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Z:\0_AKCE\2023\KROMĚŘÍŽ DZR\4 DPS\2 SPECIALISTÉ\ROZPOČET JIRMANOVÁ\IMPORT\2024_06_17_OPRAVA ROZPOČTU\"/>
    </mc:Choice>
  </mc:AlternateContent>
  <xr:revisionPtr revIDLastSave="0" documentId="8_{9C9375F3-FB0B-4B8F-81B1-7C64F1B480CD}" xr6:coauthVersionLast="47" xr6:coauthVersionMax="47" xr10:uidLastSave="{00000000-0000-0000-0000-000000000000}"/>
  <bookViews>
    <workbookView xWindow="-120" yWindow="-120" windowWidth="51840" windowHeight="21120" firstSheet="8" activeTab="17" xr2:uid="{00000000-000D-0000-FFFF-FFFF00000000}"/>
  </bookViews>
  <sheets>
    <sheet name="Rekapitulace stavby" sheetId="1" r:id="rId1"/>
    <sheet name="D.1.1A - Architektonicko ..." sheetId="2" r:id="rId2"/>
    <sheet name="D.1.4.1A - Zdravotně tech..." sheetId="3" r:id="rId3"/>
    <sheet name="D.1.4.2A - Vytápění" sheetId="4" r:id="rId4"/>
    <sheet name="D.1.4.3A - Elektroinstala..." sheetId="5" r:id="rId5"/>
    <sheet name="D.1.4.4A - Elektroinstala..." sheetId="6" r:id="rId6"/>
    <sheet name="D.1.4.5A - Vzduchotechnika" sheetId="7" r:id="rId7"/>
    <sheet name="D.1.4.6A - Fotovoltaická ..." sheetId="8" r:id="rId8"/>
    <sheet name="D.1.5A - Interiér" sheetId="9" r:id="rId9"/>
    <sheet name="D.1.1B - Architektonicko ..." sheetId="10" r:id="rId10"/>
    <sheet name="D.1.4.1B - Zdravotně tech..." sheetId="11" r:id="rId11"/>
    <sheet name="D.1.4.2B - Vytápění" sheetId="12" r:id="rId12"/>
    <sheet name="D.1.4.3B - Elektroinstala..." sheetId="13" r:id="rId13"/>
    <sheet name="D.1.4.4B - Elektroinstala..." sheetId="14" r:id="rId14"/>
    <sheet name="D.1.4.5B - Vzduchotechnika" sheetId="15" r:id="rId15"/>
    <sheet name="D.1.4.6B - Fotovoltaická ..." sheetId="16" r:id="rId16"/>
    <sheet name="D.1.5B - Interiér" sheetId="17" r:id="rId17"/>
    <sheet name="D.1.1C - Architektonicko ..." sheetId="18" r:id="rId18"/>
    <sheet name="D.1.4.1C - Zdravotně tech..." sheetId="19" r:id="rId19"/>
    <sheet name="D.1.4.2C - Vytápění" sheetId="20" r:id="rId20"/>
    <sheet name="D.1.4.3C - Elektroinstala..." sheetId="21" r:id="rId21"/>
    <sheet name="D.1.4.4C - Elektroinstala..." sheetId="22" r:id="rId22"/>
    <sheet name="D.1.4.5C - Vzduchotechnika" sheetId="23" r:id="rId23"/>
    <sheet name="D.1.4.6C - Fotovoltaická ..." sheetId="24" r:id="rId24"/>
    <sheet name="D.1.5C - Interiér" sheetId="25" r:id="rId25"/>
    <sheet name="SO06 - Zahradní altán" sheetId="26" r:id="rId26"/>
    <sheet name="SO07 - Zpevněné plochy ve..." sheetId="27" r:id="rId27"/>
    <sheet name="SO08 - Sadové úpravy, cho..." sheetId="28" r:id="rId28"/>
    <sheet name="IO.01 - Venkovní vedení s..." sheetId="29" r:id="rId29"/>
    <sheet name="IO.02 - Elektro přípojka ..." sheetId="30" r:id="rId30"/>
    <sheet name="IO.03 - Vodovodní přípojk..." sheetId="31" r:id="rId31"/>
    <sheet name="IO.04 - Jednotná kanaliza..." sheetId="32" r:id="rId32"/>
    <sheet name="IO.05 - Dešťová kanalizač..." sheetId="33" r:id="rId33"/>
    <sheet name="IO.08 - Přeložka podzemní..." sheetId="34" r:id="rId34"/>
    <sheet name="G - Gastrotechnologie" sheetId="35" r:id="rId35"/>
    <sheet name="VRN - Vedlejší rozpočtové..." sheetId="36" r:id="rId36"/>
    <sheet name="Seznam figur" sheetId="37" r:id="rId37"/>
    <sheet name="Pokyny pro vyplnění" sheetId="38" r:id="rId38"/>
  </sheets>
  <definedNames>
    <definedName name="_xlnm._FilterDatabase" localSheetId="1" hidden="1">'D.1.1A - Architektonicko ...'!$C$113:$K$2826</definedName>
    <definedName name="_xlnm._FilterDatabase" localSheetId="9" hidden="1">'D.1.1B - Architektonicko ...'!$C$113:$K$2828</definedName>
    <definedName name="_xlnm._FilterDatabase" localSheetId="17" hidden="1">'D.1.1C - Architektonicko ...'!$C$114:$K$2280</definedName>
    <definedName name="_xlnm._FilterDatabase" localSheetId="2" hidden="1">'D.1.4.1A - Zdravotně tech...'!$C$102:$K$595</definedName>
    <definedName name="_xlnm._FilterDatabase" localSheetId="10" hidden="1">'D.1.4.1B - Zdravotně tech...'!$C$102:$K$595</definedName>
    <definedName name="_xlnm._FilterDatabase" localSheetId="18" hidden="1">'D.1.4.1C - Zdravotně tech...'!$C$102:$K$547</definedName>
    <definedName name="_xlnm._FilterDatabase" localSheetId="3" hidden="1">'D.1.4.2A - Vytápění'!$C$99:$K$311</definedName>
    <definedName name="_xlnm._FilterDatabase" localSheetId="11" hidden="1">'D.1.4.2B - Vytápění'!$C$99:$K$311</definedName>
    <definedName name="_xlnm._FilterDatabase" localSheetId="19" hidden="1">'D.1.4.2C - Vytápění'!$C$99:$K$317</definedName>
    <definedName name="_xlnm._FilterDatabase" localSheetId="4" hidden="1">'D.1.4.3A - Elektroinstala...'!$C$96:$K$289</definedName>
    <definedName name="_xlnm._FilterDatabase" localSheetId="12" hidden="1">'D.1.4.3B - Elektroinstala...'!$C$96:$K$289</definedName>
    <definedName name="_xlnm._FilterDatabase" localSheetId="20" hidden="1">'D.1.4.3C - Elektroinstala...'!$C$96:$K$273</definedName>
    <definedName name="_xlnm._FilterDatabase" localSheetId="5" hidden="1">'D.1.4.4A - Elektroinstala...'!$C$96:$K$195</definedName>
    <definedName name="_xlnm._FilterDatabase" localSheetId="13" hidden="1">'D.1.4.4B - Elektroinstala...'!$C$96:$K$195</definedName>
    <definedName name="_xlnm._FilterDatabase" localSheetId="21" hidden="1">'D.1.4.4C - Elektroinstala...'!$C$96:$K$204</definedName>
    <definedName name="_xlnm._FilterDatabase" localSheetId="6" hidden="1">'D.1.4.5A - Vzduchotechnika'!$C$96:$K$242</definedName>
    <definedName name="_xlnm._FilterDatabase" localSheetId="14" hidden="1">'D.1.4.5B - Vzduchotechnika'!$C$96:$K$242</definedName>
    <definedName name="_xlnm._FilterDatabase" localSheetId="22" hidden="1">'D.1.4.5C - Vzduchotechnika'!$C$96:$K$214</definedName>
    <definedName name="_xlnm._FilterDatabase" localSheetId="7" hidden="1">'D.1.4.6A - Fotovoltaická ...'!$C$95:$K$144</definedName>
    <definedName name="_xlnm._FilterDatabase" localSheetId="15" hidden="1">'D.1.4.6B - Fotovoltaická ...'!$C$95:$K$144</definedName>
    <definedName name="_xlnm._FilterDatabase" localSheetId="23" hidden="1">'D.1.4.6C - Fotovoltaická ...'!$C$95:$K$144</definedName>
    <definedName name="_xlnm._FilterDatabase" localSheetId="8" hidden="1">'D.1.5A - Interiér'!$C$86:$K$143</definedName>
    <definedName name="_xlnm._FilterDatabase" localSheetId="16" hidden="1">'D.1.5B - Interiér'!$C$86:$K$143</definedName>
    <definedName name="_xlnm._FilterDatabase" localSheetId="24" hidden="1">'D.1.5C - Interiér'!$C$86:$K$123</definedName>
    <definedName name="_xlnm._FilterDatabase" localSheetId="34" hidden="1">'G - Gastrotechnologie'!$C$85:$K$114</definedName>
    <definedName name="_xlnm._FilterDatabase" localSheetId="28" hidden="1">'IO.01 - Venkovní vedení s...'!$C$82:$K$94</definedName>
    <definedName name="_xlnm._FilterDatabase" localSheetId="29" hidden="1">'IO.02 - Elektro přípojka ...'!$C$86:$K$157</definedName>
    <definedName name="_xlnm._FilterDatabase" localSheetId="30" hidden="1">'IO.03 - Vodovodní přípojk...'!$C$86:$K$176</definedName>
    <definedName name="_xlnm._FilterDatabase" localSheetId="31" hidden="1">'IO.04 - Jednotná kanaliza...'!$C$84:$K$151</definedName>
    <definedName name="_xlnm._FilterDatabase" localSheetId="32" hidden="1">'IO.05 - Dešťová kanalizač...'!$C$86:$K$166</definedName>
    <definedName name="_xlnm._FilterDatabase" localSheetId="33" hidden="1">'IO.08 - Přeložka podzemní...'!$C$87:$K$142</definedName>
    <definedName name="_xlnm._FilterDatabase" localSheetId="25" hidden="1">'SO06 - Zahradní altán'!$C$89:$K$423</definedName>
    <definedName name="_xlnm._FilterDatabase" localSheetId="26" hidden="1">'SO07 - Zpevněné plochy ve...'!$C$87:$K$523</definedName>
    <definedName name="_xlnm._FilterDatabase" localSheetId="27" hidden="1">'SO08 - Sadové úpravy, cho...'!$C$90:$K$461</definedName>
    <definedName name="_xlnm._FilterDatabase" localSheetId="35" hidden="1">'VRN - Vedlejší rozpočtové...'!$C$84:$K$146</definedName>
    <definedName name="_xlnm.Print_Titles" localSheetId="1">'D.1.1A - Architektonicko ...'!$113:$113</definedName>
    <definedName name="_xlnm.Print_Titles" localSheetId="9">'D.1.1B - Architektonicko ...'!$113:$113</definedName>
    <definedName name="_xlnm.Print_Titles" localSheetId="17">'D.1.1C - Architektonicko ...'!$114:$114</definedName>
    <definedName name="_xlnm.Print_Titles" localSheetId="2">'D.1.4.1A - Zdravotně tech...'!$102:$102</definedName>
    <definedName name="_xlnm.Print_Titles" localSheetId="10">'D.1.4.1B - Zdravotně tech...'!$102:$102</definedName>
    <definedName name="_xlnm.Print_Titles" localSheetId="18">'D.1.4.1C - Zdravotně tech...'!$102:$102</definedName>
    <definedName name="_xlnm.Print_Titles" localSheetId="3">'D.1.4.2A - Vytápění'!$99:$99</definedName>
    <definedName name="_xlnm.Print_Titles" localSheetId="11">'D.1.4.2B - Vytápění'!$99:$99</definedName>
    <definedName name="_xlnm.Print_Titles" localSheetId="19">'D.1.4.2C - Vytápění'!$99:$99</definedName>
    <definedName name="_xlnm.Print_Titles" localSheetId="4">'D.1.4.3A - Elektroinstala...'!$96:$96</definedName>
    <definedName name="_xlnm.Print_Titles" localSheetId="12">'D.1.4.3B - Elektroinstala...'!$96:$96</definedName>
    <definedName name="_xlnm.Print_Titles" localSheetId="20">'D.1.4.3C - Elektroinstala...'!$96:$96</definedName>
    <definedName name="_xlnm.Print_Titles" localSheetId="5">'D.1.4.4A - Elektroinstala...'!$96:$96</definedName>
    <definedName name="_xlnm.Print_Titles" localSheetId="13">'D.1.4.4B - Elektroinstala...'!$96:$96</definedName>
    <definedName name="_xlnm.Print_Titles" localSheetId="21">'D.1.4.4C - Elektroinstala...'!$96:$96</definedName>
    <definedName name="_xlnm.Print_Titles" localSheetId="6">'D.1.4.5A - Vzduchotechnika'!$96:$96</definedName>
    <definedName name="_xlnm.Print_Titles" localSheetId="14">'D.1.4.5B - Vzduchotechnika'!$96:$96</definedName>
    <definedName name="_xlnm.Print_Titles" localSheetId="22">'D.1.4.5C - Vzduchotechnika'!$96:$96</definedName>
    <definedName name="_xlnm.Print_Titles" localSheetId="7">'D.1.4.6A - Fotovoltaická ...'!$95:$95</definedName>
    <definedName name="_xlnm.Print_Titles" localSheetId="15">'D.1.4.6B - Fotovoltaická ...'!$95:$95</definedName>
    <definedName name="_xlnm.Print_Titles" localSheetId="23">'D.1.4.6C - Fotovoltaická ...'!$95:$95</definedName>
    <definedName name="_xlnm.Print_Titles" localSheetId="8">'D.1.5A - Interiér'!$86:$86</definedName>
    <definedName name="_xlnm.Print_Titles" localSheetId="16">'D.1.5B - Interiér'!$86:$86</definedName>
    <definedName name="_xlnm.Print_Titles" localSheetId="24">'D.1.5C - Interiér'!$86:$86</definedName>
    <definedName name="_xlnm.Print_Titles" localSheetId="34">'G - Gastrotechnologie'!$85:$85</definedName>
    <definedName name="_xlnm.Print_Titles" localSheetId="28">'IO.01 - Venkovní vedení s...'!$82:$82</definedName>
    <definedName name="_xlnm.Print_Titles" localSheetId="29">'IO.02 - Elektro přípojka ...'!$86:$86</definedName>
    <definedName name="_xlnm.Print_Titles" localSheetId="30">'IO.03 - Vodovodní přípojk...'!$86:$86</definedName>
    <definedName name="_xlnm.Print_Titles" localSheetId="31">'IO.04 - Jednotná kanaliza...'!$84:$84</definedName>
    <definedName name="_xlnm.Print_Titles" localSheetId="32">'IO.05 - Dešťová kanalizač...'!$86:$86</definedName>
    <definedName name="_xlnm.Print_Titles" localSheetId="33">'IO.08 - Přeložka podzemní...'!$87:$87</definedName>
    <definedName name="_xlnm.Print_Titles" localSheetId="0">'Rekapitulace stavby'!$52:$52</definedName>
    <definedName name="_xlnm.Print_Titles" localSheetId="36">'Seznam figur'!$9:$9</definedName>
    <definedName name="_xlnm.Print_Titles" localSheetId="25">'SO06 - Zahradní altán'!$89:$89</definedName>
    <definedName name="_xlnm.Print_Titles" localSheetId="26">'SO07 - Zpevněné plochy ve...'!$87:$87</definedName>
    <definedName name="_xlnm.Print_Titles" localSheetId="27">'SO08 - Sadové úpravy, cho...'!$90:$90</definedName>
    <definedName name="_xlnm.Print_Titles" localSheetId="35">'VRN - Vedlejší rozpočtové...'!$84:$84</definedName>
    <definedName name="_xlnm.Print_Area" localSheetId="1">'D.1.1A - Architektonicko ...'!$C$4:$J$41,'D.1.1A - Architektonicko ...'!$C$47:$J$93,'D.1.1A - Architektonicko ...'!$C$99:$K$2826</definedName>
    <definedName name="_xlnm.Print_Area" localSheetId="9">'D.1.1B - Architektonicko ...'!$C$4:$J$41,'D.1.1B - Architektonicko ...'!$C$47:$J$93,'D.1.1B - Architektonicko ...'!$C$99:$K$2828</definedName>
    <definedName name="_xlnm.Print_Area" localSheetId="17">'D.1.1C - Architektonicko ...'!$C$4:$J$41,'D.1.1C - Architektonicko ...'!$C$47:$J$94,'D.1.1C - Architektonicko ...'!$C$100:$K$2280</definedName>
    <definedName name="_xlnm.Print_Area" localSheetId="2">'D.1.4.1A - Zdravotně tech...'!$C$4:$J$43,'D.1.4.1A - Zdravotně tech...'!$C$49:$J$80,'D.1.4.1A - Zdravotně tech...'!$C$86:$K$595</definedName>
    <definedName name="_xlnm.Print_Area" localSheetId="10">'D.1.4.1B - Zdravotně tech...'!$C$4:$J$43,'D.1.4.1B - Zdravotně tech...'!$C$49:$J$80,'D.1.4.1B - Zdravotně tech...'!$C$86:$K$595</definedName>
    <definedName name="_xlnm.Print_Area" localSheetId="18">'D.1.4.1C - Zdravotně tech...'!$C$4:$J$43,'D.1.4.1C - Zdravotně tech...'!$C$49:$J$80,'D.1.4.1C - Zdravotně tech...'!$C$86:$K$547</definedName>
    <definedName name="_xlnm.Print_Area" localSheetId="3">'D.1.4.2A - Vytápění'!$C$4:$J$43,'D.1.4.2A - Vytápění'!$C$49:$J$77,'D.1.4.2A - Vytápění'!$C$83:$K$311</definedName>
    <definedName name="_xlnm.Print_Area" localSheetId="11">'D.1.4.2B - Vytápění'!$C$4:$J$43,'D.1.4.2B - Vytápění'!$C$49:$J$77,'D.1.4.2B - Vytápění'!$C$83:$K$311</definedName>
    <definedName name="_xlnm.Print_Area" localSheetId="19">'D.1.4.2C - Vytápění'!$C$4:$J$43,'D.1.4.2C - Vytápění'!$C$49:$J$77,'D.1.4.2C - Vytápění'!$C$83:$K$317</definedName>
    <definedName name="_xlnm.Print_Area" localSheetId="4">'D.1.4.3A - Elektroinstala...'!$C$4:$J$43,'D.1.4.3A - Elektroinstala...'!$C$49:$J$74,'D.1.4.3A - Elektroinstala...'!$C$80:$K$289</definedName>
    <definedName name="_xlnm.Print_Area" localSheetId="12">'D.1.4.3B - Elektroinstala...'!$C$4:$J$43,'D.1.4.3B - Elektroinstala...'!$C$49:$J$74,'D.1.4.3B - Elektroinstala...'!$C$80:$K$289</definedName>
    <definedName name="_xlnm.Print_Area" localSheetId="20">'D.1.4.3C - Elektroinstala...'!$C$4:$J$43,'D.1.4.3C - Elektroinstala...'!$C$49:$J$74,'D.1.4.3C - Elektroinstala...'!$C$80:$K$273</definedName>
    <definedName name="_xlnm.Print_Area" localSheetId="5">'D.1.4.4A - Elektroinstala...'!$C$4:$J$43,'D.1.4.4A - Elektroinstala...'!$C$49:$J$74,'D.1.4.4A - Elektroinstala...'!$C$80:$K$195</definedName>
    <definedName name="_xlnm.Print_Area" localSheetId="13">'D.1.4.4B - Elektroinstala...'!$C$4:$J$43,'D.1.4.4B - Elektroinstala...'!$C$49:$J$74,'D.1.4.4B - Elektroinstala...'!$C$80:$K$195</definedName>
    <definedName name="_xlnm.Print_Area" localSheetId="21">'D.1.4.4C - Elektroinstala...'!$C$4:$J$43,'D.1.4.4C - Elektroinstala...'!$C$49:$J$74,'D.1.4.4C - Elektroinstala...'!$C$80:$K$204</definedName>
    <definedName name="_xlnm.Print_Area" localSheetId="6">'D.1.4.5A - Vzduchotechnika'!$C$4:$J$43,'D.1.4.5A - Vzduchotechnika'!$C$49:$J$74,'D.1.4.5A - Vzduchotechnika'!$C$80:$K$242</definedName>
    <definedName name="_xlnm.Print_Area" localSheetId="14">'D.1.4.5B - Vzduchotechnika'!$C$4:$J$43,'D.1.4.5B - Vzduchotechnika'!$C$49:$J$74,'D.1.4.5B - Vzduchotechnika'!$C$80:$K$242</definedName>
    <definedName name="_xlnm.Print_Area" localSheetId="22">'D.1.4.5C - Vzduchotechnika'!$C$4:$J$43,'D.1.4.5C - Vzduchotechnika'!$C$49:$J$74,'D.1.4.5C - Vzduchotechnika'!$C$80:$K$214</definedName>
    <definedName name="_xlnm.Print_Area" localSheetId="7">'D.1.4.6A - Fotovoltaická ...'!$C$4:$J$43,'D.1.4.6A - Fotovoltaická ...'!$C$49:$J$73,'D.1.4.6A - Fotovoltaická ...'!$C$79:$K$144</definedName>
    <definedName name="_xlnm.Print_Area" localSheetId="15">'D.1.4.6B - Fotovoltaická ...'!$C$4:$J$43,'D.1.4.6B - Fotovoltaická ...'!$C$49:$J$73,'D.1.4.6B - Fotovoltaická ...'!$C$79:$K$144</definedName>
    <definedName name="_xlnm.Print_Area" localSheetId="23">'D.1.4.6C - Fotovoltaická ...'!$C$4:$J$43,'D.1.4.6C - Fotovoltaická ...'!$C$49:$J$73,'D.1.4.6C - Fotovoltaická ...'!$C$79:$K$144</definedName>
    <definedName name="_xlnm.Print_Area" localSheetId="8">'D.1.5A - Interiér'!$C$4:$J$41,'D.1.5A - Interiér'!$C$47:$J$66,'D.1.5A - Interiér'!$C$72:$K$143</definedName>
    <definedName name="_xlnm.Print_Area" localSheetId="16">'D.1.5B - Interiér'!$C$4:$J$41,'D.1.5B - Interiér'!$C$47:$J$66,'D.1.5B - Interiér'!$C$72:$K$143</definedName>
    <definedName name="_xlnm.Print_Area" localSheetId="24">'D.1.5C - Interiér'!$C$4:$J$41,'D.1.5C - Interiér'!$C$47:$J$66,'D.1.5C - Interiér'!$C$72:$K$123</definedName>
    <definedName name="_xlnm.Print_Area" localSheetId="34">'G - Gastrotechnologie'!$C$4:$J$39,'G - Gastrotechnologie'!$C$45:$J$67,'G - Gastrotechnologie'!$C$73:$K$114</definedName>
    <definedName name="_xlnm.Print_Area" localSheetId="28">'IO.01 - Venkovní vedení s...'!$C$4:$J$39,'IO.01 - Venkovní vedení s...'!$C$45:$J$64,'IO.01 - Venkovní vedení s...'!$C$70:$K$94</definedName>
    <definedName name="_xlnm.Print_Area" localSheetId="29">'IO.02 - Elektro přípojka ...'!$C$4:$J$39,'IO.02 - Elektro přípojka ...'!$C$45:$J$68,'IO.02 - Elektro přípojka ...'!$C$74:$K$157</definedName>
    <definedName name="_xlnm.Print_Area" localSheetId="30">'IO.03 - Vodovodní přípojk...'!$C$4:$J$39,'IO.03 - Vodovodní přípojk...'!$C$45:$J$68,'IO.03 - Vodovodní přípojk...'!$C$74:$K$176</definedName>
    <definedName name="_xlnm.Print_Area" localSheetId="31">'IO.04 - Jednotná kanaliza...'!$C$4:$J$39,'IO.04 - Jednotná kanaliza...'!$C$45:$J$66,'IO.04 - Jednotná kanaliza...'!$C$72:$K$151</definedName>
    <definedName name="_xlnm.Print_Area" localSheetId="32">'IO.05 - Dešťová kanalizač...'!$C$4:$J$39,'IO.05 - Dešťová kanalizač...'!$C$45:$J$68,'IO.05 - Dešťová kanalizač...'!$C$74:$K$166</definedName>
    <definedName name="_xlnm.Print_Area" localSheetId="33">'IO.08 - Přeložka podzemní...'!$C$4:$J$39,'IO.08 - Přeložka podzemní...'!$C$45:$J$69,'IO.08 - Přeložka podzemní...'!$C$75:$K$142</definedName>
    <definedName name="_xlnm.Print_Area" localSheetId="37">'Pokyny pro vyplnění'!$B$2:$K$71,'Pokyny pro vyplnění'!$B$74:$K$118,'Pokyny pro vyplnění'!$B$121:$K$161,'Pokyny pro vyplnění'!$B$164:$K$219</definedName>
    <definedName name="_xlnm.Print_Area" localSheetId="0">'Rekapitulace stavby'!$D$4:$AO$36,'Rekapitulace stavby'!$C$42:$AQ$96</definedName>
    <definedName name="_xlnm.Print_Area" localSheetId="36">'Seznam figur'!$C$4:$G$2046</definedName>
    <definedName name="_xlnm.Print_Area" localSheetId="25">'SO06 - Zahradní altán'!$C$4:$J$39,'SO06 - Zahradní altán'!$C$45:$J$71,'SO06 - Zahradní altán'!$C$77:$K$423</definedName>
    <definedName name="_xlnm.Print_Area" localSheetId="26">'SO07 - Zpevněné plochy ve...'!$C$4:$J$39,'SO07 - Zpevněné plochy ve...'!$C$45:$J$69,'SO07 - Zpevněné plochy ve...'!$C$75:$K$523</definedName>
    <definedName name="_xlnm.Print_Area" localSheetId="27">'SO08 - Sadové úpravy, cho...'!$C$4:$J$39,'SO08 - Sadové úpravy, cho...'!$C$45:$J$72,'SO08 - Sadové úpravy, cho...'!$C$78:$K$461</definedName>
    <definedName name="_xlnm.Print_Area" localSheetId="35">'VRN - Vedlejší rozpočtové...'!$C$4:$J$39,'VRN - Vedlejší rozpočtové...'!$C$45:$J$66,'VRN - Vedlejší rozpočtové...'!$C$72:$K$146</definedName>
  </definedNames>
  <calcPr calcId="191029"/>
</workbook>
</file>

<file path=xl/calcChain.xml><?xml version="1.0" encoding="utf-8"?>
<calcChain xmlns="http://schemas.openxmlformats.org/spreadsheetml/2006/main">
  <c r="D7" i="37" l="1"/>
  <c r="J37" i="36"/>
  <c r="J36" i="36"/>
  <c r="AY95" i="1" s="1"/>
  <c r="J35" i="36"/>
  <c r="AX95" i="1"/>
  <c r="BI145" i="36"/>
  <c r="BH145" i="36"/>
  <c r="BG145" i="36"/>
  <c r="BE145" i="36"/>
  <c r="T145" i="36"/>
  <c r="R145" i="36"/>
  <c r="P145" i="36"/>
  <c r="BI142" i="36"/>
  <c r="BH142" i="36"/>
  <c r="BG142" i="36"/>
  <c r="BE142" i="36"/>
  <c r="T142" i="36"/>
  <c r="R142" i="36"/>
  <c r="P142" i="36"/>
  <c r="BI138" i="36"/>
  <c r="BH138" i="36"/>
  <c r="BG138" i="36"/>
  <c r="BE138" i="36"/>
  <c r="T138" i="36"/>
  <c r="R138" i="36"/>
  <c r="P138" i="36"/>
  <c r="BI135" i="36"/>
  <c r="BH135" i="36"/>
  <c r="BG135" i="36"/>
  <c r="BE135" i="36"/>
  <c r="T135" i="36"/>
  <c r="R135" i="36"/>
  <c r="P135" i="36"/>
  <c r="BI133" i="36"/>
  <c r="BH133" i="36"/>
  <c r="BG133" i="36"/>
  <c r="BE133" i="36"/>
  <c r="T133" i="36"/>
  <c r="R133" i="36"/>
  <c r="P133" i="36"/>
  <c r="BI131" i="36"/>
  <c r="BH131" i="36"/>
  <c r="BG131" i="36"/>
  <c r="BE131" i="36"/>
  <c r="T131" i="36"/>
  <c r="R131" i="36"/>
  <c r="P131" i="36"/>
  <c r="BI130" i="36"/>
  <c r="BH130" i="36"/>
  <c r="BG130" i="36"/>
  <c r="BE130" i="36"/>
  <c r="T130" i="36"/>
  <c r="R130" i="36"/>
  <c r="P130" i="36"/>
  <c r="BI129" i="36"/>
  <c r="BH129" i="36"/>
  <c r="BG129" i="36"/>
  <c r="BE129" i="36"/>
  <c r="T129" i="36"/>
  <c r="R129" i="36"/>
  <c r="P129" i="36"/>
  <c r="BI128" i="36"/>
  <c r="BH128" i="36"/>
  <c r="BG128" i="36"/>
  <c r="BE128" i="36"/>
  <c r="T128" i="36"/>
  <c r="R128" i="36"/>
  <c r="P128" i="36"/>
  <c r="BI127" i="36"/>
  <c r="BH127" i="36"/>
  <c r="BG127" i="36"/>
  <c r="BE127" i="36"/>
  <c r="T127" i="36"/>
  <c r="R127" i="36"/>
  <c r="P127" i="36"/>
  <c r="BI126" i="36"/>
  <c r="BH126" i="36"/>
  <c r="BG126" i="36"/>
  <c r="BE126" i="36"/>
  <c r="T126" i="36"/>
  <c r="R126" i="36"/>
  <c r="P126" i="36"/>
  <c r="BI123" i="36"/>
  <c r="BH123" i="36"/>
  <c r="BG123" i="36"/>
  <c r="BE123" i="36"/>
  <c r="T123" i="36"/>
  <c r="R123" i="36"/>
  <c r="P123" i="36"/>
  <c r="BI122" i="36"/>
  <c r="BH122" i="36"/>
  <c r="BG122" i="36"/>
  <c r="BE122" i="36"/>
  <c r="T122" i="36"/>
  <c r="R122" i="36"/>
  <c r="P122" i="36"/>
  <c r="BI121" i="36"/>
  <c r="BH121" i="36"/>
  <c r="BG121" i="36"/>
  <c r="BE121" i="36"/>
  <c r="T121" i="36"/>
  <c r="R121" i="36"/>
  <c r="P121" i="36"/>
  <c r="BI120" i="36"/>
  <c r="BH120" i="36"/>
  <c r="BG120" i="36"/>
  <c r="BE120" i="36"/>
  <c r="T120" i="36"/>
  <c r="R120" i="36"/>
  <c r="P120" i="36"/>
  <c r="BI119" i="36"/>
  <c r="BH119" i="36"/>
  <c r="BG119" i="36"/>
  <c r="BE119" i="36"/>
  <c r="T119" i="36"/>
  <c r="R119" i="36"/>
  <c r="P119" i="36"/>
  <c r="BI118" i="36"/>
  <c r="BH118" i="36"/>
  <c r="BG118" i="36"/>
  <c r="BE118" i="36"/>
  <c r="T118" i="36"/>
  <c r="R118" i="36"/>
  <c r="P118" i="36"/>
  <c r="BI116" i="36"/>
  <c r="BH116" i="36"/>
  <c r="BG116" i="36"/>
  <c r="BE116" i="36"/>
  <c r="T116" i="36"/>
  <c r="R116" i="36"/>
  <c r="P116" i="36"/>
  <c r="BI114" i="36"/>
  <c r="BH114" i="36"/>
  <c r="BG114" i="36"/>
  <c r="BE114" i="36"/>
  <c r="T114" i="36"/>
  <c r="R114" i="36"/>
  <c r="P114" i="36"/>
  <c r="BI113" i="36"/>
  <c r="BH113" i="36"/>
  <c r="BG113" i="36"/>
  <c r="BE113" i="36"/>
  <c r="T113" i="36"/>
  <c r="R113" i="36"/>
  <c r="P113" i="36"/>
  <c r="BI112" i="36"/>
  <c r="BH112" i="36"/>
  <c r="BG112" i="36"/>
  <c r="BE112" i="36"/>
  <c r="T112" i="36"/>
  <c r="R112" i="36"/>
  <c r="P112" i="36"/>
  <c r="BI111" i="36"/>
  <c r="BH111" i="36"/>
  <c r="BG111" i="36"/>
  <c r="BE111" i="36"/>
  <c r="T111" i="36"/>
  <c r="R111" i="36"/>
  <c r="P111" i="36"/>
  <c r="BI110" i="36"/>
  <c r="BH110" i="36"/>
  <c r="BG110" i="36"/>
  <c r="BE110" i="36"/>
  <c r="T110" i="36"/>
  <c r="R110" i="36"/>
  <c r="P110" i="36"/>
  <c r="BI109" i="36"/>
  <c r="BH109" i="36"/>
  <c r="BG109" i="36"/>
  <c r="BE109" i="36"/>
  <c r="T109" i="36"/>
  <c r="R109" i="36"/>
  <c r="P109" i="36"/>
  <c r="BI108" i="36"/>
  <c r="BH108" i="36"/>
  <c r="BG108" i="36"/>
  <c r="BE108" i="36"/>
  <c r="T108" i="36"/>
  <c r="R108" i="36"/>
  <c r="P108" i="36"/>
  <c r="BI107" i="36"/>
  <c r="BH107" i="36"/>
  <c r="BG107" i="36"/>
  <c r="BE107" i="36"/>
  <c r="T107" i="36"/>
  <c r="R107" i="36"/>
  <c r="P107" i="36"/>
  <c r="BI106" i="36"/>
  <c r="BH106" i="36"/>
  <c r="BG106" i="36"/>
  <c r="BE106" i="36"/>
  <c r="T106" i="36"/>
  <c r="R106" i="36"/>
  <c r="P106" i="36"/>
  <c r="BI105" i="36"/>
  <c r="BH105" i="36"/>
  <c r="BG105" i="36"/>
  <c r="BE105" i="36"/>
  <c r="T105" i="36"/>
  <c r="R105" i="36"/>
  <c r="P105" i="36"/>
  <c r="BI104" i="36"/>
  <c r="BH104" i="36"/>
  <c r="BG104" i="36"/>
  <c r="BE104" i="36"/>
  <c r="T104" i="36"/>
  <c r="R104" i="36"/>
  <c r="P104" i="36"/>
  <c r="BI103" i="36"/>
  <c r="BH103" i="36"/>
  <c r="BG103" i="36"/>
  <c r="BE103" i="36"/>
  <c r="T103" i="36"/>
  <c r="R103" i="36"/>
  <c r="P103" i="36"/>
  <c r="BI102" i="36"/>
  <c r="BH102" i="36"/>
  <c r="BG102" i="36"/>
  <c r="BE102" i="36"/>
  <c r="T102" i="36"/>
  <c r="R102" i="36"/>
  <c r="P102" i="36"/>
  <c r="BI97" i="36"/>
  <c r="BH97" i="36"/>
  <c r="BG97" i="36"/>
  <c r="BE97" i="36"/>
  <c r="T97" i="36"/>
  <c r="R97" i="36"/>
  <c r="P97" i="36"/>
  <c r="BI95" i="36"/>
  <c r="BH95" i="36"/>
  <c r="BG95" i="36"/>
  <c r="BE95" i="36"/>
  <c r="T95" i="36"/>
  <c r="R95" i="36"/>
  <c r="P95" i="36"/>
  <c r="BI94" i="36"/>
  <c r="BH94" i="36"/>
  <c r="BG94" i="36"/>
  <c r="BE94" i="36"/>
  <c r="T94" i="36"/>
  <c r="R94" i="36"/>
  <c r="P94" i="36"/>
  <c r="BI92" i="36"/>
  <c r="BH92" i="36"/>
  <c r="BG92" i="36"/>
  <c r="BE92" i="36"/>
  <c r="T92" i="36"/>
  <c r="R92" i="36"/>
  <c r="P92" i="36"/>
  <c r="BI90" i="36"/>
  <c r="BH90" i="36"/>
  <c r="BG90" i="36"/>
  <c r="BE90" i="36"/>
  <c r="T90" i="36"/>
  <c r="R90" i="36"/>
  <c r="P90" i="36"/>
  <c r="BI89" i="36"/>
  <c r="BH89" i="36"/>
  <c r="BG89" i="36"/>
  <c r="BE89" i="36"/>
  <c r="T89" i="36"/>
  <c r="R89" i="36"/>
  <c r="P89" i="36"/>
  <c r="BI88" i="36"/>
  <c r="BH88" i="36"/>
  <c r="BG88" i="36"/>
  <c r="BE88" i="36"/>
  <c r="T88" i="36"/>
  <c r="R88" i="36"/>
  <c r="P88" i="36"/>
  <c r="J82" i="36"/>
  <c r="J81" i="36"/>
  <c r="F81" i="36"/>
  <c r="F79" i="36"/>
  <c r="E77" i="36"/>
  <c r="J55" i="36"/>
  <c r="J54" i="36"/>
  <c r="F54" i="36"/>
  <c r="F52" i="36"/>
  <c r="E50" i="36"/>
  <c r="J18" i="36"/>
  <c r="E18" i="36"/>
  <c r="F82" i="36"/>
  <c r="J17" i="36"/>
  <c r="J12" i="36"/>
  <c r="J79" i="36" s="1"/>
  <c r="E7" i="36"/>
  <c r="E75" i="36"/>
  <c r="J37" i="35"/>
  <c r="J36" i="35"/>
  <c r="AY94" i="1" s="1"/>
  <c r="J35" i="35"/>
  <c r="AX94" i="1"/>
  <c r="BI114" i="35"/>
  <c r="BH114" i="35"/>
  <c r="BG114" i="35"/>
  <c r="BE114" i="35"/>
  <c r="T114" i="35"/>
  <c r="T113" i="35"/>
  <c r="R114" i="35"/>
  <c r="R113" i="35"/>
  <c r="P114" i="35"/>
  <c r="P113" i="35" s="1"/>
  <c r="BI111" i="35"/>
  <c r="BH111" i="35"/>
  <c r="BG111" i="35"/>
  <c r="BE111" i="35"/>
  <c r="T111" i="35"/>
  <c r="T110" i="35"/>
  <c r="R111" i="35"/>
  <c r="R110" i="35"/>
  <c r="P111" i="35"/>
  <c r="P110" i="35"/>
  <c r="BI109" i="35"/>
  <c r="BH109" i="35"/>
  <c r="BG109" i="35"/>
  <c r="BE109" i="35"/>
  <c r="T109" i="35"/>
  <c r="R109" i="35"/>
  <c r="P109" i="35"/>
  <c r="BI107" i="35"/>
  <c r="BH107" i="35"/>
  <c r="BG107" i="35"/>
  <c r="BE107" i="35"/>
  <c r="T107" i="35"/>
  <c r="R107" i="35"/>
  <c r="P107" i="35"/>
  <c r="BI105" i="35"/>
  <c r="BH105" i="35"/>
  <c r="BG105" i="35"/>
  <c r="BE105" i="35"/>
  <c r="T105" i="35"/>
  <c r="R105" i="35"/>
  <c r="P105" i="35"/>
  <c r="BI103" i="35"/>
  <c r="BH103" i="35"/>
  <c r="BG103" i="35"/>
  <c r="BE103" i="35"/>
  <c r="T103" i="35"/>
  <c r="R103" i="35"/>
  <c r="P103" i="35"/>
  <c r="BI100" i="35"/>
  <c r="BH100" i="35"/>
  <c r="BG100" i="35"/>
  <c r="BE100" i="35"/>
  <c r="T100" i="35"/>
  <c r="R100" i="35"/>
  <c r="P100" i="35"/>
  <c r="BI98" i="35"/>
  <c r="BH98" i="35"/>
  <c r="BG98" i="35"/>
  <c r="BE98" i="35"/>
  <c r="T98" i="35"/>
  <c r="R98" i="35"/>
  <c r="P98" i="35"/>
  <c r="BI97" i="35"/>
  <c r="BH97" i="35"/>
  <c r="BG97" i="35"/>
  <c r="BE97" i="35"/>
  <c r="T97" i="35"/>
  <c r="R97" i="35"/>
  <c r="P97" i="35"/>
  <c r="BI95" i="35"/>
  <c r="BH95" i="35"/>
  <c r="BG95" i="35"/>
  <c r="BE95" i="35"/>
  <c r="T95" i="35"/>
  <c r="R95" i="35"/>
  <c r="P95" i="35"/>
  <c r="BI92" i="35"/>
  <c r="BH92" i="35"/>
  <c r="BG92" i="35"/>
  <c r="BE92" i="35"/>
  <c r="T92" i="35"/>
  <c r="T91" i="35"/>
  <c r="R92" i="35"/>
  <c r="R91" i="35"/>
  <c r="P92" i="35"/>
  <c r="P91" i="35"/>
  <c r="BI89" i="35"/>
  <c r="BH89" i="35"/>
  <c r="BG89" i="35"/>
  <c r="BE89" i="35"/>
  <c r="T89" i="35"/>
  <c r="T88" i="35"/>
  <c r="R89" i="35"/>
  <c r="R88" i="35" s="1"/>
  <c r="P89" i="35"/>
  <c r="P88" i="35"/>
  <c r="J83" i="35"/>
  <c r="J82" i="35"/>
  <c r="F82" i="35"/>
  <c r="F80" i="35"/>
  <c r="E78" i="35"/>
  <c r="J55" i="35"/>
  <c r="J54" i="35"/>
  <c r="F54" i="35"/>
  <c r="F52" i="35"/>
  <c r="E50" i="35"/>
  <c r="J18" i="35"/>
  <c r="E18" i="35"/>
  <c r="F55" i="35" s="1"/>
  <c r="J17" i="35"/>
  <c r="J12" i="35"/>
  <c r="J80" i="35" s="1"/>
  <c r="E7" i="35"/>
  <c r="E76" i="35"/>
  <c r="J37" i="34"/>
  <c r="J36" i="34"/>
  <c r="AY93" i="1"/>
  <c r="J35" i="34"/>
  <c r="AX93" i="1" s="1"/>
  <c r="BI141" i="34"/>
  <c r="BH141" i="34"/>
  <c r="BG141" i="34"/>
  <c r="BF141" i="34"/>
  <c r="T141" i="34"/>
  <c r="T140" i="34" s="1"/>
  <c r="R141" i="34"/>
  <c r="R140" i="34"/>
  <c r="P141" i="34"/>
  <c r="P140" i="34" s="1"/>
  <c r="BI138" i="34"/>
  <c r="BH138" i="34"/>
  <c r="BG138" i="34"/>
  <c r="BF138" i="34"/>
  <c r="T138" i="34"/>
  <c r="T137" i="34" s="1"/>
  <c r="R138" i="34"/>
  <c r="R137" i="34" s="1"/>
  <c r="R136" i="34" s="1"/>
  <c r="P138" i="34"/>
  <c r="P137" i="34" s="1"/>
  <c r="BI134" i="34"/>
  <c r="BH134" i="34"/>
  <c r="BG134" i="34"/>
  <c r="BF134" i="34"/>
  <c r="T134" i="34"/>
  <c r="R134" i="34"/>
  <c r="P134" i="34"/>
  <c r="BI132" i="34"/>
  <c r="BH132" i="34"/>
  <c r="BG132" i="34"/>
  <c r="BF132" i="34"/>
  <c r="T132" i="34"/>
  <c r="R132" i="34"/>
  <c r="P132" i="34"/>
  <c r="BI130" i="34"/>
  <c r="BH130" i="34"/>
  <c r="BG130" i="34"/>
  <c r="BF130" i="34"/>
  <c r="T130" i="34"/>
  <c r="R130" i="34"/>
  <c r="P130" i="34"/>
  <c r="BI128" i="34"/>
  <c r="BH128" i="34"/>
  <c r="BG128" i="34"/>
  <c r="BF128" i="34"/>
  <c r="T128" i="34"/>
  <c r="R128" i="34"/>
  <c r="P128" i="34"/>
  <c r="BI126" i="34"/>
  <c r="BH126" i="34"/>
  <c r="BG126" i="34"/>
  <c r="BF126" i="34"/>
  <c r="T126" i="34"/>
  <c r="R126" i="34"/>
  <c r="P126" i="34"/>
  <c r="BI124" i="34"/>
  <c r="BH124" i="34"/>
  <c r="BG124" i="34"/>
  <c r="BF124" i="34"/>
  <c r="T124" i="34"/>
  <c r="R124" i="34"/>
  <c r="P124" i="34"/>
  <c r="BI122" i="34"/>
  <c r="BH122" i="34"/>
  <c r="BG122" i="34"/>
  <c r="BF122" i="34"/>
  <c r="T122" i="34"/>
  <c r="R122" i="34"/>
  <c r="P122" i="34"/>
  <c r="BI120" i="34"/>
  <c r="BH120" i="34"/>
  <c r="BG120" i="34"/>
  <c r="BF120" i="34"/>
  <c r="T120" i="34"/>
  <c r="R120" i="34"/>
  <c r="P120" i="34"/>
  <c r="BI118" i="34"/>
  <c r="BH118" i="34"/>
  <c r="BG118" i="34"/>
  <c r="BF118" i="34"/>
  <c r="T118" i="34"/>
  <c r="R118" i="34"/>
  <c r="P118" i="34"/>
  <c r="BI115" i="34"/>
  <c r="BH115" i="34"/>
  <c r="BG115" i="34"/>
  <c r="BF115" i="34"/>
  <c r="T115" i="34"/>
  <c r="R115" i="34"/>
  <c r="P115" i="34"/>
  <c r="BI113" i="34"/>
  <c r="BH113" i="34"/>
  <c r="BG113" i="34"/>
  <c r="BF113" i="34"/>
  <c r="T113" i="34"/>
  <c r="R113" i="34"/>
  <c r="P113" i="34"/>
  <c r="BI111" i="34"/>
  <c r="BH111" i="34"/>
  <c r="BG111" i="34"/>
  <c r="BF111" i="34"/>
  <c r="T111" i="34"/>
  <c r="R111" i="34"/>
  <c r="P111" i="34"/>
  <c r="BI110" i="34"/>
  <c r="BH110" i="34"/>
  <c r="BG110" i="34"/>
  <c r="BF110" i="34"/>
  <c r="T110" i="34"/>
  <c r="R110" i="34"/>
  <c r="P110" i="34"/>
  <c r="BI108" i="34"/>
  <c r="BH108" i="34"/>
  <c r="BG108" i="34"/>
  <c r="BF108" i="34"/>
  <c r="T108" i="34"/>
  <c r="R108" i="34"/>
  <c r="P108" i="34"/>
  <c r="BI107" i="34"/>
  <c r="BH107" i="34"/>
  <c r="BG107" i="34"/>
  <c r="BF107" i="34"/>
  <c r="T107" i="34"/>
  <c r="R107" i="34"/>
  <c r="P107" i="34"/>
  <c r="BI105" i="34"/>
  <c r="BH105" i="34"/>
  <c r="BG105" i="34"/>
  <c r="BF105" i="34"/>
  <c r="T105" i="34"/>
  <c r="R105" i="34"/>
  <c r="P105" i="34"/>
  <c r="BI104" i="34"/>
  <c r="BH104" i="34"/>
  <c r="BG104" i="34"/>
  <c r="BF104" i="34"/>
  <c r="T104" i="34"/>
  <c r="R104" i="34"/>
  <c r="P104" i="34"/>
  <c r="BI102" i="34"/>
  <c r="BH102" i="34"/>
  <c r="BG102" i="34"/>
  <c r="BF102" i="34"/>
  <c r="T102" i="34"/>
  <c r="R102" i="34"/>
  <c r="P102" i="34"/>
  <c r="BI101" i="34"/>
  <c r="BH101" i="34"/>
  <c r="BG101" i="34"/>
  <c r="BF101" i="34"/>
  <c r="T101" i="34"/>
  <c r="R101" i="34"/>
  <c r="P101" i="34"/>
  <c r="BI99" i="34"/>
  <c r="BH99" i="34"/>
  <c r="BG99" i="34"/>
  <c r="BF99" i="34"/>
  <c r="T99" i="34"/>
  <c r="R99" i="34"/>
  <c r="P99" i="34"/>
  <c r="BI96" i="34"/>
  <c r="BH96" i="34"/>
  <c r="BG96" i="34"/>
  <c r="BF96" i="34"/>
  <c r="T96" i="34"/>
  <c r="R96" i="34"/>
  <c r="P96" i="34"/>
  <c r="BI94" i="34"/>
  <c r="BH94" i="34"/>
  <c r="BG94" i="34"/>
  <c r="BF94" i="34"/>
  <c r="T94" i="34"/>
  <c r="R94" i="34"/>
  <c r="P94" i="34"/>
  <c r="BI93" i="34"/>
  <c r="BH93" i="34"/>
  <c r="BG93" i="34"/>
  <c r="BF93" i="34"/>
  <c r="T93" i="34"/>
  <c r="R93" i="34"/>
  <c r="P93" i="34"/>
  <c r="BI91" i="34"/>
  <c r="BH91" i="34"/>
  <c r="BG91" i="34"/>
  <c r="BF91" i="34"/>
  <c r="T91" i="34"/>
  <c r="R91" i="34"/>
  <c r="P91" i="34"/>
  <c r="J85" i="34"/>
  <c r="J84" i="34"/>
  <c r="F84" i="34"/>
  <c r="F82" i="34"/>
  <c r="E80" i="34"/>
  <c r="J55" i="34"/>
  <c r="J54" i="34"/>
  <c r="F54" i="34"/>
  <c r="F52" i="34"/>
  <c r="E50" i="34"/>
  <c r="J18" i="34"/>
  <c r="E18" i="34"/>
  <c r="F85" i="34" s="1"/>
  <c r="J17" i="34"/>
  <c r="J12" i="34"/>
  <c r="J52" i="34"/>
  <c r="E7" i="34"/>
  <c r="E48" i="34"/>
  <c r="J37" i="33"/>
  <c r="J36" i="33"/>
  <c r="AY92" i="1"/>
  <c r="J35" i="33"/>
  <c r="AX92" i="1" s="1"/>
  <c r="BI164" i="33"/>
  <c r="BH164" i="33"/>
  <c r="BG164" i="33"/>
  <c r="BE164" i="33"/>
  <c r="T164" i="33"/>
  <c r="T163" i="33" s="1"/>
  <c r="T162" i="33" s="1"/>
  <c r="R164" i="33"/>
  <c r="R163" i="33"/>
  <c r="R162" i="33" s="1"/>
  <c r="P164" i="33"/>
  <c r="P163" i="33"/>
  <c r="P162" i="33" s="1"/>
  <c r="BI159" i="33"/>
  <c r="BH159" i="33"/>
  <c r="BG159" i="33"/>
  <c r="BE159" i="33"/>
  <c r="T159" i="33"/>
  <c r="T158" i="33"/>
  <c r="R159" i="33"/>
  <c r="R158" i="33"/>
  <c r="P159" i="33"/>
  <c r="P158" i="33" s="1"/>
  <c r="BI155" i="33"/>
  <c r="BH155" i="33"/>
  <c r="BG155" i="33"/>
  <c r="BE155" i="33"/>
  <c r="T155" i="33"/>
  <c r="R155" i="33"/>
  <c r="P155" i="33"/>
  <c r="BI153" i="33"/>
  <c r="BH153" i="33"/>
  <c r="BG153" i="33"/>
  <c r="BE153" i="33"/>
  <c r="T153" i="33"/>
  <c r="R153" i="33"/>
  <c r="P153" i="33"/>
  <c r="BI150" i="33"/>
  <c r="BH150" i="33"/>
  <c r="BG150" i="33"/>
  <c r="BE150" i="33"/>
  <c r="T150" i="33"/>
  <c r="R150" i="33"/>
  <c r="P150" i="33"/>
  <c r="BI147" i="33"/>
  <c r="BH147" i="33"/>
  <c r="BG147" i="33"/>
  <c r="BE147" i="33"/>
  <c r="T147" i="33"/>
  <c r="R147" i="33"/>
  <c r="P147" i="33"/>
  <c r="BI145" i="33"/>
  <c r="BH145" i="33"/>
  <c r="BG145" i="33"/>
  <c r="BE145" i="33"/>
  <c r="T145" i="33"/>
  <c r="R145" i="33"/>
  <c r="P145" i="33"/>
  <c r="BI143" i="33"/>
  <c r="BH143" i="33"/>
  <c r="BG143" i="33"/>
  <c r="BE143" i="33"/>
  <c r="T143" i="33"/>
  <c r="R143" i="33"/>
  <c r="P143" i="33"/>
  <c r="BI141" i="33"/>
  <c r="BH141" i="33"/>
  <c r="BG141" i="33"/>
  <c r="BE141" i="33"/>
  <c r="T141" i="33"/>
  <c r="R141" i="33"/>
  <c r="P141" i="33"/>
  <c r="BI138" i="33"/>
  <c r="BH138" i="33"/>
  <c r="BG138" i="33"/>
  <c r="BE138" i="33"/>
  <c r="T138" i="33"/>
  <c r="R138" i="33"/>
  <c r="P138" i="33"/>
  <c r="BI135" i="33"/>
  <c r="BH135" i="33"/>
  <c r="BG135" i="33"/>
  <c r="BE135" i="33"/>
  <c r="T135" i="33"/>
  <c r="R135" i="33"/>
  <c r="P135" i="33"/>
  <c r="BI133" i="33"/>
  <c r="BH133" i="33"/>
  <c r="BG133" i="33"/>
  <c r="BE133" i="33"/>
  <c r="T133" i="33"/>
  <c r="R133" i="33"/>
  <c r="P133" i="33"/>
  <c r="BI129" i="33"/>
  <c r="BH129" i="33"/>
  <c r="BG129" i="33"/>
  <c r="BE129" i="33"/>
  <c r="T129" i="33"/>
  <c r="T128" i="33"/>
  <c r="R129" i="33"/>
  <c r="R128" i="33"/>
  <c r="P129" i="33"/>
  <c r="P128" i="33"/>
  <c r="BI126" i="33"/>
  <c r="BH126" i="33"/>
  <c r="BG126" i="33"/>
  <c r="BE126" i="33"/>
  <c r="T126" i="33"/>
  <c r="T125" i="33" s="1"/>
  <c r="R126" i="33"/>
  <c r="R125" i="33"/>
  <c r="P126" i="33"/>
  <c r="P125" i="33" s="1"/>
  <c r="BI123" i="33"/>
  <c r="BH123" i="33"/>
  <c r="BG123" i="33"/>
  <c r="BE123" i="33"/>
  <c r="T123" i="33"/>
  <c r="R123" i="33"/>
  <c r="P123" i="33"/>
  <c r="BI120" i="33"/>
  <c r="BH120" i="33"/>
  <c r="BG120" i="33"/>
  <c r="BE120" i="33"/>
  <c r="T120" i="33"/>
  <c r="R120" i="33"/>
  <c r="P120" i="33"/>
  <c r="BI115" i="33"/>
  <c r="BH115" i="33"/>
  <c r="BG115" i="33"/>
  <c r="BE115" i="33"/>
  <c r="T115" i="33"/>
  <c r="R115" i="33"/>
  <c r="P115" i="33"/>
  <c r="BI112" i="33"/>
  <c r="BH112" i="33"/>
  <c r="BG112" i="33"/>
  <c r="BE112" i="33"/>
  <c r="T112" i="33"/>
  <c r="R112" i="33"/>
  <c r="P112" i="33"/>
  <c r="BI109" i="33"/>
  <c r="BH109" i="33"/>
  <c r="BG109" i="33"/>
  <c r="BE109" i="33"/>
  <c r="T109" i="33"/>
  <c r="R109" i="33"/>
  <c r="P109" i="33"/>
  <c r="BI106" i="33"/>
  <c r="BH106" i="33"/>
  <c r="BG106" i="33"/>
  <c r="BE106" i="33"/>
  <c r="T106" i="33"/>
  <c r="R106" i="33"/>
  <c r="P106" i="33"/>
  <c r="BI103" i="33"/>
  <c r="BH103" i="33"/>
  <c r="BG103" i="33"/>
  <c r="BE103" i="33"/>
  <c r="T103" i="33"/>
  <c r="R103" i="33"/>
  <c r="P103" i="33"/>
  <c r="BI100" i="33"/>
  <c r="BH100" i="33"/>
  <c r="BG100" i="33"/>
  <c r="BE100" i="33"/>
  <c r="T100" i="33"/>
  <c r="R100" i="33"/>
  <c r="P100" i="33"/>
  <c r="BI97" i="33"/>
  <c r="BH97" i="33"/>
  <c r="BG97" i="33"/>
  <c r="BE97" i="33"/>
  <c r="T97" i="33"/>
  <c r="R97" i="33"/>
  <c r="P97" i="33"/>
  <c r="BI93" i="33"/>
  <c r="BH93" i="33"/>
  <c r="BG93" i="33"/>
  <c r="BE93" i="33"/>
  <c r="T93" i="33"/>
  <c r="R93" i="33"/>
  <c r="P93" i="33"/>
  <c r="BI90" i="33"/>
  <c r="BH90" i="33"/>
  <c r="BG90" i="33"/>
  <c r="BE90" i="33"/>
  <c r="T90" i="33"/>
  <c r="R90" i="33"/>
  <c r="P90" i="33"/>
  <c r="J84" i="33"/>
  <c r="J83" i="33"/>
  <c r="F83" i="33"/>
  <c r="F81" i="33"/>
  <c r="E79" i="33"/>
  <c r="J55" i="33"/>
  <c r="J54" i="33"/>
  <c r="F54" i="33"/>
  <c r="F52" i="33"/>
  <c r="E50" i="33"/>
  <c r="J18" i="33"/>
  <c r="E18" i="33"/>
  <c r="F84" i="33"/>
  <c r="J17" i="33"/>
  <c r="J12" i="33"/>
  <c r="J81" i="33"/>
  <c r="E7" i="33"/>
  <c r="E77" i="33" s="1"/>
  <c r="J37" i="32"/>
  <c r="J36" i="32"/>
  <c r="AY91" i="1"/>
  <c r="J35" i="32"/>
  <c r="AX91" i="1"/>
  <c r="BI149" i="32"/>
  <c r="BH149" i="32"/>
  <c r="BG149" i="32"/>
  <c r="BE149" i="32"/>
  <c r="T149" i="32"/>
  <c r="T148" i="32"/>
  <c r="R149" i="32"/>
  <c r="R148" i="32" s="1"/>
  <c r="P149" i="32"/>
  <c r="P148" i="32"/>
  <c r="BI145" i="32"/>
  <c r="BH145" i="32"/>
  <c r="BG145" i="32"/>
  <c r="BE145" i="32"/>
  <c r="T145" i="32"/>
  <c r="R145" i="32"/>
  <c r="P145" i="32"/>
  <c r="BI143" i="32"/>
  <c r="BH143" i="32"/>
  <c r="BG143" i="32"/>
  <c r="BE143" i="32"/>
  <c r="T143" i="32"/>
  <c r="R143" i="32"/>
  <c r="P143" i="32"/>
  <c r="BI140" i="32"/>
  <c r="BH140" i="32"/>
  <c r="BG140" i="32"/>
  <c r="BE140" i="32"/>
  <c r="T140" i="32"/>
  <c r="R140" i="32"/>
  <c r="P140" i="32"/>
  <c r="BI137" i="32"/>
  <c r="BH137" i="32"/>
  <c r="BG137" i="32"/>
  <c r="BE137" i="32"/>
  <c r="T137" i="32"/>
  <c r="R137" i="32"/>
  <c r="P137" i="32"/>
  <c r="BI134" i="32"/>
  <c r="BH134" i="32"/>
  <c r="BG134" i="32"/>
  <c r="BE134" i="32"/>
  <c r="T134" i="32"/>
  <c r="R134" i="32"/>
  <c r="P134" i="32"/>
  <c r="BI132" i="32"/>
  <c r="BH132" i="32"/>
  <c r="BG132" i="32"/>
  <c r="BE132" i="32"/>
  <c r="T132" i="32"/>
  <c r="R132" i="32"/>
  <c r="P132" i="32"/>
  <c r="BI128" i="32"/>
  <c r="BH128" i="32"/>
  <c r="BG128" i="32"/>
  <c r="BE128" i="32"/>
  <c r="T128" i="32"/>
  <c r="T127" i="32"/>
  <c r="R128" i="32"/>
  <c r="R127" i="32" s="1"/>
  <c r="P128" i="32"/>
  <c r="P127" i="32"/>
  <c r="BI124" i="32"/>
  <c r="BH124" i="32"/>
  <c r="BG124" i="32"/>
  <c r="BE124" i="32"/>
  <c r="T124" i="32"/>
  <c r="T123" i="32"/>
  <c r="R124" i="32"/>
  <c r="R123" i="32"/>
  <c r="P124" i="32"/>
  <c r="P123" i="32" s="1"/>
  <c r="BI121" i="32"/>
  <c r="BH121" i="32"/>
  <c r="BG121" i="32"/>
  <c r="BE121" i="32"/>
  <c r="T121" i="32"/>
  <c r="R121" i="32"/>
  <c r="P121" i="32"/>
  <c r="BI118" i="32"/>
  <c r="BH118" i="32"/>
  <c r="BG118" i="32"/>
  <c r="BE118" i="32"/>
  <c r="T118" i="32"/>
  <c r="R118" i="32"/>
  <c r="P118" i="32"/>
  <c r="BI113" i="32"/>
  <c r="BH113" i="32"/>
  <c r="BG113" i="32"/>
  <c r="BE113" i="32"/>
  <c r="T113" i="32"/>
  <c r="R113" i="32"/>
  <c r="P113" i="32"/>
  <c r="BI110" i="32"/>
  <c r="BH110" i="32"/>
  <c r="BG110" i="32"/>
  <c r="BE110" i="32"/>
  <c r="T110" i="32"/>
  <c r="R110" i="32"/>
  <c r="P110" i="32"/>
  <c r="BI107" i="32"/>
  <c r="BH107" i="32"/>
  <c r="BG107" i="32"/>
  <c r="BE107" i="32"/>
  <c r="T107" i="32"/>
  <c r="R107" i="32"/>
  <c r="P107" i="32"/>
  <c r="BI104" i="32"/>
  <c r="BH104" i="32"/>
  <c r="BG104" i="32"/>
  <c r="BE104" i="32"/>
  <c r="T104" i="32"/>
  <c r="R104" i="32"/>
  <c r="P104" i="32"/>
  <c r="BI101" i="32"/>
  <c r="BH101" i="32"/>
  <c r="BG101" i="32"/>
  <c r="BE101" i="32"/>
  <c r="T101" i="32"/>
  <c r="R101" i="32"/>
  <c r="P101" i="32"/>
  <c r="BI98" i="32"/>
  <c r="BH98" i="32"/>
  <c r="BG98" i="32"/>
  <c r="BE98" i="32"/>
  <c r="T98" i="32"/>
  <c r="R98" i="32"/>
  <c r="P98" i="32"/>
  <c r="BI95" i="32"/>
  <c r="BH95" i="32"/>
  <c r="BG95" i="32"/>
  <c r="BE95" i="32"/>
  <c r="T95" i="32"/>
  <c r="R95" i="32"/>
  <c r="P95" i="32"/>
  <c r="BI91" i="32"/>
  <c r="BH91" i="32"/>
  <c r="BG91" i="32"/>
  <c r="BE91" i="32"/>
  <c r="T91" i="32"/>
  <c r="R91" i="32"/>
  <c r="P91" i="32"/>
  <c r="BI88" i="32"/>
  <c r="BH88" i="32"/>
  <c r="BG88" i="32"/>
  <c r="BE88" i="32"/>
  <c r="T88" i="32"/>
  <c r="R88" i="32"/>
  <c r="P88" i="32"/>
  <c r="J82" i="32"/>
  <c r="J81" i="32"/>
  <c r="F81" i="32"/>
  <c r="F79" i="32"/>
  <c r="E77" i="32"/>
  <c r="J55" i="32"/>
  <c r="J54" i="32"/>
  <c r="F54" i="32"/>
  <c r="F52" i="32"/>
  <c r="E50" i="32"/>
  <c r="J18" i="32"/>
  <c r="E18" i="32"/>
  <c r="F82" i="32" s="1"/>
  <c r="J17" i="32"/>
  <c r="J12" i="32"/>
  <c r="J79" i="32" s="1"/>
  <c r="E7" i="32"/>
  <c r="E75" i="32"/>
  <c r="J37" i="31"/>
  <c r="J36" i="31"/>
  <c r="AY90" i="1"/>
  <c r="J35" i="31"/>
  <c r="AX90" i="1" s="1"/>
  <c r="BI175" i="31"/>
  <c r="BH175" i="31"/>
  <c r="BG175" i="31"/>
  <c r="BE175" i="31"/>
  <c r="T175" i="31"/>
  <c r="R175" i="31"/>
  <c r="P175" i="31"/>
  <c r="BI173" i="31"/>
  <c r="BH173" i="31"/>
  <c r="BG173" i="31"/>
  <c r="BE173" i="31"/>
  <c r="T173" i="31"/>
  <c r="R173" i="31"/>
  <c r="P173" i="31"/>
  <c r="BI170" i="31"/>
  <c r="BH170" i="31"/>
  <c r="BG170" i="31"/>
  <c r="BE170" i="31"/>
  <c r="T170" i="31"/>
  <c r="R170" i="31"/>
  <c r="P170" i="31"/>
  <c r="BI165" i="31"/>
  <c r="BH165" i="31"/>
  <c r="BG165" i="31"/>
  <c r="BE165" i="31"/>
  <c r="T165" i="31"/>
  <c r="T164" i="31"/>
  <c r="R165" i="31"/>
  <c r="R164" i="31"/>
  <c r="P165" i="31"/>
  <c r="P164" i="31" s="1"/>
  <c r="BI161" i="31"/>
  <c r="BH161" i="31"/>
  <c r="BG161" i="31"/>
  <c r="BE161" i="31"/>
  <c r="T161" i="31"/>
  <c r="R161" i="31"/>
  <c r="P161" i="31"/>
  <c r="BI158" i="31"/>
  <c r="BH158" i="31"/>
  <c r="BG158" i="31"/>
  <c r="BE158" i="31"/>
  <c r="T158" i="31"/>
  <c r="R158" i="31"/>
  <c r="P158" i="31"/>
  <c r="BI155" i="31"/>
  <c r="BH155" i="31"/>
  <c r="BG155" i="31"/>
  <c r="BE155" i="31"/>
  <c r="T155" i="31"/>
  <c r="R155" i="31"/>
  <c r="P155" i="31"/>
  <c r="BI151" i="31"/>
  <c r="BH151" i="31"/>
  <c r="BG151" i="31"/>
  <c r="BE151" i="31"/>
  <c r="T151" i="31"/>
  <c r="R151" i="31"/>
  <c r="P151" i="31"/>
  <c r="BI148" i="31"/>
  <c r="BH148" i="31"/>
  <c r="BG148" i="31"/>
  <c r="BE148" i="31"/>
  <c r="T148" i="31"/>
  <c r="R148" i="31"/>
  <c r="P148" i="31"/>
  <c r="BI145" i="31"/>
  <c r="BH145" i="31"/>
  <c r="BG145" i="31"/>
  <c r="BE145" i="31"/>
  <c r="T145" i="31"/>
  <c r="R145" i="31"/>
  <c r="P145" i="31"/>
  <c r="BI142" i="31"/>
  <c r="BH142" i="31"/>
  <c r="BG142" i="31"/>
  <c r="BE142" i="31"/>
  <c r="T142" i="31"/>
  <c r="R142" i="31"/>
  <c r="P142" i="31"/>
  <c r="BI139" i="31"/>
  <c r="BH139" i="31"/>
  <c r="BG139" i="31"/>
  <c r="BE139" i="31"/>
  <c r="T139" i="31"/>
  <c r="R139" i="31"/>
  <c r="P139" i="31"/>
  <c r="BI138" i="31"/>
  <c r="BH138" i="31"/>
  <c r="BG138" i="31"/>
  <c r="BE138" i="31"/>
  <c r="T138" i="31"/>
  <c r="R138" i="31"/>
  <c r="P138" i="31"/>
  <c r="BI136" i="31"/>
  <c r="BH136" i="31"/>
  <c r="BG136" i="31"/>
  <c r="BE136" i="31"/>
  <c r="T136" i="31"/>
  <c r="R136" i="31"/>
  <c r="P136" i="31"/>
  <c r="BI134" i="31"/>
  <c r="BH134" i="31"/>
  <c r="BG134" i="31"/>
  <c r="BE134" i="31"/>
  <c r="T134" i="31"/>
  <c r="R134" i="31"/>
  <c r="P134" i="31"/>
  <c r="BI132" i="31"/>
  <c r="BH132" i="31"/>
  <c r="BG132" i="31"/>
  <c r="BE132" i="31"/>
  <c r="T132" i="31"/>
  <c r="R132" i="31"/>
  <c r="P132" i="31"/>
  <c r="BI131" i="31"/>
  <c r="BH131" i="31"/>
  <c r="BG131" i="31"/>
  <c r="BE131" i="31"/>
  <c r="T131" i="31"/>
  <c r="R131" i="31"/>
  <c r="P131" i="31"/>
  <c r="BI127" i="31"/>
  <c r="BH127" i="31"/>
  <c r="BG127" i="31"/>
  <c r="BE127" i="31"/>
  <c r="T127" i="31"/>
  <c r="T126" i="31" s="1"/>
  <c r="R127" i="31"/>
  <c r="R126" i="31"/>
  <c r="P127" i="31"/>
  <c r="P126" i="31"/>
  <c r="BI123" i="31"/>
  <c r="BH123" i="31"/>
  <c r="BG123" i="31"/>
  <c r="BE123" i="31"/>
  <c r="T123" i="31"/>
  <c r="T122" i="31"/>
  <c r="R123" i="31"/>
  <c r="R122" i="31" s="1"/>
  <c r="P123" i="31"/>
  <c r="P122" i="31"/>
  <c r="BI120" i="31"/>
  <c r="BH120" i="31"/>
  <c r="BG120" i="31"/>
  <c r="BE120" i="31"/>
  <c r="T120" i="31"/>
  <c r="R120" i="31"/>
  <c r="P120" i="31"/>
  <c r="BI117" i="31"/>
  <c r="BH117" i="31"/>
  <c r="BG117" i="31"/>
  <c r="BE117" i="31"/>
  <c r="T117" i="31"/>
  <c r="R117" i="31"/>
  <c r="P117" i="31"/>
  <c r="BI112" i="31"/>
  <c r="BH112" i="31"/>
  <c r="BG112" i="31"/>
  <c r="BE112" i="31"/>
  <c r="T112" i="31"/>
  <c r="R112" i="31"/>
  <c r="P112" i="31"/>
  <c r="BI109" i="31"/>
  <c r="BH109" i="31"/>
  <c r="BG109" i="31"/>
  <c r="BE109" i="31"/>
  <c r="T109" i="31"/>
  <c r="R109" i="31"/>
  <c r="P109" i="31"/>
  <c r="BI106" i="31"/>
  <c r="BH106" i="31"/>
  <c r="BG106" i="31"/>
  <c r="BE106" i="31"/>
  <c r="T106" i="31"/>
  <c r="R106" i="31"/>
  <c r="P106" i="31"/>
  <c r="BI103" i="31"/>
  <c r="BH103" i="31"/>
  <c r="BG103" i="31"/>
  <c r="BE103" i="31"/>
  <c r="T103" i="31"/>
  <c r="R103" i="31"/>
  <c r="P103" i="31"/>
  <c r="BI100" i="31"/>
  <c r="BH100" i="31"/>
  <c r="BG100" i="31"/>
  <c r="BE100" i="31"/>
  <c r="T100" i="31"/>
  <c r="R100" i="31"/>
  <c r="P100" i="31"/>
  <c r="BI97" i="31"/>
  <c r="BH97" i="31"/>
  <c r="BG97" i="31"/>
  <c r="BE97" i="31"/>
  <c r="T97" i="31"/>
  <c r="R97" i="31"/>
  <c r="P97" i="31"/>
  <c r="BI94" i="31"/>
  <c r="BH94" i="31"/>
  <c r="BG94" i="31"/>
  <c r="BE94" i="31"/>
  <c r="T94" i="31"/>
  <c r="R94" i="31"/>
  <c r="P94" i="31"/>
  <c r="BI90" i="31"/>
  <c r="BH90" i="31"/>
  <c r="BG90" i="31"/>
  <c r="BE90" i="31"/>
  <c r="T90" i="31"/>
  <c r="R90" i="31"/>
  <c r="P90" i="31"/>
  <c r="J84" i="31"/>
  <c r="J83" i="31"/>
  <c r="F83" i="31"/>
  <c r="F81" i="31"/>
  <c r="E79" i="31"/>
  <c r="J55" i="31"/>
  <c r="J54" i="31"/>
  <c r="F54" i="31"/>
  <c r="F52" i="31"/>
  <c r="E50" i="31"/>
  <c r="J18" i="31"/>
  <c r="E18" i="31"/>
  <c r="F84" i="31"/>
  <c r="J17" i="31"/>
  <c r="J12" i="31"/>
  <c r="J52" i="31"/>
  <c r="E7" i="31"/>
  <c r="E77" i="31" s="1"/>
  <c r="J37" i="30"/>
  <c r="J36" i="30"/>
  <c r="AY89" i="1" s="1"/>
  <c r="J35" i="30"/>
  <c r="AX89" i="1"/>
  <c r="BI156" i="30"/>
  <c r="BH156" i="30"/>
  <c r="BG156" i="30"/>
  <c r="BE156" i="30"/>
  <c r="T156" i="30"/>
  <c r="R156" i="30"/>
  <c r="P156" i="30"/>
  <c r="BI154" i="30"/>
  <c r="BH154" i="30"/>
  <c r="BG154" i="30"/>
  <c r="BE154" i="30"/>
  <c r="T154" i="30"/>
  <c r="R154" i="30"/>
  <c r="P154" i="30"/>
  <c r="BI150" i="30"/>
  <c r="BH150" i="30"/>
  <c r="BG150" i="30"/>
  <c r="BE150" i="30"/>
  <c r="T150" i="30"/>
  <c r="T149" i="30" s="1"/>
  <c r="R150" i="30"/>
  <c r="R149" i="30"/>
  <c r="P150" i="30"/>
  <c r="P149" i="30" s="1"/>
  <c r="BI148" i="30"/>
  <c r="BH148" i="30"/>
  <c r="BG148" i="30"/>
  <c r="BE148" i="30"/>
  <c r="T148" i="30"/>
  <c r="R148" i="30"/>
  <c r="P148" i="30"/>
  <c r="BI147" i="30"/>
  <c r="BH147" i="30"/>
  <c r="BG147" i="30"/>
  <c r="BE147" i="30"/>
  <c r="T147" i="30"/>
  <c r="R147" i="30"/>
  <c r="P147" i="30"/>
  <c r="BI145" i="30"/>
  <c r="BH145" i="30"/>
  <c r="BG145" i="30"/>
  <c r="BE145" i="30"/>
  <c r="T145" i="30"/>
  <c r="R145" i="30"/>
  <c r="P145" i="30"/>
  <c r="BI144" i="30"/>
  <c r="BH144" i="30"/>
  <c r="BG144" i="30"/>
  <c r="BE144" i="30"/>
  <c r="T144" i="30"/>
  <c r="R144" i="30"/>
  <c r="P144" i="30"/>
  <c r="BI142" i="30"/>
  <c r="BH142" i="30"/>
  <c r="BG142" i="30"/>
  <c r="BE142" i="30"/>
  <c r="T142" i="30"/>
  <c r="R142" i="30"/>
  <c r="P142" i="30"/>
  <c r="BI141" i="30"/>
  <c r="BH141" i="30"/>
  <c r="BG141" i="30"/>
  <c r="BE141" i="30"/>
  <c r="T141" i="30"/>
  <c r="R141" i="30"/>
  <c r="P141" i="30"/>
  <c r="BI139" i="30"/>
  <c r="BH139" i="30"/>
  <c r="BG139" i="30"/>
  <c r="BE139" i="30"/>
  <c r="T139" i="30"/>
  <c r="R139" i="30"/>
  <c r="P139" i="30"/>
  <c r="BI137" i="30"/>
  <c r="BH137" i="30"/>
  <c r="BG137" i="30"/>
  <c r="BE137" i="30"/>
  <c r="T137" i="30"/>
  <c r="R137" i="30"/>
  <c r="P137" i="30"/>
  <c r="BI135" i="30"/>
  <c r="BH135" i="30"/>
  <c r="BG135" i="30"/>
  <c r="BE135" i="30"/>
  <c r="T135" i="30"/>
  <c r="R135" i="30"/>
  <c r="P135" i="30"/>
  <c r="BI133" i="30"/>
  <c r="BH133" i="30"/>
  <c r="BG133" i="30"/>
  <c r="BE133" i="30"/>
  <c r="T133" i="30"/>
  <c r="R133" i="30"/>
  <c r="P133" i="30"/>
  <c r="BI131" i="30"/>
  <c r="BH131" i="30"/>
  <c r="BG131" i="30"/>
  <c r="BE131" i="30"/>
  <c r="T131" i="30"/>
  <c r="R131" i="30"/>
  <c r="P131" i="30"/>
  <c r="BI129" i="30"/>
  <c r="BH129" i="30"/>
  <c r="BG129" i="30"/>
  <c r="BE129" i="30"/>
  <c r="T129" i="30"/>
  <c r="R129" i="30"/>
  <c r="P129" i="30"/>
  <c r="BI127" i="30"/>
  <c r="BH127" i="30"/>
  <c r="BG127" i="30"/>
  <c r="BE127" i="30"/>
  <c r="T127" i="30"/>
  <c r="R127" i="30"/>
  <c r="P127" i="30"/>
  <c r="BI125" i="30"/>
  <c r="BH125" i="30"/>
  <c r="BG125" i="30"/>
  <c r="BE125" i="30"/>
  <c r="T125" i="30"/>
  <c r="R125" i="30"/>
  <c r="P125" i="30"/>
  <c r="BI123" i="30"/>
  <c r="BH123" i="30"/>
  <c r="BG123" i="30"/>
  <c r="BE123" i="30"/>
  <c r="T123" i="30"/>
  <c r="R123" i="30"/>
  <c r="P123" i="30"/>
  <c r="BI120" i="30"/>
  <c r="BH120" i="30"/>
  <c r="BG120" i="30"/>
  <c r="BE120" i="30"/>
  <c r="T120" i="30"/>
  <c r="R120" i="30"/>
  <c r="P120" i="30"/>
  <c r="BI118" i="30"/>
  <c r="BH118" i="30"/>
  <c r="BG118" i="30"/>
  <c r="BE118" i="30"/>
  <c r="T118" i="30"/>
  <c r="R118" i="30"/>
  <c r="P118" i="30"/>
  <c r="BI117" i="30"/>
  <c r="BH117" i="30"/>
  <c r="BG117" i="30"/>
  <c r="BE117" i="30"/>
  <c r="T117" i="30"/>
  <c r="R117" i="30"/>
  <c r="P117" i="30"/>
  <c r="BI115" i="30"/>
  <c r="BH115" i="30"/>
  <c r="BG115" i="30"/>
  <c r="BE115" i="30"/>
  <c r="T115" i="30"/>
  <c r="R115" i="30"/>
  <c r="P115" i="30"/>
  <c r="BI114" i="30"/>
  <c r="BH114" i="30"/>
  <c r="BG114" i="30"/>
  <c r="BE114" i="30"/>
  <c r="T114" i="30"/>
  <c r="R114" i="30"/>
  <c r="P114" i="30"/>
  <c r="BI113" i="30"/>
  <c r="BH113" i="30"/>
  <c r="BG113" i="30"/>
  <c r="BE113" i="30"/>
  <c r="T113" i="30"/>
  <c r="R113" i="30"/>
  <c r="P113" i="30"/>
  <c r="BI112" i="30"/>
  <c r="BH112" i="30"/>
  <c r="BG112" i="30"/>
  <c r="BE112" i="30"/>
  <c r="T112" i="30"/>
  <c r="R112" i="30"/>
  <c r="P112" i="30"/>
  <c r="BI110" i="30"/>
  <c r="BH110" i="30"/>
  <c r="BG110" i="30"/>
  <c r="BE110" i="30"/>
  <c r="T110" i="30"/>
  <c r="R110" i="30"/>
  <c r="P110" i="30"/>
  <c r="BI107" i="30"/>
  <c r="BH107" i="30"/>
  <c r="BG107" i="30"/>
  <c r="BE107" i="30"/>
  <c r="T107" i="30"/>
  <c r="R107" i="30"/>
  <c r="P107" i="30"/>
  <c r="BI105" i="30"/>
  <c r="BH105" i="30"/>
  <c r="BG105" i="30"/>
  <c r="BE105" i="30"/>
  <c r="T105" i="30"/>
  <c r="R105" i="30"/>
  <c r="P105" i="30"/>
  <c r="BI104" i="30"/>
  <c r="BH104" i="30"/>
  <c r="BG104" i="30"/>
  <c r="BE104" i="30"/>
  <c r="T104" i="30"/>
  <c r="R104" i="30"/>
  <c r="P104" i="30"/>
  <c r="BI102" i="30"/>
  <c r="BH102" i="30"/>
  <c r="BG102" i="30"/>
  <c r="BE102" i="30"/>
  <c r="T102" i="30"/>
  <c r="R102" i="30"/>
  <c r="P102" i="30"/>
  <c r="BI101" i="30"/>
  <c r="BH101" i="30"/>
  <c r="BG101" i="30"/>
  <c r="BE101" i="30"/>
  <c r="T101" i="30"/>
  <c r="R101" i="30"/>
  <c r="P101" i="30"/>
  <c r="BI99" i="30"/>
  <c r="BH99" i="30"/>
  <c r="BG99" i="30"/>
  <c r="BE99" i="30"/>
  <c r="T99" i="30"/>
  <c r="R99" i="30"/>
  <c r="P99" i="30"/>
  <c r="BI98" i="30"/>
  <c r="BH98" i="30"/>
  <c r="BG98" i="30"/>
  <c r="BE98" i="30"/>
  <c r="T98" i="30"/>
  <c r="R98" i="30"/>
  <c r="P98" i="30"/>
  <c r="BI96" i="30"/>
  <c r="BH96" i="30"/>
  <c r="BG96" i="30"/>
  <c r="BE96" i="30"/>
  <c r="T96" i="30"/>
  <c r="R96" i="30"/>
  <c r="P96" i="30"/>
  <c r="BI95" i="30"/>
  <c r="BH95" i="30"/>
  <c r="BG95" i="30"/>
  <c r="BE95" i="30"/>
  <c r="T95" i="30"/>
  <c r="R95" i="30"/>
  <c r="P95" i="30"/>
  <c r="BI93" i="30"/>
  <c r="BH93" i="30"/>
  <c r="BG93" i="30"/>
  <c r="BE93" i="30"/>
  <c r="T93" i="30"/>
  <c r="R93" i="30"/>
  <c r="P93" i="30"/>
  <c r="BI92" i="30"/>
  <c r="BH92" i="30"/>
  <c r="BG92" i="30"/>
  <c r="BE92" i="30"/>
  <c r="T92" i="30"/>
  <c r="R92" i="30"/>
  <c r="P92" i="30"/>
  <c r="BI90" i="30"/>
  <c r="BH90" i="30"/>
  <c r="BG90" i="30"/>
  <c r="BE90" i="30"/>
  <c r="T90" i="30"/>
  <c r="R90" i="30"/>
  <c r="P90" i="30"/>
  <c r="J84" i="30"/>
  <c r="J83" i="30"/>
  <c r="F83" i="30"/>
  <c r="F81" i="30"/>
  <c r="E79" i="30"/>
  <c r="J55" i="30"/>
  <c r="J54" i="30"/>
  <c r="F54" i="30"/>
  <c r="F52" i="30"/>
  <c r="E50" i="30"/>
  <c r="J18" i="30"/>
  <c r="E18" i="30"/>
  <c r="F84" i="30" s="1"/>
  <c r="J17" i="30"/>
  <c r="J12" i="30"/>
  <c r="J52" i="30" s="1"/>
  <c r="E7" i="30"/>
  <c r="E77" i="30" s="1"/>
  <c r="J37" i="29"/>
  <c r="J36" i="29"/>
  <c r="AY88" i="1"/>
  <c r="J35" i="29"/>
  <c r="AX88" i="1" s="1"/>
  <c r="BI94" i="29"/>
  <c r="BH94" i="29"/>
  <c r="BG94" i="29"/>
  <c r="BE94" i="29"/>
  <c r="T94" i="29"/>
  <c r="R94" i="29"/>
  <c r="P94" i="29"/>
  <c r="BI92" i="29"/>
  <c r="BH92" i="29"/>
  <c r="BG92" i="29"/>
  <c r="BE92" i="29"/>
  <c r="T92" i="29"/>
  <c r="R92" i="29"/>
  <c r="P92" i="29"/>
  <c r="BI89" i="29"/>
  <c r="BH89" i="29"/>
  <c r="BG89" i="29"/>
  <c r="BE89" i="29"/>
  <c r="T89" i="29"/>
  <c r="R89" i="29"/>
  <c r="P89" i="29"/>
  <c r="BI88" i="29"/>
  <c r="BH88" i="29"/>
  <c r="BG88" i="29"/>
  <c r="BE88" i="29"/>
  <c r="T88" i="29"/>
  <c r="R88" i="29"/>
  <c r="P88" i="29"/>
  <c r="BI86" i="29"/>
  <c r="BH86" i="29"/>
  <c r="BG86" i="29"/>
  <c r="BE86" i="29"/>
  <c r="T86" i="29"/>
  <c r="R86" i="29"/>
  <c r="P86" i="29"/>
  <c r="J80" i="29"/>
  <c r="J79" i="29"/>
  <c r="F79" i="29"/>
  <c r="F77" i="29"/>
  <c r="E75" i="29"/>
  <c r="J55" i="29"/>
  <c r="J54" i="29"/>
  <c r="F54" i="29"/>
  <c r="F52" i="29"/>
  <c r="E50" i="29"/>
  <c r="J18" i="29"/>
  <c r="E18" i="29"/>
  <c r="F80" i="29" s="1"/>
  <c r="J17" i="29"/>
  <c r="J12" i="29"/>
  <c r="J77" i="29"/>
  <c r="E7" i="29"/>
  <c r="E48" i="29"/>
  <c r="J37" i="28"/>
  <c r="J36" i="28"/>
  <c r="AY87" i="1"/>
  <c r="J35" i="28"/>
  <c r="AX87" i="1" s="1"/>
  <c r="BI460" i="28"/>
  <c r="BH460" i="28"/>
  <c r="BG460" i="28"/>
  <c r="BE460" i="28"/>
  <c r="T460" i="28"/>
  <c r="R460" i="28"/>
  <c r="P460" i="28"/>
  <c r="BI454" i="28"/>
  <c r="BH454" i="28"/>
  <c r="BG454" i="28"/>
  <c r="BE454" i="28"/>
  <c r="T454" i="28"/>
  <c r="R454" i="28"/>
  <c r="P454" i="28"/>
  <c r="BI447" i="28"/>
  <c r="BH447" i="28"/>
  <c r="BG447" i="28"/>
  <c r="BE447" i="28"/>
  <c r="T447" i="28"/>
  <c r="R447" i="28"/>
  <c r="P447" i="28"/>
  <c r="BI442" i="28"/>
  <c r="BH442" i="28"/>
  <c r="BG442" i="28"/>
  <c r="BE442" i="28"/>
  <c r="T442" i="28"/>
  <c r="R442" i="28"/>
  <c r="P442" i="28"/>
  <c r="BI436" i="28"/>
  <c r="BH436" i="28"/>
  <c r="BG436" i="28"/>
  <c r="BE436" i="28"/>
  <c r="T436" i="28"/>
  <c r="R436" i="28"/>
  <c r="P436" i="28"/>
  <c r="BI430" i="28"/>
  <c r="BH430" i="28"/>
  <c r="BG430" i="28"/>
  <c r="BE430" i="28"/>
  <c r="T430" i="28"/>
  <c r="R430" i="28"/>
  <c r="P430" i="28"/>
  <c r="BI427" i="28"/>
  <c r="BH427" i="28"/>
  <c r="BG427" i="28"/>
  <c r="BE427" i="28"/>
  <c r="T427" i="28"/>
  <c r="R427" i="28"/>
  <c r="P427" i="28"/>
  <c r="BI421" i="28"/>
  <c r="BH421" i="28"/>
  <c r="BG421" i="28"/>
  <c r="BE421" i="28"/>
  <c r="T421" i="28"/>
  <c r="R421" i="28"/>
  <c r="P421" i="28"/>
  <c r="BI418" i="28"/>
  <c r="BH418" i="28"/>
  <c r="BG418" i="28"/>
  <c r="BE418" i="28"/>
  <c r="T418" i="28"/>
  <c r="R418" i="28"/>
  <c r="P418" i="28"/>
  <c r="BI416" i="28"/>
  <c r="BH416" i="28"/>
  <c r="BG416" i="28"/>
  <c r="BE416" i="28"/>
  <c r="T416" i="28"/>
  <c r="R416" i="28"/>
  <c r="P416" i="28"/>
  <c r="BI414" i="28"/>
  <c r="BH414" i="28"/>
  <c r="BG414" i="28"/>
  <c r="BE414" i="28"/>
  <c r="T414" i="28"/>
  <c r="R414" i="28"/>
  <c r="P414" i="28"/>
  <c r="BI410" i="28"/>
  <c r="BH410" i="28"/>
  <c r="BG410" i="28"/>
  <c r="BE410" i="28"/>
  <c r="T410" i="28"/>
  <c r="T409" i="28" s="1"/>
  <c r="R410" i="28"/>
  <c r="R409" i="28"/>
  <c r="P410" i="28"/>
  <c r="P409" i="28" s="1"/>
  <c r="BI408" i="28"/>
  <c r="BH408" i="28"/>
  <c r="BG408" i="28"/>
  <c r="BE408" i="28"/>
  <c r="T408" i="28"/>
  <c r="R408" i="28"/>
  <c r="P408" i="28"/>
  <c r="BI407" i="28"/>
  <c r="BH407" i="28"/>
  <c r="BG407" i="28"/>
  <c r="BE407" i="28"/>
  <c r="T407" i="28"/>
  <c r="R407" i="28"/>
  <c r="P407" i="28"/>
  <c r="BI400" i="28"/>
  <c r="BH400" i="28"/>
  <c r="BG400" i="28"/>
  <c r="BE400" i="28"/>
  <c r="T400" i="28"/>
  <c r="R400" i="28"/>
  <c r="P400" i="28"/>
  <c r="BI398" i="28"/>
  <c r="BH398" i="28"/>
  <c r="BG398" i="28"/>
  <c r="BE398" i="28"/>
  <c r="T398" i="28"/>
  <c r="R398" i="28"/>
  <c r="P398" i="28"/>
  <c r="BI394" i="28"/>
  <c r="BH394" i="28"/>
  <c r="BG394" i="28"/>
  <c r="BE394" i="28"/>
  <c r="T394" i="28"/>
  <c r="R394" i="28"/>
  <c r="P394" i="28"/>
  <c r="BI390" i="28"/>
  <c r="BH390" i="28"/>
  <c r="BG390" i="28"/>
  <c r="BE390" i="28"/>
  <c r="T390" i="28"/>
  <c r="R390" i="28"/>
  <c r="P390" i="28"/>
  <c r="BI388" i="28"/>
  <c r="BH388" i="28"/>
  <c r="BG388" i="28"/>
  <c r="BE388" i="28"/>
  <c r="T388" i="28"/>
  <c r="R388" i="28"/>
  <c r="P388" i="28"/>
  <c r="BI384" i="28"/>
  <c r="BH384" i="28"/>
  <c r="BG384" i="28"/>
  <c r="BE384" i="28"/>
  <c r="T384" i="28"/>
  <c r="R384" i="28"/>
  <c r="P384" i="28"/>
  <c r="BI378" i="28"/>
  <c r="BH378" i="28"/>
  <c r="BG378" i="28"/>
  <c r="BE378" i="28"/>
  <c r="T378" i="28"/>
  <c r="R378" i="28"/>
  <c r="P378" i="28"/>
  <c r="BI375" i="28"/>
  <c r="BH375" i="28"/>
  <c r="BG375" i="28"/>
  <c r="BE375" i="28"/>
  <c r="T375" i="28"/>
  <c r="R375" i="28"/>
  <c r="P375" i="28"/>
  <c r="BI371" i="28"/>
  <c r="BH371" i="28"/>
  <c r="BG371" i="28"/>
  <c r="BE371" i="28"/>
  <c r="T371" i="28"/>
  <c r="R371" i="28"/>
  <c r="P371" i="28"/>
  <c r="BI367" i="28"/>
  <c r="BH367" i="28"/>
  <c r="BG367" i="28"/>
  <c r="BE367" i="28"/>
  <c r="T367" i="28"/>
  <c r="R367" i="28"/>
  <c r="P367" i="28"/>
  <c r="BI363" i="28"/>
  <c r="BH363" i="28"/>
  <c r="BG363" i="28"/>
  <c r="BE363" i="28"/>
  <c r="T363" i="28"/>
  <c r="R363" i="28"/>
  <c r="P363" i="28"/>
  <c r="BI355" i="28"/>
  <c r="BH355" i="28"/>
  <c r="BG355" i="28"/>
  <c r="BE355" i="28"/>
  <c r="T355" i="28"/>
  <c r="R355" i="28"/>
  <c r="P355" i="28"/>
  <c r="BI348" i="28"/>
  <c r="BH348" i="28"/>
  <c r="BG348" i="28"/>
  <c r="BE348" i="28"/>
  <c r="T348" i="28"/>
  <c r="R348" i="28"/>
  <c r="P348" i="28"/>
  <c r="BI341" i="28"/>
  <c r="BH341" i="28"/>
  <c r="BG341" i="28"/>
  <c r="BE341" i="28"/>
  <c r="T341" i="28"/>
  <c r="R341" i="28"/>
  <c r="P341" i="28"/>
  <c r="BI334" i="28"/>
  <c r="BH334" i="28"/>
  <c r="BG334" i="28"/>
  <c r="BE334" i="28"/>
  <c r="T334" i="28"/>
  <c r="R334" i="28"/>
  <c r="P334" i="28"/>
  <c r="BI327" i="28"/>
  <c r="BH327" i="28"/>
  <c r="BG327" i="28"/>
  <c r="BE327" i="28"/>
  <c r="T327" i="28"/>
  <c r="R327" i="28"/>
  <c r="P327" i="28"/>
  <c r="BI324" i="28"/>
  <c r="BH324" i="28"/>
  <c r="BG324" i="28"/>
  <c r="BE324" i="28"/>
  <c r="T324" i="28"/>
  <c r="R324" i="28"/>
  <c r="P324" i="28"/>
  <c r="BI321" i="28"/>
  <c r="BH321" i="28"/>
  <c r="BG321" i="28"/>
  <c r="BE321" i="28"/>
  <c r="T321" i="28"/>
  <c r="R321" i="28"/>
  <c r="P321" i="28"/>
  <c r="BI316" i="28"/>
  <c r="BH316" i="28"/>
  <c r="BG316" i="28"/>
  <c r="BE316" i="28"/>
  <c r="T316" i="28"/>
  <c r="R316" i="28"/>
  <c r="P316" i="28"/>
  <c r="BI315" i="28"/>
  <c r="BH315" i="28"/>
  <c r="BG315" i="28"/>
  <c r="BE315" i="28"/>
  <c r="T315" i="28"/>
  <c r="R315" i="28"/>
  <c r="P315" i="28"/>
  <c r="BI313" i="28"/>
  <c r="BH313" i="28"/>
  <c r="BG313" i="28"/>
  <c r="BE313" i="28"/>
  <c r="T313" i="28"/>
  <c r="R313" i="28"/>
  <c r="P313" i="28"/>
  <c r="BI312" i="28"/>
  <c r="BH312" i="28"/>
  <c r="BG312" i="28"/>
  <c r="BE312" i="28"/>
  <c r="T312" i="28"/>
  <c r="R312" i="28"/>
  <c r="P312" i="28"/>
  <c r="BI311" i="28"/>
  <c r="BH311" i="28"/>
  <c r="BG311" i="28"/>
  <c r="BE311" i="28"/>
  <c r="T311" i="28"/>
  <c r="R311" i="28"/>
  <c r="P311" i="28"/>
  <c r="BI302" i="28"/>
  <c r="BH302" i="28"/>
  <c r="BG302" i="28"/>
  <c r="BE302" i="28"/>
  <c r="T302" i="28"/>
  <c r="R302" i="28"/>
  <c r="P302" i="28"/>
  <c r="BI293" i="28"/>
  <c r="BH293" i="28"/>
  <c r="BG293" i="28"/>
  <c r="BE293" i="28"/>
  <c r="T293" i="28"/>
  <c r="T292" i="28" s="1"/>
  <c r="R293" i="28"/>
  <c r="R292" i="28"/>
  <c r="P293" i="28"/>
  <c r="P292" i="28" s="1"/>
  <c r="BI290" i="28"/>
  <c r="BH290" i="28"/>
  <c r="BG290" i="28"/>
  <c r="BE290" i="28"/>
  <c r="T290" i="28"/>
  <c r="R290" i="28"/>
  <c r="P290" i="28"/>
  <c r="BI288" i="28"/>
  <c r="BH288" i="28"/>
  <c r="BG288" i="28"/>
  <c r="BE288" i="28"/>
  <c r="T288" i="28"/>
  <c r="R288" i="28"/>
  <c r="P288" i="28"/>
  <c r="BI284" i="28"/>
  <c r="BH284" i="28"/>
  <c r="BG284" i="28"/>
  <c r="BE284" i="28"/>
  <c r="T284" i="28"/>
  <c r="R284" i="28"/>
  <c r="P284" i="28"/>
  <c r="BI280" i="28"/>
  <c r="BH280" i="28"/>
  <c r="BG280" i="28"/>
  <c r="BE280" i="28"/>
  <c r="T280" i="28"/>
  <c r="R280" i="28"/>
  <c r="P280" i="28"/>
  <c r="BI278" i="28"/>
  <c r="BH278" i="28"/>
  <c r="BG278" i="28"/>
  <c r="BE278" i="28"/>
  <c r="T278" i="28"/>
  <c r="R278" i="28"/>
  <c r="P278" i="28"/>
  <c r="BI274" i="28"/>
  <c r="BH274" i="28"/>
  <c r="BG274" i="28"/>
  <c r="BE274" i="28"/>
  <c r="T274" i="28"/>
  <c r="R274" i="28"/>
  <c r="P274" i="28"/>
  <c r="BI272" i="28"/>
  <c r="BH272" i="28"/>
  <c r="BG272" i="28"/>
  <c r="BE272" i="28"/>
  <c r="T272" i="28"/>
  <c r="R272" i="28"/>
  <c r="P272" i="28"/>
  <c r="BI266" i="28"/>
  <c r="BH266" i="28"/>
  <c r="BG266" i="28"/>
  <c r="BE266" i="28"/>
  <c r="T266" i="28"/>
  <c r="R266" i="28"/>
  <c r="P266" i="28"/>
  <c r="BI264" i="28"/>
  <c r="BH264" i="28"/>
  <c r="BG264" i="28"/>
  <c r="BE264" i="28"/>
  <c r="T264" i="28"/>
  <c r="R264" i="28"/>
  <c r="P264" i="28"/>
  <c r="BI263" i="28"/>
  <c r="BH263" i="28"/>
  <c r="BG263" i="28"/>
  <c r="BE263" i="28"/>
  <c r="T263" i="28"/>
  <c r="R263" i="28"/>
  <c r="P263" i="28"/>
  <c r="BI257" i="28"/>
  <c r="BH257" i="28"/>
  <c r="BG257" i="28"/>
  <c r="BE257" i="28"/>
  <c r="T257" i="28"/>
  <c r="R257" i="28"/>
  <c r="P257" i="28"/>
  <c r="BI256" i="28"/>
  <c r="BH256" i="28"/>
  <c r="BG256" i="28"/>
  <c r="BE256" i="28"/>
  <c r="T256" i="28"/>
  <c r="R256" i="28"/>
  <c r="P256" i="28"/>
  <c r="BI255" i="28"/>
  <c r="BH255" i="28"/>
  <c r="BG255" i="28"/>
  <c r="BE255" i="28"/>
  <c r="T255" i="28"/>
  <c r="R255" i="28"/>
  <c r="P255" i="28"/>
  <c r="BI254" i="28"/>
  <c r="BH254" i="28"/>
  <c r="BG254" i="28"/>
  <c r="BE254" i="28"/>
  <c r="T254" i="28"/>
  <c r="R254" i="28"/>
  <c r="P254" i="28"/>
  <c r="BI253" i="28"/>
  <c r="BH253" i="28"/>
  <c r="BG253" i="28"/>
  <c r="BE253" i="28"/>
  <c r="T253" i="28"/>
  <c r="R253" i="28"/>
  <c r="P253" i="28"/>
  <c r="BI252" i="28"/>
  <c r="BH252" i="28"/>
  <c r="BG252" i="28"/>
  <c r="BE252" i="28"/>
  <c r="T252" i="28"/>
  <c r="R252" i="28"/>
  <c r="P252" i="28"/>
  <c r="BI251" i="28"/>
  <c r="BH251" i="28"/>
  <c r="BG251" i="28"/>
  <c r="BE251" i="28"/>
  <c r="T251" i="28"/>
  <c r="R251" i="28"/>
  <c r="P251" i="28"/>
  <c r="BI250" i="28"/>
  <c r="BH250" i="28"/>
  <c r="BG250" i="28"/>
  <c r="BE250" i="28"/>
  <c r="T250" i="28"/>
  <c r="R250" i="28"/>
  <c r="P250" i="28"/>
  <c r="BI243" i="28"/>
  <c r="BH243" i="28"/>
  <c r="BG243" i="28"/>
  <c r="BE243" i="28"/>
  <c r="T243" i="28"/>
  <c r="R243" i="28"/>
  <c r="P243" i="28"/>
  <c r="BI241" i="28"/>
  <c r="BH241" i="28"/>
  <c r="BG241" i="28"/>
  <c r="BE241" i="28"/>
  <c r="T241" i="28"/>
  <c r="R241" i="28"/>
  <c r="P241" i="28"/>
  <c r="BI239" i="28"/>
  <c r="BH239" i="28"/>
  <c r="BG239" i="28"/>
  <c r="BE239" i="28"/>
  <c r="T239" i="28"/>
  <c r="R239" i="28"/>
  <c r="P239" i="28"/>
  <c r="BI237" i="28"/>
  <c r="BH237" i="28"/>
  <c r="BG237" i="28"/>
  <c r="BE237" i="28"/>
  <c r="T237" i="28"/>
  <c r="R237" i="28"/>
  <c r="P237" i="28"/>
  <c r="BI235" i="28"/>
  <c r="BH235" i="28"/>
  <c r="BG235" i="28"/>
  <c r="BE235" i="28"/>
  <c r="T235" i="28"/>
  <c r="R235" i="28"/>
  <c r="P235" i="28"/>
  <c r="BI233" i="28"/>
  <c r="BH233" i="28"/>
  <c r="BG233" i="28"/>
  <c r="BE233" i="28"/>
  <c r="T233" i="28"/>
  <c r="R233" i="28"/>
  <c r="P233" i="28"/>
  <c r="BI231" i="28"/>
  <c r="BH231" i="28"/>
  <c r="BG231" i="28"/>
  <c r="BE231" i="28"/>
  <c r="T231" i="28"/>
  <c r="R231" i="28"/>
  <c r="P231" i="28"/>
  <c r="BI226" i="28"/>
  <c r="BH226" i="28"/>
  <c r="BG226" i="28"/>
  <c r="BE226" i="28"/>
  <c r="T226" i="28"/>
  <c r="R226" i="28"/>
  <c r="P226" i="28"/>
  <c r="BI220" i="28"/>
  <c r="BH220" i="28"/>
  <c r="BG220" i="28"/>
  <c r="BE220" i="28"/>
  <c r="T220" i="28"/>
  <c r="R220" i="28"/>
  <c r="P220" i="28"/>
  <c r="BI214" i="28"/>
  <c r="BH214" i="28"/>
  <c r="BG214" i="28"/>
  <c r="BE214" i="28"/>
  <c r="T214" i="28"/>
  <c r="R214" i="28"/>
  <c r="P214" i="28"/>
  <c r="BI212" i="28"/>
  <c r="BH212" i="28"/>
  <c r="BG212" i="28"/>
  <c r="BE212" i="28"/>
  <c r="T212" i="28"/>
  <c r="R212" i="28"/>
  <c r="P212" i="28"/>
  <c r="BI206" i="28"/>
  <c r="BH206" i="28"/>
  <c r="BG206" i="28"/>
  <c r="BE206" i="28"/>
  <c r="T206" i="28"/>
  <c r="R206" i="28"/>
  <c r="P206" i="28"/>
  <c r="BI200" i="28"/>
  <c r="BH200" i="28"/>
  <c r="BG200" i="28"/>
  <c r="BE200" i="28"/>
  <c r="T200" i="28"/>
  <c r="R200" i="28"/>
  <c r="P200" i="28"/>
  <c r="BI194" i="28"/>
  <c r="BH194" i="28"/>
  <c r="BG194" i="28"/>
  <c r="BE194" i="28"/>
  <c r="T194" i="28"/>
  <c r="R194" i="28"/>
  <c r="P194" i="28"/>
  <c r="BI189" i="28"/>
  <c r="BH189" i="28"/>
  <c r="BG189" i="28"/>
  <c r="BE189" i="28"/>
  <c r="T189" i="28"/>
  <c r="R189" i="28"/>
  <c r="P189" i="28"/>
  <c r="BI183" i="28"/>
  <c r="BH183" i="28"/>
  <c r="BG183" i="28"/>
  <c r="BE183" i="28"/>
  <c r="T183" i="28"/>
  <c r="R183" i="28"/>
  <c r="P183" i="28"/>
  <c r="BI180" i="28"/>
  <c r="BH180" i="28"/>
  <c r="BG180" i="28"/>
  <c r="BE180" i="28"/>
  <c r="T180" i="28"/>
  <c r="R180" i="28"/>
  <c r="P180" i="28"/>
  <c r="BI176" i="28"/>
  <c r="BH176" i="28"/>
  <c r="BG176" i="28"/>
  <c r="BE176" i="28"/>
  <c r="T176" i="28"/>
  <c r="R176" i="28"/>
  <c r="P176" i="28"/>
  <c r="BI172" i="28"/>
  <c r="BH172" i="28"/>
  <c r="BG172" i="28"/>
  <c r="BE172" i="28"/>
  <c r="T172" i="28"/>
  <c r="R172" i="28"/>
  <c r="P172" i="28"/>
  <c r="BI163" i="28"/>
  <c r="BH163" i="28"/>
  <c r="BG163" i="28"/>
  <c r="BE163" i="28"/>
  <c r="T163" i="28"/>
  <c r="R163" i="28"/>
  <c r="P163" i="28"/>
  <c r="BI154" i="28"/>
  <c r="BH154" i="28"/>
  <c r="BG154" i="28"/>
  <c r="BE154" i="28"/>
  <c r="T154" i="28"/>
  <c r="R154" i="28"/>
  <c r="P154" i="28"/>
  <c r="BI151" i="28"/>
  <c r="BH151" i="28"/>
  <c r="BG151" i="28"/>
  <c r="BE151" i="28"/>
  <c r="T151" i="28"/>
  <c r="R151" i="28"/>
  <c r="P151" i="28"/>
  <c r="BI144" i="28"/>
  <c r="BH144" i="28"/>
  <c r="BG144" i="28"/>
  <c r="BE144" i="28"/>
  <c r="T144" i="28"/>
  <c r="R144" i="28"/>
  <c r="P144" i="28"/>
  <c r="BI137" i="28"/>
  <c r="BH137" i="28"/>
  <c r="BG137" i="28"/>
  <c r="BE137" i="28"/>
  <c r="T137" i="28"/>
  <c r="R137" i="28"/>
  <c r="P137" i="28"/>
  <c r="BI128" i="28"/>
  <c r="BH128" i="28"/>
  <c r="BG128" i="28"/>
  <c r="BE128" i="28"/>
  <c r="T128" i="28"/>
  <c r="R128" i="28"/>
  <c r="P128" i="28"/>
  <c r="BI126" i="28"/>
  <c r="BH126" i="28"/>
  <c r="BG126" i="28"/>
  <c r="BE126" i="28"/>
  <c r="T126" i="28"/>
  <c r="R126" i="28"/>
  <c r="P126" i="28"/>
  <c r="BI124" i="28"/>
  <c r="BH124" i="28"/>
  <c r="BG124" i="28"/>
  <c r="BE124" i="28"/>
  <c r="T124" i="28"/>
  <c r="R124" i="28"/>
  <c r="P124" i="28"/>
  <c r="BI122" i="28"/>
  <c r="BH122" i="28"/>
  <c r="BG122" i="28"/>
  <c r="BE122" i="28"/>
  <c r="T122" i="28"/>
  <c r="R122" i="28"/>
  <c r="P122" i="28"/>
  <c r="BI115" i="28"/>
  <c r="BH115" i="28"/>
  <c r="BG115" i="28"/>
  <c r="BE115" i="28"/>
  <c r="T115" i="28"/>
  <c r="R115" i="28"/>
  <c r="P115" i="28"/>
  <c r="BI108" i="28"/>
  <c r="BH108" i="28"/>
  <c r="BG108" i="28"/>
  <c r="BE108" i="28"/>
  <c r="T108" i="28"/>
  <c r="R108" i="28"/>
  <c r="P108" i="28"/>
  <c r="BI106" i="28"/>
  <c r="BH106" i="28"/>
  <c r="BG106" i="28"/>
  <c r="BE106" i="28"/>
  <c r="T106" i="28"/>
  <c r="R106" i="28"/>
  <c r="P106" i="28"/>
  <c r="BI100" i="28"/>
  <c r="BH100" i="28"/>
  <c r="BG100" i="28"/>
  <c r="BE100" i="28"/>
  <c r="T100" i="28"/>
  <c r="R100" i="28"/>
  <c r="P100" i="28"/>
  <c r="BI94" i="28"/>
  <c r="BH94" i="28"/>
  <c r="BG94" i="28"/>
  <c r="BE94" i="28"/>
  <c r="T94" i="28"/>
  <c r="R94" i="28"/>
  <c r="P94" i="28"/>
  <c r="J88" i="28"/>
  <c r="J87" i="28"/>
  <c r="F87" i="28"/>
  <c r="F85" i="28"/>
  <c r="E83" i="28"/>
  <c r="J55" i="28"/>
  <c r="J54" i="28"/>
  <c r="F54" i="28"/>
  <c r="F52" i="28"/>
  <c r="E50" i="28"/>
  <c r="J18" i="28"/>
  <c r="E18" i="28"/>
  <c r="F55" i="28"/>
  <c r="J17" i="28"/>
  <c r="J12" i="28"/>
  <c r="J52" i="28" s="1"/>
  <c r="E7" i="28"/>
  <c r="E81" i="28" s="1"/>
  <c r="J37" i="27"/>
  <c r="J36" i="27"/>
  <c r="AY86" i="1"/>
  <c r="J35" i="27"/>
  <c r="AX86" i="1"/>
  <c r="BI522" i="27"/>
  <c r="BH522" i="27"/>
  <c r="BG522" i="27"/>
  <c r="BE522" i="27"/>
  <c r="T522" i="27"/>
  <c r="T521" i="27"/>
  <c r="R522" i="27"/>
  <c r="R521" i="27"/>
  <c r="P522" i="27"/>
  <c r="P521" i="27"/>
  <c r="BI517" i="27"/>
  <c r="BH517" i="27"/>
  <c r="BG517" i="27"/>
  <c r="BE517" i="27"/>
  <c r="T517" i="27"/>
  <c r="R517" i="27"/>
  <c r="P517" i="27"/>
  <c r="BI513" i="27"/>
  <c r="BH513" i="27"/>
  <c r="BG513" i="27"/>
  <c r="BE513" i="27"/>
  <c r="T513" i="27"/>
  <c r="R513" i="27"/>
  <c r="P513" i="27"/>
  <c r="BI507" i="27"/>
  <c r="BH507" i="27"/>
  <c r="BG507" i="27"/>
  <c r="BE507" i="27"/>
  <c r="T507" i="27"/>
  <c r="R507" i="27"/>
  <c r="P507" i="27"/>
  <c r="BI496" i="27"/>
  <c r="BH496" i="27"/>
  <c r="BG496" i="27"/>
  <c r="BE496" i="27"/>
  <c r="T496" i="27"/>
  <c r="R496" i="27"/>
  <c r="P496" i="27"/>
  <c r="BI487" i="27"/>
  <c r="BH487" i="27"/>
  <c r="BG487" i="27"/>
  <c r="BE487" i="27"/>
  <c r="T487" i="27"/>
  <c r="R487" i="27"/>
  <c r="P487" i="27"/>
  <c r="BI482" i="27"/>
  <c r="BH482" i="27"/>
  <c r="BG482" i="27"/>
  <c r="BE482" i="27"/>
  <c r="T482" i="27"/>
  <c r="R482" i="27"/>
  <c r="P482" i="27"/>
  <c r="BI477" i="27"/>
  <c r="BH477" i="27"/>
  <c r="BG477" i="27"/>
  <c r="BE477" i="27"/>
  <c r="T477" i="27"/>
  <c r="R477" i="27"/>
  <c r="P477" i="27"/>
  <c r="BI473" i="27"/>
  <c r="BH473" i="27"/>
  <c r="BG473" i="27"/>
  <c r="BE473" i="27"/>
  <c r="T473" i="27"/>
  <c r="R473" i="27"/>
  <c r="P473" i="27"/>
  <c r="BI469" i="27"/>
  <c r="BH469" i="27"/>
  <c r="BG469" i="27"/>
  <c r="BE469" i="27"/>
  <c r="T469" i="27"/>
  <c r="R469" i="27"/>
  <c r="P469" i="27"/>
  <c r="BI465" i="27"/>
  <c r="BH465" i="27"/>
  <c r="BG465" i="27"/>
  <c r="BE465" i="27"/>
  <c r="T465" i="27"/>
  <c r="R465" i="27"/>
  <c r="P465" i="27"/>
  <c r="BI462" i="27"/>
  <c r="BH462" i="27"/>
  <c r="BG462" i="27"/>
  <c r="BE462" i="27"/>
  <c r="T462" i="27"/>
  <c r="R462" i="27"/>
  <c r="P462" i="27"/>
  <c r="BI457" i="27"/>
  <c r="BH457" i="27"/>
  <c r="BG457" i="27"/>
  <c r="BE457" i="27"/>
  <c r="T457" i="27"/>
  <c r="R457" i="27"/>
  <c r="P457" i="27"/>
  <c r="BI454" i="27"/>
  <c r="BH454" i="27"/>
  <c r="BG454" i="27"/>
  <c r="BE454" i="27"/>
  <c r="T454" i="27"/>
  <c r="R454" i="27"/>
  <c r="P454" i="27"/>
  <c r="BI451" i="27"/>
  <c r="BH451" i="27"/>
  <c r="BG451" i="27"/>
  <c r="BE451" i="27"/>
  <c r="T451" i="27"/>
  <c r="R451" i="27"/>
  <c r="P451" i="27"/>
  <c r="BI448" i="27"/>
  <c r="BH448" i="27"/>
  <c r="BG448" i="27"/>
  <c r="BE448" i="27"/>
  <c r="T448" i="27"/>
  <c r="R448" i="27"/>
  <c r="P448" i="27"/>
  <c r="BI441" i="27"/>
  <c r="BH441" i="27"/>
  <c r="BG441" i="27"/>
  <c r="BE441" i="27"/>
  <c r="T441" i="27"/>
  <c r="R441" i="27"/>
  <c r="P441" i="27"/>
  <c r="BI435" i="27"/>
  <c r="BH435" i="27"/>
  <c r="BG435" i="27"/>
  <c r="BE435" i="27"/>
  <c r="T435" i="27"/>
  <c r="R435" i="27"/>
  <c r="P435" i="27"/>
  <c r="BI430" i="27"/>
  <c r="BH430" i="27"/>
  <c r="BG430" i="27"/>
  <c r="BE430" i="27"/>
  <c r="T430" i="27"/>
  <c r="R430" i="27"/>
  <c r="P430" i="27"/>
  <c r="BI424" i="27"/>
  <c r="BH424" i="27"/>
  <c r="BG424" i="27"/>
  <c r="BE424" i="27"/>
  <c r="T424" i="27"/>
  <c r="R424" i="27"/>
  <c r="P424" i="27"/>
  <c r="BI419" i="27"/>
  <c r="BH419" i="27"/>
  <c r="BG419" i="27"/>
  <c r="BE419" i="27"/>
  <c r="T419" i="27"/>
  <c r="R419" i="27"/>
  <c r="P419" i="27"/>
  <c r="BI418" i="27"/>
  <c r="BH418" i="27"/>
  <c r="BG418" i="27"/>
  <c r="BE418" i="27"/>
  <c r="T418" i="27"/>
  <c r="R418" i="27"/>
  <c r="P418" i="27"/>
  <c r="BI417" i="27"/>
  <c r="BH417" i="27"/>
  <c r="BG417" i="27"/>
  <c r="BE417" i="27"/>
  <c r="T417" i="27"/>
  <c r="R417" i="27"/>
  <c r="P417" i="27"/>
  <c r="BI416" i="27"/>
  <c r="BH416" i="27"/>
  <c r="BG416" i="27"/>
  <c r="BE416" i="27"/>
  <c r="T416" i="27"/>
  <c r="R416" i="27"/>
  <c r="P416" i="27"/>
  <c r="BI415" i="27"/>
  <c r="BH415" i="27"/>
  <c r="BG415" i="27"/>
  <c r="BE415" i="27"/>
  <c r="T415" i="27"/>
  <c r="R415" i="27"/>
  <c r="P415" i="27"/>
  <c r="BI411" i="27"/>
  <c r="BH411" i="27"/>
  <c r="BG411" i="27"/>
  <c r="BE411" i="27"/>
  <c r="T411" i="27"/>
  <c r="R411" i="27"/>
  <c r="P411" i="27"/>
  <c r="BI408" i="27"/>
  <c r="BH408" i="27"/>
  <c r="BG408" i="27"/>
  <c r="BE408" i="27"/>
  <c r="T408" i="27"/>
  <c r="R408" i="27"/>
  <c r="P408" i="27"/>
  <c r="BI405" i="27"/>
  <c r="BH405" i="27"/>
  <c r="BG405" i="27"/>
  <c r="BE405" i="27"/>
  <c r="T405" i="27"/>
  <c r="R405" i="27"/>
  <c r="P405" i="27"/>
  <c r="BI402" i="27"/>
  <c r="BH402" i="27"/>
  <c r="BG402" i="27"/>
  <c r="BE402" i="27"/>
  <c r="T402" i="27"/>
  <c r="R402" i="27"/>
  <c r="P402" i="27"/>
  <c r="BI399" i="27"/>
  <c r="BH399" i="27"/>
  <c r="BG399" i="27"/>
  <c r="BE399" i="27"/>
  <c r="T399" i="27"/>
  <c r="R399" i="27"/>
  <c r="P399" i="27"/>
  <c r="BI396" i="27"/>
  <c r="BH396" i="27"/>
  <c r="BG396" i="27"/>
  <c r="BE396" i="27"/>
  <c r="T396" i="27"/>
  <c r="R396" i="27"/>
  <c r="P396" i="27"/>
  <c r="BI393" i="27"/>
  <c r="BH393" i="27"/>
  <c r="BG393" i="27"/>
  <c r="BE393" i="27"/>
  <c r="T393" i="27"/>
  <c r="R393" i="27"/>
  <c r="P393" i="27"/>
  <c r="BI384" i="27"/>
  <c r="BH384" i="27"/>
  <c r="BG384" i="27"/>
  <c r="BE384" i="27"/>
  <c r="T384" i="27"/>
  <c r="R384" i="27"/>
  <c r="P384" i="27"/>
  <c r="BI383" i="27"/>
  <c r="BH383" i="27"/>
  <c r="BG383" i="27"/>
  <c r="BE383" i="27"/>
  <c r="T383" i="27"/>
  <c r="R383" i="27"/>
  <c r="P383" i="27"/>
  <c r="BI379" i="27"/>
  <c r="BH379" i="27"/>
  <c r="BG379" i="27"/>
  <c r="BE379" i="27"/>
  <c r="T379" i="27"/>
  <c r="R379" i="27"/>
  <c r="P379" i="27"/>
  <c r="BI374" i="27"/>
  <c r="BH374" i="27"/>
  <c r="BG374" i="27"/>
  <c r="BE374" i="27"/>
  <c r="T374" i="27"/>
  <c r="R374" i="27"/>
  <c r="P374" i="27"/>
  <c r="BI373" i="27"/>
  <c r="BH373" i="27"/>
  <c r="BG373" i="27"/>
  <c r="BE373" i="27"/>
  <c r="T373" i="27"/>
  <c r="R373" i="27"/>
  <c r="P373" i="27"/>
  <c r="BI371" i="27"/>
  <c r="BH371" i="27"/>
  <c r="BG371" i="27"/>
  <c r="BE371" i="27"/>
  <c r="T371" i="27"/>
  <c r="R371" i="27"/>
  <c r="P371" i="27"/>
  <c r="BI370" i="27"/>
  <c r="BH370" i="27"/>
  <c r="BG370" i="27"/>
  <c r="BE370" i="27"/>
  <c r="T370" i="27"/>
  <c r="R370" i="27"/>
  <c r="P370" i="27"/>
  <c r="BI369" i="27"/>
  <c r="BH369" i="27"/>
  <c r="BG369" i="27"/>
  <c r="BE369" i="27"/>
  <c r="T369" i="27"/>
  <c r="R369" i="27"/>
  <c r="P369" i="27"/>
  <c r="BI367" i="27"/>
  <c r="BH367" i="27"/>
  <c r="BG367" i="27"/>
  <c r="BE367" i="27"/>
  <c r="T367" i="27"/>
  <c r="R367" i="27"/>
  <c r="P367" i="27"/>
  <c r="BI366" i="27"/>
  <c r="BH366" i="27"/>
  <c r="BG366" i="27"/>
  <c r="BE366" i="27"/>
  <c r="T366" i="27"/>
  <c r="R366" i="27"/>
  <c r="P366" i="27"/>
  <c r="BI364" i="27"/>
  <c r="BH364" i="27"/>
  <c r="BG364" i="27"/>
  <c r="BE364" i="27"/>
  <c r="T364" i="27"/>
  <c r="R364" i="27"/>
  <c r="P364" i="27"/>
  <c r="BI363" i="27"/>
  <c r="BH363" i="27"/>
  <c r="BG363" i="27"/>
  <c r="BE363" i="27"/>
  <c r="T363" i="27"/>
  <c r="R363" i="27"/>
  <c r="P363" i="27"/>
  <c r="BI361" i="27"/>
  <c r="BH361" i="27"/>
  <c r="BG361" i="27"/>
  <c r="BE361" i="27"/>
  <c r="T361" i="27"/>
  <c r="R361" i="27"/>
  <c r="P361" i="27"/>
  <c r="BI360" i="27"/>
  <c r="BH360" i="27"/>
  <c r="BG360" i="27"/>
  <c r="BE360" i="27"/>
  <c r="T360" i="27"/>
  <c r="R360" i="27"/>
  <c r="P360" i="27"/>
  <c r="BI358" i="27"/>
  <c r="BH358" i="27"/>
  <c r="BG358" i="27"/>
  <c r="BE358" i="27"/>
  <c r="T358" i="27"/>
  <c r="R358" i="27"/>
  <c r="P358" i="27"/>
  <c r="BI357" i="27"/>
  <c r="BH357" i="27"/>
  <c r="BG357" i="27"/>
  <c r="BE357" i="27"/>
  <c r="T357" i="27"/>
  <c r="R357" i="27"/>
  <c r="P357" i="27"/>
  <c r="BI353" i="27"/>
  <c r="BH353" i="27"/>
  <c r="BG353" i="27"/>
  <c r="BE353" i="27"/>
  <c r="T353" i="27"/>
  <c r="R353" i="27"/>
  <c r="P353" i="27"/>
  <c r="BI352" i="27"/>
  <c r="BH352" i="27"/>
  <c r="BG352" i="27"/>
  <c r="BE352" i="27"/>
  <c r="T352" i="27"/>
  <c r="R352" i="27"/>
  <c r="P352" i="27"/>
  <c r="BI348" i="27"/>
  <c r="BH348" i="27"/>
  <c r="BG348" i="27"/>
  <c r="BE348" i="27"/>
  <c r="T348" i="27"/>
  <c r="R348" i="27"/>
  <c r="P348" i="27"/>
  <c r="BI344" i="27"/>
  <c r="BH344" i="27"/>
  <c r="BG344" i="27"/>
  <c r="BE344" i="27"/>
  <c r="T344" i="27"/>
  <c r="R344" i="27"/>
  <c r="P344" i="27"/>
  <c r="BI341" i="27"/>
  <c r="BH341" i="27"/>
  <c r="BG341" i="27"/>
  <c r="BE341" i="27"/>
  <c r="T341" i="27"/>
  <c r="R341" i="27"/>
  <c r="P341" i="27"/>
  <c r="BI336" i="27"/>
  <c r="BH336" i="27"/>
  <c r="BG336" i="27"/>
  <c r="BE336" i="27"/>
  <c r="T336" i="27"/>
  <c r="R336" i="27"/>
  <c r="P336" i="27"/>
  <c r="BI333" i="27"/>
  <c r="BH333" i="27"/>
  <c r="BG333" i="27"/>
  <c r="BE333" i="27"/>
  <c r="T333" i="27"/>
  <c r="R333" i="27"/>
  <c r="P333" i="27"/>
  <c r="BI328" i="27"/>
  <c r="BH328" i="27"/>
  <c r="BG328" i="27"/>
  <c r="BE328" i="27"/>
  <c r="T328" i="27"/>
  <c r="R328" i="27"/>
  <c r="P328" i="27"/>
  <c r="BI325" i="27"/>
  <c r="BH325" i="27"/>
  <c r="BG325" i="27"/>
  <c r="BE325" i="27"/>
  <c r="T325" i="27"/>
  <c r="R325" i="27"/>
  <c r="P325" i="27"/>
  <c r="BI322" i="27"/>
  <c r="BH322" i="27"/>
  <c r="BG322" i="27"/>
  <c r="BE322" i="27"/>
  <c r="T322" i="27"/>
  <c r="R322" i="27"/>
  <c r="P322" i="27"/>
  <c r="BI314" i="27"/>
  <c r="BH314" i="27"/>
  <c r="BG314" i="27"/>
  <c r="BE314" i="27"/>
  <c r="T314" i="27"/>
  <c r="R314" i="27"/>
  <c r="P314" i="27"/>
  <c r="BI311" i="27"/>
  <c r="BH311" i="27"/>
  <c r="BG311" i="27"/>
  <c r="BE311" i="27"/>
  <c r="T311" i="27"/>
  <c r="R311" i="27"/>
  <c r="P311" i="27"/>
  <c r="BI308" i="27"/>
  <c r="BH308" i="27"/>
  <c r="BG308" i="27"/>
  <c r="BE308" i="27"/>
  <c r="T308" i="27"/>
  <c r="R308" i="27"/>
  <c r="P308" i="27"/>
  <c r="BI304" i="27"/>
  <c r="BH304" i="27"/>
  <c r="BG304" i="27"/>
  <c r="BE304" i="27"/>
  <c r="T304" i="27"/>
  <c r="R304" i="27"/>
  <c r="P304" i="27"/>
  <c r="BI299" i="27"/>
  <c r="BH299" i="27"/>
  <c r="BG299" i="27"/>
  <c r="BE299" i="27"/>
  <c r="T299" i="27"/>
  <c r="R299" i="27"/>
  <c r="P299" i="27"/>
  <c r="BI294" i="27"/>
  <c r="BH294" i="27"/>
  <c r="BG294" i="27"/>
  <c r="BE294" i="27"/>
  <c r="T294" i="27"/>
  <c r="R294" i="27"/>
  <c r="P294" i="27"/>
  <c r="BI289" i="27"/>
  <c r="BH289" i="27"/>
  <c r="BG289" i="27"/>
  <c r="BE289" i="27"/>
  <c r="T289" i="27"/>
  <c r="R289" i="27"/>
  <c r="P289" i="27"/>
  <c r="BI284" i="27"/>
  <c r="BH284" i="27"/>
  <c r="BG284" i="27"/>
  <c r="BE284" i="27"/>
  <c r="T284" i="27"/>
  <c r="R284" i="27"/>
  <c r="P284" i="27"/>
  <c r="BI279" i="27"/>
  <c r="BH279" i="27"/>
  <c r="BG279" i="27"/>
  <c r="BE279" i="27"/>
  <c r="T279" i="27"/>
  <c r="R279" i="27"/>
  <c r="P279" i="27"/>
  <c r="BI272" i="27"/>
  <c r="BH272" i="27"/>
  <c r="BG272" i="27"/>
  <c r="BE272" i="27"/>
  <c r="T272" i="27"/>
  <c r="R272" i="27"/>
  <c r="P272" i="27"/>
  <c r="BI266" i="27"/>
  <c r="BH266" i="27"/>
  <c r="BG266" i="27"/>
  <c r="BE266" i="27"/>
  <c r="T266" i="27"/>
  <c r="R266" i="27"/>
  <c r="P266" i="27"/>
  <c r="BI261" i="27"/>
  <c r="BH261" i="27"/>
  <c r="BG261" i="27"/>
  <c r="BE261" i="27"/>
  <c r="T261" i="27"/>
  <c r="R261" i="27"/>
  <c r="P261" i="27"/>
  <c r="BI256" i="27"/>
  <c r="BH256" i="27"/>
  <c r="BG256" i="27"/>
  <c r="BE256" i="27"/>
  <c r="T256" i="27"/>
  <c r="R256" i="27"/>
  <c r="P256" i="27"/>
  <c r="BI251" i="27"/>
  <c r="BH251" i="27"/>
  <c r="BG251" i="27"/>
  <c r="BE251" i="27"/>
  <c r="T251" i="27"/>
  <c r="R251" i="27"/>
  <c r="P251" i="27"/>
  <c r="BI246" i="27"/>
  <c r="BH246" i="27"/>
  <c r="BG246" i="27"/>
  <c r="BE246" i="27"/>
  <c r="T246" i="27"/>
  <c r="R246" i="27"/>
  <c r="P246" i="27"/>
  <c r="BI242" i="27"/>
  <c r="BH242" i="27"/>
  <c r="BG242" i="27"/>
  <c r="BE242" i="27"/>
  <c r="T242" i="27"/>
  <c r="R242" i="27"/>
  <c r="P242" i="27"/>
  <c r="BI236" i="27"/>
  <c r="BH236" i="27"/>
  <c r="BG236" i="27"/>
  <c r="BE236" i="27"/>
  <c r="T236" i="27"/>
  <c r="R236" i="27"/>
  <c r="P236" i="27"/>
  <c r="BI233" i="27"/>
  <c r="BH233" i="27"/>
  <c r="BG233" i="27"/>
  <c r="BE233" i="27"/>
  <c r="T233" i="27"/>
  <c r="R233" i="27"/>
  <c r="P233" i="27"/>
  <c r="BI228" i="27"/>
  <c r="BH228" i="27"/>
  <c r="BG228" i="27"/>
  <c r="BE228" i="27"/>
  <c r="T228" i="27"/>
  <c r="R228" i="27"/>
  <c r="P228" i="27"/>
  <c r="BI222" i="27"/>
  <c r="BH222" i="27"/>
  <c r="BG222" i="27"/>
  <c r="BE222" i="27"/>
  <c r="T222" i="27"/>
  <c r="R222" i="27"/>
  <c r="P222" i="27"/>
  <c r="BI220" i="27"/>
  <c r="BH220" i="27"/>
  <c r="BG220" i="27"/>
  <c r="BE220" i="27"/>
  <c r="T220" i="27"/>
  <c r="R220" i="27"/>
  <c r="P220" i="27"/>
  <c r="BI218" i="27"/>
  <c r="BH218" i="27"/>
  <c r="BG218" i="27"/>
  <c r="BE218" i="27"/>
  <c r="T218" i="27"/>
  <c r="R218" i="27"/>
  <c r="P218" i="27"/>
  <c r="BI216" i="27"/>
  <c r="BH216" i="27"/>
  <c r="BG216" i="27"/>
  <c r="BE216" i="27"/>
  <c r="T216" i="27"/>
  <c r="R216" i="27"/>
  <c r="P216" i="27"/>
  <c r="BI214" i="27"/>
  <c r="BH214" i="27"/>
  <c r="BG214" i="27"/>
  <c r="BE214" i="27"/>
  <c r="T214" i="27"/>
  <c r="R214" i="27"/>
  <c r="P214" i="27"/>
  <c r="BI212" i="27"/>
  <c r="BH212" i="27"/>
  <c r="BG212" i="27"/>
  <c r="BE212" i="27"/>
  <c r="T212" i="27"/>
  <c r="R212" i="27"/>
  <c r="P212" i="27"/>
  <c r="BI210" i="27"/>
  <c r="BH210" i="27"/>
  <c r="BG210" i="27"/>
  <c r="BE210" i="27"/>
  <c r="T210" i="27"/>
  <c r="R210" i="27"/>
  <c r="P210" i="27"/>
  <c r="BI201" i="27"/>
  <c r="BH201" i="27"/>
  <c r="BG201" i="27"/>
  <c r="BE201" i="27"/>
  <c r="T201" i="27"/>
  <c r="R201" i="27"/>
  <c r="P201" i="27"/>
  <c r="BI197" i="27"/>
  <c r="BH197" i="27"/>
  <c r="BG197" i="27"/>
  <c r="BE197" i="27"/>
  <c r="T197" i="27"/>
  <c r="R197" i="27"/>
  <c r="P197" i="27"/>
  <c r="BI194" i="27"/>
  <c r="BH194" i="27"/>
  <c r="BG194" i="27"/>
  <c r="BE194" i="27"/>
  <c r="T194" i="27"/>
  <c r="R194" i="27"/>
  <c r="P194" i="27"/>
  <c r="BI192" i="27"/>
  <c r="BH192" i="27"/>
  <c r="BG192" i="27"/>
  <c r="BE192" i="27"/>
  <c r="T192" i="27"/>
  <c r="R192" i="27"/>
  <c r="P192" i="27"/>
  <c r="BI188" i="27"/>
  <c r="BH188" i="27"/>
  <c r="BG188" i="27"/>
  <c r="BE188" i="27"/>
  <c r="T188" i="27"/>
  <c r="R188" i="27"/>
  <c r="P188" i="27"/>
  <c r="BI186" i="27"/>
  <c r="BH186" i="27"/>
  <c r="BG186" i="27"/>
  <c r="BE186" i="27"/>
  <c r="T186" i="27"/>
  <c r="R186" i="27"/>
  <c r="P186" i="27"/>
  <c r="BI183" i="27"/>
  <c r="BH183" i="27"/>
  <c r="BG183" i="27"/>
  <c r="BE183" i="27"/>
  <c r="T183" i="27"/>
  <c r="R183" i="27"/>
  <c r="P183" i="27"/>
  <c r="BI178" i="27"/>
  <c r="BH178" i="27"/>
  <c r="BG178" i="27"/>
  <c r="BE178" i="27"/>
  <c r="T178" i="27"/>
  <c r="R178" i="27"/>
  <c r="P178" i="27"/>
  <c r="BI175" i="27"/>
  <c r="BH175" i="27"/>
  <c r="BG175" i="27"/>
  <c r="BE175" i="27"/>
  <c r="T175" i="27"/>
  <c r="R175" i="27"/>
  <c r="P175" i="27"/>
  <c r="BI171" i="27"/>
  <c r="BH171" i="27"/>
  <c r="BG171" i="27"/>
  <c r="BE171" i="27"/>
  <c r="T171" i="27"/>
  <c r="R171" i="27"/>
  <c r="P171" i="27"/>
  <c r="BI169" i="27"/>
  <c r="BH169" i="27"/>
  <c r="BG169" i="27"/>
  <c r="BE169" i="27"/>
  <c r="T169" i="27"/>
  <c r="R169" i="27"/>
  <c r="P169" i="27"/>
  <c r="BI164" i="27"/>
  <c r="BH164" i="27"/>
  <c r="BG164" i="27"/>
  <c r="BE164" i="27"/>
  <c r="T164" i="27"/>
  <c r="R164" i="27"/>
  <c r="P164" i="27"/>
  <c r="BI161" i="27"/>
  <c r="BH161" i="27"/>
  <c r="BG161" i="27"/>
  <c r="BE161" i="27"/>
  <c r="T161" i="27"/>
  <c r="R161" i="27"/>
  <c r="P161" i="27"/>
  <c r="BI154" i="27"/>
  <c r="BH154" i="27"/>
  <c r="BG154" i="27"/>
  <c r="BE154" i="27"/>
  <c r="T154" i="27"/>
  <c r="R154" i="27"/>
  <c r="P154" i="27"/>
  <c r="BI149" i="27"/>
  <c r="BH149" i="27"/>
  <c r="BG149" i="27"/>
  <c r="BE149" i="27"/>
  <c r="T149" i="27"/>
  <c r="R149" i="27"/>
  <c r="P149" i="27"/>
  <c r="BI147" i="27"/>
  <c r="BH147" i="27"/>
  <c r="BG147" i="27"/>
  <c r="BE147" i="27"/>
  <c r="T147" i="27"/>
  <c r="R147" i="27"/>
  <c r="P147" i="27"/>
  <c r="BI145" i="27"/>
  <c r="BH145" i="27"/>
  <c r="BG145" i="27"/>
  <c r="BE145" i="27"/>
  <c r="T145" i="27"/>
  <c r="R145" i="27"/>
  <c r="P145" i="27"/>
  <c r="BI141" i="27"/>
  <c r="BH141" i="27"/>
  <c r="BG141" i="27"/>
  <c r="BE141" i="27"/>
  <c r="T141" i="27"/>
  <c r="R141" i="27"/>
  <c r="P141" i="27"/>
  <c r="BI137" i="27"/>
  <c r="BH137" i="27"/>
  <c r="BG137" i="27"/>
  <c r="BE137" i="27"/>
  <c r="T137" i="27"/>
  <c r="R137" i="27"/>
  <c r="P137" i="27"/>
  <c r="BI133" i="27"/>
  <c r="BH133" i="27"/>
  <c r="BG133" i="27"/>
  <c r="BE133" i="27"/>
  <c r="T133" i="27"/>
  <c r="R133" i="27"/>
  <c r="P133" i="27"/>
  <c r="BI123" i="27"/>
  <c r="BH123" i="27"/>
  <c r="BG123" i="27"/>
  <c r="BE123" i="27"/>
  <c r="T123" i="27"/>
  <c r="R123" i="27"/>
  <c r="P123" i="27"/>
  <c r="BI119" i="27"/>
  <c r="BH119" i="27"/>
  <c r="BG119" i="27"/>
  <c r="BE119" i="27"/>
  <c r="T119" i="27"/>
  <c r="R119" i="27"/>
  <c r="P119" i="27"/>
  <c r="BI115" i="27"/>
  <c r="BH115" i="27"/>
  <c r="BG115" i="27"/>
  <c r="BE115" i="27"/>
  <c r="T115" i="27"/>
  <c r="R115" i="27"/>
  <c r="P115" i="27"/>
  <c r="BI111" i="27"/>
  <c r="BH111" i="27"/>
  <c r="BG111" i="27"/>
  <c r="BE111" i="27"/>
  <c r="T111" i="27"/>
  <c r="R111" i="27"/>
  <c r="P111" i="27"/>
  <c r="BI107" i="27"/>
  <c r="BH107" i="27"/>
  <c r="BG107" i="27"/>
  <c r="BE107" i="27"/>
  <c r="T107" i="27"/>
  <c r="R107" i="27"/>
  <c r="P107" i="27"/>
  <c r="BI103" i="27"/>
  <c r="BH103" i="27"/>
  <c r="BG103" i="27"/>
  <c r="BE103" i="27"/>
  <c r="T103" i="27"/>
  <c r="R103" i="27"/>
  <c r="P103" i="27"/>
  <c r="BI99" i="27"/>
  <c r="BH99" i="27"/>
  <c r="BG99" i="27"/>
  <c r="BE99" i="27"/>
  <c r="T99" i="27"/>
  <c r="R99" i="27"/>
  <c r="P99" i="27"/>
  <c r="BI95" i="27"/>
  <c r="BH95" i="27"/>
  <c r="BG95" i="27"/>
  <c r="BE95" i="27"/>
  <c r="T95" i="27"/>
  <c r="R95" i="27"/>
  <c r="P95" i="27"/>
  <c r="BI91" i="27"/>
  <c r="BH91" i="27"/>
  <c r="BG91" i="27"/>
  <c r="BE91" i="27"/>
  <c r="T91" i="27"/>
  <c r="R91" i="27"/>
  <c r="P91" i="27"/>
  <c r="J85" i="27"/>
  <c r="J84" i="27"/>
  <c r="F84" i="27"/>
  <c r="F82" i="27"/>
  <c r="E80" i="27"/>
  <c r="J55" i="27"/>
  <c r="J54" i="27"/>
  <c r="F54" i="27"/>
  <c r="F52" i="27"/>
  <c r="E50" i="27"/>
  <c r="J18" i="27"/>
  <c r="E18" i="27"/>
  <c r="F85" i="27" s="1"/>
  <c r="J17" i="27"/>
  <c r="J12" i="27"/>
  <c r="J52" i="27" s="1"/>
  <c r="E7" i="27"/>
  <c r="E48" i="27"/>
  <c r="J37" i="26"/>
  <c r="J36" i="26"/>
  <c r="AY85" i="1"/>
  <c r="J35" i="26"/>
  <c r="AX85" i="1"/>
  <c r="BI420" i="26"/>
  <c r="BH420" i="26"/>
  <c r="BG420" i="26"/>
  <c r="BE420" i="26"/>
  <c r="T420" i="26"/>
  <c r="R420" i="26"/>
  <c r="P420" i="26"/>
  <c r="BI416" i="26"/>
  <c r="BH416" i="26"/>
  <c r="BG416" i="26"/>
  <c r="BE416" i="26"/>
  <c r="T416" i="26"/>
  <c r="R416" i="26"/>
  <c r="P416" i="26"/>
  <c r="BI402" i="26"/>
  <c r="BH402" i="26"/>
  <c r="BG402" i="26"/>
  <c r="BE402" i="26"/>
  <c r="T402" i="26"/>
  <c r="R402" i="26"/>
  <c r="P402" i="26"/>
  <c r="BI398" i="26"/>
  <c r="BH398" i="26"/>
  <c r="BG398" i="26"/>
  <c r="BE398" i="26"/>
  <c r="T398" i="26"/>
  <c r="R398" i="26"/>
  <c r="P398" i="26"/>
  <c r="BI395" i="26"/>
  <c r="BH395" i="26"/>
  <c r="BG395" i="26"/>
  <c r="BE395" i="26"/>
  <c r="T395" i="26"/>
  <c r="R395" i="26"/>
  <c r="P395" i="26"/>
  <c r="BI390" i="26"/>
  <c r="BH390" i="26"/>
  <c r="BG390" i="26"/>
  <c r="BE390" i="26"/>
  <c r="T390" i="26"/>
  <c r="R390" i="26"/>
  <c r="P390" i="26"/>
  <c r="BI386" i="26"/>
  <c r="BH386" i="26"/>
  <c r="BG386" i="26"/>
  <c r="BE386" i="26"/>
  <c r="T386" i="26"/>
  <c r="R386" i="26"/>
  <c r="P386" i="26"/>
  <c r="BI381" i="26"/>
  <c r="BH381" i="26"/>
  <c r="BG381" i="26"/>
  <c r="BE381" i="26"/>
  <c r="T381" i="26"/>
  <c r="R381" i="26"/>
  <c r="P381" i="26"/>
  <c r="BI378" i="26"/>
  <c r="BH378" i="26"/>
  <c r="BG378" i="26"/>
  <c r="BE378" i="26"/>
  <c r="T378" i="26"/>
  <c r="R378" i="26"/>
  <c r="P378" i="26"/>
  <c r="BI375" i="26"/>
  <c r="BH375" i="26"/>
  <c r="BG375" i="26"/>
  <c r="BE375" i="26"/>
  <c r="T375" i="26"/>
  <c r="R375" i="26"/>
  <c r="P375" i="26"/>
  <c r="BI371" i="26"/>
  <c r="BH371" i="26"/>
  <c r="BG371" i="26"/>
  <c r="BE371" i="26"/>
  <c r="T371" i="26"/>
  <c r="R371" i="26"/>
  <c r="P371" i="26"/>
  <c r="BI367" i="26"/>
  <c r="BH367" i="26"/>
  <c r="BG367" i="26"/>
  <c r="BE367" i="26"/>
  <c r="T367" i="26"/>
  <c r="R367" i="26"/>
  <c r="P367" i="26"/>
  <c r="BI363" i="26"/>
  <c r="BH363" i="26"/>
  <c r="BG363" i="26"/>
  <c r="BE363" i="26"/>
  <c r="T363" i="26"/>
  <c r="R363" i="26"/>
  <c r="P363" i="26"/>
  <c r="BI360" i="26"/>
  <c r="BH360" i="26"/>
  <c r="BG360" i="26"/>
  <c r="BE360" i="26"/>
  <c r="T360" i="26"/>
  <c r="R360" i="26"/>
  <c r="P360" i="26"/>
  <c r="BI356" i="26"/>
  <c r="BH356" i="26"/>
  <c r="BG356" i="26"/>
  <c r="BE356" i="26"/>
  <c r="T356" i="26"/>
  <c r="R356" i="26"/>
  <c r="P356" i="26"/>
  <c r="BI344" i="26"/>
  <c r="BH344" i="26"/>
  <c r="BG344" i="26"/>
  <c r="BE344" i="26"/>
  <c r="T344" i="26"/>
  <c r="R344" i="26"/>
  <c r="P344" i="26"/>
  <c r="BI334" i="26"/>
  <c r="BH334" i="26"/>
  <c r="BG334" i="26"/>
  <c r="BE334" i="26"/>
  <c r="T334" i="26"/>
  <c r="R334" i="26"/>
  <c r="P334" i="26"/>
  <c r="BI326" i="26"/>
  <c r="BH326" i="26"/>
  <c r="BG326" i="26"/>
  <c r="BE326" i="26"/>
  <c r="T326" i="26"/>
  <c r="R326" i="26"/>
  <c r="P326" i="26"/>
  <c r="BI317" i="26"/>
  <c r="BH317" i="26"/>
  <c r="BG317" i="26"/>
  <c r="BE317" i="26"/>
  <c r="T317" i="26"/>
  <c r="R317" i="26"/>
  <c r="P317" i="26"/>
  <c r="BI309" i="26"/>
  <c r="BH309" i="26"/>
  <c r="BG309" i="26"/>
  <c r="BE309" i="26"/>
  <c r="T309" i="26"/>
  <c r="R309" i="26"/>
  <c r="P309" i="26"/>
  <c r="BI301" i="26"/>
  <c r="BH301" i="26"/>
  <c r="BG301" i="26"/>
  <c r="BE301" i="26"/>
  <c r="T301" i="26"/>
  <c r="R301" i="26"/>
  <c r="P301" i="26"/>
  <c r="BI296" i="26"/>
  <c r="BH296" i="26"/>
  <c r="BG296" i="26"/>
  <c r="BE296" i="26"/>
  <c r="T296" i="26"/>
  <c r="R296" i="26"/>
  <c r="P296" i="26"/>
  <c r="BI292" i="26"/>
  <c r="BH292" i="26"/>
  <c r="BG292" i="26"/>
  <c r="BE292" i="26"/>
  <c r="T292" i="26"/>
  <c r="R292" i="26"/>
  <c r="P292" i="26"/>
  <c r="BI288" i="26"/>
  <c r="BH288" i="26"/>
  <c r="BG288" i="26"/>
  <c r="BE288" i="26"/>
  <c r="T288" i="26"/>
  <c r="R288" i="26"/>
  <c r="P288" i="26"/>
  <c r="BI285" i="26"/>
  <c r="BH285" i="26"/>
  <c r="BG285" i="26"/>
  <c r="BE285" i="26"/>
  <c r="T285" i="26"/>
  <c r="R285" i="26"/>
  <c r="P285" i="26"/>
  <c r="BI275" i="26"/>
  <c r="BH275" i="26"/>
  <c r="BG275" i="26"/>
  <c r="BE275" i="26"/>
  <c r="T275" i="26"/>
  <c r="R275" i="26"/>
  <c r="P275" i="26"/>
  <c r="BI268" i="26"/>
  <c r="BH268" i="26"/>
  <c r="BG268" i="26"/>
  <c r="BE268" i="26"/>
  <c r="T268" i="26"/>
  <c r="R268" i="26"/>
  <c r="P268" i="26"/>
  <c r="BI261" i="26"/>
  <c r="BH261" i="26"/>
  <c r="BG261" i="26"/>
  <c r="BE261" i="26"/>
  <c r="T261" i="26"/>
  <c r="R261" i="26"/>
  <c r="P261" i="26"/>
  <c r="BI257" i="26"/>
  <c r="BH257" i="26"/>
  <c r="BG257" i="26"/>
  <c r="BE257" i="26"/>
  <c r="T257" i="26"/>
  <c r="R257" i="26"/>
  <c r="P257" i="26"/>
  <c r="BI252" i="26"/>
  <c r="BH252" i="26"/>
  <c r="BG252" i="26"/>
  <c r="BE252" i="26"/>
  <c r="T252" i="26"/>
  <c r="R252" i="26"/>
  <c r="P252" i="26"/>
  <c r="BI239" i="26"/>
  <c r="BH239" i="26"/>
  <c r="BG239" i="26"/>
  <c r="BE239" i="26"/>
  <c r="T239" i="26"/>
  <c r="R239" i="26"/>
  <c r="P239" i="26"/>
  <c r="BI236" i="26"/>
  <c r="BH236" i="26"/>
  <c r="BG236" i="26"/>
  <c r="BE236" i="26"/>
  <c r="T236" i="26"/>
  <c r="R236" i="26"/>
  <c r="P236" i="26"/>
  <c r="BI232" i="26"/>
  <c r="BH232" i="26"/>
  <c r="BG232" i="26"/>
  <c r="BE232" i="26"/>
  <c r="T232" i="26"/>
  <c r="R232" i="26"/>
  <c r="P232" i="26"/>
  <c r="BI228" i="26"/>
  <c r="BH228" i="26"/>
  <c r="BG228" i="26"/>
  <c r="BE228" i="26"/>
  <c r="T228" i="26"/>
  <c r="R228" i="26"/>
  <c r="P228" i="26"/>
  <c r="BI226" i="26"/>
  <c r="BH226" i="26"/>
  <c r="BG226" i="26"/>
  <c r="BE226" i="26"/>
  <c r="T226" i="26"/>
  <c r="R226" i="26"/>
  <c r="P226" i="26"/>
  <c r="BI222" i="26"/>
  <c r="BH222" i="26"/>
  <c r="BG222" i="26"/>
  <c r="BE222" i="26"/>
  <c r="T222" i="26"/>
  <c r="R222" i="26"/>
  <c r="P222" i="26"/>
  <c r="BI218" i="26"/>
  <c r="BH218" i="26"/>
  <c r="BG218" i="26"/>
  <c r="BE218" i="26"/>
  <c r="T218" i="26"/>
  <c r="R218" i="26"/>
  <c r="P218" i="26"/>
  <c r="BI215" i="26"/>
  <c r="BH215" i="26"/>
  <c r="BG215" i="26"/>
  <c r="BE215" i="26"/>
  <c r="T215" i="26"/>
  <c r="R215" i="26"/>
  <c r="P215" i="26"/>
  <c r="BI208" i="26"/>
  <c r="BH208" i="26"/>
  <c r="BG208" i="26"/>
  <c r="BE208" i="26"/>
  <c r="T208" i="26"/>
  <c r="R208" i="26"/>
  <c r="P208" i="26"/>
  <c r="BI201" i="26"/>
  <c r="BH201" i="26"/>
  <c r="BG201" i="26"/>
  <c r="BE201" i="26"/>
  <c r="T201" i="26"/>
  <c r="R201" i="26"/>
  <c r="P201" i="26"/>
  <c r="BI194" i="26"/>
  <c r="BH194" i="26"/>
  <c r="BG194" i="26"/>
  <c r="BE194" i="26"/>
  <c r="T194" i="26"/>
  <c r="R194" i="26"/>
  <c r="P194" i="26"/>
  <c r="BI190" i="26"/>
  <c r="BH190" i="26"/>
  <c r="BG190" i="26"/>
  <c r="BE190" i="26"/>
  <c r="T190" i="26"/>
  <c r="T189" i="26"/>
  <c r="R190" i="26"/>
  <c r="R189" i="26"/>
  <c r="P190" i="26"/>
  <c r="P189" i="26" s="1"/>
  <c r="BI184" i="26"/>
  <c r="BH184" i="26"/>
  <c r="BG184" i="26"/>
  <c r="BE184" i="26"/>
  <c r="T184" i="26"/>
  <c r="R184" i="26"/>
  <c r="P184" i="26"/>
  <c r="BI180" i="26"/>
  <c r="BH180" i="26"/>
  <c r="BG180" i="26"/>
  <c r="BE180" i="26"/>
  <c r="T180" i="26"/>
  <c r="R180" i="26"/>
  <c r="P180" i="26"/>
  <c r="BI178" i="26"/>
  <c r="BH178" i="26"/>
  <c r="BG178" i="26"/>
  <c r="BE178" i="26"/>
  <c r="T178" i="26"/>
  <c r="R178" i="26"/>
  <c r="P178" i="26"/>
  <c r="BI175" i="26"/>
  <c r="BH175" i="26"/>
  <c r="BG175" i="26"/>
  <c r="BE175" i="26"/>
  <c r="T175" i="26"/>
  <c r="R175" i="26"/>
  <c r="P175" i="26"/>
  <c r="BI171" i="26"/>
  <c r="BH171" i="26"/>
  <c r="BG171" i="26"/>
  <c r="BE171" i="26"/>
  <c r="T171" i="26"/>
  <c r="R171" i="26"/>
  <c r="P171" i="26"/>
  <c r="BI162" i="26"/>
  <c r="BH162" i="26"/>
  <c r="BG162" i="26"/>
  <c r="BE162" i="26"/>
  <c r="T162" i="26"/>
  <c r="R162" i="26"/>
  <c r="P162" i="26"/>
  <c r="BI159" i="26"/>
  <c r="BH159" i="26"/>
  <c r="BG159" i="26"/>
  <c r="BE159" i="26"/>
  <c r="T159" i="26"/>
  <c r="R159" i="26"/>
  <c r="P159" i="26"/>
  <c r="BI154" i="26"/>
  <c r="BH154" i="26"/>
  <c r="BG154" i="26"/>
  <c r="BE154" i="26"/>
  <c r="T154" i="26"/>
  <c r="R154" i="26"/>
  <c r="P154" i="26"/>
  <c r="BI147" i="26"/>
  <c r="BH147" i="26"/>
  <c r="BG147" i="26"/>
  <c r="BE147" i="26"/>
  <c r="T147" i="26"/>
  <c r="R147" i="26"/>
  <c r="P147" i="26"/>
  <c r="BI141" i="26"/>
  <c r="BH141" i="26"/>
  <c r="BG141" i="26"/>
  <c r="BE141" i="26"/>
  <c r="T141" i="26"/>
  <c r="R141" i="26"/>
  <c r="P141" i="26"/>
  <c r="BI136" i="26"/>
  <c r="BH136" i="26"/>
  <c r="BG136" i="26"/>
  <c r="BE136" i="26"/>
  <c r="T136" i="26"/>
  <c r="R136" i="26"/>
  <c r="P136" i="26"/>
  <c r="BI130" i="26"/>
  <c r="BH130" i="26"/>
  <c r="BG130" i="26"/>
  <c r="BE130" i="26"/>
  <c r="T130" i="26"/>
  <c r="R130" i="26"/>
  <c r="P130" i="26"/>
  <c r="BI125" i="26"/>
  <c r="BH125" i="26"/>
  <c r="BG125" i="26"/>
  <c r="BE125" i="26"/>
  <c r="T125" i="26"/>
  <c r="R125" i="26"/>
  <c r="P125" i="26"/>
  <c r="BI120" i="26"/>
  <c r="BH120" i="26"/>
  <c r="BG120" i="26"/>
  <c r="BE120" i="26"/>
  <c r="T120" i="26"/>
  <c r="R120" i="26"/>
  <c r="P120" i="26"/>
  <c r="BI115" i="26"/>
  <c r="BH115" i="26"/>
  <c r="BG115" i="26"/>
  <c r="BE115" i="26"/>
  <c r="T115" i="26"/>
  <c r="R115" i="26"/>
  <c r="P115" i="26"/>
  <c r="BI108" i="26"/>
  <c r="BH108" i="26"/>
  <c r="BG108" i="26"/>
  <c r="BE108" i="26"/>
  <c r="T108" i="26"/>
  <c r="R108" i="26"/>
  <c r="P108" i="26"/>
  <c r="BI103" i="26"/>
  <c r="BH103" i="26"/>
  <c r="BG103" i="26"/>
  <c r="BE103" i="26"/>
  <c r="T103" i="26"/>
  <c r="R103" i="26"/>
  <c r="P103" i="26"/>
  <c r="BI98" i="26"/>
  <c r="BH98" i="26"/>
  <c r="BG98" i="26"/>
  <c r="BE98" i="26"/>
  <c r="T98" i="26"/>
  <c r="R98" i="26"/>
  <c r="P98" i="26"/>
  <c r="BI93" i="26"/>
  <c r="BH93" i="26"/>
  <c r="BG93" i="26"/>
  <c r="BE93" i="26"/>
  <c r="T93" i="26"/>
  <c r="R93" i="26"/>
  <c r="P93" i="26"/>
  <c r="J87" i="26"/>
  <c r="J86" i="26"/>
  <c r="F86" i="26"/>
  <c r="F84" i="26"/>
  <c r="E82" i="26"/>
  <c r="J55" i="26"/>
  <c r="J54" i="26"/>
  <c r="F54" i="26"/>
  <c r="F52" i="26"/>
  <c r="E50" i="26"/>
  <c r="J18" i="26"/>
  <c r="E18" i="26"/>
  <c r="F55" i="26"/>
  <c r="J17" i="26"/>
  <c r="J12" i="26"/>
  <c r="J84" i="26" s="1"/>
  <c r="E7" i="26"/>
  <c r="E48" i="26"/>
  <c r="J39" i="25"/>
  <c r="J38" i="25"/>
  <c r="AY84" i="1" s="1"/>
  <c r="J37" i="25"/>
  <c r="AX84" i="1"/>
  <c r="BI122" i="25"/>
  <c r="BH122" i="25"/>
  <c r="BG122" i="25"/>
  <c r="BE122" i="25"/>
  <c r="T122" i="25"/>
  <c r="R122" i="25"/>
  <c r="P122" i="25"/>
  <c r="BI120" i="25"/>
  <c r="BH120" i="25"/>
  <c r="BG120" i="25"/>
  <c r="BE120" i="25"/>
  <c r="T120" i="25"/>
  <c r="R120" i="25"/>
  <c r="P120" i="25"/>
  <c r="BI118" i="25"/>
  <c r="BH118" i="25"/>
  <c r="BG118" i="25"/>
  <c r="BE118" i="25"/>
  <c r="T118" i="25"/>
  <c r="R118" i="25"/>
  <c r="P118" i="25"/>
  <c r="BI116" i="25"/>
  <c r="BH116" i="25"/>
  <c r="BG116" i="25"/>
  <c r="BE116" i="25"/>
  <c r="T116" i="25"/>
  <c r="R116" i="25"/>
  <c r="P116" i="25"/>
  <c r="BI114" i="25"/>
  <c r="BH114" i="25"/>
  <c r="BG114" i="25"/>
  <c r="BE114" i="25"/>
  <c r="T114" i="25"/>
  <c r="R114" i="25"/>
  <c r="P114" i="25"/>
  <c r="BI112" i="25"/>
  <c r="BH112" i="25"/>
  <c r="BG112" i="25"/>
  <c r="BE112" i="25"/>
  <c r="T112" i="25"/>
  <c r="R112" i="25"/>
  <c r="P112" i="25"/>
  <c r="BI110" i="25"/>
  <c r="BH110" i="25"/>
  <c r="BG110" i="25"/>
  <c r="BE110" i="25"/>
  <c r="T110" i="25"/>
  <c r="R110" i="25"/>
  <c r="P110" i="25"/>
  <c r="BI108" i="25"/>
  <c r="BH108" i="25"/>
  <c r="BG108" i="25"/>
  <c r="BE108" i="25"/>
  <c r="T108" i="25"/>
  <c r="R108" i="25"/>
  <c r="P108" i="25"/>
  <c r="BI106" i="25"/>
  <c r="BH106" i="25"/>
  <c r="BG106" i="25"/>
  <c r="BE106" i="25"/>
  <c r="T106" i="25"/>
  <c r="R106" i="25"/>
  <c r="P106" i="25"/>
  <c r="BI103" i="25"/>
  <c r="BH103" i="25"/>
  <c r="BG103" i="25"/>
  <c r="BE103" i="25"/>
  <c r="T103" i="25"/>
  <c r="R103" i="25"/>
  <c r="P103" i="25"/>
  <c r="BI101" i="25"/>
  <c r="BH101" i="25"/>
  <c r="BG101" i="25"/>
  <c r="BE101" i="25"/>
  <c r="T101" i="25"/>
  <c r="R101" i="25"/>
  <c r="P101" i="25"/>
  <c r="BI99" i="25"/>
  <c r="BH99" i="25"/>
  <c r="BG99" i="25"/>
  <c r="BE99" i="25"/>
  <c r="T99" i="25"/>
  <c r="R99" i="25"/>
  <c r="P99" i="25"/>
  <c r="BI97" i="25"/>
  <c r="BH97" i="25"/>
  <c r="BG97" i="25"/>
  <c r="BE97" i="25"/>
  <c r="T97" i="25"/>
  <c r="R97" i="25"/>
  <c r="P97" i="25"/>
  <c r="BI95" i="25"/>
  <c r="BH95" i="25"/>
  <c r="BG95" i="25"/>
  <c r="BE95" i="25"/>
  <c r="T95" i="25"/>
  <c r="R95" i="25"/>
  <c r="P95" i="25"/>
  <c r="BI93" i="25"/>
  <c r="BH93" i="25"/>
  <c r="BG93" i="25"/>
  <c r="BE93" i="25"/>
  <c r="T93" i="25"/>
  <c r="R93" i="25"/>
  <c r="P93" i="25"/>
  <c r="BI91" i="25"/>
  <c r="BH91" i="25"/>
  <c r="BG91" i="25"/>
  <c r="BE91" i="25"/>
  <c r="T91" i="25"/>
  <c r="R91" i="25"/>
  <c r="P91" i="25"/>
  <c r="BI89" i="25"/>
  <c r="BH89" i="25"/>
  <c r="BG89" i="25"/>
  <c r="BE89" i="25"/>
  <c r="T89" i="25"/>
  <c r="R89" i="25"/>
  <c r="P89" i="25"/>
  <c r="J84" i="25"/>
  <c r="J83" i="25"/>
  <c r="F83" i="25"/>
  <c r="F81" i="25"/>
  <c r="E79" i="25"/>
  <c r="J59" i="25"/>
  <c r="J58" i="25"/>
  <c r="F58" i="25"/>
  <c r="F56" i="25"/>
  <c r="E54" i="25"/>
  <c r="J20" i="25"/>
  <c r="E20" i="25"/>
  <c r="F84" i="25" s="1"/>
  <c r="J19" i="25"/>
  <c r="J14" i="25"/>
  <c r="J81" i="25" s="1"/>
  <c r="E7" i="25"/>
  <c r="E50" i="25" s="1"/>
  <c r="J41" i="24"/>
  <c r="J40" i="24"/>
  <c r="AY83" i="1"/>
  <c r="J39" i="24"/>
  <c r="AX83" i="1" s="1"/>
  <c r="BI143" i="24"/>
  <c r="BH143" i="24"/>
  <c r="BG143" i="24"/>
  <c r="BE143" i="24"/>
  <c r="T143" i="24"/>
  <c r="R143" i="24"/>
  <c r="P143" i="24"/>
  <c r="BI141" i="24"/>
  <c r="BH141" i="24"/>
  <c r="BG141" i="24"/>
  <c r="BE141" i="24"/>
  <c r="T141" i="24"/>
  <c r="R141" i="24"/>
  <c r="P141" i="24"/>
  <c r="BI139" i="24"/>
  <c r="BH139" i="24"/>
  <c r="BG139" i="24"/>
  <c r="BE139" i="24"/>
  <c r="T139" i="24"/>
  <c r="R139" i="24"/>
  <c r="P139" i="24"/>
  <c r="BI135" i="24"/>
  <c r="BH135" i="24"/>
  <c r="BG135" i="24"/>
  <c r="BE135" i="24"/>
  <c r="T135" i="24"/>
  <c r="T134" i="24" s="1"/>
  <c r="R135" i="24"/>
  <c r="R134" i="24"/>
  <c r="P135" i="24"/>
  <c r="P134" i="24" s="1"/>
  <c r="BI132" i="24"/>
  <c r="BH132" i="24"/>
  <c r="BG132" i="24"/>
  <c r="BE132" i="24"/>
  <c r="T132" i="24"/>
  <c r="R132" i="24"/>
  <c r="P132" i="24"/>
  <c r="BI131" i="24"/>
  <c r="BH131" i="24"/>
  <c r="BG131" i="24"/>
  <c r="BE131" i="24"/>
  <c r="T131" i="24"/>
  <c r="R131" i="24"/>
  <c r="P131" i="24"/>
  <c r="BI129" i="24"/>
  <c r="BH129" i="24"/>
  <c r="BG129" i="24"/>
  <c r="BE129" i="24"/>
  <c r="T129" i="24"/>
  <c r="R129" i="24"/>
  <c r="P129" i="24"/>
  <c r="BI128" i="24"/>
  <c r="BH128" i="24"/>
  <c r="BG128" i="24"/>
  <c r="BE128" i="24"/>
  <c r="T128" i="24"/>
  <c r="R128" i="24"/>
  <c r="P128" i="24"/>
  <c r="BI126" i="24"/>
  <c r="BH126" i="24"/>
  <c r="BG126" i="24"/>
  <c r="BE126" i="24"/>
  <c r="T126" i="24"/>
  <c r="R126" i="24"/>
  <c r="P126" i="24"/>
  <c r="BI125" i="24"/>
  <c r="BH125" i="24"/>
  <c r="BG125" i="24"/>
  <c r="BE125" i="24"/>
  <c r="T125" i="24"/>
  <c r="R125" i="24"/>
  <c r="P125" i="24"/>
  <c r="BI123" i="24"/>
  <c r="BH123" i="24"/>
  <c r="BG123" i="24"/>
  <c r="BE123" i="24"/>
  <c r="T123" i="24"/>
  <c r="R123" i="24"/>
  <c r="P123" i="24"/>
  <c r="BI122" i="24"/>
  <c r="BH122" i="24"/>
  <c r="BG122" i="24"/>
  <c r="BE122" i="24"/>
  <c r="T122" i="24"/>
  <c r="R122" i="24"/>
  <c r="P122" i="24"/>
  <c r="BI120" i="24"/>
  <c r="BH120" i="24"/>
  <c r="BG120" i="24"/>
  <c r="BE120" i="24"/>
  <c r="T120" i="24"/>
  <c r="R120" i="24"/>
  <c r="P120" i="24"/>
  <c r="BI119" i="24"/>
  <c r="BH119" i="24"/>
  <c r="BG119" i="24"/>
  <c r="BE119" i="24"/>
  <c r="T119" i="24"/>
  <c r="R119" i="24"/>
  <c r="P119" i="24"/>
  <c r="BI117" i="24"/>
  <c r="BH117" i="24"/>
  <c r="BG117" i="24"/>
  <c r="BE117" i="24"/>
  <c r="T117" i="24"/>
  <c r="R117" i="24"/>
  <c r="P117" i="24"/>
  <c r="BI116" i="24"/>
  <c r="BH116" i="24"/>
  <c r="BG116" i="24"/>
  <c r="BE116" i="24"/>
  <c r="T116" i="24"/>
  <c r="R116" i="24"/>
  <c r="P116" i="24"/>
  <c r="BI114" i="24"/>
  <c r="BH114" i="24"/>
  <c r="BG114" i="24"/>
  <c r="BE114" i="24"/>
  <c r="T114" i="24"/>
  <c r="R114" i="24"/>
  <c r="P114" i="24"/>
  <c r="BI113" i="24"/>
  <c r="BH113" i="24"/>
  <c r="BG113" i="24"/>
  <c r="BE113" i="24"/>
  <c r="T113" i="24"/>
  <c r="R113" i="24"/>
  <c r="P113" i="24"/>
  <c r="BI111" i="24"/>
  <c r="BH111" i="24"/>
  <c r="BG111" i="24"/>
  <c r="BE111" i="24"/>
  <c r="T111" i="24"/>
  <c r="R111" i="24"/>
  <c r="P111" i="24"/>
  <c r="BI110" i="24"/>
  <c r="BH110" i="24"/>
  <c r="BG110" i="24"/>
  <c r="BE110" i="24"/>
  <c r="T110" i="24"/>
  <c r="R110" i="24"/>
  <c r="P110" i="24"/>
  <c r="BI108" i="24"/>
  <c r="BH108" i="24"/>
  <c r="BG108" i="24"/>
  <c r="BE108" i="24"/>
  <c r="T108" i="24"/>
  <c r="R108" i="24"/>
  <c r="P108" i="24"/>
  <c r="BI107" i="24"/>
  <c r="BH107" i="24"/>
  <c r="BG107" i="24"/>
  <c r="BE107" i="24"/>
  <c r="T107" i="24"/>
  <c r="R107" i="24"/>
  <c r="P107" i="24"/>
  <c r="BI105" i="24"/>
  <c r="BH105" i="24"/>
  <c r="BG105" i="24"/>
  <c r="BE105" i="24"/>
  <c r="T105" i="24"/>
  <c r="R105" i="24"/>
  <c r="P105" i="24"/>
  <c r="BI104" i="24"/>
  <c r="BH104" i="24"/>
  <c r="BG104" i="24"/>
  <c r="BE104" i="24"/>
  <c r="T104" i="24"/>
  <c r="R104" i="24"/>
  <c r="P104" i="24"/>
  <c r="BI102" i="24"/>
  <c r="BH102" i="24"/>
  <c r="BG102" i="24"/>
  <c r="BE102" i="24"/>
  <c r="T102" i="24"/>
  <c r="R102" i="24"/>
  <c r="P102" i="24"/>
  <c r="BI101" i="24"/>
  <c r="BH101" i="24"/>
  <c r="BG101" i="24"/>
  <c r="BE101" i="24"/>
  <c r="T101" i="24"/>
  <c r="R101" i="24"/>
  <c r="P101" i="24"/>
  <c r="BI99" i="24"/>
  <c r="BH99" i="24"/>
  <c r="BG99" i="24"/>
  <c r="BE99" i="24"/>
  <c r="T99" i="24"/>
  <c r="R99" i="24"/>
  <c r="P99" i="24"/>
  <c r="J93" i="24"/>
  <c r="J92" i="24"/>
  <c r="F92" i="24"/>
  <c r="F90" i="24"/>
  <c r="E88" i="24"/>
  <c r="J63" i="24"/>
  <c r="J62" i="24"/>
  <c r="F62" i="24"/>
  <c r="F60" i="24"/>
  <c r="E58" i="24"/>
  <c r="J22" i="24"/>
  <c r="E22" i="24"/>
  <c r="F93" i="24"/>
  <c r="J21" i="24"/>
  <c r="J16" i="24"/>
  <c r="J90" i="24" s="1"/>
  <c r="E7" i="24"/>
  <c r="E82" i="24"/>
  <c r="J41" i="23"/>
  <c r="J40" i="23"/>
  <c r="AY82" i="1" s="1"/>
  <c r="J39" i="23"/>
  <c r="AX82" i="1"/>
  <c r="BI211" i="23"/>
  <c r="BH211" i="23"/>
  <c r="BG211" i="23"/>
  <c r="BE211" i="23"/>
  <c r="T211" i="23"/>
  <c r="R211" i="23"/>
  <c r="P211" i="23"/>
  <c r="BI209" i="23"/>
  <c r="BH209" i="23"/>
  <c r="BG209" i="23"/>
  <c r="BE209" i="23"/>
  <c r="T209" i="23"/>
  <c r="R209" i="23"/>
  <c r="P209" i="23"/>
  <c r="BI207" i="23"/>
  <c r="BH207" i="23"/>
  <c r="BG207" i="23"/>
  <c r="BE207" i="23"/>
  <c r="T207" i="23"/>
  <c r="R207" i="23"/>
  <c r="P207" i="23"/>
  <c r="BI205" i="23"/>
  <c r="BH205" i="23"/>
  <c r="BG205" i="23"/>
  <c r="BE205" i="23"/>
  <c r="T205" i="23"/>
  <c r="R205" i="23"/>
  <c r="P205" i="23"/>
  <c r="BI203" i="23"/>
  <c r="BH203" i="23"/>
  <c r="BG203" i="23"/>
  <c r="BE203" i="23"/>
  <c r="T203" i="23"/>
  <c r="R203" i="23"/>
  <c r="P203" i="23"/>
  <c r="BI199" i="23"/>
  <c r="BH199" i="23"/>
  <c r="BG199" i="23"/>
  <c r="BE199" i="23"/>
  <c r="T199" i="23"/>
  <c r="R199" i="23"/>
  <c r="P199" i="23"/>
  <c r="BI192" i="23"/>
  <c r="BH192" i="23"/>
  <c r="BG192" i="23"/>
  <c r="BE192" i="23"/>
  <c r="T192" i="23"/>
  <c r="R192" i="23"/>
  <c r="P192" i="23"/>
  <c r="BI190" i="23"/>
  <c r="BH190" i="23"/>
  <c r="BG190" i="23"/>
  <c r="BE190" i="23"/>
  <c r="T190" i="23"/>
  <c r="R190" i="23"/>
  <c r="P190" i="23"/>
  <c r="BI189" i="23"/>
  <c r="BH189" i="23"/>
  <c r="BG189" i="23"/>
  <c r="BE189" i="23"/>
  <c r="T189" i="23"/>
  <c r="R189" i="23"/>
  <c r="P189" i="23"/>
  <c r="BI183" i="23"/>
  <c r="BH183" i="23"/>
  <c r="BG183" i="23"/>
  <c r="BE183" i="23"/>
  <c r="T183" i="23"/>
  <c r="R183" i="23"/>
  <c r="P183" i="23"/>
  <c r="BI181" i="23"/>
  <c r="BH181" i="23"/>
  <c r="BG181" i="23"/>
  <c r="BE181" i="23"/>
  <c r="T181" i="23"/>
  <c r="R181" i="23"/>
  <c r="P181" i="23"/>
  <c r="BI180" i="23"/>
  <c r="BH180" i="23"/>
  <c r="BG180" i="23"/>
  <c r="BE180" i="23"/>
  <c r="T180" i="23"/>
  <c r="R180" i="23"/>
  <c r="P180" i="23"/>
  <c r="BI178" i="23"/>
  <c r="BH178" i="23"/>
  <c r="BG178" i="23"/>
  <c r="BE178" i="23"/>
  <c r="T178" i="23"/>
  <c r="R178" i="23"/>
  <c r="P178" i="23"/>
  <c r="BI177" i="23"/>
  <c r="BH177" i="23"/>
  <c r="BG177" i="23"/>
  <c r="BE177" i="23"/>
  <c r="T177" i="23"/>
  <c r="R177" i="23"/>
  <c r="P177" i="23"/>
  <c r="BI175" i="23"/>
  <c r="BH175" i="23"/>
  <c r="BG175" i="23"/>
  <c r="BE175" i="23"/>
  <c r="T175" i="23"/>
  <c r="R175" i="23"/>
  <c r="P175" i="23"/>
  <c r="BI173" i="23"/>
  <c r="BH173" i="23"/>
  <c r="BG173" i="23"/>
  <c r="BE173" i="23"/>
  <c r="T173" i="23"/>
  <c r="R173" i="23"/>
  <c r="P173" i="23"/>
  <c r="BI171" i="23"/>
  <c r="BH171" i="23"/>
  <c r="BG171" i="23"/>
  <c r="BE171" i="23"/>
  <c r="T171" i="23"/>
  <c r="R171" i="23"/>
  <c r="P171" i="23"/>
  <c r="BI169" i="23"/>
  <c r="BH169" i="23"/>
  <c r="BG169" i="23"/>
  <c r="BE169" i="23"/>
  <c r="T169" i="23"/>
  <c r="R169" i="23"/>
  <c r="P169" i="23"/>
  <c r="BI167" i="23"/>
  <c r="BH167" i="23"/>
  <c r="BG167" i="23"/>
  <c r="BE167" i="23"/>
  <c r="T167" i="23"/>
  <c r="R167" i="23"/>
  <c r="P167" i="23"/>
  <c r="BI165" i="23"/>
  <c r="BH165" i="23"/>
  <c r="BG165" i="23"/>
  <c r="BE165" i="23"/>
  <c r="T165" i="23"/>
  <c r="R165" i="23"/>
  <c r="P165" i="23"/>
  <c r="BI163" i="23"/>
  <c r="BH163" i="23"/>
  <c r="BG163" i="23"/>
  <c r="BE163" i="23"/>
  <c r="T163" i="23"/>
  <c r="R163" i="23"/>
  <c r="P163" i="23"/>
  <c r="BI161" i="23"/>
  <c r="BH161" i="23"/>
  <c r="BG161" i="23"/>
  <c r="BE161" i="23"/>
  <c r="T161" i="23"/>
  <c r="R161" i="23"/>
  <c r="P161" i="23"/>
  <c r="BI159" i="23"/>
  <c r="BH159" i="23"/>
  <c r="BG159" i="23"/>
  <c r="BE159" i="23"/>
  <c r="T159" i="23"/>
  <c r="R159" i="23"/>
  <c r="P159"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3" i="23"/>
  <c r="BH143" i="23"/>
  <c r="BG143" i="23"/>
  <c r="BE143" i="23"/>
  <c r="T143" i="23"/>
  <c r="R143" i="23"/>
  <c r="P143" i="23"/>
  <c r="BI141" i="23"/>
  <c r="BH141" i="23"/>
  <c r="BG141" i="23"/>
  <c r="BE141" i="23"/>
  <c r="T141" i="23"/>
  <c r="R141" i="23"/>
  <c r="P141" i="23"/>
  <c r="BI139" i="23"/>
  <c r="BH139" i="23"/>
  <c r="BG139" i="23"/>
  <c r="BE139" i="23"/>
  <c r="T139" i="23"/>
  <c r="R139" i="23"/>
  <c r="P139" i="23"/>
  <c r="BI137" i="23"/>
  <c r="BH137" i="23"/>
  <c r="BG137" i="23"/>
  <c r="BE137" i="23"/>
  <c r="T137" i="23"/>
  <c r="R137" i="23"/>
  <c r="P137" i="23"/>
  <c r="BI135" i="23"/>
  <c r="BH135" i="23"/>
  <c r="BG135" i="23"/>
  <c r="BE135" i="23"/>
  <c r="T135" i="23"/>
  <c r="R135" i="23"/>
  <c r="P135" i="23"/>
  <c r="BI133" i="23"/>
  <c r="BH133" i="23"/>
  <c r="BG133" i="23"/>
  <c r="BE133" i="23"/>
  <c r="T133" i="23"/>
  <c r="R133" i="23"/>
  <c r="P133" i="23"/>
  <c r="BI131" i="23"/>
  <c r="BH131" i="23"/>
  <c r="BG131" i="23"/>
  <c r="BE131" i="23"/>
  <c r="T131" i="23"/>
  <c r="R131" i="23"/>
  <c r="P131" i="23"/>
  <c r="BI128" i="23"/>
  <c r="BH128" i="23"/>
  <c r="BG128" i="23"/>
  <c r="BE128" i="23"/>
  <c r="T128" i="23"/>
  <c r="R128" i="23"/>
  <c r="P128" i="23"/>
  <c r="BI126" i="23"/>
  <c r="BH126" i="23"/>
  <c r="BG126" i="23"/>
  <c r="BE126" i="23"/>
  <c r="T126" i="23"/>
  <c r="R126" i="23"/>
  <c r="P126" i="23"/>
  <c r="BI122" i="23"/>
  <c r="BH122" i="23"/>
  <c r="BG122" i="23"/>
  <c r="BE122" i="23"/>
  <c r="T122" i="23"/>
  <c r="R122" i="23"/>
  <c r="P122" i="23"/>
  <c r="BI121" i="23"/>
  <c r="BH121" i="23"/>
  <c r="BG121" i="23"/>
  <c r="BE121" i="23"/>
  <c r="T121" i="23"/>
  <c r="R121" i="23"/>
  <c r="P121" i="23"/>
  <c r="BI118" i="23"/>
  <c r="BH118" i="23"/>
  <c r="BG118" i="23"/>
  <c r="BE118" i="23"/>
  <c r="T118" i="23"/>
  <c r="R118" i="23"/>
  <c r="P118" i="23"/>
  <c r="BI115" i="23"/>
  <c r="BH115" i="23"/>
  <c r="BG115" i="23"/>
  <c r="BE115" i="23"/>
  <c r="T115" i="23"/>
  <c r="R115" i="23"/>
  <c r="P115" i="23"/>
  <c r="BI111" i="23"/>
  <c r="BH111" i="23"/>
  <c r="BG111" i="23"/>
  <c r="BE111" i="23"/>
  <c r="T111" i="23"/>
  <c r="R111" i="23"/>
  <c r="P111" i="23"/>
  <c r="BI109" i="23"/>
  <c r="BH109" i="23"/>
  <c r="BG109" i="23"/>
  <c r="BE109" i="23"/>
  <c r="T109" i="23"/>
  <c r="R109" i="23"/>
  <c r="P109" i="23"/>
  <c r="BI108" i="23"/>
  <c r="BH108" i="23"/>
  <c r="BG108" i="23"/>
  <c r="BE108" i="23"/>
  <c r="T108" i="23"/>
  <c r="R108" i="23"/>
  <c r="P108" i="23"/>
  <c r="BI107" i="23"/>
  <c r="BH107" i="23"/>
  <c r="BG107" i="23"/>
  <c r="BE107" i="23"/>
  <c r="T107" i="23"/>
  <c r="R107" i="23"/>
  <c r="P107" i="23"/>
  <c r="BI106" i="23"/>
  <c r="BH106" i="23"/>
  <c r="BG106" i="23"/>
  <c r="BE106" i="23"/>
  <c r="T106" i="23"/>
  <c r="R106" i="23"/>
  <c r="P106" i="23"/>
  <c r="BI105" i="23"/>
  <c r="BH105" i="23"/>
  <c r="BG105" i="23"/>
  <c r="BE105" i="23"/>
  <c r="T105" i="23"/>
  <c r="R105" i="23"/>
  <c r="P105" i="23"/>
  <c r="BI104" i="23"/>
  <c r="BH104" i="23"/>
  <c r="BG104" i="23"/>
  <c r="BE104" i="23"/>
  <c r="T104" i="23"/>
  <c r="R104" i="23"/>
  <c r="P104" i="23"/>
  <c r="BI103" i="23"/>
  <c r="BH103" i="23"/>
  <c r="BG103" i="23"/>
  <c r="BE103" i="23"/>
  <c r="T103" i="23"/>
  <c r="R103" i="23"/>
  <c r="P103" i="23"/>
  <c r="BI102" i="23"/>
  <c r="BH102" i="23"/>
  <c r="BG102" i="23"/>
  <c r="BE102" i="23"/>
  <c r="T102" i="23"/>
  <c r="R102" i="23"/>
  <c r="P102" i="23"/>
  <c r="BI101" i="23"/>
  <c r="BH101" i="23"/>
  <c r="BG101" i="23"/>
  <c r="BE101" i="23"/>
  <c r="T101" i="23"/>
  <c r="R101" i="23"/>
  <c r="P101" i="23"/>
  <c r="BI100" i="23"/>
  <c r="BH100" i="23"/>
  <c r="BG100" i="23"/>
  <c r="BE100" i="23"/>
  <c r="T100" i="23"/>
  <c r="R100" i="23"/>
  <c r="P100" i="23"/>
  <c r="J94" i="23"/>
  <c r="J93" i="23"/>
  <c r="F93" i="23"/>
  <c r="F91" i="23"/>
  <c r="E89" i="23"/>
  <c r="J63" i="23"/>
  <c r="J62" i="23"/>
  <c r="F62" i="23"/>
  <c r="F60" i="23"/>
  <c r="E58" i="23"/>
  <c r="J22" i="23"/>
  <c r="E22" i="23"/>
  <c r="F63" i="23"/>
  <c r="J21" i="23"/>
  <c r="J16" i="23"/>
  <c r="J91" i="23" s="1"/>
  <c r="E7" i="23"/>
  <c r="E52" i="23" s="1"/>
  <c r="J41" i="22"/>
  <c r="J40" i="22"/>
  <c r="AY81" i="1"/>
  <c r="J39" i="22"/>
  <c r="AX81" i="1"/>
  <c r="BI203" i="22"/>
  <c r="BH203" i="22"/>
  <c r="BG203" i="22"/>
  <c r="BE203" i="22"/>
  <c r="T203" i="22"/>
  <c r="R203" i="22"/>
  <c r="P203" i="22"/>
  <c r="BI201" i="22"/>
  <c r="BH201" i="22"/>
  <c r="BG201" i="22"/>
  <c r="BE201" i="22"/>
  <c r="T201" i="22"/>
  <c r="R201" i="22"/>
  <c r="P201" i="22"/>
  <c r="BI197" i="22"/>
  <c r="BH197" i="22"/>
  <c r="BG197" i="22"/>
  <c r="BE197" i="22"/>
  <c r="T197" i="22"/>
  <c r="T196" i="22" s="1"/>
  <c r="R197" i="22"/>
  <c r="R196" i="22"/>
  <c r="P197" i="22"/>
  <c r="P196" i="22" s="1"/>
  <c r="BI194" i="22"/>
  <c r="BH194" i="22"/>
  <c r="BG194" i="22"/>
  <c r="BE194" i="22"/>
  <c r="T194" i="22"/>
  <c r="R194" i="22"/>
  <c r="P194" i="22"/>
  <c r="BI193" i="22"/>
  <c r="BH193" i="22"/>
  <c r="BG193" i="22"/>
  <c r="BE193" i="22"/>
  <c r="T193" i="22"/>
  <c r="R193" i="22"/>
  <c r="P193" i="22"/>
  <c r="BI191" i="22"/>
  <c r="BH191" i="22"/>
  <c r="BG191" i="22"/>
  <c r="BE191" i="22"/>
  <c r="T191" i="22"/>
  <c r="R191" i="22"/>
  <c r="P191" i="22"/>
  <c r="BI190" i="22"/>
  <c r="BH190" i="22"/>
  <c r="BG190" i="22"/>
  <c r="BE190" i="22"/>
  <c r="T190" i="22"/>
  <c r="R190" i="22"/>
  <c r="P190" i="22"/>
  <c r="BI189" i="22"/>
  <c r="BH189" i="22"/>
  <c r="BG189" i="22"/>
  <c r="BE189" i="22"/>
  <c r="T189" i="22"/>
  <c r="R189" i="22"/>
  <c r="P189" i="22"/>
  <c r="BI188" i="22"/>
  <c r="BH188" i="22"/>
  <c r="BG188" i="22"/>
  <c r="BE188" i="22"/>
  <c r="T188" i="22"/>
  <c r="R188" i="22"/>
  <c r="P188" i="22"/>
  <c r="BI187" i="22"/>
  <c r="BH187" i="22"/>
  <c r="BG187" i="22"/>
  <c r="BE187" i="22"/>
  <c r="T187" i="22"/>
  <c r="R187" i="22"/>
  <c r="P187" i="22"/>
  <c r="BI186" i="22"/>
  <c r="BH186" i="22"/>
  <c r="BG186" i="22"/>
  <c r="BE186" i="22"/>
  <c r="T186" i="22"/>
  <c r="R186" i="22"/>
  <c r="P186" i="22"/>
  <c r="BI185" i="22"/>
  <c r="BH185" i="22"/>
  <c r="BG185" i="22"/>
  <c r="BE185" i="22"/>
  <c r="T185" i="22"/>
  <c r="R185" i="22"/>
  <c r="P185" i="22"/>
  <c r="BI184" i="22"/>
  <c r="BH184" i="22"/>
  <c r="BG184" i="22"/>
  <c r="BE184" i="22"/>
  <c r="T184" i="22"/>
  <c r="R184" i="22"/>
  <c r="P184" i="22"/>
  <c r="BI183" i="22"/>
  <c r="BH183" i="22"/>
  <c r="BG183" i="22"/>
  <c r="BE183" i="22"/>
  <c r="T183" i="22"/>
  <c r="R183" i="22"/>
  <c r="P183" i="22"/>
  <c r="BI182" i="22"/>
  <c r="BH182" i="22"/>
  <c r="BG182" i="22"/>
  <c r="BE182" i="22"/>
  <c r="T182" i="22"/>
  <c r="R182" i="22"/>
  <c r="P182" i="22"/>
  <c r="BI181" i="22"/>
  <c r="BH181" i="22"/>
  <c r="BG181" i="22"/>
  <c r="BE181" i="22"/>
  <c r="T181" i="22"/>
  <c r="R181" i="22"/>
  <c r="P181" i="22"/>
  <c r="BI180" i="22"/>
  <c r="BH180" i="22"/>
  <c r="BG180" i="22"/>
  <c r="BE180" i="22"/>
  <c r="T180" i="22"/>
  <c r="R180" i="22"/>
  <c r="P180" i="22"/>
  <c r="BI179" i="22"/>
  <c r="BH179" i="22"/>
  <c r="BG179" i="22"/>
  <c r="BE179" i="22"/>
  <c r="T179" i="22"/>
  <c r="R179" i="22"/>
  <c r="P179" i="22"/>
  <c r="BI177" i="22"/>
  <c r="BH177" i="22"/>
  <c r="BG177" i="22"/>
  <c r="BE177" i="22"/>
  <c r="T177" i="22"/>
  <c r="R177" i="22"/>
  <c r="P177" i="22"/>
  <c r="BI176" i="22"/>
  <c r="BH176" i="22"/>
  <c r="BG176" i="22"/>
  <c r="BE176" i="22"/>
  <c r="T176" i="22"/>
  <c r="R176" i="22"/>
  <c r="P176" i="22"/>
  <c r="BI174" i="22"/>
  <c r="BH174" i="22"/>
  <c r="BG174" i="22"/>
  <c r="BE174" i="22"/>
  <c r="T174" i="22"/>
  <c r="R174" i="22"/>
  <c r="P174" i="22"/>
  <c r="BI173" i="22"/>
  <c r="BH173" i="22"/>
  <c r="BG173" i="22"/>
  <c r="BE173" i="22"/>
  <c r="T173" i="22"/>
  <c r="R173" i="22"/>
  <c r="P173" i="22"/>
  <c r="BI171" i="22"/>
  <c r="BH171" i="22"/>
  <c r="BG171" i="22"/>
  <c r="BE171" i="22"/>
  <c r="T171" i="22"/>
  <c r="R171" i="22"/>
  <c r="P171" i="22"/>
  <c r="BI170" i="22"/>
  <c r="BH170" i="22"/>
  <c r="BG170" i="22"/>
  <c r="BE170" i="22"/>
  <c r="T170" i="22"/>
  <c r="R170" i="22"/>
  <c r="P170" i="22"/>
  <c r="BI169" i="22"/>
  <c r="BH169" i="22"/>
  <c r="BG169" i="22"/>
  <c r="BE169" i="22"/>
  <c r="T169" i="22"/>
  <c r="R169" i="22"/>
  <c r="P169" i="22"/>
  <c r="BI168" i="22"/>
  <c r="BH168" i="22"/>
  <c r="BG168" i="22"/>
  <c r="BE168" i="22"/>
  <c r="T168" i="22"/>
  <c r="R168" i="22"/>
  <c r="P168" i="22"/>
  <c r="BI167" i="22"/>
  <c r="BH167" i="22"/>
  <c r="BG167" i="22"/>
  <c r="BE167" i="22"/>
  <c r="T167" i="22"/>
  <c r="R167" i="22"/>
  <c r="P167" i="22"/>
  <c r="BI165" i="22"/>
  <c r="BH165" i="22"/>
  <c r="BG165" i="22"/>
  <c r="BE165" i="22"/>
  <c r="T165" i="22"/>
  <c r="R165" i="22"/>
  <c r="P165" i="22"/>
  <c r="BI164" i="22"/>
  <c r="BH164" i="22"/>
  <c r="BG164" i="22"/>
  <c r="BE164" i="22"/>
  <c r="T164" i="22"/>
  <c r="R164" i="22"/>
  <c r="P164" i="22"/>
  <c r="BI162" i="22"/>
  <c r="BH162" i="22"/>
  <c r="BG162" i="22"/>
  <c r="BE162" i="22"/>
  <c r="T162" i="22"/>
  <c r="R162" i="22"/>
  <c r="P162" i="22"/>
  <c r="BI161" i="22"/>
  <c r="BH161" i="22"/>
  <c r="BG161" i="22"/>
  <c r="BE161" i="22"/>
  <c r="T161" i="22"/>
  <c r="R161" i="22"/>
  <c r="P161" i="22"/>
  <c r="BI159" i="22"/>
  <c r="BH159" i="22"/>
  <c r="BG159" i="22"/>
  <c r="BE159" i="22"/>
  <c r="T159" i="22"/>
  <c r="R159" i="22"/>
  <c r="P159" i="22"/>
  <c r="BI158" i="22"/>
  <c r="BH158" i="22"/>
  <c r="BG158" i="22"/>
  <c r="BE158" i="22"/>
  <c r="T158" i="22"/>
  <c r="R158" i="22"/>
  <c r="P158" i="22"/>
  <c r="BI156" i="22"/>
  <c r="BH156" i="22"/>
  <c r="BG156" i="22"/>
  <c r="BE156" i="22"/>
  <c r="T156" i="22"/>
  <c r="R156" i="22"/>
  <c r="P156" i="22"/>
  <c r="BI155" i="22"/>
  <c r="BH155" i="22"/>
  <c r="BG155" i="22"/>
  <c r="BE155" i="22"/>
  <c r="T155" i="22"/>
  <c r="R155" i="22"/>
  <c r="P155" i="22"/>
  <c r="BI153" i="22"/>
  <c r="BH153" i="22"/>
  <c r="BG153" i="22"/>
  <c r="BE153" i="22"/>
  <c r="T153" i="22"/>
  <c r="R153" i="22"/>
  <c r="P153" i="22"/>
  <c r="BI152" i="22"/>
  <c r="BH152" i="22"/>
  <c r="BG152" i="22"/>
  <c r="BE152" i="22"/>
  <c r="T152" i="22"/>
  <c r="R152" i="22"/>
  <c r="P152" i="22"/>
  <c r="BI150" i="22"/>
  <c r="BH150" i="22"/>
  <c r="BG150" i="22"/>
  <c r="BE150" i="22"/>
  <c r="T150" i="22"/>
  <c r="R150" i="22"/>
  <c r="P150" i="22"/>
  <c r="BI148" i="22"/>
  <c r="BH148" i="22"/>
  <c r="BG148" i="22"/>
  <c r="BE148" i="22"/>
  <c r="T148" i="22"/>
  <c r="R148" i="22"/>
  <c r="P148" i="22"/>
  <c r="BI146" i="22"/>
  <c r="BH146" i="22"/>
  <c r="BG146" i="22"/>
  <c r="BE146" i="22"/>
  <c r="T146" i="22"/>
  <c r="R146" i="22"/>
  <c r="P146" i="22"/>
  <c r="BI144" i="22"/>
  <c r="BH144" i="22"/>
  <c r="BG144" i="22"/>
  <c r="BE144" i="22"/>
  <c r="T144" i="22"/>
  <c r="R144" i="22"/>
  <c r="P144" i="22"/>
  <c r="BI142" i="22"/>
  <c r="BH142" i="22"/>
  <c r="BG142" i="22"/>
  <c r="BE142" i="22"/>
  <c r="T142" i="22"/>
  <c r="R142" i="22"/>
  <c r="P142" i="22"/>
  <c r="BI140" i="22"/>
  <c r="BH140" i="22"/>
  <c r="BG140" i="22"/>
  <c r="BE140" i="22"/>
  <c r="T140" i="22"/>
  <c r="R140" i="22"/>
  <c r="P140" i="22"/>
  <c r="BI139" i="22"/>
  <c r="BH139" i="22"/>
  <c r="BG139" i="22"/>
  <c r="BE139" i="22"/>
  <c r="T139" i="22"/>
  <c r="R139" i="22"/>
  <c r="P139" i="22"/>
  <c r="BI137" i="22"/>
  <c r="BH137" i="22"/>
  <c r="BG137" i="22"/>
  <c r="BE137" i="22"/>
  <c r="T137" i="22"/>
  <c r="R137" i="22"/>
  <c r="P137" i="22"/>
  <c r="BI136" i="22"/>
  <c r="BH136" i="22"/>
  <c r="BG136" i="22"/>
  <c r="BE136" i="22"/>
  <c r="T136" i="22"/>
  <c r="R136" i="22"/>
  <c r="P136" i="22"/>
  <c r="BI134" i="22"/>
  <c r="BH134" i="22"/>
  <c r="BG134" i="22"/>
  <c r="BE134" i="22"/>
  <c r="T134" i="22"/>
  <c r="R134" i="22"/>
  <c r="P134" i="22"/>
  <c r="BI133" i="22"/>
  <c r="BH133" i="22"/>
  <c r="BG133" i="22"/>
  <c r="BE133" i="22"/>
  <c r="T133" i="22"/>
  <c r="R133" i="22"/>
  <c r="P133" i="22"/>
  <c r="BI131" i="22"/>
  <c r="BH131" i="22"/>
  <c r="BG131" i="22"/>
  <c r="BE131" i="22"/>
  <c r="T131" i="22"/>
  <c r="R131" i="22"/>
  <c r="P131" i="22"/>
  <c r="BI130" i="22"/>
  <c r="BH130" i="22"/>
  <c r="BG130" i="22"/>
  <c r="BE130" i="22"/>
  <c r="T130" i="22"/>
  <c r="R130" i="22"/>
  <c r="P130" i="22"/>
  <c r="BI128" i="22"/>
  <c r="BH128" i="22"/>
  <c r="BG128" i="22"/>
  <c r="BE128" i="22"/>
  <c r="T128" i="22"/>
  <c r="R128" i="22"/>
  <c r="P128" i="22"/>
  <c r="BI127" i="22"/>
  <c r="BH127" i="22"/>
  <c r="BG127" i="22"/>
  <c r="BE127" i="22"/>
  <c r="T127" i="22"/>
  <c r="R127" i="22"/>
  <c r="P127" i="22"/>
  <c r="BI125" i="22"/>
  <c r="BH125" i="22"/>
  <c r="BG125" i="22"/>
  <c r="BE125" i="22"/>
  <c r="T125" i="22"/>
  <c r="R125" i="22"/>
  <c r="P125" i="22"/>
  <c r="BI123" i="22"/>
  <c r="BH123" i="22"/>
  <c r="BG123" i="22"/>
  <c r="BE123" i="22"/>
  <c r="T123" i="22"/>
  <c r="R123" i="22"/>
  <c r="P123" i="22"/>
  <c r="BI122" i="22"/>
  <c r="BH122" i="22"/>
  <c r="BG122" i="22"/>
  <c r="BE122" i="22"/>
  <c r="T122" i="22"/>
  <c r="R122" i="22"/>
  <c r="P122" i="22"/>
  <c r="BI120" i="22"/>
  <c r="BH120" i="22"/>
  <c r="BG120" i="22"/>
  <c r="BE120" i="22"/>
  <c r="T120" i="22"/>
  <c r="R120" i="22"/>
  <c r="P120" i="22"/>
  <c r="BI119" i="22"/>
  <c r="BH119" i="22"/>
  <c r="BG119" i="22"/>
  <c r="BE119" i="22"/>
  <c r="T119" i="22"/>
  <c r="R119" i="22"/>
  <c r="P119" i="22"/>
  <c r="BI118" i="22"/>
  <c r="BH118" i="22"/>
  <c r="BG118" i="22"/>
  <c r="BE118" i="22"/>
  <c r="T118" i="22"/>
  <c r="R118" i="22"/>
  <c r="P118" i="22"/>
  <c r="BI117" i="22"/>
  <c r="BH117" i="22"/>
  <c r="BG117" i="22"/>
  <c r="BE117" i="22"/>
  <c r="T117" i="22"/>
  <c r="R117" i="22"/>
  <c r="P117" i="22"/>
  <c r="BI115" i="22"/>
  <c r="BH115" i="22"/>
  <c r="BG115" i="22"/>
  <c r="BE115" i="22"/>
  <c r="T115" i="22"/>
  <c r="R115" i="22"/>
  <c r="P115" i="22"/>
  <c r="BI114" i="22"/>
  <c r="BH114" i="22"/>
  <c r="BG114" i="22"/>
  <c r="BE114" i="22"/>
  <c r="T114" i="22"/>
  <c r="R114" i="22"/>
  <c r="P114" i="22"/>
  <c r="BI112" i="22"/>
  <c r="BH112" i="22"/>
  <c r="BG112" i="22"/>
  <c r="BE112" i="22"/>
  <c r="T112" i="22"/>
  <c r="R112" i="22"/>
  <c r="P112" i="22"/>
  <c r="BI111" i="22"/>
  <c r="BH111" i="22"/>
  <c r="BG111" i="22"/>
  <c r="BE111" i="22"/>
  <c r="T111" i="22"/>
  <c r="R111" i="22"/>
  <c r="P111" i="22"/>
  <c r="BI109" i="22"/>
  <c r="BH109" i="22"/>
  <c r="BG109" i="22"/>
  <c r="BE109" i="22"/>
  <c r="T109" i="22"/>
  <c r="R109" i="22"/>
  <c r="P109" i="22"/>
  <c r="BI108" i="22"/>
  <c r="BH108" i="22"/>
  <c r="BG108" i="22"/>
  <c r="BE108" i="22"/>
  <c r="T108" i="22"/>
  <c r="R108" i="22"/>
  <c r="P108" i="22"/>
  <c r="BI107" i="22"/>
  <c r="BH107" i="22"/>
  <c r="BG107" i="22"/>
  <c r="BE107" i="22"/>
  <c r="T107" i="22"/>
  <c r="R107" i="22"/>
  <c r="P107" i="22"/>
  <c r="BI106" i="22"/>
  <c r="BH106" i="22"/>
  <c r="BG106" i="22"/>
  <c r="BE106" i="22"/>
  <c r="T106" i="22"/>
  <c r="R106" i="22"/>
  <c r="P106" i="22"/>
  <c r="BI104" i="22"/>
  <c r="BH104" i="22"/>
  <c r="BG104" i="22"/>
  <c r="BE104" i="22"/>
  <c r="T104" i="22"/>
  <c r="R104" i="22"/>
  <c r="P104" i="22"/>
  <c r="BI102" i="22"/>
  <c r="BH102" i="22"/>
  <c r="BG102" i="22"/>
  <c r="BE102" i="22"/>
  <c r="T102" i="22"/>
  <c r="R102" i="22"/>
  <c r="P102" i="22"/>
  <c r="BI100" i="22"/>
  <c r="BH100" i="22"/>
  <c r="BG100" i="22"/>
  <c r="BE100" i="22"/>
  <c r="T100" i="22"/>
  <c r="R100" i="22"/>
  <c r="P100" i="22"/>
  <c r="J94" i="22"/>
  <c r="J93" i="22"/>
  <c r="F93" i="22"/>
  <c r="F91" i="22"/>
  <c r="E89" i="22"/>
  <c r="J63" i="22"/>
  <c r="J62" i="22"/>
  <c r="F62" i="22"/>
  <c r="F60" i="22"/>
  <c r="E58" i="22"/>
  <c r="J22" i="22"/>
  <c r="E22" i="22"/>
  <c r="F94" i="22"/>
  <c r="J21" i="22"/>
  <c r="J16" i="22"/>
  <c r="J91" i="22" s="1"/>
  <c r="E7" i="22"/>
  <c r="E83" i="22" s="1"/>
  <c r="J41" i="21"/>
  <c r="J40" i="21"/>
  <c r="AY80" i="1"/>
  <c r="J39" i="21"/>
  <c r="AX80" i="1"/>
  <c r="BI272" i="21"/>
  <c r="BH272" i="21"/>
  <c r="BG272" i="21"/>
  <c r="BE272" i="21"/>
  <c r="T272" i="21"/>
  <c r="T271" i="21"/>
  <c r="T267" i="21" s="1"/>
  <c r="R272" i="21"/>
  <c r="R271" i="21"/>
  <c r="P272" i="21"/>
  <c r="P271" i="21"/>
  <c r="BI269" i="21"/>
  <c r="BH269" i="21"/>
  <c r="BG269" i="21"/>
  <c r="BE269" i="21"/>
  <c r="T269" i="21"/>
  <c r="T268" i="21"/>
  <c r="R269" i="21"/>
  <c r="R268" i="21" s="1"/>
  <c r="R267" i="21" s="1"/>
  <c r="P269" i="21"/>
  <c r="P268" i="21"/>
  <c r="P267" i="21" s="1"/>
  <c r="BI265" i="21"/>
  <c r="BH265" i="21"/>
  <c r="BG265" i="21"/>
  <c r="BE265" i="21"/>
  <c r="T265" i="21"/>
  <c r="T264" i="21" s="1"/>
  <c r="R265" i="21"/>
  <c r="R264" i="21" s="1"/>
  <c r="P265" i="21"/>
  <c r="P264" i="21"/>
  <c r="BI263" i="21"/>
  <c r="BH263" i="21"/>
  <c r="BG263" i="21"/>
  <c r="BE263" i="21"/>
  <c r="T263" i="21"/>
  <c r="R263" i="21"/>
  <c r="P263" i="21"/>
  <c r="BI262" i="21"/>
  <c r="BH262" i="21"/>
  <c r="BG262" i="21"/>
  <c r="BE262" i="21"/>
  <c r="T262" i="21"/>
  <c r="R262" i="21"/>
  <c r="P262" i="21"/>
  <c r="BI261" i="21"/>
  <c r="BH261" i="21"/>
  <c r="BG261" i="21"/>
  <c r="BE261" i="21"/>
  <c r="T261" i="21"/>
  <c r="R261" i="21"/>
  <c r="P261" i="21"/>
  <c r="BI260" i="21"/>
  <c r="BH260" i="21"/>
  <c r="BG260" i="21"/>
  <c r="BE260" i="21"/>
  <c r="T260" i="21"/>
  <c r="R260" i="21"/>
  <c r="P260" i="21"/>
  <c r="BI259" i="21"/>
  <c r="BH259" i="21"/>
  <c r="BG259" i="21"/>
  <c r="BE259" i="21"/>
  <c r="T259" i="21"/>
  <c r="R259" i="21"/>
  <c r="P259" i="21"/>
  <c r="BI258" i="21"/>
  <c r="BH258" i="21"/>
  <c r="BG258" i="21"/>
  <c r="BE258" i="21"/>
  <c r="T258" i="21"/>
  <c r="R258" i="21"/>
  <c r="P258" i="21"/>
  <c r="BI256" i="21"/>
  <c r="BH256" i="21"/>
  <c r="BG256" i="21"/>
  <c r="BE256" i="21"/>
  <c r="T256" i="21"/>
  <c r="R256" i="21"/>
  <c r="P256" i="21"/>
  <c r="BI254" i="21"/>
  <c r="BH254" i="21"/>
  <c r="BG254" i="21"/>
  <c r="BE254" i="21"/>
  <c r="T254" i="21"/>
  <c r="R254" i="21"/>
  <c r="P254" i="21"/>
  <c r="BI253" i="21"/>
  <c r="BH253" i="21"/>
  <c r="BG253" i="21"/>
  <c r="BE253" i="21"/>
  <c r="T253" i="21"/>
  <c r="R253" i="21"/>
  <c r="P253" i="21"/>
  <c r="BI251" i="21"/>
  <c r="BH251" i="21"/>
  <c r="BG251" i="21"/>
  <c r="BE251" i="21"/>
  <c r="T251" i="21"/>
  <c r="R251" i="21"/>
  <c r="P251" i="21"/>
  <c r="BI249" i="21"/>
  <c r="BH249" i="21"/>
  <c r="BG249" i="21"/>
  <c r="BE249" i="21"/>
  <c r="T249" i="21"/>
  <c r="R249" i="21"/>
  <c r="P249" i="21"/>
  <c r="BI247" i="21"/>
  <c r="BH247" i="21"/>
  <c r="BG247" i="21"/>
  <c r="BE247" i="21"/>
  <c r="T247" i="21"/>
  <c r="R247" i="21"/>
  <c r="P247" i="21"/>
  <c r="BI245" i="21"/>
  <c r="BH245" i="21"/>
  <c r="BG245" i="21"/>
  <c r="BE245" i="21"/>
  <c r="T245" i="21"/>
  <c r="R245" i="21"/>
  <c r="P245" i="21"/>
  <c r="BI244" i="21"/>
  <c r="BH244" i="21"/>
  <c r="BG244" i="21"/>
  <c r="BE244" i="21"/>
  <c r="T244" i="21"/>
  <c r="R244" i="21"/>
  <c r="P244" i="21"/>
  <c r="BI242" i="21"/>
  <c r="BH242" i="21"/>
  <c r="BG242" i="21"/>
  <c r="BE242" i="21"/>
  <c r="T242" i="21"/>
  <c r="R242" i="21"/>
  <c r="P242" i="21"/>
  <c r="BI241" i="21"/>
  <c r="BH241" i="21"/>
  <c r="BG241" i="21"/>
  <c r="BE241" i="21"/>
  <c r="T241" i="21"/>
  <c r="R241" i="21"/>
  <c r="P241" i="21"/>
  <c r="BI239" i="21"/>
  <c r="BH239" i="21"/>
  <c r="BG239" i="21"/>
  <c r="BE239" i="21"/>
  <c r="T239" i="21"/>
  <c r="R239" i="21"/>
  <c r="P239" i="21"/>
  <c r="BI238" i="21"/>
  <c r="BH238" i="21"/>
  <c r="BG238" i="21"/>
  <c r="BE238" i="21"/>
  <c r="T238" i="21"/>
  <c r="R238" i="21"/>
  <c r="P238" i="21"/>
  <c r="BI236" i="21"/>
  <c r="BH236" i="21"/>
  <c r="BG236" i="21"/>
  <c r="BE236" i="21"/>
  <c r="T236" i="21"/>
  <c r="R236" i="21"/>
  <c r="P236" i="21"/>
  <c r="BI235" i="21"/>
  <c r="BH235" i="21"/>
  <c r="BG235" i="21"/>
  <c r="BE235" i="21"/>
  <c r="T235" i="21"/>
  <c r="R235" i="21"/>
  <c r="P235" i="21"/>
  <c r="BI233" i="21"/>
  <c r="BH233" i="21"/>
  <c r="BG233" i="21"/>
  <c r="BE233" i="21"/>
  <c r="T233" i="21"/>
  <c r="R233" i="21"/>
  <c r="P233" i="21"/>
  <c r="BI232" i="21"/>
  <c r="BH232" i="21"/>
  <c r="BG232" i="21"/>
  <c r="BE232" i="21"/>
  <c r="T232" i="21"/>
  <c r="R232" i="21"/>
  <c r="P232" i="21"/>
  <c r="BI230" i="21"/>
  <c r="BH230" i="21"/>
  <c r="BG230" i="21"/>
  <c r="BE230" i="21"/>
  <c r="T230" i="21"/>
  <c r="R230" i="21"/>
  <c r="P230" i="21"/>
  <c r="BI229" i="21"/>
  <c r="BH229" i="21"/>
  <c r="BG229" i="21"/>
  <c r="BE229" i="21"/>
  <c r="T229" i="21"/>
  <c r="R229" i="21"/>
  <c r="P229" i="21"/>
  <c r="BI228" i="21"/>
  <c r="BH228" i="21"/>
  <c r="BG228" i="21"/>
  <c r="BE228" i="21"/>
  <c r="T228" i="21"/>
  <c r="R228" i="21"/>
  <c r="P228" i="21"/>
  <c r="BI226" i="21"/>
  <c r="BH226" i="21"/>
  <c r="BG226" i="21"/>
  <c r="BE226" i="21"/>
  <c r="T226" i="21"/>
  <c r="R226" i="21"/>
  <c r="P226" i="21"/>
  <c r="BI225" i="21"/>
  <c r="BH225" i="21"/>
  <c r="BG225" i="21"/>
  <c r="BE225" i="21"/>
  <c r="T225" i="21"/>
  <c r="R225" i="21"/>
  <c r="P225" i="21"/>
  <c r="BI224" i="21"/>
  <c r="BH224" i="21"/>
  <c r="BG224" i="21"/>
  <c r="BE224" i="21"/>
  <c r="T224" i="21"/>
  <c r="R224" i="21"/>
  <c r="P224" i="21"/>
  <c r="BI223" i="21"/>
  <c r="BH223" i="21"/>
  <c r="BG223" i="21"/>
  <c r="BE223" i="21"/>
  <c r="T223" i="21"/>
  <c r="R223" i="21"/>
  <c r="P223" i="21"/>
  <c r="BI222" i="21"/>
  <c r="BH222" i="21"/>
  <c r="BG222" i="21"/>
  <c r="BE222" i="21"/>
  <c r="T222" i="21"/>
  <c r="R222" i="21"/>
  <c r="P222" i="21"/>
  <c r="BI220" i="21"/>
  <c r="BH220" i="21"/>
  <c r="BG220" i="21"/>
  <c r="BE220" i="21"/>
  <c r="T220" i="21"/>
  <c r="R220" i="21"/>
  <c r="P220" i="21"/>
  <c r="BI219" i="21"/>
  <c r="BH219" i="21"/>
  <c r="BG219" i="21"/>
  <c r="BE219" i="21"/>
  <c r="T219" i="21"/>
  <c r="R219" i="21"/>
  <c r="P219" i="21"/>
  <c r="BI218" i="21"/>
  <c r="BH218" i="21"/>
  <c r="BG218" i="21"/>
  <c r="BE218" i="21"/>
  <c r="T218" i="21"/>
  <c r="R218" i="21"/>
  <c r="P218" i="21"/>
  <c r="BI216" i="21"/>
  <c r="BH216" i="21"/>
  <c r="BG216" i="21"/>
  <c r="BE216" i="21"/>
  <c r="T216" i="21"/>
  <c r="R216" i="21"/>
  <c r="P216" i="21"/>
  <c r="BI215" i="21"/>
  <c r="BH215" i="21"/>
  <c r="BG215" i="21"/>
  <c r="BE215" i="21"/>
  <c r="T215" i="21"/>
  <c r="R215" i="21"/>
  <c r="P215" i="21"/>
  <c r="BI213" i="21"/>
  <c r="BH213" i="21"/>
  <c r="BG213" i="21"/>
  <c r="BE213" i="21"/>
  <c r="T213" i="21"/>
  <c r="R213" i="21"/>
  <c r="P213" i="21"/>
  <c r="BI212" i="21"/>
  <c r="BH212" i="21"/>
  <c r="BG212" i="21"/>
  <c r="BE212" i="21"/>
  <c r="T212" i="21"/>
  <c r="R212" i="21"/>
  <c r="P212" i="21"/>
  <c r="BI210" i="21"/>
  <c r="BH210" i="21"/>
  <c r="BG210" i="21"/>
  <c r="BE210" i="21"/>
  <c r="T210" i="21"/>
  <c r="R210" i="21"/>
  <c r="P210" i="21"/>
  <c r="BI209" i="21"/>
  <c r="BH209" i="21"/>
  <c r="BG209" i="21"/>
  <c r="BE209" i="21"/>
  <c r="T209" i="21"/>
  <c r="R209" i="21"/>
  <c r="P209" i="21"/>
  <c r="BI207" i="21"/>
  <c r="BH207" i="21"/>
  <c r="BG207" i="21"/>
  <c r="BE207" i="21"/>
  <c r="T207" i="21"/>
  <c r="R207" i="21"/>
  <c r="P207" i="21"/>
  <c r="BI206" i="21"/>
  <c r="BH206" i="21"/>
  <c r="BG206" i="21"/>
  <c r="BE206" i="21"/>
  <c r="T206" i="21"/>
  <c r="R206" i="21"/>
  <c r="P206" i="21"/>
  <c r="BI205" i="21"/>
  <c r="BH205" i="21"/>
  <c r="BG205" i="21"/>
  <c r="BE205" i="21"/>
  <c r="T205" i="21"/>
  <c r="R205" i="21"/>
  <c r="P205" i="21"/>
  <c r="BI204" i="21"/>
  <c r="BH204" i="21"/>
  <c r="BG204" i="21"/>
  <c r="BE204" i="21"/>
  <c r="T204" i="21"/>
  <c r="R204" i="21"/>
  <c r="P204" i="21"/>
  <c r="BI202" i="21"/>
  <c r="BH202" i="21"/>
  <c r="BG202" i="21"/>
  <c r="BE202" i="21"/>
  <c r="T202" i="21"/>
  <c r="R202" i="21"/>
  <c r="P202" i="21"/>
  <c r="BI201" i="21"/>
  <c r="BH201" i="21"/>
  <c r="BG201" i="21"/>
  <c r="BE201" i="21"/>
  <c r="T201" i="21"/>
  <c r="R201" i="21"/>
  <c r="P201" i="21"/>
  <c r="BI200" i="21"/>
  <c r="BH200" i="21"/>
  <c r="BG200" i="21"/>
  <c r="BE200" i="21"/>
  <c r="T200" i="21"/>
  <c r="R200" i="21"/>
  <c r="P200" i="21"/>
  <c r="BI198" i="21"/>
  <c r="BH198" i="21"/>
  <c r="BG198" i="21"/>
  <c r="BE198" i="21"/>
  <c r="T198" i="21"/>
  <c r="R198" i="21"/>
  <c r="P198" i="21"/>
  <c r="BI197" i="21"/>
  <c r="BH197" i="21"/>
  <c r="BG197" i="21"/>
  <c r="BE197" i="21"/>
  <c r="T197" i="21"/>
  <c r="R197" i="21"/>
  <c r="P197" i="21"/>
  <c r="BI196" i="21"/>
  <c r="BH196" i="21"/>
  <c r="BG196" i="21"/>
  <c r="BE196" i="21"/>
  <c r="T196" i="21"/>
  <c r="R196" i="21"/>
  <c r="P196" i="21"/>
  <c r="BI194" i="21"/>
  <c r="BH194" i="21"/>
  <c r="BG194" i="21"/>
  <c r="BE194" i="21"/>
  <c r="T194" i="21"/>
  <c r="R194" i="21"/>
  <c r="P194" i="21"/>
  <c r="BI193" i="21"/>
  <c r="BH193" i="21"/>
  <c r="BG193" i="21"/>
  <c r="BE193" i="21"/>
  <c r="T193" i="21"/>
  <c r="R193" i="21"/>
  <c r="P193" i="21"/>
  <c r="BI192" i="21"/>
  <c r="BH192" i="21"/>
  <c r="BG192" i="21"/>
  <c r="BE192" i="21"/>
  <c r="T192" i="21"/>
  <c r="R192" i="21"/>
  <c r="P192" i="21"/>
  <c r="BI191" i="21"/>
  <c r="BH191" i="21"/>
  <c r="BG191" i="21"/>
  <c r="BE191" i="21"/>
  <c r="T191" i="21"/>
  <c r="R191" i="21"/>
  <c r="P191" i="21"/>
  <c r="BI190" i="21"/>
  <c r="BH190" i="21"/>
  <c r="BG190" i="21"/>
  <c r="BE190" i="21"/>
  <c r="T190" i="21"/>
  <c r="R190" i="21"/>
  <c r="P190" i="21"/>
  <c r="BI188" i="21"/>
  <c r="BH188" i="21"/>
  <c r="BG188" i="21"/>
  <c r="BE188" i="21"/>
  <c r="T188" i="21"/>
  <c r="R188" i="21"/>
  <c r="P188" i="21"/>
  <c r="BI187" i="21"/>
  <c r="BH187" i="21"/>
  <c r="BG187" i="21"/>
  <c r="BE187" i="21"/>
  <c r="T187" i="21"/>
  <c r="R187" i="21"/>
  <c r="P187" i="21"/>
  <c r="BI185" i="21"/>
  <c r="BH185" i="21"/>
  <c r="BG185" i="21"/>
  <c r="BE185" i="21"/>
  <c r="T185" i="21"/>
  <c r="R185" i="21"/>
  <c r="P185" i="21"/>
  <c r="BI184" i="21"/>
  <c r="BH184" i="21"/>
  <c r="BG184" i="21"/>
  <c r="BE184" i="21"/>
  <c r="T184" i="21"/>
  <c r="R184" i="21"/>
  <c r="P184" i="21"/>
  <c r="BI182" i="21"/>
  <c r="BH182" i="21"/>
  <c r="BG182" i="21"/>
  <c r="BE182" i="21"/>
  <c r="T182" i="21"/>
  <c r="R182" i="21"/>
  <c r="P182" i="21"/>
  <c r="BI181" i="21"/>
  <c r="BH181" i="21"/>
  <c r="BG181" i="21"/>
  <c r="BE181" i="21"/>
  <c r="T181" i="21"/>
  <c r="R181" i="21"/>
  <c r="P181" i="21"/>
  <c r="BI179" i="21"/>
  <c r="BH179" i="21"/>
  <c r="BG179" i="21"/>
  <c r="BE179" i="21"/>
  <c r="T179" i="21"/>
  <c r="R179" i="21"/>
  <c r="P179" i="21"/>
  <c r="BI178" i="21"/>
  <c r="BH178" i="21"/>
  <c r="BG178" i="21"/>
  <c r="BE178" i="21"/>
  <c r="T178" i="21"/>
  <c r="R178" i="21"/>
  <c r="P178" i="21"/>
  <c r="BI176" i="21"/>
  <c r="BH176" i="21"/>
  <c r="BG176" i="21"/>
  <c r="BE176" i="21"/>
  <c r="T176" i="21"/>
  <c r="R176" i="21"/>
  <c r="P176" i="21"/>
  <c r="BI175" i="21"/>
  <c r="BH175" i="21"/>
  <c r="BG175" i="21"/>
  <c r="BE175" i="21"/>
  <c r="T175" i="21"/>
  <c r="R175" i="21"/>
  <c r="P175" i="21"/>
  <c r="BI173" i="21"/>
  <c r="BH173" i="21"/>
  <c r="BG173" i="21"/>
  <c r="BE173" i="21"/>
  <c r="T173" i="21"/>
  <c r="R173" i="21"/>
  <c r="P173" i="21"/>
  <c r="BI172" i="21"/>
  <c r="BH172" i="21"/>
  <c r="BG172" i="21"/>
  <c r="BE172" i="21"/>
  <c r="T172" i="21"/>
  <c r="R172" i="21"/>
  <c r="P172" i="21"/>
  <c r="BI170" i="21"/>
  <c r="BH170" i="21"/>
  <c r="BG170" i="21"/>
  <c r="BE170" i="21"/>
  <c r="T170" i="21"/>
  <c r="R170" i="21"/>
  <c r="P170" i="21"/>
  <c r="BI169" i="21"/>
  <c r="BH169" i="21"/>
  <c r="BG169" i="21"/>
  <c r="BE169" i="21"/>
  <c r="T169" i="21"/>
  <c r="R169" i="21"/>
  <c r="P169" i="21"/>
  <c r="BI167" i="21"/>
  <c r="BH167" i="21"/>
  <c r="BG167" i="21"/>
  <c r="BE167" i="21"/>
  <c r="T167" i="21"/>
  <c r="R167" i="21"/>
  <c r="P167" i="21"/>
  <c r="BI166" i="21"/>
  <c r="BH166" i="21"/>
  <c r="BG166" i="21"/>
  <c r="BE166" i="21"/>
  <c r="T166" i="21"/>
  <c r="R166" i="21"/>
  <c r="P166" i="21"/>
  <c r="BI165" i="21"/>
  <c r="BH165" i="21"/>
  <c r="BG165" i="21"/>
  <c r="BE165" i="21"/>
  <c r="T165" i="21"/>
  <c r="R165" i="21"/>
  <c r="P165" i="21"/>
  <c r="BI163" i="21"/>
  <c r="BH163" i="21"/>
  <c r="BG163" i="21"/>
  <c r="BE163" i="21"/>
  <c r="T163" i="21"/>
  <c r="R163" i="21"/>
  <c r="P163" i="21"/>
  <c r="BI162" i="21"/>
  <c r="BH162" i="21"/>
  <c r="BG162" i="21"/>
  <c r="BE162" i="21"/>
  <c r="T162" i="21"/>
  <c r="R162" i="21"/>
  <c r="P162" i="21"/>
  <c r="BI161" i="21"/>
  <c r="BH161" i="21"/>
  <c r="BG161" i="21"/>
  <c r="BE161" i="21"/>
  <c r="T161" i="21"/>
  <c r="R161" i="21"/>
  <c r="P161" i="21"/>
  <c r="BI160" i="21"/>
  <c r="BH160" i="21"/>
  <c r="BG160" i="21"/>
  <c r="BE160" i="21"/>
  <c r="T160" i="21"/>
  <c r="R160" i="21"/>
  <c r="P160" i="21"/>
  <c r="BI158" i="21"/>
  <c r="BH158" i="21"/>
  <c r="BG158" i="21"/>
  <c r="BE158" i="21"/>
  <c r="T158" i="21"/>
  <c r="R158" i="21"/>
  <c r="P158" i="21"/>
  <c r="BI157" i="21"/>
  <c r="BH157" i="21"/>
  <c r="BG157" i="21"/>
  <c r="BE157" i="21"/>
  <c r="T157" i="21"/>
  <c r="R157" i="21"/>
  <c r="P157" i="21"/>
  <c r="BI155" i="21"/>
  <c r="BH155" i="21"/>
  <c r="BG155" i="21"/>
  <c r="BE155" i="21"/>
  <c r="T155" i="21"/>
  <c r="R155" i="21"/>
  <c r="P155" i="21"/>
  <c r="BI154" i="21"/>
  <c r="BH154" i="21"/>
  <c r="BG154" i="21"/>
  <c r="BE154" i="21"/>
  <c r="T154" i="21"/>
  <c r="R154" i="21"/>
  <c r="P154"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7" i="21"/>
  <c r="BH147" i="21"/>
  <c r="BG147" i="21"/>
  <c r="BE147" i="21"/>
  <c r="T147" i="21"/>
  <c r="R147" i="21"/>
  <c r="P147" i="21"/>
  <c r="BI146" i="21"/>
  <c r="BH146" i="21"/>
  <c r="BG146" i="21"/>
  <c r="BE146" i="21"/>
  <c r="T146" i="21"/>
  <c r="R146" i="21"/>
  <c r="P146" i="21"/>
  <c r="BI144" i="21"/>
  <c r="BH144" i="21"/>
  <c r="BG144" i="21"/>
  <c r="BE144" i="21"/>
  <c r="T144" i="21"/>
  <c r="R144" i="21"/>
  <c r="P144" i="21"/>
  <c r="BI143" i="21"/>
  <c r="BH143" i="21"/>
  <c r="BG143" i="21"/>
  <c r="BE143" i="21"/>
  <c r="T143" i="21"/>
  <c r="R143" i="21"/>
  <c r="P143" i="21"/>
  <c r="BI141" i="21"/>
  <c r="BH141" i="21"/>
  <c r="BG141" i="21"/>
  <c r="BE141" i="21"/>
  <c r="T141" i="21"/>
  <c r="R141" i="21"/>
  <c r="P141" i="21"/>
  <c r="BI140" i="21"/>
  <c r="BH140" i="21"/>
  <c r="BG140" i="21"/>
  <c r="BE140" i="21"/>
  <c r="T140" i="21"/>
  <c r="R140" i="21"/>
  <c r="P140" i="21"/>
  <c r="BI139" i="21"/>
  <c r="BH139" i="21"/>
  <c r="BG139" i="21"/>
  <c r="BE139" i="21"/>
  <c r="T139" i="21"/>
  <c r="R139" i="21"/>
  <c r="P139" i="21"/>
  <c r="BI137" i="21"/>
  <c r="BH137" i="21"/>
  <c r="BG137" i="21"/>
  <c r="BE137" i="21"/>
  <c r="T137" i="21"/>
  <c r="R137" i="21"/>
  <c r="P137" i="21"/>
  <c r="BI136" i="21"/>
  <c r="BH136" i="21"/>
  <c r="BG136" i="21"/>
  <c r="BE136" i="21"/>
  <c r="T136" i="21"/>
  <c r="R136" i="21"/>
  <c r="P136" i="21"/>
  <c r="BI135" i="21"/>
  <c r="BH135" i="21"/>
  <c r="BG135" i="21"/>
  <c r="BE135" i="21"/>
  <c r="T135" i="21"/>
  <c r="R135" i="21"/>
  <c r="P135" i="21"/>
  <c r="BI133" i="21"/>
  <c r="BH133" i="21"/>
  <c r="BG133" i="21"/>
  <c r="BE133" i="21"/>
  <c r="T133" i="21"/>
  <c r="R133" i="21"/>
  <c r="P133" i="21"/>
  <c r="BI132" i="21"/>
  <c r="BH132" i="21"/>
  <c r="BG132" i="21"/>
  <c r="BE132" i="21"/>
  <c r="T132" i="21"/>
  <c r="R132" i="21"/>
  <c r="P132" i="21"/>
  <c r="BI130" i="21"/>
  <c r="BH130" i="21"/>
  <c r="BG130" i="21"/>
  <c r="BE130" i="21"/>
  <c r="T130" i="21"/>
  <c r="R130" i="21"/>
  <c r="P130" i="21"/>
  <c r="BI129" i="21"/>
  <c r="BH129" i="21"/>
  <c r="BG129" i="21"/>
  <c r="BE129" i="21"/>
  <c r="T129" i="21"/>
  <c r="R129" i="21"/>
  <c r="P129" i="21"/>
  <c r="BI127" i="21"/>
  <c r="BH127" i="21"/>
  <c r="BG127" i="21"/>
  <c r="BE127" i="21"/>
  <c r="T127" i="21"/>
  <c r="R127" i="21"/>
  <c r="P127" i="21"/>
  <c r="BI126" i="21"/>
  <c r="BH126" i="21"/>
  <c r="BG126" i="21"/>
  <c r="BE126" i="21"/>
  <c r="T126" i="21"/>
  <c r="R126" i="21"/>
  <c r="P126" i="21"/>
  <c r="BI124" i="21"/>
  <c r="BH124" i="21"/>
  <c r="BG124" i="21"/>
  <c r="BE124" i="21"/>
  <c r="T124" i="21"/>
  <c r="R124" i="21"/>
  <c r="P124" i="21"/>
  <c r="BI123" i="21"/>
  <c r="BH123" i="21"/>
  <c r="BG123" i="21"/>
  <c r="BE123" i="21"/>
  <c r="T123" i="21"/>
  <c r="R123" i="21"/>
  <c r="P123" i="21"/>
  <c r="BI121" i="21"/>
  <c r="BH121" i="21"/>
  <c r="BG121" i="21"/>
  <c r="BE121" i="21"/>
  <c r="T121" i="21"/>
  <c r="R121" i="21"/>
  <c r="P121" i="21"/>
  <c r="BI120" i="21"/>
  <c r="BH120" i="21"/>
  <c r="BG120" i="21"/>
  <c r="BE120" i="21"/>
  <c r="T120" i="21"/>
  <c r="R120" i="21"/>
  <c r="P120" i="21"/>
  <c r="BI118" i="21"/>
  <c r="BH118" i="21"/>
  <c r="BG118" i="21"/>
  <c r="BE118" i="21"/>
  <c r="T118" i="21"/>
  <c r="R118" i="21"/>
  <c r="P118" i="21"/>
  <c r="BI117" i="21"/>
  <c r="BH117" i="21"/>
  <c r="BG117" i="21"/>
  <c r="BE117" i="21"/>
  <c r="T117" i="21"/>
  <c r="R117" i="21"/>
  <c r="P117" i="21"/>
  <c r="BI115" i="21"/>
  <c r="BH115" i="21"/>
  <c r="BG115" i="21"/>
  <c r="BE115" i="21"/>
  <c r="T115" i="21"/>
  <c r="R115" i="21"/>
  <c r="P115" i="21"/>
  <c r="BI114" i="21"/>
  <c r="BH114" i="21"/>
  <c r="BG114" i="21"/>
  <c r="BE114" i="21"/>
  <c r="T114" i="21"/>
  <c r="R114" i="21"/>
  <c r="P114" i="21"/>
  <c r="BI112" i="21"/>
  <c r="BH112" i="21"/>
  <c r="BG112" i="21"/>
  <c r="BE112" i="21"/>
  <c r="T112" i="21"/>
  <c r="R112" i="21"/>
  <c r="P112" i="21"/>
  <c r="BI111" i="21"/>
  <c r="BH111" i="21"/>
  <c r="BG111" i="21"/>
  <c r="BE111" i="21"/>
  <c r="T111" i="21"/>
  <c r="R111" i="21"/>
  <c r="P111" i="21"/>
  <c r="BI109" i="21"/>
  <c r="BH109" i="21"/>
  <c r="BG109" i="21"/>
  <c r="BE109" i="21"/>
  <c r="T109" i="21"/>
  <c r="R109" i="21"/>
  <c r="P109" i="21"/>
  <c r="BI108" i="21"/>
  <c r="BH108" i="21"/>
  <c r="BG108" i="21"/>
  <c r="BE108" i="21"/>
  <c r="T108" i="21"/>
  <c r="R108" i="21"/>
  <c r="P108" i="21"/>
  <c r="BI106" i="21"/>
  <c r="BH106" i="21"/>
  <c r="BG106" i="21"/>
  <c r="BE106" i="21"/>
  <c r="T106" i="21"/>
  <c r="R106" i="21"/>
  <c r="P106" i="21"/>
  <c r="BI105" i="21"/>
  <c r="BH105" i="21"/>
  <c r="BG105" i="21"/>
  <c r="BE105" i="21"/>
  <c r="T105" i="21"/>
  <c r="R105" i="21"/>
  <c r="P105" i="21"/>
  <c r="BI103" i="21"/>
  <c r="BH103" i="21"/>
  <c r="BG103" i="21"/>
  <c r="BE103" i="21"/>
  <c r="T103" i="21"/>
  <c r="R103" i="21"/>
  <c r="P103" i="21"/>
  <c r="BI102" i="21"/>
  <c r="BH102" i="21"/>
  <c r="BG102" i="21"/>
  <c r="BE102" i="21"/>
  <c r="T102" i="21"/>
  <c r="R102" i="21"/>
  <c r="P102" i="21"/>
  <c r="BI100" i="21"/>
  <c r="BH100" i="21"/>
  <c r="BG100" i="21"/>
  <c r="BE100" i="21"/>
  <c r="T100" i="21"/>
  <c r="R100" i="21"/>
  <c r="P100" i="21"/>
  <c r="J94" i="21"/>
  <c r="J93" i="21"/>
  <c r="F93" i="21"/>
  <c r="F91" i="21"/>
  <c r="E89" i="21"/>
  <c r="J63" i="21"/>
  <c r="J62" i="21"/>
  <c r="F62" i="21"/>
  <c r="F60" i="21"/>
  <c r="E58" i="21"/>
  <c r="J22" i="21"/>
  <c r="E22" i="21"/>
  <c r="F63" i="21" s="1"/>
  <c r="J21" i="21"/>
  <c r="J16" i="21"/>
  <c r="J91" i="21" s="1"/>
  <c r="E7" i="21"/>
  <c r="E83" i="21" s="1"/>
  <c r="J41" i="20"/>
  <c r="J40" i="20"/>
  <c r="AY79" i="1"/>
  <c r="J39" i="20"/>
  <c r="AX79" i="1" s="1"/>
  <c r="BI317" i="20"/>
  <c r="BH317" i="20"/>
  <c r="BG317" i="20"/>
  <c r="BE317" i="20"/>
  <c r="T317" i="20"/>
  <c r="T316" i="20" s="1"/>
  <c r="T315" i="20" s="1"/>
  <c r="R317" i="20"/>
  <c r="R316" i="20" s="1"/>
  <c r="R315" i="20" s="1"/>
  <c r="P317" i="20"/>
  <c r="P316" i="20" s="1"/>
  <c r="P315" i="20" s="1"/>
  <c r="BI313" i="20"/>
  <c r="BH313" i="20"/>
  <c r="BG313" i="20"/>
  <c r="BE313" i="20"/>
  <c r="T313" i="20"/>
  <c r="R313" i="20"/>
  <c r="P313" i="20"/>
  <c r="BI311" i="20"/>
  <c r="BH311" i="20"/>
  <c r="BG311" i="20"/>
  <c r="BE311" i="20"/>
  <c r="T311" i="20"/>
  <c r="R311" i="20"/>
  <c r="P311" i="20"/>
  <c r="BI309" i="20"/>
  <c r="BH309" i="20"/>
  <c r="BG309" i="20"/>
  <c r="BE309" i="20"/>
  <c r="T309" i="20"/>
  <c r="R309" i="20"/>
  <c r="P309" i="20"/>
  <c r="BI306" i="20"/>
  <c r="BH306" i="20"/>
  <c r="BG306" i="20"/>
  <c r="BE306" i="20"/>
  <c r="T306" i="20"/>
  <c r="R306" i="20"/>
  <c r="P306" i="20"/>
  <c r="BI303" i="20"/>
  <c r="BH303" i="20"/>
  <c r="BG303" i="20"/>
  <c r="BE303" i="20"/>
  <c r="T303" i="20"/>
  <c r="R303" i="20"/>
  <c r="P303" i="20"/>
  <c r="BI300" i="20"/>
  <c r="BH300" i="20"/>
  <c r="BG300" i="20"/>
  <c r="BE300" i="20"/>
  <c r="T300" i="20"/>
  <c r="R300" i="20"/>
  <c r="P300" i="20"/>
  <c r="BI297" i="20"/>
  <c r="BH297" i="20"/>
  <c r="BG297" i="20"/>
  <c r="BE297" i="20"/>
  <c r="T297" i="20"/>
  <c r="R297" i="20"/>
  <c r="P297" i="20"/>
  <c r="BI294" i="20"/>
  <c r="BH294" i="20"/>
  <c r="BG294" i="20"/>
  <c r="BE294" i="20"/>
  <c r="T294" i="20"/>
  <c r="R294" i="20"/>
  <c r="P294" i="20"/>
  <c r="BI291" i="20"/>
  <c r="BH291" i="20"/>
  <c r="BG291" i="20"/>
  <c r="BE291" i="20"/>
  <c r="T291" i="20"/>
  <c r="R291" i="20"/>
  <c r="P291" i="20"/>
  <c r="BI288" i="20"/>
  <c r="BH288" i="20"/>
  <c r="BG288" i="20"/>
  <c r="BE288" i="20"/>
  <c r="T288" i="20"/>
  <c r="R288" i="20"/>
  <c r="P288" i="20"/>
  <c r="BI285" i="20"/>
  <c r="BH285" i="20"/>
  <c r="BG285" i="20"/>
  <c r="BE285" i="20"/>
  <c r="T285" i="20"/>
  <c r="R285" i="20"/>
  <c r="P285" i="20"/>
  <c r="BI282" i="20"/>
  <c r="BH282" i="20"/>
  <c r="BG282" i="20"/>
  <c r="BE282" i="20"/>
  <c r="T282" i="20"/>
  <c r="R282" i="20"/>
  <c r="P282" i="20"/>
  <c r="BI279" i="20"/>
  <c r="BH279" i="20"/>
  <c r="BG279" i="20"/>
  <c r="BE279" i="20"/>
  <c r="T279" i="20"/>
  <c r="R279" i="20"/>
  <c r="P279" i="20"/>
  <c r="BI277" i="20"/>
  <c r="BH277" i="20"/>
  <c r="BG277" i="20"/>
  <c r="BE277" i="20"/>
  <c r="T277" i="20"/>
  <c r="R277" i="20"/>
  <c r="P277" i="20"/>
  <c r="BI275" i="20"/>
  <c r="BH275" i="20"/>
  <c r="BG275" i="20"/>
  <c r="BE275" i="20"/>
  <c r="T275" i="20"/>
  <c r="R275" i="20"/>
  <c r="P275" i="20"/>
  <c r="BI272" i="20"/>
  <c r="BH272" i="20"/>
  <c r="BG272" i="20"/>
  <c r="BE272" i="20"/>
  <c r="T272" i="20"/>
  <c r="R272" i="20"/>
  <c r="P272" i="20"/>
  <c r="BI269" i="20"/>
  <c r="BH269" i="20"/>
  <c r="BG269" i="20"/>
  <c r="BE269" i="20"/>
  <c r="T269" i="20"/>
  <c r="R269" i="20"/>
  <c r="P269" i="20"/>
  <c r="BI267" i="20"/>
  <c r="BH267" i="20"/>
  <c r="BG267" i="20"/>
  <c r="BE267" i="20"/>
  <c r="T267" i="20"/>
  <c r="R267" i="20"/>
  <c r="P267" i="20"/>
  <c r="BI265" i="20"/>
  <c r="BH265" i="20"/>
  <c r="BG265" i="20"/>
  <c r="BE265" i="20"/>
  <c r="T265" i="20"/>
  <c r="R265" i="20"/>
  <c r="P265" i="20"/>
  <c r="BI262" i="20"/>
  <c r="BH262" i="20"/>
  <c r="BG262" i="20"/>
  <c r="BE262" i="20"/>
  <c r="T262" i="20"/>
  <c r="R262" i="20"/>
  <c r="P262" i="20"/>
  <c r="BI259" i="20"/>
  <c r="BH259" i="20"/>
  <c r="BG259" i="20"/>
  <c r="BE259" i="20"/>
  <c r="T259" i="20"/>
  <c r="R259" i="20"/>
  <c r="P259" i="20"/>
  <c r="BI256" i="20"/>
  <c r="BH256" i="20"/>
  <c r="BG256" i="20"/>
  <c r="BE256" i="20"/>
  <c r="T256" i="20"/>
  <c r="R256" i="20"/>
  <c r="P256" i="20"/>
  <c r="BI253" i="20"/>
  <c r="BH253" i="20"/>
  <c r="BG253" i="20"/>
  <c r="BE253" i="20"/>
  <c r="T253" i="20"/>
  <c r="R253" i="20"/>
  <c r="P253" i="20"/>
  <c r="BI250" i="20"/>
  <c r="BH250" i="20"/>
  <c r="BG250" i="20"/>
  <c r="BE250" i="20"/>
  <c r="T250" i="20"/>
  <c r="R250" i="20"/>
  <c r="P250" i="20"/>
  <c r="BI247" i="20"/>
  <c r="BH247" i="20"/>
  <c r="BG247" i="20"/>
  <c r="BE247" i="20"/>
  <c r="T247" i="20"/>
  <c r="R247" i="20"/>
  <c r="P247" i="20"/>
  <c r="BI244" i="20"/>
  <c r="BH244" i="20"/>
  <c r="BG244" i="20"/>
  <c r="BE244" i="20"/>
  <c r="T244" i="20"/>
  <c r="R244" i="20"/>
  <c r="P244" i="20"/>
  <c r="BI241" i="20"/>
  <c r="BH241" i="20"/>
  <c r="BG241" i="20"/>
  <c r="BE241" i="20"/>
  <c r="T241" i="20"/>
  <c r="R241" i="20"/>
  <c r="P241" i="20"/>
  <c r="BI238" i="20"/>
  <c r="BH238" i="20"/>
  <c r="BG238" i="20"/>
  <c r="BE238" i="20"/>
  <c r="T238" i="20"/>
  <c r="R238" i="20"/>
  <c r="P238" i="20"/>
  <c r="BI235" i="20"/>
  <c r="BH235" i="20"/>
  <c r="BG235" i="20"/>
  <c r="BE235" i="20"/>
  <c r="T235" i="20"/>
  <c r="R235" i="20"/>
  <c r="P235" i="20"/>
  <c r="BI233" i="20"/>
  <c r="BH233" i="20"/>
  <c r="BG233" i="20"/>
  <c r="BE233" i="20"/>
  <c r="T233" i="20"/>
  <c r="R233" i="20"/>
  <c r="P233" i="20"/>
  <c r="BI231" i="20"/>
  <c r="BH231" i="20"/>
  <c r="BG231" i="20"/>
  <c r="BE231" i="20"/>
  <c r="T231" i="20"/>
  <c r="R231" i="20"/>
  <c r="P231" i="20"/>
  <c r="BI229" i="20"/>
  <c r="BH229" i="20"/>
  <c r="BG229" i="20"/>
  <c r="BE229" i="20"/>
  <c r="T229" i="20"/>
  <c r="R229" i="20"/>
  <c r="P229" i="20"/>
  <c r="BI227" i="20"/>
  <c r="BH227" i="20"/>
  <c r="BG227" i="20"/>
  <c r="BE227" i="20"/>
  <c r="T227" i="20"/>
  <c r="R227" i="20"/>
  <c r="P227" i="20"/>
  <c r="BI224" i="20"/>
  <c r="BH224" i="20"/>
  <c r="BG224" i="20"/>
  <c r="BE224" i="20"/>
  <c r="T224" i="20"/>
  <c r="R224" i="20"/>
  <c r="P224" i="20"/>
  <c r="BI221" i="20"/>
  <c r="BH221" i="20"/>
  <c r="BG221" i="20"/>
  <c r="BE221" i="20"/>
  <c r="T221" i="20"/>
  <c r="R221" i="20"/>
  <c r="P221" i="20"/>
  <c r="BI219" i="20"/>
  <c r="BH219" i="20"/>
  <c r="BG219" i="20"/>
  <c r="BE219" i="20"/>
  <c r="T219" i="20"/>
  <c r="R219" i="20"/>
  <c r="P219" i="20"/>
  <c r="BI218" i="20"/>
  <c r="BH218" i="20"/>
  <c r="BG218" i="20"/>
  <c r="BE218" i="20"/>
  <c r="T218" i="20"/>
  <c r="R218" i="20"/>
  <c r="P218" i="20"/>
  <c r="BI216" i="20"/>
  <c r="BH216" i="20"/>
  <c r="BG216" i="20"/>
  <c r="BE216" i="20"/>
  <c r="T216" i="20"/>
  <c r="R216" i="20"/>
  <c r="P216" i="20"/>
  <c r="BI214" i="20"/>
  <c r="BH214" i="20"/>
  <c r="BG214" i="20"/>
  <c r="BE214" i="20"/>
  <c r="T214" i="20"/>
  <c r="R214" i="20"/>
  <c r="P214" i="20"/>
  <c r="BI213" i="20"/>
  <c r="BH213" i="20"/>
  <c r="BG213" i="20"/>
  <c r="BE213" i="20"/>
  <c r="T213" i="20"/>
  <c r="R213" i="20"/>
  <c r="P213" i="20"/>
  <c r="BI212" i="20"/>
  <c r="BH212" i="20"/>
  <c r="BG212" i="20"/>
  <c r="BE212" i="20"/>
  <c r="T212" i="20"/>
  <c r="R212" i="20"/>
  <c r="P212" i="20"/>
  <c r="BI209" i="20"/>
  <c r="BH209" i="20"/>
  <c r="BG209" i="20"/>
  <c r="BE209" i="20"/>
  <c r="T209" i="20"/>
  <c r="R209" i="20"/>
  <c r="P209" i="20"/>
  <c r="BI206" i="20"/>
  <c r="BH206" i="20"/>
  <c r="BG206" i="20"/>
  <c r="BE206" i="20"/>
  <c r="T206" i="20"/>
  <c r="R206" i="20"/>
  <c r="P206" i="20"/>
  <c r="BI203" i="20"/>
  <c r="BH203" i="20"/>
  <c r="BG203" i="20"/>
  <c r="BE203" i="20"/>
  <c r="T203" i="20"/>
  <c r="R203" i="20"/>
  <c r="P203" i="20"/>
  <c r="BI200" i="20"/>
  <c r="BH200" i="20"/>
  <c r="BG200" i="20"/>
  <c r="BE200" i="20"/>
  <c r="T200" i="20"/>
  <c r="R200" i="20"/>
  <c r="P200" i="20"/>
  <c r="BI197" i="20"/>
  <c r="BH197" i="20"/>
  <c r="BG197" i="20"/>
  <c r="BE197" i="20"/>
  <c r="T197" i="20"/>
  <c r="R197" i="20"/>
  <c r="P197" i="20"/>
  <c r="BI194" i="20"/>
  <c r="BH194" i="20"/>
  <c r="BG194" i="20"/>
  <c r="BE194" i="20"/>
  <c r="T194" i="20"/>
  <c r="R194" i="20"/>
  <c r="P194" i="20"/>
  <c r="BI191" i="20"/>
  <c r="BH191" i="20"/>
  <c r="BG191" i="20"/>
  <c r="BE191" i="20"/>
  <c r="T191" i="20"/>
  <c r="R191" i="20"/>
  <c r="P191" i="20"/>
  <c r="BI188" i="20"/>
  <c r="BH188" i="20"/>
  <c r="BG188" i="20"/>
  <c r="BE188" i="20"/>
  <c r="T188" i="20"/>
  <c r="R188" i="20"/>
  <c r="P188" i="20"/>
  <c r="BI185" i="20"/>
  <c r="BH185" i="20"/>
  <c r="BG185" i="20"/>
  <c r="BE185" i="20"/>
  <c r="T185" i="20"/>
  <c r="R185" i="20"/>
  <c r="P185" i="20"/>
  <c r="BI182" i="20"/>
  <c r="BH182" i="20"/>
  <c r="BG182" i="20"/>
  <c r="BE182" i="20"/>
  <c r="T182" i="20"/>
  <c r="R182" i="20"/>
  <c r="P182" i="20"/>
  <c r="BI179" i="20"/>
  <c r="BH179" i="20"/>
  <c r="BG179" i="20"/>
  <c r="BE179" i="20"/>
  <c r="T179" i="20"/>
  <c r="R179" i="20"/>
  <c r="P179" i="20"/>
  <c r="BI176" i="20"/>
  <c r="BH176" i="20"/>
  <c r="BG176" i="20"/>
  <c r="BE176" i="20"/>
  <c r="T176" i="20"/>
  <c r="R176" i="20"/>
  <c r="P176" i="20"/>
  <c r="BI173" i="20"/>
  <c r="BH173" i="20"/>
  <c r="BG173" i="20"/>
  <c r="BE173" i="20"/>
  <c r="T173" i="20"/>
  <c r="R173" i="20"/>
  <c r="P173" i="20"/>
  <c r="BI170" i="20"/>
  <c r="BH170" i="20"/>
  <c r="BG170" i="20"/>
  <c r="BE170" i="20"/>
  <c r="T170" i="20"/>
  <c r="R170" i="20"/>
  <c r="P170" i="20"/>
  <c r="BI168" i="20"/>
  <c r="BH168" i="20"/>
  <c r="BG168" i="20"/>
  <c r="BE168" i="20"/>
  <c r="T168" i="20"/>
  <c r="R168" i="20"/>
  <c r="P168" i="20"/>
  <c r="BI167" i="20"/>
  <c r="BH167" i="20"/>
  <c r="BG167" i="20"/>
  <c r="BE167" i="20"/>
  <c r="T167" i="20"/>
  <c r="R167" i="20"/>
  <c r="P167" i="20"/>
  <c r="BI165" i="20"/>
  <c r="BH165" i="20"/>
  <c r="BG165" i="20"/>
  <c r="BE165" i="20"/>
  <c r="T165" i="20"/>
  <c r="R165" i="20"/>
  <c r="P165" i="20"/>
  <c r="BI163" i="20"/>
  <c r="BH163" i="20"/>
  <c r="BG163" i="20"/>
  <c r="BE163" i="20"/>
  <c r="T163" i="20"/>
  <c r="R163" i="20"/>
  <c r="P163" i="20"/>
  <c r="BI162" i="20"/>
  <c r="BH162" i="20"/>
  <c r="BG162" i="20"/>
  <c r="BE162" i="20"/>
  <c r="T162" i="20"/>
  <c r="R162" i="20"/>
  <c r="P162" i="20"/>
  <c r="BI160" i="20"/>
  <c r="BH160" i="20"/>
  <c r="BG160" i="20"/>
  <c r="BE160" i="20"/>
  <c r="T160" i="20"/>
  <c r="R160" i="20"/>
  <c r="P160" i="20"/>
  <c r="BI159" i="20"/>
  <c r="BH159" i="20"/>
  <c r="BG159" i="20"/>
  <c r="BE159" i="20"/>
  <c r="T159" i="20"/>
  <c r="R159" i="20"/>
  <c r="P159" i="20"/>
  <c r="BI157" i="20"/>
  <c r="BH157" i="20"/>
  <c r="BG157" i="20"/>
  <c r="BE157" i="20"/>
  <c r="T157" i="20"/>
  <c r="R157" i="20"/>
  <c r="P157" i="20"/>
  <c r="BI154" i="20"/>
  <c r="BH154" i="20"/>
  <c r="BG154" i="20"/>
  <c r="BE154" i="20"/>
  <c r="T154" i="20"/>
  <c r="R154" i="20"/>
  <c r="P154" i="20"/>
  <c r="BI152" i="20"/>
  <c r="BH152" i="20"/>
  <c r="BG152" i="20"/>
  <c r="BE152" i="20"/>
  <c r="T152" i="20"/>
  <c r="R152" i="20"/>
  <c r="P152" i="20"/>
  <c r="BI150" i="20"/>
  <c r="BH150" i="20"/>
  <c r="BG150" i="20"/>
  <c r="BE150" i="20"/>
  <c r="T150" i="20"/>
  <c r="R150" i="20"/>
  <c r="P150" i="20"/>
  <c r="BI149" i="20"/>
  <c r="BH149" i="20"/>
  <c r="BG149" i="20"/>
  <c r="BE149" i="20"/>
  <c r="T149" i="20"/>
  <c r="R149" i="20"/>
  <c r="P149" i="20"/>
  <c r="BI148" i="20"/>
  <c r="BH148" i="20"/>
  <c r="BG148" i="20"/>
  <c r="BE148" i="20"/>
  <c r="T148" i="20"/>
  <c r="R148" i="20"/>
  <c r="P148" i="20"/>
  <c r="BI145" i="20"/>
  <c r="BH145" i="20"/>
  <c r="BG145" i="20"/>
  <c r="BE145" i="20"/>
  <c r="T145" i="20"/>
  <c r="R145" i="20"/>
  <c r="P145" i="20"/>
  <c r="BI144" i="20"/>
  <c r="BH144" i="20"/>
  <c r="BG144" i="20"/>
  <c r="BE144" i="20"/>
  <c r="T144" i="20"/>
  <c r="R144" i="20"/>
  <c r="P144" i="20"/>
  <c r="BI143" i="20"/>
  <c r="BH143" i="20"/>
  <c r="BG143" i="20"/>
  <c r="BE143" i="20"/>
  <c r="T143" i="20"/>
  <c r="R143" i="20"/>
  <c r="P143" i="20"/>
  <c r="BI142" i="20"/>
  <c r="BH142" i="20"/>
  <c r="BG142" i="20"/>
  <c r="BE142" i="20"/>
  <c r="T142" i="20"/>
  <c r="R142" i="20"/>
  <c r="P142" i="20"/>
  <c r="BI141" i="20"/>
  <c r="BH141" i="20"/>
  <c r="BG141" i="20"/>
  <c r="BE141" i="20"/>
  <c r="T141" i="20"/>
  <c r="R141" i="20"/>
  <c r="P141" i="20"/>
  <c r="BI140" i="20"/>
  <c r="BH140" i="20"/>
  <c r="BG140" i="20"/>
  <c r="BE140" i="20"/>
  <c r="T140" i="20"/>
  <c r="R140" i="20"/>
  <c r="P140" i="20"/>
  <c r="BI139" i="20"/>
  <c r="BH139" i="20"/>
  <c r="BG139" i="20"/>
  <c r="BE139" i="20"/>
  <c r="T139" i="20"/>
  <c r="R139" i="20"/>
  <c r="P139" i="20"/>
  <c r="BI138" i="20"/>
  <c r="BH138" i="20"/>
  <c r="BG138" i="20"/>
  <c r="BE138" i="20"/>
  <c r="T138" i="20"/>
  <c r="R138" i="20"/>
  <c r="P138" i="20"/>
  <c r="BI137" i="20"/>
  <c r="BH137" i="20"/>
  <c r="BG137" i="20"/>
  <c r="BE137" i="20"/>
  <c r="T137" i="20"/>
  <c r="R137" i="20"/>
  <c r="P137" i="20"/>
  <c r="BI134" i="20"/>
  <c r="BH134" i="20"/>
  <c r="BG134" i="20"/>
  <c r="BE134" i="20"/>
  <c r="T134" i="20"/>
  <c r="R134" i="20"/>
  <c r="P134" i="20"/>
  <c r="BI132" i="20"/>
  <c r="BH132" i="20"/>
  <c r="BG132" i="20"/>
  <c r="BE132" i="20"/>
  <c r="T132" i="20"/>
  <c r="R132" i="20"/>
  <c r="P132" i="20"/>
  <c r="BI130" i="20"/>
  <c r="BH130" i="20"/>
  <c r="BG130" i="20"/>
  <c r="BE130" i="20"/>
  <c r="T130" i="20"/>
  <c r="R130" i="20"/>
  <c r="P130" i="20"/>
  <c r="BI127" i="20"/>
  <c r="BH127" i="20"/>
  <c r="BG127" i="20"/>
  <c r="BE127" i="20"/>
  <c r="T127" i="20"/>
  <c r="R127" i="20"/>
  <c r="P127" i="20"/>
  <c r="BI125" i="20"/>
  <c r="BH125" i="20"/>
  <c r="BG125" i="20"/>
  <c r="BE125" i="20"/>
  <c r="T125" i="20"/>
  <c r="R125" i="20"/>
  <c r="P125" i="20"/>
  <c r="BI123" i="20"/>
  <c r="BH123" i="20"/>
  <c r="BG123" i="20"/>
  <c r="BE123" i="20"/>
  <c r="T123" i="20"/>
  <c r="R123" i="20"/>
  <c r="P123" i="20"/>
  <c r="BI121" i="20"/>
  <c r="BH121" i="20"/>
  <c r="BG121" i="20"/>
  <c r="BE121" i="20"/>
  <c r="T121" i="20"/>
  <c r="R121" i="20"/>
  <c r="P121" i="20"/>
  <c r="BI119" i="20"/>
  <c r="BH119" i="20"/>
  <c r="BG119" i="20"/>
  <c r="BE119" i="20"/>
  <c r="T119" i="20"/>
  <c r="R119" i="20"/>
  <c r="P119" i="20"/>
  <c r="BI117" i="20"/>
  <c r="BH117" i="20"/>
  <c r="BG117" i="20"/>
  <c r="BE117" i="20"/>
  <c r="T117" i="20"/>
  <c r="R117" i="20"/>
  <c r="P117" i="20"/>
  <c r="BI115" i="20"/>
  <c r="BH115" i="20"/>
  <c r="BG115" i="20"/>
  <c r="BE115" i="20"/>
  <c r="T115" i="20"/>
  <c r="R115" i="20"/>
  <c r="P115" i="20"/>
  <c r="BI113" i="20"/>
  <c r="BH113" i="20"/>
  <c r="BG113" i="20"/>
  <c r="BE113" i="20"/>
  <c r="T113" i="20"/>
  <c r="R113" i="20"/>
  <c r="P113" i="20"/>
  <c r="BI110" i="20"/>
  <c r="BH110" i="20"/>
  <c r="BG110" i="20"/>
  <c r="BE110" i="20"/>
  <c r="T110" i="20"/>
  <c r="R110" i="20"/>
  <c r="P110" i="20"/>
  <c r="BI108" i="20"/>
  <c r="BH108" i="20"/>
  <c r="BG108" i="20"/>
  <c r="BE108" i="20"/>
  <c r="T108" i="20"/>
  <c r="R108" i="20"/>
  <c r="P108" i="20"/>
  <c r="BI106" i="20"/>
  <c r="BH106" i="20"/>
  <c r="BG106" i="20"/>
  <c r="BE106" i="20"/>
  <c r="T106" i="20"/>
  <c r="R106" i="20"/>
  <c r="P106" i="20"/>
  <c r="BI103" i="20"/>
  <c r="BH103" i="20"/>
  <c r="BG103" i="20"/>
  <c r="BE103" i="20"/>
  <c r="T103" i="20"/>
  <c r="R103" i="20"/>
  <c r="P103" i="20"/>
  <c r="J97" i="20"/>
  <c r="J96" i="20"/>
  <c r="F96" i="20"/>
  <c r="F94" i="20"/>
  <c r="E92" i="20"/>
  <c r="J63" i="20"/>
  <c r="J62" i="20"/>
  <c r="F62" i="20"/>
  <c r="F60" i="20"/>
  <c r="E58" i="20"/>
  <c r="J22" i="20"/>
  <c r="E22" i="20"/>
  <c r="F97" i="20"/>
  <c r="J21" i="20"/>
  <c r="J16" i="20"/>
  <c r="J94" i="20" s="1"/>
  <c r="E7" i="20"/>
  <c r="E86" i="20" s="1"/>
  <c r="J41" i="19"/>
  <c r="J40" i="19"/>
  <c r="AY78" i="1"/>
  <c r="J39" i="19"/>
  <c r="AX78" i="1"/>
  <c r="BI545" i="19"/>
  <c r="BH545" i="19"/>
  <c r="BG545" i="19"/>
  <c r="BE545" i="19"/>
  <c r="T545" i="19"/>
  <c r="T544" i="19"/>
  <c r="R545" i="19"/>
  <c r="R544" i="19" s="1"/>
  <c r="P545" i="19"/>
  <c r="P544" i="19"/>
  <c r="BI541" i="19"/>
  <c r="BH541" i="19"/>
  <c r="BG541" i="19"/>
  <c r="BE541" i="19"/>
  <c r="T541" i="19"/>
  <c r="T540" i="19"/>
  <c r="R541" i="19"/>
  <c r="R540" i="19"/>
  <c r="P541" i="19"/>
  <c r="P540" i="19"/>
  <c r="BI538" i="19"/>
  <c r="BH538" i="19"/>
  <c r="BG538" i="19"/>
  <c r="BE538" i="19"/>
  <c r="T538" i="19"/>
  <c r="R538" i="19"/>
  <c r="P538" i="19"/>
  <c r="BI536" i="19"/>
  <c r="BH536" i="19"/>
  <c r="BG536" i="19"/>
  <c r="BE536" i="19"/>
  <c r="T536" i="19"/>
  <c r="R536" i="19"/>
  <c r="P536" i="19"/>
  <c r="BI534" i="19"/>
  <c r="BH534" i="19"/>
  <c r="BG534" i="19"/>
  <c r="BE534" i="19"/>
  <c r="T534" i="19"/>
  <c r="R534" i="19"/>
  <c r="P534" i="19"/>
  <c r="BI531" i="19"/>
  <c r="BH531" i="19"/>
  <c r="BG531" i="19"/>
  <c r="BE531" i="19"/>
  <c r="T531" i="19"/>
  <c r="R531" i="19"/>
  <c r="P531" i="19"/>
  <c r="BI528" i="19"/>
  <c r="BH528" i="19"/>
  <c r="BG528" i="19"/>
  <c r="BE528" i="19"/>
  <c r="T528" i="19"/>
  <c r="R528" i="19"/>
  <c r="P528" i="19"/>
  <c r="BI525" i="19"/>
  <c r="BH525" i="19"/>
  <c r="BG525" i="19"/>
  <c r="BE525" i="19"/>
  <c r="T525" i="19"/>
  <c r="R525" i="19"/>
  <c r="P525" i="19"/>
  <c r="BI522" i="19"/>
  <c r="BH522" i="19"/>
  <c r="BG522" i="19"/>
  <c r="BE522" i="19"/>
  <c r="T522" i="19"/>
  <c r="R522" i="19"/>
  <c r="P522" i="19"/>
  <c r="BI519" i="19"/>
  <c r="BH519" i="19"/>
  <c r="BG519" i="19"/>
  <c r="BE519" i="19"/>
  <c r="T519" i="19"/>
  <c r="R519" i="19"/>
  <c r="P519" i="19"/>
  <c r="BI516" i="19"/>
  <c r="BH516" i="19"/>
  <c r="BG516" i="19"/>
  <c r="BE516" i="19"/>
  <c r="T516" i="19"/>
  <c r="R516" i="19"/>
  <c r="P516" i="19"/>
  <c r="BI513" i="19"/>
  <c r="BH513" i="19"/>
  <c r="BG513" i="19"/>
  <c r="BE513" i="19"/>
  <c r="T513" i="19"/>
  <c r="R513" i="19"/>
  <c r="P513" i="19"/>
  <c r="BI510" i="19"/>
  <c r="BH510" i="19"/>
  <c r="BG510" i="19"/>
  <c r="BE510" i="19"/>
  <c r="T510" i="19"/>
  <c r="R510" i="19"/>
  <c r="P510" i="19"/>
  <c r="BI508" i="19"/>
  <c r="BH508" i="19"/>
  <c r="BG508" i="19"/>
  <c r="BE508" i="19"/>
  <c r="T508" i="19"/>
  <c r="R508" i="19"/>
  <c r="P508" i="19"/>
  <c r="BI504" i="19"/>
  <c r="BH504" i="19"/>
  <c r="BG504" i="19"/>
  <c r="BE504" i="19"/>
  <c r="T504" i="19"/>
  <c r="R504" i="19"/>
  <c r="P504" i="19"/>
  <c r="BI502" i="19"/>
  <c r="BH502" i="19"/>
  <c r="BG502" i="19"/>
  <c r="BE502" i="19"/>
  <c r="T502" i="19"/>
  <c r="R502" i="19"/>
  <c r="P502" i="19"/>
  <c r="BI500" i="19"/>
  <c r="BH500" i="19"/>
  <c r="BG500" i="19"/>
  <c r="BE500" i="19"/>
  <c r="T500" i="19"/>
  <c r="R500" i="19"/>
  <c r="P500" i="19"/>
  <c r="BI498" i="19"/>
  <c r="BH498" i="19"/>
  <c r="BG498" i="19"/>
  <c r="BE498" i="19"/>
  <c r="T498" i="19"/>
  <c r="R498" i="19"/>
  <c r="P498" i="19"/>
  <c r="BI496" i="19"/>
  <c r="BH496" i="19"/>
  <c r="BG496" i="19"/>
  <c r="BE496" i="19"/>
  <c r="T496" i="19"/>
  <c r="R496" i="19"/>
  <c r="P496" i="19"/>
  <c r="BI493" i="19"/>
  <c r="BH493" i="19"/>
  <c r="BG493" i="19"/>
  <c r="BE493" i="19"/>
  <c r="T493" i="19"/>
  <c r="R493" i="19"/>
  <c r="P493" i="19"/>
  <c r="BI490" i="19"/>
  <c r="BH490" i="19"/>
  <c r="BG490" i="19"/>
  <c r="BE490" i="19"/>
  <c r="T490" i="19"/>
  <c r="R490" i="19"/>
  <c r="P490" i="19"/>
  <c r="BI489" i="19"/>
  <c r="BH489" i="19"/>
  <c r="BG489" i="19"/>
  <c r="BE489" i="19"/>
  <c r="T489" i="19"/>
  <c r="R489" i="19"/>
  <c r="P489" i="19"/>
  <c r="BI487" i="19"/>
  <c r="BH487" i="19"/>
  <c r="BG487" i="19"/>
  <c r="BE487" i="19"/>
  <c r="T487" i="19"/>
  <c r="R487" i="19"/>
  <c r="P487" i="19"/>
  <c r="BI485" i="19"/>
  <c r="BH485" i="19"/>
  <c r="BG485" i="19"/>
  <c r="BE485" i="19"/>
  <c r="T485" i="19"/>
  <c r="R485" i="19"/>
  <c r="P485" i="19"/>
  <c r="BI483" i="19"/>
  <c r="BH483" i="19"/>
  <c r="BG483" i="19"/>
  <c r="BE483" i="19"/>
  <c r="T483" i="19"/>
  <c r="R483" i="19"/>
  <c r="P483" i="19"/>
  <c r="BI481" i="19"/>
  <c r="BH481" i="19"/>
  <c r="BG481" i="19"/>
  <c r="BE481" i="19"/>
  <c r="T481" i="19"/>
  <c r="R481" i="19"/>
  <c r="P481" i="19"/>
  <c r="BI479" i="19"/>
  <c r="BH479" i="19"/>
  <c r="BG479" i="19"/>
  <c r="BE479" i="19"/>
  <c r="T479" i="19"/>
  <c r="R479" i="19"/>
  <c r="P479" i="19"/>
  <c r="BI477" i="19"/>
  <c r="BH477" i="19"/>
  <c r="BG477" i="19"/>
  <c r="BE477" i="19"/>
  <c r="T477" i="19"/>
  <c r="R477" i="19"/>
  <c r="P477" i="19"/>
  <c r="BI475" i="19"/>
  <c r="BH475" i="19"/>
  <c r="BG475" i="19"/>
  <c r="BE475" i="19"/>
  <c r="T475" i="19"/>
  <c r="R475" i="19"/>
  <c r="P475" i="19"/>
  <c r="BI472" i="19"/>
  <c r="BH472" i="19"/>
  <c r="BG472" i="19"/>
  <c r="BE472" i="19"/>
  <c r="T472" i="19"/>
  <c r="R472" i="19"/>
  <c r="P472" i="19"/>
  <c r="BI470" i="19"/>
  <c r="BH470" i="19"/>
  <c r="BG470" i="19"/>
  <c r="BE470" i="19"/>
  <c r="T470" i="19"/>
  <c r="R470" i="19"/>
  <c r="P470" i="19"/>
  <c r="BI468" i="19"/>
  <c r="BH468" i="19"/>
  <c r="BG468" i="19"/>
  <c r="BE468" i="19"/>
  <c r="T468" i="19"/>
  <c r="R468" i="19"/>
  <c r="P468" i="19"/>
  <c r="BI465" i="19"/>
  <c r="BH465" i="19"/>
  <c r="BG465" i="19"/>
  <c r="BE465" i="19"/>
  <c r="T465" i="19"/>
  <c r="R465" i="19"/>
  <c r="P465" i="19"/>
  <c r="BI458" i="19"/>
  <c r="BH458" i="19"/>
  <c r="BG458" i="19"/>
  <c r="BE458" i="19"/>
  <c r="T458" i="19"/>
  <c r="R458" i="19"/>
  <c r="P458" i="19"/>
  <c r="BI455" i="19"/>
  <c r="BH455" i="19"/>
  <c r="BG455" i="19"/>
  <c r="BE455" i="19"/>
  <c r="T455" i="19"/>
  <c r="R455" i="19"/>
  <c r="P455" i="19"/>
  <c r="BI453" i="19"/>
  <c r="BH453" i="19"/>
  <c r="BG453" i="19"/>
  <c r="BE453" i="19"/>
  <c r="T453" i="19"/>
  <c r="R453" i="19"/>
  <c r="P453" i="19"/>
  <c r="BI451" i="19"/>
  <c r="BH451" i="19"/>
  <c r="BG451" i="19"/>
  <c r="BE451" i="19"/>
  <c r="T451" i="19"/>
  <c r="R451" i="19"/>
  <c r="P451" i="19"/>
  <c r="BI448" i="19"/>
  <c r="BH448" i="19"/>
  <c r="BG448" i="19"/>
  <c r="BE448" i="19"/>
  <c r="T448" i="19"/>
  <c r="R448" i="19"/>
  <c r="P448" i="19"/>
  <c r="BI446" i="19"/>
  <c r="BH446" i="19"/>
  <c r="BG446" i="19"/>
  <c r="BE446" i="19"/>
  <c r="T446" i="19"/>
  <c r="R446" i="19"/>
  <c r="P446" i="19"/>
  <c r="BI444" i="19"/>
  <c r="BH444" i="19"/>
  <c r="BG444" i="19"/>
  <c r="BE444" i="19"/>
  <c r="T444" i="19"/>
  <c r="R444" i="19"/>
  <c r="P444" i="19"/>
  <c r="BI442" i="19"/>
  <c r="BH442" i="19"/>
  <c r="BG442" i="19"/>
  <c r="BE442" i="19"/>
  <c r="T442" i="19"/>
  <c r="R442" i="19"/>
  <c r="P442" i="19"/>
  <c r="BI439" i="19"/>
  <c r="BH439" i="19"/>
  <c r="BG439" i="19"/>
  <c r="BE439" i="19"/>
  <c r="T439" i="19"/>
  <c r="R439" i="19"/>
  <c r="P439" i="19"/>
  <c r="BI437" i="19"/>
  <c r="BH437" i="19"/>
  <c r="BG437" i="19"/>
  <c r="BE437" i="19"/>
  <c r="T437" i="19"/>
  <c r="R437" i="19"/>
  <c r="P437" i="19"/>
  <c r="BI435" i="19"/>
  <c r="BH435" i="19"/>
  <c r="BG435" i="19"/>
  <c r="BE435" i="19"/>
  <c r="T435" i="19"/>
  <c r="R435" i="19"/>
  <c r="P435" i="19"/>
  <c r="BI433" i="19"/>
  <c r="BH433" i="19"/>
  <c r="BG433" i="19"/>
  <c r="BE433" i="19"/>
  <c r="T433" i="19"/>
  <c r="R433" i="19"/>
  <c r="P433" i="19"/>
  <c r="BI431" i="19"/>
  <c r="BH431" i="19"/>
  <c r="BG431" i="19"/>
  <c r="BE431" i="19"/>
  <c r="T431" i="19"/>
  <c r="R431" i="19"/>
  <c r="P431" i="19"/>
  <c r="BI429" i="19"/>
  <c r="BH429" i="19"/>
  <c r="BG429" i="19"/>
  <c r="BE429" i="19"/>
  <c r="T429" i="19"/>
  <c r="R429" i="19"/>
  <c r="P429" i="19"/>
  <c r="BI427" i="19"/>
  <c r="BH427" i="19"/>
  <c r="BG427" i="19"/>
  <c r="BE427" i="19"/>
  <c r="T427" i="19"/>
  <c r="R427" i="19"/>
  <c r="P427" i="19"/>
  <c r="BI424" i="19"/>
  <c r="BH424" i="19"/>
  <c r="BG424" i="19"/>
  <c r="BE424" i="19"/>
  <c r="T424" i="19"/>
  <c r="R424" i="19"/>
  <c r="P424" i="19"/>
  <c r="BI422" i="19"/>
  <c r="BH422" i="19"/>
  <c r="BG422" i="19"/>
  <c r="BE422" i="19"/>
  <c r="T422" i="19"/>
  <c r="R422" i="19"/>
  <c r="P422" i="19"/>
  <c r="BI420" i="19"/>
  <c r="BH420" i="19"/>
  <c r="BG420" i="19"/>
  <c r="BE420" i="19"/>
  <c r="T420" i="19"/>
  <c r="R420" i="19"/>
  <c r="P420" i="19"/>
  <c r="BI418" i="19"/>
  <c r="BH418" i="19"/>
  <c r="BG418" i="19"/>
  <c r="BE418" i="19"/>
  <c r="T418" i="19"/>
  <c r="R418" i="19"/>
  <c r="P418" i="19"/>
  <c r="BI416" i="19"/>
  <c r="BH416" i="19"/>
  <c r="BG416" i="19"/>
  <c r="BE416" i="19"/>
  <c r="T416" i="19"/>
  <c r="R416" i="19"/>
  <c r="P416" i="19"/>
  <c r="BI414" i="19"/>
  <c r="BH414" i="19"/>
  <c r="BG414" i="19"/>
  <c r="BE414" i="19"/>
  <c r="T414" i="19"/>
  <c r="R414" i="19"/>
  <c r="P414" i="19"/>
  <c r="BI412" i="19"/>
  <c r="BH412" i="19"/>
  <c r="BG412" i="19"/>
  <c r="BE412" i="19"/>
  <c r="T412" i="19"/>
  <c r="R412" i="19"/>
  <c r="P412" i="19"/>
  <c r="BI409" i="19"/>
  <c r="BH409" i="19"/>
  <c r="BG409" i="19"/>
  <c r="BE409" i="19"/>
  <c r="T409" i="19"/>
  <c r="R409" i="19"/>
  <c r="P409" i="19"/>
  <c r="BI407" i="19"/>
  <c r="BH407" i="19"/>
  <c r="BG407" i="19"/>
  <c r="BE407" i="19"/>
  <c r="T407" i="19"/>
  <c r="R407" i="19"/>
  <c r="P407" i="19"/>
  <c r="BI405" i="19"/>
  <c r="BH405" i="19"/>
  <c r="BG405" i="19"/>
  <c r="BE405" i="19"/>
  <c r="T405" i="19"/>
  <c r="R405" i="19"/>
  <c r="P405" i="19"/>
  <c r="BI401" i="19"/>
  <c r="BH401" i="19"/>
  <c r="BG401" i="19"/>
  <c r="BE401" i="19"/>
  <c r="T401" i="19"/>
  <c r="T400" i="19"/>
  <c r="R401" i="19"/>
  <c r="R400" i="19"/>
  <c r="P401" i="19"/>
  <c r="P400" i="19"/>
  <c r="BI398" i="19"/>
  <c r="BH398" i="19"/>
  <c r="BG398" i="19"/>
  <c r="BE398" i="19"/>
  <c r="T398" i="19"/>
  <c r="R398" i="19"/>
  <c r="P398" i="19"/>
  <c r="BI396" i="19"/>
  <c r="BH396" i="19"/>
  <c r="BG396" i="19"/>
  <c r="BE396" i="19"/>
  <c r="T396" i="19"/>
  <c r="R396" i="19"/>
  <c r="P396" i="19"/>
  <c r="BI392" i="19"/>
  <c r="BH392" i="19"/>
  <c r="BG392" i="19"/>
  <c r="BE392" i="19"/>
  <c r="T392" i="19"/>
  <c r="R392" i="19"/>
  <c r="P392" i="19"/>
  <c r="BI388" i="19"/>
  <c r="BH388" i="19"/>
  <c r="BG388" i="19"/>
  <c r="BE388" i="19"/>
  <c r="T388" i="19"/>
  <c r="R388" i="19"/>
  <c r="P388" i="19"/>
  <c r="BI386" i="19"/>
  <c r="BH386" i="19"/>
  <c r="BG386" i="19"/>
  <c r="BE386" i="19"/>
  <c r="T386" i="19"/>
  <c r="R386" i="19"/>
  <c r="P386" i="19"/>
  <c r="BI384" i="19"/>
  <c r="BH384" i="19"/>
  <c r="BG384" i="19"/>
  <c r="BE384" i="19"/>
  <c r="T384" i="19"/>
  <c r="R384" i="19"/>
  <c r="P384" i="19"/>
  <c r="BI381" i="19"/>
  <c r="BH381" i="19"/>
  <c r="BG381" i="19"/>
  <c r="BE381" i="19"/>
  <c r="T381" i="19"/>
  <c r="R381" i="19"/>
  <c r="P381" i="19"/>
  <c r="BI378" i="19"/>
  <c r="BH378" i="19"/>
  <c r="BG378" i="19"/>
  <c r="BE378" i="19"/>
  <c r="T378" i="19"/>
  <c r="R378" i="19"/>
  <c r="P378" i="19"/>
  <c r="BI375" i="19"/>
  <c r="BH375" i="19"/>
  <c r="BG375" i="19"/>
  <c r="BE375" i="19"/>
  <c r="T375" i="19"/>
  <c r="R375" i="19"/>
  <c r="P375" i="19"/>
  <c r="BI372" i="19"/>
  <c r="BH372" i="19"/>
  <c r="BG372" i="19"/>
  <c r="BE372" i="19"/>
  <c r="T372" i="19"/>
  <c r="R372" i="19"/>
  <c r="P372" i="19"/>
  <c r="BI369" i="19"/>
  <c r="BH369" i="19"/>
  <c r="BG369" i="19"/>
  <c r="BE369" i="19"/>
  <c r="T369" i="19"/>
  <c r="R369" i="19"/>
  <c r="P369" i="19"/>
  <c r="BI366" i="19"/>
  <c r="BH366" i="19"/>
  <c r="BG366" i="19"/>
  <c r="BE366" i="19"/>
  <c r="T366" i="19"/>
  <c r="R366" i="19"/>
  <c r="P366" i="19"/>
  <c r="BI362" i="19"/>
  <c r="BH362" i="19"/>
  <c r="BG362" i="19"/>
  <c r="BE362" i="19"/>
  <c r="T362" i="19"/>
  <c r="R362" i="19"/>
  <c r="P362" i="19"/>
  <c r="BI359" i="19"/>
  <c r="BH359" i="19"/>
  <c r="BG359" i="19"/>
  <c r="BE359" i="19"/>
  <c r="T359" i="19"/>
  <c r="R359" i="19"/>
  <c r="P359" i="19"/>
  <c r="BI355" i="19"/>
  <c r="BH355" i="19"/>
  <c r="BG355" i="19"/>
  <c r="BE355" i="19"/>
  <c r="T355" i="19"/>
  <c r="R355" i="19"/>
  <c r="P355" i="19"/>
  <c r="BI352" i="19"/>
  <c r="BH352" i="19"/>
  <c r="BG352" i="19"/>
  <c r="BE352" i="19"/>
  <c r="T352" i="19"/>
  <c r="R352" i="19"/>
  <c r="P352" i="19"/>
  <c r="BI349" i="19"/>
  <c r="BH349" i="19"/>
  <c r="BG349" i="19"/>
  <c r="BE349" i="19"/>
  <c r="T349" i="19"/>
  <c r="R349" i="19"/>
  <c r="P349" i="19"/>
  <c r="BI346" i="19"/>
  <c r="BH346" i="19"/>
  <c r="BG346" i="19"/>
  <c r="BE346" i="19"/>
  <c r="T346" i="19"/>
  <c r="R346" i="19"/>
  <c r="P346" i="19"/>
  <c r="BI343" i="19"/>
  <c r="BH343" i="19"/>
  <c r="BG343" i="19"/>
  <c r="BE343" i="19"/>
  <c r="T343" i="19"/>
  <c r="R343" i="19"/>
  <c r="P343" i="19"/>
  <c r="BI340" i="19"/>
  <c r="BH340" i="19"/>
  <c r="BG340" i="19"/>
  <c r="BE340" i="19"/>
  <c r="T340" i="19"/>
  <c r="R340" i="19"/>
  <c r="P340" i="19"/>
  <c r="BI337" i="19"/>
  <c r="BH337" i="19"/>
  <c r="BG337" i="19"/>
  <c r="BE337" i="19"/>
  <c r="T337" i="19"/>
  <c r="R337" i="19"/>
  <c r="P337" i="19"/>
  <c r="BI334" i="19"/>
  <c r="BH334" i="19"/>
  <c r="BG334" i="19"/>
  <c r="BE334" i="19"/>
  <c r="T334" i="19"/>
  <c r="R334" i="19"/>
  <c r="P334" i="19"/>
  <c r="BI330" i="19"/>
  <c r="BH330" i="19"/>
  <c r="BG330" i="19"/>
  <c r="BE330" i="19"/>
  <c r="T330" i="19"/>
  <c r="R330" i="19"/>
  <c r="P330" i="19"/>
  <c r="BI327" i="19"/>
  <c r="BH327" i="19"/>
  <c r="BG327" i="19"/>
  <c r="BE327" i="19"/>
  <c r="T327" i="19"/>
  <c r="R327" i="19"/>
  <c r="P327" i="19"/>
  <c r="BI316" i="19"/>
  <c r="BH316" i="19"/>
  <c r="BG316" i="19"/>
  <c r="BE316" i="19"/>
  <c r="T316" i="19"/>
  <c r="R316" i="19"/>
  <c r="P316" i="19"/>
  <c r="BI305" i="19"/>
  <c r="BH305" i="19"/>
  <c r="BG305" i="19"/>
  <c r="BE305" i="19"/>
  <c r="T305" i="19"/>
  <c r="R305" i="19"/>
  <c r="P305" i="19"/>
  <c r="BI299" i="19"/>
  <c r="BH299" i="19"/>
  <c r="BG299" i="19"/>
  <c r="BE299" i="19"/>
  <c r="T299" i="19"/>
  <c r="R299" i="19"/>
  <c r="P299" i="19"/>
  <c r="BI293" i="19"/>
  <c r="BH293" i="19"/>
  <c r="BG293" i="19"/>
  <c r="BE293" i="19"/>
  <c r="T293" i="19"/>
  <c r="R293" i="19"/>
  <c r="P293" i="19"/>
  <c r="BI287" i="19"/>
  <c r="BH287" i="19"/>
  <c r="BG287" i="19"/>
  <c r="BE287" i="19"/>
  <c r="T287" i="19"/>
  <c r="R287" i="19"/>
  <c r="P287" i="19"/>
  <c r="BI280" i="19"/>
  <c r="BH280" i="19"/>
  <c r="BG280" i="19"/>
  <c r="BE280" i="19"/>
  <c r="T280" i="19"/>
  <c r="R280" i="19"/>
  <c r="P280" i="19"/>
  <c r="BI273" i="19"/>
  <c r="BH273" i="19"/>
  <c r="BG273" i="19"/>
  <c r="BE273" i="19"/>
  <c r="T273" i="19"/>
  <c r="R273" i="19"/>
  <c r="P273" i="19"/>
  <c r="BI268" i="19"/>
  <c r="BH268" i="19"/>
  <c r="BG268" i="19"/>
  <c r="BE268" i="19"/>
  <c r="T268" i="19"/>
  <c r="R268" i="19"/>
  <c r="P268" i="19"/>
  <c r="BI265" i="19"/>
  <c r="BH265" i="19"/>
  <c r="BG265" i="19"/>
  <c r="BE265" i="19"/>
  <c r="T265" i="19"/>
  <c r="R265" i="19"/>
  <c r="P265" i="19"/>
  <c r="BI262" i="19"/>
  <c r="BH262" i="19"/>
  <c r="BG262" i="19"/>
  <c r="BE262" i="19"/>
  <c r="T262" i="19"/>
  <c r="R262" i="19"/>
  <c r="P262" i="19"/>
  <c r="BI259" i="19"/>
  <c r="BH259" i="19"/>
  <c r="BG259" i="19"/>
  <c r="BE259" i="19"/>
  <c r="T259" i="19"/>
  <c r="R259" i="19"/>
  <c r="P259" i="19"/>
  <c r="BI256" i="19"/>
  <c r="BH256" i="19"/>
  <c r="BG256" i="19"/>
  <c r="BE256" i="19"/>
  <c r="T256" i="19"/>
  <c r="R256" i="19"/>
  <c r="P256" i="19"/>
  <c r="BI253" i="19"/>
  <c r="BH253" i="19"/>
  <c r="BG253" i="19"/>
  <c r="BE253" i="19"/>
  <c r="T253" i="19"/>
  <c r="R253" i="19"/>
  <c r="P253" i="19"/>
  <c r="BI250" i="19"/>
  <c r="BH250" i="19"/>
  <c r="BG250" i="19"/>
  <c r="BE250" i="19"/>
  <c r="T250" i="19"/>
  <c r="R250" i="19"/>
  <c r="P250" i="19"/>
  <c r="BI248" i="19"/>
  <c r="BH248" i="19"/>
  <c r="BG248" i="19"/>
  <c r="BE248" i="19"/>
  <c r="T248" i="19"/>
  <c r="R248" i="19"/>
  <c r="P248" i="19"/>
  <c r="BI246" i="19"/>
  <c r="BH246" i="19"/>
  <c r="BG246" i="19"/>
  <c r="BE246" i="19"/>
  <c r="T246" i="19"/>
  <c r="R246" i="19"/>
  <c r="P246" i="19"/>
  <c r="BI243" i="19"/>
  <c r="BH243" i="19"/>
  <c r="BG243" i="19"/>
  <c r="BE243" i="19"/>
  <c r="T243" i="19"/>
  <c r="R243" i="19"/>
  <c r="P243" i="19"/>
  <c r="BI240" i="19"/>
  <c r="BH240" i="19"/>
  <c r="BG240" i="19"/>
  <c r="BE240" i="19"/>
  <c r="T240" i="19"/>
  <c r="R240" i="19"/>
  <c r="P240" i="19"/>
  <c r="BI237" i="19"/>
  <c r="BH237" i="19"/>
  <c r="BG237" i="19"/>
  <c r="BE237" i="19"/>
  <c r="T237" i="19"/>
  <c r="R237" i="19"/>
  <c r="P237" i="19"/>
  <c r="BI235" i="19"/>
  <c r="BH235" i="19"/>
  <c r="BG235" i="19"/>
  <c r="BE235" i="19"/>
  <c r="T235" i="19"/>
  <c r="R235" i="19"/>
  <c r="P235" i="19"/>
  <c r="BI233" i="19"/>
  <c r="BH233" i="19"/>
  <c r="BG233" i="19"/>
  <c r="BE233" i="19"/>
  <c r="T233" i="19"/>
  <c r="R233" i="19"/>
  <c r="P233" i="19"/>
  <c r="BI231" i="19"/>
  <c r="BH231" i="19"/>
  <c r="BG231" i="19"/>
  <c r="BE231" i="19"/>
  <c r="T231" i="19"/>
  <c r="R231" i="19"/>
  <c r="P231" i="19"/>
  <c r="BI229" i="19"/>
  <c r="BH229" i="19"/>
  <c r="BG229" i="19"/>
  <c r="BE229" i="19"/>
  <c r="T229" i="19"/>
  <c r="R229" i="19"/>
  <c r="P229" i="19"/>
  <c r="BI227" i="19"/>
  <c r="BH227" i="19"/>
  <c r="BG227" i="19"/>
  <c r="BE227" i="19"/>
  <c r="T227" i="19"/>
  <c r="R227" i="19"/>
  <c r="P227" i="19"/>
  <c r="BI224" i="19"/>
  <c r="BH224" i="19"/>
  <c r="BG224" i="19"/>
  <c r="BE224" i="19"/>
  <c r="T224" i="19"/>
  <c r="R224" i="19"/>
  <c r="P224" i="19"/>
  <c r="BI221" i="19"/>
  <c r="BH221" i="19"/>
  <c r="BG221" i="19"/>
  <c r="BE221" i="19"/>
  <c r="T221" i="19"/>
  <c r="R221" i="19"/>
  <c r="P221" i="19"/>
  <c r="BI213" i="19"/>
  <c r="BH213" i="19"/>
  <c r="BG213" i="19"/>
  <c r="BE213" i="19"/>
  <c r="T213" i="19"/>
  <c r="R213" i="19"/>
  <c r="P213" i="19"/>
  <c r="BI210" i="19"/>
  <c r="BH210" i="19"/>
  <c r="BG210" i="19"/>
  <c r="BE210" i="19"/>
  <c r="T210" i="19"/>
  <c r="R210" i="19"/>
  <c r="P210" i="19"/>
  <c r="BI207" i="19"/>
  <c r="BH207" i="19"/>
  <c r="BG207" i="19"/>
  <c r="BE207" i="19"/>
  <c r="T207" i="19"/>
  <c r="R207" i="19"/>
  <c r="P207" i="19"/>
  <c r="BI203" i="19"/>
  <c r="BH203" i="19"/>
  <c r="BG203" i="19"/>
  <c r="BE203" i="19"/>
  <c r="T203" i="19"/>
  <c r="R203" i="19"/>
  <c r="P203" i="19"/>
  <c r="BI200" i="19"/>
  <c r="BH200" i="19"/>
  <c r="BG200" i="19"/>
  <c r="BE200" i="19"/>
  <c r="T200" i="19"/>
  <c r="R200" i="19"/>
  <c r="P200" i="19"/>
  <c r="BI196" i="19"/>
  <c r="BH196" i="19"/>
  <c r="BG196" i="19"/>
  <c r="BE196" i="19"/>
  <c r="T196" i="19"/>
  <c r="R196" i="19"/>
  <c r="P196" i="19"/>
  <c r="BI189" i="19"/>
  <c r="BH189" i="19"/>
  <c r="BG189" i="19"/>
  <c r="BE189" i="19"/>
  <c r="T189" i="19"/>
  <c r="R189" i="19"/>
  <c r="P189" i="19"/>
  <c r="BI183" i="19"/>
  <c r="BH183" i="19"/>
  <c r="BG183" i="19"/>
  <c r="BE183" i="19"/>
  <c r="T183" i="19"/>
  <c r="R183" i="19"/>
  <c r="P183" i="19"/>
  <c r="BI178" i="19"/>
  <c r="BH178" i="19"/>
  <c r="BG178" i="19"/>
  <c r="BE178" i="19"/>
  <c r="T178" i="19"/>
  <c r="R178" i="19"/>
  <c r="P178" i="19"/>
  <c r="BI173" i="19"/>
  <c r="BH173" i="19"/>
  <c r="BG173" i="19"/>
  <c r="BE173" i="19"/>
  <c r="T173" i="19"/>
  <c r="R173" i="19"/>
  <c r="P173" i="19"/>
  <c r="BI170" i="19"/>
  <c r="BH170" i="19"/>
  <c r="BG170" i="19"/>
  <c r="BE170" i="19"/>
  <c r="T170" i="19"/>
  <c r="R170" i="19"/>
  <c r="P170" i="19"/>
  <c r="BI167" i="19"/>
  <c r="BH167" i="19"/>
  <c r="BG167" i="19"/>
  <c r="BE167" i="19"/>
  <c r="T167" i="19"/>
  <c r="R167" i="19"/>
  <c r="P167" i="19"/>
  <c r="BI164" i="19"/>
  <c r="BH164" i="19"/>
  <c r="BG164" i="19"/>
  <c r="BE164" i="19"/>
  <c r="T164" i="19"/>
  <c r="R164" i="19"/>
  <c r="P164" i="19"/>
  <c r="BI161" i="19"/>
  <c r="BH161" i="19"/>
  <c r="BG161" i="19"/>
  <c r="BE161" i="19"/>
  <c r="T161" i="19"/>
  <c r="R161" i="19"/>
  <c r="P161" i="19"/>
  <c r="BI158" i="19"/>
  <c r="BH158" i="19"/>
  <c r="BG158" i="19"/>
  <c r="BE158" i="19"/>
  <c r="T158" i="19"/>
  <c r="R158" i="19"/>
  <c r="P158" i="19"/>
  <c r="BI155" i="19"/>
  <c r="BH155" i="19"/>
  <c r="BG155" i="19"/>
  <c r="BE155" i="19"/>
  <c r="T155" i="19"/>
  <c r="R155" i="19"/>
  <c r="P155" i="19"/>
  <c r="BI151" i="19"/>
  <c r="BH151" i="19"/>
  <c r="BG151" i="19"/>
  <c r="BE151" i="19"/>
  <c r="T151" i="19"/>
  <c r="R151" i="19"/>
  <c r="P151" i="19"/>
  <c r="BI147" i="19"/>
  <c r="BH147" i="19"/>
  <c r="BG147" i="19"/>
  <c r="BE147" i="19"/>
  <c r="T147" i="19"/>
  <c r="R147" i="19"/>
  <c r="P147" i="19"/>
  <c r="BI143" i="19"/>
  <c r="BH143" i="19"/>
  <c r="BG143" i="19"/>
  <c r="BE143" i="19"/>
  <c r="T143" i="19"/>
  <c r="R143" i="19"/>
  <c r="P143" i="19"/>
  <c r="BI138" i="19"/>
  <c r="BH138" i="19"/>
  <c r="BG138" i="19"/>
  <c r="BE138" i="19"/>
  <c r="T138" i="19"/>
  <c r="T137" i="19"/>
  <c r="R138" i="19"/>
  <c r="R137" i="19" s="1"/>
  <c r="P138" i="19"/>
  <c r="P137" i="19"/>
  <c r="BI134" i="19"/>
  <c r="BH134" i="19"/>
  <c r="BG134" i="19"/>
  <c r="BE134" i="19"/>
  <c r="T134" i="19"/>
  <c r="T133" i="19"/>
  <c r="R134" i="19"/>
  <c r="R133" i="19" s="1"/>
  <c r="P134" i="19"/>
  <c r="P133" i="19" s="1"/>
  <c r="BI131" i="19"/>
  <c r="BH131" i="19"/>
  <c r="BG131" i="19"/>
  <c r="BE131" i="19"/>
  <c r="T131" i="19"/>
  <c r="R131" i="19"/>
  <c r="P131" i="19"/>
  <c r="BI128" i="19"/>
  <c r="BH128" i="19"/>
  <c r="BG128" i="19"/>
  <c r="BE128" i="19"/>
  <c r="T128" i="19"/>
  <c r="R128" i="19"/>
  <c r="P128" i="19"/>
  <c r="BI125" i="19"/>
  <c r="BH125" i="19"/>
  <c r="BG125" i="19"/>
  <c r="BE125" i="19"/>
  <c r="T125" i="19"/>
  <c r="R125" i="19"/>
  <c r="P125" i="19"/>
  <c r="BI122" i="19"/>
  <c r="BH122" i="19"/>
  <c r="BG122" i="19"/>
  <c r="BE122" i="19"/>
  <c r="T122" i="19"/>
  <c r="R122" i="19"/>
  <c r="P122" i="19"/>
  <c r="BI119" i="19"/>
  <c r="BH119" i="19"/>
  <c r="BG119" i="19"/>
  <c r="BE119" i="19"/>
  <c r="T119" i="19"/>
  <c r="R119" i="19"/>
  <c r="P119" i="19"/>
  <c r="BI116" i="19"/>
  <c r="BH116" i="19"/>
  <c r="BG116" i="19"/>
  <c r="BE116" i="19"/>
  <c r="T116" i="19"/>
  <c r="R116" i="19"/>
  <c r="P116" i="19"/>
  <c r="BI113" i="19"/>
  <c r="BH113" i="19"/>
  <c r="BG113" i="19"/>
  <c r="BE113" i="19"/>
  <c r="T113" i="19"/>
  <c r="R113" i="19"/>
  <c r="P113" i="19"/>
  <c r="BI110" i="19"/>
  <c r="BH110" i="19"/>
  <c r="BG110" i="19"/>
  <c r="BE110" i="19"/>
  <c r="T110" i="19"/>
  <c r="R110" i="19"/>
  <c r="P110" i="19"/>
  <c r="BI106" i="19"/>
  <c r="BH106" i="19"/>
  <c r="BG106" i="19"/>
  <c r="BE106" i="19"/>
  <c r="T106" i="19"/>
  <c r="R106" i="19"/>
  <c r="P106" i="19"/>
  <c r="J100" i="19"/>
  <c r="J99" i="19"/>
  <c r="F99" i="19"/>
  <c r="F97" i="19"/>
  <c r="E95" i="19"/>
  <c r="J63" i="19"/>
  <c r="J62" i="19"/>
  <c r="F62" i="19"/>
  <c r="F60" i="19"/>
  <c r="E58" i="19"/>
  <c r="J22" i="19"/>
  <c r="E22" i="19"/>
  <c r="F100" i="19" s="1"/>
  <c r="J21" i="19"/>
  <c r="J16" i="19"/>
  <c r="J97" i="19" s="1"/>
  <c r="E7" i="19"/>
  <c r="E89" i="19" s="1"/>
  <c r="J39" i="18"/>
  <c r="J38" i="18"/>
  <c r="AY76" i="1" s="1"/>
  <c r="J37" i="18"/>
  <c r="AX76" i="1"/>
  <c r="BI2276" i="18"/>
  <c r="BH2276" i="18"/>
  <c r="BG2276" i="18"/>
  <c r="BE2276" i="18"/>
  <c r="T2276" i="18"/>
  <c r="T2275" i="18" s="1"/>
  <c r="T2274" i="18" s="1"/>
  <c r="R2276" i="18"/>
  <c r="R2275" i="18" s="1"/>
  <c r="R2274" i="18" s="1"/>
  <c r="P2276" i="18"/>
  <c r="P2275" i="18" s="1"/>
  <c r="P2274" i="18" s="1"/>
  <c r="BI2272" i="18"/>
  <c r="BH2272" i="18"/>
  <c r="BG2272" i="18"/>
  <c r="BE2272" i="18"/>
  <c r="T2272" i="18"/>
  <c r="R2272" i="18"/>
  <c r="P2272" i="18"/>
  <c r="BI2267" i="18"/>
  <c r="BH2267" i="18"/>
  <c r="BG2267" i="18"/>
  <c r="BE2267" i="18"/>
  <c r="T2267" i="18"/>
  <c r="R2267" i="18"/>
  <c r="P2267" i="18"/>
  <c r="BI2262" i="18"/>
  <c r="BH2262" i="18"/>
  <c r="BG2262" i="18"/>
  <c r="BE2262" i="18"/>
  <c r="T2262" i="18"/>
  <c r="R2262" i="18"/>
  <c r="P2262" i="18"/>
  <c r="BI2255" i="18"/>
  <c r="BH2255" i="18"/>
  <c r="BG2255" i="18"/>
  <c r="BE2255" i="18"/>
  <c r="T2255" i="18"/>
  <c r="R2255" i="18"/>
  <c r="P2255" i="18"/>
  <c r="BI2250" i="18"/>
  <c r="BH2250" i="18"/>
  <c r="BG2250" i="18"/>
  <c r="BE2250" i="18"/>
  <c r="T2250" i="18"/>
  <c r="R2250" i="18"/>
  <c r="P2250" i="18"/>
  <c r="BI2244" i="18"/>
  <c r="BH2244" i="18"/>
  <c r="BG2244" i="18"/>
  <c r="BE2244" i="18"/>
  <c r="T2244" i="18"/>
  <c r="R2244" i="18"/>
  <c r="P2244" i="18"/>
  <c r="BI2237" i="18"/>
  <c r="BH2237" i="18"/>
  <c r="BG2237" i="18"/>
  <c r="BE2237" i="18"/>
  <c r="T2237" i="18"/>
  <c r="R2237" i="18"/>
  <c r="P2237" i="18"/>
  <c r="BI2228" i="18"/>
  <c r="BH2228" i="18"/>
  <c r="BG2228" i="18"/>
  <c r="BE2228" i="18"/>
  <c r="T2228" i="18"/>
  <c r="R2228" i="18"/>
  <c r="P2228" i="18"/>
  <c r="BI2220" i="18"/>
  <c r="BH2220" i="18"/>
  <c r="BG2220" i="18"/>
  <c r="BE2220" i="18"/>
  <c r="T2220" i="18"/>
  <c r="R2220" i="18"/>
  <c r="P2220" i="18"/>
  <c r="BI2215" i="18"/>
  <c r="BH2215" i="18"/>
  <c r="BG2215" i="18"/>
  <c r="BE2215" i="18"/>
  <c r="T2215" i="18"/>
  <c r="R2215" i="18"/>
  <c r="P2215" i="18"/>
  <c r="BI2211" i="18"/>
  <c r="BH2211" i="18"/>
  <c r="BG2211" i="18"/>
  <c r="BE2211" i="18"/>
  <c r="T2211" i="18"/>
  <c r="R2211" i="18"/>
  <c r="P2211" i="18"/>
  <c r="BI2205" i="18"/>
  <c r="BH2205" i="18"/>
  <c r="BG2205" i="18"/>
  <c r="BE2205" i="18"/>
  <c r="T2205" i="18"/>
  <c r="R2205" i="18"/>
  <c r="P2205" i="18"/>
  <c r="BI2195" i="18"/>
  <c r="BH2195" i="18"/>
  <c r="BG2195" i="18"/>
  <c r="BE2195" i="18"/>
  <c r="T2195" i="18"/>
  <c r="R2195" i="18"/>
  <c r="P2195" i="18"/>
  <c r="BI2186" i="18"/>
  <c r="BH2186" i="18"/>
  <c r="BG2186" i="18"/>
  <c r="BE2186" i="18"/>
  <c r="T2186" i="18"/>
  <c r="R2186" i="18"/>
  <c r="P2186" i="18"/>
  <c r="BI2177" i="18"/>
  <c r="BH2177" i="18"/>
  <c r="BG2177" i="18"/>
  <c r="BE2177" i="18"/>
  <c r="T2177" i="18"/>
  <c r="R2177" i="18"/>
  <c r="P2177" i="18"/>
  <c r="BI2171" i="18"/>
  <c r="BH2171" i="18"/>
  <c r="BG2171" i="18"/>
  <c r="BE2171" i="18"/>
  <c r="T2171" i="18"/>
  <c r="R2171" i="18"/>
  <c r="P2171" i="18"/>
  <c r="BI2170" i="18"/>
  <c r="BH2170" i="18"/>
  <c r="BG2170" i="18"/>
  <c r="BE2170" i="18"/>
  <c r="T2170" i="18"/>
  <c r="R2170" i="18"/>
  <c r="P2170" i="18"/>
  <c r="BI2168" i="18"/>
  <c r="BH2168" i="18"/>
  <c r="BG2168" i="18"/>
  <c r="BE2168" i="18"/>
  <c r="T2168" i="18"/>
  <c r="R2168" i="18"/>
  <c r="P2168" i="18"/>
  <c r="BI2165" i="18"/>
  <c r="BH2165" i="18"/>
  <c r="BG2165" i="18"/>
  <c r="BE2165" i="18"/>
  <c r="T2165" i="18"/>
  <c r="R2165" i="18"/>
  <c r="P2165" i="18"/>
  <c r="BI2161" i="18"/>
  <c r="BH2161" i="18"/>
  <c r="BG2161" i="18"/>
  <c r="BE2161" i="18"/>
  <c r="T2161" i="18"/>
  <c r="R2161" i="18"/>
  <c r="P2161" i="18"/>
  <c r="BI2159" i="18"/>
  <c r="BH2159" i="18"/>
  <c r="BG2159" i="18"/>
  <c r="BE2159" i="18"/>
  <c r="T2159" i="18"/>
  <c r="R2159" i="18"/>
  <c r="P2159" i="18"/>
  <c r="BI2157" i="18"/>
  <c r="BH2157" i="18"/>
  <c r="BG2157" i="18"/>
  <c r="BE2157" i="18"/>
  <c r="T2157" i="18"/>
  <c r="R2157" i="18"/>
  <c r="P2157" i="18"/>
  <c r="BI2155" i="18"/>
  <c r="BH2155" i="18"/>
  <c r="BG2155" i="18"/>
  <c r="BE2155" i="18"/>
  <c r="T2155" i="18"/>
  <c r="R2155" i="18"/>
  <c r="P2155" i="18"/>
  <c r="BI2151" i="18"/>
  <c r="BH2151" i="18"/>
  <c r="BG2151" i="18"/>
  <c r="BE2151" i="18"/>
  <c r="T2151" i="18"/>
  <c r="R2151" i="18"/>
  <c r="P2151" i="18"/>
  <c r="BI2147" i="18"/>
  <c r="BH2147" i="18"/>
  <c r="BG2147" i="18"/>
  <c r="BE2147" i="18"/>
  <c r="T2147" i="18"/>
  <c r="R2147" i="18"/>
  <c r="P2147" i="18"/>
  <c r="BI2144" i="18"/>
  <c r="BH2144" i="18"/>
  <c r="BG2144" i="18"/>
  <c r="BE2144" i="18"/>
  <c r="T2144" i="18"/>
  <c r="R2144" i="18"/>
  <c r="P2144" i="18"/>
  <c r="BI2137" i="18"/>
  <c r="BH2137" i="18"/>
  <c r="BG2137" i="18"/>
  <c r="BE2137" i="18"/>
  <c r="T2137" i="18"/>
  <c r="R2137" i="18"/>
  <c r="P2137" i="18"/>
  <c r="BI2133" i="18"/>
  <c r="BH2133" i="18"/>
  <c r="BG2133" i="18"/>
  <c r="BE2133" i="18"/>
  <c r="T2133" i="18"/>
  <c r="R2133" i="18"/>
  <c r="P2133" i="18"/>
  <c r="BI2115" i="18"/>
  <c r="BH2115" i="18"/>
  <c r="BG2115" i="18"/>
  <c r="BE2115" i="18"/>
  <c r="T2115" i="18"/>
  <c r="R2115" i="18"/>
  <c r="P2115" i="18"/>
  <c r="BI2112" i="18"/>
  <c r="BH2112" i="18"/>
  <c r="BG2112" i="18"/>
  <c r="BE2112" i="18"/>
  <c r="T2112" i="18"/>
  <c r="R2112" i="18"/>
  <c r="P2112" i="18"/>
  <c r="BI2107" i="18"/>
  <c r="BH2107" i="18"/>
  <c r="BG2107" i="18"/>
  <c r="BE2107" i="18"/>
  <c r="T2107" i="18"/>
  <c r="R2107" i="18"/>
  <c r="P2107" i="18"/>
  <c r="BI2102" i="18"/>
  <c r="BH2102" i="18"/>
  <c r="BG2102" i="18"/>
  <c r="BE2102" i="18"/>
  <c r="T2102" i="18"/>
  <c r="R2102" i="18"/>
  <c r="P2102" i="18"/>
  <c r="BI2098" i="18"/>
  <c r="BH2098" i="18"/>
  <c r="BG2098" i="18"/>
  <c r="BE2098" i="18"/>
  <c r="T2098" i="18"/>
  <c r="R2098" i="18"/>
  <c r="P2098" i="18"/>
  <c r="BI2094" i="18"/>
  <c r="BH2094" i="18"/>
  <c r="BG2094" i="18"/>
  <c r="BE2094" i="18"/>
  <c r="T2094" i="18"/>
  <c r="R2094" i="18"/>
  <c r="P2094" i="18"/>
  <c r="BI2089" i="18"/>
  <c r="BH2089" i="18"/>
  <c r="BG2089" i="18"/>
  <c r="BE2089" i="18"/>
  <c r="T2089" i="18"/>
  <c r="R2089" i="18"/>
  <c r="P2089" i="18"/>
  <c r="BI2085" i="18"/>
  <c r="BH2085" i="18"/>
  <c r="BG2085" i="18"/>
  <c r="BE2085" i="18"/>
  <c r="T2085" i="18"/>
  <c r="R2085" i="18"/>
  <c r="P2085" i="18"/>
  <c r="BI2078" i="18"/>
  <c r="BH2078" i="18"/>
  <c r="BG2078" i="18"/>
  <c r="BE2078" i="18"/>
  <c r="T2078" i="18"/>
  <c r="R2078" i="18"/>
  <c r="P2078" i="18"/>
  <c r="BI2074" i="18"/>
  <c r="BH2074" i="18"/>
  <c r="BG2074" i="18"/>
  <c r="BE2074" i="18"/>
  <c r="T2074" i="18"/>
  <c r="R2074" i="18"/>
  <c r="P2074" i="18"/>
  <c r="BI2071" i="18"/>
  <c r="BH2071" i="18"/>
  <c r="BG2071" i="18"/>
  <c r="BE2071" i="18"/>
  <c r="T2071" i="18"/>
  <c r="R2071" i="18"/>
  <c r="P2071" i="18"/>
  <c r="BI2066" i="18"/>
  <c r="BH2066" i="18"/>
  <c r="BG2066" i="18"/>
  <c r="BE2066" i="18"/>
  <c r="T2066" i="18"/>
  <c r="R2066" i="18"/>
  <c r="P2066" i="18"/>
  <c r="BI2063" i="18"/>
  <c r="BH2063" i="18"/>
  <c r="BG2063" i="18"/>
  <c r="BE2063" i="18"/>
  <c r="T2063" i="18"/>
  <c r="R2063" i="18"/>
  <c r="P2063" i="18"/>
  <c r="BI2059" i="18"/>
  <c r="BH2059" i="18"/>
  <c r="BG2059" i="18"/>
  <c r="BE2059" i="18"/>
  <c r="T2059" i="18"/>
  <c r="R2059" i="18"/>
  <c r="P2059" i="18"/>
  <c r="BI2055" i="18"/>
  <c r="BH2055" i="18"/>
  <c r="BG2055" i="18"/>
  <c r="BE2055" i="18"/>
  <c r="T2055" i="18"/>
  <c r="R2055" i="18"/>
  <c r="P2055" i="18"/>
  <c r="BI2051" i="18"/>
  <c r="BH2051" i="18"/>
  <c r="BG2051" i="18"/>
  <c r="BE2051" i="18"/>
  <c r="T2051" i="18"/>
  <c r="R2051" i="18"/>
  <c r="P2051" i="18"/>
  <c r="BI2047" i="18"/>
  <c r="BH2047" i="18"/>
  <c r="BG2047" i="18"/>
  <c r="BE2047" i="18"/>
  <c r="T2047" i="18"/>
  <c r="R2047" i="18"/>
  <c r="P2047" i="18"/>
  <c r="BI2043" i="18"/>
  <c r="BH2043" i="18"/>
  <c r="BG2043" i="18"/>
  <c r="BE2043" i="18"/>
  <c r="T2043" i="18"/>
  <c r="R2043" i="18"/>
  <c r="P2043" i="18"/>
  <c r="BI2039" i="18"/>
  <c r="BH2039" i="18"/>
  <c r="BG2039" i="18"/>
  <c r="BE2039" i="18"/>
  <c r="T2039" i="18"/>
  <c r="R2039" i="18"/>
  <c r="P2039" i="18"/>
  <c r="BI2035" i="18"/>
  <c r="BH2035" i="18"/>
  <c r="BG2035" i="18"/>
  <c r="BE2035" i="18"/>
  <c r="T2035" i="18"/>
  <c r="R2035" i="18"/>
  <c r="P2035" i="18"/>
  <c r="BI2007" i="18"/>
  <c r="BH2007" i="18"/>
  <c r="BG2007" i="18"/>
  <c r="BE2007" i="18"/>
  <c r="T2007" i="18"/>
  <c r="R2007" i="18"/>
  <c r="P2007" i="18"/>
  <c r="BI2003" i="18"/>
  <c r="BH2003" i="18"/>
  <c r="BG2003" i="18"/>
  <c r="BE2003" i="18"/>
  <c r="T2003" i="18"/>
  <c r="R2003" i="18"/>
  <c r="P2003" i="18"/>
  <c r="BI1999" i="18"/>
  <c r="BH1999" i="18"/>
  <c r="BG1999" i="18"/>
  <c r="BE1999" i="18"/>
  <c r="T1999" i="18"/>
  <c r="R1999" i="18"/>
  <c r="P1999" i="18"/>
  <c r="BI1996" i="18"/>
  <c r="BH1996" i="18"/>
  <c r="BG1996" i="18"/>
  <c r="BE1996" i="18"/>
  <c r="T1996" i="18"/>
  <c r="R1996" i="18"/>
  <c r="P1996" i="18"/>
  <c r="BI1992" i="18"/>
  <c r="BH1992" i="18"/>
  <c r="BG1992" i="18"/>
  <c r="BE1992" i="18"/>
  <c r="T1992" i="18"/>
  <c r="R1992" i="18"/>
  <c r="P1992" i="18"/>
  <c r="BI1985" i="18"/>
  <c r="BH1985" i="18"/>
  <c r="BG1985" i="18"/>
  <c r="BE1985" i="18"/>
  <c r="T1985" i="18"/>
  <c r="R1985" i="18"/>
  <c r="P1985" i="18"/>
  <c r="BI1983" i="18"/>
  <c r="BH1983" i="18"/>
  <c r="BG1983" i="18"/>
  <c r="BE1983" i="18"/>
  <c r="T1983" i="18"/>
  <c r="R1983" i="18"/>
  <c r="P1983" i="18"/>
  <c r="BI1979" i="18"/>
  <c r="BH1979" i="18"/>
  <c r="BG1979" i="18"/>
  <c r="BE1979" i="18"/>
  <c r="T1979" i="18"/>
  <c r="R1979" i="18"/>
  <c r="P1979" i="18"/>
  <c r="BI1975" i="18"/>
  <c r="BH1975" i="18"/>
  <c r="BG1975" i="18"/>
  <c r="BE1975" i="18"/>
  <c r="T1975" i="18"/>
  <c r="R1975" i="18"/>
  <c r="P1975" i="18"/>
  <c r="BI1968" i="18"/>
  <c r="BH1968" i="18"/>
  <c r="BG1968" i="18"/>
  <c r="BE1968" i="18"/>
  <c r="T1968" i="18"/>
  <c r="R1968" i="18"/>
  <c r="P1968" i="18"/>
  <c r="BI1966" i="18"/>
  <c r="BH1966" i="18"/>
  <c r="BG1966" i="18"/>
  <c r="BE1966" i="18"/>
  <c r="T1966" i="18"/>
  <c r="R1966" i="18"/>
  <c r="P1966" i="18"/>
  <c r="BI1964" i="18"/>
  <c r="BH1964" i="18"/>
  <c r="BG1964" i="18"/>
  <c r="BE1964" i="18"/>
  <c r="T1964" i="18"/>
  <c r="R1964" i="18"/>
  <c r="P1964" i="18"/>
  <c r="BI1960" i="18"/>
  <c r="BH1960" i="18"/>
  <c r="BG1960" i="18"/>
  <c r="BE1960" i="18"/>
  <c r="T1960" i="18"/>
  <c r="R1960" i="18"/>
  <c r="P1960" i="18"/>
  <c r="BI1956" i="18"/>
  <c r="BH1956" i="18"/>
  <c r="BG1956" i="18"/>
  <c r="BE1956" i="18"/>
  <c r="T1956" i="18"/>
  <c r="R1956" i="18"/>
  <c r="P1956" i="18"/>
  <c r="BI1947" i="18"/>
  <c r="BH1947" i="18"/>
  <c r="BG1947" i="18"/>
  <c r="BE1947" i="18"/>
  <c r="T1947" i="18"/>
  <c r="R1947" i="18"/>
  <c r="P1947" i="18"/>
  <c r="BI1943" i="18"/>
  <c r="BH1943" i="18"/>
  <c r="BG1943" i="18"/>
  <c r="BE1943" i="18"/>
  <c r="T1943" i="18"/>
  <c r="R1943" i="18"/>
  <c r="P1943" i="18"/>
  <c r="BI1926" i="18"/>
  <c r="BH1926" i="18"/>
  <c r="BG1926" i="18"/>
  <c r="BE1926" i="18"/>
  <c r="T1926" i="18"/>
  <c r="R1926" i="18"/>
  <c r="P1926" i="18"/>
  <c r="BI1923" i="18"/>
  <c r="BH1923" i="18"/>
  <c r="BG1923" i="18"/>
  <c r="BE1923" i="18"/>
  <c r="T1923" i="18"/>
  <c r="R1923" i="18"/>
  <c r="P1923" i="18"/>
  <c r="BI1922" i="18"/>
  <c r="BH1922" i="18"/>
  <c r="BG1922" i="18"/>
  <c r="BE1922" i="18"/>
  <c r="T1922" i="18"/>
  <c r="R1922" i="18"/>
  <c r="P1922" i="18"/>
  <c r="BI1921" i="18"/>
  <c r="BH1921" i="18"/>
  <c r="BG1921" i="18"/>
  <c r="BE1921" i="18"/>
  <c r="T1921" i="18"/>
  <c r="R1921" i="18"/>
  <c r="P1921" i="18"/>
  <c r="BI1920" i="18"/>
  <c r="BH1920" i="18"/>
  <c r="BG1920" i="18"/>
  <c r="BE1920" i="18"/>
  <c r="T1920" i="18"/>
  <c r="R1920" i="18"/>
  <c r="P1920" i="18"/>
  <c r="BI1919" i="18"/>
  <c r="BH1919" i="18"/>
  <c r="BG1919" i="18"/>
  <c r="BE1919" i="18"/>
  <c r="T1919" i="18"/>
  <c r="R1919" i="18"/>
  <c r="P1919" i="18"/>
  <c r="BI1918" i="18"/>
  <c r="BH1918" i="18"/>
  <c r="BG1918" i="18"/>
  <c r="BE1918" i="18"/>
  <c r="T1918" i="18"/>
  <c r="R1918" i="18"/>
  <c r="P1918" i="18"/>
  <c r="BI1917" i="18"/>
  <c r="BH1917" i="18"/>
  <c r="BG1917" i="18"/>
  <c r="BE1917" i="18"/>
  <c r="T1917" i="18"/>
  <c r="R1917" i="18"/>
  <c r="P1917" i="18"/>
  <c r="BI1915" i="18"/>
  <c r="BH1915" i="18"/>
  <c r="BG1915" i="18"/>
  <c r="BE1915" i="18"/>
  <c r="T1915" i="18"/>
  <c r="R1915" i="18"/>
  <c r="P1915" i="18"/>
  <c r="BI1910" i="18"/>
  <c r="BH1910" i="18"/>
  <c r="BG1910" i="18"/>
  <c r="BE1910" i="18"/>
  <c r="T1910" i="18"/>
  <c r="R1910" i="18"/>
  <c r="P1910" i="18"/>
  <c r="BI1905" i="18"/>
  <c r="BH1905" i="18"/>
  <c r="BG1905" i="18"/>
  <c r="BE1905" i="18"/>
  <c r="T1905" i="18"/>
  <c r="R1905" i="18"/>
  <c r="P1905" i="18"/>
  <c r="BI1899" i="18"/>
  <c r="BH1899" i="18"/>
  <c r="BG1899" i="18"/>
  <c r="BE1899" i="18"/>
  <c r="T1899" i="18"/>
  <c r="R1899" i="18"/>
  <c r="P1899" i="18"/>
  <c r="BI1894" i="18"/>
  <c r="BH1894" i="18"/>
  <c r="BG1894" i="18"/>
  <c r="BE1894" i="18"/>
  <c r="T1894" i="18"/>
  <c r="R1894" i="18"/>
  <c r="P1894" i="18"/>
  <c r="BI1888" i="18"/>
  <c r="BH1888" i="18"/>
  <c r="BG1888" i="18"/>
  <c r="BE1888" i="18"/>
  <c r="T1888" i="18"/>
  <c r="R1888" i="18"/>
  <c r="P1888" i="18"/>
  <c r="BI1886" i="18"/>
  <c r="BH1886" i="18"/>
  <c r="BG1886" i="18"/>
  <c r="BE1886" i="18"/>
  <c r="T1886" i="18"/>
  <c r="R1886" i="18"/>
  <c r="P1886" i="18"/>
  <c r="BI1884" i="18"/>
  <c r="BH1884" i="18"/>
  <c r="BG1884" i="18"/>
  <c r="BE1884" i="18"/>
  <c r="T1884" i="18"/>
  <c r="R1884" i="18"/>
  <c r="P1884" i="18"/>
  <c r="BI1882" i="18"/>
  <c r="BH1882" i="18"/>
  <c r="BG1882" i="18"/>
  <c r="BE1882" i="18"/>
  <c r="T1882" i="18"/>
  <c r="R1882" i="18"/>
  <c r="P1882" i="18"/>
  <c r="BI1877" i="18"/>
  <c r="BH1877" i="18"/>
  <c r="BG1877" i="18"/>
  <c r="BE1877" i="18"/>
  <c r="T1877" i="18"/>
  <c r="R1877" i="18"/>
  <c r="P1877" i="18"/>
  <c r="BI1871" i="18"/>
  <c r="BH1871" i="18"/>
  <c r="BG1871" i="18"/>
  <c r="BE1871" i="18"/>
  <c r="T1871" i="18"/>
  <c r="R1871" i="18"/>
  <c r="P1871" i="18"/>
  <c r="BI1866" i="18"/>
  <c r="BH1866" i="18"/>
  <c r="BG1866" i="18"/>
  <c r="BE1866" i="18"/>
  <c r="T1866" i="18"/>
  <c r="R1866" i="18"/>
  <c r="P1866" i="18"/>
  <c r="BI1861" i="18"/>
  <c r="BH1861" i="18"/>
  <c r="BG1861" i="18"/>
  <c r="BE1861" i="18"/>
  <c r="T1861" i="18"/>
  <c r="R1861" i="18"/>
  <c r="P1861" i="18"/>
  <c r="BI1855" i="18"/>
  <c r="BH1855" i="18"/>
  <c r="BG1855" i="18"/>
  <c r="BE1855" i="18"/>
  <c r="T1855" i="18"/>
  <c r="R1855" i="18"/>
  <c r="P1855" i="18"/>
  <c r="BI1849" i="18"/>
  <c r="BH1849" i="18"/>
  <c r="BG1849" i="18"/>
  <c r="BE1849" i="18"/>
  <c r="T1849" i="18"/>
  <c r="R1849" i="18"/>
  <c r="P1849" i="18"/>
  <c r="BI1843" i="18"/>
  <c r="BH1843" i="18"/>
  <c r="BG1843" i="18"/>
  <c r="BE1843" i="18"/>
  <c r="T1843" i="18"/>
  <c r="R1843" i="18"/>
  <c r="P1843" i="18"/>
  <c r="BI1837" i="18"/>
  <c r="BH1837" i="18"/>
  <c r="BG1837" i="18"/>
  <c r="BE1837" i="18"/>
  <c r="T1837" i="18"/>
  <c r="R1837" i="18"/>
  <c r="P1837" i="18"/>
  <c r="BI1832" i="18"/>
  <c r="BH1832" i="18"/>
  <c r="BG1832" i="18"/>
  <c r="BE1832" i="18"/>
  <c r="T1832" i="18"/>
  <c r="R1832" i="18"/>
  <c r="P1832" i="18"/>
  <c r="BI1826" i="18"/>
  <c r="BH1826" i="18"/>
  <c r="BG1826" i="18"/>
  <c r="BE1826" i="18"/>
  <c r="T1826" i="18"/>
  <c r="R1826" i="18"/>
  <c r="P1826" i="18"/>
  <c r="BI1821" i="18"/>
  <c r="BH1821" i="18"/>
  <c r="BG1821" i="18"/>
  <c r="BE1821" i="18"/>
  <c r="T1821" i="18"/>
  <c r="R1821" i="18"/>
  <c r="P1821" i="18"/>
  <c r="BI1816" i="18"/>
  <c r="BH1816" i="18"/>
  <c r="BG1816" i="18"/>
  <c r="BE1816" i="18"/>
  <c r="T1816" i="18"/>
  <c r="R1816" i="18"/>
  <c r="P1816" i="18"/>
  <c r="BI1811" i="18"/>
  <c r="BH1811" i="18"/>
  <c r="BG1811" i="18"/>
  <c r="BE1811" i="18"/>
  <c r="T1811" i="18"/>
  <c r="R1811" i="18"/>
  <c r="P1811" i="18"/>
  <c r="BI1806" i="18"/>
  <c r="BH1806" i="18"/>
  <c r="BG1806" i="18"/>
  <c r="BE1806" i="18"/>
  <c r="T1806" i="18"/>
  <c r="R1806" i="18"/>
  <c r="P1806" i="18"/>
  <c r="BI1801" i="18"/>
  <c r="BH1801" i="18"/>
  <c r="BG1801" i="18"/>
  <c r="BE1801" i="18"/>
  <c r="T1801" i="18"/>
  <c r="R1801" i="18"/>
  <c r="P1801" i="18"/>
  <c r="BI1796" i="18"/>
  <c r="BH1796" i="18"/>
  <c r="BG1796" i="18"/>
  <c r="BE1796" i="18"/>
  <c r="T1796" i="18"/>
  <c r="R1796" i="18"/>
  <c r="P1796" i="18"/>
  <c r="BI1791" i="18"/>
  <c r="BH1791" i="18"/>
  <c r="BG1791" i="18"/>
  <c r="BE1791" i="18"/>
  <c r="T1791" i="18"/>
  <c r="R1791" i="18"/>
  <c r="P1791" i="18"/>
  <c r="BI1789" i="18"/>
  <c r="BH1789" i="18"/>
  <c r="BG1789" i="18"/>
  <c r="BE1789" i="18"/>
  <c r="T1789" i="18"/>
  <c r="R1789" i="18"/>
  <c r="P1789" i="18"/>
  <c r="BI1784" i="18"/>
  <c r="BH1784" i="18"/>
  <c r="BG1784" i="18"/>
  <c r="BE1784" i="18"/>
  <c r="T1784" i="18"/>
  <c r="R1784" i="18"/>
  <c r="P1784" i="18"/>
  <c r="BI1779" i="18"/>
  <c r="BH1779" i="18"/>
  <c r="BG1779" i="18"/>
  <c r="BE1779" i="18"/>
  <c r="T1779" i="18"/>
  <c r="R1779" i="18"/>
  <c r="P1779" i="18"/>
  <c r="BI1774" i="18"/>
  <c r="BH1774" i="18"/>
  <c r="BG1774" i="18"/>
  <c r="BE1774" i="18"/>
  <c r="T1774" i="18"/>
  <c r="R1774" i="18"/>
  <c r="P1774" i="18"/>
  <c r="BI1769" i="18"/>
  <c r="BH1769" i="18"/>
  <c r="BG1769" i="18"/>
  <c r="BE1769" i="18"/>
  <c r="T1769" i="18"/>
  <c r="R1769" i="18"/>
  <c r="P1769" i="18"/>
  <c r="BI1764" i="18"/>
  <c r="BH1764" i="18"/>
  <c r="BG1764" i="18"/>
  <c r="BE1764" i="18"/>
  <c r="T1764" i="18"/>
  <c r="R1764" i="18"/>
  <c r="P1764" i="18"/>
  <c r="BI1759" i="18"/>
  <c r="BH1759" i="18"/>
  <c r="BG1759" i="18"/>
  <c r="BE1759" i="18"/>
  <c r="T1759" i="18"/>
  <c r="R1759" i="18"/>
  <c r="P1759" i="18"/>
  <c r="BI1754" i="18"/>
  <c r="BH1754" i="18"/>
  <c r="BG1754" i="18"/>
  <c r="BE1754" i="18"/>
  <c r="T1754" i="18"/>
  <c r="R1754" i="18"/>
  <c r="P1754" i="18"/>
  <c r="BI1749" i="18"/>
  <c r="BH1749" i="18"/>
  <c r="BG1749" i="18"/>
  <c r="BE1749" i="18"/>
  <c r="T1749" i="18"/>
  <c r="R1749" i="18"/>
  <c r="P1749" i="18"/>
  <c r="BI1744" i="18"/>
  <c r="BH1744" i="18"/>
  <c r="BG1744" i="18"/>
  <c r="BE1744" i="18"/>
  <c r="T1744" i="18"/>
  <c r="R1744" i="18"/>
  <c r="P1744" i="18"/>
  <c r="BI1739" i="18"/>
  <c r="BH1739" i="18"/>
  <c r="BG1739" i="18"/>
  <c r="BE1739" i="18"/>
  <c r="T1739" i="18"/>
  <c r="R1739" i="18"/>
  <c r="P1739" i="18"/>
  <c r="BI1734" i="18"/>
  <c r="BH1734" i="18"/>
  <c r="BG1734" i="18"/>
  <c r="BE1734" i="18"/>
  <c r="T1734" i="18"/>
  <c r="R1734" i="18"/>
  <c r="P1734" i="18"/>
  <c r="BI1731" i="18"/>
  <c r="BH1731" i="18"/>
  <c r="BG1731" i="18"/>
  <c r="BE1731" i="18"/>
  <c r="T1731" i="18"/>
  <c r="R1731" i="18"/>
  <c r="P1731" i="18"/>
  <c r="BI1730" i="18"/>
  <c r="BH1730" i="18"/>
  <c r="BG1730" i="18"/>
  <c r="BE1730" i="18"/>
  <c r="T1730" i="18"/>
  <c r="R1730" i="18"/>
  <c r="P1730" i="18"/>
  <c r="BI1722" i="18"/>
  <c r="BH1722" i="18"/>
  <c r="BG1722" i="18"/>
  <c r="BE1722" i="18"/>
  <c r="T1722" i="18"/>
  <c r="R1722" i="18"/>
  <c r="P1722" i="18"/>
  <c r="BI1714" i="18"/>
  <c r="BH1714" i="18"/>
  <c r="BG1714" i="18"/>
  <c r="BE1714" i="18"/>
  <c r="T1714" i="18"/>
  <c r="R1714" i="18"/>
  <c r="P1714" i="18"/>
  <c r="BI1709" i="18"/>
  <c r="BH1709" i="18"/>
  <c r="BG1709" i="18"/>
  <c r="BE1709" i="18"/>
  <c r="T1709" i="18"/>
  <c r="R1709" i="18"/>
  <c r="P1709" i="18"/>
  <c r="BI1703" i="18"/>
  <c r="BH1703" i="18"/>
  <c r="BG1703" i="18"/>
  <c r="BE1703" i="18"/>
  <c r="T1703" i="18"/>
  <c r="R1703" i="18"/>
  <c r="P1703" i="18"/>
  <c r="BI1698" i="18"/>
  <c r="BH1698" i="18"/>
  <c r="BG1698" i="18"/>
  <c r="BE1698" i="18"/>
  <c r="T1698" i="18"/>
  <c r="R1698" i="18"/>
  <c r="P1698" i="18"/>
  <c r="BI1692" i="18"/>
  <c r="BH1692" i="18"/>
  <c r="BG1692" i="18"/>
  <c r="BE1692" i="18"/>
  <c r="T1692" i="18"/>
  <c r="R1692" i="18"/>
  <c r="P1692" i="18"/>
  <c r="BI1687" i="18"/>
  <c r="BH1687" i="18"/>
  <c r="BG1687" i="18"/>
  <c r="BE1687" i="18"/>
  <c r="T1687" i="18"/>
  <c r="R1687" i="18"/>
  <c r="P1687" i="18"/>
  <c r="BI1683" i="18"/>
  <c r="BH1683" i="18"/>
  <c r="BG1683" i="18"/>
  <c r="BE1683" i="18"/>
  <c r="T1683" i="18"/>
  <c r="R1683" i="18"/>
  <c r="P1683" i="18"/>
  <c r="BI1678" i="18"/>
  <c r="BH1678" i="18"/>
  <c r="BG1678" i="18"/>
  <c r="BE1678" i="18"/>
  <c r="T1678" i="18"/>
  <c r="R1678" i="18"/>
  <c r="P1678" i="18"/>
  <c r="BI1673" i="18"/>
  <c r="BH1673" i="18"/>
  <c r="BG1673" i="18"/>
  <c r="BE1673" i="18"/>
  <c r="T1673" i="18"/>
  <c r="R1673" i="18"/>
  <c r="P1673" i="18"/>
  <c r="BI1668" i="18"/>
  <c r="BH1668" i="18"/>
  <c r="BG1668" i="18"/>
  <c r="BE1668" i="18"/>
  <c r="T1668" i="18"/>
  <c r="R1668" i="18"/>
  <c r="P1668" i="18"/>
  <c r="BI1663" i="18"/>
  <c r="BH1663" i="18"/>
  <c r="BG1663" i="18"/>
  <c r="BE1663" i="18"/>
  <c r="T1663" i="18"/>
  <c r="R1663" i="18"/>
  <c r="P1663" i="18"/>
  <c r="BI1658" i="18"/>
  <c r="BH1658" i="18"/>
  <c r="BG1658" i="18"/>
  <c r="BE1658" i="18"/>
  <c r="T1658" i="18"/>
  <c r="R1658" i="18"/>
  <c r="P1658" i="18"/>
  <c r="BI1646" i="18"/>
  <c r="BH1646" i="18"/>
  <c r="BG1646" i="18"/>
  <c r="BE1646" i="18"/>
  <c r="T1646" i="18"/>
  <c r="R1646" i="18"/>
  <c r="P1646" i="18"/>
  <c r="BI1641" i="18"/>
  <c r="BH1641" i="18"/>
  <c r="BG1641" i="18"/>
  <c r="BE1641" i="18"/>
  <c r="T1641" i="18"/>
  <c r="R1641" i="18"/>
  <c r="P1641" i="18"/>
  <c r="BI1636" i="18"/>
  <c r="BH1636" i="18"/>
  <c r="BG1636" i="18"/>
  <c r="BE1636" i="18"/>
  <c r="T1636" i="18"/>
  <c r="R1636" i="18"/>
  <c r="P1636" i="18"/>
  <c r="BI1629" i="18"/>
  <c r="BH1629" i="18"/>
  <c r="BG1629" i="18"/>
  <c r="BE1629" i="18"/>
  <c r="T1629" i="18"/>
  <c r="R1629" i="18"/>
  <c r="P1629" i="18"/>
  <c r="BI1625" i="18"/>
  <c r="BH1625" i="18"/>
  <c r="BG1625" i="18"/>
  <c r="BE1625" i="18"/>
  <c r="T1625" i="18"/>
  <c r="R1625" i="18"/>
  <c r="P1625" i="18"/>
  <c r="BI1621" i="18"/>
  <c r="BH1621" i="18"/>
  <c r="BG1621" i="18"/>
  <c r="BE1621" i="18"/>
  <c r="T1621" i="18"/>
  <c r="R1621" i="18"/>
  <c r="P1621" i="18"/>
  <c r="BI1617" i="18"/>
  <c r="BH1617" i="18"/>
  <c r="BG1617" i="18"/>
  <c r="BE1617" i="18"/>
  <c r="T1617" i="18"/>
  <c r="R1617" i="18"/>
  <c r="P1617" i="18"/>
  <c r="BI1613" i="18"/>
  <c r="BH1613" i="18"/>
  <c r="BG1613" i="18"/>
  <c r="BE1613" i="18"/>
  <c r="T1613" i="18"/>
  <c r="R1613" i="18"/>
  <c r="P1613" i="18"/>
  <c r="BI1609" i="18"/>
  <c r="BH1609" i="18"/>
  <c r="BG1609" i="18"/>
  <c r="BE1609" i="18"/>
  <c r="T1609" i="18"/>
  <c r="R1609" i="18"/>
  <c r="P1609" i="18"/>
  <c r="BI1605" i="18"/>
  <c r="BH1605" i="18"/>
  <c r="BG1605" i="18"/>
  <c r="BE1605" i="18"/>
  <c r="T1605" i="18"/>
  <c r="R1605" i="18"/>
  <c r="P1605" i="18"/>
  <c r="BI1601" i="18"/>
  <c r="BH1601" i="18"/>
  <c r="BG1601" i="18"/>
  <c r="BE1601" i="18"/>
  <c r="T1601" i="18"/>
  <c r="R1601" i="18"/>
  <c r="P1601" i="18"/>
  <c r="BI1597" i="18"/>
  <c r="BH1597" i="18"/>
  <c r="BG1597" i="18"/>
  <c r="BE1597" i="18"/>
  <c r="T1597" i="18"/>
  <c r="R1597" i="18"/>
  <c r="P1597" i="18"/>
  <c r="BI1593" i="18"/>
  <c r="BH1593" i="18"/>
  <c r="BG1593" i="18"/>
  <c r="BE1593" i="18"/>
  <c r="T1593" i="18"/>
  <c r="R1593" i="18"/>
  <c r="P1593" i="18"/>
  <c r="BI1589" i="18"/>
  <c r="BH1589" i="18"/>
  <c r="BG1589" i="18"/>
  <c r="BE1589" i="18"/>
  <c r="T1589" i="18"/>
  <c r="R1589" i="18"/>
  <c r="P1589" i="18"/>
  <c r="BI1585" i="18"/>
  <c r="BH1585" i="18"/>
  <c r="BG1585" i="18"/>
  <c r="BE1585" i="18"/>
  <c r="T1585" i="18"/>
  <c r="R1585" i="18"/>
  <c r="P1585" i="18"/>
  <c r="BI1581" i="18"/>
  <c r="BH1581" i="18"/>
  <c r="BG1581" i="18"/>
  <c r="BE1581" i="18"/>
  <c r="T1581" i="18"/>
  <c r="R1581" i="18"/>
  <c r="P1581" i="18"/>
  <c r="BI1577" i="18"/>
  <c r="BH1577" i="18"/>
  <c r="BG1577" i="18"/>
  <c r="BE1577" i="18"/>
  <c r="T1577" i="18"/>
  <c r="R1577" i="18"/>
  <c r="P1577" i="18"/>
  <c r="BI1573" i="18"/>
  <c r="BH1573" i="18"/>
  <c r="BG1573" i="18"/>
  <c r="BE1573" i="18"/>
  <c r="T1573" i="18"/>
  <c r="R1573" i="18"/>
  <c r="P1573" i="18"/>
  <c r="BI1569" i="18"/>
  <c r="BH1569" i="18"/>
  <c r="BG1569" i="18"/>
  <c r="BE1569" i="18"/>
  <c r="T1569" i="18"/>
  <c r="R1569" i="18"/>
  <c r="P1569" i="18"/>
  <c r="BI1565" i="18"/>
  <c r="BH1565" i="18"/>
  <c r="BG1565" i="18"/>
  <c r="BE1565" i="18"/>
  <c r="T1565" i="18"/>
  <c r="R1565" i="18"/>
  <c r="P1565" i="18"/>
  <c r="BI1544" i="18"/>
  <c r="BH1544" i="18"/>
  <c r="BG1544" i="18"/>
  <c r="BE1544" i="18"/>
  <c r="T1544" i="18"/>
  <c r="R1544" i="18"/>
  <c r="P1544" i="18"/>
  <c r="BI1543" i="18"/>
  <c r="BH1543" i="18"/>
  <c r="BG1543" i="18"/>
  <c r="BE1543" i="18"/>
  <c r="T1543" i="18"/>
  <c r="R1543" i="18"/>
  <c r="P1543" i="18"/>
  <c r="BI1538" i="18"/>
  <c r="BH1538" i="18"/>
  <c r="BG1538" i="18"/>
  <c r="BE1538" i="18"/>
  <c r="T1538" i="18"/>
  <c r="R1538" i="18"/>
  <c r="P1538" i="18"/>
  <c r="BI1533" i="18"/>
  <c r="BH1533" i="18"/>
  <c r="BG1533" i="18"/>
  <c r="BE1533" i="18"/>
  <c r="T1533" i="18"/>
  <c r="R1533" i="18"/>
  <c r="P1533" i="18"/>
  <c r="BI1528" i="18"/>
  <c r="BH1528" i="18"/>
  <c r="BG1528" i="18"/>
  <c r="BE1528" i="18"/>
  <c r="T1528" i="18"/>
  <c r="R1528" i="18"/>
  <c r="P1528" i="18"/>
  <c r="BI1524" i="18"/>
  <c r="BH1524" i="18"/>
  <c r="BG1524" i="18"/>
  <c r="BE1524" i="18"/>
  <c r="T1524" i="18"/>
  <c r="R1524" i="18"/>
  <c r="P1524" i="18"/>
  <c r="BI1521" i="18"/>
  <c r="BH1521" i="18"/>
  <c r="BG1521" i="18"/>
  <c r="BE1521" i="18"/>
  <c r="T1521" i="18"/>
  <c r="R1521" i="18"/>
  <c r="P1521" i="18"/>
  <c r="BI1517" i="18"/>
  <c r="BH1517" i="18"/>
  <c r="BG1517" i="18"/>
  <c r="BE1517" i="18"/>
  <c r="T1517" i="18"/>
  <c r="R1517" i="18"/>
  <c r="P1517" i="18"/>
  <c r="BI1513" i="18"/>
  <c r="BH1513" i="18"/>
  <c r="BG1513" i="18"/>
  <c r="BE1513" i="18"/>
  <c r="T1513" i="18"/>
  <c r="R1513" i="18"/>
  <c r="P1513" i="18"/>
  <c r="BI1512" i="18"/>
  <c r="BH1512" i="18"/>
  <c r="BG1512" i="18"/>
  <c r="BE1512" i="18"/>
  <c r="T1512" i="18"/>
  <c r="R1512" i="18"/>
  <c r="P1512" i="18"/>
  <c r="BI1506" i="18"/>
  <c r="BH1506" i="18"/>
  <c r="BG1506" i="18"/>
  <c r="BE1506" i="18"/>
  <c r="T1506" i="18"/>
  <c r="R1506" i="18"/>
  <c r="P1506" i="18"/>
  <c r="BI1502" i="18"/>
  <c r="BH1502" i="18"/>
  <c r="BG1502" i="18"/>
  <c r="BE1502" i="18"/>
  <c r="T1502" i="18"/>
  <c r="R1502" i="18"/>
  <c r="P1502" i="18"/>
  <c r="BI1500" i="18"/>
  <c r="BH1500" i="18"/>
  <c r="BG1500" i="18"/>
  <c r="BE1500" i="18"/>
  <c r="T1500" i="18"/>
  <c r="R1500" i="18"/>
  <c r="P1500" i="18"/>
  <c r="BI1494" i="18"/>
  <c r="BH1494" i="18"/>
  <c r="BG1494" i="18"/>
  <c r="BE1494" i="18"/>
  <c r="T1494" i="18"/>
  <c r="R1494" i="18"/>
  <c r="P1494" i="18"/>
  <c r="BI1488" i="18"/>
  <c r="BH1488" i="18"/>
  <c r="BG1488" i="18"/>
  <c r="BE1488" i="18"/>
  <c r="T1488" i="18"/>
  <c r="R1488" i="18"/>
  <c r="P1488" i="18"/>
  <c r="BI1481" i="18"/>
  <c r="BH1481" i="18"/>
  <c r="BG1481" i="18"/>
  <c r="BE1481" i="18"/>
  <c r="T1481" i="18"/>
  <c r="R1481" i="18"/>
  <c r="P1481" i="18"/>
  <c r="BI1472" i="18"/>
  <c r="BH1472" i="18"/>
  <c r="BG1472" i="18"/>
  <c r="BE1472" i="18"/>
  <c r="T1472" i="18"/>
  <c r="R1472" i="18"/>
  <c r="P1472" i="18"/>
  <c r="BI1470" i="18"/>
  <c r="BH1470" i="18"/>
  <c r="BG1470" i="18"/>
  <c r="BE1470" i="18"/>
  <c r="T1470" i="18"/>
  <c r="R1470" i="18"/>
  <c r="P1470" i="18"/>
  <c r="BI1465" i="18"/>
  <c r="BH1465" i="18"/>
  <c r="BG1465" i="18"/>
  <c r="BE1465" i="18"/>
  <c r="T1465" i="18"/>
  <c r="R1465" i="18"/>
  <c r="P1465" i="18"/>
  <c r="BI1462" i="18"/>
  <c r="BH1462" i="18"/>
  <c r="BG1462" i="18"/>
  <c r="BE1462" i="18"/>
  <c r="T1462" i="18"/>
  <c r="R1462" i="18"/>
  <c r="P1462" i="18"/>
  <c r="BI1456" i="18"/>
  <c r="BH1456" i="18"/>
  <c r="BG1456" i="18"/>
  <c r="BE1456" i="18"/>
  <c r="T1456" i="18"/>
  <c r="R1456" i="18"/>
  <c r="P1456" i="18"/>
  <c r="BI1451" i="18"/>
  <c r="BH1451" i="18"/>
  <c r="BG1451" i="18"/>
  <c r="BE1451" i="18"/>
  <c r="T1451" i="18"/>
  <c r="R1451" i="18"/>
  <c r="P1451" i="18"/>
  <c r="BI1445" i="18"/>
  <c r="BH1445" i="18"/>
  <c r="BG1445" i="18"/>
  <c r="BE1445" i="18"/>
  <c r="T1445" i="18"/>
  <c r="R1445" i="18"/>
  <c r="P1445" i="18"/>
  <c r="BI1443" i="18"/>
  <c r="BH1443" i="18"/>
  <c r="BG1443" i="18"/>
  <c r="BE1443" i="18"/>
  <c r="T1443" i="18"/>
  <c r="R1443" i="18"/>
  <c r="P1443" i="18"/>
  <c r="BI1436" i="18"/>
  <c r="BH1436" i="18"/>
  <c r="BG1436" i="18"/>
  <c r="BE1436" i="18"/>
  <c r="T1436" i="18"/>
  <c r="R1436" i="18"/>
  <c r="P1436" i="18"/>
  <c r="BI1434" i="18"/>
  <c r="BH1434" i="18"/>
  <c r="BG1434" i="18"/>
  <c r="BE1434" i="18"/>
  <c r="T1434" i="18"/>
  <c r="R1434" i="18"/>
  <c r="P1434" i="18"/>
  <c r="BI1429" i="18"/>
  <c r="BH1429" i="18"/>
  <c r="BG1429" i="18"/>
  <c r="BE1429" i="18"/>
  <c r="T1429" i="18"/>
  <c r="R1429" i="18"/>
  <c r="P1429" i="18"/>
  <c r="BI1423" i="18"/>
  <c r="BH1423" i="18"/>
  <c r="BG1423" i="18"/>
  <c r="BE1423" i="18"/>
  <c r="T1423" i="18"/>
  <c r="R1423" i="18"/>
  <c r="P1423" i="18"/>
  <c r="BI1417" i="18"/>
  <c r="BH1417" i="18"/>
  <c r="BG1417" i="18"/>
  <c r="BE1417" i="18"/>
  <c r="T1417" i="18"/>
  <c r="R1417" i="18"/>
  <c r="P1417" i="18"/>
  <c r="BI1414" i="18"/>
  <c r="BH1414" i="18"/>
  <c r="BG1414" i="18"/>
  <c r="BE1414" i="18"/>
  <c r="T1414" i="18"/>
  <c r="R1414" i="18"/>
  <c r="P1414" i="18"/>
  <c r="BI1410" i="18"/>
  <c r="BH1410" i="18"/>
  <c r="BG1410" i="18"/>
  <c r="BE1410" i="18"/>
  <c r="T1410" i="18"/>
  <c r="R1410" i="18"/>
  <c r="P1410" i="18"/>
  <c r="BI1406" i="18"/>
  <c r="BH1406" i="18"/>
  <c r="BG1406" i="18"/>
  <c r="BE1406" i="18"/>
  <c r="T1406" i="18"/>
  <c r="R1406" i="18"/>
  <c r="P1406" i="18"/>
  <c r="BI1402" i="18"/>
  <c r="BH1402" i="18"/>
  <c r="BG1402" i="18"/>
  <c r="BE1402" i="18"/>
  <c r="T1402" i="18"/>
  <c r="R1402" i="18"/>
  <c r="P1402" i="18"/>
  <c r="BI1395" i="18"/>
  <c r="BH1395" i="18"/>
  <c r="BG1395" i="18"/>
  <c r="BE1395" i="18"/>
  <c r="T1395" i="18"/>
  <c r="R1395" i="18"/>
  <c r="P1395" i="18"/>
  <c r="BI1390" i="18"/>
  <c r="BH1390" i="18"/>
  <c r="BG1390" i="18"/>
  <c r="BE1390" i="18"/>
  <c r="T1390" i="18"/>
  <c r="R1390" i="18"/>
  <c r="P1390" i="18"/>
  <c r="BI1385" i="18"/>
  <c r="BH1385" i="18"/>
  <c r="BG1385" i="18"/>
  <c r="BE1385" i="18"/>
  <c r="T1385" i="18"/>
  <c r="R1385" i="18"/>
  <c r="P1385" i="18"/>
  <c r="BI1378" i="18"/>
  <c r="BH1378" i="18"/>
  <c r="BG1378" i="18"/>
  <c r="BE1378" i="18"/>
  <c r="T1378" i="18"/>
  <c r="R1378" i="18"/>
  <c r="P1378" i="18"/>
  <c r="BI1374" i="18"/>
  <c r="BH1374" i="18"/>
  <c r="BG1374" i="18"/>
  <c r="BE1374" i="18"/>
  <c r="T1374" i="18"/>
  <c r="R1374" i="18"/>
  <c r="P1374" i="18"/>
  <c r="BI1344" i="18"/>
  <c r="BH1344" i="18"/>
  <c r="BG1344" i="18"/>
  <c r="BE1344" i="18"/>
  <c r="T1344" i="18"/>
  <c r="R1344" i="18"/>
  <c r="P1344" i="18"/>
  <c r="BI1336" i="18"/>
  <c r="BH1336" i="18"/>
  <c r="BG1336" i="18"/>
  <c r="BE1336" i="18"/>
  <c r="T1336" i="18"/>
  <c r="R1336" i="18"/>
  <c r="P1336" i="18"/>
  <c r="BI1329" i="18"/>
  <c r="BH1329" i="18"/>
  <c r="BG1329" i="18"/>
  <c r="BE1329" i="18"/>
  <c r="T1329" i="18"/>
  <c r="R1329" i="18"/>
  <c r="P1329" i="18"/>
  <c r="BI1314" i="18"/>
  <c r="BH1314" i="18"/>
  <c r="BG1314" i="18"/>
  <c r="BE1314" i="18"/>
  <c r="T1314" i="18"/>
  <c r="R1314" i="18"/>
  <c r="P1314" i="18"/>
  <c r="BI1311" i="18"/>
  <c r="BH1311" i="18"/>
  <c r="BG1311" i="18"/>
  <c r="BE1311" i="18"/>
  <c r="T1311" i="18"/>
  <c r="R1311" i="18"/>
  <c r="P1311" i="18"/>
  <c r="BI1308" i="18"/>
  <c r="BH1308" i="18"/>
  <c r="BG1308" i="18"/>
  <c r="BE1308" i="18"/>
  <c r="T1308" i="18"/>
  <c r="R1308" i="18"/>
  <c r="P1308" i="18"/>
  <c r="BI1304" i="18"/>
  <c r="BH1304" i="18"/>
  <c r="BG1304" i="18"/>
  <c r="BE1304" i="18"/>
  <c r="T1304" i="18"/>
  <c r="R1304" i="18"/>
  <c r="P1304" i="18"/>
  <c r="BI1300" i="18"/>
  <c r="BH1300" i="18"/>
  <c r="BG1300" i="18"/>
  <c r="BE1300" i="18"/>
  <c r="T1300" i="18"/>
  <c r="R1300" i="18"/>
  <c r="P1300" i="18"/>
  <c r="BI1296" i="18"/>
  <c r="BH1296" i="18"/>
  <c r="BG1296" i="18"/>
  <c r="BE1296" i="18"/>
  <c r="T1296" i="18"/>
  <c r="R1296" i="18"/>
  <c r="P1296" i="18"/>
  <c r="BI1293" i="18"/>
  <c r="BH1293" i="18"/>
  <c r="BG1293" i="18"/>
  <c r="BE1293" i="18"/>
  <c r="T1293" i="18"/>
  <c r="R1293" i="18"/>
  <c r="P1293" i="18"/>
  <c r="BI1289" i="18"/>
  <c r="BH1289" i="18"/>
  <c r="BG1289" i="18"/>
  <c r="BE1289" i="18"/>
  <c r="T1289" i="18"/>
  <c r="R1289" i="18"/>
  <c r="P1289" i="18"/>
  <c r="BI1285" i="18"/>
  <c r="BH1285" i="18"/>
  <c r="BG1285" i="18"/>
  <c r="BE1285" i="18"/>
  <c r="T1285" i="18"/>
  <c r="R1285" i="18"/>
  <c r="P1285" i="18"/>
  <c r="BI1277" i="18"/>
  <c r="BH1277" i="18"/>
  <c r="BG1277" i="18"/>
  <c r="BE1277" i="18"/>
  <c r="T1277" i="18"/>
  <c r="R1277" i="18"/>
  <c r="P1277" i="18"/>
  <c r="BI1272" i="18"/>
  <c r="BH1272" i="18"/>
  <c r="BG1272" i="18"/>
  <c r="BE1272" i="18"/>
  <c r="T1272" i="18"/>
  <c r="R1272" i="18"/>
  <c r="P1272" i="18"/>
  <c r="BI1269" i="18"/>
  <c r="BH1269" i="18"/>
  <c r="BG1269" i="18"/>
  <c r="BE1269" i="18"/>
  <c r="T1269" i="18"/>
  <c r="R1269" i="18"/>
  <c r="P1269" i="18"/>
  <c r="BI1265" i="18"/>
  <c r="BH1265" i="18"/>
  <c r="BG1265" i="18"/>
  <c r="BE1265" i="18"/>
  <c r="T1265" i="18"/>
  <c r="R1265" i="18"/>
  <c r="P1265" i="18"/>
  <c r="BI1262" i="18"/>
  <c r="BH1262" i="18"/>
  <c r="BG1262" i="18"/>
  <c r="BE1262" i="18"/>
  <c r="T1262" i="18"/>
  <c r="R1262" i="18"/>
  <c r="P1262" i="18"/>
  <c r="BI1258" i="18"/>
  <c r="BH1258" i="18"/>
  <c r="BG1258" i="18"/>
  <c r="BE1258" i="18"/>
  <c r="T1258" i="18"/>
  <c r="R1258" i="18"/>
  <c r="P1258" i="18"/>
  <c r="BI1253" i="18"/>
  <c r="BH1253" i="18"/>
  <c r="BG1253" i="18"/>
  <c r="BE1253" i="18"/>
  <c r="T1253" i="18"/>
  <c r="R1253" i="18"/>
  <c r="P1253" i="18"/>
  <c r="BI1250" i="18"/>
  <c r="BH1250" i="18"/>
  <c r="BG1250" i="18"/>
  <c r="BE1250" i="18"/>
  <c r="T1250" i="18"/>
  <c r="R1250" i="18"/>
  <c r="P1250" i="18"/>
  <c r="BI1245" i="18"/>
  <c r="BH1245" i="18"/>
  <c r="BG1245" i="18"/>
  <c r="BE1245" i="18"/>
  <c r="T1245" i="18"/>
  <c r="R1245" i="18"/>
  <c r="P1245" i="18"/>
  <c r="BI1242" i="18"/>
  <c r="BH1242" i="18"/>
  <c r="BG1242" i="18"/>
  <c r="BE1242" i="18"/>
  <c r="T1242" i="18"/>
  <c r="R1242" i="18"/>
  <c r="P1242" i="18"/>
  <c r="BI1237" i="18"/>
  <c r="BH1237" i="18"/>
  <c r="BG1237" i="18"/>
  <c r="BE1237" i="18"/>
  <c r="T1237" i="18"/>
  <c r="R1237" i="18"/>
  <c r="P1237" i="18"/>
  <c r="BI1231" i="18"/>
  <c r="BH1231" i="18"/>
  <c r="BG1231" i="18"/>
  <c r="BE1231" i="18"/>
  <c r="T1231" i="18"/>
  <c r="R1231" i="18"/>
  <c r="P1231" i="18"/>
  <c r="BI1227" i="18"/>
  <c r="BH1227" i="18"/>
  <c r="BG1227" i="18"/>
  <c r="BE1227" i="18"/>
  <c r="T1227" i="18"/>
  <c r="R1227" i="18"/>
  <c r="P1227" i="18"/>
  <c r="BI1222" i="18"/>
  <c r="BH1222" i="18"/>
  <c r="BG1222" i="18"/>
  <c r="BE1222" i="18"/>
  <c r="T1222" i="18"/>
  <c r="R1222" i="18"/>
  <c r="P1222" i="18"/>
  <c r="BI1218" i="18"/>
  <c r="BH1218" i="18"/>
  <c r="BG1218" i="18"/>
  <c r="BE1218" i="18"/>
  <c r="T1218" i="18"/>
  <c r="R1218" i="18"/>
  <c r="P1218" i="18"/>
  <c r="BI1213" i="18"/>
  <c r="BH1213" i="18"/>
  <c r="BG1213" i="18"/>
  <c r="BE1213" i="18"/>
  <c r="T1213" i="18"/>
  <c r="R1213" i="18"/>
  <c r="P1213" i="18"/>
  <c r="BI1210" i="18"/>
  <c r="BH1210" i="18"/>
  <c r="BG1210" i="18"/>
  <c r="BE1210" i="18"/>
  <c r="T1210" i="18"/>
  <c r="R1210" i="18"/>
  <c r="P1210" i="18"/>
  <c r="BI1206" i="18"/>
  <c r="BH1206" i="18"/>
  <c r="BG1206" i="18"/>
  <c r="BE1206" i="18"/>
  <c r="T1206" i="18"/>
  <c r="R1206" i="18"/>
  <c r="P1206" i="18"/>
  <c r="BI1203" i="18"/>
  <c r="BH1203" i="18"/>
  <c r="BG1203" i="18"/>
  <c r="BE1203" i="18"/>
  <c r="T1203" i="18"/>
  <c r="R1203" i="18"/>
  <c r="P1203" i="18"/>
  <c r="BI1198" i="18"/>
  <c r="BH1198" i="18"/>
  <c r="BG1198" i="18"/>
  <c r="BE1198" i="18"/>
  <c r="T1198" i="18"/>
  <c r="R1198" i="18"/>
  <c r="P1198" i="18"/>
  <c r="BI1193" i="18"/>
  <c r="BH1193" i="18"/>
  <c r="BG1193" i="18"/>
  <c r="BE1193" i="18"/>
  <c r="T1193" i="18"/>
  <c r="R1193" i="18"/>
  <c r="P1193" i="18"/>
  <c r="BI1189" i="18"/>
  <c r="BH1189" i="18"/>
  <c r="BG1189" i="18"/>
  <c r="BE1189" i="18"/>
  <c r="T1189" i="18"/>
  <c r="R1189" i="18"/>
  <c r="P1189" i="18"/>
  <c r="BI1184" i="18"/>
  <c r="BH1184" i="18"/>
  <c r="BG1184" i="18"/>
  <c r="BE1184" i="18"/>
  <c r="T1184" i="18"/>
  <c r="R1184" i="18"/>
  <c r="P1184" i="18"/>
  <c r="BI1177" i="18"/>
  <c r="BH1177" i="18"/>
  <c r="BG1177" i="18"/>
  <c r="BE1177" i="18"/>
  <c r="T1177" i="18"/>
  <c r="R1177" i="18"/>
  <c r="P1177" i="18"/>
  <c r="BI1173" i="18"/>
  <c r="BH1173" i="18"/>
  <c r="BG1173" i="18"/>
  <c r="BE1173" i="18"/>
  <c r="T1173" i="18"/>
  <c r="R1173" i="18"/>
  <c r="P1173" i="18"/>
  <c r="BI1166" i="18"/>
  <c r="BH1166" i="18"/>
  <c r="BG1166" i="18"/>
  <c r="BE1166" i="18"/>
  <c r="T1166" i="18"/>
  <c r="R1166" i="18"/>
  <c r="P1166" i="18"/>
  <c r="BI1162" i="18"/>
  <c r="BH1162" i="18"/>
  <c r="BG1162" i="18"/>
  <c r="BE1162" i="18"/>
  <c r="T1162" i="18"/>
  <c r="R1162" i="18"/>
  <c r="P1162" i="18"/>
  <c r="BI1159" i="18"/>
  <c r="BH1159" i="18"/>
  <c r="BG1159" i="18"/>
  <c r="BE1159" i="18"/>
  <c r="T1159" i="18"/>
  <c r="R1159" i="18"/>
  <c r="P1159" i="18"/>
  <c r="BI1153" i="18"/>
  <c r="BH1153" i="18"/>
  <c r="BG1153" i="18"/>
  <c r="BE1153" i="18"/>
  <c r="T1153" i="18"/>
  <c r="R1153" i="18"/>
  <c r="P1153" i="18"/>
  <c r="BI1148" i="18"/>
  <c r="BH1148" i="18"/>
  <c r="BG1148" i="18"/>
  <c r="BE1148" i="18"/>
  <c r="T1148" i="18"/>
  <c r="R1148" i="18"/>
  <c r="P1148" i="18"/>
  <c r="BI1143" i="18"/>
  <c r="BH1143" i="18"/>
  <c r="BG1143" i="18"/>
  <c r="BE1143" i="18"/>
  <c r="T1143" i="18"/>
  <c r="R1143" i="18"/>
  <c r="P1143" i="18"/>
  <c r="BI1136" i="18"/>
  <c r="BH1136" i="18"/>
  <c r="BG1136" i="18"/>
  <c r="BE1136" i="18"/>
  <c r="T1136" i="18"/>
  <c r="R1136" i="18"/>
  <c r="P1136" i="18"/>
  <c r="BI1134" i="18"/>
  <c r="BH1134" i="18"/>
  <c r="BG1134" i="18"/>
  <c r="BE1134" i="18"/>
  <c r="T1134" i="18"/>
  <c r="R1134" i="18"/>
  <c r="P1134" i="18"/>
  <c r="BI1126" i="18"/>
  <c r="BH1126" i="18"/>
  <c r="BG1126" i="18"/>
  <c r="BE1126" i="18"/>
  <c r="T1126" i="18"/>
  <c r="R1126" i="18"/>
  <c r="P1126" i="18"/>
  <c r="BI1122" i="18"/>
  <c r="BH1122" i="18"/>
  <c r="BG1122" i="18"/>
  <c r="BE1122" i="18"/>
  <c r="T1122" i="18"/>
  <c r="R1122" i="18"/>
  <c r="P1122" i="18"/>
  <c r="BI1118" i="18"/>
  <c r="BH1118" i="18"/>
  <c r="BG1118" i="18"/>
  <c r="BE1118" i="18"/>
  <c r="T1118" i="18"/>
  <c r="R1118" i="18"/>
  <c r="P1118" i="18"/>
  <c r="BI1114" i="18"/>
  <c r="BH1114" i="18"/>
  <c r="BG1114" i="18"/>
  <c r="BE1114" i="18"/>
  <c r="T1114" i="18"/>
  <c r="R1114" i="18"/>
  <c r="P1114" i="18"/>
  <c r="BI1112" i="18"/>
  <c r="BH1112" i="18"/>
  <c r="BG1112" i="18"/>
  <c r="BE1112" i="18"/>
  <c r="T1112" i="18"/>
  <c r="R1112" i="18"/>
  <c r="P1112" i="18"/>
  <c r="BI1108" i="18"/>
  <c r="BH1108" i="18"/>
  <c r="BG1108" i="18"/>
  <c r="BE1108" i="18"/>
  <c r="T1108" i="18"/>
  <c r="R1108" i="18"/>
  <c r="P1108" i="18"/>
  <c r="BI1104" i="18"/>
  <c r="BH1104" i="18"/>
  <c r="BG1104" i="18"/>
  <c r="BE1104" i="18"/>
  <c r="T1104" i="18"/>
  <c r="R1104" i="18"/>
  <c r="P1104" i="18"/>
  <c r="BI1098" i="18"/>
  <c r="BH1098" i="18"/>
  <c r="BG1098" i="18"/>
  <c r="BE1098" i="18"/>
  <c r="T1098" i="18"/>
  <c r="R1098" i="18"/>
  <c r="P1098" i="18"/>
  <c r="BI1096" i="18"/>
  <c r="BH1096" i="18"/>
  <c r="BG1096" i="18"/>
  <c r="BE1096" i="18"/>
  <c r="T1096" i="18"/>
  <c r="R1096" i="18"/>
  <c r="P1096" i="18"/>
  <c r="BI1090" i="18"/>
  <c r="BH1090" i="18"/>
  <c r="BG1090" i="18"/>
  <c r="BE1090" i="18"/>
  <c r="T1090" i="18"/>
  <c r="R1090" i="18"/>
  <c r="P1090" i="18"/>
  <c r="BI1086" i="18"/>
  <c r="BH1086" i="18"/>
  <c r="BG1086" i="18"/>
  <c r="BE1086" i="18"/>
  <c r="T1086" i="18"/>
  <c r="T1085" i="18" s="1"/>
  <c r="R1086" i="18"/>
  <c r="R1085" i="18"/>
  <c r="P1086" i="18"/>
  <c r="P1085" i="18"/>
  <c r="BI1083" i="18"/>
  <c r="BH1083" i="18"/>
  <c r="BG1083" i="18"/>
  <c r="BE1083" i="18"/>
  <c r="T1083" i="18"/>
  <c r="R1083" i="18"/>
  <c r="P1083" i="18"/>
  <c r="BI1081" i="18"/>
  <c r="BH1081" i="18"/>
  <c r="BG1081" i="18"/>
  <c r="BE1081" i="18"/>
  <c r="T1081" i="18"/>
  <c r="R1081" i="18"/>
  <c r="P1081" i="18"/>
  <c r="BI1078" i="18"/>
  <c r="BH1078" i="18"/>
  <c r="BG1078" i="18"/>
  <c r="BE1078" i="18"/>
  <c r="T1078" i="18"/>
  <c r="R1078" i="18"/>
  <c r="P1078" i="18"/>
  <c r="BI1076" i="18"/>
  <c r="BH1076" i="18"/>
  <c r="BG1076" i="18"/>
  <c r="BE1076" i="18"/>
  <c r="T1076" i="18"/>
  <c r="R1076" i="18"/>
  <c r="P1076" i="18"/>
  <c r="BI1068" i="18"/>
  <c r="BH1068" i="18"/>
  <c r="BG1068" i="18"/>
  <c r="BE1068" i="18"/>
  <c r="T1068" i="18"/>
  <c r="R1068" i="18"/>
  <c r="P1068" i="18"/>
  <c r="BI1061" i="18"/>
  <c r="BH1061" i="18"/>
  <c r="BG1061" i="18"/>
  <c r="BE1061" i="18"/>
  <c r="T1061" i="18"/>
  <c r="R1061" i="18"/>
  <c r="P1061" i="18"/>
  <c r="BI1054" i="18"/>
  <c r="BH1054" i="18"/>
  <c r="BG1054" i="18"/>
  <c r="BE1054" i="18"/>
  <c r="T1054" i="18"/>
  <c r="R1054" i="18"/>
  <c r="P1054" i="18"/>
  <c r="BI1053" i="18"/>
  <c r="BH1053" i="18"/>
  <c r="BG1053" i="18"/>
  <c r="BE1053" i="18"/>
  <c r="T1053" i="18"/>
  <c r="R1053" i="18"/>
  <c r="P1053" i="18"/>
  <c r="BI1047" i="18"/>
  <c r="BH1047" i="18"/>
  <c r="BG1047" i="18"/>
  <c r="BE1047" i="18"/>
  <c r="T1047" i="18"/>
  <c r="R1047" i="18"/>
  <c r="P1047" i="18"/>
  <c r="BI1046" i="18"/>
  <c r="BH1046" i="18"/>
  <c r="BG1046" i="18"/>
  <c r="BE1046" i="18"/>
  <c r="T1046" i="18"/>
  <c r="R1046" i="18"/>
  <c r="P1046" i="18"/>
  <c r="BI1045" i="18"/>
  <c r="BH1045" i="18"/>
  <c r="BG1045" i="18"/>
  <c r="BE1045" i="18"/>
  <c r="T1045" i="18"/>
  <c r="R1045" i="18"/>
  <c r="P1045" i="18"/>
  <c r="BI1039" i="18"/>
  <c r="BH1039" i="18"/>
  <c r="BG1039" i="18"/>
  <c r="BE1039" i="18"/>
  <c r="T1039" i="18"/>
  <c r="R1039" i="18"/>
  <c r="P1039" i="18"/>
  <c r="BI1034" i="18"/>
  <c r="BH1034" i="18"/>
  <c r="BG1034" i="18"/>
  <c r="BE1034" i="18"/>
  <c r="T1034" i="18"/>
  <c r="R1034" i="18"/>
  <c r="P1034" i="18"/>
  <c r="BI1030" i="18"/>
  <c r="BH1030" i="18"/>
  <c r="BG1030" i="18"/>
  <c r="BE1030" i="18"/>
  <c r="T1030" i="18"/>
  <c r="R1030" i="18"/>
  <c r="P1030" i="18"/>
  <c r="BI1025" i="18"/>
  <c r="BH1025" i="18"/>
  <c r="BG1025" i="18"/>
  <c r="BE1025" i="18"/>
  <c r="T1025" i="18"/>
  <c r="R1025" i="18"/>
  <c r="P1025" i="18"/>
  <c r="BI1019" i="18"/>
  <c r="BH1019" i="18"/>
  <c r="BG1019" i="18"/>
  <c r="BE1019" i="18"/>
  <c r="T1019" i="18"/>
  <c r="R1019" i="18"/>
  <c r="P1019" i="18"/>
  <c r="BI1015" i="18"/>
  <c r="BH1015" i="18"/>
  <c r="BG1015" i="18"/>
  <c r="BE1015" i="18"/>
  <c r="T1015" i="18"/>
  <c r="R1015" i="18"/>
  <c r="P1015" i="18"/>
  <c r="BI1013" i="18"/>
  <c r="BH1013" i="18"/>
  <c r="BG1013" i="18"/>
  <c r="BE1013" i="18"/>
  <c r="T1013" i="18"/>
  <c r="R1013" i="18"/>
  <c r="P1013" i="18"/>
  <c r="BI1009" i="18"/>
  <c r="BH1009" i="18"/>
  <c r="BG1009" i="18"/>
  <c r="BE1009" i="18"/>
  <c r="T1009" i="18"/>
  <c r="R1009" i="18"/>
  <c r="P1009" i="18"/>
  <c r="BI1007" i="18"/>
  <c r="BH1007" i="18"/>
  <c r="BG1007" i="18"/>
  <c r="BE1007" i="18"/>
  <c r="T1007" i="18"/>
  <c r="R1007" i="18"/>
  <c r="P1007" i="18"/>
  <c r="BI1003" i="18"/>
  <c r="BH1003" i="18"/>
  <c r="BG1003" i="18"/>
  <c r="BE1003" i="18"/>
  <c r="T1003" i="18"/>
  <c r="R1003" i="18"/>
  <c r="P1003" i="18"/>
  <c r="BI999" i="18"/>
  <c r="BH999" i="18"/>
  <c r="BG999" i="18"/>
  <c r="BE999" i="18"/>
  <c r="T999" i="18"/>
  <c r="R999" i="18"/>
  <c r="P999" i="18"/>
  <c r="BI995" i="18"/>
  <c r="BH995" i="18"/>
  <c r="BG995" i="18"/>
  <c r="BE995" i="18"/>
  <c r="T995" i="18"/>
  <c r="R995" i="18"/>
  <c r="P995" i="18"/>
  <c r="BI991" i="18"/>
  <c r="BH991" i="18"/>
  <c r="BG991" i="18"/>
  <c r="BE991" i="18"/>
  <c r="T991" i="18"/>
  <c r="R991" i="18"/>
  <c r="P991" i="18"/>
  <c r="BI987" i="18"/>
  <c r="BH987" i="18"/>
  <c r="BG987" i="18"/>
  <c r="BE987" i="18"/>
  <c r="T987" i="18"/>
  <c r="R987" i="18"/>
  <c r="P987" i="18"/>
  <c r="BI983" i="18"/>
  <c r="BH983" i="18"/>
  <c r="BG983" i="18"/>
  <c r="BE983" i="18"/>
  <c r="T983" i="18"/>
  <c r="R983" i="18"/>
  <c r="P983" i="18"/>
  <c r="BI979" i="18"/>
  <c r="BH979" i="18"/>
  <c r="BG979" i="18"/>
  <c r="BE979" i="18"/>
  <c r="T979" i="18"/>
  <c r="R979" i="18"/>
  <c r="P979" i="18"/>
  <c r="BI974" i="18"/>
  <c r="BH974" i="18"/>
  <c r="BG974" i="18"/>
  <c r="BE974" i="18"/>
  <c r="T974" i="18"/>
  <c r="R974" i="18"/>
  <c r="P974" i="18"/>
  <c r="BI968" i="18"/>
  <c r="BH968" i="18"/>
  <c r="BG968" i="18"/>
  <c r="BE968" i="18"/>
  <c r="T968" i="18"/>
  <c r="R968" i="18"/>
  <c r="P968" i="18"/>
  <c r="BI964" i="18"/>
  <c r="BH964" i="18"/>
  <c r="BG964" i="18"/>
  <c r="BE964" i="18"/>
  <c r="T964" i="18"/>
  <c r="R964" i="18"/>
  <c r="P964" i="18"/>
  <c r="BI961" i="18"/>
  <c r="BH961" i="18"/>
  <c r="BG961" i="18"/>
  <c r="BE961" i="18"/>
  <c r="T961" i="18"/>
  <c r="R961" i="18"/>
  <c r="P961" i="18"/>
  <c r="BI959" i="18"/>
  <c r="BH959" i="18"/>
  <c r="BG959" i="18"/>
  <c r="BE959" i="18"/>
  <c r="T959" i="18"/>
  <c r="R959" i="18"/>
  <c r="P959" i="18"/>
  <c r="BI956" i="18"/>
  <c r="BH956" i="18"/>
  <c r="BG956" i="18"/>
  <c r="BE956" i="18"/>
  <c r="T956" i="18"/>
  <c r="R956" i="18"/>
  <c r="P956" i="18"/>
  <c r="BI950" i="18"/>
  <c r="BH950" i="18"/>
  <c r="BG950" i="18"/>
  <c r="BE950" i="18"/>
  <c r="T950" i="18"/>
  <c r="R950" i="18"/>
  <c r="P950" i="18"/>
  <c r="BI944" i="18"/>
  <c r="BH944" i="18"/>
  <c r="BG944" i="18"/>
  <c r="BE944" i="18"/>
  <c r="T944" i="18"/>
  <c r="R944" i="18"/>
  <c r="P944" i="18"/>
  <c r="BI939" i="18"/>
  <c r="BH939" i="18"/>
  <c r="BG939" i="18"/>
  <c r="BE939" i="18"/>
  <c r="T939" i="18"/>
  <c r="R939" i="18"/>
  <c r="P939" i="18"/>
  <c r="BI933" i="18"/>
  <c r="BH933" i="18"/>
  <c r="BG933" i="18"/>
  <c r="BE933" i="18"/>
  <c r="T933" i="18"/>
  <c r="R933" i="18"/>
  <c r="P933" i="18"/>
  <c r="BI924" i="18"/>
  <c r="BH924" i="18"/>
  <c r="BG924" i="18"/>
  <c r="BE924" i="18"/>
  <c r="T924" i="18"/>
  <c r="R924" i="18"/>
  <c r="P924" i="18"/>
  <c r="BI909" i="18"/>
  <c r="BH909" i="18"/>
  <c r="BG909" i="18"/>
  <c r="BE909" i="18"/>
  <c r="T909" i="18"/>
  <c r="R909" i="18"/>
  <c r="P909" i="18"/>
  <c r="BI903" i="18"/>
  <c r="BH903" i="18"/>
  <c r="BG903" i="18"/>
  <c r="BE903" i="18"/>
  <c r="T903" i="18"/>
  <c r="R903" i="18"/>
  <c r="P903" i="18"/>
  <c r="BI890" i="18"/>
  <c r="BH890" i="18"/>
  <c r="BG890" i="18"/>
  <c r="BE890" i="18"/>
  <c r="T890" i="18"/>
  <c r="R890" i="18"/>
  <c r="P890" i="18"/>
  <c r="BI879" i="18"/>
  <c r="BH879" i="18"/>
  <c r="BG879" i="18"/>
  <c r="BE879" i="18"/>
  <c r="T879" i="18"/>
  <c r="R879" i="18"/>
  <c r="P879" i="18"/>
  <c r="BI852" i="18"/>
  <c r="BH852" i="18"/>
  <c r="BG852" i="18"/>
  <c r="BE852" i="18"/>
  <c r="T852" i="18"/>
  <c r="R852" i="18"/>
  <c r="P852" i="18"/>
  <c r="BI846" i="18"/>
  <c r="BH846" i="18"/>
  <c r="BG846" i="18"/>
  <c r="BE846" i="18"/>
  <c r="T846" i="18"/>
  <c r="R846" i="18"/>
  <c r="P846" i="18"/>
  <c r="BI840" i="18"/>
  <c r="BH840" i="18"/>
  <c r="BG840" i="18"/>
  <c r="BE840" i="18"/>
  <c r="T840" i="18"/>
  <c r="R840" i="18"/>
  <c r="P840" i="18"/>
  <c r="BI833" i="18"/>
  <c r="BH833" i="18"/>
  <c r="BG833" i="18"/>
  <c r="BE833" i="18"/>
  <c r="T833" i="18"/>
  <c r="R833" i="18"/>
  <c r="P833" i="18"/>
  <c r="BI828" i="18"/>
  <c r="BH828" i="18"/>
  <c r="BG828" i="18"/>
  <c r="BE828" i="18"/>
  <c r="T828" i="18"/>
  <c r="R828" i="18"/>
  <c r="P828" i="18"/>
  <c r="BI821" i="18"/>
  <c r="BH821" i="18"/>
  <c r="BG821" i="18"/>
  <c r="BE821" i="18"/>
  <c r="T821" i="18"/>
  <c r="R821" i="18"/>
  <c r="P821" i="18"/>
  <c r="BI814" i="18"/>
  <c r="BH814" i="18"/>
  <c r="BG814" i="18"/>
  <c r="BE814" i="18"/>
  <c r="T814" i="18"/>
  <c r="R814" i="18"/>
  <c r="P814" i="18"/>
  <c r="BI810" i="18"/>
  <c r="BH810" i="18"/>
  <c r="BG810" i="18"/>
  <c r="BE810" i="18"/>
  <c r="T810" i="18"/>
  <c r="R810" i="18"/>
  <c r="P810" i="18"/>
  <c r="BI806" i="18"/>
  <c r="BH806" i="18"/>
  <c r="BG806" i="18"/>
  <c r="BE806" i="18"/>
  <c r="T806" i="18"/>
  <c r="R806" i="18"/>
  <c r="P806" i="18"/>
  <c r="BI802" i="18"/>
  <c r="BH802" i="18"/>
  <c r="BG802" i="18"/>
  <c r="BE802" i="18"/>
  <c r="T802" i="18"/>
  <c r="R802" i="18"/>
  <c r="P802" i="18"/>
  <c r="BI798" i="18"/>
  <c r="BH798" i="18"/>
  <c r="BG798" i="18"/>
  <c r="BE798" i="18"/>
  <c r="T798" i="18"/>
  <c r="R798" i="18"/>
  <c r="P798" i="18"/>
  <c r="BI796" i="18"/>
  <c r="BH796" i="18"/>
  <c r="BG796" i="18"/>
  <c r="BE796" i="18"/>
  <c r="T796" i="18"/>
  <c r="R796" i="18"/>
  <c r="P796" i="18"/>
  <c r="BI791" i="18"/>
  <c r="BH791" i="18"/>
  <c r="BG791" i="18"/>
  <c r="BE791" i="18"/>
  <c r="T791" i="18"/>
  <c r="R791" i="18"/>
  <c r="P791" i="18"/>
  <c r="BI787" i="18"/>
  <c r="BH787" i="18"/>
  <c r="BG787" i="18"/>
  <c r="BE787" i="18"/>
  <c r="T787" i="18"/>
  <c r="R787" i="18"/>
  <c r="P787" i="18"/>
  <c r="BI783" i="18"/>
  <c r="BH783" i="18"/>
  <c r="BG783" i="18"/>
  <c r="BE783" i="18"/>
  <c r="T783" i="18"/>
  <c r="R783" i="18"/>
  <c r="P783" i="18"/>
  <c r="BI779" i="18"/>
  <c r="BH779" i="18"/>
  <c r="BG779" i="18"/>
  <c r="BE779" i="18"/>
  <c r="T779" i="18"/>
  <c r="R779" i="18"/>
  <c r="P779" i="18"/>
  <c r="BI775" i="18"/>
  <c r="BH775" i="18"/>
  <c r="BG775" i="18"/>
  <c r="BE775" i="18"/>
  <c r="T775" i="18"/>
  <c r="R775" i="18"/>
  <c r="P775" i="18"/>
  <c r="BI771" i="18"/>
  <c r="BH771" i="18"/>
  <c r="BG771" i="18"/>
  <c r="BE771" i="18"/>
  <c r="T771" i="18"/>
  <c r="R771" i="18"/>
  <c r="P771" i="18"/>
  <c r="BI767" i="18"/>
  <c r="BH767" i="18"/>
  <c r="BG767" i="18"/>
  <c r="BE767" i="18"/>
  <c r="T767" i="18"/>
  <c r="R767" i="18"/>
  <c r="P767" i="18"/>
  <c r="BI763" i="18"/>
  <c r="BH763" i="18"/>
  <c r="BG763" i="18"/>
  <c r="BE763" i="18"/>
  <c r="T763" i="18"/>
  <c r="R763" i="18"/>
  <c r="P763" i="18"/>
  <c r="BI752" i="18"/>
  <c r="BH752" i="18"/>
  <c r="BG752" i="18"/>
  <c r="BE752" i="18"/>
  <c r="T752" i="18"/>
  <c r="R752" i="18"/>
  <c r="P752" i="18"/>
  <c r="BI748" i="18"/>
  <c r="BH748" i="18"/>
  <c r="BG748" i="18"/>
  <c r="BE748" i="18"/>
  <c r="T748" i="18"/>
  <c r="R748" i="18"/>
  <c r="P748" i="18"/>
  <c r="BI744" i="18"/>
  <c r="BH744" i="18"/>
  <c r="BG744" i="18"/>
  <c r="BE744" i="18"/>
  <c r="T744" i="18"/>
  <c r="R744" i="18"/>
  <c r="P744" i="18"/>
  <c r="BI740" i="18"/>
  <c r="BH740" i="18"/>
  <c r="BG740" i="18"/>
  <c r="BE740" i="18"/>
  <c r="T740" i="18"/>
  <c r="R740" i="18"/>
  <c r="P740" i="18"/>
  <c r="BI735" i="18"/>
  <c r="BH735" i="18"/>
  <c r="BG735" i="18"/>
  <c r="BE735" i="18"/>
  <c r="T735" i="18"/>
  <c r="R735" i="18"/>
  <c r="P735" i="18"/>
  <c r="BI731" i="18"/>
  <c r="BH731" i="18"/>
  <c r="BG731" i="18"/>
  <c r="BE731" i="18"/>
  <c r="T731" i="18"/>
  <c r="R731" i="18"/>
  <c r="P731" i="18"/>
  <c r="BI724" i="18"/>
  <c r="BH724" i="18"/>
  <c r="BG724" i="18"/>
  <c r="BE724" i="18"/>
  <c r="T724" i="18"/>
  <c r="R724" i="18"/>
  <c r="P724" i="18"/>
  <c r="BI719" i="18"/>
  <c r="BH719" i="18"/>
  <c r="BG719" i="18"/>
  <c r="BE719" i="18"/>
  <c r="T719" i="18"/>
  <c r="R719" i="18"/>
  <c r="P719" i="18"/>
  <c r="BI715" i="18"/>
  <c r="BH715" i="18"/>
  <c r="BG715" i="18"/>
  <c r="BE715" i="18"/>
  <c r="T715" i="18"/>
  <c r="R715" i="18"/>
  <c r="P715" i="18"/>
  <c r="BI711" i="18"/>
  <c r="BH711" i="18"/>
  <c r="BG711" i="18"/>
  <c r="BE711" i="18"/>
  <c r="T711" i="18"/>
  <c r="R711" i="18"/>
  <c r="P711" i="18"/>
  <c r="BI707" i="18"/>
  <c r="BH707" i="18"/>
  <c r="BG707" i="18"/>
  <c r="BE707" i="18"/>
  <c r="T707" i="18"/>
  <c r="R707" i="18"/>
  <c r="P707" i="18"/>
  <c r="BI703" i="18"/>
  <c r="BH703" i="18"/>
  <c r="BG703" i="18"/>
  <c r="BE703" i="18"/>
  <c r="T703" i="18"/>
  <c r="R703" i="18"/>
  <c r="P703" i="18"/>
  <c r="BI695" i="18"/>
  <c r="BH695" i="18"/>
  <c r="BG695" i="18"/>
  <c r="BE695" i="18"/>
  <c r="T695" i="18"/>
  <c r="R695" i="18"/>
  <c r="P695" i="18"/>
  <c r="BI689" i="18"/>
  <c r="BH689" i="18"/>
  <c r="BG689" i="18"/>
  <c r="BE689" i="18"/>
  <c r="T689" i="18"/>
  <c r="R689" i="18"/>
  <c r="P689" i="18"/>
  <c r="BI687" i="18"/>
  <c r="BH687" i="18"/>
  <c r="BG687" i="18"/>
  <c r="BE687" i="18"/>
  <c r="T687" i="18"/>
  <c r="R687" i="18"/>
  <c r="P687" i="18"/>
  <c r="BI683" i="18"/>
  <c r="BH683" i="18"/>
  <c r="BG683" i="18"/>
  <c r="BE683" i="18"/>
  <c r="T683" i="18"/>
  <c r="R683" i="18"/>
  <c r="P683" i="18"/>
  <c r="BI679" i="18"/>
  <c r="BH679" i="18"/>
  <c r="BG679" i="18"/>
  <c r="BE679" i="18"/>
  <c r="T679" i="18"/>
  <c r="R679" i="18"/>
  <c r="P679" i="18"/>
  <c r="BI655" i="18"/>
  <c r="BH655" i="18"/>
  <c r="BG655" i="18"/>
  <c r="BE655" i="18"/>
  <c r="T655" i="18"/>
  <c r="R655" i="18"/>
  <c r="P655" i="18"/>
  <c r="BI651" i="18"/>
  <c r="BH651" i="18"/>
  <c r="BG651" i="18"/>
  <c r="BE651" i="18"/>
  <c r="T651" i="18"/>
  <c r="R651" i="18"/>
  <c r="P651" i="18"/>
  <c r="BI647" i="18"/>
  <c r="BH647" i="18"/>
  <c r="BG647" i="18"/>
  <c r="BE647" i="18"/>
  <c r="T647" i="18"/>
  <c r="R647" i="18"/>
  <c r="P647" i="18"/>
  <c r="BI639" i="18"/>
  <c r="BH639" i="18"/>
  <c r="BG639" i="18"/>
  <c r="BE639" i="18"/>
  <c r="T639" i="18"/>
  <c r="T638" i="18" s="1"/>
  <c r="R639" i="18"/>
  <c r="P639" i="18"/>
  <c r="BI637" i="18"/>
  <c r="BH637" i="18"/>
  <c r="BG637" i="18"/>
  <c r="BE637" i="18"/>
  <c r="T637" i="18"/>
  <c r="R637" i="18"/>
  <c r="P637" i="18"/>
  <c r="BI635" i="18"/>
  <c r="BH635" i="18"/>
  <c r="BG635" i="18"/>
  <c r="BE635" i="18"/>
  <c r="T635" i="18"/>
  <c r="R635" i="18"/>
  <c r="P635" i="18"/>
  <c r="BI633" i="18"/>
  <c r="BH633" i="18"/>
  <c r="BG633" i="18"/>
  <c r="BE633" i="18"/>
  <c r="T633" i="18"/>
  <c r="R633" i="18"/>
  <c r="P633" i="18"/>
  <c r="BI628" i="18"/>
  <c r="BH628" i="18"/>
  <c r="BG628" i="18"/>
  <c r="BE628" i="18"/>
  <c r="T628" i="18"/>
  <c r="R628" i="18"/>
  <c r="P628" i="18"/>
  <c r="BI624" i="18"/>
  <c r="BH624" i="18"/>
  <c r="BG624" i="18"/>
  <c r="BE624" i="18"/>
  <c r="T624" i="18"/>
  <c r="R624" i="18"/>
  <c r="P624" i="18"/>
  <c r="BI609" i="18"/>
  <c r="BH609" i="18"/>
  <c r="BG609" i="18"/>
  <c r="BE609" i="18"/>
  <c r="T609" i="18"/>
  <c r="R609" i="18"/>
  <c r="P609" i="18"/>
  <c r="BI594" i="18"/>
  <c r="BH594" i="18"/>
  <c r="BG594" i="18"/>
  <c r="BE594" i="18"/>
  <c r="T594" i="18"/>
  <c r="R594" i="18"/>
  <c r="P594" i="18"/>
  <c r="BI589" i="18"/>
  <c r="BH589" i="18"/>
  <c r="BG589" i="18"/>
  <c r="BE589" i="18"/>
  <c r="T589" i="18"/>
  <c r="R589" i="18"/>
  <c r="P589" i="18"/>
  <c r="BI585" i="18"/>
  <c r="BH585" i="18"/>
  <c r="BG585" i="18"/>
  <c r="BE585" i="18"/>
  <c r="T585" i="18"/>
  <c r="R585" i="18"/>
  <c r="P585" i="18"/>
  <c r="BI581" i="18"/>
  <c r="BH581" i="18"/>
  <c r="BG581" i="18"/>
  <c r="BE581" i="18"/>
  <c r="T581" i="18"/>
  <c r="R581" i="18"/>
  <c r="P581" i="18"/>
  <c r="BI577" i="18"/>
  <c r="BH577" i="18"/>
  <c r="BG577" i="18"/>
  <c r="BE577" i="18"/>
  <c r="T577" i="18"/>
  <c r="R577" i="18"/>
  <c r="P577" i="18"/>
  <c r="BI570" i="18"/>
  <c r="BH570" i="18"/>
  <c r="BG570" i="18"/>
  <c r="BE570" i="18"/>
  <c r="T570" i="18"/>
  <c r="R570" i="18"/>
  <c r="P570" i="18"/>
  <c r="BI566" i="18"/>
  <c r="BH566" i="18"/>
  <c r="BG566" i="18"/>
  <c r="BE566" i="18"/>
  <c r="T566" i="18"/>
  <c r="R566" i="18"/>
  <c r="P566" i="18"/>
  <c r="BI560" i="18"/>
  <c r="BH560" i="18"/>
  <c r="BG560" i="18"/>
  <c r="BE560" i="18"/>
  <c r="T560" i="18"/>
  <c r="R560" i="18"/>
  <c r="P560" i="18"/>
  <c r="BI556" i="18"/>
  <c r="BH556" i="18"/>
  <c r="BG556" i="18"/>
  <c r="BE556" i="18"/>
  <c r="T556" i="18"/>
  <c r="R556" i="18"/>
  <c r="P556" i="18"/>
  <c r="BI552" i="18"/>
  <c r="BH552" i="18"/>
  <c r="BG552" i="18"/>
  <c r="BE552" i="18"/>
  <c r="T552" i="18"/>
  <c r="R552" i="18"/>
  <c r="P552" i="18"/>
  <c r="BI547" i="18"/>
  <c r="BH547" i="18"/>
  <c r="BG547" i="18"/>
  <c r="BE547" i="18"/>
  <c r="T547" i="18"/>
  <c r="R547" i="18"/>
  <c r="P547" i="18"/>
  <c r="BI541" i="18"/>
  <c r="BH541" i="18"/>
  <c r="BG541" i="18"/>
  <c r="BE541" i="18"/>
  <c r="T541" i="18"/>
  <c r="R541" i="18"/>
  <c r="P541" i="18"/>
  <c r="BI535" i="18"/>
  <c r="BH535" i="18"/>
  <c r="BG535" i="18"/>
  <c r="BE535" i="18"/>
  <c r="T535" i="18"/>
  <c r="R535" i="18"/>
  <c r="P535" i="18"/>
  <c r="BI526" i="18"/>
  <c r="BH526" i="18"/>
  <c r="BG526" i="18"/>
  <c r="BE526" i="18"/>
  <c r="T526" i="18"/>
  <c r="R526" i="18"/>
  <c r="P526" i="18"/>
  <c r="BI519" i="18"/>
  <c r="BH519" i="18"/>
  <c r="BG519" i="18"/>
  <c r="BE519" i="18"/>
  <c r="T519" i="18"/>
  <c r="R519" i="18"/>
  <c r="P519" i="18"/>
  <c r="BI511" i="18"/>
  <c r="BH511" i="18"/>
  <c r="BG511" i="18"/>
  <c r="BE511" i="18"/>
  <c r="T511" i="18"/>
  <c r="R511" i="18"/>
  <c r="P511" i="18"/>
  <c r="BI509" i="18"/>
  <c r="BH509" i="18"/>
  <c r="BG509" i="18"/>
  <c r="BE509" i="18"/>
  <c r="T509" i="18"/>
  <c r="R509" i="18"/>
  <c r="P509" i="18"/>
  <c r="BI504" i="18"/>
  <c r="BH504" i="18"/>
  <c r="BG504" i="18"/>
  <c r="BE504" i="18"/>
  <c r="T504" i="18"/>
  <c r="R504" i="18"/>
  <c r="P504" i="18"/>
  <c r="BI499" i="18"/>
  <c r="BH499" i="18"/>
  <c r="BG499" i="18"/>
  <c r="BE499" i="18"/>
  <c r="T499" i="18"/>
  <c r="R499" i="18"/>
  <c r="P499" i="18"/>
  <c r="BI477" i="18"/>
  <c r="BH477" i="18"/>
  <c r="BG477" i="18"/>
  <c r="BE477" i="18"/>
  <c r="T477" i="18"/>
  <c r="R477" i="18"/>
  <c r="P477" i="18"/>
  <c r="BI455" i="18"/>
  <c r="BH455" i="18"/>
  <c r="BG455" i="18"/>
  <c r="BE455" i="18"/>
  <c r="T455" i="18"/>
  <c r="R455" i="18"/>
  <c r="P455" i="18"/>
  <c r="BI433" i="18"/>
  <c r="BH433" i="18"/>
  <c r="BG433" i="18"/>
  <c r="BE433" i="18"/>
  <c r="T433" i="18"/>
  <c r="R433" i="18"/>
  <c r="P433" i="18"/>
  <c r="BI428" i="18"/>
  <c r="BH428" i="18"/>
  <c r="BG428" i="18"/>
  <c r="BE428" i="18"/>
  <c r="T428" i="18"/>
  <c r="R428" i="18"/>
  <c r="P428" i="18"/>
  <c r="BI423" i="18"/>
  <c r="BH423" i="18"/>
  <c r="BG423" i="18"/>
  <c r="BE423" i="18"/>
  <c r="T423" i="18"/>
  <c r="R423" i="18"/>
  <c r="P423" i="18"/>
  <c r="BI418" i="18"/>
  <c r="BH418" i="18"/>
  <c r="BG418" i="18"/>
  <c r="BE418" i="18"/>
  <c r="T418" i="18"/>
  <c r="R418" i="18"/>
  <c r="P418" i="18"/>
  <c r="BI413" i="18"/>
  <c r="BH413" i="18"/>
  <c r="BG413" i="18"/>
  <c r="BE413" i="18"/>
  <c r="T413" i="18"/>
  <c r="R413" i="18"/>
  <c r="P413" i="18"/>
  <c r="BI408" i="18"/>
  <c r="BH408" i="18"/>
  <c r="BG408" i="18"/>
  <c r="BE408" i="18"/>
  <c r="T408" i="18"/>
  <c r="R408" i="18"/>
  <c r="P408" i="18"/>
  <c r="BI403" i="18"/>
  <c r="BH403" i="18"/>
  <c r="BG403" i="18"/>
  <c r="BE403" i="18"/>
  <c r="T403" i="18"/>
  <c r="R403" i="18"/>
  <c r="P403" i="18"/>
  <c r="BI399" i="18"/>
  <c r="BH399" i="18"/>
  <c r="BG399" i="18"/>
  <c r="BE399" i="18"/>
  <c r="T399" i="18"/>
  <c r="R399" i="18"/>
  <c r="P399" i="18"/>
  <c r="BI394" i="18"/>
  <c r="BH394" i="18"/>
  <c r="BG394" i="18"/>
  <c r="BE394" i="18"/>
  <c r="T394" i="18"/>
  <c r="R394" i="18"/>
  <c r="P394" i="18"/>
  <c r="BI389" i="18"/>
  <c r="BH389" i="18"/>
  <c r="BG389" i="18"/>
  <c r="BE389" i="18"/>
  <c r="T389" i="18"/>
  <c r="R389" i="18"/>
  <c r="P389" i="18"/>
  <c r="BI380" i="18"/>
  <c r="BH380" i="18"/>
  <c r="BG380" i="18"/>
  <c r="BE380" i="18"/>
  <c r="T380" i="18"/>
  <c r="R380" i="18"/>
  <c r="P380" i="18"/>
  <c r="BI373" i="18"/>
  <c r="BH373" i="18"/>
  <c r="BG373" i="18"/>
  <c r="BE373" i="18"/>
  <c r="T373" i="18"/>
  <c r="R373" i="18"/>
  <c r="P373" i="18"/>
  <c r="BI366" i="18"/>
  <c r="BH366" i="18"/>
  <c r="BG366" i="18"/>
  <c r="BE366" i="18"/>
  <c r="T366" i="18"/>
  <c r="R366" i="18"/>
  <c r="P366" i="18"/>
  <c r="BI357" i="18"/>
  <c r="BH357" i="18"/>
  <c r="BG357" i="18"/>
  <c r="BE357" i="18"/>
  <c r="T357" i="18"/>
  <c r="R357" i="18"/>
  <c r="P357" i="18"/>
  <c r="BI348" i="18"/>
  <c r="BH348" i="18"/>
  <c r="BG348" i="18"/>
  <c r="BE348" i="18"/>
  <c r="T348" i="18"/>
  <c r="R348" i="18"/>
  <c r="P348" i="18"/>
  <c r="BI340" i="18"/>
  <c r="BH340" i="18"/>
  <c r="BG340" i="18"/>
  <c r="BE340" i="18"/>
  <c r="T340" i="18"/>
  <c r="R340" i="18"/>
  <c r="P340" i="18"/>
  <c r="BI333" i="18"/>
  <c r="BH333" i="18"/>
  <c r="BG333" i="18"/>
  <c r="BE333" i="18"/>
  <c r="T333" i="18"/>
  <c r="R333" i="18"/>
  <c r="P333" i="18"/>
  <c r="BI327" i="18"/>
  <c r="BH327" i="18"/>
  <c r="BG327" i="18"/>
  <c r="BE327" i="18"/>
  <c r="T327" i="18"/>
  <c r="R327" i="18"/>
  <c r="P327" i="18"/>
  <c r="BI321" i="18"/>
  <c r="BH321" i="18"/>
  <c r="BG321" i="18"/>
  <c r="BE321" i="18"/>
  <c r="T321" i="18"/>
  <c r="R321" i="18"/>
  <c r="P321" i="18"/>
  <c r="BI315" i="18"/>
  <c r="BH315" i="18"/>
  <c r="BG315" i="18"/>
  <c r="BE315" i="18"/>
  <c r="T315" i="18"/>
  <c r="R315" i="18"/>
  <c r="P315" i="18"/>
  <c r="BI309" i="18"/>
  <c r="BH309" i="18"/>
  <c r="BG309" i="18"/>
  <c r="BE309" i="18"/>
  <c r="T309" i="18"/>
  <c r="R309" i="18"/>
  <c r="P309" i="18"/>
  <c r="BI303" i="18"/>
  <c r="BH303" i="18"/>
  <c r="BG303" i="18"/>
  <c r="BE303" i="18"/>
  <c r="T303" i="18"/>
  <c r="R303" i="18"/>
  <c r="P303" i="18"/>
  <c r="BI298" i="18"/>
  <c r="BH298" i="18"/>
  <c r="BG298" i="18"/>
  <c r="BE298" i="18"/>
  <c r="T298" i="18"/>
  <c r="R298" i="18"/>
  <c r="P298" i="18"/>
  <c r="BI293" i="18"/>
  <c r="BH293" i="18"/>
  <c r="BG293" i="18"/>
  <c r="BE293" i="18"/>
  <c r="T293" i="18"/>
  <c r="R293" i="18"/>
  <c r="P293" i="18"/>
  <c r="BI289" i="18"/>
  <c r="BH289" i="18"/>
  <c r="BG289" i="18"/>
  <c r="BE289" i="18"/>
  <c r="T289" i="18"/>
  <c r="R289" i="18"/>
  <c r="P289" i="18"/>
  <c r="BI281" i="18"/>
  <c r="BH281" i="18"/>
  <c r="BG281" i="18"/>
  <c r="BE281" i="18"/>
  <c r="T281" i="18"/>
  <c r="R281" i="18"/>
  <c r="P281" i="18"/>
  <c r="BI273" i="18"/>
  <c r="BH273" i="18"/>
  <c r="BG273" i="18"/>
  <c r="BE273" i="18"/>
  <c r="T273" i="18"/>
  <c r="R273" i="18"/>
  <c r="P273" i="18"/>
  <c r="BI266" i="18"/>
  <c r="BH266" i="18"/>
  <c r="BG266" i="18"/>
  <c r="BE266" i="18"/>
  <c r="T266" i="18"/>
  <c r="R266" i="18"/>
  <c r="P266" i="18"/>
  <c r="BI261" i="18"/>
  <c r="BH261" i="18"/>
  <c r="BG261" i="18"/>
  <c r="BE261" i="18"/>
  <c r="T261" i="18"/>
  <c r="R261" i="18"/>
  <c r="P261" i="18"/>
  <c r="BI256" i="18"/>
  <c r="BH256" i="18"/>
  <c r="BG256" i="18"/>
  <c r="BE256" i="18"/>
  <c r="T256" i="18"/>
  <c r="R256" i="18"/>
  <c r="P256" i="18"/>
  <c r="BI254" i="18"/>
  <c r="BH254" i="18"/>
  <c r="BG254" i="18"/>
  <c r="BE254" i="18"/>
  <c r="T254" i="18"/>
  <c r="R254" i="18"/>
  <c r="P254" i="18"/>
  <c r="BI243" i="18"/>
  <c r="BH243" i="18"/>
  <c r="BG243" i="18"/>
  <c r="BE243" i="18"/>
  <c r="T243" i="18"/>
  <c r="R243" i="18"/>
  <c r="P243" i="18"/>
  <c r="BI233" i="18"/>
  <c r="BH233" i="18"/>
  <c r="BG233" i="18"/>
  <c r="BE233" i="18"/>
  <c r="T233" i="18"/>
  <c r="R233" i="18"/>
  <c r="P233" i="18"/>
  <c r="BI225" i="18"/>
  <c r="BH225" i="18"/>
  <c r="BG225" i="18"/>
  <c r="BE225" i="18"/>
  <c r="T225" i="18"/>
  <c r="R225" i="18"/>
  <c r="P225" i="18"/>
  <c r="BI220" i="18"/>
  <c r="BH220" i="18"/>
  <c r="BG220" i="18"/>
  <c r="BE220" i="18"/>
  <c r="T220" i="18"/>
  <c r="R220" i="18"/>
  <c r="P220" i="18"/>
  <c r="BI216" i="18"/>
  <c r="BH216" i="18"/>
  <c r="BG216" i="18"/>
  <c r="BE216" i="18"/>
  <c r="T216" i="18"/>
  <c r="R216" i="18"/>
  <c r="P216" i="18"/>
  <c r="BI207" i="18"/>
  <c r="BH207" i="18"/>
  <c r="BG207" i="18"/>
  <c r="BE207" i="18"/>
  <c r="T207" i="18"/>
  <c r="R207" i="18"/>
  <c r="P207" i="18"/>
  <c r="BI196" i="18"/>
  <c r="BH196" i="18"/>
  <c r="BG196" i="18"/>
  <c r="BE196" i="18"/>
  <c r="T196" i="18"/>
  <c r="R196" i="18"/>
  <c r="P196" i="18"/>
  <c r="BI187" i="18"/>
  <c r="BH187" i="18"/>
  <c r="BG187" i="18"/>
  <c r="BE187" i="18"/>
  <c r="T187" i="18"/>
  <c r="R187" i="18"/>
  <c r="P187" i="18"/>
  <c r="BI177" i="18"/>
  <c r="BH177" i="18"/>
  <c r="BG177" i="18"/>
  <c r="BE177" i="18"/>
  <c r="T177" i="18"/>
  <c r="R177" i="18"/>
  <c r="P177" i="18"/>
  <c r="BI167" i="18"/>
  <c r="BH167" i="18"/>
  <c r="BG167" i="18"/>
  <c r="BE167" i="18"/>
  <c r="T167" i="18"/>
  <c r="R167" i="18"/>
  <c r="P167" i="18"/>
  <c r="BI162" i="18"/>
  <c r="BH162" i="18"/>
  <c r="BG162" i="18"/>
  <c r="BE162" i="18"/>
  <c r="T162" i="18"/>
  <c r="R162" i="18"/>
  <c r="P162" i="18"/>
  <c r="BI155" i="18"/>
  <c r="BH155" i="18"/>
  <c r="BG155" i="18"/>
  <c r="BE155" i="18"/>
  <c r="T155" i="18"/>
  <c r="R155" i="18"/>
  <c r="P155" i="18"/>
  <c r="BI150" i="18"/>
  <c r="BH150" i="18"/>
  <c r="BG150" i="18"/>
  <c r="BE150" i="18"/>
  <c r="T150" i="18"/>
  <c r="R150" i="18"/>
  <c r="P150" i="18"/>
  <c r="BI143" i="18"/>
  <c r="BH143" i="18"/>
  <c r="BG143" i="18"/>
  <c r="BE143" i="18"/>
  <c r="T143" i="18"/>
  <c r="R143" i="18"/>
  <c r="P143" i="18"/>
  <c r="BI134" i="18"/>
  <c r="BH134" i="18"/>
  <c r="BG134" i="18"/>
  <c r="BE134" i="18"/>
  <c r="T134" i="18"/>
  <c r="R134" i="18"/>
  <c r="P134" i="18"/>
  <c r="BI130" i="18"/>
  <c r="BH130" i="18"/>
  <c r="BG130" i="18"/>
  <c r="BE130" i="18"/>
  <c r="T130" i="18"/>
  <c r="R130" i="18"/>
  <c r="P130" i="18"/>
  <c r="BI124" i="18"/>
  <c r="BH124" i="18"/>
  <c r="BG124" i="18"/>
  <c r="BE124" i="18"/>
  <c r="T124" i="18"/>
  <c r="R124" i="18"/>
  <c r="P124" i="18"/>
  <c r="BI118" i="18"/>
  <c r="BH118" i="18"/>
  <c r="BG118" i="18"/>
  <c r="BE118" i="18"/>
  <c r="T118" i="18"/>
  <c r="R118" i="18"/>
  <c r="P118" i="18"/>
  <c r="J112" i="18"/>
  <c r="J111" i="18"/>
  <c r="F111" i="18"/>
  <c r="F109" i="18"/>
  <c r="E107" i="18"/>
  <c r="J59" i="18"/>
  <c r="J58" i="18"/>
  <c r="F58" i="18"/>
  <c r="F56" i="18"/>
  <c r="E54" i="18"/>
  <c r="J20" i="18"/>
  <c r="E20" i="18"/>
  <c r="F59" i="18" s="1"/>
  <c r="J19" i="18"/>
  <c r="J14" i="18"/>
  <c r="J56" i="18"/>
  <c r="E7" i="18"/>
  <c r="E50" i="18" s="1"/>
  <c r="J39" i="17"/>
  <c r="J38" i="17"/>
  <c r="AY74" i="1" s="1"/>
  <c r="J37" i="17"/>
  <c r="AX74" i="1"/>
  <c r="BI142" i="17"/>
  <c r="BH142" i="17"/>
  <c r="BG142" i="17"/>
  <c r="BE142" i="17"/>
  <c r="T142" i="17"/>
  <c r="R142" i="17"/>
  <c r="P142" i="17"/>
  <c r="BI140" i="17"/>
  <c r="BH140" i="17"/>
  <c r="BG140" i="17"/>
  <c r="BE140" i="17"/>
  <c r="T140" i="17"/>
  <c r="R140" i="17"/>
  <c r="P140" i="17"/>
  <c r="BI138" i="17"/>
  <c r="BH138" i="17"/>
  <c r="BG138" i="17"/>
  <c r="BE138" i="17"/>
  <c r="T138" i="17"/>
  <c r="R138" i="17"/>
  <c r="P138" i="17"/>
  <c r="BI136" i="17"/>
  <c r="BH136" i="17"/>
  <c r="BG136" i="17"/>
  <c r="BE136" i="17"/>
  <c r="T136" i="17"/>
  <c r="R136" i="17"/>
  <c r="P136" i="17"/>
  <c r="BI134" i="17"/>
  <c r="BH134" i="17"/>
  <c r="BG134" i="17"/>
  <c r="BE134" i="17"/>
  <c r="T134" i="17"/>
  <c r="R134" i="17"/>
  <c r="P134" i="17"/>
  <c r="BI132" i="17"/>
  <c r="BH132" i="17"/>
  <c r="BG132" i="17"/>
  <c r="BE132" i="17"/>
  <c r="T132" i="17"/>
  <c r="R132" i="17"/>
  <c r="P132" i="17"/>
  <c r="BI130" i="17"/>
  <c r="BH130" i="17"/>
  <c r="BG130" i="17"/>
  <c r="BE130" i="17"/>
  <c r="T130" i="17"/>
  <c r="R130" i="17"/>
  <c r="P130" i="17"/>
  <c r="BI128" i="17"/>
  <c r="BH128" i="17"/>
  <c r="BG128" i="17"/>
  <c r="BE128" i="17"/>
  <c r="T128" i="17"/>
  <c r="R128" i="17"/>
  <c r="P128" i="17"/>
  <c r="BI126" i="17"/>
  <c r="BH126" i="17"/>
  <c r="BG126" i="17"/>
  <c r="BE126" i="17"/>
  <c r="T126" i="17"/>
  <c r="R126" i="17"/>
  <c r="P126" i="17"/>
  <c r="BI124" i="17"/>
  <c r="BH124" i="17"/>
  <c r="BG124" i="17"/>
  <c r="BE124" i="17"/>
  <c r="T124" i="17"/>
  <c r="R124" i="17"/>
  <c r="P124" i="17"/>
  <c r="BI122" i="17"/>
  <c r="BH122" i="17"/>
  <c r="BG122" i="17"/>
  <c r="BE122" i="17"/>
  <c r="T122" i="17"/>
  <c r="R122" i="17"/>
  <c r="P122" i="17"/>
  <c r="BI120" i="17"/>
  <c r="BH120" i="17"/>
  <c r="BG120" i="17"/>
  <c r="BE120" i="17"/>
  <c r="T120" i="17"/>
  <c r="R120" i="17"/>
  <c r="P120" i="17"/>
  <c r="BI118" i="17"/>
  <c r="BH118" i="17"/>
  <c r="BG118" i="17"/>
  <c r="BE118" i="17"/>
  <c r="T118" i="17"/>
  <c r="R118" i="17"/>
  <c r="P118" i="17"/>
  <c r="BI116" i="17"/>
  <c r="BH116" i="17"/>
  <c r="BG116" i="17"/>
  <c r="BE116" i="17"/>
  <c r="T116" i="17"/>
  <c r="R116" i="17"/>
  <c r="P116" i="17"/>
  <c r="BI114" i="17"/>
  <c r="BH114" i="17"/>
  <c r="BG114" i="17"/>
  <c r="BE114" i="17"/>
  <c r="T114" i="17"/>
  <c r="R114" i="17"/>
  <c r="P114" i="17"/>
  <c r="BI112" i="17"/>
  <c r="BH112" i="17"/>
  <c r="BG112" i="17"/>
  <c r="BE112" i="17"/>
  <c r="T112" i="17"/>
  <c r="R112" i="17"/>
  <c r="P112" i="17"/>
  <c r="BI110" i="17"/>
  <c r="BH110" i="17"/>
  <c r="BG110" i="17"/>
  <c r="BE110" i="17"/>
  <c r="T110" i="17"/>
  <c r="R110" i="17"/>
  <c r="P110" i="17"/>
  <c r="BI107" i="17"/>
  <c r="BH107" i="17"/>
  <c r="BG107" i="17"/>
  <c r="BE107" i="17"/>
  <c r="T107" i="17"/>
  <c r="R107" i="17"/>
  <c r="P107" i="17"/>
  <c r="BI105" i="17"/>
  <c r="BH105" i="17"/>
  <c r="BG105" i="17"/>
  <c r="BE105" i="17"/>
  <c r="T105" i="17"/>
  <c r="R105" i="17"/>
  <c r="P105" i="17"/>
  <c r="BI103" i="17"/>
  <c r="BH103" i="17"/>
  <c r="BG103" i="17"/>
  <c r="BE103" i="17"/>
  <c r="T103" i="17"/>
  <c r="R103" i="17"/>
  <c r="P103" i="17"/>
  <c r="BI101" i="17"/>
  <c r="BH101" i="17"/>
  <c r="BG101" i="17"/>
  <c r="BE101" i="17"/>
  <c r="T101" i="17"/>
  <c r="R101" i="17"/>
  <c r="P101" i="17"/>
  <c r="BI99" i="17"/>
  <c r="BH99" i="17"/>
  <c r="BG99" i="17"/>
  <c r="BE99" i="17"/>
  <c r="T99" i="17"/>
  <c r="R99" i="17"/>
  <c r="P99" i="17"/>
  <c r="BI97" i="17"/>
  <c r="BH97" i="17"/>
  <c r="BG97" i="17"/>
  <c r="BE97" i="17"/>
  <c r="T97" i="17"/>
  <c r="R97" i="17"/>
  <c r="P97" i="17"/>
  <c r="BI95" i="17"/>
  <c r="BH95" i="17"/>
  <c r="BG95" i="17"/>
  <c r="BE95" i="17"/>
  <c r="T95" i="17"/>
  <c r="R95" i="17"/>
  <c r="P95" i="17"/>
  <c r="BI93" i="17"/>
  <c r="BH93" i="17"/>
  <c r="BG93" i="17"/>
  <c r="BE93" i="17"/>
  <c r="T93" i="17"/>
  <c r="R93" i="17"/>
  <c r="P93" i="17"/>
  <c r="BI91" i="17"/>
  <c r="BH91" i="17"/>
  <c r="BG91" i="17"/>
  <c r="BE91" i="17"/>
  <c r="T91" i="17"/>
  <c r="R91" i="17"/>
  <c r="P91" i="17"/>
  <c r="BI89" i="17"/>
  <c r="BH89" i="17"/>
  <c r="BG89" i="17"/>
  <c r="BE89" i="17"/>
  <c r="T89" i="17"/>
  <c r="R89" i="17"/>
  <c r="P89" i="17"/>
  <c r="J84" i="17"/>
  <c r="J83" i="17"/>
  <c r="F83" i="17"/>
  <c r="F81" i="17"/>
  <c r="E79" i="17"/>
  <c r="J59" i="17"/>
  <c r="J58" i="17"/>
  <c r="F58" i="17"/>
  <c r="F56" i="17"/>
  <c r="E54" i="17"/>
  <c r="J20" i="17"/>
  <c r="E20" i="17"/>
  <c r="F84" i="17" s="1"/>
  <c r="J19" i="17"/>
  <c r="J14" i="17"/>
  <c r="J81" i="17" s="1"/>
  <c r="E7" i="17"/>
  <c r="E50" i="17"/>
  <c r="J41" i="16"/>
  <c r="J40" i="16"/>
  <c r="AY73" i="1"/>
  <c r="J39" i="16"/>
  <c r="AX73" i="1" s="1"/>
  <c r="BI143" i="16"/>
  <c r="BH143" i="16"/>
  <c r="BG143" i="16"/>
  <c r="BE143" i="16"/>
  <c r="T143" i="16"/>
  <c r="R143" i="16"/>
  <c r="P143" i="16"/>
  <c r="BI141" i="16"/>
  <c r="BH141" i="16"/>
  <c r="BG141" i="16"/>
  <c r="BE141" i="16"/>
  <c r="T141" i="16"/>
  <c r="R141" i="16"/>
  <c r="P141" i="16"/>
  <c r="BI139" i="16"/>
  <c r="BH139" i="16"/>
  <c r="BG139" i="16"/>
  <c r="BE139" i="16"/>
  <c r="T139" i="16"/>
  <c r="R139" i="16"/>
  <c r="P139" i="16"/>
  <c r="BI135" i="16"/>
  <c r="BH135" i="16"/>
  <c r="BG135" i="16"/>
  <c r="BE135" i="16"/>
  <c r="T135" i="16"/>
  <c r="T134" i="16"/>
  <c r="R135" i="16"/>
  <c r="R134" i="16" s="1"/>
  <c r="P135" i="16"/>
  <c r="P134" i="16"/>
  <c r="BI132" i="16"/>
  <c r="BH132" i="16"/>
  <c r="BG132" i="16"/>
  <c r="BE132" i="16"/>
  <c r="T132" i="16"/>
  <c r="R132" i="16"/>
  <c r="P132" i="16"/>
  <c r="BI131" i="16"/>
  <c r="BH131" i="16"/>
  <c r="BG131" i="16"/>
  <c r="BE131" i="16"/>
  <c r="T131" i="16"/>
  <c r="R131" i="16"/>
  <c r="P131" i="16"/>
  <c r="BI129" i="16"/>
  <c r="BH129" i="16"/>
  <c r="BG129" i="16"/>
  <c r="BE129" i="16"/>
  <c r="T129" i="16"/>
  <c r="R129" i="16"/>
  <c r="P129" i="16"/>
  <c r="BI128" i="16"/>
  <c r="BH128" i="16"/>
  <c r="BG128" i="16"/>
  <c r="BE128" i="16"/>
  <c r="T128" i="16"/>
  <c r="R128" i="16"/>
  <c r="P128" i="16"/>
  <c r="BI126" i="16"/>
  <c r="BH126" i="16"/>
  <c r="BG126" i="16"/>
  <c r="BE126" i="16"/>
  <c r="T126" i="16"/>
  <c r="R126" i="16"/>
  <c r="P126" i="16"/>
  <c r="BI125" i="16"/>
  <c r="BH125" i="16"/>
  <c r="BG125" i="16"/>
  <c r="BE125" i="16"/>
  <c r="T125" i="16"/>
  <c r="R125" i="16"/>
  <c r="P125" i="16"/>
  <c r="BI123" i="16"/>
  <c r="BH123" i="16"/>
  <c r="BG123" i="16"/>
  <c r="BE123" i="16"/>
  <c r="T123" i="16"/>
  <c r="R123" i="16"/>
  <c r="P123" i="16"/>
  <c r="BI122" i="16"/>
  <c r="BH122" i="16"/>
  <c r="BG122" i="16"/>
  <c r="BE122" i="16"/>
  <c r="T122" i="16"/>
  <c r="R122" i="16"/>
  <c r="P122" i="16"/>
  <c r="BI120" i="16"/>
  <c r="BH120" i="16"/>
  <c r="BG120" i="16"/>
  <c r="BE120" i="16"/>
  <c r="T120" i="16"/>
  <c r="R120" i="16"/>
  <c r="P120" i="16"/>
  <c r="BI119" i="16"/>
  <c r="BH119" i="16"/>
  <c r="BG119" i="16"/>
  <c r="BE119" i="16"/>
  <c r="T119" i="16"/>
  <c r="R119" i="16"/>
  <c r="P119" i="16"/>
  <c r="BI117" i="16"/>
  <c r="BH117" i="16"/>
  <c r="BG117" i="16"/>
  <c r="BE117" i="16"/>
  <c r="T117" i="16"/>
  <c r="R117" i="16"/>
  <c r="P117" i="16"/>
  <c r="BI116" i="16"/>
  <c r="BH116" i="16"/>
  <c r="BG116" i="16"/>
  <c r="BE116" i="16"/>
  <c r="T116" i="16"/>
  <c r="R116" i="16"/>
  <c r="P116" i="16"/>
  <c r="BI114" i="16"/>
  <c r="BH114" i="16"/>
  <c r="BG114" i="16"/>
  <c r="BE114" i="16"/>
  <c r="T114" i="16"/>
  <c r="R114" i="16"/>
  <c r="P114" i="16"/>
  <c r="BI113" i="16"/>
  <c r="BH113" i="16"/>
  <c r="BG113" i="16"/>
  <c r="BE113" i="16"/>
  <c r="T113" i="16"/>
  <c r="R113" i="16"/>
  <c r="P113" i="16"/>
  <c r="BI111" i="16"/>
  <c r="BH111" i="16"/>
  <c r="BG111" i="16"/>
  <c r="BE111" i="16"/>
  <c r="T111" i="16"/>
  <c r="R111" i="16"/>
  <c r="P111" i="16"/>
  <c r="BI110" i="16"/>
  <c r="BH110" i="16"/>
  <c r="BG110" i="16"/>
  <c r="BE110" i="16"/>
  <c r="T110" i="16"/>
  <c r="R110" i="16"/>
  <c r="P110" i="16"/>
  <c r="BI108" i="16"/>
  <c r="BH108" i="16"/>
  <c r="BG108" i="16"/>
  <c r="BE108" i="16"/>
  <c r="T108" i="16"/>
  <c r="R108" i="16"/>
  <c r="P108" i="16"/>
  <c r="BI107" i="16"/>
  <c r="BH107" i="16"/>
  <c r="BG107" i="16"/>
  <c r="BE107" i="16"/>
  <c r="T107" i="16"/>
  <c r="R107" i="16"/>
  <c r="P107" i="16"/>
  <c r="BI105" i="16"/>
  <c r="BH105" i="16"/>
  <c r="BG105" i="16"/>
  <c r="BE105" i="16"/>
  <c r="T105" i="16"/>
  <c r="R105" i="16"/>
  <c r="P105" i="16"/>
  <c r="BI104" i="16"/>
  <c r="BH104" i="16"/>
  <c r="BG104" i="16"/>
  <c r="BE104" i="16"/>
  <c r="T104" i="16"/>
  <c r="R104" i="16"/>
  <c r="P104" i="16"/>
  <c r="BI102" i="16"/>
  <c r="BH102" i="16"/>
  <c r="BG102" i="16"/>
  <c r="BE102" i="16"/>
  <c r="T102" i="16"/>
  <c r="R102" i="16"/>
  <c r="P102" i="16"/>
  <c r="BI101" i="16"/>
  <c r="BH101" i="16"/>
  <c r="BG101" i="16"/>
  <c r="BE101" i="16"/>
  <c r="T101" i="16"/>
  <c r="R101" i="16"/>
  <c r="P101" i="16"/>
  <c r="BI99" i="16"/>
  <c r="BH99" i="16"/>
  <c r="BG99" i="16"/>
  <c r="BE99" i="16"/>
  <c r="T99" i="16"/>
  <c r="R99" i="16"/>
  <c r="P99" i="16"/>
  <c r="J93" i="16"/>
  <c r="J92" i="16"/>
  <c r="F92" i="16"/>
  <c r="F90" i="16"/>
  <c r="E88" i="16"/>
  <c r="J63" i="16"/>
  <c r="J62" i="16"/>
  <c r="F62" i="16"/>
  <c r="F60" i="16"/>
  <c r="E58" i="16"/>
  <c r="J22" i="16"/>
  <c r="E22" i="16"/>
  <c r="F93" i="16" s="1"/>
  <c r="J21" i="16"/>
  <c r="J16" i="16"/>
  <c r="J90" i="16" s="1"/>
  <c r="E7" i="16"/>
  <c r="E82" i="16"/>
  <c r="J41" i="15"/>
  <c r="J40" i="15"/>
  <c r="AY72" i="1"/>
  <c r="J39" i="15"/>
  <c r="AX72" i="1" s="1"/>
  <c r="BI239" i="15"/>
  <c r="BH239" i="15"/>
  <c r="BG239" i="15"/>
  <c r="BE239" i="15"/>
  <c r="T239" i="15"/>
  <c r="R239" i="15"/>
  <c r="P239" i="15"/>
  <c r="BI237" i="15"/>
  <c r="BH237" i="15"/>
  <c r="BG237" i="15"/>
  <c r="BE237" i="15"/>
  <c r="T237" i="15"/>
  <c r="R237" i="15"/>
  <c r="P237" i="15"/>
  <c r="BI235" i="15"/>
  <c r="BH235" i="15"/>
  <c r="BG235" i="15"/>
  <c r="BE235" i="15"/>
  <c r="T235" i="15"/>
  <c r="R235" i="15"/>
  <c r="P235" i="15"/>
  <c r="BI233" i="15"/>
  <c r="BH233" i="15"/>
  <c r="BG233" i="15"/>
  <c r="BE233" i="15"/>
  <c r="T233" i="15"/>
  <c r="R233" i="15"/>
  <c r="P233" i="15"/>
  <c r="BI231" i="15"/>
  <c r="BH231" i="15"/>
  <c r="BG231" i="15"/>
  <c r="BE231" i="15"/>
  <c r="T231" i="15"/>
  <c r="R231" i="15"/>
  <c r="P231" i="15"/>
  <c r="BI227" i="15"/>
  <c r="BH227" i="15"/>
  <c r="BG227" i="15"/>
  <c r="BE227" i="15"/>
  <c r="T227" i="15"/>
  <c r="R227" i="15"/>
  <c r="P227" i="15"/>
  <c r="BI219" i="15"/>
  <c r="BH219" i="15"/>
  <c r="BG219" i="15"/>
  <c r="BE219" i="15"/>
  <c r="T219" i="15"/>
  <c r="R219" i="15"/>
  <c r="P219" i="15"/>
  <c r="BI218" i="15"/>
  <c r="BH218" i="15"/>
  <c r="BG218" i="15"/>
  <c r="BE218" i="15"/>
  <c r="T218" i="15"/>
  <c r="R218" i="15"/>
  <c r="P218" i="15"/>
  <c r="BI217" i="15"/>
  <c r="BH217" i="15"/>
  <c r="BG217" i="15"/>
  <c r="BE217" i="15"/>
  <c r="T217" i="15"/>
  <c r="R217" i="15"/>
  <c r="P217" i="15"/>
  <c r="BI212" i="15"/>
  <c r="BH212" i="15"/>
  <c r="BG212" i="15"/>
  <c r="BE212" i="15"/>
  <c r="T212" i="15"/>
  <c r="R212" i="15"/>
  <c r="P212" i="15"/>
  <c r="BI210" i="15"/>
  <c r="BH210" i="15"/>
  <c r="BG210" i="15"/>
  <c r="BE210" i="15"/>
  <c r="T210" i="15"/>
  <c r="R210" i="15"/>
  <c r="P210" i="15"/>
  <c r="BI208" i="15"/>
  <c r="BH208" i="15"/>
  <c r="BG208" i="15"/>
  <c r="BE208" i="15"/>
  <c r="T208" i="15"/>
  <c r="R208" i="15"/>
  <c r="P208" i="15"/>
  <c r="BI207" i="15"/>
  <c r="BH207" i="15"/>
  <c r="BG207" i="15"/>
  <c r="BE207" i="15"/>
  <c r="T207" i="15"/>
  <c r="R207" i="15"/>
  <c r="P207" i="15"/>
  <c r="BI205" i="15"/>
  <c r="BH205" i="15"/>
  <c r="BG205" i="15"/>
  <c r="BE205" i="15"/>
  <c r="T205" i="15"/>
  <c r="R205" i="15"/>
  <c r="P205" i="15"/>
  <c r="BI203" i="15"/>
  <c r="BH203" i="15"/>
  <c r="BG203" i="15"/>
  <c r="BE203" i="15"/>
  <c r="T203" i="15"/>
  <c r="R203" i="15"/>
  <c r="P203" i="15"/>
  <c r="BI201" i="15"/>
  <c r="BH201" i="15"/>
  <c r="BG201" i="15"/>
  <c r="BE201" i="15"/>
  <c r="T201" i="15"/>
  <c r="R201" i="15"/>
  <c r="P201" i="15"/>
  <c r="BI199" i="15"/>
  <c r="BH199" i="15"/>
  <c r="BG199" i="15"/>
  <c r="BE199" i="15"/>
  <c r="T199" i="15"/>
  <c r="R199" i="15"/>
  <c r="P199" i="15"/>
  <c r="BI197" i="15"/>
  <c r="BH197" i="15"/>
  <c r="BG197" i="15"/>
  <c r="BE197" i="15"/>
  <c r="T197" i="15"/>
  <c r="R197" i="15"/>
  <c r="P197" i="15"/>
  <c r="BI195" i="15"/>
  <c r="BH195" i="15"/>
  <c r="BG195" i="15"/>
  <c r="BE195" i="15"/>
  <c r="T195" i="15"/>
  <c r="R195" i="15"/>
  <c r="P195" i="15"/>
  <c r="BI193" i="15"/>
  <c r="BH193" i="15"/>
  <c r="BG193" i="15"/>
  <c r="BE193" i="15"/>
  <c r="T193" i="15"/>
  <c r="R193" i="15"/>
  <c r="P193" i="15"/>
  <c r="BI191" i="15"/>
  <c r="BH191" i="15"/>
  <c r="BG191" i="15"/>
  <c r="BE191" i="15"/>
  <c r="T191" i="15"/>
  <c r="R191" i="15"/>
  <c r="P191" i="15"/>
  <c r="BI189" i="15"/>
  <c r="BH189" i="15"/>
  <c r="BG189" i="15"/>
  <c r="BE189" i="15"/>
  <c r="T189" i="15"/>
  <c r="R189" i="15"/>
  <c r="P189" i="15"/>
  <c r="BI187" i="15"/>
  <c r="BH187" i="15"/>
  <c r="BG187" i="15"/>
  <c r="BE187" i="15"/>
  <c r="T187" i="15"/>
  <c r="R187" i="15"/>
  <c r="P187" i="15"/>
  <c r="BI185" i="15"/>
  <c r="BH185" i="15"/>
  <c r="BG185" i="15"/>
  <c r="BE185" i="15"/>
  <c r="T185" i="15"/>
  <c r="R185" i="15"/>
  <c r="P185" i="15"/>
  <c r="BI183" i="15"/>
  <c r="BH183" i="15"/>
  <c r="BG183" i="15"/>
  <c r="BE183" i="15"/>
  <c r="T183" i="15"/>
  <c r="R183" i="15"/>
  <c r="P183" i="15"/>
  <c r="BI181" i="15"/>
  <c r="BH181" i="15"/>
  <c r="BG181" i="15"/>
  <c r="BE181" i="15"/>
  <c r="T181" i="15"/>
  <c r="R181" i="15"/>
  <c r="P181" i="15"/>
  <c r="BI179" i="15"/>
  <c r="BH179" i="15"/>
  <c r="BG179" i="15"/>
  <c r="BE179" i="15"/>
  <c r="T179" i="15"/>
  <c r="R179" i="15"/>
  <c r="P179" i="15"/>
  <c r="BI177" i="15"/>
  <c r="BH177" i="15"/>
  <c r="BG177" i="15"/>
  <c r="BE177" i="15"/>
  <c r="T177" i="15"/>
  <c r="R177" i="15"/>
  <c r="P177" i="15"/>
  <c r="BI176" i="15"/>
  <c r="BH176" i="15"/>
  <c r="BG176" i="15"/>
  <c r="BE176" i="15"/>
  <c r="T176" i="15"/>
  <c r="R176" i="15"/>
  <c r="P176" i="15"/>
  <c r="BI174" i="15"/>
  <c r="BH174" i="15"/>
  <c r="BG174" i="15"/>
  <c r="BE174" i="15"/>
  <c r="T174" i="15"/>
  <c r="R174" i="15"/>
  <c r="P174" i="15"/>
  <c r="BI173" i="15"/>
  <c r="BH173" i="15"/>
  <c r="BG173" i="15"/>
  <c r="BE173" i="15"/>
  <c r="T173" i="15"/>
  <c r="R173" i="15"/>
  <c r="P173" i="15"/>
  <c r="BI171" i="15"/>
  <c r="BH171" i="15"/>
  <c r="BG171" i="15"/>
  <c r="BE171" i="15"/>
  <c r="T171" i="15"/>
  <c r="R171" i="15"/>
  <c r="P171" i="15"/>
  <c r="BI170" i="15"/>
  <c r="BH170" i="15"/>
  <c r="BG170" i="15"/>
  <c r="BE170" i="15"/>
  <c r="T170" i="15"/>
  <c r="R170" i="15"/>
  <c r="P170" i="15"/>
  <c r="BI168" i="15"/>
  <c r="BH168" i="15"/>
  <c r="BG168" i="15"/>
  <c r="BE168" i="15"/>
  <c r="T168" i="15"/>
  <c r="R168" i="15"/>
  <c r="P168" i="15"/>
  <c r="BI166" i="15"/>
  <c r="BH166" i="15"/>
  <c r="BG166" i="15"/>
  <c r="BE166" i="15"/>
  <c r="T166" i="15"/>
  <c r="R166" i="15"/>
  <c r="P166" i="15"/>
  <c r="BI164" i="15"/>
  <c r="BH164" i="15"/>
  <c r="BG164" i="15"/>
  <c r="BE164" i="15"/>
  <c r="T164" i="15"/>
  <c r="R164" i="15"/>
  <c r="P164" i="15"/>
  <c r="BI162" i="15"/>
  <c r="BH162" i="15"/>
  <c r="BG162" i="15"/>
  <c r="BE162" i="15"/>
  <c r="T162" i="15"/>
  <c r="R162" i="15"/>
  <c r="P162" i="15"/>
  <c r="BI160" i="15"/>
  <c r="BH160" i="15"/>
  <c r="BG160" i="15"/>
  <c r="BE160" i="15"/>
  <c r="T160" i="15"/>
  <c r="R160" i="15"/>
  <c r="P160" i="15"/>
  <c r="BI159" i="15"/>
  <c r="BH159" i="15"/>
  <c r="BG159" i="15"/>
  <c r="BE159" i="15"/>
  <c r="T159" i="15"/>
  <c r="R159" i="15"/>
  <c r="P159" i="15"/>
  <c r="BI157" i="15"/>
  <c r="BH157" i="15"/>
  <c r="BG157" i="15"/>
  <c r="BE157" i="15"/>
  <c r="T157" i="15"/>
  <c r="R157" i="15"/>
  <c r="P157" i="15"/>
  <c r="BI155" i="15"/>
  <c r="BH155" i="15"/>
  <c r="BG155" i="15"/>
  <c r="BE155" i="15"/>
  <c r="T155" i="15"/>
  <c r="R155" i="15"/>
  <c r="P155" i="15"/>
  <c r="BI153" i="15"/>
  <c r="BH153" i="15"/>
  <c r="BG153" i="15"/>
  <c r="BE153" i="15"/>
  <c r="T153" i="15"/>
  <c r="R153" i="15"/>
  <c r="P153" i="15"/>
  <c r="BI151" i="15"/>
  <c r="BH151" i="15"/>
  <c r="BG151" i="15"/>
  <c r="BE151" i="15"/>
  <c r="T151" i="15"/>
  <c r="R151" i="15"/>
  <c r="P151" i="15"/>
  <c r="BI148" i="15"/>
  <c r="BH148" i="15"/>
  <c r="BG148" i="15"/>
  <c r="BE148" i="15"/>
  <c r="T148" i="15"/>
  <c r="R148" i="15"/>
  <c r="P148" i="15"/>
  <c r="BI146" i="15"/>
  <c r="BH146" i="15"/>
  <c r="BG146" i="15"/>
  <c r="BE146" i="15"/>
  <c r="T146" i="15"/>
  <c r="R146" i="15"/>
  <c r="P146" i="15"/>
  <c r="BI145" i="15"/>
  <c r="BH145" i="15"/>
  <c r="BG145" i="15"/>
  <c r="BE145" i="15"/>
  <c r="T145" i="15"/>
  <c r="R145" i="15"/>
  <c r="P145" i="15"/>
  <c r="BI142" i="15"/>
  <c r="BH142" i="15"/>
  <c r="BG142" i="15"/>
  <c r="BE142" i="15"/>
  <c r="T142" i="15"/>
  <c r="R142" i="15"/>
  <c r="P142" i="15"/>
  <c r="BI140" i="15"/>
  <c r="BH140" i="15"/>
  <c r="BG140" i="15"/>
  <c r="BE140" i="15"/>
  <c r="T140" i="15"/>
  <c r="R140" i="15"/>
  <c r="P140" i="15"/>
  <c r="BI138" i="15"/>
  <c r="BH138" i="15"/>
  <c r="BG138" i="15"/>
  <c r="BE138" i="15"/>
  <c r="T138" i="15"/>
  <c r="R138" i="15"/>
  <c r="P138" i="15"/>
  <c r="BI136" i="15"/>
  <c r="BH136" i="15"/>
  <c r="BG136" i="15"/>
  <c r="BE136" i="15"/>
  <c r="T136" i="15"/>
  <c r="R136" i="15"/>
  <c r="P136" i="15"/>
  <c r="BI134" i="15"/>
  <c r="BH134" i="15"/>
  <c r="BG134" i="15"/>
  <c r="BE134" i="15"/>
  <c r="T134" i="15"/>
  <c r="R134" i="15"/>
  <c r="P134" i="15"/>
  <c r="BI132" i="15"/>
  <c r="BH132" i="15"/>
  <c r="BG132" i="15"/>
  <c r="BE132" i="15"/>
  <c r="T132" i="15"/>
  <c r="R132" i="15"/>
  <c r="P132" i="15"/>
  <c r="BI130" i="15"/>
  <c r="BH130" i="15"/>
  <c r="BG130" i="15"/>
  <c r="BE130" i="15"/>
  <c r="T130" i="15"/>
  <c r="R130" i="15"/>
  <c r="P130" i="15"/>
  <c r="BI127" i="15"/>
  <c r="BH127" i="15"/>
  <c r="BG127" i="15"/>
  <c r="BE127" i="15"/>
  <c r="T127" i="15"/>
  <c r="R127" i="15"/>
  <c r="P127" i="15"/>
  <c r="BI125" i="15"/>
  <c r="BH125" i="15"/>
  <c r="BG125" i="15"/>
  <c r="BE125" i="15"/>
  <c r="T125" i="15"/>
  <c r="R125" i="15"/>
  <c r="P125" i="15"/>
  <c r="BI121" i="15"/>
  <c r="BH121" i="15"/>
  <c r="BG121" i="15"/>
  <c r="BE121" i="15"/>
  <c r="T121" i="15"/>
  <c r="R121" i="15"/>
  <c r="P121" i="15"/>
  <c r="BI120" i="15"/>
  <c r="BH120" i="15"/>
  <c r="BG120" i="15"/>
  <c r="BE120" i="15"/>
  <c r="T120" i="15"/>
  <c r="R120" i="15"/>
  <c r="P120" i="15"/>
  <c r="BI117" i="15"/>
  <c r="BH117" i="15"/>
  <c r="BG117" i="15"/>
  <c r="BE117" i="15"/>
  <c r="T117" i="15"/>
  <c r="R117" i="15"/>
  <c r="P117" i="15"/>
  <c r="BI114" i="15"/>
  <c r="BH114" i="15"/>
  <c r="BG114" i="15"/>
  <c r="BE114" i="15"/>
  <c r="T114" i="15"/>
  <c r="R114" i="15"/>
  <c r="P114" i="15"/>
  <c r="BI110" i="15"/>
  <c r="BH110" i="15"/>
  <c r="BG110" i="15"/>
  <c r="BE110" i="15"/>
  <c r="T110" i="15"/>
  <c r="R110" i="15"/>
  <c r="P110" i="15"/>
  <c r="BI108" i="15"/>
  <c r="BH108" i="15"/>
  <c r="BG108" i="15"/>
  <c r="BE108" i="15"/>
  <c r="T108" i="15"/>
  <c r="R108" i="15"/>
  <c r="P108" i="15"/>
  <c r="BI107" i="15"/>
  <c r="BH107" i="15"/>
  <c r="BG107" i="15"/>
  <c r="BE107" i="15"/>
  <c r="T107" i="15"/>
  <c r="R107" i="15"/>
  <c r="P107" i="15"/>
  <c r="BI106" i="15"/>
  <c r="BH106" i="15"/>
  <c r="BG106" i="15"/>
  <c r="BE106" i="15"/>
  <c r="T106" i="15"/>
  <c r="R106" i="15"/>
  <c r="P106" i="15"/>
  <c r="BI105" i="15"/>
  <c r="BH105" i="15"/>
  <c r="BG105" i="15"/>
  <c r="BE105" i="15"/>
  <c r="T105" i="15"/>
  <c r="R105" i="15"/>
  <c r="P105" i="15"/>
  <c r="BI104" i="15"/>
  <c r="BH104" i="15"/>
  <c r="BG104" i="15"/>
  <c r="BE104" i="15"/>
  <c r="T104" i="15"/>
  <c r="R104" i="15"/>
  <c r="P104" i="15"/>
  <c r="BI103" i="15"/>
  <c r="BH103" i="15"/>
  <c r="BG103" i="15"/>
  <c r="BE103" i="15"/>
  <c r="T103" i="15"/>
  <c r="R103" i="15"/>
  <c r="P103" i="15"/>
  <c r="BI102" i="15"/>
  <c r="BH102" i="15"/>
  <c r="BG102" i="15"/>
  <c r="BE102" i="15"/>
  <c r="T102" i="15"/>
  <c r="R102" i="15"/>
  <c r="P102" i="15"/>
  <c r="BI101" i="15"/>
  <c r="BH101" i="15"/>
  <c r="BG101" i="15"/>
  <c r="BE101" i="15"/>
  <c r="T101" i="15"/>
  <c r="R101" i="15"/>
  <c r="P101" i="15"/>
  <c r="BI100" i="15"/>
  <c r="BH100" i="15"/>
  <c r="BG100" i="15"/>
  <c r="BE100" i="15"/>
  <c r="T100" i="15"/>
  <c r="R100" i="15"/>
  <c r="P100" i="15"/>
  <c r="J94" i="15"/>
  <c r="J93" i="15"/>
  <c r="F93" i="15"/>
  <c r="F91" i="15"/>
  <c r="E89" i="15"/>
  <c r="J63" i="15"/>
  <c r="J62" i="15"/>
  <c r="F62" i="15"/>
  <c r="F60" i="15"/>
  <c r="E58" i="15"/>
  <c r="J22" i="15"/>
  <c r="E22" i="15"/>
  <c r="F94" i="15" s="1"/>
  <c r="J21" i="15"/>
  <c r="J16" i="15"/>
  <c r="J60" i="15" s="1"/>
  <c r="E7" i="15"/>
  <c r="E83" i="15" s="1"/>
  <c r="J41" i="14"/>
  <c r="J40" i="14"/>
  <c r="AY71" i="1"/>
  <c r="J39" i="14"/>
  <c r="AX71" i="1"/>
  <c r="BI194" i="14"/>
  <c r="BH194" i="14"/>
  <c r="BG194" i="14"/>
  <c r="BE194" i="14"/>
  <c r="T194" i="14"/>
  <c r="R194" i="14"/>
  <c r="P194" i="14"/>
  <c r="BI192" i="14"/>
  <c r="BH192" i="14"/>
  <c r="BG192" i="14"/>
  <c r="BE192" i="14"/>
  <c r="T192" i="14"/>
  <c r="R192" i="14"/>
  <c r="P192" i="14"/>
  <c r="BI188" i="14"/>
  <c r="BH188" i="14"/>
  <c r="BG188" i="14"/>
  <c r="BE188" i="14"/>
  <c r="T188" i="14"/>
  <c r="T187" i="14"/>
  <c r="R188" i="14"/>
  <c r="R187" i="14" s="1"/>
  <c r="P188" i="14"/>
  <c r="P187" i="14"/>
  <c r="BI185" i="14"/>
  <c r="BH185" i="14"/>
  <c r="BG185" i="14"/>
  <c r="BE185" i="14"/>
  <c r="T185" i="14"/>
  <c r="R185" i="14"/>
  <c r="P185" i="14"/>
  <c r="BI184" i="14"/>
  <c r="BH184" i="14"/>
  <c r="BG184" i="14"/>
  <c r="BE184" i="14"/>
  <c r="T184" i="14"/>
  <c r="R184" i="14"/>
  <c r="P184" i="14"/>
  <c r="BI182" i="14"/>
  <c r="BH182" i="14"/>
  <c r="BG182" i="14"/>
  <c r="BE182" i="14"/>
  <c r="T182" i="14"/>
  <c r="R182" i="14"/>
  <c r="P182" i="14"/>
  <c r="BI181" i="14"/>
  <c r="BH181" i="14"/>
  <c r="BG181" i="14"/>
  <c r="BE181" i="14"/>
  <c r="T181" i="14"/>
  <c r="R181" i="14"/>
  <c r="P181" i="14"/>
  <c r="BI179" i="14"/>
  <c r="BH179" i="14"/>
  <c r="BG179" i="14"/>
  <c r="BE179" i="14"/>
  <c r="T179" i="14"/>
  <c r="R179" i="14"/>
  <c r="P179" i="14"/>
  <c r="BI178" i="14"/>
  <c r="BH178" i="14"/>
  <c r="BG178" i="14"/>
  <c r="BE178" i="14"/>
  <c r="T178" i="14"/>
  <c r="R178" i="14"/>
  <c r="P178" i="14"/>
  <c r="BI177" i="14"/>
  <c r="BH177" i="14"/>
  <c r="BG177" i="14"/>
  <c r="BE177" i="14"/>
  <c r="T177" i="14"/>
  <c r="R177" i="14"/>
  <c r="P177" i="14"/>
  <c r="BI176" i="14"/>
  <c r="BH176" i="14"/>
  <c r="BG176" i="14"/>
  <c r="BE176" i="14"/>
  <c r="T176" i="14"/>
  <c r="R176" i="14"/>
  <c r="P176" i="14"/>
  <c r="BI175" i="14"/>
  <c r="BH175" i="14"/>
  <c r="BG175" i="14"/>
  <c r="BE175" i="14"/>
  <c r="T175" i="14"/>
  <c r="R175" i="14"/>
  <c r="P175" i="14"/>
  <c r="BI174" i="14"/>
  <c r="BH174" i="14"/>
  <c r="BG174" i="14"/>
  <c r="BE174" i="14"/>
  <c r="T174" i="14"/>
  <c r="R174" i="14"/>
  <c r="P174" i="14"/>
  <c r="BI173" i="14"/>
  <c r="BH173" i="14"/>
  <c r="BG173" i="14"/>
  <c r="BE173" i="14"/>
  <c r="T173" i="14"/>
  <c r="R173" i="14"/>
  <c r="P173" i="14"/>
  <c r="BI172" i="14"/>
  <c r="BH172" i="14"/>
  <c r="BG172" i="14"/>
  <c r="BE172" i="14"/>
  <c r="T172" i="14"/>
  <c r="R172" i="14"/>
  <c r="P172" i="14"/>
  <c r="BI171" i="14"/>
  <c r="BH171" i="14"/>
  <c r="BG171" i="14"/>
  <c r="BE171" i="14"/>
  <c r="T171" i="14"/>
  <c r="R171" i="14"/>
  <c r="P171" i="14"/>
  <c r="BI170" i="14"/>
  <c r="BH170" i="14"/>
  <c r="BG170" i="14"/>
  <c r="BE170" i="14"/>
  <c r="T170" i="14"/>
  <c r="R170" i="14"/>
  <c r="P170" i="14"/>
  <c r="BI169" i="14"/>
  <c r="BH169" i="14"/>
  <c r="BG169" i="14"/>
  <c r="BE169" i="14"/>
  <c r="T169" i="14"/>
  <c r="R169" i="14"/>
  <c r="P169" i="14"/>
  <c r="BI168" i="14"/>
  <c r="BH168" i="14"/>
  <c r="BG168" i="14"/>
  <c r="BE168" i="14"/>
  <c r="T168" i="14"/>
  <c r="R168" i="14"/>
  <c r="P168" i="14"/>
  <c r="BI167" i="14"/>
  <c r="BH167" i="14"/>
  <c r="BG167" i="14"/>
  <c r="BE167" i="14"/>
  <c r="T167" i="14"/>
  <c r="R167" i="14"/>
  <c r="P167" i="14"/>
  <c r="BI166" i="14"/>
  <c r="BH166" i="14"/>
  <c r="BG166" i="14"/>
  <c r="BE166" i="14"/>
  <c r="T166" i="14"/>
  <c r="R166" i="14"/>
  <c r="P166" i="14"/>
  <c r="BI165" i="14"/>
  <c r="BH165" i="14"/>
  <c r="BG165" i="14"/>
  <c r="BE165" i="14"/>
  <c r="T165" i="14"/>
  <c r="R165" i="14"/>
  <c r="P165" i="14"/>
  <c r="BI164" i="14"/>
  <c r="BH164" i="14"/>
  <c r="BG164" i="14"/>
  <c r="BE164" i="14"/>
  <c r="T164" i="14"/>
  <c r="R164" i="14"/>
  <c r="P164" i="14"/>
  <c r="BI163" i="14"/>
  <c r="BH163" i="14"/>
  <c r="BG163" i="14"/>
  <c r="BE163" i="14"/>
  <c r="T163" i="14"/>
  <c r="R163" i="14"/>
  <c r="P163" i="14"/>
  <c r="BI161" i="14"/>
  <c r="BH161" i="14"/>
  <c r="BG161" i="14"/>
  <c r="BE161" i="14"/>
  <c r="T161" i="14"/>
  <c r="R161" i="14"/>
  <c r="P161" i="14"/>
  <c r="BI160" i="14"/>
  <c r="BH160" i="14"/>
  <c r="BG160" i="14"/>
  <c r="BE160" i="14"/>
  <c r="T160" i="14"/>
  <c r="R160" i="14"/>
  <c r="P160" i="14"/>
  <c r="BI158" i="14"/>
  <c r="BH158" i="14"/>
  <c r="BG158" i="14"/>
  <c r="BE158" i="14"/>
  <c r="T158" i="14"/>
  <c r="R158" i="14"/>
  <c r="P158" i="14"/>
  <c r="BI157" i="14"/>
  <c r="BH157" i="14"/>
  <c r="BG157" i="14"/>
  <c r="BE157" i="14"/>
  <c r="T157" i="14"/>
  <c r="R157" i="14"/>
  <c r="P157"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0" i="14"/>
  <c r="BH150" i="14"/>
  <c r="BG150" i="14"/>
  <c r="BE150" i="14"/>
  <c r="T150" i="14"/>
  <c r="R150" i="14"/>
  <c r="P150" i="14"/>
  <c r="BI149" i="14"/>
  <c r="BH149" i="14"/>
  <c r="BG149" i="14"/>
  <c r="BE149" i="14"/>
  <c r="T149" i="14"/>
  <c r="R149" i="14"/>
  <c r="P149" i="14"/>
  <c r="BI147" i="14"/>
  <c r="BH147" i="14"/>
  <c r="BG147" i="14"/>
  <c r="BE147" i="14"/>
  <c r="T147" i="14"/>
  <c r="R147" i="14"/>
  <c r="P147" i="14"/>
  <c r="BI146" i="14"/>
  <c r="BH146" i="14"/>
  <c r="BG146" i="14"/>
  <c r="BE146" i="14"/>
  <c r="T146" i="14"/>
  <c r="R146" i="14"/>
  <c r="P146" i="14"/>
  <c r="BI145" i="14"/>
  <c r="BH145" i="14"/>
  <c r="BG145" i="14"/>
  <c r="BE145" i="14"/>
  <c r="T145" i="14"/>
  <c r="R145" i="14"/>
  <c r="P145" i="14"/>
  <c r="BI143" i="14"/>
  <c r="BH143" i="14"/>
  <c r="BG143" i="14"/>
  <c r="BE143" i="14"/>
  <c r="T143" i="14"/>
  <c r="R143" i="14"/>
  <c r="P143" i="14"/>
  <c r="BI142" i="14"/>
  <c r="BH142" i="14"/>
  <c r="BG142" i="14"/>
  <c r="BE142" i="14"/>
  <c r="T142" i="14"/>
  <c r="R142" i="14"/>
  <c r="P142" i="14"/>
  <c r="BI140" i="14"/>
  <c r="BH140" i="14"/>
  <c r="BG140" i="14"/>
  <c r="BE140" i="14"/>
  <c r="T140" i="14"/>
  <c r="R140" i="14"/>
  <c r="P140" i="14"/>
  <c r="BI139" i="14"/>
  <c r="BH139" i="14"/>
  <c r="BG139" i="14"/>
  <c r="BE139" i="14"/>
  <c r="T139" i="14"/>
  <c r="R139" i="14"/>
  <c r="P139" i="14"/>
  <c r="BI137" i="14"/>
  <c r="BH137" i="14"/>
  <c r="BG137" i="14"/>
  <c r="BE137" i="14"/>
  <c r="T137" i="14"/>
  <c r="R137" i="14"/>
  <c r="P137" i="14"/>
  <c r="BI136" i="14"/>
  <c r="BH136" i="14"/>
  <c r="BG136" i="14"/>
  <c r="BE136" i="14"/>
  <c r="T136" i="14"/>
  <c r="R136" i="14"/>
  <c r="P136" i="14"/>
  <c r="BI134" i="14"/>
  <c r="BH134" i="14"/>
  <c r="BG134" i="14"/>
  <c r="BE134" i="14"/>
  <c r="T134" i="14"/>
  <c r="R134" i="14"/>
  <c r="P134" i="14"/>
  <c r="BI133" i="14"/>
  <c r="BH133" i="14"/>
  <c r="BG133" i="14"/>
  <c r="BE133" i="14"/>
  <c r="T133" i="14"/>
  <c r="R133" i="14"/>
  <c r="P133" i="14"/>
  <c r="BI131" i="14"/>
  <c r="BH131" i="14"/>
  <c r="BG131" i="14"/>
  <c r="BE131" i="14"/>
  <c r="T131" i="14"/>
  <c r="R131" i="14"/>
  <c r="P131" i="14"/>
  <c r="BI130" i="14"/>
  <c r="BH130" i="14"/>
  <c r="BG130" i="14"/>
  <c r="BE130" i="14"/>
  <c r="T130" i="14"/>
  <c r="R130" i="14"/>
  <c r="P130" i="14"/>
  <c r="BI128" i="14"/>
  <c r="BH128" i="14"/>
  <c r="BG128" i="14"/>
  <c r="BE128" i="14"/>
  <c r="T128" i="14"/>
  <c r="R128" i="14"/>
  <c r="P128" i="14"/>
  <c r="BI126" i="14"/>
  <c r="BH126" i="14"/>
  <c r="BG126" i="14"/>
  <c r="BE126" i="14"/>
  <c r="T126" i="14"/>
  <c r="R126" i="14"/>
  <c r="P126" i="14"/>
  <c r="BI125" i="14"/>
  <c r="BH125" i="14"/>
  <c r="BG125" i="14"/>
  <c r="BE125" i="14"/>
  <c r="T125" i="14"/>
  <c r="R125" i="14"/>
  <c r="P125" i="14"/>
  <c r="BI123" i="14"/>
  <c r="BH123" i="14"/>
  <c r="BG123" i="14"/>
  <c r="BE123" i="14"/>
  <c r="T123" i="14"/>
  <c r="R123" i="14"/>
  <c r="P123" i="14"/>
  <c r="BI122" i="14"/>
  <c r="BH122" i="14"/>
  <c r="BG122" i="14"/>
  <c r="BE122" i="14"/>
  <c r="T122" i="14"/>
  <c r="R122" i="14"/>
  <c r="P122" i="14"/>
  <c r="BI120" i="14"/>
  <c r="BH120" i="14"/>
  <c r="BG120" i="14"/>
  <c r="BE120" i="14"/>
  <c r="T120" i="14"/>
  <c r="R120" i="14"/>
  <c r="P120" i="14"/>
  <c r="BI119" i="14"/>
  <c r="BH119" i="14"/>
  <c r="BG119" i="14"/>
  <c r="BE119" i="14"/>
  <c r="T119" i="14"/>
  <c r="R119" i="14"/>
  <c r="P119" i="14"/>
  <c r="BI118" i="14"/>
  <c r="BH118" i="14"/>
  <c r="BG118" i="14"/>
  <c r="BE118" i="14"/>
  <c r="T118" i="14"/>
  <c r="R118" i="14"/>
  <c r="P118" i="14"/>
  <c r="BI117" i="14"/>
  <c r="BH117" i="14"/>
  <c r="BG117" i="14"/>
  <c r="BE117" i="14"/>
  <c r="T117" i="14"/>
  <c r="R117" i="14"/>
  <c r="P117" i="14"/>
  <c r="BI115" i="14"/>
  <c r="BH115" i="14"/>
  <c r="BG115" i="14"/>
  <c r="BE115" i="14"/>
  <c r="T115" i="14"/>
  <c r="R115" i="14"/>
  <c r="P115" i="14"/>
  <c r="BI114" i="14"/>
  <c r="BH114" i="14"/>
  <c r="BG114" i="14"/>
  <c r="BE114" i="14"/>
  <c r="T114" i="14"/>
  <c r="R114" i="14"/>
  <c r="P114" i="14"/>
  <c r="BI112" i="14"/>
  <c r="BH112" i="14"/>
  <c r="BG112" i="14"/>
  <c r="BE112" i="14"/>
  <c r="T112" i="14"/>
  <c r="R112" i="14"/>
  <c r="P112" i="14"/>
  <c r="BI111" i="14"/>
  <c r="BH111" i="14"/>
  <c r="BG111" i="14"/>
  <c r="BE111" i="14"/>
  <c r="T111" i="14"/>
  <c r="R111" i="14"/>
  <c r="P111" i="14"/>
  <c r="BI109" i="14"/>
  <c r="BH109" i="14"/>
  <c r="BG109" i="14"/>
  <c r="BE109" i="14"/>
  <c r="T109" i="14"/>
  <c r="R109" i="14"/>
  <c r="P109" i="14"/>
  <c r="BI108" i="14"/>
  <c r="BH108" i="14"/>
  <c r="BG108" i="14"/>
  <c r="BE108" i="14"/>
  <c r="T108" i="14"/>
  <c r="R108" i="14"/>
  <c r="P108" i="14"/>
  <c r="BI107" i="14"/>
  <c r="BH107" i="14"/>
  <c r="BG107" i="14"/>
  <c r="BE107" i="14"/>
  <c r="T107" i="14"/>
  <c r="R107" i="14"/>
  <c r="P107" i="14"/>
  <c r="BI106" i="14"/>
  <c r="BH106" i="14"/>
  <c r="BG106" i="14"/>
  <c r="BE106" i="14"/>
  <c r="T106" i="14"/>
  <c r="R106" i="14"/>
  <c r="P106" i="14"/>
  <c r="BI104" i="14"/>
  <c r="BH104" i="14"/>
  <c r="BG104" i="14"/>
  <c r="BE104" i="14"/>
  <c r="T104" i="14"/>
  <c r="R104" i="14"/>
  <c r="P104" i="14"/>
  <c r="BI102" i="14"/>
  <c r="BH102" i="14"/>
  <c r="BG102" i="14"/>
  <c r="BE102" i="14"/>
  <c r="T102" i="14"/>
  <c r="R102" i="14"/>
  <c r="P102" i="14"/>
  <c r="BI100" i="14"/>
  <c r="BH100" i="14"/>
  <c r="BG100" i="14"/>
  <c r="BE100" i="14"/>
  <c r="T100" i="14"/>
  <c r="R100" i="14"/>
  <c r="P100" i="14"/>
  <c r="J94" i="14"/>
  <c r="J93" i="14"/>
  <c r="F93" i="14"/>
  <c r="F91" i="14"/>
  <c r="E89" i="14"/>
  <c r="J63" i="14"/>
  <c r="J62" i="14"/>
  <c r="F62" i="14"/>
  <c r="F60" i="14"/>
  <c r="E58" i="14"/>
  <c r="J22" i="14"/>
  <c r="E22" i="14"/>
  <c r="F94" i="14" s="1"/>
  <c r="J21" i="14"/>
  <c r="J16" i="14"/>
  <c r="J91" i="14"/>
  <c r="E7" i="14"/>
  <c r="E83" i="14" s="1"/>
  <c r="J41" i="13"/>
  <c r="J40" i="13"/>
  <c r="AY70" i="1"/>
  <c r="J39" i="13"/>
  <c r="AX70" i="1" s="1"/>
  <c r="BI288" i="13"/>
  <c r="BH288" i="13"/>
  <c r="BG288" i="13"/>
  <c r="BE288" i="13"/>
  <c r="T288" i="13"/>
  <c r="T287" i="13" s="1"/>
  <c r="R288" i="13"/>
  <c r="R287" i="13"/>
  <c r="P288" i="13"/>
  <c r="P287" i="13" s="1"/>
  <c r="BI285" i="13"/>
  <c r="BH285" i="13"/>
  <c r="BG285" i="13"/>
  <c r="BE285" i="13"/>
  <c r="T285" i="13"/>
  <c r="T284" i="13" s="1"/>
  <c r="T283" i="13" s="1"/>
  <c r="R285" i="13"/>
  <c r="R284" i="13" s="1"/>
  <c r="R283" i="13" s="1"/>
  <c r="P285" i="13"/>
  <c r="P284" i="13" s="1"/>
  <c r="BI281" i="13"/>
  <c r="BH281" i="13"/>
  <c r="BG281" i="13"/>
  <c r="BE281" i="13"/>
  <c r="T281" i="13"/>
  <c r="T280" i="13" s="1"/>
  <c r="R281" i="13"/>
  <c r="R280" i="13"/>
  <c r="P281" i="13"/>
  <c r="P280" i="13" s="1"/>
  <c r="BI279" i="13"/>
  <c r="BH279" i="13"/>
  <c r="BG279" i="13"/>
  <c r="BE279" i="13"/>
  <c r="T279" i="13"/>
  <c r="R279" i="13"/>
  <c r="P279" i="13"/>
  <c r="BI278" i="13"/>
  <c r="BH278" i="13"/>
  <c r="BG278" i="13"/>
  <c r="BE278" i="13"/>
  <c r="T278" i="13"/>
  <c r="R278" i="13"/>
  <c r="P278" i="13"/>
  <c r="BI277" i="13"/>
  <c r="BH277" i="13"/>
  <c r="BG277" i="13"/>
  <c r="BE277" i="13"/>
  <c r="T277" i="13"/>
  <c r="R277" i="13"/>
  <c r="P277" i="13"/>
  <c r="BI276" i="13"/>
  <c r="BH276" i="13"/>
  <c r="BG276" i="13"/>
  <c r="BE276" i="13"/>
  <c r="T276" i="13"/>
  <c r="R276" i="13"/>
  <c r="P276" i="13"/>
  <c r="BI275" i="13"/>
  <c r="BH275" i="13"/>
  <c r="BG275" i="13"/>
  <c r="BE275" i="13"/>
  <c r="T275" i="13"/>
  <c r="R275" i="13"/>
  <c r="P275" i="13"/>
  <c r="BI274" i="13"/>
  <c r="BH274" i="13"/>
  <c r="BG274" i="13"/>
  <c r="BE274" i="13"/>
  <c r="T274" i="13"/>
  <c r="R274" i="13"/>
  <c r="P274" i="13"/>
  <c r="BI273" i="13"/>
  <c r="BH273" i="13"/>
  <c r="BG273" i="13"/>
  <c r="BE273" i="13"/>
  <c r="T273" i="13"/>
  <c r="R273" i="13"/>
  <c r="P273" i="13"/>
  <c r="BI272" i="13"/>
  <c r="BH272" i="13"/>
  <c r="BG272" i="13"/>
  <c r="BE272" i="13"/>
  <c r="T272" i="13"/>
  <c r="R272" i="13"/>
  <c r="P272" i="13"/>
  <c r="BI270" i="13"/>
  <c r="BH270" i="13"/>
  <c r="BG270" i="13"/>
  <c r="BE270" i="13"/>
  <c r="T270" i="13"/>
  <c r="R270" i="13"/>
  <c r="P270" i="13"/>
  <c r="BI268" i="13"/>
  <c r="BH268" i="13"/>
  <c r="BG268" i="13"/>
  <c r="BE268" i="13"/>
  <c r="T268" i="13"/>
  <c r="R268" i="13"/>
  <c r="P268" i="13"/>
  <c r="BI267" i="13"/>
  <c r="BH267" i="13"/>
  <c r="BG267" i="13"/>
  <c r="BE267" i="13"/>
  <c r="T267" i="13"/>
  <c r="R267" i="13"/>
  <c r="P267" i="13"/>
  <c r="BI265" i="13"/>
  <c r="BH265" i="13"/>
  <c r="BG265" i="13"/>
  <c r="BE265" i="13"/>
  <c r="T265" i="13"/>
  <c r="R265" i="13"/>
  <c r="P265" i="13"/>
  <c r="BI263" i="13"/>
  <c r="BH263" i="13"/>
  <c r="BG263" i="13"/>
  <c r="BE263" i="13"/>
  <c r="T263" i="13"/>
  <c r="R263" i="13"/>
  <c r="P263" i="13"/>
  <c r="BI261" i="13"/>
  <c r="BH261" i="13"/>
  <c r="BG261" i="13"/>
  <c r="BE261" i="13"/>
  <c r="T261" i="13"/>
  <c r="R261" i="13"/>
  <c r="P261" i="13"/>
  <c r="BI259" i="13"/>
  <c r="BH259" i="13"/>
  <c r="BG259" i="13"/>
  <c r="BE259" i="13"/>
  <c r="T259" i="13"/>
  <c r="R259" i="13"/>
  <c r="P259" i="13"/>
  <c r="BI258" i="13"/>
  <c r="BH258" i="13"/>
  <c r="BG258" i="13"/>
  <c r="BE258" i="13"/>
  <c r="T258" i="13"/>
  <c r="R258" i="13"/>
  <c r="P258" i="13"/>
  <c r="BI257" i="13"/>
  <c r="BH257" i="13"/>
  <c r="BG257" i="13"/>
  <c r="BE257" i="13"/>
  <c r="T257" i="13"/>
  <c r="R257" i="13"/>
  <c r="P257" i="13"/>
  <c r="BI255" i="13"/>
  <c r="BH255" i="13"/>
  <c r="BG255" i="13"/>
  <c r="BE255" i="13"/>
  <c r="T255" i="13"/>
  <c r="R255" i="13"/>
  <c r="P255" i="13"/>
  <c r="BI254" i="13"/>
  <c r="BH254" i="13"/>
  <c r="BG254" i="13"/>
  <c r="BE254" i="13"/>
  <c r="T254" i="13"/>
  <c r="R254" i="13"/>
  <c r="P254" i="13"/>
  <c r="BI252" i="13"/>
  <c r="BH252" i="13"/>
  <c r="BG252" i="13"/>
  <c r="BE252" i="13"/>
  <c r="T252" i="13"/>
  <c r="R252" i="13"/>
  <c r="P252" i="13"/>
  <c r="BI251" i="13"/>
  <c r="BH251" i="13"/>
  <c r="BG251" i="13"/>
  <c r="BE251" i="13"/>
  <c r="T251" i="13"/>
  <c r="R251" i="13"/>
  <c r="P251" i="13"/>
  <c r="BI249" i="13"/>
  <c r="BH249" i="13"/>
  <c r="BG249" i="13"/>
  <c r="BE249" i="13"/>
  <c r="T249" i="13"/>
  <c r="R249" i="13"/>
  <c r="P249" i="13"/>
  <c r="BI248" i="13"/>
  <c r="BH248" i="13"/>
  <c r="BG248" i="13"/>
  <c r="BE248" i="13"/>
  <c r="T248" i="13"/>
  <c r="R248" i="13"/>
  <c r="P248" i="13"/>
  <c r="BI246" i="13"/>
  <c r="BH246" i="13"/>
  <c r="BG246" i="13"/>
  <c r="BE246" i="13"/>
  <c r="T246" i="13"/>
  <c r="R246" i="13"/>
  <c r="P246" i="13"/>
  <c r="BI245" i="13"/>
  <c r="BH245" i="13"/>
  <c r="BG245" i="13"/>
  <c r="BE245" i="13"/>
  <c r="T245" i="13"/>
  <c r="R245" i="13"/>
  <c r="P245" i="13"/>
  <c r="BI244" i="13"/>
  <c r="BH244" i="13"/>
  <c r="BG244" i="13"/>
  <c r="BE244" i="13"/>
  <c r="T244" i="13"/>
  <c r="R244" i="13"/>
  <c r="P244"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6" i="13"/>
  <c r="BH236" i="13"/>
  <c r="BG236" i="13"/>
  <c r="BE236" i="13"/>
  <c r="T236" i="13"/>
  <c r="R236" i="13"/>
  <c r="P236" i="13"/>
  <c r="BI235" i="13"/>
  <c r="BH235" i="13"/>
  <c r="BG235" i="13"/>
  <c r="BE235" i="13"/>
  <c r="T235" i="13"/>
  <c r="R235" i="13"/>
  <c r="P235"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7" i="13"/>
  <c r="BH227" i="13"/>
  <c r="BG227" i="13"/>
  <c r="BE227" i="13"/>
  <c r="T227" i="13"/>
  <c r="R227" i="13"/>
  <c r="P227" i="13"/>
  <c r="BI226" i="13"/>
  <c r="BH226" i="13"/>
  <c r="BG226" i="13"/>
  <c r="BE226" i="13"/>
  <c r="T226" i="13"/>
  <c r="R226" i="13"/>
  <c r="P226"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6" i="13"/>
  <c r="BH216" i="13"/>
  <c r="BG216" i="13"/>
  <c r="BE216" i="13"/>
  <c r="T216" i="13"/>
  <c r="R216" i="13"/>
  <c r="P216" i="13"/>
  <c r="BI215" i="13"/>
  <c r="BH215" i="13"/>
  <c r="BG215" i="13"/>
  <c r="BE215" i="13"/>
  <c r="T215" i="13"/>
  <c r="R215" i="13"/>
  <c r="P215" i="13"/>
  <c r="BI214" i="13"/>
  <c r="BH214" i="13"/>
  <c r="BG214" i="13"/>
  <c r="BE214" i="13"/>
  <c r="T214" i="13"/>
  <c r="R214" i="13"/>
  <c r="P214" i="13"/>
  <c r="BI212" i="13"/>
  <c r="BH212" i="13"/>
  <c r="BG212" i="13"/>
  <c r="BE212" i="13"/>
  <c r="T212" i="13"/>
  <c r="R212" i="13"/>
  <c r="P212" i="13"/>
  <c r="BI211" i="13"/>
  <c r="BH211" i="13"/>
  <c r="BG211" i="13"/>
  <c r="BE211" i="13"/>
  <c r="T211" i="13"/>
  <c r="R211" i="13"/>
  <c r="P211" i="13"/>
  <c r="BI210" i="13"/>
  <c r="BH210" i="13"/>
  <c r="BG210" i="13"/>
  <c r="BE210" i="13"/>
  <c r="T210" i="13"/>
  <c r="R210" i="13"/>
  <c r="P210" i="13"/>
  <c r="BI208" i="13"/>
  <c r="BH208" i="13"/>
  <c r="BG208" i="13"/>
  <c r="BE208" i="13"/>
  <c r="T208" i="13"/>
  <c r="R208" i="13"/>
  <c r="P208" i="13"/>
  <c r="BI207" i="13"/>
  <c r="BH207" i="13"/>
  <c r="BG207" i="13"/>
  <c r="BE207" i="13"/>
  <c r="T207" i="13"/>
  <c r="R207" i="13"/>
  <c r="P207" i="13"/>
  <c r="BI206" i="13"/>
  <c r="BH206" i="13"/>
  <c r="BG206" i="13"/>
  <c r="BE206" i="13"/>
  <c r="T206" i="13"/>
  <c r="R206" i="13"/>
  <c r="P206"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5" i="13"/>
  <c r="BH195" i="13"/>
  <c r="BG195" i="13"/>
  <c r="BE195" i="13"/>
  <c r="T195" i="13"/>
  <c r="R195" i="13"/>
  <c r="P195" i="13"/>
  <c r="BI194" i="13"/>
  <c r="BH194" i="13"/>
  <c r="BG194" i="13"/>
  <c r="BE194" i="13"/>
  <c r="T194" i="13"/>
  <c r="R194" i="13"/>
  <c r="P194" i="13"/>
  <c r="BI192" i="13"/>
  <c r="BH192" i="13"/>
  <c r="BG192" i="13"/>
  <c r="BE192" i="13"/>
  <c r="T192" i="13"/>
  <c r="R192" i="13"/>
  <c r="P192" i="13"/>
  <c r="BI191" i="13"/>
  <c r="BH191" i="13"/>
  <c r="BG191" i="13"/>
  <c r="BE191" i="13"/>
  <c r="T191" i="13"/>
  <c r="R191" i="13"/>
  <c r="P191" i="13"/>
  <c r="BI189" i="13"/>
  <c r="BH189" i="13"/>
  <c r="BG189" i="13"/>
  <c r="BE189" i="13"/>
  <c r="T189" i="13"/>
  <c r="R189" i="13"/>
  <c r="P189" i="13"/>
  <c r="BI188" i="13"/>
  <c r="BH188" i="13"/>
  <c r="BG188" i="13"/>
  <c r="BE188" i="13"/>
  <c r="T188" i="13"/>
  <c r="R188" i="13"/>
  <c r="P188" i="13"/>
  <c r="BI186" i="13"/>
  <c r="BH186" i="13"/>
  <c r="BG186" i="13"/>
  <c r="BE186" i="13"/>
  <c r="T186" i="13"/>
  <c r="R186" i="13"/>
  <c r="P186" i="13"/>
  <c r="BI185" i="13"/>
  <c r="BH185" i="13"/>
  <c r="BG185" i="13"/>
  <c r="BE185" i="13"/>
  <c r="T185" i="13"/>
  <c r="R185" i="13"/>
  <c r="P185" i="13"/>
  <c r="BI183" i="13"/>
  <c r="BH183" i="13"/>
  <c r="BG183" i="13"/>
  <c r="BE183" i="13"/>
  <c r="T183" i="13"/>
  <c r="R183" i="13"/>
  <c r="P183" i="13"/>
  <c r="BI182" i="13"/>
  <c r="BH182" i="13"/>
  <c r="BG182" i="13"/>
  <c r="BE182" i="13"/>
  <c r="T182" i="13"/>
  <c r="R182" i="13"/>
  <c r="P182" i="13"/>
  <c r="BI180" i="13"/>
  <c r="BH180" i="13"/>
  <c r="BG180" i="13"/>
  <c r="BE180" i="13"/>
  <c r="T180" i="13"/>
  <c r="R180" i="13"/>
  <c r="P180" i="13"/>
  <c r="BI179" i="13"/>
  <c r="BH179" i="13"/>
  <c r="BG179" i="13"/>
  <c r="BE179" i="13"/>
  <c r="T179" i="13"/>
  <c r="R179" i="13"/>
  <c r="P179" i="13"/>
  <c r="BI177" i="13"/>
  <c r="BH177" i="13"/>
  <c r="BG177" i="13"/>
  <c r="BE177" i="13"/>
  <c r="T177" i="13"/>
  <c r="R177" i="13"/>
  <c r="P177" i="13"/>
  <c r="BI176" i="13"/>
  <c r="BH176" i="13"/>
  <c r="BG176" i="13"/>
  <c r="BE176" i="13"/>
  <c r="T176" i="13"/>
  <c r="R176" i="13"/>
  <c r="P176" i="13"/>
  <c r="BI174" i="13"/>
  <c r="BH174" i="13"/>
  <c r="BG174" i="13"/>
  <c r="BE174" i="13"/>
  <c r="T174" i="13"/>
  <c r="R174" i="13"/>
  <c r="P174" i="13"/>
  <c r="BI173" i="13"/>
  <c r="BH173" i="13"/>
  <c r="BG173" i="13"/>
  <c r="BE173" i="13"/>
  <c r="T173" i="13"/>
  <c r="R173" i="13"/>
  <c r="P173" i="13"/>
  <c r="BI171" i="13"/>
  <c r="BH171" i="13"/>
  <c r="BG171" i="13"/>
  <c r="BE171" i="13"/>
  <c r="T171" i="13"/>
  <c r="R171" i="13"/>
  <c r="P171" i="13"/>
  <c r="BI170" i="13"/>
  <c r="BH170" i="13"/>
  <c r="BG170" i="13"/>
  <c r="BE170" i="13"/>
  <c r="T170" i="13"/>
  <c r="R170" i="13"/>
  <c r="P170" i="13"/>
  <c r="BI168" i="13"/>
  <c r="BH168" i="13"/>
  <c r="BG168" i="13"/>
  <c r="BE168" i="13"/>
  <c r="T168" i="13"/>
  <c r="R168" i="13"/>
  <c r="P168" i="13"/>
  <c r="BI167" i="13"/>
  <c r="BH167" i="13"/>
  <c r="BG167" i="13"/>
  <c r="BE167" i="13"/>
  <c r="T167" i="13"/>
  <c r="R167" i="13"/>
  <c r="P167" i="13"/>
  <c r="BI165" i="13"/>
  <c r="BH165" i="13"/>
  <c r="BG165" i="13"/>
  <c r="BE165" i="13"/>
  <c r="T165" i="13"/>
  <c r="R165" i="13"/>
  <c r="P165" i="13"/>
  <c r="BI164" i="13"/>
  <c r="BH164" i="13"/>
  <c r="BG164" i="13"/>
  <c r="BE164" i="13"/>
  <c r="T164" i="13"/>
  <c r="R164" i="13"/>
  <c r="P164" i="13"/>
  <c r="BI162" i="13"/>
  <c r="BH162" i="13"/>
  <c r="BG162" i="13"/>
  <c r="BE162" i="13"/>
  <c r="T162" i="13"/>
  <c r="R162" i="13"/>
  <c r="P162" i="13"/>
  <c r="BI161" i="13"/>
  <c r="BH161" i="13"/>
  <c r="BG161" i="13"/>
  <c r="BE161" i="13"/>
  <c r="T161" i="13"/>
  <c r="R161" i="13"/>
  <c r="P161" i="13"/>
  <c r="BI160" i="13"/>
  <c r="BH160" i="13"/>
  <c r="BG160" i="13"/>
  <c r="BE160" i="13"/>
  <c r="T160" i="13"/>
  <c r="R160" i="13"/>
  <c r="P160"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3" i="13"/>
  <c r="BH153" i="13"/>
  <c r="BG153" i="13"/>
  <c r="BE153" i="13"/>
  <c r="T153" i="13"/>
  <c r="R153" i="13"/>
  <c r="P153" i="13"/>
  <c r="BI152" i="13"/>
  <c r="BH152" i="13"/>
  <c r="BG152" i="13"/>
  <c r="BE152" i="13"/>
  <c r="T152" i="13"/>
  <c r="R152" i="13"/>
  <c r="P152"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4" i="13"/>
  <c r="BH144" i="13"/>
  <c r="BG144" i="13"/>
  <c r="BE144" i="13"/>
  <c r="T144" i="13"/>
  <c r="R144" i="13"/>
  <c r="P144" i="13"/>
  <c r="BI143" i="13"/>
  <c r="BH143" i="13"/>
  <c r="BG143" i="13"/>
  <c r="BE143" i="13"/>
  <c r="T143" i="13"/>
  <c r="R143" i="13"/>
  <c r="P143" i="13"/>
  <c r="BI141" i="13"/>
  <c r="BH141" i="13"/>
  <c r="BG141" i="13"/>
  <c r="BE141" i="13"/>
  <c r="T141" i="13"/>
  <c r="R141" i="13"/>
  <c r="P141" i="13"/>
  <c r="BI140" i="13"/>
  <c r="BH140" i="13"/>
  <c r="BG140" i="13"/>
  <c r="BE140" i="13"/>
  <c r="T140" i="13"/>
  <c r="R140" i="13"/>
  <c r="P140" i="13"/>
  <c r="BI138" i="13"/>
  <c r="BH138" i="13"/>
  <c r="BG138" i="13"/>
  <c r="BE138" i="13"/>
  <c r="T138" i="13"/>
  <c r="R138" i="13"/>
  <c r="P138" i="13"/>
  <c r="BI137" i="13"/>
  <c r="BH137" i="13"/>
  <c r="BG137" i="13"/>
  <c r="BE137" i="13"/>
  <c r="T137" i="13"/>
  <c r="R137" i="13"/>
  <c r="P137" i="13"/>
  <c r="BI136" i="13"/>
  <c r="BH136" i="13"/>
  <c r="BG136" i="13"/>
  <c r="BE136" i="13"/>
  <c r="T136" i="13"/>
  <c r="R136" i="13"/>
  <c r="P136" i="13"/>
  <c r="BI134" i="13"/>
  <c r="BH134" i="13"/>
  <c r="BG134" i="13"/>
  <c r="BE134" i="13"/>
  <c r="T134" i="13"/>
  <c r="R134" i="13"/>
  <c r="P134" i="13"/>
  <c r="BI133" i="13"/>
  <c r="BH133" i="13"/>
  <c r="BG133" i="13"/>
  <c r="BE133" i="13"/>
  <c r="T133" i="13"/>
  <c r="R133" i="13"/>
  <c r="P133" i="13"/>
  <c r="BI132" i="13"/>
  <c r="BH132" i="13"/>
  <c r="BG132" i="13"/>
  <c r="BE132" i="13"/>
  <c r="T132" i="13"/>
  <c r="R132" i="13"/>
  <c r="P132" i="13"/>
  <c r="BI130" i="13"/>
  <c r="BH130" i="13"/>
  <c r="BG130" i="13"/>
  <c r="BE130" i="13"/>
  <c r="T130" i="13"/>
  <c r="R130" i="13"/>
  <c r="P130" i="13"/>
  <c r="BI129" i="13"/>
  <c r="BH129" i="13"/>
  <c r="BG129" i="13"/>
  <c r="BE129" i="13"/>
  <c r="T129" i="13"/>
  <c r="R129" i="13"/>
  <c r="P129" i="13"/>
  <c r="BI127" i="13"/>
  <c r="BH127" i="13"/>
  <c r="BG127" i="13"/>
  <c r="BE127" i="13"/>
  <c r="T127" i="13"/>
  <c r="R127" i="13"/>
  <c r="P127" i="13"/>
  <c r="BI126" i="13"/>
  <c r="BH126" i="13"/>
  <c r="BG126" i="13"/>
  <c r="BE126" i="13"/>
  <c r="T126" i="13"/>
  <c r="R126" i="13"/>
  <c r="P126" i="13"/>
  <c r="BI124" i="13"/>
  <c r="BH124" i="13"/>
  <c r="BG124" i="13"/>
  <c r="BE124" i="13"/>
  <c r="T124" i="13"/>
  <c r="R124" i="13"/>
  <c r="P124" i="13"/>
  <c r="BI123" i="13"/>
  <c r="BH123" i="13"/>
  <c r="BG123" i="13"/>
  <c r="BE123" i="13"/>
  <c r="T123" i="13"/>
  <c r="R123" i="13"/>
  <c r="P123" i="13"/>
  <c r="BI121" i="13"/>
  <c r="BH121" i="13"/>
  <c r="BG121" i="13"/>
  <c r="BE121" i="13"/>
  <c r="T121" i="13"/>
  <c r="R121" i="13"/>
  <c r="P121" i="13"/>
  <c r="BI120" i="13"/>
  <c r="BH120" i="13"/>
  <c r="BG120" i="13"/>
  <c r="BE120" i="13"/>
  <c r="T120" i="13"/>
  <c r="R120" i="13"/>
  <c r="P120" i="13"/>
  <c r="BI118" i="13"/>
  <c r="BH118" i="13"/>
  <c r="BG118" i="13"/>
  <c r="BE118" i="13"/>
  <c r="T118" i="13"/>
  <c r="R118" i="13"/>
  <c r="P118" i="13"/>
  <c r="BI117" i="13"/>
  <c r="BH117" i="13"/>
  <c r="BG117" i="13"/>
  <c r="BE117" i="13"/>
  <c r="T117" i="13"/>
  <c r="R117" i="13"/>
  <c r="P117" i="13"/>
  <c r="BI115" i="13"/>
  <c r="BH115" i="13"/>
  <c r="BG115" i="13"/>
  <c r="BE115" i="13"/>
  <c r="T115" i="13"/>
  <c r="R115" i="13"/>
  <c r="P115" i="13"/>
  <c r="BI114" i="13"/>
  <c r="BH114" i="13"/>
  <c r="BG114" i="13"/>
  <c r="BE114" i="13"/>
  <c r="T114" i="13"/>
  <c r="R114" i="13"/>
  <c r="P114" i="13"/>
  <c r="BI112" i="13"/>
  <c r="BH112" i="13"/>
  <c r="BG112" i="13"/>
  <c r="BE112" i="13"/>
  <c r="T112" i="13"/>
  <c r="R112" i="13"/>
  <c r="P112" i="13"/>
  <c r="BI111" i="13"/>
  <c r="BH111" i="13"/>
  <c r="BG111" i="13"/>
  <c r="BE111" i="13"/>
  <c r="T111" i="13"/>
  <c r="R111" i="13"/>
  <c r="P111" i="13"/>
  <c r="BI109" i="13"/>
  <c r="BH109" i="13"/>
  <c r="BG109" i="13"/>
  <c r="BE109" i="13"/>
  <c r="T109" i="13"/>
  <c r="R109" i="13"/>
  <c r="P109" i="13"/>
  <c r="BI108" i="13"/>
  <c r="BH108" i="13"/>
  <c r="BG108" i="13"/>
  <c r="BE108" i="13"/>
  <c r="T108" i="13"/>
  <c r="R108" i="13"/>
  <c r="P108" i="13"/>
  <c r="BI106" i="13"/>
  <c r="BH106" i="13"/>
  <c r="BG106" i="13"/>
  <c r="BE106" i="13"/>
  <c r="T106" i="13"/>
  <c r="R106" i="13"/>
  <c r="P106" i="13"/>
  <c r="BI105" i="13"/>
  <c r="BH105" i="13"/>
  <c r="BG105" i="13"/>
  <c r="BE105" i="13"/>
  <c r="T105" i="13"/>
  <c r="R105" i="13"/>
  <c r="P105" i="13"/>
  <c r="BI103" i="13"/>
  <c r="BH103" i="13"/>
  <c r="BG103" i="13"/>
  <c r="BE103" i="13"/>
  <c r="T103" i="13"/>
  <c r="R103" i="13"/>
  <c r="P103" i="13"/>
  <c r="BI102" i="13"/>
  <c r="BH102" i="13"/>
  <c r="BG102" i="13"/>
  <c r="BE102" i="13"/>
  <c r="T102" i="13"/>
  <c r="R102" i="13"/>
  <c r="P102" i="13"/>
  <c r="BI100" i="13"/>
  <c r="BH100" i="13"/>
  <c r="BG100" i="13"/>
  <c r="BE100" i="13"/>
  <c r="T100" i="13"/>
  <c r="R100" i="13"/>
  <c r="P100" i="13"/>
  <c r="J94" i="13"/>
  <c r="J93" i="13"/>
  <c r="F93" i="13"/>
  <c r="F91" i="13"/>
  <c r="E89" i="13"/>
  <c r="J63" i="13"/>
  <c r="J62" i="13"/>
  <c r="F62" i="13"/>
  <c r="F60" i="13"/>
  <c r="E58" i="13"/>
  <c r="J22" i="13"/>
  <c r="E22" i="13"/>
  <c r="F63" i="13" s="1"/>
  <c r="J21" i="13"/>
  <c r="J16" i="13"/>
  <c r="J91" i="13" s="1"/>
  <c r="E7" i="13"/>
  <c r="E83" i="13" s="1"/>
  <c r="J41" i="12"/>
  <c r="J40" i="12"/>
  <c r="AY69" i="1"/>
  <c r="J39" i="12"/>
  <c r="AX69" i="1" s="1"/>
  <c r="BI311" i="12"/>
  <c r="BH311" i="12"/>
  <c r="BG311" i="12"/>
  <c r="BE311" i="12"/>
  <c r="T311" i="12"/>
  <c r="T310" i="12" s="1"/>
  <c r="T309" i="12" s="1"/>
  <c r="R311" i="12"/>
  <c r="R310" i="12"/>
  <c r="R309" i="12" s="1"/>
  <c r="P311" i="12"/>
  <c r="P310" i="12" s="1"/>
  <c r="P309" i="12" s="1"/>
  <c r="BI307" i="12"/>
  <c r="BH307" i="12"/>
  <c r="BG307" i="12"/>
  <c r="BE307" i="12"/>
  <c r="T307" i="12"/>
  <c r="R307" i="12"/>
  <c r="P307" i="12"/>
  <c r="BI305" i="12"/>
  <c r="BH305" i="12"/>
  <c r="BG305" i="12"/>
  <c r="BE305" i="12"/>
  <c r="T305" i="12"/>
  <c r="R305" i="12"/>
  <c r="P305" i="12"/>
  <c r="BI304" i="12"/>
  <c r="BH304" i="12"/>
  <c r="BG304" i="12"/>
  <c r="BE304" i="12"/>
  <c r="T304" i="12"/>
  <c r="R304" i="12"/>
  <c r="P304" i="12"/>
  <c r="BI302" i="12"/>
  <c r="BH302" i="12"/>
  <c r="BG302" i="12"/>
  <c r="BE302" i="12"/>
  <c r="T302" i="12"/>
  <c r="R302" i="12"/>
  <c r="P302" i="12"/>
  <c r="BI299" i="12"/>
  <c r="BH299" i="12"/>
  <c r="BG299" i="12"/>
  <c r="BE299" i="12"/>
  <c r="T299" i="12"/>
  <c r="R299" i="12"/>
  <c r="P299" i="12"/>
  <c r="BI296" i="12"/>
  <c r="BH296" i="12"/>
  <c r="BG296" i="12"/>
  <c r="BE296" i="12"/>
  <c r="T296" i="12"/>
  <c r="R296" i="12"/>
  <c r="P296" i="12"/>
  <c r="BI293" i="12"/>
  <c r="BH293" i="12"/>
  <c r="BG293" i="12"/>
  <c r="BE293" i="12"/>
  <c r="T293" i="12"/>
  <c r="R293" i="12"/>
  <c r="P293" i="12"/>
  <c r="BI290" i="12"/>
  <c r="BH290" i="12"/>
  <c r="BG290" i="12"/>
  <c r="BE290" i="12"/>
  <c r="T290" i="12"/>
  <c r="R290" i="12"/>
  <c r="P290" i="12"/>
  <c r="BI287" i="12"/>
  <c r="BH287" i="12"/>
  <c r="BG287" i="12"/>
  <c r="BE287" i="12"/>
  <c r="T287" i="12"/>
  <c r="R287" i="12"/>
  <c r="P287" i="12"/>
  <c r="BI285" i="12"/>
  <c r="BH285" i="12"/>
  <c r="BG285" i="12"/>
  <c r="BE285" i="12"/>
  <c r="T285" i="12"/>
  <c r="R285" i="12"/>
  <c r="P285" i="12"/>
  <c r="BI283" i="12"/>
  <c r="BH283" i="12"/>
  <c r="BG283" i="12"/>
  <c r="BE283" i="12"/>
  <c r="T283" i="12"/>
  <c r="R283" i="12"/>
  <c r="P283" i="12"/>
  <c r="BI281" i="12"/>
  <c r="BH281" i="12"/>
  <c r="BG281" i="12"/>
  <c r="BE281" i="12"/>
  <c r="T281" i="12"/>
  <c r="R281" i="12"/>
  <c r="P281" i="12"/>
  <c r="BI279" i="12"/>
  <c r="BH279" i="12"/>
  <c r="BG279" i="12"/>
  <c r="BE279" i="12"/>
  <c r="T279" i="12"/>
  <c r="R279" i="12"/>
  <c r="P279" i="12"/>
  <c r="BI277" i="12"/>
  <c r="BH277" i="12"/>
  <c r="BG277" i="12"/>
  <c r="BE277" i="12"/>
  <c r="T277" i="12"/>
  <c r="R277" i="12"/>
  <c r="P277" i="12"/>
  <c r="BI273" i="12"/>
  <c r="BH273" i="12"/>
  <c r="BG273" i="12"/>
  <c r="BE273" i="12"/>
  <c r="T273" i="12"/>
  <c r="R273" i="12"/>
  <c r="P273" i="12"/>
  <c r="BI271" i="12"/>
  <c r="BH271" i="12"/>
  <c r="BG271" i="12"/>
  <c r="BE271" i="12"/>
  <c r="T271" i="12"/>
  <c r="R271" i="12"/>
  <c r="P271" i="12"/>
  <c r="BI268" i="12"/>
  <c r="BH268" i="12"/>
  <c r="BG268" i="12"/>
  <c r="BE268" i="12"/>
  <c r="T268" i="12"/>
  <c r="R268" i="12"/>
  <c r="P268" i="12"/>
  <c r="BI265" i="12"/>
  <c r="BH265" i="12"/>
  <c r="BG265" i="12"/>
  <c r="BE265" i="12"/>
  <c r="T265" i="12"/>
  <c r="R265" i="12"/>
  <c r="P265" i="12"/>
  <c r="BI262" i="12"/>
  <c r="BH262" i="12"/>
  <c r="BG262" i="12"/>
  <c r="BE262" i="12"/>
  <c r="T262" i="12"/>
  <c r="R262" i="12"/>
  <c r="P262" i="12"/>
  <c r="BI260" i="12"/>
  <c r="BH260" i="12"/>
  <c r="BG260" i="12"/>
  <c r="BE260" i="12"/>
  <c r="T260" i="12"/>
  <c r="R260" i="12"/>
  <c r="P260" i="12"/>
  <c r="BI258" i="12"/>
  <c r="BH258" i="12"/>
  <c r="BG258" i="12"/>
  <c r="BE258" i="12"/>
  <c r="T258" i="12"/>
  <c r="R258" i="12"/>
  <c r="P258" i="12"/>
  <c r="BI255" i="12"/>
  <c r="BH255" i="12"/>
  <c r="BG255" i="12"/>
  <c r="BE255" i="12"/>
  <c r="T255" i="12"/>
  <c r="R255" i="12"/>
  <c r="P255" i="12"/>
  <c r="BI253" i="12"/>
  <c r="BH253" i="12"/>
  <c r="BG253" i="12"/>
  <c r="BE253" i="12"/>
  <c r="T253" i="12"/>
  <c r="R253" i="12"/>
  <c r="P253" i="12"/>
  <c r="BI251" i="12"/>
  <c r="BH251" i="12"/>
  <c r="BG251" i="12"/>
  <c r="BE251" i="12"/>
  <c r="T251" i="12"/>
  <c r="R251" i="12"/>
  <c r="P251" i="12"/>
  <c r="BI249" i="12"/>
  <c r="BH249" i="12"/>
  <c r="BG249" i="12"/>
  <c r="BE249" i="12"/>
  <c r="T249" i="12"/>
  <c r="R249" i="12"/>
  <c r="P249" i="12"/>
  <c r="BI247" i="12"/>
  <c r="BH247" i="12"/>
  <c r="BG247" i="12"/>
  <c r="BE247" i="12"/>
  <c r="T247" i="12"/>
  <c r="R247" i="12"/>
  <c r="P247" i="12"/>
  <c r="BI245" i="12"/>
  <c r="BH245" i="12"/>
  <c r="BG245" i="12"/>
  <c r="BE245" i="12"/>
  <c r="T245" i="12"/>
  <c r="R245" i="12"/>
  <c r="P245" i="12"/>
  <c r="BI243" i="12"/>
  <c r="BH243" i="12"/>
  <c r="BG243" i="12"/>
  <c r="BE243" i="12"/>
  <c r="T243" i="12"/>
  <c r="R243" i="12"/>
  <c r="P243" i="12"/>
  <c r="BI241" i="12"/>
  <c r="BH241" i="12"/>
  <c r="BG241" i="12"/>
  <c r="BE241" i="12"/>
  <c r="T241" i="12"/>
  <c r="R241" i="12"/>
  <c r="P241" i="12"/>
  <c r="BI239" i="12"/>
  <c r="BH239" i="12"/>
  <c r="BG239" i="12"/>
  <c r="BE239" i="12"/>
  <c r="T239" i="12"/>
  <c r="R239" i="12"/>
  <c r="P239" i="12"/>
  <c r="BI236" i="12"/>
  <c r="BH236" i="12"/>
  <c r="BG236" i="12"/>
  <c r="BE236" i="12"/>
  <c r="T236" i="12"/>
  <c r="R236" i="12"/>
  <c r="P236" i="12"/>
  <c r="BI233" i="12"/>
  <c r="BH233" i="12"/>
  <c r="BG233" i="12"/>
  <c r="BE233" i="12"/>
  <c r="T233" i="12"/>
  <c r="R233" i="12"/>
  <c r="P233" i="12"/>
  <c r="BI230" i="12"/>
  <c r="BH230" i="12"/>
  <c r="BG230" i="12"/>
  <c r="BE230" i="12"/>
  <c r="T230" i="12"/>
  <c r="R230" i="12"/>
  <c r="P230" i="12"/>
  <c r="BI227" i="12"/>
  <c r="BH227" i="12"/>
  <c r="BG227" i="12"/>
  <c r="BE227" i="12"/>
  <c r="T227" i="12"/>
  <c r="R227" i="12"/>
  <c r="P227" i="12"/>
  <c r="BI224" i="12"/>
  <c r="BH224" i="12"/>
  <c r="BG224" i="12"/>
  <c r="BE224" i="12"/>
  <c r="T224" i="12"/>
  <c r="R224" i="12"/>
  <c r="P224" i="12"/>
  <c r="BI221" i="12"/>
  <c r="BH221" i="12"/>
  <c r="BG221" i="12"/>
  <c r="BE221" i="12"/>
  <c r="T221" i="12"/>
  <c r="R221" i="12"/>
  <c r="P221" i="12"/>
  <c r="BI218" i="12"/>
  <c r="BH218" i="12"/>
  <c r="BG218" i="12"/>
  <c r="BE218" i="12"/>
  <c r="T218" i="12"/>
  <c r="R218" i="12"/>
  <c r="P218" i="12"/>
  <c r="BI216" i="12"/>
  <c r="BH216" i="12"/>
  <c r="BG216" i="12"/>
  <c r="BE216" i="12"/>
  <c r="T216" i="12"/>
  <c r="R216" i="12"/>
  <c r="P216" i="12"/>
  <c r="BI213" i="12"/>
  <c r="BH213" i="12"/>
  <c r="BG213" i="12"/>
  <c r="BE213" i="12"/>
  <c r="T213" i="12"/>
  <c r="R213" i="12"/>
  <c r="P213" i="12"/>
  <c r="BI210" i="12"/>
  <c r="BH210" i="12"/>
  <c r="BG210" i="12"/>
  <c r="BE210" i="12"/>
  <c r="T210" i="12"/>
  <c r="R210" i="12"/>
  <c r="P210" i="12"/>
  <c r="BI207" i="12"/>
  <c r="BH207" i="12"/>
  <c r="BG207" i="12"/>
  <c r="BE207" i="12"/>
  <c r="T207" i="12"/>
  <c r="R207" i="12"/>
  <c r="P207" i="12"/>
  <c r="BI205" i="12"/>
  <c r="BH205" i="12"/>
  <c r="BG205" i="12"/>
  <c r="BE205" i="12"/>
  <c r="T205" i="12"/>
  <c r="R205" i="12"/>
  <c r="P205" i="12"/>
  <c r="BI204" i="12"/>
  <c r="BH204" i="12"/>
  <c r="BG204" i="12"/>
  <c r="BE204" i="12"/>
  <c r="T204" i="12"/>
  <c r="R204" i="12"/>
  <c r="P204"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6" i="12"/>
  <c r="BH196" i="12"/>
  <c r="BG196" i="12"/>
  <c r="BE196" i="12"/>
  <c r="T196" i="12"/>
  <c r="R196" i="12"/>
  <c r="P196" i="12"/>
  <c r="BI193" i="12"/>
  <c r="BH193" i="12"/>
  <c r="BG193" i="12"/>
  <c r="BE193" i="12"/>
  <c r="T193" i="12"/>
  <c r="R193" i="12"/>
  <c r="P193" i="12"/>
  <c r="BI190" i="12"/>
  <c r="BH190" i="12"/>
  <c r="BG190" i="12"/>
  <c r="BE190" i="12"/>
  <c r="T190" i="12"/>
  <c r="R190" i="12"/>
  <c r="P190" i="12"/>
  <c r="BI187" i="12"/>
  <c r="BH187" i="12"/>
  <c r="BG187" i="12"/>
  <c r="BE187" i="12"/>
  <c r="T187" i="12"/>
  <c r="R187" i="12"/>
  <c r="P187" i="12"/>
  <c r="BI184" i="12"/>
  <c r="BH184" i="12"/>
  <c r="BG184" i="12"/>
  <c r="BE184" i="12"/>
  <c r="T184" i="12"/>
  <c r="R184" i="12"/>
  <c r="P184" i="12"/>
  <c r="BI181" i="12"/>
  <c r="BH181" i="12"/>
  <c r="BG181" i="12"/>
  <c r="BE181" i="12"/>
  <c r="T181" i="12"/>
  <c r="R181" i="12"/>
  <c r="P181" i="12"/>
  <c r="BI178" i="12"/>
  <c r="BH178" i="12"/>
  <c r="BG178" i="12"/>
  <c r="BE178" i="12"/>
  <c r="T178" i="12"/>
  <c r="R178" i="12"/>
  <c r="P178" i="12"/>
  <c r="BI175" i="12"/>
  <c r="BH175" i="12"/>
  <c r="BG175" i="12"/>
  <c r="BE175" i="12"/>
  <c r="T175" i="12"/>
  <c r="R175" i="12"/>
  <c r="P175" i="12"/>
  <c r="BI172" i="12"/>
  <c r="BH172" i="12"/>
  <c r="BG172" i="12"/>
  <c r="BE172" i="12"/>
  <c r="T172" i="12"/>
  <c r="R172" i="12"/>
  <c r="P172" i="12"/>
  <c r="BI169" i="12"/>
  <c r="BH169" i="12"/>
  <c r="BG169" i="12"/>
  <c r="BE169" i="12"/>
  <c r="T169" i="12"/>
  <c r="R169" i="12"/>
  <c r="P169" i="12"/>
  <c r="BI166" i="12"/>
  <c r="BH166" i="12"/>
  <c r="BG166" i="12"/>
  <c r="BE166" i="12"/>
  <c r="T166" i="12"/>
  <c r="R166" i="12"/>
  <c r="P166" i="12"/>
  <c r="BI163" i="12"/>
  <c r="BH163" i="12"/>
  <c r="BG163" i="12"/>
  <c r="BE163" i="12"/>
  <c r="T163" i="12"/>
  <c r="R163" i="12"/>
  <c r="P163" i="12"/>
  <c r="BI161" i="12"/>
  <c r="BH161" i="12"/>
  <c r="BG161" i="12"/>
  <c r="BE161" i="12"/>
  <c r="T161" i="12"/>
  <c r="R161" i="12"/>
  <c r="P161" i="12"/>
  <c r="BI160" i="12"/>
  <c r="BH160" i="12"/>
  <c r="BG160" i="12"/>
  <c r="BE160" i="12"/>
  <c r="T160" i="12"/>
  <c r="R160" i="12"/>
  <c r="P160" i="12"/>
  <c r="BI159" i="12"/>
  <c r="BH159" i="12"/>
  <c r="BG159" i="12"/>
  <c r="BE159" i="12"/>
  <c r="T159" i="12"/>
  <c r="R159" i="12"/>
  <c r="P159" i="12"/>
  <c r="BI157" i="12"/>
  <c r="BH157" i="12"/>
  <c r="BG157" i="12"/>
  <c r="BE157" i="12"/>
  <c r="T157" i="12"/>
  <c r="R157" i="12"/>
  <c r="P157" i="12"/>
  <c r="BI155" i="12"/>
  <c r="BH155" i="12"/>
  <c r="BG155" i="12"/>
  <c r="BE155" i="12"/>
  <c r="T155" i="12"/>
  <c r="R155" i="12"/>
  <c r="P155" i="12"/>
  <c r="BI153" i="12"/>
  <c r="BH153" i="12"/>
  <c r="BG153" i="12"/>
  <c r="BE153" i="12"/>
  <c r="T153" i="12"/>
  <c r="R153" i="12"/>
  <c r="P153" i="12"/>
  <c r="BI152" i="12"/>
  <c r="BH152" i="12"/>
  <c r="BG152" i="12"/>
  <c r="BE152" i="12"/>
  <c r="T152" i="12"/>
  <c r="R152" i="12"/>
  <c r="P152" i="12"/>
  <c r="BI150" i="12"/>
  <c r="BH150" i="12"/>
  <c r="BG150" i="12"/>
  <c r="BE150" i="12"/>
  <c r="T150" i="12"/>
  <c r="R150" i="12"/>
  <c r="P150" i="12"/>
  <c r="BI147" i="12"/>
  <c r="BH147" i="12"/>
  <c r="BG147" i="12"/>
  <c r="BE147" i="12"/>
  <c r="T147" i="12"/>
  <c r="R147" i="12"/>
  <c r="P147" i="12"/>
  <c r="BI145" i="12"/>
  <c r="BH145" i="12"/>
  <c r="BG145" i="12"/>
  <c r="BE145" i="12"/>
  <c r="T145" i="12"/>
  <c r="R145" i="12"/>
  <c r="P145" i="12"/>
  <c r="BI143" i="12"/>
  <c r="BH143" i="12"/>
  <c r="BG143" i="12"/>
  <c r="BE143" i="12"/>
  <c r="T143" i="12"/>
  <c r="R143" i="12"/>
  <c r="P143" i="12"/>
  <c r="BI141" i="12"/>
  <c r="BH141" i="12"/>
  <c r="BG141" i="12"/>
  <c r="BE141" i="12"/>
  <c r="T141" i="12"/>
  <c r="R141" i="12"/>
  <c r="P141" i="12"/>
  <c r="BI140" i="12"/>
  <c r="BH140" i="12"/>
  <c r="BG140" i="12"/>
  <c r="BE140" i="12"/>
  <c r="T140" i="12"/>
  <c r="R140" i="12"/>
  <c r="P140" i="12"/>
  <c r="BI137" i="12"/>
  <c r="BH137" i="12"/>
  <c r="BG137" i="12"/>
  <c r="BE137" i="12"/>
  <c r="T137" i="12"/>
  <c r="R137" i="12"/>
  <c r="P137" i="12"/>
  <c r="BI136" i="12"/>
  <c r="BH136" i="12"/>
  <c r="BG136" i="12"/>
  <c r="BE136" i="12"/>
  <c r="T136" i="12"/>
  <c r="R136" i="12"/>
  <c r="P136" i="12"/>
  <c r="BI135" i="12"/>
  <c r="BH135" i="12"/>
  <c r="BG135" i="12"/>
  <c r="BE135" i="12"/>
  <c r="T135" i="12"/>
  <c r="R135" i="12"/>
  <c r="P135" i="12"/>
  <c r="BI134" i="12"/>
  <c r="BH134" i="12"/>
  <c r="BG134" i="12"/>
  <c r="BE134" i="12"/>
  <c r="T134" i="12"/>
  <c r="R134" i="12"/>
  <c r="P134" i="12"/>
  <c r="BI133" i="12"/>
  <c r="BH133" i="12"/>
  <c r="BG133" i="12"/>
  <c r="BE133" i="12"/>
  <c r="T133" i="12"/>
  <c r="R133" i="12"/>
  <c r="P133" i="12"/>
  <c r="BI132" i="12"/>
  <c r="BH132" i="12"/>
  <c r="BG132" i="12"/>
  <c r="BE132" i="12"/>
  <c r="T132" i="12"/>
  <c r="R132" i="12"/>
  <c r="P132" i="12"/>
  <c r="BI131" i="12"/>
  <c r="BH131" i="12"/>
  <c r="BG131" i="12"/>
  <c r="BE131" i="12"/>
  <c r="T131" i="12"/>
  <c r="R131" i="12"/>
  <c r="P131" i="12"/>
  <c r="BI130" i="12"/>
  <c r="BH130" i="12"/>
  <c r="BG130" i="12"/>
  <c r="BE130" i="12"/>
  <c r="T130" i="12"/>
  <c r="R130" i="12"/>
  <c r="P130" i="12"/>
  <c r="BI129" i="12"/>
  <c r="BH129" i="12"/>
  <c r="BG129" i="12"/>
  <c r="BE129" i="12"/>
  <c r="T129" i="12"/>
  <c r="R129" i="12"/>
  <c r="P129" i="12"/>
  <c r="BI126" i="12"/>
  <c r="BH126" i="12"/>
  <c r="BG126" i="12"/>
  <c r="BE126" i="12"/>
  <c r="T126" i="12"/>
  <c r="R126" i="12"/>
  <c r="P126" i="12"/>
  <c r="BI124" i="12"/>
  <c r="BH124" i="12"/>
  <c r="BG124" i="12"/>
  <c r="BE124" i="12"/>
  <c r="T124" i="12"/>
  <c r="R124" i="12"/>
  <c r="P124" i="12"/>
  <c r="BI122" i="12"/>
  <c r="BH122" i="12"/>
  <c r="BG122" i="12"/>
  <c r="BE122" i="12"/>
  <c r="T122" i="12"/>
  <c r="R122" i="12"/>
  <c r="P122" i="12"/>
  <c r="BI119" i="12"/>
  <c r="BH119" i="12"/>
  <c r="BG119" i="12"/>
  <c r="BE119" i="12"/>
  <c r="T119" i="12"/>
  <c r="R119" i="12"/>
  <c r="P119" i="12"/>
  <c r="BI118" i="12"/>
  <c r="BH118" i="12"/>
  <c r="BG118" i="12"/>
  <c r="BE118" i="12"/>
  <c r="T118" i="12"/>
  <c r="R118" i="12"/>
  <c r="P118" i="12"/>
  <c r="BI117" i="12"/>
  <c r="BH117" i="12"/>
  <c r="BG117" i="12"/>
  <c r="BE117" i="12"/>
  <c r="T117" i="12"/>
  <c r="R117" i="12"/>
  <c r="P117" i="12"/>
  <c r="BI115" i="12"/>
  <c r="BH115" i="12"/>
  <c r="BG115" i="12"/>
  <c r="BE115" i="12"/>
  <c r="T115" i="12"/>
  <c r="R115" i="12"/>
  <c r="P115" i="12"/>
  <c r="BI112" i="12"/>
  <c r="BH112" i="12"/>
  <c r="BG112" i="12"/>
  <c r="BE112" i="12"/>
  <c r="T112" i="12"/>
  <c r="R112" i="12"/>
  <c r="P112" i="12"/>
  <c r="BI110" i="12"/>
  <c r="BH110" i="12"/>
  <c r="BG110" i="12"/>
  <c r="BE110" i="12"/>
  <c r="T110" i="12"/>
  <c r="R110" i="12"/>
  <c r="P110" i="12"/>
  <c r="BI108" i="12"/>
  <c r="BH108" i="12"/>
  <c r="BG108" i="12"/>
  <c r="BE108" i="12"/>
  <c r="T108" i="12"/>
  <c r="R108" i="12"/>
  <c r="P108" i="12"/>
  <c r="BI106" i="12"/>
  <c r="BH106" i="12"/>
  <c r="BG106" i="12"/>
  <c r="BE106" i="12"/>
  <c r="T106" i="12"/>
  <c r="R106" i="12"/>
  <c r="P106" i="12"/>
  <c r="BI103" i="12"/>
  <c r="BH103" i="12"/>
  <c r="BG103" i="12"/>
  <c r="BE103" i="12"/>
  <c r="T103" i="12"/>
  <c r="R103" i="12"/>
  <c r="P103" i="12"/>
  <c r="J97" i="12"/>
  <c r="J96" i="12"/>
  <c r="F96" i="12"/>
  <c r="F94" i="12"/>
  <c r="E92" i="12"/>
  <c r="J63" i="12"/>
  <c r="J62" i="12"/>
  <c r="F62" i="12"/>
  <c r="F60" i="12"/>
  <c r="E58" i="12"/>
  <c r="J22" i="12"/>
  <c r="E22" i="12"/>
  <c r="F97" i="12" s="1"/>
  <c r="J21" i="12"/>
  <c r="J16" i="12"/>
  <c r="J94" i="12" s="1"/>
  <c r="E7" i="12"/>
  <c r="E86" i="12" s="1"/>
  <c r="J41" i="11"/>
  <c r="J40" i="11"/>
  <c r="AY68" i="1"/>
  <c r="J39" i="11"/>
  <c r="AX68" i="1"/>
  <c r="BI593" i="11"/>
  <c r="BH593" i="11"/>
  <c r="BG593" i="11"/>
  <c r="BE593" i="11"/>
  <c r="T593" i="11"/>
  <c r="T592" i="11" s="1"/>
  <c r="R593" i="11"/>
  <c r="R592" i="11" s="1"/>
  <c r="P593" i="11"/>
  <c r="P592" i="11"/>
  <c r="BI589" i="11"/>
  <c r="BH589" i="11"/>
  <c r="BG589" i="11"/>
  <c r="BE589" i="11"/>
  <c r="T589" i="11"/>
  <c r="T588" i="11"/>
  <c r="R589" i="11"/>
  <c r="R588" i="11" s="1"/>
  <c r="P589" i="11"/>
  <c r="P588" i="11"/>
  <c r="BI586" i="11"/>
  <c r="BH586" i="11"/>
  <c r="BG586" i="11"/>
  <c r="BE586" i="11"/>
  <c r="T586" i="11"/>
  <c r="R586" i="11"/>
  <c r="P586" i="11"/>
  <c r="BI584" i="11"/>
  <c r="BH584" i="11"/>
  <c r="BG584" i="11"/>
  <c r="BE584" i="11"/>
  <c r="T584" i="11"/>
  <c r="R584" i="11"/>
  <c r="P584" i="11"/>
  <c r="BI582" i="11"/>
  <c r="BH582" i="11"/>
  <c r="BG582" i="11"/>
  <c r="BE582" i="11"/>
  <c r="T582" i="11"/>
  <c r="R582" i="11"/>
  <c r="P582" i="11"/>
  <c r="BI579" i="11"/>
  <c r="BH579" i="11"/>
  <c r="BG579" i="11"/>
  <c r="BE579" i="11"/>
  <c r="T579" i="11"/>
  <c r="R579" i="11"/>
  <c r="P579" i="11"/>
  <c r="BI576" i="11"/>
  <c r="BH576" i="11"/>
  <c r="BG576" i="11"/>
  <c r="BE576" i="11"/>
  <c r="T576" i="11"/>
  <c r="R576" i="11"/>
  <c r="P576" i="11"/>
  <c r="BI573" i="11"/>
  <c r="BH573" i="11"/>
  <c r="BG573" i="11"/>
  <c r="BE573" i="11"/>
  <c r="T573" i="11"/>
  <c r="R573" i="11"/>
  <c r="P573" i="11"/>
  <c r="BI570" i="11"/>
  <c r="BH570" i="11"/>
  <c r="BG570" i="11"/>
  <c r="BE570" i="11"/>
  <c r="T570" i="11"/>
  <c r="R570" i="11"/>
  <c r="P570" i="11"/>
  <c r="BI567" i="11"/>
  <c r="BH567" i="11"/>
  <c r="BG567" i="11"/>
  <c r="BE567" i="11"/>
  <c r="T567" i="11"/>
  <c r="R567" i="11"/>
  <c r="P567" i="11"/>
  <c r="BI564" i="11"/>
  <c r="BH564" i="11"/>
  <c r="BG564" i="11"/>
  <c r="BE564" i="11"/>
  <c r="T564" i="11"/>
  <c r="R564" i="11"/>
  <c r="P564" i="11"/>
  <c r="BI561" i="11"/>
  <c r="BH561" i="11"/>
  <c r="BG561" i="11"/>
  <c r="BE561" i="11"/>
  <c r="T561" i="11"/>
  <c r="R561" i="11"/>
  <c r="P561" i="11"/>
  <c r="BI559" i="11"/>
  <c r="BH559" i="11"/>
  <c r="BG559" i="11"/>
  <c r="BE559" i="11"/>
  <c r="T559" i="11"/>
  <c r="R559" i="11"/>
  <c r="P559" i="11"/>
  <c r="BI555" i="11"/>
  <c r="BH555" i="11"/>
  <c r="BG555" i="11"/>
  <c r="BE555" i="11"/>
  <c r="T555" i="11"/>
  <c r="R555" i="11"/>
  <c r="P555" i="11"/>
  <c r="BI553" i="11"/>
  <c r="BH553" i="11"/>
  <c r="BG553" i="11"/>
  <c r="BE553" i="11"/>
  <c r="T553" i="11"/>
  <c r="R553" i="11"/>
  <c r="P553" i="11"/>
  <c r="BI551" i="11"/>
  <c r="BH551" i="11"/>
  <c r="BG551" i="11"/>
  <c r="BE551" i="11"/>
  <c r="T551" i="11"/>
  <c r="R551" i="11"/>
  <c r="P551" i="11"/>
  <c r="BI548" i="11"/>
  <c r="BH548" i="11"/>
  <c r="BG548" i="11"/>
  <c r="BE548" i="11"/>
  <c r="T548" i="11"/>
  <c r="R548" i="11"/>
  <c r="P548" i="11"/>
  <c r="BI546" i="11"/>
  <c r="BH546" i="11"/>
  <c r="BG546" i="11"/>
  <c r="BE546" i="11"/>
  <c r="T546" i="11"/>
  <c r="R546" i="11"/>
  <c r="P546" i="11"/>
  <c r="BI544" i="11"/>
  <c r="BH544" i="11"/>
  <c r="BG544" i="11"/>
  <c r="BE544" i="11"/>
  <c r="T544" i="11"/>
  <c r="R544" i="11"/>
  <c r="P544" i="11"/>
  <c r="BI542" i="11"/>
  <c r="BH542" i="11"/>
  <c r="BG542" i="11"/>
  <c r="BE542" i="11"/>
  <c r="T542" i="11"/>
  <c r="R542" i="11"/>
  <c r="P542" i="11"/>
  <c r="BI540" i="11"/>
  <c r="BH540" i="11"/>
  <c r="BG540" i="11"/>
  <c r="BE540" i="11"/>
  <c r="T540" i="11"/>
  <c r="R540" i="11"/>
  <c r="P540" i="11"/>
  <c r="BI538" i="11"/>
  <c r="BH538" i="11"/>
  <c r="BG538" i="11"/>
  <c r="BE538" i="11"/>
  <c r="T538" i="11"/>
  <c r="R538" i="11"/>
  <c r="P538" i="11"/>
  <c r="BI536" i="11"/>
  <c r="BH536" i="11"/>
  <c r="BG536" i="11"/>
  <c r="BE536" i="11"/>
  <c r="T536" i="11"/>
  <c r="R536" i="11"/>
  <c r="P536" i="11"/>
  <c r="BI534" i="11"/>
  <c r="BH534" i="11"/>
  <c r="BG534" i="11"/>
  <c r="BE534" i="11"/>
  <c r="T534" i="11"/>
  <c r="R534" i="11"/>
  <c r="P534" i="11"/>
  <c r="BI532" i="11"/>
  <c r="BH532" i="11"/>
  <c r="BG532" i="11"/>
  <c r="BE532" i="11"/>
  <c r="T532" i="11"/>
  <c r="R532" i="11"/>
  <c r="P532" i="11"/>
  <c r="BI530" i="11"/>
  <c r="BH530" i="11"/>
  <c r="BG530" i="11"/>
  <c r="BE530" i="11"/>
  <c r="T530" i="11"/>
  <c r="R530" i="11"/>
  <c r="P530" i="11"/>
  <c r="BI527" i="11"/>
  <c r="BH527" i="11"/>
  <c r="BG527" i="11"/>
  <c r="BE527" i="11"/>
  <c r="T527" i="11"/>
  <c r="R527" i="11"/>
  <c r="P527" i="11"/>
  <c r="BI525" i="11"/>
  <c r="BH525" i="11"/>
  <c r="BG525" i="11"/>
  <c r="BE525" i="11"/>
  <c r="T525" i="11"/>
  <c r="R525" i="11"/>
  <c r="P525" i="11"/>
  <c r="BI522" i="11"/>
  <c r="BH522" i="11"/>
  <c r="BG522" i="11"/>
  <c r="BE522" i="11"/>
  <c r="T522" i="11"/>
  <c r="R522" i="11"/>
  <c r="P522" i="11"/>
  <c r="BI519" i="11"/>
  <c r="BH519" i="11"/>
  <c r="BG519" i="11"/>
  <c r="BE519" i="11"/>
  <c r="T519" i="11"/>
  <c r="R519" i="11"/>
  <c r="P519" i="11"/>
  <c r="BI517" i="11"/>
  <c r="BH517" i="11"/>
  <c r="BG517" i="11"/>
  <c r="BE517" i="11"/>
  <c r="T517" i="11"/>
  <c r="R517" i="11"/>
  <c r="P517" i="11"/>
  <c r="BI515" i="11"/>
  <c r="BH515" i="11"/>
  <c r="BG515" i="11"/>
  <c r="BE515" i="11"/>
  <c r="T515" i="11"/>
  <c r="R515" i="11"/>
  <c r="P515" i="11"/>
  <c r="BI512" i="11"/>
  <c r="BH512" i="11"/>
  <c r="BG512" i="11"/>
  <c r="BE512" i="11"/>
  <c r="T512" i="11"/>
  <c r="R512" i="11"/>
  <c r="P512" i="11"/>
  <c r="BI505" i="11"/>
  <c r="BH505" i="11"/>
  <c r="BG505" i="11"/>
  <c r="BE505" i="11"/>
  <c r="T505" i="11"/>
  <c r="R505" i="11"/>
  <c r="P505" i="11"/>
  <c r="BI502" i="11"/>
  <c r="BH502" i="11"/>
  <c r="BG502" i="11"/>
  <c r="BE502" i="11"/>
  <c r="T502" i="11"/>
  <c r="R502" i="11"/>
  <c r="P502" i="11"/>
  <c r="BI500" i="11"/>
  <c r="BH500" i="11"/>
  <c r="BG500" i="11"/>
  <c r="BE500" i="11"/>
  <c r="T500" i="11"/>
  <c r="R500" i="11"/>
  <c r="P500" i="11"/>
  <c r="BI498" i="11"/>
  <c r="BH498" i="11"/>
  <c r="BG498" i="11"/>
  <c r="BE498" i="11"/>
  <c r="T498" i="11"/>
  <c r="R498" i="11"/>
  <c r="P498" i="11"/>
  <c r="BI495" i="11"/>
  <c r="BH495" i="11"/>
  <c r="BG495" i="11"/>
  <c r="BE495" i="11"/>
  <c r="T495" i="11"/>
  <c r="R495" i="11"/>
  <c r="P495" i="11"/>
  <c r="BI493" i="11"/>
  <c r="BH493" i="11"/>
  <c r="BG493" i="11"/>
  <c r="BE493" i="11"/>
  <c r="T493" i="11"/>
  <c r="R493" i="11"/>
  <c r="P493" i="11"/>
  <c r="BI491" i="11"/>
  <c r="BH491" i="11"/>
  <c r="BG491" i="11"/>
  <c r="BE491" i="11"/>
  <c r="T491" i="11"/>
  <c r="R491" i="11"/>
  <c r="P491" i="11"/>
  <c r="BI489" i="11"/>
  <c r="BH489" i="11"/>
  <c r="BG489" i="11"/>
  <c r="BE489" i="11"/>
  <c r="T489" i="11"/>
  <c r="R489" i="11"/>
  <c r="P489" i="11"/>
  <c r="BI486" i="11"/>
  <c r="BH486" i="11"/>
  <c r="BG486" i="11"/>
  <c r="BE486" i="11"/>
  <c r="T486" i="11"/>
  <c r="R486" i="11"/>
  <c r="P486" i="11"/>
  <c r="BI484" i="11"/>
  <c r="BH484" i="11"/>
  <c r="BG484" i="11"/>
  <c r="BE484" i="11"/>
  <c r="T484" i="11"/>
  <c r="R484" i="11"/>
  <c r="P484" i="11"/>
  <c r="BI482" i="11"/>
  <c r="BH482" i="11"/>
  <c r="BG482" i="11"/>
  <c r="BE482" i="11"/>
  <c r="T482" i="11"/>
  <c r="R482" i="11"/>
  <c r="P482" i="11"/>
  <c r="BI480" i="11"/>
  <c r="BH480" i="11"/>
  <c r="BG480" i="11"/>
  <c r="BE480" i="11"/>
  <c r="T480" i="11"/>
  <c r="R480" i="11"/>
  <c r="P480" i="11"/>
  <c r="BI478" i="11"/>
  <c r="BH478" i="11"/>
  <c r="BG478" i="11"/>
  <c r="BE478" i="11"/>
  <c r="T478" i="11"/>
  <c r="R478" i="11"/>
  <c r="P478" i="11"/>
  <c r="BI476" i="11"/>
  <c r="BH476" i="11"/>
  <c r="BG476" i="11"/>
  <c r="BE476" i="11"/>
  <c r="T476" i="11"/>
  <c r="R476" i="11"/>
  <c r="P476" i="11"/>
  <c r="BI474" i="11"/>
  <c r="BH474" i="11"/>
  <c r="BG474" i="11"/>
  <c r="BE474" i="11"/>
  <c r="T474" i="11"/>
  <c r="R474" i="11"/>
  <c r="P474" i="11"/>
  <c r="BI472" i="11"/>
  <c r="BH472" i="11"/>
  <c r="BG472" i="11"/>
  <c r="BE472" i="11"/>
  <c r="T472" i="11"/>
  <c r="R472" i="11"/>
  <c r="P472" i="11"/>
  <c r="BI470" i="11"/>
  <c r="BH470" i="11"/>
  <c r="BG470" i="11"/>
  <c r="BE470" i="11"/>
  <c r="T470" i="11"/>
  <c r="R470" i="11"/>
  <c r="P470" i="11"/>
  <c r="BI467" i="11"/>
  <c r="BH467" i="11"/>
  <c r="BG467" i="11"/>
  <c r="BE467" i="11"/>
  <c r="T467" i="11"/>
  <c r="R467" i="11"/>
  <c r="P467" i="11"/>
  <c r="BI465" i="11"/>
  <c r="BH465" i="11"/>
  <c r="BG465" i="11"/>
  <c r="BE465" i="11"/>
  <c r="T465" i="11"/>
  <c r="R465" i="11"/>
  <c r="P465" i="11"/>
  <c r="BI462" i="11"/>
  <c r="BH462" i="11"/>
  <c r="BG462" i="11"/>
  <c r="BE462" i="11"/>
  <c r="T462" i="11"/>
  <c r="R462" i="11"/>
  <c r="P462" i="11"/>
  <c r="BI460" i="11"/>
  <c r="BH460" i="11"/>
  <c r="BG460" i="11"/>
  <c r="BE460" i="11"/>
  <c r="T460" i="11"/>
  <c r="R460" i="11"/>
  <c r="P460" i="11"/>
  <c r="BI458" i="11"/>
  <c r="BH458" i="11"/>
  <c r="BG458" i="11"/>
  <c r="BE458" i="11"/>
  <c r="T458" i="11"/>
  <c r="R458" i="11"/>
  <c r="P458" i="11"/>
  <c r="BI455" i="11"/>
  <c r="BH455" i="11"/>
  <c r="BG455" i="11"/>
  <c r="BE455" i="11"/>
  <c r="T455" i="11"/>
  <c r="R455" i="11"/>
  <c r="P455" i="11"/>
  <c r="BI453" i="11"/>
  <c r="BH453" i="11"/>
  <c r="BG453" i="11"/>
  <c r="BE453" i="11"/>
  <c r="T453" i="11"/>
  <c r="R453" i="11"/>
  <c r="P453" i="11"/>
  <c r="BI451" i="11"/>
  <c r="BH451" i="11"/>
  <c r="BG451" i="11"/>
  <c r="BE451" i="11"/>
  <c r="T451" i="11"/>
  <c r="R451" i="11"/>
  <c r="P451" i="11"/>
  <c r="BI447" i="11"/>
  <c r="BH447" i="11"/>
  <c r="BG447" i="11"/>
  <c r="BE447" i="11"/>
  <c r="T447" i="11"/>
  <c r="T446" i="11" s="1"/>
  <c r="R447" i="11"/>
  <c r="R446" i="11"/>
  <c r="P447" i="11"/>
  <c r="P446" i="11"/>
  <c r="BI444" i="11"/>
  <c r="BH444" i="11"/>
  <c r="BG444" i="11"/>
  <c r="BE444" i="11"/>
  <c r="T444" i="11"/>
  <c r="R444" i="11"/>
  <c r="P444" i="11"/>
  <c r="BI442" i="11"/>
  <c r="BH442" i="11"/>
  <c r="BG442" i="11"/>
  <c r="BE442" i="11"/>
  <c r="T442" i="11"/>
  <c r="R442" i="11"/>
  <c r="P442" i="11"/>
  <c r="BI440" i="11"/>
  <c r="BH440" i="11"/>
  <c r="BG440" i="11"/>
  <c r="BE440" i="11"/>
  <c r="T440" i="11"/>
  <c r="R440" i="11"/>
  <c r="P440" i="11"/>
  <c r="BI438" i="11"/>
  <c r="BH438" i="11"/>
  <c r="BG438" i="11"/>
  <c r="BE438" i="11"/>
  <c r="T438" i="11"/>
  <c r="R438" i="11"/>
  <c r="P438" i="11"/>
  <c r="BI435" i="11"/>
  <c r="BH435" i="11"/>
  <c r="BG435" i="11"/>
  <c r="BE435" i="11"/>
  <c r="T435" i="11"/>
  <c r="R435" i="11"/>
  <c r="P435" i="11"/>
  <c r="BI433" i="11"/>
  <c r="BH433" i="11"/>
  <c r="BG433" i="11"/>
  <c r="BE433" i="11"/>
  <c r="T433" i="11"/>
  <c r="R433" i="11"/>
  <c r="P433" i="11"/>
  <c r="BI431" i="11"/>
  <c r="BH431" i="11"/>
  <c r="BG431" i="11"/>
  <c r="BE431" i="11"/>
  <c r="T431" i="11"/>
  <c r="R431" i="11"/>
  <c r="P431" i="11"/>
  <c r="BI429" i="11"/>
  <c r="BH429" i="11"/>
  <c r="BG429" i="11"/>
  <c r="BE429" i="11"/>
  <c r="T429" i="11"/>
  <c r="R429" i="11"/>
  <c r="P429" i="11"/>
  <c r="BI425" i="11"/>
  <c r="BH425" i="11"/>
  <c r="BG425" i="11"/>
  <c r="BE425" i="11"/>
  <c r="T425" i="11"/>
  <c r="R425" i="11"/>
  <c r="P425" i="11"/>
  <c r="BI421" i="11"/>
  <c r="BH421" i="11"/>
  <c r="BG421" i="11"/>
  <c r="BE421" i="11"/>
  <c r="T421" i="11"/>
  <c r="R421" i="11"/>
  <c r="P421" i="11"/>
  <c r="BI418" i="11"/>
  <c r="BH418" i="11"/>
  <c r="BG418" i="11"/>
  <c r="BE418" i="11"/>
  <c r="T418" i="11"/>
  <c r="R418" i="11"/>
  <c r="P418" i="11"/>
  <c r="BI414" i="11"/>
  <c r="BH414" i="11"/>
  <c r="BG414" i="11"/>
  <c r="BE414" i="11"/>
  <c r="T414" i="11"/>
  <c r="R414" i="11"/>
  <c r="P414" i="11"/>
  <c r="BI411" i="11"/>
  <c r="BH411" i="11"/>
  <c r="BG411" i="11"/>
  <c r="BE411" i="11"/>
  <c r="T411" i="11"/>
  <c r="R411" i="11"/>
  <c r="P411" i="11"/>
  <c r="BI408" i="11"/>
  <c r="BH408" i="11"/>
  <c r="BG408" i="11"/>
  <c r="BE408" i="11"/>
  <c r="T408" i="11"/>
  <c r="R408" i="11"/>
  <c r="P408" i="11"/>
  <c r="BI405" i="11"/>
  <c r="BH405" i="11"/>
  <c r="BG405" i="11"/>
  <c r="BE405" i="11"/>
  <c r="T405" i="11"/>
  <c r="R405" i="11"/>
  <c r="P405" i="11"/>
  <c r="BI402" i="11"/>
  <c r="BH402" i="11"/>
  <c r="BG402" i="11"/>
  <c r="BE402" i="11"/>
  <c r="T402" i="11"/>
  <c r="R402" i="11"/>
  <c r="P402" i="11"/>
  <c r="BI399" i="11"/>
  <c r="BH399" i="11"/>
  <c r="BG399" i="11"/>
  <c r="BE399" i="11"/>
  <c r="T399" i="11"/>
  <c r="R399" i="11"/>
  <c r="P399" i="11"/>
  <c r="BI395" i="11"/>
  <c r="BH395" i="11"/>
  <c r="BG395" i="11"/>
  <c r="BE395" i="11"/>
  <c r="T395" i="11"/>
  <c r="R395" i="11"/>
  <c r="P395" i="11"/>
  <c r="BI392" i="11"/>
  <c r="BH392" i="11"/>
  <c r="BG392" i="11"/>
  <c r="BE392" i="11"/>
  <c r="T392" i="11"/>
  <c r="R392" i="11"/>
  <c r="P392" i="11"/>
  <c r="BI388" i="11"/>
  <c r="BH388" i="11"/>
  <c r="BG388" i="11"/>
  <c r="BE388" i="11"/>
  <c r="T388" i="11"/>
  <c r="R388" i="11"/>
  <c r="P388" i="11"/>
  <c r="BI385" i="11"/>
  <c r="BH385" i="11"/>
  <c r="BG385" i="11"/>
  <c r="BE385" i="11"/>
  <c r="T385" i="11"/>
  <c r="R385" i="11"/>
  <c r="P385" i="11"/>
  <c r="BI382" i="11"/>
  <c r="BH382" i="11"/>
  <c r="BG382" i="11"/>
  <c r="BE382" i="11"/>
  <c r="T382" i="11"/>
  <c r="R382" i="11"/>
  <c r="P382" i="11"/>
  <c r="BI379" i="11"/>
  <c r="BH379" i="11"/>
  <c r="BG379" i="11"/>
  <c r="BE379" i="11"/>
  <c r="T379" i="11"/>
  <c r="R379" i="11"/>
  <c r="P379" i="11"/>
  <c r="BI376" i="11"/>
  <c r="BH376" i="11"/>
  <c r="BG376" i="11"/>
  <c r="BE376" i="11"/>
  <c r="T376" i="11"/>
  <c r="R376" i="11"/>
  <c r="P376" i="11"/>
  <c r="BI373" i="11"/>
  <c r="BH373" i="11"/>
  <c r="BG373" i="11"/>
  <c r="BE373" i="11"/>
  <c r="T373" i="11"/>
  <c r="R373" i="11"/>
  <c r="P373" i="11"/>
  <c r="BI370" i="11"/>
  <c r="BH370" i="11"/>
  <c r="BG370" i="11"/>
  <c r="BE370" i="11"/>
  <c r="T370" i="11"/>
  <c r="R370" i="11"/>
  <c r="P370" i="11"/>
  <c r="BI367" i="11"/>
  <c r="BH367" i="11"/>
  <c r="BG367" i="11"/>
  <c r="BE367" i="11"/>
  <c r="T367" i="11"/>
  <c r="R367" i="11"/>
  <c r="P367" i="11"/>
  <c r="BI363" i="11"/>
  <c r="BH363" i="11"/>
  <c r="BG363" i="11"/>
  <c r="BE363" i="11"/>
  <c r="T363" i="11"/>
  <c r="R363" i="11"/>
  <c r="P363" i="11"/>
  <c r="BI360" i="11"/>
  <c r="BH360" i="11"/>
  <c r="BG360" i="11"/>
  <c r="BE360" i="11"/>
  <c r="T360" i="11"/>
  <c r="R360" i="11"/>
  <c r="P360" i="11"/>
  <c r="BI348" i="11"/>
  <c r="BH348" i="11"/>
  <c r="BG348" i="11"/>
  <c r="BE348" i="11"/>
  <c r="T348" i="11"/>
  <c r="R348" i="11"/>
  <c r="P348" i="11"/>
  <c r="BI335" i="11"/>
  <c r="BH335" i="11"/>
  <c r="BG335" i="11"/>
  <c r="BE335" i="11"/>
  <c r="T335" i="11"/>
  <c r="R335" i="11"/>
  <c r="P335" i="11"/>
  <c r="BI330" i="11"/>
  <c r="BH330" i="11"/>
  <c r="BG330" i="11"/>
  <c r="BE330" i="11"/>
  <c r="T330" i="11"/>
  <c r="R330" i="11"/>
  <c r="P330" i="11"/>
  <c r="BI323" i="11"/>
  <c r="BH323" i="11"/>
  <c r="BG323" i="11"/>
  <c r="BE323" i="11"/>
  <c r="T323" i="11"/>
  <c r="R323" i="11"/>
  <c r="P323" i="11"/>
  <c r="BI317" i="11"/>
  <c r="BH317" i="11"/>
  <c r="BG317" i="11"/>
  <c r="BE317" i="11"/>
  <c r="T317" i="11"/>
  <c r="R317" i="11"/>
  <c r="P317" i="11"/>
  <c r="BI311" i="11"/>
  <c r="BH311" i="11"/>
  <c r="BG311" i="11"/>
  <c r="BE311" i="11"/>
  <c r="T311" i="11"/>
  <c r="R311" i="11"/>
  <c r="P311" i="11"/>
  <c r="BI305" i="11"/>
  <c r="BH305" i="11"/>
  <c r="BG305" i="11"/>
  <c r="BE305" i="11"/>
  <c r="T305" i="11"/>
  <c r="R305" i="11"/>
  <c r="P305" i="11"/>
  <c r="BI298" i="11"/>
  <c r="BH298" i="11"/>
  <c r="BG298" i="11"/>
  <c r="BE298" i="11"/>
  <c r="T298" i="11"/>
  <c r="R298" i="11"/>
  <c r="P298" i="11"/>
  <c r="BI293" i="11"/>
  <c r="BH293" i="11"/>
  <c r="BG293" i="11"/>
  <c r="BE293" i="11"/>
  <c r="T293" i="11"/>
  <c r="R293" i="11"/>
  <c r="P293" i="11"/>
  <c r="BI290" i="11"/>
  <c r="BH290" i="11"/>
  <c r="BG290" i="11"/>
  <c r="BE290" i="11"/>
  <c r="T290" i="11"/>
  <c r="R290" i="11"/>
  <c r="P290" i="11"/>
  <c r="BI287" i="11"/>
  <c r="BH287" i="11"/>
  <c r="BG287" i="11"/>
  <c r="BE287" i="11"/>
  <c r="T287" i="11"/>
  <c r="R287" i="11"/>
  <c r="P287" i="11"/>
  <c r="BI284" i="11"/>
  <c r="BH284" i="11"/>
  <c r="BG284" i="11"/>
  <c r="BE284" i="11"/>
  <c r="T284" i="11"/>
  <c r="R284" i="11"/>
  <c r="P284" i="11"/>
  <c r="BI281" i="11"/>
  <c r="BH281" i="11"/>
  <c r="BG281" i="11"/>
  <c r="BE281" i="11"/>
  <c r="T281" i="11"/>
  <c r="R281" i="11"/>
  <c r="P281" i="11"/>
  <c r="BI278" i="11"/>
  <c r="BH278" i="11"/>
  <c r="BG278" i="11"/>
  <c r="BE278" i="11"/>
  <c r="T278" i="11"/>
  <c r="R278" i="11"/>
  <c r="P278" i="11"/>
  <c r="BI275" i="11"/>
  <c r="BH275" i="11"/>
  <c r="BG275" i="11"/>
  <c r="BE275" i="11"/>
  <c r="T275" i="11"/>
  <c r="R275" i="11"/>
  <c r="P275" i="11"/>
  <c r="BI272" i="11"/>
  <c r="BH272" i="11"/>
  <c r="BG272" i="11"/>
  <c r="BE272" i="11"/>
  <c r="T272" i="11"/>
  <c r="R272" i="11"/>
  <c r="P272" i="11"/>
  <c r="BI269" i="11"/>
  <c r="BH269" i="11"/>
  <c r="BG269" i="11"/>
  <c r="BE269" i="11"/>
  <c r="T269" i="11"/>
  <c r="R269" i="11"/>
  <c r="P269" i="11"/>
  <c r="BI265" i="11"/>
  <c r="BH265" i="11"/>
  <c r="BG265" i="11"/>
  <c r="BE265" i="11"/>
  <c r="T265" i="11"/>
  <c r="R265" i="11"/>
  <c r="P265" i="11"/>
  <c r="BI261" i="11"/>
  <c r="BH261" i="11"/>
  <c r="BG261" i="11"/>
  <c r="BE261" i="11"/>
  <c r="T261" i="11"/>
  <c r="R261" i="11"/>
  <c r="P261" i="11"/>
  <c r="BI258" i="11"/>
  <c r="BH258" i="11"/>
  <c r="BG258" i="11"/>
  <c r="BE258" i="11"/>
  <c r="T258" i="11"/>
  <c r="R258" i="11"/>
  <c r="P258" i="11"/>
  <c r="BI256" i="11"/>
  <c r="BH256" i="11"/>
  <c r="BG256" i="11"/>
  <c r="BE256" i="11"/>
  <c r="T256" i="11"/>
  <c r="R256" i="11"/>
  <c r="P256" i="11"/>
  <c r="BI255" i="11"/>
  <c r="BH255" i="11"/>
  <c r="BG255" i="11"/>
  <c r="BE255" i="11"/>
  <c r="T255" i="11"/>
  <c r="R255" i="11"/>
  <c r="P255" i="11"/>
  <c r="BI254" i="11"/>
  <c r="BH254" i="11"/>
  <c r="BG254" i="11"/>
  <c r="BE254" i="11"/>
  <c r="T254" i="11"/>
  <c r="R254" i="11"/>
  <c r="P254" i="11"/>
  <c r="BI252" i="11"/>
  <c r="BH252" i="11"/>
  <c r="BG252" i="11"/>
  <c r="BE252" i="11"/>
  <c r="T252" i="11"/>
  <c r="R252" i="11"/>
  <c r="P252" i="11"/>
  <c r="BI250" i="11"/>
  <c r="BH250" i="11"/>
  <c r="BG250" i="11"/>
  <c r="BE250" i="11"/>
  <c r="T250" i="11"/>
  <c r="R250" i="11"/>
  <c r="P250" i="11"/>
  <c r="BI247" i="11"/>
  <c r="BH247" i="11"/>
  <c r="BG247" i="11"/>
  <c r="BE247" i="11"/>
  <c r="T247" i="11"/>
  <c r="R247" i="11"/>
  <c r="P247" i="11"/>
  <c r="BI244" i="11"/>
  <c r="BH244" i="11"/>
  <c r="BG244" i="11"/>
  <c r="BE244" i="11"/>
  <c r="T244" i="11"/>
  <c r="R244" i="11"/>
  <c r="P244" i="11"/>
  <c r="BI241" i="11"/>
  <c r="BH241" i="11"/>
  <c r="BG241" i="11"/>
  <c r="BE241" i="11"/>
  <c r="T241" i="11"/>
  <c r="R241" i="11"/>
  <c r="P241" i="11"/>
  <c r="BI232" i="11"/>
  <c r="BH232" i="11"/>
  <c r="BG232" i="11"/>
  <c r="BE232" i="11"/>
  <c r="T232" i="11"/>
  <c r="R232" i="11"/>
  <c r="P232" i="11"/>
  <c r="BI228" i="11"/>
  <c r="BH228" i="11"/>
  <c r="BG228" i="11"/>
  <c r="BE228" i="11"/>
  <c r="T228" i="11"/>
  <c r="R228" i="11"/>
  <c r="P228" i="11"/>
  <c r="BI225" i="11"/>
  <c r="BH225" i="11"/>
  <c r="BG225" i="11"/>
  <c r="BE225" i="11"/>
  <c r="T225" i="11"/>
  <c r="R225" i="11"/>
  <c r="P225" i="11"/>
  <c r="BI222" i="11"/>
  <c r="BH222" i="11"/>
  <c r="BG222" i="11"/>
  <c r="BE222" i="11"/>
  <c r="T222" i="11"/>
  <c r="R222" i="11"/>
  <c r="P222" i="11"/>
  <c r="BI219" i="11"/>
  <c r="BH219" i="11"/>
  <c r="BG219" i="11"/>
  <c r="BE219" i="11"/>
  <c r="T219" i="11"/>
  <c r="R219" i="11"/>
  <c r="P219" i="11"/>
  <c r="BI216" i="11"/>
  <c r="BH216" i="11"/>
  <c r="BG216" i="11"/>
  <c r="BE216" i="11"/>
  <c r="T216" i="11"/>
  <c r="R216" i="11"/>
  <c r="P216" i="11"/>
  <c r="BI213" i="11"/>
  <c r="BH213" i="11"/>
  <c r="BG213" i="11"/>
  <c r="BE213" i="11"/>
  <c r="T213" i="11"/>
  <c r="R213" i="11"/>
  <c r="P213" i="11"/>
  <c r="BI209" i="11"/>
  <c r="BH209" i="11"/>
  <c r="BG209" i="11"/>
  <c r="BE209" i="11"/>
  <c r="T209" i="11"/>
  <c r="R209" i="11"/>
  <c r="P209" i="11"/>
  <c r="BI202" i="11"/>
  <c r="BH202" i="11"/>
  <c r="BG202" i="11"/>
  <c r="BE202" i="11"/>
  <c r="T202" i="11"/>
  <c r="R202" i="11"/>
  <c r="P202" i="11"/>
  <c r="BI196" i="11"/>
  <c r="BH196" i="11"/>
  <c r="BG196" i="11"/>
  <c r="BE196" i="11"/>
  <c r="T196" i="11"/>
  <c r="R196" i="11"/>
  <c r="P196" i="11"/>
  <c r="BI190" i="11"/>
  <c r="BH190" i="11"/>
  <c r="BG190" i="11"/>
  <c r="BE190" i="11"/>
  <c r="T190" i="11"/>
  <c r="R190" i="11"/>
  <c r="P190" i="11"/>
  <c r="BI185" i="11"/>
  <c r="BH185" i="11"/>
  <c r="BG185" i="11"/>
  <c r="BE185" i="11"/>
  <c r="T185" i="11"/>
  <c r="R185" i="11"/>
  <c r="P185" i="11"/>
  <c r="BI182" i="11"/>
  <c r="BH182" i="11"/>
  <c r="BG182" i="11"/>
  <c r="BE182" i="11"/>
  <c r="T182" i="11"/>
  <c r="R182" i="11"/>
  <c r="P182" i="11"/>
  <c r="BI179" i="11"/>
  <c r="BH179" i="11"/>
  <c r="BG179" i="11"/>
  <c r="BE179" i="11"/>
  <c r="T179" i="11"/>
  <c r="R179" i="11"/>
  <c r="P179" i="11"/>
  <c r="BI176" i="11"/>
  <c r="BH176" i="11"/>
  <c r="BG176" i="11"/>
  <c r="BE176" i="11"/>
  <c r="T176" i="11"/>
  <c r="R176" i="11"/>
  <c r="P176" i="11"/>
  <c r="BI173" i="11"/>
  <c r="BH173" i="11"/>
  <c r="BG173" i="11"/>
  <c r="BE173" i="11"/>
  <c r="T173" i="11"/>
  <c r="R173" i="11"/>
  <c r="P173" i="11"/>
  <c r="BI170" i="11"/>
  <c r="BH170" i="11"/>
  <c r="BG170" i="11"/>
  <c r="BE170" i="11"/>
  <c r="T170" i="11"/>
  <c r="R170" i="11"/>
  <c r="P170" i="11"/>
  <c r="BI167" i="11"/>
  <c r="BH167" i="11"/>
  <c r="BG167" i="11"/>
  <c r="BE167" i="11"/>
  <c r="T167" i="11"/>
  <c r="R167" i="11"/>
  <c r="P167" i="11"/>
  <c r="BI164" i="11"/>
  <c r="BH164" i="11"/>
  <c r="BG164" i="11"/>
  <c r="BE164" i="11"/>
  <c r="T164" i="11"/>
  <c r="R164" i="11"/>
  <c r="P164" i="11"/>
  <c r="BI161" i="11"/>
  <c r="BH161" i="11"/>
  <c r="BG161" i="11"/>
  <c r="BE161" i="11"/>
  <c r="T161" i="11"/>
  <c r="R161" i="11"/>
  <c r="P161" i="11"/>
  <c r="BI157" i="11"/>
  <c r="BH157" i="11"/>
  <c r="BG157" i="11"/>
  <c r="BE157" i="11"/>
  <c r="T157" i="11"/>
  <c r="R157" i="11"/>
  <c r="P157" i="11"/>
  <c r="BI154" i="11"/>
  <c r="BH154" i="11"/>
  <c r="BG154" i="11"/>
  <c r="BE154" i="11"/>
  <c r="T154" i="11"/>
  <c r="R154" i="11"/>
  <c r="P154" i="11"/>
  <c r="BI150" i="11"/>
  <c r="BH150" i="11"/>
  <c r="BG150" i="11"/>
  <c r="BE150" i="11"/>
  <c r="T150" i="11"/>
  <c r="R150" i="11"/>
  <c r="P150" i="11"/>
  <c r="BI146" i="11"/>
  <c r="BH146" i="11"/>
  <c r="BG146" i="11"/>
  <c r="BE146" i="11"/>
  <c r="T146" i="11"/>
  <c r="R146" i="11"/>
  <c r="P146" i="11"/>
  <c r="BI141" i="11"/>
  <c r="BH141" i="11"/>
  <c r="BG141" i="11"/>
  <c r="BE141" i="11"/>
  <c r="T141" i="11"/>
  <c r="T140" i="11"/>
  <c r="R141" i="11"/>
  <c r="R140" i="11" s="1"/>
  <c r="P141" i="11"/>
  <c r="P140" i="11"/>
  <c r="BI137" i="11"/>
  <c r="BH137" i="11"/>
  <c r="BG137" i="11"/>
  <c r="BE137" i="11"/>
  <c r="T137" i="11"/>
  <c r="T136" i="11" s="1"/>
  <c r="R137" i="11"/>
  <c r="R136" i="11"/>
  <c r="P137" i="11"/>
  <c r="P136" i="11" s="1"/>
  <c r="BI134" i="11"/>
  <c r="BH134" i="11"/>
  <c r="BG134" i="11"/>
  <c r="BE134" i="11"/>
  <c r="T134" i="11"/>
  <c r="R134" i="11"/>
  <c r="P134" i="11"/>
  <c r="BI131" i="11"/>
  <c r="BH131" i="11"/>
  <c r="BG131" i="11"/>
  <c r="BE131" i="11"/>
  <c r="T131" i="11"/>
  <c r="R131" i="11"/>
  <c r="P131" i="11"/>
  <c r="BI128" i="11"/>
  <c r="BH128" i="11"/>
  <c r="BG128" i="11"/>
  <c r="BE128" i="11"/>
  <c r="T128" i="11"/>
  <c r="R128" i="11"/>
  <c r="P128" i="11"/>
  <c r="BI125" i="11"/>
  <c r="BH125" i="11"/>
  <c r="BG125" i="11"/>
  <c r="BE125" i="11"/>
  <c r="T125" i="11"/>
  <c r="R125" i="11"/>
  <c r="P125" i="11"/>
  <c r="BI122" i="11"/>
  <c r="BH122" i="11"/>
  <c r="BG122" i="11"/>
  <c r="BE122" i="11"/>
  <c r="T122" i="11"/>
  <c r="R122" i="11"/>
  <c r="P122" i="11"/>
  <c r="BI119" i="11"/>
  <c r="BH119" i="11"/>
  <c r="BG119" i="11"/>
  <c r="BE119" i="11"/>
  <c r="T119" i="11"/>
  <c r="R119" i="11"/>
  <c r="P119" i="11"/>
  <c r="BI116" i="11"/>
  <c r="BH116" i="11"/>
  <c r="BG116" i="11"/>
  <c r="BE116" i="11"/>
  <c r="T116" i="11"/>
  <c r="R116" i="11"/>
  <c r="P116" i="11"/>
  <c r="BI113" i="11"/>
  <c r="BH113" i="11"/>
  <c r="BG113" i="11"/>
  <c r="BE113" i="11"/>
  <c r="T113" i="11"/>
  <c r="R113" i="11"/>
  <c r="P113" i="11"/>
  <c r="BI110" i="11"/>
  <c r="BH110" i="11"/>
  <c r="BG110" i="11"/>
  <c r="BE110" i="11"/>
  <c r="T110" i="11"/>
  <c r="R110" i="11"/>
  <c r="P110" i="11"/>
  <c r="BI106" i="11"/>
  <c r="BH106" i="11"/>
  <c r="BG106" i="11"/>
  <c r="BE106" i="11"/>
  <c r="T106" i="11"/>
  <c r="R106" i="11"/>
  <c r="P106" i="11"/>
  <c r="J100" i="11"/>
  <c r="J99" i="11"/>
  <c r="F99" i="11"/>
  <c r="F97" i="11"/>
  <c r="E95" i="11"/>
  <c r="J63" i="11"/>
  <c r="J62" i="11"/>
  <c r="F62" i="11"/>
  <c r="F60" i="11"/>
  <c r="E58" i="11"/>
  <c r="J22" i="11"/>
  <c r="E22" i="11"/>
  <c r="F63" i="11"/>
  <c r="J21" i="11"/>
  <c r="J16" i="11"/>
  <c r="J97" i="11" s="1"/>
  <c r="E7" i="11"/>
  <c r="E52" i="11" s="1"/>
  <c r="J39" i="10"/>
  <c r="J38" i="10"/>
  <c r="AY66" i="1" s="1"/>
  <c r="J37" i="10"/>
  <c r="AX66" i="1"/>
  <c r="BI2824" i="10"/>
  <c r="BH2824" i="10"/>
  <c r="BG2824" i="10"/>
  <c r="BE2824" i="10"/>
  <c r="T2824" i="10"/>
  <c r="T2823" i="10"/>
  <c r="T2822" i="10" s="1"/>
  <c r="R2824" i="10"/>
  <c r="R2823" i="10" s="1"/>
  <c r="R2822" i="10" s="1"/>
  <c r="P2824" i="10"/>
  <c r="P2823" i="10"/>
  <c r="P2822" i="10" s="1"/>
  <c r="BI2820" i="10"/>
  <c r="BH2820" i="10"/>
  <c r="BG2820" i="10"/>
  <c r="BE2820" i="10"/>
  <c r="T2820" i="10"/>
  <c r="R2820" i="10"/>
  <c r="P2820" i="10"/>
  <c r="BI2815" i="10"/>
  <c r="BH2815" i="10"/>
  <c r="BG2815" i="10"/>
  <c r="BE2815" i="10"/>
  <c r="T2815" i="10"/>
  <c r="R2815" i="10"/>
  <c r="P2815" i="10"/>
  <c r="BI2809" i="10"/>
  <c r="BH2809" i="10"/>
  <c r="BG2809" i="10"/>
  <c r="BE2809" i="10"/>
  <c r="T2809" i="10"/>
  <c r="R2809" i="10"/>
  <c r="P2809" i="10"/>
  <c r="BI2804" i="10"/>
  <c r="BH2804" i="10"/>
  <c r="BG2804" i="10"/>
  <c r="BE2804" i="10"/>
  <c r="T2804" i="10"/>
  <c r="R2804" i="10"/>
  <c r="P2804" i="10"/>
  <c r="BI2799" i="10"/>
  <c r="BH2799" i="10"/>
  <c r="BG2799" i="10"/>
  <c r="BE2799" i="10"/>
  <c r="T2799" i="10"/>
  <c r="R2799" i="10"/>
  <c r="P2799" i="10"/>
  <c r="BI2793" i="10"/>
  <c r="BH2793" i="10"/>
  <c r="BG2793" i="10"/>
  <c r="BE2793" i="10"/>
  <c r="T2793" i="10"/>
  <c r="R2793" i="10"/>
  <c r="P2793" i="10"/>
  <c r="BI2788" i="10"/>
  <c r="BH2788" i="10"/>
  <c r="BG2788" i="10"/>
  <c r="BE2788" i="10"/>
  <c r="T2788" i="10"/>
  <c r="R2788" i="10"/>
  <c r="P2788" i="10"/>
  <c r="BI2784" i="10"/>
  <c r="BH2784" i="10"/>
  <c r="BG2784" i="10"/>
  <c r="BE2784" i="10"/>
  <c r="T2784" i="10"/>
  <c r="R2784" i="10"/>
  <c r="P2784" i="10"/>
  <c r="BI2778" i="10"/>
  <c r="BH2778" i="10"/>
  <c r="BG2778" i="10"/>
  <c r="BE2778" i="10"/>
  <c r="T2778" i="10"/>
  <c r="R2778" i="10"/>
  <c r="P2778" i="10"/>
  <c r="BI2767" i="10"/>
  <c r="BH2767" i="10"/>
  <c r="BG2767" i="10"/>
  <c r="BE2767" i="10"/>
  <c r="T2767" i="10"/>
  <c r="R2767" i="10"/>
  <c r="P2767" i="10"/>
  <c r="BI2758" i="10"/>
  <c r="BH2758" i="10"/>
  <c r="BG2758" i="10"/>
  <c r="BE2758" i="10"/>
  <c r="T2758" i="10"/>
  <c r="R2758" i="10"/>
  <c r="P2758" i="10"/>
  <c r="BI2748" i="10"/>
  <c r="BH2748" i="10"/>
  <c r="BG2748" i="10"/>
  <c r="BE2748" i="10"/>
  <c r="T2748" i="10"/>
  <c r="R2748" i="10"/>
  <c r="P2748" i="10"/>
  <c r="BI2742" i="10"/>
  <c r="BH2742" i="10"/>
  <c r="BG2742" i="10"/>
  <c r="BE2742" i="10"/>
  <c r="T2742" i="10"/>
  <c r="R2742" i="10"/>
  <c r="P2742" i="10"/>
  <c r="BI2738" i="10"/>
  <c r="BH2738" i="10"/>
  <c r="BG2738" i="10"/>
  <c r="BE2738" i="10"/>
  <c r="T2738" i="10"/>
  <c r="R2738" i="10"/>
  <c r="P2738" i="10"/>
  <c r="BI2735" i="10"/>
  <c r="BH2735" i="10"/>
  <c r="BG2735" i="10"/>
  <c r="BE2735" i="10"/>
  <c r="T2735" i="10"/>
  <c r="R2735" i="10"/>
  <c r="P2735" i="10"/>
  <c r="BI2733" i="10"/>
  <c r="BH2733" i="10"/>
  <c r="BG2733" i="10"/>
  <c r="BE2733" i="10"/>
  <c r="T2733" i="10"/>
  <c r="R2733" i="10"/>
  <c r="P2733" i="10"/>
  <c r="BI2729" i="10"/>
  <c r="BH2729" i="10"/>
  <c r="BG2729" i="10"/>
  <c r="BE2729" i="10"/>
  <c r="T2729" i="10"/>
  <c r="R2729" i="10"/>
  <c r="P2729" i="10"/>
  <c r="BI2727" i="10"/>
  <c r="BH2727" i="10"/>
  <c r="BG2727" i="10"/>
  <c r="BE2727" i="10"/>
  <c r="T2727" i="10"/>
  <c r="R2727" i="10"/>
  <c r="P2727" i="10"/>
  <c r="BI2725" i="10"/>
  <c r="BH2725" i="10"/>
  <c r="BG2725" i="10"/>
  <c r="BE2725" i="10"/>
  <c r="T2725" i="10"/>
  <c r="R2725" i="10"/>
  <c r="P2725" i="10"/>
  <c r="BI2723" i="10"/>
  <c r="BH2723" i="10"/>
  <c r="BG2723" i="10"/>
  <c r="BE2723" i="10"/>
  <c r="T2723" i="10"/>
  <c r="R2723" i="10"/>
  <c r="P2723" i="10"/>
  <c r="BI2718" i="10"/>
  <c r="BH2718" i="10"/>
  <c r="BG2718" i="10"/>
  <c r="BE2718" i="10"/>
  <c r="T2718" i="10"/>
  <c r="R2718" i="10"/>
  <c r="P2718" i="10"/>
  <c r="BI2714" i="10"/>
  <c r="BH2714" i="10"/>
  <c r="BG2714" i="10"/>
  <c r="BE2714" i="10"/>
  <c r="T2714" i="10"/>
  <c r="R2714" i="10"/>
  <c r="P2714" i="10"/>
  <c r="BI2713" i="10"/>
  <c r="BH2713" i="10"/>
  <c r="BG2713" i="10"/>
  <c r="BE2713" i="10"/>
  <c r="T2713" i="10"/>
  <c r="R2713" i="10"/>
  <c r="P2713" i="10"/>
  <c r="BI2692" i="10"/>
  <c r="BH2692" i="10"/>
  <c r="BG2692" i="10"/>
  <c r="BE2692" i="10"/>
  <c r="T2692" i="10"/>
  <c r="R2692" i="10"/>
  <c r="P2692" i="10"/>
  <c r="BI2688" i="10"/>
  <c r="BH2688" i="10"/>
  <c r="BG2688" i="10"/>
  <c r="BE2688" i="10"/>
  <c r="T2688" i="10"/>
  <c r="R2688" i="10"/>
  <c r="P2688" i="10"/>
  <c r="BI2662" i="10"/>
  <c r="BH2662" i="10"/>
  <c r="BG2662" i="10"/>
  <c r="BE2662" i="10"/>
  <c r="T2662" i="10"/>
  <c r="R2662" i="10"/>
  <c r="P2662" i="10"/>
  <c r="BI2659" i="10"/>
  <c r="BH2659" i="10"/>
  <c r="BG2659" i="10"/>
  <c r="BE2659" i="10"/>
  <c r="T2659" i="10"/>
  <c r="R2659" i="10"/>
  <c r="P2659" i="10"/>
  <c r="BI2654" i="10"/>
  <c r="BH2654" i="10"/>
  <c r="BG2654" i="10"/>
  <c r="BE2654" i="10"/>
  <c r="T2654" i="10"/>
  <c r="R2654" i="10"/>
  <c r="P2654" i="10"/>
  <c r="BI2649" i="10"/>
  <c r="BH2649" i="10"/>
  <c r="BG2649" i="10"/>
  <c r="BE2649" i="10"/>
  <c r="T2649" i="10"/>
  <c r="R2649" i="10"/>
  <c r="P2649" i="10"/>
  <c r="BI2645" i="10"/>
  <c r="BH2645" i="10"/>
  <c r="BG2645" i="10"/>
  <c r="BE2645" i="10"/>
  <c r="T2645" i="10"/>
  <c r="R2645" i="10"/>
  <c r="P2645" i="10"/>
  <c r="BI2641" i="10"/>
  <c r="BH2641" i="10"/>
  <c r="BG2641" i="10"/>
  <c r="BE2641" i="10"/>
  <c r="T2641" i="10"/>
  <c r="R2641" i="10"/>
  <c r="P2641" i="10"/>
  <c r="BI2636" i="10"/>
  <c r="BH2636" i="10"/>
  <c r="BG2636" i="10"/>
  <c r="BE2636" i="10"/>
  <c r="T2636" i="10"/>
  <c r="R2636" i="10"/>
  <c r="P2636" i="10"/>
  <c r="BI2632" i="10"/>
  <c r="BH2632" i="10"/>
  <c r="BG2632" i="10"/>
  <c r="BE2632" i="10"/>
  <c r="T2632" i="10"/>
  <c r="R2632" i="10"/>
  <c r="P2632" i="10"/>
  <c r="BI2623" i="10"/>
  <c r="BH2623" i="10"/>
  <c r="BG2623" i="10"/>
  <c r="BE2623" i="10"/>
  <c r="T2623" i="10"/>
  <c r="R2623" i="10"/>
  <c r="P2623" i="10"/>
  <c r="BI2619" i="10"/>
  <c r="BH2619" i="10"/>
  <c r="BG2619" i="10"/>
  <c r="BE2619" i="10"/>
  <c r="T2619" i="10"/>
  <c r="R2619" i="10"/>
  <c r="P2619" i="10"/>
  <c r="BI2616" i="10"/>
  <c r="BH2616" i="10"/>
  <c r="BG2616" i="10"/>
  <c r="BE2616" i="10"/>
  <c r="T2616" i="10"/>
  <c r="R2616" i="10"/>
  <c r="P2616" i="10"/>
  <c r="BI2611" i="10"/>
  <c r="BH2611" i="10"/>
  <c r="BG2611" i="10"/>
  <c r="BE2611" i="10"/>
  <c r="T2611" i="10"/>
  <c r="R2611" i="10"/>
  <c r="P2611" i="10"/>
  <c r="BI2608" i="10"/>
  <c r="BH2608" i="10"/>
  <c r="BG2608" i="10"/>
  <c r="BE2608" i="10"/>
  <c r="T2608" i="10"/>
  <c r="R2608" i="10"/>
  <c r="P2608" i="10"/>
  <c r="BI2604" i="10"/>
  <c r="BH2604" i="10"/>
  <c r="BG2604" i="10"/>
  <c r="BE2604" i="10"/>
  <c r="T2604" i="10"/>
  <c r="R2604" i="10"/>
  <c r="P2604" i="10"/>
  <c r="BI2600" i="10"/>
  <c r="BH2600" i="10"/>
  <c r="BG2600" i="10"/>
  <c r="BE2600" i="10"/>
  <c r="T2600" i="10"/>
  <c r="R2600" i="10"/>
  <c r="P2600" i="10"/>
  <c r="BI2596" i="10"/>
  <c r="BH2596" i="10"/>
  <c r="BG2596" i="10"/>
  <c r="BE2596" i="10"/>
  <c r="T2596" i="10"/>
  <c r="R2596" i="10"/>
  <c r="P2596" i="10"/>
  <c r="BI2592" i="10"/>
  <c r="BH2592" i="10"/>
  <c r="BG2592" i="10"/>
  <c r="BE2592" i="10"/>
  <c r="T2592" i="10"/>
  <c r="R2592" i="10"/>
  <c r="P2592" i="10"/>
  <c r="BI2588" i="10"/>
  <c r="BH2588" i="10"/>
  <c r="BG2588" i="10"/>
  <c r="BE2588" i="10"/>
  <c r="T2588" i="10"/>
  <c r="R2588" i="10"/>
  <c r="P2588" i="10"/>
  <c r="BI2584" i="10"/>
  <c r="BH2584" i="10"/>
  <c r="BG2584" i="10"/>
  <c r="BE2584" i="10"/>
  <c r="T2584" i="10"/>
  <c r="R2584" i="10"/>
  <c r="P2584" i="10"/>
  <c r="BI2580" i="10"/>
  <c r="BH2580" i="10"/>
  <c r="BG2580" i="10"/>
  <c r="BE2580" i="10"/>
  <c r="T2580" i="10"/>
  <c r="R2580" i="10"/>
  <c r="P2580" i="10"/>
  <c r="BI2534" i="10"/>
  <c r="BH2534" i="10"/>
  <c r="BG2534" i="10"/>
  <c r="BE2534" i="10"/>
  <c r="T2534" i="10"/>
  <c r="R2534" i="10"/>
  <c r="P2534" i="10"/>
  <c r="BI2530" i="10"/>
  <c r="BH2530" i="10"/>
  <c r="BG2530" i="10"/>
  <c r="BE2530" i="10"/>
  <c r="T2530" i="10"/>
  <c r="R2530" i="10"/>
  <c r="P2530" i="10"/>
  <c r="BI2526" i="10"/>
  <c r="BH2526" i="10"/>
  <c r="BG2526" i="10"/>
  <c r="BE2526" i="10"/>
  <c r="T2526" i="10"/>
  <c r="R2526" i="10"/>
  <c r="P2526" i="10"/>
  <c r="BI2523" i="10"/>
  <c r="BH2523" i="10"/>
  <c r="BG2523" i="10"/>
  <c r="BE2523" i="10"/>
  <c r="T2523" i="10"/>
  <c r="R2523" i="10"/>
  <c r="P2523" i="10"/>
  <c r="BI2519" i="10"/>
  <c r="BH2519" i="10"/>
  <c r="BG2519" i="10"/>
  <c r="BE2519" i="10"/>
  <c r="T2519" i="10"/>
  <c r="R2519" i="10"/>
  <c r="P2519" i="10"/>
  <c r="BI2498" i="10"/>
  <c r="BH2498" i="10"/>
  <c r="BG2498" i="10"/>
  <c r="BE2498" i="10"/>
  <c r="T2498" i="10"/>
  <c r="R2498" i="10"/>
  <c r="P2498" i="10"/>
  <c r="BI2477" i="10"/>
  <c r="BH2477" i="10"/>
  <c r="BG2477" i="10"/>
  <c r="BE2477" i="10"/>
  <c r="T2477" i="10"/>
  <c r="R2477" i="10"/>
  <c r="P2477" i="10"/>
  <c r="BI2473" i="10"/>
  <c r="BH2473" i="10"/>
  <c r="BG2473" i="10"/>
  <c r="BE2473" i="10"/>
  <c r="T2473" i="10"/>
  <c r="R2473" i="10"/>
  <c r="P2473" i="10"/>
  <c r="BI2471" i="10"/>
  <c r="BH2471" i="10"/>
  <c r="BG2471" i="10"/>
  <c r="BE2471" i="10"/>
  <c r="T2471" i="10"/>
  <c r="R2471" i="10"/>
  <c r="P2471" i="10"/>
  <c r="BI2447" i="10"/>
  <c r="BH2447" i="10"/>
  <c r="BG2447" i="10"/>
  <c r="BE2447" i="10"/>
  <c r="T2447" i="10"/>
  <c r="R2447" i="10"/>
  <c r="P2447" i="10"/>
  <c r="BI2442" i="10"/>
  <c r="BH2442" i="10"/>
  <c r="BG2442" i="10"/>
  <c r="BE2442" i="10"/>
  <c r="T2442" i="10"/>
  <c r="R2442" i="10"/>
  <c r="P2442" i="10"/>
  <c r="BI2434" i="10"/>
  <c r="BH2434" i="10"/>
  <c r="BG2434" i="10"/>
  <c r="BE2434" i="10"/>
  <c r="T2434" i="10"/>
  <c r="R2434" i="10"/>
  <c r="P2434" i="10"/>
  <c r="BI2430" i="10"/>
  <c r="BH2430" i="10"/>
  <c r="BG2430" i="10"/>
  <c r="BE2430" i="10"/>
  <c r="T2430" i="10"/>
  <c r="R2430" i="10"/>
  <c r="P2430" i="10"/>
  <c r="BI2426" i="10"/>
  <c r="BH2426" i="10"/>
  <c r="BG2426" i="10"/>
  <c r="BE2426" i="10"/>
  <c r="T2426" i="10"/>
  <c r="R2426" i="10"/>
  <c r="P2426" i="10"/>
  <c r="BI2414" i="10"/>
  <c r="BH2414" i="10"/>
  <c r="BG2414" i="10"/>
  <c r="BE2414" i="10"/>
  <c r="T2414" i="10"/>
  <c r="R2414" i="10"/>
  <c r="P2414" i="10"/>
  <c r="BI2410" i="10"/>
  <c r="BH2410" i="10"/>
  <c r="BG2410" i="10"/>
  <c r="BE2410" i="10"/>
  <c r="T2410" i="10"/>
  <c r="R2410" i="10"/>
  <c r="P2410" i="10"/>
  <c r="BI2381" i="10"/>
  <c r="BH2381" i="10"/>
  <c r="BG2381" i="10"/>
  <c r="BE2381" i="10"/>
  <c r="T2381" i="10"/>
  <c r="R2381" i="10"/>
  <c r="P2381" i="10"/>
  <c r="BI2378" i="10"/>
  <c r="BH2378" i="10"/>
  <c r="BG2378" i="10"/>
  <c r="BE2378" i="10"/>
  <c r="T2378" i="10"/>
  <c r="R2378" i="10"/>
  <c r="P2378" i="10"/>
  <c r="BI2377" i="10"/>
  <c r="BH2377" i="10"/>
  <c r="BG2377" i="10"/>
  <c r="BE2377" i="10"/>
  <c r="T2377" i="10"/>
  <c r="R2377" i="10"/>
  <c r="P2377" i="10"/>
  <c r="BI2376" i="10"/>
  <c r="BH2376" i="10"/>
  <c r="BG2376" i="10"/>
  <c r="BE2376" i="10"/>
  <c r="T2376" i="10"/>
  <c r="R2376" i="10"/>
  <c r="P2376" i="10"/>
  <c r="BI2375" i="10"/>
  <c r="BH2375" i="10"/>
  <c r="BG2375" i="10"/>
  <c r="BE2375" i="10"/>
  <c r="T2375" i="10"/>
  <c r="R2375" i="10"/>
  <c r="P2375" i="10"/>
  <c r="BI2374" i="10"/>
  <c r="BH2374" i="10"/>
  <c r="BG2374" i="10"/>
  <c r="BE2374" i="10"/>
  <c r="T2374" i="10"/>
  <c r="R2374" i="10"/>
  <c r="P2374" i="10"/>
  <c r="BI2373" i="10"/>
  <c r="BH2373" i="10"/>
  <c r="BG2373" i="10"/>
  <c r="BE2373" i="10"/>
  <c r="T2373" i="10"/>
  <c r="R2373" i="10"/>
  <c r="P2373" i="10"/>
  <c r="BI2372" i="10"/>
  <c r="BH2372" i="10"/>
  <c r="BG2372" i="10"/>
  <c r="BE2372" i="10"/>
  <c r="T2372" i="10"/>
  <c r="R2372" i="10"/>
  <c r="P2372" i="10"/>
  <c r="BI2370" i="10"/>
  <c r="BH2370" i="10"/>
  <c r="BG2370" i="10"/>
  <c r="BE2370" i="10"/>
  <c r="T2370" i="10"/>
  <c r="R2370" i="10"/>
  <c r="P2370" i="10"/>
  <c r="BI2365" i="10"/>
  <c r="BH2365" i="10"/>
  <c r="BG2365" i="10"/>
  <c r="BE2365" i="10"/>
  <c r="T2365" i="10"/>
  <c r="R2365" i="10"/>
  <c r="P2365" i="10"/>
  <c r="BI2360" i="10"/>
  <c r="BH2360" i="10"/>
  <c r="BG2360" i="10"/>
  <c r="BE2360" i="10"/>
  <c r="T2360" i="10"/>
  <c r="R2360" i="10"/>
  <c r="P2360" i="10"/>
  <c r="BI2355" i="10"/>
  <c r="BH2355" i="10"/>
  <c r="BG2355" i="10"/>
  <c r="BE2355" i="10"/>
  <c r="T2355" i="10"/>
  <c r="R2355" i="10"/>
  <c r="P2355" i="10"/>
  <c r="BI2350" i="10"/>
  <c r="BH2350" i="10"/>
  <c r="BG2350" i="10"/>
  <c r="BE2350" i="10"/>
  <c r="T2350" i="10"/>
  <c r="R2350" i="10"/>
  <c r="P2350" i="10"/>
  <c r="BI2344" i="10"/>
  <c r="BH2344" i="10"/>
  <c r="BG2344" i="10"/>
  <c r="BE2344" i="10"/>
  <c r="T2344" i="10"/>
  <c r="R2344" i="10"/>
  <c r="P2344" i="10"/>
  <c r="BI2339" i="10"/>
  <c r="BH2339" i="10"/>
  <c r="BG2339" i="10"/>
  <c r="BE2339" i="10"/>
  <c r="T2339" i="10"/>
  <c r="R2339" i="10"/>
  <c r="P2339" i="10"/>
  <c r="BI2333" i="10"/>
  <c r="BH2333" i="10"/>
  <c r="BG2333" i="10"/>
  <c r="BE2333" i="10"/>
  <c r="T2333" i="10"/>
  <c r="R2333" i="10"/>
  <c r="P2333" i="10"/>
  <c r="BI2328" i="10"/>
  <c r="BH2328" i="10"/>
  <c r="BG2328" i="10"/>
  <c r="BE2328" i="10"/>
  <c r="T2328" i="10"/>
  <c r="R2328" i="10"/>
  <c r="P2328" i="10"/>
  <c r="BI2322" i="10"/>
  <c r="BH2322" i="10"/>
  <c r="BG2322" i="10"/>
  <c r="BE2322" i="10"/>
  <c r="T2322" i="10"/>
  <c r="R2322" i="10"/>
  <c r="P2322" i="10"/>
  <c r="BI2320" i="10"/>
  <c r="BH2320" i="10"/>
  <c r="BG2320" i="10"/>
  <c r="BE2320" i="10"/>
  <c r="T2320" i="10"/>
  <c r="R2320" i="10"/>
  <c r="P2320" i="10"/>
  <c r="BI2318" i="10"/>
  <c r="BH2318" i="10"/>
  <c r="BG2318" i="10"/>
  <c r="BE2318" i="10"/>
  <c r="T2318" i="10"/>
  <c r="R2318" i="10"/>
  <c r="P2318" i="10"/>
  <c r="BI2313" i="10"/>
  <c r="BH2313" i="10"/>
  <c r="BG2313" i="10"/>
  <c r="BE2313" i="10"/>
  <c r="T2313" i="10"/>
  <c r="R2313" i="10"/>
  <c r="P2313" i="10"/>
  <c r="BI2308" i="10"/>
  <c r="BH2308" i="10"/>
  <c r="BG2308" i="10"/>
  <c r="BE2308" i="10"/>
  <c r="T2308" i="10"/>
  <c r="R2308" i="10"/>
  <c r="P2308" i="10"/>
  <c r="BI2302" i="10"/>
  <c r="BH2302" i="10"/>
  <c r="BG2302" i="10"/>
  <c r="BE2302" i="10"/>
  <c r="T2302" i="10"/>
  <c r="R2302" i="10"/>
  <c r="P2302" i="10"/>
  <c r="BI2296" i="10"/>
  <c r="BH2296" i="10"/>
  <c r="BG2296" i="10"/>
  <c r="BE2296" i="10"/>
  <c r="T2296" i="10"/>
  <c r="R2296" i="10"/>
  <c r="P2296" i="10"/>
  <c r="BI2291" i="10"/>
  <c r="BH2291" i="10"/>
  <c r="BG2291" i="10"/>
  <c r="BE2291" i="10"/>
  <c r="T2291" i="10"/>
  <c r="R2291" i="10"/>
  <c r="P2291" i="10"/>
  <c r="BI2285" i="10"/>
  <c r="BH2285" i="10"/>
  <c r="BG2285" i="10"/>
  <c r="BE2285" i="10"/>
  <c r="T2285" i="10"/>
  <c r="R2285" i="10"/>
  <c r="P2285" i="10"/>
  <c r="BI2279" i="10"/>
  <c r="BH2279" i="10"/>
  <c r="BG2279" i="10"/>
  <c r="BE2279" i="10"/>
  <c r="T2279" i="10"/>
  <c r="R2279" i="10"/>
  <c r="P2279" i="10"/>
  <c r="BI2273" i="10"/>
  <c r="BH2273" i="10"/>
  <c r="BG2273" i="10"/>
  <c r="BE2273" i="10"/>
  <c r="T2273" i="10"/>
  <c r="R2273" i="10"/>
  <c r="P2273" i="10"/>
  <c r="BI2267" i="10"/>
  <c r="BH2267" i="10"/>
  <c r="BG2267" i="10"/>
  <c r="BE2267" i="10"/>
  <c r="T2267" i="10"/>
  <c r="R2267" i="10"/>
  <c r="P2267" i="10"/>
  <c r="BI2262" i="10"/>
  <c r="BH2262" i="10"/>
  <c r="BG2262" i="10"/>
  <c r="BE2262" i="10"/>
  <c r="T2262" i="10"/>
  <c r="R2262" i="10"/>
  <c r="P2262" i="10"/>
  <c r="BI2257" i="10"/>
  <c r="BH2257" i="10"/>
  <c r="BG2257" i="10"/>
  <c r="BE2257" i="10"/>
  <c r="T2257" i="10"/>
  <c r="R2257" i="10"/>
  <c r="P2257" i="10"/>
  <c r="BI2252" i="10"/>
  <c r="BH2252" i="10"/>
  <c r="BG2252" i="10"/>
  <c r="BE2252" i="10"/>
  <c r="T2252" i="10"/>
  <c r="R2252" i="10"/>
  <c r="P2252" i="10"/>
  <c r="BI2247" i="10"/>
  <c r="BH2247" i="10"/>
  <c r="BG2247" i="10"/>
  <c r="BE2247" i="10"/>
  <c r="T2247" i="10"/>
  <c r="R2247" i="10"/>
  <c r="P2247" i="10"/>
  <c r="BI2243" i="10"/>
  <c r="BH2243" i="10"/>
  <c r="BG2243" i="10"/>
  <c r="BE2243" i="10"/>
  <c r="T2243" i="10"/>
  <c r="R2243" i="10"/>
  <c r="P2243" i="10"/>
  <c r="BI2238" i="10"/>
  <c r="BH2238" i="10"/>
  <c r="BG2238" i="10"/>
  <c r="BE2238" i="10"/>
  <c r="T2238" i="10"/>
  <c r="R2238" i="10"/>
  <c r="P2238" i="10"/>
  <c r="BI2233" i="10"/>
  <c r="BH2233" i="10"/>
  <c r="BG2233" i="10"/>
  <c r="BE2233" i="10"/>
  <c r="T2233" i="10"/>
  <c r="R2233" i="10"/>
  <c r="P2233" i="10"/>
  <c r="BI2228" i="10"/>
  <c r="BH2228" i="10"/>
  <c r="BG2228" i="10"/>
  <c r="BE2228" i="10"/>
  <c r="T2228" i="10"/>
  <c r="R2228" i="10"/>
  <c r="P2228" i="10"/>
  <c r="BI2223" i="10"/>
  <c r="BH2223" i="10"/>
  <c r="BG2223" i="10"/>
  <c r="BE2223" i="10"/>
  <c r="T2223" i="10"/>
  <c r="R2223" i="10"/>
  <c r="P2223" i="10"/>
  <c r="BI2218" i="10"/>
  <c r="BH2218" i="10"/>
  <c r="BG2218" i="10"/>
  <c r="BE2218" i="10"/>
  <c r="T2218" i="10"/>
  <c r="R2218" i="10"/>
  <c r="P2218" i="10"/>
  <c r="BI2213" i="10"/>
  <c r="BH2213" i="10"/>
  <c r="BG2213" i="10"/>
  <c r="BE2213" i="10"/>
  <c r="T2213" i="10"/>
  <c r="R2213" i="10"/>
  <c r="P2213" i="10"/>
  <c r="BI2208" i="10"/>
  <c r="BH2208" i="10"/>
  <c r="BG2208" i="10"/>
  <c r="BE2208" i="10"/>
  <c r="T2208" i="10"/>
  <c r="R2208" i="10"/>
  <c r="P2208" i="10"/>
  <c r="BI2203" i="10"/>
  <c r="BH2203" i="10"/>
  <c r="BG2203" i="10"/>
  <c r="BE2203" i="10"/>
  <c r="T2203" i="10"/>
  <c r="R2203" i="10"/>
  <c r="P2203" i="10"/>
  <c r="BI2198" i="10"/>
  <c r="BH2198" i="10"/>
  <c r="BG2198" i="10"/>
  <c r="BE2198" i="10"/>
  <c r="T2198" i="10"/>
  <c r="R2198" i="10"/>
  <c r="P2198" i="10"/>
  <c r="BI2193" i="10"/>
  <c r="BH2193" i="10"/>
  <c r="BG2193" i="10"/>
  <c r="BE2193" i="10"/>
  <c r="T2193" i="10"/>
  <c r="R2193" i="10"/>
  <c r="P2193" i="10"/>
  <c r="BI2188" i="10"/>
  <c r="BH2188" i="10"/>
  <c r="BG2188" i="10"/>
  <c r="BE2188" i="10"/>
  <c r="T2188" i="10"/>
  <c r="R2188" i="10"/>
  <c r="P2188" i="10"/>
  <c r="BI2183" i="10"/>
  <c r="BH2183" i="10"/>
  <c r="BG2183" i="10"/>
  <c r="BE2183" i="10"/>
  <c r="T2183" i="10"/>
  <c r="R2183" i="10"/>
  <c r="P2183" i="10"/>
  <c r="BI2181" i="10"/>
  <c r="BH2181" i="10"/>
  <c r="BG2181" i="10"/>
  <c r="BE2181" i="10"/>
  <c r="T2181" i="10"/>
  <c r="R2181" i="10"/>
  <c r="P2181" i="10"/>
  <c r="BI2176" i="10"/>
  <c r="BH2176" i="10"/>
  <c r="BG2176" i="10"/>
  <c r="BE2176" i="10"/>
  <c r="T2176" i="10"/>
  <c r="R2176" i="10"/>
  <c r="P2176" i="10"/>
  <c r="BI2171" i="10"/>
  <c r="BH2171" i="10"/>
  <c r="BG2171" i="10"/>
  <c r="BE2171" i="10"/>
  <c r="T2171" i="10"/>
  <c r="R2171" i="10"/>
  <c r="P2171" i="10"/>
  <c r="BI2166" i="10"/>
  <c r="BH2166" i="10"/>
  <c r="BG2166" i="10"/>
  <c r="BE2166" i="10"/>
  <c r="T2166" i="10"/>
  <c r="R2166" i="10"/>
  <c r="P2166" i="10"/>
  <c r="BI2161" i="10"/>
  <c r="BH2161" i="10"/>
  <c r="BG2161" i="10"/>
  <c r="BE2161" i="10"/>
  <c r="T2161" i="10"/>
  <c r="R2161" i="10"/>
  <c r="P2161" i="10"/>
  <c r="BI2156" i="10"/>
  <c r="BH2156" i="10"/>
  <c r="BG2156" i="10"/>
  <c r="BE2156" i="10"/>
  <c r="T2156" i="10"/>
  <c r="R2156" i="10"/>
  <c r="P2156" i="10"/>
  <c r="BI2151" i="10"/>
  <c r="BH2151" i="10"/>
  <c r="BG2151" i="10"/>
  <c r="BE2151" i="10"/>
  <c r="T2151" i="10"/>
  <c r="R2151" i="10"/>
  <c r="P2151" i="10"/>
  <c r="BI2146" i="10"/>
  <c r="BH2146" i="10"/>
  <c r="BG2146" i="10"/>
  <c r="BE2146" i="10"/>
  <c r="T2146" i="10"/>
  <c r="R2146" i="10"/>
  <c r="P2146" i="10"/>
  <c r="BI2141" i="10"/>
  <c r="BH2141" i="10"/>
  <c r="BG2141" i="10"/>
  <c r="BE2141" i="10"/>
  <c r="T2141" i="10"/>
  <c r="R2141" i="10"/>
  <c r="P2141" i="10"/>
  <c r="BI2136" i="10"/>
  <c r="BH2136" i="10"/>
  <c r="BG2136" i="10"/>
  <c r="BE2136" i="10"/>
  <c r="T2136" i="10"/>
  <c r="R2136" i="10"/>
  <c r="P2136" i="10"/>
  <c r="BI2131" i="10"/>
  <c r="BH2131" i="10"/>
  <c r="BG2131" i="10"/>
  <c r="BE2131" i="10"/>
  <c r="T2131" i="10"/>
  <c r="R2131" i="10"/>
  <c r="P2131" i="10"/>
  <c r="BI2126" i="10"/>
  <c r="BH2126" i="10"/>
  <c r="BG2126" i="10"/>
  <c r="BE2126" i="10"/>
  <c r="T2126" i="10"/>
  <c r="R2126" i="10"/>
  <c r="P2126" i="10"/>
  <c r="BI2121" i="10"/>
  <c r="BH2121" i="10"/>
  <c r="BG2121" i="10"/>
  <c r="BE2121" i="10"/>
  <c r="T2121" i="10"/>
  <c r="R2121" i="10"/>
  <c r="P2121" i="10"/>
  <c r="BI2116" i="10"/>
  <c r="BH2116" i="10"/>
  <c r="BG2116" i="10"/>
  <c r="BE2116" i="10"/>
  <c r="T2116" i="10"/>
  <c r="R2116" i="10"/>
  <c r="P2116" i="10"/>
  <c r="BI2111" i="10"/>
  <c r="BH2111" i="10"/>
  <c r="BG2111" i="10"/>
  <c r="BE2111" i="10"/>
  <c r="T2111" i="10"/>
  <c r="R2111" i="10"/>
  <c r="P2111" i="10"/>
  <c r="BI2106" i="10"/>
  <c r="BH2106" i="10"/>
  <c r="BG2106" i="10"/>
  <c r="BE2106" i="10"/>
  <c r="T2106" i="10"/>
  <c r="R2106" i="10"/>
  <c r="P2106" i="10"/>
  <c r="BI2101" i="10"/>
  <c r="BH2101" i="10"/>
  <c r="BG2101" i="10"/>
  <c r="BE2101" i="10"/>
  <c r="T2101" i="10"/>
  <c r="R2101" i="10"/>
  <c r="P2101" i="10"/>
  <c r="BI2096" i="10"/>
  <c r="BH2096" i="10"/>
  <c r="BG2096" i="10"/>
  <c r="BE2096" i="10"/>
  <c r="T2096" i="10"/>
  <c r="R2096" i="10"/>
  <c r="P2096" i="10"/>
  <c r="BI2091" i="10"/>
  <c r="BH2091" i="10"/>
  <c r="BG2091" i="10"/>
  <c r="BE2091" i="10"/>
  <c r="T2091" i="10"/>
  <c r="R2091" i="10"/>
  <c r="P2091" i="10"/>
  <c r="BI2088" i="10"/>
  <c r="BH2088" i="10"/>
  <c r="BG2088" i="10"/>
  <c r="BE2088" i="10"/>
  <c r="T2088" i="10"/>
  <c r="R2088" i="10"/>
  <c r="P2088" i="10"/>
  <c r="BI2087" i="10"/>
  <c r="BH2087" i="10"/>
  <c r="BG2087" i="10"/>
  <c r="BE2087" i="10"/>
  <c r="T2087" i="10"/>
  <c r="R2087" i="10"/>
  <c r="P2087" i="10"/>
  <c r="BI2079" i="10"/>
  <c r="BH2079" i="10"/>
  <c r="BG2079" i="10"/>
  <c r="BE2079" i="10"/>
  <c r="T2079" i="10"/>
  <c r="R2079" i="10"/>
  <c r="P2079" i="10"/>
  <c r="BI2071" i="10"/>
  <c r="BH2071" i="10"/>
  <c r="BG2071" i="10"/>
  <c r="BE2071" i="10"/>
  <c r="T2071" i="10"/>
  <c r="R2071" i="10"/>
  <c r="P2071" i="10"/>
  <c r="BI2070" i="10"/>
  <c r="BH2070" i="10"/>
  <c r="BG2070" i="10"/>
  <c r="BE2070" i="10"/>
  <c r="T2070" i="10"/>
  <c r="R2070" i="10"/>
  <c r="P2070" i="10"/>
  <c r="BI2064" i="10"/>
  <c r="BH2064" i="10"/>
  <c r="BG2064" i="10"/>
  <c r="BE2064" i="10"/>
  <c r="T2064" i="10"/>
  <c r="R2064" i="10"/>
  <c r="P2064" i="10"/>
  <c r="BI2063" i="10"/>
  <c r="BH2063" i="10"/>
  <c r="BG2063" i="10"/>
  <c r="BE2063" i="10"/>
  <c r="T2063" i="10"/>
  <c r="R2063" i="10"/>
  <c r="P2063" i="10"/>
  <c r="BI2062" i="10"/>
  <c r="BH2062" i="10"/>
  <c r="BG2062" i="10"/>
  <c r="BE2062" i="10"/>
  <c r="T2062" i="10"/>
  <c r="R2062" i="10"/>
  <c r="P2062" i="10"/>
  <c r="BI2061" i="10"/>
  <c r="BH2061" i="10"/>
  <c r="BG2061" i="10"/>
  <c r="BE2061" i="10"/>
  <c r="T2061" i="10"/>
  <c r="R2061" i="10"/>
  <c r="P2061" i="10"/>
  <c r="BI2060" i="10"/>
  <c r="BH2060" i="10"/>
  <c r="BG2060" i="10"/>
  <c r="BE2060" i="10"/>
  <c r="T2060" i="10"/>
  <c r="R2060" i="10"/>
  <c r="P2060" i="10"/>
  <c r="BI2059" i="10"/>
  <c r="BH2059" i="10"/>
  <c r="BG2059" i="10"/>
  <c r="BE2059" i="10"/>
  <c r="T2059" i="10"/>
  <c r="R2059" i="10"/>
  <c r="P2059" i="10"/>
  <c r="BI2058" i="10"/>
  <c r="BH2058" i="10"/>
  <c r="BG2058" i="10"/>
  <c r="BE2058" i="10"/>
  <c r="T2058" i="10"/>
  <c r="R2058" i="10"/>
  <c r="P2058" i="10"/>
  <c r="BI2057" i="10"/>
  <c r="BH2057" i="10"/>
  <c r="BG2057" i="10"/>
  <c r="BE2057" i="10"/>
  <c r="T2057" i="10"/>
  <c r="R2057" i="10"/>
  <c r="P2057" i="10"/>
  <c r="BI2056" i="10"/>
  <c r="BH2056" i="10"/>
  <c r="BG2056" i="10"/>
  <c r="BE2056" i="10"/>
  <c r="T2056" i="10"/>
  <c r="R2056" i="10"/>
  <c r="P2056" i="10"/>
  <c r="BI2055" i="10"/>
  <c r="BH2055" i="10"/>
  <c r="BG2055" i="10"/>
  <c r="BE2055" i="10"/>
  <c r="T2055" i="10"/>
  <c r="R2055" i="10"/>
  <c r="P2055" i="10"/>
  <c r="BI2054" i="10"/>
  <c r="BH2054" i="10"/>
  <c r="BG2054" i="10"/>
  <c r="BE2054" i="10"/>
  <c r="T2054" i="10"/>
  <c r="R2054" i="10"/>
  <c r="P2054" i="10"/>
  <c r="BI2053" i="10"/>
  <c r="BH2053" i="10"/>
  <c r="BG2053" i="10"/>
  <c r="BE2053" i="10"/>
  <c r="T2053" i="10"/>
  <c r="R2053" i="10"/>
  <c r="P2053" i="10"/>
  <c r="BI2052" i="10"/>
  <c r="BH2052" i="10"/>
  <c r="BG2052" i="10"/>
  <c r="BE2052" i="10"/>
  <c r="T2052" i="10"/>
  <c r="R2052" i="10"/>
  <c r="P2052" i="10"/>
  <c r="BI2035" i="10"/>
  <c r="BH2035" i="10"/>
  <c r="BG2035" i="10"/>
  <c r="BE2035" i="10"/>
  <c r="T2035" i="10"/>
  <c r="R2035" i="10"/>
  <c r="P2035" i="10"/>
  <c r="BI2034" i="10"/>
  <c r="BH2034" i="10"/>
  <c r="BG2034" i="10"/>
  <c r="BE2034" i="10"/>
  <c r="T2034" i="10"/>
  <c r="R2034" i="10"/>
  <c r="P2034" i="10"/>
  <c r="BI2033" i="10"/>
  <c r="BH2033" i="10"/>
  <c r="BG2033" i="10"/>
  <c r="BE2033" i="10"/>
  <c r="T2033" i="10"/>
  <c r="R2033" i="10"/>
  <c r="P2033" i="10"/>
  <c r="BI2032" i="10"/>
  <c r="BH2032" i="10"/>
  <c r="BG2032" i="10"/>
  <c r="BE2032" i="10"/>
  <c r="T2032" i="10"/>
  <c r="R2032" i="10"/>
  <c r="P2032" i="10"/>
  <c r="BI2031" i="10"/>
  <c r="BH2031" i="10"/>
  <c r="BG2031" i="10"/>
  <c r="BE2031" i="10"/>
  <c r="T2031" i="10"/>
  <c r="R2031" i="10"/>
  <c r="P2031" i="10"/>
  <c r="BI2030" i="10"/>
  <c r="BH2030" i="10"/>
  <c r="BG2030" i="10"/>
  <c r="BE2030" i="10"/>
  <c r="T2030" i="10"/>
  <c r="R2030" i="10"/>
  <c r="P2030" i="10"/>
  <c r="BI2029" i="10"/>
  <c r="BH2029" i="10"/>
  <c r="BG2029" i="10"/>
  <c r="BE2029" i="10"/>
  <c r="T2029" i="10"/>
  <c r="R2029" i="10"/>
  <c r="P2029" i="10"/>
  <c r="BI2028" i="10"/>
  <c r="BH2028" i="10"/>
  <c r="BG2028" i="10"/>
  <c r="BE2028" i="10"/>
  <c r="T2028" i="10"/>
  <c r="R2028" i="10"/>
  <c r="P2028" i="10"/>
  <c r="BI2027" i="10"/>
  <c r="BH2027" i="10"/>
  <c r="BG2027" i="10"/>
  <c r="BE2027" i="10"/>
  <c r="T2027" i="10"/>
  <c r="R2027" i="10"/>
  <c r="P2027" i="10"/>
  <c r="BI2026" i="10"/>
  <c r="BH2026" i="10"/>
  <c r="BG2026" i="10"/>
  <c r="BE2026" i="10"/>
  <c r="T2026" i="10"/>
  <c r="R2026" i="10"/>
  <c r="P2026" i="10"/>
  <c r="BI2025" i="10"/>
  <c r="BH2025" i="10"/>
  <c r="BG2025" i="10"/>
  <c r="BE2025" i="10"/>
  <c r="T2025" i="10"/>
  <c r="R2025" i="10"/>
  <c r="P2025" i="10"/>
  <c r="BI2024" i="10"/>
  <c r="BH2024" i="10"/>
  <c r="BG2024" i="10"/>
  <c r="BE2024" i="10"/>
  <c r="T2024" i="10"/>
  <c r="R2024" i="10"/>
  <c r="P2024" i="10"/>
  <c r="BI2008" i="10"/>
  <c r="BH2008" i="10"/>
  <c r="BG2008" i="10"/>
  <c r="BE2008" i="10"/>
  <c r="T2008" i="10"/>
  <c r="R2008" i="10"/>
  <c r="P2008" i="10"/>
  <c r="BI2007" i="10"/>
  <c r="BH2007" i="10"/>
  <c r="BG2007" i="10"/>
  <c r="BE2007" i="10"/>
  <c r="T2007" i="10"/>
  <c r="R2007" i="10"/>
  <c r="P2007" i="10"/>
  <c r="BI2006" i="10"/>
  <c r="BH2006" i="10"/>
  <c r="BG2006" i="10"/>
  <c r="BE2006" i="10"/>
  <c r="T2006" i="10"/>
  <c r="R2006" i="10"/>
  <c r="P2006" i="10"/>
  <c r="BI2005" i="10"/>
  <c r="BH2005" i="10"/>
  <c r="BG2005" i="10"/>
  <c r="BE2005" i="10"/>
  <c r="T2005" i="10"/>
  <c r="R2005" i="10"/>
  <c r="P2005" i="10"/>
  <c r="BI2004" i="10"/>
  <c r="BH2004" i="10"/>
  <c r="BG2004" i="10"/>
  <c r="BE2004" i="10"/>
  <c r="T2004" i="10"/>
  <c r="R2004" i="10"/>
  <c r="P2004" i="10"/>
  <c r="BI2003" i="10"/>
  <c r="BH2003" i="10"/>
  <c r="BG2003" i="10"/>
  <c r="BE2003" i="10"/>
  <c r="T2003" i="10"/>
  <c r="R2003" i="10"/>
  <c r="P2003" i="10"/>
  <c r="BI2002" i="10"/>
  <c r="BH2002" i="10"/>
  <c r="BG2002" i="10"/>
  <c r="BE2002" i="10"/>
  <c r="T2002" i="10"/>
  <c r="R2002" i="10"/>
  <c r="P2002" i="10"/>
  <c r="BI2001" i="10"/>
  <c r="BH2001" i="10"/>
  <c r="BG2001" i="10"/>
  <c r="BE2001" i="10"/>
  <c r="T2001" i="10"/>
  <c r="R2001" i="10"/>
  <c r="P2001" i="10"/>
  <c r="BI2000" i="10"/>
  <c r="BH2000" i="10"/>
  <c r="BG2000" i="10"/>
  <c r="BE2000" i="10"/>
  <c r="T2000" i="10"/>
  <c r="R2000" i="10"/>
  <c r="P2000" i="10"/>
  <c r="BI1999" i="10"/>
  <c r="BH1999" i="10"/>
  <c r="BG1999" i="10"/>
  <c r="BE1999" i="10"/>
  <c r="T1999" i="10"/>
  <c r="R1999" i="10"/>
  <c r="P1999" i="10"/>
  <c r="BI1998" i="10"/>
  <c r="BH1998" i="10"/>
  <c r="BG1998" i="10"/>
  <c r="BE1998" i="10"/>
  <c r="T1998" i="10"/>
  <c r="R1998" i="10"/>
  <c r="P1998" i="10"/>
  <c r="BI1997" i="10"/>
  <c r="BH1997" i="10"/>
  <c r="BG1997" i="10"/>
  <c r="BE1997" i="10"/>
  <c r="T1997" i="10"/>
  <c r="R1997" i="10"/>
  <c r="P1997" i="10"/>
  <c r="BI1996" i="10"/>
  <c r="BH1996" i="10"/>
  <c r="BG1996" i="10"/>
  <c r="BE1996" i="10"/>
  <c r="T1996" i="10"/>
  <c r="R1996" i="10"/>
  <c r="P1996" i="10"/>
  <c r="BI1995" i="10"/>
  <c r="BH1995" i="10"/>
  <c r="BG1995" i="10"/>
  <c r="BE1995" i="10"/>
  <c r="T1995" i="10"/>
  <c r="R1995" i="10"/>
  <c r="P1995" i="10"/>
  <c r="BI1994" i="10"/>
  <c r="BH1994" i="10"/>
  <c r="BG1994" i="10"/>
  <c r="BE1994" i="10"/>
  <c r="T1994" i="10"/>
  <c r="R1994" i="10"/>
  <c r="P1994" i="10"/>
  <c r="BI1973" i="10"/>
  <c r="BH1973" i="10"/>
  <c r="BG1973" i="10"/>
  <c r="BE1973" i="10"/>
  <c r="T1973" i="10"/>
  <c r="R1973" i="10"/>
  <c r="P1973" i="10"/>
  <c r="BI1967" i="10"/>
  <c r="BH1967" i="10"/>
  <c r="BG1967" i="10"/>
  <c r="BE1967" i="10"/>
  <c r="T1967" i="10"/>
  <c r="R1967" i="10"/>
  <c r="P1967" i="10"/>
  <c r="BI1961" i="10"/>
  <c r="BH1961" i="10"/>
  <c r="BG1961" i="10"/>
  <c r="BE1961" i="10"/>
  <c r="T1961" i="10"/>
  <c r="R1961" i="10"/>
  <c r="P1961" i="10"/>
  <c r="BI1956" i="10"/>
  <c r="BH1956" i="10"/>
  <c r="BG1956" i="10"/>
  <c r="BE1956" i="10"/>
  <c r="T1956" i="10"/>
  <c r="R1956" i="10"/>
  <c r="P1956" i="10"/>
  <c r="BI1953" i="10"/>
  <c r="BH1953" i="10"/>
  <c r="BG1953" i="10"/>
  <c r="BE1953" i="10"/>
  <c r="T1953" i="10"/>
  <c r="R1953" i="10"/>
  <c r="P1953" i="10"/>
  <c r="BI1947" i="10"/>
  <c r="BH1947" i="10"/>
  <c r="BG1947" i="10"/>
  <c r="BE1947" i="10"/>
  <c r="T1947" i="10"/>
  <c r="R1947" i="10"/>
  <c r="P1947" i="10"/>
  <c r="BI1942" i="10"/>
  <c r="BH1942" i="10"/>
  <c r="BG1942" i="10"/>
  <c r="BE1942" i="10"/>
  <c r="T1942" i="10"/>
  <c r="R1942" i="10"/>
  <c r="P1942" i="10"/>
  <c r="BI1934" i="10"/>
  <c r="BH1934" i="10"/>
  <c r="BG1934" i="10"/>
  <c r="BE1934" i="10"/>
  <c r="T1934" i="10"/>
  <c r="R1934" i="10"/>
  <c r="P1934" i="10"/>
  <c r="BI1927" i="10"/>
  <c r="BH1927" i="10"/>
  <c r="BG1927" i="10"/>
  <c r="BE1927" i="10"/>
  <c r="T1927" i="10"/>
  <c r="R1927" i="10"/>
  <c r="P1927" i="10"/>
  <c r="BI1924" i="10"/>
  <c r="BH1924" i="10"/>
  <c r="BG1924" i="10"/>
  <c r="BE1924" i="10"/>
  <c r="T1924" i="10"/>
  <c r="R1924" i="10"/>
  <c r="P1924" i="10"/>
  <c r="BI1920" i="10"/>
  <c r="BH1920" i="10"/>
  <c r="BG1920" i="10"/>
  <c r="BE1920" i="10"/>
  <c r="T1920" i="10"/>
  <c r="R1920" i="10"/>
  <c r="P1920" i="10"/>
  <c r="BI1911" i="10"/>
  <c r="BH1911" i="10"/>
  <c r="BG1911" i="10"/>
  <c r="BE1911" i="10"/>
  <c r="T1911" i="10"/>
  <c r="R1911" i="10"/>
  <c r="P1911" i="10"/>
  <c r="BI1906" i="10"/>
  <c r="BH1906" i="10"/>
  <c r="BG1906" i="10"/>
  <c r="BE1906" i="10"/>
  <c r="T1906" i="10"/>
  <c r="R1906" i="10"/>
  <c r="P1906" i="10"/>
  <c r="BI1902" i="10"/>
  <c r="BH1902" i="10"/>
  <c r="BG1902" i="10"/>
  <c r="BE1902" i="10"/>
  <c r="T1902" i="10"/>
  <c r="R1902" i="10"/>
  <c r="P1902" i="10"/>
  <c r="BI1897" i="10"/>
  <c r="BH1897" i="10"/>
  <c r="BG1897" i="10"/>
  <c r="BE1897" i="10"/>
  <c r="T1897" i="10"/>
  <c r="R1897" i="10"/>
  <c r="P1897" i="10"/>
  <c r="BI1892" i="10"/>
  <c r="BH1892" i="10"/>
  <c r="BG1892" i="10"/>
  <c r="BE1892" i="10"/>
  <c r="T1892" i="10"/>
  <c r="R1892" i="10"/>
  <c r="P1892" i="10"/>
  <c r="BI1885" i="10"/>
  <c r="BH1885" i="10"/>
  <c r="BG1885" i="10"/>
  <c r="BE1885" i="10"/>
  <c r="T1885" i="10"/>
  <c r="R1885" i="10"/>
  <c r="P1885" i="10"/>
  <c r="BI1880" i="10"/>
  <c r="BH1880" i="10"/>
  <c r="BG1880" i="10"/>
  <c r="BE1880" i="10"/>
  <c r="T1880" i="10"/>
  <c r="R1880" i="10"/>
  <c r="P1880" i="10"/>
  <c r="BI1874" i="10"/>
  <c r="BH1874" i="10"/>
  <c r="BG1874" i="10"/>
  <c r="BE1874" i="10"/>
  <c r="T1874" i="10"/>
  <c r="R1874" i="10"/>
  <c r="P1874" i="10"/>
  <c r="BI1872" i="10"/>
  <c r="BH1872" i="10"/>
  <c r="BG1872" i="10"/>
  <c r="BE1872" i="10"/>
  <c r="T1872" i="10"/>
  <c r="R1872" i="10"/>
  <c r="P1872" i="10"/>
  <c r="BI1849" i="10"/>
  <c r="BH1849" i="10"/>
  <c r="BG1849" i="10"/>
  <c r="BE1849" i="10"/>
  <c r="T1849" i="10"/>
  <c r="R1849" i="10"/>
  <c r="P1849" i="10"/>
  <c r="BI1797" i="10"/>
  <c r="BH1797" i="10"/>
  <c r="BG1797" i="10"/>
  <c r="BE1797" i="10"/>
  <c r="T1797" i="10"/>
  <c r="R1797" i="10"/>
  <c r="P1797" i="10"/>
  <c r="BI1794" i="10"/>
  <c r="BH1794" i="10"/>
  <c r="BG1794" i="10"/>
  <c r="BE1794" i="10"/>
  <c r="T1794" i="10"/>
  <c r="R1794" i="10"/>
  <c r="P1794" i="10"/>
  <c r="BI1787" i="10"/>
  <c r="BH1787" i="10"/>
  <c r="BG1787" i="10"/>
  <c r="BE1787" i="10"/>
  <c r="T1787" i="10"/>
  <c r="R1787" i="10"/>
  <c r="P1787" i="10"/>
  <c r="BI1780" i="10"/>
  <c r="BH1780" i="10"/>
  <c r="BG1780" i="10"/>
  <c r="BE1780" i="10"/>
  <c r="T1780" i="10"/>
  <c r="R1780" i="10"/>
  <c r="P1780" i="10"/>
  <c r="BI1777" i="10"/>
  <c r="BH1777" i="10"/>
  <c r="BG1777" i="10"/>
  <c r="BE1777" i="10"/>
  <c r="T1777" i="10"/>
  <c r="R1777" i="10"/>
  <c r="P1777" i="10"/>
  <c r="BI1771" i="10"/>
  <c r="BH1771" i="10"/>
  <c r="BG1771" i="10"/>
  <c r="BE1771" i="10"/>
  <c r="T1771" i="10"/>
  <c r="R1771" i="10"/>
  <c r="P1771" i="10"/>
  <c r="BI1765" i="10"/>
  <c r="BH1765" i="10"/>
  <c r="BG1765" i="10"/>
  <c r="BE1765" i="10"/>
  <c r="T1765" i="10"/>
  <c r="R1765" i="10"/>
  <c r="P1765" i="10"/>
  <c r="BI1758" i="10"/>
  <c r="BH1758" i="10"/>
  <c r="BG1758" i="10"/>
  <c r="BE1758" i="10"/>
  <c r="T1758" i="10"/>
  <c r="R1758" i="10"/>
  <c r="P1758" i="10"/>
  <c r="BI1755" i="10"/>
  <c r="BH1755" i="10"/>
  <c r="BG1755" i="10"/>
  <c r="BE1755" i="10"/>
  <c r="T1755" i="10"/>
  <c r="R1755" i="10"/>
  <c r="P1755" i="10"/>
  <c r="BI1751" i="10"/>
  <c r="BH1751" i="10"/>
  <c r="BG1751" i="10"/>
  <c r="BE1751" i="10"/>
  <c r="T1751" i="10"/>
  <c r="R1751" i="10"/>
  <c r="P1751" i="10"/>
  <c r="BI1746" i="10"/>
  <c r="BH1746" i="10"/>
  <c r="BG1746" i="10"/>
  <c r="BE1746" i="10"/>
  <c r="T1746" i="10"/>
  <c r="R1746" i="10"/>
  <c r="P1746" i="10"/>
  <c r="BI1742" i="10"/>
  <c r="BH1742" i="10"/>
  <c r="BG1742" i="10"/>
  <c r="BE1742" i="10"/>
  <c r="T1742" i="10"/>
  <c r="R1742" i="10"/>
  <c r="P1742" i="10"/>
  <c r="BI1737" i="10"/>
  <c r="BH1737" i="10"/>
  <c r="BG1737" i="10"/>
  <c r="BE1737" i="10"/>
  <c r="T1737" i="10"/>
  <c r="R1737" i="10"/>
  <c r="P1737" i="10"/>
  <c r="BI1734" i="10"/>
  <c r="BH1734" i="10"/>
  <c r="BG1734" i="10"/>
  <c r="BE1734" i="10"/>
  <c r="T1734" i="10"/>
  <c r="R1734" i="10"/>
  <c r="P1734" i="10"/>
  <c r="BI1725" i="10"/>
  <c r="BH1725" i="10"/>
  <c r="BG1725" i="10"/>
  <c r="BE1725" i="10"/>
  <c r="T1725" i="10"/>
  <c r="R1725" i="10"/>
  <c r="P1725" i="10"/>
  <c r="BI1716" i="10"/>
  <c r="BH1716" i="10"/>
  <c r="BG1716" i="10"/>
  <c r="BE1716" i="10"/>
  <c r="T1716" i="10"/>
  <c r="R1716" i="10"/>
  <c r="P1716" i="10"/>
  <c r="BI1705" i="10"/>
  <c r="BH1705" i="10"/>
  <c r="BG1705" i="10"/>
  <c r="BE1705" i="10"/>
  <c r="T1705" i="10"/>
  <c r="R1705" i="10"/>
  <c r="P1705" i="10"/>
  <c r="BI1697" i="10"/>
  <c r="BH1697" i="10"/>
  <c r="BG1697" i="10"/>
  <c r="BE1697" i="10"/>
  <c r="T1697" i="10"/>
  <c r="R1697" i="10"/>
  <c r="P1697" i="10"/>
  <c r="BI1689" i="10"/>
  <c r="BH1689" i="10"/>
  <c r="BG1689" i="10"/>
  <c r="BE1689" i="10"/>
  <c r="T1689" i="10"/>
  <c r="R1689" i="10"/>
  <c r="P1689" i="10"/>
  <c r="BI1683" i="10"/>
  <c r="BH1683" i="10"/>
  <c r="BG1683" i="10"/>
  <c r="BE1683" i="10"/>
  <c r="T1683" i="10"/>
  <c r="R1683" i="10"/>
  <c r="P1683" i="10"/>
  <c r="BI1678" i="10"/>
  <c r="BH1678" i="10"/>
  <c r="BG1678" i="10"/>
  <c r="BE1678" i="10"/>
  <c r="T1678" i="10"/>
  <c r="R1678" i="10"/>
  <c r="P1678" i="10"/>
  <c r="BI1673" i="10"/>
  <c r="BH1673" i="10"/>
  <c r="BG1673" i="10"/>
  <c r="BE1673" i="10"/>
  <c r="T1673" i="10"/>
  <c r="R1673" i="10"/>
  <c r="P1673" i="10"/>
  <c r="BI1667" i="10"/>
  <c r="BH1667" i="10"/>
  <c r="BG1667" i="10"/>
  <c r="BE1667" i="10"/>
  <c r="T1667" i="10"/>
  <c r="R1667" i="10"/>
  <c r="P1667" i="10"/>
  <c r="BI1661" i="10"/>
  <c r="BH1661" i="10"/>
  <c r="BG1661" i="10"/>
  <c r="BE1661" i="10"/>
  <c r="T1661" i="10"/>
  <c r="R1661" i="10"/>
  <c r="P1661" i="10"/>
  <c r="BI1653" i="10"/>
  <c r="BH1653" i="10"/>
  <c r="BG1653" i="10"/>
  <c r="BE1653" i="10"/>
  <c r="T1653" i="10"/>
  <c r="R1653" i="10"/>
  <c r="P1653" i="10"/>
  <c r="BI1648" i="10"/>
  <c r="BH1648" i="10"/>
  <c r="BG1648" i="10"/>
  <c r="BE1648" i="10"/>
  <c r="T1648" i="10"/>
  <c r="R1648" i="10"/>
  <c r="P1648" i="10"/>
  <c r="BI1643" i="10"/>
  <c r="BH1643" i="10"/>
  <c r="BG1643" i="10"/>
  <c r="BE1643" i="10"/>
  <c r="T1643" i="10"/>
  <c r="R1643" i="10"/>
  <c r="P1643" i="10"/>
  <c r="BI1638" i="10"/>
  <c r="BH1638" i="10"/>
  <c r="BG1638" i="10"/>
  <c r="BE1638" i="10"/>
  <c r="T1638" i="10"/>
  <c r="R1638" i="10"/>
  <c r="P1638" i="10"/>
  <c r="BI1634" i="10"/>
  <c r="BH1634" i="10"/>
  <c r="BG1634" i="10"/>
  <c r="BE1634" i="10"/>
  <c r="T1634" i="10"/>
  <c r="R1634" i="10"/>
  <c r="P1634" i="10"/>
  <c r="BI1627" i="10"/>
  <c r="BH1627" i="10"/>
  <c r="BG1627" i="10"/>
  <c r="BE1627" i="10"/>
  <c r="T1627" i="10"/>
  <c r="R1627" i="10"/>
  <c r="P1627" i="10"/>
  <c r="BI1622" i="10"/>
  <c r="BH1622" i="10"/>
  <c r="BG1622" i="10"/>
  <c r="BE1622" i="10"/>
  <c r="T1622" i="10"/>
  <c r="R1622" i="10"/>
  <c r="P1622" i="10"/>
  <c r="BI1618" i="10"/>
  <c r="BH1618" i="10"/>
  <c r="BG1618" i="10"/>
  <c r="BE1618" i="10"/>
  <c r="T1618" i="10"/>
  <c r="R1618" i="10"/>
  <c r="P1618" i="10"/>
  <c r="BI1614" i="10"/>
  <c r="BH1614" i="10"/>
  <c r="BG1614" i="10"/>
  <c r="BE1614" i="10"/>
  <c r="T1614" i="10"/>
  <c r="R1614" i="10"/>
  <c r="P1614" i="10"/>
  <c r="BI1610" i="10"/>
  <c r="BH1610" i="10"/>
  <c r="BG1610" i="10"/>
  <c r="BE1610" i="10"/>
  <c r="T1610" i="10"/>
  <c r="R1610" i="10"/>
  <c r="P1610" i="10"/>
  <c r="BI1605" i="10"/>
  <c r="BH1605" i="10"/>
  <c r="BG1605" i="10"/>
  <c r="BE1605" i="10"/>
  <c r="T1605" i="10"/>
  <c r="R1605" i="10"/>
  <c r="P1605" i="10"/>
  <c r="BI1598" i="10"/>
  <c r="BH1598" i="10"/>
  <c r="BG1598" i="10"/>
  <c r="BE1598" i="10"/>
  <c r="T1598" i="10"/>
  <c r="R1598" i="10"/>
  <c r="P1598" i="10"/>
  <c r="BI1594" i="10"/>
  <c r="BH1594" i="10"/>
  <c r="BG1594" i="10"/>
  <c r="BE1594" i="10"/>
  <c r="T1594" i="10"/>
  <c r="R1594" i="10"/>
  <c r="P1594" i="10"/>
  <c r="BI1588" i="10"/>
  <c r="BH1588" i="10"/>
  <c r="BG1588" i="10"/>
  <c r="BE1588" i="10"/>
  <c r="T1588" i="10"/>
  <c r="R1588" i="10"/>
  <c r="P1588" i="10"/>
  <c r="BI1585" i="10"/>
  <c r="BH1585" i="10"/>
  <c r="BG1585" i="10"/>
  <c r="BE1585" i="10"/>
  <c r="T1585" i="10"/>
  <c r="R1585" i="10"/>
  <c r="P1585" i="10"/>
  <c r="BI1580" i="10"/>
  <c r="BH1580" i="10"/>
  <c r="BG1580" i="10"/>
  <c r="BE1580" i="10"/>
  <c r="T1580" i="10"/>
  <c r="R1580" i="10"/>
  <c r="P1580" i="10"/>
  <c r="BI1574" i="10"/>
  <c r="BH1574" i="10"/>
  <c r="BG1574" i="10"/>
  <c r="BE1574" i="10"/>
  <c r="T1574" i="10"/>
  <c r="R1574" i="10"/>
  <c r="P1574" i="10"/>
  <c r="BI1569" i="10"/>
  <c r="BH1569" i="10"/>
  <c r="BG1569" i="10"/>
  <c r="BE1569" i="10"/>
  <c r="T1569" i="10"/>
  <c r="R1569" i="10"/>
  <c r="P1569" i="10"/>
  <c r="BI1563" i="10"/>
  <c r="BH1563" i="10"/>
  <c r="BG1563" i="10"/>
  <c r="BE1563" i="10"/>
  <c r="T1563" i="10"/>
  <c r="R1563" i="10"/>
  <c r="P1563" i="10"/>
  <c r="BI1558" i="10"/>
  <c r="BH1558" i="10"/>
  <c r="BG1558" i="10"/>
  <c r="BE1558" i="10"/>
  <c r="T1558" i="10"/>
  <c r="R1558" i="10"/>
  <c r="P1558" i="10"/>
  <c r="BI1552" i="10"/>
  <c r="BH1552" i="10"/>
  <c r="BG1552" i="10"/>
  <c r="BE1552" i="10"/>
  <c r="T1552" i="10"/>
  <c r="R1552" i="10"/>
  <c r="P1552" i="10"/>
  <c r="BI1541" i="10"/>
  <c r="BH1541" i="10"/>
  <c r="BG1541" i="10"/>
  <c r="BE1541" i="10"/>
  <c r="T1541" i="10"/>
  <c r="R1541" i="10"/>
  <c r="P1541" i="10"/>
  <c r="BI1530" i="10"/>
  <c r="BH1530" i="10"/>
  <c r="BG1530" i="10"/>
  <c r="BE1530" i="10"/>
  <c r="T1530" i="10"/>
  <c r="R1530" i="10"/>
  <c r="P1530" i="10"/>
  <c r="BI1519" i="10"/>
  <c r="BH1519" i="10"/>
  <c r="BG1519" i="10"/>
  <c r="BE1519" i="10"/>
  <c r="T1519" i="10"/>
  <c r="R1519" i="10"/>
  <c r="P1519" i="10"/>
  <c r="BI1508" i="10"/>
  <c r="BH1508" i="10"/>
  <c r="BG1508" i="10"/>
  <c r="BE1508" i="10"/>
  <c r="T1508" i="10"/>
  <c r="R1508" i="10"/>
  <c r="P1508" i="10"/>
  <c r="BI1497" i="10"/>
  <c r="BH1497" i="10"/>
  <c r="BG1497" i="10"/>
  <c r="BE1497" i="10"/>
  <c r="T1497" i="10"/>
  <c r="R1497" i="10"/>
  <c r="P1497" i="10"/>
  <c r="BI1486" i="10"/>
  <c r="BH1486" i="10"/>
  <c r="BG1486" i="10"/>
  <c r="BE1486" i="10"/>
  <c r="T1486" i="10"/>
  <c r="R1486" i="10"/>
  <c r="P1486" i="10"/>
  <c r="BI1475" i="10"/>
  <c r="BH1475" i="10"/>
  <c r="BG1475" i="10"/>
  <c r="BE1475" i="10"/>
  <c r="T1475" i="10"/>
  <c r="R1475" i="10"/>
  <c r="P1475" i="10"/>
  <c r="BI1464" i="10"/>
  <c r="BH1464" i="10"/>
  <c r="BG1464" i="10"/>
  <c r="BE1464" i="10"/>
  <c r="T1464" i="10"/>
  <c r="R1464" i="10"/>
  <c r="P1464" i="10"/>
  <c r="BI1460" i="10"/>
  <c r="BH1460" i="10"/>
  <c r="BG1460" i="10"/>
  <c r="BE1460" i="10"/>
  <c r="T1460" i="10"/>
  <c r="R1460" i="10"/>
  <c r="P1460" i="10"/>
  <c r="BI1456" i="10"/>
  <c r="BH1456" i="10"/>
  <c r="BG1456" i="10"/>
  <c r="BE1456" i="10"/>
  <c r="T1456" i="10"/>
  <c r="R1456" i="10"/>
  <c r="P1456" i="10"/>
  <c r="BI1452" i="10"/>
  <c r="BH1452" i="10"/>
  <c r="BG1452" i="10"/>
  <c r="BE1452" i="10"/>
  <c r="T1452" i="10"/>
  <c r="R1452" i="10"/>
  <c r="P1452" i="10"/>
  <c r="BI1448" i="10"/>
  <c r="BH1448" i="10"/>
  <c r="BG1448" i="10"/>
  <c r="BE1448" i="10"/>
  <c r="T1448" i="10"/>
  <c r="R1448" i="10"/>
  <c r="P1448" i="10"/>
  <c r="BI1444" i="10"/>
  <c r="BH1444" i="10"/>
  <c r="BG1444" i="10"/>
  <c r="BE1444" i="10"/>
  <c r="T1444" i="10"/>
  <c r="R1444" i="10"/>
  <c r="P1444" i="10"/>
  <c r="BI1438" i="10"/>
  <c r="BH1438" i="10"/>
  <c r="BG1438" i="10"/>
  <c r="BE1438" i="10"/>
  <c r="T1438" i="10"/>
  <c r="R1438" i="10"/>
  <c r="P1438" i="10"/>
  <c r="BI1432" i="10"/>
  <c r="BH1432" i="10"/>
  <c r="BG1432" i="10"/>
  <c r="BE1432" i="10"/>
  <c r="T1432" i="10"/>
  <c r="R1432" i="10"/>
  <c r="P1432" i="10"/>
  <c r="BI1426" i="10"/>
  <c r="BH1426" i="10"/>
  <c r="BG1426" i="10"/>
  <c r="BE1426" i="10"/>
  <c r="T1426" i="10"/>
  <c r="R1426" i="10"/>
  <c r="P1426" i="10"/>
  <c r="BI1420" i="10"/>
  <c r="BH1420" i="10"/>
  <c r="BG1420" i="10"/>
  <c r="BE1420" i="10"/>
  <c r="T1420" i="10"/>
  <c r="R1420" i="10"/>
  <c r="P1420" i="10"/>
  <c r="BI1414" i="10"/>
  <c r="BH1414" i="10"/>
  <c r="BG1414" i="10"/>
  <c r="BE1414" i="10"/>
  <c r="T1414" i="10"/>
  <c r="R1414" i="10"/>
  <c r="P1414" i="10"/>
  <c r="BI1408" i="10"/>
  <c r="BH1408" i="10"/>
  <c r="BG1408" i="10"/>
  <c r="BE1408" i="10"/>
  <c r="T1408" i="10"/>
  <c r="R1408" i="10"/>
  <c r="P1408" i="10"/>
  <c r="BI1403" i="10"/>
  <c r="BH1403" i="10"/>
  <c r="BG1403" i="10"/>
  <c r="BE1403" i="10"/>
  <c r="T1403" i="10"/>
  <c r="R1403" i="10"/>
  <c r="P1403" i="10"/>
  <c r="BI1398" i="10"/>
  <c r="BH1398" i="10"/>
  <c r="BG1398" i="10"/>
  <c r="BE1398" i="10"/>
  <c r="T1398" i="10"/>
  <c r="R1398" i="10"/>
  <c r="P1398" i="10"/>
  <c r="BI1393" i="10"/>
  <c r="BH1393" i="10"/>
  <c r="BG1393" i="10"/>
  <c r="BE1393" i="10"/>
  <c r="T1393" i="10"/>
  <c r="R1393" i="10"/>
  <c r="P1393" i="10"/>
  <c r="BI1388" i="10"/>
  <c r="BH1388" i="10"/>
  <c r="BG1388" i="10"/>
  <c r="BE1388" i="10"/>
  <c r="T1388" i="10"/>
  <c r="R1388" i="10"/>
  <c r="P1388" i="10"/>
  <c r="BI1382" i="10"/>
  <c r="BH1382" i="10"/>
  <c r="BG1382" i="10"/>
  <c r="BE1382" i="10"/>
  <c r="T1382" i="10"/>
  <c r="R1382" i="10"/>
  <c r="P1382" i="10"/>
  <c r="BI1371" i="10"/>
  <c r="BH1371" i="10"/>
  <c r="BG1371" i="10"/>
  <c r="BE1371" i="10"/>
  <c r="T1371" i="10"/>
  <c r="R1371" i="10"/>
  <c r="P1371" i="10"/>
  <c r="BI1358" i="10"/>
  <c r="BH1358" i="10"/>
  <c r="BG1358" i="10"/>
  <c r="BE1358" i="10"/>
  <c r="T1358" i="10"/>
  <c r="R1358" i="10"/>
  <c r="P1358" i="10"/>
  <c r="BI1345" i="10"/>
  <c r="BH1345" i="10"/>
  <c r="BG1345" i="10"/>
  <c r="BE1345" i="10"/>
  <c r="T1345" i="10"/>
  <c r="R1345" i="10"/>
  <c r="P1345" i="10"/>
  <c r="BI1340" i="10"/>
  <c r="BH1340" i="10"/>
  <c r="BG1340" i="10"/>
  <c r="BE1340" i="10"/>
  <c r="T1340" i="10"/>
  <c r="R1340" i="10"/>
  <c r="P1340" i="10"/>
  <c r="BI1335" i="10"/>
  <c r="BH1335" i="10"/>
  <c r="BG1335" i="10"/>
  <c r="BE1335" i="10"/>
  <c r="T1335" i="10"/>
  <c r="R1335" i="10"/>
  <c r="P1335" i="10"/>
  <c r="BI1330" i="10"/>
  <c r="BH1330" i="10"/>
  <c r="BG1330" i="10"/>
  <c r="BE1330" i="10"/>
  <c r="T1330" i="10"/>
  <c r="R1330" i="10"/>
  <c r="P1330" i="10"/>
  <c r="BI1322" i="10"/>
  <c r="BH1322" i="10"/>
  <c r="BG1322" i="10"/>
  <c r="BE1322" i="10"/>
  <c r="T1322" i="10"/>
  <c r="R1322" i="10"/>
  <c r="P1322" i="10"/>
  <c r="BI1317" i="10"/>
  <c r="BH1317" i="10"/>
  <c r="BG1317" i="10"/>
  <c r="BE1317" i="10"/>
  <c r="T1317" i="10"/>
  <c r="R1317" i="10"/>
  <c r="P1317" i="10"/>
  <c r="BI1312" i="10"/>
  <c r="BH1312" i="10"/>
  <c r="BG1312" i="10"/>
  <c r="BE1312" i="10"/>
  <c r="T1312" i="10"/>
  <c r="R1312" i="10"/>
  <c r="P1312" i="10"/>
  <c r="BI1307" i="10"/>
  <c r="BH1307" i="10"/>
  <c r="BG1307" i="10"/>
  <c r="BE1307" i="10"/>
  <c r="T1307" i="10"/>
  <c r="R1307" i="10"/>
  <c r="P1307" i="10"/>
  <c r="BI1294" i="10"/>
  <c r="BH1294" i="10"/>
  <c r="BG1294" i="10"/>
  <c r="BE1294" i="10"/>
  <c r="T1294" i="10"/>
  <c r="R1294" i="10"/>
  <c r="P1294" i="10"/>
  <c r="BI1291" i="10"/>
  <c r="BH1291" i="10"/>
  <c r="BG1291" i="10"/>
  <c r="BE1291" i="10"/>
  <c r="T1291" i="10"/>
  <c r="R1291" i="10"/>
  <c r="P1291" i="10"/>
  <c r="BI1281" i="10"/>
  <c r="BH1281" i="10"/>
  <c r="BG1281" i="10"/>
  <c r="BE1281" i="10"/>
  <c r="T1281" i="10"/>
  <c r="R1281" i="10"/>
  <c r="P1281" i="10"/>
  <c r="BI1276" i="10"/>
  <c r="BH1276" i="10"/>
  <c r="BG1276" i="10"/>
  <c r="BE1276" i="10"/>
  <c r="T1276" i="10"/>
  <c r="R1276" i="10"/>
  <c r="P1276" i="10"/>
  <c r="BI1271" i="10"/>
  <c r="BH1271" i="10"/>
  <c r="BG1271" i="10"/>
  <c r="BE1271" i="10"/>
  <c r="T1271" i="10"/>
  <c r="R1271" i="10"/>
  <c r="P1271" i="10"/>
  <c r="BI1264" i="10"/>
  <c r="BH1264" i="10"/>
  <c r="BG1264" i="10"/>
  <c r="BE1264" i="10"/>
  <c r="T1264" i="10"/>
  <c r="R1264" i="10"/>
  <c r="P1264" i="10"/>
  <c r="BI1262" i="10"/>
  <c r="BH1262" i="10"/>
  <c r="BG1262" i="10"/>
  <c r="BE1262" i="10"/>
  <c r="T1262" i="10"/>
  <c r="R1262" i="10"/>
  <c r="P1262" i="10"/>
  <c r="BI1260" i="10"/>
  <c r="BH1260" i="10"/>
  <c r="BG1260" i="10"/>
  <c r="BE1260" i="10"/>
  <c r="T1260" i="10"/>
  <c r="R1260" i="10"/>
  <c r="P1260" i="10"/>
  <c r="BI1253" i="10"/>
  <c r="BH1253" i="10"/>
  <c r="BG1253" i="10"/>
  <c r="BE1253" i="10"/>
  <c r="T1253" i="10"/>
  <c r="R1253" i="10"/>
  <c r="P1253" i="10"/>
  <c r="BI1246" i="10"/>
  <c r="BH1246" i="10"/>
  <c r="BG1246" i="10"/>
  <c r="BE1246" i="10"/>
  <c r="T1246" i="10"/>
  <c r="R1246" i="10"/>
  <c r="P1246" i="10"/>
  <c r="BI1242" i="10"/>
  <c r="BH1242" i="10"/>
  <c r="BG1242" i="10"/>
  <c r="BE1242" i="10"/>
  <c r="T1242" i="10"/>
  <c r="R1242" i="10"/>
  <c r="P1242" i="10"/>
  <c r="BI1238" i="10"/>
  <c r="BH1238" i="10"/>
  <c r="BG1238" i="10"/>
  <c r="BE1238" i="10"/>
  <c r="T1238" i="10"/>
  <c r="R1238" i="10"/>
  <c r="P1238" i="10"/>
  <c r="BI1236" i="10"/>
  <c r="BH1236" i="10"/>
  <c r="BG1236" i="10"/>
  <c r="BE1236" i="10"/>
  <c r="T1236" i="10"/>
  <c r="R1236" i="10"/>
  <c r="P1236" i="10"/>
  <c r="BI1232" i="10"/>
  <c r="BH1232" i="10"/>
  <c r="BG1232" i="10"/>
  <c r="BE1232" i="10"/>
  <c r="T1232" i="10"/>
  <c r="R1232" i="10"/>
  <c r="P1232" i="10"/>
  <c r="BI1228" i="10"/>
  <c r="BH1228" i="10"/>
  <c r="BG1228" i="10"/>
  <c r="BE1228" i="10"/>
  <c r="T1228" i="10"/>
  <c r="R1228" i="10"/>
  <c r="P1228" i="10"/>
  <c r="BI1218" i="10"/>
  <c r="BH1218" i="10"/>
  <c r="BG1218" i="10"/>
  <c r="BE1218" i="10"/>
  <c r="T1218" i="10"/>
  <c r="R1218" i="10"/>
  <c r="P1218" i="10"/>
  <c r="BI1216" i="10"/>
  <c r="BH1216" i="10"/>
  <c r="BG1216" i="10"/>
  <c r="BE1216" i="10"/>
  <c r="T1216" i="10"/>
  <c r="R1216" i="10"/>
  <c r="P1216" i="10"/>
  <c r="BI1207" i="10"/>
  <c r="BH1207" i="10"/>
  <c r="BG1207" i="10"/>
  <c r="BE1207" i="10"/>
  <c r="T1207" i="10"/>
  <c r="R1207" i="10"/>
  <c r="P1207" i="10"/>
  <c r="BI1203" i="10"/>
  <c r="BH1203" i="10"/>
  <c r="BG1203" i="10"/>
  <c r="BE1203" i="10"/>
  <c r="T1203" i="10"/>
  <c r="T1202" i="10"/>
  <c r="R1203" i="10"/>
  <c r="R1202" i="10"/>
  <c r="P1203" i="10"/>
  <c r="P1202" i="10"/>
  <c r="BI1200" i="10"/>
  <c r="BH1200" i="10"/>
  <c r="BG1200" i="10"/>
  <c r="BE1200" i="10"/>
  <c r="T1200" i="10"/>
  <c r="R1200" i="10"/>
  <c r="P1200" i="10"/>
  <c r="BI1198" i="10"/>
  <c r="BH1198" i="10"/>
  <c r="BG1198" i="10"/>
  <c r="BE1198" i="10"/>
  <c r="T1198" i="10"/>
  <c r="R1198" i="10"/>
  <c r="P1198" i="10"/>
  <c r="BI1195" i="10"/>
  <c r="BH1195" i="10"/>
  <c r="BG1195" i="10"/>
  <c r="BE1195" i="10"/>
  <c r="T1195" i="10"/>
  <c r="R1195" i="10"/>
  <c r="P1195" i="10"/>
  <c r="BI1193" i="10"/>
  <c r="BH1193" i="10"/>
  <c r="BG1193" i="10"/>
  <c r="BE1193" i="10"/>
  <c r="T1193" i="10"/>
  <c r="R1193" i="10"/>
  <c r="P1193" i="10"/>
  <c r="BI1183" i="10"/>
  <c r="BH1183" i="10"/>
  <c r="BG1183" i="10"/>
  <c r="BE1183" i="10"/>
  <c r="T1183" i="10"/>
  <c r="R1183" i="10"/>
  <c r="P1183" i="10"/>
  <c r="BI1174" i="10"/>
  <c r="BH1174" i="10"/>
  <c r="BG1174" i="10"/>
  <c r="BE1174" i="10"/>
  <c r="T1174" i="10"/>
  <c r="R1174" i="10"/>
  <c r="P1174" i="10"/>
  <c r="BI1165" i="10"/>
  <c r="BH1165" i="10"/>
  <c r="BG1165" i="10"/>
  <c r="BE1165" i="10"/>
  <c r="T1165" i="10"/>
  <c r="R1165" i="10"/>
  <c r="P1165" i="10"/>
  <c r="BI1160" i="10"/>
  <c r="BH1160" i="10"/>
  <c r="BG1160" i="10"/>
  <c r="BE1160" i="10"/>
  <c r="T1160" i="10"/>
  <c r="R1160" i="10"/>
  <c r="P1160" i="10"/>
  <c r="BI1154" i="10"/>
  <c r="BH1154" i="10"/>
  <c r="BG1154" i="10"/>
  <c r="BE1154" i="10"/>
  <c r="T1154" i="10"/>
  <c r="R1154" i="10"/>
  <c r="P1154" i="10"/>
  <c r="BI1153" i="10"/>
  <c r="BH1153" i="10"/>
  <c r="BG1153" i="10"/>
  <c r="BE1153" i="10"/>
  <c r="T1153" i="10"/>
  <c r="R1153" i="10"/>
  <c r="P1153" i="10"/>
  <c r="BI1147" i="10"/>
  <c r="BH1147" i="10"/>
  <c r="BG1147" i="10"/>
  <c r="BE1147" i="10"/>
  <c r="T1147" i="10"/>
  <c r="R1147" i="10"/>
  <c r="P1147" i="10"/>
  <c r="BI1142" i="10"/>
  <c r="BH1142" i="10"/>
  <c r="BG1142" i="10"/>
  <c r="BE1142" i="10"/>
  <c r="T1142" i="10"/>
  <c r="R1142" i="10"/>
  <c r="P1142" i="10"/>
  <c r="BI1137" i="10"/>
  <c r="BH1137" i="10"/>
  <c r="BG1137" i="10"/>
  <c r="BE1137" i="10"/>
  <c r="T1137" i="10"/>
  <c r="R1137" i="10"/>
  <c r="P1137" i="10"/>
  <c r="BI1131" i="10"/>
  <c r="BH1131" i="10"/>
  <c r="BG1131" i="10"/>
  <c r="BE1131" i="10"/>
  <c r="T1131" i="10"/>
  <c r="R1131" i="10"/>
  <c r="P1131" i="10"/>
  <c r="BI1125" i="10"/>
  <c r="BH1125" i="10"/>
  <c r="BG1125" i="10"/>
  <c r="BE1125" i="10"/>
  <c r="T1125" i="10"/>
  <c r="R1125" i="10"/>
  <c r="P1125" i="10"/>
  <c r="BI1120" i="10"/>
  <c r="BH1120" i="10"/>
  <c r="BG1120" i="10"/>
  <c r="BE1120" i="10"/>
  <c r="T1120" i="10"/>
  <c r="R1120" i="10"/>
  <c r="P1120" i="10"/>
  <c r="BI1114" i="10"/>
  <c r="BH1114" i="10"/>
  <c r="BG1114" i="10"/>
  <c r="BE1114" i="10"/>
  <c r="T1114" i="10"/>
  <c r="R1114" i="10"/>
  <c r="P1114" i="10"/>
  <c r="BI1101" i="10"/>
  <c r="BH1101" i="10"/>
  <c r="BG1101" i="10"/>
  <c r="BE1101" i="10"/>
  <c r="T1101" i="10"/>
  <c r="R1101" i="10"/>
  <c r="P1101" i="10"/>
  <c r="BI1099" i="10"/>
  <c r="BH1099" i="10"/>
  <c r="BG1099" i="10"/>
  <c r="BE1099" i="10"/>
  <c r="T1099" i="10"/>
  <c r="R1099" i="10"/>
  <c r="P1099" i="10"/>
  <c r="BI1095" i="10"/>
  <c r="BH1095" i="10"/>
  <c r="BG1095" i="10"/>
  <c r="BE1095" i="10"/>
  <c r="T1095" i="10"/>
  <c r="R1095" i="10"/>
  <c r="P1095" i="10"/>
  <c r="BI1093" i="10"/>
  <c r="BH1093" i="10"/>
  <c r="BG1093" i="10"/>
  <c r="BE1093" i="10"/>
  <c r="T1093" i="10"/>
  <c r="R1093" i="10"/>
  <c r="P1093" i="10"/>
  <c r="BI1080" i="10"/>
  <c r="BH1080" i="10"/>
  <c r="BG1080" i="10"/>
  <c r="BE1080" i="10"/>
  <c r="T1080" i="10"/>
  <c r="R1080" i="10"/>
  <c r="P1080" i="10"/>
  <c r="BI1076" i="10"/>
  <c r="BH1076" i="10"/>
  <c r="BG1076" i="10"/>
  <c r="BE1076" i="10"/>
  <c r="T1076" i="10"/>
  <c r="R1076" i="10"/>
  <c r="P1076" i="10"/>
  <c r="BI1072" i="10"/>
  <c r="BH1072" i="10"/>
  <c r="BG1072" i="10"/>
  <c r="BE1072" i="10"/>
  <c r="T1072" i="10"/>
  <c r="R1072" i="10"/>
  <c r="P1072" i="10"/>
  <c r="BI1068" i="10"/>
  <c r="BH1068" i="10"/>
  <c r="BG1068" i="10"/>
  <c r="BE1068" i="10"/>
  <c r="T1068" i="10"/>
  <c r="R1068" i="10"/>
  <c r="P1068" i="10"/>
  <c r="BI1064" i="10"/>
  <c r="BH1064" i="10"/>
  <c r="BG1064" i="10"/>
  <c r="BE1064" i="10"/>
  <c r="T1064" i="10"/>
  <c r="R1064" i="10"/>
  <c r="P1064" i="10"/>
  <c r="BI1060" i="10"/>
  <c r="BH1060" i="10"/>
  <c r="BG1060" i="10"/>
  <c r="BE1060" i="10"/>
  <c r="T1060" i="10"/>
  <c r="R1060" i="10"/>
  <c r="P1060" i="10"/>
  <c r="BI1054" i="10"/>
  <c r="BH1054" i="10"/>
  <c r="BG1054" i="10"/>
  <c r="BE1054" i="10"/>
  <c r="T1054" i="10"/>
  <c r="R1054" i="10"/>
  <c r="P1054" i="10"/>
  <c r="BI1048" i="10"/>
  <c r="BH1048" i="10"/>
  <c r="BG1048" i="10"/>
  <c r="BE1048" i="10"/>
  <c r="T1048" i="10"/>
  <c r="R1048" i="10"/>
  <c r="P1048" i="10"/>
  <c r="BI1042" i="10"/>
  <c r="BH1042" i="10"/>
  <c r="BG1042" i="10"/>
  <c r="BE1042" i="10"/>
  <c r="T1042" i="10"/>
  <c r="R1042" i="10"/>
  <c r="P1042" i="10"/>
  <c r="BI1026" i="10"/>
  <c r="BH1026" i="10"/>
  <c r="BG1026" i="10"/>
  <c r="BE1026" i="10"/>
  <c r="T1026" i="10"/>
  <c r="R1026" i="10"/>
  <c r="P1026" i="10"/>
  <c r="BI1009" i="10"/>
  <c r="BH1009" i="10"/>
  <c r="BG1009" i="10"/>
  <c r="BE1009" i="10"/>
  <c r="T1009" i="10"/>
  <c r="R1009" i="10"/>
  <c r="P1009" i="10"/>
  <c r="BI994" i="10"/>
  <c r="BH994" i="10"/>
  <c r="BG994" i="10"/>
  <c r="BE994" i="10"/>
  <c r="T994" i="10"/>
  <c r="R994" i="10"/>
  <c r="P994" i="10"/>
  <c r="BI978" i="10"/>
  <c r="BH978" i="10"/>
  <c r="BG978" i="10"/>
  <c r="BE978" i="10"/>
  <c r="T978" i="10"/>
  <c r="R978" i="10"/>
  <c r="P978" i="10"/>
  <c r="BI972" i="10"/>
  <c r="BH972" i="10"/>
  <c r="BG972" i="10"/>
  <c r="BE972" i="10"/>
  <c r="T972" i="10"/>
  <c r="R972" i="10"/>
  <c r="P972" i="10"/>
  <c r="BI942" i="10"/>
  <c r="BH942" i="10"/>
  <c r="BG942" i="10"/>
  <c r="BE942" i="10"/>
  <c r="T942" i="10"/>
  <c r="R942" i="10"/>
  <c r="P942" i="10"/>
  <c r="BI937" i="10"/>
  <c r="BH937" i="10"/>
  <c r="BG937" i="10"/>
  <c r="BE937" i="10"/>
  <c r="T937" i="10"/>
  <c r="R937" i="10"/>
  <c r="P937" i="10"/>
  <c r="BI932" i="10"/>
  <c r="BH932" i="10"/>
  <c r="BG932" i="10"/>
  <c r="BE932" i="10"/>
  <c r="T932" i="10"/>
  <c r="R932" i="10"/>
  <c r="P932" i="10"/>
  <c r="BI924" i="10"/>
  <c r="BH924" i="10"/>
  <c r="BG924" i="10"/>
  <c r="BE924" i="10"/>
  <c r="T924" i="10"/>
  <c r="R924" i="10"/>
  <c r="P924" i="10"/>
  <c r="BI915" i="10"/>
  <c r="BH915" i="10"/>
  <c r="BG915" i="10"/>
  <c r="BE915" i="10"/>
  <c r="T915" i="10"/>
  <c r="R915" i="10"/>
  <c r="P915" i="10"/>
  <c r="BI909" i="10"/>
  <c r="BH909" i="10"/>
  <c r="BG909" i="10"/>
  <c r="BE909" i="10"/>
  <c r="T909" i="10"/>
  <c r="R909" i="10"/>
  <c r="P909" i="10"/>
  <c r="BI903" i="10"/>
  <c r="BH903" i="10"/>
  <c r="BG903" i="10"/>
  <c r="BE903" i="10"/>
  <c r="T903" i="10"/>
  <c r="R903" i="10"/>
  <c r="P903" i="10"/>
  <c r="BI895" i="10"/>
  <c r="BH895" i="10"/>
  <c r="BG895" i="10"/>
  <c r="BE895" i="10"/>
  <c r="T895" i="10"/>
  <c r="R895" i="10"/>
  <c r="P895" i="10"/>
  <c r="BI891" i="10"/>
  <c r="BH891" i="10"/>
  <c r="BG891" i="10"/>
  <c r="BE891" i="10"/>
  <c r="T891" i="10"/>
  <c r="R891" i="10"/>
  <c r="P891" i="10"/>
  <c r="BI886" i="10"/>
  <c r="BH886" i="10"/>
  <c r="BG886" i="10"/>
  <c r="BE886" i="10"/>
  <c r="T886" i="10"/>
  <c r="R886" i="10"/>
  <c r="P886" i="10"/>
  <c r="BI881" i="10"/>
  <c r="BH881" i="10"/>
  <c r="BG881" i="10"/>
  <c r="BE881" i="10"/>
  <c r="T881" i="10"/>
  <c r="R881" i="10"/>
  <c r="P881" i="10"/>
  <c r="BI876" i="10"/>
  <c r="BH876" i="10"/>
  <c r="BG876" i="10"/>
  <c r="BE876" i="10"/>
  <c r="T876" i="10"/>
  <c r="R876" i="10"/>
  <c r="P876" i="10"/>
  <c r="BI871" i="10"/>
  <c r="BH871" i="10"/>
  <c r="BG871" i="10"/>
  <c r="BE871" i="10"/>
  <c r="T871" i="10"/>
  <c r="R871" i="10"/>
  <c r="P871" i="10"/>
  <c r="BI863" i="10"/>
  <c r="BH863" i="10"/>
  <c r="BG863" i="10"/>
  <c r="BE863" i="10"/>
  <c r="T863" i="10"/>
  <c r="R863" i="10"/>
  <c r="P863" i="10"/>
  <c r="BI856" i="10"/>
  <c r="BH856" i="10"/>
  <c r="BG856" i="10"/>
  <c r="BE856" i="10"/>
  <c r="T856" i="10"/>
  <c r="R856" i="10"/>
  <c r="P856" i="10"/>
  <c r="BI852" i="10"/>
  <c r="BH852" i="10"/>
  <c r="BG852" i="10"/>
  <c r="BE852" i="10"/>
  <c r="T852" i="10"/>
  <c r="R852" i="10"/>
  <c r="P852" i="10"/>
  <c r="BI850" i="10"/>
  <c r="BH850" i="10"/>
  <c r="BG850" i="10"/>
  <c r="BE850" i="10"/>
  <c r="T850" i="10"/>
  <c r="R850" i="10"/>
  <c r="P850" i="10"/>
  <c r="BI845" i="10"/>
  <c r="BH845" i="10"/>
  <c r="BG845" i="10"/>
  <c r="BE845" i="10"/>
  <c r="T845" i="10"/>
  <c r="R845" i="10"/>
  <c r="P845" i="10"/>
  <c r="BI841" i="10"/>
  <c r="BH841" i="10"/>
  <c r="BG841" i="10"/>
  <c r="BE841" i="10"/>
  <c r="T841" i="10"/>
  <c r="R841" i="10"/>
  <c r="P841" i="10"/>
  <c r="BI837" i="10"/>
  <c r="BH837" i="10"/>
  <c r="BG837" i="10"/>
  <c r="BE837" i="10"/>
  <c r="T837" i="10"/>
  <c r="R837" i="10"/>
  <c r="P837" i="10"/>
  <c r="BI833" i="10"/>
  <c r="BH833" i="10"/>
  <c r="BG833" i="10"/>
  <c r="BE833" i="10"/>
  <c r="T833" i="10"/>
  <c r="R833" i="10"/>
  <c r="P833" i="10"/>
  <c r="BI827" i="10"/>
  <c r="BH827" i="10"/>
  <c r="BG827" i="10"/>
  <c r="BE827" i="10"/>
  <c r="T827" i="10"/>
  <c r="R827" i="10"/>
  <c r="P827" i="10"/>
  <c r="BI820" i="10"/>
  <c r="BH820" i="10"/>
  <c r="BG820" i="10"/>
  <c r="BE820" i="10"/>
  <c r="T820" i="10"/>
  <c r="R820" i="10"/>
  <c r="P820" i="10"/>
  <c r="BI818" i="10"/>
  <c r="BH818" i="10"/>
  <c r="BG818" i="10"/>
  <c r="BE818" i="10"/>
  <c r="T818" i="10"/>
  <c r="R818" i="10"/>
  <c r="P818" i="10"/>
  <c r="BI809" i="10"/>
  <c r="BH809" i="10"/>
  <c r="BG809" i="10"/>
  <c r="BE809" i="10"/>
  <c r="T809" i="10"/>
  <c r="R809" i="10"/>
  <c r="P809" i="10"/>
  <c r="BI805" i="10"/>
  <c r="BH805" i="10"/>
  <c r="BG805" i="10"/>
  <c r="BE805" i="10"/>
  <c r="T805" i="10"/>
  <c r="R805" i="10"/>
  <c r="P805" i="10"/>
  <c r="BI801" i="10"/>
  <c r="BH801" i="10"/>
  <c r="BG801" i="10"/>
  <c r="BE801" i="10"/>
  <c r="T801" i="10"/>
  <c r="R801" i="10"/>
  <c r="P801" i="10"/>
  <c r="BI797" i="10"/>
  <c r="BH797" i="10"/>
  <c r="BG797" i="10"/>
  <c r="BE797" i="10"/>
  <c r="T797" i="10"/>
  <c r="R797" i="10"/>
  <c r="P797" i="10"/>
  <c r="BI786" i="10"/>
  <c r="BH786" i="10"/>
  <c r="BG786" i="10"/>
  <c r="BE786" i="10"/>
  <c r="T786" i="10"/>
  <c r="R786" i="10"/>
  <c r="P786" i="10"/>
  <c r="BI778" i="10"/>
  <c r="BH778" i="10"/>
  <c r="BG778" i="10"/>
  <c r="BE778" i="10"/>
  <c r="T778" i="10"/>
  <c r="R778" i="10"/>
  <c r="P778" i="10"/>
  <c r="BI770" i="10"/>
  <c r="BH770" i="10"/>
  <c r="BG770" i="10"/>
  <c r="BE770" i="10"/>
  <c r="T770" i="10"/>
  <c r="R770" i="10"/>
  <c r="P770" i="10"/>
  <c r="BI765" i="10"/>
  <c r="BH765" i="10"/>
  <c r="BG765" i="10"/>
  <c r="BE765" i="10"/>
  <c r="T765" i="10"/>
  <c r="R765" i="10"/>
  <c r="P765" i="10"/>
  <c r="BI756" i="10"/>
  <c r="BH756" i="10"/>
  <c r="BG756" i="10"/>
  <c r="BE756" i="10"/>
  <c r="T756" i="10"/>
  <c r="R756" i="10"/>
  <c r="P756" i="10"/>
  <c r="BI752" i="10"/>
  <c r="BH752" i="10"/>
  <c r="BG752" i="10"/>
  <c r="BE752" i="10"/>
  <c r="T752" i="10"/>
  <c r="R752" i="10"/>
  <c r="P752" i="10"/>
  <c r="BI748" i="10"/>
  <c r="BH748" i="10"/>
  <c r="BG748" i="10"/>
  <c r="BE748" i="10"/>
  <c r="T748" i="10"/>
  <c r="R748" i="10"/>
  <c r="P748" i="10"/>
  <c r="BI739" i="10"/>
  <c r="BH739" i="10"/>
  <c r="BG739" i="10"/>
  <c r="BE739" i="10"/>
  <c r="T739" i="10"/>
  <c r="R739" i="10"/>
  <c r="P739" i="10"/>
  <c r="BI728" i="10"/>
  <c r="BH728" i="10"/>
  <c r="BG728" i="10"/>
  <c r="BE728" i="10"/>
  <c r="T728" i="10"/>
  <c r="R728" i="10"/>
  <c r="P728" i="10"/>
  <c r="BI726" i="10"/>
  <c r="BH726" i="10"/>
  <c r="BG726" i="10"/>
  <c r="BE726" i="10"/>
  <c r="T726" i="10"/>
  <c r="R726" i="10"/>
  <c r="P726" i="10"/>
  <c r="BI722" i="10"/>
  <c r="BH722" i="10"/>
  <c r="BG722" i="10"/>
  <c r="BE722" i="10"/>
  <c r="T722" i="10"/>
  <c r="R722" i="10"/>
  <c r="P722" i="10"/>
  <c r="BI718" i="10"/>
  <c r="BH718" i="10"/>
  <c r="BG718" i="10"/>
  <c r="BE718" i="10"/>
  <c r="T718" i="10"/>
  <c r="R718" i="10"/>
  <c r="P718" i="10"/>
  <c r="BI693" i="10"/>
  <c r="BH693" i="10"/>
  <c r="BG693" i="10"/>
  <c r="BE693" i="10"/>
  <c r="T693" i="10"/>
  <c r="R693" i="10"/>
  <c r="P693" i="10"/>
  <c r="BI689" i="10"/>
  <c r="BH689" i="10"/>
  <c r="BG689" i="10"/>
  <c r="BE689" i="10"/>
  <c r="T689" i="10"/>
  <c r="R689" i="10"/>
  <c r="P689" i="10"/>
  <c r="BI687" i="10"/>
  <c r="BH687" i="10"/>
  <c r="BG687" i="10"/>
  <c r="BE687" i="10"/>
  <c r="T687" i="10"/>
  <c r="R687" i="10"/>
  <c r="P687" i="10"/>
  <c r="BI685" i="10"/>
  <c r="BH685" i="10"/>
  <c r="BG685" i="10"/>
  <c r="BE685" i="10"/>
  <c r="T685" i="10"/>
  <c r="R685" i="10"/>
  <c r="P685" i="10"/>
  <c r="BI683" i="10"/>
  <c r="BH683" i="10"/>
  <c r="BG683" i="10"/>
  <c r="BE683" i="10"/>
  <c r="T683" i="10"/>
  <c r="R683" i="10"/>
  <c r="P683" i="10"/>
  <c r="BI678" i="10"/>
  <c r="BH678" i="10"/>
  <c r="BG678" i="10"/>
  <c r="BE678" i="10"/>
  <c r="T678" i="10"/>
  <c r="R678" i="10"/>
  <c r="P678" i="10"/>
  <c r="BI674" i="10"/>
  <c r="BH674" i="10"/>
  <c r="BG674" i="10"/>
  <c r="BE674" i="10"/>
  <c r="T674" i="10"/>
  <c r="R674" i="10"/>
  <c r="P674" i="10"/>
  <c r="BI643" i="10"/>
  <c r="BH643" i="10"/>
  <c r="BG643" i="10"/>
  <c r="BE643" i="10"/>
  <c r="T643" i="10"/>
  <c r="R643" i="10"/>
  <c r="P643" i="10"/>
  <c r="BI612" i="10"/>
  <c r="BH612" i="10"/>
  <c r="BG612" i="10"/>
  <c r="BE612" i="10"/>
  <c r="T612" i="10"/>
  <c r="R612" i="10"/>
  <c r="P612" i="10"/>
  <c r="BI602" i="10"/>
  <c r="BH602" i="10"/>
  <c r="BG602" i="10"/>
  <c r="BE602" i="10"/>
  <c r="T602" i="10"/>
  <c r="R602" i="10"/>
  <c r="P602" i="10"/>
  <c r="BI593" i="10"/>
  <c r="BH593" i="10"/>
  <c r="BG593" i="10"/>
  <c r="BE593" i="10"/>
  <c r="T593" i="10"/>
  <c r="R593" i="10"/>
  <c r="P593" i="10"/>
  <c r="BI584" i="10"/>
  <c r="BH584" i="10"/>
  <c r="BG584" i="10"/>
  <c r="BE584" i="10"/>
  <c r="T584" i="10"/>
  <c r="R584" i="10"/>
  <c r="P584" i="10"/>
  <c r="BI580" i="10"/>
  <c r="BH580" i="10"/>
  <c r="BG580" i="10"/>
  <c r="BE580" i="10"/>
  <c r="T580" i="10"/>
  <c r="R580" i="10"/>
  <c r="P580" i="10"/>
  <c r="BI569" i="10"/>
  <c r="BH569" i="10"/>
  <c r="BG569" i="10"/>
  <c r="BE569" i="10"/>
  <c r="T569" i="10"/>
  <c r="R569" i="10"/>
  <c r="P569" i="10"/>
  <c r="BI560" i="10"/>
  <c r="BH560" i="10"/>
  <c r="BG560" i="10"/>
  <c r="BE560" i="10"/>
  <c r="T560" i="10"/>
  <c r="R560" i="10"/>
  <c r="P560" i="10"/>
  <c r="BI556" i="10"/>
  <c r="BH556" i="10"/>
  <c r="BG556" i="10"/>
  <c r="BE556" i="10"/>
  <c r="T556" i="10"/>
  <c r="R556" i="10"/>
  <c r="P556" i="10"/>
  <c r="BI550" i="10"/>
  <c r="BH550" i="10"/>
  <c r="BG550" i="10"/>
  <c r="BE550" i="10"/>
  <c r="T550" i="10"/>
  <c r="R550" i="10"/>
  <c r="P550" i="10"/>
  <c r="BI546" i="10"/>
  <c r="BH546" i="10"/>
  <c r="BG546" i="10"/>
  <c r="BE546" i="10"/>
  <c r="T546" i="10"/>
  <c r="R546" i="10"/>
  <c r="P546" i="10"/>
  <c r="BI542" i="10"/>
  <c r="BH542" i="10"/>
  <c r="BG542" i="10"/>
  <c r="BE542" i="10"/>
  <c r="T542" i="10"/>
  <c r="R542" i="10"/>
  <c r="P542" i="10"/>
  <c r="BI536" i="10"/>
  <c r="BH536" i="10"/>
  <c r="BG536" i="10"/>
  <c r="BE536" i="10"/>
  <c r="T536" i="10"/>
  <c r="R536" i="10"/>
  <c r="P536" i="10"/>
  <c r="BI530" i="10"/>
  <c r="BH530" i="10"/>
  <c r="BG530" i="10"/>
  <c r="BE530" i="10"/>
  <c r="T530" i="10"/>
  <c r="R530" i="10"/>
  <c r="P530" i="10"/>
  <c r="BI521" i="10"/>
  <c r="BH521" i="10"/>
  <c r="BG521" i="10"/>
  <c r="BE521" i="10"/>
  <c r="T521" i="10"/>
  <c r="R521" i="10"/>
  <c r="P521" i="10"/>
  <c r="BI518" i="10"/>
  <c r="BH518" i="10"/>
  <c r="BG518" i="10"/>
  <c r="BE518" i="10"/>
  <c r="T518" i="10"/>
  <c r="R518" i="10"/>
  <c r="P518" i="10"/>
  <c r="BI508" i="10"/>
  <c r="BH508" i="10"/>
  <c r="BG508" i="10"/>
  <c r="BE508" i="10"/>
  <c r="T508" i="10"/>
  <c r="R508" i="10"/>
  <c r="P508" i="10"/>
  <c r="BI503" i="10"/>
  <c r="BH503" i="10"/>
  <c r="BG503" i="10"/>
  <c r="BE503" i="10"/>
  <c r="T503" i="10"/>
  <c r="R503" i="10"/>
  <c r="P503" i="10"/>
  <c r="BI501" i="10"/>
  <c r="BH501" i="10"/>
  <c r="BG501" i="10"/>
  <c r="BE501" i="10"/>
  <c r="T501" i="10"/>
  <c r="R501" i="10"/>
  <c r="P501" i="10"/>
  <c r="BI496" i="10"/>
  <c r="BH496" i="10"/>
  <c r="BG496" i="10"/>
  <c r="BE496" i="10"/>
  <c r="T496" i="10"/>
  <c r="R496" i="10"/>
  <c r="P496" i="10"/>
  <c r="BI491" i="10"/>
  <c r="BH491" i="10"/>
  <c r="BG491" i="10"/>
  <c r="BE491" i="10"/>
  <c r="T491" i="10"/>
  <c r="R491" i="10"/>
  <c r="P491" i="10"/>
  <c r="BI485" i="10"/>
  <c r="BH485" i="10"/>
  <c r="BG485" i="10"/>
  <c r="BE485" i="10"/>
  <c r="T485" i="10"/>
  <c r="R485" i="10"/>
  <c r="P485" i="10"/>
  <c r="BI460" i="10"/>
  <c r="BH460" i="10"/>
  <c r="BG460" i="10"/>
  <c r="BE460" i="10"/>
  <c r="T460" i="10"/>
  <c r="R460" i="10"/>
  <c r="P460" i="10"/>
  <c r="BI435" i="10"/>
  <c r="BH435" i="10"/>
  <c r="BG435" i="10"/>
  <c r="BE435" i="10"/>
  <c r="T435" i="10"/>
  <c r="R435" i="10"/>
  <c r="P435" i="10"/>
  <c r="BI410" i="10"/>
  <c r="BH410" i="10"/>
  <c r="BG410" i="10"/>
  <c r="BE410" i="10"/>
  <c r="T410" i="10"/>
  <c r="R410" i="10"/>
  <c r="P410" i="10"/>
  <c r="BI405" i="10"/>
  <c r="BH405" i="10"/>
  <c r="BG405" i="10"/>
  <c r="BE405" i="10"/>
  <c r="T405" i="10"/>
  <c r="R405" i="10"/>
  <c r="P405" i="10"/>
  <c r="BI400" i="10"/>
  <c r="BH400" i="10"/>
  <c r="BG400" i="10"/>
  <c r="BE400" i="10"/>
  <c r="T400" i="10"/>
  <c r="R400" i="10"/>
  <c r="P400" i="10"/>
  <c r="BI395" i="10"/>
  <c r="BH395" i="10"/>
  <c r="BG395" i="10"/>
  <c r="BE395" i="10"/>
  <c r="T395" i="10"/>
  <c r="R395" i="10"/>
  <c r="P395" i="10"/>
  <c r="BI389" i="10"/>
  <c r="BH389" i="10"/>
  <c r="BG389" i="10"/>
  <c r="BE389" i="10"/>
  <c r="T389" i="10"/>
  <c r="R389" i="10"/>
  <c r="P389" i="10"/>
  <c r="BI383" i="10"/>
  <c r="BH383" i="10"/>
  <c r="BG383" i="10"/>
  <c r="BE383" i="10"/>
  <c r="T383" i="10"/>
  <c r="R383" i="10"/>
  <c r="P383" i="10"/>
  <c r="BI378" i="10"/>
  <c r="BH378" i="10"/>
  <c r="BG378" i="10"/>
  <c r="BE378" i="10"/>
  <c r="T378" i="10"/>
  <c r="R378" i="10"/>
  <c r="P378" i="10"/>
  <c r="BI373" i="10"/>
  <c r="BH373" i="10"/>
  <c r="BG373" i="10"/>
  <c r="BE373" i="10"/>
  <c r="T373" i="10"/>
  <c r="R373" i="10"/>
  <c r="P373" i="10"/>
  <c r="BI367" i="10"/>
  <c r="BH367" i="10"/>
  <c r="BG367" i="10"/>
  <c r="BE367" i="10"/>
  <c r="T367" i="10"/>
  <c r="R367" i="10"/>
  <c r="P367" i="10"/>
  <c r="BI361" i="10"/>
  <c r="BH361" i="10"/>
  <c r="BG361" i="10"/>
  <c r="BE361" i="10"/>
  <c r="T361" i="10"/>
  <c r="R361" i="10"/>
  <c r="P361" i="10"/>
  <c r="BI351" i="10"/>
  <c r="BH351" i="10"/>
  <c r="BG351" i="10"/>
  <c r="BE351" i="10"/>
  <c r="T351" i="10"/>
  <c r="R351" i="10"/>
  <c r="P351" i="10"/>
  <c r="BI345" i="10"/>
  <c r="BH345" i="10"/>
  <c r="BG345" i="10"/>
  <c r="BE345" i="10"/>
  <c r="T345" i="10"/>
  <c r="R345" i="10"/>
  <c r="P345" i="10"/>
  <c r="BI340" i="10"/>
  <c r="BH340" i="10"/>
  <c r="BG340" i="10"/>
  <c r="BE340" i="10"/>
  <c r="T340" i="10"/>
  <c r="R340" i="10"/>
  <c r="P340" i="10"/>
  <c r="BI332" i="10"/>
  <c r="BH332" i="10"/>
  <c r="BG332" i="10"/>
  <c r="BE332" i="10"/>
  <c r="T332" i="10"/>
  <c r="R332" i="10"/>
  <c r="P332" i="10"/>
  <c r="BI324" i="10"/>
  <c r="BH324" i="10"/>
  <c r="BG324" i="10"/>
  <c r="BE324" i="10"/>
  <c r="T324" i="10"/>
  <c r="R324" i="10"/>
  <c r="P324" i="10"/>
  <c r="BI317" i="10"/>
  <c r="BH317" i="10"/>
  <c r="BG317" i="10"/>
  <c r="BE317" i="10"/>
  <c r="T317" i="10"/>
  <c r="R317" i="10"/>
  <c r="P317" i="10"/>
  <c r="BI311" i="10"/>
  <c r="BH311" i="10"/>
  <c r="BG311" i="10"/>
  <c r="BE311" i="10"/>
  <c r="T311" i="10"/>
  <c r="R311" i="10"/>
  <c r="P311" i="10"/>
  <c r="BI305" i="10"/>
  <c r="BH305" i="10"/>
  <c r="BG305" i="10"/>
  <c r="BE305" i="10"/>
  <c r="T305" i="10"/>
  <c r="R305" i="10"/>
  <c r="P305" i="10"/>
  <c r="BI300" i="10"/>
  <c r="BH300" i="10"/>
  <c r="BG300" i="10"/>
  <c r="BE300" i="10"/>
  <c r="T300" i="10"/>
  <c r="R300" i="10"/>
  <c r="P300" i="10"/>
  <c r="BI295" i="10"/>
  <c r="BH295" i="10"/>
  <c r="BG295" i="10"/>
  <c r="BE295" i="10"/>
  <c r="T295" i="10"/>
  <c r="R295" i="10"/>
  <c r="P295" i="10"/>
  <c r="BI290" i="10"/>
  <c r="BH290" i="10"/>
  <c r="BG290" i="10"/>
  <c r="BE290" i="10"/>
  <c r="T290" i="10"/>
  <c r="R290" i="10"/>
  <c r="P290" i="10"/>
  <c r="BI285" i="10"/>
  <c r="BH285" i="10"/>
  <c r="BG285" i="10"/>
  <c r="BE285" i="10"/>
  <c r="T285" i="10"/>
  <c r="R285" i="10"/>
  <c r="P285" i="10"/>
  <c r="BI281" i="10"/>
  <c r="BH281" i="10"/>
  <c r="BG281" i="10"/>
  <c r="BE281" i="10"/>
  <c r="T281" i="10"/>
  <c r="R281" i="10"/>
  <c r="P281" i="10"/>
  <c r="BI275" i="10"/>
  <c r="BH275" i="10"/>
  <c r="BG275" i="10"/>
  <c r="BE275" i="10"/>
  <c r="T275" i="10"/>
  <c r="R275" i="10"/>
  <c r="P275" i="10"/>
  <c r="BI269" i="10"/>
  <c r="BH269" i="10"/>
  <c r="BG269" i="10"/>
  <c r="BE269" i="10"/>
  <c r="T269" i="10"/>
  <c r="R269" i="10"/>
  <c r="P269" i="10"/>
  <c r="BI264" i="10"/>
  <c r="BH264" i="10"/>
  <c r="BG264" i="10"/>
  <c r="BE264" i="10"/>
  <c r="T264" i="10"/>
  <c r="R264" i="10"/>
  <c r="P264" i="10"/>
  <c r="BI259" i="10"/>
  <c r="BH259" i="10"/>
  <c r="BG259" i="10"/>
  <c r="BE259" i="10"/>
  <c r="T259" i="10"/>
  <c r="R259" i="10"/>
  <c r="P259" i="10"/>
  <c r="BI254" i="10"/>
  <c r="BH254" i="10"/>
  <c r="BG254" i="10"/>
  <c r="BE254" i="10"/>
  <c r="T254" i="10"/>
  <c r="R254" i="10"/>
  <c r="P254" i="10"/>
  <c r="BI250" i="10"/>
  <c r="BH250" i="10"/>
  <c r="BG250" i="10"/>
  <c r="BE250" i="10"/>
  <c r="T250" i="10"/>
  <c r="R250" i="10"/>
  <c r="P250" i="10"/>
  <c r="BI242" i="10"/>
  <c r="BH242" i="10"/>
  <c r="BG242" i="10"/>
  <c r="BE242" i="10"/>
  <c r="T242" i="10"/>
  <c r="R242" i="10"/>
  <c r="P242" i="10"/>
  <c r="BI234" i="10"/>
  <c r="BH234" i="10"/>
  <c r="BG234" i="10"/>
  <c r="BE234" i="10"/>
  <c r="T234" i="10"/>
  <c r="R234" i="10"/>
  <c r="P234" i="10"/>
  <c r="BI227" i="10"/>
  <c r="BH227" i="10"/>
  <c r="BG227" i="10"/>
  <c r="BE227" i="10"/>
  <c r="T227" i="10"/>
  <c r="R227" i="10"/>
  <c r="P227" i="10"/>
  <c r="BI221" i="10"/>
  <c r="BH221" i="10"/>
  <c r="BG221" i="10"/>
  <c r="BE221" i="10"/>
  <c r="T221" i="10"/>
  <c r="R221" i="10"/>
  <c r="P221" i="10"/>
  <c r="BI214" i="10"/>
  <c r="BH214" i="10"/>
  <c r="BG214" i="10"/>
  <c r="BE214" i="10"/>
  <c r="T214" i="10"/>
  <c r="R214" i="10"/>
  <c r="P214" i="10"/>
  <c r="BI207" i="10"/>
  <c r="BH207" i="10"/>
  <c r="BG207" i="10"/>
  <c r="BE207" i="10"/>
  <c r="T207" i="10"/>
  <c r="R207" i="10"/>
  <c r="P207" i="10"/>
  <c r="BI201" i="10"/>
  <c r="BH201" i="10"/>
  <c r="BG201" i="10"/>
  <c r="BE201" i="10"/>
  <c r="T201" i="10"/>
  <c r="R201" i="10"/>
  <c r="P201" i="10"/>
  <c r="BI197" i="10"/>
  <c r="BH197" i="10"/>
  <c r="BG197" i="10"/>
  <c r="BE197" i="10"/>
  <c r="T197" i="10"/>
  <c r="R197" i="10"/>
  <c r="P197" i="10"/>
  <c r="BI195" i="10"/>
  <c r="BH195" i="10"/>
  <c r="BG195" i="10"/>
  <c r="BE195" i="10"/>
  <c r="T195" i="10"/>
  <c r="R195" i="10"/>
  <c r="P195" i="10"/>
  <c r="BI190" i="10"/>
  <c r="BH190" i="10"/>
  <c r="BG190" i="10"/>
  <c r="BE190" i="10"/>
  <c r="T190" i="10"/>
  <c r="R190" i="10"/>
  <c r="P190" i="10"/>
  <c r="BI182" i="10"/>
  <c r="BH182" i="10"/>
  <c r="BG182" i="10"/>
  <c r="BE182" i="10"/>
  <c r="T182" i="10"/>
  <c r="R182" i="10"/>
  <c r="P182" i="10"/>
  <c r="BI173" i="10"/>
  <c r="BH173" i="10"/>
  <c r="BG173" i="10"/>
  <c r="BE173" i="10"/>
  <c r="T173" i="10"/>
  <c r="R173" i="10"/>
  <c r="P173" i="10"/>
  <c r="BI165" i="10"/>
  <c r="BH165" i="10"/>
  <c r="BG165" i="10"/>
  <c r="BE165" i="10"/>
  <c r="T165" i="10"/>
  <c r="R165" i="10"/>
  <c r="P165" i="10"/>
  <c r="BI160" i="10"/>
  <c r="BH160" i="10"/>
  <c r="BG160" i="10"/>
  <c r="BE160" i="10"/>
  <c r="T160" i="10"/>
  <c r="R160" i="10"/>
  <c r="P160" i="10"/>
  <c r="BI153" i="10"/>
  <c r="BH153" i="10"/>
  <c r="BG153" i="10"/>
  <c r="BE153" i="10"/>
  <c r="T153" i="10"/>
  <c r="R153" i="10"/>
  <c r="P153" i="10"/>
  <c r="BI148" i="10"/>
  <c r="BH148" i="10"/>
  <c r="BG148" i="10"/>
  <c r="BE148" i="10"/>
  <c r="T148" i="10"/>
  <c r="R148" i="10"/>
  <c r="P148" i="10"/>
  <c r="BI141" i="10"/>
  <c r="BH141" i="10"/>
  <c r="BG141" i="10"/>
  <c r="BE141" i="10"/>
  <c r="T141" i="10"/>
  <c r="R141" i="10"/>
  <c r="P141" i="10"/>
  <c r="BI134" i="10"/>
  <c r="BH134" i="10"/>
  <c r="BG134" i="10"/>
  <c r="BE134" i="10"/>
  <c r="T134" i="10"/>
  <c r="R134" i="10"/>
  <c r="P134" i="10"/>
  <c r="BI128" i="10"/>
  <c r="BH128" i="10"/>
  <c r="BG128" i="10"/>
  <c r="BE128" i="10"/>
  <c r="T128" i="10"/>
  <c r="R128" i="10"/>
  <c r="P128" i="10"/>
  <c r="BI123" i="10"/>
  <c r="BH123" i="10"/>
  <c r="BG123" i="10"/>
  <c r="BE123" i="10"/>
  <c r="T123" i="10"/>
  <c r="R123" i="10"/>
  <c r="P123" i="10"/>
  <c r="BI117" i="10"/>
  <c r="BH117" i="10"/>
  <c r="BG117" i="10"/>
  <c r="BE117" i="10"/>
  <c r="T117" i="10"/>
  <c r="R117" i="10"/>
  <c r="P117" i="10"/>
  <c r="J111" i="10"/>
  <c r="J110" i="10"/>
  <c r="F110" i="10"/>
  <c r="F108" i="10"/>
  <c r="E106" i="10"/>
  <c r="J59" i="10"/>
  <c r="J58" i="10"/>
  <c r="F58" i="10"/>
  <c r="F56" i="10"/>
  <c r="E54" i="10"/>
  <c r="J20" i="10"/>
  <c r="E20" i="10"/>
  <c r="F111" i="10" s="1"/>
  <c r="J19" i="10"/>
  <c r="J14" i="10"/>
  <c r="J56" i="10"/>
  <c r="E7" i="10"/>
  <c r="E102" i="10" s="1"/>
  <c r="J39" i="9"/>
  <c r="J38" i="9"/>
  <c r="AY64" i="1"/>
  <c r="J37" i="9"/>
  <c r="AX64" i="1" s="1"/>
  <c r="BI142" i="9"/>
  <c r="BH142" i="9"/>
  <c r="BG142" i="9"/>
  <c r="BE142" i="9"/>
  <c r="T142" i="9"/>
  <c r="R142" i="9"/>
  <c r="P142" i="9"/>
  <c r="BI140" i="9"/>
  <c r="BH140" i="9"/>
  <c r="BG140" i="9"/>
  <c r="BE140" i="9"/>
  <c r="T140" i="9"/>
  <c r="R140" i="9"/>
  <c r="P140" i="9"/>
  <c r="BI138" i="9"/>
  <c r="BH138" i="9"/>
  <c r="BG138" i="9"/>
  <c r="BE138" i="9"/>
  <c r="T138" i="9"/>
  <c r="R138" i="9"/>
  <c r="P138" i="9"/>
  <c r="BI136" i="9"/>
  <c r="BH136" i="9"/>
  <c r="BG136" i="9"/>
  <c r="BE136" i="9"/>
  <c r="T136" i="9"/>
  <c r="R136" i="9"/>
  <c r="P136" i="9"/>
  <c r="BI134" i="9"/>
  <c r="BH134" i="9"/>
  <c r="BG134" i="9"/>
  <c r="BE134" i="9"/>
  <c r="T134" i="9"/>
  <c r="R134" i="9"/>
  <c r="P134" i="9"/>
  <c r="BI132" i="9"/>
  <c r="BH132" i="9"/>
  <c r="BG132" i="9"/>
  <c r="BE132" i="9"/>
  <c r="T132" i="9"/>
  <c r="R132" i="9"/>
  <c r="P132" i="9"/>
  <c r="BI130" i="9"/>
  <c r="BH130" i="9"/>
  <c r="BG130" i="9"/>
  <c r="BE130" i="9"/>
  <c r="T130" i="9"/>
  <c r="R130" i="9"/>
  <c r="P130" i="9"/>
  <c r="BI128" i="9"/>
  <c r="BH128" i="9"/>
  <c r="BG128" i="9"/>
  <c r="BE128" i="9"/>
  <c r="T128" i="9"/>
  <c r="R128" i="9"/>
  <c r="P128" i="9"/>
  <c r="BI126" i="9"/>
  <c r="BH126" i="9"/>
  <c r="BG126" i="9"/>
  <c r="BE126" i="9"/>
  <c r="T126" i="9"/>
  <c r="R126" i="9"/>
  <c r="P126" i="9"/>
  <c r="BI124" i="9"/>
  <c r="BH124" i="9"/>
  <c r="BG124" i="9"/>
  <c r="BE124" i="9"/>
  <c r="T124" i="9"/>
  <c r="R124" i="9"/>
  <c r="P124" i="9"/>
  <c r="BI122" i="9"/>
  <c r="BH122" i="9"/>
  <c r="BG122" i="9"/>
  <c r="BE122" i="9"/>
  <c r="T122" i="9"/>
  <c r="R122" i="9"/>
  <c r="P122" i="9"/>
  <c r="BI120" i="9"/>
  <c r="BH120" i="9"/>
  <c r="BG120" i="9"/>
  <c r="BE120" i="9"/>
  <c r="T120" i="9"/>
  <c r="R120" i="9"/>
  <c r="P120" i="9"/>
  <c r="BI118" i="9"/>
  <c r="BH118" i="9"/>
  <c r="BG118" i="9"/>
  <c r="BE118" i="9"/>
  <c r="T118" i="9"/>
  <c r="R118" i="9"/>
  <c r="P118" i="9"/>
  <c r="BI116" i="9"/>
  <c r="BH116" i="9"/>
  <c r="BG116" i="9"/>
  <c r="BE116" i="9"/>
  <c r="T116" i="9"/>
  <c r="R116" i="9"/>
  <c r="P116" i="9"/>
  <c r="BI114" i="9"/>
  <c r="BH114" i="9"/>
  <c r="BG114" i="9"/>
  <c r="BE114" i="9"/>
  <c r="T114" i="9"/>
  <c r="R114" i="9"/>
  <c r="P114" i="9"/>
  <c r="BI112" i="9"/>
  <c r="BH112" i="9"/>
  <c r="BG112" i="9"/>
  <c r="BE112" i="9"/>
  <c r="T112" i="9"/>
  <c r="R112" i="9"/>
  <c r="P112" i="9"/>
  <c r="BI110" i="9"/>
  <c r="BH110" i="9"/>
  <c r="BG110" i="9"/>
  <c r="BE110" i="9"/>
  <c r="T110" i="9"/>
  <c r="R110" i="9"/>
  <c r="P110" i="9"/>
  <c r="BI107" i="9"/>
  <c r="BH107" i="9"/>
  <c r="BG107" i="9"/>
  <c r="BE107" i="9"/>
  <c r="T107" i="9"/>
  <c r="R107" i="9"/>
  <c r="P107" i="9"/>
  <c r="BI105" i="9"/>
  <c r="BH105" i="9"/>
  <c r="BG105" i="9"/>
  <c r="BE105" i="9"/>
  <c r="T105" i="9"/>
  <c r="R105" i="9"/>
  <c r="P105" i="9"/>
  <c r="BI103" i="9"/>
  <c r="BH103" i="9"/>
  <c r="BG103" i="9"/>
  <c r="BE103" i="9"/>
  <c r="T103" i="9"/>
  <c r="R103" i="9"/>
  <c r="P103" i="9"/>
  <c r="BI101" i="9"/>
  <c r="BH101" i="9"/>
  <c r="BG101" i="9"/>
  <c r="BE101" i="9"/>
  <c r="T101" i="9"/>
  <c r="R101" i="9"/>
  <c r="P101" i="9"/>
  <c r="BI99" i="9"/>
  <c r="BH99" i="9"/>
  <c r="BG99" i="9"/>
  <c r="BE99" i="9"/>
  <c r="T99" i="9"/>
  <c r="R99" i="9"/>
  <c r="P99" i="9"/>
  <c r="BI97" i="9"/>
  <c r="BH97" i="9"/>
  <c r="BG97" i="9"/>
  <c r="BE97" i="9"/>
  <c r="T97" i="9"/>
  <c r="R97" i="9"/>
  <c r="P97" i="9"/>
  <c r="BI95" i="9"/>
  <c r="BH95" i="9"/>
  <c r="BG95" i="9"/>
  <c r="BE95" i="9"/>
  <c r="T95" i="9"/>
  <c r="R95" i="9"/>
  <c r="P95" i="9"/>
  <c r="BI93" i="9"/>
  <c r="BH93" i="9"/>
  <c r="BG93" i="9"/>
  <c r="BE93" i="9"/>
  <c r="T93" i="9"/>
  <c r="R93" i="9"/>
  <c r="P93" i="9"/>
  <c r="BI91" i="9"/>
  <c r="BH91" i="9"/>
  <c r="BG91" i="9"/>
  <c r="BE91" i="9"/>
  <c r="T91" i="9"/>
  <c r="R91" i="9"/>
  <c r="P91" i="9"/>
  <c r="BI89" i="9"/>
  <c r="BH89" i="9"/>
  <c r="BG89" i="9"/>
  <c r="BE89" i="9"/>
  <c r="T89" i="9"/>
  <c r="R89" i="9"/>
  <c r="P89" i="9"/>
  <c r="J84" i="9"/>
  <c r="J83" i="9"/>
  <c r="F83" i="9"/>
  <c r="F81" i="9"/>
  <c r="E79" i="9"/>
  <c r="J59" i="9"/>
  <c r="J58" i="9"/>
  <c r="F58" i="9"/>
  <c r="F56" i="9"/>
  <c r="E54" i="9"/>
  <c r="J20" i="9"/>
  <c r="E20" i="9"/>
  <c r="F59" i="9" s="1"/>
  <c r="J19" i="9"/>
  <c r="J14" i="9"/>
  <c r="J56" i="9" s="1"/>
  <c r="E7" i="9"/>
  <c r="E75" i="9" s="1"/>
  <c r="J41" i="8"/>
  <c r="J40" i="8"/>
  <c r="AY63" i="1" s="1"/>
  <c r="J39" i="8"/>
  <c r="AX63" i="1" s="1"/>
  <c r="BI143" i="8"/>
  <c r="BH143" i="8"/>
  <c r="BG143" i="8"/>
  <c r="BE143" i="8"/>
  <c r="T143" i="8"/>
  <c r="R143" i="8"/>
  <c r="P143" i="8"/>
  <c r="BI141" i="8"/>
  <c r="BH141" i="8"/>
  <c r="BG141" i="8"/>
  <c r="BE141" i="8"/>
  <c r="T141" i="8"/>
  <c r="R141" i="8"/>
  <c r="P141" i="8"/>
  <c r="BI139" i="8"/>
  <c r="BH139" i="8"/>
  <c r="BG139" i="8"/>
  <c r="BE139" i="8"/>
  <c r="T139" i="8"/>
  <c r="R139" i="8"/>
  <c r="P139" i="8"/>
  <c r="BI135" i="8"/>
  <c r="BH135" i="8"/>
  <c r="BG135" i="8"/>
  <c r="BE135" i="8"/>
  <c r="T135" i="8"/>
  <c r="T134" i="8" s="1"/>
  <c r="R135" i="8"/>
  <c r="R134" i="8"/>
  <c r="P135" i="8"/>
  <c r="P134" i="8"/>
  <c r="BI132" i="8"/>
  <c r="BH132" i="8"/>
  <c r="BG132" i="8"/>
  <c r="BE132" i="8"/>
  <c r="T132" i="8"/>
  <c r="R132" i="8"/>
  <c r="P132" i="8"/>
  <c r="BI131" i="8"/>
  <c r="BH131" i="8"/>
  <c r="BG131" i="8"/>
  <c r="BE131" i="8"/>
  <c r="T131" i="8"/>
  <c r="R131" i="8"/>
  <c r="P131" i="8"/>
  <c r="BI129" i="8"/>
  <c r="BH129" i="8"/>
  <c r="BG129" i="8"/>
  <c r="BE129" i="8"/>
  <c r="T129" i="8"/>
  <c r="R129" i="8"/>
  <c r="P129" i="8"/>
  <c r="BI128" i="8"/>
  <c r="BH128" i="8"/>
  <c r="BG128" i="8"/>
  <c r="BE128" i="8"/>
  <c r="T128" i="8"/>
  <c r="R128" i="8"/>
  <c r="P128" i="8"/>
  <c r="BI126" i="8"/>
  <c r="BH126" i="8"/>
  <c r="BG126" i="8"/>
  <c r="BE126" i="8"/>
  <c r="T126" i="8"/>
  <c r="R126" i="8"/>
  <c r="P126" i="8"/>
  <c r="BI125" i="8"/>
  <c r="BH125" i="8"/>
  <c r="BG125" i="8"/>
  <c r="BE125" i="8"/>
  <c r="T125" i="8"/>
  <c r="R125" i="8"/>
  <c r="P125" i="8"/>
  <c r="BI123" i="8"/>
  <c r="BH123" i="8"/>
  <c r="BG123" i="8"/>
  <c r="BE123" i="8"/>
  <c r="T123" i="8"/>
  <c r="R123" i="8"/>
  <c r="P123" i="8"/>
  <c r="BI122" i="8"/>
  <c r="BH122" i="8"/>
  <c r="BG122" i="8"/>
  <c r="BE122" i="8"/>
  <c r="T122" i="8"/>
  <c r="R122" i="8"/>
  <c r="P122" i="8"/>
  <c r="BI120" i="8"/>
  <c r="BH120" i="8"/>
  <c r="BG120" i="8"/>
  <c r="BE120" i="8"/>
  <c r="T120" i="8"/>
  <c r="R120" i="8"/>
  <c r="P120" i="8"/>
  <c r="BI119" i="8"/>
  <c r="BH119" i="8"/>
  <c r="BG119" i="8"/>
  <c r="BE119" i="8"/>
  <c r="T119" i="8"/>
  <c r="R119" i="8"/>
  <c r="P119" i="8"/>
  <c r="BI117" i="8"/>
  <c r="BH117" i="8"/>
  <c r="BG117" i="8"/>
  <c r="BE117" i="8"/>
  <c r="T117" i="8"/>
  <c r="R117" i="8"/>
  <c r="P117" i="8"/>
  <c r="BI116" i="8"/>
  <c r="BH116" i="8"/>
  <c r="BG116" i="8"/>
  <c r="BE116" i="8"/>
  <c r="T116" i="8"/>
  <c r="R116" i="8"/>
  <c r="P116" i="8"/>
  <c r="BI114" i="8"/>
  <c r="BH114" i="8"/>
  <c r="BG114" i="8"/>
  <c r="BE114" i="8"/>
  <c r="T114" i="8"/>
  <c r="R114" i="8"/>
  <c r="P114" i="8"/>
  <c r="BI113" i="8"/>
  <c r="BH113" i="8"/>
  <c r="BG113" i="8"/>
  <c r="BE113" i="8"/>
  <c r="T113" i="8"/>
  <c r="R113" i="8"/>
  <c r="P113" i="8"/>
  <c r="BI111" i="8"/>
  <c r="BH111" i="8"/>
  <c r="BG111" i="8"/>
  <c r="BE111" i="8"/>
  <c r="T111" i="8"/>
  <c r="R111" i="8"/>
  <c r="P111" i="8"/>
  <c r="BI110" i="8"/>
  <c r="BH110" i="8"/>
  <c r="BG110" i="8"/>
  <c r="BE110" i="8"/>
  <c r="T110" i="8"/>
  <c r="R110" i="8"/>
  <c r="P110" i="8"/>
  <c r="BI108" i="8"/>
  <c r="BH108" i="8"/>
  <c r="BG108" i="8"/>
  <c r="BE108" i="8"/>
  <c r="T108" i="8"/>
  <c r="R108" i="8"/>
  <c r="P108" i="8"/>
  <c r="BI107" i="8"/>
  <c r="BH107" i="8"/>
  <c r="BG107" i="8"/>
  <c r="BE107" i="8"/>
  <c r="T107" i="8"/>
  <c r="R107" i="8"/>
  <c r="P107" i="8"/>
  <c r="BI105" i="8"/>
  <c r="BH105" i="8"/>
  <c r="BG105" i="8"/>
  <c r="BE105" i="8"/>
  <c r="T105" i="8"/>
  <c r="R105" i="8"/>
  <c r="P105" i="8"/>
  <c r="BI104" i="8"/>
  <c r="BH104" i="8"/>
  <c r="BG104" i="8"/>
  <c r="BE104" i="8"/>
  <c r="T104" i="8"/>
  <c r="R104" i="8"/>
  <c r="P104" i="8"/>
  <c r="BI102" i="8"/>
  <c r="BH102" i="8"/>
  <c r="BG102" i="8"/>
  <c r="BE102" i="8"/>
  <c r="T102" i="8"/>
  <c r="R102" i="8"/>
  <c r="P102" i="8"/>
  <c r="BI101" i="8"/>
  <c r="BH101" i="8"/>
  <c r="BG101" i="8"/>
  <c r="BE101" i="8"/>
  <c r="T101" i="8"/>
  <c r="R101" i="8"/>
  <c r="P101" i="8"/>
  <c r="BI99" i="8"/>
  <c r="BH99" i="8"/>
  <c r="BG99" i="8"/>
  <c r="BE99" i="8"/>
  <c r="T99" i="8"/>
  <c r="R99" i="8"/>
  <c r="P99" i="8"/>
  <c r="J93" i="8"/>
  <c r="J92" i="8"/>
  <c r="F92" i="8"/>
  <c r="F90" i="8"/>
  <c r="E88" i="8"/>
  <c r="J63" i="8"/>
  <c r="J62" i="8"/>
  <c r="F62" i="8"/>
  <c r="F60" i="8"/>
  <c r="E58" i="8"/>
  <c r="J22" i="8"/>
  <c r="E22" i="8"/>
  <c r="F93" i="8" s="1"/>
  <c r="J21" i="8"/>
  <c r="J16" i="8"/>
  <c r="J90" i="8" s="1"/>
  <c r="E7" i="8"/>
  <c r="E82" i="8" s="1"/>
  <c r="J41" i="7"/>
  <c r="J40" i="7"/>
  <c r="AY62" i="1"/>
  <c r="J39" i="7"/>
  <c r="AX62" i="1"/>
  <c r="BI239" i="7"/>
  <c r="BH239" i="7"/>
  <c r="BG239" i="7"/>
  <c r="BE239" i="7"/>
  <c r="T239" i="7"/>
  <c r="R239" i="7"/>
  <c r="P239" i="7"/>
  <c r="BI237" i="7"/>
  <c r="BH237" i="7"/>
  <c r="BG237" i="7"/>
  <c r="BE237" i="7"/>
  <c r="T237" i="7"/>
  <c r="R237" i="7"/>
  <c r="P237" i="7"/>
  <c r="BI235" i="7"/>
  <c r="BH235" i="7"/>
  <c r="BG235" i="7"/>
  <c r="BE235" i="7"/>
  <c r="T235" i="7"/>
  <c r="R235" i="7"/>
  <c r="P235" i="7"/>
  <c r="BI233" i="7"/>
  <c r="BH233" i="7"/>
  <c r="BG233" i="7"/>
  <c r="BE233" i="7"/>
  <c r="T233" i="7"/>
  <c r="R233" i="7"/>
  <c r="P233" i="7"/>
  <c r="BI231" i="7"/>
  <c r="BH231" i="7"/>
  <c r="BG231" i="7"/>
  <c r="BE231" i="7"/>
  <c r="T231" i="7"/>
  <c r="R231" i="7"/>
  <c r="P231" i="7"/>
  <c r="BI227" i="7"/>
  <c r="BH227" i="7"/>
  <c r="BG227" i="7"/>
  <c r="BE227" i="7"/>
  <c r="T227" i="7"/>
  <c r="R227" i="7"/>
  <c r="P227" i="7"/>
  <c r="BI219" i="7"/>
  <c r="BH219" i="7"/>
  <c r="BG219" i="7"/>
  <c r="BE219" i="7"/>
  <c r="T219" i="7"/>
  <c r="R219" i="7"/>
  <c r="P219" i="7"/>
  <c r="BI218" i="7"/>
  <c r="BH218" i="7"/>
  <c r="BG218" i="7"/>
  <c r="BE218" i="7"/>
  <c r="T218" i="7"/>
  <c r="R218" i="7"/>
  <c r="P218" i="7"/>
  <c r="BI217" i="7"/>
  <c r="BH217" i="7"/>
  <c r="BG217" i="7"/>
  <c r="BE217" i="7"/>
  <c r="T217" i="7"/>
  <c r="R217" i="7"/>
  <c r="P217" i="7"/>
  <c r="BI212" i="7"/>
  <c r="BH212" i="7"/>
  <c r="BG212" i="7"/>
  <c r="BE212" i="7"/>
  <c r="T212" i="7"/>
  <c r="R212" i="7"/>
  <c r="P212" i="7"/>
  <c r="BI210" i="7"/>
  <c r="BH210" i="7"/>
  <c r="BG210" i="7"/>
  <c r="BE210" i="7"/>
  <c r="T210" i="7"/>
  <c r="R210" i="7"/>
  <c r="P210" i="7"/>
  <c r="BI208" i="7"/>
  <c r="BH208" i="7"/>
  <c r="BG208" i="7"/>
  <c r="BE208" i="7"/>
  <c r="T208" i="7"/>
  <c r="R208" i="7"/>
  <c r="P208" i="7"/>
  <c r="BI207" i="7"/>
  <c r="BH207" i="7"/>
  <c r="BG207" i="7"/>
  <c r="BE207" i="7"/>
  <c r="T207" i="7"/>
  <c r="R207" i="7"/>
  <c r="P207" i="7"/>
  <c r="BI205" i="7"/>
  <c r="BH205" i="7"/>
  <c r="BG205" i="7"/>
  <c r="BE205" i="7"/>
  <c r="T205" i="7"/>
  <c r="R205" i="7"/>
  <c r="P205" i="7"/>
  <c r="BI203" i="7"/>
  <c r="BH203" i="7"/>
  <c r="BG203" i="7"/>
  <c r="BE203" i="7"/>
  <c r="T203" i="7"/>
  <c r="R203" i="7"/>
  <c r="P203" i="7"/>
  <c r="BI201" i="7"/>
  <c r="BH201" i="7"/>
  <c r="BG201" i="7"/>
  <c r="BE201" i="7"/>
  <c r="T201" i="7"/>
  <c r="R201" i="7"/>
  <c r="P201" i="7"/>
  <c r="BI199" i="7"/>
  <c r="BH199" i="7"/>
  <c r="BG199" i="7"/>
  <c r="BE199" i="7"/>
  <c r="T199" i="7"/>
  <c r="R199" i="7"/>
  <c r="P199" i="7"/>
  <c r="BI197" i="7"/>
  <c r="BH197" i="7"/>
  <c r="BG197" i="7"/>
  <c r="BE197" i="7"/>
  <c r="T197" i="7"/>
  <c r="R197" i="7"/>
  <c r="P197" i="7"/>
  <c r="BI195" i="7"/>
  <c r="BH195" i="7"/>
  <c r="BG195" i="7"/>
  <c r="BE195" i="7"/>
  <c r="T195" i="7"/>
  <c r="R195" i="7"/>
  <c r="P195" i="7"/>
  <c r="BI193" i="7"/>
  <c r="BH193" i="7"/>
  <c r="BG193" i="7"/>
  <c r="BE193" i="7"/>
  <c r="T193" i="7"/>
  <c r="R193" i="7"/>
  <c r="P193" i="7"/>
  <c r="BI191" i="7"/>
  <c r="BH191" i="7"/>
  <c r="BG191" i="7"/>
  <c r="BE191" i="7"/>
  <c r="T191" i="7"/>
  <c r="R191" i="7"/>
  <c r="P191" i="7"/>
  <c r="BI189" i="7"/>
  <c r="BH189" i="7"/>
  <c r="BG189" i="7"/>
  <c r="BE189" i="7"/>
  <c r="T189" i="7"/>
  <c r="R189" i="7"/>
  <c r="P189" i="7"/>
  <c r="BI187" i="7"/>
  <c r="BH187" i="7"/>
  <c r="BG187" i="7"/>
  <c r="BE187" i="7"/>
  <c r="T187" i="7"/>
  <c r="R187" i="7"/>
  <c r="P187" i="7"/>
  <c r="BI185" i="7"/>
  <c r="BH185" i="7"/>
  <c r="BG185" i="7"/>
  <c r="BE185" i="7"/>
  <c r="T185" i="7"/>
  <c r="R185" i="7"/>
  <c r="P185" i="7"/>
  <c r="BI183" i="7"/>
  <c r="BH183" i="7"/>
  <c r="BG183" i="7"/>
  <c r="BE183" i="7"/>
  <c r="T183" i="7"/>
  <c r="R183" i="7"/>
  <c r="P183" i="7"/>
  <c r="BI181" i="7"/>
  <c r="BH181" i="7"/>
  <c r="BG181" i="7"/>
  <c r="BE181" i="7"/>
  <c r="T181" i="7"/>
  <c r="R181" i="7"/>
  <c r="P181" i="7"/>
  <c r="BI179" i="7"/>
  <c r="BH179" i="7"/>
  <c r="BG179" i="7"/>
  <c r="BE179" i="7"/>
  <c r="T179" i="7"/>
  <c r="R179" i="7"/>
  <c r="P179" i="7"/>
  <c r="BI177" i="7"/>
  <c r="BH177" i="7"/>
  <c r="BG177" i="7"/>
  <c r="BE177" i="7"/>
  <c r="T177" i="7"/>
  <c r="R177" i="7"/>
  <c r="P177" i="7"/>
  <c r="BI176" i="7"/>
  <c r="BH176" i="7"/>
  <c r="BG176" i="7"/>
  <c r="BE176" i="7"/>
  <c r="T176" i="7"/>
  <c r="R176" i="7"/>
  <c r="P176" i="7"/>
  <c r="BI174" i="7"/>
  <c r="BH174" i="7"/>
  <c r="BG174" i="7"/>
  <c r="BE174" i="7"/>
  <c r="T174" i="7"/>
  <c r="R174" i="7"/>
  <c r="P174" i="7"/>
  <c r="BI173" i="7"/>
  <c r="BH173" i="7"/>
  <c r="BG173" i="7"/>
  <c r="BE173" i="7"/>
  <c r="T173" i="7"/>
  <c r="R173" i="7"/>
  <c r="P173" i="7"/>
  <c r="BI171" i="7"/>
  <c r="BH171" i="7"/>
  <c r="BG171" i="7"/>
  <c r="BE171" i="7"/>
  <c r="T171" i="7"/>
  <c r="R171" i="7"/>
  <c r="P171" i="7"/>
  <c r="BI170" i="7"/>
  <c r="BH170" i="7"/>
  <c r="BG170" i="7"/>
  <c r="BE170" i="7"/>
  <c r="T170" i="7"/>
  <c r="R170" i="7"/>
  <c r="P170" i="7"/>
  <c r="BI168" i="7"/>
  <c r="BH168" i="7"/>
  <c r="BG168" i="7"/>
  <c r="BE168" i="7"/>
  <c r="T168" i="7"/>
  <c r="R168" i="7"/>
  <c r="P168" i="7"/>
  <c r="BI166" i="7"/>
  <c r="BH166" i="7"/>
  <c r="BG166" i="7"/>
  <c r="BE166" i="7"/>
  <c r="T166" i="7"/>
  <c r="R166" i="7"/>
  <c r="P166" i="7"/>
  <c r="BI164" i="7"/>
  <c r="BH164" i="7"/>
  <c r="BG164" i="7"/>
  <c r="BE164" i="7"/>
  <c r="T164" i="7"/>
  <c r="R164" i="7"/>
  <c r="P164" i="7"/>
  <c r="BI162" i="7"/>
  <c r="BH162" i="7"/>
  <c r="BG162" i="7"/>
  <c r="BE162" i="7"/>
  <c r="T162" i="7"/>
  <c r="R162" i="7"/>
  <c r="P162" i="7"/>
  <c r="BI160" i="7"/>
  <c r="BH160" i="7"/>
  <c r="BG160" i="7"/>
  <c r="BE160" i="7"/>
  <c r="T160" i="7"/>
  <c r="R160" i="7"/>
  <c r="P160" i="7"/>
  <c r="BI159" i="7"/>
  <c r="BH159" i="7"/>
  <c r="BG159" i="7"/>
  <c r="BE159" i="7"/>
  <c r="T159" i="7"/>
  <c r="R159" i="7"/>
  <c r="P159" i="7"/>
  <c r="BI157" i="7"/>
  <c r="BH157" i="7"/>
  <c r="BG157" i="7"/>
  <c r="BE157" i="7"/>
  <c r="T157" i="7"/>
  <c r="R157" i="7"/>
  <c r="P157" i="7"/>
  <c r="BI155" i="7"/>
  <c r="BH155" i="7"/>
  <c r="BG155" i="7"/>
  <c r="BE155" i="7"/>
  <c r="T155" i="7"/>
  <c r="R155" i="7"/>
  <c r="P155" i="7"/>
  <c r="BI153" i="7"/>
  <c r="BH153" i="7"/>
  <c r="BG153" i="7"/>
  <c r="BE153" i="7"/>
  <c r="T153" i="7"/>
  <c r="R153" i="7"/>
  <c r="P153" i="7"/>
  <c r="BI151" i="7"/>
  <c r="BH151" i="7"/>
  <c r="BG151" i="7"/>
  <c r="BE151" i="7"/>
  <c r="T151" i="7"/>
  <c r="R151" i="7"/>
  <c r="P151" i="7"/>
  <c r="BI148" i="7"/>
  <c r="BH148" i="7"/>
  <c r="BG148" i="7"/>
  <c r="BE148" i="7"/>
  <c r="T148" i="7"/>
  <c r="R148" i="7"/>
  <c r="P148" i="7"/>
  <c r="BI146" i="7"/>
  <c r="BH146" i="7"/>
  <c r="BG146" i="7"/>
  <c r="BE146" i="7"/>
  <c r="T146" i="7"/>
  <c r="R146" i="7"/>
  <c r="P146" i="7"/>
  <c r="BI145" i="7"/>
  <c r="BH145" i="7"/>
  <c r="BG145" i="7"/>
  <c r="BE145" i="7"/>
  <c r="T145" i="7"/>
  <c r="R145" i="7"/>
  <c r="P145" i="7"/>
  <c r="BI142" i="7"/>
  <c r="BH142" i="7"/>
  <c r="BG142" i="7"/>
  <c r="BE142" i="7"/>
  <c r="T142" i="7"/>
  <c r="R142" i="7"/>
  <c r="P142" i="7"/>
  <c r="BI140" i="7"/>
  <c r="BH140" i="7"/>
  <c r="BG140" i="7"/>
  <c r="BE140" i="7"/>
  <c r="T140" i="7"/>
  <c r="R140" i="7"/>
  <c r="P140" i="7"/>
  <c r="BI138" i="7"/>
  <c r="BH138" i="7"/>
  <c r="BG138" i="7"/>
  <c r="BE138" i="7"/>
  <c r="T138" i="7"/>
  <c r="R138" i="7"/>
  <c r="P138" i="7"/>
  <c r="BI136" i="7"/>
  <c r="BH136" i="7"/>
  <c r="BG136" i="7"/>
  <c r="BE136" i="7"/>
  <c r="T136" i="7"/>
  <c r="R136" i="7"/>
  <c r="P136" i="7"/>
  <c r="BI134" i="7"/>
  <c r="BH134" i="7"/>
  <c r="BG134" i="7"/>
  <c r="BE134" i="7"/>
  <c r="T134" i="7"/>
  <c r="R134" i="7"/>
  <c r="P134" i="7"/>
  <c r="BI132" i="7"/>
  <c r="BH132" i="7"/>
  <c r="BG132" i="7"/>
  <c r="BE132" i="7"/>
  <c r="T132" i="7"/>
  <c r="R132" i="7"/>
  <c r="P132" i="7"/>
  <c r="BI130" i="7"/>
  <c r="BH130" i="7"/>
  <c r="BG130" i="7"/>
  <c r="BE130" i="7"/>
  <c r="T130" i="7"/>
  <c r="R130" i="7"/>
  <c r="P130" i="7"/>
  <c r="BI127" i="7"/>
  <c r="BH127" i="7"/>
  <c r="BG127" i="7"/>
  <c r="BE127" i="7"/>
  <c r="T127" i="7"/>
  <c r="R127" i="7"/>
  <c r="P127" i="7"/>
  <c r="BI125" i="7"/>
  <c r="BH125" i="7"/>
  <c r="BG125" i="7"/>
  <c r="BE125" i="7"/>
  <c r="T125" i="7"/>
  <c r="R125" i="7"/>
  <c r="P125" i="7"/>
  <c r="BI121" i="7"/>
  <c r="BH121" i="7"/>
  <c r="BG121" i="7"/>
  <c r="BE121" i="7"/>
  <c r="T121" i="7"/>
  <c r="R121" i="7"/>
  <c r="P121" i="7"/>
  <c r="BI120" i="7"/>
  <c r="BH120" i="7"/>
  <c r="BG120" i="7"/>
  <c r="BE120" i="7"/>
  <c r="T120" i="7"/>
  <c r="R120" i="7"/>
  <c r="P120" i="7"/>
  <c r="BI117" i="7"/>
  <c r="BH117" i="7"/>
  <c r="BG117" i="7"/>
  <c r="BE117" i="7"/>
  <c r="T117" i="7"/>
  <c r="R117" i="7"/>
  <c r="P117" i="7"/>
  <c r="BI114" i="7"/>
  <c r="BH114" i="7"/>
  <c r="BG114" i="7"/>
  <c r="BE114" i="7"/>
  <c r="T114" i="7"/>
  <c r="R114" i="7"/>
  <c r="P114" i="7"/>
  <c r="BI110" i="7"/>
  <c r="BH110" i="7"/>
  <c r="BG110" i="7"/>
  <c r="BE110" i="7"/>
  <c r="T110" i="7"/>
  <c r="R110" i="7"/>
  <c r="P110" i="7"/>
  <c r="BI108" i="7"/>
  <c r="BH108" i="7"/>
  <c r="BG108" i="7"/>
  <c r="BE108" i="7"/>
  <c r="T108" i="7"/>
  <c r="R108" i="7"/>
  <c r="P108" i="7"/>
  <c r="BI107" i="7"/>
  <c r="BH107" i="7"/>
  <c r="BG107" i="7"/>
  <c r="BE107" i="7"/>
  <c r="T107" i="7"/>
  <c r="R107" i="7"/>
  <c r="P107" i="7"/>
  <c r="BI106" i="7"/>
  <c r="BH106" i="7"/>
  <c r="BG106" i="7"/>
  <c r="BE106" i="7"/>
  <c r="T106" i="7"/>
  <c r="R106" i="7"/>
  <c r="P106" i="7"/>
  <c r="BI105" i="7"/>
  <c r="BH105" i="7"/>
  <c r="BG105" i="7"/>
  <c r="BE105" i="7"/>
  <c r="T105" i="7"/>
  <c r="R105" i="7"/>
  <c r="P105" i="7"/>
  <c r="BI104" i="7"/>
  <c r="BH104" i="7"/>
  <c r="BG104" i="7"/>
  <c r="BE104" i="7"/>
  <c r="T104" i="7"/>
  <c r="R104" i="7"/>
  <c r="P104" i="7"/>
  <c r="BI103" i="7"/>
  <c r="BH103" i="7"/>
  <c r="BG103" i="7"/>
  <c r="BE103" i="7"/>
  <c r="T103" i="7"/>
  <c r="R103" i="7"/>
  <c r="P103" i="7"/>
  <c r="BI102" i="7"/>
  <c r="BH102" i="7"/>
  <c r="BG102" i="7"/>
  <c r="BE102" i="7"/>
  <c r="T102" i="7"/>
  <c r="R102" i="7"/>
  <c r="P102" i="7"/>
  <c r="BI101" i="7"/>
  <c r="BH101" i="7"/>
  <c r="BG101" i="7"/>
  <c r="BE101" i="7"/>
  <c r="T101" i="7"/>
  <c r="R101" i="7"/>
  <c r="P101" i="7"/>
  <c r="BI100" i="7"/>
  <c r="BH100" i="7"/>
  <c r="BG100" i="7"/>
  <c r="BE100" i="7"/>
  <c r="T100" i="7"/>
  <c r="R100" i="7"/>
  <c r="P100" i="7"/>
  <c r="J94" i="7"/>
  <c r="J93" i="7"/>
  <c r="F93" i="7"/>
  <c r="F91" i="7"/>
  <c r="E89" i="7"/>
  <c r="J63" i="7"/>
  <c r="J62" i="7"/>
  <c r="F62" i="7"/>
  <c r="F60" i="7"/>
  <c r="E58" i="7"/>
  <c r="J22" i="7"/>
  <c r="E22" i="7"/>
  <c r="F63" i="7" s="1"/>
  <c r="J21" i="7"/>
  <c r="J16" i="7"/>
  <c r="J91" i="7" s="1"/>
  <c r="E7" i="7"/>
  <c r="E52" i="7" s="1"/>
  <c r="J41" i="6"/>
  <c r="J40" i="6"/>
  <c r="AY61" i="1"/>
  <c r="J39" i="6"/>
  <c r="AX61" i="1"/>
  <c r="BI194" i="6"/>
  <c r="BH194" i="6"/>
  <c r="BG194" i="6"/>
  <c r="BE194" i="6"/>
  <c r="T194" i="6"/>
  <c r="R194" i="6"/>
  <c r="P194" i="6"/>
  <c r="BI192" i="6"/>
  <c r="BH192" i="6"/>
  <c r="BG192" i="6"/>
  <c r="BE192" i="6"/>
  <c r="T192" i="6"/>
  <c r="R192" i="6"/>
  <c r="P192" i="6"/>
  <c r="BI188" i="6"/>
  <c r="BH188" i="6"/>
  <c r="BG188" i="6"/>
  <c r="BE188" i="6"/>
  <c r="T188" i="6"/>
  <c r="T187" i="6"/>
  <c r="R188" i="6"/>
  <c r="R187" i="6" s="1"/>
  <c r="P188" i="6"/>
  <c r="P187" i="6" s="1"/>
  <c r="BI185" i="6"/>
  <c r="BH185" i="6"/>
  <c r="BG185" i="6"/>
  <c r="BE185" i="6"/>
  <c r="T185" i="6"/>
  <c r="R185" i="6"/>
  <c r="P185" i="6"/>
  <c r="BI184" i="6"/>
  <c r="BH184" i="6"/>
  <c r="BG184" i="6"/>
  <c r="BE184" i="6"/>
  <c r="T184" i="6"/>
  <c r="R184" i="6"/>
  <c r="P184" i="6"/>
  <c r="BI182" i="6"/>
  <c r="BH182" i="6"/>
  <c r="BG182" i="6"/>
  <c r="BE182" i="6"/>
  <c r="T182" i="6"/>
  <c r="R182" i="6"/>
  <c r="P182" i="6"/>
  <c r="BI181" i="6"/>
  <c r="BH181" i="6"/>
  <c r="BG181" i="6"/>
  <c r="BE181" i="6"/>
  <c r="T181" i="6"/>
  <c r="R181" i="6"/>
  <c r="P181"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1" i="6"/>
  <c r="BH161" i="6"/>
  <c r="BG161" i="6"/>
  <c r="BE161" i="6"/>
  <c r="T161" i="6"/>
  <c r="R161" i="6"/>
  <c r="P161" i="6"/>
  <c r="BI160" i="6"/>
  <c r="BH160" i="6"/>
  <c r="BG160" i="6"/>
  <c r="BE160" i="6"/>
  <c r="T160" i="6"/>
  <c r="R160" i="6"/>
  <c r="P160" i="6"/>
  <c r="BI158" i="6"/>
  <c r="BH158" i="6"/>
  <c r="BG158" i="6"/>
  <c r="BE158" i="6"/>
  <c r="T158" i="6"/>
  <c r="R158" i="6"/>
  <c r="P158" i="6"/>
  <c r="BI157" i="6"/>
  <c r="BH157" i="6"/>
  <c r="BG157" i="6"/>
  <c r="BE157" i="6"/>
  <c r="T157" i="6"/>
  <c r="R157" i="6"/>
  <c r="P157"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0" i="6"/>
  <c r="BH150" i="6"/>
  <c r="BG150" i="6"/>
  <c r="BE150" i="6"/>
  <c r="T150" i="6"/>
  <c r="R150" i="6"/>
  <c r="P150" i="6"/>
  <c r="BI149" i="6"/>
  <c r="BH149" i="6"/>
  <c r="BG149" i="6"/>
  <c r="BE149" i="6"/>
  <c r="T149" i="6"/>
  <c r="R149" i="6"/>
  <c r="P149" i="6"/>
  <c r="BI147" i="6"/>
  <c r="BH147" i="6"/>
  <c r="BG147" i="6"/>
  <c r="BE147" i="6"/>
  <c r="T147" i="6"/>
  <c r="R147" i="6"/>
  <c r="P147" i="6"/>
  <c r="BI146" i="6"/>
  <c r="BH146" i="6"/>
  <c r="BG146" i="6"/>
  <c r="BE146" i="6"/>
  <c r="T146" i="6"/>
  <c r="R146" i="6"/>
  <c r="P146" i="6"/>
  <c r="BI145" i="6"/>
  <c r="BH145" i="6"/>
  <c r="BG145" i="6"/>
  <c r="BE145" i="6"/>
  <c r="T145" i="6"/>
  <c r="R145" i="6"/>
  <c r="P145" i="6"/>
  <c r="BI143" i="6"/>
  <c r="BH143" i="6"/>
  <c r="BG143" i="6"/>
  <c r="BE143" i="6"/>
  <c r="T143" i="6"/>
  <c r="R143" i="6"/>
  <c r="P143" i="6"/>
  <c r="BI142" i="6"/>
  <c r="BH142" i="6"/>
  <c r="BG142" i="6"/>
  <c r="BE142" i="6"/>
  <c r="T142" i="6"/>
  <c r="R142" i="6"/>
  <c r="P142" i="6"/>
  <c r="BI140" i="6"/>
  <c r="BH140" i="6"/>
  <c r="BG140" i="6"/>
  <c r="BE140" i="6"/>
  <c r="T140" i="6"/>
  <c r="R140" i="6"/>
  <c r="P140" i="6"/>
  <c r="BI139" i="6"/>
  <c r="BH139" i="6"/>
  <c r="BG139" i="6"/>
  <c r="BE139" i="6"/>
  <c r="T139" i="6"/>
  <c r="R139" i="6"/>
  <c r="P139" i="6"/>
  <c r="BI137" i="6"/>
  <c r="BH137" i="6"/>
  <c r="BG137" i="6"/>
  <c r="BE137" i="6"/>
  <c r="T137" i="6"/>
  <c r="R137" i="6"/>
  <c r="P137" i="6"/>
  <c r="BI136" i="6"/>
  <c r="BH136" i="6"/>
  <c r="BG136" i="6"/>
  <c r="BE136" i="6"/>
  <c r="T136" i="6"/>
  <c r="R136" i="6"/>
  <c r="P136" i="6"/>
  <c r="BI134" i="6"/>
  <c r="BH134" i="6"/>
  <c r="BG134" i="6"/>
  <c r="BE134" i="6"/>
  <c r="T134" i="6"/>
  <c r="R134" i="6"/>
  <c r="P134" i="6"/>
  <c r="BI133" i="6"/>
  <c r="BH133" i="6"/>
  <c r="BG133" i="6"/>
  <c r="BE133" i="6"/>
  <c r="T133" i="6"/>
  <c r="R133" i="6"/>
  <c r="P133" i="6"/>
  <c r="BI131" i="6"/>
  <c r="BH131" i="6"/>
  <c r="BG131" i="6"/>
  <c r="BE131" i="6"/>
  <c r="T131" i="6"/>
  <c r="R131" i="6"/>
  <c r="P131" i="6"/>
  <c r="BI130" i="6"/>
  <c r="BH130" i="6"/>
  <c r="BG130" i="6"/>
  <c r="BE130" i="6"/>
  <c r="T130" i="6"/>
  <c r="R130" i="6"/>
  <c r="P130" i="6"/>
  <c r="BI128" i="6"/>
  <c r="BH128" i="6"/>
  <c r="BG128" i="6"/>
  <c r="BE128" i="6"/>
  <c r="T128" i="6"/>
  <c r="R128" i="6"/>
  <c r="P128" i="6"/>
  <c r="BI126" i="6"/>
  <c r="BH126" i="6"/>
  <c r="BG126" i="6"/>
  <c r="BE126" i="6"/>
  <c r="T126" i="6"/>
  <c r="R126" i="6"/>
  <c r="P126" i="6"/>
  <c r="BI125" i="6"/>
  <c r="BH125" i="6"/>
  <c r="BG125" i="6"/>
  <c r="BE125" i="6"/>
  <c r="T125" i="6"/>
  <c r="R125" i="6"/>
  <c r="P125" i="6"/>
  <c r="BI123" i="6"/>
  <c r="BH123" i="6"/>
  <c r="BG123" i="6"/>
  <c r="BE123" i="6"/>
  <c r="T123" i="6"/>
  <c r="R123" i="6"/>
  <c r="P123" i="6"/>
  <c r="BI122" i="6"/>
  <c r="BH122" i="6"/>
  <c r="BG122" i="6"/>
  <c r="BE122" i="6"/>
  <c r="T122" i="6"/>
  <c r="R122" i="6"/>
  <c r="P122" i="6"/>
  <c r="BI120" i="6"/>
  <c r="BH120" i="6"/>
  <c r="BG120" i="6"/>
  <c r="BE120" i="6"/>
  <c r="T120" i="6"/>
  <c r="R120" i="6"/>
  <c r="P120" i="6"/>
  <c r="BI119" i="6"/>
  <c r="BH119" i="6"/>
  <c r="BG119" i="6"/>
  <c r="BE119" i="6"/>
  <c r="T119" i="6"/>
  <c r="R119" i="6"/>
  <c r="P119" i="6"/>
  <c r="BI118" i="6"/>
  <c r="BH118" i="6"/>
  <c r="BG118" i="6"/>
  <c r="BE118" i="6"/>
  <c r="T118" i="6"/>
  <c r="R118" i="6"/>
  <c r="P118" i="6"/>
  <c r="BI117" i="6"/>
  <c r="BH117" i="6"/>
  <c r="BG117" i="6"/>
  <c r="BE117" i="6"/>
  <c r="T117" i="6"/>
  <c r="R117" i="6"/>
  <c r="P117" i="6"/>
  <c r="BI115" i="6"/>
  <c r="BH115" i="6"/>
  <c r="BG115" i="6"/>
  <c r="BE115" i="6"/>
  <c r="T115" i="6"/>
  <c r="R115" i="6"/>
  <c r="P115" i="6"/>
  <c r="BI114" i="6"/>
  <c r="BH114" i="6"/>
  <c r="BG114" i="6"/>
  <c r="BE114" i="6"/>
  <c r="T114" i="6"/>
  <c r="R114" i="6"/>
  <c r="P114" i="6"/>
  <c r="BI112" i="6"/>
  <c r="BH112" i="6"/>
  <c r="BG112" i="6"/>
  <c r="BE112" i="6"/>
  <c r="T112" i="6"/>
  <c r="R112" i="6"/>
  <c r="P112" i="6"/>
  <c r="BI111" i="6"/>
  <c r="BH111" i="6"/>
  <c r="BG111" i="6"/>
  <c r="BE111" i="6"/>
  <c r="T111" i="6"/>
  <c r="R111" i="6"/>
  <c r="P111" i="6"/>
  <c r="BI109" i="6"/>
  <c r="BH109" i="6"/>
  <c r="BG109" i="6"/>
  <c r="BE109" i="6"/>
  <c r="T109" i="6"/>
  <c r="R109" i="6"/>
  <c r="P109" i="6"/>
  <c r="BI108" i="6"/>
  <c r="BH108" i="6"/>
  <c r="BG108" i="6"/>
  <c r="BE108" i="6"/>
  <c r="T108" i="6"/>
  <c r="R108" i="6"/>
  <c r="P108" i="6"/>
  <c r="BI107" i="6"/>
  <c r="BH107" i="6"/>
  <c r="BG107" i="6"/>
  <c r="BE107" i="6"/>
  <c r="T107" i="6"/>
  <c r="R107" i="6"/>
  <c r="P107" i="6"/>
  <c r="BI106" i="6"/>
  <c r="BH106" i="6"/>
  <c r="BG106" i="6"/>
  <c r="BE106" i="6"/>
  <c r="T106" i="6"/>
  <c r="R106" i="6"/>
  <c r="P106" i="6"/>
  <c r="BI104" i="6"/>
  <c r="BH104" i="6"/>
  <c r="BG104" i="6"/>
  <c r="BE104" i="6"/>
  <c r="T104" i="6"/>
  <c r="R104" i="6"/>
  <c r="P104" i="6"/>
  <c r="BI102" i="6"/>
  <c r="BH102" i="6"/>
  <c r="BG102" i="6"/>
  <c r="BE102" i="6"/>
  <c r="T102" i="6"/>
  <c r="R102" i="6"/>
  <c r="P102" i="6"/>
  <c r="BI100" i="6"/>
  <c r="BH100" i="6"/>
  <c r="BG100" i="6"/>
  <c r="BE100" i="6"/>
  <c r="T100" i="6"/>
  <c r="R100" i="6"/>
  <c r="P100" i="6"/>
  <c r="J94" i="6"/>
  <c r="J93" i="6"/>
  <c r="F93" i="6"/>
  <c r="F91" i="6"/>
  <c r="E89" i="6"/>
  <c r="J63" i="6"/>
  <c r="J62" i="6"/>
  <c r="F62" i="6"/>
  <c r="F60" i="6"/>
  <c r="E58" i="6"/>
  <c r="J22" i="6"/>
  <c r="E22" i="6"/>
  <c r="F94" i="6" s="1"/>
  <c r="J21" i="6"/>
  <c r="J16" i="6"/>
  <c r="J60" i="6" s="1"/>
  <c r="E7" i="6"/>
  <c r="E83" i="6" s="1"/>
  <c r="J41" i="5"/>
  <c r="J40" i="5"/>
  <c r="AY60" i="1"/>
  <c r="J39" i="5"/>
  <c r="AX60" i="1" s="1"/>
  <c r="BI288" i="5"/>
  <c r="BH288" i="5"/>
  <c r="BG288" i="5"/>
  <c r="BE288" i="5"/>
  <c r="T288" i="5"/>
  <c r="T287" i="5" s="1"/>
  <c r="R288" i="5"/>
  <c r="R287" i="5"/>
  <c r="R283" i="5" s="1"/>
  <c r="P288" i="5"/>
  <c r="P287" i="5"/>
  <c r="BI285" i="5"/>
  <c r="BH285" i="5"/>
  <c r="BG285" i="5"/>
  <c r="BE285" i="5"/>
  <c r="T285" i="5"/>
  <c r="T284" i="5" s="1"/>
  <c r="T283" i="5" s="1"/>
  <c r="R285" i="5"/>
  <c r="R284" i="5"/>
  <c r="P285" i="5"/>
  <c r="P284" i="5" s="1"/>
  <c r="P283" i="5" s="1"/>
  <c r="BI281" i="5"/>
  <c r="BH281" i="5"/>
  <c r="BG281" i="5"/>
  <c r="BE281" i="5"/>
  <c r="T281" i="5"/>
  <c r="T280" i="5"/>
  <c r="R281" i="5"/>
  <c r="R280" i="5"/>
  <c r="P281" i="5"/>
  <c r="P280" i="5" s="1"/>
  <c r="BI279" i="5"/>
  <c r="BH279" i="5"/>
  <c r="BG279" i="5"/>
  <c r="BE279" i="5"/>
  <c r="T279" i="5"/>
  <c r="R279" i="5"/>
  <c r="P279" i="5"/>
  <c r="BI278" i="5"/>
  <c r="BH278" i="5"/>
  <c r="BG278" i="5"/>
  <c r="BE278" i="5"/>
  <c r="T278" i="5"/>
  <c r="R278" i="5"/>
  <c r="P278" i="5"/>
  <c r="BI277" i="5"/>
  <c r="BH277" i="5"/>
  <c r="BG277" i="5"/>
  <c r="BE277" i="5"/>
  <c r="T277" i="5"/>
  <c r="R277" i="5"/>
  <c r="P277" i="5"/>
  <c r="BI276" i="5"/>
  <c r="BH276" i="5"/>
  <c r="BG276" i="5"/>
  <c r="BE276" i="5"/>
  <c r="T276" i="5"/>
  <c r="R276" i="5"/>
  <c r="P276" i="5"/>
  <c r="BI275" i="5"/>
  <c r="BH275" i="5"/>
  <c r="BG275" i="5"/>
  <c r="BE275" i="5"/>
  <c r="T275" i="5"/>
  <c r="R275" i="5"/>
  <c r="P275" i="5"/>
  <c r="BI274" i="5"/>
  <c r="BH274" i="5"/>
  <c r="BG274" i="5"/>
  <c r="BE274" i="5"/>
  <c r="T274" i="5"/>
  <c r="R274" i="5"/>
  <c r="P274" i="5"/>
  <c r="BI273" i="5"/>
  <c r="BH273" i="5"/>
  <c r="BG273" i="5"/>
  <c r="BE273" i="5"/>
  <c r="T273" i="5"/>
  <c r="R273" i="5"/>
  <c r="P273" i="5"/>
  <c r="BI272" i="5"/>
  <c r="BH272" i="5"/>
  <c r="BG272" i="5"/>
  <c r="BE272" i="5"/>
  <c r="T272" i="5"/>
  <c r="R272" i="5"/>
  <c r="P272" i="5"/>
  <c r="BI270" i="5"/>
  <c r="BH270" i="5"/>
  <c r="BG270" i="5"/>
  <c r="BE270" i="5"/>
  <c r="T270" i="5"/>
  <c r="R270" i="5"/>
  <c r="P270" i="5"/>
  <c r="BI268" i="5"/>
  <c r="BH268" i="5"/>
  <c r="BG268" i="5"/>
  <c r="BE268" i="5"/>
  <c r="T268" i="5"/>
  <c r="R268" i="5"/>
  <c r="P268" i="5"/>
  <c r="BI267" i="5"/>
  <c r="BH267" i="5"/>
  <c r="BG267" i="5"/>
  <c r="BE267" i="5"/>
  <c r="T267" i="5"/>
  <c r="R267" i="5"/>
  <c r="P267" i="5"/>
  <c r="BI265" i="5"/>
  <c r="BH265" i="5"/>
  <c r="BG265" i="5"/>
  <c r="BE265" i="5"/>
  <c r="T265" i="5"/>
  <c r="R265" i="5"/>
  <c r="P265" i="5"/>
  <c r="BI263" i="5"/>
  <c r="BH263" i="5"/>
  <c r="BG263" i="5"/>
  <c r="BE263" i="5"/>
  <c r="T263" i="5"/>
  <c r="R263" i="5"/>
  <c r="P263" i="5"/>
  <c r="BI261" i="5"/>
  <c r="BH261" i="5"/>
  <c r="BG261" i="5"/>
  <c r="BE261" i="5"/>
  <c r="T261" i="5"/>
  <c r="R261" i="5"/>
  <c r="P261" i="5"/>
  <c r="BI259" i="5"/>
  <c r="BH259" i="5"/>
  <c r="BG259" i="5"/>
  <c r="BE259" i="5"/>
  <c r="T259" i="5"/>
  <c r="R259" i="5"/>
  <c r="P259" i="5"/>
  <c r="BI258" i="5"/>
  <c r="BH258" i="5"/>
  <c r="BG258" i="5"/>
  <c r="BE258" i="5"/>
  <c r="T258" i="5"/>
  <c r="R258" i="5"/>
  <c r="P258" i="5"/>
  <c r="BI257" i="5"/>
  <c r="BH257" i="5"/>
  <c r="BG257" i="5"/>
  <c r="BE257" i="5"/>
  <c r="T257" i="5"/>
  <c r="R257" i="5"/>
  <c r="P257" i="5"/>
  <c r="BI255" i="5"/>
  <c r="BH255" i="5"/>
  <c r="BG255" i="5"/>
  <c r="BE255" i="5"/>
  <c r="T255" i="5"/>
  <c r="R255" i="5"/>
  <c r="P255" i="5"/>
  <c r="BI254" i="5"/>
  <c r="BH254" i="5"/>
  <c r="BG254" i="5"/>
  <c r="BE254" i="5"/>
  <c r="T254" i="5"/>
  <c r="R254" i="5"/>
  <c r="P254" i="5"/>
  <c r="BI252" i="5"/>
  <c r="BH252" i="5"/>
  <c r="BG252" i="5"/>
  <c r="BE252" i="5"/>
  <c r="T252" i="5"/>
  <c r="R252" i="5"/>
  <c r="P252" i="5"/>
  <c r="BI251" i="5"/>
  <c r="BH251" i="5"/>
  <c r="BG251" i="5"/>
  <c r="BE251" i="5"/>
  <c r="T251" i="5"/>
  <c r="R251" i="5"/>
  <c r="P251" i="5"/>
  <c r="BI249" i="5"/>
  <c r="BH249" i="5"/>
  <c r="BG249" i="5"/>
  <c r="BE249" i="5"/>
  <c r="T249" i="5"/>
  <c r="R249" i="5"/>
  <c r="P249" i="5"/>
  <c r="BI248" i="5"/>
  <c r="BH248" i="5"/>
  <c r="BG248" i="5"/>
  <c r="BE248" i="5"/>
  <c r="T248" i="5"/>
  <c r="R248" i="5"/>
  <c r="P248" i="5"/>
  <c r="BI246" i="5"/>
  <c r="BH246" i="5"/>
  <c r="BG246" i="5"/>
  <c r="BE246" i="5"/>
  <c r="T246" i="5"/>
  <c r="R246" i="5"/>
  <c r="P246" i="5"/>
  <c r="BI245" i="5"/>
  <c r="BH245" i="5"/>
  <c r="BG245" i="5"/>
  <c r="BE245" i="5"/>
  <c r="T245" i="5"/>
  <c r="R245" i="5"/>
  <c r="P245" i="5"/>
  <c r="BI244" i="5"/>
  <c r="BH244" i="5"/>
  <c r="BG244" i="5"/>
  <c r="BE244" i="5"/>
  <c r="T244" i="5"/>
  <c r="R244" i="5"/>
  <c r="P244" i="5"/>
  <c r="BI242" i="5"/>
  <c r="BH242" i="5"/>
  <c r="BG242" i="5"/>
  <c r="BE242" i="5"/>
  <c r="T242" i="5"/>
  <c r="R242" i="5"/>
  <c r="P242" i="5"/>
  <c r="BI241" i="5"/>
  <c r="BH241" i="5"/>
  <c r="BG241" i="5"/>
  <c r="BE241" i="5"/>
  <c r="T241" i="5"/>
  <c r="R241" i="5"/>
  <c r="P241" i="5"/>
  <c r="BI240" i="5"/>
  <c r="BH240" i="5"/>
  <c r="BG240" i="5"/>
  <c r="BE240" i="5"/>
  <c r="T240" i="5"/>
  <c r="R240" i="5"/>
  <c r="P240" i="5"/>
  <c r="BI239" i="5"/>
  <c r="BH239" i="5"/>
  <c r="BG239" i="5"/>
  <c r="BE239" i="5"/>
  <c r="T239" i="5"/>
  <c r="R239" i="5"/>
  <c r="P239" i="5"/>
  <c r="BI238" i="5"/>
  <c r="BH238" i="5"/>
  <c r="BG238" i="5"/>
  <c r="BE238" i="5"/>
  <c r="T238" i="5"/>
  <c r="R238" i="5"/>
  <c r="P238" i="5"/>
  <c r="BI236" i="5"/>
  <c r="BH236" i="5"/>
  <c r="BG236" i="5"/>
  <c r="BE236" i="5"/>
  <c r="T236" i="5"/>
  <c r="R236" i="5"/>
  <c r="P236" i="5"/>
  <c r="BI235" i="5"/>
  <c r="BH235" i="5"/>
  <c r="BG235" i="5"/>
  <c r="BE235" i="5"/>
  <c r="T235" i="5"/>
  <c r="R235" i="5"/>
  <c r="P235" i="5"/>
  <c r="BI233" i="5"/>
  <c r="BH233" i="5"/>
  <c r="BG233" i="5"/>
  <c r="BE233" i="5"/>
  <c r="T233" i="5"/>
  <c r="R233" i="5"/>
  <c r="P233" i="5"/>
  <c r="BI232" i="5"/>
  <c r="BH232" i="5"/>
  <c r="BG232" i="5"/>
  <c r="BE232" i="5"/>
  <c r="T232" i="5"/>
  <c r="R232" i="5"/>
  <c r="P232" i="5"/>
  <c r="BI230" i="5"/>
  <c r="BH230" i="5"/>
  <c r="BG230" i="5"/>
  <c r="BE230" i="5"/>
  <c r="T230" i="5"/>
  <c r="R230" i="5"/>
  <c r="P230" i="5"/>
  <c r="BI229" i="5"/>
  <c r="BH229" i="5"/>
  <c r="BG229" i="5"/>
  <c r="BE229" i="5"/>
  <c r="T229" i="5"/>
  <c r="R229" i="5"/>
  <c r="P229" i="5"/>
  <c r="BI227" i="5"/>
  <c r="BH227" i="5"/>
  <c r="BG227" i="5"/>
  <c r="BE227" i="5"/>
  <c r="T227" i="5"/>
  <c r="R227" i="5"/>
  <c r="P227" i="5"/>
  <c r="BI226" i="5"/>
  <c r="BH226" i="5"/>
  <c r="BG226" i="5"/>
  <c r="BE226" i="5"/>
  <c r="T226" i="5"/>
  <c r="R226" i="5"/>
  <c r="P226" i="5"/>
  <c r="BI224" i="5"/>
  <c r="BH224" i="5"/>
  <c r="BG224" i="5"/>
  <c r="BE224" i="5"/>
  <c r="T224" i="5"/>
  <c r="R224" i="5"/>
  <c r="P224" i="5"/>
  <c r="BI223" i="5"/>
  <c r="BH223" i="5"/>
  <c r="BG223" i="5"/>
  <c r="BE223" i="5"/>
  <c r="T223" i="5"/>
  <c r="R223" i="5"/>
  <c r="P223" i="5"/>
  <c r="BI222" i="5"/>
  <c r="BH222" i="5"/>
  <c r="BG222" i="5"/>
  <c r="BE222" i="5"/>
  <c r="T222" i="5"/>
  <c r="R222" i="5"/>
  <c r="P222" i="5"/>
  <c r="BI221" i="5"/>
  <c r="BH221" i="5"/>
  <c r="BG221" i="5"/>
  <c r="BE221" i="5"/>
  <c r="T221" i="5"/>
  <c r="R221" i="5"/>
  <c r="P221" i="5"/>
  <c r="BI220" i="5"/>
  <c r="BH220" i="5"/>
  <c r="BG220" i="5"/>
  <c r="BE220" i="5"/>
  <c r="T220" i="5"/>
  <c r="R220" i="5"/>
  <c r="P220" i="5"/>
  <c r="BI219" i="5"/>
  <c r="BH219" i="5"/>
  <c r="BG219" i="5"/>
  <c r="BE219" i="5"/>
  <c r="T219" i="5"/>
  <c r="R219" i="5"/>
  <c r="P219" i="5"/>
  <c r="BI218" i="5"/>
  <c r="BH218" i="5"/>
  <c r="BG218" i="5"/>
  <c r="BE218" i="5"/>
  <c r="T218" i="5"/>
  <c r="R218" i="5"/>
  <c r="P218" i="5"/>
  <c r="BI216" i="5"/>
  <c r="BH216" i="5"/>
  <c r="BG216" i="5"/>
  <c r="BE216" i="5"/>
  <c r="T216" i="5"/>
  <c r="R216" i="5"/>
  <c r="P216" i="5"/>
  <c r="BI215" i="5"/>
  <c r="BH215" i="5"/>
  <c r="BG215" i="5"/>
  <c r="BE215" i="5"/>
  <c r="T215" i="5"/>
  <c r="R215" i="5"/>
  <c r="P215" i="5"/>
  <c r="BI214" i="5"/>
  <c r="BH214" i="5"/>
  <c r="BG214" i="5"/>
  <c r="BE214" i="5"/>
  <c r="T214" i="5"/>
  <c r="R214" i="5"/>
  <c r="P214" i="5"/>
  <c r="BI212" i="5"/>
  <c r="BH212" i="5"/>
  <c r="BG212" i="5"/>
  <c r="BE212" i="5"/>
  <c r="T212" i="5"/>
  <c r="R212" i="5"/>
  <c r="P212" i="5"/>
  <c r="BI211" i="5"/>
  <c r="BH211" i="5"/>
  <c r="BG211" i="5"/>
  <c r="BE211" i="5"/>
  <c r="T211" i="5"/>
  <c r="R211" i="5"/>
  <c r="P211" i="5"/>
  <c r="BI210" i="5"/>
  <c r="BH210" i="5"/>
  <c r="BG210" i="5"/>
  <c r="BE210" i="5"/>
  <c r="T210" i="5"/>
  <c r="R210" i="5"/>
  <c r="P210" i="5"/>
  <c r="BI208" i="5"/>
  <c r="BH208" i="5"/>
  <c r="BG208" i="5"/>
  <c r="BE208" i="5"/>
  <c r="T208" i="5"/>
  <c r="R208" i="5"/>
  <c r="P208" i="5"/>
  <c r="BI207" i="5"/>
  <c r="BH207" i="5"/>
  <c r="BG207" i="5"/>
  <c r="BE207" i="5"/>
  <c r="T207" i="5"/>
  <c r="R207" i="5"/>
  <c r="P207" i="5"/>
  <c r="BI206" i="5"/>
  <c r="BH206" i="5"/>
  <c r="BG206" i="5"/>
  <c r="BE206" i="5"/>
  <c r="T206" i="5"/>
  <c r="R206" i="5"/>
  <c r="P206" i="5"/>
  <c r="BI204" i="5"/>
  <c r="BH204" i="5"/>
  <c r="BG204" i="5"/>
  <c r="BE204" i="5"/>
  <c r="T204" i="5"/>
  <c r="R204" i="5"/>
  <c r="P204" i="5"/>
  <c r="BI203" i="5"/>
  <c r="BH203" i="5"/>
  <c r="BG203" i="5"/>
  <c r="BE203" i="5"/>
  <c r="T203" i="5"/>
  <c r="R203" i="5"/>
  <c r="P203" i="5"/>
  <c r="BI202" i="5"/>
  <c r="BH202" i="5"/>
  <c r="BG202" i="5"/>
  <c r="BE202" i="5"/>
  <c r="T202" i="5"/>
  <c r="R202" i="5"/>
  <c r="P202" i="5"/>
  <c r="BI201" i="5"/>
  <c r="BH201" i="5"/>
  <c r="BG201" i="5"/>
  <c r="BE201" i="5"/>
  <c r="T201" i="5"/>
  <c r="R201" i="5"/>
  <c r="P201" i="5"/>
  <c r="BI200" i="5"/>
  <c r="BH200" i="5"/>
  <c r="BG200" i="5"/>
  <c r="BE200" i="5"/>
  <c r="T200" i="5"/>
  <c r="R200" i="5"/>
  <c r="P200" i="5"/>
  <c r="BI199" i="5"/>
  <c r="BH199" i="5"/>
  <c r="BG199" i="5"/>
  <c r="BE199" i="5"/>
  <c r="T199" i="5"/>
  <c r="R199" i="5"/>
  <c r="P199" i="5"/>
  <c r="BI198" i="5"/>
  <c r="BH198" i="5"/>
  <c r="BG198" i="5"/>
  <c r="BE198" i="5"/>
  <c r="T198" i="5"/>
  <c r="R198" i="5"/>
  <c r="P198" i="5"/>
  <c r="BI197" i="5"/>
  <c r="BH197" i="5"/>
  <c r="BG197" i="5"/>
  <c r="BE197" i="5"/>
  <c r="T197" i="5"/>
  <c r="R197" i="5"/>
  <c r="P197" i="5"/>
  <c r="BI195" i="5"/>
  <c r="BH195" i="5"/>
  <c r="BG195" i="5"/>
  <c r="BE195" i="5"/>
  <c r="T195" i="5"/>
  <c r="R195" i="5"/>
  <c r="P195" i="5"/>
  <c r="BI194" i="5"/>
  <c r="BH194" i="5"/>
  <c r="BG194" i="5"/>
  <c r="BE194" i="5"/>
  <c r="T194" i="5"/>
  <c r="R194" i="5"/>
  <c r="P194" i="5"/>
  <c r="BI192" i="5"/>
  <c r="BH192" i="5"/>
  <c r="BG192" i="5"/>
  <c r="BE192" i="5"/>
  <c r="T192" i="5"/>
  <c r="R192" i="5"/>
  <c r="P192" i="5"/>
  <c r="BI191" i="5"/>
  <c r="BH191" i="5"/>
  <c r="BG191" i="5"/>
  <c r="BE191" i="5"/>
  <c r="T191" i="5"/>
  <c r="R191" i="5"/>
  <c r="P191" i="5"/>
  <c r="BI189" i="5"/>
  <c r="BH189" i="5"/>
  <c r="BG189" i="5"/>
  <c r="BE189" i="5"/>
  <c r="T189" i="5"/>
  <c r="R189" i="5"/>
  <c r="P189" i="5"/>
  <c r="BI188" i="5"/>
  <c r="BH188" i="5"/>
  <c r="BG188" i="5"/>
  <c r="BE188" i="5"/>
  <c r="T188" i="5"/>
  <c r="R188" i="5"/>
  <c r="P188" i="5"/>
  <c r="BI186" i="5"/>
  <c r="BH186" i="5"/>
  <c r="BG186" i="5"/>
  <c r="BE186" i="5"/>
  <c r="T186" i="5"/>
  <c r="R186" i="5"/>
  <c r="P186" i="5"/>
  <c r="BI185" i="5"/>
  <c r="BH185" i="5"/>
  <c r="BG185" i="5"/>
  <c r="BE185" i="5"/>
  <c r="T185" i="5"/>
  <c r="R185" i="5"/>
  <c r="P185" i="5"/>
  <c r="BI183" i="5"/>
  <c r="BH183" i="5"/>
  <c r="BG183" i="5"/>
  <c r="BE183" i="5"/>
  <c r="T183" i="5"/>
  <c r="R183" i="5"/>
  <c r="P183" i="5"/>
  <c r="BI182" i="5"/>
  <c r="BH182" i="5"/>
  <c r="BG182" i="5"/>
  <c r="BE182" i="5"/>
  <c r="T182" i="5"/>
  <c r="R182" i="5"/>
  <c r="P182" i="5"/>
  <c r="BI180" i="5"/>
  <c r="BH180" i="5"/>
  <c r="BG180" i="5"/>
  <c r="BE180" i="5"/>
  <c r="T180" i="5"/>
  <c r="R180" i="5"/>
  <c r="P180" i="5"/>
  <c r="BI179" i="5"/>
  <c r="BH179" i="5"/>
  <c r="BG179" i="5"/>
  <c r="BE179" i="5"/>
  <c r="T179" i="5"/>
  <c r="R179" i="5"/>
  <c r="P179" i="5"/>
  <c r="BI177" i="5"/>
  <c r="BH177" i="5"/>
  <c r="BG177" i="5"/>
  <c r="BE177" i="5"/>
  <c r="T177" i="5"/>
  <c r="R177" i="5"/>
  <c r="P177" i="5"/>
  <c r="BI176" i="5"/>
  <c r="BH176" i="5"/>
  <c r="BG176" i="5"/>
  <c r="BE176" i="5"/>
  <c r="T176" i="5"/>
  <c r="R176" i="5"/>
  <c r="P176" i="5"/>
  <c r="BI174" i="5"/>
  <c r="BH174" i="5"/>
  <c r="BG174" i="5"/>
  <c r="BE174" i="5"/>
  <c r="T174" i="5"/>
  <c r="R174" i="5"/>
  <c r="P174" i="5"/>
  <c r="BI173" i="5"/>
  <c r="BH173" i="5"/>
  <c r="BG173" i="5"/>
  <c r="BE173" i="5"/>
  <c r="T173" i="5"/>
  <c r="R173" i="5"/>
  <c r="P173" i="5"/>
  <c r="BI171" i="5"/>
  <c r="BH171" i="5"/>
  <c r="BG171" i="5"/>
  <c r="BE171" i="5"/>
  <c r="T171" i="5"/>
  <c r="R171" i="5"/>
  <c r="P171" i="5"/>
  <c r="BI170" i="5"/>
  <c r="BH170" i="5"/>
  <c r="BG170" i="5"/>
  <c r="BE170" i="5"/>
  <c r="T170" i="5"/>
  <c r="R170" i="5"/>
  <c r="P170" i="5"/>
  <c r="BI168" i="5"/>
  <c r="BH168" i="5"/>
  <c r="BG168" i="5"/>
  <c r="BE168" i="5"/>
  <c r="T168" i="5"/>
  <c r="R168" i="5"/>
  <c r="P168" i="5"/>
  <c r="BI167" i="5"/>
  <c r="BH167" i="5"/>
  <c r="BG167" i="5"/>
  <c r="BE167" i="5"/>
  <c r="T167" i="5"/>
  <c r="R167" i="5"/>
  <c r="P167" i="5"/>
  <c r="BI165" i="5"/>
  <c r="BH165" i="5"/>
  <c r="BG165" i="5"/>
  <c r="BE165" i="5"/>
  <c r="T165" i="5"/>
  <c r="R165" i="5"/>
  <c r="P165" i="5"/>
  <c r="BI164" i="5"/>
  <c r="BH164" i="5"/>
  <c r="BG164" i="5"/>
  <c r="BE164" i="5"/>
  <c r="T164" i="5"/>
  <c r="R164" i="5"/>
  <c r="P164" i="5"/>
  <c r="BI162" i="5"/>
  <c r="BH162" i="5"/>
  <c r="BG162" i="5"/>
  <c r="BE162" i="5"/>
  <c r="T162" i="5"/>
  <c r="R162" i="5"/>
  <c r="P162" i="5"/>
  <c r="BI161" i="5"/>
  <c r="BH161" i="5"/>
  <c r="BG161" i="5"/>
  <c r="BE161" i="5"/>
  <c r="T161" i="5"/>
  <c r="R161" i="5"/>
  <c r="P161" i="5"/>
  <c r="BI160" i="5"/>
  <c r="BH160" i="5"/>
  <c r="BG160" i="5"/>
  <c r="BE160" i="5"/>
  <c r="T160" i="5"/>
  <c r="R160" i="5"/>
  <c r="P160"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3" i="5"/>
  <c r="BH153" i="5"/>
  <c r="BG153" i="5"/>
  <c r="BE153" i="5"/>
  <c r="T153" i="5"/>
  <c r="R153" i="5"/>
  <c r="P153" i="5"/>
  <c r="BI152" i="5"/>
  <c r="BH152" i="5"/>
  <c r="BG152" i="5"/>
  <c r="BE152" i="5"/>
  <c r="T152" i="5"/>
  <c r="R152" i="5"/>
  <c r="P152" i="5"/>
  <c r="BI150" i="5"/>
  <c r="BH150" i="5"/>
  <c r="BG150" i="5"/>
  <c r="BE150" i="5"/>
  <c r="T150" i="5"/>
  <c r="R150" i="5"/>
  <c r="P150" i="5"/>
  <c r="BI149" i="5"/>
  <c r="BH149" i="5"/>
  <c r="BG149" i="5"/>
  <c r="BE149" i="5"/>
  <c r="T149" i="5"/>
  <c r="R149" i="5"/>
  <c r="P149" i="5"/>
  <c r="BI148" i="5"/>
  <c r="BH148" i="5"/>
  <c r="BG148" i="5"/>
  <c r="BE148" i="5"/>
  <c r="T148" i="5"/>
  <c r="R148" i="5"/>
  <c r="P148" i="5"/>
  <c r="BI147" i="5"/>
  <c r="BH147" i="5"/>
  <c r="BG147" i="5"/>
  <c r="BE147" i="5"/>
  <c r="T147" i="5"/>
  <c r="R147" i="5"/>
  <c r="P147" i="5"/>
  <c r="BI146" i="5"/>
  <c r="BH146" i="5"/>
  <c r="BG146" i="5"/>
  <c r="BE146" i="5"/>
  <c r="T146" i="5"/>
  <c r="R146" i="5"/>
  <c r="P146" i="5"/>
  <c r="BI144" i="5"/>
  <c r="BH144" i="5"/>
  <c r="BG144" i="5"/>
  <c r="BE144" i="5"/>
  <c r="T144" i="5"/>
  <c r="R144" i="5"/>
  <c r="P144" i="5"/>
  <c r="BI143" i="5"/>
  <c r="BH143" i="5"/>
  <c r="BG143" i="5"/>
  <c r="BE143" i="5"/>
  <c r="T143" i="5"/>
  <c r="R143" i="5"/>
  <c r="P143" i="5"/>
  <c r="BI141" i="5"/>
  <c r="BH141" i="5"/>
  <c r="BG141" i="5"/>
  <c r="BE141" i="5"/>
  <c r="T141" i="5"/>
  <c r="R141" i="5"/>
  <c r="P141" i="5"/>
  <c r="BI140" i="5"/>
  <c r="BH140" i="5"/>
  <c r="BG140" i="5"/>
  <c r="BE140" i="5"/>
  <c r="T140" i="5"/>
  <c r="R140" i="5"/>
  <c r="P140" i="5"/>
  <c r="BI138" i="5"/>
  <c r="BH138" i="5"/>
  <c r="BG138" i="5"/>
  <c r="BE138" i="5"/>
  <c r="T138" i="5"/>
  <c r="R138" i="5"/>
  <c r="P138" i="5"/>
  <c r="BI137" i="5"/>
  <c r="BH137" i="5"/>
  <c r="BG137" i="5"/>
  <c r="BE137" i="5"/>
  <c r="T137" i="5"/>
  <c r="R137" i="5"/>
  <c r="P137" i="5"/>
  <c r="BI136" i="5"/>
  <c r="BH136" i="5"/>
  <c r="BG136" i="5"/>
  <c r="BE136" i="5"/>
  <c r="T136" i="5"/>
  <c r="R136" i="5"/>
  <c r="P136" i="5"/>
  <c r="BI134" i="5"/>
  <c r="BH134" i="5"/>
  <c r="BG134" i="5"/>
  <c r="BE134" i="5"/>
  <c r="T134" i="5"/>
  <c r="R134" i="5"/>
  <c r="P134" i="5"/>
  <c r="BI133" i="5"/>
  <c r="BH133" i="5"/>
  <c r="BG133" i="5"/>
  <c r="BE133" i="5"/>
  <c r="T133" i="5"/>
  <c r="R133" i="5"/>
  <c r="P133" i="5"/>
  <c r="BI132" i="5"/>
  <c r="BH132" i="5"/>
  <c r="BG132" i="5"/>
  <c r="BE132" i="5"/>
  <c r="T132" i="5"/>
  <c r="R132" i="5"/>
  <c r="P132" i="5"/>
  <c r="BI130" i="5"/>
  <c r="BH130" i="5"/>
  <c r="BG130" i="5"/>
  <c r="BE130" i="5"/>
  <c r="T130" i="5"/>
  <c r="R130" i="5"/>
  <c r="P130" i="5"/>
  <c r="BI129" i="5"/>
  <c r="BH129" i="5"/>
  <c r="BG129" i="5"/>
  <c r="BE129" i="5"/>
  <c r="T129" i="5"/>
  <c r="R129" i="5"/>
  <c r="P129" i="5"/>
  <c r="BI127" i="5"/>
  <c r="BH127" i="5"/>
  <c r="BG127" i="5"/>
  <c r="BE127" i="5"/>
  <c r="T127" i="5"/>
  <c r="R127" i="5"/>
  <c r="P127" i="5"/>
  <c r="BI126" i="5"/>
  <c r="BH126" i="5"/>
  <c r="BG126" i="5"/>
  <c r="BE126" i="5"/>
  <c r="T126" i="5"/>
  <c r="R126" i="5"/>
  <c r="P126" i="5"/>
  <c r="BI124" i="5"/>
  <c r="BH124" i="5"/>
  <c r="BG124" i="5"/>
  <c r="BE124" i="5"/>
  <c r="T124" i="5"/>
  <c r="R124" i="5"/>
  <c r="P124" i="5"/>
  <c r="BI123" i="5"/>
  <c r="BH123" i="5"/>
  <c r="BG123" i="5"/>
  <c r="BE123" i="5"/>
  <c r="T123" i="5"/>
  <c r="R123" i="5"/>
  <c r="P123" i="5"/>
  <c r="BI121" i="5"/>
  <c r="BH121" i="5"/>
  <c r="BG121" i="5"/>
  <c r="BE121" i="5"/>
  <c r="T121" i="5"/>
  <c r="R121" i="5"/>
  <c r="P121" i="5"/>
  <c r="BI120" i="5"/>
  <c r="BH120" i="5"/>
  <c r="BG120" i="5"/>
  <c r="BE120" i="5"/>
  <c r="T120" i="5"/>
  <c r="R120" i="5"/>
  <c r="P120" i="5"/>
  <c r="BI118" i="5"/>
  <c r="BH118" i="5"/>
  <c r="BG118" i="5"/>
  <c r="BE118" i="5"/>
  <c r="T118" i="5"/>
  <c r="R118" i="5"/>
  <c r="P118" i="5"/>
  <c r="BI117" i="5"/>
  <c r="BH117" i="5"/>
  <c r="BG117" i="5"/>
  <c r="BE117" i="5"/>
  <c r="T117" i="5"/>
  <c r="R117" i="5"/>
  <c r="P117" i="5"/>
  <c r="BI115" i="5"/>
  <c r="BH115" i="5"/>
  <c r="BG115" i="5"/>
  <c r="BE115" i="5"/>
  <c r="T115" i="5"/>
  <c r="R115" i="5"/>
  <c r="P115" i="5"/>
  <c r="BI114" i="5"/>
  <c r="BH114" i="5"/>
  <c r="BG114" i="5"/>
  <c r="BE114" i="5"/>
  <c r="T114" i="5"/>
  <c r="R114" i="5"/>
  <c r="P114" i="5"/>
  <c r="BI112" i="5"/>
  <c r="BH112" i="5"/>
  <c r="BG112" i="5"/>
  <c r="BE112" i="5"/>
  <c r="T112" i="5"/>
  <c r="R112" i="5"/>
  <c r="P112" i="5"/>
  <c r="BI111" i="5"/>
  <c r="BH111" i="5"/>
  <c r="BG111" i="5"/>
  <c r="BE111" i="5"/>
  <c r="T111" i="5"/>
  <c r="R111" i="5"/>
  <c r="P111" i="5"/>
  <c r="BI109" i="5"/>
  <c r="BH109" i="5"/>
  <c r="BG109" i="5"/>
  <c r="BE109" i="5"/>
  <c r="T109" i="5"/>
  <c r="R109" i="5"/>
  <c r="P109" i="5"/>
  <c r="BI108" i="5"/>
  <c r="BH108" i="5"/>
  <c r="BG108" i="5"/>
  <c r="BE108" i="5"/>
  <c r="T108" i="5"/>
  <c r="R108" i="5"/>
  <c r="P108" i="5"/>
  <c r="BI106" i="5"/>
  <c r="BH106" i="5"/>
  <c r="BG106" i="5"/>
  <c r="BE106" i="5"/>
  <c r="T106" i="5"/>
  <c r="R106" i="5"/>
  <c r="P106" i="5"/>
  <c r="BI105" i="5"/>
  <c r="BH105" i="5"/>
  <c r="BG105" i="5"/>
  <c r="BE105" i="5"/>
  <c r="T105" i="5"/>
  <c r="R105" i="5"/>
  <c r="P105" i="5"/>
  <c r="BI103" i="5"/>
  <c r="BH103" i="5"/>
  <c r="BG103" i="5"/>
  <c r="BE103" i="5"/>
  <c r="T103" i="5"/>
  <c r="R103" i="5"/>
  <c r="P103" i="5"/>
  <c r="BI102" i="5"/>
  <c r="BH102" i="5"/>
  <c r="BG102" i="5"/>
  <c r="BE102" i="5"/>
  <c r="T102" i="5"/>
  <c r="R102" i="5"/>
  <c r="P102" i="5"/>
  <c r="BI100" i="5"/>
  <c r="BH100" i="5"/>
  <c r="BG100" i="5"/>
  <c r="BE100" i="5"/>
  <c r="T100" i="5"/>
  <c r="R100" i="5"/>
  <c r="P100" i="5"/>
  <c r="J94" i="5"/>
  <c r="J93" i="5"/>
  <c r="F93" i="5"/>
  <c r="F91" i="5"/>
  <c r="E89" i="5"/>
  <c r="J63" i="5"/>
  <c r="J62" i="5"/>
  <c r="F62" i="5"/>
  <c r="F60" i="5"/>
  <c r="E58" i="5"/>
  <c r="J22" i="5"/>
  <c r="E22" i="5"/>
  <c r="F94" i="5" s="1"/>
  <c r="J21" i="5"/>
  <c r="J16" i="5"/>
  <c r="J91" i="5" s="1"/>
  <c r="E7" i="5"/>
  <c r="E52" i="5" s="1"/>
  <c r="J41" i="4"/>
  <c r="J40" i="4"/>
  <c r="AY59" i="1"/>
  <c r="J39" i="4"/>
  <c r="AX59" i="1" s="1"/>
  <c r="BI311" i="4"/>
  <c r="BH311" i="4"/>
  <c r="BG311" i="4"/>
  <c r="BE311" i="4"/>
  <c r="T311" i="4"/>
  <c r="T310" i="4" s="1"/>
  <c r="T309" i="4" s="1"/>
  <c r="R311" i="4"/>
  <c r="R310" i="4"/>
  <c r="R309" i="4" s="1"/>
  <c r="P311" i="4"/>
  <c r="P310" i="4" s="1"/>
  <c r="P309" i="4" s="1"/>
  <c r="BI307" i="4"/>
  <c r="BH307" i="4"/>
  <c r="BG307" i="4"/>
  <c r="BE307" i="4"/>
  <c r="T307" i="4"/>
  <c r="R307" i="4"/>
  <c r="P307" i="4"/>
  <c r="BI305" i="4"/>
  <c r="BH305" i="4"/>
  <c r="BG305" i="4"/>
  <c r="BE305" i="4"/>
  <c r="T305" i="4"/>
  <c r="R305" i="4"/>
  <c r="P305" i="4"/>
  <c r="BI304" i="4"/>
  <c r="BH304" i="4"/>
  <c r="BG304" i="4"/>
  <c r="BE304" i="4"/>
  <c r="T304" i="4"/>
  <c r="R304" i="4"/>
  <c r="P304" i="4"/>
  <c r="BI302" i="4"/>
  <c r="BH302" i="4"/>
  <c r="BG302" i="4"/>
  <c r="BE302" i="4"/>
  <c r="T302" i="4"/>
  <c r="R302" i="4"/>
  <c r="P302" i="4"/>
  <c r="BI299" i="4"/>
  <c r="BH299" i="4"/>
  <c r="BG299" i="4"/>
  <c r="BE299" i="4"/>
  <c r="T299" i="4"/>
  <c r="R299" i="4"/>
  <c r="P299" i="4"/>
  <c r="BI296" i="4"/>
  <c r="BH296" i="4"/>
  <c r="BG296" i="4"/>
  <c r="BE296" i="4"/>
  <c r="T296" i="4"/>
  <c r="R296" i="4"/>
  <c r="P296" i="4"/>
  <c r="BI293" i="4"/>
  <c r="BH293" i="4"/>
  <c r="BG293" i="4"/>
  <c r="BE293" i="4"/>
  <c r="T293" i="4"/>
  <c r="R293" i="4"/>
  <c r="P293" i="4"/>
  <c r="BI290" i="4"/>
  <c r="BH290" i="4"/>
  <c r="BG290" i="4"/>
  <c r="BE290" i="4"/>
  <c r="T290" i="4"/>
  <c r="R290" i="4"/>
  <c r="P290" i="4"/>
  <c r="BI287" i="4"/>
  <c r="BH287" i="4"/>
  <c r="BG287" i="4"/>
  <c r="BE287" i="4"/>
  <c r="T287" i="4"/>
  <c r="R287" i="4"/>
  <c r="P287" i="4"/>
  <c r="BI284" i="4"/>
  <c r="BH284" i="4"/>
  <c r="BG284" i="4"/>
  <c r="BE284" i="4"/>
  <c r="T284" i="4"/>
  <c r="R284" i="4"/>
  <c r="P284" i="4"/>
  <c r="BI281" i="4"/>
  <c r="BH281" i="4"/>
  <c r="BG281" i="4"/>
  <c r="BE281" i="4"/>
  <c r="T281" i="4"/>
  <c r="R281" i="4"/>
  <c r="P281" i="4"/>
  <c r="BI278" i="4"/>
  <c r="BH278" i="4"/>
  <c r="BG278" i="4"/>
  <c r="BE278" i="4"/>
  <c r="T278" i="4"/>
  <c r="R278" i="4"/>
  <c r="P278" i="4"/>
  <c r="BI276" i="4"/>
  <c r="BH276" i="4"/>
  <c r="BG276" i="4"/>
  <c r="BE276" i="4"/>
  <c r="T276" i="4"/>
  <c r="R276" i="4"/>
  <c r="P276" i="4"/>
  <c r="BI274" i="4"/>
  <c r="BH274" i="4"/>
  <c r="BG274" i="4"/>
  <c r="BE274" i="4"/>
  <c r="T274" i="4"/>
  <c r="R274" i="4"/>
  <c r="P274" i="4"/>
  <c r="BI272" i="4"/>
  <c r="BH272" i="4"/>
  <c r="BG272" i="4"/>
  <c r="BE272" i="4"/>
  <c r="T272" i="4"/>
  <c r="R272" i="4"/>
  <c r="P272" i="4"/>
  <c r="BI270" i="4"/>
  <c r="BH270" i="4"/>
  <c r="BG270" i="4"/>
  <c r="BE270" i="4"/>
  <c r="T270" i="4"/>
  <c r="R270" i="4"/>
  <c r="P270" i="4"/>
  <c r="BI268" i="4"/>
  <c r="BH268" i="4"/>
  <c r="BG268" i="4"/>
  <c r="BE268" i="4"/>
  <c r="T268" i="4"/>
  <c r="R268" i="4"/>
  <c r="P268" i="4"/>
  <c r="BI264" i="4"/>
  <c r="BH264" i="4"/>
  <c r="BG264" i="4"/>
  <c r="BE264" i="4"/>
  <c r="T264" i="4"/>
  <c r="R264" i="4"/>
  <c r="P264" i="4"/>
  <c r="BI262" i="4"/>
  <c r="BH262" i="4"/>
  <c r="BG262" i="4"/>
  <c r="BE262" i="4"/>
  <c r="T262" i="4"/>
  <c r="R262" i="4"/>
  <c r="P262" i="4"/>
  <c r="BI260" i="4"/>
  <c r="BH260" i="4"/>
  <c r="BG260" i="4"/>
  <c r="BE260" i="4"/>
  <c r="T260" i="4"/>
  <c r="R260" i="4"/>
  <c r="P260" i="4"/>
  <c r="BI258" i="4"/>
  <c r="BH258" i="4"/>
  <c r="BG258" i="4"/>
  <c r="BE258" i="4"/>
  <c r="T258" i="4"/>
  <c r="R258" i="4"/>
  <c r="P258" i="4"/>
  <c r="BI255" i="4"/>
  <c r="BH255" i="4"/>
  <c r="BG255" i="4"/>
  <c r="BE255" i="4"/>
  <c r="T255" i="4"/>
  <c r="R255" i="4"/>
  <c r="P255" i="4"/>
  <c r="BI253" i="4"/>
  <c r="BH253" i="4"/>
  <c r="BG253" i="4"/>
  <c r="BE253" i="4"/>
  <c r="T253" i="4"/>
  <c r="R253" i="4"/>
  <c r="P253" i="4"/>
  <c r="BI251" i="4"/>
  <c r="BH251" i="4"/>
  <c r="BG251" i="4"/>
  <c r="BE251" i="4"/>
  <c r="T251" i="4"/>
  <c r="R251" i="4"/>
  <c r="P251" i="4"/>
  <c r="BI249" i="4"/>
  <c r="BH249" i="4"/>
  <c r="BG249" i="4"/>
  <c r="BE249" i="4"/>
  <c r="T249" i="4"/>
  <c r="R249" i="4"/>
  <c r="P249" i="4"/>
  <c r="BI247" i="4"/>
  <c r="BH247" i="4"/>
  <c r="BG247" i="4"/>
  <c r="BE247" i="4"/>
  <c r="T247" i="4"/>
  <c r="R247" i="4"/>
  <c r="P247" i="4"/>
  <c r="BI245" i="4"/>
  <c r="BH245" i="4"/>
  <c r="BG245" i="4"/>
  <c r="BE245" i="4"/>
  <c r="T245" i="4"/>
  <c r="R245" i="4"/>
  <c r="P245" i="4"/>
  <c r="BI243" i="4"/>
  <c r="BH243" i="4"/>
  <c r="BG243" i="4"/>
  <c r="BE243" i="4"/>
  <c r="T243" i="4"/>
  <c r="R243" i="4"/>
  <c r="P243" i="4"/>
  <c r="BI241" i="4"/>
  <c r="BH241" i="4"/>
  <c r="BG241" i="4"/>
  <c r="BE241" i="4"/>
  <c r="T241" i="4"/>
  <c r="R241" i="4"/>
  <c r="P241" i="4"/>
  <c r="BI239" i="4"/>
  <c r="BH239" i="4"/>
  <c r="BG239" i="4"/>
  <c r="BE239" i="4"/>
  <c r="T239" i="4"/>
  <c r="R239" i="4"/>
  <c r="P239" i="4"/>
  <c r="BI236" i="4"/>
  <c r="BH236" i="4"/>
  <c r="BG236" i="4"/>
  <c r="BE236" i="4"/>
  <c r="T236" i="4"/>
  <c r="R236" i="4"/>
  <c r="P236" i="4"/>
  <c r="BI233" i="4"/>
  <c r="BH233" i="4"/>
  <c r="BG233" i="4"/>
  <c r="BE233" i="4"/>
  <c r="T233" i="4"/>
  <c r="R233" i="4"/>
  <c r="P233" i="4"/>
  <c r="BI230" i="4"/>
  <c r="BH230" i="4"/>
  <c r="BG230" i="4"/>
  <c r="BE230" i="4"/>
  <c r="T230" i="4"/>
  <c r="R230" i="4"/>
  <c r="P230" i="4"/>
  <c r="BI227" i="4"/>
  <c r="BH227" i="4"/>
  <c r="BG227" i="4"/>
  <c r="BE227" i="4"/>
  <c r="T227" i="4"/>
  <c r="R227" i="4"/>
  <c r="P227" i="4"/>
  <c r="BI224" i="4"/>
  <c r="BH224" i="4"/>
  <c r="BG224" i="4"/>
  <c r="BE224" i="4"/>
  <c r="T224" i="4"/>
  <c r="R224" i="4"/>
  <c r="P224" i="4"/>
  <c r="BI221" i="4"/>
  <c r="BH221" i="4"/>
  <c r="BG221" i="4"/>
  <c r="BE221" i="4"/>
  <c r="T221" i="4"/>
  <c r="R221" i="4"/>
  <c r="P221" i="4"/>
  <c r="BI218" i="4"/>
  <c r="BH218" i="4"/>
  <c r="BG218" i="4"/>
  <c r="BE218" i="4"/>
  <c r="T218" i="4"/>
  <c r="R218" i="4"/>
  <c r="P218" i="4"/>
  <c r="BI216" i="4"/>
  <c r="BH216" i="4"/>
  <c r="BG216" i="4"/>
  <c r="BE216" i="4"/>
  <c r="T216" i="4"/>
  <c r="R216" i="4"/>
  <c r="P216" i="4"/>
  <c r="BI213" i="4"/>
  <c r="BH213" i="4"/>
  <c r="BG213" i="4"/>
  <c r="BE213" i="4"/>
  <c r="T213" i="4"/>
  <c r="R213" i="4"/>
  <c r="P213" i="4"/>
  <c r="BI210" i="4"/>
  <c r="BH210" i="4"/>
  <c r="BG210" i="4"/>
  <c r="BE210" i="4"/>
  <c r="T210" i="4"/>
  <c r="R210" i="4"/>
  <c r="P210" i="4"/>
  <c r="BI207" i="4"/>
  <c r="BH207" i="4"/>
  <c r="BG207" i="4"/>
  <c r="BE207" i="4"/>
  <c r="T207" i="4"/>
  <c r="R207" i="4"/>
  <c r="P207" i="4"/>
  <c r="BI205" i="4"/>
  <c r="BH205" i="4"/>
  <c r="BG205" i="4"/>
  <c r="BE205" i="4"/>
  <c r="T205" i="4"/>
  <c r="R205" i="4"/>
  <c r="P205" i="4"/>
  <c r="BI204" i="4"/>
  <c r="BH204" i="4"/>
  <c r="BG204" i="4"/>
  <c r="BE204" i="4"/>
  <c r="T204" i="4"/>
  <c r="R204" i="4"/>
  <c r="P204" i="4"/>
  <c r="BI202" i="4"/>
  <c r="BH202" i="4"/>
  <c r="BG202" i="4"/>
  <c r="BE202" i="4"/>
  <c r="T202" i="4"/>
  <c r="R202" i="4"/>
  <c r="P202" i="4"/>
  <c r="BI201" i="4"/>
  <c r="BH201" i="4"/>
  <c r="BG201" i="4"/>
  <c r="BE201" i="4"/>
  <c r="T201" i="4"/>
  <c r="R201" i="4"/>
  <c r="P201" i="4"/>
  <c r="BI200" i="4"/>
  <c r="BH200" i="4"/>
  <c r="BG200" i="4"/>
  <c r="BE200" i="4"/>
  <c r="T200" i="4"/>
  <c r="R200" i="4"/>
  <c r="P200" i="4"/>
  <c r="BI199" i="4"/>
  <c r="BH199" i="4"/>
  <c r="BG199" i="4"/>
  <c r="BE199" i="4"/>
  <c r="T199" i="4"/>
  <c r="R199" i="4"/>
  <c r="P199" i="4"/>
  <c r="BI196" i="4"/>
  <c r="BH196" i="4"/>
  <c r="BG196" i="4"/>
  <c r="BE196" i="4"/>
  <c r="T196" i="4"/>
  <c r="R196" i="4"/>
  <c r="P196" i="4"/>
  <c r="BI193" i="4"/>
  <c r="BH193" i="4"/>
  <c r="BG193" i="4"/>
  <c r="BE193" i="4"/>
  <c r="T193" i="4"/>
  <c r="R193" i="4"/>
  <c r="P193" i="4"/>
  <c r="BI190" i="4"/>
  <c r="BH190" i="4"/>
  <c r="BG190" i="4"/>
  <c r="BE190" i="4"/>
  <c r="T190" i="4"/>
  <c r="R190" i="4"/>
  <c r="P190" i="4"/>
  <c r="BI187" i="4"/>
  <c r="BH187" i="4"/>
  <c r="BG187" i="4"/>
  <c r="BE187" i="4"/>
  <c r="T187" i="4"/>
  <c r="R187" i="4"/>
  <c r="P187" i="4"/>
  <c r="BI184" i="4"/>
  <c r="BH184" i="4"/>
  <c r="BG184" i="4"/>
  <c r="BE184" i="4"/>
  <c r="T184" i="4"/>
  <c r="R184" i="4"/>
  <c r="P184" i="4"/>
  <c r="BI181" i="4"/>
  <c r="BH181" i="4"/>
  <c r="BG181" i="4"/>
  <c r="BE181" i="4"/>
  <c r="T181" i="4"/>
  <c r="R181" i="4"/>
  <c r="P181" i="4"/>
  <c r="BI178" i="4"/>
  <c r="BH178" i="4"/>
  <c r="BG178" i="4"/>
  <c r="BE178" i="4"/>
  <c r="T178" i="4"/>
  <c r="R178" i="4"/>
  <c r="P178" i="4"/>
  <c r="BI175" i="4"/>
  <c r="BH175" i="4"/>
  <c r="BG175" i="4"/>
  <c r="BE175" i="4"/>
  <c r="T175" i="4"/>
  <c r="R175" i="4"/>
  <c r="P175" i="4"/>
  <c r="BI172" i="4"/>
  <c r="BH172" i="4"/>
  <c r="BG172" i="4"/>
  <c r="BE172" i="4"/>
  <c r="T172" i="4"/>
  <c r="R172" i="4"/>
  <c r="P172" i="4"/>
  <c r="BI169" i="4"/>
  <c r="BH169" i="4"/>
  <c r="BG169" i="4"/>
  <c r="BE169" i="4"/>
  <c r="T169" i="4"/>
  <c r="R169" i="4"/>
  <c r="P169" i="4"/>
  <c r="BI166" i="4"/>
  <c r="BH166" i="4"/>
  <c r="BG166" i="4"/>
  <c r="BE166" i="4"/>
  <c r="T166" i="4"/>
  <c r="R166" i="4"/>
  <c r="P166" i="4"/>
  <c r="BI163" i="4"/>
  <c r="BH163" i="4"/>
  <c r="BG163" i="4"/>
  <c r="BE163" i="4"/>
  <c r="T163" i="4"/>
  <c r="R163" i="4"/>
  <c r="P163" i="4"/>
  <c r="BI161" i="4"/>
  <c r="BH161" i="4"/>
  <c r="BG161" i="4"/>
  <c r="BE161" i="4"/>
  <c r="T161" i="4"/>
  <c r="R161" i="4"/>
  <c r="P161" i="4"/>
  <c r="BI160" i="4"/>
  <c r="BH160" i="4"/>
  <c r="BG160" i="4"/>
  <c r="BE160" i="4"/>
  <c r="T160" i="4"/>
  <c r="R160" i="4"/>
  <c r="P160" i="4"/>
  <c r="BI159" i="4"/>
  <c r="BH159" i="4"/>
  <c r="BG159" i="4"/>
  <c r="BE159" i="4"/>
  <c r="T159" i="4"/>
  <c r="R159" i="4"/>
  <c r="P159" i="4"/>
  <c r="BI157" i="4"/>
  <c r="BH157" i="4"/>
  <c r="BG157" i="4"/>
  <c r="BE157" i="4"/>
  <c r="T157" i="4"/>
  <c r="R157" i="4"/>
  <c r="P157" i="4"/>
  <c r="BI155" i="4"/>
  <c r="BH155" i="4"/>
  <c r="BG155" i="4"/>
  <c r="BE155" i="4"/>
  <c r="T155" i="4"/>
  <c r="R155" i="4"/>
  <c r="P155" i="4"/>
  <c r="BI153" i="4"/>
  <c r="BH153" i="4"/>
  <c r="BG153" i="4"/>
  <c r="BE153" i="4"/>
  <c r="T153" i="4"/>
  <c r="R153" i="4"/>
  <c r="P153" i="4"/>
  <c r="BI152" i="4"/>
  <c r="BH152" i="4"/>
  <c r="BG152" i="4"/>
  <c r="BE152" i="4"/>
  <c r="T152" i="4"/>
  <c r="R152" i="4"/>
  <c r="P152" i="4"/>
  <c r="BI150" i="4"/>
  <c r="BH150" i="4"/>
  <c r="BG150" i="4"/>
  <c r="BE150" i="4"/>
  <c r="T150" i="4"/>
  <c r="R150" i="4"/>
  <c r="P150" i="4"/>
  <c r="BI147" i="4"/>
  <c r="BH147" i="4"/>
  <c r="BG147" i="4"/>
  <c r="BE147" i="4"/>
  <c r="T147" i="4"/>
  <c r="R147" i="4"/>
  <c r="P147" i="4"/>
  <c r="BI145" i="4"/>
  <c r="BH145" i="4"/>
  <c r="BG145" i="4"/>
  <c r="BE145" i="4"/>
  <c r="T145" i="4"/>
  <c r="R145" i="4"/>
  <c r="P145" i="4"/>
  <c r="BI143" i="4"/>
  <c r="BH143" i="4"/>
  <c r="BG143" i="4"/>
  <c r="BE143" i="4"/>
  <c r="T143" i="4"/>
  <c r="R143" i="4"/>
  <c r="P143" i="4"/>
  <c r="BI141" i="4"/>
  <c r="BH141" i="4"/>
  <c r="BG141" i="4"/>
  <c r="BE141" i="4"/>
  <c r="T141" i="4"/>
  <c r="R141" i="4"/>
  <c r="P141" i="4"/>
  <c r="BI140" i="4"/>
  <c r="BH140" i="4"/>
  <c r="BG140" i="4"/>
  <c r="BE140" i="4"/>
  <c r="T140" i="4"/>
  <c r="R140" i="4"/>
  <c r="P140" i="4"/>
  <c r="BI137" i="4"/>
  <c r="BH137" i="4"/>
  <c r="BG137" i="4"/>
  <c r="BE137" i="4"/>
  <c r="T137" i="4"/>
  <c r="R137" i="4"/>
  <c r="P137" i="4"/>
  <c r="BI136" i="4"/>
  <c r="BH136" i="4"/>
  <c r="BG136" i="4"/>
  <c r="BE136" i="4"/>
  <c r="T136" i="4"/>
  <c r="R136" i="4"/>
  <c r="P136" i="4"/>
  <c r="BI135" i="4"/>
  <c r="BH135" i="4"/>
  <c r="BG135" i="4"/>
  <c r="BE135" i="4"/>
  <c r="T135" i="4"/>
  <c r="R135" i="4"/>
  <c r="P135" i="4"/>
  <c r="BI134" i="4"/>
  <c r="BH134" i="4"/>
  <c r="BG134" i="4"/>
  <c r="BE134" i="4"/>
  <c r="T134" i="4"/>
  <c r="R134" i="4"/>
  <c r="P134" i="4"/>
  <c r="BI133" i="4"/>
  <c r="BH133" i="4"/>
  <c r="BG133" i="4"/>
  <c r="BE133" i="4"/>
  <c r="T133" i="4"/>
  <c r="R133" i="4"/>
  <c r="P133" i="4"/>
  <c r="BI132" i="4"/>
  <c r="BH132" i="4"/>
  <c r="BG132" i="4"/>
  <c r="BE132" i="4"/>
  <c r="T132" i="4"/>
  <c r="R132" i="4"/>
  <c r="P132" i="4"/>
  <c r="BI131" i="4"/>
  <c r="BH131" i="4"/>
  <c r="BG131" i="4"/>
  <c r="BE131" i="4"/>
  <c r="T131" i="4"/>
  <c r="R131" i="4"/>
  <c r="P131" i="4"/>
  <c r="BI130" i="4"/>
  <c r="BH130" i="4"/>
  <c r="BG130" i="4"/>
  <c r="BE130" i="4"/>
  <c r="T130" i="4"/>
  <c r="R130" i="4"/>
  <c r="P130" i="4"/>
  <c r="BI129" i="4"/>
  <c r="BH129" i="4"/>
  <c r="BG129" i="4"/>
  <c r="BE129" i="4"/>
  <c r="T129" i="4"/>
  <c r="R129" i="4"/>
  <c r="P129" i="4"/>
  <c r="BI126" i="4"/>
  <c r="BH126" i="4"/>
  <c r="BG126" i="4"/>
  <c r="BE126" i="4"/>
  <c r="T126" i="4"/>
  <c r="R126" i="4"/>
  <c r="P126" i="4"/>
  <c r="BI124" i="4"/>
  <c r="BH124" i="4"/>
  <c r="BG124" i="4"/>
  <c r="BE124" i="4"/>
  <c r="T124" i="4"/>
  <c r="R124" i="4"/>
  <c r="P124" i="4"/>
  <c r="BI122" i="4"/>
  <c r="BH122" i="4"/>
  <c r="BG122" i="4"/>
  <c r="BE122" i="4"/>
  <c r="T122" i="4"/>
  <c r="R122" i="4"/>
  <c r="P122" i="4"/>
  <c r="BI119" i="4"/>
  <c r="BH119" i="4"/>
  <c r="BG119" i="4"/>
  <c r="BE119" i="4"/>
  <c r="T119" i="4"/>
  <c r="R119" i="4"/>
  <c r="P119" i="4"/>
  <c r="BI118" i="4"/>
  <c r="BH118" i="4"/>
  <c r="BG118" i="4"/>
  <c r="BE118" i="4"/>
  <c r="T118" i="4"/>
  <c r="R118" i="4"/>
  <c r="P118" i="4"/>
  <c r="BI117" i="4"/>
  <c r="BH117" i="4"/>
  <c r="BG117" i="4"/>
  <c r="BE117" i="4"/>
  <c r="T117" i="4"/>
  <c r="R117" i="4"/>
  <c r="P117" i="4"/>
  <c r="BI115" i="4"/>
  <c r="BH115" i="4"/>
  <c r="BG115" i="4"/>
  <c r="BE115" i="4"/>
  <c r="T115" i="4"/>
  <c r="R115" i="4"/>
  <c r="P115" i="4"/>
  <c r="BI112" i="4"/>
  <c r="BH112" i="4"/>
  <c r="BG112" i="4"/>
  <c r="BE112" i="4"/>
  <c r="T112" i="4"/>
  <c r="R112" i="4"/>
  <c r="P112" i="4"/>
  <c r="BI110" i="4"/>
  <c r="BH110" i="4"/>
  <c r="BG110" i="4"/>
  <c r="BE110" i="4"/>
  <c r="T110" i="4"/>
  <c r="R110" i="4"/>
  <c r="P110" i="4"/>
  <c r="BI108" i="4"/>
  <c r="BH108" i="4"/>
  <c r="BG108" i="4"/>
  <c r="BE108" i="4"/>
  <c r="T108" i="4"/>
  <c r="R108" i="4"/>
  <c r="P108" i="4"/>
  <c r="BI106" i="4"/>
  <c r="BH106" i="4"/>
  <c r="BG106" i="4"/>
  <c r="BE106" i="4"/>
  <c r="T106" i="4"/>
  <c r="R106" i="4"/>
  <c r="P106" i="4"/>
  <c r="BI103" i="4"/>
  <c r="BH103" i="4"/>
  <c r="BG103" i="4"/>
  <c r="BE103" i="4"/>
  <c r="T103" i="4"/>
  <c r="R103" i="4"/>
  <c r="P103" i="4"/>
  <c r="J97" i="4"/>
  <c r="J96" i="4"/>
  <c r="F96" i="4"/>
  <c r="F94" i="4"/>
  <c r="E92" i="4"/>
  <c r="J63" i="4"/>
  <c r="J62" i="4"/>
  <c r="F62" i="4"/>
  <c r="F60" i="4"/>
  <c r="E58" i="4"/>
  <c r="J22" i="4"/>
  <c r="E22" i="4"/>
  <c r="F97" i="4" s="1"/>
  <c r="J21" i="4"/>
  <c r="J16" i="4"/>
  <c r="J94" i="4" s="1"/>
  <c r="E7" i="4"/>
  <c r="E86" i="4" s="1"/>
  <c r="J41" i="3"/>
  <c r="J40" i="3"/>
  <c r="AY58" i="1"/>
  <c r="J39" i="3"/>
  <c r="AX58" i="1"/>
  <c r="BI593" i="3"/>
  <c r="BH593" i="3"/>
  <c r="BG593" i="3"/>
  <c r="BE593" i="3"/>
  <c r="T593" i="3"/>
  <c r="T592" i="3" s="1"/>
  <c r="R593" i="3"/>
  <c r="R592" i="3" s="1"/>
  <c r="P593" i="3"/>
  <c r="P592" i="3"/>
  <c r="BI589" i="3"/>
  <c r="BH589" i="3"/>
  <c r="BG589" i="3"/>
  <c r="BE589" i="3"/>
  <c r="T589" i="3"/>
  <c r="T588" i="3"/>
  <c r="R589" i="3"/>
  <c r="R588" i="3"/>
  <c r="P589" i="3"/>
  <c r="P588" i="3" s="1"/>
  <c r="BI586" i="3"/>
  <c r="BH586" i="3"/>
  <c r="BG586" i="3"/>
  <c r="BE586" i="3"/>
  <c r="T586" i="3"/>
  <c r="R586" i="3"/>
  <c r="P586" i="3"/>
  <c r="BI584" i="3"/>
  <c r="BH584" i="3"/>
  <c r="BG584" i="3"/>
  <c r="BE584" i="3"/>
  <c r="T584" i="3"/>
  <c r="R584" i="3"/>
  <c r="P584" i="3"/>
  <c r="BI582" i="3"/>
  <c r="BH582" i="3"/>
  <c r="BG582" i="3"/>
  <c r="BE582" i="3"/>
  <c r="T582" i="3"/>
  <c r="R582" i="3"/>
  <c r="P582" i="3"/>
  <c r="BI579" i="3"/>
  <c r="BH579" i="3"/>
  <c r="BG579" i="3"/>
  <c r="BE579" i="3"/>
  <c r="T579" i="3"/>
  <c r="R579" i="3"/>
  <c r="P579" i="3"/>
  <c r="BI576" i="3"/>
  <c r="BH576" i="3"/>
  <c r="BG576" i="3"/>
  <c r="BE576" i="3"/>
  <c r="T576" i="3"/>
  <c r="R576" i="3"/>
  <c r="P576" i="3"/>
  <c r="BI573" i="3"/>
  <c r="BH573" i="3"/>
  <c r="BG573" i="3"/>
  <c r="BE573" i="3"/>
  <c r="T573" i="3"/>
  <c r="R573" i="3"/>
  <c r="P573" i="3"/>
  <c r="BI570" i="3"/>
  <c r="BH570" i="3"/>
  <c r="BG570" i="3"/>
  <c r="BE570" i="3"/>
  <c r="T570" i="3"/>
  <c r="R570" i="3"/>
  <c r="P570" i="3"/>
  <c r="BI567" i="3"/>
  <c r="BH567" i="3"/>
  <c r="BG567" i="3"/>
  <c r="BE567" i="3"/>
  <c r="T567" i="3"/>
  <c r="R567" i="3"/>
  <c r="P567" i="3"/>
  <c r="BI564" i="3"/>
  <c r="BH564" i="3"/>
  <c r="BG564" i="3"/>
  <c r="BE564" i="3"/>
  <c r="T564" i="3"/>
  <c r="R564" i="3"/>
  <c r="P564" i="3"/>
  <c r="BI561" i="3"/>
  <c r="BH561" i="3"/>
  <c r="BG561" i="3"/>
  <c r="BE561" i="3"/>
  <c r="T561" i="3"/>
  <c r="R561" i="3"/>
  <c r="P561" i="3"/>
  <c r="BI559" i="3"/>
  <c r="BH559" i="3"/>
  <c r="BG559" i="3"/>
  <c r="BE559" i="3"/>
  <c r="T559" i="3"/>
  <c r="R559" i="3"/>
  <c r="P559" i="3"/>
  <c r="BI555" i="3"/>
  <c r="BH555" i="3"/>
  <c r="BG555" i="3"/>
  <c r="BE555" i="3"/>
  <c r="T555" i="3"/>
  <c r="R555" i="3"/>
  <c r="P555" i="3"/>
  <c r="BI553" i="3"/>
  <c r="BH553" i="3"/>
  <c r="BG553" i="3"/>
  <c r="BE553" i="3"/>
  <c r="T553" i="3"/>
  <c r="R553" i="3"/>
  <c r="P553" i="3"/>
  <c r="BI551" i="3"/>
  <c r="BH551" i="3"/>
  <c r="BG551" i="3"/>
  <c r="BE551" i="3"/>
  <c r="T551" i="3"/>
  <c r="R551" i="3"/>
  <c r="P551" i="3"/>
  <c r="BI548" i="3"/>
  <c r="BH548" i="3"/>
  <c r="BG548" i="3"/>
  <c r="BE548" i="3"/>
  <c r="T548" i="3"/>
  <c r="R548" i="3"/>
  <c r="P548" i="3"/>
  <c r="BI546" i="3"/>
  <c r="BH546" i="3"/>
  <c r="BG546" i="3"/>
  <c r="BE546" i="3"/>
  <c r="T546" i="3"/>
  <c r="R546" i="3"/>
  <c r="P546" i="3"/>
  <c r="BI544" i="3"/>
  <c r="BH544" i="3"/>
  <c r="BG544" i="3"/>
  <c r="BE544" i="3"/>
  <c r="T544" i="3"/>
  <c r="R544" i="3"/>
  <c r="P544" i="3"/>
  <c r="BI542" i="3"/>
  <c r="BH542" i="3"/>
  <c r="BG542" i="3"/>
  <c r="BE542" i="3"/>
  <c r="T542" i="3"/>
  <c r="R542" i="3"/>
  <c r="P542" i="3"/>
  <c r="BI540" i="3"/>
  <c r="BH540" i="3"/>
  <c r="BG540" i="3"/>
  <c r="BE540" i="3"/>
  <c r="T540" i="3"/>
  <c r="R540" i="3"/>
  <c r="P540" i="3"/>
  <c r="BI538" i="3"/>
  <c r="BH538" i="3"/>
  <c r="BG538" i="3"/>
  <c r="BE538" i="3"/>
  <c r="T538" i="3"/>
  <c r="R538" i="3"/>
  <c r="P538" i="3"/>
  <c r="BI536" i="3"/>
  <c r="BH536" i="3"/>
  <c r="BG536" i="3"/>
  <c r="BE536" i="3"/>
  <c r="T536" i="3"/>
  <c r="R536" i="3"/>
  <c r="P536" i="3"/>
  <c r="BI534" i="3"/>
  <c r="BH534" i="3"/>
  <c r="BG534" i="3"/>
  <c r="BE534" i="3"/>
  <c r="T534" i="3"/>
  <c r="R534" i="3"/>
  <c r="P534" i="3"/>
  <c r="BI532" i="3"/>
  <c r="BH532" i="3"/>
  <c r="BG532" i="3"/>
  <c r="BE532" i="3"/>
  <c r="T532" i="3"/>
  <c r="R532" i="3"/>
  <c r="P532" i="3"/>
  <c r="BI530" i="3"/>
  <c r="BH530" i="3"/>
  <c r="BG530" i="3"/>
  <c r="BE530" i="3"/>
  <c r="T530" i="3"/>
  <c r="R530" i="3"/>
  <c r="P530" i="3"/>
  <c r="BI527" i="3"/>
  <c r="BH527" i="3"/>
  <c r="BG527" i="3"/>
  <c r="BE527" i="3"/>
  <c r="T527" i="3"/>
  <c r="R527" i="3"/>
  <c r="P527" i="3"/>
  <c r="BI525" i="3"/>
  <c r="BH525" i="3"/>
  <c r="BG525" i="3"/>
  <c r="BE525" i="3"/>
  <c r="T525" i="3"/>
  <c r="R525" i="3"/>
  <c r="P525" i="3"/>
  <c r="BI522" i="3"/>
  <c r="BH522" i="3"/>
  <c r="BG522" i="3"/>
  <c r="BE522" i="3"/>
  <c r="T522" i="3"/>
  <c r="R522" i="3"/>
  <c r="P522" i="3"/>
  <c r="BI519" i="3"/>
  <c r="BH519" i="3"/>
  <c r="BG519" i="3"/>
  <c r="BE519" i="3"/>
  <c r="T519" i="3"/>
  <c r="R519" i="3"/>
  <c r="P519" i="3"/>
  <c r="BI517" i="3"/>
  <c r="BH517" i="3"/>
  <c r="BG517" i="3"/>
  <c r="BE517" i="3"/>
  <c r="T517" i="3"/>
  <c r="R517" i="3"/>
  <c r="P517" i="3"/>
  <c r="BI515" i="3"/>
  <c r="BH515" i="3"/>
  <c r="BG515" i="3"/>
  <c r="BE515" i="3"/>
  <c r="T515" i="3"/>
  <c r="R515" i="3"/>
  <c r="P515" i="3"/>
  <c r="BI512" i="3"/>
  <c r="BH512" i="3"/>
  <c r="BG512" i="3"/>
  <c r="BE512" i="3"/>
  <c r="T512" i="3"/>
  <c r="R512" i="3"/>
  <c r="P512" i="3"/>
  <c r="BI505" i="3"/>
  <c r="BH505" i="3"/>
  <c r="BG505" i="3"/>
  <c r="BE505" i="3"/>
  <c r="T505" i="3"/>
  <c r="R505" i="3"/>
  <c r="P505" i="3"/>
  <c r="BI502" i="3"/>
  <c r="BH502" i="3"/>
  <c r="BG502" i="3"/>
  <c r="BE502" i="3"/>
  <c r="T502" i="3"/>
  <c r="R502" i="3"/>
  <c r="P502" i="3"/>
  <c r="BI500" i="3"/>
  <c r="BH500" i="3"/>
  <c r="BG500" i="3"/>
  <c r="BE500" i="3"/>
  <c r="T500" i="3"/>
  <c r="R500" i="3"/>
  <c r="P500" i="3"/>
  <c r="BI498" i="3"/>
  <c r="BH498" i="3"/>
  <c r="BG498" i="3"/>
  <c r="BE498" i="3"/>
  <c r="T498" i="3"/>
  <c r="R498" i="3"/>
  <c r="P498" i="3"/>
  <c r="BI495" i="3"/>
  <c r="BH495" i="3"/>
  <c r="BG495" i="3"/>
  <c r="BE495" i="3"/>
  <c r="T495" i="3"/>
  <c r="R495" i="3"/>
  <c r="P495" i="3"/>
  <c r="BI493" i="3"/>
  <c r="BH493" i="3"/>
  <c r="BG493" i="3"/>
  <c r="BE493" i="3"/>
  <c r="T493" i="3"/>
  <c r="R493" i="3"/>
  <c r="P493" i="3"/>
  <c r="BI491" i="3"/>
  <c r="BH491" i="3"/>
  <c r="BG491" i="3"/>
  <c r="BE491" i="3"/>
  <c r="T491" i="3"/>
  <c r="R491" i="3"/>
  <c r="P491" i="3"/>
  <c r="BI489" i="3"/>
  <c r="BH489" i="3"/>
  <c r="BG489" i="3"/>
  <c r="BE489" i="3"/>
  <c r="T489" i="3"/>
  <c r="R489" i="3"/>
  <c r="P489" i="3"/>
  <c r="BI486" i="3"/>
  <c r="BH486" i="3"/>
  <c r="BG486" i="3"/>
  <c r="BE486" i="3"/>
  <c r="T486" i="3"/>
  <c r="R486" i="3"/>
  <c r="P486" i="3"/>
  <c r="BI484" i="3"/>
  <c r="BH484" i="3"/>
  <c r="BG484" i="3"/>
  <c r="BE484" i="3"/>
  <c r="T484" i="3"/>
  <c r="R484" i="3"/>
  <c r="P484" i="3"/>
  <c r="BI482" i="3"/>
  <c r="BH482" i="3"/>
  <c r="BG482" i="3"/>
  <c r="BE482" i="3"/>
  <c r="T482" i="3"/>
  <c r="R482" i="3"/>
  <c r="P482" i="3"/>
  <c r="BI480" i="3"/>
  <c r="BH480" i="3"/>
  <c r="BG480" i="3"/>
  <c r="BE480" i="3"/>
  <c r="T480" i="3"/>
  <c r="R480" i="3"/>
  <c r="P480" i="3"/>
  <c r="BI478" i="3"/>
  <c r="BH478" i="3"/>
  <c r="BG478" i="3"/>
  <c r="BE478" i="3"/>
  <c r="T478" i="3"/>
  <c r="R478" i="3"/>
  <c r="P478" i="3"/>
  <c r="BI476" i="3"/>
  <c r="BH476" i="3"/>
  <c r="BG476" i="3"/>
  <c r="BE476" i="3"/>
  <c r="T476" i="3"/>
  <c r="R476" i="3"/>
  <c r="P476" i="3"/>
  <c r="BI474" i="3"/>
  <c r="BH474" i="3"/>
  <c r="BG474" i="3"/>
  <c r="BE474" i="3"/>
  <c r="T474" i="3"/>
  <c r="R474" i="3"/>
  <c r="P474" i="3"/>
  <c r="BI472" i="3"/>
  <c r="BH472" i="3"/>
  <c r="BG472" i="3"/>
  <c r="BE472" i="3"/>
  <c r="T472" i="3"/>
  <c r="R472" i="3"/>
  <c r="P472" i="3"/>
  <c r="BI470" i="3"/>
  <c r="BH470" i="3"/>
  <c r="BG470" i="3"/>
  <c r="BE470" i="3"/>
  <c r="T470" i="3"/>
  <c r="R470" i="3"/>
  <c r="P470" i="3"/>
  <c r="BI467" i="3"/>
  <c r="BH467" i="3"/>
  <c r="BG467" i="3"/>
  <c r="BE467" i="3"/>
  <c r="T467" i="3"/>
  <c r="R467" i="3"/>
  <c r="P467" i="3"/>
  <c r="BI465" i="3"/>
  <c r="BH465" i="3"/>
  <c r="BG465" i="3"/>
  <c r="BE465" i="3"/>
  <c r="T465" i="3"/>
  <c r="R465" i="3"/>
  <c r="P465" i="3"/>
  <c r="BI462" i="3"/>
  <c r="BH462" i="3"/>
  <c r="BG462" i="3"/>
  <c r="BE462" i="3"/>
  <c r="T462" i="3"/>
  <c r="R462" i="3"/>
  <c r="P462" i="3"/>
  <c r="BI460" i="3"/>
  <c r="BH460" i="3"/>
  <c r="BG460" i="3"/>
  <c r="BE460" i="3"/>
  <c r="T460" i="3"/>
  <c r="R460" i="3"/>
  <c r="P460" i="3"/>
  <c r="BI458" i="3"/>
  <c r="BH458" i="3"/>
  <c r="BG458" i="3"/>
  <c r="BE458" i="3"/>
  <c r="T458" i="3"/>
  <c r="R458" i="3"/>
  <c r="P458" i="3"/>
  <c r="BI455" i="3"/>
  <c r="BH455" i="3"/>
  <c r="BG455" i="3"/>
  <c r="BE455" i="3"/>
  <c r="T455" i="3"/>
  <c r="R455" i="3"/>
  <c r="P455" i="3"/>
  <c r="BI453" i="3"/>
  <c r="BH453" i="3"/>
  <c r="BG453" i="3"/>
  <c r="BE453" i="3"/>
  <c r="T453" i="3"/>
  <c r="R453" i="3"/>
  <c r="P453" i="3"/>
  <c r="BI451" i="3"/>
  <c r="BH451" i="3"/>
  <c r="BG451" i="3"/>
  <c r="BE451" i="3"/>
  <c r="T451" i="3"/>
  <c r="R451" i="3"/>
  <c r="P451" i="3"/>
  <c r="BI447" i="3"/>
  <c r="BH447" i="3"/>
  <c r="BG447" i="3"/>
  <c r="BE447" i="3"/>
  <c r="T447" i="3"/>
  <c r="T446" i="3"/>
  <c r="R447" i="3"/>
  <c r="R446" i="3" s="1"/>
  <c r="P447" i="3"/>
  <c r="P446" i="3"/>
  <c r="BI444" i="3"/>
  <c r="BH444" i="3"/>
  <c r="BG444" i="3"/>
  <c r="BE444" i="3"/>
  <c r="T444" i="3"/>
  <c r="R444" i="3"/>
  <c r="P444" i="3"/>
  <c r="BI442" i="3"/>
  <c r="BH442" i="3"/>
  <c r="BG442" i="3"/>
  <c r="BE442" i="3"/>
  <c r="T442" i="3"/>
  <c r="R442" i="3"/>
  <c r="P442" i="3"/>
  <c r="BI440" i="3"/>
  <c r="BH440" i="3"/>
  <c r="BG440" i="3"/>
  <c r="BE440" i="3"/>
  <c r="T440" i="3"/>
  <c r="R440" i="3"/>
  <c r="P440" i="3"/>
  <c r="BI438" i="3"/>
  <c r="BH438" i="3"/>
  <c r="BG438" i="3"/>
  <c r="BE438" i="3"/>
  <c r="T438" i="3"/>
  <c r="R438" i="3"/>
  <c r="P438" i="3"/>
  <c r="BI435" i="3"/>
  <c r="BH435" i="3"/>
  <c r="BG435" i="3"/>
  <c r="BE435" i="3"/>
  <c r="T435" i="3"/>
  <c r="R435" i="3"/>
  <c r="P435" i="3"/>
  <c r="BI433" i="3"/>
  <c r="BH433" i="3"/>
  <c r="BG433" i="3"/>
  <c r="BE433" i="3"/>
  <c r="T433" i="3"/>
  <c r="R433" i="3"/>
  <c r="P433" i="3"/>
  <c r="BI431" i="3"/>
  <c r="BH431" i="3"/>
  <c r="BG431" i="3"/>
  <c r="BE431" i="3"/>
  <c r="T431" i="3"/>
  <c r="R431" i="3"/>
  <c r="P431" i="3"/>
  <c r="BI429" i="3"/>
  <c r="BH429" i="3"/>
  <c r="BG429" i="3"/>
  <c r="BE429" i="3"/>
  <c r="T429" i="3"/>
  <c r="R429" i="3"/>
  <c r="P429" i="3"/>
  <c r="BI425" i="3"/>
  <c r="BH425" i="3"/>
  <c r="BG425" i="3"/>
  <c r="BE425" i="3"/>
  <c r="T425" i="3"/>
  <c r="R425" i="3"/>
  <c r="P425" i="3"/>
  <c r="BI421" i="3"/>
  <c r="BH421" i="3"/>
  <c r="BG421" i="3"/>
  <c r="BE421" i="3"/>
  <c r="T421" i="3"/>
  <c r="R421" i="3"/>
  <c r="P421" i="3"/>
  <c r="BI418" i="3"/>
  <c r="BH418" i="3"/>
  <c r="BG418" i="3"/>
  <c r="BE418" i="3"/>
  <c r="T418" i="3"/>
  <c r="R418" i="3"/>
  <c r="P418" i="3"/>
  <c r="BI414" i="3"/>
  <c r="BH414" i="3"/>
  <c r="BG414" i="3"/>
  <c r="BE414" i="3"/>
  <c r="T414" i="3"/>
  <c r="R414" i="3"/>
  <c r="P414" i="3"/>
  <c r="BI411" i="3"/>
  <c r="BH411" i="3"/>
  <c r="BG411" i="3"/>
  <c r="BE411" i="3"/>
  <c r="T411" i="3"/>
  <c r="R411" i="3"/>
  <c r="P411" i="3"/>
  <c r="BI408" i="3"/>
  <c r="BH408" i="3"/>
  <c r="BG408" i="3"/>
  <c r="BE408" i="3"/>
  <c r="T408" i="3"/>
  <c r="R408" i="3"/>
  <c r="P408" i="3"/>
  <c r="BI405" i="3"/>
  <c r="BH405" i="3"/>
  <c r="BG405" i="3"/>
  <c r="BE405" i="3"/>
  <c r="T405" i="3"/>
  <c r="R405" i="3"/>
  <c r="P405" i="3"/>
  <c r="BI402" i="3"/>
  <c r="BH402" i="3"/>
  <c r="BG402" i="3"/>
  <c r="BE402" i="3"/>
  <c r="T402" i="3"/>
  <c r="R402" i="3"/>
  <c r="P402" i="3"/>
  <c r="BI399" i="3"/>
  <c r="BH399" i="3"/>
  <c r="BG399" i="3"/>
  <c r="BE399" i="3"/>
  <c r="T399" i="3"/>
  <c r="R399" i="3"/>
  <c r="P399" i="3"/>
  <c r="BI395" i="3"/>
  <c r="BH395" i="3"/>
  <c r="BG395" i="3"/>
  <c r="BE395" i="3"/>
  <c r="T395" i="3"/>
  <c r="R395" i="3"/>
  <c r="P395" i="3"/>
  <c r="BI392" i="3"/>
  <c r="BH392" i="3"/>
  <c r="BG392" i="3"/>
  <c r="BE392" i="3"/>
  <c r="T392" i="3"/>
  <c r="R392" i="3"/>
  <c r="P392" i="3"/>
  <c r="BI388" i="3"/>
  <c r="BH388" i="3"/>
  <c r="BG388" i="3"/>
  <c r="BE388" i="3"/>
  <c r="T388" i="3"/>
  <c r="R388" i="3"/>
  <c r="P388" i="3"/>
  <c r="BI385" i="3"/>
  <c r="BH385" i="3"/>
  <c r="BG385" i="3"/>
  <c r="BE385" i="3"/>
  <c r="T385" i="3"/>
  <c r="R385" i="3"/>
  <c r="P385" i="3"/>
  <c r="BI382" i="3"/>
  <c r="BH382" i="3"/>
  <c r="BG382" i="3"/>
  <c r="BE382" i="3"/>
  <c r="T382" i="3"/>
  <c r="R382" i="3"/>
  <c r="P382" i="3"/>
  <c r="BI379" i="3"/>
  <c r="BH379" i="3"/>
  <c r="BG379" i="3"/>
  <c r="BE379" i="3"/>
  <c r="T379" i="3"/>
  <c r="R379" i="3"/>
  <c r="P379" i="3"/>
  <c r="BI376" i="3"/>
  <c r="BH376" i="3"/>
  <c r="BG376" i="3"/>
  <c r="BE376" i="3"/>
  <c r="T376" i="3"/>
  <c r="R376" i="3"/>
  <c r="P376" i="3"/>
  <c r="BI373" i="3"/>
  <c r="BH373" i="3"/>
  <c r="BG373" i="3"/>
  <c r="BE373" i="3"/>
  <c r="T373" i="3"/>
  <c r="R373" i="3"/>
  <c r="P373" i="3"/>
  <c r="BI370" i="3"/>
  <c r="BH370" i="3"/>
  <c r="BG370" i="3"/>
  <c r="BE370" i="3"/>
  <c r="T370" i="3"/>
  <c r="R370" i="3"/>
  <c r="P370" i="3"/>
  <c r="BI367" i="3"/>
  <c r="BH367" i="3"/>
  <c r="BG367" i="3"/>
  <c r="BE367" i="3"/>
  <c r="T367" i="3"/>
  <c r="R367" i="3"/>
  <c r="P367" i="3"/>
  <c r="BI363" i="3"/>
  <c r="BH363" i="3"/>
  <c r="BG363" i="3"/>
  <c r="BE363" i="3"/>
  <c r="T363" i="3"/>
  <c r="R363" i="3"/>
  <c r="P363" i="3"/>
  <c r="BI360" i="3"/>
  <c r="BH360" i="3"/>
  <c r="BG360" i="3"/>
  <c r="BE360" i="3"/>
  <c r="T360" i="3"/>
  <c r="R360" i="3"/>
  <c r="P360" i="3"/>
  <c r="BI348" i="3"/>
  <c r="BH348" i="3"/>
  <c r="BG348" i="3"/>
  <c r="BE348" i="3"/>
  <c r="T348" i="3"/>
  <c r="R348" i="3"/>
  <c r="P348" i="3"/>
  <c r="BI335" i="3"/>
  <c r="BH335" i="3"/>
  <c r="BG335" i="3"/>
  <c r="BE335" i="3"/>
  <c r="T335" i="3"/>
  <c r="R335" i="3"/>
  <c r="P335" i="3"/>
  <c r="BI330" i="3"/>
  <c r="BH330" i="3"/>
  <c r="BG330" i="3"/>
  <c r="BE330" i="3"/>
  <c r="T330" i="3"/>
  <c r="R330" i="3"/>
  <c r="P330" i="3"/>
  <c r="BI323" i="3"/>
  <c r="BH323" i="3"/>
  <c r="BG323" i="3"/>
  <c r="BE323" i="3"/>
  <c r="T323" i="3"/>
  <c r="R323" i="3"/>
  <c r="P323" i="3"/>
  <c r="BI317" i="3"/>
  <c r="BH317" i="3"/>
  <c r="BG317" i="3"/>
  <c r="BE317" i="3"/>
  <c r="T317" i="3"/>
  <c r="R317" i="3"/>
  <c r="P317" i="3"/>
  <c r="BI311" i="3"/>
  <c r="BH311" i="3"/>
  <c r="BG311" i="3"/>
  <c r="BE311" i="3"/>
  <c r="T311" i="3"/>
  <c r="R311" i="3"/>
  <c r="P311" i="3"/>
  <c r="BI305" i="3"/>
  <c r="BH305" i="3"/>
  <c r="BG305" i="3"/>
  <c r="BE305" i="3"/>
  <c r="T305" i="3"/>
  <c r="R305" i="3"/>
  <c r="P305" i="3"/>
  <c r="BI298" i="3"/>
  <c r="BH298" i="3"/>
  <c r="BG298" i="3"/>
  <c r="BE298" i="3"/>
  <c r="T298" i="3"/>
  <c r="R298" i="3"/>
  <c r="P298" i="3"/>
  <c r="BI293" i="3"/>
  <c r="BH293" i="3"/>
  <c r="BG293" i="3"/>
  <c r="BE293" i="3"/>
  <c r="T293" i="3"/>
  <c r="R293" i="3"/>
  <c r="P293" i="3"/>
  <c r="BI290" i="3"/>
  <c r="BH290" i="3"/>
  <c r="BG290" i="3"/>
  <c r="BE290" i="3"/>
  <c r="T290" i="3"/>
  <c r="R290" i="3"/>
  <c r="P290" i="3"/>
  <c r="BI287" i="3"/>
  <c r="BH287" i="3"/>
  <c r="BG287" i="3"/>
  <c r="BE287" i="3"/>
  <c r="T287" i="3"/>
  <c r="R287" i="3"/>
  <c r="P287" i="3"/>
  <c r="BI284" i="3"/>
  <c r="BH284" i="3"/>
  <c r="BG284" i="3"/>
  <c r="BE284" i="3"/>
  <c r="T284" i="3"/>
  <c r="R284" i="3"/>
  <c r="P284" i="3"/>
  <c r="BI281" i="3"/>
  <c r="BH281" i="3"/>
  <c r="BG281" i="3"/>
  <c r="BE281" i="3"/>
  <c r="T281" i="3"/>
  <c r="R281" i="3"/>
  <c r="P281" i="3"/>
  <c r="BI278" i="3"/>
  <c r="BH278" i="3"/>
  <c r="BG278" i="3"/>
  <c r="BE278" i="3"/>
  <c r="T278" i="3"/>
  <c r="R278" i="3"/>
  <c r="P278" i="3"/>
  <c r="BI275" i="3"/>
  <c r="BH275" i="3"/>
  <c r="BG275" i="3"/>
  <c r="BE275" i="3"/>
  <c r="T275" i="3"/>
  <c r="R275" i="3"/>
  <c r="P275" i="3"/>
  <c r="BI272" i="3"/>
  <c r="BH272" i="3"/>
  <c r="BG272" i="3"/>
  <c r="BE272" i="3"/>
  <c r="T272" i="3"/>
  <c r="R272" i="3"/>
  <c r="P272" i="3"/>
  <c r="BI269" i="3"/>
  <c r="BH269" i="3"/>
  <c r="BG269" i="3"/>
  <c r="BE269" i="3"/>
  <c r="T269" i="3"/>
  <c r="R269" i="3"/>
  <c r="P269" i="3"/>
  <c r="BI265" i="3"/>
  <c r="BH265" i="3"/>
  <c r="BG265" i="3"/>
  <c r="BE265" i="3"/>
  <c r="T265" i="3"/>
  <c r="R265" i="3"/>
  <c r="P265" i="3"/>
  <c r="BI261" i="3"/>
  <c r="BH261" i="3"/>
  <c r="BG261" i="3"/>
  <c r="BE261" i="3"/>
  <c r="T261" i="3"/>
  <c r="R261" i="3"/>
  <c r="P261" i="3"/>
  <c r="BI258" i="3"/>
  <c r="BH258" i="3"/>
  <c r="BG258" i="3"/>
  <c r="BE258" i="3"/>
  <c r="T258" i="3"/>
  <c r="R258" i="3"/>
  <c r="P258" i="3"/>
  <c r="BI256" i="3"/>
  <c r="BH256" i="3"/>
  <c r="BG256" i="3"/>
  <c r="BE256" i="3"/>
  <c r="T256" i="3"/>
  <c r="R256" i="3"/>
  <c r="P256" i="3"/>
  <c r="BI255" i="3"/>
  <c r="BH255" i="3"/>
  <c r="BG255" i="3"/>
  <c r="BE255" i="3"/>
  <c r="T255" i="3"/>
  <c r="R255" i="3"/>
  <c r="P255" i="3"/>
  <c r="BI254" i="3"/>
  <c r="BH254" i="3"/>
  <c r="BG254" i="3"/>
  <c r="BE254" i="3"/>
  <c r="T254" i="3"/>
  <c r="R254" i="3"/>
  <c r="P254" i="3"/>
  <c r="BI252" i="3"/>
  <c r="BH252" i="3"/>
  <c r="BG252" i="3"/>
  <c r="BE252" i="3"/>
  <c r="T252" i="3"/>
  <c r="R252" i="3"/>
  <c r="P252" i="3"/>
  <c r="BI250" i="3"/>
  <c r="BH250" i="3"/>
  <c r="BG250" i="3"/>
  <c r="BE250" i="3"/>
  <c r="T250" i="3"/>
  <c r="R250" i="3"/>
  <c r="P250" i="3"/>
  <c r="BI247" i="3"/>
  <c r="BH247" i="3"/>
  <c r="BG247" i="3"/>
  <c r="BE247" i="3"/>
  <c r="T247" i="3"/>
  <c r="R247" i="3"/>
  <c r="P247" i="3"/>
  <c r="BI244" i="3"/>
  <c r="BH244" i="3"/>
  <c r="BG244" i="3"/>
  <c r="BE244" i="3"/>
  <c r="T244" i="3"/>
  <c r="R244" i="3"/>
  <c r="P244" i="3"/>
  <c r="BI241" i="3"/>
  <c r="BH241" i="3"/>
  <c r="BG241" i="3"/>
  <c r="BE241" i="3"/>
  <c r="T241" i="3"/>
  <c r="R241" i="3"/>
  <c r="P241" i="3"/>
  <c r="BI232" i="3"/>
  <c r="BH232" i="3"/>
  <c r="BG232" i="3"/>
  <c r="BE232" i="3"/>
  <c r="T232" i="3"/>
  <c r="R232" i="3"/>
  <c r="P232" i="3"/>
  <c r="BI228" i="3"/>
  <c r="BH228" i="3"/>
  <c r="BG228" i="3"/>
  <c r="BE228" i="3"/>
  <c r="T228" i="3"/>
  <c r="R228" i="3"/>
  <c r="P228" i="3"/>
  <c r="BI225" i="3"/>
  <c r="BH225" i="3"/>
  <c r="BG225" i="3"/>
  <c r="BE225" i="3"/>
  <c r="T225" i="3"/>
  <c r="R225" i="3"/>
  <c r="P225" i="3"/>
  <c r="BI222" i="3"/>
  <c r="BH222" i="3"/>
  <c r="BG222" i="3"/>
  <c r="BE222" i="3"/>
  <c r="T222" i="3"/>
  <c r="R222" i="3"/>
  <c r="P222" i="3"/>
  <c r="BI219" i="3"/>
  <c r="BH219" i="3"/>
  <c r="BG219" i="3"/>
  <c r="BE219" i="3"/>
  <c r="T219" i="3"/>
  <c r="R219" i="3"/>
  <c r="P219" i="3"/>
  <c r="BI216" i="3"/>
  <c r="BH216" i="3"/>
  <c r="BG216" i="3"/>
  <c r="BE216" i="3"/>
  <c r="T216" i="3"/>
  <c r="R216" i="3"/>
  <c r="P216" i="3"/>
  <c r="BI213" i="3"/>
  <c r="BH213" i="3"/>
  <c r="BG213" i="3"/>
  <c r="BE213" i="3"/>
  <c r="T213" i="3"/>
  <c r="R213" i="3"/>
  <c r="P213" i="3"/>
  <c r="BI209" i="3"/>
  <c r="BH209" i="3"/>
  <c r="BG209" i="3"/>
  <c r="BE209" i="3"/>
  <c r="T209" i="3"/>
  <c r="R209" i="3"/>
  <c r="P209" i="3"/>
  <c r="BI202" i="3"/>
  <c r="BH202" i="3"/>
  <c r="BG202" i="3"/>
  <c r="BE202" i="3"/>
  <c r="T202" i="3"/>
  <c r="R202" i="3"/>
  <c r="P202" i="3"/>
  <c r="BI196" i="3"/>
  <c r="BH196" i="3"/>
  <c r="BG196" i="3"/>
  <c r="BE196" i="3"/>
  <c r="T196" i="3"/>
  <c r="R196" i="3"/>
  <c r="P196" i="3"/>
  <c r="BI190" i="3"/>
  <c r="BH190" i="3"/>
  <c r="BG190" i="3"/>
  <c r="BE190" i="3"/>
  <c r="T190" i="3"/>
  <c r="R190" i="3"/>
  <c r="P190" i="3"/>
  <c r="BI185" i="3"/>
  <c r="BH185" i="3"/>
  <c r="BG185" i="3"/>
  <c r="BE185" i="3"/>
  <c r="T185" i="3"/>
  <c r="R185" i="3"/>
  <c r="P185" i="3"/>
  <c r="BI182" i="3"/>
  <c r="BH182" i="3"/>
  <c r="BG182" i="3"/>
  <c r="BE182" i="3"/>
  <c r="T182" i="3"/>
  <c r="R182" i="3"/>
  <c r="P182" i="3"/>
  <c r="BI179" i="3"/>
  <c r="BH179" i="3"/>
  <c r="BG179" i="3"/>
  <c r="BE179" i="3"/>
  <c r="T179" i="3"/>
  <c r="R179" i="3"/>
  <c r="P179" i="3"/>
  <c r="BI176" i="3"/>
  <c r="BH176" i="3"/>
  <c r="BG176" i="3"/>
  <c r="BE176" i="3"/>
  <c r="T176" i="3"/>
  <c r="R176" i="3"/>
  <c r="P176" i="3"/>
  <c r="BI173" i="3"/>
  <c r="BH173" i="3"/>
  <c r="BG173" i="3"/>
  <c r="BE173" i="3"/>
  <c r="T173" i="3"/>
  <c r="R173" i="3"/>
  <c r="P173" i="3"/>
  <c r="BI170" i="3"/>
  <c r="BH170" i="3"/>
  <c r="BG170" i="3"/>
  <c r="BE170" i="3"/>
  <c r="T170" i="3"/>
  <c r="R170" i="3"/>
  <c r="P170" i="3"/>
  <c r="BI167" i="3"/>
  <c r="BH167" i="3"/>
  <c r="BG167" i="3"/>
  <c r="BE167" i="3"/>
  <c r="T167" i="3"/>
  <c r="R167" i="3"/>
  <c r="P167" i="3"/>
  <c r="BI164" i="3"/>
  <c r="BH164" i="3"/>
  <c r="BG164" i="3"/>
  <c r="BE164" i="3"/>
  <c r="T164" i="3"/>
  <c r="R164" i="3"/>
  <c r="P164" i="3"/>
  <c r="BI161" i="3"/>
  <c r="BH161" i="3"/>
  <c r="BG161" i="3"/>
  <c r="BE161" i="3"/>
  <c r="T161" i="3"/>
  <c r="R161" i="3"/>
  <c r="P161" i="3"/>
  <c r="BI157" i="3"/>
  <c r="BH157" i="3"/>
  <c r="BG157" i="3"/>
  <c r="BE157" i="3"/>
  <c r="T157" i="3"/>
  <c r="R157" i="3"/>
  <c r="P157" i="3"/>
  <c r="BI154" i="3"/>
  <c r="BH154" i="3"/>
  <c r="BG154" i="3"/>
  <c r="BE154" i="3"/>
  <c r="T154" i="3"/>
  <c r="R154" i="3"/>
  <c r="P154" i="3"/>
  <c r="BI150" i="3"/>
  <c r="BH150" i="3"/>
  <c r="BG150" i="3"/>
  <c r="BE150" i="3"/>
  <c r="T150" i="3"/>
  <c r="R150" i="3"/>
  <c r="P150" i="3"/>
  <c r="BI146" i="3"/>
  <c r="BH146" i="3"/>
  <c r="BG146" i="3"/>
  <c r="BE146" i="3"/>
  <c r="T146" i="3"/>
  <c r="R146" i="3"/>
  <c r="P146" i="3"/>
  <c r="BI141" i="3"/>
  <c r="BH141" i="3"/>
  <c r="BG141" i="3"/>
  <c r="BE141" i="3"/>
  <c r="T141" i="3"/>
  <c r="T140" i="3"/>
  <c r="R141" i="3"/>
  <c r="R140" i="3"/>
  <c r="P141" i="3"/>
  <c r="P140" i="3"/>
  <c r="BI137" i="3"/>
  <c r="BH137" i="3"/>
  <c r="BG137" i="3"/>
  <c r="BE137" i="3"/>
  <c r="T137" i="3"/>
  <c r="T136" i="3" s="1"/>
  <c r="R137" i="3"/>
  <c r="R136" i="3" s="1"/>
  <c r="P137" i="3"/>
  <c r="P136" i="3" s="1"/>
  <c r="BI134" i="3"/>
  <c r="BH134" i="3"/>
  <c r="BG134" i="3"/>
  <c r="BE134" i="3"/>
  <c r="T134" i="3"/>
  <c r="R134" i="3"/>
  <c r="P134" i="3"/>
  <c r="BI131" i="3"/>
  <c r="BH131" i="3"/>
  <c r="BG131" i="3"/>
  <c r="BE131" i="3"/>
  <c r="T131" i="3"/>
  <c r="R131" i="3"/>
  <c r="P131" i="3"/>
  <c r="BI128" i="3"/>
  <c r="BH128" i="3"/>
  <c r="BG128" i="3"/>
  <c r="BE128" i="3"/>
  <c r="T128" i="3"/>
  <c r="R128" i="3"/>
  <c r="P128" i="3"/>
  <c r="BI125" i="3"/>
  <c r="BH125" i="3"/>
  <c r="BG125" i="3"/>
  <c r="BE125" i="3"/>
  <c r="T125" i="3"/>
  <c r="R125" i="3"/>
  <c r="P125" i="3"/>
  <c r="BI122" i="3"/>
  <c r="BH122" i="3"/>
  <c r="BG122" i="3"/>
  <c r="BE122" i="3"/>
  <c r="T122" i="3"/>
  <c r="R122" i="3"/>
  <c r="P122" i="3"/>
  <c r="BI119" i="3"/>
  <c r="BH119" i="3"/>
  <c r="BG119" i="3"/>
  <c r="BE119" i="3"/>
  <c r="T119" i="3"/>
  <c r="R119" i="3"/>
  <c r="P119" i="3"/>
  <c r="BI116" i="3"/>
  <c r="BH116" i="3"/>
  <c r="BG116" i="3"/>
  <c r="BE116" i="3"/>
  <c r="T116" i="3"/>
  <c r="R116" i="3"/>
  <c r="P116" i="3"/>
  <c r="BI113" i="3"/>
  <c r="BH113" i="3"/>
  <c r="BG113" i="3"/>
  <c r="BE113" i="3"/>
  <c r="T113" i="3"/>
  <c r="R113" i="3"/>
  <c r="P113" i="3"/>
  <c r="BI110" i="3"/>
  <c r="BH110" i="3"/>
  <c r="BG110" i="3"/>
  <c r="BE110" i="3"/>
  <c r="T110" i="3"/>
  <c r="R110" i="3"/>
  <c r="P110" i="3"/>
  <c r="BI106" i="3"/>
  <c r="BH106" i="3"/>
  <c r="BG106" i="3"/>
  <c r="BE106" i="3"/>
  <c r="T106" i="3"/>
  <c r="R106" i="3"/>
  <c r="P106" i="3"/>
  <c r="J100" i="3"/>
  <c r="J99" i="3"/>
  <c r="F99" i="3"/>
  <c r="F97" i="3"/>
  <c r="E95" i="3"/>
  <c r="J63" i="3"/>
  <c r="J62" i="3"/>
  <c r="F62" i="3"/>
  <c r="F60" i="3"/>
  <c r="E58" i="3"/>
  <c r="J22" i="3"/>
  <c r="E22" i="3"/>
  <c r="F63" i="3" s="1"/>
  <c r="J21" i="3"/>
  <c r="J16" i="3"/>
  <c r="J60" i="3" s="1"/>
  <c r="E7" i="3"/>
  <c r="E89" i="3" s="1"/>
  <c r="J39" i="2"/>
  <c r="J38" i="2"/>
  <c r="AY56" i="1"/>
  <c r="J37" i="2"/>
  <c r="AX56" i="1"/>
  <c r="BI2822" i="2"/>
  <c r="BH2822" i="2"/>
  <c r="BG2822" i="2"/>
  <c r="BE2822" i="2"/>
  <c r="T2822" i="2"/>
  <c r="T2821" i="2" s="1"/>
  <c r="T2820" i="2" s="1"/>
  <c r="R2822" i="2"/>
  <c r="R2821" i="2" s="1"/>
  <c r="R2820" i="2" s="1"/>
  <c r="P2822" i="2"/>
  <c r="P2821" i="2"/>
  <c r="P2820" i="2" s="1"/>
  <c r="BI2818" i="2"/>
  <c r="BH2818" i="2"/>
  <c r="BG2818" i="2"/>
  <c r="BE2818" i="2"/>
  <c r="T2818" i="2"/>
  <c r="R2818" i="2"/>
  <c r="P2818" i="2"/>
  <c r="BI2813" i="2"/>
  <c r="BH2813" i="2"/>
  <c r="BG2813" i="2"/>
  <c r="BE2813" i="2"/>
  <c r="T2813" i="2"/>
  <c r="R2813" i="2"/>
  <c r="P2813" i="2"/>
  <c r="BI2807" i="2"/>
  <c r="BH2807" i="2"/>
  <c r="BG2807" i="2"/>
  <c r="BE2807" i="2"/>
  <c r="T2807" i="2"/>
  <c r="R2807" i="2"/>
  <c r="P2807" i="2"/>
  <c r="BI2802" i="2"/>
  <c r="BH2802" i="2"/>
  <c r="BG2802" i="2"/>
  <c r="BE2802" i="2"/>
  <c r="T2802" i="2"/>
  <c r="R2802" i="2"/>
  <c r="P2802" i="2"/>
  <c r="BI2797" i="2"/>
  <c r="BH2797" i="2"/>
  <c r="BG2797" i="2"/>
  <c r="BE2797" i="2"/>
  <c r="T2797" i="2"/>
  <c r="R2797" i="2"/>
  <c r="P2797" i="2"/>
  <c r="BI2791" i="2"/>
  <c r="BH2791" i="2"/>
  <c r="BG2791" i="2"/>
  <c r="BE2791" i="2"/>
  <c r="T2791" i="2"/>
  <c r="R2791" i="2"/>
  <c r="P2791" i="2"/>
  <c r="BI2786" i="2"/>
  <c r="BH2786" i="2"/>
  <c r="BG2786" i="2"/>
  <c r="BE2786" i="2"/>
  <c r="T2786" i="2"/>
  <c r="R2786" i="2"/>
  <c r="P2786" i="2"/>
  <c r="BI2782" i="2"/>
  <c r="BH2782" i="2"/>
  <c r="BG2782" i="2"/>
  <c r="BE2782" i="2"/>
  <c r="T2782" i="2"/>
  <c r="R2782" i="2"/>
  <c r="P2782" i="2"/>
  <c r="BI2776" i="2"/>
  <c r="BH2776" i="2"/>
  <c r="BG2776" i="2"/>
  <c r="BE2776" i="2"/>
  <c r="T2776" i="2"/>
  <c r="R2776" i="2"/>
  <c r="P2776" i="2"/>
  <c r="BI2765" i="2"/>
  <c r="BH2765" i="2"/>
  <c r="BG2765" i="2"/>
  <c r="BE2765" i="2"/>
  <c r="T2765" i="2"/>
  <c r="R2765" i="2"/>
  <c r="P2765" i="2"/>
  <c r="BI2756" i="2"/>
  <c r="BH2756" i="2"/>
  <c r="BG2756" i="2"/>
  <c r="BE2756" i="2"/>
  <c r="T2756" i="2"/>
  <c r="R2756" i="2"/>
  <c r="P2756" i="2"/>
  <c r="BI2746" i="2"/>
  <c r="BH2746" i="2"/>
  <c r="BG2746" i="2"/>
  <c r="BE2746" i="2"/>
  <c r="T2746" i="2"/>
  <c r="R2746" i="2"/>
  <c r="P2746" i="2"/>
  <c r="BI2740" i="2"/>
  <c r="BH2740" i="2"/>
  <c r="BG2740" i="2"/>
  <c r="BE2740" i="2"/>
  <c r="T2740" i="2"/>
  <c r="R2740" i="2"/>
  <c r="P2740" i="2"/>
  <c r="BI2736" i="2"/>
  <c r="BH2736" i="2"/>
  <c r="BG2736" i="2"/>
  <c r="BE2736" i="2"/>
  <c r="T2736" i="2"/>
  <c r="R2736" i="2"/>
  <c r="P2736" i="2"/>
  <c r="BI2733" i="2"/>
  <c r="BH2733" i="2"/>
  <c r="BG2733" i="2"/>
  <c r="BE2733" i="2"/>
  <c r="T2733" i="2"/>
  <c r="R2733" i="2"/>
  <c r="P2733" i="2"/>
  <c r="BI2731" i="2"/>
  <c r="BH2731" i="2"/>
  <c r="BG2731" i="2"/>
  <c r="BE2731" i="2"/>
  <c r="T2731" i="2"/>
  <c r="R2731" i="2"/>
  <c r="P2731" i="2"/>
  <c r="BI2727" i="2"/>
  <c r="BH2727" i="2"/>
  <c r="BG2727" i="2"/>
  <c r="BE2727" i="2"/>
  <c r="T2727" i="2"/>
  <c r="R2727" i="2"/>
  <c r="P2727" i="2"/>
  <c r="BI2725" i="2"/>
  <c r="BH2725" i="2"/>
  <c r="BG2725" i="2"/>
  <c r="BE2725" i="2"/>
  <c r="T2725" i="2"/>
  <c r="R2725" i="2"/>
  <c r="P2725" i="2"/>
  <c r="BI2723" i="2"/>
  <c r="BH2723" i="2"/>
  <c r="BG2723" i="2"/>
  <c r="BE2723" i="2"/>
  <c r="T2723" i="2"/>
  <c r="R2723" i="2"/>
  <c r="P2723" i="2"/>
  <c r="BI2721" i="2"/>
  <c r="BH2721" i="2"/>
  <c r="BG2721" i="2"/>
  <c r="BE2721" i="2"/>
  <c r="T2721" i="2"/>
  <c r="R2721" i="2"/>
  <c r="P2721" i="2"/>
  <c r="BI2716" i="2"/>
  <c r="BH2716" i="2"/>
  <c r="BG2716" i="2"/>
  <c r="BE2716" i="2"/>
  <c r="T2716" i="2"/>
  <c r="R2716" i="2"/>
  <c r="P2716" i="2"/>
  <c r="BI2712" i="2"/>
  <c r="BH2712" i="2"/>
  <c r="BG2712" i="2"/>
  <c r="BE2712" i="2"/>
  <c r="T2712" i="2"/>
  <c r="R2712" i="2"/>
  <c r="P2712" i="2"/>
  <c r="BI2711" i="2"/>
  <c r="BH2711" i="2"/>
  <c r="BG2711" i="2"/>
  <c r="BE2711" i="2"/>
  <c r="T2711" i="2"/>
  <c r="R2711" i="2"/>
  <c r="P2711" i="2"/>
  <c r="BI2690" i="2"/>
  <c r="BH2690" i="2"/>
  <c r="BG2690" i="2"/>
  <c r="BE2690" i="2"/>
  <c r="T2690" i="2"/>
  <c r="R2690" i="2"/>
  <c r="P2690" i="2"/>
  <c r="BI2686" i="2"/>
  <c r="BH2686" i="2"/>
  <c r="BG2686" i="2"/>
  <c r="BE2686" i="2"/>
  <c r="T2686" i="2"/>
  <c r="R2686" i="2"/>
  <c r="P2686" i="2"/>
  <c r="BI2660" i="2"/>
  <c r="BH2660" i="2"/>
  <c r="BG2660" i="2"/>
  <c r="BE2660" i="2"/>
  <c r="T2660" i="2"/>
  <c r="R2660" i="2"/>
  <c r="P2660" i="2"/>
  <c r="BI2657" i="2"/>
  <c r="BH2657" i="2"/>
  <c r="BG2657" i="2"/>
  <c r="BE2657" i="2"/>
  <c r="T2657" i="2"/>
  <c r="R2657" i="2"/>
  <c r="P2657" i="2"/>
  <c r="BI2652" i="2"/>
  <c r="BH2652" i="2"/>
  <c r="BG2652" i="2"/>
  <c r="BE2652" i="2"/>
  <c r="T2652" i="2"/>
  <c r="R2652" i="2"/>
  <c r="P2652" i="2"/>
  <c r="BI2647" i="2"/>
  <c r="BH2647" i="2"/>
  <c r="BG2647" i="2"/>
  <c r="BE2647" i="2"/>
  <c r="T2647" i="2"/>
  <c r="R2647" i="2"/>
  <c r="P2647" i="2"/>
  <c r="BI2643" i="2"/>
  <c r="BH2643" i="2"/>
  <c r="BG2643" i="2"/>
  <c r="BE2643" i="2"/>
  <c r="T2643" i="2"/>
  <c r="R2643" i="2"/>
  <c r="P2643" i="2"/>
  <c r="BI2639" i="2"/>
  <c r="BH2639" i="2"/>
  <c r="BG2639" i="2"/>
  <c r="BE2639" i="2"/>
  <c r="T2639" i="2"/>
  <c r="R2639" i="2"/>
  <c r="P2639" i="2"/>
  <c r="BI2634" i="2"/>
  <c r="BH2634" i="2"/>
  <c r="BG2634" i="2"/>
  <c r="BE2634" i="2"/>
  <c r="T2634" i="2"/>
  <c r="R2634" i="2"/>
  <c r="P2634" i="2"/>
  <c r="BI2630" i="2"/>
  <c r="BH2630" i="2"/>
  <c r="BG2630" i="2"/>
  <c r="BE2630" i="2"/>
  <c r="T2630" i="2"/>
  <c r="R2630" i="2"/>
  <c r="P2630" i="2"/>
  <c r="BI2621" i="2"/>
  <c r="BH2621" i="2"/>
  <c r="BG2621" i="2"/>
  <c r="BE2621" i="2"/>
  <c r="T2621" i="2"/>
  <c r="R2621" i="2"/>
  <c r="P2621" i="2"/>
  <c r="BI2617" i="2"/>
  <c r="BH2617" i="2"/>
  <c r="BG2617" i="2"/>
  <c r="BE2617" i="2"/>
  <c r="T2617" i="2"/>
  <c r="R2617" i="2"/>
  <c r="P2617" i="2"/>
  <c r="BI2614" i="2"/>
  <c r="BH2614" i="2"/>
  <c r="BG2614" i="2"/>
  <c r="BE2614" i="2"/>
  <c r="T2614" i="2"/>
  <c r="R2614" i="2"/>
  <c r="P2614" i="2"/>
  <c r="BI2609" i="2"/>
  <c r="BH2609" i="2"/>
  <c r="BG2609" i="2"/>
  <c r="BE2609" i="2"/>
  <c r="T2609" i="2"/>
  <c r="R2609" i="2"/>
  <c r="P2609" i="2"/>
  <c r="BI2606" i="2"/>
  <c r="BH2606" i="2"/>
  <c r="BG2606" i="2"/>
  <c r="BE2606" i="2"/>
  <c r="T2606" i="2"/>
  <c r="R2606" i="2"/>
  <c r="P2606" i="2"/>
  <c r="BI2602" i="2"/>
  <c r="BH2602" i="2"/>
  <c r="BG2602" i="2"/>
  <c r="BE2602" i="2"/>
  <c r="T2602" i="2"/>
  <c r="R2602" i="2"/>
  <c r="P2602" i="2"/>
  <c r="BI2598" i="2"/>
  <c r="BH2598" i="2"/>
  <c r="BG2598" i="2"/>
  <c r="BE2598" i="2"/>
  <c r="T2598" i="2"/>
  <c r="R2598" i="2"/>
  <c r="P2598" i="2"/>
  <c r="BI2594" i="2"/>
  <c r="BH2594" i="2"/>
  <c r="BG2594" i="2"/>
  <c r="BE2594" i="2"/>
  <c r="T2594" i="2"/>
  <c r="R2594" i="2"/>
  <c r="P2594" i="2"/>
  <c r="BI2590" i="2"/>
  <c r="BH2590" i="2"/>
  <c r="BG2590" i="2"/>
  <c r="BE2590" i="2"/>
  <c r="T2590" i="2"/>
  <c r="R2590" i="2"/>
  <c r="P2590" i="2"/>
  <c r="BI2586" i="2"/>
  <c r="BH2586" i="2"/>
  <c r="BG2586" i="2"/>
  <c r="BE2586" i="2"/>
  <c r="T2586" i="2"/>
  <c r="R2586" i="2"/>
  <c r="P2586" i="2"/>
  <c r="BI2582" i="2"/>
  <c r="BH2582" i="2"/>
  <c r="BG2582" i="2"/>
  <c r="BE2582" i="2"/>
  <c r="T2582" i="2"/>
  <c r="R2582" i="2"/>
  <c r="P2582" i="2"/>
  <c r="BI2578" i="2"/>
  <c r="BH2578" i="2"/>
  <c r="BG2578" i="2"/>
  <c r="BE2578" i="2"/>
  <c r="T2578" i="2"/>
  <c r="R2578" i="2"/>
  <c r="P2578" i="2"/>
  <c r="BI2532" i="2"/>
  <c r="BH2532" i="2"/>
  <c r="BG2532" i="2"/>
  <c r="BE2532" i="2"/>
  <c r="T2532" i="2"/>
  <c r="R2532" i="2"/>
  <c r="P2532" i="2"/>
  <c r="BI2528" i="2"/>
  <c r="BH2528" i="2"/>
  <c r="BG2528" i="2"/>
  <c r="BE2528" i="2"/>
  <c r="T2528" i="2"/>
  <c r="R2528" i="2"/>
  <c r="P2528" i="2"/>
  <c r="BI2524" i="2"/>
  <c r="BH2524" i="2"/>
  <c r="BG2524" i="2"/>
  <c r="BE2524" i="2"/>
  <c r="T2524" i="2"/>
  <c r="R2524" i="2"/>
  <c r="P2524" i="2"/>
  <c r="BI2521" i="2"/>
  <c r="BH2521" i="2"/>
  <c r="BG2521" i="2"/>
  <c r="BE2521" i="2"/>
  <c r="T2521" i="2"/>
  <c r="R2521" i="2"/>
  <c r="P2521" i="2"/>
  <c r="BI2517" i="2"/>
  <c r="BH2517" i="2"/>
  <c r="BG2517" i="2"/>
  <c r="BE2517" i="2"/>
  <c r="T2517" i="2"/>
  <c r="R2517" i="2"/>
  <c r="P2517" i="2"/>
  <c r="BI2496" i="2"/>
  <c r="BH2496" i="2"/>
  <c r="BG2496" i="2"/>
  <c r="BE2496" i="2"/>
  <c r="T2496" i="2"/>
  <c r="R2496" i="2"/>
  <c r="P2496" i="2"/>
  <c r="BI2475" i="2"/>
  <c r="BH2475" i="2"/>
  <c r="BG2475" i="2"/>
  <c r="BE2475" i="2"/>
  <c r="T2475" i="2"/>
  <c r="R2475" i="2"/>
  <c r="P2475" i="2"/>
  <c r="BI2471" i="2"/>
  <c r="BH2471" i="2"/>
  <c r="BG2471" i="2"/>
  <c r="BE2471" i="2"/>
  <c r="T2471" i="2"/>
  <c r="R2471" i="2"/>
  <c r="P2471" i="2"/>
  <c r="BI2469" i="2"/>
  <c r="BH2469" i="2"/>
  <c r="BG2469" i="2"/>
  <c r="BE2469" i="2"/>
  <c r="T2469" i="2"/>
  <c r="R2469" i="2"/>
  <c r="P2469" i="2"/>
  <c r="BI2445" i="2"/>
  <c r="BH2445" i="2"/>
  <c r="BG2445" i="2"/>
  <c r="BE2445" i="2"/>
  <c r="T2445" i="2"/>
  <c r="R2445" i="2"/>
  <c r="P2445" i="2"/>
  <c r="BI2440" i="2"/>
  <c r="BH2440" i="2"/>
  <c r="BG2440" i="2"/>
  <c r="BE2440" i="2"/>
  <c r="T2440" i="2"/>
  <c r="R2440" i="2"/>
  <c r="P2440" i="2"/>
  <c r="BI2432" i="2"/>
  <c r="BH2432" i="2"/>
  <c r="BG2432" i="2"/>
  <c r="BE2432" i="2"/>
  <c r="T2432" i="2"/>
  <c r="R2432" i="2"/>
  <c r="P2432" i="2"/>
  <c r="BI2428" i="2"/>
  <c r="BH2428" i="2"/>
  <c r="BG2428" i="2"/>
  <c r="BE2428" i="2"/>
  <c r="T2428" i="2"/>
  <c r="R2428" i="2"/>
  <c r="P2428" i="2"/>
  <c r="BI2424" i="2"/>
  <c r="BH2424" i="2"/>
  <c r="BG2424" i="2"/>
  <c r="BE2424" i="2"/>
  <c r="T2424" i="2"/>
  <c r="R2424" i="2"/>
  <c r="P2424" i="2"/>
  <c r="BI2412" i="2"/>
  <c r="BH2412" i="2"/>
  <c r="BG2412" i="2"/>
  <c r="BE2412" i="2"/>
  <c r="T2412" i="2"/>
  <c r="R2412" i="2"/>
  <c r="P2412" i="2"/>
  <c r="BI2408" i="2"/>
  <c r="BH2408" i="2"/>
  <c r="BG2408" i="2"/>
  <c r="BE2408" i="2"/>
  <c r="T2408" i="2"/>
  <c r="R2408" i="2"/>
  <c r="P2408" i="2"/>
  <c r="BI2379" i="2"/>
  <c r="BH2379" i="2"/>
  <c r="BG2379" i="2"/>
  <c r="BE2379" i="2"/>
  <c r="T2379" i="2"/>
  <c r="R2379" i="2"/>
  <c r="P2379" i="2"/>
  <c r="BI2376" i="2"/>
  <c r="BH2376" i="2"/>
  <c r="BG2376" i="2"/>
  <c r="BE2376" i="2"/>
  <c r="T2376" i="2"/>
  <c r="R2376" i="2"/>
  <c r="P2376" i="2"/>
  <c r="BI2375" i="2"/>
  <c r="BH2375" i="2"/>
  <c r="BG2375" i="2"/>
  <c r="BE2375" i="2"/>
  <c r="T2375" i="2"/>
  <c r="R2375" i="2"/>
  <c r="P2375" i="2"/>
  <c r="BI2374" i="2"/>
  <c r="BH2374" i="2"/>
  <c r="BG2374" i="2"/>
  <c r="BE2374" i="2"/>
  <c r="T2374" i="2"/>
  <c r="R2374" i="2"/>
  <c r="P2374" i="2"/>
  <c r="BI2373" i="2"/>
  <c r="BH2373" i="2"/>
  <c r="BG2373" i="2"/>
  <c r="BE2373" i="2"/>
  <c r="T2373" i="2"/>
  <c r="R2373" i="2"/>
  <c r="P2373" i="2"/>
  <c r="BI2372" i="2"/>
  <c r="BH2372" i="2"/>
  <c r="BG2372" i="2"/>
  <c r="BE2372" i="2"/>
  <c r="T2372" i="2"/>
  <c r="R2372" i="2"/>
  <c r="P2372" i="2"/>
  <c r="BI2371" i="2"/>
  <c r="BH2371" i="2"/>
  <c r="BG2371" i="2"/>
  <c r="BE2371" i="2"/>
  <c r="T2371" i="2"/>
  <c r="R2371" i="2"/>
  <c r="P2371" i="2"/>
  <c r="BI2370" i="2"/>
  <c r="BH2370" i="2"/>
  <c r="BG2370" i="2"/>
  <c r="BE2370" i="2"/>
  <c r="T2370" i="2"/>
  <c r="R2370" i="2"/>
  <c r="P2370" i="2"/>
  <c r="BI2368" i="2"/>
  <c r="BH2368" i="2"/>
  <c r="BG2368" i="2"/>
  <c r="BE2368" i="2"/>
  <c r="T2368" i="2"/>
  <c r="R2368" i="2"/>
  <c r="P2368" i="2"/>
  <c r="BI2363" i="2"/>
  <c r="BH2363" i="2"/>
  <c r="BG2363" i="2"/>
  <c r="BE2363" i="2"/>
  <c r="T2363" i="2"/>
  <c r="R2363" i="2"/>
  <c r="P2363" i="2"/>
  <c r="BI2358" i="2"/>
  <c r="BH2358" i="2"/>
  <c r="BG2358" i="2"/>
  <c r="BE2358" i="2"/>
  <c r="T2358" i="2"/>
  <c r="R2358" i="2"/>
  <c r="P2358" i="2"/>
  <c r="BI2353" i="2"/>
  <c r="BH2353" i="2"/>
  <c r="BG2353" i="2"/>
  <c r="BE2353" i="2"/>
  <c r="T2353" i="2"/>
  <c r="R2353" i="2"/>
  <c r="P2353" i="2"/>
  <c r="BI2348" i="2"/>
  <c r="BH2348" i="2"/>
  <c r="BG2348" i="2"/>
  <c r="BE2348" i="2"/>
  <c r="T2348" i="2"/>
  <c r="R2348" i="2"/>
  <c r="P2348" i="2"/>
  <c r="BI2342" i="2"/>
  <c r="BH2342" i="2"/>
  <c r="BG2342" i="2"/>
  <c r="BE2342" i="2"/>
  <c r="T2342" i="2"/>
  <c r="R2342" i="2"/>
  <c r="P2342" i="2"/>
  <c r="BI2337" i="2"/>
  <c r="BH2337" i="2"/>
  <c r="BG2337" i="2"/>
  <c r="BE2337" i="2"/>
  <c r="T2337" i="2"/>
  <c r="R2337" i="2"/>
  <c r="P2337" i="2"/>
  <c r="BI2331" i="2"/>
  <c r="BH2331" i="2"/>
  <c r="BG2331" i="2"/>
  <c r="BE2331" i="2"/>
  <c r="T2331" i="2"/>
  <c r="R2331" i="2"/>
  <c r="P2331" i="2"/>
  <c r="BI2326" i="2"/>
  <c r="BH2326" i="2"/>
  <c r="BG2326" i="2"/>
  <c r="BE2326" i="2"/>
  <c r="T2326" i="2"/>
  <c r="R2326" i="2"/>
  <c r="P2326" i="2"/>
  <c r="BI2320" i="2"/>
  <c r="BH2320" i="2"/>
  <c r="BG2320" i="2"/>
  <c r="BE2320" i="2"/>
  <c r="T2320" i="2"/>
  <c r="R2320" i="2"/>
  <c r="P2320" i="2"/>
  <c r="BI2318" i="2"/>
  <c r="BH2318" i="2"/>
  <c r="BG2318" i="2"/>
  <c r="BE2318" i="2"/>
  <c r="T2318" i="2"/>
  <c r="R2318" i="2"/>
  <c r="P2318" i="2"/>
  <c r="BI2316" i="2"/>
  <c r="BH2316" i="2"/>
  <c r="BG2316" i="2"/>
  <c r="BE2316" i="2"/>
  <c r="T2316" i="2"/>
  <c r="R2316" i="2"/>
  <c r="P2316" i="2"/>
  <c r="BI2311" i="2"/>
  <c r="BH2311" i="2"/>
  <c r="BG2311" i="2"/>
  <c r="BE2311" i="2"/>
  <c r="T2311" i="2"/>
  <c r="R2311" i="2"/>
  <c r="P2311" i="2"/>
  <c r="BI2306" i="2"/>
  <c r="BH2306" i="2"/>
  <c r="BG2306" i="2"/>
  <c r="BE2306" i="2"/>
  <c r="T2306" i="2"/>
  <c r="R2306" i="2"/>
  <c r="P2306" i="2"/>
  <c r="BI2300" i="2"/>
  <c r="BH2300" i="2"/>
  <c r="BG2300" i="2"/>
  <c r="BE2300" i="2"/>
  <c r="T2300" i="2"/>
  <c r="R2300" i="2"/>
  <c r="P2300" i="2"/>
  <c r="BI2294" i="2"/>
  <c r="BH2294" i="2"/>
  <c r="BG2294" i="2"/>
  <c r="BE2294" i="2"/>
  <c r="T2294" i="2"/>
  <c r="R2294" i="2"/>
  <c r="P2294" i="2"/>
  <c r="BI2289" i="2"/>
  <c r="BH2289" i="2"/>
  <c r="BG2289" i="2"/>
  <c r="BE2289" i="2"/>
  <c r="T2289" i="2"/>
  <c r="R2289" i="2"/>
  <c r="P2289" i="2"/>
  <c r="BI2283" i="2"/>
  <c r="BH2283" i="2"/>
  <c r="BG2283" i="2"/>
  <c r="BE2283" i="2"/>
  <c r="T2283" i="2"/>
  <c r="R2283" i="2"/>
  <c r="P2283" i="2"/>
  <c r="BI2277" i="2"/>
  <c r="BH2277" i="2"/>
  <c r="BG2277" i="2"/>
  <c r="BE2277" i="2"/>
  <c r="T2277" i="2"/>
  <c r="R2277" i="2"/>
  <c r="P2277" i="2"/>
  <c r="BI2271" i="2"/>
  <c r="BH2271" i="2"/>
  <c r="BG2271" i="2"/>
  <c r="BE2271" i="2"/>
  <c r="T2271" i="2"/>
  <c r="R2271" i="2"/>
  <c r="P2271" i="2"/>
  <c r="BI2265" i="2"/>
  <c r="BH2265" i="2"/>
  <c r="BG2265" i="2"/>
  <c r="BE2265" i="2"/>
  <c r="T2265" i="2"/>
  <c r="R2265" i="2"/>
  <c r="P2265" i="2"/>
  <c r="BI2260" i="2"/>
  <c r="BH2260" i="2"/>
  <c r="BG2260" i="2"/>
  <c r="BE2260" i="2"/>
  <c r="T2260" i="2"/>
  <c r="R2260" i="2"/>
  <c r="P2260" i="2"/>
  <c r="BI2255" i="2"/>
  <c r="BH2255" i="2"/>
  <c r="BG2255" i="2"/>
  <c r="BE2255" i="2"/>
  <c r="T2255" i="2"/>
  <c r="R2255" i="2"/>
  <c r="P2255" i="2"/>
  <c r="BI2250" i="2"/>
  <c r="BH2250" i="2"/>
  <c r="BG2250" i="2"/>
  <c r="BE2250" i="2"/>
  <c r="T2250" i="2"/>
  <c r="R2250" i="2"/>
  <c r="P2250" i="2"/>
  <c r="BI2245" i="2"/>
  <c r="BH2245" i="2"/>
  <c r="BG2245" i="2"/>
  <c r="BE2245" i="2"/>
  <c r="T2245" i="2"/>
  <c r="R2245" i="2"/>
  <c r="P2245" i="2"/>
  <c r="BI2241" i="2"/>
  <c r="BH2241" i="2"/>
  <c r="BG2241" i="2"/>
  <c r="BE2241" i="2"/>
  <c r="T2241" i="2"/>
  <c r="R2241" i="2"/>
  <c r="P2241" i="2"/>
  <c r="BI2236" i="2"/>
  <c r="BH2236" i="2"/>
  <c r="BG2236" i="2"/>
  <c r="BE2236" i="2"/>
  <c r="T2236" i="2"/>
  <c r="R2236" i="2"/>
  <c r="P2236" i="2"/>
  <c r="BI2231" i="2"/>
  <c r="BH2231" i="2"/>
  <c r="BG2231" i="2"/>
  <c r="BE2231" i="2"/>
  <c r="T2231" i="2"/>
  <c r="R2231" i="2"/>
  <c r="P2231" i="2"/>
  <c r="BI2226" i="2"/>
  <c r="BH2226" i="2"/>
  <c r="BG2226" i="2"/>
  <c r="BE2226" i="2"/>
  <c r="T2226" i="2"/>
  <c r="R2226" i="2"/>
  <c r="P2226" i="2"/>
  <c r="BI2221" i="2"/>
  <c r="BH2221" i="2"/>
  <c r="BG2221" i="2"/>
  <c r="BE2221" i="2"/>
  <c r="T2221" i="2"/>
  <c r="R2221" i="2"/>
  <c r="P2221" i="2"/>
  <c r="BI2216" i="2"/>
  <c r="BH2216" i="2"/>
  <c r="BG2216" i="2"/>
  <c r="BE2216" i="2"/>
  <c r="T2216" i="2"/>
  <c r="R2216" i="2"/>
  <c r="P2216" i="2"/>
  <c r="BI2211" i="2"/>
  <c r="BH2211" i="2"/>
  <c r="BG2211" i="2"/>
  <c r="BE2211" i="2"/>
  <c r="T2211" i="2"/>
  <c r="R2211" i="2"/>
  <c r="P2211" i="2"/>
  <c r="BI2206" i="2"/>
  <c r="BH2206" i="2"/>
  <c r="BG2206" i="2"/>
  <c r="BE2206" i="2"/>
  <c r="T2206" i="2"/>
  <c r="R2206" i="2"/>
  <c r="P2206" i="2"/>
  <c r="BI2201" i="2"/>
  <c r="BH2201" i="2"/>
  <c r="BG2201" i="2"/>
  <c r="BE2201" i="2"/>
  <c r="T2201" i="2"/>
  <c r="R2201" i="2"/>
  <c r="P2201" i="2"/>
  <c r="BI2196" i="2"/>
  <c r="BH2196" i="2"/>
  <c r="BG2196" i="2"/>
  <c r="BE2196" i="2"/>
  <c r="T2196" i="2"/>
  <c r="R2196" i="2"/>
  <c r="P2196" i="2"/>
  <c r="BI2191" i="2"/>
  <c r="BH2191" i="2"/>
  <c r="BG2191" i="2"/>
  <c r="BE2191" i="2"/>
  <c r="T2191" i="2"/>
  <c r="R2191" i="2"/>
  <c r="P2191" i="2"/>
  <c r="BI2186" i="2"/>
  <c r="BH2186" i="2"/>
  <c r="BG2186" i="2"/>
  <c r="BE2186" i="2"/>
  <c r="T2186" i="2"/>
  <c r="R2186" i="2"/>
  <c r="P2186" i="2"/>
  <c r="BI2181" i="2"/>
  <c r="BH2181" i="2"/>
  <c r="BG2181" i="2"/>
  <c r="BE2181" i="2"/>
  <c r="T2181" i="2"/>
  <c r="R2181" i="2"/>
  <c r="P2181" i="2"/>
  <c r="BI2179" i="2"/>
  <c r="BH2179" i="2"/>
  <c r="BG2179" i="2"/>
  <c r="BE2179" i="2"/>
  <c r="T2179" i="2"/>
  <c r="R2179" i="2"/>
  <c r="P2179" i="2"/>
  <c r="BI2174" i="2"/>
  <c r="BH2174" i="2"/>
  <c r="BG2174" i="2"/>
  <c r="BE2174" i="2"/>
  <c r="T2174" i="2"/>
  <c r="R2174" i="2"/>
  <c r="P2174" i="2"/>
  <c r="BI2169" i="2"/>
  <c r="BH2169" i="2"/>
  <c r="BG2169" i="2"/>
  <c r="BE2169" i="2"/>
  <c r="T2169" i="2"/>
  <c r="R2169" i="2"/>
  <c r="P2169" i="2"/>
  <c r="BI2164" i="2"/>
  <c r="BH2164" i="2"/>
  <c r="BG2164" i="2"/>
  <c r="BE2164" i="2"/>
  <c r="T2164" i="2"/>
  <c r="R2164" i="2"/>
  <c r="P2164" i="2"/>
  <c r="BI2159" i="2"/>
  <c r="BH2159" i="2"/>
  <c r="BG2159" i="2"/>
  <c r="BE2159" i="2"/>
  <c r="T2159" i="2"/>
  <c r="R2159" i="2"/>
  <c r="P2159" i="2"/>
  <c r="BI2154" i="2"/>
  <c r="BH2154" i="2"/>
  <c r="BG2154" i="2"/>
  <c r="BE2154" i="2"/>
  <c r="T2154" i="2"/>
  <c r="R2154" i="2"/>
  <c r="P2154" i="2"/>
  <c r="BI2149" i="2"/>
  <c r="BH2149" i="2"/>
  <c r="BG2149" i="2"/>
  <c r="BE2149" i="2"/>
  <c r="T2149" i="2"/>
  <c r="R2149" i="2"/>
  <c r="P2149" i="2"/>
  <c r="BI2144" i="2"/>
  <c r="BH2144" i="2"/>
  <c r="BG2144" i="2"/>
  <c r="BE2144" i="2"/>
  <c r="T2144" i="2"/>
  <c r="R2144" i="2"/>
  <c r="P2144" i="2"/>
  <c r="BI2139" i="2"/>
  <c r="BH2139" i="2"/>
  <c r="BG2139" i="2"/>
  <c r="BE2139" i="2"/>
  <c r="T2139" i="2"/>
  <c r="R2139" i="2"/>
  <c r="P2139" i="2"/>
  <c r="BI2134" i="2"/>
  <c r="BH2134" i="2"/>
  <c r="BG2134" i="2"/>
  <c r="BE2134" i="2"/>
  <c r="T2134" i="2"/>
  <c r="R2134" i="2"/>
  <c r="P2134" i="2"/>
  <c r="BI2129" i="2"/>
  <c r="BH2129" i="2"/>
  <c r="BG2129" i="2"/>
  <c r="BE2129" i="2"/>
  <c r="T2129" i="2"/>
  <c r="R2129" i="2"/>
  <c r="P2129" i="2"/>
  <c r="BI2124" i="2"/>
  <c r="BH2124" i="2"/>
  <c r="BG2124" i="2"/>
  <c r="BE2124" i="2"/>
  <c r="T2124" i="2"/>
  <c r="R2124" i="2"/>
  <c r="P2124" i="2"/>
  <c r="BI2119" i="2"/>
  <c r="BH2119" i="2"/>
  <c r="BG2119" i="2"/>
  <c r="BE2119" i="2"/>
  <c r="T2119" i="2"/>
  <c r="R2119" i="2"/>
  <c r="P2119" i="2"/>
  <c r="BI2114" i="2"/>
  <c r="BH2114" i="2"/>
  <c r="BG2114" i="2"/>
  <c r="BE2114" i="2"/>
  <c r="T2114" i="2"/>
  <c r="R2114" i="2"/>
  <c r="P2114" i="2"/>
  <c r="BI2109" i="2"/>
  <c r="BH2109" i="2"/>
  <c r="BG2109" i="2"/>
  <c r="BE2109" i="2"/>
  <c r="T2109" i="2"/>
  <c r="R2109" i="2"/>
  <c r="P2109" i="2"/>
  <c r="BI2104" i="2"/>
  <c r="BH2104" i="2"/>
  <c r="BG2104" i="2"/>
  <c r="BE2104" i="2"/>
  <c r="T2104" i="2"/>
  <c r="R2104" i="2"/>
  <c r="P2104" i="2"/>
  <c r="BI2099" i="2"/>
  <c r="BH2099" i="2"/>
  <c r="BG2099" i="2"/>
  <c r="BE2099" i="2"/>
  <c r="T2099" i="2"/>
  <c r="R2099" i="2"/>
  <c r="P2099" i="2"/>
  <c r="BI2094" i="2"/>
  <c r="BH2094" i="2"/>
  <c r="BG2094" i="2"/>
  <c r="BE2094" i="2"/>
  <c r="T2094" i="2"/>
  <c r="R2094" i="2"/>
  <c r="P2094" i="2"/>
  <c r="BI2089" i="2"/>
  <c r="BH2089" i="2"/>
  <c r="BG2089" i="2"/>
  <c r="BE2089" i="2"/>
  <c r="T2089" i="2"/>
  <c r="R2089" i="2"/>
  <c r="P2089" i="2"/>
  <c r="BI2086" i="2"/>
  <c r="BH2086" i="2"/>
  <c r="BG2086" i="2"/>
  <c r="BE2086" i="2"/>
  <c r="T2086" i="2"/>
  <c r="R2086" i="2"/>
  <c r="P2086" i="2"/>
  <c r="BI2085" i="2"/>
  <c r="BH2085" i="2"/>
  <c r="BG2085" i="2"/>
  <c r="BE2085" i="2"/>
  <c r="T2085" i="2"/>
  <c r="R2085" i="2"/>
  <c r="P2085" i="2"/>
  <c r="BI2077" i="2"/>
  <c r="BH2077" i="2"/>
  <c r="BG2077" i="2"/>
  <c r="BE2077" i="2"/>
  <c r="T2077" i="2"/>
  <c r="R2077" i="2"/>
  <c r="P2077" i="2"/>
  <c r="BI2069" i="2"/>
  <c r="BH2069" i="2"/>
  <c r="BG2069" i="2"/>
  <c r="BE2069" i="2"/>
  <c r="T2069" i="2"/>
  <c r="R2069" i="2"/>
  <c r="P2069" i="2"/>
  <c r="BI2068" i="2"/>
  <c r="BH2068" i="2"/>
  <c r="BG2068" i="2"/>
  <c r="BE2068" i="2"/>
  <c r="T2068" i="2"/>
  <c r="R2068" i="2"/>
  <c r="P2068" i="2"/>
  <c r="BI2062" i="2"/>
  <c r="BH2062" i="2"/>
  <c r="BG2062" i="2"/>
  <c r="BE2062" i="2"/>
  <c r="T2062" i="2"/>
  <c r="R2062" i="2"/>
  <c r="P2062" i="2"/>
  <c r="BI2061" i="2"/>
  <c r="BH2061" i="2"/>
  <c r="BG2061" i="2"/>
  <c r="BE2061" i="2"/>
  <c r="T2061" i="2"/>
  <c r="R2061" i="2"/>
  <c r="P2061" i="2"/>
  <c r="BI2060" i="2"/>
  <c r="BH2060" i="2"/>
  <c r="BG2060" i="2"/>
  <c r="BE2060" i="2"/>
  <c r="T2060" i="2"/>
  <c r="R2060" i="2"/>
  <c r="P2060" i="2"/>
  <c r="BI2059" i="2"/>
  <c r="BH2059" i="2"/>
  <c r="BG2059" i="2"/>
  <c r="BE2059" i="2"/>
  <c r="T2059" i="2"/>
  <c r="R2059" i="2"/>
  <c r="P2059" i="2"/>
  <c r="BI2058" i="2"/>
  <c r="BH2058" i="2"/>
  <c r="BG2058" i="2"/>
  <c r="BE2058" i="2"/>
  <c r="T2058" i="2"/>
  <c r="R2058" i="2"/>
  <c r="P2058" i="2"/>
  <c r="BI2057" i="2"/>
  <c r="BH2057" i="2"/>
  <c r="BG2057" i="2"/>
  <c r="BE2057" i="2"/>
  <c r="T2057" i="2"/>
  <c r="R2057" i="2"/>
  <c r="P2057" i="2"/>
  <c r="BI2056" i="2"/>
  <c r="BH2056" i="2"/>
  <c r="BG2056" i="2"/>
  <c r="BE2056" i="2"/>
  <c r="T2056" i="2"/>
  <c r="R2056" i="2"/>
  <c r="P2056" i="2"/>
  <c r="BI2055" i="2"/>
  <c r="BH2055" i="2"/>
  <c r="BG2055" i="2"/>
  <c r="BE2055" i="2"/>
  <c r="T2055" i="2"/>
  <c r="R2055" i="2"/>
  <c r="P2055" i="2"/>
  <c r="BI2054" i="2"/>
  <c r="BH2054" i="2"/>
  <c r="BG2054" i="2"/>
  <c r="BE2054" i="2"/>
  <c r="T2054" i="2"/>
  <c r="R2054" i="2"/>
  <c r="P2054" i="2"/>
  <c r="BI2053" i="2"/>
  <c r="BH2053" i="2"/>
  <c r="BG2053" i="2"/>
  <c r="BE2053" i="2"/>
  <c r="T2053" i="2"/>
  <c r="R2053" i="2"/>
  <c r="P2053" i="2"/>
  <c r="BI2052" i="2"/>
  <c r="BH2052" i="2"/>
  <c r="BG2052" i="2"/>
  <c r="BE2052" i="2"/>
  <c r="T2052" i="2"/>
  <c r="R2052" i="2"/>
  <c r="P2052" i="2"/>
  <c r="BI2051" i="2"/>
  <c r="BH2051" i="2"/>
  <c r="BG2051" i="2"/>
  <c r="BE2051" i="2"/>
  <c r="T2051" i="2"/>
  <c r="R2051" i="2"/>
  <c r="P2051" i="2"/>
  <c r="BI2050" i="2"/>
  <c r="BH2050" i="2"/>
  <c r="BG2050" i="2"/>
  <c r="BE2050" i="2"/>
  <c r="T2050" i="2"/>
  <c r="R2050" i="2"/>
  <c r="P2050" i="2"/>
  <c r="BI2033" i="2"/>
  <c r="BH2033" i="2"/>
  <c r="BG2033" i="2"/>
  <c r="BE2033" i="2"/>
  <c r="T2033" i="2"/>
  <c r="R2033" i="2"/>
  <c r="P2033" i="2"/>
  <c r="BI2032" i="2"/>
  <c r="BH2032" i="2"/>
  <c r="BG2032" i="2"/>
  <c r="BE2032" i="2"/>
  <c r="T2032" i="2"/>
  <c r="R2032" i="2"/>
  <c r="P2032" i="2"/>
  <c r="BI2031" i="2"/>
  <c r="BH2031" i="2"/>
  <c r="BG2031" i="2"/>
  <c r="BE2031" i="2"/>
  <c r="T2031" i="2"/>
  <c r="R2031" i="2"/>
  <c r="P2031" i="2"/>
  <c r="BI2030" i="2"/>
  <c r="BH2030" i="2"/>
  <c r="BG2030" i="2"/>
  <c r="BE2030" i="2"/>
  <c r="T2030" i="2"/>
  <c r="R2030" i="2"/>
  <c r="P2030" i="2"/>
  <c r="BI2029" i="2"/>
  <c r="BH2029" i="2"/>
  <c r="BG2029" i="2"/>
  <c r="BE2029" i="2"/>
  <c r="T2029" i="2"/>
  <c r="R2029" i="2"/>
  <c r="P2029" i="2"/>
  <c r="BI2028" i="2"/>
  <c r="BH2028" i="2"/>
  <c r="BG2028" i="2"/>
  <c r="BE2028" i="2"/>
  <c r="T2028" i="2"/>
  <c r="R2028" i="2"/>
  <c r="P2028" i="2"/>
  <c r="BI2027" i="2"/>
  <c r="BH2027" i="2"/>
  <c r="BG2027" i="2"/>
  <c r="BE2027" i="2"/>
  <c r="T2027" i="2"/>
  <c r="R2027" i="2"/>
  <c r="P2027" i="2"/>
  <c r="BI2026" i="2"/>
  <c r="BH2026" i="2"/>
  <c r="BG2026" i="2"/>
  <c r="BE2026" i="2"/>
  <c r="T2026" i="2"/>
  <c r="R2026" i="2"/>
  <c r="P2026" i="2"/>
  <c r="BI2025" i="2"/>
  <c r="BH2025" i="2"/>
  <c r="BG2025" i="2"/>
  <c r="BE2025" i="2"/>
  <c r="T2025" i="2"/>
  <c r="R2025" i="2"/>
  <c r="P2025" i="2"/>
  <c r="BI2024" i="2"/>
  <c r="BH2024" i="2"/>
  <c r="BG2024" i="2"/>
  <c r="BE2024" i="2"/>
  <c r="T2024" i="2"/>
  <c r="R2024" i="2"/>
  <c r="P2024" i="2"/>
  <c r="BI2023" i="2"/>
  <c r="BH2023" i="2"/>
  <c r="BG2023" i="2"/>
  <c r="BE2023" i="2"/>
  <c r="T2023" i="2"/>
  <c r="R2023" i="2"/>
  <c r="P2023" i="2"/>
  <c r="BI2022" i="2"/>
  <c r="BH2022" i="2"/>
  <c r="BG2022" i="2"/>
  <c r="BE2022" i="2"/>
  <c r="T2022" i="2"/>
  <c r="R2022" i="2"/>
  <c r="P2022" i="2"/>
  <c r="BI2006" i="2"/>
  <c r="BH2006" i="2"/>
  <c r="BG2006" i="2"/>
  <c r="BE2006" i="2"/>
  <c r="T2006" i="2"/>
  <c r="R2006" i="2"/>
  <c r="P2006" i="2"/>
  <c r="BI2005" i="2"/>
  <c r="BH2005" i="2"/>
  <c r="BG2005" i="2"/>
  <c r="BE2005" i="2"/>
  <c r="T2005" i="2"/>
  <c r="R2005" i="2"/>
  <c r="P2005" i="2"/>
  <c r="BI2004" i="2"/>
  <c r="BH2004" i="2"/>
  <c r="BG2004" i="2"/>
  <c r="BE2004" i="2"/>
  <c r="T2004" i="2"/>
  <c r="R2004" i="2"/>
  <c r="P2004" i="2"/>
  <c r="BI2003" i="2"/>
  <c r="BH2003" i="2"/>
  <c r="BG2003" i="2"/>
  <c r="BE2003" i="2"/>
  <c r="T2003" i="2"/>
  <c r="R2003" i="2"/>
  <c r="P2003" i="2"/>
  <c r="BI2002" i="2"/>
  <c r="BH2002" i="2"/>
  <c r="BG2002" i="2"/>
  <c r="BE2002" i="2"/>
  <c r="T2002" i="2"/>
  <c r="R2002" i="2"/>
  <c r="P2002" i="2"/>
  <c r="BI2001" i="2"/>
  <c r="BH2001" i="2"/>
  <c r="BG2001" i="2"/>
  <c r="BE2001" i="2"/>
  <c r="T2001" i="2"/>
  <c r="R2001" i="2"/>
  <c r="P2001" i="2"/>
  <c r="BI2000" i="2"/>
  <c r="BH2000" i="2"/>
  <c r="BG2000" i="2"/>
  <c r="BE2000" i="2"/>
  <c r="T2000" i="2"/>
  <c r="R2000" i="2"/>
  <c r="P2000" i="2"/>
  <c r="BI1999" i="2"/>
  <c r="BH1999" i="2"/>
  <c r="BG1999" i="2"/>
  <c r="BE1999" i="2"/>
  <c r="T1999" i="2"/>
  <c r="R1999" i="2"/>
  <c r="P1999" i="2"/>
  <c r="BI1998" i="2"/>
  <c r="BH1998" i="2"/>
  <c r="BG1998" i="2"/>
  <c r="BE1998" i="2"/>
  <c r="T1998" i="2"/>
  <c r="R1998" i="2"/>
  <c r="P1998" i="2"/>
  <c r="BI1997" i="2"/>
  <c r="BH1997" i="2"/>
  <c r="BG1997" i="2"/>
  <c r="BE1997" i="2"/>
  <c r="T1997" i="2"/>
  <c r="R1997" i="2"/>
  <c r="P1997" i="2"/>
  <c r="BI1996" i="2"/>
  <c r="BH1996" i="2"/>
  <c r="BG1996" i="2"/>
  <c r="BE1996" i="2"/>
  <c r="T1996" i="2"/>
  <c r="R1996" i="2"/>
  <c r="P1996" i="2"/>
  <c r="BI1995" i="2"/>
  <c r="BH1995" i="2"/>
  <c r="BG1995" i="2"/>
  <c r="BE1995" i="2"/>
  <c r="T1995" i="2"/>
  <c r="R1995" i="2"/>
  <c r="P1995" i="2"/>
  <c r="BI1994" i="2"/>
  <c r="BH1994" i="2"/>
  <c r="BG1994" i="2"/>
  <c r="BE1994" i="2"/>
  <c r="T1994" i="2"/>
  <c r="R1994" i="2"/>
  <c r="P1994" i="2"/>
  <c r="BI1993" i="2"/>
  <c r="BH1993" i="2"/>
  <c r="BG1993" i="2"/>
  <c r="BE1993" i="2"/>
  <c r="T1993" i="2"/>
  <c r="R1993" i="2"/>
  <c r="P1993" i="2"/>
  <c r="BI1992" i="2"/>
  <c r="BH1992" i="2"/>
  <c r="BG1992" i="2"/>
  <c r="BE1992" i="2"/>
  <c r="T1992" i="2"/>
  <c r="R1992" i="2"/>
  <c r="P1992" i="2"/>
  <c r="BI1971" i="2"/>
  <c r="BH1971" i="2"/>
  <c r="BG1971" i="2"/>
  <c r="BE1971" i="2"/>
  <c r="T1971" i="2"/>
  <c r="R1971" i="2"/>
  <c r="P1971" i="2"/>
  <c r="BI1965" i="2"/>
  <c r="BH1965" i="2"/>
  <c r="BG1965" i="2"/>
  <c r="BE1965" i="2"/>
  <c r="T1965" i="2"/>
  <c r="R1965" i="2"/>
  <c r="P1965" i="2"/>
  <c r="BI1959" i="2"/>
  <c r="BH1959" i="2"/>
  <c r="BG1959" i="2"/>
  <c r="BE1959" i="2"/>
  <c r="T1959" i="2"/>
  <c r="R1959" i="2"/>
  <c r="P1959" i="2"/>
  <c r="BI1954" i="2"/>
  <c r="BH1954" i="2"/>
  <c r="BG1954" i="2"/>
  <c r="BE1954" i="2"/>
  <c r="T1954" i="2"/>
  <c r="R1954" i="2"/>
  <c r="P1954" i="2"/>
  <c r="BI1951" i="2"/>
  <c r="BH1951" i="2"/>
  <c r="BG1951" i="2"/>
  <c r="BE1951" i="2"/>
  <c r="T1951" i="2"/>
  <c r="R1951" i="2"/>
  <c r="P1951" i="2"/>
  <c r="BI1945" i="2"/>
  <c r="BH1945" i="2"/>
  <c r="BG1945" i="2"/>
  <c r="BE1945" i="2"/>
  <c r="T1945" i="2"/>
  <c r="R1945" i="2"/>
  <c r="P1945" i="2"/>
  <c r="BI1940" i="2"/>
  <c r="BH1940" i="2"/>
  <c r="BG1940" i="2"/>
  <c r="BE1940" i="2"/>
  <c r="T1940" i="2"/>
  <c r="R1940" i="2"/>
  <c r="P1940" i="2"/>
  <c r="BI1932" i="2"/>
  <c r="BH1932" i="2"/>
  <c r="BG1932" i="2"/>
  <c r="BE1932" i="2"/>
  <c r="T1932" i="2"/>
  <c r="R1932" i="2"/>
  <c r="P1932" i="2"/>
  <c r="BI1925" i="2"/>
  <c r="BH1925" i="2"/>
  <c r="BG1925" i="2"/>
  <c r="BE1925" i="2"/>
  <c r="T1925" i="2"/>
  <c r="R1925" i="2"/>
  <c r="P1925" i="2"/>
  <c r="BI1922" i="2"/>
  <c r="BH1922" i="2"/>
  <c r="BG1922" i="2"/>
  <c r="BE1922" i="2"/>
  <c r="T1922" i="2"/>
  <c r="R1922" i="2"/>
  <c r="P1922" i="2"/>
  <c r="BI1918" i="2"/>
  <c r="BH1918" i="2"/>
  <c r="BG1918" i="2"/>
  <c r="BE1918" i="2"/>
  <c r="T1918" i="2"/>
  <c r="R1918" i="2"/>
  <c r="P1918" i="2"/>
  <c r="BI1909" i="2"/>
  <c r="BH1909" i="2"/>
  <c r="BG1909" i="2"/>
  <c r="BE1909" i="2"/>
  <c r="T1909" i="2"/>
  <c r="R1909" i="2"/>
  <c r="P1909" i="2"/>
  <c r="BI1904" i="2"/>
  <c r="BH1904" i="2"/>
  <c r="BG1904" i="2"/>
  <c r="BE1904" i="2"/>
  <c r="T1904" i="2"/>
  <c r="R1904" i="2"/>
  <c r="P1904" i="2"/>
  <c r="BI1899" i="2"/>
  <c r="BH1899" i="2"/>
  <c r="BG1899" i="2"/>
  <c r="BE1899" i="2"/>
  <c r="T1899" i="2"/>
  <c r="R1899" i="2"/>
  <c r="P1899" i="2"/>
  <c r="BI1894" i="2"/>
  <c r="BH1894" i="2"/>
  <c r="BG1894" i="2"/>
  <c r="BE1894" i="2"/>
  <c r="T1894" i="2"/>
  <c r="R1894" i="2"/>
  <c r="P1894" i="2"/>
  <c r="BI1889" i="2"/>
  <c r="BH1889" i="2"/>
  <c r="BG1889" i="2"/>
  <c r="BE1889" i="2"/>
  <c r="T1889" i="2"/>
  <c r="R1889" i="2"/>
  <c r="P1889" i="2"/>
  <c r="BI1882" i="2"/>
  <c r="BH1882" i="2"/>
  <c r="BG1882" i="2"/>
  <c r="BE1882" i="2"/>
  <c r="T1882" i="2"/>
  <c r="R1882" i="2"/>
  <c r="P1882" i="2"/>
  <c r="BI1877" i="2"/>
  <c r="BH1877" i="2"/>
  <c r="BG1877" i="2"/>
  <c r="BE1877" i="2"/>
  <c r="T1877" i="2"/>
  <c r="R1877" i="2"/>
  <c r="P1877" i="2"/>
  <c r="BI1871" i="2"/>
  <c r="BH1871" i="2"/>
  <c r="BG1871" i="2"/>
  <c r="BE1871" i="2"/>
  <c r="T1871" i="2"/>
  <c r="R1871" i="2"/>
  <c r="P1871" i="2"/>
  <c r="BI1869" i="2"/>
  <c r="BH1869" i="2"/>
  <c r="BG1869" i="2"/>
  <c r="BE1869" i="2"/>
  <c r="T1869" i="2"/>
  <c r="R1869" i="2"/>
  <c r="P1869" i="2"/>
  <c r="BI1846" i="2"/>
  <c r="BH1846" i="2"/>
  <c r="BG1846" i="2"/>
  <c r="BE1846" i="2"/>
  <c r="T1846" i="2"/>
  <c r="R1846" i="2"/>
  <c r="P1846" i="2"/>
  <c r="BI1794" i="2"/>
  <c r="BH1794" i="2"/>
  <c r="BG1794" i="2"/>
  <c r="BE1794" i="2"/>
  <c r="T1794" i="2"/>
  <c r="R1794" i="2"/>
  <c r="P1794" i="2"/>
  <c r="BI1791" i="2"/>
  <c r="BH1791" i="2"/>
  <c r="BG1791" i="2"/>
  <c r="BE1791" i="2"/>
  <c r="T1791" i="2"/>
  <c r="R1791" i="2"/>
  <c r="P1791" i="2"/>
  <c r="BI1784" i="2"/>
  <c r="BH1784" i="2"/>
  <c r="BG1784" i="2"/>
  <c r="BE1784" i="2"/>
  <c r="T1784" i="2"/>
  <c r="R1784" i="2"/>
  <c r="P1784" i="2"/>
  <c r="BI1777" i="2"/>
  <c r="BH1777" i="2"/>
  <c r="BG1777" i="2"/>
  <c r="BE1777" i="2"/>
  <c r="T1777" i="2"/>
  <c r="R1777" i="2"/>
  <c r="P1777" i="2"/>
  <c r="BI1774" i="2"/>
  <c r="BH1774" i="2"/>
  <c r="BG1774" i="2"/>
  <c r="BE1774" i="2"/>
  <c r="T1774" i="2"/>
  <c r="R1774" i="2"/>
  <c r="P1774" i="2"/>
  <c r="BI1768" i="2"/>
  <c r="BH1768" i="2"/>
  <c r="BG1768" i="2"/>
  <c r="BE1768" i="2"/>
  <c r="T1768" i="2"/>
  <c r="R1768" i="2"/>
  <c r="P1768" i="2"/>
  <c r="BI1762" i="2"/>
  <c r="BH1762" i="2"/>
  <c r="BG1762" i="2"/>
  <c r="BE1762" i="2"/>
  <c r="T1762" i="2"/>
  <c r="R1762" i="2"/>
  <c r="P1762" i="2"/>
  <c r="BI1755" i="2"/>
  <c r="BH1755" i="2"/>
  <c r="BG1755" i="2"/>
  <c r="BE1755" i="2"/>
  <c r="T1755" i="2"/>
  <c r="R1755" i="2"/>
  <c r="P1755" i="2"/>
  <c r="BI1752" i="2"/>
  <c r="BH1752" i="2"/>
  <c r="BG1752" i="2"/>
  <c r="BE1752" i="2"/>
  <c r="T1752" i="2"/>
  <c r="R1752" i="2"/>
  <c r="P1752" i="2"/>
  <c r="BI1748" i="2"/>
  <c r="BH1748" i="2"/>
  <c r="BG1748" i="2"/>
  <c r="BE1748" i="2"/>
  <c r="T1748" i="2"/>
  <c r="R1748" i="2"/>
  <c r="P1748" i="2"/>
  <c r="BI1743" i="2"/>
  <c r="BH1743" i="2"/>
  <c r="BG1743" i="2"/>
  <c r="BE1743" i="2"/>
  <c r="T1743" i="2"/>
  <c r="R1743" i="2"/>
  <c r="P1743" i="2"/>
  <c r="BI1739" i="2"/>
  <c r="BH1739" i="2"/>
  <c r="BG1739" i="2"/>
  <c r="BE1739" i="2"/>
  <c r="T1739" i="2"/>
  <c r="R1739" i="2"/>
  <c r="P1739" i="2"/>
  <c r="BI1734" i="2"/>
  <c r="BH1734" i="2"/>
  <c r="BG1734" i="2"/>
  <c r="BE1734" i="2"/>
  <c r="T1734" i="2"/>
  <c r="R1734" i="2"/>
  <c r="P1734" i="2"/>
  <c r="BI1731" i="2"/>
  <c r="BH1731" i="2"/>
  <c r="BG1731" i="2"/>
  <c r="BE1731" i="2"/>
  <c r="T1731" i="2"/>
  <c r="R1731" i="2"/>
  <c r="P1731" i="2"/>
  <c r="BI1722" i="2"/>
  <c r="BH1722" i="2"/>
  <c r="BG1722" i="2"/>
  <c r="BE1722" i="2"/>
  <c r="T1722" i="2"/>
  <c r="R1722" i="2"/>
  <c r="P1722" i="2"/>
  <c r="BI1713" i="2"/>
  <c r="BH1713" i="2"/>
  <c r="BG1713" i="2"/>
  <c r="BE1713" i="2"/>
  <c r="T1713" i="2"/>
  <c r="R1713" i="2"/>
  <c r="P1713" i="2"/>
  <c r="BI1702" i="2"/>
  <c r="BH1702" i="2"/>
  <c r="BG1702" i="2"/>
  <c r="BE1702" i="2"/>
  <c r="T1702" i="2"/>
  <c r="R1702" i="2"/>
  <c r="P1702" i="2"/>
  <c r="BI1694" i="2"/>
  <c r="BH1694" i="2"/>
  <c r="BG1694" i="2"/>
  <c r="BE1694" i="2"/>
  <c r="T1694" i="2"/>
  <c r="R1694" i="2"/>
  <c r="P1694" i="2"/>
  <c r="BI1686" i="2"/>
  <c r="BH1686" i="2"/>
  <c r="BG1686" i="2"/>
  <c r="BE1686" i="2"/>
  <c r="T1686" i="2"/>
  <c r="R1686" i="2"/>
  <c r="P1686" i="2"/>
  <c r="BI1680" i="2"/>
  <c r="BH1680" i="2"/>
  <c r="BG1680" i="2"/>
  <c r="BE1680" i="2"/>
  <c r="T1680" i="2"/>
  <c r="R1680" i="2"/>
  <c r="P1680" i="2"/>
  <c r="BI1675" i="2"/>
  <c r="BH1675" i="2"/>
  <c r="BG1675" i="2"/>
  <c r="BE1675" i="2"/>
  <c r="T1675" i="2"/>
  <c r="R1675" i="2"/>
  <c r="P1675" i="2"/>
  <c r="BI1670" i="2"/>
  <c r="BH1670" i="2"/>
  <c r="BG1670" i="2"/>
  <c r="BE1670" i="2"/>
  <c r="T1670" i="2"/>
  <c r="R1670" i="2"/>
  <c r="P1670" i="2"/>
  <c r="BI1664" i="2"/>
  <c r="BH1664" i="2"/>
  <c r="BG1664" i="2"/>
  <c r="BE1664" i="2"/>
  <c r="T1664" i="2"/>
  <c r="R1664" i="2"/>
  <c r="P1664" i="2"/>
  <c r="BI1658" i="2"/>
  <c r="BH1658" i="2"/>
  <c r="BG1658" i="2"/>
  <c r="BE1658" i="2"/>
  <c r="T1658" i="2"/>
  <c r="R1658" i="2"/>
  <c r="P1658" i="2"/>
  <c r="BI1650" i="2"/>
  <c r="BH1650" i="2"/>
  <c r="BG1650" i="2"/>
  <c r="BE1650" i="2"/>
  <c r="T1650" i="2"/>
  <c r="R1650" i="2"/>
  <c r="P1650" i="2"/>
  <c r="BI1645" i="2"/>
  <c r="BH1645" i="2"/>
  <c r="BG1645" i="2"/>
  <c r="BE1645" i="2"/>
  <c r="T1645" i="2"/>
  <c r="R1645" i="2"/>
  <c r="P1645" i="2"/>
  <c r="BI1640" i="2"/>
  <c r="BH1640" i="2"/>
  <c r="BG1640" i="2"/>
  <c r="BE1640" i="2"/>
  <c r="T1640" i="2"/>
  <c r="R1640" i="2"/>
  <c r="P1640" i="2"/>
  <c r="BI1635" i="2"/>
  <c r="BH1635" i="2"/>
  <c r="BG1635" i="2"/>
  <c r="BE1635" i="2"/>
  <c r="T1635" i="2"/>
  <c r="R1635" i="2"/>
  <c r="P1635" i="2"/>
  <c r="BI1631" i="2"/>
  <c r="BH1631" i="2"/>
  <c r="BG1631" i="2"/>
  <c r="BE1631" i="2"/>
  <c r="T1631" i="2"/>
  <c r="R1631" i="2"/>
  <c r="P1631" i="2"/>
  <c r="BI1624" i="2"/>
  <c r="BH1624" i="2"/>
  <c r="BG1624" i="2"/>
  <c r="BE1624" i="2"/>
  <c r="T1624" i="2"/>
  <c r="R1624" i="2"/>
  <c r="P1624" i="2"/>
  <c r="BI1619" i="2"/>
  <c r="BH1619" i="2"/>
  <c r="BG1619" i="2"/>
  <c r="BE1619" i="2"/>
  <c r="T1619" i="2"/>
  <c r="R1619" i="2"/>
  <c r="P1619" i="2"/>
  <c r="BI1615" i="2"/>
  <c r="BH1615" i="2"/>
  <c r="BG1615" i="2"/>
  <c r="BE1615" i="2"/>
  <c r="T1615" i="2"/>
  <c r="R1615" i="2"/>
  <c r="P1615" i="2"/>
  <c r="BI1611" i="2"/>
  <c r="BH1611" i="2"/>
  <c r="BG1611" i="2"/>
  <c r="BE1611" i="2"/>
  <c r="T1611" i="2"/>
  <c r="R1611" i="2"/>
  <c r="P1611" i="2"/>
  <c r="BI1607" i="2"/>
  <c r="BH1607" i="2"/>
  <c r="BG1607" i="2"/>
  <c r="BE1607" i="2"/>
  <c r="T1607" i="2"/>
  <c r="R1607" i="2"/>
  <c r="P1607" i="2"/>
  <c r="BI1602" i="2"/>
  <c r="BH1602" i="2"/>
  <c r="BG1602" i="2"/>
  <c r="BE1602" i="2"/>
  <c r="T1602" i="2"/>
  <c r="R1602" i="2"/>
  <c r="P1602" i="2"/>
  <c r="BI1595" i="2"/>
  <c r="BH1595" i="2"/>
  <c r="BG1595" i="2"/>
  <c r="BE1595" i="2"/>
  <c r="T1595" i="2"/>
  <c r="R1595" i="2"/>
  <c r="P1595" i="2"/>
  <c r="BI1591" i="2"/>
  <c r="BH1591" i="2"/>
  <c r="BG1591" i="2"/>
  <c r="BE1591" i="2"/>
  <c r="T1591" i="2"/>
  <c r="R1591" i="2"/>
  <c r="P1591" i="2"/>
  <c r="BI1585" i="2"/>
  <c r="BH1585" i="2"/>
  <c r="BG1585" i="2"/>
  <c r="BE1585" i="2"/>
  <c r="T1585" i="2"/>
  <c r="R1585" i="2"/>
  <c r="P1585" i="2"/>
  <c r="BI1582" i="2"/>
  <c r="BH1582" i="2"/>
  <c r="BG1582" i="2"/>
  <c r="BE1582" i="2"/>
  <c r="T1582" i="2"/>
  <c r="R1582" i="2"/>
  <c r="P1582" i="2"/>
  <c r="BI1577" i="2"/>
  <c r="BH1577" i="2"/>
  <c r="BG1577" i="2"/>
  <c r="BE1577" i="2"/>
  <c r="T1577" i="2"/>
  <c r="R1577" i="2"/>
  <c r="P1577" i="2"/>
  <c r="BI1571" i="2"/>
  <c r="BH1571" i="2"/>
  <c r="BG1571" i="2"/>
  <c r="BE1571" i="2"/>
  <c r="T1571" i="2"/>
  <c r="R1571" i="2"/>
  <c r="P1571" i="2"/>
  <c r="BI1566" i="2"/>
  <c r="BH1566" i="2"/>
  <c r="BG1566" i="2"/>
  <c r="BE1566" i="2"/>
  <c r="T1566" i="2"/>
  <c r="R1566" i="2"/>
  <c r="P1566" i="2"/>
  <c r="BI1560" i="2"/>
  <c r="BH1560" i="2"/>
  <c r="BG1560" i="2"/>
  <c r="BE1560" i="2"/>
  <c r="T1560" i="2"/>
  <c r="R1560" i="2"/>
  <c r="P1560" i="2"/>
  <c r="BI1555" i="2"/>
  <c r="BH1555" i="2"/>
  <c r="BG1555" i="2"/>
  <c r="BE1555" i="2"/>
  <c r="T1555" i="2"/>
  <c r="R1555" i="2"/>
  <c r="P1555" i="2"/>
  <c r="BI1549" i="2"/>
  <c r="BH1549" i="2"/>
  <c r="BG1549" i="2"/>
  <c r="BE1549" i="2"/>
  <c r="T1549" i="2"/>
  <c r="R1549" i="2"/>
  <c r="P1549" i="2"/>
  <c r="BI1538" i="2"/>
  <c r="BH1538" i="2"/>
  <c r="BG1538" i="2"/>
  <c r="BE1538" i="2"/>
  <c r="T1538" i="2"/>
  <c r="R1538" i="2"/>
  <c r="P1538" i="2"/>
  <c r="BI1527" i="2"/>
  <c r="BH1527" i="2"/>
  <c r="BG1527" i="2"/>
  <c r="BE1527" i="2"/>
  <c r="T1527" i="2"/>
  <c r="R1527" i="2"/>
  <c r="P1527" i="2"/>
  <c r="BI1516" i="2"/>
  <c r="BH1516" i="2"/>
  <c r="BG1516" i="2"/>
  <c r="BE1516" i="2"/>
  <c r="T1516" i="2"/>
  <c r="R1516" i="2"/>
  <c r="P1516" i="2"/>
  <c r="BI1505" i="2"/>
  <c r="BH1505" i="2"/>
  <c r="BG1505" i="2"/>
  <c r="BE1505" i="2"/>
  <c r="T1505" i="2"/>
  <c r="R1505" i="2"/>
  <c r="P1505" i="2"/>
  <c r="BI1494" i="2"/>
  <c r="BH1494" i="2"/>
  <c r="BG1494" i="2"/>
  <c r="BE1494" i="2"/>
  <c r="T1494" i="2"/>
  <c r="R1494" i="2"/>
  <c r="P1494" i="2"/>
  <c r="BI1483" i="2"/>
  <c r="BH1483" i="2"/>
  <c r="BG1483" i="2"/>
  <c r="BE1483" i="2"/>
  <c r="T1483" i="2"/>
  <c r="R1483" i="2"/>
  <c r="P1483" i="2"/>
  <c r="BI1472" i="2"/>
  <c r="BH1472" i="2"/>
  <c r="BG1472" i="2"/>
  <c r="BE1472" i="2"/>
  <c r="T1472" i="2"/>
  <c r="R1472" i="2"/>
  <c r="P1472" i="2"/>
  <c r="BI1461" i="2"/>
  <c r="BH1461" i="2"/>
  <c r="BG1461" i="2"/>
  <c r="BE1461" i="2"/>
  <c r="T1461" i="2"/>
  <c r="R1461" i="2"/>
  <c r="P1461" i="2"/>
  <c r="BI1457" i="2"/>
  <c r="BH1457" i="2"/>
  <c r="BG1457" i="2"/>
  <c r="BE1457" i="2"/>
  <c r="T1457" i="2"/>
  <c r="R1457" i="2"/>
  <c r="P1457" i="2"/>
  <c r="BI1453" i="2"/>
  <c r="BH1453" i="2"/>
  <c r="BG1453" i="2"/>
  <c r="BE1453" i="2"/>
  <c r="T1453" i="2"/>
  <c r="R1453" i="2"/>
  <c r="P1453" i="2"/>
  <c r="BI1449" i="2"/>
  <c r="BH1449" i="2"/>
  <c r="BG1449" i="2"/>
  <c r="BE1449" i="2"/>
  <c r="T1449" i="2"/>
  <c r="R1449" i="2"/>
  <c r="P1449" i="2"/>
  <c r="BI1445" i="2"/>
  <c r="BH1445" i="2"/>
  <c r="BG1445" i="2"/>
  <c r="BE1445" i="2"/>
  <c r="T1445" i="2"/>
  <c r="R1445" i="2"/>
  <c r="P1445" i="2"/>
  <c r="BI1441" i="2"/>
  <c r="BH1441" i="2"/>
  <c r="BG1441" i="2"/>
  <c r="BE1441" i="2"/>
  <c r="T1441" i="2"/>
  <c r="R1441" i="2"/>
  <c r="P1441" i="2"/>
  <c r="BI1435" i="2"/>
  <c r="BH1435" i="2"/>
  <c r="BG1435" i="2"/>
  <c r="BE1435" i="2"/>
  <c r="T1435" i="2"/>
  <c r="R1435" i="2"/>
  <c r="P1435" i="2"/>
  <c r="BI1429" i="2"/>
  <c r="BH1429" i="2"/>
  <c r="BG1429" i="2"/>
  <c r="BE1429" i="2"/>
  <c r="T1429" i="2"/>
  <c r="R1429" i="2"/>
  <c r="P1429" i="2"/>
  <c r="BI1423" i="2"/>
  <c r="BH1423" i="2"/>
  <c r="BG1423" i="2"/>
  <c r="BE1423" i="2"/>
  <c r="T1423" i="2"/>
  <c r="R1423" i="2"/>
  <c r="P1423" i="2"/>
  <c r="BI1417" i="2"/>
  <c r="BH1417" i="2"/>
  <c r="BG1417" i="2"/>
  <c r="BE1417" i="2"/>
  <c r="T1417" i="2"/>
  <c r="R1417" i="2"/>
  <c r="P1417" i="2"/>
  <c r="BI1411" i="2"/>
  <c r="BH1411" i="2"/>
  <c r="BG1411" i="2"/>
  <c r="BE1411" i="2"/>
  <c r="T1411" i="2"/>
  <c r="R1411" i="2"/>
  <c r="P1411" i="2"/>
  <c r="BI1405" i="2"/>
  <c r="BH1405" i="2"/>
  <c r="BG1405" i="2"/>
  <c r="BE1405" i="2"/>
  <c r="T1405" i="2"/>
  <c r="R1405" i="2"/>
  <c r="P1405" i="2"/>
  <c r="BI1400" i="2"/>
  <c r="BH1400" i="2"/>
  <c r="BG1400" i="2"/>
  <c r="BE1400" i="2"/>
  <c r="T1400" i="2"/>
  <c r="R1400" i="2"/>
  <c r="P1400" i="2"/>
  <c r="BI1395" i="2"/>
  <c r="BH1395" i="2"/>
  <c r="BG1395" i="2"/>
  <c r="BE1395" i="2"/>
  <c r="T1395" i="2"/>
  <c r="R1395" i="2"/>
  <c r="P1395" i="2"/>
  <c r="BI1390" i="2"/>
  <c r="BH1390" i="2"/>
  <c r="BG1390" i="2"/>
  <c r="BE1390" i="2"/>
  <c r="T1390" i="2"/>
  <c r="R1390" i="2"/>
  <c r="P1390" i="2"/>
  <c r="BI1385" i="2"/>
  <c r="BH1385" i="2"/>
  <c r="BG1385" i="2"/>
  <c r="BE1385" i="2"/>
  <c r="T1385" i="2"/>
  <c r="R1385" i="2"/>
  <c r="P1385" i="2"/>
  <c r="BI1379" i="2"/>
  <c r="BH1379" i="2"/>
  <c r="BG1379" i="2"/>
  <c r="BE1379" i="2"/>
  <c r="T1379" i="2"/>
  <c r="R1379" i="2"/>
  <c r="P1379" i="2"/>
  <c r="BI1368" i="2"/>
  <c r="BH1368" i="2"/>
  <c r="BG1368" i="2"/>
  <c r="BE1368" i="2"/>
  <c r="T1368" i="2"/>
  <c r="R1368" i="2"/>
  <c r="P1368" i="2"/>
  <c r="BI1355" i="2"/>
  <c r="BH1355" i="2"/>
  <c r="BG1355" i="2"/>
  <c r="BE1355" i="2"/>
  <c r="T1355" i="2"/>
  <c r="R1355" i="2"/>
  <c r="P1355" i="2"/>
  <c r="BI1342" i="2"/>
  <c r="BH1342" i="2"/>
  <c r="BG1342" i="2"/>
  <c r="BE1342" i="2"/>
  <c r="T1342" i="2"/>
  <c r="R1342" i="2"/>
  <c r="P1342" i="2"/>
  <c r="BI1337" i="2"/>
  <c r="BH1337" i="2"/>
  <c r="BG1337" i="2"/>
  <c r="BE1337" i="2"/>
  <c r="T1337" i="2"/>
  <c r="R1337" i="2"/>
  <c r="P1337" i="2"/>
  <c r="BI1332" i="2"/>
  <c r="BH1332" i="2"/>
  <c r="BG1332" i="2"/>
  <c r="BE1332" i="2"/>
  <c r="T1332" i="2"/>
  <c r="R1332" i="2"/>
  <c r="P1332" i="2"/>
  <c r="BI1327" i="2"/>
  <c r="BH1327" i="2"/>
  <c r="BG1327" i="2"/>
  <c r="BE1327" i="2"/>
  <c r="T1327" i="2"/>
  <c r="R1327" i="2"/>
  <c r="P1327" i="2"/>
  <c r="BI1319" i="2"/>
  <c r="BH1319" i="2"/>
  <c r="BG1319" i="2"/>
  <c r="BE1319" i="2"/>
  <c r="T1319" i="2"/>
  <c r="R1319" i="2"/>
  <c r="P1319" i="2"/>
  <c r="BI1314" i="2"/>
  <c r="BH1314" i="2"/>
  <c r="BG1314" i="2"/>
  <c r="BE1314" i="2"/>
  <c r="T1314" i="2"/>
  <c r="R1314" i="2"/>
  <c r="P1314" i="2"/>
  <c r="BI1309" i="2"/>
  <c r="BH1309" i="2"/>
  <c r="BG1309" i="2"/>
  <c r="BE1309" i="2"/>
  <c r="T1309" i="2"/>
  <c r="R1309" i="2"/>
  <c r="P1309" i="2"/>
  <c r="BI1304" i="2"/>
  <c r="BH1304" i="2"/>
  <c r="BG1304" i="2"/>
  <c r="BE1304" i="2"/>
  <c r="T1304" i="2"/>
  <c r="R1304" i="2"/>
  <c r="P1304" i="2"/>
  <c r="BI1291" i="2"/>
  <c r="BH1291" i="2"/>
  <c r="BG1291" i="2"/>
  <c r="BE1291" i="2"/>
  <c r="T1291" i="2"/>
  <c r="R1291" i="2"/>
  <c r="P1291" i="2"/>
  <c r="BI1288" i="2"/>
  <c r="BH1288" i="2"/>
  <c r="BG1288" i="2"/>
  <c r="BE1288" i="2"/>
  <c r="T1288" i="2"/>
  <c r="R1288" i="2"/>
  <c r="P1288" i="2"/>
  <c r="BI1278" i="2"/>
  <c r="BH1278" i="2"/>
  <c r="BG1278" i="2"/>
  <c r="BE1278" i="2"/>
  <c r="T1278" i="2"/>
  <c r="R1278" i="2"/>
  <c r="P1278" i="2"/>
  <c r="BI1273" i="2"/>
  <c r="BH1273" i="2"/>
  <c r="BG1273" i="2"/>
  <c r="BE1273" i="2"/>
  <c r="T1273" i="2"/>
  <c r="R1273" i="2"/>
  <c r="P1273" i="2"/>
  <c r="BI1268" i="2"/>
  <c r="BH1268" i="2"/>
  <c r="BG1268" i="2"/>
  <c r="BE1268" i="2"/>
  <c r="T1268" i="2"/>
  <c r="R1268" i="2"/>
  <c r="P1268" i="2"/>
  <c r="BI1261" i="2"/>
  <c r="BH1261" i="2"/>
  <c r="BG1261" i="2"/>
  <c r="BE1261" i="2"/>
  <c r="T1261" i="2"/>
  <c r="R1261" i="2"/>
  <c r="P1261" i="2"/>
  <c r="BI1259" i="2"/>
  <c r="BH1259" i="2"/>
  <c r="BG1259" i="2"/>
  <c r="BE1259" i="2"/>
  <c r="T1259" i="2"/>
  <c r="R1259" i="2"/>
  <c r="P1259" i="2"/>
  <c r="BI1257" i="2"/>
  <c r="BH1257" i="2"/>
  <c r="BG1257" i="2"/>
  <c r="BE1257" i="2"/>
  <c r="T1257" i="2"/>
  <c r="R1257" i="2"/>
  <c r="P1257" i="2"/>
  <c r="BI1250" i="2"/>
  <c r="BH1250" i="2"/>
  <c r="BG1250" i="2"/>
  <c r="BE1250" i="2"/>
  <c r="T1250" i="2"/>
  <c r="R1250" i="2"/>
  <c r="P1250" i="2"/>
  <c r="BI1243" i="2"/>
  <c r="BH1243" i="2"/>
  <c r="BG1243" i="2"/>
  <c r="BE1243" i="2"/>
  <c r="T1243" i="2"/>
  <c r="R1243" i="2"/>
  <c r="P1243" i="2"/>
  <c r="BI1239" i="2"/>
  <c r="BH1239" i="2"/>
  <c r="BG1239" i="2"/>
  <c r="BE1239" i="2"/>
  <c r="T1239" i="2"/>
  <c r="R1239" i="2"/>
  <c r="P1239" i="2"/>
  <c r="BI1235" i="2"/>
  <c r="BH1235" i="2"/>
  <c r="BG1235" i="2"/>
  <c r="BE1235" i="2"/>
  <c r="T1235" i="2"/>
  <c r="R1235" i="2"/>
  <c r="P1235" i="2"/>
  <c r="BI1233" i="2"/>
  <c r="BH1233" i="2"/>
  <c r="BG1233" i="2"/>
  <c r="BE1233" i="2"/>
  <c r="T1233" i="2"/>
  <c r="R1233" i="2"/>
  <c r="P1233" i="2"/>
  <c r="BI1229" i="2"/>
  <c r="BH1229" i="2"/>
  <c r="BG1229" i="2"/>
  <c r="BE1229" i="2"/>
  <c r="T1229" i="2"/>
  <c r="R1229" i="2"/>
  <c r="P1229" i="2"/>
  <c r="BI1225" i="2"/>
  <c r="BH1225" i="2"/>
  <c r="BG1225" i="2"/>
  <c r="BE1225" i="2"/>
  <c r="T1225" i="2"/>
  <c r="R1225" i="2"/>
  <c r="P1225" i="2"/>
  <c r="BI1215" i="2"/>
  <c r="BH1215" i="2"/>
  <c r="BG1215" i="2"/>
  <c r="BE1215" i="2"/>
  <c r="T1215" i="2"/>
  <c r="R1215" i="2"/>
  <c r="P1215" i="2"/>
  <c r="BI1213" i="2"/>
  <c r="BH1213" i="2"/>
  <c r="BG1213" i="2"/>
  <c r="BE1213" i="2"/>
  <c r="T1213" i="2"/>
  <c r="R1213" i="2"/>
  <c r="P1213" i="2"/>
  <c r="BI1204" i="2"/>
  <c r="BH1204" i="2"/>
  <c r="BG1204" i="2"/>
  <c r="BE1204" i="2"/>
  <c r="T1204" i="2"/>
  <c r="R1204" i="2"/>
  <c r="P1204" i="2"/>
  <c r="BI1200" i="2"/>
  <c r="BH1200" i="2"/>
  <c r="BG1200" i="2"/>
  <c r="BE1200" i="2"/>
  <c r="T1200" i="2"/>
  <c r="T1199" i="2" s="1"/>
  <c r="R1200" i="2"/>
  <c r="R1199" i="2"/>
  <c r="P1200" i="2"/>
  <c r="P1199" i="2"/>
  <c r="BI1197" i="2"/>
  <c r="BH1197" i="2"/>
  <c r="BG1197" i="2"/>
  <c r="BE1197" i="2"/>
  <c r="T1197" i="2"/>
  <c r="R1197" i="2"/>
  <c r="P1197" i="2"/>
  <c r="BI1195" i="2"/>
  <c r="BH1195" i="2"/>
  <c r="BG1195" i="2"/>
  <c r="BE1195" i="2"/>
  <c r="T1195" i="2"/>
  <c r="R1195" i="2"/>
  <c r="P1195" i="2"/>
  <c r="BI1192" i="2"/>
  <c r="BH1192" i="2"/>
  <c r="BG1192" i="2"/>
  <c r="BE1192" i="2"/>
  <c r="T1192" i="2"/>
  <c r="R1192" i="2"/>
  <c r="P1192" i="2"/>
  <c r="BI1190" i="2"/>
  <c r="BH1190" i="2"/>
  <c r="BG1190" i="2"/>
  <c r="BE1190" i="2"/>
  <c r="T1190" i="2"/>
  <c r="R1190" i="2"/>
  <c r="P1190" i="2"/>
  <c r="BI1180" i="2"/>
  <c r="BH1180" i="2"/>
  <c r="BG1180" i="2"/>
  <c r="BE1180" i="2"/>
  <c r="T1180" i="2"/>
  <c r="R1180" i="2"/>
  <c r="P1180" i="2"/>
  <c r="BI1171" i="2"/>
  <c r="BH1171" i="2"/>
  <c r="BG1171" i="2"/>
  <c r="BE1171" i="2"/>
  <c r="T1171" i="2"/>
  <c r="R1171" i="2"/>
  <c r="P1171" i="2"/>
  <c r="BI1162" i="2"/>
  <c r="BH1162" i="2"/>
  <c r="BG1162" i="2"/>
  <c r="BE1162" i="2"/>
  <c r="T1162" i="2"/>
  <c r="R1162" i="2"/>
  <c r="P1162" i="2"/>
  <c r="BI1157" i="2"/>
  <c r="BH1157" i="2"/>
  <c r="BG1157" i="2"/>
  <c r="BE1157" i="2"/>
  <c r="T1157" i="2"/>
  <c r="R1157" i="2"/>
  <c r="P1157" i="2"/>
  <c r="BI1151" i="2"/>
  <c r="BH1151" i="2"/>
  <c r="BG1151" i="2"/>
  <c r="BE1151" i="2"/>
  <c r="T1151" i="2"/>
  <c r="R1151" i="2"/>
  <c r="P1151" i="2"/>
  <c r="BI1150" i="2"/>
  <c r="BH1150" i="2"/>
  <c r="BG1150" i="2"/>
  <c r="BE1150" i="2"/>
  <c r="T1150" i="2"/>
  <c r="R1150" i="2"/>
  <c r="P1150" i="2"/>
  <c r="BI1144" i="2"/>
  <c r="BH1144" i="2"/>
  <c r="BG1144" i="2"/>
  <c r="BE1144" i="2"/>
  <c r="T1144" i="2"/>
  <c r="R1144" i="2"/>
  <c r="P1144" i="2"/>
  <c r="BI1139" i="2"/>
  <c r="BH1139" i="2"/>
  <c r="BG1139" i="2"/>
  <c r="BE1139" i="2"/>
  <c r="T1139" i="2"/>
  <c r="R1139" i="2"/>
  <c r="P1139" i="2"/>
  <c r="BI1134" i="2"/>
  <c r="BH1134" i="2"/>
  <c r="BG1134" i="2"/>
  <c r="BE1134" i="2"/>
  <c r="T1134" i="2"/>
  <c r="R1134" i="2"/>
  <c r="P1134" i="2"/>
  <c r="BI1128" i="2"/>
  <c r="BH1128" i="2"/>
  <c r="BG1128" i="2"/>
  <c r="BE1128" i="2"/>
  <c r="T1128" i="2"/>
  <c r="R1128" i="2"/>
  <c r="P1128" i="2"/>
  <c r="BI1122" i="2"/>
  <c r="BH1122" i="2"/>
  <c r="BG1122" i="2"/>
  <c r="BE1122" i="2"/>
  <c r="T1122" i="2"/>
  <c r="R1122" i="2"/>
  <c r="P1122" i="2"/>
  <c r="BI1117" i="2"/>
  <c r="BH1117" i="2"/>
  <c r="BG1117" i="2"/>
  <c r="BE1117" i="2"/>
  <c r="T1117" i="2"/>
  <c r="R1117" i="2"/>
  <c r="P1117" i="2"/>
  <c r="BI1111" i="2"/>
  <c r="BH1111" i="2"/>
  <c r="BG1111" i="2"/>
  <c r="BE1111" i="2"/>
  <c r="T1111" i="2"/>
  <c r="R1111" i="2"/>
  <c r="P1111" i="2"/>
  <c r="BI1098" i="2"/>
  <c r="BH1098" i="2"/>
  <c r="BG1098" i="2"/>
  <c r="BE1098" i="2"/>
  <c r="T1098" i="2"/>
  <c r="R1098" i="2"/>
  <c r="P1098" i="2"/>
  <c r="BI1096" i="2"/>
  <c r="BH1096" i="2"/>
  <c r="BG1096" i="2"/>
  <c r="BE1096" i="2"/>
  <c r="T1096" i="2"/>
  <c r="R1096" i="2"/>
  <c r="P1096" i="2"/>
  <c r="BI1092" i="2"/>
  <c r="BH1092" i="2"/>
  <c r="BG1092" i="2"/>
  <c r="BE1092" i="2"/>
  <c r="T1092" i="2"/>
  <c r="R1092" i="2"/>
  <c r="P1092" i="2"/>
  <c r="BI1090" i="2"/>
  <c r="BH1090" i="2"/>
  <c r="BG1090" i="2"/>
  <c r="BE1090" i="2"/>
  <c r="T1090" i="2"/>
  <c r="R1090" i="2"/>
  <c r="P1090" i="2"/>
  <c r="BI1077" i="2"/>
  <c r="BH1077" i="2"/>
  <c r="BG1077" i="2"/>
  <c r="BE1077" i="2"/>
  <c r="T1077" i="2"/>
  <c r="R1077" i="2"/>
  <c r="P1077" i="2"/>
  <c r="BI1073" i="2"/>
  <c r="BH1073" i="2"/>
  <c r="BG1073" i="2"/>
  <c r="BE1073" i="2"/>
  <c r="T1073" i="2"/>
  <c r="R1073" i="2"/>
  <c r="P1073" i="2"/>
  <c r="BI1069" i="2"/>
  <c r="BH1069" i="2"/>
  <c r="BG1069" i="2"/>
  <c r="BE1069" i="2"/>
  <c r="T1069" i="2"/>
  <c r="R1069" i="2"/>
  <c r="P1069" i="2"/>
  <c r="BI1065" i="2"/>
  <c r="BH1065" i="2"/>
  <c r="BG1065" i="2"/>
  <c r="BE1065" i="2"/>
  <c r="T1065" i="2"/>
  <c r="R1065" i="2"/>
  <c r="P1065" i="2"/>
  <c r="BI1061" i="2"/>
  <c r="BH1061" i="2"/>
  <c r="BG1061" i="2"/>
  <c r="BE1061" i="2"/>
  <c r="T1061" i="2"/>
  <c r="R1061" i="2"/>
  <c r="P1061" i="2"/>
  <c r="BI1057" i="2"/>
  <c r="BH1057" i="2"/>
  <c r="BG1057" i="2"/>
  <c r="BE1057" i="2"/>
  <c r="T1057" i="2"/>
  <c r="R1057" i="2"/>
  <c r="P1057" i="2"/>
  <c r="BI1051" i="2"/>
  <c r="BH1051" i="2"/>
  <c r="BG1051" i="2"/>
  <c r="BE1051" i="2"/>
  <c r="T1051" i="2"/>
  <c r="R1051" i="2"/>
  <c r="P1051" i="2"/>
  <c r="BI1045" i="2"/>
  <c r="BH1045" i="2"/>
  <c r="BG1045" i="2"/>
  <c r="BE1045" i="2"/>
  <c r="T1045" i="2"/>
  <c r="R1045" i="2"/>
  <c r="P1045" i="2"/>
  <c r="BI1039" i="2"/>
  <c r="BH1039" i="2"/>
  <c r="BG1039" i="2"/>
  <c r="BE1039" i="2"/>
  <c r="T1039" i="2"/>
  <c r="R1039" i="2"/>
  <c r="P1039" i="2"/>
  <c r="BI1023" i="2"/>
  <c r="BH1023" i="2"/>
  <c r="BG1023" i="2"/>
  <c r="BE1023" i="2"/>
  <c r="T1023" i="2"/>
  <c r="R1023" i="2"/>
  <c r="P1023" i="2"/>
  <c r="BI1006" i="2"/>
  <c r="BH1006" i="2"/>
  <c r="BG1006" i="2"/>
  <c r="BE1006" i="2"/>
  <c r="T1006" i="2"/>
  <c r="R1006" i="2"/>
  <c r="P1006" i="2"/>
  <c r="BI991" i="2"/>
  <c r="BH991" i="2"/>
  <c r="BG991" i="2"/>
  <c r="BE991" i="2"/>
  <c r="T991" i="2"/>
  <c r="R991" i="2"/>
  <c r="P991" i="2"/>
  <c r="BI975" i="2"/>
  <c r="BH975" i="2"/>
  <c r="BG975" i="2"/>
  <c r="BE975" i="2"/>
  <c r="T975" i="2"/>
  <c r="R975" i="2"/>
  <c r="P975" i="2"/>
  <c r="BI969" i="2"/>
  <c r="BH969" i="2"/>
  <c r="BG969" i="2"/>
  <c r="BE969" i="2"/>
  <c r="T969" i="2"/>
  <c r="R969" i="2"/>
  <c r="P969" i="2"/>
  <c r="BI939" i="2"/>
  <c r="BH939" i="2"/>
  <c r="BG939" i="2"/>
  <c r="BE939" i="2"/>
  <c r="T939" i="2"/>
  <c r="R939" i="2"/>
  <c r="P939" i="2"/>
  <c r="BI934" i="2"/>
  <c r="BH934" i="2"/>
  <c r="BG934" i="2"/>
  <c r="BE934" i="2"/>
  <c r="T934" i="2"/>
  <c r="R934" i="2"/>
  <c r="P934" i="2"/>
  <c r="BI929" i="2"/>
  <c r="BH929" i="2"/>
  <c r="BG929" i="2"/>
  <c r="BE929" i="2"/>
  <c r="T929" i="2"/>
  <c r="R929" i="2"/>
  <c r="P929" i="2"/>
  <c r="BI921" i="2"/>
  <c r="BH921" i="2"/>
  <c r="BG921" i="2"/>
  <c r="BE921" i="2"/>
  <c r="T921" i="2"/>
  <c r="R921" i="2"/>
  <c r="P921" i="2"/>
  <c r="BI912" i="2"/>
  <c r="BH912" i="2"/>
  <c r="BG912" i="2"/>
  <c r="BE912" i="2"/>
  <c r="T912" i="2"/>
  <c r="R912" i="2"/>
  <c r="P912" i="2"/>
  <c r="BI906" i="2"/>
  <c r="BH906" i="2"/>
  <c r="BG906" i="2"/>
  <c r="BE906" i="2"/>
  <c r="T906" i="2"/>
  <c r="R906" i="2"/>
  <c r="P906" i="2"/>
  <c r="BI900" i="2"/>
  <c r="BH900" i="2"/>
  <c r="BG900" i="2"/>
  <c r="BE900" i="2"/>
  <c r="T900" i="2"/>
  <c r="R900" i="2"/>
  <c r="P900" i="2"/>
  <c r="BI892" i="2"/>
  <c r="BH892" i="2"/>
  <c r="BG892" i="2"/>
  <c r="BE892" i="2"/>
  <c r="T892" i="2"/>
  <c r="R892" i="2"/>
  <c r="P892" i="2"/>
  <c r="BI888" i="2"/>
  <c r="BH888" i="2"/>
  <c r="BG888" i="2"/>
  <c r="BE888" i="2"/>
  <c r="T888" i="2"/>
  <c r="R888" i="2"/>
  <c r="P888" i="2"/>
  <c r="BI883" i="2"/>
  <c r="BH883" i="2"/>
  <c r="BG883" i="2"/>
  <c r="BE883" i="2"/>
  <c r="T883" i="2"/>
  <c r="R883" i="2"/>
  <c r="P883" i="2"/>
  <c r="BI878" i="2"/>
  <c r="BH878" i="2"/>
  <c r="BG878" i="2"/>
  <c r="BE878" i="2"/>
  <c r="T878" i="2"/>
  <c r="R878" i="2"/>
  <c r="P878" i="2"/>
  <c r="BI873" i="2"/>
  <c r="BH873" i="2"/>
  <c r="BG873" i="2"/>
  <c r="BE873" i="2"/>
  <c r="T873" i="2"/>
  <c r="R873" i="2"/>
  <c r="P873" i="2"/>
  <c r="BI868" i="2"/>
  <c r="BH868" i="2"/>
  <c r="BG868" i="2"/>
  <c r="BE868" i="2"/>
  <c r="T868" i="2"/>
  <c r="R868" i="2"/>
  <c r="P868" i="2"/>
  <c r="BI860" i="2"/>
  <c r="BH860" i="2"/>
  <c r="BG860" i="2"/>
  <c r="BE860" i="2"/>
  <c r="T860" i="2"/>
  <c r="R860" i="2"/>
  <c r="P860" i="2"/>
  <c r="BI853" i="2"/>
  <c r="BH853" i="2"/>
  <c r="BG853" i="2"/>
  <c r="BE853" i="2"/>
  <c r="T853" i="2"/>
  <c r="R853" i="2"/>
  <c r="P853" i="2"/>
  <c r="BI849" i="2"/>
  <c r="BH849" i="2"/>
  <c r="BG849" i="2"/>
  <c r="BE849" i="2"/>
  <c r="T849" i="2"/>
  <c r="R849" i="2"/>
  <c r="P849" i="2"/>
  <c r="BI847" i="2"/>
  <c r="BH847" i="2"/>
  <c r="BG847" i="2"/>
  <c r="BE847" i="2"/>
  <c r="T847" i="2"/>
  <c r="R847" i="2"/>
  <c r="P847" i="2"/>
  <c r="BI842" i="2"/>
  <c r="BH842" i="2"/>
  <c r="BG842" i="2"/>
  <c r="BE842" i="2"/>
  <c r="T842" i="2"/>
  <c r="R842" i="2"/>
  <c r="P842" i="2"/>
  <c r="BI838" i="2"/>
  <c r="BH838" i="2"/>
  <c r="BG838" i="2"/>
  <c r="BE838" i="2"/>
  <c r="T838" i="2"/>
  <c r="R838" i="2"/>
  <c r="P838" i="2"/>
  <c r="BI834" i="2"/>
  <c r="BH834" i="2"/>
  <c r="BG834" i="2"/>
  <c r="BE834" i="2"/>
  <c r="T834" i="2"/>
  <c r="R834" i="2"/>
  <c r="P834" i="2"/>
  <c r="BI830" i="2"/>
  <c r="BH830" i="2"/>
  <c r="BG830" i="2"/>
  <c r="BE830" i="2"/>
  <c r="T830" i="2"/>
  <c r="R830" i="2"/>
  <c r="P830" i="2"/>
  <c r="BI824" i="2"/>
  <c r="BH824" i="2"/>
  <c r="BG824" i="2"/>
  <c r="BE824" i="2"/>
  <c r="T824" i="2"/>
  <c r="R824" i="2"/>
  <c r="P824" i="2"/>
  <c r="BI817" i="2"/>
  <c r="BH817" i="2"/>
  <c r="BG817" i="2"/>
  <c r="BE817" i="2"/>
  <c r="T817" i="2"/>
  <c r="R817" i="2"/>
  <c r="P817" i="2"/>
  <c r="BI815" i="2"/>
  <c r="BH815" i="2"/>
  <c r="BG815" i="2"/>
  <c r="BE815" i="2"/>
  <c r="T815" i="2"/>
  <c r="R815" i="2"/>
  <c r="P815" i="2"/>
  <c r="BI806" i="2"/>
  <c r="BH806" i="2"/>
  <c r="BG806" i="2"/>
  <c r="BE806" i="2"/>
  <c r="T806" i="2"/>
  <c r="R806" i="2"/>
  <c r="P806" i="2"/>
  <c r="BI802" i="2"/>
  <c r="BH802" i="2"/>
  <c r="BG802" i="2"/>
  <c r="BE802" i="2"/>
  <c r="T802" i="2"/>
  <c r="R802" i="2"/>
  <c r="P802" i="2"/>
  <c r="BI798" i="2"/>
  <c r="BH798" i="2"/>
  <c r="BG798" i="2"/>
  <c r="BE798" i="2"/>
  <c r="T798" i="2"/>
  <c r="R798" i="2"/>
  <c r="P798" i="2"/>
  <c r="BI794" i="2"/>
  <c r="BH794" i="2"/>
  <c r="BG794" i="2"/>
  <c r="BE794" i="2"/>
  <c r="T794" i="2"/>
  <c r="R794" i="2"/>
  <c r="P794" i="2"/>
  <c r="BI783" i="2"/>
  <c r="BH783" i="2"/>
  <c r="BG783" i="2"/>
  <c r="BE783" i="2"/>
  <c r="T783" i="2"/>
  <c r="R783" i="2"/>
  <c r="P783" i="2"/>
  <c r="BI775" i="2"/>
  <c r="BH775" i="2"/>
  <c r="BG775" i="2"/>
  <c r="BE775" i="2"/>
  <c r="T775" i="2"/>
  <c r="R775" i="2"/>
  <c r="P775" i="2"/>
  <c r="BI767" i="2"/>
  <c r="BH767" i="2"/>
  <c r="BG767" i="2"/>
  <c r="BE767" i="2"/>
  <c r="T767" i="2"/>
  <c r="R767" i="2"/>
  <c r="P767" i="2"/>
  <c r="BI762" i="2"/>
  <c r="BH762" i="2"/>
  <c r="BG762" i="2"/>
  <c r="BE762" i="2"/>
  <c r="T762" i="2"/>
  <c r="R762" i="2"/>
  <c r="P762" i="2"/>
  <c r="BI753" i="2"/>
  <c r="BH753" i="2"/>
  <c r="BG753" i="2"/>
  <c r="BE753" i="2"/>
  <c r="T753" i="2"/>
  <c r="R753" i="2"/>
  <c r="P753" i="2"/>
  <c r="BI749" i="2"/>
  <c r="BH749" i="2"/>
  <c r="BG749" i="2"/>
  <c r="BE749" i="2"/>
  <c r="T749" i="2"/>
  <c r="R749" i="2"/>
  <c r="P749" i="2"/>
  <c r="BI745" i="2"/>
  <c r="BH745" i="2"/>
  <c r="BG745" i="2"/>
  <c r="BE745" i="2"/>
  <c r="T745" i="2"/>
  <c r="R745" i="2"/>
  <c r="P745" i="2"/>
  <c r="BI736" i="2"/>
  <c r="BH736" i="2"/>
  <c r="BG736" i="2"/>
  <c r="BE736" i="2"/>
  <c r="T736" i="2"/>
  <c r="R736" i="2"/>
  <c r="P736" i="2"/>
  <c r="BI725" i="2"/>
  <c r="BH725" i="2"/>
  <c r="BG725" i="2"/>
  <c r="BE725" i="2"/>
  <c r="T725" i="2"/>
  <c r="R725" i="2"/>
  <c r="P725" i="2"/>
  <c r="BI723" i="2"/>
  <c r="BH723" i="2"/>
  <c r="BG723" i="2"/>
  <c r="BE723" i="2"/>
  <c r="T723" i="2"/>
  <c r="R723" i="2"/>
  <c r="P723" i="2"/>
  <c r="BI719" i="2"/>
  <c r="BH719" i="2"/>
  <c r="BG719" i="2"/>
  <c r="BE719" i="2"/>
  <c r="T719" i="2"/>
  <c r="R719" i="2"/>
  <c r="P719" i="2"/>
  <c r="BI715" i="2"/>
  <c r="BH715" i="2"/>
  <c r="BG715" i="2"/>
  <c r="BE715" i="2"/>
  <c r="T715" i="2"/>
  <c r="R715" i="2"/>
  <c r="P715" i="2"/>
  <c r="BI690" i="2"/>
  <c r="BH690" i="2"/>
  <c r="BG690" i="2"/>
  <c r="BE690" i="2"/>
  <c r="T690" i="2"/>
  <c r="R690" i="2"/>
  <c r="P690" i="2"/>
  <c r="BI686" i="2"/>
  <c r="BH686" i="2"/>
  <c r="BG686" i="2"/>
  <c r="BE686" i="2"/>
  <c r="T686" i="2"/>
  <c r="R686" i="2"/>
  <c r="P686" i="2"/>
  <c r="BI684" i="2"/>
  <c r="BH684" i="2"/>
  <c r="BG684" i="2"/>
  <c r="BE684" i="2"/>
  <c r="T684" i="2"/>
  <c r="R684" i="2"/>
  <c r="P684" i="2"/>
  <c r="BI682" i="2"/>
  <c r="BH682" i="2"/>
  <c r="BG682" i="2"/>
  <c r="BE682" i="2"/>
  <c r="T682" i="2"/>
  <c r="R682" i="2"/>
  <c r="P682" i="2"/>
  <c r="BI680" i="2"/>
  <c r="BH680" i="2"/>
  <c r="BG680" i="2"/>
  <c r="BE680" i="2"/>
  <c r="T680" i="2"/>
  <c r="R680" i="2"/>
  <c r="P680" i="2"/>
  <c r="BI675" i="2"/>
  <c r="BH675" i="2"/>
  <c r="BG675" i="2"/>
  <c r="BE675" i="2"/>
  <c r="T675" i="2"/>
  <c r="R675" i="2"/>
  <c r="P675" i="2"/>
  <c r="BI671" i="2"/>
  <c r="BH671" i="2"/>
  <c r="BG671" i="2"/>
  <c r="BE671" i="2"/>
  <c r="T671" i="2"/>
  <c r="R671" i="2"/>
  <c r="P671" i="2"/>
  <c r="BI640" i="2"/>
  <c r="BH640" i="2"/>
  <c r="BG640" i="2"/>
  <c r="BE640" i="2"/>
  <c r="T640" i="2"/>
  <c r="R640" i="2"/>
  <c r="P640" i="2"/>
  <c r="BI609" i="2"/>
  <c r="BH609" i="2"/>
  <c r="BG609" i="2"/>
  <c r="BE609" i="2"/>
  <c r="T609" i="2"/>
  <c r="R609" i="2"/>
  <c r="P609" i="2"/>
  <c r="BI599" i="2"/>
  <c r="BH599" i="2"/>
  <c r="BG599" i="2"/>
  <c r="BE599" i="2"/>
  <c r="T599" i="2"/>
  <c r="R599" i="2"/>
  <c r="P599" i="2"/>
  <c r="BI590" i="2"/>
  <c r="BH590" i="2"/>
  <c r="BG590" i="2"/>
  <c r="BE590" i="2"/>
  <c r="T590" i="2"/>
  <c r="R590" i="2"/>
  <c r="P590" i="2"/>
  <c r="BI581" i="2"/>
  <c r="BH581" i="2"/>
  <c r="BG581" i="2"/>
  <c r="BE581" i="2"/>
  <c r="T581" i="2"/>
  <c r="R581" i="2"/>
  <c r="P581" i="2"/>
  <c r="BI577" i="2"/>
  <c r="BH577" i="2"/>
  <c r="BG577" i="2"/>
  <c r="BE577" i="2"/>
  <c r="T577" i="2"/>
  <c r="R577" i="2"/>
  <c r="P577" i="2"/>
  <c r="BI566" i="2"/>
  <c r="BH566" i="2"/>
  <c r="BG566" i="2"/>
  <c r="BE566" i="2"/>
  <c r="T566" i="2"/>
  <c r="R566" i="2"/>
  <c r="P566" i="2"/>
  <c r="BI557" i="2"/>
  <c r="BH557" i="2"/>
  <c r="BG557" i="2"/>
  <c r="BE557" i="2"/>
  <c r="T557" i="2"/>
  <c r="R557" i="2"/>
  <c r="P557" i="2"/>
  <c r="BI553" i="2"/>
  <c r="BH553" i="2"/>
  <c r="BG553" i="2"/>
  <c r="BE553" i="2"/>
  <c r="T553" i="2"/>
  <c r="R553" i="2"/>
  <c r="P553" i="2"/>
  <c r="BI547" i="2"/>
  <c r="BH547" i="2"/>
  <c r="BG547" i="2"/>
  <c r="BE547" i="2"/>
  <c r="T547" i="2"/>
  <c r="R547" i="2"/>
  <c r="P547" i="2"/>
  <c r="BI543" i="2"/>
  <c r="BH543" i="2"/>
  <c r="BG543" i="2"/>
  <c r="BE543" i="2"/>
  <c r="T543" i="2"/>
  <c r="R543" i="2"/>
  <c r="P543" i="2"/>
  <c r="BI539" i="2"/>
  <c r="BH539" i="2"/>
  <c r="BG539" i="2"/>
  <c r="BE539" i="2"/>
  <c r="T539" i="2"/>
  <c r="R539" i="2"/>
  <c r="P539" i="2"/>
  <c r="BI533" i="2"/>
  <c r="BH533" i="2"/>
  <c r="BG533" i="2"/>
  <c r="BE533" i="2"/>
  <c r="T533" i="2"/>
  <c r="R533" i="2"/>
  <c r="P533" i="2"/>
  <c r="BI527" i="2"/>
  <c r="BH527" i="2"/>
  <c r="BG527" i="2"/>
  <c r="BE527" i="2"/>
  <c r="T527" i="2"/>
  <c r="R527" i="2"/>
  <c r="P527" i="2"/>
  <c r="BI518" i="2"/>
  <c r="BH518" i="2"/>
  <c r="BG518" i="2"/>
  <c r="BE518" i="2"/>
  <c r="T518" i="2"/>
  <c r="R518" i="2"/>
  <c r="P518" i="2"/>
  <c r="BI515" i="2"/>
  <c r="BH515" i="2"/>
  <c r="BG515" i="2"/>
  <c r="BE515" i="2"/>
  <c r="T515" i="2"/>
  <c r="R515" i="2"/>
  <c r="P515" i="2"/>
  <c r="BI505" i="2"/>
  <c r="BH505" i="2"/>
  <c r="BG505" i="2"/>
  <c r="BE505" i="2"/>
  <c r="T505" i="2"/>
  <c r="R505" i="2"/>
  <c r="P505" i="2"/>
  <c r="BI500" i="2"/>
  <c r="BH500" i="2"/>
  <c r="BG500" i="2"/>
  <c r="BE500" i="2"/>
  <c r="T500" i="2"/>
  <c r="R500" i="2"/>
  <c r="P500" i="2"/>
  <c r="BI498" i="2"/>
  <c r="BH498" i="2"/>
  <c r="BG498" i="2"/>
  <c r="BE498" i="2"/>
  <c r="T498" i="2"/>
  <c r="R498" i="2"/>
  <c r="P498" i="2"/>
  <c r="BI493" i="2"/>
  <c r="BH493" i="2"/>
  <c r="BG493" i="2"/>
  <c r="BE493" i="2"/>
  <c r="T493" i="2"/>
  <c r="R493" i="2"/>
  <c r="P493" i="2"/>
  <c r="BI488" i="2"/>
  <c r="BH488" i="2"/>
  <c r="BG488" i="2"/>
  <c r="BE488" i="2"/>
  <c r="T488" i="2"/>
  <c r="R488" i="2"/>
  <c r="P488" i="2"/>
  <c r="BI482" i="2"/>
  <c r="BH482" i="2"/>
  <c r="BG482" i="2"/>
  <c r="BE482" i="2"/>
  <c r="T482" i="2"/>
  <c r="R482" i="2"/>
  <c r="P482" i="2"/>
  <c r="BI457" i="2"/>
  <c r="BH457" i="2"/>
  <c r="BG457" i="2"/>
  <c r="BE457" i="2"/>
  <c r="T457" i="2"/>
  <c r="R457" i="2"/>
  <c r="P457" i="2"/>
  <c r="BI432" i="2"/>
  <c r="BH432" i="2"/>
  <c r="BG432" i="2"/>
  <c r="BE432" i="2"/>
  <c r="T432" i="2"/>
  <c r="R432" i="2"/>
  <c r="P432" i="2"/>
  <c r="BI407" i="2"/>
  <c r="BH407" i="2"/>
  <c r="BG407" i="2"/>
  <c r="BE407" i="2"/>
  <c r="T407" i="2"/>
  <c r="R407" i="2"/>
  <c r="P407" i="2"/>
  <c r="BI402" i="2"/>
  <c r="BH402" i="2"/>
  <c r="BG402" i="2"/>
  <c r="BE402" i="2"/>
  <c r="T402" i="2"/>
  <c r="R402" i="2"/>
  <c r="P402" i="2"/>
  <c r="BI397" i="2"/>
  <c r="BH397" i="2"/>
  <c r="BG397" i="2"/>
  <c r="BE397" i="2"/>
  <c r="T397" i="2"/>
  <c r="R397" i="2"/>
  <c r="P397" i="2"/>
  <c r="BI392" i="2"/>
  <c r="BH392" i="2"/>
  <c r="BG392" i="2"/>
  <c r="BE392" i="2"/>
  <c r="T392" i="2"/>
  <c r="R392" i="2"/>
  <c r="P392" i="2"/>
  <c r="BI386" i="2"/>
  <c r="BH386" i="2"/>
  <c r="BG386" i="2"/>
  <c r="BE386" i="2"/>
  <c r="T386" i="2"/>
  <c r="R386" i="2"/>
  <c r="P386" i="2"/>
  <c r="BI380" i="2"/>
  <c r="BH380" i="2"/>
  <c r="BG380" i="2"/>
  <c r="BE380" i="2"/>
  <c r="T380" i="2"/>
  <c r="R380" i="2"/>
  <c r="P380" i="2"/>
  <c r="BI375" i="2"/>
  <c r="BH375" i="2"/>
  <c r="BG375" i="2"/>
  <c r="BE375" i="2"/>
  <c r="T375" i="2"/>
  <c r="R375" i="2"/>
  <c r="P375" i="2"/>
  <c r="BI370" i="2"/>
  <c r="BH370" i="2"/>
  <c r="BG370" i="2"/>
  <c r="BE370" i="2"/>
  <c r="T370" i="2"/>
  <c r="R370" i="2"/>
  <c r="P370" i="2"/>
  <c r="BI364" i="2"/>
  <c r="BH364" i="2"/>
  <c r="BG364" i="2"/>
  <c r="BE364" i="2"/>
  <c r="T364" i="2"/>
  <c r="R364" i="2"/>
  <c r="P364" i="2"/>
  <c r="BI358" i="2"/>
  <c r="BH358" i="2"/>
  <c r="BG358" i="2"/>
  <c r="BE358" i="2"/>
  <c r="T358" i="2"/>
  <c r="R358" i="2"/>
  <c r="P358" i="2"/>
  <c r="BI348" i="2"/>
  <c r="BH348" i="2"/>
  <c r="BG348" i="2"/>
  <c r="BE348" i="2"/>
  <c r="T348" i="2"/>
  <c r="R348" i="2"/>
  <c r="P348" i="2"/>
  <c r="BI342" i="2"/>
  <c r="BH342" i="2"/>
  <c r="BG342" i="2"/>
  <c r="BE342" i="2"/>
  <c r="T342" i="2"/>
  <c r="R342" i="2"/>
  <c r="P342" i="2"/>
  <c r="BI337" i="2"/>
  <c r="BH337" i="2"/>
  <c r="BG337" i="2"/>
  <c r="BE337" i="2"/>
  <c r="T337" i="2"/>
  <c r="R337" i="2"/>
  <c r="P337" i="2"/>
  <c r="BI329" i="2"/>
  <c r="BH329" i="2"/>
  <c r="BG329" i="2"/>
  <c r="BE329" i="2"/>
  <c r="T329" i="2"/>
  <c r="R329" i="2"/>
  <c r="P329" i="2"/>
  <c r="BI321" i="2"/>
  <c r="BH321" i="2"/>
  <c r="BG321" i="2"/>
  <c r="BE321" i="2"/>
  <c r="T321" i="2"/>
  <c r="R321" i="2"/>
  <c r="P321" i="2"/>
  <c r="BI314" i="2"/>
  <c r="BH314" i="2"/>
  <c r="BG314" i="2"/>
  <c r="BE314" i="2"/>
  <c r="T314" i="2"/>
  <c r="R314" i="2"/>
  <c r="P314" i="2"/>
  <c r="BI308" i="2"/>
  <c r="BH308" i="2"/>
  <c r="BG308" i="2"/>
  <c r="BE308" i="2"/>
  <c r="T308" i="2"/>
  <c r="R308" i="2"/>
  <c r="P308" i="2"/>
  <c r="BI302" i="2"/>
  <c r="BH302" i="2"/>
  <c r="BG302" i="2"/>
  <c r="BE302" i="2"/>
  <c r="T302" i="2"/>
  <c r="R302" i="2"/>
  <c r="P302" i="2"/>
  <c r="BI297" i="2"/>
  <c r="BH297" i="2"/>
  <c r="BG297" i="2"/>
  <c r="BE297" i="2"/>
  <c r="T297" i="2"/>
  <c r="R297" i="2"/>
  <c r="P297" i="2"/>
  <c r="BI292" i="2"/>
  <c r="BH292" i="2"/>
  <c r="BG292" i="2"/>
  <c r="BE292" i="2"/>
  <c r="T292" i="2"/>
  <c r="R292" i="2"/>
  <c r="P292" i="2"/>
  <c r="BI287" i="2"/>
  <c r="BH287" i="2"/>
  <c r="BG287" i="2"/>
  <c r="BE287" i="2"/>
  <c r="T287" i="2"/>
  <c r="R287" i="2"/>
  <c r="P287" i="2"/>
  <c r="BI282" i="2"/>
  <c r="BH282" i="2"/>
  <c r="BG282" i="2"/>
  <c r="BE282" i="2"/>
  <c r="T282" i="2"/>
  <c r="R282" i="2"/>
  <c r="P282" i="2"/>
  <c r="BI278" i="2"/>
  <c r="BH278" i="2"/>
  <c r="BG278" i="2"/>
  <c r="BE278" i="2"/>
  <c r="T278" i="2"/>
  <c r="R278" i="2"/>
  <c r="P278" i="2"/>
  <c r="BI272" i="2"/>
  <c r="BH272" i="2"/>
  <c r="BG272" i="2"/>
  <c r="BE272" i="2"/>
  <c r="T272" i="2"/>
  <c r="R272" i="2"/>
  <c r="P272" i="2"/>
  <c r="BI266" i="2"/>
  <c r="BH266" i="2"/>
  <c r="BG266" i="2"/>
  <c r="BE266" i="2"/>
  <c r="T266" i="2"/>
  <c r="R266" i="2"/>
  <c r="P266" i="2"/>
  <c r="BI261" i="2"/>
  <c r="BH261" i="2"/>
  <c r="BG261" i="2"/>
  <c r="BE261" i="2"/>
  <c r="T261" i="2"/>
  <c r="R261" i="2"/>
  <c r="P261" i="2"/>
  <c r="BI256" i="2"/>
  <c r="BH256" i="2"/>
  <c r="BG256" i="2"/>
  <c r="BE256" i="2"/>
  <c r="T256" i="2"/>
  <c r="R256" i="2"/>
  <c r="P256" i="2"/>
  <c r="BI251" i="2"/>
  <c r="BH251" i="2"/>
  <c r="BG251" i="2"/>
  <c r="BE251" i="2"/>
  <c r="T251" i="2"/>
  <c r="R251" i="2"/>
  <c r="P251" i="2"/>
  <c r="BI247" i="2"/>
  <c r="BH247" i="2"/>
  <c r="BG247" i="2"/>
  <c r="BE247" i="2"/>
  <c r="T247" i="2"/>
  <c r="R247" i="2"/>
  <c r="P247" i="2"/>
  <c r="BI239" i="2"/>
  <c r="BH239" i="2"/>
  <c r="BG239" i="2"/>
  <c r="BE239" i="2"/>
  <c r="T239" i="2"/>
  <c r="R239" i="2"/>
  <c r="P239" i="2"/>
  <c r="BI231" i="2"/>
  <c r="BH231" i="2"/>
  <c r="BG231" i="2"/>
  <c r="BE231" i="2"/>
  <c r="T231" i="2"/>
  <c r="R231" i="2"/>
  <c r="P231" i="2"/>
  <c r="BI225" i="2"/>
  <c r="BH225" i="2"/>
  <c r="BG225" i="2"/>
  <c r="BE225" i="2"/>
  <c r="T225" i="2"/>
  <c r="R225" i="2"/>
  <c r="P225" i="2"/>
  <c r="BI220" i="2"/>
  <c r="BH220" i="2"/>
  <c r="BG220" i="2"/>
  <c r="BE220" i="2"/>
  <c r="T220" i="2"/>
  <c r="R220" i="2"/>
  <c r="P220" i="2"/>
  <c r="BI214" i="2"/>
  <c r="BH214" i="2"/>
  <c r="BG214" i="2"/>
  <c r="BE214" i="2"/>
  <c r="T214" i="2"/>
  <c r="R214" i="2"/>
  <c r="P214" i="2"/>
  <c r="BI208" i="2"/>
  <c r="BH208" i="2"/>
  <c r="BG208" i="2"/>
  <c r="BE208" i="2"/>
  <c r="T208" i="2"/>
  <c r="R208" i="2"/>
  <c r="P208" i="2"/>
  <c r="BI202" i="2"/>
  <c r="BH202" i="2"/>
  <c r="BG202" i="2"/>
  <c r="BE202" i="2"/>
  <c r="T202" i="2"/>
  <c r="R202" i="2"/>
  <c r="P202" i="2"/>
  <c r="BI198" i="2"/>
  <c r="BH198" i="2"/>
  <c r="BG198" i="2"/>
  <c r="BE198" i="2"/>
  <c r="T198" i="2"/>
  <c r="R198" i="2"/>
  <c r="P198" i="2"/>
  <c r="BI196" i="2"/>
  <c r="BH196" i="2"/>
  <c r="BG196" i="2"/>
  <c r="BE196" i="2"/>
  <c r="T196" i="2"/>
  <c r="R196" i="2"/>
  <c r="P196" i="2"/>
  <c r="BI191" i="2"/>
  <c r="BH191" i="2"/>
  <c r="BG191" i="2"/>
  <c r="BE191" i="2"/>
  <c r="T191" i="2"/>
  <c r="R191" i="2"/>
  <c r="P191" i="2"/>
  <c r="BI183" i="2"/>
  <c r="BH183" i="2"/>
  <c r="BG183" i="2"/>
  <c r="BE183" i="2"/>
  <c r="T183" i="2"/>
  <c r="R183" i="2"/>
  <c r="P183" i="2"/>
  <c r="BI174" i="2"/>
  <c r="BH174" i="2"/>
  <c r="BG174" i="2"/>
  <c r="BE174" i="2"/>
  <c r="T174" i="2"/>
  <c r="R174" i="2"/>
  <c r="P174" i="2"/>
  <c r="BI164" i="2"/>
  <c r="BH164" i="2"/>
  <c r="BG164" i="2"/>
  <c r="BE164" i="2"/>
  <c r="T164" i="2"/>
  <c r="R164" i="2"/>
  <c r="P164" i="2"/>
  <c r="BI159" i="2"/>
  <c r="BH159" i="2"/>
  <c r="BG159" i="2"/>
  <c r="BE159" i="2"/>
  <c r="T159" i="2"/>
  <c r="R159" i="2"/>
  <c r="P159" i="2"/>
  <c r="BI152" i="2"/>
  <c r="BH152" i="2"/>
  <c r="BG152" i="2"/>
  <c r="BE152" i="2"/>
  <c r="T152" i="2"/>
  <c r="R152" i="2"/>
  <c r="P152" i="2"/>
  <c r="BI147" i="2"/>
  <c r="BH147" i="2"/>
  <c r="BG147" i="2"/>
  <c r="BE147" i="2"/>
  <c r="F35" i="2" s="1"/>
  <c r="T147" i="2"/>
  <c r="R147" i="2"/>
  <c r="P147" i="2"/>
  <c r="BI140" i="2"/>
  <c r="BH140" i="2"/>
  <c r="BG140" i="2"/>
  <c r="BE140" i="2"/>
  <c r="T140" i="2"/>
  <c r="R140" i="2"/>
  <c r="P140" i="2"/>
  <c r="BI133" i="2"/>
  <c r="BH133" i="2"/>
  <c r="BG133" i="2"/>
  <c r="BE133" i="2"/>
  <c r="T133" i="2"/>
  <c r="R133" i="2"/>
  <c r="P133" i="2"/>
  <c r="BI127" i="2"/>
  <c r="BH127" i="2"/>
  <c r="BG127" i="2"/>
  <c r="BE127" i="2"/>
  <c r="T127" i="2"/>
  <c r="R127" i="2"/>
  <c r="P127" i="2"/>
  <c r="BI122" i="2"/>
  <c r="BH122" i="2"/>
  <c r="BG122" i="2"/>
  <c r="BE122" i="2"/>
  <c r="T122" i="2"/>
  <c r="R122" i="2"/>
  <c r="P122" i="2"/>
  <c r="BI117" i="2"/>
  <c r="BH117" i="2"/>
  <c r="BG117" i="2"/>
  <c r="BE117" i="2"/>
  <c r="T117" i="2"/>
  <c r="R117" i="2"/>
  <c r="P117" i="2"/>
  <c r="J111" i="2"/>
  <c r="J110" i="2"/>
  <c r="F110" i="2"/>
  <c r="F108" i="2"/>
  <c r="E106" i="2"/>
  <c r="J59" i="2"/>
  <c r="J58" i="2"/>
  <c r="F58" i="2"/>
  <c r="F56" i="2"/>
  <c r="E54" i="2"/>
  <c r="J20" i="2"/>
  <c r="E20" i="2"/>
  <c r="F111" i="2" s="1"/>
  <c r="J19" i="2"/>
  <c r="J14" i="2"/>
  <c r="J108" i="2"/>
  <c r="E7" i="2"/>
  <c r="E102" i="2" s="1"/>
  <c r="L50" i="1"/>
  <c r="AM50" i="1"/>
  <c r="AM49" i="1"/>
  <c r="L49" i="1"/>
  <c r="AM47" i="1"/>
  <c r="L47" i="1"/>
  <c r="L45" i="1"/>
  <c r="L44" i="1"/>
  <c r="BK2807" i="2"/>
  <c r="BK2712" i="2"/>
  <c r="BK2594" i="2"/>
  <c r="BK2374" i="2"/>
  <c r="J2201" i="2"/>
  <c r="BK2058" i="2"/>
  <c r="BK2022" i="2"/>
  <c r="BK1899" i="2"/>
  <c r="J1734" i="2"/>
  <c r="J1527" i="2"/>
  <c r="BK1257" i="2"/>
  <c r="BK1122" i="2"/>
  <c r="BK921" i="2"/>
  <c r="BK794" i="2"/>
  <c r="BK675" i="2"/>
  <c r="J488" i="2"/>
  <c r="J314" i="2"/>
  <c r="J202" i="2"/>
  <c r="BK2582" i="2"/>
  <c r="J2412" i="2"/>
  <c r="J2311" i="2"/>
  <c r="J2164" i="2"/>
  <c r="J2027" i="2"/>
  <c r="BK1918" i="2"/>
  <c r="BK1774" i="2"/>
  <c r="BK1640" i="2"/>
  <c r="BK1527" i="2"/>
  <c r="J1441" i="2"/>
  <c r="BK1314" i="2"/>
  <c r="BK1195" i="2"/>
  <c r="J912" i="2"/>
  <c r="BK762" i="2"/>
  <c r="J493" i="2"/>
  <c r="BK314" i="2"/>
  <c r="J147" i="2"/>
  <c r="J2733" i="2"/>
  <c r="J2652" i="2"/>
  <c r="BK2517" i="2"/>
  <c r="BK2353" i="2"/>
  <c r="BK2260" i="2"/>
  <c r="BK2191" i="2"/>
  <c r="BK2055" i="2"/>
  <c r="BK2005" i="2"/>
  <c r="BK1971" i="2"/>
  <c r="J1731" i="2"/>
  <c r="BK1607" i="2"/>
  <c r="J1435" i="2"/>
  <c r="J1309" i="2"/>
  <c r="BK1197" i="2"/>
  <c r="J1077" i="2"/>
  <c r="BK912" i="2"/>
  <c r="J783" i="2"/>
  <c r="J527" i="2"/>
  <c r="J370" i="2"/>
  <c r="BK247" i="2"/>
  <c r="J573" i="3"/>
  <c r="BK519" i="3"/>
  <c r="BK478" i="3"/>
  <c r="BK411" i="3"/>
  <c r="BK284" i="3"/>
  <c r="J185" i="3"/>
  <c r="BK131" i="3"/>
  <c r="J553" i="3"/>
  <c r="J500" i="3"/>
  <c r="J425" i="3"/>
  <c r="BK278" i="3"/>
  <c r="BK190" i="3"/>
  <c r="J584" i="3"/>
  <c r="BK542" i="3"/>
  <c r="BK474" i="3"/>
  <c r="BK429" i="3"/>
  <c r="J370" i="3"/>
  <c r="BK261" i="3"/>
  <c r="BK176" i="3"/>
  <c r="J551" i="3"/>
  <c r="J495" i="3"/>
  <c r="J451" i="3"/>
  <c r="J311" i="3"/>
  <c r="J247" i="3"/>
  <c r="J179" i="3"/>
  <c r="J131" i="3"/>
  <c r="J302" i="4"/>
  <c r="J284" i="4"/>
  <c r="BK268" i="4"/>
  <c r="J255" i="4"/>
  <c r="J243" i="4"/>
  <c r="BK230" i="4"/>
  <c r="J216" i="4"/>
  <c r="J202" i="4"/>
  <c r="BK184" i="4"/>
  <c r="J137" i="4"/>
  <c r="BK119" i="4"/>
  <c r="BK115" i="4"/>
  <c r="J285" i="5"/>
  <c r="J252" i="5"/>
  <c r="BK204" i="5"/>
  <c r="BK191" i="5"/>
  <c r="J167" i="5"/>
  <c r="BK132" i="5"/>
  <c r="BK106" i="5"/>
  <c r="BK252" i="5"/>
  <c r="BK230" i="5"/>
  <c r="J199" i="5"/>
  <c r="BK185" i="5"/>
  <c r="BK167" i="5"/>
  <c r="J129" i="5"/>
  <c r="BK251" i="5"/>
  <c r="J216" i="5"/>
  <c r="J147" i="5"/>
  <c r="BK129" i="5"/>
  <c r="J261" i="5"/>
  <c r="J233" i="5"/>
  <c r="J206" i="5"/>
  <c r="J157" i="5"/>
  <c r="J118" i="5"/>
  <c r="J173" i="6"/>
  <c r="J143" i="6"/>
  <c r="BK102" i="6"/>
  <c r="J133" i="6"/>
  <c r="BK176" i="6"/>
  <c r="BK145" i="6"/>
  <c r="J100" i="6"/>
  <c r="J161" i="6"/>
  <c r="J122" i="6"/>
  <c r="BK110" i="7"/>
  <c r="J181" i="7"/>
  <c r="J121" i="7"/>
  <c r="J187" i="7"/>
  <c r="BK106" i="7"/>
  <c r="J199" i="7"/>
  <c r="BK146" i="7"/>
  <c r="BK117" i="8"/>
  <c r="BK108" i="8"/>
  <c r="BK120" i="8"/>
  <c r="BK126" i="9"/>
  <c r="J134" i="9"/>
  <c r="J124" i="9"/>
  <c r="BK91" i="9"/>
  <c r="BK2381" i="10"/>
  <c r="BK2262" i="10"/>
  <c r="BK2111" i="10"/>
  <c r="BK2007" i="10"/>
  <c r="BK1892" i="10"/>
  <c r="J1673" i="10"/>
  <c r="BK1610" i="10"/>
  <c r="J1432" i="10"/>
  <c r="BK1340" i="10"/>
  <c r="J1195" i="10"/>
  <c r="BK932" i="10"/>
  <c r="BK786" i="10"/>
  <c r="J546" i="10"/>
  <c r="J285" i="10"/>
  <c r="BK2809" i="10"/>
  <c r="BK2758" i="10"/>
  <c r="J2718" i="10"/>
  <c r="BK2645" i="10"/>
  <c r="BK2471" i="10"/>
  <c r="BK2328" i="10"/>
  <c r="BK2171" i="10"/>
  <c r="BK2056" i="10"/>
  <c r="J1787" i="10"/>
  <c r="BK1563" i="10"/>
  <c r="J1242" i="10"/>
  <c r="J1160" i="10"/>
  <c r="J1060" i="10"/>
  <c r="BK797" i="10"/>
  <c r="J389" i="10"/>
  <c r="J269" i="10"/>
  <c r="BK134" i="10"/>
  <c r="J2473" i="10"/>
  <c r="J2328" i="10"/>
  <c r="J2096" i="10"/>
  <c r="BK2008" i="10"/>
  <c r="BK1885" i="10"/>
  <c r="BK1643" i="10"/>
  <c r="BK1580" i="10"/>
  <c r="BK1438" i="10"/>
  <c r="BK1335" i="10"/>
  <c r="BK1203" i="10"/>
  <c r="J978" i="10"/>
  <c r="BK850" i="10"/>
  <c r="BK536" i="10"/>
  <c r="BK295" i="10"/>
  <c r="J2662" i="10"/>
  <c r="J2584" i="10"/>
  <c r="BK2333" i="10"/>
  <c r="BK2141" i="10"/>
  <c r="BK2061" i="10"/>
  <c r="J1996" i="10"/>
  <c r="J1734" i="10"/>
  <c r="BK1114" i="10"/>
  <c r="BK863" i="10"/>
  <c r="J643" i="10"/>
  <c r="J410" i="10"/>
  <c r="BK285" i="10"/>
  <c r="BK128" i="10"/>
  <c r="J548" i="11"/>
  <c r="BK474" i="11"/>
  <c r="J376" i="11"/>
  <c r="J241" i="11"/>
  <c r="BK559" i="11"/>
  <c r="J491" i="11"/>
  <c r="BK392" i="11"/>
  <c r="BK254" i="11"/>
  <c r="BK146" i="11"/>
  <c r="J534" i="11"/>
  <c r="J438" i="11"/>
  <c r="BK317" i="11"/>
  <c r="BK219" i="11"/>
  <c r="J551" i="11"/>
  <c r="J478" i="11"/>
  <c r="J414" i="11"/>
  <c r="BK225" i="11"/>
  <c r="J128" i="11"/>
  <c r="J243" i="12"/>
  <c r="BK172" i="12"/>
  <c r="BK131" i="12"/>
  <c r="BK262" i="12"/>
  <c r="J200" i="12"/>
  <c r="J135" i="12"/>
  <c r="BK283" i="12"/>
  <c r="BK216" i="12"/>
  <c r="BK132" i="12"/>
  <c r="J265" i="12"/>
  <c r="J153" i="12"/>
  <c r="J263" i="13"/>
  <c r="BK227" i="13"/>
  <c r="J186" i="13"/>
  <c r="J126" i="13"/>
  <c r="J273" i="13"/>
  <c r="BK259" i="13"/>
  <c r="BK207" i="13"/>
  <c r="BK176" i="13"/>
  <c r="J130" i="13"/>
  <c r="J265" i="13"/>
  <c r="BK220" i="13"/>
  <c r="J165" i="13"/>
  <c r="J121" i="13"/>
  <c r="BK276" i="13"/>
  <c r="BK229" i="13"/>
  <c r="J201" i="13"/>
  <c r="BK143" i="13"/>
  <c r="J179" i="14"/>
  <c r="J126" i="14"/>
  <c r="J133" i="14"/>
  <c r="BK192" i="14"/>
  <c r="BK163" i="14"/>
  <c r="BK137" i="14"/>
  <c r="BK176" i="14"/>
  <c r="BK133" i="14"/>
  <c r="J207" i="15"/>
  <c r="BK142" i="15"/>
  <c r="BK231" i="15"/>
  <c r="J164" i="15"/>
  <c r="J114" i="15"/>
  <c r="J185" i="15"/>
  <c r="BK130" i="15"/>
  <c r="BK181" i="15"/>
  <c r="BK110" i="15"/>
  <c r="BK123" i="16"/>
  <c r="BK114" i="16"/>
  <c r="BK117" i="16"/>
  <c r="BK120" i="16"/>
  <c r="BK142" i="17"/>
  <c r="BK122" i="17"/>
  <c r="BK2272" i="18"/>
  <c r="J2244" i="18"/>
  <c r="J2205" i="18"/>
  <c r="J2144" i="18"/>
  <c r="BK1996" i="18"/>
  <c r="BK1910" i="18"/>
  <c r="J1774" i="18"/>
  <c r="J1414" i="18"/>
  <c r="BK1300" i="18"/>
  <c r="J1090" i="18"/>
  <c r="BK995" i="18"/>
  <c r="BK828" i="18"/>
  <c r="J763" i="18"/>
  <c r="BK683" i="18"/>
  <c r="BK293" i="18"/>
  <c r="BK177" i="18"/>
  <c r="J2133" i="18"/>
  <c r="BK1920" i="18"/>
  <c r="J1791" i="18"/>
  <c r="BK1658" i="18"/>
  <c r="BK1538" i="18"/>
  <c r="J1390" i="18"/>
  <c r="J1061" i="18"/>
  <c r="J979" i="18"/>
  <c r="BK903" i="18"/>
  <c r="J802" i="18"/>
  <c r="BK639" i="18"/>
  <c r="BK477" i="18"/>
  <c r="J2165" i="18"/>
  <c r="J1968" i="18"/>
  <c r="BK1855" i="18"/>
  <c r="BK1749" i="18"/>
  <c r="J1617" i="18"/>
  <c r="BK1456" i="18"/>
  <c r="J1203" i="18"/>
  <c r="J581" i="18"/>
  <c r="J399" i="18"/>
  <c r="J2159" i="18"/>
  <c r="J2007" i="18"/>
  <c r="J1866" i="18"/>
  <c r="J1687" i="18"/>
  <c r="BK1517" i="18"/>
  <c r="BK1308" i="18"/>
  <c r="J1193" i="18"/>
  <c r="BK1015" i="18"/>
  <c r="BK821" i="18"/>
  <c r="J637" i="18"/>
  <c r="J504" i="18"/>
  <c r="J261" i="18"/>
  <c r="BK508" i="19"/>
  <c r="BK422" i="19"/>
  <c r="J305" i="19"/>
  <c r="J233" i="19"/>
  <c r="J541" i="19"/>
  <c r="J458" i="19"/>
  <c r="BK401" i="19"/>
  <c r="J293" i="19"/>
  <c r="BK189" i="19"/>
  <c r="BK500" i="19"/>
  <c r="BK386" i="19"/>
  <c r="BK240" i="19"/>
  <c r="BK131" i="19"/>
  <c r="BK496" i="19"/>
  <c r="BK405" i="19"/>
  <c r="J265" i="19"/>
  <c r="J173" i="19"/>
  <c r="BK288" i="20"/>
  <c r="BK179" i="20"/>
  <c r="BK113" i="20"/>
  <c r="BK241" i="20"/>
  <c r="BK167" i="20"/>
  <c r="BK117" i="20"/>
  <c r="BK247" i="20"/>
  <c r="J113" i="20"/>
  <c r="J269" i="20"/>
  <c r="J203" i="20"/>
  <c r="BK143" i="20"/>
  <c r="J260" i="21"/>
  <c r="BK218" i="21"/>
  <c r="J158" i="21"/>
  <c r="BK103" i="21"/>
  <c r="BK238" i="21"/>
  <c r="BK198" i="21"/>
  <c r="BK167" i="21"/>
  <c r="BK130" i="21"/>
  <c r="BK230" i="21"/>
  <c r="BK194" i="21"/>
  <c r="BK162" i="21"/>
  <c r="J112" i="21"/>
  <c r="J226" i="21"/>
  <c r="J182" i="21"/>
  <c r="BK137" i="21"/>
  <c r="BK171" i="22"/>
  <c r="BK117" i="22"/>
  <c r="J171" i="22"/>
  <c r="BK125" i="22"/>
  <c r="BK181" i="22"/>
  <c r="J162" i="22"/>
  <c r="J194" i="22"/>
  <c r="BK155" i="22"/>
  <c r="J123" i="22"/>
  <c r="J141" i="23"/>
  <c r="J190" i="23"/>
  <c r="BK139" i="23"/>
  <c r="BK190" i="23"/>
  <c r="BK199" i="23"/>
  <c r="BK143" i="23"/>
  <c r="BK141" i="24"/>
  <c r="BK102" i="24"/>
  <c r="J135" i="24"/>
  <c r="J110" i="25"/>
  <c r="J116" i="25"/>
  <c r="BK381" i="26"/>
  <c r="J190" i="26"/>
  <c r="J371" i="26"/>
  <c r="J232" i="26"/>
  <c r="BK386" i="26"/>
  <c r="J252" i="26"/>
  <c r="J98" i="26"/>
  <c r="BK190" i="26"/>
  <c r="J416" i="27"/>
  <c r="J333" i="27"/>
  <c r="J149" i="27"/>
  <c r="BK457" i="27"/>
  <c r="J348" i="27"/>
  <c r="BK178" i="27"/>
  <c r="J507" i="27"/>
  <c r="J364" i="27"/>
  <c r="J228" i="27"/>
  <c r="BK522" i="27"/>
  <c r="BK416" i="27"/>
  <c r="J328" i="27"/>
  <c r="J212" i="27"/>
  <c r="BK169" i="27"/>
  <c r="BK348" i="28"/>
  <c r="BK235" i="28"/>
  <c r="J454" i="28"/>
  <c r="J321" i="28"/>
  <c r="BK241" i="28"/>
  <c r="J430" i="28"/>
  <c r="J280" i="28"/>
  <c r="BK239" i="28"/>
  <c r="J122" i="28"/>
  <c r="BK327" i="28"/>
  <c r="BK220" i="28"/>
  <c r="J156" i="30"/>
  <c r="J98" i="30"/>
  <c r="BK107" i="30"/>
  <c r="BK123" i="30"/>
  <c r="BK92" i="30"/>
  <c r="J161" i="31"/>
  <c r="BK155" i="31"/>
  <c r="BK97" i="31"/>
  <c r="BK124" i="32"/>
  <c r="BK132" i="32"/>
  <c r="J132" i="32"/>
  <c r="J141" i="33"/>
  <c r="BK138" i="33"/>
  <c r="BK112" i="33"/>
  <c r="J130" i="34"/>
  <c r="BK132" i="34"/>
  <c r="BK126" i="34"/>
  <c r="BK102" i="34"/>
  <c r="BK111" i="35"/>
  <c r="BK119" i="36"/>
  <c r="BK131" i="36"/>
  <c r="BK103" i="36"/>
  <c r="BK122" i="36"/>
  <c r="J2746" i="2"/>
  <c r="BK2657" i="2"/>
  <c r="J2532" i="2"/>
  <c r="J2371" i="2"/>
  <c r="J2221" i="2"/>
  <c r="BK2069" i="2"/>
  <c r="BK2029" i="2"/>
  <c r="BK1954" i="2"/>
  <c r="J1768" i="2"/>
  <c r="BK1516" i="2"/>
  <c r="J1235" i="2"/>
  <c r="BK1096" i="2"/>
  <c r="BK934" i="2"/>
  <c r="BK802" i="2"/>
  <c r="BK671" i="2"/>
  <c r="J432" i="2"/>
  <c r="J272" i="2"/>
  <c r="BK127" i="2"/>
  <c r="BK2496" i="2"/>
  <c r="J2368" i="2"/>
  <c r="BK2271" i="2"/>
  <c r="J2077" i="2"/>
  <c r="BK1999" i="2"/>
  <c r="J1877" i="2"/>
  <c r="BK1670" i="2"/>
  <c r="J1582" i="2"/>
  <c r="BK1461" i="2"/>
  <c r="J1342" i="2"/>
  <c r="J1239" i="2"/>
  <c r="BK1144" i="2"/>
  <c r="J892" i="2"/>
  <c r="BK767" i="2"/>
  <c r="J482" i="2"/>
  <c r="J256" i="2"/>
  <c r="J2813" i="2"/>
  <c r="J2711" i="2"/>
  <c r="BK2590" i="2"/>
  <c r="J2358" i="2"/>
  <c r="J2271" i="2"/>
  <c r="J2206" i="2"/>
  <c r="BK2144" i="2"/>
  <c r="BK2023" i="2"/>
  <c r="BK1922" i="2"/>
  <c r="BK1686" i="2"/>
  <c r="BK1566" i="2"/>
  <c r="BK1417" i="2"/>
  <c r="J1268" i="2"/>
  <c r="BK1134" i="2"/>
  <c r="J888" i="2"/>
  <c r="J802" i="2"/>
  <c r="J609" i="2"/>
  <c r="BK342" i="2"/>
  <c r="BK266" i="2"/>
  <c r="BK1203" i="18"/>
  <c r="BK983" i="18"/>
  <c r="BK744" i="18"/>
  <c r="J655" i="18"/>
  <c r="BK399" i="18"/>
  <c r="BK298" i="18"/>
  <c r="BK167" i="18"/>
  <c r="BK2157" i="18"/>
  <c r="J1943" i="18"/>
  <c r="J1789" i="18"/>
  <c r="J1462" i="18"/>
  <c r="BK1272" i="18"/>
  <c r="J1177" i="18"/>
  <c r="BK1081" i="18"/>
  <c r="BK1013" i="18"/>
  <c r="BK879" i="18"/>
  <c r="BK798" i="18"/>
  <c r="J589" i="18"/>
  <c r="BK2168" i="18"/>
  <c r="J1985" i="18"/>
  <c r="J1899" i="18"/>
  <c r="J1801" i="18"/>
  <c r="J1663" i="18"/>
  <c r="J1517" i="18"/>
  <c r="BK1378" i="18"/>
  <c r="BK1193" i="18"/>
  <c r="J566" i="18"/>
  <c r="BK433" i="18"/>
  <c r="BK1826" i="18"/>
  <c r="J1673" i="18"/>
  <c r="J1436" i="18"/>
  <c r="J1272" i="18"/>
  <c r="J1189" i="18"/>
  <c r="BK1007" i="18"/>
  <c r="J810" i="18"/>
  <c r="BK628" i="18"/>
  <c r="BK511" i="18"/>
  <c r="J281" i="18"/>
  <c r="BK525" i="19"/>
  <c r="J429" i="19"/>
  <c r="BK349" i="19"/>
  <c r="J229" i="19"/>
  <c r="BK122" i="19"/>
  <c r="BK483" i="19"/>
  <c r="J453" i="19"/>
  <c r="J340" i="19"/>
  <c r="BK155" i="19"/>
  <c r="J510" i="19"/>
  <c r="J416" i="19"/>
  <c r="BK265" i="19"/>
  <c r="BK224" i="19"/>
  <c r="J119" i="19"/>
  <c r="J489" i="19"/>
  <c r="J396" i="19"/>
  <c r="J273" i="19"/>
  <c r="BK158" i="19"/>
  <c r="BK297" i="20"/>
  <c r="BK212" i="20"/>
  <c r="J139" i="20"/>
  <c r="J279" i="20"/>
  <c r="BK200" i="20"/>
  <c r="J137" i="20"/>
  <c r="J275" i="20"/>
  <c r="J200" i="20"/>
  <c r="J123" i="20"/>
  <c r="J259" i="20"/>
  <c r="BK197" i="20"/>
  <c r="J115" i="20"/>
  <c r="BK235" i="21"/>
  <c r="BK172" i="21"/>
  <c r="J117" i="21"/>
  <c r="J254" i="21"/>
  <c r="J204" i="21"/>
  <c r="BK169" i="21"/>
  <c r="BK126" i="21"/>
  <c r="J253" i="21"/>
  <c r="BK212" i="21"/>
  <c r="BK129" i="21"/>
  <c r="BK272" i="21"/>
  <c r="BK206" i="21"/>
  <c r="J169" i="21"/>
  <c r="J150" i="21"/>
  <c r="BK191" i="22"/>
  <c r="J115" i="22"/>
  <c r="J185" i="22"/>
  <c r="J109" i="22"/>
  <c r="J184" i="22"/>
  <c r="J107" i="22"/>
  <c r="J167" i="22"/>
  <c r="J128" i="22"/>
  <c r="J207" i="23"/>
  <c r="J118" i="23"/>
  <c r="BK189" i="23"/>
  <c r="J131" i="23"/>
  <c r="J161" i="23"/>
  <c r="BK192" i="23"/>
  <c r="BK141" i="23"/>
  <c r="BK102" i="23"/>
  <c r="J107" i="24"/>
  <c r="BK116" i="24"/>
  <c r="J111" i="24"/>
  <c r="J91" i="25"/>
  <c r="J112" i="25"/>
  <c r="J93" i="25"/>
  <c r="J275" i="26"/>
  <c r="BK363" i="26"/>
  <c r="J226" i="26"/>
  <c r="BK98" i="26"/>
  <c r="BK317" i="26"/>
  <c r="BK218" i="26"/>
  <c r="BK390" i="26"/>
  <c r="BK103" i="26"/>
  <c r="BK419" i="27"/>
  <c r="J367" i="27"/>
  <c r="BK314" i="27"/>
  <c r="J147" i="27"/>
  <c r="J473" i="27"/>
  <c r="BK367" i="27"/>
  <c r="BK214" i="27"/>
  <c r="J115" i="27"/>
  <c r="BK360" i="27"/>
  <c r="BK197" i="27"/>
  <c r="J99" i="27"/>
  <c r="J448" i="27"/>
  <c r="J383" i="27"/>
  <c r="J279" i="27"/>
  <c r="BK194" i="27"/>
  <c r="J416" i="28"/>
  <c r="J272" i="28"/>
  <c r="BK126" i="28"/>
  <c r="J388" i="28"/>
  <c r="BK274" i="28"/>
  <c r="J176" i="28"/>
  <c r="BK388" i="28"/>
  <c r="J255" i="28"/>
  <c r="BK231" i="28"/>
  <c r="J100" i="28"/>
  <c r="BK312" i="28"/>
  <c r="BK233" i="28"/>
  <c r="J86" i="29"/>
  <c r="J113" i="30"/>
  <c r="J125" i="30"/>
  <c r="BK147" i="30"/>
  <c r="BK93" i="30"/>
  <c r="J117" i="30"/>
  <c r="BK134" i="31"/>
  <c r="J90" i="31"/>
  <c r="BK161" i="31"/>
  <c r="J104" i="32"/>
  <c r="J140" i="32"/>
  <c r="J137" i="32"/>
  <c r="BK145" i="33"/>
  <c r="BK150" i="33"/>
  <c r="J129" i="33"/>
  <c r="J112" i="33"/>
  <c r="BK141" i="34"/>
  <c r="BK91" i="34"/>
  <c r="BK104" i="34"/>
  <c r="J95" i="35"/>
  <c r="J92" i="35"/>
  <c r="BK102" i="36"/>
  <c r="BK111" i="36"/>
  <c r="J128" i="36"/>
  <c r="BK138" i="36"/>
  <c r="J90" i="36"/>
  <c r="J2756" i="2"/>
  <c r="J2686" i="2"/>
  <c r="J2590" i="2"/>
  <c r="J2471" i="2"/>
  <c r="J2348" i="2"/>
  <c r="J2191" i="2"/>
  <c r="BK2057" i="2"/>
  <c r="J2000" i="2"/>
  <c r="BK1794" i="2"/>
  <c r="J1631" i="2"/>
  <c r="J1445" i="2"/>
  <c r="J1225" i="2"/>
  <c r="J1065" i="2"/>
  <c r="J868" i="2"/>
  <c r="BK715" i="2"/>
  <c r="J566" i="2"/>
  <c r="J397" i="2"/>
  <c r="BK308" i="2"/>
  <c r="BK183" i="2"/>
  <c r="BK2371" i="2"/>
  <c r="BK2306" i="2"/>
  <c r="J2139" i="2"/>
  <c r="BK2085" i="2"/>
  <c r="BK2053" i="2"/>
  <c r="J1996" i="2"/>
  <c r="BK1925" i="2"/>
  <c r="BK1762" i="2"/>
  <c r="BK1615" i="2"/>
  <c r="J1472" i="2"/>
  <c r="J1355" i="2"/>
  <c r="BK1235" i="2"/>
  <c r="J1117" i="2"/>
  <c r="BK883" i="2"/>
  <c r="BK581" i="2"/>
  <c r="BK488" i="2"/>
  <c r="J247" i="2"/>
  <c r="BK2822" i="2"/>
  <c r="BK2756" i="2"/>
  <c r="J2660" i="2"/>
  <c r="BK2475" i="2"/>
  <c r="J2375" i="2"/>
  <c r="BK2311" i="2"/>
  <c r="BK2181" i="2"/>
  <c r="J2129" i="2"/>
  <c r="J2057" i="2"/>
  <c r="BK2002" i="2"/>
  <c r="BK1909" i="2"/>
  <c r="BK1702" i="2"/>
  <c r="J1560" i="2"/>
  <c r="J1379" i="2"/>
  <c r="J1304" i="2"/>
  <c r="J1213" i="2"/>
  <c r="BK1151" i="2"/>
  <c r="BK1051" i="2"/>
  <c r="J849" i="2"/>
  <c r="BK682" i="2"/>
  <c r="BK482" i="2"/>
  <c r="J292" i="2"/>
  <c r="J191" i="2"/>
  <c r="J582" i="3"/>
  <c r="BK530" i="3"/>
  <c r="J467" i="3"/>
  <c r="J405" i="3"/>
  <c r="J293" i="3"/>
  <c r="BK173" i="3"/>
  <c r="J586" i="3"/>
  <c r="J538" i="3"/>
  <c r="J486" i="3"/>
  <c r="J429" i="3"/>
  <c r="BK373" i="3"/>
  <c r="BK219" i="3"/>
  <c r="BK593" i="3"/>
  <c r="J534" i="3"/>
  <c r="BK476" i="3"/>
  <c r="J418" i="3"/>
  <c r="BK293" i="3"/>
  <c r="BK182" i="3"/>
  <c r="J559" i="3"/>
  <c r="BK512" i="3"/>
  <c r="J460" i="3"/>
  <c r="BK395" i="3"/>
  <c r="BK305" i="3"/>
  <c r="BK250" i="3"/>
  <c r="J173" i="3"/>
  <c r="BK311" i="4"/>
  <c r="J299" i="4"/>
  <c r="J281" i="4"/>
  <c r="J264" i="4"/>
  <c r="J258" i="4"/>
  <c r="J245" i="4"/>
  <c r="J230" i="4"/>
  <c r="J213" i="4"/>
  <c r="BK196" i="4"/>
  <c r="BK178" i="4"/>
  <c r="J161" i="4"/>
  <c r="J147" i="4"/>
  <c r="BK137" i="4"/>
  <c r="J132" i="4"/>
  <c r="J122" i="4"/>
  <c r="BK106" i="4"/>
  <c r="J267" i="5"/>
  <c r="J230" i="5"/>
  <c r="BK200" i="5"/>
  <c r="J180" i="5"/>
  <c r="BK157" i="5"/>
  <c r="J115" i="5"/>
  <c r="BK278" i="5"/>
  <c r="BK235" i="5"/>
  <c r="J201" i="5"/>
  <c r="BK188" i="5"/>
  <c r="BK180" i="5"/>
  <c r="BK148" i="5"/>
  <c r="J281" i="5"/>
  <c r="J257" i="5"/>
  <c r="BK219" i="5"/>
  <c r="J148" i="5"/>
  <c r="BK117" i="5"/>
  <c r="J244" i="5"/>
  <c r="J227" i="5"/>
  <c r="J212" i="5"/>
  <c r="J161" i="5"/>
  <c r="BK127" i="5"/>
  <c r="J182" i="6"/>
  <c r="BK142" i="6"/>
  <c r="BK188" i="6"/>
  <c r="J153" i="6"/>
  <c r="BK118" i="6"/>
  <c r="BK140" i="6"/>
  <c r="BK106" i="6"/>
  <c r="J157" i="6"/>
  <c r="BK227" i="7"/>
  <c r="BK210" i="7"/>
  <c r="J195" i="7"/>
  <c r="J185" i="7"/>
  <c r="BK173" i="7"/>
  <c r="J148" i="7"/>
  <c r="J136" i="7"/>
  <c r="J101" i="7"/>
  <c r="J173" i="7"/>
  <c r="J104" i="7"/>
  <c r="BK168" i="7"/>
  <c r="BK138" i="7"/>
  <c r="BK218" i="7"/>
  <c r="J157" i="7"/>
  <c r="BK141" i="8"/>
  <c r="J128" i="8"/>
  <c r="BK132" i="8"/>
  <c r="J119" i="8"/>
  <c r="BK99" i="9"/>
  <c r="J95" i="9"/>
  <c r="J107" i="9"/>
  <c r="BK2592" i="10"/>
  <c r="J2360" i="10"/>
  <c r="J2183" i="10"/>
  <c r="J2056" i="10"/>
  <c r="J1934" i="10"/>
  <c r="BK1765" i="10"/>
  <c r="BK1653" i="10"/>
  <c r="J1594" i="10"/>
  <c r="BK1403" i="10"/>
  <c r="J1294" i="10"/>
  <c r="J1131" i="10"/>
  <c r="BK891" i="10"/>
  <c r="BK722" i="10"/>
  <c r="J496" i="10"/>
  <c r="BK259" i="10"/>
  <c r="J2804" i="10"/>
  <c r="BK2748" i="10"/>
  <c r="BK2727" i="10"/>
  <c r="BK2447" i="10"/>
  <c r="BK2313" i="10"/>
  <c r="J2141" i="10"/>
  <c r="J2031" i="10"/>
  <c r="BK1705" i="10"/>
  <c r="BK1448" i="10"/>
  <c r="J1236" i="10"/>
  <c r="BK1142" i="10"/>
  <c r="J1068" i="10"/>
  <c r="J678" i="10"/>
  <c r="J128" i="10"/>
  <c r="BK2430" i="10"/>
  <c r="BK2302" i="10"/>
  <c r="BK2203" i="10"/>
  <c r="BK2060" i="10"/>
  <c r="J1999" i="10"/>
  <c r="J1872" i="10"/>
  <c r="BK1661" i="10"/>
  <c r="BK1574" i="10"/>
  <c r="J1398" i="10"/>
  <c r="BK1307" i="10"/>
  <c r="J1137" i="10"/>
  <c r="J886" i="10"/>
  <c r="J797" i="10"/>
  <c r="J584" i="10"/>
  <c r="BK367" i="10"/>
  <c r="J207" i="10"/>
  <c r="J2592" i="10"/>
  <c r="BK2208" i="10"/>
  <c r="J2054" i="10"/>
  <c r="J2000" i="10"/>
  <c r="J1193" i="10"/>
  <c r="BK1068" i="10"/>
  <c r="J801" i="10"/>
  <c r="BK556" i="10"/>
  <c r="BK378" i="10"/>
  <c r="BK227" i="10"/>
  <c r="J589" i="11"/>
  <c r="J530" i="11"/>
  <c r="J462" i="11"/>
  <c r="J408" i="11"/>
  <c r="BK250" i="11"/>
  <c r="BK125" i="11"/>
  <c r="J517" i="11"/>
  <c r="BK451" i="11"/>
  <c r="BK335" i="11"/>
  <c r="J196" i="11"/>
  <c r="BK119" i="11"/>
  <c r="BK472" i="11"/>
  <c r="BK379" i="11"/>
  <c r="BK247" i="11"/>
  <c r="BK570" i="11"/>
  <c r="J465" i="11"/>
  <c r="J335" i="11"/>
  <c r="J254" i="11"/>
  <c r="BK154" i="11"/>
  <c r="J285" i="12"/>
  <c r="BK210" i="12"/>
  <c r="J132" i="12"/>
  <c r="J281" i="12"/>
  <c r="J207" i="12"/>
  <c r="J147" i="12"/>
  <c r="BK110" i="12"/>
  <c r="BK241" i="12"/>
  <c r="BK135" i="12"/>
  <c r="J290" i="12"/>
  <c r="BK202" i="12"/>
  <c r="J115" i="12"/>
  <c r="J244" i="13"/>
  <c r="BK194" i="13"/>
  <c r="BK140" i="13"/>
  <c r="J274" i="13"/>
  <c r="J239" i="13"/>
  <c r="J194" i="13"/>
  <c r="BK156" i="13"/>
  <c r="BK137" i="13"/>
  <c r="J272" i="13"/>
  <c r="BK224" i="13"/>
  <c r="BK200" i="13"/>
  <c r="BK133" i="13"/>
  <c r="J288" i="13"/>
  <c r="BK236" i="13"/>
  <c r="BK210" i="13"/>
  <c r="J189" i="13"/>
  <c r="J114" i="13"/>
  <c r="J158" i="14"/>
  <c r="J123" i="14"/>
  <c r="BK167" i="14"/>
  <c r="BK108" i="14"/>
  <c r="J167" i="14"/>
  <c r="BK143" i="14"/>
  <c r="BK181" i="14"/>
  <c r="BK150" i="14"/>
  <c r="J117" i="14"/>
  <c r="BK195" i="15"/>
  <c r="BK121" i="15"/>
  <c r="BK197" i="15"/>
  <c r="J145" i="15"/>
  <c r="J219" i="15"/>
  <c r="J162" i="15"/>
  <c r="J143" i="16"/>
  <c r="J119" i="16"/>
  <c r="J123" i="16"/>
  <c r="BK122" i="16"/>
  <c r="BK93" i="17"/>
  <c r="J101" i="17"/>
  <c r="BK114" i="17"/>
  <c r="BK2151" i="18"/>
  <c r="BK2035" i="18"/>
  <c r="J1926" i="18"/>
  <c r="J1811" i="18"/>
  <c r="BK1629" i="18"/>
  <c r="BK1296" i="18"/>
  <c r="J1126" i="18"/>
  <c r="J1009" i="18"/>
  <c r="J840" i="18"/>
  <c r="J752" i="18"/>
  <c r="J703" i="18"/>
  <c r="J413" i="18"/>
  <c r="J243" i="18"/>
  <c r="J124" i="18"/>
  <c r="BK1975" i="18"/>
  <c r="BK1866" i="18"/>
  <c r="BK1678" i="18"/>
  <c r="BK1524" i="18"/>
  <c r="J1304" i="18"/>
  <c r="BK1159" i="18"/>
  <c r="J1047" i="18"/>
  <c r="J983" i="18"/>
  <c r="BK787" i="18"/>
  <c r="J628" i="18"/>
  <c r="J266" i="18"/>
  <c r="J2157" i="18"/>
  <c r="BK1979" i="18"/>
  <c r="J1886" i="18"/>
  <c r="BK1730" i="18"/>
  <c r="BK1593" i="18"/>
  <c r="J1494" i="18"/>
  <c r="BK1222" i="18"/>
  <c r="BK1096" i="18"/>
  <c r="J509" i="18"/>
  <c r="BK281" i="18"/>
  <c r="BK2098" i="18"/>
  <c r="J1910" i="18"/>
  <c r="J1764" i="18"/>
  <c r="J1589" i="18"/>
  <c r="BK1470" i="18"/>
  <c r="J1245" i="18"/>
  <c r="BK1206" i="18"/>
  <c r="J1083" i="18"/>
  <c r="J903" i="18"/>
  <c r="BK679" i="18"/>
  <c r="J541" i="18"/>
  <c r="BK340" i="18"/>
  <c r="BK538" i="19"/>
  <c r="J444" i="19"/>
  <c r="BK384" i="19"/>
  <c r="BK299" i="19"/>
  <c r="J203" i="19"/>
  <c r="J516" i="19"/>
  <c r="J433" i="19"/>
  <c r="BK352" i="19"/>
  <c r="BK235" i="19"/>
  <c r="J110" i="19"/>
  <c r="BK481" i="19"/>
  <c r="BK375" i="19"/>
  <c r="J231" i="19"/>
  <c r="BK541" i="19"/>
  <c r="J487" i="19"/>
  <c r="BK362" i="19"/>
  <c r="BK268" i="19"/>
  <c r="BK151" i="19"/>
  <c r="BK294" i="20"/>
  <c r="BK206" i="20"/>
  <c r="BK132" i="20"/>
  <c r="J262" i="20"/>
  <c r="J168" i="20"/>
  <c r="J140" i="20"/>
  <c r="J272" i="20"/>
  <c r="J179" i="20"/>
  <c r="BK110" i="20"/>
  <c r="BK227" i="20"/>
  <c r="BK159" i="20"/>
  <c r="J117" i="20"/>
  <c r="BK239" i="21"/>
  <c r="J191" i="21"/>
  <c r="BK152" i="21"/>
  <c r="BK106" i="21"/>
  <c r="BK245" i="21"/>
  <c r="BK191" i="21"/>
  <c r="BK161" i="21"/>
  <c r="BK124" i="21"/>
  <c r="J245" i="21"/>
  <c r="J207" i="21"/>
  <c r="J161" i="21"/>
  <c r="J106" i="21"/>
  <c r="J242" i="21"/>
  <c r="BK176" i="21"/>
  <c r="J114" i="21"/>
  <c r="BK168" i="22"/>
  <c r="BK118" i="22"/>
  <c r="BK174" i="22"/>
  <c r="J131" i="22"/>
  <c r="J191" i="22"/>
  <c r="BK153" i="22"/>
  <c r="BK106" i="22"/>
  <c r="J169" i="22"/>
  <c r="J100" i="22"/>
  <c r="J137" i="23"/>
  <c r="BK209" i="23"/>
  <c r="BK156" i="23"/>
  <c r="BK101" i="23"/>
  <c r="BK133" i="23"/>
  <c r="BK175" i="23"/>
  <c r="BK109" i="23"/>
  <c r="J119" i="24"/>
  <c r="BK125" i="24"/>
  <c r="J128" i="24"/>
  <c r="J106" i="25"/>
  <c r="BK215" i="26"/>
  <c r="BK309" i="26"/>
  <c r="BK222" i="26"/>
  <c r="J420" i="26"/>
  <c r="BK292" i="26"/>
  <c r="J141" i="26"/>
  <c r="BK228" i="26"/>
  <c r="J405" i="27"/>
  <c r="J325" i="27"/>
  <c r="J161" i="27"/>
  <c r="J91" i="27"/>
  <c r="BK408" i="27"/>
  <c r="BK299" i="27"/>
  <c r="BK137" i="27"/>
  <c r="J371" i="27"/>
  <c r="J256" i="27"/>
  <c r="BK115" i="27"/>
  <c r="J462" i="27"/>
  <c r="BK373" i="27"/>
  <c r="J294" i="27"/>
  <c r="J201" i="27"/>
  <c r="J414" i="28"/>
  <c r="BK266" i="28"/>
  <c r="J144" i="28"/>
  <c r="J384" i="28"/>
  <c r="J278" i="28"/>
  <c r="J180" i="28"/>
  <c r="J398" i="28"/>
  <c r="BK264" i="28"/>
  <c r="BK176" i="28"/>
  <c r="BK106" i="28"/>
  <c r="J293" i="28"/>
  <c r="J194" i="28"/>
  <c r="BK148" i="30"/>
  <c r="BK154" i="30"/>
  <c r="BK115" i="30"/>
  <c r="J141" i="30"/>
  <c r="J92" i="30"/>
  <c r="BK113" i="30"/>
  <c r="BK131" i="31"/>
  <c r="J100" i="31"/>
  <c r="J148" i="31"/>
  <c r="BK110" i="32"/>
  <c r="J91" i="32"/>
  <c r="J134" i="32"/>
  <c r="BK129" i="33"/>
  <c r="BK103" i="33"/>
  <c r="J143" i="33"/>
  <c r="BK94" i="34"/>
  <c r="BK122" i="34"/>
  <c r="BK110" i="34"/>
  <c r="BK114" i="35"/>
  <c r="J113" i="36"/>
  <c r="BK128" i="36"/>
  <c r="J112" i="36"/>
  <c r="BK135" i="36"/>
  <c r="BK89" i="36"/>
  <c r="BK2818" i="2"/>
  <c r="J2727" i="2"/>
  <c r="BK2639" i="2"/>
  <c r="J2517" i="2"/>
  <c r="J2300" i="2"/>
  <c r="J2119" i="2"/>
  <c r="J2052" i="2"/>
  <c r="BK1995" i="2"/>
  <c r="J1846" i="2"/>
  <c r="J1635" i="2"/>
  <c r="BK1423" i="2"/>
  <c r="BK1233" i="2"/>
  <c r="J1150" i="2"/>
  <c r="J1023" i="2"/>
  <c r="BK830" i="2"/>
  <c r="BK719" i="2"/>
  <c r="BK498" i="2"/>
  <c r="BK321" i="2"/>
  <c r="BK196" i="2"/>
  <c r="BK2586" i="2"/>
  <c r="BK2408" i="2"/>
  <c r="BK2316" i="2"/>
  <c r="BK2206" i="2"/>
  <c r="BK2062" i="2"/>
  <c r="BK2000" i="2"/>
  <c r="BK1904" i="2"/>
  <c r="BK1731" i="2"/>
  <c r="J1585" i="2"/>
  <c r="J1411" i="2"/>
  <c r="BK1319" i="2"/>
  <c r="BK1192" i="2"/>
  <c r="BK1092" i="2"/>
  <c r="J853" i="2"/>
  <c r="BK609" i="2"/>
  <c r="BK457" i="2"/>
  <c r="J220" i="2"/>
  <c r="J2818" i="2"/>
  <c r="BK2727" i="2"/>
  <c r="J2647" i="2"/>
  <c r="J2445" i="2"/>
  <c r="J2337" i="2"/>
  <c r="J2236" i="2"/>
  <c r="BK2159" i="2"/>
  <c r="J2069" i="2"/>
  <c r="BK2030" i="2"/>
  <c r="J1992" i="2"/>
  <c r="J1755" i="2"/>
  <c r="BK1611" i="2"/>
  <c r="J1449" i="2"/>
  <c r="J1314" i="2"/>
  <c r="BK1180" i="2"/>
  <c r="J1090" i="2"/>
  <c r="J906" i="2"/>
  <c r="BK775" i="2"/>
  <c r="J599" i="2"/>
  <c r="J392" i="2"/>
  <c r="BK214" i="2"/>
  <c r="J576" i="3"/>
  <c r="BK522" i="3"/>
  <c r="J482" i="3"/>
  <c r="J433" i="3"/>
  <c r="BK367" i="3"/>
  <c r="J272" i="3"/>
  <c r="J182" i="3"/>
  <c r="J113" i="3"/>
  <c r="J536" i="3"/>
  <c r="J438" i="3"/>
  <c r="J408" i="3"/>
  <c r="J298" i="3"/>
  <c r="J216" i="3"/>
  <c r="BK564" i="3"/>
  <c r="BK486" i="3"/>
  <c r="J442" i="3"/>
  <c r="BK376" i="3"/>
  <c r="J265" i="3"/>
  <c r="BK202" i="3"/>
  <c r="J561" i="3"/>
  <c r="J515" i="3"/>
  <c r="J470" i="3"/>
  <c r="J402" i="3"/>
  <c r="J360" i="3"/>
  <c r="J261" i="3"/>
  <c r="J225" i="3"/>
  <c r="BK170" i="3"/>
  <c r="J128" i="3"/>
  <c r="J304" i="4"/>
  <c r="J287" i="4"/>
  <c r="J270" i="4"/>
  <c r="BK255" i="4"/>
  <c r="BK243" i="4"/>
  <c r="BK227" i="4"/>
  <c r="BK205" i="4"/>
  <c r="J200" i="4"/>
  <c r="J187" i="4"/>
  <c r="J169" i="4"/>
  <c r="BK157" i="4"/>
  <c r="BK141" i="4"/>
  <c r="J134" i="4"/>
  <c r="J126" i="4"/>
  <c r="BK117" i="4"/>
  <c r="BK103" i="4"/>
  <c r="BK270" i="5"/>
  <c r="J249" i="5"/>
  <c r="BK222" i="5"/>
  <c r="BK192" i="5"/>
  <c r="BK174" i="5"/>
  <c r="J162" i="5"/>
  <c r="BK130" i="5"/>
  <c r="J105" i="5"/>
  <c r="J254" i="5"/>
  <c r="J200" i="5"/>
  <c r="BK183" i="5"/>
  <c r="BK171" i="5"/>
  <c r="J153" i="5"/>
  <c r="J102" i="5"/>
  <c r="BK255" i="5"/>
  <c r="J218" i="5"/>
  <c r="J144" i="5"/>
  <c r="J121" i="5"/>
  <c r="J263" i="5"/>
  <c r="J235" i="5"/>
  <c r="BK218" i="5"/>
  <c r="J160" i="5"/>
  <c r="BK115" i="5"/>
  <c r="J169" i="6"/>
  <c r="BK139" i="6"/>
  <c r="BK192" i="6"/>
  <c r="J146" i="6"/>
  <c r="BK171" i="6"/>
  <c r="BK185" i="6"/>
  <c r="J145" i="6"/>
  <c r="BK109" i="6"/>
  <c r="J227" i="7"/>
  <c r="J176" i="7"/>
  <c r="J233" i="7"/>
  <c r="BK145" i="7"/>
  <c r="BK233" i="7"/>
  <c r="J183" i="7"/>
  <c r="J117" i="7"/>
  <c r="J114" i="8"/>
  <c r="J113" i="8"/>
  <c r="BK128" i="8"/>
  <c r="J132" i="9"/>
  <c r="BK97" i="9"/>
  <c r="J116" i="9"/>
  <c r="BK2596" i="10"/>
  <c r="BK2365" i="10"/>
  <c r="BK2176" i="10"/>
  <c r="J2088" i="10"/>
  <c r="BK1996" i="10"/>
  <c r="BK1880" i="10"/>
  <c r="BK1746" i="10"/>
  <c r="BK1667" i="10"/>
  <c r="J1585" i="10"/>
  <c r="J1414" i="10"/>
  <c r="BK1281" i="10"/>
  <c r="J1080" i="10"/>
  <c r="J856" i="10"/>
  <c r="J778" i="10"/>
  <c r="BK521" i="10"/>
  <c r="BK305" i="10"/>
  <c r="J2815" i="10"/>
  <c r="J2767" i="10"/>
  <c r="J2600" i="10"/>
  <c r="BK2355" i="10"/>
  <c r="BK2181" i="10"/>
  <c r="J2064" i="10"/>
  <c r="BK2005" i="10"/>
  <c r="BK1689" i="10"/>
  <c r="J1330" i="10"/>
  <c r="J1064" i="10"/>
  <c r="J765" i="10"/>
  <c r="BK197" i="10"/>
  <c r="BK2654" i="10"/>
  <c r="BK2373" i="10"/>
  <c r="BK2116" i="10"/>
  <c r="J2007" i="10"/>
  <c r="BK1920" i="10"/>
  <c r="J1777" i="10"/>
  <c r="BK1614" i="10"/>
  <c r="BK1530" i="10"/>
  <c r="J1345" i="10"/>
  <c r="J1264" i="10"/>
  <c r="J1120" i="10"/>
  <c r="J871" i="10"/>
  <c r="BK748" i="10"/>
  <c r="BK460" i="10"/>
  <c r="BK214" i="10"/>
  <c r="BK2623" i="10"/>
  <c r="BK2375" i="10"/>
  <c r="BK2228" i="10"/>
  <c r="J2071" i="10"/>
  <c r="J1947" i="10"/>
  <c r="BK1153" i="10"/>
  <c r="BK978" i="10"/>
  <c r="J722" i="10"/>
  <c r="BK508" i="10"/>
  <c r="BK290" i="10"/>
  <c r="BK160" i="10"/>
  <c r="BK538" i="11"/>
  <c r="BK467" i="11"/>
  <c r="BK402" i="11"/>
  <c r="J298" i="11"/>
  <c r="BK185" i="11"/>
  <c r="BK116" i="11"/>
  <c r="J476" i="11"/>
  <c r="BK373" i="11"/>
  <c r="J261" i="11"/>
  <c r="BK176" i="11"/>
  <c r="BK561" i="11"/>
  <c r="J482" i="11"/>
  <c r="J392" i="11"/>
  <c r="BK252" i="11"/>
  <c r="BK137" i="11"/>
  <c r="J525" i="11"/>
  <c r="J418" i="11"/>
  <c r="BK241" i="11"/>
  <c r="BK131" i="11"/>
  <c r="BK251" i="12"/>
  <c r="J202" i="12"/>
  <c r="J133" i="12"/>
  <c r="BK271" i="12"/>
  <c r="J187" i="12"/>
  <c r="BK133" i="12"/>
  <c r="BK249" i="12"/>
  <c r="J199" i="12"/>
  <c r="BK124" i="12"/>
  <c r="J279" i="12"/>
  <c r="BK205" i="12"/>
  <c r="J124" i="12"/>
  <c r="BK275" i="13"/>
  <c r="J242" i="13"/>
  <c r="BK161" i="13"/>
  <c r="J132" i="13"/>
  <c r="J275" i="13"/>
  <c r="BK212" i="13"/>
  <c r="BK182" i="13"/>
  <c r="BK136" i="13"/>
  <c r="BK261" i="13"/>
  <c r="J211" i="13"/>
  <c r="J162" i="13"/>
  <c r="J123" i="13"/>
  <c r="J285" i="13"/>
  <c r="J220" i="13"/>
  <c r="BK177" i="13"/>
  <c r="BK168" i="13"/>
  <c r="BK138" i="13"/>
  <c r="BK166" i="14"/>
  <c r="BK109" i="14"/>
  <c r="BK168" i="14"/>
  <c r="J115" i="14"/>
  <c r="J194" i="14"/>
  <c r="BK161" i="14"/>
  <c r="J119" i="14"/>
  <c r="J157" i="14"/>
  <c r="BK115" i="14"/>
  <c r="BK191" i="15"/>
  <c r="BK101" i="15"/>
  <c r="J195" i="15"/>
  <c r="J151" i="15"/>
  <c r="J102" i="15"/>
  <c r="BK173" i="15"/>
  <c r="J237" i="15"/>
  <c r="J177" i="15"/>
  <c r="J108" i="15"/>
  <c r="J131" i="16"/>
  <c r="BK99" i="16"/>
  <c r="J125" i="16"/>
  <c r="BK99" i="17"/>
  <c r="J107" i="17"/>
  <c r="BK128" i="17"/>
  <c r="J2276" i="18"/>
  <c r="BK2244" i="18"/>
  <c r="J2211" i="18"/>
  <c r="J2171" i="18"/>
  <c r="BK2055" i="18"/>
  <c r="BK1943" i="18"/>
  <c r="BK1837" i="18"/>
  <c r="BK1692" i="18"/>
  <c r="BK1528" i="18"/>
  <c r="J1502" i="18"/>
  <c r="BK1417" i="18"/>
  <c r="BK1304" i="18"/>
  <c r="J1173" i="18"/>
  <c r="J1034" i="18"/>
  <c r="BK987" i="18"/>
  <c r="J846" i="18"/>
  <c r="BK731" i="18"/>
  <c r="J651" i="18"/>
  <c r="J289" i="18"/>
  <c r="J177" i="18"/>
  <c r="J2094" i="18"/>
  <c r="BK1926" i="18"/>
  <c r="J1861" i="18"/>
  <c r="J1636" i="18"/>
  <c r="BK1494" i="18"/>
  <c r="BK1277" i="18"/>
  <c r="BK1078" i="18"/>
  <c r="BK956" i="18"/>
  <c r="J796" i="18"/>
  <c r="BK635" i="18"/>
  <c r="BK357" i="18"/>
  <c r="J2161" i="18"/>
  <c r="BK2007" i="18"/>
  <c r="J1871" i="18"/>
  <c r="BK1734" i="18"/>
  <c r="J1573" i="18"/>
  <c r="J1465" i="18"/>
  <c r="J1314" i="18"/>
  <c r="BK1114" i="18"/>
  <c r="J560" i="18"/>
  <c r="BK380" i="18"/>
  <c r="BK2107" i="18"/>
  <c r="J1921" i="18"/>
  <c r="J1734" i="18"/>
  <c r="BK1543" i="18"/>
  <c r="J1329" i="18"/>
  <c r="J1237" i="18"/>
  <c r="BK1126" i="18"/>
  <c r="BK974" i="18"/>
  <c r="J748" i="18"/>
  <c r="J624" i="18"/>
  <c r="J526" i="18"/>
  <c r="J366" i="18"/>
  <c r="BK124" i="18"/>
  <c r="BK442" i="19"/>
  <c r="BK381" i="19"/>
  <c r="J237" i="19"/>
  <c r="J545" i="19"/>
  <c r="J470" i="19"/>
  <c r="J418" i="19"/>
  <c r="J280" i="19"/>
  <c r="J151" i="19"/>
  <c r="J508" i="19"/>
  <c r="BK431" i="19"/>
  <c r="BK337" i="19"/>
  <c r="J210" i="19"/>
  <c r="BK522" i="19"/>
  <c r="J437" i="19"/>
  <c r="J369" i="19"/>
  <c r="J243" i="19"/>
  <c r="J134" i="19"/>
  <c r="BK285" i="20"/>
  <c r="BK188" i="20"/>
  <c r="BK119" i="20"/>
  <c r="BK253" i="20"/>
  <c r="J197" i="20"/>
  <c r="BK154" i="20"/>
  <c r="BK134" i="20"/>
  <c r="BK279" i="20"/>
  <c r="J209" i="20"/>
  <c r="J145" i="20"/>
  <c r="BK309" i="20"/>
  <c r="J250" i="20"/>
  <c r="J206" i="20"/>
  <c r="BK144" i="20"/>
  <c r="BK108" i="20"/>
  <c r="BK241" i="21"/>
  <c r="BK213" i="21"/>
  <c r="BK175" i="21"/>
  <c r="J137" i="21"/>
  <c r="BK108" i="21"/>
  <c r="J262" i="21"/>
  <c r="J215" i="21"/>
  <c r="BK193" i="21"/>
  <c r="J165" i="21"/>
  <c r="J144" i="21"/>
  <c r="BK121" i="21"/>
  <c r="BK251" i="21"/>
  <c r="J222" i="21"/>
  <c r="BK188" i="21"/>
  <c r="BK143" i="21"/>
  <c r="J103" i="21"/>
  <c r="J228" i="21"/>
  <c r="J205" i="21"/>
  <c r="J163" i="21"/>
  <c r="J135" i="21"/>
  <c r="J189" i="22"/>
  <c r="J156" i="22"/>
  <c r="BK104" i="22"/>
  <c r="BK179" i="22"/>
  <c r="J139" i="22"/>
  <c r="BK107" i="22"/>
  <c r="BK173" i="22"/>
  <c r="BK133" i="22"/>
  <c r="BK100" i="22"/>
  <c r="BK177" i="22"/>
  <c r="BK148" i="22"/>
  <c r="BK130" i="22"/>
  <c r="J205" i="23"/>
  <c r="J139" i="23"/>
  <c r="J192" i="23"/>
  <c r="BK158" i="23"/>
  <c r="J107" i="23"/>
  <c r="BK183" i="23"/>
  <c r="J126" i="23"/>
  <c r="J177" i="23"/>
  <c r="BK135" i="23"/>
  <c r="BK139" i="24"/>
  <c r="BK105" i="24"/>
  <c r="BK114" i="24"/>
  <c r="BK119" i="24"/>
  <c r="J95" i="25"/>
  <c r="BK120" i="25"/>
  <c r="J103" i="25"/>
  <c r="J334" i="26"/>
  <c r="BK398" i="26"/>
  <c r="BK252" i="26"/>
  <c r="BK420" i="26"/>
  <c r="J390" i="26"/>
  <c r="J239" i="26"/>
  <c r="J162" i="26"/>
  <c r="BK326" i="26"/>
  <c r="J469" i="27"/>
  <c r="BK370" i="27"/>
  <c r="BK266" i="27"/>
  <c r="BK141" i="27"/>
  <c r="J418" i="27"/>
  <c r="J341" i="27"/>
  <c r="BK161" i="27"/>
  <c r="BK402" i="27"/>
  <c r="BK216" i="27"/>
  <c r="BK91" i="27"/>
  <c r="J424" i="27"/>
  <c r="J370" i="27"/>
  <c r="J272" i="27"/>
  <c r="BK171" i="27"/>
  <c r="J371" i="28"/>
  <c r="J237" i="28"/>
  <c r="BK115" i="28"/>
  <c r="J375" i="28"/>
  <c r="BK280" i="28"/>
  <c r="J183" i="28"/>
  <c r="J400" i="28"/>
  <c r="J274" i="28"/>
  <c r="J235" i="28"/>
  <c r="BK108" i="28"/>
  <c r="BK315" i="28"/>
  <c r="BK214" i="28"/>
  <c r="J88" i="29"/>
  <c r="BK104" i="30"/>
  <c r="J110" i="30"/>
  <c r="J129" i="30"/>
  <c r="BK120" i="30"/>
  <c r="J170" i="31"/>
  <c r="BK175" i="31"/>
  <c r="J139" i="31"/>
  <c r="BK136" i="31"/>
  <c r="BK140" i="32"/>
  <c r="BK118" i="32"/>
  <c r="J135" i="33"/>
  <c r="BK135" i="33"/>
  <c r="J126" i="33"/>
  <c r="J122" i="34"/>
  <c r="BK130" i="34"/>
  <c r="BK118" i="34"/>
  <c r="BK96" i="34"/>
  <c r="J109" i="35"/>
  <c r="J116" i="36"/>
  <c r="J129" i="36"/>
  <c r="J89" i="36"/>
  <c r="J104" i="36"/>
  <c r="J2802" i="2"/>
  <c r="BK2660" i="2"/>
  <c r="BK2528" i="2"/>
  <c r="BK2342" i="2"/>
  <c r="J2179" i="2"/>
  <c r="BK2068" i="2"/>
  <c r="BK2027" i="2"/>
  <c r="BK1945" i="2"/>
  <c r="J1752" i="2"/>
  <c r="BK1595" i="2"/>
  <c r="J1273" i="2"/>
  <c r="J1204" i="2"/>
  <c r="J1039" i="2"/>
  <c r="BK873" i="2"/>
  <c r="J725" i="2"/>
  <c r="BK515" i="2"/>
  <c r="BK370" i="2"/>
  <c r="BK256" i="2"/>
  <c r="J2617" i="2"/>
  <c r="BK2521" i="2"/>
  <c r="J2331" i="2"/>
  <c r="J2216" i="2"/>
  <c r="BK2119" i="2"/>
  <c r="BK2061" i="2"/>
  <c r="J2002" i="2"/>
  <c r="J1889" i="2"/>
  <c r="J1694" i="2"/>
  <c r="J1595" i="2"/>
  <c r="BK1453" i="2"/>
  <c r="BK1379" i="2"/>
  <c r="BK1243" i="2"/>
  <c r="BK1139" i="2"/>
  <c r="J860" i="2"/>
  <c r="J682" i="2"/>
  <c r="J407" i="2"/>
  <c r="BK117" i="2"/>
  <c r="BK2786" i="2"/>
  <c r="BK2634" i="2"/>
  <c r="BK2376" i="2"/>
  <c r="BK2300" i="2"/>
  <c r="BK2211" i="2"/>
  <c r="J2154" i="2"/>
  <c r="BK2094" i="2"/>
  <c r="J2024" i="2"/>
  <c r="BK1994" i="2"/>
  <c r="J1871" i="2"/>
  <c r="BK1664" i="2"/>
  <c r="J1577" i="2"/>
  <c r="J1405" i="2"/>
  <c r="J1278" i="2"/>
  <c r="BK1162" i="2"/>
  <c r="J1057" i="2"/>
  <c r="J883" i="2"/>
  <c r="BK745" i="2"/>
  <c r="BK590" i="2"/>
  <c r="BK432" i="2"/>
  <c r="J297" i="2"/>
  <c r="J152" i="2"/>
  <c r="J544" i="3"/>
  <c r="J505" i="3"/>
  <c r="BK460" i="3"/>
  <c r="J431" i="3"/>
  <c r="BK311" i="3"/>
  <c r="J222" i="3"/>
  <c r="BK573" i="3"/>
  <c r="J512" i="3"/>
  <c r="J435" i="3"/>
  <c r="BK379" i="3"/>
  <c r="J167" i="3"/>
  <c r="J570" i="3"/>
  <c r="J519" i="3"/>
  <c r="BK447" i="3"/>
  <c r="BK388" i="3"/>
  <c r="BK275" i="3"/>
  <c r="BK209" i="3"/>
  <c r="BK570" i="3"/>
  <c r="BK505" i="3"/>
  <c r="BK455" i="3"/>
  <c r="J399" i="3"/>
  <c r="J287" i="3"/>
  <c r="J228" i="3"/>
  <c r="BK167" i="3"/>
  <c r="BK113" i="3"/>
  <c r="BK296" i="4"/>
  <c r="J278" i="4"/>
  <c r="BK264" i="4"/>
  <c r="J251" i="4"/>
  <c r="BK239" i="4"/>
  <c r="J218" i="4"/>
  <c r="BK204" i="4"/>
  <c r="BK190" i="4"/>
  <c r="J172" i="4"/>
  <c r="BK166" i="4"/>
  <c r="J163" i="4"/>
  <c r="BK160" i="4"/>
  <c r="J159" i="4"/>
  <c r="BK155" i="4"/>
  <c r="BK153" i="4"/>
  <c r="BK147" i="4"/>
  <c r="BK145" i="4"/>
  <c r="BK140" i="4"/>
  <c r="BK131" i="4"/>
  <c r="J124" i="4"/>
  <c r="J112" i="4"/>
  <c r="BK288" i="5"/>
  <c r="BK265" i="5"/>
  <c r="BK227" i="5"/>
  <c r="BK198" i="5"/>
  <c r="J183" i="5"/>
  <c r="BK160" i="5"/>
  <c r="BK126" i="5"/>
  <c r="BK103" i="5"/>
  <c r="BK241" i="5"/>
  <c r="J210" i="5"/>
  <c r="BK189" i="5"/>
  <c r="BK182" i="5"/>
  <c r="J152" i="5"/>
  <c r="J100" i="5"/>
  <c r="BK232" i="5"/>
  <c r="BK173" i="5"/>
  <c r="J136" i="5"/>
  <c r="J279" i="5"/>
  <c r="J241" i="5"/>
  <c r="BK220" i="5"/>
  <c r="BK199" i="5"/>
  <c r="J146" i="5"/>
  <c r="J106" i="5"/>
  <c r="BK165" i="6"/>
  <c r="J119" i="6"/>
  <c r="BK173" i="6"/>
  <c r="BK119" i="6"/>
  <c r="BK153" i="6"/>
  <c r="BK108" i="6"/>
  <c r="J167" i="6"/>
  <c r="BK133" i="6"/>
  <c r="BK121" i="7"/>
  <c r="J203" i="7"/>
  <c r="BK136" i="7"/>
  <c r="J164" i="7"/>
  <c r="J114" i="7"/>
  <c r="BK185" i="7"/>
  <c r="BK108" i="7"/>
  <c r="J126" i="8"/>
  <c r="J122" i="8"/>
  <c r="BK125" i="8"/>
  <c r="J111" i="8"/>
  <c r="J112" i="9"/>
  <c r="BK116" i="9"/>
  <c r="BK130" i="9"/>
  <c r="BK132" i="9"/>
  <c r="BK2477" i="10"/>
  <c r="J2291" i="10"/>
  <c r="BK2131" i="10"/>
  <c r="BK2030" i="10"/>
  <c r="BK1927" i="10"/>
  <c r="BK1872" i="10"/>
  <c r="BK1742" i="10"/>
  <c r="BK1634" i="10"/>
  <c r="BK1460" i="10"/>
  <c r="BK1388" i="10"/>
  <c r="J1232" i="10"/>
  <c r="J1009" i="10"/>
  <c r="J837" i="10"/>
  <c r="J602" i="10"/>
  <c r="BK345" i="10"/>
  <c r="BK2820" i="10"/>
  <c r="BK2778" i="10"/>
  <c r="BK2738" i="10"/>
  <c r="BK2723" i="10"/>
  <c r="BK2619" i="10"/>
  <c r="J2580" i="10"/>
  <c r="J2414" i="10"/>
  <c r="BK2233" i="10"/>
  <c r="J2156" i="10"/>
  <c r="BK2033" i="10"/>
  <c r="BK1697" i="10"/>
  <c r="J1438" i="10"/>
  <c r="BK1195" i="10"/>
  <c r="BK942" i="10"/>
  <c r="BK693" i="10"/>
  <c r="J556" i="10"/>
  <c r="BK242" i="10"/>
  <c r="BK153" i="10"/>
  <c r="BK2534" i="10"/>
  <c r="BK2344" i="10"/>
  <c r="J2238" i="10"/>
  <c r="J2057" i="10"/>
  <c r="BK1994" i="10"/>
  <c r="BK1849" i="10"/>
  <c r="J1618" i="10"/>
  <c r="J1508" i="10"/>
  <c r="BK1393" i="10"/>
  <c r="BK1276" i="10"/>
  <c r="J1093" i="10"/>
  <c r="BK801" i="10"/>
  <c r="J593" i="10"/>
  <c r="BK332" i="10"/>
  <c r="J173" i="10"/>
  <c r="BK2370" i="10"/>
  <c r="J2203" i="10"/>
  <c r="BK2070" i="10"/>
  <c r="J2026" i="10"/>
  <c r="BK1200" i="10"/>
  <c r="BK1095" i="10"/>
  <c r="J850" i="10"/>
  <c r="J560" i="10"/>
  <c r="BK361" i="10"/>
  <c r="BK254" i="10"/>
  <c r="J593" i="11"/>
  <c r="J519" i="11"/>
  <c r="BK453" i="11"/>
  <c r="BK405" i="11"/>
  <c r="BK256" i="11"/>
  <c r="J131" i="11"/>
  <c r="BK536" i="11"/>
  <c r="J460" i="11"/>
  <c r="BK370" i="11"/>
  <c r="J182" i="11"/>
  <c r="J573" i="11"/>
  <c r="BK480" i="11"/>
  <c r="J370" i="11"/>
  <c r="J232" i="11"/>
  <c r="BK573" i="11"/>
  <c r="BK489" i="11"/>
  <c r="BK360" i="11"/>
  <c r="J272" i="11"/>
  <c r="BK157" i="11"/>
  <c r="BK279" i="12"/>
  <c r="BK213" i="12"/>
  <c r="BK136" i="12"/>
  <c r="BK290" i="12"/>
  <c r="BK227" i="12"/>
  <c r="BK145" i="12"/>
  <c r="J103" i="12"/>
  <c r="J201" i="12"/>
  <c r="J155" i="12"/>
  <c r="BK281" i="12"/>
  <c r="BK199" i="12"/>
  <c r="J277" i="13"/>
  <c r="BK240" i="13"/>
  <c r="BK192" i="13"/>
  <c r="BK144" i="13"/>
  <c r="BK111" i="13"/>
  <c r="BK246" i="13"/>
  <c r="BK189" i="13"/>
  <c r="BK164" i="13"/>
  <c r="J138" i="13"/>
  <c r="BK241" i="13"/>
  <c r="J206" i="13"/>
  <c r="J141" i="13"/>
  <c r="J111" i="13"/>
  <c r="J222" i="13"/>
  <c r="J192" i="13"/>
  <c r="BK126" i="13"/>
  <c r="BK172" i="14"/>
  <c r="J111" i="14"/>
  <c r="J169" i="14"/>
  <c r="J120" i="14"/>
  <c r="J174" i="14"/>
  <c r="BK146" i="14"/>
  <c r="BK182" i="14"/>
  <c r="BK142" i="14"/>
  <c r="J112" i="14"/>
  <c r="J189" i="15"/>
  <c r="BK212" i="15"/>
  <c r="BK179" i="15"/>
  <c r="J132" i="15"/>
  <c r="J205" i="15"/>
  <c r="BK151" i="15"/>
  <c r="BK199" i="15"/>
  <c r="BK134" i="15"/>
  <c r="J135" i="16"/>
  <c r="J129" i="16"/>
  <c r="J126" i="16"/>
  <c r="BK101" i="16"/>
  <c r="J105" i="17"/>
  <c r="J114" i="17"/>
  <c r="BK132" i="17"/>
  <c r="J89" i="17"/>
  <c r="BK2250" i="18"/>
  <c r="BK2211" i="18"/>
  <c r="J2168" i="18"/>
  <c r="J2047" i="18"/>
  <c r="BK1923" i="18"/>
  <c r="BK1821" i="18"/>
  <c r="J1709" i="18"/>
  <c r="BK1585" i="18"/>
  <c r="J1162" i="18"/>
  <c r="J1068" i="18"/>
  <c r="BK979" i="18"/>
  <c r="BK852" i="18"/>
  <c r="J779" i="18"/>
  <c r="BK719" i="18"/>
  <c r="BK389" i="18"/>
  <c r="BK207" i="18"/>
  <c r="J130" i="18"/>
  <c r="BK1956" i="18"/>
  <c r="BK1832" i="18"/>
  <c r="J1692" i="18"/>
  <c r="J1456" i="18"/>
  <c r="J1265" i="18"/>
  <c r="BK1090" i="18"/>
  <c r="J1003" i="18"/>
  <c r="J950" i="18"/>
  <c r="BK791" i="18"/>
  <c r="BK560" i="18"/>
  <c r="J303" i="18"/>
  <c r="J2115" i="18"/>
  <c r="BK1921" i="18"/>
  <c r="BK1796" i="18"/>
  <c r="J1641" i="18"/>
  <c r="BK1502" i="18"/>
  <c r="J1242" i="18"/>
  <c r="J635" i="18"/>
  <c r="BK499" i="18"/>
  <c r="BK2112" i="18"/>
  <c r="J1923" i="18"/>
  <c r="BK1744" i="18"/>
  <c r="BK1544" i="18"/>
  <c r="BK1385" i="18"/>
  <c r="J1227" i="18"/>
  <c r="BK1054" i="18"/>
  <c r="BK964" i="18"/>
  <c r="BK735" i="18"/>
  <c r="BK535" i="18"/>
  <c r="BK327" i="18"/>
  <c r="BK545" i="19"/>
  <c r="J439" i="19"/>
  <c r="J378" i="19"/>
  <c r="BK210" i="19"/>
  <c r="BK528" i="19"/>
  <c r="BK444" i="19"/>
  <c r="J407" i="19"/>
  <c r="J337" i="19"/>
  <c r="BK229" i="19"/>
  <c r="BK516" i="19"/>
  <c r="J446" i="19"/>
  <c r="J330" i="19"/>
  <c r="BK161" i="19"/>
  <c r="BK502" i="19"/>
  <c r="J475" i="19"/>
  <c r="J366" i="19"/>
  <c r="BK227" i="19"/>
  <c r="BK125" i="19"/>
  <c r="J253" i="20"/>
  <c r="BK191" i="20"/>
  <c r="J130" i="20"/>
  <c r="BK265" i="20"/>
  <c r="J188" i="20"/>
  <c r="J138" i="20"/>
  <c r="J221" i="20"/>
  <c r="BK150" i="20"/>
  <c r="J306" i="20"/>
  <c r="J233" i="20"/>
  <c r="BK163" i="20"/>
  <c r="BK123" i="20"/>
  <c r="J230" i="21"/>
  <c r="J176" i="21"/>
  <c r="J130" i="21"/>
  <c r="J265" i="21"/>
  <c r="J212" i="21"/>
  <c r="J192" i="21"/>
  <c r="J151" i="21"/>
  <c r="BK123" i="21"/>
  <c r="J238" i="21"/>
  <c r="BK204" i="21"/>
  <c r="BK157" i="21"/>
  <c r="J100" i="21"/>
  <c r="BK222" i="21"/>
  <c r="J157" i="21"/>
  <c r="BK197" i="22"/>
  <c r="BK140" i="22"/>
  <c r="J193" i="22"/>
  <c r="J161" i="22"/>
  <c r="BK188" i="22"/>
  <c r="BK128" i="22"/>
  <c r="BK184" i="22"/>
  <c r="BK139" i="22"/>
  <c r="BK115" i="22"/>
  <c r="J156" i="23"/>
  <c r="J111" i="23"/>
  <c r="J109" i="23"/>
  <c r="J158" i="23"/>
  <c r="J173" i="23"/>
  <c r="BK118" i="23"/>
  <c r="J129" i="24"/>
  <c r="BK99" i="24"/>
  <c r="J104" i="24"/>
  <c r="BK122" i="25"/>
  <c r="BK108" i="25"/>
  <c r="BK89" i="25"/>
  <c r="BK296" i="26"/>
  <c r="BK334" i="26"/>
  <c r="J171" i="26"/>
  <c r="BK416" i="26"/>
  <c r="J301" i="26"/>
  <c r="J222" i="26"/>
  <c r="BK125" i="26"/>
  <c r="BK232" i="26"/>
  <c r="J454" i="27"/>
  <c r="BK369" i="27"/>
  <c r="BK289" i="27"/>
  <c r="J233" i="27"/>
  <c r="J103" i="27"/>
  <c r="BK379" i="27"/>
  <c r="J251" i="27"/>
  <c r="J430" i="27"/>
  <c r="J314" i="27"/>
  <c r="BK103" i="27"/>
  <c r="BK435" i="27"/>
  <c r="BK353" i="27"/>
  <c r="J218" i="27"/>
  <c r="BK99" i="27"/>
  <c r="BK321" i="28"/>
  <c r="J200" i="28"/>
  <c r="J427" i="28"/>
  <c r="J311" i="28"/>
  <c r="J206" i="28"/>
  <c r="J394" i="28"/>
  <c r="BK253" i="28"/>
  <c r="J172" i="28"/>
  <c r="BK398" i="28"/>
  <c r="J251" i="28"/>
  <c r="J89" i="29"/>
  <c r="J137" i="30"/>
  <c r="J118" i="30"/>
  <c r="J135" i="30"/>
  <c r="BK135" i="30"/>
  <c r="J105" i="30"/>
  <c r="J127" i="31"/>
  <c r="J175" i="31"/>
  <c r="BK142" i="31"/>
  <c r="BK98" i="32"/>
  <c r="BK91" i="32"/>
  <c r="BK97" i="33"/>
  <c r="BK164" i="33"/>
  <c r="J155" i="33"/>
  <c r="BK107" i="34"/>
  <c r="J124" i="34"/>
  <c r="J115" i="34"/>
  <c r="J141" i="34"/>
  <c r="J100" i="35"/>
  <c r="BK127" i="36"/>
  <c r="BK104" i="36"/>
  <c r="BK113" i="36"/>
  <c r="BK145" i="36"/>
  <c r="J103" i="36"/>
  <c r="BK94" i="36"/>
  <c r="BK2731" i="2"/>
  <c r="J2643" i="2"/>
  <c r="J2496" i="2"/>
  <c r="J2326" i="2"/>
  <c r="J2186" i="2"/>
  <c r="BK2060" i="2"/>
  <c r="J2023" i="2"/>
  <c r="BK1871" i="2"/>
  <c r="J1739" i="2"/>
  <c r="BK1577" i="2"/>
  <c r="J1261" i="2"/>
  <c r="J1128" i="2"/>
  <c r="J1006" i="2"/>
  <c r="J838" i="2"/>
  <c r="BK723" i="2"/>
  <c r="J557" i="2"/>
  <c r="BK392" i="2"/>
  <c r="BK225" i="2"/>
  <c r="BK2621" i="2"/>
  <c r="J2424" i="2"/>
  <c r="J2320" i="2"/>
  <c r="BK2196" i="2"/>
  <c r="BK2104" i="2"/>
  <c r="J2025" i="2"/>
  <c r="BK1993" i="2"/>
  <c r="J1722" i="2"/>
  <c r="BK1631" i="2"/>
  <c r="BK1494" i="2"/>
  <c r="BK1385" i="2"/>
  <c r="BK1278" i="2"/>
  <c r="BK1111" i="2"/>
  <c r="BK878" i="2"/>
  <c r="J684" i="2"/>
  <c r="J515" i="2"/>
  <c r="BK292" i="2"/>
  <c r="J159" i="2"/>
  <c r="J2791" i="2"/>
  <c r="BK2723" i="2"/>
  <c r="J2609" i="2"/>
  <c r="BK2379" i="2"/>
  <c r="BK2320" i="2"/>
  <c r="BK2186" i="2"/>
  <c r="J2086" i="2"/>
  <c r="J2032" i="2"/>
  <c r="BK1996" i="2"/>
  <c r="BK1889" i="2"/>
  <c r="J1670" i="2"/>
  <c r="BK1591" i="2"/>
  <c r="BK1441" i="2"/>
  <c r="J1327" i="2"/>
  <c r="BK1204" i="2"/>
  <c r="BK1065" i="2"/>
  <c r="BK939" i="2"/>
  <c r="J753" i="2"/>
  <c r="BK577" i="2"/>
  <c r="BK402" i="2"/>
  <c r="J196" i="2"/>
  <c r="J114" i="5"/>
  <c r="J168" i="6"/>
  <c r="BK136" i="6"/>
  <c r="J104" i="6"/>
  <c r="BK169" i="6"/>
  <c r="BK131" i="6"/>
  <c r="BK181" i="6"/>
  <c r="J152" i="6"/>
  <c r="BK111" i="6"/>
  <c r="J176" i="6"/>
  <c r="BK160" i="6"/>
  <c r="J131" i="6"/>
  <c r="BK107" i="6"/>
  <c r="BK235" i="7"/>
  <c r="J177" i="7"/>
  <c r="J145" i="7"/>
  <c r="BK102" i="7"/>
  <c r="J170" i="7"/>
  <c r="BK132" i="7"/>
  <c r="BK208" i="7"/>
  <c r="BK159" i="7"/>
  <c r="J106" i="7"/>
  <c r="BK123" i="8"/>
  <c r="BK99" i="8"/>
  <c r="BK113" i="8"/>
  <c r="J102" i="8"/>
  <c r="BK114" i="9"/>
  <c r="J138" i="9"/>
  <c r="J93" i="9"/>
  <c r="BK112" i="9"/>
  <c r="J122" i="9"/>
  <c r="J2530" i="10"/>
  <c r="BK2339" i="10"/>
  <c r="J2208" i="10"/>
  <c r="BK2156" i="10"/>
  <c r="J2070" i="10"/>
  <c r="BK2002" i="10"/>
  <c r="J1924" i="10"/>
  <c r="J1780" i="10"/>
  <c r="J1689" i="10"/>
  <c r="J1667" i="10"/>
  <c r="J1605" i="10"/>
  <c r="BK1452" i="10"/>
  <c r="J1371" i="10"/>
  <c r="BK1238" i="10"/>
  <c r="BK1093" i="10"/>
  <c r="J909" i="10"/>
  <c r="BK809" i="10"/>
  <c r="BK683" i="10"/>
  <c r="J435" i="10"/>
  <c r="BK264" i="10"/>
  <c r="J2820" i="10"/>
  <c r="BK2788" i="10"/>
  <c r="BK2742" i="10"/>
  <c r="J2729" i="10"/>
  <c r="BK2714" i="10"/>
  <c r="J2641" i="10"/>
  <c r="J2534" i="10"/>
  <c r="BK2377" i="10"/>
  <c r="BK2279" i="10"/>
  <c r="J2166" i="10"/>
  <c r="J2079" i="10"/>
  <c r="BK2028" i="10"/>
  <c r="BK1777" i="10"/>
  <c r="BK1541" i="10"/>
  <c r="BK1291" i="10"/>
  <c r="BK1228" i="10"/>
  <c r="J1153" i="10"/>
  <c r="BK1009" i="10"/>
  <c r="BK739" i="10"/>
  <c r="J518" i="10"/>
  <c r="J345" i="10"/>
  <c r="BK221" i="10"/>
  <c r="J141" i="10"/>
  <c r="J2477" i="10"/>
  <c r="J2350" i="10"/>
  <c r="BK2252" i="10"/>
  <c r="J2136" i="10"/>
  <c r="J2052" i="10"/>
  <c r="J1995" i="10"/>
  <c r="BK1902" i="10"/>
  <c r="J1794" i="10"/>
  <c r="J1653" i="10"/>
  <c r="BK1605" i="10"/>
  <c r="J1460" i="10"/>
  <c r="BK1408" i="10"/>
  <c r="BK1317" i="10"/>
  <c r="BK1207" i="10"/>
  <c r="BK1054" i="10"/>
  <c r="BK856" i="10"/>
  <c r="BK765" i="10"/>
  <c r="BK546" i="10"/>
  <c r="BK340" i="10"/>
  <c r="J190" i="10"/>
  <c r="J2645" i="10"/>
  <c r="BK2580" i="10"/>
  <c r="J2302" i="10"/>
  <c r="J2198" i="10"/>
  <c r="BK2064" i="10"/>
  <c r="J2033" i="10"/>
  <c r="BK1995" i="10"/>
  <c r="J1725" i="10"/>
  <c r="BK1147" i="10"/>
  <c r="BK1072" i="10"/>
  <c r="BK871" i="10"/>
  <c r="J687" i="10"/>
  <c r="J536" i="10"/>
  <c r="BK351" i="10"/>
  <c r="BK275" i="10"/>
  <c r="BK207" i="10"/>
  <c r="BK584" i="11"/>
  <c r="J536" i="11"/>
  <c r="BK476" i="11"/>
  <c r="BK418" i="11"/>
  <c r="BK305" i="11"/>
  <c r="J247" i="11"/>
  <c r="BK134" i="11"/>
  <c r="J505" i="11"/>
  <c r="J442" i="11"/>
  <c r="J360" i="11"/>
  <c r="J255" i="11"/>
  <c r="BK179" i="11"/>
  <c r="BK110" i="11"/>
  <c r="BK519" i="11"/>
  <c r="BK470" i="11"/>
  <c r="J395" i="11"/>
  <c r="BK287" i="11"/>
  <c r="BK244" i="11"/>
  <c r="BK161" i="11"/>
  <c r="J553" i="11"/>
  <c r="BK515" i="11"/>
  <c r="BK458" i="11"/>
  <c r="J348" i="11"/>
  <c r="BK261" i="11"/>
  <c r="J179" i="11"/>
  <c r="J113" i="11"/>
  <c r="BK265" i="12"/>
  <c r="BK218" i="12"/>
  <c r="BK169" i="12"/>
  <c r="J129" i="12"/>
  <c r="J287" i="12"/>
  <c r="J241" i="12"/>
  <c r="J184" i="12"/>
  <c r="J134" i="12"/>
  <c r="BK304" i="12"/>
  <c r="J221" i="12"/>
  <c r="BK184" i="12"/>
  <c r="J130" i="12"/>
  <c r="BK302" i="12"/>
  <c r="BK200" i="12"/>
  <c r="J145" i="12"/>
  <c r="BK119" i="12"/>
  <c r="J267" i="13"/>
  <c r="J241" i="13"/>
  <c r="J197" i="13"/>
  <c r="J158" i="13"/>
  <c r="BK123" i="13"/>
  <c r="J281" i="13"/>
  <c r="BK251" i="13"/>
  <c r="BK230" i="13"/>
  <c r="BK198" i="13"/>
  <c r="BK174" i="13"/>
  <c r="J133" i="13"/>
  <c r="BK277" i="13"/>
  <c r="J246" i="13"/>
  <c r="J219" i="13"/>
  <c r="BK197" i="13"/>
  <c r="BK171" i="13"/>
  <c r="J136" i="13"/>
  <c r="J108" i="13"/>
  <c r="J268" i="13"/>
  <c r="J223" i="13"/>
  <c r="BK203" i="13"/>
  <c r="J191" i="13"/>
  <c r="BK127" i="13"/>
  <c r="J184" i="14"/>
  <c r="J152" i="14"/>
  <c r="J122" i="14"/>
  <c r="J170" i="14"/>
  <c r="J137" i="14"/>
  <c r="BK106" i="14"/>
  <c r="J172" i="14"/>
  <c r="J145" i="14"/>
  <c r="J118" i="14"/>
  <c r="J134" i="14"/>
  <c r="BK114" i="14"/>
  <c r="J173" i="15"/>
  <c r="J103" i="15"/>
  <c r="J203" i="15"/>
  <c r="J159" i="15"/>
  <c r="BK125" i="15"/>
  <c r="J208" i="15"/>
  <c r="J140" i="15"/>
  <c r="BK227" i="15"/>
  <c r="J171" i="15"/>
  <c r="J130" i="15"/>
  <c r="BK132" i="16"/>
  <c r="BK102" i="16"/>
  <c r="J111" i="16"/>
  <c r="J139" i="16"/>
  <c r="BK135" i="16"/>
  <c r="J126" i="17"/>
  <c r="J97" i="17"/>
  <c r="J116" i="17"/>
  <c r="BK140" i="17"/>
  <c r="J110" i="17"/>
  <c r="J2267" i="18"/>
  <c r="J2228" i="18"/>
  <c r="J2195" i="18"/>
  <c r="BK2161" i="18"/>
  <c r="BK2063" i="18"/>
  <c r="BK1985" i="18"/>
  <c r="BK1884" i="18"/>
  <c r="J1784" i="18"/>
  <c r="J1698" i="18"/>
  <c r="J1625" i="18"/>
  <c r="BK1311" i="18"/>
  <c r="BK1237" i="18"/>
  <c r="J1153" i="18"/>
  <c r="J968" i="18"/>
  <c r="BK775" i="18"/>
  <c r="BK689" i="18"/>
  <c r="BK225" i="18"/>
  <c r="BK155" i="18"/>
  <c r="J2089" i="18"/>
  <c r="J1884" i="18"/>
  <c r="J1739" i="18"/>
  <c r="J1565" i="18"/>
  <c r="BK1406" i="18"/>
  <c r="BK1148" i="18"/>
  <c r="BK1025" i="18"/>
  <c r="BK933" i="18"/>
  <c r="J783" i="18"/>
  <c r="BK637" i="18"/>
  <c r="BK366" i="18"/>
  <c r="BK289" i="18"/>
  <c r="J2151" i="18"/>
  <c r="BK1960" i="18"/>
  <c r="J1821" i="18"/>
  <c r="BK1683" i="18"/>
  <c r="J1581" i="18"/>
  <c r="BK1462" i="18"/>
  <c r="BK1293" i="18"/>
  <c r="J1112" i="18"/>
  <c r="J519" i="18"/>
  <c r="J298" i="18"/>
  <c r="BK2102" i="18"/>
  <c r="BK1968" i="18"/>
  <c r="J1779" i="18"/>
  <c r="BK1581" i="18"/>
  <c r="BK1402" i="18"/>
  <c r="BK1242" i="18"/>
  <c r="BK1118" i="18"/>
  <c r="BK1039" i="18"/>
  <c r="J879" i="18"/>
  <c r="J683" i="18"/>
  <c r="BK547" i="18"/>
  <c r="BK394" i="18"/>
  <c r="BK485" i="19"/>
  <c r="J414" i="19"/>
  <c r="BK316" i="19"/>
  <c r="J207" i="19"/>
  <c r="BK536" i="19"/>
  <c r="BK465" i="19"/>
  <c r="BK414" i="19"/>
  <c r="J299" i="19"/>
  <c r="BK207" i="19"/>
  <c r="J536" i="19"/>
  <c r="BK437" i="19"/>
  <c r="J334" i="19"/>
  <c r="J167" i="19"/>
  <c r="J531" i="19"/>
  <c r="BK468" i="19"/>
  <c r="J375" i="19"/>
  <c r="BK259" i="19"/>
  <c r="J131" i="19"/>
  <c r="BK262" i="20"/>
  <c r="J185" i="20"/>
  <c r="BK127" i="20"/>
  <c r="BK256" i="20"/>
  <c r="BK170" i="20"/>
  <c r="BK106" i="20"/>
  <c r="J238" i="20"/>
  <c r="J148" i="20"/>
  <c r="J108" i="20"/>
  <c r="BK229" i="20"/>
  <c r="J170" i="20"/>
  <c r="BK138" i="20"/>
  <c r="J251" i="21"/>
  <c r="BK201" i="21"/>
  <c r="J133" i="21"/>
  <c r="BK105" i="21"/>
  <c r="BK225" i="21"/>
  <c r="J188" i="21"/>
  <c r="BK150" i="21"/>
  <c r="BK135" i="21"/>
  <c r="BK233" i="21"/>
  <c r="BK187" i="21"/>
  <c r="BK144" i="21"/>
  <c r="BK261" i="21"/>
  <c r="J220" i="21"/>
  <c r="J190" i="21"/>
  <c r="J136" i="21"/>
  <c r="J170" i="22"/>
  <c r="BK136" i="22"/>
  <c r="J173" i="22"/>
  <c r="J134" i="22"/>
  <c r="BK176" i="22"/>
  <c r="BK134" i="22"/>
  <c r="BK189" i="22"/>
  <c r="J150" i="22"/>
  <c r="BK122" i="22"/>
  <c r="J171" i="23"/>
  <c r="J108" i="23"/>
  <c r="J175" i="23"/>
  <c r="BK181" i="23"/>
  <c r="BK121" i="23"/>
  <c r="BK177" i="23"/>
  <c r="BK111" i="23"/>
  <c r="J125" i="24"/>
  <c r="BK131" i="24"/>
  <c r="J122" i="24"/>
  <c r="J99" i="25"/>
  <c r="J118" i="25"/>
  <c r="BK371" i="26"/>
  <c r="J184" i="26"/>
  <c r="J326" i="26"/>
  <c r="BK201" i="26"/>
  <c r="J288" i="26"/>
  <c r="J175" i="26"/>
  <c r="BK344" i="26"/>
  <c r="BK473" i="27"/>
  <c r="J384" i="27"/>
  <c r="J336" i="27"/>
  <c r="J220" i="27"/>
  <c r="J95" i="27"/>
  <c r="BK393" i="27"/>
  <c r="BK261" i="27"/>
  <c r="J145" i="27"/>
  <c r="J399" i="27"/>
  <c r="BK233" i="27"/>
  <c r="BK517" i="27"/>
  <c r="J417" i="27"/>
  <c r="J344" i="27"/>
  <c r="J261" i="27"/>
  <c r="BK175" i="27"/>
  <c r="J341" i="28"/>
  <c r="J254" i="28"/>
  <c r="J106" i="28"/>
  <c r="BK363" i="28"/>
  <c r="BK254" i="28"/>
  <c r="J108" i="28"/>
  <c r="BK355" i="28"/>
  <c r="BK243" i="28"/>
  <c r="BK124" i="28"/>
  <c r="BK384" i="28"/>
  <c r="J284" i="28"/>
  <c r="BK94" i="28"/>
  <c r="J120" i="30"/>
  <c r="BK141" i="30"/>
  <c r="BK90" i="30"/>
  <c r="BK145" i="30"/>
  <c r="BK110" i="30"/>
  <c r="J151" i="31"/>
  <c r="J138" i="31"/>
  <c r="BK109" i="31"/>
  <c r="BK100" i="31"/>
  <c r="BK149" i="32"/>
  <c r="BK121" i="32"/>
  <c r="J103" i="33"/>
  <c r="J106" i="33"/>
  <c r="BK90" i="33"/>
  <c r="BK101" i="34"/>
  <c r="BK120" i="34"/>
  <c r="J101" i="34"/>
  <c r="BK107" i="35"/>
  <c r="J126" i="36"/>
  <c r="J138" i="36"/>
  <c r="J106" i="36"/>
  <c r="J118" i="36"/>
  <c r="BK126" i="36"/>
  <c r="J2822" i="2"/>
  <c r="BK2733" i="2"/>
  <c r="BK2609" i="2"/>
  <c r="BK2432" i="2"/>
  <c r="J2316" i="2"/>
  <c r="BK2154" i="2"/>
  <c r="J2051" i="2"/>
  <c r="J1994" i="2"/>
  <c r="J1882" i="2"/>
  <c r="BK1722" i="2"/>
  <c r="J1385" i="2"/>
  <c r="J1180" i="2"/>
  <c r="BK1045" i="2"/>
  <c r="BK842" i="2"/>
  <c r="J736" i="2"/>
  <c r="J500" i="2"/>
  <c r="J266" i="2"/>
  <c r="BK140" i="2"/>
  <c r="J2318" i="2"/>
  <c r="J2211" i="2"/>
  <c r="J2124" i="2"/>
  <c r="J2059" i="2"/>
  <c r="BK2004" i="2"/>
  <c r="BK1894" i="2"/>
  <c r="BK1645" i="2"/>
  <c r="BK1538" i="2"/>
  <c r="BK1395" i="2"/>
  <c r="BK1304" i="2"/>
  <c r="BK1190" i="2"/>
  <c r="J900" i="2"/>
  <c r="BK798" i="2"/>
  <c r="BK557" i="2"/>
  <c r="J329" i="2"/>
  <c r="BK191" i="2"/>
  <c r="BK2532" i="2"/>
  <c r="BK2368" i="2"/>
  <c r="J2289" i="2"/>
  <c r="BK2201" i="2"/>
  <c r="BK2149" i="2"/>
  <c r="J2085" i="2"/>
  <c r="J2031" i="2"/>
  <c r="J1995" i="2"/>
  <c r="BK1877" i="2"/>
  <c r="BK1675" i="2"/>
  <c r="BK1582" i="2"/>
  <c r="BK1429" i="2"/>
  <c r="BK1261" i="2"/>
  <c r="J1195" i="2"/>
  <c r="J1098" i="2"/>
  <c r="BK1006" i="2"/>
  <c r="J794" i="2"/>
  <c r="J640" i="2"/>
  <c r="J386" i="2"/>
  <c r="BK272" i="2"/>
  <c r="J117" i="2"/>
  <c r="BK584" i="3"/>
  <c r="J542" i="3"/>
  <c r="J489" i="3"/>
  <c r="BK444" i="3"/>
  <c r="J363" i="3"/>
  <c r="BK196" i="3"/>
  <c r="J122" i="3"/>
  <c r="BK567" i="3"/>
  <c r="J527" i="3"/>
  <c r="BK442" i="3"/>
  <c r="BK335" i="3"/>
  <c r="BK179" i="3"/>
  <c r="J125" i="3"/>
  <c r="J517" i="3"/>
  <c r="BK470" i="3"/>
  <c r="J373" i="3"/>
  <c r="J258" i="3"/>
  <c r="J141" i="3"/>
  <c r="BK553" i="3"/>
  <c r="J498" i="3"/>
  <c r="J444" i="3"/>
  <c r="J367" i="3"/>
  <c r="J269" i="3"/>
  <c r="J202" i="3"/>
  <c r="J164" i="3"/>
  <c r="BK125" i="3"/>
  <c r="BK302" i="4"/>
  <c r="BK284" i="4"/>
  <c r="BK270" i="4"/>
  <c r="BK247" i="4"/>
  <c r="BK233" i="4"/>
  <c r="J221" i="4"/>
  <c r="BK202" i="4"/>
  <c r="BK187" i="4"/>
  <c r="BK169" i="4"/>
  <c r="J153" i="4"/>
  <c r="J141" i="4"/>
  <c r="BK133" i="4"/>
  <c r="BK124" i="4"/>
  <c r="BK112" i="4"/>
  <c r="J103" i="4"/>
  <c r="J274" i="5"/>
  <c r="J246" i="5"/>
  <c r="BK208" i="5"/>
  <c r="J188" i="5"/>
  <c r="BK164" i="5"/>
  <c r="J123" i="5"/>
  <c r="BK108" i="5"/>
  <c r="BK257" i="5"/>
  <c r="BK212" i="5"/>
  <c r="J194" i="5"/>
  <c r="J174" i="5"/>
  <c r="BK158" i="5"/>
  <c r="J103" i="5"/>
  <c r="BK249" i="5"/>
  <c r="BK215" i="5"/>
  <c r="J143" i="5"/>
  <c r="J273" i="5"/>
  <c r="J222" i="5"/>
  <c r="BK201" i="5"/>
  <c r="BK149" i="5"/>
  <c r="J111" i="5"/>
  <c r="J164" i="6"/>
  <c r="J117" i="6"/>
  <c r="BK170" i="6"/>
  <c r="BK128" i="6"/>
  <c r="BK167" i="6"/>
  <c r="J118" i="6"/>
  <c r="BK168" i="6"/>
  <c r="J231" i="7"/>
  <c r="J212" i="7"/>
  <c r="BK197" i="7"/>
  <c r="J189" i="7"/>
  <c r="BK177" i="7"/>
  <c r="BK164" i="7"/>
  <c r="J140" i="7"/>
  <c r="J125" i="7"/>
  <c r="BK183" i="7"/>
  <c r="J153" i="7"/>
  <c r="J162" i="7"/>
  <c r="BK103" i="7"/>
  <c r="BK187" i="7"/>
  <c r="BK114" i="7"/>
  <c r="J120" i="8"/>
  <c r="BK105" i="8"/>
  <c r="J107" i="8"/>
  <c r="BK120" i="9"/>
  <c r="J128" i="9"/>
  <c r="BK118" i="9"/>
  <c r="BK2649" i="10"/>
  <c r="J2375" i="10"/>
  <c r="J2252" i="10"/>
  <c r="J2121" i="10"/>
  <c r="J2025" i="10"/>
  <c r="BK1911" i="10"/>
  <c r="BK1787" i="10"/>
  <c r="BK1725" i="10"/>
  <c r="BK1622" i="10"/>
  <c r="J1486" i="10"/>
  <c r="BK1382" i="10"/>
  <c r="BK1236" i="10"/>
  <c r="J1054" i="10"/>
  <c r="BK845" i="10"/>
  <c r="BK687" i="10"/>
  <c r="BK389" i="10"/>
  <c r="BK2824" i="10"/>
  <c r="BK2784" i="10"/>
  <c r="BK2735" i="10"/>
  <c r="BK2584" i="10"/>
  <c r="J2344" i="10"/>
  <c r="J2188" i="10"/>
  <c r="BK2059" i="10"/>
  <c r="BK2001" i="10"/>
  <c r="BK1569" i="10"/>
  <c r="BK1271" i="10"/>
  <c r="J1198" i="10"/>
  <c r="BK1048" i="10"/>
  <c r="BK833" i="10"/>
  <c r="J400" i="10"/>
  <c r="J2588" i="10"/>
  <c r="J2339" i="10"/>
  <c r="BK2247" i="10"/>
  <c r="J2055" i="10"/>
  <c r="J1953" i="10"/>
  <c r="BK1758" i="10"/>
  <c r="J1610" i="10"/>
  <c r="BK1497" i="10"/>
  <c r="J1382" i="10"/>
  <c r="J1281" i="10"/>
  <c r="J1101" i="10"/>
  <c r="J863" i="10"/>
  <c r="BK752" i="10"/>
  <c r="BK400" i="10"/>
  <c r="BK2659" i="10"/>
  <c r="J2523" i="10"/>
  <c r="J2262" i="10"/>
  <c r="J2087" i="10"/>
  <c r="J2005" i="10"/>
  <c r="BK1716" i="10"/>
  <c r="BK1101" i="10"/>
  <c r="BK852" i="10"/>
  <c r="J612" i="10"/>
  <c r="J405" i="10"/>
  <c r="BK182" i="10"/>
  <c r="J584" i="11"/>
  <c r="J512" i="11"/>
  <c r="J451" i="11"/>
  <c r="J379" i="11"/>
  <c r="J164" i="11"/>
  <c r="BK548" i="11"/>
  <c r="BK414" i="11"/>
  <c r="J275" i="11"/>
  <c r="J150" i="11"/>
  <c r="BK517" i="11"/>
  <c r="BK399" i="11"/>
  <c r="J258" i="11"/>
  <c r="BK128" i="11"/>
  <c r="J493" i="11"/>
  <c r="J429" i="11"/>
  <c r="BK275" i="11"/>
  <c r="J176" i="11"/>
  <c r="J258" i="12"/>
  <c r="J190" i="12"/>
  <c r="BK108" i="12"/>
  <c r="J253" i="12"/>
  <c r="BK175" i="12"/>
  <c r="BK130" i="12"/>
  <c r="J218" i="12"/>
  <c r="BK157" i="12"/>
  <c r="BK307" i="12"/>
  <c r="BK224" i="12"/>
  <c r="BK147" i="12"/>
  <c r="BK252" i="13"/>
  <c r="BK208" i="13"/>
  <c r="J147" i="13"/>
  <c r="J115" i="13"/>
  <c r="BK254" i="13"/>
  <c r="BK204" i="13"/>
  <c r="J177" i="13"/>
  <c r="BK278" i="13"/>
  <c r="BK249" i="13"/>
  <c r="J174" i="13"/>
  <c r="J129" i="13"/>
  <c r="BK281" i="13"/>
  <c r="J227" i="13"/>
  <c r="J202" i="13"/>
  <c r="BK147" i="13"/>
  <c r="J176" i="14"/>
  <c r="J136" i="14"/>
  <c r="BK173" i="14"/>
  <c r="J131" i="14"/>
  <c r="BK188" i="14"/>
  <c r="BK157" i="14"/>
  <c r="BK120" i="14"/>
  <c r="J163" i="14"/>
  <c r="J107" i="14"/>
  <c r="BK164" i="15"/>
  <c r="BK237" i="15"/>
  <c r="BK160" i="15"/>
  <c r="BK108" i="15"/>
  <c r="BK177" i="15"/>
  <c r="J117" i="15"/>
  <c r="J212" i="15"/>
  <c r="BK174" i="15"/>
  <c r="BK107" i="15"/>
  <c r="BK141" i="16"/>
  <c r="J132" i="16"/>
  <c r="J101" i="16"/>
  <c r="BK130" i="17"/>
  <c r="BK120" i="17"/>
  <c r="J136" i="17"/>
  <c r="J2177" i="18"/>
  <c r="BK2089" i="18"/>
  <c r="J1992" i="18"/>
  <c r="BK1888" i="18"/>
  <c r="J1749" i="18"/>
  <c r="BK1436" i="18"/>
  <c r="BK1269" i="18"/>
  <c r="BK1184" i="18"/>
  <c r="J1039" i="18"/>
  <c r="BK959" i="18"/>
  <c r="J787" i="18"/>
  <c r="BK707" i="18"/>
  <c r="J309" i="18"/>
  <c r="J187" i="18"/>
  <c r="J2147" i="18"/>
  <c r="J1922" i="18"/>
  <c r="J1806" i="18"/>
  <c r="BK1641" i="18"/>
  <c r="J1470" i="18"/>
  <c r="J1269" i="18"/>
  <c r="J1122" i="18"/>
  <c r="BK1030" i="18"/>
  <c r="BK939" i="18"/>
  <c r="BK833" i="18"/>
  <c r="BK740" i="18"/>
  <c r="J499" i="18"/>
  <c r="J118" i="18"/>
  <c r="BK2039" i="18"/>
  <c r="J1837" i="18"/>
  <c r="BK1636" i="18"/>
  <c r="BK1533" i="18"/>
  <c r="J1417" i="18"/>
  <c r="J1184" i="18"/>
  <c r="J585" i="18"/>
  <c r="J428" i="18"/>
  <c r="J2137" i="18"/>
  <c r="BK1964" i="18"/>
  <c r="BK1784" i="18"/>
  <c r="BK1698" i="18"/>
  <c r="BK1423" i="18"/>
  <c r="BK1344" i="18"/>
  <c r="BK1218" i="18"/>
  <c r="BK1104" i="18"/>
  <c r="BK961" i="18"/>
  <c r="J695" i="18"/>
  <c r="BK566" i="18"/>
  <c r="J380" i="18"/>
  <c r="J207" i="18"/>
  <c r="BK435" i="19"/>
  <c r="BK334" i="19"/>
  <c r="J221" i="19"/>
  <c r="BK534" i="19"/>
  <c r="BK472" i="19"/>
  <c r="J405" i="19"/>
  <c r="J287" i="19"/>
  <c r="BK170" i="19"/>
  <c r="J519" i="19"/>
  <c r="J427" i="19"/>
  <c r="BK305" i="19"/>
  <c r="BK173" i="19"/>
  <c r="J528" i="19"/>
  <c r="BK446" i="19"/>
  <c r="BK388" i="19"/>
  <c r="BK213" i="19"/>
  <c r="BK313" i="20"/>
  <c r="J216" i="20"/>
  <c r="J167" i="20"/>
  <c r="BK311" i="20"/>
  <c r="BK219" i="20"/>
  <c r="BK160" i="20"/>
  <c r="J313" i="20"/>
  <c r="BK233" i="20"/>
  <c r="J142" i="20"/>
  <c r="BK282" i="20"/>
  <c r="BK209" i="20"/>
  <c r="J149" i="20"/>
  <c r="J259" i="21"/>
  <c r="J219" i="21"/>
  <c r="BK181" i="21"/>
  <c r="BK127" i="21"/>
  <c r="BK263" i="21"/>
  <c r="BK216" i="21"/>
  <c r="J179" i="21"/>
  <c r="J140" i="21"/>
  <c r="BK258" i="21"/>
  <c r="J218" i="21"/>
  <c r="J172" i="21"/>
  <c r="BK117" i="21"/>
  <c r="J256" i="21"/>
  <c r="J200" i="21"/>
  <c r="BK140" i="21"/>
  <c r="BK187" i="22"/>
  <c r="J153" i="22"/>
  <c r="J102" i="22"/>
  <c r="J155" i="22"/>
  <c r="BK182" i="22"/>
  <c r="J140" i="22"/>
  <c r="J203" i="22"/>
  <c r="BK159" i="22"/>
  <c r="J120" i="22"/>
  <c r="BK152" i="23"/>
  <c r="J178" i="23"/>
  <c r="J122" i="23"/>
  <c r="BK180" i="23"/>
  <c r="J180" i="23"/>
  <c r="BK126" i="23"/>
  <c r="BK132" i="24"/>
  <c r="J132" i="24"/>
  <c r="BK108" i="24"/>
  <c r="J114" i="24"/>
  <c r="J97" i="25"/>
  <c r="BK180" i="26"/>
  <c r="J360" i="26"/>
  <c r="BK154" i="26"/>
  <c r="J381" i="26"/>
  <c r="J236" i="26"/>
  <c r="J120" i="26"/>
  <c r="J159" i="26"/>
  <c r="J373" i="27"/>
  <c r="BK294" i="27"/>
  <c r="BK145" i="27"/>
  <c r="J435" i="27"/>
  <c r="J322" i="27"/>
  <c r="J175" i="27"/>
  <c r="BK454" i="27"/>
  <c r="BK336" i="27"/>
  <c r="J192" i="27"/>
  <c r="J522" i="27"/>
  <c r="BK415" i="27"/>
  <c r="BK357" i="27"/>
  <c r="BK220" i="27"/>
  <c r="BK442" i="28"/>
  <c r="BK334" i="28"/>
  <c r="J220" i="28"/>
  <c r="J442" i="28"/>
  <c r="BK288" i="28"/>
  <c r="BK200" i="28"/>
  <c r="J410" i="28"/>
  <c r="BK278" i="28"/>
  <c r="J241" i="28"/>
  <c r="J126" i="28"/>
  <c r="BK324" i="28"/>
  <c r="BK122" i="28"/>
  <c r="BK86" i="29"/>
  <c r="J99" i="30"/>
  <c r="BK101" i="30"/>
  <c r="J101" i="30"/>
  <c r="J104" i="30"/>
  <c r="J97" i="31"/>
  <c r="BK112" i="31"/>
  <c r="BK170" i="31"/>
  <c r="BK88" i="32"/>
  <c r="BK137" i="32"/>
  <c r="BK101" i="32"/>
  <c r="BK141" i="33"/>
  <c r="BK123" i="33"/>
  <c r="J138" i="34"/>
  <c r="BK138" i="34"/>
  <c r="BK134" i="34"/>
  <c r="BK99" i="34"/>
  <c r="BK103" i="35"/>
  <c r="BK95" i="35"/>
  <c r="BK120" i="36"/>
  <c r="J135" i="36"/>
  <c r="J108" i="36"/>
  <c r="J127" i="36"/>
  <c r="J131" i="36"/>
  <c r="J2786" i="2"/>
  <c r="J2723" i="2"/>
  <c r="J2621" i="2"/>
  <c r="BK2445" i="2"/>
  <c r="J2255" i="2"/>
  <c r="BK2077" i="2"/>
  <c r="BK2032" i="2"/>
  <c r="J1965" i="2"/>
  <c r="J1774" i="2"/>
  <c r="J1607" i="2"/>
  <c r="J1291" i="2"/>
  <c r="BK1117" i="2"/>
  <c r="BK892" i="2"/>
  <c r="J762" i="2"/>
  <c r="BK640" i="2"/>
  <c r="J402" i="2"/>
  <c r="BK297" i="2"/>
  <c r="BK147" i="2"/>
  <c r="J2524" i="2"/>
  <c r="J2374" i="2"/>
  <c r="J2283" i="2"/>
  <c r="J2149" i="2"/>
  <c r="BK2056" i="2"/>
  <c r="BK1882" i="2"/>
  <c r="BK1755" i="2"/>
  <c r="BK1635" i="2"/>
  <c r="J1516" i="2"/>
  <c r="BK1368" i="2"/>
  <c r="BK1215" i="2"/>
  <c r="J991" i="2"/>
  <c r="J824" i="2"/>
  <c r="J715" i="2"/>
  <c r="J505" i="2"/>
  <c r="J239" i="2"/>
  <c r="BK122" i="2"/>
  <c r="BK2740" i="2"/>
  <c r="BK2630" i="2"/>
  <c r="BK2524" i="2"/>
  <c r="J2363" i="2"/>
  <c r="BK2294" i="2"/>
  <c r="J2196" i="2"/>
  <c r="J2089" i="2"/>
  <c r="BK2033" i="2"/>
  <c r="BK1997" i="2"/>
  <c r="J1899" i="2"/>
  <c r="BK1713" i="2"/>
  <c r="J1571" i="2"/>
  <c r="BK1411" i="2"/>
  <c r="BK1273" i="2"/>
  <c r="BK1150" i="2"/>
  <c r="BK1023" i="2"/>
  <c r="BK806" i="2"/>
  <c r="BK690" i="2"/>
  <c r="J518" i="2"/>
  <c r="BK329" i="2"/>
  <c r="AS77" i="1"/>
  <c r="BK161" i="3"/>
  <c r="BK582" i="3"/>
  <c r="BK544" i="3"/>
  <c r="BK462" i="3"/>
  <c r="J348" i="3"/>
  <c r="J232" i="3"/>
  <c r="BK106" i="3"/>
  <c r="BK495" i="3"/>
  <c r="BK465" i="3"/>
  <c r="BK385" i="3"/>
  <c r="BK281" i="3"/>
  <c r="BK216" i="3"/>
  <c r="J593" i="3"/>
  <c r="J530" i="3"/>
  <c r="J480" i="3"/>
  <c r="J421" i="3"/>
  <c r="J330" i="3"/>
  <c r="BK254" i="3"/>
  <c r="J209" i="3"/>
  <c r="J161" i="3"/>
  <c r="BK122" i="3"/>
  <c r="BK299" i="4"/>
  <c r="BK281" i="4"/>
  <c r="BK272" i="4"/>
  <c r="J260" i="4"/>
  <c r="J247" i="4"/>
  <c r="J233" i="4"/>
  <c r="BK213" i="4"/>
  <c r="J204" i="4"/>
  <c r="BK193" i="4"/>
  <c r="J178" i="4"/>
  <c r="BK161" i="4"/>
  <c r="J155" i="4"/>
  <c r="J145" i="4"/>
  <c r="BK135" i="4"/>
  <c r="BK129" i="4"/>
  <c r="J115" i="4"/>
  <c r="J288" i="5"/>
  <c r="BK259" i="5"/>
  <c r="J226" i="5"/>
  <c r="J197" i="5"/>
  <c r="J182" i="5"/>
  <c r="J158" i="5"/>
  <c r="BK121" i="5"/>
  <c r="J276" i="5"/>
  <c r="J245" i="5"/>
  <c r="BK211" i="5"/>
  <c r="J189" i="5"/>
  <c r="BK165" i="5"/>
  <c r="BK144" i="5"/>
  <c r="J278" i="5"/>
  <c r="J221" i="5"/>
  <c r="J149" i="5"/>
  <c r="J130" i="5"/>
  <c r="BK258" i="5"/>
  <c r="J229" i="5"/>
  <c r="BK202" i="5"/>
  <c r="BK147" i="5"/>
  <c r="BK105" i="5"/>
  <c r="BK147" i="6"/>
  <c r="J115" i="6"/>
  <c r="BK158" i="6"/>
  <c r="J185" i="6"/>
  <c r="BK157" i="6"/>
  <c r="BK125" i="6"/>
  <c r="BK164" i="6"/>
  <c r="BK117" i="6"/>
  <c r="BK105" i="7"/>
  <c r="BK193" i="7"/>
  <c r="J105" i="7"/>
  <c r="BK166" i="7"/>
  <c r="J108" i="7"/>
  <c r="BK205" i="7"/>
  <c r="J155" i="7"/>
  <c r="BK131" i="8"/>
  <c r="J101" i="8"/>
  <c r="BK129" i="8"/>
  <c r="BK114" i="8"/>
  <c r="J118" i="9"/>
  <c r="BK140" i="9"/>
  <c r="BK105" i="9"/>
  <c r="J2471" i="10"/>
  <c r="J2243" i="10"/>
  <c r="BK2136" i="10"/>
  <c r="J2029" i="10"/>
  <c r="J1920" i="10"/>
  <c r="J1771" i="10"/>
  <c r="J1648" i="10"/>
  <c r="BK1519" i="10"/>
  <c r="J1393" i="10"/>
  <c r="BK1246" i="10"/>
  <c r="BK1026" i="10"/>
  <c r="BK827" i="10"/>
  <c r="J693" i="10"/>
  <c r="J491" i="10"/>
  <c r="BK234" i="10"/>
  <c r="BK2799" i="10"/>
  <c r="J2714" i="10"/>
  <c r="J2611" i="10"/>
  <c r="BK2442" i="10"/>
  <c r="BK2273" i="10"/>
  <c r="BK2106" i="10"/>
  <c r="BK2053" i="10"/>
  <c r="BK1780" i="10"/>
  <c r="J1452" i="10"/>
  <c r="BK1076" i="10"/>
  <c r="J361" i="10"/>
  <c r="BK165" i="10"/>
  <c r="BK2530" i="10"/>
  <c r="J2333" i="10"/>
  <c r="BK2243" i="10"/>
  <c r="J2063" i="10"/>
  <c r="J2002" i="10"/>
  <c r="BK1897" i="10"/>
  <c r="J1661" i="10"/>
  <c r="J1569" i="10"/>
  <c r="J1426" i="10"/>
  <c r="BK1322" i="10"/>
  <c r="J1183" i="10"/>
  <c r="BK903" i="10"/>
  <c r="J786" i="10"/>
  <c r="J503" i="10"/>
  <c r="J290" i="10"/>
  <c r="J2649" i="10"/>
  <c r="J2447" i="10"/>
  <c r="BK2188" i="10"/>
  <c r="BK2062" i="10"/>
  <c r="J2001" i="10"/>
  <c r="J1737" i="10"/>
  <c r="BK1125" i="10"/>
  <c r="BK881" i="10"/>
  <c r="BK678" i="10"/>
  <c r="J460" i="10"/>
  <c r="J264" i="10"/>
  <c r="BK586" i="11"/>
  <c r="J502" i="11"/>
  <c r="BK455" i="11"/>
  <c r="BK382" i="11"/>
  <c r="BK284" i="11"/>
  <c r="BK141" i="11"/>
  <c r="BK555" i="11"/>
  <c r="BK502" i="11"/>
  <c r="J405" i="11"/>
  <c r="J252" i="11"/>
  <c r="J141" i="11"/>
  <c r="J515" i="11"/>
  <c r="J440" i="11"/>
  <c r="BK311" i="11"/>
  <c r="BK167" i="11"/>
  <c r="BK534" i="11"/>
  <c r="J474" i="11"/>
  <c r="BK278" i="11"/>
  <c r="BK182" i="11"/>
  <c r="BK106" i="11"/>
  <c r="BK239" i="12"/>
  <c r="BK181" i="12"/>
  <c r="J299" i="12"/>
  <c r="BK236" i="12"/>
  <c r="J150" i="12"/>
  <c r="BK126" i="12"/>
  <c r="BK285" i="12"/>
  <c r="BK159" i="12"/>
  <c r="J108" i="12"/>
  <c r="BK260" i="12"/>
  <c r="J157" i="12"/>
  <c r="J279" i="13"/>
  <c r="BK248" i="13"/>
  <c r="BK211" i="13"/>
  <c r="BK121" i="13"/>
  <c r="BK238" i="13"/>
  <c r="J195" i="13"/>
  <c r="J150" i="13"/>
  <c r="J105" i="13"/>
  <c r="BK242" i="13"/>
  <c r="BK202" i="13"/>
  <c r="J156" i="13"/>
  <c r="J103" i="13"/>
  <c r="BK245" i="13"/>
  <c r="BK186" i="13"/>
  <c r="J173" i="13"/>
  <c r="BK165" i="13"/>
  <c r="BK103" i="13"/>
  <c r="BK153" i="14"/>
  <c r="J192" i="14"/>
  <c r="J139" i="14"/>
  <c r="BK177" i="14"/>
  <c r="BK126" i="14"/>
  <c r="J171" i="14"/>
  <c r="BK123" i="14"/>
  <c r="J199" i="15"/>
  <c r="J120" i="15"/>
  <c r="BK170" i="15"/>
  <c r="BK106" i="15"/>
  <c r="J181" i="15"/>
  <c r="J136" i="15"/>
  <c r="BK207" i="15"/>
  <c r="BK140" i="15"/>
  <c r="J141" i="16"/>
  <c r="BK139" i="16"/>
  <c r="J128" i="16"/>
  <c r="BK104" i="16"/>
  <c r="BK91" i="17"/>
  <c r="J93" i="17"/>
  <c r="J95" i="17"/>
  <c r="J2255" i="18"/>
  <c r="J2215" i="18"/>
  <c r="BK2165" i="18"/>
  <c r="J2074" i="18"/>
  <c r="J1960" i="18"/>
  <c r="BK1882" i="18"/>
  <c r="J1722" i="18"/>
  <c r="BK1573" i="18"/>
  <c r="J1512" i="18"/>
  <c r="J1481" i="18"/>
  <c r="J1406" i="18"/>
  <c r="BK1285" i="18"/>
  <c r="BK1143" i="18"/>
  <c r="BK1061" i="18"/>
  <c r="BK1003" i="18"/>
  <c r="BK909" i="18"/>
  <c r="J791" i="18"/>
  <c r="J711" i="18"/>
  <c r="J433" i="18"/>
  <c r="BK256" i="18"/>
  <c r="J150" i="18"/>
  <c r="BK2047" i="18"/>
  <c r="BK1886" i="18"/>
  <c r="BK1764" i="18"/>
  <c r="J1609" i="18"/>
  <c r="BK1445" i="18"/>
  <c r="J1222" i="18"/>
  <c r="J1098" i="18"/>
  <c r="J1019" i="18"/>
  <c r="J852" i="18"/>
  <c r="J735" i="18"/>
  <c r="BK556" i="18"/>
  <c r="BK403" i="18"/>
  <c r="J143" i="18"/>
  <c r="J2055" i="18"/>
  <c r="BK1915" i="18"/>
  <c r="BK1806" i="18"/>
  <c r="BK1646" i="18"/>
  <c r="J1500" i="18"/>
  <c r="BK1395" i="18"/>
  <c r="BK1213" i="18"/>
  <c r="BK577" i="18"/>
  <c r="J403" i="18"/>
  <c r="BK2155" i="18"/>
  <c r="BK1983" i="18"/>
  <c r="J1769" i="18"/>
  <c r="J1601" i="18"/>
  <c r="BK1429" i="18"/>
  <c r="BK1289" i="18"/>
  <c r="BK1198" i="18"/>
  <c r="J1096" i="18"/>
  <c r="J956" i="18"/>
  <c r="J715" i="18"/>
  <c r="BK581" i="18"/>
  <c r="BK423" i="18"/>
  <c r="BK254" i="18"/>
  <c r="BK487" i="19"/>
  <c r="J401" i="19"/>
  <c r="J268" i="19"/>
  <c r="BK200" i="19"/>
  <c r="BK531" i="19"/>
  <c r="BK455" i="19"/>
  <c r="BK369" i="19"/>
  <c r="J250" i="19"/>
  <c r="BK106" i="19"/>
  <c r="J483" i="19"/>
  <c r="BK372" i="19"/>
  <c r="BK233" i="19"/>
  <c r="J116" i="19"/>
  <c r="J498" i="19"/>
  <c r="J392" i="19"/>
  <c r="BK280" i="19"/>
  <c r="BK119" i="19"/>
  <c r="J227" i="20"/>
  <c r="J154" i="20"/>
  <c r="J103" i="20"/>
  <c r="J231" i="20"/>
  <c r="BK182" i="20"/>
  <c r="J141" i="20"/>
  <c r="J300" i="20"/>
  <c r="BK235" i="20"/>
  <c r="J162" i="20"/>
  <c r="BK121" i="20"/>
  <c r="BK272" i="20"/>
  <c r="J224" i="20"/>
  <c r="J160" i="20"/>
  <c r="J121" i="20"/>
  <c r="J261" i="21"/>
  <c r="J233" i="21"/>
  <c r="BK200" i="21"/>
  <c r="BK163" i="21"/>
  <c r="J123" i="21"/>
  <c r="BK269" i="21"/>
  <c r="J232" i="21"/>
  <c r="J206" i="21"/>
  <c r="J185" i="21"/>
  <c r="J152" i="21"/>
  <c r="BK136" i="21"/>
  <c r="J108" i="21"/>
  <c r="J239" i="21"/>
  <c r="BK209" i="21"/>
  <c r="BK182" i="21"/>
  <c r="BK160" i="21"/>
  <c r="BK114" i="21"/>
  <c r="BK254" i="21"/>
  <c r="J213" i="21"/>
  <c r="J173" i="21"/>
  <c r="J146" i="21"/>
  <c r="J201" i="22"/>
  <c r="BK169" i="22"/>
  <c r="BK119" i="22"/>
  <c r="J168" i="22"/>
  <c r="J114" i="22"/>
  <c r="BK190" i="22"/>
  <c r="BK158" i="22"/>
  <c r="J118" i="22"/>
  <c r="BK201" i="22"/>
  <c r="J174" i="22"/>
  <c r="BK142" i="22"/>
  <c r="J104" i="22"/>
  <c r="J154" i="23"/>
  <c r="J103" i="23"/>
  <c r="BK173" i="23"/>
  <c r="J128" i="23"/>
  <c r="BK165" i="23"/>
  <c r="BK100" i="23"/>
  <c r="J169" i="23"/>
  <c r="BK108" i="23"/>
  <c r="J120" i="24"/>
  <c r="J126" i="24"/>
  <c r="BK129" i="24"/>
  <c r="BK107" i="24"/>
  <c r="J89" i="25"/>
  <c r="BK110" i="25"/>
  <c r="J398" i="26"/>
  <c r="J136" i="26"/>
  <c r="BK285" i="26"/>
  <c r="BK175" i="26"/>
  <c r="J416" i="26"/>
  <c r="J285" i="26"/>
  <c r="J180" i="26"/>
  <c r="J386" i="26"/>
  <c r="J201" i="26"/>
  <c r="BK430" i="27"/>
  <c r="BK364" i="27"/>
  <c r="J299" i="27"/>
  <c r="J154" i="27"/>
  <c r="BK451" i="27"/>
  <c r="J360" i="27"/>
  <c r="J222" i="27"/>
  <c r="BK487" i="27"/>
  <c r="J363" i="27"/>
  <c r="J246" i="27"/>
  <c r="BK147" i="27"/>
  <c r="J487" i="27"/>
  <c r="BK411" i="27"/>
  <c r="BK325" i="27"/>
  <c r="J210" i="27"/>
  <c r="BK410" i="28"/>
  <c r="BK311" i="28"/>
  <c r="J212" i="28"/>
  <c r="BK430" i="28"/>
  <c r="J290" i="28"/>
  <c r="J214" i="28"/>
  <c r="J421" i="28"/>
  <c r="BK257" i="28"/>
  <c r="J154" i="28"/>
  <c r="BK414" i="28"/>
  <c r="BK255" i="28"/>
  <c r="J115" i="28"/>
  <c r="BK88" i="29"/>
  <c r="BK96" i="30"/>
  <c r="BK99" i="30"/>
  <c r="BK114" i="30"/>
  <c r="J133" i="30"/>
  <c r="BK145" i="31"/>
  <c r="J145" i="31"/>
  <c r="J165" i="31"/>
  <c r="BK165" i="31"/>
  <c r="BK107" i="32"/>
  <c r="BK134" i="32"/>
  <c r="J98" i="32"/>
  <c r="BK100" i="33"/>
  <c r="J100" i="33"/>
  <c r="J150" i="33"/>
  <c r="BK105" i="34"/>
  <c r="J118" i="34"/>
  <c r="BK128" i="34"/>
  <c r="BK98" i="35"/>
  <c r="BK89" i="35"/>
  <c r="BK105" i="36"/>
  <c r="J114" i="36"/>
  <c r="BK130" i="36"/>
  <c r="BK88" i="36"/>
  <c r="J2782" i="2"/>
  <c r="J2725" i="2"/>
  <c r="J2614" i="2"/>
  <c r="BK2428" i="2"/>
  <c r="J2250" i="2"/>
  <c r="BK2109" i="2"/>
  <c r="J2033" i="2"/>
  <c r="BK1998" i="2"/>
  <c r="J1784" i="2"/>
  <c r="J1615" i="2"/>
  <c r="J1417" i="2"/>
  <c r="J1229" i="2"/>
  <c r="J1073" i="2"/>
  <c r="J847" i="2"/>
  <c r="BK753" i="2"/>
  <c r="J590" i="2"/>
  <c r="BK386" i="2"/>
  <c r="BK282" i="2"/>
  <c r="BK174" i="2"/>
  <c r="J2594" i="2"/>
  <c r="J2372" i="2"/>
  <c r="BK2277" i="2"/>
  <c r="J2134" i="2"/>
  <c r="J2055" i="2"/>
  <c r="BK1940" i="2"/>
  <c r="J1794" i="2"/>
  <c r="J1664" i="2"/>
  <c r="J1566" i="2"/>
  <c r="J1400" i="2"/>
  <c r="J1288" i="2"/>
  <c r="J1162" i="2"/>
  <c r="J975" i="2"/>
  <c r="J815" i="2"/>
  <c r="J533" i="2"/>
  <c r="BK261" i="2"/>
  <c r="BK202" i="2"/>
  <c r="BK2746" i="2"/>
  <c r="BK2690" i="2"/>
  <c r="BK2578" i="2"/>
  <c r="J2370" i="2"/>
  <c r="BK2283" i="2"/>
  <c r="BK2134" i="2"/>
  <c r="J2060" i="2"/>
  <c r="J2029" i="2"/>
  <c r="J1945" i="2"/>
  <c r="BK1777" i="2"/>
  <c r="J1640" i="2"/>
  <c r="J1483" i="2"/>
  <c r="BK1337" i="2"/>
  <c r="BK1225" i="2"/>
  <c r="J1111" i="2"/>
  <c r="BK975" i="2"/>
  <c r="J817" i="2"/>
  <c r="J723" i="2"/>
  <c r="J498" i="2"/>
  <c r="J337" i="2"/>
  <c r="J198" i="2"/>
  <c r="BK538" i="3"/>
  <c r="BK491" i="3"/>
  <c r="BK451" i="3"/>
  <c r="J392" i="3"/>
  <c r="J256" i="3"/>
  <c r="J150" i="3"/>
  <c r="J589" i="3"/>
  <c r="J540" i="3"/>
  <c r="J458" i="3"/>
  <c r="BK363" i="3"/>
  <c r="J250" i="3"/>
  <c r="BK146" i="3"/>
  <c r="BK555" i="3"/>
  <c r="BK480" i="3"/>
  <c r="BK438" i="3"/>
  <c r="BK323" i="3"/>
  <c r="BK228" i="3"/>
  <c r="J137" i="3"/>
  <c r="J532" i="3"/>
  <c r="BK484" i="3"/>
  <c r="BK440" i="3"/>
  <c r="BK348" i="3"/>
  <c r="BK258" i="3"/>
  <c r="BK213" i="3"/>
  <c r="BK154" i="3"/>
  <c r="J307" i="4"/>
  <c r="J293" i="4"/>
  <c r="J272" i="4"/>
  <c r="BK258" i="4"/>
  <c r="J249" i="4"/>
  <c r="J236" i="4"/>
  <c r="BK221" i="4"/>
  <c r="J207" i="4"/>
  <c r="BK199" i="4"/>
  <c r="J181" i="4"/>
  <c r="BK175" i="4"/>
  <c r="J152" i="4"/>
  <c r="J135" i="4"/>
  <c r="J130" i="4"/>
  <c r="J118" i="4"/>
  <c r="J106" i="4"/>
  <c r="BK272" i="5"/>
  <c r="BK233" i="5"/>
  <c r="BK216" i="5"/>
  <c r="BK194" i="5"/>
  <c r="J171" i="5"/>
  <c r="BK152" i="5"/>
  <c r="J120" i="5"/>
  <c r="J268" i="5"/>
  <c r="BK246" i="5"/>
  <c r="BK197" i="5"/>
  <c r="J173" i="5"/>
  <c r="BK109" i="5"/>
  <c r="J265" i="5"/>
  <c r="J220" i="5"/>
  <c r="J150" i="5"/>
  <c r="J132" i="5"/>
  <c r="BK274" i="5"/>
  <c r="BK238" i="5"/>
  <c r="BK210" i="5"/>
  <c r="BK162" i="5"/>
  <c r="J137" i="5"/>
  <c r="BK179" i="6"/>
  <c r="BK137" i="6"/>
  <c r="J181" i="6"/>
  <c r="J155" i="6"/>
  <c r="BK184" i="6"/>
  <c r="BK130" i="6"/>
  <c r="J184" i="6"/>
  <c r="BK149" i="6"/>
  <c r="BK115" i="6"/>
  <c r="BK100" i="7"/>
  <c r="BK170" i="7"/>
  <c r="BK207" i="7"/>
  <c r="J142" i="7"/>
  <c r="BK217" i="7"/>
  <c r="J127" i="7"/>
  <c r="BK139" i="8"/>
  <c r="J135" i="8"/>
  <c r="J110" i="8"/>
  <c r="BK136" i="9"/>
  <c r="J91" i="9"/>
  <c r="BK89" i="9"/>
  <c r="J114" i="9"/>
  <c r="J2526" i="10"/>
  <c r="BK2350" i="10"/>
  <c r="J2193" i="10"/>
  <c r="J2053" i="10"/>
  <c r="BK1999" i="10"/>
  <c r="J1906" i="10"/>
  <c r="BK1755" i="10"/>
  <c r="BK1648" i="10"/>
  <c r="J1541" i="10"/>
  <c r="J1312" i="10"/>
  <c r="BK1137" i="10"/>
  <c r="BK895" i="10"/>
  <c r="J752" i="10"/>
  <c r="J508" i="10"/>
  <c r="J227" i="10"/>
  <c r="J2788" i="10"/>
  <c r="J2735" i="10"/>
  <c r="BK2725" i="10"/>
  <c r="J2713" i="10"/>
  <c r="BK2608" i="10"/>
  <c r="J2430" i="10"/>
  <c r="BK2308" i="10"/>
  <c r="BK2121" i="10"/>
  <c r="BK2026" i="10"/>
  <c r="J1765" i="10"/>
  <c r="BK1464" i="10"/>
  <c r="J1203" i="10"/>
  <c r="J1072" i="10"/>
  <c r="J683" i="10"/>
  <c r="J485" i="10"/>
  <c r="BK317" i="10"/>
  <c r="J182" i="10"/>
  <c r="BK2641" i="10"/>
  <c r="BK2372" i="10"/>
  <c r="J2267" i="10"/>
  <c r="J2061" i="10"/>
  <c r="BK2003" i="10"/>
  <c r="J1927" i="10"/>
  <c r="BK1673" i="10"/>
  <c r="BK1598" i="10"/>
  <c r="J1475" i="10"/>
  <c r="BK1358" i="10"/>
  <c r="J1253" i="10"/>
  <c r="BK909" i="10"/>
  <c r="J833" i="10"/>
  <c r="J726" i="10"/>
  <c r="BK435" i="10"/>
  <c r="J201" i="10"/>
  <c r="BK2600" i="10"/>
  <c r="BK2291" i="10"/>
  <c r="J2111" i="10"/>
  <c r="J2003" i="10"/>
  <c r="BK1942" i="10"/>
  <c r="J1142" i="10"/>
  <c r="J915" i="10"/>
  <c r="BK718" i="10"/>
  <c r="BK503" i="10"/>
  <c r="BK173" i="10"/>
  <c r="BK579" i="11"/>
  <c r="BK482" i="11"/>
  <c r="BK429" i="11"/>
  <c r="BK388" i="11"/>
  <c r="J293" i="11"/>
  <c r="J157" i="11"/>
  <c r="BK546" i="11"/>
  <c r="J411" i="11"/>
  <c r="J265" i="11"/>
  <c r="BK170" i="11"/>
  <c r="J559" i="11"/>
  <c r="BK493" i="11"/>
  <c r="J421" i="11"/>
  <c r="J256" i="11"/>
  <c r="BK150" i="11"/>
  <c r="J527" i="11"/>
  <c r="BK447" i="11"/>
  <c r="J317" i="11"/>
  <c r="J244" i="11"/>
  <c r="J307" i="12"/>
  <c r="J224" i="12"/>
  <c r="BK153" i="12"/>
  <c r="BK277" i="12"/>
  <c r="J181" i="12"/>
  <c r="BK122" i="12"/>
  <c r="J255" i="12"/>
  <c r="J169" i="12"/>
  <c r="BK305" i="12"/>
  <c r="BK207" i="12"/>
  <c r="BK143" i="12"/>
  <c r="BK257" i="13"/>
  <c r="BK216" i="13"/>
  <c r="BK153" i="13"/>
  <c r="J120" i="13"/>
  <c r="BK267" i="13"/>
  <c r="J226" i="13"/>
  <c r="J183" i="13"/>
  <c r="BK149" i="13"/>
  <c r="J276" i="13"/>
  <c r="J229" i="13"/>
  <c r="J182" i="13"/>
  <c r="BK157" i="13"/>
  <c r="BK130" i="13"/>
  <c r="BK263" i="13"/>
  <c r="BK206" i="13"/>
  <c r="J153" i="13"/>
  <c r="J102" i="13"/>
  <c r="BK139" i="14"/>
  <c r="J177" i="14"/>
  <c r="J143" i="14"/>
  <c r="J102" i="14"/>
  <c r="BK155" i="14"/>
  <c r="J114" i="14"/>
  <c r="BK152" i="14"/>
  <c r="BK100" i="14"/>
  <c r="BK157" i="15"/>
  <c r="BK100" i="15"/>
  <c r="J153" i="15"/>
  <c r="BK105" i="15"/>
  <c r="BK166" i="15"/>
  <c r="J235" i="15"/>
  <c r="J170" i="15"/>
  <c r="BK127" i="15"/>
  <c r="J114" i="16"/>
  <c r="J107" i="16"/>
  <c r="BK108" i="16"/>
  <c r="J134" i="17"/>
  <c r="BK95" i="17"/>
  <c r="BK103" i="17"/>
  <c r="BK105" i="17"/>
  <c r="J2262" i="18"/>
  <c r="BK2228" i="18"/>
  <c r="BK2186" i="18"/>
  <c r="BK2066" i="18"/>
  <c r="J1956" i="18"/>
  <c r="J1877" i="18"/>
  <c r="BK1739" i="18"/>
  <c r="BK1617" i="18"/>
  <c r="BK1329" i="18"/>
  <c r="BK1210" i="18"/>
  <c r="BK1083" i="18"/>
  <c r="BK1019" i="18"/>
  <c r="J933" i="18"/>
  <c r="J798" i="18"/>
  <c r="J740" i="18"/>
  <c r="BK647" i="18"/>
  <c r="J327" i="18"/>
  <c r="BK162" i="18"/>
  <c r="J1999" i="18"/>
  <c r="J1882" i="18"/>
  <c r="J1621" i="18"/>
  <c r="J1506" i="18"/>
  <c r="J1289" i="18"/>
  <c r="J1166" i="18"/>
  <c r="BK1046" i="18"/>
  <c r="J828" i="18"/>
  <c r="BK724" i="18"/>
  <c r="J389" i="18"/>
  <c r="BK216" i="18"/>
  <c r="J2059" i="18"/>
  <c r="J1826" i="18"/>
  <c r="BK1673" i="18"/>
  <c r="J1524" i="18"/>
  <c r="J1445" i="18"/>
  <c r="BK1153" i="18"/>
  <c r="J552" i="18"/>
  <c r="J348" i="18"/>
  <c r="BK2074" i="18"/>
  <c r="BK1877" i="18"/>
  <c r="J1714" i="18"/>
  <c r="BK1597" i="18"/>
  <c r="BK1414" i="18"/>
  <c r="J1250" i="18"/>
  <c r="BK1108" i="18"/>
  <c r="BK944" i="18"/>
  <c r="J689" i="18"/>
  <c r="BK570" i="18"/>
  <c r="BK373" i="18"/>
  <c r="BK143" i="18"/>
  <c r="J465" i="19"/>
  <c r="BK392" i="19"/>
  <c r="J259" i="19"/>
  <c r="BK178" i="19"/>
  <c r="BK479" i="19"/>
  <c r="J422" i="19"/>
  <c r="J355" i="19"/>
  <c r="BK248" i="19"/>
  <c r="J538" i="19"/>
  <c r="J472" i="19"/>
  <c r="BK412" i="19"/>
  <c r="BK262" i="19"/>
  <c r="J178" i="19"/>
  <c r="BK519" i="19"/>
  <c r="BK451" i="19"/>
  <c r="BK293" i="19"/>
  <c r="BK147" i="19"/>
  <c r="J311" i="20"/>
  <c r="BK224" i="20"/>
  <c r="BK157" i="20"/>
  <c r="J309" i="20"/>
  <c r="J229" i="20"/>
  <c r="J159" i="20"/>
  <c r="J294" i="20"/>
  <c r="J267" i="20"/>
  <c r="J144" i="20"/>
  <c r="J291" i="20"/>
  <c r="BK216" i="20"/>
  <c r="J157" i="20"/>
  <c r="J110" i="20"/>
  <c r="BK236" i="21"/>
  <c r="BK190" i="21"/>
  <c r="J143" i="21"/>
  <c r="BK256" i="21"/>
  <c r="BK205" i="21"/>
  <c r="BK173" i="21"/>
  <c r="BK139" i="21"/>
  <c r="J111" i="21"/>
  <c r="BK224" i="21"/>
  <c r="BK178" i="21"/>
  <c r="BK141" i="21"/>
  <c r="BK262" i="21"/>
  <c r="J196" i="21"/>
  <c r="J147" i="21"/>
  <c r="J186" i="22"/>
  <c r="BK123" i="22"/>
  <c r="BK183" i="22"/>
  <c r="J136" i="22"/>
  <c r="J197" i="22"/>
  <c r="BK146" i="22"/>
  <c r="BK102" i="22"/>
  <c r="J165" i="22"/>
  <c r="J209" i="23"/>
  <c r="J135" i="23"/>
  <c r="J167" i="23"/>
  <c r="J106" i="23"/>
  <c r="BK128" i="23"/>
  <c r="BK178" i="23"/>
  <c r="J133" i="23"/>
  <c r="J123" i="24"/>
  <c r="BK122" i="24"/>
  <c r="BK117" i="24"/>
  <c r="J101" i="25"/>
  <c r="BK118" i="25"/>
  <c r="BK101" i="25"/>
  <c r="BK367" i="26"/>
  <c r="BK108" i="26"/>
  <c r="J261" i="26"/>
  <c r="BK141" i="26"/>
  <c r="BK261" i="26"/>
  <c r="BK184" i="26"/>
  <c r="J375" i="26"/>
  <c r="J147" i="26"/>
  <c r="J396" i="27"/>
  <c r="J353" i="27"/>
  <c r="BK256" i="27"/>
  <c r="J137" i="27"/>
  <c r="J419" i="27"/>
  <c r="BK304" i="27"/>
  <c r="BK149" i="27"/>
  <c r="J457" i="27"/>
  <c r="BK344" i="27"/>
  <c r="BK210" i="27"/>
  <c r="J513" i="27"/>
  <c r="BK399" i="27"/>
  <c r="BK284" i="27"/>
  <c r="J197" i="27"/>
  <c r="BK394" i="28"/>
  <c r="BK256" i="28"/>
  <c r="BK460" i="28"/>
  <c r="J355" i="28"/>
  <c r="BK284" i="28"/>
  <c r="BK416" i="28"/>
  <c r="J266" i="28"/>
  <c r="BK212" i="28"/>
  <c r="BK408" i="28"/>
  <c r="J264" i="28"/>
  <c r="BK100" i="28"/>
  <c r="J115" i="30"/>
  <c r="J145" i="30"/>
  <c r="BK95" i="30"/>
  <c r="BK98" i="30"/>
  <c r="J123" i="30"/>
  <c r="J155" i="31"/>
  <c r="BK123" i="31"/>
  <c r="BK117" i="31"/>
  <c r="BK90" i="31"/>
  <c r="J145" i="32"/>
  <c r="J149" i="32"/>
  <c r="J124" i="32"/>
  <c r="J159" i="33"/>
  <c r="J133" i="33"/>
  <c r="J145" i="33"/>
  <c r="BK93" i="34"/>
  <c r="J102" i="34"/>
  <c r="J111" i="35"/>
  <c r="BK92" i="35"/>
  <c r="BK90" i="36"/>
  <c r="BK109" i="36"/>
  <c r="J121" i="36"/>
  <c r="J142" i="36"/>
  <c r="BK2813" i="2"/>
  <c r="J2690" i="2"/>
  <c r="J2598" i="2"/>
  <c r="J2408" i="2"/>
  <c r="J2245" i="2"/>
  <c r="BK2114" i="2"/>
  <c r="J2050" i="2"/>
  <c r="J1999" i="2"/>
  <c r="J1918" i="2"/>
  <c r="BK1619" i="2"/>
  <c r="J1429" i="2"/>
  <c r="J1215" i="2"/>
  <c r="J1069" i="2"/>
  <c r="J878" i="2"/>
  <c r="BK783" i="2"/>
  <c r="BK686" i="2"/>
  <c r="BK533" i="2"/>
  <c r="J302" i="2"/>
  <c r="BK198" i="2"/>
  <c r="BK2602" i="2"/>
  <c r="J2379" i="2"/>
  <c r="BK2236" i="2"/>
  <c r="BK2129" i="2"/>
  <c r="BK2031" i="2"/>
  <c r="J1932" i="2"/>
  <c r="J1777" i="2"/>
  <c r="J1650" i="2"/>
  <c r="BK1549" i="2"/>
  <c r="BK1445" i="2"/>
  <c r="BK1327" i="2"/>
  <c r="J1190" i="2"/>
  <c r="BK929" i="2"/>
  <c r="J834" i="2"/>
  <c r="BK566" i="2"/>
  <c r="J364" i="2"/>
  <c r="J225" i="2"/>
  <c r="J127" i="2"/>
  <c r="J2736" i="2"/>
  <c r="BK2643" i="2"/>
  <c r="BK2471" i="2"/>
  <c r="J2342" i="2"/>
  <c r="BK2241" i="2"/>
  <c r="BK2164" i="2"/>
  <c r="J2068" i="2"/>
  <c r="J2028" i="2"/>
  <c r="BK1965" i="2"/>
  <c r="BK1784" i="2"/>
  <c r="J1645" i="2"/>
  <c r="J1494" i="2"/>
  <c r="BK1400" i="2"/>
  <c r="BK1288" i="2"/>
  <c r="J1192" i="2"/>
  <c r="J1092" i="2"/>
  <c r="BK991" i="2"/>
  <c r="BK834" i="2"/>
  <c r="J680" i="2"/>
  <c r="J380" i="2"/>
  <c r="J282" i="2"/>
  <c r="J140" i="2"/>
  <c r="J194" i="6"/>
  <c r="J158" i="6"/>
  <c r="J120" i="6"/>
  <c r="BK182" i="6"/>
  <c r="BK161" i="6"/>
  <c r="J123" i="6"/>
  <c r="BK100" i="6"/>
  <c r="J160" i="6"/>
  <c r="BK123" i="6"/>
  <c r="J192" i="6"/>
  <c r="J163" i="6"/>
  <c r="J134" i="6"/>
  <c r="BK112" i="6"/>
  <c r="BK107" i="7"/>
  <c r="J201" i="7"/>
  <c r="BK155" i="7"/>
  <c r="BK127" i="7"/>
  <c r="BK191" i="7"/>
  <c r="J146" i="7"/>
  <c r="BK239" i="7"/>
  <c r="BK195" i="7"/>
  <c r="BK140" i="7"/>
  <c r="J102" i="7"/>
  <c r="J108" i="8"/>
  <c r="BK111" i="8"/>
  <c r="BK126" i="8"/>
  <c r="J116" i="8"/>
  <c r="J130" i="9"/>
  <c r="BK95" i="9"/>
  <c r="J97" i="9"/>
  <c r="BK122" i="9"/>
  <c r="BK134" i="9"/>
  <c r="BK2632" i="10"/>
  <c r="BK2498" i="10"/>
  <c r="J2273" i="10"/>
  <c r="BK2166" i="10"/>
  <c r="J2091" i="10"/>
  <c r="BK2027" i="10"/>
  <c r="BK1961" i="10"/>
  <c r="J1874" i="10"/>
  <c r="J1751" i="10"/>
  <c r="J1627" i="10"/>
  <c r="BK1475" i="10"/>
  <c r="BK1398" i="10"/>
  <c r="J1271" i="10"/>
  <c r="J1147" i="10"/>
  <c r="J937" i="10"/>
  <c r="J841" i="10"/>
  <c r="J718" i="10"/>
  <c r="BK518" i="10"/>
  <c r="BK311" i="10"/>
  <c r="BK123" i="10"/>
  <c r="J2809" i="10"/>
  <c r="J2778" i="10"/>
  <c r="J2738" i="10"/>
  <c r="J2727" i="10"/>
  <c r="J2692" i="10"/>
  <c r="J2616" i="10"/>
  <c r="J2498" i="10"/>
  <c r="J2365" i="10"/>
  <c r="BK2223" i="10"/>
  <c r="BK2126" i="10"/>
  <c r="BK2035" i="10"/>
  <c r="BK2000" i="10"/>
  <c r="J1580" i="10"/>
  <c r="J1497" i="10"/>
  <c r="BK1260" i="10"/>
  <c r="J1200" i="10"/>
  <c r="J1095" i="10"/>
  <c r="J818" i="10"/>
  <c r="BK569" i="10"/>
  <c r="J378" i="10"/>
  <c r="BK250" i="10"/>
  <c r="J195" i="10"/>
  <c r="J2636" i="10"/>
  <c r="BK2414" i="10"/>
  <c r="J2320" i="10"/>
  <c r="BK2218" i="10"/>
  <c r="BK2087" i="10"/>
  <c r="J2027" i="10"/>
  <c r="J1956" i="10"/>
  <c r="J1880" i="10"/>
  <c r="J1678" i="10"/>
  <c r="BK1585" i="10"/>
  <c r="J1519" i="10"/>
  <c r="J1340" i="10"/>
  <c r="BK1262" i="10"/>
  <c r="J1114" i="10"/>
  <c r="J895" i="10"/>
  <c r="J805" i="10"/>
  <c r="BK602" i="10"/>
  <c r="BK395" i="10"/>
  <c r="J254" i="10"/>
  <c r="BK2611" i="10"/>
  <c r="J2381" i="10"/>
  <c r="J2218" i="10"/>
  <c r="BK2146" i="10"/>
  <c r="BK2055" i="10"/>
  <c r="J1998" i="10"/>
  <c r="J1911" i="10"/>
  <c r="J1174" i="10"/>
  <c r="J1026" i="10"/>
  <c r="BK805" i="10"/>
  <c r="BK674" i="10"/>
  <c r="BK485" i="10"/>
  <c r="J250" i="10"/>
  <c r="J153" i="10"/>
  <c r="BK589" i="11"/>
  <c r="J544" i="11"/>
  <c r="BK500" i="11"/>
  <c r="BK460" i="11"/>
  <c r="J385" i="11"/>
  <c r="BK290" i="11"/>
  <c r="BK209" i="11"/>
  <c r="J579" i="11"/>
  <c r="J538" i="11"/>
  <c r="J489" i="11"/>
  <c r="BK408" i="11"/>
  <c r="J269" i="11"/>
  <c r="J225" i="11"/>
  <c r="J167" i="11"/>
  <c r="BK564" i="11"/>
  <c r="J498" i="11"/>
  <c r="BK444" i="11"/>
  <c r="J382" i="11"/>
  <c r="BK255" i="11"/>
  <c r="BK196" i="11"/>
  <c r="BK576" i="11"/>
  <c r="BK491" i="11"/>
  <c r="BK421" i="11"/>
  <c r="J281" i="11"/>
  <c r="J219" i="11"/>
  <c r="J125" i="11"/>
  <c r="BK293" i="12"/>
  <c r="BK247" i="12"/>
  <c r="BK187" i="12"/>
  <c r="BK134" i="12"/>
  <c r="J260" i="12"/>
  <c r="BK221" i="12"/>
  <c r="BK161" i="12"/>
  <c r="BK129" i="12"/>
  <c r="J271" i="12"/>
  <c r="J210" i="12"/>
  <c r="J163" i="12"/>
  <c r="J117" i="12"/>
  <c r="J277" i="12"/>
  <c r="BK233" i="12"/>
  <c r="J159" i="12"/>
  <c r="J126" i="12"/>
  <c r="J278" i="13"/>
  <c r="J245" i="13"/>
  <c r="J215" i="13"/>
  <c r="BK173" i="13"/>
  <c r="J146" i="13"/>
  <c r="BK117" i="13"/>
  <c r="BK272" i="13"/>
  <c r="BK214" i="13"/>
  <c r="BK188" i="13"/>
  <c r="BK158" i="13"/>
  <c r="J144" i="13"/>
  <c r="BK112" i="13"/>
  <c r="J255" i="13"/>
  <c r="BK226" i="13"/>
  <c r="J208" i="13"/>
  <c r="J160" i="13"/>
  <c r="J127" i="13"/>
  <c r="BK279" i="13"/>
  <c r="J248" i="13"/>
  <c r="BK215" i="13"/>
  <c r="BK199" i="13"/>
  <c r="BK148" i="13"/>
  <c r="J109" i="13"/>
  <c r="BK174" i="14"/>
  <c r="J146" i="14"/>
  <c r="J104" i="14"/>
  <c r="BK149" i="14"/>
  <c r="BK119" i="14"/>
  <c r="BK194" i="14"/>
  <c r="BK165" i="14"/>
  <c r="BK131" i="14"/>
  <c r="BK107" i="14"/>
  <c r="BK154" i="14"/>
  <c r="BK205" i="15"/>
  <c r="BK153" i="15"/>
  <c r="J239" i="15"/>
  <c r="BK185" i="15"/>
  <c r="BK148" i="15"/>
  <c r="J107" i="15"/>
  <c r="BK183" i="15"/>
  <c r="BK159" i="15"/>
  <c r="BK239" i="15"/>
  <c r="J193" i="15"/>
  <c r="J166" i="15"/>
  <c r="BK117" i="15"/>
  <c r="BK126" i="16"/>
  <c r="BK131" i="16"/>
  <c r="J104" i="16"/>
  <c r="J116" i="16"/>
  <c r="BK110" i="16"/>
  <c r="BK136" i="17"/>
  <c r="BK89" i="17"/>
  <c r="BK110" i="17"/>
  <c r="J130" i="17"/>
  <c r="BK97" i="17"/>
  <c r="BK2255" i="18"/>
  <c r="BK2237" i="18"/>
  <c r="BK2215" i="18"/>
  <c r="BK2177" i="18"/>
  <c r="BK2094" i="18"/>
  <c r="J2051" i="18"/>
  <c r="BK1966" i="18"/>
  <c r="J1918" i="18"/>
  <c r="BK1816" i="18"/>
  <c r="BK1731" i="18"/>
  <c r="J1593" i="18"/>
  <c r="J1374" i="18"/>
  <c r="BK1265" i="18"/>
  <c r="J1108" i="18"/>
  <c r="J1086" i="18"/>
  <c r="J1076" i="18"/>
  <c r="J1025" i="18"/>
  <c r="J1007" i="18"/>
  <c r="J944" i="18"/>
  <c r="BK796" i="18"/>
  <c r="J707" i="18"/>
  <c r="J418" i="18"/>
  <c r="BK187" i="18"/>
  <c r="J1996" i="18"/>
  <c r="J1855" i="18"/>
  <c r="BK1605" i="18"/>
  <c r="BK1443" i="18"/>
  <c r="J1253" i="18"/>
  <c r="BK1112" i="18"/>
  <c r="J1045" i="18"/>
  <c r="J987" i="18"/>
  <c r="BK840" i="18"/>
  <c r="BK748" i="18"/>
  <c r="BK413" i="18"/>
  <c r="BK315" i="18"/>
  <c r="J2107" i="18"/>
  <c r="J1917" i="18"/>
  <c r="BK1754" i="18"/>
  <c r="J1543" i="18"/>
  <c r="J1423" i="18"/>
  <c r="BK1136" i="18"/>
  <c r="BK541" i="18"/>
  <c r="J233" i="18"/>
  <c r="BK1947" i="18"/>
  <c r="J1754" i="18"/>
  <c r="BK1609" i="18"/>
  <c r="BK1512" i="18"/>
  <c r="J1300" i="18"/>
  <c r="J1143" i="18"/>
  <c r="BK968" i="18"/>
  <c r="J744" i="18"/>
  <c r="J594" i="18"/>
  <c r="J477" i="18"/>
  <c r="BK243" i="18"/>
  <c r="BK118" i="18"/>
  <c r="BK448" i="19"/>
  <c r="J386" i="19"/>
  <c r="J262" i="19"/>
  <c r="BK183" i="19"/>
  <c r="BK498" i="19"/>
  <c r="BK427" i="19"/>
  <c r="BK366" i="19"/>
  <c r="BK237" i="19"/>
  <c r="J113" i="19"/>
  <c r="BK489" i="19"/>
  <c r="J388" i="19"/>
  <c r="BK250" i="19"/>
  <c r="BK143" i="19"/>
  <c r="BK513" i="19"/>
  <c r="BK439" i="19"/>
  <c r="BK340" i="19"/>
  <c r="J183" i="19"/>
  <c r="J317" i="20"/>
  <c r="J218" i="20"/>
  <c r="BK152" i="20"/>
  <c r="J297" i="20"/>
  <c r="BK221" i="20"/>
  <c r="J152" i="20"/>
  <c r="BK303" i="20"/>
  <c r="J219" i="20"/>
  <c r="BK137" i="20"/>
  <c r="BK275" i="20"/>
  <c r="BK162" i="20"/>
  <c r="BK125" i="20"/>
  <c r="BK242" i="21"/>
  <c r="BK184" i="21"/>
  <c r="J149" i="21"/>
  <c r="BK100" i="21"/>
  <c r="J209" i="21"/>
  <c r="J178" i="21"/>
  <c r="J141" i="21"/>
  <c r="BK260" i="21"/>
  <c r="J223" i="21"/>
  <c r="BK179" i="21"/>
  <c r="J115" i="21"/>
  <c r="BK244" i="21"/>
  <c r="J198" i="21"/>
  <c r="J132" i="21"/>
  <c r="BK180" i="22"/>
  <c r="BK144" i="22"/>
  <c r="J108" i="22"/>
  <c r="BK162" i="22"/>
  <c r="J122" i="22"/>
  <c r="BK193" i="22"/>
  <c r="BK152" i="22"/>
  <c r="BK203" i="22"/>
  <c r="J164" i="22"/>
  <c r="J106" i="22"/>
  <c r="J143" i="23"/>
  <c r="J165" i="23"/>
  <c r="J105" i="23"/>
  <c r="BK146" i="23"/>
  <c r="BK171" i="23"/>
  <c r="BK131" i="23"/>
  <c r="BK135" i="24"/>
  <c r="J102" i="24"/>
  <c r="BK143" i="24"/>
  <c r="J101" i="24"/>
  <c r="J122" i="25"/>
  <c r="BK106" i="25"/>
  <c r="BK402" i="26"/>
  <c r="BK120" i="26"/>
  <c r="BK288" i="26"/>
  <c r="BK159" i="26"/>
  <c r="J402" i="26"/>
  <c r="BK257" i="26"/>
  <c r="J115" i="26"/>
  <c r="BK162" i="26"/>
  <c r="J402" i="27"/>
  <c r="BK358" i="27"/>
  <c r="BK246" i="27"/>
  <c r="J119" i="27"/>
  <c r="BK417" i="27"/>
  <c r="J357" i="27"/>
  <c r="J186" i="27"/>
  <c r="J465" i="27"/>
  <c r="J366" i="27"/>
  <c r="BK279" i="27"/>
  <c r="BK133" i="27"/>
  <c r="BK477" i="27"/>
  <c r="BK363" i="27"/>
  <c r="BK222" i="27"/>
  <c r="J123" i="27"/>
  <c r="BK378" i="28"/>
  <c r="J189" i="28"/>
  <c r="BK421" i="28"/>
  <c r="BK302" i="28"/>
  <c r="BK189" i="28"/>
  <c r="J408" i="28"/>
  <c r="BK272" i="28"/>
  <c r="BK183" i="28"/>
  <c r="BK400" i="28"/>
  <c r="BK252" i="28"/>
  <c r="BK128" i="28"/>
  <c r="J147" i="30"/>
  <c r="J95" i="30"/>
  <c r="J102" i="30"/>
  <c r="BK118" i="30"/>
  <c r="J131" i="30"/>
  <c r="J93" i="30"/>
  <c r="BK103" i="31"/>
  <c r="BK127" i="31"/>
  <c r="J123" i="31"/>
  <c r="BK128" i="32"/>
  <c r="BK95" i="32"/>
  <c r="BK104" i="32"/>
  <c r="BK159" i="33"/>
  <c r="J93" i="33"/>
  <c r="J147" i="33"/>
  <c r="BK147" i="33"/>
  <c r="J111" i="34"/>
  <c r="BK111" i="34"/>
  <c r="J134" i="34"/>
  <c r="BK97" i="35"/>
  <c r="J145" i="36"/>
  <c r="BK110" i="36"/>
  <c r="J120" i="36"/>
  <c r="J88" i="36"/>
  <c r="BK95" i="36"/>
  <c r="J2797" i="2"/>
  <c r="BK2721" i="2"/>
  <c r="J2630" i="2"/>
  <c r="BK2412" i="2"/>
  <c r="J2241" i="2"/>
  <c r="J2062" i="2"/>
  <c r="BK2024" i="2"/>
  <c r="J1922" i="2"/>
  <c r="BK1748" i="2"/>
  <c r="J1549" i="2"/>
  <c r="J1243" i="2"/>
  <c r="BK1098" i="2"/>
  <c r="BK906" i="2"/>
  <c r="J767" i="2"/>
  <c r="BK599" i="2"/>
  <c r="J457" i="2"/>
  <c r="BK337" i="2"/>
  <c r="BK231" i="2"/>
  <c r="J2353" i="2"/>
  <c r="BK2250" i="2"/>
  <c r="J2169" i="2"/>
  <c r="J2099" i="2"/>
  <c r="BK2026" i="2"/>
  <c r="BK1951" i="2"/>
  <c r="BK1869" i="2"/>
  <c r="J1675" i="2"/>
  <c r="BK1560" i="2"/>
  <c r="J1423" i="2"/>
  <c r="BK1259" i="2"/>
  <c r="BK1077" i="2"/>
  <c r="J842" i="2"/>
  <c r="J686" i="2"/>
  <c r="J375" i="2"/>
  <c r="BK133" i="2"/>
  <c r="BK2782" i="2"/>
  <c r="BK2716" i="2"/>
  <c r="BK2606" i="2"/>
  <c r="BK2348" i="2"/>
  <c r="BK2255" i="2"/>
  <c r="J2026" i="2"/>
  <c r="J1959" i="2"/>
  <c r="BK1768" i="2"/>
  <c r="BK1658" i="2"/>
  <c r="J1505" i="2"/>
  <c r="J1453" i="2"/>
  <c r="BK1342" i="2"/>
  <c r="J1233" i="2"/>
  <c r="J1171" i="2"/>
  <c r="BK1073" i="2"/>
  <c r="BK900" i="2"/>
  <c r="BK749" i="2"/>
  <c r="J539" i="2"/>
  <c r="BK364" i="2"/>
  <c r="BK251" i="2"/>
  <c r="BK589" i="3"/>
  <c r="BK559" i="3"/>
  <c r="BK502" i="3"/>
  <c r="BK421" i="3"/>
  <c r="J395" i="3"/>
  <c r="BK265" i="3"/>
  <c r="BK157" i="3"/>
  <c r="BK561" i="3"/>
  <c r="J502" i="3"/>
  <c r="BK433" i="3"/>
  <c r="J388" i="3"/>
  <c r="J275" i="3"/>
  <c r="J134" i="3"/>
  <c r="BK548" i="3"/>
  <c r="BK493" i="3"/>
  <c r="BK453" i="3"/>
  <c r="J382" i="3"/>
  <c r="BK269" i="3"/>
  <c r="J213" i="3"/>
  <c r="J579" i="3"/>
  <c r="J525" i="3"/>
  <c r="BK489" i="3"/>
  <c r="BK425" i="3"/>
  <c r="BK382" i="3"/>
  <c r="J284" i="3"/>
  <c r="BK232" i="3"/>
  <c r="BK185" i="3"/>
  <c r="BK150" i="3"/>
  <c r="BK307" i="4"/>
  <c r="BK293" i="4"/>
  <c r="BK276" i="4"/>
  <c r="BK260" i="4"/>
  <c r="BK251" i="4"/>
  <c r="J239" i="4"/>
  <c r="BK224" i="4"/>
  <c r="BK207" i="4"/>
  <c r="J201" i="4"/>
  <c r="J184" i="4"/>
  <c r="BK163" i="4"/>
  <c r="J157" i="4"/>
  <c r="BK143" i="4"/>
  <c r="BK134" i="4"/>
  <c r="J129" i="4"/>
  <c r="J117" i="4"/>
  <c r="BK285" i="5"/>
  <c r="J251" i="5"/>
  <c r="J219" i="5"/>
  <c r="J192" i="5"/>
  <c r="J170" i="5"/>
  <c r="J133" i="5"/>
  <c r="BK275" i="5"/>
  <c r="J242" i="5"/>
  <c r="J208" i="5"/>
  <c r="J186" i="5"/>
  <c r="J165" i="5"/>
  <c r="BK124" i="5"/>
  <c r="BK268" i="5"/>
  <c r="BK224" i="5"/>
  <c r="BK153" i="5"/>
  <c r="J127" i="5"/>
  <c r="J259" i="5"/>
  <c r="BK236" i="5"/>
  <c r="J204" i="5"/>
  <c r="BK143" i="5"/>
  <c r="BK102" i="5"/>
  <c r="BK150" i="6"/>
  <c r="J106" i="6"/>
  <c r="BK163" i="6"/>
  <c r="J102" i="6"/>
  <c r="J154" i="6"/>
  <c r="BK175" i="6"/>
  <c r="J137" i="6"/>
  <c r="J217" i="7"/>
  <c r="BK199" i="7"/>
  <c r="J193" i="7"/>
  <c r="BK181" i="7"/>
  <c r="BK174" i="7"/>
  <c r="BK157" i="7"/>
  <c r="J138" i="7"/>
  <c r="BK117" i="7"/>
  <c r="BK162" i="7"/>
  <c r="BK231" i="7"/>
  <c r="BK148" i="7"/>
  <c r="J237" i="7"/>
  <c r="BK179" i="7"/>
  <c r="BK104" i="7"/>
  <c r="BK102" i="8"/>
  <c r="BK116" i="8"/>
  <c r="BK119" i="8"/>
  <c r="BK107" i="8"/>
  <c r="J140" i="9"/>
  <c r="BK142" i="9"/>
  <c r="BK124" i="9"/>
  <c r="J2434" i="10"/>
  <c r="J2308" i="10"/>
  <c r="BK2101" i="10"/>
  <c r="BK2031" i="10"/>
  <c r="J1973" i="10"/>
  <c r="J1849" i="10"/>
  <c r="J1683" i="10"/>
  <c r="BK1558" i="10"/>
  <c r="BK1426" i="10"/>
  <c r="J1262" i="10"/>
  <c r="BK1154" i="10"/>
  <c r="BK924" i="10"/>
  <c r="J756" i="10"/>
  <c r="J569" i="10"/>
  <c r="J332" i="10"/>
  <c r="J197" i="10"/>
  <c r="BK2793" i="10"/>
  <c r="J2742" i="10"/>
  <c r="J2725" i="10"/>
  <c r="BK2426" i="10"/>
  <c r="J2161" i="10"/>
  <c r="BK2054" i="10"/>
  <c r="BK1771" i="10"/>
  <c r="BK1508" i="10"/>
  <c r="J1246" i="10"/>
  <c r="BK1183" i="10"/>
  <c r="BK937" i="10"/>
  <c r="BK689" i="10"/>
  <c r="J542" i="10"/>
  <c r="BK2374" i="10"/>
  <c r="J2228" i="10"/>
  <c r="BK2088" i="10"/>
  <c r="J2006" i="10"/>
  <c r="BK1906" i="10"/>
  <c r="J1634" i="10"/>
  <c r="J1552" i="10"/>
  <c r="BK1420" i="10"/>
  <c r="BK1330" i="10"/>
  <c r="J1207" i="10"/>
  <c r="J924" i="10"/>
  <c r="BK841" i="10"/>
  <c r="BK685" i="10"/>
  <c r="BK491" i="10"/>
  <c r="J259" i="10"/>
  <c r="J2619" i="10"/>
  <c r="J2355" i="10"/>
  <c r="J2181" i="10"/>
  <c r="BK2063" i="10"/>
  <c r="BK1973" i="10"/>
  <c r="J1154" i="10"/>
  <c r="BK994" i="10"/>
  <c r="BK726" i="10"/>
  <c r="BK530" i="10"/>
  <c r="BK324" i="10"/>
  <c r="J148" i="10"/>
  <c r="BK553" i="11"/>
  <c r="J480" i="11"/>
  <c r="BK395" i="11"/>
  <c r="J287" i="11"/>
  <c r="J137" i="11"/>
  <c r="J540" i="11"/>
  <c r="J467" i="11"/>
  <c r="BK376" i="11"/>
  <c r="J250" i="11"/>
  <c r="J567" i="11"/>
  <c r="BK484" i="11"/>
  <c r="J435" i="11"/>
  <c r="J330" i="11"/>
  <c r="BK222" i="11"/>
  <c r="J546" i="11"/>
  <c r="J402" i="11"/>
  <c r="J222" i="11"/>
  <c r="J119" i="11"/>
  <c r="BK245" i="12"/>
  <c r="J166" i="12"/>
  <c r="BK296" i="12"/>
  <c r="J239" i="12"/>
  <c r="BK152" i="12"/>
  <c r="J119" i="12"/>
  <c r="BK258" i="12"/>
  <c r="J205" i="12"/>
  <c r="J122" i="12"/>
  <c r="J273" i="12"/>
  <c r="J175" i="12"/>
  <c r="BK270" i="13"/>
  <c r="J238" i="13"/>
  <c r="J188" i="13"/>
  <c r="BK155" i="13"/>
  <c r="BK105" i="13"/>
  <c r="J232" i="13"/>
  <c r="J199" i="13"/>
  <c r="BK162" i="13"/>
  <c r="J148" i="13"/>
  <c r="J257" i="13"/>
  <c r="J218" i="13"/>
  <c r="J164" i="13"/>
  <c r="J118" i="13"/>
  <c r="J254" i="13"/>
  <c r="BK221" i="13"/>
  <c r="BK195" i="13"/>
  <c r="BK129" i="13"/>
  <c r="BK171" i="14"/>
  <c r="J106" i="14"/>
  <c r="BK158" i="14"/>
  <c r="BK117" i="14"/>
  <c r="J173" i="14"/>
  <c r="J150" i="14"/>
  <c r="J109" i="14"/>
  <c r="BK140" i="14"/>
  <c r="BK210" i="15"/>
  <c r="J148" i="15"/>
  <c r="J218" i="15"/>
  <c r="BK155" i="15"/>
  <c r="J104" i="15"/>
  <c r="BK168" i="15"/>
  <c r="J100" i="15"/>
  <c r="BK201" i="15"/>
  <c r="BK136" i="15"/>
  <c r="BK120" i="15"/>
  <c r="J113" i="16"/>
  <c r="J102" i="16"/>
  <c r="BK105" i="16"/>
  <c r="J112" i="17"/>
  <c r="BK112" i="17"/>
  <c r="BK124" i="17"/>
  <c r="J2170" i="18"/>
  <c r="BK2059" i="18"/>
  <c r="J1915" i="18"/>
  <c r="BK1779" i="18"/>
  <c r="J1605" i="18"/>
  <c r="J1308" i="18"/>
  <c r="BK1231" i="18"/>
  <c r="J1078" i="18"/>
  <c r="BK991" i="18"/>
  <c r="J806" i="18"/>
  <c r="J731" i="18"/>
  <c r="BK428" i="18"/>
  <c r="BK273" i="18"/>
  <c r="J167" i="18"/>
  <c r="BK2078" i="18"/>
  <c r="J1888" i="18"/>
  <c r="BK1714" i="18"/>
  <c r="J1585" i="18"/>
  <c r="J1434" i="18"/>
  <c r="BK1250" i="18"/>
  <c r="BK1086" i="18"/>
  <c r="J959" i="18"/>
  <c r="BK806" i="18"/>
  <c r="BK715" i="18"/>
  <c r="BK552" i="18"/>
  <c r="J333" i="18"/>
  <c r="J2085" i="18"/>
  <c r="BK1919" i="18"/>
  <c r="BK1811" i="18"/>
  <c r="BK1687" i="18"/>
  <c r="BK1506" i="18"/>
  <c r="J1443" i="18"/>
  <c r="J1206" i="18"/>
  <c r="J570" i="18"/>
  <c r="BK130" i="18"/>
  <c r="J2071" i="18"/>
  <c r="BK1871" i="18"/>
  <c r="J1613" i="18"/>
  <c r="J1528" i="18"/>
  <c r="J1296" i="18"/>
  <c r="BK1134" i="18"/>
  <c r="J995" i="18"/>
  <c r="J833" i="18"/>
  <c r="J633" i="18"/>
  <c r="J455" i="18"/>
  <c r="BK233" i="18"/>
  <c r="BK475" i="19"/>
  <c r="J409" i="19"/>
  <c r="J246" i="19"/>
  <c r="J161" i="19"/>
  <c r="J490" i="19"/>
  <c r="J420" i="19"/>
  <c r="J327" i="19"/>
  <c r="J213" i="19"/>
  <c r="J502" i="19"/>
  <c r="J448" i="19"/>
  <c r="BK346" i="19"/>
  <c r="BK203" i="19"/>
  <c r="J128" i="19"/>
  <c r="BK470" i="19"/>
  <c r="BK398" i="19"/>
  <c r="BK246" i="19"/>
  <c r="BK113" i="19"/>
  <c r="J241" i="20"/>
  <c r="BK145" i="20"/>
  <c r="J285" i="20"/>
  <c r="J212" i="20"/>
  <c r="BK148" i="20"/>
  <c r="BK291" i="20"/>
  <c r="BK203" i="20"/>
  <c r="J125" i="20"/>
  <c r="J244" i="20"/>
  <c r="BK194" i="20"/>
  <c r="BK141" i="20"/>
  <c r="BK265" i="21"/>
  <c r="BK232" i="21"/>
  <c r="BK170" i="21"/>
  <c r="BK115" i="21"/>
  <c r="J258" i="21"/>
  <c r="J202" i="21"/>
  <c r="J170" i="21"/>
  <c r="BK132" i="21"/>
  <c r="J102" i="21"/>
  <c r="BK228" i="21"/>
  <c r="BK185" i="21"/>
  <c r="BK133" i="21"/>
  <c r="J224" i="21"/>
  <c r="BK192" i="21"/>
  <c r="BK151" i="21"/>
  <c r="BK194" i="22"/>
  <c r="J127" i="22"/>
  <c r="BK186" i="22"/>
  <c r="J142" i="22"/>
  <c r="BK108" i="22"/>
  <c r="BK165" i="22"/>
  <c r="J112" i="22"/>
  <c r="J181" i="22"/>
  <c r="J137" i="22"/>
  <c r="BK161" i="23"/>
  <c r="J115" i="23"/>
  <c r="BK169" i="23"/>
  <c r="BK103" i="23"/>
  <c r="BK154" i="23"/>
  <c r="BK207" i="23"/>
  <c r="BK137" i="23"/>
  <c r="BK126" i="24"/>
  <c r="BK104" i="24"/>
  <c r="J117" i="24"/>
  <c r="J99" i="24"/>
  <c r="J309" i="26"/>
  <c r="BK375" i="26"/>
  <c r="BK236" i="26"/>
  <c r="J125" i="26"/>
  <c r="BK360" i="26"/>
  <c r="BK208" i="26"/>
  <c r="BK93" i="26"/>
  <c r="BK462" i="27"/>
  <c r="BK361" i="27"/>
  <c r="J242" i="27"/>
  <c r="BK111" i="27"/>
  <c r="J374" i="27"/>
  <c r="BK242" i="27"/>
  <c r="BK119" i="27"/>
  <c r="J361" i="27"/>
  <c r="BK218" i="27"/>
  <c r="BK95" i="27"/>
  <c r="BK418" i="27"/>
  <c r="BK333" i="27"/>
  <c r="J216" i="27"/>
  <c r="J164" i="27"/>
  <c r="J315" i="28"/>
  <c r="BK194" i="28"/>
  <c r="J418" i="28"/>
  <c r="J312" i="28"/>
  <c r="J231" i="28"/>
  <c r="BK436" i="28"/>
  <c r="BK371" i="28"/>
  <c r="J252" i="28"/>
  <c r="BK144" i="28"/>
  <c r="J378" i="28"/>
  <c r="J253" i="28"/>
  <c r="J94" i="29"/>
  <c r="BK125" i="30"/>
  <c r="BK142" i="30"/>
  <c r="J127" i="30"/>
  <c r="BK129" i="30"/>
  <c r="BK173" i="31"/>
  <c r="BK148" i="31"/>
  <c r="BK158" i="31"/>
  <c r="J94" i="31"/>
  <c r="J143" i="32"/>
  <c r="J113" i="32"/>
  <c r="BK155" i="33"/>
  <c r="J90" i="33"/>
  <c r="BK143" i="33"/>
  <c r="BK153" i="33"/>
  <c r="BK108" i="34"/>
  <c r="J104" i="34"/>
  <c r="J105" i="34"/>
  <c r="J93" i="34"/>
  <c r="J105" i="35"/>
  <c r="J133" i="36"/>
  <c r="J92" i="36"/>
  <c r="J102" i="36"/>
  <c r="J105" i="36"/>
  <c r="BK107" i="36"/>
  <c r="BK2736" i="2"/>
  <c r="BK2652" i="2"/>
  <c r="J2606" i="2"/>
  <c r="BK2363" i="2"/>
  <c r="J2181" i="2"/>
  <c r="J2056" i="2"/>
  <c r="BK2001" i="2"/>
  <c r="BK1932" i="2"/>
  <c r="BK1739" i="2"/>
  <c r="BK1571" i="2"/>
  <c r="BK1213" i="2"/>
  <c r="BK1090" i="2"/>
  <c r="J939" i="2"/>
  <c r="J798" i="2"/>
  <c r="BK684" i="2"/>
  <c r="BK543" i="2"/>
  <c r="J348" i="2"/>
  <c r="J214" i="2"/>
  <c r="BK2614" i="2"/>
  <c r="J2475" i="2"/>
  <c r="BK2370" i="2"/>
  <c r="BK2265" i="2"/>
  <c r="BK2124" i="2"/>
  <c r="BK2028" i="2"/>
  <c r="J1997" i="2"/>
  <c r="J1791" i="2"/>
  <c r="BK1680" i="2"/>
  <c r="J1611" i="2"/>
  <c r="J1457" i="2"/>
  <c r="BK1332" i="2"/>
  <c r="J1250" i="2"/>
  <c r="J1134" i="2"/>
  <c r="BK888" i="2"/>
  <c r="J775" i="2"/>
  <c r="BK527" i="2"/>
  <c r="J278" i="2"/>
  <c r="BK152" i="2"/>
  <c r="J2776" i="2"/>
  <c r="BK2686" i="2"/>
  <c r="J2586" i="2"/>
  <c r="BK2373" i="2"/>
  <c r="BK2318" i="2"/>
  <c r="BK2221" i="2"/>
  <c r="BK2139" i="2"/>
  <c r="BK2059" i="2"/>
  <c r="J2022" i="2"/>
  <c r="J1954" i="2"/>
  <c r="BK1846" i="2"/>
  <c r="BK1650" i="2"/>
  <c r="J1538" i="2"/>
  <c r="J1390" i="2"/>
  <c r="BK1250" i="2"/>
  <c r="J1122" i="2"/>
  <c r="J969" i="2"/>
  <c r="BK847" i="2"/>
  <c r="J675" i="2"/>
  <c r="BK493" i="2"/>
  <c r="BK287" i="2"/>
  <c r="J164" i="2"/>
  <c r="BK540" i="3"/>
  <c r="BK515" i="3"/>
  <c r="J465" i="3"/>
  <c r="BK402" i="3"/>
  <c r="J323" i="3"/>
  <c r="J255" i="3"/>
  <c r="BK137" i="3"/>
  <c r="J564" i="3"/>
  <c r="BK525" i="3"/>
  <c r="BK418" i="3"/>
  <c r="J281" i="3"/>
  <c r="J154" i="3"/>
  <c r="BK576" i="3"/>
  <c r="BK527" i="3"/>
  <c r="J478" i="3"/>
  <c r="BK399" i="3"/>
  <c r="BK317" i="3"/>
  <c r="J254" i="3"/>
  <c r="J157" i="3"/>
  <c r="J555" i="3"/>
  <c r="BK500" i="3"/>
  <c r="BK458" i="3"/>
  <c r="BK392" i="3"/>
  <c r="J290" i="3"/>
  <c r="J252" i="3"/>
  <c r="J190" i="3"/>
  <c r="J146" i="3"/>
  <c r="BK305" i="4"/>
  <c r="J296" i="4"/>
  <c r="J276" i="4"/>
  <c r="BK262" i="4"/>
  <c r="J253" i="4"/>
  <c r="J241" i="4"/>
  <c r="J224" i="4"/>
  <c r="J210" i="4"/>
  <c r="J199" i="4"/>
  <c r="BK181" i="4"/>
  <c r="J166" i="4"/>
  <c r="BK152" i="4"/>
  <c r="BK136" i="4"/>
  <c r="J131" i="4"/>
  <c r="J119" i="4"/>
  <c r="J108" i="4"/>
  <c r="BK281" i="5"/>
  <c r="J236" i="5"/>
  <c r="J215" i="5"/>
  <c r="J191" i="5"/>
  <c r="J168" i="5"/>
  <c r="J134" i="5"/>
  <c r="J109" i="5"/>
  <c r="BK261" i="5"/>
  <c r="BK229" i="5"/>
  <c r="BK195" i="5"/>
  <c r="J179" i="5"/>
  <c r="BK161" i="5"/>
  <c r="BK137" i="5"/>
  <c r="J270" i="5"/>
  <c r="BK245" i="5"/>
  <c r="J211" i="5"/>
  <c r="BK138" i="5"/>
  <c r="BK111" i="5"/>
  <c r="BK239" i="5"/>
  <c r="BK223" i="5"/>
  <c r="BK170" i="5"/>
  <c r="BK141" i="5"/>
  <c r="J188" i="6"/>
  <c r="BK155" i="6"/>
  <c r="J175" i="6"/>
  <c r="J114" i="6"/>
  <c r="J147" i="6"/>
  <c r="J112" i="6"/>
  <c r="J150" i="6"/>
  <c r="J125" i="6"/>
  <c r="J235" i="7"/>
  <c r="J166" i="7"/>
  <c r="J130" i="7"/>
  <c r="BK171" i="7"/>
  <c r="J120" i="7"/>
  <c r="J197" i="7"/>
  <c r="BK134" i="7"/>
  <c r="BK122" i="8"/>
  <c r="J104" i="8"/>
  <c r="J143" i="8"/>
  <c r="J142" i="9"/>
  <c r="J126" i="9"/>
  <c r="J2623" i="10"/>
  <c r="J2378" i="10"/>
  <c r="J2223" i="10"/>
  <c r="J2106" i="10"/>
  <c r="J2004" i="10"/>
  <c r="J1897" i="10"/>
  <c r="BK1734" i="10"/>
  <c r="BK1627" i="10"/>
  <c r="J1464" i="10"/>
  <c r="J1358" i="10"/>
  <c r="J1228" i="10"/>
  <c r="BK915" i="10"/>
  <c r="BK643" i="10"/>
  <c r="BK405" i="10"/>
  <c r="BK269" i="10"/>
  <c r="J2824" i="10"/>
  <c r="J2784" i="10"/>
  <c r="BK2636" i="10"/>
  <c r="BK2473" i="10"/>
  <c r="BK2318" i="10"/>
  <c r="J2151" i="10"/>
  <c r="BK2029" i="10"/>
  <c r="J1758" i="10"/>
  <c r="J1574" i="10"/>
  <c r="J1276" i="10"/>
  <c r="BK972" i="10"/>
  <c r="J295" i="10"/>
  <c r="BK148" i="10"/>
  <c r="J2377" i="10"/>
  <c r="BK2322" i="10"/>
  <c r="BK2213" i="10"/>
  <c r="BK2058" i="10"/>
  <c r="BK1967" i="10"/>
  <c r="BK1874" i="10"/>
  <c r="BK1638" i="10"/>
  <c r="BK1486" i="10"/>
  <c r="J1403" i="10"/>
  <c r="BK1216" i="10"/>
  <c r="J1076" i="10"/>
  <c r="J809" i="10"/>
  <c r="BK612" i="10"/>
  <c r="J383" i="10"/>
  <c r="BK195" i="10"/>
  <c r="J2608" i="10"/>
  <c r="J2322" i="10"/>
  <c r="J2131" i="10"/>
  <c r="BK2052" i="10"/>
  <c r="J1997" i="10"/>
  <c r="J1697" i="10"/>
  <c r="J1099" i="10"/>
  <c r="BK818" i="10"/>
  <c r="BK584" i="10"/>
  <c r="BK383" i="10"/>
  <c r="J242" i="10"/>
  <c r="BK582" i="11"/>
  <c r="BK527" i="11"/>
  <c r="J425" i="11"/>
  <c r="BK363" i="11"/>
  <c r="BK232" i="11"/>
  <c r="J570" i="11"/>
  <c r="BK532" i="11"/>
  <c r="J447" i="11"/>
  <c r="BK330" i="11"/>
  <c r="J216" i="11"/>
  <c r="J106" i="11"/>
  <c r="BK495" i="11"/>
  <c r="BK425" i="11"/>
  <c r="BK265" i="11"/>
  <c r="BK202" i="11"/>
  <c r="J564" i="11"/>
  <c r="BK486" i="11"/>
  <c r="J373" i="11"/>
  <c r="BK216" i="11"/>
  <c r="BK122" i="11"/>
  <c r="J268" i="12"/>
  <c r="J216" i="12"/>
  <c r="J137" i="12"/>
  <c r="J283" i="12"/>
  <c r="J204" i="12"/>
  <c r="J140" i="12"/>
  <c r="BK106" i="12"/>
  <c r="J213" i="12"/>
  <c r="J141" i="12"/>
  <c r="J293" i="12"/>
  <c r="J178" i="12"/>
  <c r="BK140" i="12"/>
  <c r="J118" i="12"/>
  <c r="J261" i="13"/>
  <c r="BK235" i="13"/>
  <c r="J149" i="13"/>
  <c r="J112" i="13"/>
  <c r="J221" i="13"/>
  <c r="J167" i="13"/>
  <c r="BK146" i="13"/>
  <c r="BK273" i="13"/>
  <c r="BK233" i="13"/>
  <c r="BK185" i="13"/>
  <c r="J137" i="13"/>
  <c r="BK115" i="13"/>
  <c r="J233" i="13"/>
  <c r="BK183" i="13"/>
  <c r="J171" i="13"/>
  <c r="BK150" i="13"/>
  <c r="J182" i="14"/>
  <c r="J140" i="14"/>
  <c r="BK178" i="14"/>
  <c r="J154" i="14"/>
  <c r="BK169" i="14"/>
  <c r="J149" i="14"/>
  <c r="J108" i="14"/>
  <c r="BK136" i="14"/>
  <c r="BK102" i="14"/>
  <c r="BK146" i="15"/>
  <c r="J217" i="15"/>
  <c r="J157" i="15"/>
  <c r="J121" i="15"/>
  <c r="BK203" i="15"/>
  <c r="J106" i="15"/>
  <c r="J191" i="15"/>
  <c r="J125" i="15"/>
  <c r="J110" i="16"/>
  <c r="J108" i="16"/>
  <c r="J105" i="16"/>
  <c r="BK138" i="17"/>
  <c r="BK118" i="17"/>
  <c r="J118" i="17"/>
  <c r="J2272" i="18"/>
  <c r="J2237" i="18"/>
  <c r="BK2195" i="18"/>
  <c r="BK2137" i="18"/>
  <c r="J2043" i="18"/>
  <c r="J1919" i="18"/>
  <c r="BK1791" i="18"/>
  <c r="J1646" i="18"/>
  <c r="BK1521" i="18"/>
  <c r="BK1488" i="18"/>
  <c r="BK1465" i="18"/>
  <c r="J1344" i="18"/>
  <c r="J1198" i="18"/>
  <c r="J1081" i="18"/>
  <c r="J974" i="18"/>
  <c r="BK810" i="18"/>
  <c r="J767" i="18"/>
  <c r="J687" i="18"/>
  <c r="BK321" i="18"/>
  <c r="J196" i="18"/>
  <c r="BK2159" i="18"/>
  <c r="BK1992" i="18"/>
  <c r="BK1801" i="18"/>
  <c r="BK1663" i="18"/>
  <c r="J1533" i="18"/>
  <c r="BK1314" i="18"/>
  <c r="BK1173" i="18"/>
  <c r="BK1053" i="18"/>
  <c r="J999" i="18"/>
  <c r="BK814" i="18"/>
  <c r="J679" i="18"/>
  <c r="J511" i="18"/>
  <c r="J273" i="18"/>
  <c r="J2078" i="18"/>
  <c r="J1920" i="18"/>
  <c r="BK1774" i="18"/>
  <c r="BK1601" i="18"/>
  <c r="J1513" i="18"/>
  <c r="BK1434" i="18"/>
  <c r="J1159" i="18"/>
  <c r="BK589" i="18"/>
  <c r="BK455" i="18"/>
  <c r="J293" i="18"/>
  <c r="BK2085" i="18"/>
  <c r="BK1894" i="18"/>
  <c r="J1703" i="18"/>
  <c r="J1577" i="18"/>
  <c r="BK1390" i="18"/>
  <c r="J1210" i="18"/>
  <c r="BK1047" i="18"/>
  <c r="BK802" i="18"/>
  <c r="BK655" i="18"/>
  <c r="BK504" i="18"/>
  <c r="J321" i="18"/>
  <c r="J534" i="19"/>
  <c r="J455" i="19"/>
  <c r="J412" i="19"/>
  <c r="J248" i="19"/>
  <c r="J170" i="19"/>
  <c r="J513" i="19"/>
  <c r="J442" i="19"/>
  <c r="J398" i="19"/>
  <c r="J316" i="19"/>
  <c r="J196" i="19"/>
  <c r="J525" i="19"/>
  <c r="BK458" i="19"/>
  <c r="BK287" i="19"/>
  <c r="BK164" i="19"/>
  <c r="BK510" i="19"/>
  <c r="BK453" i="19"/>
  <c r="J349" i="19"/>
  <c r="BK196" i="19"/>
  <c r="BK317" i="20"/>
  <c r="J247" i="20"/>
  <c r="J173" i="20"/>
  <c r="J288" i="20"/>
  <c r="BK218" i="20"/>
  <c r="BK203" i="23"/>
  <c r="J121" i="23"/>
  <c r="BK128" i="24"/>
  <c r="BK101" i="24"/>
  <c r="J141" i="24"/>
  <c r="J120" i="25"/>
  <c r="BK116" i="25"/>
  <c r="BK97" i="25"/>
  <c r="J292" i="26"/>
  <c r="J367" i="26"/>
  <c r="J208" i="26"/>
  <c r="BK275" i="26"/>
  <c r="J108" i="26"/>
  <c r="J154" i="26"/>
  <c r="J411" i="27"/>
  <c r="J352" i="27"/>
  <c r="J236" i="27"/>
  <c r="J107" i="27"/>
  <c r="BK371" i="27"/>
  <c r="BK123" i="27"/>
  <c r="J369" i="27"/>
  <c r="J304" i="27"/>
  <c r="J188" i="27"/>
  <c r="J517" i="27"/>
  <c r="BK352" i="27"/>
  <c r="BK228" i="27"/>
  <c r="BK107" i="27"/>
  <c r="J263" i="28"/>
  <c r="BK454" i="28"/>
  <c r="J334" i="28"/>
  <c r="BK263" i="28"/>
  <c r="BK137" i="28"/>
  <c r="BK367" i="28"/>
  <c r="BK251" i="28"/>
  <c r="J128" i="28"/>
  <c r="J367" i="28"/>
  <c r="J243" i="28"/>
  <c r="J142" i="30"/>
  <c r="J144" i="30"/>
  <c r="BK156" i="30"/>
  <c r="BK139" i="30"/>
  <c r="J96" i="30"/>
  <c r="J112" i="31"/>
  <c r="J109" i="31"/>
  <c r="BK106" i="31"/>
  <c r="BK145" i="32"/>
  <c r="J107" i="32"/>
  <c r="BK143" i="32"/>
  <c r="J153" i="33"/>
  <c r="J164" i="33"/>
  <c r="J138" i="33"/>
  <c r="J109" i="33"/>
  <c r="J91" i="34"/>
  <c r="J99" i="34"/>
  <c r="J108" i="34"/>
  <c r="J107" i="35"/>
  <c r="J122" i="36"/>
  <c r="BK142" i="36"/>
  <c r="J97" i="36"/>
  <c r="J119" i="36"/>
  <c r="BK133" i="36"/>
  <c r="J2740" i="2"/>
  <c r="J2634" i="2"/>
  <c r="BK2469" i="2"/>
  <c r="J2294" i="2"/>
  <c r="J2159" i="2"/>
  <c r="J2053" i="2"/>
  <c r="BK1992" i="2"/>
  <c r="J1869" i="2"/>
  <c r="J1702" i="2"/>
  <c r="BK1435" i="2"/>
  <c r="J1151" i="2"/>
  <c r="BK1057" i="2"/>
  <c r="BK824" i="2"/>
  <c r="J690" i="2"/>
  <c r="BK553" i="2"/>
  <c r="BK407" i="2"/>
  <c r="BK220" i="2"/>
  <c r="J133" i="2"/>
  <c r="J2469" i="2"/>
  <c r="BK2358" i="2"/>
  <c r="BK2245" i="2"/>
  <c r="BK2086" i="2"/>
  <c r="BK2006" i="2"/>
  <c r="J1998" i="2"/>
  <c r="J1748" i="2"/>
  <c r="BK1624" i="2"/>
  <c r="BK1483" i="2"/>
  <c r="J1337" i="2"/>
  <c r="BK1229" i="2"/>
  <c r="J1096" i="2"/>
  <c r="BK838" i="2"/>
  <c r="BK547" i="2"/>
  <c r="BK358" i="2"/>
  <c r="J231" i="2"/>
  <c r="J2807" i="2"/>
  <c r="J2721" i="2"/>
  <c r="BK2598" i="2"/>
  <c r="J2428" i="2"/>
  <c r="BK2326" i="2"/>
  <c r="BK2226" i="2"/>
  <c r="J2174" i="2"/>
  <c r="J2104" i="2"/>
  <c r="BK2050" i="2"/>
  <c r="J2001" i="2"/>
  <c r="J1904" i="2"/>
  <c r="BK1694" i="2"/>
  <c r="BK1555" i="2"/>
  <c r="J1395" i="2"/>
  <c r="J1257" i="2"/>
  <c r="J1139" i="2"/>
  <c r="BK1039" i="2"/>
  <c r="BK860" i="2"/>
  <c r="J671" i="2"/>
  <c r="BK397" i="2"/>
  <c r="BK278" i="2"/>
  <c r="AS67" i="1"/>
  <c r="BK330" i="3"/>
  <c r="J170" i="3"/>
  <c r="J116" i="3"/>
  <c r="BK532" i="3"/>
  <c r="J476" i="3"/>
  <c r="BK405" i="3"/>
  <c r="J305" i="3"/>
  <c r="BK225" i="3"/>
  <c r="BK110" i="3"/>
  <c r="J491" i="3"/>
  <c r="J462" i="3"/>
  <c r="J379" i="3"/>
  <c r="BK290" i="3"/>
  <c r="BK247" i="3"/>
  <c r="J110" i="3"/>
  <c r="J522" i="3"/>
  <c r="BK467" i="3"/>
  <c r="BK414" i="3"/>
  <c r="J385" i="3"/>
  <c r="BK272" i="3"/>
  <c r="J196" i="3"/>
  <c r="BK141" i="3"/>
  <c r="BK304" i="4"/>
  <c r="BK287" i="4"/>
  <c r="BK274" i="4"/>
  <c r="J262" i="4"/>
  <c r="BK245" i="4"/>
  <c r="J227" i="4"/>
  <c r="BK210" i="4"/>
  <c r="BK200" i="4"/>
  <c r="J196" i="4"/>
  <c r="J143" i="4"/>
  <c r="J133" i="4"/>
  <c r="BK126" i="4"/>
  <c r="BK108" i="4"/>
  <c r="BK276" i="5"/>
  <c r="BK248" i="5"/>
  <c r="J223" i="5"/>
  <c r="BK177" i="5"/>
  <c r="BK136" i="5"/>
  <c r="J112" i="5"/>
  <c r="J258" i="5"/>
  <c r="J214" i="5"/>
  <c r="J202" i="5"/>
  <c r="BK186" i="5"/>
  <c r="J177" i="5"/>
  <c r="J141" i="5"/>
  <c r="J272" i="5"/>
  <c r="BK244" i="5"/>
  <c r="BK214" i="5"/>
  <c r="BK140" i="5"/>
  <c r="BK112" i="5"/>
  <c r="BK254" i="5"/>
  <c r="BK226" i="5"/>
  <c r="J203" i="5"/>
  <c r="BK150" i="5"/>
  <c r="J124" i="5"/>
  <c r="BK100" i="5"/>
  <c r="BK154" i="6"/>
  <c r="J107" i="6"/>
  <c r="J165" i="6"/>
  <c r="J109" i="6"/>
  <c r="BK166" i="6"/>
  <c r="BK122" i="6"/>
  <c r="BK174" i="6"/>
  <c r="J142" i="6"/>
  <c r="J108" i="6"/>
  <c r="BK212" i="7"/>
  <c r="BK160" i="7"/>
  <c r="BK101" i="7"/>
  <c r="BK151" i="7"/>
  <c r="J239" i="7"/>
  <c r="J160" i="7"/>
  <c r="J103" i="7"/>
  <c r="BK104" i="8"/>
  <c r="BK135" i="8"/>
  <c r="J141" i="8"/>
  <c r="J99" i="8"/>
  <c r="J101" i="9"/>
  <c r="J99" i="9"/>
  <c r="J89" i="9"/>
  <c r="BK2616" i="10"/>
  <c r="J2372" i="10"/>
  <c r="J2233" i="10"/>
  <c r="BK2079" i="10"/>
  <c r="J1967" i="10"/>
  <c r="BK1794" i="10"/>
  <c r="J1705" i="10"/>
  <c r="J1588" i="10"/>
  <c r="J1408" i="10"/>
  <c r="BK1253" i="10"/>
  <c r="BK1060" i="10"/>
  <c r="J852" i="10"/>
  <c r="J689" i="10"/>
  <c r="BK373" i="10"/>
  <c r="J134" i="10"/>
  <c r="BK2804" i="10"/>
  <c r="J2748" i="10"/>
  <c r="BK2729" i="10"/>
  <c r="J2688" i="10"/>
  <c r="J2519" i="10"/>
  <c r="J2370" i="10"/>
  <c r="BK2198" i="10"/>
  <c r="J2060" i="10"/>
  <c r="BK2006" i="10"/>
  <c r="J1614" i="10"/>
  <c r="BK1264" i="10"/>
  <c r="BK1232" i="10"/>
  <c r="BK1099" i="10"/>
  <c r="J881" i="10"/>
  <c r="BK593" i="10"/>
  <c r="J373" i="10"/>
  <c r="J214" i="10"/>
  <c r="J117" i="10"/>
  <c r="BK2378" i="10"/>
  <c r="J2296" i="10"/>
  <c r="J2176" i="10"/>
  <c r="J2032" i="10"/>
  <c r="BK1947" i="10"/>
  <c r="J1755" i="10"/>
  <c r="J1558" i="10"/>
  <c r="BK1414" i="10"/>
  <c r="BK1312" i="10"/>
  <c r="J1125" i="10"/>
  <c r="J876" i="10"/>
  <c r="BK756" i="10"/>
  <c r="BK501" i="10"/>
  <c r="J275" i="10"/>
  <c r="J2632" i="10"/>
  <c r="J2426" i="10"/>
  <c r="J2247" i="10"/>
  <c r="BK2034" i="10"/>
  <c r="J1961" i="10"/>
  <c r="BK1160" i="10"/>
  <c r="BK1042" i="10"/>
  <c r="J748" i="10"/>
  <c r="BK542" i="10"/>
  <c r="J317" i="10"/>
  <c r="J221" i="10"/>
  <c r="J586" i="11"/>
  <c r="J532" i="11"/>
  <c r="BK465" i="11"/>
  <c r="J323" i="11"/>
  <c r="BK190" i="11"/>
  <c r="J582" i="11"/>
  <c r="BK512" i="11"/>
  <c r="J444" i="11"/>
  <c r="J311" i="11"/>
  <c r="BK213" i="11"/>
  <c r="BK113" i="11"/>
  <c r="J500" i="11"/>
  <c r="J458" i="11"/>
  <c r="BK385" i="11"/>
  <c r="J278" i="11"/>
  <c r="J173" i="11"/>
  <c r="BK505" i="11"/>
  <c r="J431" i="11"/>
  <c r="J284" i="11"/>
  <c r="J202" i="11"/>
  <c r="J116" i="11"/>
  <c r="J262" i="12"/>
  <c r="J196" i="12"/>
  <c r="J304" i="12"/>
  <c r="J247" i="12"/>
  <c r="BK155" i="12"/>
  <c r="BK117" i="12"/>
  <c r="J236" i="12"/>
  <c r="BK193" i="12"/>
  <c r="J106" i="12"/>
  <c r="J251" i="12"/>
  <c r="J161" i="12"/>
  <c r="J131" i="12"/>
  <c r="J249" i="13"/>
  <c r="J198" i="13"/>
  <c r="J168" i="13"/>
  <c r="BK100" i="13"/>
  <c r="J235" i="13"/>
  <c r="J200" i="13"/>
  <c r="J157" i="13"/>
  <c r="J100" i="13"/>
  <c r="J251" i="13"/>
  <c r="J216" i="13"/>
  <c r="J176" i="13"/>
  <c r="BK134" i="13"/>
  <c r="BK288" i="13"/>
  <c r="BK244" i="13"/>
  <c r="J214" i="13"/>
  <c r="BK167" i="13"/>
  <c r="BK108" i="13"/>
  <c r="BK160" i="14"/>
  <c r="BK185" i="14"/>
  <c r="J155" i="14"/>
  <c r="BK112" i="14"/>
  <c r="J168" i="14"/>
  <c r="BK125" i="14"/>
  <c r="J165" i="14"/>
  <c r="BK118" i="14"/>
  <c r="J197" i="15"/>
  <c r="J110" i="15"/>
  <c r="BK189" i="15"/>
  <c r="J146" i="15"/>
  <c r="J227" i="15"/>
  <c r="J176" i="15"/>
  <c r="J101" i="15"/>
  <c r="BK217" i="15"/>
  <c r="J160" i="15"/>
  <c r="J105" i="15"/>
  <c r="BK107" i="16"/>
  <c r="BK143" i="16"/>
  <c r="BK128" i="16"/>
  <c r="J124" i="17"/>
  <c r="BK126" i="17"/>
  <c r="J142" i="17"/>
  <c r="BK116" i="17"/>
  <c r="BK2267" i="18"/>
  <c r="J2220" i="18"/>
  <c r="BK2171" i="18"/>
  <c r="J2098" i="18"/>
  <c r="J1979" i="18"/>
  <c r="J1796" i="18"/>
  <c r="J1658" i="18"/>
  <c r="J1378" i="18"/>
  <c r="BK1262" i="18"/>
  <c r="BK1122" i="18"/>
  <c r="BK1045" i="18"/>
  <c r="J964" i="18"/>
  <c r="BK783" i="18"/>
  <c r="BK695" i="18"/>
  <c r="J423" i="18"/>
  <c r="BK261" i="18"/>
  <c r="J155" i="18"/>
  <c r="BK2071" i="18"/>
  <c r="J1894" i="18"/>
  <c r="J1744" i="18"/>
  <c r="J1597" i="18"/>
  <c r="J1429" i="18"/>
  <c r="J1231" i="18"/>
  <c r="J1134" i="18"/>
  <c r="J1015" i="18"/>
  <c r="BK846" i="18"/>
  <c r="BK752" i="18"/>
  <c r="BK624" i="18"/>
  <c r="J340" i="18"/>
  <c r="J2155" i="18"/>
  <c r="J2035" i="18"/>
  <c r="BK1905" i="18"/>
  <c r="BK1703" i="18"/>
  <c r="BK1569" i="18"/>
  <c r="BK1481" i="18"/>
  <c r="BK1336" i="18"/>
  <c r="BK1098" i="18"/>
  <c r="BK526" i="18"/>
  <c r="J256" i="18"/>
  <c r="J1966" i="18"/>
  <c r="J1816" i="18"/>
  <c r="BK1621" i="18"/>
  <c r="BK1451" i="18"/>
  <c r="J1285" i="18"/>
  <c r="J1148" i="18"/>
  <c r="J991" i="18"/>
  <c r="BK771" i="18"/>
  <c r="BK609" i="18"/>
  <c r="BK418" i="18"/>
  <c r="J225" i="18"/>
  <c r="J481" i="19"/>
  <c r="BK407" i="19"/>
  <c r="J352" i="19"/>
  <c r="J240" i="19"/>
  <c r="J147" i="19"/>
  <c r="J504" i="19"/>
  <c r="BK429" i="19"/>
  <c r="J381" i="19"/>
  <c r="BK256" i="19"/>
  <c r="BK128" i="19"/>
  <c r="J485" i="19"/>
  <c r="BK355" i="19"/>
  <c r="BK221" i="19"/>
  <c r="BK110" i="19"/>
  <c r="BK433" i="19"/>
  <c r="J346" i="19"/>
  <c r="J200" i="19"/>
  <c r="J106" i="19"/>
  <c r="BK214" i="20"/>
  <c r="BK142" i="20"/>
  <c r="J282" i="20"/>
  <c r="BK213" i="20"/>
  <c r="J143" i="20"/>
  <c r="BK277" i="20"/>
  <c r="J182" i="20"/>
  <c r="J127" i="20"/>
  <c r="J256" i="20"/>
  <c r="J191" i="20"/>
  <c r="J134" i="20"/>
  <c r="J247" i="21"/>
  <c r="BK207" i="21"/>
  <c r="BK165" i="21"/>
  <c r="BK111" i="21"/>
  <c r="BK226" i="21"/>
  <c r="J181" i="21"/>
  <c r="BK146" i="21"/>
  <c r="BK247" i="21"/>
  <c r="BK215" i="21"/>
  <c r="J184" i="21"/>
  <c r="J120" i="21"/>
  <c r="BK253" i="21"/>
  <c r="BK210" i="21"/>
  <c r="J166" i="21"/>
  <c r="J124" i="21"/>
  <c r="J158" i="22"/>
  <c r="BK112" i="22"/>
  <c r="J152" i="22"/>
  <c r="BK111" i="22"/>
  <c r="BK170" i="22"/>
  <c r="J111" i="22"/>
  <c r="J176" i="22"/>
  <c r="J133" i="22"/>
  <c r="J183" i="23"/>
  <c r="J101" i="23"/>
  <c r="J152" i="23"/>
  <c r="J100" i="23"/>
  <c r="BK104" i="23"/>
  <c r="BK167" i="23"/>
  <c r="BK105" i="23"/>
  <c r="J110" i="24"/>
  <c r="J113" i="24"/>
  <c r="BK110" i="24"/>
  <c r="BK93" i="25"/>
  <c r="BK112" i="25"/>
  <c r="BK95" i="25"/>
  <c r="BK178" i="26"/>
  <c r="J296" i="26"/>
  <c r="J218" i="26"/>
  <c r="J103" i="26"/>
  <c r="J356" i="26"/>
  <c r="BK171" i="26"/>
  <c r="BK301" i="26"/>
  <c r="J477" i="27"/>
  <c r="BK383" i="27"/>
  <c r="J308" i="27"/>
  <c r="J169" i="27"/>
  <c r="J482" i="27"/>
  <c r="BK366" i="27"/>
  <c r="J194" i="27"/>
  <c r="J133" i="27"/>
  <c r="BK374" i="27"/>
  <c r="BK251" i="27"/>
  <c r="J141" i="27"/>
  <c r="BK482" i="27"/>
  <c r="J379" i="27"/>
  <c r="BK236" i="27"/>
  <c r="J183" i="27"/>
  <c r="BK418" i="28"/>
  <c r="J288" i="28"/>
  <c r="BK154" i="28"/>
  <c r="BK390" i="28"/>
  <c r="J257" i="28"/>
  <c r="BK172" i="28"/>
  <c r="J363" i="28"/>
  <c r="J250" i="28"/>
  <c r="J137" i="28"/>
  <c r="J302" i="28"/>
  <c r="BK151" i="28"/>
  <c r="BK94" i="29"/>
  <c r="BK105" i="30"/>
  <c r="J139" i="30"/>
  <c r="BK150" i="30"/>
  <c r="J150" i="30"/>
  <c r="J114" i="30"/>
  <c r="BK139" i="31"/>
  <c r="J136" i="31"/>
  <c r="J131" i="31"/>
  <c r="J106" i="31"/>
  <c r="J101" i="32"/>
  <c r="J110" i="32"/>
  <c r="J120" i="33"/>
  <c r="BK115" i="33"/>
  <c r="BK115" i="34"/>
  <c r="J94" i="34"/>
  <c r="J107" i="34"/>
  <c r="BK100" i="35"/>
  <c r="J103" i="35"/>
  <c r="BK112" i="36"/>
  <c r="BK123" i="36"/>
  <c r="J94" i="36"/>
  <c r="J110" i="36"/>
  <c r="BK129" i="36"/>
  <c r="BK2791" i="2"/>
  <c r="J2716" i="2"/>
  <c r="BK2617" i="2"/>
  <c r="J2440" i="2"/>
  <c r="J2277" i="2"/>
  <c r="BK2174" i="2"/>
  <c r="BK2054" i="2"/>
  <c r="J1993" i="2"/>
  <c r="BK1791" i="2"/>
  <c r="J1686" i="2"/>
  <c r="J1319" i="2"/>
  <c r="BK1171" i="2"/>
  <c r="J1051" i="2"/>
  <c r="BK853" i="2"/>
  <c r="J749" i="2"/>
  <c r="J581" i="2"/>
  <c r="J342" i="2"/>
  <c r="BK159" i="2"/>
  <c r="J2578" i="2"/>
  <c r="J2373" i="2"/>
  <c r="BK2289" i="2"/>
  <c r="J2144" i="2"/>
  <c r="J2058" i="2"/>
  <c r="J2003" i="2"/>
  <c r="J1909" i="2"/>
  <c r="BK1752" i="2"/>
  <c r="BK1602" i="2"/>
  <c r="BK1405" i="2"/>
  <c r="BK1309" i="2"/>
  <c r="J1200" i="2"/>
  <c r="BK1069" i="2"/>
  <c r="J806" i="2"/>
  <c r="BK539" i="2"/>
  <c r="BK348" i="2"/>
  <c r="J183" i="2"/>
  <c r="BK2765" i="2"/>
  <c r="J2657" i="2"/>
  <c r="J2528" i="2"/>
  <c r="BK2372" i="2"/>
  <c r="J2306" i="2"/>
  <c r="BK2216" i="2"/>
  <c r="J2114" i="2"/>
  <c r="J2054" i="2"/>
  <c r="BK2003" i="2"/>
  <c r="J1951" i="2"/>
  <c r="BK1734" i="2"/>
  <c r="J1619" i="2"/>
  <c r="BK1457" i="2"/>
  <c r="J1368" i="2"/>
  <c r="BK1239" i="2"/>
  <c r="J1157" i="2"/>
  <c r="J1045" i="2"/>
  <c r="BK868" i="2"/>
  <c r="J719" i="2"/>
  <c r="BK505" i="2"/>
  <c r="BK302" i="2"/>
  <c r="BK239" i="2"/>
  <c r="J126" i="5"/>
  <c r="J174" i="6"/>
  <c r="J149" i="6"/>
  <c r="BK114" i="6"/>
  <c r="BK177" i="6"/>
  <c r="BK152" i="6"/>
  <c r="J111" i="6"/>
  <c r="J172" i="6"/>
  <c r="BK134" i="6"/>
  <c r="BK104" i="6"/>
  <c r="J171" i="6"/>
  <c r="BK143" i="6"/>
  <c r="BK120" i="6"/>
  <c r="BK120" i="7"/>
  <c r="J210" i="7"/>
  <c r="J168" i="7"/>
  <c r="J219" i="7"/>
  <c r="J159" i="7"/>
  <c r="J107" i="7"/>
  <c r="BK219" i="7"/>
  <c r="BK176" i="7"/>
  <c r="BK125" i="7"/>
  <c r="J132" i="8"/>
  <c r="J123" i="8"/>
  <c r="BK101" i="8"/>
  <c r="J139" i="8"/>
  <c r="BK110" i="8"/>
  <c r="BK138" i="9"/>
  <c r="BK103" i="9"/>
  <c r="J120" i="9"/>
  <c r="J136" i="9"/>
  <c r="BK101" i="9"/>
  <c r="J103" i="9"/>
  <c r="J2604" i="10"/>
  <c r="J2373" i="10"/>
  <c r="BK2238" i="10"/>
  <c r="J2116" i="10"/>
  <c r="J2035" i="10"/>
  <c r="BK1997" i="10"/>
  <c r="J1902" i="10"/>
  <c r="BK1797" i="10"/>
  <c r="BK1737" i="10"/>
  <c r="J1643" i="10"/>
  <c r="BK1552" i="10"/>
  <c r="J1420" i="10"/>
  <c r="J1317" i="10"/>
  <c r="J1218" i="10"/>
  <c r="J1048" i="10"/>
  <c r="BK886" i="10"/>
  <c r="J770" i="10"/>
  <c r="J550" i="10"/>
  <c r="J367" i="10"/>
  <c r="BK201" i="10"/>
  <c r="J2799" i="10"/>
  <c r="J2758" i="10"/>
  <c r="BK2733" i="10"/>
  <c r="BK2718" i="10"/>
  <c r="J2654" i="10"/>
  <c r="BK2604" i="10"/>
  <c r="BK2434" i="10"/>
  <c r="BK2320" i="10"/>
  <c r="BK2193" i="10"/>
  <c r="J2058" i="10"/>
  <c r="J2008" i="10"/>
  <c r="J1716" i="10"/>
  <c r="BK1444" i="10"/>
  <c r="J1238" i="10"/>
  <c r="BK1193" i="10"/>
  <c r="J903" i="10"/>
  <c r="J674" i="10"/>
  <c r="BK410" i="10"/>
  <c r="J300" i="10"/>
  <c r="J160" i="10"/>
  <c r="BK2713" i="10"/>
  <c r="BK2376" i="10"/>
  <c r="BK2285" i="10"/>
  <c r="BK2183" i="10"/>
  <c r="J2059" i="10"/>
  <c r="BK2004" i="10"/>
  <c r="BK1924" i="10"/>
  <c r="BK1751" i="10"/>
  <c r="J1622" i="10"/>
  <c r="J1563" i="10"/>
  <c r="BK1432" i="10"/>
  <c r="BK1371" i="10"/>
  <c r="J1307" i="10"/>
  <c r="BK1174" i="10"/>
  <c r="J932" i="10"/>
  <c r="BK837" i="10"/>
  <c r="J739" i="10"/>
  <c r="BK496" i="10"/>
  <c r="BK300" i="10"/>
  <c r="BK2688" i="10"/>
  <c r="J2596" i="10"/>
  <c r="BK2360" i="10"/>
  <c r="BK2267" i="10"/>
  <c r="BK2091" i="10"/>
  <c r="J2024" i="10"/>
  <c r="BK1953" i="10"/>
  <c r="BK1198" i="10"/>
  <c r="BK1120" i="10"/>
  <c r="J891" i="10"/>
  <c r="J728" i="10"/>
  <c r="J580" i="10"/>
  <c r="J395" i="10"/>
  <c r="J311" i="10"/>
  <c r="BK117" i="10"/>
  <c r="BK567" i="11"/>
  <c r="BK525" i="11"/>
  <c r="J470" i="11"/>
  <c r="BK442" i="11"/>
  <c r="BK367" i="11"/>
  <c r="BK269" i="11"/>
  <c r="J161" i="11"/>
  <c r="J561" i="11"/>
  <c r="J522" i="11"/>
  <c r="J453" i="11"/>
  <c r="J388" i="11"/>
  <c r="BK323" i="11"/>
  <c r="J209" i="11"/>
  <c r="J122" i="11"/>
  <c r="J555" i="11"/>
  <c r="J486" i="11"/>
  <c r="BK431" i="11"/>
  <c r="J363" i="11"/>
  <c r="BK272" i="11"/>
  <c r="J134" i="11"/>
  <c r="BK530" i="11"/>
  <c r="J484" i="11"/>
  <c r="BK411" i="11"/>
  <c r="J305" i="11"/>
  <c r="J228" i="11"/>
  <c r="J146" i="11"/>
  <c r="BK299" i="12"/>
  <c r="J233" i="12"/>
  <c r="BK204" i="12"/>
  <c r="J152" i="12"/>
  <c r="J302" i="12"/>
  <c r="BK273" i="12"/>
  <c r="BK201" i="12"/>
  <c r="J143" i="12"/>
  <c r="J112" i="12"/>
  <c r="J245" i="12"/>
  <c r="BK196" i="12"/>
  <c r="BK150" i="12"/>
  <c r="BK311" i="12"/>
  <c r="BK255" i="12"/>
  <c r="BK166" i="12"/>
  <c r="BK137" i="12"/>
  <c r="J110" i="12"/>
  <c r="BK258" i="13"/>
  <c r="BK232" i="13"/>
  <c r="BK191" i="13"/>
  <c r="J134" i="13"/>
  <c r="BK106" i="13"/>
  <c r="J258" i="13"/>
  <c r="J236" i="13"/>
  <c r="J203" i="13"/>
  <c r="J180" i="13"/>
  <c r="J155" i="13"/>
  <c r="BK118" i="13"/>
  <c r="BK268" i="13"/>
  <c r="BK239" i="13"/>
  <c r="J212" i="13"/>
  <c r="BK180" i="13"/>
  <c r="J143" i="13"/>
  <c r="J117" i="13"/>
  <c r="BK285" i="13"/>
  <c r="J230" i="13"/>
  <c r="J207" i="13"/>
  <c r="BK160" i="13"/>
  <c r="J140" i="13"/>
  <c r="J106" i="13"/>
  <c r="BK164" i="14"/>
  <c r="BK134" i="14"/>
  <c r="J181" i="14"/>
  <c r="J161" i="14"/>
  <c r="BK111" i="14"/>
  <c r="J185" i="14"/>
  <c r="J153" i="14"/>
  <c r="BK122" i="14"/>
  <c r="J178" i="14"/>
  <c r="BK170" i="14"/>
  <c r="J125" i="14"/>
  <c r="BK193" i="15"/>
  <c r="J127" i="15"/>
  <c r="BK219" i="15"/>
  <c r="BK171" i="15"/>
  <c r="J142" i="15"/>
  <c r="BK233" i="15"/>
  <c r="J174" i="15"/>
  <c r="BK114" i="15"/>
  <c r="J210" i="15"/>
  <c r="J179" i="15"/>
  <c r="J138" i="15"/>
  <c r="BK103" i="15"/>
  <c r="BK119" i="16"/>
  <c r="BK116" i="16"/>
  <c r="BK125" i="16"/>
  <c r="J99" i="16"/>
  <c r="J103" i="17"/>
  <c r="J128" i="17"/>
  <c r="J99" i="17"/>
  <c r="J120" i="17"/>
  <c r="BK2276" i="18"/>
  <c r="J2250" i="18"/>
  <c r="BK2205" i="18"/>
  <c r="BK2170" i="18"/>
  <c r="BK2115" i="18"/>
  <c r="BK1999" i="18"/>
  <c r="J1947" i="18"/>
  <c r="BK1849" i="18"/>
  <c r="BK1759" i="18"/>
  <c r="J1668" i="18"/>
  <c r="J1410" i="18"/>
  <c r="J1293" i="18"/>
  <c r="BK1177" i="18"/>
  <c r="J1053" i="18"/>
  <c r="J890" i="18"/>
  <c r="J814" i="18"/>
  <c r="J724" i="18"/>
  <c r="J647" i="18"/>
  <c r="BK333" i="18"/>
  <c r="BK266" i="18"/>
  <c r="J134" i="18"/>
  <c r="J2063" i="18"/>
  <c r="BK1918" i="18"/>
  <c r="J1521" i="18"/>
  <c r="BK1374" i="18"/>
  <c r="BK1227" i="18"/>
  <c r="J1054" i="18"/>
  <c r="J961" i="18"/>
  <c r="J821" i="18"/>
  <c r="J719" i="18"/>
  <c r="BK519" i="18"/>
  <c r="J254" i="18"/>
  <c r="BK2043" i="18"/>
  <c r="J1849" i="18"/>
  <c r="BK1709" i="18"/>
  <c r="BK1625" i="18"/>
  <c r="J1488" i="18"/>
  <c r="J1218" i="18"/>
  <c r="BK633" i="18"/>
  <c r="J394" i="18"/>
  <c r="BK2144" i="18"/>
  <c r="BK2051" i="18"/>
  <c r="BK1899" i="18"/>
  <c r="BK1722" i="18"/>
  <c r="BK1565" i="18"/>
  <c r="J1336" i="18"/>
  <c r="J1213" i="18"/>
  <c r="BK1076" i="18"/>
  <c r="BK950" i="18"/>
  <c r="BK711" i="18"/>
  <c r="J577" i="18"/>
  <c r="J357" i="18"/>
  <c r="J216" i="18"/>
  <c r="J468" i="19"/>
  <c r="J372" i="19"/>
  <c r="BK243" i="19"/>
  <c r="J158" i="19"/>
  <c r="J522" i="19"/>
  <c r="J435" i="19"/>
  <c r="J384" i="19"/>
  <c r="BK273" i="19"/>
  <c r="J138" i="19"/>
  <c r="J477" i="19"/>
  <c r="J359" i="19"/>
  <c r="J189" i="19"/>
  <c r="J500" i="19"/>
  <c r="BK424" i="19"/>
  <c r="BK359" i="19"/>
  <c r="J224" i="19"/>
  <c r="BK116" i="19"/>
  <c r="BK244" i="20"/>
  <c r="BK168" i="20"/>
  <c r="J106" i="20"/>
  <c r="J235" i="20"/>
  <c r="J163" i="20"/>
  <c r="J265" i="20"/>
  <c r="BK173" i="20"/>
  <c r="J303" i="20"/>
  <c r="J214" i="20"/>
  <c r="J150" i="20"/>
  <c r="J263" i="21"/>
  <c r="J216" i="21"/>
  <c r="J162" i="21"/>
  <c r="J109" i="21"/>
  <c r="J235" i="21"/>
  <c r="BK197" i="21"/>
  <c r="J160" i="21"/>
  <c r="BK118" i="21"/>
  <c r="J241" i="21"/>
  <c r="BK196" i="21"/>
  <c r="BK166" i="21"/>
  <c r="BK109" i="21"/>
  <c r="J225" i="21"/>
  <c r="BK155" i="21"/>
  <c r="J118" i="21"/>
  <c r="BK161" i="22"/>
  <c r="BK120" i="22"/>
  <c r="J187" i="22"/>
  <c r="BK150" i="22"/>
  <c r="BK164" i="22"/>
  <c r="J125" i="22"/>
  <c r="J182" i="22"/>
  <c r="J144" i="22"/>
  <c r="BK159" i="23"/>
  <c r="J211" i="23"/>
  <c r="J150" i="23"/>
  <c r="BK205" i="23"/>
  <c r="BK211" i="23"/>
  <c r="J163" i="23"/>
  <c r="BK107" i="23"/>
  <c r="J116" i="24"/>
  <c r="BK123" i="24"/>
  <c r="J131" i="24"/>
  <c r="J108" i="25"/>
  <c r="BK114" i="25"/>
  <c r="BK99" i="25"/>
  <c r="J317" i="26"/>
  <c r="J395" i="26"/>
  <c r="BK239" i="26"/>
  <c r="BK130" i="26"/>
  <c r="BK378" i="26"/>
  <c r="BK226" i="26"/>
  <c r="BK136" i="26"/>
  <c r="J257" i="26"/>
  <c r="J451" i="27"/>
  <c r="J284" i="27"/>
  <c r="BK164" i="27"/>
  <c r="J441" i="27"/>
  <c r="J311" i="27"/>
  <c r="J171" i="27"/>
  <c r="BK441" i="27"/>
  <c r="BK328" i="27"/>
  <c r="J178" i="27"/>
  <c r="J496" i="27"/>
  <c r="BK405" i="27"/>
  <c r="BK311" i="27"/>
  <c r="J214" i="27"/>
  <c r="J447" i="28"/>
  <c r="J316" i="28"/>
  <c r="J233" i="28"/>
  <c r="BK447" i="28"/>
  <c r="BK316" i="28"/>
  <c r="BK226" i="28"/>
  <c r="BK427" i="28"/>
  <c r="BK293" i="28"/>
  <c r="J151" i="28"/>
  <c r="J348" i="28"/>
  <c r="BK180" i="28"/>
  <c r="J92" i="29"/>
  <c r="BK102" i="30"/>
  <c r="J112" i="30"/>
  <c r="BK131" i="30"/>
  <c r="BK137" i="30"/>
  <c r="J158" i="31"/>
  <c r="J173" i="31"/>
  <c r="BK151" i="31"/>
  <c r="BK94" i="31"/>
  <c r="BK120" i="31"/>
  <c r="J118" i="32"/>
  <c r="J121" i="32"/>
  <c r="BK126" i="33"/>
  <c r="BK133" i="33"/>
  <c r="BK106" i="33"/>
  <c r="BK124" i="34"/>
  <c r="J126" i="34"/>
  <c r="J110" i="34"/>
  <c r="BK109" i="35"/>
  <c r="J97" i="35"/>
  <c r="BK118" i="36"/>
  <c r="J130" i="36"/>
  <c r="J95" i="36"/>
  <c r="BK106" i="36"/>
  <c r="BK108" i="36"/>
  <c r="BK2776" i="2"/>
  <c r="BK2725" i="2"/>
  <c r="BK2647" i="2"/>
  <c r="J2521" i="2"/>
  <c r="BK2375" i="2"/>
  <c r="J2260" i="2"/>
  <c r="J2094" i="2"/>
  <c r="J2030" i="2"/>
  <c r="BK1959" i="2"/>
  <c r="J1762" i="2"/>
  <c r="J1602" i="2"/>
  <c r="BK1268" i="2"/>
  <c r="J1144" i="2"/>
  <c r="BK969" i="2"/>
  <c r="BK817" i="2"/>
  <c r="BK680" i="2"/>
  <c r="J547" i="2"/>
  <c r="BK375" i="2"/>
  <c r="BK208" i="2"/>
  <c r="AS57" i="1"/>
  <c r="BK1743" i="2"/>
  <c r="J1591" i="2"/>
  <c r="BK1449" i="2"/>
  <c r="J1332" i="2"/>
  <c r="J1197" i="2"/>
  <c r="J934" i="2"/>
  <c r="J830" i="2"/>
  <c r="BK518" i="2"/>
  <c r="J287" i="2"/>
  <c r="BK164" i="2"/>
  <c r="BK2802" i="2"/>
  <c r="J2731" i="2"/>
  <c r="J2639" i="2"/>
  <c r="J2432" i="2"/>
  <c r="BK2331" i="2"/>
  <c r="BK2231" i="2"/>
  <c r="BK2169" i="2"/>
  <c r="BK2099" i="2"/>
  <c r="BK2051" i="2"/>
  <c r="J2006" i="2"/>
  <c r="J1940" i="2"/>
  <c r="J1743" i="2"/>
  <c r="J1624" i="2"/>
  <c r="BK1472" i="2"/>
  <c r="BK1128" i="2"/>
  <c r="J929" i="2"/>
  <c r="BK815" i="2"/>
  <c r="BK725" i="2"/>
  <c r="BK500" i="2"/>
  <c r="J308" i="2"/>
  <c r="J208" i="2"/>
  <c r="BK586" i="3"/>
  <c r="BK579" i="3"/>
  <c r="BK517" i="3"/>
  <c r="J455" i="3"/>
  <c r="J317" i="3"/>
  <c r="BK252" i="3"/>
  <c r="J106" i="3"/>
  <c r="BK546" i="3"/>
  <c r="BK472" i="3"/>
  <c r="J411" i="3"/>
  <c r="BK287" i="3"/>
  <c r="J244" i="3"/>
  <c r="BK164" i="3"/>
  <c r="J567" i="3"/>
  <c r="BK482" i="3"/>
  <c r="J440" i="3"/>
  <c r="J335" i="3"/>
  <c r="J241" i="3"/>
  <c r="BK116" i="3"/>
  <c r="BK534" i="3"/>
  <c r="J474" i="3"/>
  <c r="BK408" i="3"/>
  <c r="BK256" i="3"/>
  <c r="BK222" i="3"/>
  <c r="BK134" i="3"/>
  <c r="J305" i="4"/>
  <c r="J290" i="4"/>
  <c r="J274" i="4"/>
  <c r="BK253" i="4"/>
  <c r="BK241" i="4"/>
  <c r="BK216" i="4"/>
  <c r="J205" i="4"/>
  <c r="J193" i="4"/>
  <c r="J175" i="4"/>
  <c r="BK159" i="4"/>
  <c r="BK150" i="4"/>
  <c r="J136" i="4"/>
  <c r="BK130" i="4"/>
  <c r="BK118" i="4"/>
  <c r="J110" i="4"/>
  <c r="BK279" i="5"/>
  <c r="J255" i="5"/>
  <c r="J224" i="5"/>
  <c r="J195" i="5"/>
  <c r="J176" i="5"/>
  <c r="J140" i="5"/>
  <c r="BK118" i="5"/>
  <c r="BK267" i="5"/>
  <c r="J248" i="5"/>
  <c r="BK221" i="5"/>
  <c r="J198" i="5"/>
  <c r="J185" i="5"/>
  <c r="BK168" i="5"/>
  <c r="J138" i="5"/>
  <c r="J277" i="5"/>
  <c r="J239" i="5"/>
  <c r="BK207" i="5"/>
  <c r="BK133" i="5"/>
  <c r="J108" i="5"/>
  <c r="BK240" i="5"/>
  <c r="J164" i="5"/>
  <c r="BK156" i="5"/>
  <c r="BK120" i="5"/>
  <c r="J170" i="6"/>
  <c r="J128" i="6"/>
  <c r="BK178" i="6"/>
  <c r="J136" i="6"/>
  <c r="J178" i="6"/>
  <c r="BK126" i="6"/>
  <c r="BK194" i="6"/>
  <c r="BK146" i="6"/>
  <c r="J218" i="7"/>
  <c r="J207" i="7"/>
  <c r="J191" i="7"/>
  <c r="J179" i="7"/>
  <c r="J171" i="7"/>
  <c r="BK142" i="7"/>
  <c r="J134" i="7"/>
  <c r="J205" i="7"/>
  <c r="J132" i="7"/>
  <c r="BK189" i="7"/>
  <c r="J110" i="7"/>
  <c r="BK203" i="7"/>
  <c r="BK130" i="7"/>
  <c r="J129" i="8"/>
  <c r="J131" i="8"/>
  <c r="J110" i="9"/>
  <c r="BK110" i="9"/>
  <c r="BK128" i="9"/>
  <c r="BK93" i="9"/>
  <c r="BK2519" i="10"/>
  <c r="J2318" i="10"/>
  <c r="J2146" i="10"/>
  <c r="BK2071" i="10"/>
  <c r="BK1998" i="10"/>
  <c r="J1885" i="10"/>
  <c r="J1746" i="10"/>
  <c r="J1638" i="10"/>
  <c r="J1456" i="10"/>
  <c r="J1335" i="10"/>
  <c r="J1216" i="10"/>
  <c r="J994" i="10"/>
  <c r="BK820" i="10"/>
  <c r="J530" i="10"/>
  <c r="BK281" i="10"/>
  <c r="BK2815" i="10"/>
  <c r="BK2767" i="10"/>
  <c r="J2733" i="10"/>
  <c r="J2723" i="10"/>
  <c r="J2376" i="10"/>
  <c r="BK2257" i="10"/>
  <c r="BK2096" i="10"/>
  <c r="BK2024" i="10"/>
  <c r="BK1618" i="10"/>
  <c r="BK1294" i="10"/>
  <c r="BK1218" i="10"/>
  <c r="BK1080" i="10"/>
  <c r="BK778" i="10"/>
  <c r="BK580" i="10"/>
  <c r="BK2662" i="10"/>
  <c r="J2410" i="10"/>
  <c r="J2279" i="10"/>
  <c r="BK2151" i="10"/>
  <c r="J2028" i="10"/>
  <c r="BK1934" i="10"/>
  <c r="BK1678" i="10"/>
  <c r="BK1594" i="10"/>
  <c r="J1448" i="10"/>
  <c r="BK1345" i="10"/>
  <c r="J1260" i="10"/>
  <c r="J1042" i="10"/>
  <c r="J820" i="10"/>
  <c r="J521" i="10"/>
  <c r="J305" i="10"/>
  <c r="BK141" i="10"/>
  <c r="J2374" i="10"/>
  <c r="BK2296" i="10"/>
  <c r="J2126" i="10"/>
  <c r="BK2032" i="10"/>
  <c r="J1892" i="10"/>
  <c r="BK1131" i="10"/>
  <c r="BK876" i="10"/>
  <c r="J685" i="10"/>
  <c r="J501" i="10"/>
  <c r="J281" i="10"/>
  <c r="BK593" i="11"/>
  <c r="J542" i="11"/>
  <c r="J472" i="11"/>
  <c r="BK438" i="11"/>
  <c r="BK348" i="11"/>
  <c r="J213" i="11"/>
  <c r="J576" i="11"/>
  <c r="J495" i="11"/>
  <c r="J399" i="11"/>
  <c r="BK258" i="11"/>
  <c r="BK173" i="11"/>
  <c r="BK540" i="11"/>
  <c r="J455" i="11"/>
  <c r="BK281" i="11"/>
  <c r="J170" i="11"/>
  <c r="BK522" i="11"/>
  <c r="BK435" i="11"/>
  <c r="J290" i="11"/>
  <c r="J190" i="11"/>
  <c r="J305" i="12"/>
  <c r="BK230" i="12"/>
  <c r="BK141" i="12"/>
  <c r="BK268" i="12"/>
  <c r="J193" i="12"/>
  <c r="J136" i="12"/>
  <c r="BK287" i="12"/>
  <c r="BK178" i="12"/>
  <c r="BK103" i="12"/>
  <c r="BK253" i="12"/>
  <c r="BK160" i="12"/>
  <c r="J259" i="13"/>
  <c r="BK218" i="13"/>
  <c r="BK170" i="13"/>
  <c r="J124" i="13"/>
  <c r="BK265" i="13"/>
  <c r="BK219" i="13"/>
  <c r="J185" i="13"/>
  <c r="BK114" i="13"/>
  <c r="J240" i="13"/>
  <c r="J210" i="13"/>
  <c r="J152" i="13"/>
  <c r="BK109" i="13"/>
  <c r="J270" i="13"/>
  <c r="J204" i="13"/>
  <c r="BK152" i="13"/>
  <c r="J188" i="14"/>
  <c r="BK147" i="14"/>
  <c r="BK184" i="14"/>
  <c r="BK145" i="14"/>
  <c r="J100" i="14"/>
  <c r="J164" i="14"/>
  <c r="J130" i="14"/>
  <c r="BK175" i="14"/>
  <c r="BK130" i="14"/>
  <c r="J201" i="15"/>
  <c r="BK102" i="15"/>
  <c r="BK176" i="15"/>
  <c r="J134" i="15"/>
  <c r="J187" i="15"/>
  <c r="BK145" i="15"/>
  <c r="J233" i="15"/>
  <c r="BK187" i="15"/>
  <c r="BK132" i="15"/>
  <c r="BK129" i="16"/>
  <c r="BK113" i="16"/>
  <c r="BK111" i="16"/>
  <c r="J140" i="17"/>
  <c r="BK134" i="17"/>
  <c r="J91" i="17"/>
  <c r="BK101" i="17"/>
  <c r="J2112" i="18"/>
  <c r="J1964" i="18"/>
  <c r="BK1843" i="18"/>
  <c r="J1683" i="18"/>
  <c r="J1385" i="18"/>
  <c r="J1258" i="18"/>
  <c r="J1104" i="18"/>
  <c r="J1030" i="18"/>
  <c r="BK924" i="18"/>
  <c r="J771" i="18"/>
  <c r="BK651" i="18"/>
  <c r="BK348" i="18"/>
  <c r="BK196" i="18"/>
  <c r="BK150" i="18"/>
  <c r="J2003" i="18"/>
  <c r="J1759" i="18"/>
  <c r="BK1613" i="18"/>
  <c r="J1402" i="18"/>
  <c r="BK1189" i="18"/>
  <c r="BK1068" i="18"/>
  <c r="BK1009" i="18"/>
  <c r="J909" i="18"/>
  <c r="BK763" i="18"/>
  <c r="BK594" i="18"/>
  <c r="J373" i="18"/>
  <c r="BK2147" i="18"/>
  <c r="BK1922" i="18"/>
  <c r="BK1789" i="18"/>
  <c r="BK1668" i="18"/>
  <c r="J1544" i="18"/>
  <c r="BK1472" i="18"/>
  <c r="J1311" i="18"/>
  <c r="J1118" i="18"/>
  <c r="J547" i="18"/>
  <c r="J315" i="18"/>
  <c r="BK2003" i="18"/>
  <c r="J1843" i="18"/>
  <c r="J1731" i="18"/>
  <c r="J1569" i="18"/>
  <c r="J1277" i="18"/>
  <c r="BK1166" i="18"/>
  <c r="J1046" i="18"/>
  <c r="J775" i="18"/>
  <c r="BK585" i="18"/>
  <c r="BK509" i="18"/>
  <c r="BK303" i="18"/>
  <c r="BK493" i="19"/>
  <c r="BK416" i="19"/>
  <c r="J362" i="19"/>
  <c r="J235" i="19"/>
  <c r="J125" i="19"/>
  <c r="J451" i="19"/>
  <c r="BK378" i="19"/>
  <c r="BK253" i="19"/>
  <c r="BK134" i="19"/>
  <c r="BK490" i="19"/>
  <c r="BK409" i="19"/>
  <c r="J256" i="19"/>
  <c r="J155" i="19"/>
  <c r="BK504" i="19"/>
  <c r="J431" i="19"/>
  <c r="BK327" i="19"/>
  <c r="BK167" i="19"/>
  <c r="BK259" i="20"/>
  <c r="J176" i="20"/>
  <c r="BK115" i="20"/>
  <c r="BK238" i="20"/>
  <c r="J194" i="20"/>
  <c r="J119" i="20"/>
  <c r="BK250" i="20"/>
  <c r="BK149" i="20"/>
  <c r="BK267" i="20"/>
  <c r="J165" i="20"/>
  <c r="BK130" i="20"/>
  <c r="J244" i="21"/>
  <c r="J210" i="21"/>
  <c r="J139" i="21"/>
  <c r="BK102" i="21"/>
  <c r="BK229" i="21"/>
  <c r="J194" i="21"/>
  <c r="BK147" i="21"/>
  <c r="BK120" i="21"/>
  <c r="J236" i="21"/>
  <c r="J197" i="21"/>
  <c r="BK154" i="21"/>
  <c r="J269" i="21"/>
  <c r="BK219" i="21"/>
  <c r="BK158" i="21"/>
  <c r="J127" i="21"/>
  <c r="J177" i="22"/>
  <c r="BK114" i="22"/>
  <c r="BK167" i="22"/>
  <c r="J117" i="22"/>
  <c r="J180" i="22"/>
  <c r="BK131" i="22"/>
  <c r="J190" i="22"/>
  <c r="J146" i="22"/>
  <c r="BK127" i="22"/>
  <c r="J203" i="23"/>
  <c r="BK106" i="23"/>
  <c r="J146" i="23"/>
  <c r="J199" i="23"/>
  <c r="BK115" i="23"/>
  <c r="J159" i="23"/>
  <c r="J143" i="24"/>
  <c r="J108" i="24"/>
  <c r="J139" i="24"/>
  <c r="J105" i="24"/>
  <c r="J378" i="26"/>
  <c r="BK115" i="26"/>
  <c r="BK268" i="26"/>
  <c r="J194" i="26"/>
  <c r="BK395" i="26"/>
  <c r="J178" i="26"/>
  <c r="J363" i="26"/>
  <c r="BK424" i="27"/>
  <c r="BK348" i="27"/>
  <c r="BK212" i="27"/>
  <c r="BK465" i="27"/>
  <c r="J358" i="27"/>
  <c r="BK201" i="27"/>
  <c r="BK496" i="27"/>
  <c r="J415" i="27"/>
  <c r="BK308" i="27"/>
  <c r="BK154" i="27"/>
  <c r="BK507" i="27"/>
  <c r="J408" i="27"/>
  <c r="J266" i="27"/>
  <c r="BK186" i="27"/>
  <c r="BK375" i="28"/>
  <c r="J239" i="28"/>
  <c r="J460" i="28"/>
  <c r="BK341" i="28"/>
  <c r="J256" i="28"/>
  <c r="J124" i="28"/>
  <c r="J324" i="28"/>
  <c r="J226" i="28"/>
  <c r="BK407" i="28"/>
  <c r="BK237" i="28"/>
  <c r="BK89" i="29"/>
  <c r="BK112" i="30"/>
  <c r="BK127" i="30"/>
  <c r="J154" i="30"/>
  <c r="BK144" i="30"/>
  <c r="J142" i="31"/>
  <c r="J134" i="31"/>
  <c r="BK138" i="31"/>
  <c r="J117" i="31"/>
  <c r="BK113" i="32"/>
  <c r="J95" i="32"/>
  <c r="BK109" i="33"/>
  <c r="J123" i="33"/>
  <c r="BK93" i="33"/>
  <c r="J120" i="34"/>
  <c r="J128" i="34"/>
  <c r="BK113" i="34"/>
  <c r="BK105" i="35"/>
  <c r="J89" i="35"/>
  <c r="J111" i="36"/>
  <c r="BK116" i="36"/>
  <c r="BK92" i="36"/>
  <c r="BK114" i="36"/>
  <c r="J123" i="36"/>
  <c r="J2765" i="2"/>
  <c r="BK2711" i="2"/>
  <c r="J2582" i="2"/>
  <c r="J2376" i="2"/>
  <c r="J2226" i="2"/>
  <c r="J2061" i="2"/>
  <c r="BK2025" i="2"/>
  <c r="J1894" i="2"/>
  <c r="J1713" i="2"/>
  <c r="BK1505" i="2"/>
  <c r="J1259" i="2"/>
  <c r="BK1061" i="2"/>
  <c r="BK849" i="2"/>
  <c r="J745" i="2"/>
  <c r="J577" i="2"/>
  <c r="BK380" i="2"/>
  <c r="J251" i="2"/>
  <c r="J122" i="2"/>
  <c r="BK2440" i="2"/>
  <c r="BK2337" i="2"/>
  <c r="J2231" i="2"/>
  <c r="BK2089" i="2"/>
  <c r="J2005" i="2"/>
  <c r="J1971" i="2"/>
  <c r="J1658" i="2"/>
  <c r="J1555" i="2"/>
  <c r="BK1390" i="2"/>
  <c r="BK1291" i="2"/>
  <c r="BK1157" i="2"/>
  <c r="J921" i="2"/>
  <c r="J543" i="2"/>
  <c r="J321" i="2"/>
  <c r="J174" i="2"/>
  <c r="BK2797" i="2"/>
  <c r="J2712" i="2"/>
  <c r="J2602" i="2"/>
  <c r="BK2424" i="2"/>
  <c r="J2265" i="2"/>
  <c r="BK2179" i="2"/>
  <c r="J2109" i="2"/>
  <c r="BK2052" i="2"/>
  <c r="J2004" i="2"/>
  <c r="J1925" i="2"/>
  <c r="J1680" i="2"/>
  <c r="BK1585" i="2"/>
  <c r="J1461" i="2"/>
  <c r="BK1355" i="2"/>
  <c r="BK1200" i="2"/>
  <c r="J1061" i="2"/>
  <c r="J873" i="2"/>
  <c r="BK736" i="2"/>
  <c r="J553" i="2"/>
  <c r="J358" i="2"/>
  <c r="J261" i="2"/>
  <c r="BK551" i="3"/>
  <c r="BK498" i="3"/>
  <c r="J453" i="3"/>
  <c r="J414" i="3"/>
  <c r="BK298" i="3"/>
  <c r="J219" i="3"/>
  <c r="BK119" i="3"/>
  <c r="J548" i="3"/>
  <c r="J484" i="3"/>
  <c r="BK431" i="3"/>
  <c r="J376" i="3"/>
  <c r="BK255" i="3"/>
  <c r="BK128" i="3"/>
  <c r="J546" i="3"/>
  <c r="J472" i="3"/>
  <c r="BK435" i="3"/>
  <c r="BK360" i="3"/>
  <c r="BK244" i="3"/>
  <c r="J119" i="3"/>
  <c r="BK536" i="3"/>
  <c r="J493" i="3"/>
  <c r="J447" i="3"/>
  <c r="BK370" i="3"/>
  <c r="J278" i="3"/>
  <c r="BK241" i="3"/>
  <c r="J176" i="3"/>
  <c r="J311" i="4"/>
  <c r="BK290" i="4"/>
  <c r="BK278" i="4"/>
  <c r="J268" i="4"/>
  <c r="BK249" i="4"/>
  <c r="BK236" i="4"/>
  <c r="BK218" i="4"/>
  <c r="BK201" i="4"/>
  <c r="J190" i="4"/>
  <c r="BK172" i="4"/>
  <c r="J160" i="4"/>
  <c r="J150" i="4"/>
  <c r="J140" i="4"/>
  <c r="BK132" i="4"/>
  <c r="BK122" i="4"/>
  <c r="BK110" i="4"/>
  <c r="J275" i="5"/>
  <c r="J232" i="5"/>
  <c r="BK203" i="5"/>
  <c r="BK179" i="5"/>
  <c r="BK146" i="5"/>
  <c r="J117" i="5"/>
  <c r="BK273" i="5"/>
  <c r="J240" i="5"/>
  <c r="BK206" i="5"/>
  <c r="BK176" i="5"/>
  <c r="BK155" i="5"/>
  <c r="BK114" i="5"/>
  <c r="BK263" i="5"/>
  <c r="J238" i="5"/>
  <c r="J156" i="5"/>
  <c r="BK134" i="5"/>
  <c r="BK277" i="5"/>
  <c r="BK242" i="5"/>
  <c r="J207" i="5"/>
  <c r="J155" i="5"/>
  <c r="BK123" i="5"/>
  <c r="J177" i="6"/>
  <c r="J126" i="6"/>
  <c r="J166" i="6"/>
  <c r="J130" i="6"/>
  <c r="J179" i="6"/>
  <c r="J139" i="6"/>
  <c r="BK172" i="6"/>
  <c r="J140" i="6"/>
  <c r="BK237" i="7"/>
  <c r="J208" i="7"/>
  <c r="J151" i="7"/>
  <c r="BK201" i="7"/>
  <c r="BK153" i="7"/>
  <c r="J100" i="7"/>
  <c r="J174" i="7"/>
  <c r="BK143" i="8"/>
  <c r="J125" i="8"/>
  <c r="J117" i="8"/>
  <c r="J105" i="8"/>
  <c r="BK107" i="9"/>
  <c r="J105" i="9"/>
  <c r="BK2523" i="10"/>
  <c r="J2313" i="10"/>
  <c r="BK2161" i="10"/>
  <c r="J2062" i="10"/>
  <c r="BK1956" i="10"/>
  <c r="J1797" i="10"/>
  <c r="BK1683" i="10"/>
  <c r="J1598" i="10"/>
  <c r="J1444" i="10"/>
  <c r="J1322" i="10"/>
  <c r="BK1165" i="10"/>
  <c r="J972" i="10"/>
  <c r="BK728" i="10"/>
  <c r="J351" i="10"/>
  <c r="J165" i="10"/>
  <c r="J2793" i="10"/>
  <c r="J2659" i="10"/>
  <c r="BK2526" i="10"/>
  <c r="BK2410" i="10"/>
  <c r="J2213" i="10"/>
  <c r="BK2057" i="10"/>
  <c r="BK2025" i="10"/>
  <c r="J1530" i="10"/>
  <c r="BK1242" i="10"/>
  <c r="J827" i="10"/>
  <c r="J234" i="10"/>
  <c r="J123" i="10"/>
  <c r="J2442" i="10"/>
  <c r="J2257" i="10"/>
  <c r="J2171" i="10"/>
  <c r="J2034" i="10"/>
  <c r="J1942" i="10"/>
  <c r="J1742" i="10"/>
  <c r="BK1588" i="10"/>
  <c r="BK1456" i="10"/>
  <c r="J1388" i="10"/>
  <c r="J1291" i="10"/>
  <c r="J942" i="10"/>
  <c r="J845" i="10"/>
  <c r="BK560" i="10"/>
  <c r="J324" i="10"/>
  <c r="BK2692" i="10"/>
  <c r="BK2588" i="10"/>
  <c r="J2285" i="10"/>
  <c r="J2101" i="10"/>
  <c r="J2030" i="10"/>
  <c r="J1994" i="10"/>
  <c r="J1165" i="10"/>
  <c r="BK1064" i="10"/>
  <c r="BK770" i="10"/>
  <c r="BK550" i="10"/>
  <c r="J340" i="10"/>
  <c r="BK190" i="10"/>
  <c r="BK551" i="11"/>
  <c r="BK478" i="11"/>
  <c r="BK440" i="11"/>
  <c r="BK542" i="11"/>
  <c r="BK433" i="11"/>
  <c r="BK298" i="11"/>
  <c r="J185" i="11"/>
  <c r="J154" i="11"/>
  <c r="BK544" i="11"/>
  <c r="BK462" i="11"/>
  <c r="J367" i="11"/>
  <c r="BK228" i="11"/>
  <c r="J110" i="11"/>
  <c r="BK498" i="11"/>
  <c r="J433" i="11"/>
  <c r="BK293" i="11"/>
  <c r="BK164" i="11"/>
  <c r="J296" i="12"/>
  <c r="J227" i="12"/>
  <c r="J160" i="12"/>
  <c r="BK115" i="12"/>
  <c r="J249" i="12"/>
  <c r="J172" i="12"/>
  <c r="BK118" i="12"/>
  <c r="J230" i="12"/>
  <c r="BK190" i="12"/>
  <c r="J311" i="12"/>
  <c r="BK243" i="12"/>
  <c r="BK163" i="12"/>
  <c r="BK112" i="12"/>
  <c r="BK255" i="13"/>
  <c r="BK223" i="13"/>
  <c r="BK141" i="13"/>
  <c r="BK102" i="13"/>
  <c r="BK201" i="13"/>
  <c r="J161" i="13"/>
  <c r="BK124" i="13"/>
  <c r="J252" i="13"/>
  <c r="BK222" i="13"/>
  <c r="J179" i="13"/>
  <c r="BK132" i="13"/>
  <c r="BK274" i="13"/>
  <c r="J224" i="13"/>
  <c r="BK179" i="13"/>
  <c r="J170" i="13"/>
  <c r="BK120" i="13"/>
  <c r="J175" i="14"/>
  <c r="BK128" i="14"/>
  <c r="J160" i="14"/>
  <c r="J128" i="14"/>
  <c r="BK104" i="14"/>
  <c r="J166" i="14"/>
  <c r="J142" i="14"/>
  <c r="BK179" i="14"/>
  <c r="J147" i="14"/>
  <c r="BK208" i="15"/>
  <c r="BK162" i="15"/>
  <c r="BK235" i="15"/>
  <c r="J183" i="15"/>
  <c r="BK138" i="15"/>
  <c r="BK218" i="15"/>
  <c r="J155" i="15"/>
  <c r="J231" i="15"/>
  <c r="J168" i="15"/>
  <c r="BK104" i="15"/>
  <c r="J122" i="16"/>
  <c r="J117" i="16"/>
  <c r="J120" i="16"/>
  <c r="J122" i="17"/>
  <c r="J132" i="17"/>
  <c r="J138" i="17"/>
  <c r="BK107" i="17"/>
  <c r="BK2262" i="18"/>
  <c r="BK2220" i="18"/>
  <c r="J2186" i="18"/>
  <c r="J2102" i="18"/>
  <c r="J1983" i="18"/>
  <c r="J1905" i="18"/>
  <c r="BK1769" i="18"/>
  <c r="BK1577" i="18"/>
  <c r="BK1513" i="18"/>
  <c r="J1472" i="18"/>
  <c r="J1395" i="18"/>
  <c r="BK1253" i="18"/>
  <c r="J1114" i="18"/>
  <c r="J1013" i="18"/>
  <c r="J939" i="18"/>
  <c r="BK779" i="18"/>
  <c r="BK703" i="18"/>
  <c r="BK408" i="18"/>
  <c r="BK220" i="18"/>
  <c r="J162" i="18"/>
  <c r="J2066" i="18"/>
  <c r="BK1917" i="18"/>
  <c r="J1730" i="18"/>
  <c r="BK1589" i="18"/>
  <c r="BK1410" i="18"/>
  <c r="J1262" i="18"/>
  <c r="J1136" i="18"/>
  <c r="BK1034" i="18"/>
  <c r="J924" i="18"/>
  <c r="BK767" i="18"/>
  <c r="J609" i="18"/>
  <c r="BK309" i="18"/>
  <c r="BK2133" i="18"/>
  <c r="J1975" i="18"/>
  <c r="J1832" i="18"/>
  <c r="J1678" i="18"/>
  <c r="J1538" i="18"/>
  <c r="J1451" i="18"/>
  <c r="BK1245" i="18"/>
  <c r="J639" i="18"/>
  <c r="J535" i="18"/>
  <c r="BK134" i="18"/>
  <c r="J2039" i="18"/>
  <c r="BK1861" i="18"/>
  <c r="J1629" i="18"/>
  <c r="BK1500" i="18"/>
  <c r="BK1258" i="18"/>
  <c r="BK1162" i="18"/>
  <c r="BK999" i="18"/>
  <c r="BK890" i="18"/>
  <c r="BK687" i="18"/>
  <c r="J556" i="18"/>
  <c r="J408" i="18"/>
  <c r="J220" i="18"/>
  <c r="BK477" i="19"/>
  <c r="BK418" i="19"/>
  <c r="BK343" i="19"/>
  <c r="J227" i="19"/>
  <c r="J143" i="19"/>
  <c r="J496" i="19"/>
  <c r="J424" i="19"/>
  <c r="J343" i="19"/>
  <c r="BK231" i="19"/>
  <c r="J122" i="19"/>
  <c r="J493" i="19"/>
  <c r="BK396" i="19"/>
  <c r="J253" i="19"/>
  <c r="BK138" i="19"/>
  <c r="J479" i="19"/>
  <c r="BK420" i="19"/>
  <c r="BK330" i="19"/>
  <c r="J164" i="19"/>
  <c r="BK306" i="20"/>
  <c r="J213" i="20"/>
  <c r="BK140" i="20"/>
  <c r="J277" i="20"/>
  <c r="BK165" i="20"/>
  <c r="BK103" i="20"/>
  <c r="BK269" i="20"/>
  <c r="BK185" i="20"/>
  <c r="J132" i="20"/>
  <c r="BK300" i="20"/>
  <c r="BK231" i="20"/>
  <c r="BK176" i="20"/>
  <c r="BK139" i="20"/>
  <c r="J249" i="21"/>
  <c r="BK220" i="21"/>
  <c r="J187" i="21"/>
  <c r="J155" i="21"/>
  <c r="BK112" i="21"/>
  <c r="J105" i="21"/>
  <c r="BK249" i="21"/>
  <c r="J201" i="21"/>
  <c r="J175" i="21"/>
  <c r="BK149" i="21"/>
  <c r="J129" i="21"/>
  <c r="BK259" i="21"/>
  <c r="J229" i="21"/>
  <c r="BK202" i="21"/>
  <c r="J167" i="21"/>
  <c r="J121" i="21"/>
  <c r="J272" i="21"/>
  <c r="BK223" i="21"/>
  <c r="J193" i="21"/>
  <c r="J154" i="21"/>
  <c r="J126" i="21"/>
  <c r="J179" i="22"/>
  <c r="BK137" i="22"/>
  <c r="J188" i="22"/>
  <c r="J159" i="22"/>
  <c r="J130" i="22"/>
  <c r="J183" i="22"/>
  <c r="J148" i="22"/>
  <c r="BK109" i="22"/>
  <c r="BK185" i="22"/>
  <c r="BK156" i="22"/>
  <c r="J119" i="22"/>
  <c r="BK163" i="23"/>
  <c r="BK122" i="23"/>
  <c r="J181" i="23"/>
  <c r="J148" i="23"/>
  <c r="J102" i="23"/>
  <c r="BK148" i="23"/>
  <c r="J189" i="23"/>
  <c r="BK150" i="23"/>
  <c r="J104" i="23"/>
  <c r="BK111" i="24"/>
  <c r="BK120" i="24"/>
  <c r="BK113" i="24"/>
  <c r="BK103" i="25"/>
  <c r="J114" i="25"/>
  <c r="BK91" i="25"/>
  <c r="BK194" i="26"/>
  <c r="BK356" i="26"/>
  <c r="J228" i="26"/>
  <c r="BK147" i="26"/>
  <c r="J344" i="26"/>
  <c r="J215" i="26"/>
  <c r="J130" i="26"/>
  <c r="J268" i="26"/>
  <c r="J93" i="26"/>
  <c r="J393" i="27"/>
  <c r="BK322" i="27"/>
  <c r="BK192" i="27"/>
  <c r="BK513" i="27"/>
  <c r="BK396" i="27"/>
  <c r="BK272" i="27"/>
  <c r="BK183" i="27"/>
  <c r="BK448" i="27"/>
  <c r="BK341" i="27"/>
  <c r="J111" i="27"/>
  <c r="BK469" i="27"/>
  <c r="BK384" i="27"/>
  <c r="J289" i="27"/>
  <c r="BK188" i="27"/>
  <c r="J436" i="28"/>
  <c r="J327" i="28"/>
  <c r="BK163" i="28"/>
  <c r="J407" i="28"/>
  <c r="BK313" i="28"/>
  <c r="BK250" i="28"/>
  <c r="J94" i="28"/>
  <c r="J313" i="28"/>
  <c r="BK206" i="28"/>
  <c r="J390" i="28"/>
  <c r="BK290" i="28"/>
  <c r="J163" i="28"/>
  <c r="BK92" i="29"/>
  <c r="BK117" i="30"/>
  <c r="BK133" i="30"/>
  <c r="J148" i="30"/>
  <c r="J90" i="30"/>
  <c r="J107" i="30"/>
  <c r="J132" i="31"/>
  <c r="BK132" i="31"/>
  <c r="J120" i="31"/>
  <c r="J103" i="31"/>
  <c r="J88" i="32"/>
  <c r="J128" i="32"/>
  <c r="J115" i="33"/>
  <c r="BK120" i="33"/>
  <c r="J97" i="33"/>
  <c r="J113" i="34"/>
  <c r="J132" i="34"/>
  <c r="J96" i="34"/>
  <c r="J114" i="35"/>
  <c r="J98" i="35"/>
  <c r="BK97" i="36"/>
  <c r="J107" i="36"/>
  <c r="J109" i="36"/>
  <c r="BK121" i="36"/>
  <c r="P283" i="13" l="1"/>
  <c r="P136" i="34"/>
  <c r="T136" i="34"/>
  <c r="P638" i="18"/>
  <c r="R638" i="18"/>
  <c r="BK116" i="2"/>
  <c r="J116" i="2" s="1"/>
  <c r="J65" i="2" s="1"/>
  <c r="R207" i="2"/>
  <c r="P320" i="2"/>
  <c r="P517" i="2"/>
  <c r="BK685" i="2"/>
  <c r="J685" i="2" s="1"/>
  <c r="J69" i="2" s="1"/>
  <c r="R1050" i="2"/>
  <c r="P1189" i="2"/>
  <c r="P1203" i="2"/>
  <c r="T1290" i="2"/>
  <c r="BK1584" i="2"/>
  <c r="J1584" i="2"/>
  <c r="J76" i="2" s="1"/>
  <c r="BK1733" i="2"/>
  <c r="J1733" i="2" s="1"/>
  <c r="J77" i="2" s="1"/>
  <c r="T1754" i="2"/>
  <c r="T1776" i="2"/>
  <c r="R1793" i="2"/>
  <c r="T1924" i="2"/>
  <c r="P1953" i="2"/>
  <c r="T2088" i="2"/>
  <c r="T2180" i="2"/>
  <c r="T2378" i="2"/>
  <c r="R2523" i="2"/>
  <c r="R2659" i="2"/>
  <c r="BK2735" i="2"/>
  <c r="J2735" i="2"/>
  <c r="J88" i="2" s="1"/>
  <c r="P2775" i="2"/>
  <c r="T2790" i="2"/>
  <c r="P105" i="3"/>
  <c r="P104" i="3"/>
  <c r="P145" i="3"/>
  <c r="T260" i="3"/>
  <c r="T450" i="3"/>
  <c r="T563" i="3"/>
  <c r="T102" i="4"/>
  <c r="T128" i="4"/>
  <c r="T149" i="4"/>
  <c r="BK165" i="4"/>
  <c r="J165" i="4"/>
  <c r="J72" i="4" s="1"/>
  <c r="BK209" i="4"/>
  <c r="J209" i="4" s="1"/>
  <c r="J73" i="4" s="1"/>
  <c r="P257" i="4"/>
  <c r="BK99" i="5"/>
  <c r="J99" i="5" s="1"/>
  <c r="J69" i="5" s="1"/>
  <c r="R99" i="6"/>
  <c r="T103" i="6"/>
  <c r="T191" i="6"/>
  <c r="T190" i="6"/>
  <c r="R99" i="7"/>
  <c r="R109" i="7"/>
  <c r="R124" i="7"/>
  <c r="R129" i="7"/>
  <c r="P230" i="7"/>
  <c r="BK98" i="8"/>
  <c r="J98" i="8" s="1"/>
  <c r="J69" i="8" s="1"/>
  <c r="T138" i="8"/>
  <c r="T137" i="8"/>
  <c r="T88" i="9"/>
  <c r="BK109" i="9"/>
  <c r="J109" i="9"/>
  <c r="J65" i="9"/>
  <c r="P116" i="10"/>
  <c r="P206" i="10"/>
  <c r="R323" i="10"/>
  <c r="T1206" i="10"/>
  <c r="P1293" i="10"/>
  <c r="T1587" i="10"/>
  <c r="T1736" i="10"/>
  <c r="T1757" i="10"/>
  <c r="T1779" i="10"/>
  <c r="BK1796" i="10"/>
  <c r="J1796" i="10" s="1"/>
  <c r="J80" i="10" s="1"/>
  <c r="R1926" i="10"/>
  <c r="T1955" i="10"/>
  <c r="T2090" i="10"/>
  <c r="BK2182" i="10"/>
  <c r="J2182" i="10" s="1"/>
  <c r="J84" i="10" s="1"/>
  <c r="P2380" i="10"/>
  <c r="R2525" i="10"/>
  <c r="T2661" i="10"/>
  <c r="R2737" i="10"/>
  <c r="R2777" i="10"/>
  <c r="R2792" i="10"/>
  <c r="BK105" i="11"/>
  <c r="J105" i="11"/>
  <c r="J69" i="11" s="1"/>
  <c r="T145" i="11"/>
  <c r="R260" i="11"/>
  <c r="T450" i="11"/>
  <c r="P563" i="11"/>
  <c r="R102" i="12"/>
  <c r="T128" i="12"/>
  <c r="R149" i="12"/>
  <c r="T165" i="12"/>
  <c r="P209" i="12"/>
  <c r="P257" i="12"/>
  <c r="BK99" i="13"/>
  <c r="J99" i="13" s="1"/>
  <c r="J69" i="13" s="1"/>
  <c r="T99" i="14"/>
  <c r="T103" i="14"/>
  <c r="T191" i="14"/>
  <c r="T190" i="14"/>
  <c r="R99" i="15"/>
  <c r="T109" i="15"/>
  <c r="T124" i="15"/>
  <c r="R129" i="15"/>
  <c r="R230" i="15"/>
  <c r="P98" i="16"/>
  <c r="P97" i="16"/>
  <c r="R138" i="16"/>
  <c r="R137" i="16" s="1"/>
  <c r="T88" i="17"/>
  <c r="P109" i="17"/>
  <c r="T117" i="18"/>
  <c r="T224" i="18"/>
  <c r="T339" i="18"/>
  <c r="P546" i="18"/>
  <c r="R650" i="18"/>
  <c r="BK955" i="18"/>
  <c r="J955" i="18"/>
  <c r="J71" i="18" s="1"/>
  <c r="BK1075" i="18"/>
  <c r="J1075" i="18" s="1"/>
  <c r="J72" i="18" s="1"/>
  <c r="R1089" i="18"/>
  <c r="T1161" i="18"/>
  <c r="R1212" i="18"/>
  <c r="P1244" i="18"/>
  <c r="R1252" i="18"/>
  <c r="P1313" i="18"/>
  <c r="P1416" i="18"/>
  <c r="R1464" i="18"/>
  <c r="BK1523" i="18"/>
  <c r="J1523" i="18"/>
  <c r="J83" i="18" s="1"/>
  <c r="BK1733" i="18"/>
  <c r="J1733" i="18" s="1"/>
  <c r="J84" i="18" s="1"/>
  <c r="P1790" i="18"/>
  <c r="R1925" i="18"/>
  <c r="R1998" i="18"/>
  <c r="BK2114" i="18"/>
  <c r="J2114" i="18" s="1"/>
  <c r="J88" i="18" s="1"/>
  <c r="P2167" i="18"/>
  <c r="BK2204" i="18"/>
  <c r="J2204" i="18" s="1"/>
  <c r="J90" i="18" s="1"/>
  <c r="R2219" i="18"/>
  <c r="T105" i="19"/>
  <c r="T104" i="19" s="1"/>
  <c r="R142" i="19"/>
  <c r="R239" i="19"/>
  <c r="BK404" i="19"/>
  <c r="J404" i="19" s="1"/>
  <c r="J76" i="19" s="1"/>
  <c r="P512" i="19"/>
  <c r="BK102" i="20"/>
  <c r="J102" i="20" s="1"/>
  <c r="J69" i="20" s="1"/>
  <c r="T136" i="20"/>
  <c r="T156" i="20"/>
  <c r="T172" i="20"/>
  <c r="T223" i="20"/>
  <c r="BK271" i="20"/>
  <c r="J271" i="20"/>
  <c r="J74" i="20" s="1"/>
  <c r="R99" i="21"/>
  <c r="R98" i="21"/>
  <c r="R97" i="21" s="1"/>
  <c r="BK99" i="22"/>
  <c r="J99" i="22"/>
  <c r="J69" i="22"/>
  <c r="R103" i="22"/>
  <c r="T200" i="22"/>
  <c r="T199" i="22"/>
  <c r="P99" i="23"/>
  <c r="P110" i="23"/>
  <c r="BK130" i="23"/>
  <c r="J130" i="23"/>
  <c r="J72" i="23" s="1"/>
  <c r="BK98" i="24"/>
  <c r="J98" i="24" s="1"/>
  <c r="J69" i="24" s="1"/>
  <c r="T138" i="24"/>
  <c r="T137" i="24" s="1"/>
  <c r="BK88" i="25"/>
  <c r="J88" i="25"/>
  <c r="J64" i="25"/>
  <c r="P105" i="25"/>
  <c r="T92" i="26"/>
  <c r="T146" i="26"/>
  <c r="P161" i="26"/>
  <c r="P174" i="26"/>
  <c r="BK193" i="26"/>
  <c r="J193" i="26"/>
  <c r="J67" i="26" s="1"/>
  <c r="R193" i="26"/>
  <c r="P380" i="26"/>
  <c r="R380" i="26"/>
  <c r="T397" i="26"/>
  <c r="P90" i="27"/>
  <c r="BK250" i="27"/>
  <c r="J250" i="27"/>
  <c r="J64" i="27"/>
  <c r="P93" i="28"/>
  <c r="BK301" i="28"/>
  <c r="J301" i="28"/>
  <c r="J63" i="28" s="1"/>
  <c r="BK362" i="28"/>
  <c r="J362" i="28" s="1"/>
  <c r="J64" i="28" s="1"/>
  <c r="P377" i="28"/>
  <c r="P387" i="28"/>
  <c r="P413" i="28"/>
  <c r="BK429" i="28"/>
  <c r="J429" i="28"/>
  <c r="J71" i="28" s="1"/>
  <c r="T122" i="30"/>
  <c r="T153" i="30"/>
  <c r="T152" i="30"/>
  <c r="T89" i="31"/>
  <c r="R130" i="31"/>
  <c r="R169" i="31"/>
  <c r="R168" i="31" s="1"/>
  <c r="R87" i="31" s="1"/>
  <c r="P87" i="32"/>
  <c r="R131" i="32"/>
  <c r="T89" i="33"/>
  <c r="R132" i="33"/>
  <c r="BK90" i="34"/>
  <c r="J90" i="34" s="1"/>
  <c r="J61" i="34" s="1"/>
  <c r="P98" i="34"/>
  <c r="P97" i="34" s="1"/>
  <c r="P117" i="34"/>
  <c r="BK131" i="34"/>
  <c r="J131" i="34"/>
  <c r="J65" i="34" s="1"/>
  <c r="T94" i="35"/>
  <c r="T102" i="35"/>
  <c r="T87" i="35" s="1"/>
  <c r="T86" i="35" s="1"/>
  <c r="BK87" i="36"/>
  <c r="R115" i="36"/>
  <c r="T116" i="2"/>
  <c r="T207" i="2"/>
  <c r="BK320" i="2"/>
  <c r="J320" i="2"/>
  <c r="J67" i="2"/>
  <c r="R517" i="2"/>
  <c r="P685" i="2"/>
  <c r="P1050" i="2"/>
  <c r="T1189" i="2"/>
  <c r="BK1203" i="2"/>
  <c r="J1203" i="2" s="1"/>
  <c r="J74" i="2" s="1"/>
  <c r="P1290" i="2"/>
  <c r="P1584" i="2"/>
  <c r="R1733" i="2"/>
  <c r="P1754" i="2"/>
  <c r="BK1776" i="2"/>
  <c r="J1776" i="2"/>
  <c r="J79" i="2" s="1"/>
  <c r="T1793" i="2"/>
  <c r="R1924" i="2"/>
  <c r="T1953" i="2"/>
  <c r="BK2088" i="2"/>
  <c r="J2088" i="2"/>
  <c r="J83" i="2"/>
  <c r="R2180" i="2"/>
  <c r="BK2378" i="2"/>
  <c r="J2378" i="2" s="1"/>
  <c r="J85" i="2" s="1"/>
  <c r="T2523" i="2"/>
  <c r="BK2659" i="2"/>
  <c r="J2659" i="2"/>
  <c r="J87" i="2" s="1"/>
  <c r="T2735" i="2"/>
  <c r="T2775" i="2"/>
  <c r="BK2790" i="2"/>
  <c r="J2790" i="2"/>
  <c r="J90" i="2" s="1"/>
  <c r="R105" i="3"/>
  <c r="R104" i="3"/>
  <c r="R145" i="3"/>
  <c r="R260" i="3"/>
  <c r="BK450" i="3"/>
  <c r="J450" i="3" s="1"/>
  <c r="J76" i="3" s="1"/>
  <c r="BK563" i="3"/>
  <c r="J563" i="3" s="1"/>
  <c r="J77" i="3" s="1"/>
  <c r="BK102" i="4"/>
  <c r="J102" i="4"/>
  <c r="J69" i="4" s="1"/>
  <c r="BK128" i="4"/>
  <c r="J128" i="4"/>
  <c r="J70" i="4" s="1"/>
  <c r="BK149" i="4"/>
  <c r="J149" i="4"/>
  <c r="J71" i="4"/>
  <c r="T165" i="4"/>
  <c r="T209" i="4"/>
  <c r="T257" i="4"/>
  <c r="R99" i="5"/>
  <c r="R98" i="5"/>
  <c r="R97" i="5" s="1"/>
  <c r="P99" i="6"/>
  <c r="BK103" i="6"/>
  <c r="J103" i="6"/>
  <c r="J70" i="6" s="1"/>
  <c r="BK191" i="6"/>
  <c r="J191" i="6"/>
  <c r="J73" i="6" s="1"/>
  <c r="P99" i="7"/>
  <c r="P109" i="7"/>
  <c r="P124" i="7"/>
  <c r="P129" i="7"/>
  <c r="R230" i="7"/>
  <c r="P98" i="8"/>
  <c r="P97" i="8" s="1"/>
  <c r="R138" i="8"/>
  <c r="R137" i="8" s="1"/>
  <c r="R88" i="9"/>
  <c r="R109" i="9"/>
  <c r="BK116" i="10"/>
  <c r="J116" i="10" s="1"/>
  <c r="J65" i="10" s="1"/>
  <c r="T116" i="10"/>
  <c r="T206" i="10"/>
  <c r="T323" i="10"/>
  <c r="BK688" i="10"/>
  <c r="J688" i="10"/>
  <c r="J69" i="10" s="1"/>
  <c r="T688" i="10"/>
  <c r="R1053" i="10"/>
  <c r="P1192" i="10"/>
  <c r="R1206" i="10"/>
  <c r="R1293" i="10"/>
  <c r="P1587" i="10"/>
  <c r="R1736" i="10"/>
  <c r="R1757" i="10"/>
  <c r="BK1779" i="10"/>
  <c r="J1779" i="10"/>
  <c r="J79" i="10"/>
  <c r="R1796" i="10"/>
  <c r="BK1926" i="10"/>
  <c r="J1926" i="10"/>
  <c r="J81" i="10"/>
  <c r="P1955" i="10"/>
  <c r="P2090" i="10"/>
  <c r="R2182" i="10"/>
  <c r="T2380" i="10"/>
  <c r="P2525" i="10"/>
  <c r="P2661" i="10"/>
  <c r="P2737" i="10"/>
  <c r="T2777" i="10"/>
  <c r="BK2792" i="10"/>
  <c r="J2792" i="10" s="1"/>
  <c r="J90" i="10" s="1"/>
  <c r="P105" i="11"/>
  <c r="P104" i="11" s="1"/>
  <c r="R145" i="11"/>
  <c r="P260" i="11"/>
  <c r="R450" i="11"/>
  <c r="T563" i="11"/>
  <c r="BK102" i="12"/>
  <c r="BK128" i="12"/>
  <c r="J128" i="12" s="1"/>
  <c r="J70" i="12" s="1"/>
  <c r="BK149" i="12"/>
  <c r="J149" i="12" s="1"/>
  <c r="J71" i="12" s="1"/>
  <c r="P165" i="12"/>
  <c r="T209" i="12"/>
  <c r="T257" i="12"/>
  <c r="R99" i="13"/>
  <c r="R98" i="13" s="1"/>
  <c r="R97" i="13" s="1"/>
  <c r="BK99" i="14"/>
  <c r="J99" i="14"/>
  <c r="J69" i="14" s="1"/>
  <c r="BK103" i="14"/>
  <c r="J103" i="14" s="1"/>
  <c r="J70" i="14" s="1"/>
  <c r="R191" i="14"/>
  <c r="R190" i="14" s="1"/>
  <c r="BK99" i="15"/>
  <c r="J99" i="15" s="1"/>
  <c r="J69" i="15" s="1"/>
  <c r="BK109" i="15"/>
  <c r="J109" i="15"/>
  <c r="J70" i="15"/>
  <c r="BK124" i="15"/>
  <c r="J124" i="15" s="1"/>
  <c r="J71" i="15" s="1"/>
  <c r="T129" i="15"/>
  <c r="T98" i="15" s="1"/>
  <c r="T97" i="15" s="1"/>
  <c r="BK230" i="15"/>
  <c r="J230" i="15" s="1"/>
  <c r="J73" i="15" s="1"/>
  <c r="T98" i="16"/>
  <c r="T97" i="16"/>
  <c r="BK138" i="16"/>
  <c r="J138" i="16" s="1"/>
  <c r="J72" i="16" s="1"/>
  <c r="R88" i="17"/>
  <c r="T109" i="17"/>
  <c r="R117" i="18"/>
  <c r="P224" i="18"/>
  <c r="R339" i="18"/>
  <c r="T546" i="18"/>
  <c r="P650" i="18"/>
  <c r="R955" i="18"/>
  <c r="R1075" i="18"/>
  <c r="BK1089" i="18"/>
  <c r="J1089" i="18" s="1"/>
  <c r="J75" i="18" s="1"/>
  <c r="P1161" i="18"/>
  <c r="P1212" i="18"/>
  <c r="R1244" i="18"/>
  <c r="P1252" i="18"/>
  <c r="T1313" i="18"/>
  <c r="R1416" i="18"/>
  <c r="P1464" i="18"/>
  <c r="R1523" i="18"/>
  <c r="R1733" i="18"/>
  <c r="BK1790" i="18"/>
  <c r="J1790" i="18"/>
  <c r="J85" i="18"/>
  <c r="BK1925" i="18"/>
  <c r="J1925" i="18" s="1"/>
  <c r="J86" i="18" s="1"/>
  <c r="T1998" i="18"/>
  <c r="T2114" i="18"/>
  <c r="T2167" i="18"/>
  <c r="P2204" i="18"/>
  <c r="BK2219" i="18"/>
  <c r="J2219" i="18"/>
  <c r="J91" i="18" s="1"/>
  <c r="P105" i="19"/>
  <c r="P104" i="19"/>
  <c r="P142" i="19"/>
  <c r="P239" i="19"/>
  <c r="R404" i="19"/>
  <c r="BK512" i="19"/>
  <c r="J512" i="19" s="1"/>
  <c r="J77" i="19" s="1"/>
  <c r="R102" i="20"/>
  <c r="P136" i="20"/>
  <c r="R156" i="20"/>
  <c r="P172" i="20"/>
  <c r="P223" i="20"/>
  <c r="T271" i="20"/>
  <c r="P99" i="21"/>
  <c r="P98" i="21" s="1"/>
  <c r="P97" i="21" s="1"/>
  <c r="AU80" i="1" s="1"/>
  <c r="R99" i="22"/>
  <c r="R98" i="22" s="1"/>
  <c r="BK103" i="22"/>
  <c r="J103" i="22"/>
  <c r="J70" i="22" s="1"/>
  <c r="P200" i="22"/>
  <c r="P199" i="22" s="1"/>
  <c r="T99" i="23"/>
  <c r="R110" i="23"/>
  <c r="R125" i="23"/>
  <c r="T130" i="23"/>
  <c r="T202" i="23"/>
  <c r="R98" i="24"/>
  <c r="R97" i="24" s="1"/>
  <c r="R138" i="24"/>
  <c r="R137" i="24"/>
  <c r="P88" i="25"/>
  <c r="P87" i="25" s="1"/>
  <c r="AU84" i="1" s="1"/>
  <c r="BK105" i="25"/>
  <c r="J105" i="25" s="1"/>
  <c r="J65" i="25" s="1"/>
  <c r="R92" i="26"/>
  <c r="R146" i="26"/>
  <c r="BK174" i="26"/>
  <c r="J174" i="26" s="1"/>
  <c r="J64" i="26" s="1"/>
  <c r="T174" i="26"/>
  <c r="T193" i="26"/>
  <c r="T238" i="26"/>
  <c r="BK397" i="26"/>
  <c r="J397" i="26"/>
  <c r="J70" i="26" s="1"/>
  <c r="P397" i="26"/>
  <c r="BK90" i="27"/>
  <c r="J90" i="27"/>
  <c r="J61" i="27" s="1"/>
  <c r="BK227" i="27"/>
  <c r="J227" i="27" s="1"/>
  <c r="J62" i="27" s="1"/>
  <c r="T227" i="27"/>
  <c r="P250" i="27"/>
  <c r="BK347" i="27"/>
  <c r="J347" i="27" s="1"/>
  <c r="J65" i="27" s="1"/>
  <c r="BK378" i="27"/>
  <c r="J378" i="27"/>
  <c r="J66" i="27"/>
  <c r="T378" i="27"/>
  <c r="P486" i="27"/>
  <c r="T93" i="28"/>
  <c r="P301" i="28"/>
  <c r="P362" i="28"/>
  <c r="BK377" i="28"/>
  <c r="J377" i="28" s="1"/>
  <c r="J65" i="28" s="1"/>
  <c r="BK387" i="28"/>
  <c r="J387" i="28" s="1"/>
  <c r="J66" i="28" s="1"/>
  <c r="BK413" i="28"/>
  <c r="J413" i="28"/>
  <c r="J69" i="28" s="1"/>
  <c r="BK420" i="28"/>
  <c r="J420" i="28"/>
  <c r="J70" i="28" s="1"/>
  <c r="R420" i="28"/>
  <c r="P429" i="28"/>
  <c r="BK85" i="29"/>
  <c r="BK84" i="29" s="1"/>
  <c r="J84" i="29" s="1"/>
  <c r="J60" i="29" s="1"/>
  <c r="T85" i="29"/>
  <c r="T84" i="29" s="1"/>
  <c r="T91" i="29"/>
  <c r="T90" i="29" s="1"/>
  <c r="R89" i="30"/>
  <c r="R88" i="30" s="1"/>
  <c r="T109" i="30"/>
  <c r="T108" i="30" s="1"/>
  <c r="R122" i="30"/>
  <c r="R153" i="30"/>
  <c r="R152" i="30" s="1"/>
  <c r="R89" i="31"/>
  <c r="R88" i="31"/>
  <c r="T130" i="31"/>
  <c r="P169" i="31"/>
  <c r="P168" i="31" s="1"/>
  <c r="R87" i="32"/>
  <c r="R86" i="32"/>
  <c r="R85" i="32" s="1"/>
  <c r="P131" i="32"/>
  <c r="P89" i="33"/>
  <c r="P132" i="33"/>
  <c r="P88" i="33" s="1"/>
  <c r="P87" i="33" s="1"/>
  <c r="AU92" i="1" s="1"/>
  <c r="P90" i="34"/>
  <c r="P89" i="34" s="1"/>
  <c r="R98" i="34"/>
  <c r="R117" i="34"/>
  <c r="T131" i="34"/>
  <c r="BK94" i="35"/>
  <c r="J94" i="35" s="1"/>
  <c r="J63" i="35" s="1"/>
  <c r="BK102" i="35"/>
  <c r="J102" i="35" s="1"/>
  <c r="J64" i="35" s="1"/>
  <c r="P87" i="36"/>
  <c r="BK115" i="36"/>
  <c r="J115" i="36" s="1"/>
  <c r="J62" i="36" s="1"/>
  <c r="T115" i="36"/>
  <c r="R125" i="36"/>
  <c r="P134" i="36"/>
  <c r="T134" i="36"/>
  <c r="R141" i="36"/>
  <c r="P116" i="2"/>
  <c r="P207" i="2"/>
  <c r="T320" i="2"/>
  <c r="BK517" i="2"/>
  <c r="J517" i="2"/>
  <c r="J68" i="2" s="1"/>
  <c r="R685" i="2"/>
  <c r="BK1050" i="2"/>
  <c r="J1050" i="2"/>
  <c r="J70" i="2" s="1"/>
  <c r="BK1189" i="2"/>
  <c r="J1189" i="2"/>
  <c r="J71" i="2" s="1"/>
  <c r="R1203" i="2"/>
  <c r="BK1290" i="2"/>
  <c r="J1290" i="2"/>
  <c r="J75" i="2" s="1"/>
  <c r="R1584" i="2"/>
  <c r="T1733" i="2"/>
  <c r="R1754" i="2"/>
  <c r="R1776" i="2"/>
  <c r="BK1793" i="2"/>
  <c r="J1793" i="2"/>
  <c r="J80" i="2" s="1"/>
  <c r="BK1924" i="2"/>
  <c r="J1924" i="2" s="1"/>
  <c r="J81" i="2" s="1"/>
  <c r="R1953" i="2"/>
  <c r="R2088" i="2"/>
  <c r="BK2180" i="2"/>
  <c r="J2180" i="2"/>
  <c r="J84" i="2"/>
  <c r="P2378" i="2"/>
  <c r="P2523" i="2"/>
  <c r="T2659" i="2"/>
  <c r="P2735" i="2"/>
  <c r="R2775" i="2"/>
  <c r="R2790" i="2"/>
  <c r="BK105" i="3"/>
  <c r="J105" i="3" s="1"/>
  <c r="J69" i="3" s="1"/>
  <c r="BK145" i="3"/>
  <c r="J145" i="3"/>
  <c r="J73" i="3"/>
  <c r="BK260" i="3"/>
  <c r="J260" i="3" s="1"/>
  <c r="J74" i="3" s="1"/>
  <c r="R450" i="3"/>
  <c r="P563" i="3"/>
  <c r="R102" i="4"/>
  <c r="R128" i="4"/>
  <c r="R149" i="4"/>
  <c r="R165" i="4"/>
  <c r="P209" i="4"/>
  <c r="BK257" i="4"/>
  <c r="J257" i="4" s="1"/>
  <c r="J74" i="4" s="1"/>
  <c r="T99" i="5"/>
  <c r="T98" i="5"/>
  <c r="T97" i="5"/>
  <c r="T99" i="6"/>
  <c r="T98" i="6" s="1"/>
  <c r="T97" i="6" s="1"/>
  <c r="P103" i="6"/>
  <c r="R191" i="6"/>
  <c r="R190" i="6" s="1"/>
  <c r="T99" i="7"/>
  <c r="T109" i="7"/>
  <c r="T124" i="7"/>
  <c r="BK129" i="7"/>
  <c r="J129" i="7"/>
  <c r="J72" i="7" s="1"/>
  <c r="BK230" i="7"/>
  <c r="J230" i="7" s="1"/>
  <c r="J73" i="7" s="1"/>
  <c r="T98" i="8"/>
  <c r="T97" i="8" s="1"/>
  <c r="T96" i="8" s="1"/>
  <c r="P138" i="8"/>
  <c r="P137" i="8"/>
  <c r="BK88" i="9"/>
  <c r="J88" i="9" s="1"/>
  <c r="J64" i="9" s="1"/>
  <c r="P109" i="9"/>
  <c r="BK206" i="10"/>
  <c r="J206" i="10" s="1"/>
  <c r="J66" i="10" s="1"/>
  <c r="BK323" i="10"/>
  <c r="J323" i="10"/>
  <c r="J67" i="10" s="1"/>
  <c r="P520" i="10"/>
  <c r="T520" i="10"/>
  <c r="R688" i="10"/>
  <c r="T1053" i="10"/>
  <c r="T1192" i="10"/>
  <c r="P1206" i="10"/>
  <c r="BK1293" i="10"/>
  <c r="J1293" i="10" s="1"/>
  <c r="J75" i="10" s="1"/>
  <c r="BK1587" i="10"/>
  <c r="J1587" i="10"/>
  <c r="J76" i="10" s="1"/>
  <c r="BK1736" i="10"/>
  <c r="J1736" i="10" s="1"/>
  <c r="J77" i="10" s="1"/>
  <c r="BK1757" i="10"/>
  <c r="J1757" i="10"/>
  <c r="J78" i="10"/>
  <c r="P1779" i="10"/>
  <c r="T1796" i="10"/>
  <c r="T1926" i="10"/>
  <c r="BK1955" i="10"/>
  <c r="J1955" i="10" s="1"/>
  <c r="J82" i="10" s="1"/>
  <c r="BK2090" i="10"/>
  <c r="J2090" i="10" s="1"/>
  <c r="J83" i="10" s="1"/>
  <c r="T2182" i="10"/>
  <c r="BK2380" i="10"/>
  <c r="J2380" i="10" s="1"/>
  <c r="J85" i="10" s="1"/>
  <c r="T2525" i="10"/>
  <c r="R2661" i="10"/>
  <c r="T2737" i="10"/>
  <c r="P2777" i="10"/>
  <c r="P2792" i="10"/>
  <c r="R105" i="11"/>
  <c r="R104" i="11"/>
  <c r="BK145" i="11"/>
  <c r="J145" i="11" s="1"/>
  <c r="J73" i="11" s="1"/>
  <c r="T260" i="11"/>
  <c r="P450" i="11"/>
  <c r="R563" i="11"/>
  <c r="P102" i="12"/>
  <c r="R128" i="12"/>
  <c r="P149" i="12"/>
  <c r="R165" i="12"/>
  <c r="BK209" i="12"/>
  <c r="J209" i="12"/>
  <c r="J73" i="12" s="1"/>
  <c r="BK257" i="12"/>
  <c r="J257" i="12"/>
  <c r="J74" i="12"/>
  <c r="T99" i="13"/>
  <c r="T98" i="13" s="1"/>
  <c r="T97" i="13" s="1"/>
  <c r="R99" i="14"/>
  <c r="P103" i="14"/>
  <c r="BK191" i="14"/>
  <c r="J191" i="14" s="1"/>
  <c r="J73" i="14" s="1"/>
  <c r="P99" i="15"/>
  <c r="P109" i="15"/>
  <c r="P124" i="15"/>
  <c r="BK129" i="15"/>
  <c r="J129" i="15" s="1"/>
  <c r="J72" i="15" s="1"/>
  <c r="T230" i="15"/>
  <c r="BK98" i="16"/>
  <c r="BK97" i="16" s="1"/>
  <c r="J97" i="16" s="1"/>
  <c r="J68" i="16" s="1"/>
  <c r="P138" i="16"/>
  <c r="P137" i="16"/>
  <c r="BK88" i="17"/>
  <c r="BK109" i="17"/>
  <c r="J109" i="17" s="1"/>
  <c r="J65" i="17" s="1"/>
  <c r="P117" i="18"/>
  <c r="R224" i="18"/>
  <c r="BK339" i="18"/>
  <c r="J339" i="18"/>
  <c r="J67" i="18" s="1"/>
  <c r="BK546" i="18"/>
  <c r="J546" i="18"/>
  <c r="J68" i="18"/>
  <c r="T650" i="18"/>
  <c r="P955" i="18"/>
  <c r="P1075" i="18"/>
  <c r="T1089" i="18"/>
  <c r="R1161" i="18"/>
  <c r="BK1212" i="18"/>
  <c r="J1212" i="18" s="1"/>
  <c r="J77" i="18" s="1"/>
  <c r="BK1244" i="18"/>
  <c r="J1244" i="18" s="1"/>
  <c r="J78" i="18" s="1"/>
  <c r="BK1252" i="18"/>
  <c r="J1252" i="18" s="1"/>
  <c r="J79" i="18" s="1"/>
  <c r="R1313" i="18"/>
  <c r="T1416" i="18"/>
  <c r="T1464" i="18"/>
  <c r="T1523" i="18"/>
  <c r="T1733" i="18"/>
  <c r="T1790" i="18"/>
  <c r="T1925" i="18"/>
  <c r="BK1998" i="18"/>
  <c r="J1998" i="18" s="1"/>
  <c r="J87" i="18" s="1"/>
  <c r="R2114" i="18"/>
  <c r="BK2167" i="18"/>
  <c r="J2167" i="18"/>
  <c r="J89" i="18"/>
  <c r="R2204" i="18"/>
  <c r="P2219" i="18"/>
  <c r="BK105" i="19"/>
  <c r="J105" i="19"/>
  <c r="J69" i="19" s="1"/>
  <c r="BK142" i="19"/>
  <c r="J142" i="19" s="1"/>
  <c r="J73" i="19" s="1"/>
  <c r="T239" i="19"/>
  <c r="T404" i="19"/>
  <c r="T512" i="19"/>
  <c r="T102" i="20"/>
  <c r="T101" i="20"/>
  <c r="T100" i="20" s="1"/>
  <c r="R136" i="20"/>
  <c r="P156" i="20"/>
  <c r="BK172" i="20"/>
  <c r="J172" i="20" s="1"/>
  <c r="J72" i="20" s="1"/>
  <c r="R223" i="20"/>
  <c r="R271" i="20"/>
  <c r="T99" i="21"/>
  <c r="T98" i="21" s="1"/>
  <c r="T97" i="21" s="1"/>
  <c r="T99" i="22"/>
  <c r="P103" i="22"/>
  <c r="BK200" i="22"/>
  <c r="J200" i="22" s="1"/>
  <c r="J73" i="22" s="1"/>
  <c r="BK99" i="23"/>
  <c r="J99" i="23"/>
  <c r="J69" i="23"/>
  <c r="BK110" i="23"/>
  <c r="J110" i="23" s="1"/>
  <c r="J70" i="23" s="1"/>
  <c r="BK125" i="23"/>
  <c r="J125" i="23" s="1"/>
  <c r="J71" i="23" s="1"/>
  <c r="T125" i="23"/>
  <c r="R130" i="23"/>
  <c r="P202" i="23"/>
  <c r="P98" i="24"/>
  <c r="P97" i="24" s="1"/>
  <c r="P138" i="24"/>
  <c r="P137" i="24"/>
  <c r="R88" i="25"/>
  <c r="R105" i="25"/>
  <c r="P92" i="26"/>
  <c r="P91" i="26" s="1"/>
  <c r="P146" i="26"/>
  <c r="T161" i="26"/>
  <c r="R174" i="26"/>
  <c r="P193" i="26"/>
  <c r="R238" i="26"/>
  <c r="T90" i="27"/>
  <c r="P227" i="27"/>
  <c r="BK241" i="27"/>
  <c r="J241" i="27" s="1"/>
  <c r="J63" i="27" s="1"/>
  <c r="R241" i="27"/>
  <c r="R250" i="27"/>
  <c r="R347" i="27"/>
  <c r="R378" i="27"/>
  <c r="R486" i="27"/>
  <c r="BK93" i="28"/>
  <c r="J93" i="28" s="1"/>
  <c r="J61" i="28" s="1"/>
  <c r="R301" i="28"/>
  <c r="R92" i="28" s="1"/>
  <c r="T362" i="28"/>
  <c r="T377" i="28"/>
  <c r="R387" i="28"/>
  <c r="T413" i="28"/>
  <c r="T420" i="28"/>
  <c r="R429" i="28"/>
  <c r="R85" i="29"/>
  <c r="R84" i="29" s="1"/>
  <c r="R91" i="29"/>
  <c r="R90" i="29" s="1"/>
  <c r="BK89" i="30"/>
  <c r="BK88" i="30"/>
  <c r="J88" i="30"/>
  <c r="J60" i="30" s="1"/>
  <c r="T89" i="30"/>
  <c r="T88" i="30"/>
  <c r="T87" i="30" s="1"/>
  <c r="BK109" i="30"/>
  <c r="J109" i="30" s="1"/>
  <c r="J63" i="30" s="1"/>
  <c r="R109" i="30"/>
  <c r="R108" i="30" s="1"/>
  <c r="BK122" i="30"/>
  <c r="J122" i="30" s="1"/>
  <c r="J64" i="30" s="1"/>
  <c r="BK153" i="30"/>
  <c r="J153" i="30"/>
  <c r="J67" i="30"/>
  <c r="P89" i="31"/>
  <c r="P88" i="31" s="1"/>
  <c r="P87" i="31" s="1"/>
  <c r="AU90" i="1" s="1"/>
  <c r="P130" i="31"/>
  <c r="BK169" i="31"/>
  <c r="J169" i="31" s="1"/>
  <c r="J67" i="31" s="1"/>
  <c r="BK87" i="32"/>
  <c r="J87" i="32" s="1"/>
  <c r="J61" i="32" s="1"/>
  <c r="T131" i="32"/>
  <c r="BK89" i="33"/>
  <c r="J89" i="33" s="1"/>
  <c r="J61" i="33" s="1"/>
  <c r="BK132" i="33"/>
  <c r="J132" i="33"/>
  <c r="J64" i="33" s="1"/>
  <c r="R90" i="34"/>
  <c r="R89" i="34"/>
  <c r="T98" i="34"/>
  <c r="T97" i="34" s="1"/>
  <c r="T88" i="34" s="1"/>
  <c r="T117" i="34"/>
  <c r="R131" i="34"/>
  <c r="R94" i="35"/>
  <c r="P102" i="35"/>
  <c r="T87" i="36"/>
  <c r="T86" i="36" s="1"/>
  <c r="T85" i="36" s="1"/>
  <c r="BK125" i="36"/>
  <c r="J125" i="36"/>
  <c r="J63" i="36"/>
  <c r="T125" i="36"/>
  <c r="R134" i="36"/>
  <c r="T141" i="36"/>
  <c r="R116" i="2"/>
  <c r="BK207" i="2"/>
  <c r="J207" i="2" s="1"/>
  <c r="J66" i="2" s="1"/>
  <c r="R320" i="2"/>
  <c r="T517" i="2"/>
  <c r="T685" i="2"/>
  <c r="T1050" i="2"/>
  <c r="R1189" i="2"/>
  <c r="T1203" i="2"/>
  <c r="R1290" i="2"/>
  <c r="T1584" i="2"/>
  <c r="P1733" i="2"/>
  <c r="BK1754" i="2"/>
  <c r="J1754" i="2" s="1"/>
  <c r="J78" i="2" s="1"/>
  <c r="P1776" i="2"/>
  <c r="P1793" i="2"/>
  <c r="P1924" i="2"/>
  <c r="BK1953" i="2"/>
  <c r="J1953" i="2"/>
  <c r="J82" i="2"/>
  <c r="P2088" i="2"/>
  <c r="P2180" i="2"/>
  <c r="R2378" i="2"/>
  <c r="BK2523" i="2"/>
  <c r="J2523" i="2" s="1"/>
  <c r="J86" i="2" s="1"/>
  <c r="P2659" i="2"/>
  <c r="R2735" i="2"/>
  <c r="BK2775" i="2"/>
  <c r="J2775" i="2"/>
  <c r="J89" i="2"/>
  <c r="P2790" i="2"/>
  <c r="T105" i="3"/>
  <c r="T104" i="3" s="1"/>
  <c r="T145" i="3"/>
  <c r="T144" i="3"/>
  <c r="P260" i="3"/>
  <c r="P450" i="3"/>
  <c r="R563" i="3"/>
  <c r="P102" i="4"/>
  <c r="P128" i="4"/>
  <c r="P149" i="4"/>
  <c r="P165" i="4"/>
  <c r="R209" i="4"/>
  <c r="R257" i="4"/>
  <c r="P99" i="5"/>
  <c r="P98" i="5"/>
  <c r="P97" i="5" s="1"/>
  <c r="AU60" i="1" s="1"/>
  <c r="BK99" i="6"/>
  <c r="BK98" i="6"/>
  <c r="J98" i="6"/>
  <c r="J68" i="6" s="1"/>
  <c r="R103" i="6"/>
  <c r="P191" i="6"/>
  <c r="P190" i="6"/>
  <c r="BK99" i="7"/>
  <c r="J99" i="7"/>
  <c r="J69" i="7"/>
  <c r="BK109" i="7"/>
  <c r="J109" i="7" s="1"/>
  <c r="J70" i="7" s="1"/>
  <c r="BK124" i="7"/>
  <c r="J124" i="7" s="1"/>
  <c r="J71" i="7" s="1"/>
  <c r="T129" i="7"/>
  <c r="T230" i="7"/>
  <c r="R98" i="8"/>
  <c r="R97" i="8" s="1"/>
  <c r="R96" i="8" s="1"/>
  <c r="BK138" i="8"/>
  <c r="J138" i="8"/>
  <c r="J72" i="8" s="1"/>
  <c r="P88" i="9"/>
  <c r="P87" i="9"/>
  <c r="AU64" i="1"/>
  <c r="T109" i="9"/>
  <c r="R116" i="10"/>
  <c r="R206" i="10"/>
  <c r="P323" i="10"/>
  <c r="BK520" i="10"/>
  <c r="J520" i="10" s="1"/>
  <c r="J68" i="10" s="1"/>
  <c r="R520" i="10"/>
  <c r="P688" i="10"/>
  <c r="BK1053" i="10"/>
  <c r="J1053" i="10" s="1"/>
  <c r="J70" i="10" s="1"/>
  <c r="P1053" i="10"/>
  <c r="BK1192" i="10"/>
  <c r="J1192" i="10"/>
  <c r="J71" i="10"/>
  <c r="R1192" i="10"/>
  <c r="BK1206" i="10"/>
  <c r="J1206" i="10"/>
  <c r="J74" i="10" s="1"/>
  <c r="T1293" i="10"/>
  <c r="R1587" i="10"/>
  <c r="P1736" i="10"/>
  <c r="P1757" i="10"/>
  <c r="R1779" i="10"/>
  <c r="P1796" i="10"/>
  <c r="P1926" i="10"/>
  <c r="R1955" i="10"/>
  <c r="R2090" i="10"/>
  <c r="P2182" i="10"/>
  <c r="R2380" i="10"/>
  <c r="BK2525" i="10"/>
  <c r="J2525" i="10" s="1"/>
  <c r="J86" i="10" s="1"/>
  <c r="BK2661" i="10"/>
  <c r="J2661" i="10" s="1"/>
  <c r="J87" i="10" s="1"/>
  <c r="BK2737" i="10"/>
  <c r="J2737" i="10" s="1"/>
  <c r="J88" i="10" s="1"/>
  <c r="BK2777" i="10"/>
  <c r="J2777" i="10" s="1"/>
  <c r="J89" i="10" s="1"/>
  <c r="T2792" i="10"/>
  <c r="T105" i="11"/>
  <c r="T104" i="11"/>
  <c r="P145" i="11"/>
  <c r="P144" i="11"/>
  <c r="BK260" i="11"/>
  <c r="J260" i="11"/>
  <c r="J74" i="11"/>
  <c r="BK450" i="11"/>
  <c r="J450" i="11" s="1"/>
  <c r="J76" i="11" s="1"/>
  <c r="BK563" i="11"/>
  <c r="J563" i="11"/>
  <c r="J77" i="11" s="1"/>
  <c r="T102" i="12"/>
  <c r="P128" i="12"/>
  <c r="T149" i="12"/>
  <c r="BK165" i="12"/>
  <c r="J165" i="12"/>
  <c r="J72" i="12"/>
  <c r="R209" i="12"/>
  <c r="R257" i="12"/>
  <c r="P99" i="13"/>
  <c r="P98" i="13"/>
  <c r="P97" i="13" s="1"/>
  <c r="AU70" i="1" s="1"/>
  <c r="P99" i="14"/>
  <c r="P98" i="14" s="1"/>
  <c r="R103" i="14"/>
  <c r="P191" i="14"/>
  <c r="P190" i="14" s="1"/>
  <c r="T99" i="15"/>
  <c r="R109" i="15"/>
  <c r="R124" i="15"/>
  <c r="P129" i="15"/>
  <c r="P230" i="15"/>
  <c r="R98" i="16"/>
  <c r="R97" i="16"/>
  <c r="R96" i="16" s="1"/>
  <c r="T138" i="16"/>
  <c r="T137" i="16" s="1"/>
  <c r="P88" i="17"/>
  <c r="P87" i="17"/>
  <c r="AU74" i="1" s="1"/>
  <c r="R109" i="17"/>
  <c r="BK117" i="18"/>
  <c r="J117" i="18"/>
  <c r="J65" i="18"/>
  <c r="BK224" i="18"/>
  <c r="J224" i="18"/>
  <c r="J66" i="18"/>
  <c r="P339" i="18"/>
  <c r="R546" i="18"/>
  <c r="BK650" i="18"/>
  <c r="J650" i="18" s="1"/>
  <c r="J70" i="18" s="1"/>
  <c r="T955" i="18"/>
  <c r="T1075" i="18"/>
  <c r="P1089" i="18"/>
  <c r="BK1161" i="18"/>
  <c r="J1161" i="18" s="1"/>
  <c r="J76" i="18" s="1"/>
  <c r="T1212" i="18"/>
  <c r="T1244" i="18"/>
  <c r="T1252" i="18"/>
  <c r="BK1313" i="18"/>
  <c r="J1313" i="18"/>
  <c r="J80" i="18" s="1"/>
  <c r="BK1416" i="18"/>
  <c r="J1416" i="18"/>
  <c r="J81" i="18" s="1"/>
  <c r="BK1464" i="18"/>
  <c r="J1464" i="18" s="1"/>
  <c r="J82" i="18" s="1"/>
  <c r="P1523" i="18"/>
  <c r="P1733" i="18"/>
  <c r="R1790" i="18"/>
  <c r="P1925" i="18"/>
  <c r="P1998" i="18"/>
  <c r="P2114" i="18"/>
  <c r="R2167" i="18"/>
  <c r="T2204" i="18"/>
  <c r="T2219" i="18"/>
  <c r="R105" i="19"/>
  <c r="R104" i="19"/>
  <c r="T142" i="19"/>
  <c r="T141" i="19" s="1"/>
  <c r="BK239" i="19"/>
  <c r="J239" i="19" s="1"/>
  <c r="J74" i="19" s="1"/>
  <c r="P404" i="19"/>
  <c r="R512" i="19"/>
  <c r="P102" i="20"/>
  <c r="BK136" i="20"/>
  <c r="J136" i="20"/>
  <c r="J70" i="20" s="1"/>
  <c r="BK156" i="20"/>
  <c r="J156" i="20"/>
  <c r="J71" i="20"/>
  <c r="R172" i="20"/>
  <c r="BK223" i="20"/>
  <c r="J223" i="20"/>
  <c r="J73" i="20" s="1"/>
  <c r="P271" i="20"/>
  <c r="BK99" i="21"/>
  <c r="J99" i="21" s="1"/>
  <c r="J69" i="21" s="1"/>
  <c r="P99" i="22"/>
  <c r="P98" i="22" s="1"/>
  <c r="P97" i="22" s="1"/>
  <c r="AU81" i="1" s="1"/>
  <c r="T103" i="22"/>
  <c r="R200" i="22"/>
  <c r="R199" i="22"/>
  <c r="R99" i="23"/>
  <c r="T110" i="23"/>
  <c r="P125" i="23"/>
  <c r="P130" i="23"/>
  <c r="BK202" i="23"/>
  <c r="J202" i="23" s="1"/>
  <c r="J73" i="23" s="1"/>
  <c r="R202" i="23"/>
  <c r="T98" i="24"/>
  <c r="T97" i="24" s="1"/>
  <c r="T96" i="24" s="1"/>
  <c r="BK138" i="24"/>
  <c r="J138" i="24"/>
  <c r="J72" i="24"/>
  <c r="T88" i="25"/>
  <c r="T105" i="25"/>
  <c r="BK92" i="26"/>
  <c r="J92" i="26" s="1"/>
  <c r="J61" i="26" s="1"/>
  <c r="BK146" i="26"/>
  <c r="J146" i="26" s="1"/>
  <c r="J62" i="26" s="1"/>
  <c r="BK161" i="26"/>
  <c r="J161" i="26" s="1"/>
  <c r="J63" i="26" s="1"/>
  <c r="R161" i="26"/>
  <c r="BK238" i="26"/>
  <c r="J238" i="26" s="1"/>
  <c r="J68" i="26" s="1"/>
  <c r="P238" i="26"/>
  <c r="BK380" i="26"/>
  <c r="J380" i="26"/>
  <c r="J69" i="26"/>
  <c r="T380" i="26"/>
  <c r="R397" i="26"/>
  <c r="R90" i="27"/>
  <c r="R89" i="27" s="1"/>
  <c r="R88" i="27" s="1"/>
  <c r="R227" i="27"/>
  <c r="P241" i="27"/>
  <c r="T241" i="27"/>
  <c r="T250" i="27"/>
  <c r="P347" i="27"/>
  <c r="T347" i="27"/>
  <c r="P378" i="27"/>
  <c r="BK486" i="27"/>
  <c r="J486" i="27"/>
  <c r="J67" i="27"/>
  <c r="T486" i="27"/>
  <c r="R93" i="28"/>
  <c r="T301" i="28"/>
  <c r="R362" i="28"/>
  <c r="R377" i="28"/>
  <c r="T387" i="28"/>
  <c r="R413" i="28"/>
  <c r="R412" i="28" s="1"/>
  <c r="P420" i="28"/>
  <c r="T429" i="28"/>
  <c r="P85" i="29"/>
  <c r="P84" i="29"/>
  <c r="BK91" i="29"/>
  <c r="J91" i="29"/>
  <c r="J63" i="29"/>
  <c r="P91" i="29"/>
  <c r="P90" i="29"/>
  <c r="P89" i="30"/>
  <c r="P88" i="30" s="1"/>
  <c r="P109" i="30"/>
  <c r="P122" i="30"/>
  <c r="P153" i="30"/>
  <c r="P152" i="30"/>
  <c r="BK89" i="31"/>
  <c r="J89" i="31" s="1"/>
  <c r="J61" i="31" s="1"/>
  <c r="BK130" i="31"/>
  <c r="J130" i="31"/>
  <c r="J64" i="31"/>
  <c r="T169" i="31"/>
  <c r="T168" i="31"/>
  <c r="T87" i="32"/>
  <c r="T86" i="32"/>
  <c r="T85" i="32"/>
  <c r="BK131" i="32"/>
  <c r="J131" i="32" s="1"/>
  <c r="J64" i="32" s="1"/>
  <c r="R89" i="33"/>
  <c r="R88" i="33"/>
  <c r="R87" i="33" s="1"/>
  <c r="T132" i="33"/>
  <c r="T90" i="34"/>
  <c r="T89" i="34"/>
  <c r="BK98" i="34"/>
  <c r="J98" i="34"/>
  <c r="J63" i="34"/>
  <c r="BK117" i="34"/>
  <c r="J117" i="34"/>
  <c r="J64" i="34"/>
  <c r="P131" i="34"/>
  <c r="P94" i="35"/>
  <c r="P87" i="35" s="1"/>
  <c r="P86" i="35" s="1"/>
  <c r="AU94" i="1" s="1"/>
  <c r="R102" i="35"/>
  <c r="R87" i="36"/>
  <c r="R86" i="36" s="1"/>
  <c r="R85" i="36" s="1"/>
  <c r="P115" i="36"/>
  <c r="P125" i="36"/>
  <c r="BK134" i="36"/>
  <c r="J134" i="36"/>
  <c r="J64" i="36" s="1"/>
  <c r="BK141" i="36"/>
  <c r="J141" i="36"/>
  <c r="J65" i="36" s="1"/>
  <c r="P141" i="36"/>
  <c r="BK2821" i="2"/>
  <c r="J2821" i="2" s="1"/>
  <c r="J92" i="2" s="1"/>
  <c r="BK310" i="4"/>
  <c r="J310" i="4" s="1"/>
  <c r="J76" i="4" s="1"/>
  <c r="BK280" i="5"/>
  <c r="J280" i="5"/>
  <c r="J70" i="5"/>
  <c r="BK284" i="5"/>
  <c r="J284" i="5"/>
  <c r="J72" i="5" s="1"/>
  <c r="BK287" i="5"/>
  <c r="J287" i="5"/>
  <c r="J73" i="5" s="1"/>
  <c r="BK592" i="11"/>
  <c r="J592" i="11" s="1"/>
  <c r="J79" i="11" s="1"/>
  <c r="BK287" i="13"/>
  <c r="J287" i="13" s="1"/>
  <c r="J73" i="13" s="1"/>
  <c r="BK1085" i="18"/>
  <c r="J1085" i="18"/>
  <c r="J73" i="18"/>
  <c r="BK316" i="20"/>
  <c r="J316" i="20"/>
  <c r="J76" i="20"/>
  <c r="BK134" i="24"/>
  <c r="J134" i="24"/>
  <c r="J70" i="24"/>
  <c r="BK292" i="28"/>
  <c r="J292" i="28" s="1"/>
  <c r="J62" i="28" s="1"/>
  <c r="BK588" i="3"/>
  <c r="J588" i="3"/>
  <c r="J78" i="3" s="1"/>
  <c r="BK592" i="3"/>
  <c r="J592" i="3" s="1"/>
  <c r="J79" i="3" s="1"/>
  <c r="BK187" i="6"/>
  <c r="J187" i="6"/>
  <c r="J71" i="6"/>
  <c r="BK134" i="8"/>
  <c r="J134" i="8" s="1"/>
  <c r="J70" i="8" s="1"/>
  <c r="BK1202" i="10"/>
  <c r="J1202" i="10" s="1"/>
  <c r="J72" i="10" s="1"/>
  <c r="BK310" i="12"/>
  <c r="J310" i="12" s="1"/>
  <c r="J76" i="12" s="1"/>
  <c r="BK187" i="14"/>
  <c r="J187" i="14" s="1"/>
  <c r="J71" i="14" s="1"/>
  <c r="BK540" i="19"/>
  <c r="J540" i="19"/>
  <c r="J78" i="19"/>
  <c r="BK544" i="19"/>
  <c r="J544" i="19"/>
  <c r="J79" i="19" s="1"/>
  <c r="BK268" i="21"/>
  <c r="J268" i="21"/>
  <c r="J72" i="21" s="1"/>
  <c r="BK271" i="21"/>
  <c r="J271" i="21" s="1"/>
  <c r="J73" i="21" s="1"/>
  <c r="BK521" i="27"/>
  <c r="J521" i="27" s="1"/>
  <c r="J68" i="27" s="1"/>
  <c r="BK409" i="28"/>
  <c r="J409" i="28"/>
  <c r="J67" i="28"/>
  <c r="BK88" i="35"/>
  <c r="J88" i="35"/>
  <c r="J61" i="35"/>
  <c r="BK91" i="35"/>
  <c r="J91" i="35"/>
  <c r="J62" i="35"/>
  <c r="BK1199" i="2"/>
  <c r="J1199" i="2" s="1"/>
  <c r="J72" i="2" s="1"/>
  <c r="BK136" i="3"/>
  <c r="J136" i="3"/>
  <c r="J70" i="3" s="1"/>
  <c r="BK140" i="3"/>
  <c r="J140" i="3" s="1"/>
  <c r="J71" i="3" s="1"/>
  <c r="BK446" i="3"/>
  <c r="J446" i="3"/>
  <c r="J75" i="3"/>
  <c r="BK2823" i="10"/>
  <c r="J2823" i="10" s="1"/>
  <c r="J92" i="10" s="1"/>
  <c r="BK136" i="11"/>
  <c r="J136" i="11" s="1"/>
  <c r="J70" i="11" s="1"/>
  <c r="BK140" i="11"/>
  <c r="J140" i="11" s="1"/>
  <c r="J71" i="11" s="1"/>
  <c r="BK284" i="13"/>
  <c r="J284" i="13" s="1"/>
  <c r="J72" i="13" s="1"/>
  <c r="BK134" i="16"/>
  <c r="J134" i="16"/>
  <c r="J70" i="16"/>
  <c r="BK638" i="18"/>
  <c r="J638" i="18"/>
  <c r="J69" i="18" s="1"/>
  <c r="BK2275" i="18"/>
  <c r="J2275" i="18"/>
  <c r="J93" i="18" s="1"/>
  <c r="BK133" i="19"/>
  <c r="J133" i="19" s="1"/>
  <c r="J70" i="19" s="1"/>
  <c r="BK137" i="19"/>
  <c r="J137" i="19" s="1"/>
  <c r="J71" i="19" s="1"/>
  <c r="BK196" i="22"/>
  <c r="J196" i="22"/>
  <c r="J71" i="22"/>
  <c r="BK189" i="26"/>
  <c r="J189" i="26"/>
  <c r="J65" i="26"/>
  <c r="BK149" i="30"/>
  <c r="J149" i="30"/>
  <c r="J65" i="30"/>
  <c r="BK126" i="31"/>
  <c r="J126" i="31" s="1"/>
  <c r="J63" i="31" s="1"/>
  <c r="BK123" i="32"/>
  <c r="J123" i="32"/>
  <c r="J62" i="32" s="1"/>
  <c r="BK127" i="32"/>
  <c r="J127" i="32" s="1"/>
  <c r="J63" i="32" s="1"/>
  <c r="BK125" i="33"/>
  <c r="J125" i="33"/>
  <c r="J62" i="33"/>
  <c r="BK128" i="33"/>
  <c r="J128" i="33" s="1"/>
  <c r="J63" i="33" s="1"/>
  <c r="BK158" i="33"/>
  <c r="J158" i="33" s="1"/>
  <c r="J65" i="33" s="1"/>
  <c r="BK163" i="33"/>
  <c r="J163" i="33" s="1"/>
  <c r="J67" i="33" s="1"/>
  <c r="BK110" i="35"/>
  <c r="J110" i="35" s="1"/>
  <c r="J65" i="35" s="1"/>
  <c r="BK113" i="35"/>
  <c r="J113" i="35"/>
  <c r="J66" i="35"/>
  <c r="BK446" i="11"/>
  <c r="J446" i="11"/>
  <c r="J75" i="11" s="1"/>
  <c r="BK588" i="11"/>
  <c r="J588" i="11"/>
  <c r="J78" i="11" s="1"/>
  <c r="BK280" i="13"/>
  <c r="J280" i="13" s="1"/>
  <c r="J70" i="13" s="1"/>
  <c r="BK400" i="19"/>
  <c r="J400" i="19" s="1"/>
  <c r="J75" i="19" s="1"/>
  <c r="BK264" i="21"/>
  <c r="J264" i="21"/>
  <c r="J70" i="21"/>
  <c r="BK122" i="31"/>
  <c r="J122" i="31"/>
  <c r="J62" i="31"/>
  <c r="BK164" i="31"/>
  <c r="J164" i="31"/>
  <c r="J65" i="31"/>
  <c r="BK148" i="32"/>
  <c r="J148" i="32" s="1"/>
  <c r="J65" i="32" s="1"/>
  <c r="BK137" i="34"/>
  <c r="J137" i="34"/>
  <c r="J67" i="34" s="1"/>
  <c r="BK140" i="34"/>
  <c r="J140" i="34" s="1"/>
  <c r="J68" i="34" s="1"/>
  <c r="J52" i="36"/>
  <c r="F55" i="36"/>
  <c r="BF88" i="36"/>
  <c r="BF89" i="36"/>
  <c r="BF110" i="36"/>
  <c r="BF113" i="36"/>
  <c r="BF121" i="36"/>
  <c r="BF128" i="36"/>
  <c r="BF133" i="36"/>
  <c r="BF104" i="36"/>
  <c r="BF109" i="36"/>
  <c r="BF116" i="36"/>
  <c r="BF123" i="36"/>
  <c r="BF145" i="36"/>
  <c r="BF92" i="36"/>
  <c r="BF103" i="36"/>
  <c r="BF105" i="36"/>
  <c r="BF107" i="36"/>
  <c r="BF111" i="36"/>
  <c r="BF119" i="36"/>
  <c r="BF122" i="36"/>
  <c r="BF126" i="36"/>
  <c r="BF129" i="36"/>
  <c r="BF130" i="36"/>
  <c r="BF131" i="36"/>
  <c r="BF135" i="36"/>
  <c r="BF138" i="36"/>
  <c r="E48" i="36"/>
  <c r="BF90" i="36"/>
  <c r="BF94" i="36"/>
  <c r="BF95" i="36"/>
  <c r="BF97" i="36"/>
  <c r="BF102" i="36"/>
  <c r="BF106" i="36"/>
  <c r="BF108" i="36"/>
  <c r="BF112" i="36"/>
  <c r="BF114" i="36"/>
  <c r="BF118" i="36"/>
  <c r="BF120" i="36"/>
  <c r="BF127" i="36"/>
  <c r="BF142" i="36"/>
  <c r="BF89" i="35"/>
  <c r="BF95" i="35"/>
  <c r="BF100" i="35"/>
  <c r="E48" i="35"/>
  <c r="J52" i="35"/>
  <c r="F83" i="35"/>
  <c r="BF98" i="35"/>
  <c r="BF105" i="35"/>
  <c r="BF107" i="35"/>
  <c r="BF92" i="35"/>
  <c r="BF97" i="35"/>
  <c r="BF103" i="35"/>
  <c r="BF111" i="35"/>
  <c r="BF114" i="35"/>
  <c r="BF109" i="35"/>
  <c r="F55" i="34"/>
  <c r="E78" i="34"/>
  <c r="BE93" i="34"/>
  <c r="BE105" i="34"/>
  <c r="BE107" i="34"/>
  <c r="BE115" i="34"/>
  <c r="BE122" i="34"/>
  <c r="BE124" i="34"/>
  <c r="BK162" i="33"/>
  <c r="J162" i="33"/>
  <c r="J66" i="33"/>
  <c r="J82" i="34"/>
  <c r="BE91" i="34"/>
  <c r="BE96" i="34"/>
  <c r="BE101" i="34"/>
  <c r="BE102" i="34"/>
  <c r="BE108" i="34"/>
  <c r="BE110" i="34"/>
  <c r="BE111" i="34"/>
  <c r="BE126" i="34"/>
  <c r="BE128" i="34"/>
  <c r="BE138" i="34"/>
  <c r="BE141" i="34"/>
  <c r="BE94" i="34"/>
  <c r="BE99" i="34"/>
  <c r="BE104" i="34"/>
  <c r="BE113" i="34"/>
  <c r="BE120" i="34"/>
  <c r="BE134" i="34"/>
  <c r="BE118" i="34"/>
  <c r="BE130" i="34"/>
  <c r="BE132" i="34"/>
  <c r="E48" i="33"/>
  <c r="J52" i="33"/>
  <c r="BF90" i="33"/>
  <c r="BF97" i="33"/>
  <c r="BF106" i="33"/>
  <c r="BF109" i="33"/>
  <c r="BF115" i="33"/>
  <c r="BF123" i="33"/>
  <c r="BF143" i="33"/>
  <c r="BF147" i="33"/>
  <c r="BF155" i="33"/>
  <c r="F55" i="33"/>
  <c r="BF93" i="33"/>
  <c r="BF126" i="33"/>
  <c r="BF135" i="33"/>
  <c r="BF145" i="33"/>
  <c r="BF150" i="33"/>
  <c r="BF159" i="33"/>
  <c r="BF103" i="33"/>
  <c r="BF129" i="33"/>
  <c r="BF133" i="33"/>
  <c r="BF141" i="33"/>
  <c r="BF153" i="33"/>
  <c r="BF164" i="33"/>
  <c r="BF100" i="33"/>
  <c r="BF112" i="33"/>
  <c r="BF120" i="33"/>
  <c r="BF138" i="33"/>
  <c r="J52" i="32"/>
  <c r="BF88" i="32"/>
  <c r="BF95" i="32"/>
  <c r="BF110" i="32"/>
  <c r="BF118" i="32"/>
  <c r="BF121" i="32"/>
  <c r="BF124" i="32"/>
  <c r="BF128" i="32"/>
  <c r="BF134" i="32"/>
  <c r="BF143" i="32"/>
  <c r="F55" i="32"/>
  <c r="BF91" i="32"/>
  <c r="BF137" i="32"/>
  <c r="BF140" i="32"/>
  <c r="BF145" i="32"/>
  <c r="E48" i="32"/>
  <c r="BF104" i="32"/>
  <c r="BF113" i="32"/>
  <c r="BF149" i="32"/>
  <c r="BF98" i="32"/>
  <c r="BF101" i="32"/>
  <c r="BF107" i="32"/>
  <c r="BF132" i="32"/>
  <c r="J89" i="30"/>
  <c r="J61" i="30" s="1"/>
  <c r="BK108" i="30"/>
  <c r="J108" i="30" s="1"/>
  <c r="J62" i="30" s="1"/>
  <c r="J81" i="31"/>
  <c r="BF106" i="31"/>
  <c r="BF112" i="31"/>
  <c r="BF145" i="31"/>
  <c r="E48" i="31"/>
  <c r="BF117" i="31"/>
  <c r="BF120" i="31"/>
  <c r="BF127" i="31"/>
  <c r="BF138" i="31"/>
  <c r="BF148" i="31"/>
  <c r="BF161" i="31"/>
  <c r="BF170" i="31"/>
  <c r="BF173" i="31"/>
  <c r="BF175" i="31"/>
  <c r="F55" i="31"/>
  <c r="BF90" i="31"/>
  <c r="BF100" i="31"/>
  <c r="BF123" i="31"/>
  <c r="BF136" i="31"/>
  <c r="BF139" i="31"/>
  <c r="BF151" i="31"/>
  <c r="BF158" i="31"/>
  <c r="BF94" i="31"/>
  <c r="BF97" i="31"/>
  <c r="BF103" i="31"/>
  <c r="BF109" i="31"/>
  <c r="BF131" i="31"/>
  <c r="BF132" i="31"/>
  <c r="BF134" i="31"/>
  <c r="BF142" i="31"/>
  <c r="BF155" i="31"/>
  <c r="BF165" i="31"/>
  <c r="BF102" i="30"/>
  <c r="BF107" i="30"/>
  <c r="BF113" i="30"/>
  <c r="BF115" i="30"/>
  <c r="BF129" i="30"/>
  <c r="BF131" i="30"/>
  <c r="BF135" i="30"/>
  <c r="BF147" i="30"/>
  <c r="BF150" i="30"/>
  <c r="BF156" i="30"/>
  <c r="J81" i="30"/>
  <c r="BF90" i="30"/>
  <c r="BF99" i="30"/>
  <c r="BF114" i="30"/>
  <c r="BF118" i="30"/>
  <c r="BF127" i="30"/>
  <c r="BF139" i="30"/>
  <c r="BF141" i="30"/>
  <c r="BF144" i="30"/>
  <c r="E48" i="30"/>
  <c r="F55" i="30"/>
  <c r="BF92" i="30"/>
  <c r="BF98" i="30"/>
  <c r="BF101" i="30"/>
  <c r="BF104" i="30"/>
  <c r="BF105" i="30"/>
  <c r="BF110" i="30"/>
  <c r="BF117" i="30"/>
  <c r="BF120" i="30"/>
  <c r="BF133" i="30"/>
  <c r="BF137" i="30"/>
  <c r="BF142" i="30"/>
  <c r="BF148" i="30"/>
  <c r="BF154" i="30"/>
  <c r="BF93" i="30"/>
  <c r="BF95" i="30"/>
  <c r="BF96" i="30"/>
  <c r="BF112" i="30"/>
  <c r="BF123" i="30"/>
  <c r="BF125" i="30"/>
  <c r="BF145" i="30"/>
  <c r="J52" i="29"/>
  <c r="E73" i="29"/>
  <c r="BF89" i="29"/>
  <c r="BF92" i="29"/>
  <c r="BF94" i="29"/>
  <c r="F55" i="29"/>
  <c r="BF88" i="29"/>
  <c r="BF86" i="29"/>
  <c r="BF122" i="28"/>
  <c r="BF124" i="28"/>
  <c r="BF154" i="28"/>
  <c r="BF200" i="28"/>
  <c r="BF220" i="28"/>
  <c r="BF243" i="28"/>
  <c r="BF250" i="28"/>
  <c r="BF272" i="28"/>
  <c r="BF280" i="28"/>
  <c r="BF290" i="28"/>
  <c r="BF293" i="28"/>
  <c r="BF311" i="28"/>
  <c r="BF312" i="28"/>
  <c r="BF315" i="28"/>
  <c r="BF348" i="28"/>
  <c r="BF375" i="28"/>
  <c r="BF388" i="28"/>
  <c r="BF394" i="28"/>
  <c r="BF407" i="28"/>
  <c r="BF408" i="28"/>
  <c r="BF410" i="28"/>
  <c r="BF421" i="28"/>
  <c r="E48" i="28"/>
  <c r="F88" i="28"/>
  <c r="BF108" i="28"/>
  <c r="BF126" i="28"/>
  <c r="BF163" i="28"/>
  <c r="BF180" i="28"/>
  <c r="BF183" i="28"/>
  <c r="BF189" i="28"/>
  <c r="BF206" i="28"/>
  <c r="BF233" i="28"/>
  <c r="BF235" i="28"/>
  <c r="BF239" i="28"/>
  <c r="BF256" i="28"/>
  <c r="BF257" i="28"/>
  <c r="BF284" i="28"/>
  <c r="BF288" i="28"/>
  <c r="BF321" i="28"/>
  <c r="BF334" i="28"/>
  <c r="BF341" i="28"/>
  <c r="BF355" i="28"/>
  <c r="BF363" i="28"/>
  <c r="BF378" i="28"/>
  <c r="BF390" i="28"/>
  <c r="BF398" i="28"/>
  <c r="BF418" i="28"/>
  <c r="J85" i="28"/>
  <c r="BF106" i="28"/>
  <c r="BF115" i="28"/>
  <c r="BF137" i="28"/>
  <c r="BF172" i="28"/>
  <c r="BF176" i="28"/>
  <c r="BF214" i="28"/>
  <c r="BF241" i="28"/>
  <c r="BF254" i="28"/>
  <c r="BF263" i="28"/>
  <c r="BF274" i="28"/>
  <c r="BF316" i="28"/>
  <c r="BF324" i="28"/>
  <c r="BF400" i="28"/>
  <c r="BF416" i="28"/>
  <c r="BF430" i="28"/>
  <c r="BF436" i="28"/>
  <c r="BF442" i="28"/>
  <c r="BF447" i="28"/>
  <c r="BF454" i="28"/>
  <c r="BF460" i="28"/>
  <c r="BF94" i="28"/>
  <c r="BF100" i="28"/>
  <c r="BF128" i="28"/>
  <c r="BF144" i="28"/>
  <c r="BF151" i="28"/>
  <c r="BF194" i="28"/>
  <c r="BF212" i="28"/>
  <c r="BF226" i="28"/>
  <c r="BF231" i="28"/>
  <c r="BF237" i="28"/>
  <c r="BF251" i="28"/>
  <c r="BF252" i="28"/>
  <c r="BF253" i="28"/>
  <c r="BF255" i="28"/>
  <c r="BF264" i="28"/>
  <c r="BF266" i="28"/>
  <c r="BF278" i="28"/>
  <c r="BF302" i="28"/>
  <c r="BF313" i="28"/>
  <c r="BF327" i="28"/>
  <c r="BF367" i="28"/>
  <c r="BF371" i="28"/>
  <c r="BF384" i="28"/>
  <c r="BF414" i="28"/>
  <c r="BF427" i="28"/>
  <c r="BK192" i="26"/>
  <c r="J192" i="26"/>
  <c r="J66" i="26"/>
  <c r="F55" i="27"/>
  <c r="BF95" i="27"/>
  <c r="BF103" i="27"/>
  <c r="BF161" i="27"/>
  <c r="BF171" i="27"/>
  <c r="BF175" i="27"/>
  <c r="BF194" i="27"/>
  <c r="BF197" i="27"/>
  <c r="BF201" i="27"/>
  <c r="BF216" i="27"/>
  <c r="BF242" i="27"/>
  <c r="BF256" i="27"/>
  <c r="BF266" i="27"/>
  <c r="BF272" i="27"/>
  <c r="BF284" i="27"/>
  <c r="BF294" i="27"/>
  <c r="BF325" i="27"/>
  <c r="BF328" i="27"/>
  <c r="BF374" i="27"/>
  <c r="BF379" i="27"/>
  <c r="BF384" i="27"/>
  <c r="BF408" i="27"/>
  <c r="BF411" i="27"/>
  <c r="BF416" i="27"/>
  <c r="BF419" i="27"/>
  <c r="BF430" i="27"/>
  <c r="BF441" i="27"/>
  <c r="BF448" i="27"/>
  <c r="BF451" i="27"/>
  <c r="BF469" i="27"/>
  <c r="BF496" i="27"/>
  <c r="BF507" i="27"/>
  <c r="BF513" i="27"/>
  <c r="BF517" i="27"/>
  <c r="BF522" i="27"/>
  <c r="E78" i="27"/>
  <c r="BF107" i="27"/>
  <c r="BF149" i="27"/>
  <c r="BF186" i="27"/>
  <c r="BF214" i="27"/>
  <c r="BF222" i="27"/>
  <c r="BF228" i="27"/>
  <c r="BF233" i="27"/>
  <c r="BF261" i="27"/>
  <c r="BF311" i="27"/>
  <c r="BF344" i="27"/>
  <c r="BF360" i="27"/>
  <c r="BF361" i="27"/>
  <c r="BF363" i="27"/>
  <c r="BF364" i="27"/>
  <c r="BF367" i="27"/>
  <c r="BF370" i="27"/>
  <c r="BF383" i="27"/>
  <c r="BF405" i="27"/>
  <c r="BF415" i="27"/>
  <c r="BF424" i="27"/>
  <c r="BF457" i="27"/>
  <c r="BF462" i="27"/>
  <c r="BF473" i="27"/>
  <c r="J82" i="27"/>
  <c r="BF99" i="27"/>
  <c r="BF111" i="27"/>
  <c r="BF119" i="27"/>
  <c r="BF123" i="27"/>
  <c r="BF164" i="27"/>
  <c r="BF169" i="27"/>
  <c r="BF178" i="27"/>
  <c r="BF183" i="27"/>
  <c r="BF192" i="27"/>
  <c r="BF210" i="27"/>
  <c r="BF220" i="27"/>
  <c r="BF246" i="27"/>
  <c r="BF251" i="27"/>
  <c r="BF289" i="27"/>
  <c r="BF299" i="27"/>
  <c r="BF308" i="27"/>
  <c r="BF314" i="27"/>
  <c r="BF336" i="27"/>
  <c r="BF341" i="27"/>
  <c r="BF357" i="27"/>
  <c r="BF358" i="27"/>
  <c r="BF373" i="27"/>
  <c r="BF399" i="27"/>
  <c r="BF417" i="27"/>
  <c r="BF418" i="27"/>
  <c r="BF435" i="27"/>
  <c r="BF477" i="27"/>
  <c r="BF482" i="27"/>
  <c r="BF487" i="27"/>
  <c r="BF91" i="27"/>
  <c r="BF115" i="27"/>
  <c r="BF133" i="27"/>
  <c r="BF137" i="27"/>
  <c r="BF141" i="27"/>
  <c r="BF145" i="27"/>
  <c r="BF147" i="27"/>
  <c r="BF154" i="27"/>
  <c r="BF188" i="27"/>
  <c r="BF212" i="27"/>
  <c r="BF218" i="27"/>
  <c r="BF236" i="27"/>
  <c r="BF279" i="27"/>
  <c r="BF304" i="27"/>
  <c r="BF322" i="27"/>
  <c r="BF333" i="27"/>
  <c r="BF348" i="27"/>
  <c r="BF352" i="27"/>
  <c r="BF353" i="27"/>
  <c r="BF366" i="27"/>
  <c r="BF369" i="27"/>
  <c r="BF371" i="27"/>
  <c r="BF393" i="27"/>
  <c r="BF396" i="27"/>
  <c r="BF402" i="27"/>
  <c r="BF454" i="27"/>
  <c r="BF465" i="27"/>
  <c r="E80" i="26"/>
  <c r="F87" i="26"/>
  <c r="BF103" i="26"/>
  <c r="BF108" i="26"/>
  <c r="BF141" i="26"/>
  <c r="BF147" i="26"/>
  <c r="BF154" i="26"/>
  <c r="BF162" i="26"/>
  <c r="BF194" i="26"/>
  <c r="BF252" i="26"/>
  <c r="BF261" i="26"/>
  <c r="BF301" i="26"/>
  <c r="BF326" i="26"/>
  <c r="BF371" i="26"/>
  <c r="BF378" i="26"/>
  <c r="BF381" i="26"/>
  <c r="BF93" i="26"/>
  <c r="BF115" i="26"/>
  <c r="BF125" i="26"/>
  <c r="BF159" i="26"/>
  <c r="BF171" i="26"/>
  <c r="BF175" i="26"/>
  <c r="BF184" i="26"/>
  <c r="BF208" i="26"/>
  <c r="BF232" i="26"/>
  <c r="BF239" i="26"/>
  <c r="BF285" i="26"/>
  <c r="BF288" i="26"/>
  <c r="BF296" i="26"/>
  <c r="BF317" i="26"/>
  <c r="BF344" i="26"/>
  <c r="BF356" i="26"/>
  <c r="BF390" i="26"/>
  <c r="BF398" i="26"/>
  <c r="BF402" i="26"/>
  <c r="BF416" i="26"/>
  <c r="BF420" i="26"/>
  <c r="BF190" i="26"/>
  <c r="BF201" i="26"/>
  <c r="BF218" i="26"/>
  <c r="BF222" i="26"/>
  <c r="BF226" i="26"/>
  <c r="BF228" i="26"/>
  <c r="BF236" i="26"/>
  <c r="BF257" i="26"/>
  <c r="BF292" i="26"/>
  <c r="BF334" i="26"/>
  <c r="BF363" i="26"/>
  <c r="BF367" i="26"/>
  <c r="BF386" i="26"/>
  <c r="BF395" i="26"/>
  <c r="J52" i="26"/>
  <c r="BF98" i="26"/>
  <c r="BF120" i="26"/>
  <c r="BF130" i="26"/>
  <c r="BF136" i="26"/>
  <c r="BF178" i="26"/>
  <c r="BF180" i="26"/>
  <c r="BF215" i="26"/>
  <c r="BF268" i="26"/>
  <c r="BF275" i="26"/>
  <c r="BF309" i="26"/>
  <c r="BF360" i="26"/>
  <c r="BF375" i="26"/>
  <c r="F59" i="25"/>
  <c r="E75" i="25"/>
  <c r="BF95" i="25"/>
  <c r="BF97" i="25"/>
  <c r="BF101" i="25"/>
  <c r="BF106" i="25"/>
  <c r="BF108" i="25"/>
  <c r="BF110" i="25"/>
  <c r="BF112" i="25"/>
  <c r="BF114" i="25"/>
  <c r="BF116" i="25"/>
  <c r="BF118" i="25"/>
  <c r="BF120" i="25"/>
  <c r="J56" i="25"/>
  <c r="BF89" i="25"/>
  <c r="BF91" i="25"/>
  <c r="BF93" i="25"/>
  <c r="BF99" i="25"/>
  <c r="BF103" i="25"/>
  <c r="BF122" i="25"/>
  <c r="E52" i="24"/>
  <c r="F63" i="24"/>
  <c r="BF102" i="24"/>
  <c r="BF111" i="24"/>
  <c r="BF114" i="24"/>
  <c r="BF119" i="24"/>
  <c r="BF126" i="24"/>
  <c r="BF139" i="24"/>
  <c r="BF143" i="24"/>
  <c r="BF107" i="24"/>
  <c r="BF117" i="24"/>
  <c r="BF131" i="24"/>
  <c r="BF132" i="24"/>
  <c r="J60" i="24"/>
  <c r="BF99" i="24"/>
  <c r="BF101" i="24"/>
  <c r="BF104" i="24"/>
  <c r="BF105" i="24"/>
  <c r="BF108" i="24"/>
  <c r="BF110" i="24"/>
  <c r="BF113" i="24"/>
  <c r="BF116" i="24"/>
  <c r="BF120" i="24"/>
  <c r="BF122" i="24"/>
  <c r="BF123" i="24"/>
  <c r="BF125" i="24"/>
  <c r="BF128" i="24"/>
  <c r="BF129" i="24"/>
  <c r="BF135" i="24"/>
  <c r="BF141" i="24"/>
  <c r="J60" i="23"/>
  <c r="BF100" i="23"/>
  <c r="BF104" i="23"/>
  <c r="BF111" i="23"/>
  <c r="BF118" i="23"/>
  <c r="BF128" i="23"/>
  <c r="BF131" i="23"/>
  <c r="BF137" i="23"/>
  <c r="BF143" i="23"/>
  <c r="BF148" i="23"/>
  <c r="BF158" i="23"/>
  <c r="BF159" i="23"/>
  <c r="BF161" i="23"/>
  <c r="BF165" i="23"/>
  <c r="BF171" i="23"/>
  <c r="BF199" i="23"/>
  <c r="BF203" i="23"/>
  <c r="BF211" i="23"/>
  <c r="E83" i="23"/>
  <c r="BF107" i="23"/>
  <c r="BF121" i="23"/>
  <c r="BF135" i="23"/>
  <c r="BF141" i="23"/>
  <c r="BF156" i="23"/>
  <c r="BF163" i="23"/>
  <c r="BF169" i="23"/>
  <c r="BF173" i="23"/>
  <c r="BF175" i="23"/>
  <c r="BF180" i="23"/>
  <c r="BF183" i="23"/>
  <c r="BF192" i="23"/>
  <c r="BF209" i="23"/>
  <c r="F94" i="23"/>
  <c r="BF101" i="23"/>
  <c r="BF102" i="23"/>
  <c r="BF103" i="23"/>
  <c r="BF105" i="23"/>
  <c r="BF106" i="23"/>
  <c r="BF108" i="23"/>
  <c r="BF122" i="23"/>
  <c r="BF126" i="23"/>
  <c r="BF150" i="23"/>
  <c r="BF154" i="23"/>
  <c r="BF167" i="23"/>
  <c r="BF177" i="23"/>
  <c r="BF189" i="23"/>
  <c r="BF190" i="23"/>
  <c r="BF109" i="23"/>
  <c r="BF115" i="23"/>
  <c r="BF133" i="23"/>
  <c r="BF139" i="23"/>
  <c r="BF146" i="23"/>
  <c r="BF152" i="23"/>
  <c r="BF178" i="23"/>
  <c r="BF181" i="23"/>
  <c r="BF205" i="23"/>
  <c r="BF207" i="23"/>
  <c r="J60" i="22"/>
  <c r="F63" i="22"/>
  <c r="BF102" i="22"/>
  <c r="BF104" i="22"/>
  <c r="BF106" i="22"/>
  <c r="BF107" i="22"/>
  <c r="BF120" i="22"/>
  <c r="BF122" i="22"/>
  <c r="BF127" i="22"/>
  <c r="BF131" i="22"/>
  <c r="BF136" i="22"/>
  <c r="BF142" i="22"/>
  <c r="BF144" i="22"/>
  <c r="BF156" i="22"/>
  <c r="BF168" i="22"/>
  <c r="BF174" i="22"/>
  <c r="BF176" i="22"/>
  <c r="BF184" i="22"/>
  <c r="BF186" i="22"/>
  <c r="BF188" i="22"/>
  <c r="BF193" i="22"/>
  <c r="BF203" i="22"/>
  <c r="BF100" i="22"/>
  <c r="BF109" i="22"/>
  <c r="BF111" i="22"/>
  <c r="BF123" i="22"/>
  <c r="BF125" i="22"/>
  <c r="BF148" i="22"/>
  <c r="BF153" i="22"/>
  <c r="BF158" i="22"/>
  <c r="BF162" i="22"/>
  <c r="BF165" i="22"/>
  <c r="BF180" i="22"/>
  <c r="BF181" i="22"/>
  <c r="BF183" i="22"/>
  <c r="BF185" i="22"/>
  <c r="BF189" i="22"/>
  <c r="E52" i="22"/>
  <c r="BF108" i="22"/>
  <c r="BF115" i="22"/>
  <c r="BF117" i="22"/>
  <c r="BF119" i="22"/>
  <c r="BF128" i="22"/>
  <c r="BF130" i="22"/>
  <c r="BF133" i="22"/>
  <c r="BF134" i="22"/>
  <c r="BF137" i="22"/>
  <c r="BF140" i="22"/>
  <c r="BF150" i="22"/>
  <c r="BF152" i="22"/>
  <c r="BF159" i="22"/>
  <c r="BF164" i="22"/>
  <c r="BF167" i="22"/>
  <c r="BF170" i="22"/>
  <c r="BF171" i="22"/>
  <c r="BF173" i="22"/>
  <c r="BF182" i="22"/>
  <c r="BF187" i="22"/>
  <c r="BF194" i="22"/>
  <c r="BF201" i="22"/>
  <c r="BF112" i="22"/>
  <c r="BF114" i="22"/>
  <c r="BF118" i="22"/>
  <c r="BF139" i="22"/>
  <c r="BF146" i="22"/>
  <c r="BF155" i="22"/>
  <c r="BF161" i="22"/>
  <c r="BF169" i="22"/>
  <c r="BF177" i="22"/>
  <c r="BF179" i="22"/>
  <c r="BF190" i="22"/>
  <c r="BF191" i="22"/>
  <c r="BF197" i="22"/>
  <c r="BF112" i="21"/>
  <c r="BF121" i="21"/>
  <c r="BF124" i="21"/>
  <c r="BF126" i="21"/>
  <c r="BF133" i="21"/>
  <c r="BF146" i="21"/>
  <c r="BF149" i="21"/>
  <c r="BF150" i="21"/>
  <c r="BF163" i="21"/>
  <c r="BF165" i="21"/>
  <c r="BF169" i="21"/>
  <c r="BF179" i="21"/>
  <c r="BF182" i="21"/>
  <c r="BF197" i="21"/>
  <c r="BF198" i="21"/>
  <c r="BF204" i="21"/>
  <c r="BF209" i="21"/>
  <c r="BF218" i="21"/>
  <c r="BF219" i="21"/>
  <c r="BF223" i="21"/>
  <c r="BF225" i="21"/>
  <c r="BF226" i="21"/>
  <c r="BF232" i="21"/>
  <c r="BF235" i="21"/>
  <c r="BF241" i="21"/>
  <c r="BF244" i="21"/>
  <c r="BF251" i="21"/>
  <c r="BF254" i="21"/>
  <c r="BF260" i="21"/>
  <c r="BF263" i="21"/>
  <c r="BF265" i="21"/>
  <c r="BF269" i="21"/>
  <c r="BF272" i="21"/>
  <c r="F94" i="21"/>
  <c r="BF102" i="21"/>
  <c r="BF114" i="21"/>
  <c r="BF118" i="21"/>
  <c r="BF120" i="21"/>
  <c r="BF129" i="21"/>
  <c r="BF130" i="21"/>
  <c r="BF136" i="21"/>
  <c r="BF137" i="21"/>
  <c r="BF141" i="21"/>
  <c r="BF144" i="21"/>
  <c r="BF152" i="21"/>
  <c r="BF155" i="21"/>
  <c r="BF160" i="21"/>
  <c r="BF166" i="21"/>
  <c r="BF176" i="21"/>
  <c r="BF193" i="21"/>
  <c r="BF194" i="21"/>
  <c r="BF196" i="21"/>
  <c r="BF220" i="21"/>
  <c r="BF228" i="21"/>
  <c r="BF229" i="21"/>
  <c r="BF236" i="21"/>
  <c r="BF238" i="21"/>
  <c r="BF261" i="21"/>
  <c r="BK101" i="20"/>
  <c r="E52" i="21"/>
  <c r="J60" i="21"/>
  <c r="BF105" i="21"/>
  <c r="BF106" i="21"/>
  <c r="BF123" i="21"/>
  <c r="BF127" i="21"/>
  <c r="BF135" i="21"/>
  <c r="BF140" i="21"/>
  <c r="BF151" i="21"/>
  <c r="BF170" i="21"/>
  <c r="BF173" i="21"/>
  <c r="BF184" i="21"/>
  <c r="BF187" i="21"/>
  <c r="BF188" i="21"/>
  <c r="BF191" i="21"/>
  <c r="BF200" i="21"/>
  <c r="BF201" i="21"/>
  <c r="BF202" i="21"/>
  <c r="BF206" i="21"/>
  <c r="BF212" i="21"/>
  <c r="BF213" i="21"/>
  <c r="BF216" i="21"/>
  <c r="BF222" i="21"/>
  <c r="BF224" i="21"/>
  <c r="BF230" i="21"/>
  <c r="BF233" i="21"/>
  <c r="BF256" i="21"/>
  <c r="BF259" i="21"/>
  <c r="BF100" i="21"/>
  <c r="BF103" i="21"/>
  <c r="BF108" i="21"/>
  <c r="BF109" i="21"/>
  <c r="BF111" i="21"/>
  <c r="BF115" i="21"/>
  <c r="BF117" i="21"/>
  <c r="BF132" i="21"/>
  <c r="BF139" i="21"/>
  <c r="BF143" i="21"/>
  <c r="BF147" i="21"/>
  <c r="BF154" i="21"/>
  <c r="BF157" i="21"/>
  <c r="BF158" i="21"/>
  <c r="BF161" i="21"/>
  <c r="BF162" i="21"/>
  <c r="BF167" i="21"/>
  <c r="BF172" i="21"/>
  <c r="BF175" i="21"/>
  <c r="BF178" i="21"/>
  <c r="BF181" i="21"/>
  <c r="BF185" i="21"/>
  <c r="BF190" i="21"/>
  <c r="BF192" i="21"/>
  <c r="BF205" i="21"/>
  <c r="BF207" i="21"/>
  <c r="BF210" i="21"/>
  <c r="BF215" i="21"/>
  <c r="BF239" i="21"/>
  <c r="BF242" i="21"/>
  <c r="BF245" i="21"/>
  <c r="BF247" i="21"/>
  <c r="BF249" i="21"/>
  <c r="BF253" i="21"/>
  <c r="BF258" i="21"/>
  <c r="BF262" i="21"/>
  <c r="BF113" i="20"/>
  <c r="BF115" i="20"/>
  <c r="BF119" i="20"/>
  <c r="BF132" i="20"/>
  <c r="BF148" i="20"/>
  <c r="BF149" i="20"/>
  <c r="BF154" i="20"/>
  <c r="BF159" i="20"/>
  <c r="BF163" i="20"/>
  <c r="BF168" i="20"/>
  <c r="BF188" i="20"/>
  <c r="BF200" i="20"/>
  <c r="BF203" i="20"/>
  <c r="BF221" i="20"/>
  <c r="BF227" i="20"/>
  <c r="BF231" i="20"/>
  <c r="BF238" i="20"/>
  <c r="BF247" i="20"/>
  <c r="BF256" i="20"/>
  <c r="BF285" i="20"/>
  <c r="BF300" i="20"/>
  <c r="BF303" i="20"/>
  <c r="J60" i="20"/>
  <c r="BF106" i="20"/>
  <c r="BF108" i="20"/>
  <c r="BF110" i="20"/>
  <c r="BF123" i="20"/>
  <c r="BF130" i="20"/>
  <c r="BF134" i="20"/>
  <c r="BF142" i="20"/>
  <c r="BF143" i="20"/>
  <c r="BF144" i="20"/>
  <c r="BF157" i="20"/>
  <c r="BF167" i="20"/>
  <c r="BF179" i="20"/>
  <c r="BF182" i="20"/>
  <c r="BF185" i="20"/>
  <c r="BF219" i="20"/>
  <c r="BF233" i="20"/>
  <c r="BF235" i="20"/>
  <c r="BF262" i="20"/>
  <c r="BF265" i="20"/>
  <c r="BF272" i="20"/>
  <c r="BF291" i="20"/>
  <c r="BF309" i="20"/>
  <c r="BF311" i="20"/>
  <c r="E52" i="20"/>
  <c r="F63" i="20"/>
  <c r="BF103" i="20"/>
  <c r="BF117" i="20"/>
  <c r="BF121" i="20"/>
  <c r="BF125" i="20"/>
  <c r="BF137" i="20"/>
  <c r="BF139" i="20"/>
  <c r="BF140" i="20"/>
  <c r="BF141" i="20"/>
  <c r="BF145" i="20"/>
  <c r="BF150" i="20"/>
  <c r="BF173" i="20"/>
  <c r="BF191" i="20"/>
  <c r="BF194" i="20"/>
  <c r="BF197" i="20"/>
  <c r="BF209" i="20"/>
  <c r="BF214" i="20"/>
  <c r="BF218" i="20"/>
  <c r="BF229" i="20"/>
  <c r="BF241" i="20"/>
  <c r="BF244" i="20"/>
  <c r="BF259" i="20"/>
  <c r="BF275" i="20"/>
  <c r="BF277" i="20"/>
  <c r="BF282" i="20"/>
  <c r="BF294" i="20"/>
  <c r="BF127" i="20"/>
  <c r="BF138" i="20"/>
  <c r="BF152" i="20"/>
  <c r="BF160" i="20"/>
  <c r="BF162" i="20"/>
  <c r="BF165" i="20"/>
  <c r="BF170" i="20"/>
  <c r="BF176" i="20"/>
  <c r="BF206" i="20"/>
  <c r="BF212" i="20"/>
  <c r="BF213" i="20"/>
  <c r="BF216" i="20"/>
  <c r="BF224" i="20"/>
  <c r="BF250" i="20"/>
  <c r="BF253" i="20"/>
  <c r="BF267" i="20"/>
  <c r="BF269" i="20"/>
  <c r="BF279" i="20"/>
  <c r="BF288" i="20"/>
  <c r="BF297" i="20"/>
  <c r="BF306" i="20"/>
  <c r="BF313" i="20"/>
  <c r="BF317" i="20"/>
  <c r="J60" i="19"/>
  <c r="BF106" i="19"/>
  <c r="BF116" i="19"/>
  <c r="BF119" i="19"/>
  <c r="BF131" i="19"/>
  <c r="BF134" i="19"/>
  <c r="BF143" i="19"/>
  <c r="BF158" i="19"/>
  <c r="BF161" i="19"/>
  <c r="BF183" i="19"/>
  <c r="BF189" i="19"/>
  <c r="BF196" i="19"/>
  <c r="BF207" i="19"/>
  <c r="BF221" i="19"/>
  <c r="BF227" i="19"/>
  <c r="BF231" i="19"/>
  <c r="BF243" i="19"/>
  <c r="BF265" i="19"/>
  <c r="BF316" i="19"/>
  <c r="BF334" i="19"/>
  <c r="BF346" i="19"/>
  <c r="BF366" i="19"/>
  <c r="BF392" i="19"/>
  <c r="BF409" i="19"/>
  <c r="BF416" i="19"/>
  <c r="BF422" i="19"/>
  <c r="BF424" i="19"/>
  <c r="BF442" i="19"/>
  <c r="BF472" i="19"/>
  <c r="BF477" i="19"/>
  <c r="BF487" i="19"/>
  <c r="BF502" i="19"/>
  <c r="BF528" i="19"/>
  <c r="BF536" i="19"/>
  <c r="E52" i="19"/>
  <c r="F63" i="19"/>
  <c r="BF113" i="19"/>
  <c r="BF125" i="19"/>
  <c r="BF128" i="19"/>
  <c r="BF138" i="19"/>
  <c r="BF147" i="19"/>
  <c r="BF164" i="19"/>
  <c r="BF173" i="19"/>
  <c r="BF178" i="19"/>
  <c r="BF200" i="19"/>
  <c r="BF203" i="19"/>
  <c r="BF229" i="19"/>
  <c r="BF237" i="19"/>
  <c r="BF246" i="19"/>
  <c r="BF250" i="19"/>
  <c r="BF253" i="19"/>
  <c r="BF256" i="19"/>
  <c r="BF273" i="19"/>
  <c r="BF327" i="19"/>
  <c r="BF330" i="19"/>
  <c r="BF343" i="19"/>
  <c r="BF352" i="19"/>
  <c r="BF355" i="19"/>
  <c r="BF362" i="19"/>
  <c r="BF372" i="19"/>
  <c r="BF384" i="19"/>
  <c r="BF388" i="19"/>
  <c r="BF414" i="19"/>
  <c r="BF427" i="19"/>
  <c r="BF444" i="19"/>
  <c r="BF470" i="19"/>
  <c r="BF475" i="19"/>
  <c r="BF481" i="19"/>
  <c r="BF483" i="19"/>
  <c r="BF485" i="19"/>
  <c r="BF489" i="19"/>
  <c r="BF490" i="19"/>
  <c r="BF493" i="19"/>
  <c r="BF500" i="19"/>
  <c r="BF504" i="19"/>
  <c r="BF508" i="19"/>
  <c r="BF510" i="19"/>
  <c r="BF513" i="19"/>
  <c r="BF516" i="19"/>
  <c r="BF522" i="19"/>
  <c r="BF525" i="19"/>
  <c r="BF534" i="19"/>
  <c r="BF538" i="19"/>
  <c r="BF541" i="19"/>
  <c r="BF545" i="19"/>
  <c r="BF110" i="19"/>
  <c r="BF151" i="19"/>
  <c r="BF155" i="19"/>
  <c r="BF170" i="19"/>
  <c r="BF210" i="19"/>
  <c r="BF213" i="19"/>
  <c r="BF240" i="19"/>
  <c r="BF248" i="19"/>
  <c r="BF268" i="19"/>
  <c r="BF280" i="19"/>
  <c r="BF287" i="19"/>
  <c r="BF293" i="19"/>
  <c r="BF299" i="19"/>
  <c r="BF305" i="19"/>
  <c r="BF337" i="19"/>
  <c r="BF340" i="19"/>
  <c r="BF359" i="19"/>
  <c r="BF378" i="19"/>
  <c r="BF381" i="19"/>
  <c r="BF396" i="19"/>
  <c r="BF401" i="19"/>
  <c r="BF405" i="19"/>
  <c r="BF407" i="19"/>
  <c r="BF418" i="19"/>
  <c r="BF420" i="19"/>
  <c r="BF429" i="19"/>
  <c r="BF431" i="19"/>
  <c r="BF433" i="19"/>
  <c r="BF435" i="19"/>
  <c r="BF439" i="19"/>
  <c r="BF448" i="19"/>
  <c r="BF451" i="19"/>
  <c r="BF458" i="19"/>
  <c r="BF465" i="19"/>
  <c r="BF468" i="19"/>
  <c r="BF496" i="19"/>
  <c r="BF519" i="19"/>
  <c r="BF122" i="19"/>
  <c r="BF167" i="19"/>
  <c r="BF224" i="19"/>
  <c r="BF233" i="19"/>
  <c r="BF235" i="19"/>
  <c r="BF259" i="19"/>
  <c r="BF262" i="19"/>
  <c r="BF349" i="19"/>
  <c r="BF369" i="19"/>
  <c r="BF375" i="19"/>
  <c r="BF386" i="19"/>
  <c r="BF398" i="19"/>
  <c r="BF412" i="19"/>
  <c r="BF437" i="19"/>
  <c r="BF446" i="19"/>
  <c r="BF453" i="19"/>
  <c r="BF455" i="19"/>
  <c r="BF479" i="19"/>
  <c r="BF498" i="19"/>
  <c r="BF531" i="19"/>
  <c r="J88" i="17"/>
  <c r="J64" i="17"/>
  <c r="E103" i="18"/>
  <c r="F112" i="18"/>
  <c r="BF207" i="18"/>
  <c r="BF216" i="18"/>
  <c r="BF220" i="18"/>
  <c r="BF273" i="18"/>
  <c r="BF281" i="18"/>
  <c r="BF293" i="18"/>
  <c r="BF298" i="18"/>
  <c r="BF303" i="18"/>
  <c r="BF315" i="18"/>
  <c r="BF321" i="18"/>
  <c r="BF333" i="18"/>
  <c r="BF423" i="18"/>
  <c r="BF433" i="18"/>
  <c r="BF477" i="18"/>
  <c r="BF499" i="18"/>
  <c r="BF509" i="18"/>
  <c r="BF511" i="18"/>
  <c r="BF526" i="18"/>
  <c r="BF535" i="18"/>
  <c r="BF541" i="18"/>
  <c r="BF556" i="18"/>
  <c r="BF581" i="18"/>
  <c r="BF585" i="18"/>
  <c r="BF633" i="18"/>
  <c r="BF695" i="18"/>
  <c r="BF748" i="18"/>
  <c r="BF752" i="18"/>
  <c r="BF796" i="18"/>
  <c r="BF802" i="18"/>
  <c r="BF810" i="18"/>
  <c r="BF890" i="18"/>
  <c r="BF903" i="18"/>
  <c r="BF909" i="18"/>
  <c r="BF944" i="18"/>
  <c r="BF950" i="18"/>
  <c r="BF974" i="18"/>
  <c r="BF979" i="18"/>
  <c r="BF999" i="18"/>
  <c r="BF1007" i="18"/>
  <c r="BF1009" i="18"/>
  <c r="BF1019" i="18"/>
  <c r="BF1025" i="18"/>
  <c r="BF1030" i="18"/>
  <c r="BF1039" i="18"/>
  <c r="BF1047" i="18"/>
  <c r="BF1054" i="18"/>
  <c r="BF1061" i="18"/>
  <c r="BF1078" i="18"/>
  <c r="BF1081" i="18"/>
  <c r="BF1096" i="18"/>
  <c r="BF1126" i="18"/>
  <c r="BF1143" i="18"/>
  <c r="BF1148" i="18"/>
  <c r="BF1206" i="18"/>
  <c r="BF1222" i="18"/>
  <c r="BF1231" i="18"/>
  <c r="BF1242" i="18"/>
  <c r="BF1269" i="18"/>
  <c r="BF1272" i="18"/>
  <c r="BF1293" i="18"/>
  <c r="BF1329" i="18"/>
  <c r="BF1378" i="18"/>
  <c r="BF1417" i="18"/>
  <c r="BF1434" i="18"/>
  <c r="BF1524" i="18"/>
  <c r="BF1573" i="18"/>
  <c r="BF1593" i="18"/>
  <c r="BF1605" i="18"/>
  <c r="BF1629" i="18"/>
  <c r="BF1636" i="18"/>
  <c r="BF1683" i="18"/>
  <c r="BF1692" i="18"/>
  <c r="BF1698" i="18"/>
  <c r="BF1730" i="18"/>
  <c r="BF1759" i="18"/>
  <c r="BF1764" i="18"/>
  <c r="BF1774" i="18"/>
  <c r="BF1816" i="18"/>
  <c r="BF1826" i="18"/>
  <c r="BF1837" i="18"/>
  <c r="BF1849" i="18"/>
  <c r="BF1855" i="18"/>
  <c r="BF1866" i="18"/>
  <c r="BF1882" i="18"/>
  <c r="BF1905" i="18"/>
  <c r="BF1910" i="18"/>
  <c r="BF1917" i="18"/>
  <c r="BF1918" i="18"/>
  <c r="BF1920" i="18"/>
  <c r="BF1922" i="18"/>
  <c r="BF1926" i="18"/>
  <c r="BF1960" i="18"/>
  <c r="BF1985" i="18"/>
  <c r="BF1992" i="18"/>
  <c r="BF2039" i="18"/>
  <c r="BF2047" i="18"/>
  <c r="BF2055" i="18"/>
  <c r="BF2066" i="18"/>
  <c r="BF2115" i="18"/>
  <c r="BF2157" i="18"/>
  <c r="BF2161" i="18"/>
  <c r="J109" i="18"/>
  <c r="BF196" i="18"/>
  <c r="BF254" i="18"/>
  <c r="BF289" i="18"/>
  <c r="BF309" i="18"/>
  <c r="BF327" i="18"/>
  <c r="BF357" i="18"/>
  <c r="BF380" i="18"/>
  <c r="BF389" i="18"/>
  <c r="BF394" i="18"/>
  <c r="BF399" i="18"/>
  <c r="BF403" i="18"/>
  <c r="BF413" i="18"/>
  <c r="BF455" i="18"/>
  <c r="BF504" i="18"/>
  <c r="BF519" i="18"/>
  <c r="BF547" i="18"/>
  <c r="BF552" i="18"/>
  <c r="BF566" i="18"/>
  <c r="BF594" i="18"/>
  <c r="BF609" i="18"/>
  <c r="BF635" i="18"/>
  <c r="BF1108" i="18"/>
  <c r="BF1114" i="18"/>
  <c r="BF1122" i="18"/>
  <c r="BF1134" i="18"/>
  <c r="BF1136" i="18"/>
  <c r="BF1159" i="18"/>
  <c r="BF1166" i="18"/>
  <c r="BF1177" i="18"/>
  <c r="BF1198" i="18"/>
  <c r="BF1203" i="18"/>
  <c r="BF1253" i="18"/>
  <c r="BF1262" i="18"/>
  <c r="BF1308" i="18"/>
  <c r="BF1314" i="18"/>
  <c r="BF1344" i="18"/>
  <c r="BF1402" i="18"/>
  <c r="BF1436" i="18"/>
  <c r="BF1443" i="18"/>
  <c r="BF1451" i="18"/>
  <c r="BF1488" i="18"/>
  <c r="BF1494" i="18"/>
  <c r="BF1513" i="18"/>
  <c r="BF1517" i="18"/>
  <c r="BF1538" i="18"/>
  <c r="BF1543" i="18"/>
  <c r="BF1565" i="18"/>
  <c r="BF1569" i="18"/>
  <c r="BF1577" i="18"/>
  <c r="BF1581" i="18"/>
  <c r="BF1597" i="18"/>
  <c r="BF1613" i="18"/>
  <c r="BF1703" i="18"/>
  <c r="BF1709" i="18"/>
  <c r="BF1722" i="18"/>
  <c r="BF1734" i="18"/>
  <c r="BF1744" i="18"/>
  <c r="BF1779" i="18"/>
  <c r="BF1784" i="18"/>
  <c r="BF1796" i="18"/>
  <c r="BF1821" i="18"/>
  <c r="BF1843" i="18"/>
  <c r="BF1861" i="18"/>
  <c r="BF1871" i="18"/>
  <c r="BF1884" i="18"/>
  <c r="BF1894" i="18"/>
  <c r="BF1915" i="18"/>
  <c r="BF1923" i="18"/>
  <c r="BF1956" i="18"/>
  <c r="BF1964" i="18"/>
  <c r="BF1966" i="18"/>
  <c r="BF1983" i="18"/>
  <c r="BF2003" i="18"/>
  <c r="BF2007" i="18"/>
  <c r="BF2051" i="18"/>
  <c r="BF2063" i="18"/>
  <c r="BF2071" i="18"/>
  <c r="BF2074" i="18"/>
  <c r="BF2089" i="18"/>
  <c r="BF2094" i="18"/>
  <c r="BF2155" i="18"/>
  <c r="BF134" i="18"/>
  <c r="BF243" i="18"/>
  <c r="BF256" i="18"/>
  <c r="BF261" i="18"/>
  <c r="BF266" i="18"/>
  <c r="BF340" i="18"/>
  <c r="BF348" i="18"/>
  <c r="BF366" i="18"/>
  <c r="BF408" i="18"/>
  <c r="BF418" i="18"/>
  <c r="BF428" i="18"/>
  <c r="BF560" i="18"/>
  <c r="BF570" i="18"/>
  <c r="BF577" i="18"/>
  <c r="BF589" i="18"/>
  <c r="BF624" i="18"/>
  <c r="BF628" i="18"/>
  <c r="BF637" i="18"/>
  <c r="BF683" i="18"/>
  <c r="BF703" i="18"/>
  <c r="BF715" i="18"/>
  <c r="BF719" i="18"/>
  <c r="BF735" i="18"/>
  <c r="BF740" i="18"/>
  <c r="BF763" i="18"/>
  <c r="BF767" i="18"/>
  <c r="BF806" i="18"/>
  <c r="BF814" i="18"/>
  <c r="BF821" i="18"/>
  <c r="BF828" i="18"/>
  <c r="BF833" i="18"/>
  <c r="BF846" i="18"/>
  <c r="BF879" i="18"/>
  <c r="BF924" i="18"/>
  <c r="BF933" i="18"/>
  <c r="BF939" i="18"/>
  <c r="BF956" i="18"/>
  <c r="BF961" i="18"/>
  <c r="BF968" i="18"/>
  <c r="BF983" i="18"/>
  <c r="BF987" i="18"/>
  <c r="BF991" i="18"/>
  <c r="BF1003" i="18"/>
  <c r="BF1083" i="18"/>
  <c r="BF1086" i="18"/>
  <c r="BF1112" i="18"/>
  <c r="BF1118" i="18"/>
  <c r="BF1153" i="18"/>
  <c r="BF1162" i="18"/>
  <c r="BF1184" i="18"/>
  <c r="BF1210" i="18"/>
  <c r="BF1218" i="18"/>
  <c r="BF1245" i="18"/>
  <c r="BF1250" i="18"/>
  <c r="BF1258" i="18"/>
  <c r="BF1285" i="18"/>
  <c r="BF1296" i="18"/>
  <c r="BF1300" i="18"/>
  <c r="BF1311" i="18"/>
  <c r="BF1385" i="18"/>
  <c r="BF1395" i="18"/>
  <c r="BF1414" i="18"/>
  <c r="BF1423" i="18"/>
  <c r="BF1429" i="18"/>
  <c r="BF1456" i="18"/>
  <c r="BF1465" i="18"/>
  <c r="BF1472" i="18"/>
  <c r="BF1481" i="18"/>
  <c r="BF1502" i="18"/>
  <c r="BF1521" i="18"/>
  <c r="BF1528" i="18"/>
  <c r="BF1617" i="18"/>
  <c r="BF1625" i="18"/>
  <c r="BF1658" i="18"/>
  <c r="BF1668" i="18"/>
  <c r="BF1673" i="18"/>
  <c r="BF1714" i="18"/>
  <c r="BF1739" i="18"/>
  <c r="BF1754" i="18"/>
  <c r="BF1789" i="18"/>
  <c r="BF1791" i="18"/>
  <c r="BF1877" i="18"/>
  <c r="BF1888" i="18"/>
  <c r="BF1919" i="18"/>
  <c r="BF1921" i="18"/>
  <c r="BF1947" i="18"/>
  <c r="BF1996" i="18"/>
  <c r="BF1999" i="18"/>
  <c r="BF2035" i="18"/>
  <c r="BF2059" i="18"/>
  <c r="BF2078" i="18"/>
  <c r="BF2085" i="18"/>
  <c r="BF2102" i="18"/>
  <c r="BF2112" i="18"/>
  <c r="BF2133" i="18"/>
  <c r="BF2144" i="18"/>
  <c r="BF2151" i="18"/>
  <c r="BF118" i="18"/>
  <c r="BF124" i="18"/>
  <c r="BF130" i="18"/>
  <c r="BF143" i="18"/>
  <c r="BF150" i="18"/>
  <c r="BF155" i="18"/>
  <c r="BF162" i="18"/>
  <c r="BF167" i="18"/>
  <c r="BF177" i="18"/>
  <c r="BF187" i="18"/>
  <c r="BF225" i="18"/>
  <c r="BF233" i="18"/>
  <c r="BF373" i="18"/>
  <c r="BF639" i="18"/>
  <c r="BF647" i="18"/>
  <c r="BF651" i="18"/>
  <c r="BF655" i="18"/>
  <c r="BF679" i="18"/>
  <c r="BF687" i="18"/>
  <c r="BF689" i="18"/>
  <c r="BF707" i="18"/>
  <c r="BF711" i="18"/>
  <c r="BF724" i="18"/>
  <c r="BF731" i="18"/>
  <c r="BF744" i="18"/>
  <c r="BF771" i="18"/>
  <c r="BF775" i="18"/>
  <c r="BF779" i="18"/>
  <c r="BF783" i="18"/>
  <c r="BF787" i="18"/>
  <c r="BF791" i="18"/>
  <c r="BF798" i="18"/>
  <c r="BF840" i="18"/>
  <c r="BF852" i="18"/>
  <c r="BF959" i="18"/>
  <c r="BF964" i="18"/>
  <c r="BF995" i="18"/>
  <c r="BF1013" i="18"/>
  <c r="BF1015" i="18"/>
  <c r="BF1034" i="18"/>
  <c r="BF1045" i="18"/>
  <c r="BF1046" i="18"/>
  <c r="BF1053" i="18"/>
  <c r="BF1068" i="18"/>
  <c r="BF1076" i="18"/>
  <c r="BF1090" i="18"/>
  <c r="BF1098" i="18"/>
  <c r="BF1104" i="18"/>
  <c r="BF1173" i="18"/>
  <c r="BF1189" i="18"/>
  <c r="BF1193" i="18"/>
  <c r="BF1213" i="18"/>
  <c r="BF1227" i="18"/>
  <c r="BF1237" i="18"/>
  <c r="BF1265" i="18"/>
  <c r="BF1277" i="18"/>
  <c r="BF1289" i="18"/>
  <c r="BF1304" i="18"/>
  <c r="BF1336" i="18"/>
  <c r="BF1374" i="18"/>
  <c r="BF1390" i="18"/>
  <c r="BF1406" i="18"/>
  <c r="BF1410" i="18"/>
  <c r="BF1445" i="18"/>
  <c r="BF1462" i="18"/>
  <c r="BF1470" i="18"/>
  <c r="BF1500" i="18"/>
  <c r="BF1506" i="18"/>
  <c r="BF1512" i="18"/>
  <c r="BF1533" i="18"/>
  <c r="BF1544" i="18"/>
  <c r="BF1585" i="18"/>
  <c r="BF1589" i="18"/>
  <c r="BF1601" i="18"/>
  <c r="BF1609" i="18"/>
  <c r="BF1621" i="18"/>
  <c r="BF1641" i="18"/>
  <c r="BF1646" i="18"/>
  <c r="BF1663" i="18"/>
  <c r="BF1678" i="18"/>
  <c r="BF1687" i="18"/>
  <c r="BF1731" i="18"/>
  <c r="BF1749" i="18"/>
  <c r="BF1769" i="18"/>
  <c r="BF1801" i="18"/>
  <c r="BF1806" i="18"/>
  <c r="BF1811" i="18"/>
  <c r="BF1832" i="18"/>
  <c r="BF1886" i="18"/>
  <c r="BF1899" i="18"/>
  <c r="BF1943" i="18"/>
  <c r="BF1968" i="18"/>
  <c r="BF1975" i="18"/>
  <c r="BF1979" i="18"/>
  <c r="BF2043" i="18"/>
  <c r="BF2098" i="18"/>
  <c r="BF2107" i="18"/>
  <c r="BF2137" i="18"/>
  <c r="BF2147" i="18"/>
  <c r="BF2159" i="18"/>
  <c r="BF2165" i="18"/>
  <c r="BF2168" i="18"/>
  <c r="BF2170" i="18"/>
  <c r="BF2171" i="18"/>
  <c r="BF2177" i="18"/>
  <c r="BF2186" i="18"/>
  <c r="BF2195" i="18"/>
  <c r="BF2205" i="18"/>
  <c r="BF2211" i="18"/>
  <c r="BF2215" i="18"/>
  <c r="BF2220" i="18"/>
  <c r="BF2228" i="18"/>
  <c r="BF2237" i="18"/>
  <c r="BF2244" i="18"/>
  <c r="BF2250" i="18"/>
  <c r="BF2255" i="18"/>
  <c r="BF2262" i="18"/>
  <c r="BF2267" i="18"/>
  <c r="BF2272" i="18"/>
  <c r="BF2276" i="18"/>
  <c r="F59" i="17"/>
  <c r="E75" i="17"/>
  <c r="BF89" i="17"/>
  <c r="BF101" i="17"/>
  <c r="BF105" i="17"/>
  <c r="BF110" i="17"/>
  <c r="BF122" i="17"/>
  <c r="BF124" i="17"/>
  <c r="J56" i="17"/>
  <c r="BF91" i="17"/>
  <c r="BF93" i="17"/>
  <c r="BF95" i="17"/>
  <c r="BF97" i="17"/>
  <c r="BF107" i="17"/>
  <c r="BF128" i="17"/>
  <c r="BF132" i="17"/>
  <c r="BF134" i="17"/>
  <c r="BF136" i="17"/>
  <c r="BF138" i="17"/>
  <c r="BF140" i="17"/>
  <c r="BF142" i="17"/>
  <c r="BF99" i="17"/>
  <c r="BF103" i="17"/>
  <c r="BF112" i="17"/>
  <c r="BF114" i="17"/>
  <c r="BF116" i="17"/>
  <c r="BF118" i="17"/>
  <c r="BF120" i="17"/>
  <c r="BF126" i="17"/>
  <c r="BF130" i="17"/>
  <c r="E52" i="16"/>
  <c r="BF101" i="16"/>
  <c r="BF111" i="16"/>
  <c r="BF114" i="16"/>
  <c r="BF122" i="16"/>
  <c r="BF132" i="16"/>
  <c r="BF141" i="16"/>
  <c r="J60" i="16"/>
  <c r="BF99" i="16"/>
  <c r="BF104" i="16"/>
  <c r="BF113" i="16"/>
  <c r="BF131" i="16"/>
  <c r="BF139" i="16"/>
  <c r="F63" i="16"/>
  <c r="BF102" i="16"/>
  <c r="BF110" i="16"/>
  <c r="BF116" i="16"/>
  <c r="BF117" i="16"/>
  <c r="BF119" i="16"/>
  <c r="BF123" i="16"/>
  <c r="BF125" i="16"/>
  <c r="BF128" i="16"/>
  <c r="BF129" i="16"/>
  <c r="BF135" i="16"/>
  <c r="BF105" i="16"/>
  <c r="BF107" i="16"/>
  <c r="BF108" i="16"/>
  <c r="BF120" i="16"/>
  <c r="BF126" i="16"/>
  <c r="BF143" i="16"/>
  <c r="BF101" i="15"/>
  <c r="BF102" i="15"/>
  <c r="BF103" i="15"/>
  <c r="BF104" i="15"/>
  <c r="BF106" i="15"/>
  <c r="BF107" i="15"/>
  <c r="BF117" i="15"/>
  <c r="BF121" i="15"/>
  <c r="BF127" i="15"/>
  <c r="BF136" i="15"/>
  <c r="BF145" i="15"/>
  <c r="BF146" i="15"/>
  <c r="BF153" i="15"/>
  <c r="BF159" i="15"/>
  <c r="BF160" i="15"/>
  <c r="BF166" i="15"/>
  <c r="BF168" i="15"/>
  <c r="BF170" i="15"/>
  <c r="BF176" i="15"/>
  <c r="BF187" i="15"/>
  <c r="BF189" i="15"/>
  <c r="BF191" i="15"/>
  <c r="BF193" i="15"/>
  <c r="BF207" i="15"/>
  <c r="BF212" i="15"/>
  <c r="BF233" i="15"/>
  <c r="BF237" i="15"/>
  <c r="BF239" i="15"/>
  <c r="F63" i="15"/>
  <c r="J91" i="15"/>
  <c r="BF100" i="15"/>
  <c r="BF138" i="15"/>
  <c r="BF142" i="15"/>
  <c r="BF157" i="15"/>
  <c r="BF164" i="15"/>
  <c r="BF173" i="15"/>
  <c r="BF183" i="15"/>
  <c r="BF185" i="15"/>
  <c r="BF195" i="15"/>
  <c r="BF203" i="15"/>
  <c r="BF208" i="15"/>
  <c r="BF217" i="15"/>
  <c r="BF219" i="15"/>
  <c r="BF231" i="15"/>
  <c r="BK98" i="14"/>
  <c r="E52" i="15"/>
  <c r="BF105" i="15"/>
  <c r="BF108" i="15"/>
  <c r="BF110" i="15"/>
  <c r="BF114" i="15"/>
  <c r="BF120" i="15"/>
  <c r="BF130" i="15"/>
  <c r="BF132" i="15"/>
  <c r="BF134" i="15"/>
  <c r="BF140" i="15"/>
  <c r="BF148" i="15"/>
  <c r="BF162" i="15"/>
  <c r="BF174" i="15"/>
  <c r="BF179" i="15"/>
  <c r="BF181" i="15"/>
  <c r="BF201" i="15"/>
  <c r="BF210" i="15"/>
  <c r="BF218" i="15"/>
  <c r="BF235" i="15"/>
  <c r="BF125" i="15"/>
  <c r="BF151" i="15"/>
  <c r="BF155" i="15"/>
  <c r="BF171" i="15"/>
  <c r="BF177" i="15"/>
  <c r="BF197" i="15"/>
  <c r="BF199" i="15"/>
  <c r="BF205" i="15"/>
  <c r="BF227" i="15"/>
  <c r="F63" i="14"/>
  <c r="BF106" i="14"/>
  <c r="BF107" i="14"/>
  <c r="BF115" i="14"/>
  <c r="BF120" i="14"/>
  <c r="BF123" i="14"/>
  <c r="BF130" i="14"/>
  <c r="BF131" i="14"/>
  <c r="BF146" i="14"/>
  <c r="BF149" i="14"/>
  <c r="BF153" i="14"/>
  <c r="BF164" i="14"/>
  <c r="BF167" i="14"/>
  <c r="BF170" i="14"/>
  <c r="BF177" i="14"/>
  <c r="E52" i="14"/>
  <c r="BF100" i="14"/>
  <c r="BF108" i="14"/>
  <c r="BF112" i="14"/>
  <c r="BF117" i="14"/>
  <c r="BF118" i="14"/>
  <c r="BF140" i="14"/>
  <c r="BF142" i="14"/>
  <c r="BF143" i="14"/>
  <c r="BF152" i="14"/>
  <c r="BF155" i="14"/>
  <c r="BF163" i="14"/>
  <c r="BF165" i="14"/>
  <c r="BF166" i="14"/>
  <c r="BF171" i="14"/>
  <c r="BF172" i="14"/>
  <c r="BF182" i="14"/>
  <c r="BF185" i="14"/>
  <c r="BF194" i="14"/>
  <c r="BF104" i="14"/>
  <c r="BF119" i="14"/>
  <c r="BF126" i="14"/>
  <c r="BF128" i="14"/>
  <c r="BF133" i="14"/>
  <c r="BF137" i="14"/>
  <c r="BF139" i="14"/>
  <c r="BF147" i="14"/>
  <c r="BF157" i="14"/>
  <c r="BF158" i="14"/>
  <c r="BF160" i="14"/>
  <c r="BF161" i="14"/>
  <c r="BF168" i="14"/>
  <c r="BF169" i="14"/>
  <c r="BF173" i="14"/>
  <c r="BF176" i="14"/>
  <c r="BF179" i="14"/>
  <c r="BF181" i="14"/>
  <c r="BF184" i="14"/>
  <c r="BF188" i="14"/>
  <c r="J60" i="14"/>
  <c r="BF102" i="14"/>
  <c r="BF109" i="14"/>
  <c r="BF111" i="14"/>
  <c r="BF114" i="14"/>
  <c r="BF122" i="14"/>
  <c r="BF125" i="14"/>
  <c r="BF134" i="14"/>
  <c r="BF136" i="14"/>
  <c r="BF145" i="14"/>
  <c r="BF150" i="14"/>
  <c r="BF154" i="14"/>
  <c r="BF174" i="14"/>
  <c r="BF175" i="14"/>
  <c r="BF178" i="14"/>
  <c r="BF192" i="14"/>
  <c r="J102" i="12"/>
  <c r="J69" i="12" s="1"/>
  <c r="J60" i="13"/>
  <c r="BF100" i="13"/>
  <c r="BF105" i="13"/>
  <c r="BF106" i="13"/>
  <c r="BF108" i="13"/>
  <c r="BF112" i="13"/>
  <c r="BF114" i="13"/>
  <c r="BF124" i="13"/>
  <c r="BF138" i="13"/>
  <c r="BF152" i="13"/>
  <c r="BF158" i="13"/>
  <c r="BF165" i="13"/>
  <c r="BF171" i="13"/>
  <c r="BF189" i="13"/>
  <c r="BF191" i="13"/>
  <c r="BF197" i="13"/>
  <c r="BF200" i="13"/>
  <c r="BF219" i="13"/>
  <c r="BF222" i="13"/>
  <c r="BF223" i="13"/>
  <c r="BF226" i="13"/>
  <c r="BF235" i="13"/>
  <c r="BF252" i="13"/>
  <c r="BF259" i="13"/>
  <c r="BF267" i="13"/>
  <c r="BF272" i="13"/>
  <c r="BF281" i="13"/>
  <c r="BF285" i="13"/>
  <c r="BF288" i="13"/>
  <c r="E52" i="13"/>
  <c r="BF102" i="13"/>
  <c r="BF115" i="13"/>
  <c r="BF117" i="13"/>
  <c r="BF120" i="13"/>
  <c r="BF121" i="13"/>
  <c r="BF127" i="13"/>
  <c r="BF134" i="13"/>
  <c r="BF136" i="13"/>
  <c r="BF141" i="13"/>
  <c r="BF155" i="13"/>
  <c r="BF162" i="13"/>
  <c r="BF164" i="13"/>
  <c r="BF168" i="13"/>
  <c r="BF173" i="13"/>
  <c r="BF174" i="13"/>
  <c r="BF179" i="13"/>
  <c r="BF180" i="13"/>
  <c r="BF186" i="13"/>
  <c r="BF195" i="13"/>
  <c r="BF201" i="13"/>
  <c r="BF203" i="13"/>
  <c r="BF210" i="13"/>
  <c r="BF211" i="13"/>
  <c r="BF215" i="13"/>
  <c r="BF218" i="13"/>
  <c r="BF245" i="13"/>
  <c r="BF249" i="13"/>
  <c r="BF251" i="13"/>
  <c r="BF255" i="13"/>
  <c r="BF263" i="13"/>
  <c r="BF274" i="13"/>
  <c r="BF275" i="13"/>
  <c r="F94" i="13"/>
  <c r="BF103" i="13"/>
  <c r="BF109" i="13"/>
  <c r="BF123" i="13"/>
  <c r="BF126" i="13"/>
  <c r="BF129" i="13"/>
  <c r="BF130" i="13"/>
  <c r="BF133" i="13"/>
  <c r="BF137" i="13"/>
  <c r="BF143" i="13"/>
  <c r="BF144" i="13"/>
  <c r="BF146" i="13"/>
  <c r="BF147" i="13"/>
  <c r="BF149" i="13"/>
  <c r="BF150" i="13"/>
  <c r="BF153" i="13"/>
  <c r="BF156" i="13"/>
  <c r="BF157" i="13"/>
  <c r="BF160" i="13"/>
  <c r="BF167" i="13"/>
  <c r="BF176" i="13"/>
  <c r="BF177" i="13"/>
  <c r="BF182" i="13"/>
  <c r="BF183" i="13"/>
  <c r="BF192" i="13"/>
  <c r="BF194" i="13"/>
  <c r="BF198" i="13"/>
  <c r="BF202" i="13"/>
  <c r="BF204" i="13"/>
  <c r="BF207" i="13"/>
  <c r="BF216" i="13"/>
  <c r="BF220" i="13"/>
  <c r="BF224" i="13"/>
  <c r="BF227" i="13"/>
  <c r="BF229" i="13"/>
  <c r="BF230" i="13"/>
  <c r="BF232" i="13"/>
  <c r="BF236" i="13"/>
  <c r="BF239" i="13"/>
  <c r="BF246" i="13"/>
  <c r="BF254" i="13"/>
  <c r="BF257" i="13"/>
  <c r="BF265" i="13"/>
  <c r="BF268" i="13"/>
  <c r="BF273" i="13"/>
  <c r="BF277" i="13"/>
  <c r="BF279" i="13"/>
  <c r="BF111" i="13"/>
  <c r="BF118" i="13"/>
  <c r="BF132" i="13"/>
  <c r="BF140" i="13"/>
  <c r="BF148" i="13"/>
  <c r="BF161" i="13"/>
  <c r="BF170" i="13"/>
  <c r="BF185" i="13"/>
  <c r="BF188" i="13"/>
  <c r="BF199" i="13"/>
  <c r="BF206" i="13"/>
  <c r="BF208" i="13"/>
  <c r="BF212" i="13"/>
  <c r="BF214" i="13"/>
  <c r="BF221" i="13"/>
  <c r="BF233" i="13"/>
  <c r="BF238" i="13"/>
  <c r="BF240" i="13"/>
  <c r="BF241" i="13"/>
  <c r="BF242" i="13"/>
  <c r="BF244" i="13"/>
  <c r="BF248" i="13"/>
  <c r="BF258" i="13"/>
  <c r="BF261" i="13"/>
  <c r="BF270" i="13"/>
  <c r="BF276" i="13"/>
  <c r="BF278" i="13"/>
  <c r="J60" i="12"/>
  <c r="BF103" i="12"/>
  <c r="BF108" i="12"/>
  <c r="BF115" i="12"/>
  <c r="BF122" i="12"/>
  <c r="BF124" i="12"/>
  <c r="BF126" i="12"/>
  <c r="BF141" i="12"/>
  <c r="BF143" i="12"/>
  <c r="BF145" i="12"/>
  <c r="BF157" i="12"/>
  <c r="BF159" i="12"/>
  <c r="BF172" i="12"/>
  <c r="BF175" i="12"/>
  <c r="BF202" i="12"/>
  <c r="BF205" i="12"/>
  <c r="BF227" i="12"/>
  <c r="BF258" i="12"/>
  <c r="BF273" i="12"/>
  <c r="BF277" i="12"/>
  <c r="BF287" i="12"/>
  <c r="BF293" i="12"/>
  <c r="BF307" i="12"/>
  <c r="BF311" i="12"/>
  <c r="F63" i="12"/>
  <c r="BF106" i="12"/>
  <c r="BF110" i="12"/>
  <c r="BF129" i="12"/>
  <c r="BF130" i="12"/>
  <c r="BF133" i="12"/>
  <c r="BF140" i="12"/>
  <c r="BF160" i="12"/>
  <c r="BF161" i="12"/>
  <c r="BF166" i="12"/>
  <c r="BF181" i="12"/>
  <c r="BF184" i="12"/>
  <c r="BF193" i="12"/>
  <c r="BF196" i="12"/>
  <c r="BF200" i="12"/>
  <c r="BF204" i="12"/>
  <c r="BF207" i="12"/>
  <c r="BF216" i="12"/>
  <c r="BF218" i="12"/>
  <c r="BF224" i="12"/>
  <c r="BF233" i="12"/>
  <c r="BF243" i="12"/>
  <c r="BF253" i="12"/>
  <c r="BF265" i="12"/>
  <c r="BF271" i="12"/>
  <c r="BF285" i="12"/>
  <c r="BF296" i="12"/>
  <c r="E52" i="12"/>
  <c r="BF117" i="12"/>
  <c r="BF118" i="12"/>
  <c r="BF119" i="12"/>
  <c r="BF134" i="12"/>
  <c r="BF137" i="12"/>
  <c r="BF147" i="12"/>
  <c r="BF153" i="12"/>
  <c r="BF155" i="12"/>
  <c r="BF169" i="12"/>
  <c r="BF199" i="12"/>
  <c r="BF201" i="12"/>
  <c r="BF210" i="12"/>
  <c r="BF221" i="12"/>
  <c r="BF230" i="12"/>
  <c r="BF236" i="12"/>
  <c r="BF239" i="12"/>
  <c r="BF249" i="12"/>
  <c r="BF251" i="12"/>
  <c r="BF268" i="12"/>
  <c r="BF279" i="12"/>
  <c r="BF290" i="12"/>
  <c r="BF299" i="12"/>
  <c r="BF305" i="12"/>
  <c r="BF112" i="12"/>
  <c r="BF131" i="12"/>
  <c r="BF132" i="12"/>
  <c r="BF135" i="12"/>
  <c r="BF136" i="12"/>
  <c r="BF150" i="12"/>
  <c r="BF152" i="12"/>
  <c r="BF163" i="12"/>
  <c r="BF178" i="12"/>
  <c r="BF187" i="12"/>
  <c r="BF190" i="12"/>
  <c r="BF213" i="12"/>
  <c r="BF241" i="12"/>
  <c r="BF245" i="12"/>
  <c r="BF247" i="12"/>
  <c r="BF255" i="12"/>
  <c r="BF260" i="12"/>
  <c r="BF262" i="12"/>
  <c r="BF281" i="12"/>
  <c r="BF283" i="12"/>
  <c r="BF302" i="12"/>
  <c r="BF304" i="12"/>
  <c r="F100" i="11"/>
  <c r="BF116" i="11"/>
  <c r="BF122" i="11"/>
  <c r="BF125" i="11"/>
  <c r="BF128" i="11"/>
  <c r="BF170" i="11"/>
  <c r="BF173" i="11"/>
  <c r="BF176" i="11"/>
  <c r="BF185" i="11"/>
  <c r="BF216" i="11"/>
  <c r="BF219" i="11"/>
  <c r="BF225" i="11"/>
  <c r="BF241" i="11"/>
  <c r="BF244" i="11"/>
  <c r="BF250" i="11"/>
  <c r="BF281" i="11"/>
  <c r="BF287" i="11"/>
  <c r="BF298" i="11"/>
  <c r="BF323" i="11"/>
  <c r="BF330" i="11"/>
  <c r="BF335" i="11"/>
  <c r="BF370" i="11"/>
  <c r="BF373" i="11"/>
  <c r="BF385" i="11"/>
  <c r="BF405" i="11"/>
  <c r="BF425" i="11"/>
  <c r="BF462" i="11"/>
  <c r="BF476" i="11"/>
  <c r="BF486" i="11"/>
  <c r="BF500" i="11"/>
  <c r="BF517" i="11"/>
  <c r="BF525" i="11"/>
  <c r="BF540" i="11"/>
  <c r="BF551" i="11"/>
  <c r="BF561" i="11"/>
  <c r="BF567" i="11"/>
  <c r="J60" i="11"/>
  <c r="E89" i="11"/>
  <c r="BF113" i="11"/>
  <c r="BF131" i="11"/>
  <c r="BF179" i="11"/>
  <c r="BF190" i="11"/>
  <c r="BF209" i="11"/>
  <c r="BF228" i="11"/>
  <c r="BF252" i="11"/>
  <c r="BF256" i="11"/>
  <c r="BF265" i="11"/>
  <c r="BF272" i="11"/>
  <c r="BF290" i="11"/>
  <c r="BF363" i="11"/>
  <c r="BF367" i="11"/>
  <c r="BF388" i="11"/>
  <c r="BF392" i="11"/>
  <c r="BF402" i="11"/>
  <c r="BF418" i="11"/>
  <c r="BF429" i="11"/>
  <c r="BF433" i="11"/>
  <c r="BF435" i="11"/>
  <c r="BF438" i="11"/>
  <c r="BF440" i="11"/>
  <c r="BF451" i="11"/>
  <c r="BF453" i="11"/>
  <c r="BF455" i="11"/>
  <c r="BF470" i="11"/>
  <c r="BF482" i="11"/>
  <c r="BF484" i="11"/>
  <c r="BF495" i="11"/>
  <c r="BF498" i="11"/>
  <c r="BF527" i="11"/>
  <c r="BF542" i="11"/>
  <c r="BF553" i="11"/>
  <c r="BF573" i="11"/>
  <c r="BF110" i="11"/>
  <c r="BF146" i="11"/>
  <c r="BF150" i="11"/>
  <c r="BF164" i="11"/>
  <c r="BF167" i="11"/>
  <c r="BF182" i="11"/>
  <c r="BF202" i="11"/>
  <c r="BF213" i="11"/>
  <c r="BF222" i="11"/>
  <c r="BF247" i="11"/>
  <c r="BF255" i="11"/>
  <c r="BF258" i="11"/>
  <c r="BF261" i="11"/>
  <c r="BF275" i="11"/>
  <c r="BF293" i="11"/>
  <c r="BF305" i="11"/>
  <c r="BF348" i="11"/>
  <c r="BF360" i="11"/>
  <c r="BF379" i="11"/>
  <c r="BF382" i="11"/>
  <c r="BF395" i="11"/>
  <c r="BF399" i="11"/>
  <c r="BF408" i="11"/>
  <c r="BF414" i="11"/>
  <c r="BF431" i="11"/>
  <c r="BF442" i="11"/>
  <c r="BF444" i="11"/>
  <c r="BF447" i="11"/>
  <c r="BF458" i="11"/>
  <c r="BF467" i="11"/>
  <c r="BF472" i="11"/>
  <c r="BF489" i="11"/>
  <c r="BF491" i="11"/>
  <c r="BF493" i="11"/>
  <c r="BF515" i="11"/>
  <c r="BF519" i="11"/>
  <c r="BF532" i="11"/>
  <c r="BF534" i="11"/>
  <c r="BF538" i="11"/>
  <c r="BF548" i="11"/>
  <c r="BF555" i="11"/>
  <c r="BF559" i="11"/>
  <c r="BF106" i="11"/>
  <c r="BF119" i="11"/>
  <c r="BF134" i="11"/>
  <c r="BF137" i="11"/>
  <c r="BF141" i="11"/>
  <c r="BF154" i="11"/>
  <c r="BF157" i="11"/>
  <c r="BF161" i="11"/>
  <c r="BF196" i="11"/>
  <c r="BF232" i="11"/>
  <c r="BF254" i="11"/>
  <c r="BF269" i="11"/>
  <c r="BF278" i="11"/>
  <c r="BF284" i="11"/>
  <c r="BF311" i="11"/>
  <c r="BF317" i="11"/>
  <c r="BF376" i="11"/>
  <c r="BF411" i="11"/>
  <c r="BF421" i="11"/>
  <c r="BF460" i="11"/>
  <c r="BF465" i="11"/>
  <c r="BF474" i="11"/>
  <c r="BF478" i="11"/>
  <c r="BF480" i="11"/>
  <c r="BF502" i="11"/>
  <c r="BF505" i="11"/>
  <c r="BF512" i="11"/>
  <c r="BF522" i="11"/>
  <c r="BF530" i="11"/>
  <c r="BF536" i="11"/>
  <c r="BF544" i="11"/>
  <c r="BF546" i="11"/>
  <c r="BF564" i="11"/>
  <c r="BF570" i="11"/>
  <c r="BF576" i="11"/>
  <c r="BF579" i="11"/>
  <c r="BF582" i="11"/>
  <c r="BF584" i="11"/>
  <c r="BF586" i="11"/>
  <c r="BF589" i="11"/>
  <c r="BF593" i="11"/>
  <c r="J108" i="10"/>
  <c r="BF123" i="10"/>
  <c r="BF141" i="10"/>
  <c r="BF201" i="10"/>
  <c r="BF214" i="10"/>
  <c r="BF234" i="10"/>
  <c r="BF259" i="10"/>
  <c r="BF269" i="10"/>
  <c r="BF332" i="10"/>
  <c r="BF389" i="10"/>
  <c r="BF400" i="10"/>
  <c r="BF435" i="10"/>
  <c r="BF496" i="10"/>
  <c r="BF569" i="10"/>
  <c r="BF602" i="10"/>
  <c r="BF612" i="10"/>
  <c r="BF643" i="10"/>
  <c r="BF683" i="10"/>
  <c r="BF687" i="10"/>
  <c r="BF726" i="10"/>
  <c r="BF728" i="10"/>
  <c r="BF756" i="10"/>
  <c r="BF778" i="10"/>
  <c r="BF797" i="10"/>
  <c r="BF818" i="10"/>
  <c r="BF820" i="10"/>
  <c r="BF841" i="10"/>
  <c r="BF845" i="10"/>
  <c r="BF856" i="10"/>
  <c r="BF886" i="10"/>
  <c r="BF903" i="10"/>
  <c r="BF909" i="10"/>
  <c r="BF1009" i="10"/>
  <c r="BF1095" i="10"/>
  <c r="BF1137" i="10"/>
  <c r="BF1183" i="10"/>
  <c r="BF1716" i="10"/>
  <c r="BF1725" i="10"/>
  <c r="BF1880" i="10"/>
  <c r="BF1897" i="10"/>
  <c r="BF1906" i="10"/>
  <c r="BF1996" i="10"/>
  <c r="BF1999" i="10"/>
  <c r="BF2004" i="10"/>
  <c r="BF2008" i="10"/>
  <c r="BF2025" i="10"/>
  <c r="BF2029" i="10"/>
  <c r="BF2031" i="10"/>
  <c r="BF2053" i="10"/>
  <c r="BF2059" i="10"/>
  <c r="BF2060" i="10"/>
  <c r="BF2079" i="10"/>
  <c r="BF2096" i="10"/>
  <c r="BF2106" i="10"/>
  <c r="BF2121" i="10"/>
  <c r="BF2136" i="10"/>
  <c r="BF2156" i="10"/>
  <c r="BF2166" i="10"/>
  <c r="BF2193" i="10"/>
  <c r="BF2213" i="10"/>
  <c r="BF2243" i="10"/>
  <c r="BF2257" i="10"/>
  <c r="BF2279" i="10"/>
  <c r="BF2328" i="10"/>
  <c r="BF2339" i="10"/>
  <c r="BF2355" i="10"/>
  <c r="BF2378" i="10"/>
  <c r="BF2410" i="10"/>
  <c r="BF2414" i="10"/>
  <c r="BF2434" i="10"/>
  <c r="BF2519" i="10"/>
  <c r="BF2592" i="10"/>
  <c r="BF2604" i="10"/>
  <c r="BF2636" i="10"/>
  <c r="BF2641" i="10"/>
  <c r="BF2654" i="10"/>
  <c r="BF2718" i="10"/>
  <c r="E50" i="10"/>
  <c r="F59" i="10"/>
  <c r="BF148" i="10"/>
  <c r="BF153" i="10"/>
  <c r="BF165" i="10"/>
  <c r="BF197" i="10"/>
  <c r="BF281" i="10"/>
  <c r="BF285" i="10"/>
  <c r="BF305" i="10"/>
  <c r="BF317" i="10"/>
  <c r="BF345" i="10"/>
  <c r="BF361" i="10"/>
  <c r="BF373" i="10"/>
  <c r="BF405" i="10"/>
  <c r="BF508" i="10"/>
  <c r="BF518" i="10"/>
  <c r="BF556" i="10"/>
  <c r="BF678" i="10"/>
  <c r="BF689" i="10"/>
  <c r="BF722" i="10"/>
  <c r="BF739" i="10"/>
  <c r="BF770" i="10"/>
  <c r="BF809" i="10"/>
  <c r="BF827" i="10"/>
  <c r="BF891" i="10"/>
  <c r="BF915" i="10"/>
  <c r="BF924" i="10"/>
  <c r="BF937" i="10"/>
  <c r="BF972" i="10"/>
  <c r="BF994" i="10"/>
  <c r="BF1026" i="10"/>
  <c r="BF1048" i="10"/>
  <c r="BF1064" i="10"/>
  <c r="BF1080" i="10"/>
  <c r="BF1099" i="10"/>
  <c r="BF1114" i="10"/>
  <c r="BF1142" i="10"/>
  <c r="BF1153" i="10"/>
  <c r="BF1160" i="10"/>
  <c r="BF1193" i="10"/>
  <c r="BF1195" i="10"/>
  <c r="BF1200" i="10"/>
  <c r="BF1203" i="10"/>
  <c r="BF1218" i="10"/>
  <c r="BF1228" i="10"/>
  <c r="BF1236" i="10"/>
  <c r="BF1238" i="10"/>
  <c r="BF1242" i="10"/>
  <c r="BF1246" i="10"/>
  <c r="BF1253" i="10"/>
  <c r="BF1271" i="10"/>
  <c r="BF1291" i="10"/>
  <c r="BF1312" i="10"/>
  <c r="BF1317" i="10"/>
  <c r="BF1322" i="10"/>
  <c r="BF1335" i="10"/>
  <c r="BF1340" i="10"/>
  <c r="BF1358" i="10"/>
  <c r="BF1371" i="10"/>
  <c r="BF1388" i="10"/>
  <c r="BF1393" i="10"/>
  <c r="BF1398" i="10"/>
  <c r="BF1426" i="10"/>
  <c r="BF1444" i="10"/>
  <c r="BF1452" i="10"/>
  <c r="BF1460" i="10"/>
  <c r="BF1530" i="10"/>
  <c r="BF1569" i="10"/>
  <c r="BF1585" i="10"/>
  <c r="BF1605" i="10"/>
  <c r="BF1627" i="10"/>
  <c r="BF1634" i="10"/>
  <c r="BF1643" i="10"/>
  <c r="BF1653" i="10"/>
  <c r="BF1661" i="10"/>
  <c r="BF1667" i="10"/>
  <c r="BF1678" i="10"/>
  <c r="BF1737" i="10"/>
  <c r="BF1765" i="10"/>
  <c r="BF1787" i="10"/>
  <c r="BF1885" i="10"/>
  <c r="BF1892" i="10"/>
  <c r="BF1902" i="10"/>
  <c r="BF1911" i="10"/>
  <c r="BF1934" i="10"/>
  <c r="BF1956" i="10"/>
  <c r="BF1961" i="10"/>
  <c r="BF2001" i="10"/>
  <c r="BF2005" i="10"/>
  <c r="BF2006" i="10"/>
  <c r="BF2026" i="10"/>
  <c r="BF2027" i="10"/>
  <c r="BF2033" i="10"/>
  <c r="BF2035" i="10"/>
  <c r="BF2054" i="10"/>
  <c r="BF2056" i="10"/>
  <c r="BF2062" i="10"/>
  <c r="BF2064" i="10"/>
  <c r="BF2071" i="10"/>
  <c r="BF2091" i="10"/>
  <c r="BF2101" i="10"/>
  <c r="BF2176" i="10"/>
  <c r="BF2223" i="10"/>
  <c r="BF2233" i="10"/>
  <c r="BF2238" i="10"/>
  <c r="BF2262" i="10"/>
  <c r="BF2273" i="10"/>
  <c r="BF2308" i="10"/>
  <c r="BF2313" i="10"/>
  <c r="BF2318" i="10"/>
  <c r="BF2333" i="10"/>
  <c r="BF2350" i="10"/>
  <c r="BF2365" i="10"/>
  <c r="BF2381" i="10"/>
  <c r="BF2426" i="10"/>
  <c r="BF2471" i="10"/>
  <c r="BF2523" i="10"/>
  <c r="BF2526" i="10"/>
  <c r="BF2580" i="10"/>
  <c r="BF2584" i="10"/>
  <c r="BF2600" i="10"/>
  <c r="BF2616" i="10"/>
  <c r="BF2632" i="10"/>
  <c r="BF2688" i="10"/>
  <c r="BF134" i="10"/>
  <c r="BF173" i="10"/>
  <c r="BF190" i="10"/>
  <c r="BF227" i="10"/>
  <c r="BF254" i="10"/>
  <c r="BF264" i="10"/>
  <c r="BF275" i="10"/>
  <c r="BF290" i="10"/>
  <c r="BF295" i="10"/>
  <c r="BF300" i="10"/>
  <c r="BF311" i="10"/>
  <c r="BF340" i="10"/>
  <c r="BF351" i="10"/>
  <c r="BF367" i="10"/>
  <c r="BF383" i="10"/>
  <c r="BF395" i="10"/>
  <c r="BF460" i="10"/>
  <c r="BF521" i="10"/>
  <c r="BF530" i="10"/>
  <c r="BF546" i="10"/>
  <c r="BF550" i="10"/>
  <c r="BF584" i="10"/>
  <c r="BF718" i="10"/>
  <c r="BF748" i="10"/>
  <c r="BF786" i="10"/>
  <c r="BF801" i="10"/>
  <c r="BF871" i="10"/>
  <c r="BF895" i="10"/>
  <c r="BF1054" i="10"/>
  <c r="BF1093" i="10"/>
  <c r="BF1101" i="10"/>
  <c r="BF1120" i="10"/>
  <c r="BF1147" i="10"/>
  <c r="BF1154" i="10"/>
  <c r="BF1165" i="10"/>
  <c r="BF1260" i="10"/>
  <c r="BF1276" i="10"/>
  <c r="BF1307" i="10"/>
  <c r="BF1438" i="10"/>
  <c r="BF1456" i="10"/>
  <c r="BF1464" i="10"/>
  <c r="BF1475" i="10"/>
  <c r="BF1519" i="10"/>
  <c r="BF1552" i="10"/>
  <c r="BF1588" i="10"/>
  <c r="BF1594" i="10"/>
  <c r="BF1683" i="10"/>
  <c r="BF1705" i="10"/>
  <c r="BF1746" i="10"/>
  <c r="BF1751" i="10"/>
  <c r="BF1997" i="10"/>
  <c r="BF1998" i="10"/>
  <c r="BF2002" i="10"/>
  <c r="BF2007" i="10"/>
  <c r="BF2030" i="10"/>
  <c r="BF2032" i="10"/>
  <c r="BF2057" i="10"/>
  <c r="BF2070" i="10"/>
  <c r="BF2087" i="10"/>
  <c r="BF2116" i="10"/>
  <c r="BF2131" i="10"/>
  <c r="BF2146" i="10"/>
  <c r="BF2151" i="10"/>
  <c r="BF2161" i="10"/>
  <c r="BF2183" i="10"/>
  <c r="BF2208" i="10"/>
  <c r="BF2228" i="10"/>
  <c r="BF2291" i="10"/>
  <c r="BF2296" i="10"/>
  <c r="BF2360" i="10"/>
  <c r="BF2373" i="10"/>
  <c r="BF2375" i="10"/>
  <c r="BF2477" i="10"/>
  <c r="BF2498" i="10"/>
  <c r="BF2530" i="10"/>
  <c r="BF2588" i="10"/>
  <c r="BF2596" i="10"/>
  <c r="BF2623" i="10"/>
  <c r="BF2662" i="10"/>
  <c r="BF2713" i="10"/>
  <c r="BF2714" i="10"/>
  <c r="BF2723" i="10"/>
  <c r="BF2725" i="10"/>
  <c r="BF2727" i="10"/>
  <c r="BF2729" i="10"/>
  <c r="BF2733" i="10"/>
  <c r="BF2735" i="10"/>
  <c r="BF2738" i="10"/>
  <c r="BF2742" i="10"/>
  <c r="BF2748" i="10"/>
  <c r="BF2758" i="10"/>
  <c r="BF2767" i="10"/>
  <c r="BF2778" i="10"/>
  <c r="BF2784" i="10"/>
  <c r="BF2788" i="10"/>
  <c r="BF2793" i="10"/>
  <c r="BF2799" i="10"/>
  <c r="BF2804" i="10"/>
  <c r="BF2809" i="10"/>
  <c r="BF2815" i="10"/>
  <c r="BF2820" i="10"/>
  <c r="BF2824" i="10"/>
  <c r="BF117" i="10"/>
  <c r="BF128" i="10"/>
  <c r="BF160" i="10"/>
  <c r="BF182" i="10"/>
  <c r="BF195" i="10"/>
  <c r="BF207" i="10"/>
  <c r="BF221" i="10"/>
  <c r="BF242" i="10"/>
  <c r="BF250" i="10"/>
  <c r="BF324" i="10"/>
  <c r="BF378" i="10"/>
  <c r="BF410" i="10"/>
  <c r="BF485" i="10"/>
  <c r="BF491" i="10"/>
  <c r="BF501" i="10"/>
  <c r="BF503" i="10"/>
  <c r="BF536" i="10"/>
  <c r="BF542" i="10"/>
  <c r="BF560" i="10"/>
  <c r="BF580" i="10"/>
  <c r="BF593" i="10"/>
  <c r="BF674" i="10"/>
  <c r="BF685" i="10"/>
  <c r="BF693" i="10"/>
  <c r="BF752" i="10"/>
  <c r="BF765" i="10"/>
  <c r="BF805" i="10"/>
  <c r="BF833" i="10"/>
  <c r="BF837" i="10"/>
  <c r="BF850" i="10"/>
  <c r="BF852" i="10"/>
  <c r="BF863" i="10"/>
  <c r="BF876" i="10"/>
  <c r="BF881" i="10"/>
  <c r="BF932" i="10"/>
  <c r="BF942" i="10"/>
  <c r="BF978" i="10"/>
  <c r="BF1042" i="10"/>
  <c r="BF1060" i="10"/>
  <c r="BF1068" i="10"/>
  <c r="BF1072" i="10"/>
  <c r="BF1076" i="10"/>
  <c r="BF1125" i="10"/>
  <c r="BF1131" i="10"/>
  <c r="BF1174" i="10"/>
  <c r="BF1198" i="10"/>
  <c r="BF1207" i="10"/>
  <c r="BF1216" i="10"/>
  <c r="BF1232" i="10"/>
  <c r="BF1262" i="10"/>
  <c r="BF1264" i="10"/>
  <c r="BF1281" i="10"/>
  <c r="BF1294" i="10"/>
  <c r="BF1330" i="10"/>
  <c r="BF1345" i="10"/>
  <c r="BF1382" i="10"/>
  <c r="BF1403" i="10"/>
  <c r="BF1408" i="10"/>
  <c r="BF1414" i="10"/>
  <c r="BF1420" i="10"/>
  <c r="BF1432" i="10"/>
  <c r="BF1448" i="10"/>
  <c r="BF1486" i="10"/>
  <c r="BF1497" i="10"/>
  <c r="BF1508" i="10"/>
  <c r="BF1541" i="10"/>
  <c r="BF1558" i="10"/>
  <c r="BF1563" i="10"/>
  <c r="BF1574" i="10"/>
  <c r="BF1580" i="10"/>
  <c r="BF1598" i="10"/>
  <c r="BF1610" i="10"/>
  <c r="BF1614" i="10"/>
  <c r="BF1618" i="10"/>
  <c r="BF1622" i="10"/>
  <c r="BF1638" i="10"/>
  <c r="BF1648" i="10"/>
  <c r="BF1673" i="10"/>
  <c r="BF1689" i="10"/>
  <c r="BF1697" i="10"/>
  <c r="BF1734" i="10"/>
  <c r="BF1742" i="10"/>
  <c r="BF1755" i="10"/>
  <c r="BF1758" i="10"/>
  <c r="BF1771" i="10"/>
  <c r="BF1777" i="10"/>
  <c r="BF1780" i="10"/>
  <c r="BF1794" i="10"/>
  <c r="BF1797" i="10"/>
  <c r="BF1849" i="10"/>
  <c r="BF1872" i="10"/>
  <c r="BF1874" i="10"/>
  <c r="BF1920" i="10"/>
  <c r="BF1924" i="10"/>
  <c r="BF1927" i="10"/>
  <c r="BF1942" i="10"/>
  <c r="BF1947" i="10"/>
  <c r="BF1953" i="10"/>
  <c r="BF1967" i="10"/>
  <c r="BF1973" i="10"/>
  <c r="BF1994" i="10"/>
  <c r="BF1995" i="10"/>
  <c r="BF2000" i="10"/>
  <c r="BF2003" i="10"/>
  <c r="BF2024" i="10"/>
  <c r="BF2028" i="10"/>
  <c r="BF2034" i="10"/>
  <c r="BF2052" i="10"/>
  <c r="BF2055" i="10"/>
  <c r="BF2058" i="10"/>
  <c r="BF2061" i="10"/>
  <c r="BF2063" i="10"/>
  <c r="BF2088" i="10"/>
  <c r="BF2111" i="10"/>
  <c r="BF2126" i="10"/>
  <c r="BF2141" i="10"/>
  <c r="BF2171" i="10"/>
  <c r="BF2181" i="10"/>
  <c r="BF2188" i="10"/>
  <c r="BF2198" i="10"/>
  <c r="BF2203" i="10"/>
  <c r="BF2218" i="10"/>
  <c r="BF2247" i="10"/>
  <c r="BF2252" i="10"/>
  <c r="BF2267" i="10"/>
  <c r="BF2285" i="10"/>
  <c r="BF2302" i="10"/>
  <c r="BF2320" i="10"/>
  <c r="BF2322" i="10"/>
  <c r="BF2344" i="10"/>
  <c r="BF2370" i="10"/>
  <c r="BF2372" i="10"/>
  <c r="BF2374" i="10"/>
  <c r="BF2376" i="10"/>
  <c r="BF2377" i="10"/>
  <c r="BF2430" i="10"/>
  <c r="BF2442" i="10"/>
  <c r="BF2447" i="10"/>
  <c r="BF2473" i="10"/>
  <c r="BF2534" i="10"/>
  <c r="BF2608" i="10"/>
  <c r="BF2611" i="10"/>
  <c r="BF2619" i="10"/>
  <c r="BF2645" i="10"/>
  <c r="BF2649" i="10"/>
  <c r="BF2659" i="10"/>
  <c r="BF2692" i="10"/>
  <c r="J81" i="9"/>
  <c r="F84" i="9"/>
  <c r="BF97" i="9"/>
  <c r="BF103" i="9"/>
  <c r="BF107" i="9"/>
  <c r="BF120" i="9"/>
  <c r="BF124" i="9"/>
  <c r="BF132" i="9"/>
  <c r="BF136" i="9"/>
  <c r="BF140" i="9"/>
  <c r="BF142" i="9"/>
  <c r="E50" i="9"/>
  <c r="BF105" i="9"/>
  <c r="BF114" i="9"/>
  <c r="BF134" i="9"/>
  <c r="BF91" i="9"/>
  <c r="BF95" i="9"/>
  <c r="BF112" i="9"/>
  <c r="BF116" i="9"/>
  <c r="BF118" i="9"/>
  <c r="BF130" i="9"/>
  <c r="BF138" i="9"/>
  <c r="BF89" i="9"/>
  <c r="BF93" i="9"/>
  <c r="BF99" i="9"/>
  <c r="BF101" i="9"/>
  <c r="BF110" i="9"/>
  <c r="BF122" i="9"/>
  <c r="BF126" i="9"/>
  <c r="BF128" i="9"/>
  <c r="J60" i="8"/>
  <c r="F63" i="8"/>
  <c r="BF104" i="8"/>
  <c r="BF110" i="8"/>
  <c r="BF114" i="8"/>
  <c r="BF116" i="8"/>
  <c r="BF117" i="8"/>
  <c r="BF123" i="8"/>
  <c r="BF126" i="8"/>
  <c r="BF129" i="8"/>
  <c r="BF141" i="8"/>
  <c r="BF108" i="8"/>
  <c r="BF128" i="8"/>
  <c r="BF131" i="8"/>
  <c r="E52" i="8"/>
  <c r="BF102" i="8"/>
  <c r="BF105" i="8"/>
  <c r="BF120" i="8"/>
  <c r="BF122" i="8"/>
  <c r="BF132" i="8"/>
  <c r="BF99" i="8"/>
  <c r="BF101" i="8"/>
  <c r="BF107" i="8"/>
  <c r="BF111" i="8"/>
  <c r="BF113" i="8"/>
  <c r="BF119" i="8"/>
  <c r="BF125" i="8"/>
  <c r="BF135" i="8"/>
  <c r="BF139" i="8"/>
  <c r="BF143" i="8"/>
  <c r="J60" i="7"/>
  <c r="F94" i="7"/>
  <c r="BF104" i="7"/>
  <c r="BF105" i="7"/>
  <c r="BF114" i="7"/>
  <c r="BF117" i="7"/>
  <c r="BF125" i="7"/>
  <c r="BF136" i="7"/>
  <c r="BF155" i="7"/>
  <c r="BF159" i="7"/>
  <c r="BF164" i="7"/>
  <c r="BF177" i="7"/>
  <c r="BF181" i="7"/>
  <c r="BF207" i="7"/>
  <c r="BF208" i="7"/>
  <c r="BF233" i="7"/>
  <c r="BF239" i="7"/>
  <c r="J99" i="6"/>
  <c r="J69" i="6" s="1"/>
  <c r="E83" i="7"/>
  <c r="BF102" i="7"/>
  <c r="BF106" i="7"/>
  <c r="BF107" i="7"/>
  <c r="BF108" i="7"/>
  <c r="BF110" i="7"/>
  <c r="BF120" i="7"/>
  <c r="BF121" i="7"/>
  <c r="BF140" i="7"/>
  <c r="BF145" i="7"/>
  <c r="BF146" i="7"/>
  <c r="BF168" i="7"/>
  <c r="BF170" i="7"/>
  <c r="BF173" i="7"/>
  <c r="BF185" i="7"/>
  <c r="BF199" i="7"/>
  <c r="BF205" i="7"/>
  <c r="BF218" i="7"/>
  <c r="BF101" i="7"/>
  <c r="BF127" i="7"/>
  <c r="BF130" i="7"/>
  <c r="BF142" i="7"/>
  <c r="BF148" i="7"/>
  <c r="BF153" i="7"/>
  <c r="BF157" i="7"/>
  <c r="BF166" i="7"/>
  <c r="BF171" i="7"/>
  <c r="BF174" i="7"/>
  <c r="BF176" i="7"/>
  <c r="BF179" i="7"/>
  <c r="BF187" i="7"/>
  <c r="BF201" i="7"/>
  <c r="BF203" i="7"/>
  <c r="BF210" i="7"/>
  <c r="BF212" i="7"/>
  <c r="BF219" i="7"/>
  <c r="BF227" i="7"/>
  <c r="BF231" i="7"/>
  <c r="BF235" i="7"/>
  <c r="BF237" i="7"/>
  <c r="BF100" i="7"/>
  <c r="BF103" i="7"/>
  <c r="BF132" i="7"/>
  <c r="BF134" i="7"/>
  <c r="BF138" i="7"/>
  <c r="BF151" i="7"/>
  <c r="BF160" i="7"/>
  <c r="BF162" i="7"/>
  <c r="BF183" i="7"/>
  <c r="BF189" i="7"/>
  <c r="BF191" i="7"/>
  <c r="BF193" i="7"/>
  <c r="BF195" i="7"/>
  <c r="BF197" i="7"/>
  <c r="BF217" i="7"/>
  <c r="E52" i="6"/>
  <c r="BF120" i="6"/>
  <c r="BF125" i="6"/>
  <c r="BF133" i="6"/>
  <c r="BF136" i="6"/>
  <c r="BF140" i="6"/>
  <c r="BF143" i="6"/>
  <c r="BF145" i="6"/>
  <c r="BF146" i="6"/>
  <c r="BF149" i="6"/>
  <c r="BF152" i="6"/>
  <c r="BF160" i="6"/>
  <c r="BF161" i="6"/>
  <c r="BF166" i="6"/>
  <c r="BF178" i="6"/>
  <c r="BF194" i="6"/>
  <c r="F63" i="6"/>
  <c r="BF102" i="6"/>
  <c r="BF104" i="6"/>
  <c r="BF106" i="6"/>
  <c r="BF107" i="6"/>
  <c r="BF111" i="6"/>
  <c r="BF112" i="6"/>
  <c r="BF117" i="6"/>
  <c r="BF131" i="6"/>
  <c r="BF137" i="6"/>
  <c r="BF139" i="6"/>
  <c r="BF150" i="6"/>
  <c r="BF153" i="6"/>
  <c r="BF154" i="6"/>
  <c r="BF158" i="6"/>
  <c r="BF163" i="6"/>
  <c r="BF168" i="6"/>
  <c r="BF170" i="6"/>
  <c r="BF188" i="6"/>
  <c r="J91" i="6"/>
  <c r="BF100" i="6"/>
  <c r="BF108" i="6"/>
  <c r="BF109" i="6"/>
  <c r="BF115" i="6"/>
  <c r="BF118" i="6"/>
  <c r="BF122" i="6"/>
  <c r="BF123" i="6"/>
  <c r="BF128" i="6"/>
  <c r="BF130" i="6"/>
  <c r="BF134" i="6"/>
  <c r="BF155" i="6"/>
  <c r="BF164" i="6"/>
  <c r="BF165" i="6"/>
  <c r="BF172" i="6"/>
  <c r="BF174" i="6"/>
  <c r="BF179" i="6"/>
  <c r="BF182" i="6"/>
  <c r="BF114" i="6"/>
  <c r="BF119" i="6"/>
  <c r="BF126" i="6"/>
  <c r="BF142" i="6"/>
  <c r="BF147" i="6"/>
  <c r="BF157" i="6"/>
  <c r="BF167" i="6"/>
  <c r="BF169" i="6"/>
  <c r="BF171" i="6"/>
  <c r="BF173" i="6"/>
  <c r="BF175" i="6"/>
  <c r="BF176" i="6"/>
  <c r="BF177" i="6"/>
  <c r="BF181" i="6"/>
  <c r="BF184" i="6"/>
  <c r="BF185" i="6"/>
  <c r="BF192" i="6"/>
  <c r="BK101" i="4"/>
  <c r="J101" i="4" s="1"/>
  <c r="J68" i="4" s="1"/>
  <c r="E83" i="5"/>
  <c r="BF112" i="5"/>
  <c r="BF129" i="5"/>
  <c r="BF132" i="5"/>
  <c r="BF133" i="5"/>
  <c r="BF136" i="5"/>
  <c r="BF138" i="5"/>
  <c r="BF144" i="5"/>
  <c r="BF152" i="5"/>
  <c r="BF156" i="5"/>
  <c r="BF157" i="5"/>
  <c r="BF162" i="5"/>
  <c r="BF170" i="5"/>
  <c r="BF199" i="5"/>
  <c r="BF206" i="5"/>
  <c r="BF207" i="5"/>
  <c r="BF214" i="5"/>
  <c r="BF226" i="5"/>
  <c r="BF227" i="5"/>
  <c r="BF229" i="5"/>
  <c r="BF232" i="5"/>
  <c r="BF233" i="5"/>
  <c r="BF238" i="5"/>
  <c r="BF241" i="5"/>
  <c r="BF242" i="5"/>
  <c r="BF251" i="5"/>
  <c r="BF252" i="5"/>
  <c r="BF272" i="5"/>
  <c r="BF278" i="5"/>
  <c r="J60" i="5"/>
  <c r="F63" i="5"/>
  <c r="BF120" i="5"/>
  <c r="BF121" i="5"/>
  <c r="BF123" i="5"/>
  <c r="BF127" i="5"/>
  <c r="BF137" i="5"/>
  <c r="BF143" i="5"/>
  <c r="BF147" i="5"/>
  <c r="BF148" i="5"/>
  <c r="BF150" i="5"/>
  <c r="BF216" i="5"/>
  <c r="BF219" i="5"/>
  <c r="BF223" i="5"/>
  <c r="BF224" i="5"/>
  <c r="BF240" i="5"/>
  <c r="BF246" i="5"/>
  <c r="BF255" i="5"/>
  <c r="BF257" i="5"/>
  <c r="BF261" i="5"/>
  <c r="BF268" i="5"/>
  <c r="BF273" i="5"/>
  <c r="BF279" i="5"/>
  <c r="BF102" i="5"/>
  <c r="BF109" i="5"/>
  <c r="BF111" i="5"/>
  <c r="BF117" i="5"/>
  <c r="BF124" i="5"/>
  <c r="BF126" i="5"/>
  <c r="BF130" i="5"/>
  <c r="BF141" i="5"/>
  <c r="BF146" i="5"/>
  <c r="BF155" i="5"/>
  <c r="BF158" i="5"/>
  <c r="BF161" i="5"/>
  <c r="BF165" i="5"/>
  <c r="BF167" i="5"/>
  <c r="BF168" i="5"/>
  <c r="BF171" i="5"/>
  <c r="BF176" i="5"/>
  <c r="BF177" i="5"/>
  <c r="BF182" i="5"/>
  <c r="BF185" i="5"/>
  <c r="BF186" i="5"/>
  <c r="BF188" i="5"/>
  <c r="BF189" i="5"/>
  <c r="BF197" i="5"/>
  <c r="BF202" i="5"/>
  <c r="BF203" i="5"/>
  <c r="BF208" i="5"/>
  <c r="BF211" i="5"/>
  <c r="BF212" i="5"/>
  <c r="BF215" i="5"/>
  <c r="BF221" i="5"/>
  <c r="BF236" i="5"/>
  <c r="BF239" i="5"/>
  <c r="BF244" i="5"/>
  <c r="BF263" i="5"/>
  <c r="BF267" i="5"/>
  <c r="BF270" i="5"/>
  <c r="BF274" i="5"/>
  <c r="BF275" i="5"/>
  <c r="BF277" i="5"/>
  <c r="BF100" i="5"/>
  <c r="BF103" i="5"/>
  <c r="BF105" i="5"/>
  <c r="BF106" i="5"/>
  <c r="BF108" i="5"/>
  <c r="BF114" i="5"/>
  <c r="BF115" i="5"/>
  <c r="BF118" i="5"/>
  <c r="BF134" i="5"/>
  <c r="BF140" i="5"/>
  <c r="BF149" i="5"/>
  <c r="BF153" i="5"/>
  <c r="BF160" i="5"/>
  <c r="BF164" i="5"/>
  <c r="BF173" i="5"/>
  <c r="BF174" i="5"/>
  <c r="BF179" i="5"/>
  <c r="BF180" i="5"/>
  <c r="BF183" i="5"/>
  <c r="BF191" i="5"/>
  <c r="BF192" i="5"/>
  <c r="BF194" i="5"/>
  <c r="BF195" i="5"/>
  <c r="BF198" i="5"/>
  <c r="BF200" i="5"/>
  <c r="BF201" i="5"/>
  <c r="BF204" i="5"/>
  <c r="BF210" i="5"/>
  <c r="BF218" i="5"/>
  <c r="BF220" i="5"/>
  <c r="BF222" i="5"/>
  <c r="BF230" i="5"/>
  <c r="BF235" i="5"/>
  <c r="BF245" i="5"/>
  <c r="BF248" i="5"/>
  <c r="BF249" i="5"/>
  <c r="BF254" i="5"/>
  <c r="BF258" i="5"/>
  <c r="BF259" i="5"/>
  <c r="BF265" i="5"/>
  <c r="BF276" i="5"/>
  <c r="BF281" i="5"/>
  <c r="BF285" i="5"/>
  <c r="BF288" i="5"/>
  <c r="E52" i="4"/>
  <c r="J60" i="4"/>
  <c r="F63" i="4"/>
  <c r="BF103" i="4"/>
  <c r="BF106" i="4"/>
  <c r="BF108" i="4"/>
  <c r="BF110" i="4"/>
  <c r="BF112" i="4"/>
  <c r="BF115" i="4"/>
  <c r="BF117" i="4"/>
  <c r="BF118" i="4"/>
  <c r="BF119" i="4"/>
  <c r="BF122" i="4"/>
  <c r="BF124" i="4"/>
  <c r="BF126" i="4"/>
  <c r="BF129" i="4"/>
  <c r="BF130" i="4"/>
  <c r="BF131" i="4"/>
  <c r="BF132" i="4"/>
  <c r="BF133" i="4"/>
  <c r="BF134" i="4"/>
  <c r="BF135" i="4"/>
  <c r="BF136" i="4"/>
  <c r="BF137" i="4"/>
  <c r="BF140" i="4"/>
  <c r="BF141" i="4"/>
  <c r="BF143" i="4"/>
  <c r="BF145" i="4"/>
  <c r="BF147" i="4"/>
  <c r="BF150" i="4"/>
  <c r="BF152" i="4"/>
  <c r="BF153" i="4"/>
  <c r="BF155" i="4"/>
  <c r="BF157" i="4"/>
  <c r="BF159" i="4"/>
  <c r="BF160" i="4"/>
  <c r="BF161" i="4"/>
  <c r="BF163" i="4"/>
  <c r="BF166" i="4"/>
  <c r="BF169" i="4"/>
  <c r="BF172" i="4"/>
  <c r="BF175" i="4"/>
  <c r="BF178" i="4"/>
  <c r="BF181" i="4"/>
  <c r="BF184" i="4"/>
  <c r="BF187" i="4"/>
  <c r="BF190" i="4"/>
  <c r="BF193" i="4"/>
  <c r="BF196" i="4"/>
  <c r="BF199" i="4"/>
  <c r="BF200" i="4"/>
  <c r="BF201" i="4"/>
  <c r="BF202" i="4"/>
  <c r="BF204" i="4"/>
  <c r="BF205" i="4"/>
  <c r="BF207" i="4"/>
  <c r="BF210" i="4"/>
  <c r="BF213" i="4"/>
  <c r="BF216" i="4"/>
  <c r="BF218" i="4"/>
  <c r="BF221" i="4"/>
  <c r="BF224" i="4"/>
  <c r="BF227" i="4"/>
  <c r="BF230" i="4"/>
  <c r="BF233" i="4"/>
  <c r="BF236" i="4"/>
  <c r="BF239" i="4"/>
  <c r="BF241" i="4"/>
  <c r="BF243" i="4"/>
  <c r="BF245" i="4"/>
  <c r="BF247" i="4"/>
  <c r="BF249" i="4"/>
  <c r="BF251" i="4"/>
  <c r="BF253" i="4"/>
  <c r="BF255" i="4"/>
  <c r="BF258" i="4"/>
  <c r="BF260" i="4"/>
  <c r="BF262" i="4"/>
  <c r="BF264" i="4"/>
  <c r="BF268" i="4"/>
  <c r="BF270" i="4"/>
  <c r="BF272" i="4"/>
  <c r="BF274" i="4"/>
  <c r="BF276" i="4"/>
  <c r="BF278" i="4"/>
  <c r="BF281" i="4"/>
  <c r="BF284" i="4"/>
  <c r="BF287" i="4"/>
  <c r="BF290" i="4"/>
  <c r="BF293" i="4"/>
  <c r="BF296" i="4"/>
  <c r="BF299" i="4"/>
  <c r="BF302" i="4"/>
  <c r="BF304" i="4"/>
  <c r="BF305" i="4"/>
  <c r="BF307" i="4"/>
  <c r="BF311" i="4"/>
  <c r="E52" i="3"/>
  <c r="F100" i="3"/>
  <c r="BF113" i="3"/>
  <c r="BF122" i="3"/>
  <c r="BF125" i="3"/>
  <c r="BF128" i="3"/>
  <c r="BF157" i="3"/>
  <c r="BF161" i="3"/>
  <c r="BF173" i="3"/>
  <c r="BF179" i="3"/>
  <c r="BF182" i="3"/>
  <c r="BF185" i="3"/>
  <c r="BF190" i="3"/>
  <c r="BF196" i="3"/>
  <c r="BF202" i="3"/>
  <c r="BF219" i="3"/>
  <c r="BF225" i="3"/>
  <c r="BF244" i="3"/>
  <c r="BF265" i="3"/>
  <c r="BF284" i="3"/>
  <c r="BF287" i="3"/>
  <c r="BF298" i="3"/>
  <c r="BF305" i="3"/>
  <c r="BF311" i="3"/>
  <c r="BF323" i="3"/>
  <c r="BF399" i="3"/>
  <c r="BF408" i="3"/>
  <c r="BF418" i="3"/>
  <c r="BF425" i="3"/>
  <c r="BF444" i="3"/>
  <c r="BF447" i="3"/>
  <c r="BF451" i="3"/>
  <c r="BF455" i="3"/>
  <c r="BF458" i="3"/>
  <c r="BF465" i="3"/>
  <c r="BF467" i="3"/>
  <c r="BF470" i="3"/>
  <c r="BF472" i="3"/>
  <c r="BF476" i="3"/>
  <c r="BF484" i="3"/>
  <c r="BF486" i="3"/>
  <c r="BF491" i="3"/>
  <c r="BF493" i="3"/>
  <c r="BF495" i="3"/>
  <c r="BF519" i="3"/>
  <c r="BF525" i="3"/>
  <c r="BF530" i="3"/>
  <c r="BF548" i="3"/>
  <c r="BF553" i="3"/>
  <c r="BF567" i="3"/>
  <c r="BF576" i="3"/>
  <c r="BF589" i="3"/>
  <c r="BF593" i="3"/>
  <c r="BK115" i="2"/>
  <c r="J115" i="2" s="1"/>
  <c r="J64" i="2" s="1"/>
  <c r="J97" i="3"/>
  <c r="BF106" i="3"/>
  <c r="BF116" i="3"/>
  <c r="BF134" i="3"/>
  <c r="BF137" i="3"/>
  <c r="BF154" i="3"/>
  <c r="BF164" i="3"/>
  <c r="BF167" i="3"/>
  <c r="BF232" i="3"/>
  <c r="BF241" i="3"/>
  <c r="BF252" i="3"/>
  <c r="BF261" i="3"/>
  <c r="BF330" i="3"/>
  <c r="BF367" i="3"/>
  <c r="BF370" i="3"/>
  <c r="BF376" i="3"/>
  <c r="BF379" i="3"/>
  <c r="BF382" i="3"/>
  <c r="BF392" i="3"/>
  <c r="BF411" i="3"/>
  <c r="BF414" i="3"/>
  <c r="BF431" i="3"/>
  <c r="BF433" i="3"/>
  <c r="BF438" i="3"/>
  <c r="BF440" i="3"/>
  <c r="BF442" i="3"/>
  <c r="BF460" i="3"/>
  <c r="BF480" i="3"/>
  <c r="BF489" i="3"/>
  <c r="BF515" i="3"/>
  <c r="BF517" i="3"/>
  <c r="BF532" i="3"/>
  <c r="BF559" i="3"/>
  <c r="BF561" i="3"/>
  <c r="BF564" i="3"/>
  <c r="BF584" i="3"/>
  <c r="BF586" i="3"/>
  <c r="BF131" i="3"/>
  <c r="BF146" i="3"/>
  <c r="BF150" i="3"/>
  <c r="BF170" i="3"/>
  <c r="BF176" i="3"/>
  <c r="BF209" i="3"/>
  <c r="BF213" i="3"/>
  <c r="BF216" i="3"/>
  <c r="BF222" i="3"/>
  <c r="BF247" i="3"/>
  <c r="BF250" i="3"/>
  <c r="BF254" i="3"/>
  <c r="BF256" i="3"/>
  <c r="BF258" i="3"/>
  <c r="BF272" i="3"/>
  <c r="BF275" i="3"/>
  <c r="BF278" i="3"/>
  <c r="BF281" i="3"/>
  <c r="BF293" i="3"/>
  <c r="BF335" i="3"/>
  <c r="BF348" i="3"/>
  <c r="BF373" i="3"/>
  <c r="BF385" i="3"/>
  <c r="BF395" i="3"/>
  <c r="BF405" i="3"/>
  <c r="BF421" i="3"/>
  <c r="BF435" i="3"/>
  <c r="BF462" i="3"/>
  <c r="BF474" i="3"/>
  <c r="BF482" i="3"/>
  <c r="BF500" i="3"/>
  <c r="BF527" i="3"/>
  <c r="BF536" i="3"/>
  <c r="BF546" i="3"/>
  <c r="BF555" i="3"/>
  <c r="BF110" i="3"/>
  <c r="BF119" i="3"/>
  <c r="BF141" i="3"/>
  <c r="BF228" i="3"/>
  <c r="BF255" i="3"/>
  <c r="BF269" i="3"/>
  <c r="BF290" i="3"/>
  <c r="BF317" i="3"/>
  <c r="BF360" i="3"/>
  <c r="BF363" i="3"/>
  <c r="BF388" i="3"/>
  <c r="BF402" i="3"/>
  <c r="BF429" i="3"/>
  <c r="BF453" i="3"/>
  <c r="BF478" i="3"/>
  <c r="BF498" i="3"/>
  <c r="BF502" i="3"/>
  <c r="BF505" i="3"/>
  <c r="BF512" i="3"/>
  <c r="BF522" i="3"/>
  <c r="BF534" i="3"/>
  <c r="BF538" i="3"/>
  <c r="BF540" i="3"/>
  <c r="BF542" i="3"/>
  <c r="BF544" i="3"/>
  <c r="BF551" i="3"/>
  <c r="BF570" i="3"/>
  <c r="BF573" i="3"/>
  <c r="BF579" i="3"/>
  <c r="BF582" i="3"/>
  <c r="E50" i="2"/>
  <c r="BF117" i="2"/>
  <c r="BF122" i="2"/>
  <c r="BF127" i="2"/>
  <c r="BF140" i="2"/>
  <c r="BF152" i="2"/>
  <c r="BF164" i="2"/>
  <c r="BF174" i="2"/>
  <c r="BF198" i="2"/>
  <c r="BF214" i="2"/>
  <c r="BF220" i="2"/>
  <c r="BF231" i="2"/>
  <c r="BF247" i="2"/>
  <c r="BF261" i="2"/>
  <c r="BF282" i="2"/>
  <c r="BF314" i="2"/>
  <c r="BF342" i="2"/>
  <c r="BF370" i="2"/>
  <c r="BF380" i="2"/>
  <c r="BF402" i="2"/>
  <c r="BF482" i="2"/>
  <c r="BF515" i="2"/>
  <c r="BF527" i="2"/>
  <c r="BF533" i="2"/>
  <c r="BF539" i="2"/>
  <c r="BF543" i="2"/>
  <c r="BF553" i="2"/>
  <c r="BF577" i="2"/>
  <c r="BF581" i="2"/>
  <c r="BF682" i="2"/>
  <c r="BF684" i="2"/>
  <c r="BF715" i="2"/>
  <c r="BF745" i="2"/>
  <c r="BF753" i="2"/>
  <c r="BF762" i="2"/>
  <c r="BF794" i="2"/>
  <c r="BF817" i="2"/>
  <c r="BF824" i="2"/>
  <c r="BF838" i="2"/>
  <c r="BF849" i="2"/>
  <c r="BF860" i="2"/>
  <c r="BF868" i="2"/>
  <c r="BF873" i="2"/>
  <c r="BF883" i="2"/>
  <c r="BF906" i="2"/>
  <c r="BF912" i="2"/>
  <c r="BF921" i="2"/>
  <c r="BF929" i="2"/>
  <c r="BF1039" i="2"/>
  <c r="BF1045" i="2"/>
  <c r="BF1051" i="2"/>
  <c r="BF1061" i="2"/>
  <c r="BF1065" i="2"/>
  <c r="BF1069" i="2"/>
  <c r="BF1096" i="2"/>
  <c r="BF1111" i="2"/>
  <c r="BF1122" i="2"/>
  <c r="BF1190" i="2"/>
  <c r="BF1192" i="2"/>
  <c r="BF1213" i="2"/>
  <c r="BF1225" i="2"/>
  <c r="BF1233" i="2"/>
  <c r="BF1239" i="2"/>
  <c r="BF1257" i="2"/>
  <c r="BF1319" i="2"/>
  <c r="BF1332" i="2"/>
  <c r="BF1355" i="2"/>
  <c r="BF1368" i="2"/>
  <c r="BF1379" i="2"/>
  <c r="BF1390" i="2"/>
  <c r="BF1400" i="2"/>
  <c r="BF1405" i="2"/>
  <c r="BF1411" i="2"/>
  <c r="BF1417" i="2"/>
  <c r="BF1423" i="2"/>
  <c r="BF1429" i="2"/>
  <c r="BF1445" i="2"/>
  <c r="BF1449" i="2"/>
  <c r="BF1472" i="2"/>
  <c r="BF1483" i="2"/>
  <c r="BF1505" i="2"/>
  <c r="BF1516" i="2"/>
  <c r="BF1527" i="2"/>
  <c r="BF1595" i="2"/>
  <c r="BF1607" i="2"/>
  <c r="BF1611" i="2"/>
  <c r="BF1624" i="2"/>
  <c r="BF1675" i="2"/>
  <c r="BF1686" i="2"/>
  <c r="BF1713" i="2"/>
  <c r="BF1731" i="2"/>
  <c r="BF1743" i="2"/>
  <c r="BF1748" i="2"/>
  <c r="BF1755" i="2"/>
  <c r="BF1774" i="2"/>
  <c r="BF1784" i="2"/>
  <c r="BF1791" i="2"/>
  <c r="BF1846" i="2"/>
  <c r="BF1889" i="2"/>
  <c r="BF1909" i="2"/>
  <c r="BF1925" i="2"/>
  <c r="BF1992" i="2"/>
  <c r="BF1997" i="2"/>
  <c r="BF1998" i="2"/>
  <c r="BF1999" i="2"/>
  <c r="BF2024" i="2"/>
  <c r="BF2026" i="2"/>
  <c r="BF2052" i="2"/>
  <c r="BF2054" i="2"/>
  <c r="BF2055" i="2"/>
  <c r="BF2057" i="2"/>
  <c r="BF2060" i="2"/>
  <c r="BF2061" i="2"/>
  <c r="BF2068" i="2"/>
  <c r="BF2086" i="2"/>
  <c r="BF2099" i="2"/>
  <c r="BF2104" i="2"/>
  <c r="BF2109" i="2"/>
  <c r="BF2114" i="2"/>
  <c r="BF2154" i="2"/>
  <c r="BF2206" i="2"/>
  <c r="BF2245" i="2"/>
  <c r="BF2250" i="2"/>
  <c r="BF2271" i="2"/>
  <c r="BF2277" i="2"/>
  <c r="BF2289" i="2"/>
  <c r="BF2300" i="2"/>
  <c r="BF2311" i="2"/>
  <c r="BF2370" i="2"/>
  <c r="BF2373" i="2"/>
  <c r="BF2379" i="2"/>
  <c r="BF2408" i="2"/>
  <c r="BF2412" i="2"/>
  <c r="BF2424" i="2"/>
  <c r="BF2432" i="2"/>
  <c r="BF2445" i="2"/>
  <c r="BF2471" i="2"/>
  <c r="BF2496" i="2"/>
  <c r="BF2517" i="2"/>
  <c r="BF2532" i="2"/>
  <c r="BF2578" i="2"/>
  <c r="BF2590" i="2"/>
  <c r="BF2594" i="2"/>
  <c r="BF2598" i="2"/>
  <c r="BF2609" i="2"/>
  <c r="BF2614" i="2"/>
  <c r="BF2617" i="2"/>
  <c r="BF2621" i="2"/>
  <c r="BF2639" i="2"/>
  <c r="BF2643" i="2"/>
  <c r="BF2652" i="2"/>
  <c r="BF2686" i="2"/>
  <c r="BF2690" i="2"/>
  <c r="BF2711" i="2"/>
  <c r="BF2716" i="2"/>
  <c r="BF2727" i="2"/>
  <c r="BF2733" i="2"/>
  <c r="BF2736" i="2"/>
  <c r="BF2756" i="2"/>
  <c r="BF2791" i="2"/>
  <c r="BF2802" i="2"/>
  <c r="BF2807" i="2"/>
  <c r="BF2813" i="2"/>
  <c r="BF2818" i="2"/>
  <c r="BF2822" i="2"/>
  <c r="J56" i="2"/>
  <c r="F59" i="2"/>
  <c r="BF133" i="2"/>
  <c r="BF196" i="2"/>
  <c r="BF208" i="2"/>
  <c r="BF239" i="2"/>
  <c r="BF266" i="2"/>
  <c r="BF272" i="2"/>
  <c r="BF278" i="2"/>
  <c r="BF297" i="2"/>
  <c r="BF302" i="2"/>
  <c r="BF308" i="2"/>
  <c r="BF337" i="2"/>
  <c r="BF348" i="2"/>
  <c r="BF358" i="2"/>
  <c r="BF364" i="2"/>
  <c r="BF375" i="2"/>
  <c r="BF386" i="2"/>
  <c r="BF392" i="2"/>
  <c r="BF397" i="2"/>
  <c r="BF407" i="2"/>
  <c r="BF498" i="2"/>
  <c r="BF505" i="2"/>
  <c r="BF547" i="2"/>
  <c r="BF590" i="2"/>
  <c r="BF609" i="2"/>
  <c r="BF640" i="2"/>
  <c r="BF675" i="2"/>
  <c r="BF690" i="2"/>
  <c r="BF749" i="2"/>
  <c r="BF775" i="2"/>
  <c r="BF783" i="2"/>
  <c r="BF798" i="2"/>
  <c r="BF834" i="2"/>
  <c r="BF842" i="2"/>
  <c r="BF847" i="2"/>
  <c r="BF900" i="2"/>
  <c r="BF934" i="2"/>
  <c r="BF939" i="2"/>
  <c r="BF991" i="2"/>
  <c r="BF1006" i="2"/>
  <c r="BF1073" i="2"/>
  <c r="BF1090" i="2"/>
  <c r="BF1180" i="2"/>
  <c r="BF1195" i="2"/>
  <c r="BF1197" i="2"/>
  <c r="BF1204" i="2"/>
  <c r="BF1215" i="2"/>
  <c r="BF1229" i="2"/>
  <c r="BF1250" i="2"/>
  <c r="BF1259" i="2"/>
  <c r="BF1268" i="2"/>
  <c r="BF1288" i="2"/>
  <c r="BF1304" i="2"/>
  <c r="BF1314" i="2"/>
  <c r="BF1327" i="2"/>
  <c r="BF1337" i="2"/>
  <c r="BF1342" i="2"/>
  <c r="BF1385" i="2"/>
  <c r="BF1435" i="2"/>
  <c r="BF1441" i="2"/>
  <c r="BF1453" i="2"/>
  <c r="BF1457" i="2"/>
  <c r="BF1461" i="2"/>
  <c r="BF1494" i="2"/>
  <c r="BF1555" i="2"/>
  <c r="BF1571" i="2"/>
  <c r="BF1577" i="2"/>
  <c r="BF1591" i="2"/>
  <c r="BF1602" i="2"/>
  <c r="BF1615" i="2"/>
  <c r="BF1619" i="2"/>
  <c r="BF1635" i="2"/>
  <c r="BF1650" i="2"/>
  <c r="BF1658" i="2"/>
  <c r="BF1664" i="2"/>
  <c r="BF1670" i="2"/>
  <c r="BF1680" i="2"/>
  <c r="BF1702" i="2"/>
  <c r="BF1734" i="2"/>
  <c r="BF1762" i="2"/>
  <c r="BF1768" i="2"/>
  <c r="BF1777" i="2"/>
  <c r="BF1794" i="2"/>
  <c r="BF1869" i="2"/>
  <c r="BF1877" i="2"/>
  <c r="BF1894" i="2"/>
  <c r="BF1918" i="2"/>
  <c r="BF1940" i="2"/>
  <c r="BF1954" i="2"/>
  <c r="BF1959" i="2"/>
  <c r="BF1971" i="2"/>
  <c r="BF1993" i="2"/>
  <c r="BF1994" i="2"/>
  <c r="BF2000" i="2"/>
  <c r="BF2001" i="2"/>
  <c r="BF2006" i="2"/>
  <c r="BF2022" i="2"/>
  <c r="BF2023" i="2"/>
  <c r="BF2028" i="2"/>
  <c r="BF2029" i="2"/>
  <c r="BF2031" i="2"/>
  <c r="BF2032" i="2"/>
  <c r="BF2033" i="2"/>
  <c r="BF2050" i="2"/>
  <c r="BF2051" i="2"/>
  <c r="BF2056" i="2"/>
  <c r="BF2058" i="2"/>
  <c r="BF2059" i="2"/>
  <c r="BF2062" i="2"/>
  <c r="BF2077" i="2"/>
  <c r="BF2119" i="2"/>
  <c r="BF2124" i="2"/>
  <c r="BF2129" i="2"/>
  <c r="BF2134" i="2"/>
  <c r="BF2139" i="2"/>
  <c r="BF2149" i="2"/>
  <c r="BF2169" i="2"/>
  <c r="BF2181" i="2"/>
  <c r="BF2186" i="2"/>
  <c r="BF2216" i="2"/>
  <c r="BF2221" i="2"/>
  <c r="BF2236" i="2"/>
  <c r="BF2241" i="2"/>
  <c r="BF2255" i="2"/>
  <c r="BF2294" i="2"/>
  <c r="BF2320" i="2"/>
  <c r="BF2337" i="2"/>
  <c r="BF2342" i="2"/>
  <c r="BF2358" i="2"/>
  <c r="BF2363" i="2"/>
  <c r="BF2371" i="2"/>
  <c r="BF2372" i="2"/>
  <c r="BF2428" i="2"/>
  <c r="BF2469" i="2"/>
  <c r="BF2528" i="2"/>
  <c r="BF2586" i="2"/>
  <c r="BF2602" i="2"/>
  <c r="BF2606" i="2"/>
  <c r="BF2630" i="2"/>
  <c r="BF147" i="2"/>
  <c r="BF159" i="2"/>
  <c r="BF183" i="2"/>
  <c r="BF191" i="2"/>
  <c r="BF202" i="2"/>
  <c r="BF225" i="2"/>
  <c r="BF251" i="2"/>
  <c r="BF256" i="2"/>
  <c r="BF287" i="2"/>
  <c r="BF292" i="2"/>
  <c r="BF321" i="2"/>
  <c r="BF329" i="2"/>
  <c r="BF432" i="2"/>
  <c r="BF457" i="2"/>
  <c r="BF488" i="2"/>
  <c r="BF493" i="2"/>
  <c r="BF500" i="2"/>
  <c r="BF518" i="2"/>
  <c r="BF557" i="2"/>
  <c r="BF566" i="2"/>
  <c r="BF599" i="2"/>
  <c r="BF671" i="2"/>
  <c r="BF680" i="2"/>
  <c r="BF686" i="2"/>
  <c r="BF719" i="2"/>
  <c r="BF723" i="2"/>
  <c r="BF725" i="2"/>
  <c r="BF736" i="2"/>
  <c r="BF767" i="2"/>
  <c r="BF802" i="2"/>
  <c r="BF806" i="2"/>
  <c r="BF815" i="2"/>
  <c r="BF830" i="2"/>
  <c r="BF853" i="2"/>
  <c r="BF878" i="2"/>
  <c r="BF888" i="2"/>
  <c r="BF892" i="2"/>
  <c r="BF969" i="2"/>
  <c r="BF975" i="2"/>
  <c r="BF1023" i="2"/>
  <c r="BF1057" i="2"/>
  <c r="BF1077" i="2"/>
  <c r="BF1092" i="2"/>
  <c r="BF1098" i="2"/>
  <c r="BF1117" i="2"/>
  <c r="BF1128" i="2"/>
  <c r="BF1134" i="2"/>
  <c r="BF1139" i="2"/>
  <c r="BF1144" i="2"/>
  <c r="BF1150" i="2"/>
  <c r="BF1151" i="2"/>
  <c r="BF1157" i="2"/>
  <c r="BF1162" i="2"/>
  <c r="BF1171" i="2"/>
  <c r="BF1200" i="2"/>
  <c r="BF1235" i="2"/>
  <c r="BF1243" i="2"/>
  <c r="BF1261" i="2"/>
  <c r="BF1273" i="2"/>
  <c r="BF1278" i="2"/>
  <c r="BF1291" i="2"/>
  <c r="BF1309" i="2"/>
  <c r="BF1395" i="2"/>
  <c r="BF1538" i="2"/>
  <c r="BF1549" i="2"/>
  <c r="BF1560" i="2"/>
  <c r="BF1566" i="2"/>
  <c r="BF1582" i="2"/>
  <c r="BF1585" i="2"/>
  <c r="BF1631" i="2"/>
  <c r="BF1640" i="2"/>
  <c r="BF1645" i="2"/>
  <c r="BF1694" i="2"/>
  <c r="BF1722" i="2"/>
  <c r="BF1739" i="2"/>
  <c r="BF1752" i="2"/>
  <c r="BF1871" i="2"/>
  <c r="BF1882" i="2"/>
  <c r="BF1899" i="2"/>
  <c r="BF1904" i="2"/>
  <c r="BF1922" i="2"/>
  <c r="BF1932" i="2"/>
  <c r="BF1945" i="2"/>
  <c r="BF1951" i="2"/>
  <c r="BF1965" i="2"/>
  <c r="BF1995" i="2"/>
  <c r="BF1996" i="2"/>
  <c r="BF2002" i="2"/>
  <c r="BF2003" i="2"/>
  <c r="BF2004" i="2"/>
  <c r="BF2005" i="2"/>
  <c r="BF2025" i="2"/>
  <c r="BF2027" i="2"/>
  <c r="BF2030" i="2"/>
  <c r="BF2053" i="2"/>
  <c r="BF2069" i="2"/>
  <c r="BF2085" i="2"/>
  <c r="BF2089" i="2"/>
  <c r="BF2094" i="2"/>
  <c r="BF2144" i="2"/>
  <c r="BF2159" i="2"/>
  <c r="BF2164" i="2"/>
  <c r="BF2174" i="2"/>
  <c r="BF2179" i="2"/>
  <c r="BF2191" i="2"/>
  <c r="BF2196" i="2"/>
  <c r="BF2201" i="2"/>
  <c r="BF2211" i="2"/>
  <c r="BF2226" i="2"/>
  <c r="BF2231" i="2"/>
  <c r="BF2260" i="2"/>
  <c r="BF2265" i="2"/>
  <c r="BF2283" i="2"/>
  <c r="BF2306" i="2"/>
  <c r="BF2316" i="2"/>
  <c r="BF2318" i="2"/>
  <c r="BF2326" i="2"/>
  <c r="BF2331" i="2"/>
  <c r="BF2348" i="2"/>
  <c r="BF2353" i="2"/>
  <c r="BF2368" i="2"/>
  <c r="BF2374" i="2"/>
  <c r="BF2375" i="2"/>
  <c r="BF2376" i="2"/>
  <c r="BF2440" i="2"/>
  <c r="BF2475" i="2"/>
  <c r="BF2521" i="2"/>
  <c r="BF2524" i="2"/>
  <c r="BF2582" i="2"/>
  <c r="BF2634" i="2"/>
  <c r="BF2647" i="2"/>
  <c r="BF2657" i="2"/>
  <c r="BF2660" i="2"/>
  <c r="BF2712" i="2"/>
  <c r="BF2721" i="2"/>
  <c r="BF2723" i="2"/>
  <c r="BF2725" i="2"/>
  <c r="BF2731" i="2"/>
  <c r="BF2740" i="2"/>
  <c r="BF2746" i="2"/>
  <c r="BF2765" i="2"/>
  <c r="BF2776" i="2"/>
  <c r="BF2782" i="2"/>
  <c r="BF2786" i="2"/>
  <c r="BF2797" i="2"/>
  <c r="AZ56" i="1"/>
  <c r="J37" i="3"/>
  <c r="AV58" i="1" s="1"/>
  <c r="J37" i="4"/>
  <c r="AV59" i="1"/>
  <c r="F41" i="6"/>
  <c r="BD61" i="1" s="1"/>
  <c r="F39" i="9"/>
  <c r="BD64" i="1"/>
  <c r="F41" i="11"/>
  <c r="BD68" i="1"/>
  <c r="J37" i="14"/>
  <c r="AV71" i="1" s="1"/>
  <c r="F37" i="16"/>
  <c r="AZ73" i="1"/>
  <c r="F35" i="18"/>
  <c r="AZ76" i="1" s="1"/>
  <c r="F41" i="5"/>
  <c r="BD60" i="1" s="1"/>
  <c r="F37" i="7"/>
  <c r="AZ62" i="1"/>
  <c r="F39" i="12"/>
  <c r="BB69" i="1" s="1"/>
  <c r="F37" i="12"/>
  <c r="AZ69" i="1"/>
  <c r="F37" i="13"/>
  <c r="AZ70" i="1"/>
  <c r="F39" i="14"/>
  <c r="BB71" i="1" s="1"/>
  <c r="F39" i="16"/>
  <c r="BB73" i="1"/>
  <c r="J35" i="17"/>
  <c r="AV74" i="1" s="1"/>
  <c r="F38" i="18"/>
  <c r="BC76" i="1" s="1"/>
  <c r="F36" i="29"/>
  <c r="BC88" i="1"/>
  <c r="F37" i="29"/>
  <c r="BD88" i="1" s="1"/>
  <c r="F35" i="29"/>
  <c r="BB88" i="1"/>
  <c r="F37" i="30"/>
  <c r="BD89" i="1"/>
  <c r="F36" i="31"/>
  <c r="BC90" i="1" s="1"/>
  <c r="F33" i="35"/>
  <c r="AZ94" i="1"/>
  <c r="F37" i="36"/>
  <c r="BD95" i="1" s="1"/>
  <c r="J37" i="7"/>
  <c r="AV62" i="1" s="1"/>
  <c r="F37" i="8"/>
  <c r="AZ63" i="1"/>
  <c r="F37" i="9"/>
  <c r="BB64" i="1" s="1"/>
  <c r="J37" i="11"/>
  <c r="AV68" i="1" s="1"/>
  <c r="F40" i="12"/>
  <c r="BC69" i="1"/>
  <c r="F39" i="13"/>
  <c r="BB70" i="1" s="1"/>
  <c r="F39" i="15"/>
  <c r="BB72" i="1"/>
  <c r="F40" i="16"/>
  <c r="BC73" i="1" s="1"/>
  <c r="J35" i="18"/>
  <c r="AV76" i="1" s="1"/>
  <c r="F41" i="19"/>
  <c r="BD78" i="1"/>
  <c r="F40" i="21"/>
  <c r="BC80" i="1" s="1"/>
  <c r="F39" i="23"/>
  <c r="BB82" i="1" s="1"/>
  <c r="F37" i="24"/>
  <c r="AZ83" i="1"/>
  <c r="F36" i="26"/>
  <c r="BC85" i="1" s="1"/>
  <c r="J34" i="34"/>
  <c r="AW93" i="1"/>
  <c r="F35" i="35"/>
  <c r="BB94" i="1" s="1"/>
  <c r="F41" i="4"/>
  <c r="BD59" i="1" s="1"/>
  <c r="F40" i="8"/>
  <c r="BC63" i="1"/>
  <c r="J35" i="10"/>
  <c r="AV66" i="1" s="1"/>
  <c r="F39" i="19"/>
  <c r="BB78" i="1" s="1"/>
  <c r="F37" i="19"/>
  <c r="AZ78" i="1" s="1"/>
  <c r="F41" i="20"/>
  <c r="BD79" i="1" s="1"/>
  <c r="F39" i="20"/>
  <c r="BB79" i="1"/>
  <c r="J37" i="21"/>
  <c r="AV80" i="1" s="1"/>
  <c r="F37" i="22"/>
  <c r="AZ81" i="1" s="1"/>
  <c r="F37" i="23"/>
  <c r="AZ82" i="1"/>
  <c r="F41" i="23"/>
  <c r="BD82" i="1" s="1"/>
  <c r="F38" i="25"/>
  <c r="BC84" i="1" s="1"/>
  <c r="F33" i="26"/>
  <c r="AZ85" i="1" s="1"/>
  <c r="F36" i="27"/>
  <c r="BC86" i="1" s="1"/>
  <c r="F35" i="31"/>
  <c r="BB90" i="1"/>
  <c r="F35" i="34"/>
  <c r="BB93" i="1" s="1"/>
  <c r="F37" i="35"/>
  <c r="BD94" i="1" s="1"/>
  <c r="J35" i="2"/>
  <c r="AV56" i="1" s="1"/>
  <c r="F40" i="3"/>
  <c r="BC58" i="1" s="1"/>
  <c r="F39" i="4"/>
  <c r="BB59" i="1" s="1"/>
  <c r="F41" i="8"/>
  <c r="BD63" i="1" s="1"/>
  <c r="J37" i="8"/>
  <c r="AV63" i="1" s="1"/>
  <c r="F37" i="10"/>
  <c r="BB66" i="1" s="1"/>
  <c r="J33" i="29"/>
  <c r="AV88" i="1" s="1"/>
  <c r="F33" i="29"/>
  <c r="AZ88" i="1" s="1"/>
  <c r="J33" i="30"/>
  <c r="AV89" i="1" s="1"/>
  <c r="J33" i="32"/>
  <c r="AV91" i="1" s="1"/>
  <c r="J33" i="33"/>
  <c r="AV92" i="1" s="1"/>
  <c r="F33" i="36"/>
  <c r="AZ95" i="1" s="1"/>
  <c r="F40" i="4"/>
  <c r="BC59" i="1" s="1"/>
  <c r="J37" i="6"/>
  <c r="AV61" i="1" s="1"/>
  <c r="F35" i="9"/>
  <c r="AZ64" i="1" s="1"/>
  <c r="F38" i="10"/>
  <c r="BC66" i="1" s="1"/>
  <c r="F37" i="21"/>
  <c r="AZ80" i="1" s="1"/>
  <c r="F40" i="24"/>
  <c r="BC83" i="1" s="1"/>
  <c r="F41" i="24"/>
  <c r="BD83" i="1" s="1"/>
  <c r="F35" i="27"/>
  <c r="BB86" i="1" s="1"/>
  <c r="F36" i="33"/>
  <c r="BC92" i="1" s="1"/>
  <c r="F38" i="2"/>
  <c r="BC56" i="1" s="1"/>
  <c r="J37" i="24"/>
  <c r="AV83" i="1" s="1"/>
  <c r="F35" i="25"/>
  <c r="AZ84" i="1" s="1"/>
  <c r="F37" i="26"/>
  <c r="BD85" i="1" s="1"/>
  <c r="F36" i="35"/>
  <c r="BC94" i="1" s="1"/>
  <c r="F37" i="2"/>
  <c r="BB56" i="1" s="1"/>
  <c r="F37" i="27"/>
  <c r="BD86" i="1" s="1"/>
  <c r="F37" i="31"/>
  <c r="BD90" i="1" s="1"/>
  <c r="F37" i="33"/>
  <c r="BD92" i="1" s="1"/>
  <c r="AS55" i="1"/>
  <c r="F37" i="3"/>
  <c r="AZ58" i="1"/>
  <c r="F41" i="3"/>
  <c r="BD58" i="1"/>
  <c r="F40" i="5"/>
  <c r="BC60" i="1"/>
  <c r="F41" i="12"/>
  <c r="BD69" i="1"/>
  <c r="F41" i="13"/>
  <c r="BD70" i="1"/>
  <c r="F41" i="15"/>
  <c r="BD72" i="1"/>
  <c r="F38" i="17"/>
  <c r="BC74" i="1"/>
  <c r="F41" i="21"/>
  <c r="BD80" i="1"/>
  <c r="F41" i="22"/>
  <c r="BD81" i="1"/>
  <c r="F40" i="23"/>
  <c r="BC82" i="1"/>
  <c r="F39" i="24"/>
  <c r="BB83" i="1"/>
  <c r="J35" i="25"/>
  <c r="AV84" i="1"/>
  <c r="J33" i="26"/>
  <c r="AV85" i="1"/>
  <c r="J33" i="27"/>
  <c r="AV86" i="1"/>
  <c r="J33" i="28"/>
  <c r="AV87" i="1"/>
  <c r="F33" i="30"/>
  <c r="AZ89" i="1"/>
  <c r="J33" i="31"/>
  <c r="AV90" i="1"/>
  <c r="F34" i="34"/>
  <c r="BA93" i="1"/>
  <c r="F36" i="34"/>
  <c r="BC93" i="1"/>
  <c r="AS75" i="1"/>
  <c r="AS65" i="1"/>
  <c r="F39" i="2"/>
  <c r="BD56" i="1" s="1"/>
  <c r="F40" i="22"/>
  <c r="BC81" i="1"/>
  <c r="F39" i="22"/>
  <c r="BB81" i="1"/>
  <c r="F37" i="25"/>
  <c r="BB84" i="1"/>
  <c r="F35" i="28"/>
  <c r="BB87" i="1"/>
  <c r="F33" i="33"/>
  <c r="AZ92" i="1"/>
  <c r="F37" i="34"/>
  <c r="BD93" i="1"/>
  <c r="F37" i="5"/>
  <c r="AZ60" i="1"/>
  <c r="F37" i="6"/>
  <c r="AZ61" i="1" s="1"/>
  <c r="F40" i="7"/>
  <c r="BC62" i="1"/>
  <c r="F39" i="11"/>
  <c r="BB68" i="1"/>
  <c r="F40" i="13"/>
  <c r="BC70" i="1"/>
  <c r="J37" i="15"/>
  <c r="AV72" i="1"/>
  <c r="F37" i="17"/>
  <c r="BB74" i="1"/>
  <c r="F40" i="19"/>
  <c r="BC78" i="1"/>
  <c r="F40" i="20"/>
  <c r="BC79" i="1"/>
  <c r="J37" i="22"/>
  <c r="AV81" i="1" s="1"/>
  <c r="F39" i="25"/>
  <c r="BD84" i="1"/>
  <c r="F33" i="27"/>
  <c r="AZ86" i="1"/>
  <c r="F37" i="28"/>
  <c r="BD87" i="1"/>
  <c r="F39" i="5"/>
  <c r="BB60" i="1"/>
  <c r="J35" i="9"/>
  <c r="AV64" i="1"/>
  <c r="F39" i="10"/>
  <c r="BD66" i="1"/>
  <c r="F36" i="28"/>
  <c r="BC87" i="1"/>
  <c r="F39" i="3"/>
  <c r="BB58" i="1" s="1"/>
  <c r="F37" i="4"/>
  <c r="AZ59" i="1" s="1"/>
  <c r="F41" i="7"/>
  <c r="BD62" i="1"/>
  <c r="F40" i="11"/>
  <c r="BC68" i="1"/>
  <c r="F37" i="14"/>
  <c r="AZ71" i="1"/>
  <c r="J37" i="16"/>
  <c r="AV73" i="1"/>
  <c r="F39" i="18"/>
  <c r="BD76" i="1"/>
  <c r="J37" i="5"/>
  <c r="AV60" i="1"/>
  <c r="F39" i="8"/>
  <c r="BB63" i="1" s="1"/>
  <c r="F38" i="9"/>
  <c r="BC64" i="1"/>
  <c r="F37" i="11"/>
  <c r="AZ68" i="1"/>
  <c r="J37" i="12"/>
  <c r="AV69" i="1"/>
  <c r="J37" i="13"/>
  <c r="AV70" i="1"/>
  <c r="F41" i="14"/>
  <c r="BD71" i="1"/>
  <c r="F40" i="15"/>
  <c r="BC72" i="1"/>
  <c r="J37" i="19"/>
  <c r="AV78" i="1"/>
  <c r="F37" i="20"/>
  <c r="AZ79" i="1" s="1"/>
  <c r="J37" i="20"/>
  <c r="AV79" i="1" s="1"/>
  <c r="F39" i="21"/>
  <c r="BB80" i="1"/>
  <c r="J37" i="23"/>
  <c r="AV82" i="1"/>
  <c r="F35" i="26"/>
  <c r="BB85" i="1"/>
  <c r="F35" i="30"/>
  <c r="BB89" i="1"/>
  <c r="F36" i="32"/>
  <c r="BC91" i="1"/>
  <c r="F36" i="36"/>
  <c r="BC95" i="1"/>
  <c r="F39" i="6"/>
  <c r="BB61" i="1" s="1"/>
  <c r="F35" i="10"/>
  <c r="AZ66" i="1" s="1"/>
  <c r="F33" i="28"/>
  <c r="AZ87" i="1"/>
  <c r="F33" i="31"/>
  <c r="AZ90" i="1"/>
  <c r="F35" i="32"/>
  <c r="BB91" i="1"/>
  <c r="F33" i="32"/>
  <c r="AZ91" i="1"/>
  <c r="F35" i="33"/>
  <c r="BB92" i="1"/>
  <c r="F35" i="36"/>
  <c r="BB95" i="1"/>
  <c r="F40" i="6"/>
  <c r="BC61" i="1" s="1"/>
  <c r="F39" i="7"/>
  <c r="BB62" i="1" s="1"/>
  <c r="F40" i="14"/>
  <c r="BC71" i="1"/>
  <c r="F37" i="15"/>
  <c r="AZ72" i="1"/>
  <c r="F41" i="16"/>
  <c r="BD73" i="1"/>
  <c r="F39" i="17"/>
  <c r="BD74" i="1"/>
  <c r="F35" i="17"/>
  <c r="AZ74" i="1"/>
  <c r="F37" i="18"/>
  <c r="BB76" i="1" s="1"/>
  <c r="F36" i="30"/>
  <c r="BC89" i="1" s="1"/>
  <c r="F37" i="32"/>
  <c r="BD91" i="1" s="1"/>
  <c r="J33" i="35"/>
  <c r="AV94" i="1"/>
  <c r="J33" i="36"/>
  <c r="AV95" i="1"/>
  <c r="R91" i="28" l="1"/>
  <c r="J98" i="16"/>
  <c r="J69" i="16" s="1"/>
  <c r="J85" i="29"/>
  <c r="J61" i="29" s="1"/>
  <c r="R97" i="34"/>
  <c r="P83" i="29"/>
  <c r="AU88" i="1" s="1"/>
  <c r="R87" i="35"/>
  <c r="R86" i="35" s="1"/>
  <c r="T98" i="22"/>
  <c r="T97" i="22"/>
  <c r="BK87" i="17"/>
  <c r="J87" i="17"/>
  <c r="J63" i="17"/>
  <c r="P101" i="12"/>
  <c r="P100" i="12" s="1"/>
  <c r="AU69" i="1" s="1"/>
  <c r="R101" i="4"/>
  <c r="R100" i="4"/>
  <c r="P115" i="2"/>
  <c r="R87" i="30"/>
  <c r="T83" i="29"/>
  <c r="R101" i="20"/>
  <c r="R100" i="20"/>
  <c r="T96" i="16"/>
  <c r="R144" i="11"/>
  <c r="R103" i="11"/>
  <c r="T115" i="10"/>
  <c r="R87" i="9"/>
  <c r="P96" i="8"/>
  <c r="AU63" i="1" s="1"/>
  <c r="P98" i="7"/>
  <c r="P97" i="7"/>
  <c r="AU62" i="1" s="1"/>
  <c r="P98" i="6"/>
  <c r="P97" i="6"/>
  <c r="AU61" i="1" s="1"/>
  <c r="P92" i="28"/>
  <c r="R192" i="26"/>
  <c r="T103" i="19"/>
  <c r="R1088" i="18"/>
  <c r="T1205" i="10"/>
  <c r="R98" i="23"/>
  <c r="R97" i="23"/>
  <c r="P101" i="4"/>
  <c r="P100" i="4"/>
  <c r="AU59" i="1" s="1"/>
  <c r="T103" i="3"/>
  <c r="T1202" i="2"/>
  <c r="T114" i="2" s="1"/>
  <c r="T89" i="27"/>
  <c r="T88" i="27" s="1"/>
  <c r="T1088" i="18"/>
  <c r="T92" i="28"/>
  <c r="T98" i="23"/>
  <c r="T97" i="23" s="1"/>
  <c r="P89" i="27"/>
  <c r="P88" i="27"/>
  <c r="AU86" i="1"/>
  <c r="T87" i="17"/>
  <c r="R101" i="12"/>
  <c r="R100" i="12" s="1"/>
  <c r="P144" i="3"/>
  <c r="P103" i="3" s="1"/>
  <c r="AU58" i="1" s="1"/>
  <c r="P1202" i="2"/>
  <c r="T87" i="25"/>
  <c r="P97" i="14"/>
  <c r="AU71" i="1" s="1"/>
  <c r="R88" i="34"/>
  <c r="T412" i="28"/>
  <c r="P192" i="26"/>
  <c r="P90" i="26"/>
  <c r="AU85" i="1" s="1"/>
  <c r="R87" i="25"/>
  <c r="P96" i="24"/>
  <c r="AU83" i="1"/>
  <c r="P116" i="18"/>
  <c r="P98" i="15"/>
  <c r="P97" i="15" s="1"/>
  <c r="AU72" i="1" s="1"/>
  <c r="P1205" i="10"/>
  <c r="P114" i="10" s="1"/>
  <c r="AU66" i="1" s="1"/>
  <c r="R1202" i="2"/>
  <c r="P86" i="36"/>
  <c r="P85" i="36" s="1"/>
  <c r="AU95" i="1" s="1"/>
  <c r="P88" i="34"/>
  <c r="AU93" i="1" s="1"/>
  <c r="R91" i="26"/>
  <c r="R90" i="26" s="1"/>
  <c r="R96" i="24"/>
  <c r="R97" i="22"/>
  <c r="P141" i="19"/>
  <c r="P103" i="19" s="1"/>
  <c r="AU78" i="1" s="1"/>
  <c r="R87" i="17"/>
  <c r="BK101" i="12"/>
  <c r="P103" i="11"/>
  <c r="AU68" i="1"/>
  <c r="BK86" i="36"/>
  <c r="J86" i="36" s="1"/>
  <c r="J60" i="36" s="1"/>
  <c r="P86" i="32"/>
  <c r="P85" i="32" s="1"/>
  <c r="AU91" i="1" s="1"/>
  <c r="P412" i="28"/>
  <c r="P98" i="23"/>
  <c r="P97" i="23" s="1"/>
  <c r="AU82" i="1" s="1"/>
  <c r="R141" i="19"/>
  <c r="R103" i="19"/>
  <c r="P96" i="16"/>
  <c r="AU73" i="1"/>
  <c r="T144" i="11"/>
  <c r="T103" i="11" s="1"/>
  <c r="T87" i="9"/>
  <c r="P108" i="30"/>
  <c r="P87" i="30" s="1"/>
  <c r="AU89" i="1" s="1"/>
  <c r="P101" i="20"/>
  <c r="P100" i="20" s="1"/>
  <c r="AU79" i="1" s="1"/>
  <c r="P1088" i="18"/>
  <c r="T101" i="12"/>
  <c r="T100" i="12" s="1"/>
  <c r="R115" i="10"/>
  <c r="R115" i="2"/>
  <c r="R114" i="2" s="1"/>
  <c r="R83" i="29"/>
  <c r="R98" i="14"/>
  <c r="R97" i="14"/>
  <c r="T98" i="7"/>
  <c r="T97" i="7" s="1"/>
  <c r="T192" i="26"/>
  <c r="R116" i="18"/>
  <c r="R115" i="18" s="1"/>
  <c r="R1205" i="10"/>
  <c r="R144" i="3"/>
  <c r="R103" i="3"/>
  <c r="T115" i="2"/>
  <c r="T88" i="33"/>
  <c r="T87" i="33"/>
  <c r="T88" i="31"/>
  <c r="T87" i="31"/>
  <c r="T91" i="26"/>
  <c r="T90" i="26" s="1"/>
  <c r="T116" i="18"/>
  <c r="T115" i="18" s="1"/>
  <c r="R98" i="15"/>
  <c r="R97" i="15"/>
  <c r="T98" i="14"/>
  <c r="T97" i="14"/>
  <c r="P115" i="10"/>
  <c r="R98" i="7"/>
  <c r="R97" i="7" s="1"/>
  <c r="R98" i="6"/>
  <c r="R97" i="6" s="1"/>
  <c r="T101" i="4"/>
  <c r="T100" i="4" s="1"/>
  <c r="BK309" i="4"/>
  <c r="J309" i="4"/>
  <c r="J75" i="4"/>
  <c r="BK98" i="5"/>
  <c r="J98" i="5"/>
  <c r="J68" i="5" s="1"/>
  <c r="BK283" i="5"/>
  <c r="J283" i="5"/>
  <c r="J71" i="5"/>
  <c r="BK97" i="8"/>
  <c r="J97" i="8"/>
  <c r="J68" i="8" s="1"/>
  <c r="BK115" i="10"/>
  <c r="J115" i="10" s="1"/>
  <c r="J64" i="10" s="1"/>
  <c r="BK116" i="18"/>
  <c r="J116" i="18" s="1"/>
  <c r="J64" i="18" s="1"/>
  <c r="BK1088" i="18"/>
  <c r="J1088" i="18" s="1"/>
  <c r="J74" i="18" s="1"/>
  <c r="BK104" i="19"/>
  <c r="J104" i="19"/>
  <c r="J68" i="19"/>
  <c r="BK315" i="20"/>
  <c r="J315" i="20" s="1"/>
  <c r="J75" i="20" s="1"/>
  <c r="BK137" i="24"/>
  <c r="J137" i="24"/>
  <c r="J71" i="24" s="1"/>
  <c r="BK89" i="27"/>
  <c r="J89" i="27"/>
  <c r="J60" i="27" s="1"/>
  <c r="BK88" i="33"/>
  <c r="J88" i="33"/>
  <c r="J60" i="33" s="1"/>
  <c r="BK97" i="34"/>
  <c r="J97" i="34" s="1"/>
  <c r="J62" i="34" s="1"/>
  <c r="BK87" i="35"/>
  <c r="J87" i="35"/>
  <c r="J60" i="35" s="1"/>
  <c r="J87" i="36"/>
  <c r="J61" i="36" s="1"/>
  <c r="BK2820" i="2"/>
  <c r="J2820" i="2" s="1"/>
  <c r="J91" i="2" s="1"/>
  <c r="BK190" i="6"/>
  <c r="J190" i="6" s="1"/>
  <c r="J72" i="6" s="1"/>
  <c r="BK98" i="7"/>
  <c r="J98" i="7" s="1"/>
  <c r="J68" i="7" s="1"/>
  <c r="BK87" i="9"/>
  <c r="J87" i="9"/>
  <c r="BK1205" i="10"/>
  <c r="J1205" i="10"/>
  <c r="J73" i="10" s="1"/>
  <c r="BK2822" i="10"/>
  <c r="J2822" i="10" s="1"/>
  <c r="J91" i="10" s="1"/>
  <c r="BK98" i="13"/>
  <c r="J98" i="13" s="1"/>
  <c r="J68" i="13" s="1"/>
  <c r="BK283" i="13"/>
  <c r="J283" i="13"/>
  <c r="J71" i="13"/>
  <c r="BK2274" i="18"/>
  <c r="J2274" i="18"/>
  <c r="J92" i="18" s="1"/>
  <c r="BK97" i="24"/>
  <c r="J97" i="24"/>
  <c r="J68" i="24"/>
  <c r="BK88" i="31"/>
  <c r="J88" i="31"/>
  <c r="J60" i="31"/>
  <c r="BK89" i="34"/>
  <c r="J89" i="34" s="1"/>
  <c r="J60" i="34" s="1"/>
  <c r="BK1202" i="2"/>
  <c r="J1202" i="2" s="1"/>
  <c r="J73" i="2" s="1"/>
  <c r="BK144" i="3"/>
  <c r="J144" i="3" s="1"/>
  <c r="J72" i="3" s="1"/>
  <c r="BK144" i="11"/>
  <c r="J144" i="11" s="1"/>
  <c r="J72" i="11" s="1"/>
  <c r="BK309" i="12"/>
  <c r="J309" i="12" s="1"/>
  <c r="J75" i="12" s="1"/>
  <c r="BK190" i="14"/>
  <c r="J190" i="14"/>
  <c r="J72" i="14" s="1"/>
  <c r="BK141" i="19"/>
  <c r="J141" i="19"/>
  <c r="J72" i="19" s="1"/>
  <c r="BK98" i="21"/>
  <c r="J98" i="21"/>
  <c r="J68" i="21" s="1"/>
  <c r="BK98" i="22"/>
  <c r="J98" i="22" s="1"/>
  <c r="J68" i="22" s="1"/>
  <c r="BK199" i="22"/>
  <c r="J199" i="22"/>
  <c r="J72" i="22" s="1"/>
  <c r="BK91" i="26"/>
  <c r="BK90" i="26" s="1"/>
  <c r="J90" i="26" s="1"/>
  <c r="J30" i="26" s="1"/>
  <c r="AG85" i="1" s="1"/>
  <c r="BK412" i="28"/>
  <c r="J412" i="28" s="1"/>
  <c r="J68" i="28" s="1"/>
  <c r="BK90" i="29"/>
  <c r="J90" i="29"/>
  <c r="J62" i="29"/>
  <c r="BK136" i="34"/>
  <c r="J136" i="34"/>
  <c r="J66" i="34" s="1"/>
  <c r="BK104" i="3"/>
  <c r="J104" i="3"/>
  <c r="J68" i="3"/>
  <c r="BK137" i="8"/>
  <c r="J137" i="8"/>
  <c r="J71" i="8" s="1"/>
  <c r="BK104" i="11"/>
  <c r="J104" i="11" s="1"/>
  <c r="J68" i="11" s="1"/>
  <c r="BK98" i="15"/>
  <c r="J98" i="15" s="1"/>
  <c r="J68" i="15" s="1"/>
  <c r="BK137" i="16"/>
  <c r="J137" i="16" s="1"/>
  <c r="J71" i="16" s="1"/>
  <c r="BK267" i="21"/>
  <c r="J267" i="21" s="1"/>
  <c r="J71" i="21" s="1"/>
  <c r="BK98" i="23"/>
  <c r="J98" i="23" s="1"/>
  <c r="J68" i="23" s="1"/>
  <c r="BK87" i="25"/>
  <c r="J87" i="25"/>
  <c r="BK92" i="28"/>
  <c r="J92" i="28" s="1"/>
  <c r="J60" i="28" s="1"/>
  <c r="BK152" i="30"/>
  <c r="J152" i="30"/>
  <c r="J66" i="30"/>
  <c r="BK168" i="31"/>
  <c r="J168" i="31"/>
  <c r="J66" i="31" s="1"/>
  <c r="BK86" i="32"/>
  <c r="J86" i="32"/>
  <c r="J60" i="32"/>
  <c r="BK87" i="33"/>
  <c r="J87" i="33"/>
  <c r="J59" i="33" s="1"/>
  <c r="BK87" i="30"/>
  <c r="J87" i="30" s="1"/>
  <c r="J30" i="30" s="1"/>
  <c r="AG89" i="1" s="1"/>
  <c r="BK83" i="29"/>
  <c r="J83" i="29"/>
  <c r="J59" i="29" s="1"/>
  <c r="J101" i="20"/>
  <c r="J68" i="20"/>
  <c r="J98" i="14"/>
  <c r="J68" i="14" s="1"/>
  <c r="BK100" i="4"/>
  <c r="J100" i="4" s="1"/>
  <c r="J67" i="4" s="1"/>
  <c r="J38" i="3"/>
  <c r="AW58" i="1" s="1"/>
  <c r="AT58" i="1" s="1"/>
  <c r="F38" i="21"/>
  <c r="BA80" i="1" s="1"/>
  <c r="J38" i="23"/>
  <c r="AW82" i="1" s="1"/>
  <c r="AT82" i="1" s="1"/>
  <c r="F34" i="27"/>
  <c r="BA86" i="1" s="1"/>
  <c r="F38" i="5"/>
  <c r="BA60" i="1"/>
  <c r="J38" i="7"/>
  <c r="AW62" i="1" s="1"/>
  <c r="AT62" i="1" s="1"/>
  <c r="BB57" i="1"/>
  <c r="AX57" i="1"/>
  <c r="J38" i="19"/>
  <c r="AW78" i="1" s="1"/>
  <c r="AT78" i="1" s="1"/>
  <c r="J38" i="21"/>
  <c r="AW80" i="1"/>
  <c r="AT80" i="1" s="1"/>
  <c r="F38" i="23"/>
  <c r="BA82" i="1"/>
  <c r="BD77" i="1"/>
  <c r="J34" i="26"/>
  <c r="AW85" i="1"/>
  <c r="AT85" i="1" s="1"/>
  <c r="F34" i="29"/>
  <c r="BA88" i="1"/>
  <c r="J34" i="31"/>
  <c r="AW90" i="1"/>
  <c r="AT90" i="1"/>
  <c r="J34" i="36"/>
  <c r="AW95" i="1"/>
  <c r="AT95" i="1" s="1"/>
  <c r="J38" i="11"/>
  <c r="AW68" i="1" s="1"/>
  <c r="AT68" i="1" s="1"/>
  <c r="F38" i="12"/>
  <c r="BA69" i="1" s="1"/>
  <c r="J38" i="13"/>
  <c r="AW70" i="1"/>
  <c r="AT70" i="1" s="1"/>
  <c r="J38" i="14"/>
  <c r="AW71" i="1"/>
  <c r="AT71" i="1" s="1"/>
  <c r="F38" i="15"/>
  <c r="BA72" i="1"/>
  <c r="J34" i="32"/>
  <c r="AW91" i="1"/>
  <c r="AT91" i="1" s="1"/>
  <c r="J33" i="34"/>
  <c r="AV93" i="1" s="1"/>
  <c r="AT93" i="1" s="1"/>
  <c r="F34" i="35"/>
  <c r="BA94" i="1" s="1"/>
  <c r="J32" i="9"/>
  <c r="AG64" i="1"/>
  <c r="F36" i="2"/>
  <c r="BA56" i="1" s="1"/>
  <c r="J38" i="4"/>
  <c r="AW59" i="1" s="1"/>
  <c r="AT59" i="1" s="1"/>
  <c r="F38" i="8"/>
  <c r="BA63" i="1" s="1"/>
  <c r="J36" i="9"/>
  <c r="AW64" i="1" s="1"/>
  <c r="AT64" i="1" s="1"/>
  <c r="J38" i="20"/>
  <c r="AW79" i="1"/>
  <c r="AT79" i="1"/>
  <c r="F38" i="22"/>
  <c r="BA81" i="1"/>
  <c r="BC77" i="1"/>
  <c r="AY77" i="1"/>
  <c r="F36" i="25"/>
  <c r="BA84" i="1"/>
  <c r="J34" i="29"/>
  <c r="AW88" i="1"/>
  <c r="AT88" i="1"/>
  <c r="F34" i="30"/>
  <c r="BA89" i="1"/>
  <c r="F34" i="31"/>
  <c r="BA90" i="1" s="1"/>
  <c r="J34" i="33"/>
  <c r="AW92" i="1" s="1"/>
  <c r="AT92" i="1" s="1"/>
  <c r="J32" i="25"/>
  <c r="AG84" i="1"/>
  <c r="AN84" i="1" s="1"/>
  <c r="AS54" i="1"/>
  <c r="F38" i="4"/>
  <c r="BA59" i="1" s="1"/>
  <c r="BD57" i="1"/>
  <c r="AZ57" i="1"/>
  <c r="AV57" i="1" s="1"/>
  <c r="F36" i="9"/>
  <c r="BA64" i="1" s="1"/>
  <c r="F38" i="20"/>
  <c r="BA79" i="1" s="1"/>
  <c r="J38" i="22"/>
  <c r="AW81" i="1"/>
  <c r="AT81" i="1" s="1"/>
  <c r="J38" i="24"/>
  <c r="AW83" i="1"/>
  <c r="AT83" i="1"/>
  <c r="J36" i="25"/>
  <c r="AW84" i="1"/>
  <c r="AT84" i="1" s="1"/>
  <c r="J34" i="27"/>
  <c r="AW86" i="1" s="1"/>
  <c r="AT86" i="1" s="1"/>
  <c r="J34" i="30"/>
  <c r="AW89" i="1"/>
  <c r="AT89" i="1" s="1"/>
  <c r="F34" i="33"/>
  <c r="BA92" i="1"/>
  <c r="J36" i="2"/>
  <c r="AW56" i="1" s="1"/>
  <c r="AT56" i="1" s="1"/>
  <c r="F34" i="28"/>
  <c r="BA87" i="1" s="1"/>
  <c r="F34" i="32"/>
  <c r="BA91" i="1" s="1"/>
  <c r="F33" i="34"/>
  <c r="AZ93" i="1"/>
  <c r="J34" i="35"/>
  <c r="AW94" i="1"/>
  <c r="AT94" i="1" s="1"/>
  <c r="F38" i="6"/>
  <c r="BA61" i="1" s="1"/>
  <c r="F38" i="7"/>
  <c r="BA62" i="1" s="1"/>
  <c r="F38" i="19"/>
  <c r="BA78" i="1" s="1"/>
  <c r="BB77" i="1"/>
  <c r="AX77" i="1"/>
  <c r="F38" i="24"/>
  <c r="BA83" i="1"/>
  <c r="AZ77" i="1"/>
  <c r="AV77" i="1"/>
  <c r="F34" i="26"/>
  <c r="BA85" i="1" s="1"/>
  <c r="F34" i="36"/>
  <c r="BA95" i="1" s="1"/>
  <c r="F38" i="3"/>
  <c r="BA58" i="1" s="1"/>
  <c r="J38" i="6"/>
  <c r="AW61" i="1" s="1"/>
  <c r="AT61" i="1" s="1"/>
  <c r="J38" i="8"/>
  <c r="AW63" i="1"/>
  <c r="AT63" i="1"/>
  <c r="F36" i="10"/>
  <c r="BA66" i="1" s="1"/>
  <c r="J38" i="16"/>
  <c r="AW73" i="1"/>
  <c r="AT73" i="1"/>
  <c r="F36" i="18"/>
  <c r="BA76" i="1"/>
  <c r="J38" i="5"/>
  <c r="AW60" i="1"/>
  <c r="AT60" i="1" s="1"/>
  <c r="BC57" i="1"/>
  <c r="AY57" i="1" s="1"/>
  <c r="J36" i="10"/>
  <c r="AW66" i="1" s="1"/>
  <c r="AT66" i="1" s="1"/>
  <c r="BD67" i="1"/>
  <c r="F36" i="17"/>
  <c r="BA74" i="1" s="1"/>
  <c r="J34" i="28"/>
  <c r="AW87" i="1"/>
  <c r="AT87" i="1"/>
  <c r="F38" i="11"/>
  <c r="BA68" i="1"/>
  <c r="J38" i="12"/>
  <c r="AW69" i="1"/>
  <c r="AT69" i="1" s="1"/>
  <c r="F38" i="13"/>
  <c r="BA70" i="1" s="1"/>
  <c r="F38" i="14"/>
  <c r="BA71" i="1" s="1"/>
  <c r="J38" i="15"/>
  <c r="AW72" i="1" s="1"/>
  <c r="AT72" i="1" s="1"/>
  <c r="BC67" i="1"/>
  <c r="AY67" i="1" s="1"/>
  <c r="BB67" i="1"/>
  <c r="AX67" i="1"/>
  <c r="F38" i="16"/>
  <c r="BA73" i="1"/>
  <c r="AZ67" i="1"/>
  <c r="AV67" i="1"/>
  <c r="J36" i="17"/>
  <c r="AW74" i="1"/>
  <c r="AT74" i="1" s="1"/>
  <c r="J36" i="18"/>
  <c r="AW76" i="1" s="1"/>
  <c r="AT76" i="1" s="1"/>
  <c r="BK114" i="2" l="1"/>
  <c r="J114" i="2" s="1"/>
  <c r="J32" i="2" s="1"/>
  <c r="AG56" i="1" s="1"/>
  <c r="J91" i="26"/>
  <c r="J60" i="26" s="1"/>
  <c r="BK96" i="16"/>
  <c r="J96" i="16" s="1"/>
  <c r="J67" i="16" s="1"/>
  <c r="R114" i="10"/>
  <c r="P115" i="18"/>
  <c r="AU76" i="1"/>
  <c r="T91" i="28"/>
  <c r="P91" i="28"/>
  <c r="AU87" i="1"/>
  <c r="BK100" i="12"/>
  <c r="J100" i="12"/>
  <c r="J67" i="12"/>
  <c r="P114" i="2"/>
  <c r="AU56" i="1"/>
  <c r="T114" i="10"/>
  <c r="BK97" i="5"/>
  <c r="J97" i="5" s="1"/>
  <c r="J67" i="5" s="1"/>
  <c r="BK97" i="14"/>
  <c r="J97" i="14"/>
  <c r="J67" i="14"/>
  <c r="BK86" i="35"/>
  <c r="J86" i="35" s="1"/>
  <c r="J59" i="35" s="1"/>
  <c r="BK97" i="6"/>
  <c r="J97" i="6"/>
  <c r="BK97" i="7"/>
  <c r="J97" i="7"/>
  <c r="J34" i="7" s="1"/>
  <c r="AG62" i="1" s="1"/>
  <c r="J101" i="12"/>
  <c r="J68" i="12"/>
  <c r="BK97" i="15"/>
  <c r="J97" i="15"/>
  <c r="J34" i="15" s="1"/>
  <c r="AG72" i="1" s="1"/>
  <c r="BK87" i="31"/>
  <c r="J87" i="31" s="1"/>
  <c r="J30" i="31" s="1"/>
  <c r="AG90" i="1" s="1"/>
  <c r="BK88" i="34"/>
  <c r="J88" i="34" s="1"/>
  <c r="J30" i="34" s="1"/>
  <c r="AG93" i="1" s="1"/>
  <c r="BK85" i="36"/>
  <c r="J85" i="36"/>
  <c r="J59" i="36" s="1"/>
  <c r="BK103" i="3"/>
  <c r="J103" i="3"/>
  <c r="J67" i="3"/>
  <c r="BK114" i="10"/>
  <c r="J114" i="10" s="1"/>
  <c r="J63" i="10" s="1"/>
  <c r="BK100" i="20"/>
  <c r="J100" i="20" s="1"/>
  <c r="J67" i="20" s="1"/>
  <c r="BK97" i="13"/>
  <c r="J97" i="13"/>
  <c r="BK115" i="18"/>
  <c r="J115" i="18" s="1"/>
  <c r="J63" i="18" s="1"/>
  <c r="BK97" i="22"/>
  <c r="J97" i="22" s="1"/>
  <c r="J67" i="22" s="1"/>
  <c r="BK96" i="24"/>
  <c r="J96" i="24"/>
  <c r="J67" i="24"/>
  <c r="BK91" i="28"/>
  <c r="J91" i="28"/>
  <c r="J59" i="28"/>
  <c r="BK85" i="32"/>
  <c r="J85" i="32"/>
  <c r="J59" i="32" s="1"/>
  <c r="BK96" i="8"/>
  <c r="J96" i="8"/>
  <c r="BK103" i="11"/>
  <c r="J103" i="11"/>
  <c r="BK103" i="19"/>
  <c r="J103" i="19" s="1"/>
  <c r="J67" i="19" s="1"/>
  <c r="BK97" i="21"/>
  <c r="J97" i="21"/>
  <c r="J67" i="21"/>
  <c r="BK97" i="23"/>
  <c r="J97" i="23"/>
  <c r="J67" i="23"/>
  <c r="J63" i="9"/>
  <c r="J63" i="25"/>
  <c r="BK88" i="27"/>
  <c r="J88" i="27"/>
  <c r="AN89" i="1"/>
  <c r="J59" i="30"/>
  <c r="J39" i="30"/>
  <c r="AN85" i="1"/>
  <c r="J59" i="26"/>
  <c r="J39" i="26"/>
  <c r="J41" i="25"/>
  <c r="J41" i="9"/>
  <c r="AN56" i="1"/>
  <c r="J63" i="2"/>
  <c r="J41" i="2"/>
  <c r="AN64" i="1"/>
  <c r="BC55" i="1"/>
  <c r="AY55" i="1" s="1"/>
  <c r="BD75" i="1"/>
  <c r="BB55" i="1"/>
  <c r="BC65" i="1"/>
  <c r="AY65" i="1"/>
  <c r="AU77" i="1"/>
  <c r="J32" i="17"/>
  <c r="AG74" i="1"/>
  <c r="J34" i="11"/>
  <c r="AG68" i="1"/>
  <c r="BB65" i="1"/>
  <c r="AX65" i="1"/>
  <c r="J30" i="29"/>
  <c r="AG88" i="1" s="1"/>
  <c r="AN88" i="1" s="1"/>
  <c r="J30" i="27"/>
  <c r="AG86" i="1"/>
  <c r="J34" i="16"/>
  <c r="AG73" i="1"/>
  <c r="BB75" i="1"/>
  <c r="AX75" i="1"/>
  <c r="AZ65" i="1"/>
  <c r="AV65" i="1"/>
  <c r="AU57" i="1"/>
  <c r="BA57" i="1"/>
  <c r="AW57" i="1" s="1"/>
  <c r="AT57" i="1" s="1"/>
  <c r="AZ75" i="1"/>
  <c r="AV75" i="1" s="1"/>
  <c r="J34" i="8"/>
  <c r="AG63" i="1"/>
  <c r="BD65" i="1"/>
  <c r="J30" i="33"/>
  <c r="AG92" i="1"/>
  <c r="AN92" i="1"/>
  <c r="AZ55" i="1"/>
  <c r="J34" i="6"/>
  <c r="AG61" i="1"/>
  <c r="J34" i="13"/>
  <c r="AG70" i="1"/>
  <c r="BA67" i="1"/>
  <c r="AW67" i="1" s="1"/>
  <c r="AT67" i="1" s="1"/>
  <c r="AU67" i="1"/>
  <c r="BD55" i="1"/>
  <c r="BC75" i="1"/>
  <c r="AY75" i="1"/>
  <c r="J34" i="4"/>
  <c r="AG59" i="1"/>
  <c r="BA77" i="1"/>
  <c r="AW77" i="1"/>
  <c r="AT77" i="1"/>
  <c r="J43" i="8" l="1"/>
  <c r="J41" i="17"/>
  <c r="J39" i="34"/>
  <c r="J43" i="15"/>
  <c r="J43" i="11"/>
  <c r="J43" i="13"/>
  <c r="J39" i="31"/>
  <c r="J43" i="6"/>
  <c r="J39" i="27"/>
  <c r="J43" i="7"/>
  <c r="J67" i="13"/>
  <c r="J67" i="11"/>
  <c r="J67" i="7"/>
  <c r="J67" i="6"/>
  <c r="J67" i="15"/>
  <c r="J59" i="31"/>
  <c r="J67" i="8"/>
  <c r="J59" i="34"/>
  <c r="J59" i="27"/>
  <c r="J39" i="33"/>
  <c r="J39" i="29"/>
  <c r="J43" i="16"/>
  <c r="AN73" i="1"/>
  <c r="J43" i="4"/>
  <c r="AN59" i="1"/>
  <c r="AN61" i="1"/>
  <c r="AN62" i="1"/>
  <c r="AN63" i="1"/>
  <c r="AN86" i="1"/>
  <c r="AN90" i="1"/>
  <c r="AN68" i="1"/>
  <c r="AN70" i="1"/>
  <c r="AN93" i="1"/>
  <c r="AN72" i="1"/>
  <c r="AN74" i="1"/>
  <c r="AU55" i="1"/>
  <c r="J30" i="28"/>
  <c r="AG87" i="1"/>
  <c r="J34" i="19"/>
  <c r="AG78" i="1"/>
  <c r="J32" i="18"/>
  <c r="AG76" i="1"/>
  <c r="AU65" i="1"/>
  <c r="J34" i="22"/>
  <c r="AG81" i="1"/>
  <c r="J34" i="3"/>
  <c r="AG58" i="1"/>
  <c r="J30" i="35"/>
  <c r="AG94" i="1" s="1"/>
  <c r="J30" i="32"/>
  <c r="AG91" i="1"/>
  <c r="AZ54" i="1"/>
  <c r="W29" i="1"/>
  <c r="AU75" i="1"/>
  <c r="J32" i="10"/>
  <c r="AG66" i="1"/>
  <c r="BA65" i="1"/>
  <c r="AW65" i="1"/>
  <c r="AT65" i="1"/>
  <c r="J34" i="5"/>
  <c r="AG60" i="1"/>
  <c r="J34" i="14"/>
  <c r="AG71" i="1"/>
  <c r="AN71" i="1"/>
  <c r="BD54" i="1"/>
  <c r="W33" i="1"/>
  <c r="BA55" i="1"/>
  <c r="AW55" i="1"/>
  <c r="J30" i="36"/>
  <c r="AG95" i="1"/>
  <c r="J34" i="24"/>
  <c r="AG83" i="1"/>
  <c r="BB54" i="1"/>
  <c r="W31" i="1"/>
  <c r="J34" i="12"/>
  <c r="AG69" i="1"/>
  <c r="J34" i="23"/>
  <c r="AG82" i="1"/>
  <c r="BC54" i="1"/>
  <c r="AY54" i="1" s="1"/>
  <c r="J34" i="21"/>
  <c r="AG80" i="1"/>
  <c r="AV55" i="1"/>
  <c r="J34" i="20"/>
  <c r="AG79" i="1"/>
  <c r="AN79" i="1"/>
  <c r="AX55" i="1"/>
  <c r="BA75" i="1"/>
  <c r="AW75" i="1"/>
  <c r="AT75" i="1"/>
  <c r="J43" i="19" l="1"/>
  <c r="J39" i="35"/>
  <c r="J43" i="3"/>
  <c r="J39" i="32"/>
  <c r="J43" i="5"/>
  <c r="J39" i="28"/>
  <c r="J41" i="10"/>
  <c r="J43" i="21"/>
  <c r="J43" i="23"/>
  <c r="J43" i="20"/>
  <c r="J39" i="36"/>
  <c r="J43" i="24"/>
  <c r="J43" i="14"/>
  <c r="J41" i="18"/>
  <c r="J43" i="12"/>
  <c r="J43" i="22"/>
  <c r="AN58" i="1"/>
  <c r="AN60" i="1"/>
  <c r="AN66" i="1"/>
  <c r="AN82" i="1"/>
  <c r="AN78" i="1"/>
  <c r="AN80" i="1"/>
  <c r="AN81" i="1"/>
  <c r="AN83" i="1"/>
  <c r="AN95" i="1"/>
  <c r="AN87" i="1"/>
  <c r="AN91" i="1"/>
  <c r="AN69" i="1"/>
  <c r="AN76" i="1"/>
  <c r="AN94" i="1"/>
  <c r="AU54" i="1"/>
  <c r="BA54" i="1"/>
  <c r="AW54" i="1" s="1"/>
  <c r="AK30" i="1" s="1"/>
  <c r="W32" i="1"/>
  <c r="AG67" i="1"/>
  <c r="AX54" i="1"/>
  <c r="AG57" i="1"/>
  <c r="AG55" i="1"/>
  <c r="AV54" i="1"/>
  <c r="AK29" i="1" s="1"/>
  <c r="AT55" i="1"/>
  <c r="AG77" i="1"/>
  <c r="AN57" i="1" l="1"/>
  <c r="AN67" i="1"/>
  <c r="AN55" i="1"/>
  <c r="AN77" i="1"/>
  <c r="AG65" i="1"/>
  <c r="AN65" i="1" s="1"/>
  <c r="AG75" i="1"/>
  <c r="W30" i="1"/>
  <c r="AT54" i="1"/>
  <c r="AN75" i="1" l="1"/>
  <c r="AG54" i="1"/>
  <c r="AK26" i="1" s="1"/>
  <c r="AK35" i="1" s="1"/>
  <c r="AN54" i="1" l="1"/>
</calcChain>
</file>

<file path=xl/sharedStrings.xml><?xml version="1.0" encoding="utf-8"?>
<sst xmlns="http://schemas.openxmlformats.org/spreadsheetml/2006/main" count="138424" uniqueCount="9441">
  <si>
    <t>Export Komplet</t>
  </si>
  <si>
    <t>VZ</t>
  </si>
  <si>
    <t>2.0</t>
  </si>
  <si>
    <t>ZAMOK</t>
  </si>
  <si>
    <t>False</t>
  </si>
  <si>
    <t>{3cf5b468-d2d7-4387-b93e-76340031a95b}</t>
  </si>
  <si>
    <t>0,01</t>
  </si>
  <si>
    <t>21</t>
  </si>
  <si>
    <t>12</t>
  </si>
  <si>
    <t>REKAPITULACE STAVBY</t>
  </si>
  <si>
    <t>v ---  níže se nacházejí doplnkové a pomocné údaje k sestavám  --- v</t>
  </si>
  <si>
    <t>Návod na vyplnění</t>
  </si>
  <si>
    <t>0,001</t>
  </si>
  <si>
    <t>Kód:</t>
  </si>
  <si>
    <t>20240613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</si>
  <si>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</si>
  <si>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</si>
  <si>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Domov se zvláštním režimem Račín, Kroměříž</t>
  </si>
  <si>
    <t>KSO:</t>
  </si>
  <si>
    <t/>
  </si>
  <si>
    <t>CC-CZ:</t>
  </si>
  <si>
    <t>Místo:</t>
  </si>
  <si>
    <t>p.č. 5036, Kroměříž</t>
  </si>
  <si>
    <t>Datum:</t>
  </si>
  <si>
    <t>Zadavatel:</t>
  </si>
  <si>
    <t>IČ:</t>
  </si>
  <si>
    <t>00287351</t>
  </si>
  <si>
    <t>Město Kroměříž</t>
  </si>
  <si>
    <t>DIČ:</t>
  </si>
  <si>
    <t>CZ00287351</t>
  </si>
  <si>
    <t>Uchazeč:</t>
  </si>
  <si>
    <t>Vyplň údaj</t>
  </si>
  <si>
    <t>Projektant:</t>
  </si>
  <si>
    <t>24286923</t>
  </si>
  <si>
    <t>Řezanina &amp; Bartoň, s.r.o.</t>
  </si>
  <si>
    <t>CZ24286923</t>
  </si>
  <si>
    <t>True</t>
  </si>
  <si>
    <t>Zpracovatel:</t>
  </si>
  <si>
    <t>05985404</t>
  </si>
  <si>
    <t>BACing s.r.o</t>
  </si>
  <si>
    <t>CZ05985404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</si>
  <si>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</si>
  <si>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</si>
  <si>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</si>
  <si>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</si>
  <si>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</si>
  <si>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</si>
  <si>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</si>
  <si>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</si>
  <si>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</si>
  <si>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</si>
  <si>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</si>
  <si>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</si>
  <si>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</si>
  <si>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</si>
  <si>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</si>
  <si>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</si>
  <si>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</si>
  <si>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</si>
  <si>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</si>
  <si>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</si>
  <si>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</si>
  <si>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</si>
  <si>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</si>
  <si>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</si>
  <si>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</si>
  <si>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</si>
  <si>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</si>
  <si>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</si>
  <si>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</si>
  <si>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</si>
  <si>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</si>
  <si>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</si>
  <si>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</si>
  <si>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</si>
  <si>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</si>
  <si>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</si>
  <si>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</si>
  <si>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</si>
  <si>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</si>
  <si>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</si>
  <si>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</si>
  <si>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Budova A</t>
  </si>
  <si>
    <t>STA</t>
  </si>
  <si>
    <t>1</t>
  </si>
  <si>
    <t>{58e31dd8-4c40-4e22-b05f-5b20fdc82f23}</t>
  </si>
  <si>
    <t>/</t>
  </si>
  <si>
    <t>D.1.1A</t>
  </si>
  <si>
    <t>Architektonicko - konstrukční řešení</t>
  </si>
  <si>
    <t>Soupis</t>
  </si>
  <si>
    <t>2</t>
  </si>
  <si>
    <t>{472d72c7-0841-49db-9606-4401785dd119}</t>
  </si>
  <si>
    <t>D.1.4A</t>
  </si>
  <si>
    <t>Technika prostředí staveb</t>
  </si>
  <si>
    <t>{0cad679d-507e-461a-9952-6302716437c8}</t>
  </si>
  <si>
    <t>D.1.4.1A</t>
  </si>
  <si>
    <t>Zdravotně technické instalace</t>
  </si>
  <si>
    <t>3</t>
  </si>
  <si>
    <t>{b0747682-1dcb-4787-b1a6-a0a201daf17a}</t>
  </si>
  <si>
    <t>D.1.4.2A</t>
  </si>
  <si>
    <t>Vytápění</t>
  </si>
  <si>
    <t>{88dde04f-38f0-491b-8280-92b0e7a39916}</t>
  </si>
  <si>
    <t>D.1.4.3A</t>
  </si>
  <si>
    <t>Elektroinstalace - silnoproud</t>
  </si>
  <si>
    <t>{07e5217b-0722-48b0-a06c-8f7de2a44de4}</t>
  </si>
  <si>
    <t>D.1.4.4A</t>
  </si>
  <si>
    <t>Elektroinstalace - slaboproudy</t>
  </si>
  <si>
    <t>{9b4a5f91-2216-4300-9531-456797ebb6d9}</t>
  </si>
  <si>
    <t>D.1.4.5A</t>
  </si>
  <si>
    <t>Vzduchotechnika</t>
  </si>
  <si>
    <t>{947e982b-7ad0-4482-ab20-f4e43dc22377}</t>
  </si>
  <si>
    <t>D.1.4.6A</t>
  </si>
  <si>
    <t>Fotovoltaická elektrárna</t>
  </si>
  <si>
    <t>{928e1b13-3a64-4958-a820-a7f1730abfcd}</t>
  </si>
  <si>
    <t>D.1.5A</t>
  </si>
  <si>
    <t>Interiér</t>
  </si>
  <si>
    <t>{e4da319e-88c8-49a9-8cc7-e8769326b6b8}</t>
  </si>
  <si>
    <t>SO02</t>
  </si>
  <si>
    <t>Budova B</t>
  </si>
  <si>
    <t>{f9ffd0ac-7c21-43e5-95e5-cc061ee73ce5}</t>
  </si>
  <si>
    <t>D.1.1B</t>
  </si>
  <si>
    <t>{817e016a-68a0-4147-900d-ea470b683928}</t>
  </si>
  <si>
    <t>D.1.4B</t>
  </si>
  <si>
    <t>{9a5b724b-ced5-4624-8c28-6bc7566164d2}</t>
  </si>
  <si>
    <t>D.1.4.1B</t>
  </si>
  <si>
    <t>{b7440d48-53b8-4a88-8795-150ebdd92878}</t>
  </si>
  <si>
    <t>D.1.4.2B</t>
  </si>
  <si>
    <t>{4a9660bd-d4eb-4d3c-98dd-ecbc99924f68}</t>
  </si>
  <si>
    <t>D.1.4.3B</t>
  </si>
  <si>
    <t>{24cb9c2c-8bf2-4ebb-9c68-9161df81a35a}</t>
  </si>
  <si>
    <t>D.1.4.4B</t>
  </si>
  <si>
    <t>{0b168cb6-2227-4f66-b128-37f057ad60cb}</t>
  </si>
  <si>
    <t>D.1.4.5B</t>
  </si>
  <si>
    <t>{54941e3d-26a3-48ab-b801-a37f7ad510e9}</t>
  </si>
  <si>
    <t>D.1.4.6B</t>
  </si>
  <si>
    <t>Fotovoltaická  elektrárna</t>
  </si>
  <si>
    <t>{4ac67b6a-2d78-4c8c-ac51-201cfcad19cd}</t>
  </si>
  <si>
    <t>D.1.5B</t>
  </si>
  <si>
    <t>{9dc1e314-1a5c-4ac7-ab01-9c6b0528fbf7}</t>
  </si>
  <si>
    <t>SO03</t>
  </si>
  <si>
    <t>Hlavní budova C</t>
  </si>
  <si>
    <t>{9e02395a-d19b-4b5c-afac-7807962c291e}</t>
  </si>
  <si>
    <t>D.1.1C</t>
  </si>
  <si>
    <t>{fbcd829e-fd89-46ac-a727-7471fd25197c}</t>
  </si>
  <si>
    <t>D.1.4C</t>
  </si>
  <si>
    <t>{63476539-c7d8-468a-8a3a-297dead24abb}</t>
  </si>
  <si>
    <t>D.1.4.1C</t>
  </si>
  <si>
    <t>{4033252a-514d-4cfc-a4cf-f1bd7c07f02d}</t>
  </si>
  <si>
    <t>D.1.4.2C</t>
  </si>
  <si>
    <t>{78ada41c-1600-47a7-a2b6-5f9a35df9cb1}</t>
  </si>
  <si>
    <t>D.1.4.3C</t>
  </si>
  <si>
    <t>{4d2498a6-9990-4ab1-b81a-4ade3bdd371d}</t>
  </si>
  <si>
    <t>D.1.4.4C</t>
  </si>
  <si>
    <t>{f50a3b6c-8f86-4a5c-b0e2-aab1637411a6}</t>
  </si>
  <si>
    <t>D.1.4.5C</t>
  </si>
  <si>
    <t>{20086328-5c63-4d4f-8335-6b91684be091}</t>
  </si>
  <si>
    <t>D.1.4.6C</t>
  </si>
  <si>
    <t>{a3ca3fcf-31a8-4908-bbf7-85bd2816f8c7}</t>
  </si>
  <si>
    <t>D.1.5C</t>
  </si>
  <si>
    <t>{a7dc14f1-1299-4997-a69f-2746c9146785}</t>
  </si>
  <si>
    <t>SO06</t>
  </si>
  <si>
    <t>Zahradní altán</t>
  </si>
  <si>
    <t>{5b42265f-79f2-4265-b919-7f81d4c1234e}</t>
  </si>
  <si>
    <t>SO07</t>
  </si>
  <si>
    <t>Zpevněné plochy veřejné</t>
  </si>
  <si>
    <t>{2e33a055-381b-4c0e-bfc0-7545dc21bbb7}</t>
  </si>
  <si>
    <t>SO08</t>
  </si>
  <si>
    <t>Sadové úpravy, chodníčky a oplocení</t>
  </si>
  <si>
    <t>{3003f6ad-904e-40c9-ac1e-4f4fb9f7e888}</t>
  </si>
  <si>
    <t>IO.01</t>
  </si>
  <si>
    <t>Venkovní vedení slaboproudu</t>
  </si>
  <si>
    <t>{ac3bc951-bb35-4275-8661-b2e4b0729a48}</t>
  </si>
  <si>
    <t>IO.02</t>
  </si>
  <si>
    <t>Elektro přípojka a areálové vedení</t>
  </si>
  <si>
    <t>{f6c78a8c-d75d-4c70-98df-5b17f8b73ea1}</t>
  </si>
  <si>
    <t>IO.03</t>
  </si>
  <si>
    <t>Vodovodní přípojka a areálové vedení</t>
  </si>
  <si>
    <t>{c492619e-0eb9-4ffa-b48b-2758fc5c126f}</t>
  </si>
  <si>
    <t>IO.04</t>
  </si>
  <si>
    <t>Jednotná kanalizační přípojka a areálové vedení</t>
  </si>
  <si>
    <t>{cf847f43-b5f9-44ed-b478-7e17930050a0}</t>
  </si>
  <si>
    <t>IO.05</t>
  </si>
  <si>
    <t>Dešťová kanalizační přípojka a areálové vedení</t>
  </si>
  <si>
    <t>{11f9b738-47c7-4128-97cc-8f3138d83aaa}</t>
  </si>
  <si>
    <t>IO.08</t>
  </si>
  <si>
    <t>Přeložka podzemního vedení VO</t>
  </si>
  <si>
    <t>{6f408fde-df28-4c59-a4e5-78bd6561a170}</t>
  </si>
  <si>
    <t>G</t>
  </si>
  <si>
    <t>Gastrotechnologie</t>
  </si>
  <si>
    <t>{8a066ab6-17fb-41f3-b041-86222763a8bd}</t>
  </si>
  <si>
    <t>VRN</t>
  </si>
  <si>
    <t>Vedlejší rozpočtové náklady</t>
  </si>
  <si>
    <t>{176fb09a-a58a-45dd-9eee-368dd14ea85e}</t>
  </si>
  <si>
    <t>HI_V</t>
  </si>
  <si>
    <t>Hydroizolace vodorovná</t>
  </si>
  <si>
    <t>m2</t>
  </si>
  <si>
    <t>285</t>
  </si>
  <si>
    <t>HI_S</t>
  </si>
  <si>
    <t>Hydroizolace svislá</t>
  </si>
  <si>
    <t>128,05</t>
  </si>
  <si>
    <t>KRYCÍ LIST SOUPISU PRACÍ</t>
  </si>
  <si>
    <t>ker_obklad</t>
  </si>
  <si>
    <t>keramický obklad</t>
  </si>
  <si>
    <t>368,467</t>
  </si>
  <si>
    <t>ker_dlažba</t>
  </si>
  <si>
    <t>keramická dlažba</t>
  </si>
  <si>
    <t>142,99</t>
  </si>
  <si>
    <t>J_tr4</t>
  </si>
  <si>
    <t>jáma tř.4</t>
  </si>
  <si>
    <t>m3</t>
  </si>
  <si>
    <t>24</t>
  </si>
  <si>
    <t>R_tr3_2000</t>
  </si>
  <si>
    <t>rýha tř. 3 2000</t>
  </si>
  <si>
    <t>421,447</t>
  </si>
  <si>
    <t>Objekt:</t>
  </si>
  <si>
    <t>Skladba_F11</t>
  </si>
  <si>
    <t>Skladba F.1.1.</t>
  </si>
  <si>
    <t>176,58</t>
  </si>
  <si>
    <t>SO01 - Budova A</t>
  </si>
  <si>
    <t>Skladba_F31</t>
  </si>
  <si>
    <t>Skladba F.3.1.</t>
  </si>
  <si>
    <t>316,29</t>
  </si>
  <si>
    <t>Soupis:</t>
  </si>
  <si>
    <t>vinyl</t>
  </si>
  <si>
    <t>544,06</t>
  </si>
  <si>
    <t>D.1.1A - Architektonicko - konstrukční řešení</t>
  </si>
  <si>
    <t>Skladba_F13</t>
  </si>
  <si>
    <t>Skladba F.3.2</t>
  </si>
  <si>
    <t>28,7</t>
  </si>
  <si>
    <t>Skladba_F32</t>
  </si>
  <si>
    <t>114,29</t>
  </si>
  <si>
    <t>PK01</t>
  </si>
  <si>
    <t>15,95</t>
  </si>
  <si>
    <t>ker_sokl</t>
  </si>
  <si>
    <t>keramický sokl</t>
  </si>
  <si>
    <t>m</t>
  </si>
  <si>
    <t>84,5</t>
  </si>
  <si>
    <t>Bed_ZP</t>
  </si>
  <si>
    <t>Bednění základových pasů</t>
  </si>
  <si>
    <t>125,805</t>
  </si>
  <si>
    <t>KZS_MW180</t>
  </si>
  <si>
    <t xml:space="preserve"> KZS MW 180</t>
  </si>
  <si>
    <t>859,784</t>
  </si>
  <si>
    <t>KZS_APU</t>
  </si>
  <si>
    <t>KZS APU</t>
  </si>
  <si>
    <t>160,85</t>
  </si>
  <si>
    <t>KZS_LR</t>
  </si>
  <si>
    <t>KZS lišta rohová</t>
  </si>
  <si>
    <t>355,7</t>
  </si>
  <si>
    <t>KZS_LP</t>
  </si>
  <si>
    <t>KZS lišta parapetní</t>
  </si>
  <si>
    <t>71,75</t>
  </si>
  <si>
    <t>KZS_LN</t>
  </si>
  <si>
    <t>KZS lišta nadpražní</t>
  </si>
  <si>
    <t>73,75</t>
  </si>
  <si>
    <t>ostění</t>
  </si>
  <si>
    <t>Bed_věnec</t>
  </si>
  <si>
    <t>Bednění věnec</t>
  </si>
  <si>
    <t>247,995</t>
  </si>
  <si>
    <t>VOM</t>
  </si>
  <si>
    <t>Vnitřní omítky</t>
  </si>
  <si>
    <t>2082,339</t>
  </si>
  <si>
    <t>štuk</t>
  </si>
  <si>
    <t>1713,872</t>
  </si>
  <si>
    <t>vinyl_sokl</t>
  </si>
  <si>
    <t>vinyl sokl</t>
  </si>
  <si>
    <t>568,671</t>
  </si>
  <si>
    <t>sokl_schod_vinyl</t>
  </si>
  <si>
    <t>sokl schodišťový vinyl</t>
  </si>
  <si>
    <t>74,272</t>
  </si>
  <si>
    <t>odk</t>
  </si>
  <si>
    <t>odkopávky</t>
  </si>
  <si>
    <t>69,2</t>
  </si>
  <si>
    <t>z_II</t>
  </si>
  <si>
    <t>zásyp II</t>
  </si>
  <si>
    <t>211,344</t>
  </si>
  <si>
    <t>malba</t>
  </si>
  <si>
    <t>2406,55</t>
  </si>
  <si>
    <t>leseni</t>
  </si>
  <si>
    <t>lešení</t>
  </si>
  <si>
    <t>1110</t>
  </si>
  <si>
    <t>Skladba_C11</t>
  </si>
  <si>
    <t>Skladba C.1.1.</t>
  </si>
  <si>
    <t>600,81</t>
  </si>
  <si>
    <t>Skladba_C12</t>
  </si>
  <si>
    <t>Skladba C.1.2</t>
  </si>
  <si>
    <t>91,868</t>
  </si>
  <si>
    <t>Skladba_F10</t>
  </si>
  <si>
    <t>Skladba F.0.1</t>
  </si>
  <si>
    <t>4,9</t>
  </si>
  <si>
    <t>Bed_ZD</t>
  </si>
  <si>
    <t>bednění základová deska</t>
  </si>
  <si>
    <t>36,54</t>
  </si>
  <si>
    <t>Bed_SDv</t>
  </si>
  <si>
    <t>Bednění střešní deska výtahu</t>
  </si>
  <si>
    <t>7,096</t>
  </si>
  <si>
    <t>Skladba_R11</t>
  </si>
  <si>
    <t>Skladba R.1.1</t>
  </si>
  <si>
    <t>273,6</t>
  </si>
  <si>
    <t>Skladba_R12</t>
  </si>
  <si>
    <t>Skladba R.1.2</t>
  </si>
  <si>
    <t>8,9</t>
  </si>
  <si>
    <t>odk_tr3</t>
  </si>
  <si>
    <t>odkopávky tr 3</t>
  </si>
  <si>
    <t>z_kamen</t>
  </si>
  <si>
    <t>zásyp kamenivo</t>
  </si>
  <si>
    <t>90,576</t>
  </si>
  <si>
    <t>z_zemina</t>
  </si>
  <si>
    <t>z zemina</t>
  </si>
  <si>
    <t>225,182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</si>
  <si>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</si>
  <si>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</si>
  <si>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</si>
  <si>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</si>
  <si>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</si>
  <si>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</si>
  <si>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</si>
  <si>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</si>
  <si>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</si>
  <si>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</si>
  <si>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</si>
  <si>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</si>
  <si>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</si>
  <si>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</si>
  <si>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</si>
  <si>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</si>
  <si>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</si>
  <si>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</si>
  <si>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</si>
  <si>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</si>
  <si>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</si>
  <si>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</si>
  <si>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</si>
  <si>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766P - Plastové výplně</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</si>
  <si>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</si>
  <si>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</si>
  <si>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</si>
  <si>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</si>
  <si>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</si>
  <si>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</si>
  <si>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</si>
  <si>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</si>
  <si>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</si>
  <si>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</si>
  <si>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</si>
  <si>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</si>
  <si>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</si>
  <si>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</si>
  <si>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</si>
  <si>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</si>
  <si>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</si>
  <si>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</si>
  <si>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</si>
  <si>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</si>
  <si>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</si>
  <si>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</si>
  <si>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</si>
  <si>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</si>
  <si>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</si>
  <si>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</si>
  <si>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</si>
  <si>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122151103</t>
  </si>
  <si>
    <t>Odkopávky a prokopávky nezapažené strojně v hornině třídy těžitelnosti I skupiny 1 a 2 přes 50 do 100 m3</t>
  </si>
  <si>
    <t>CS ÚRS 2024 01</t>
  </si>
  <si>
    <t>4</t>
  </si>
  <si>
    <t>-1136765274</t>
  </si>
  <si>
    <t>Online PSC</t>
  </si>
  <si>
    <t>https://podminky.urs.cz/item/CS_URS_2024_01/122151103</t>
  </si>
  <si>
    <t>VV</t>
  </si>
  <si>
    <t>D.1.1.b1 SO.01 Koordinační výkres spodní stavby</t>
  </si>
  <si>
    <t>346*0,2</t>
  </si>
  <si>
    <t>Součet</t>
  </si>
  <si>
    <t>122251103</t>
  </si>
  <si>
    <t>Odkopávky a prokopávky nezapažené strojně v hornině třídy těžitelnosti I skupiny 3 přes 50 do 100 m3</t>
  </si>
  <si>
    <t>-1987912895</t>
  </si>
  <si>
    <t>https://podminky.urs.cz/item/CS_URS_2024_01/122251103</t>
  </si>
  <si>
    <t>131351100</t>
  </si>
  <si>
    <t>Hloubení nezapažených jam a zářezů strojně s urovnáním dna do předepsaného profilu a spádu v hornině třídy těžitelnosti II skupiny 4 do 20 m3</t>
  </si>
  <si>
    <t>2000562670</t>
  </si>
  <si>
    <t>https://podminky.urs.cz/item/CS_URS_2024_01/131351100</t>
  </si>
  <si>
    <t>D.1.1.b.6 SO.01 Řezy</t>
  </si>
  <si>
    <t>12*2</t>
  </si>
  <si>
    <t>132251254</t>
  </si>
  <si>
    <t>Hloubení nezapažených rýh šířky přes 800 do 2 000 mm strojně s urovnáním dna do předepsaného profilu a spádu v hornině třídy těžitelnosti I skupiny 3 přes 100 do 500 m3</t>
  </si>
  <si>
    <t>1551240036</t>
  </si>
  <si>
    <t>https://podminky.urs.cz/item/CS_URS_2024_01/132251254</t>
  </si>
  <si>
    <t>(5,675+6,3+6,675+12,675+3,925+6,925+7,925+10,385+8,8+6,51+3,925+8,8+1,675)*3,35</t>
  </si>
  <si>
    <t>(7,3+4,925+8,2+9,8+5,385)*3,35</t>
  </si>
  <si>
    <t>5</t>
  </si>
  <si>
    <t>162251102</t>
  </si>
  <si>
    <t>Vodorovné přemístění výkopku nebo sypaniny po suchu na obvyklém dopravním prostředku, bez naložení výkopku, avšak se složením bez rozhrnutí z horniny třídy těžitelnosti I skupiny 1 až 3 na vzdálenost přes 20 do 50 m</t>
  </si>
  <si>
    <t>-843411752</t>
  </si>
  <si>
    <t>https://podminky.urs.cz/item/CS_URS_2024_01/162251102</t>
  </si>
  <si>
    <t>na mezideponii</t>
  </si>
  <si>
    <t>6</t>
  </si>
  <si>
    <t>162251122</t>
  </si>
  <si>
    <t>Vodorovné přemístění výkopku nebo sypaniny po suchu na obvyklém dopravním prostředku, bez naložení výkopku, avšak se složením bez rozhrnutí z horniny třídy těžitelnosti II skupiny 4 a 5 na vzdálenost přes 20 do 50 m</t>
  </si>
  <si>
    <t>1460179468</t>
  </si>
  <si>
    <t>https://podminky.urs.cz/item/CS_URS_2024_01/162251122</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</si>
  <si>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</si>
  <si>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</si>
  <si>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</si>
  <si>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CS ÚRS 2023 02</t>
  </si>
  <si>
    <t>1682119315</t>
  </si>
  <si>
    <t>https://podminky.urs.cz/item/CS_URS_2023_02/162351103</t>
  </si>
  <si>
    <t>-z_zemina</t>
  </si>
  <si>
    <t>8</t>
  </si>
  <si>
    <t>162351123</t>
  </si>
  <si>
    <t>Vodorovné přemístění výkopku nebo sypaniny po suchu na obvyklém dopravním prostředku, bez naložení výkopku, avšak se složením bez rozhrnutí z horniny třídy těžitelnosti II skupiny 4 a 5 na vzdálenost přes 50 do 500 m</t>
  </si>
  <si>
    <t>-1484505071</t>
  </si>
  <si>
    <t>https://podminky.urs.cz/item/CS_URS_2023_02/162351123</t>
  </si>
  <si>
    <t>9</t>
  </si>
  <si>
    <t>167151111</t>
  </si>
  <si>
    <t>Nakládání, skládání a překládání neulehlého výkopku nebo sypaniny strojně nakládání, množství přes 100 m3, z hornin třídy těžitelnosti I, skupiny 1 až 3</t>
  </si>
  <si>
    <t>-1105019489</t>
  </si>
  <si>
    <t>https://podminky.urs.cz/item/CS_URS_2024_01/167151111</t>
  </si>
  <si>
    <t>Mezisoučet</t>
  </si>
  <si>
    <t>10</t>
  </si>
  <si>
    <t>171251101</t>
  </si>
  <si>
    <t>Uložení sypanin do násypů strojně s rozprostřením sypaniny ve vrstvách a s hrubým urovnáním nezhutněných jakékoliv třídy těžitelnosti</t>
  </si>
  <si>
    <t>1430444737</t>
  </si>
  <si>
    <t>https://podminky.urs.cz/item/CS_URS_2023_02/171251101</t>
  </si>
  <si>
    <t>11</t>
  </si>
  <si>
    <t>171251201</t>
  </si>
  <si>
    <t>Uložení sypaniny na skládky nebo meziskládky bez hutnění s upravením uložené sypaniny do předepsaného tvaru</t>
  </si>
  <si>
    <t>-1955446144</t>
  </si>
  <si>
    <t>https://podminky.urs.cz/item/CS_URS_2024_01/171251201</t>
  </si>
  <si>
    <t>174151101</t>
  </si>
  <si>
    <t>Zásyp sypaninou z jakékoliv horniny strojně s uložením výkopku ve vrstvách se zhutněním jam, šachet, rýh nebo kolem objektů v těchto vykopávkách</t>
  </si>
  <si>
    <t>350774277</t>
  </si>
  <si>
    <t>https://podminky.urs.cz/item/CS_URS_2024_01/174151101</t>
  </si>
  <si>
    <t>125,8*(3,4-1)*0,3</t>
  </si>
  <si>
    <t>125,8*1,79</t>
  </si>
  <si>
    <t>z</t>
  </si>
  <si>
    <t>13</t>
  </si>
  <si>
    <t>174151102</t>
  </si>
  <si>
    <t>Zásyp sypaninou z jakékoliv horniny strojně s uložením výkopku ve vrstvách se zhutněním v prostorách s omezeným pohybem stroje s urovnáním povrchu zásypu</t>
  </si>
  <si>
    <t>-210463671</t>
  </si>
  <si>
    <t>https://podminky.urs.cz/item/CS_URS_2024_01/174151102</t>
  </si>
  <si>
    <t>14</t>
  </si>
  <si>
    <t>M</t>
  </si>
  <si>
    <t>58344171</t>
  </si>
  <si>
    <t>štěrkodrť frakce 0/32</t>
  </si>
  <si>
    <t>t</t>
  </si>
  <si>
    <t>-1391781017</t>
  </si>
  <si>
    <t>z_kamen+z_II</t>
  </si>
  <si>
    <t>301,92*1,8 'Přepočtené koeficientem množství</t>
  </si>
  <si>
    <t>15</t>
  </si>
  <si>
    <t>181951112</t>
  </si>
  <si>
    <t>Úprava pláně vyrovnáním výškových rozdílů strojně v hornině třídy těžitelnosti I, skupiny 1 až 3 se zhutněním</t>
  </si>
  <si>
    <t>2055177293</t>
  </si>
  <si>
    <t>https://podminky.urs.cz/item/CS_URS_2024_01/181951112</t>
  </si>
  <si>
    <t>346</t>
  </si>
  <si>
    <t>Zakládání</t>
  </si>
  <si>
    <t>16</t>
  </si>
  <si>
    <t>218111113</t>
  </si>
  <si>
    <t>Odvětrání radonu vodorovné kladené do štěrkového podsypu drenážní z plastových perforovaných trubek, vnitřní průměr přes 80 do 100 mm</t>
  </si>
  <si>
    <t>-1031409668</t>
  </si>
  <si>
    <t>https://podminky.urs.cz/item/CS_URS_2024_01/218111113</t>
  </si>
  <si>
    <t>D.1.1.b.1 SO.01 Půdorys základů</t>
  </si>
  <si>
    <t>D.1.1.c.4 Výpis ostatních výrobků</t>
  </si>
  <si>
    <t>"OV.39" 37,5</t>
  </si>
  <si>
    <t>17</t>
  </si>
  <si>
    <t>218111121</t>
  </si>
  <si>
    <t>Odvětrání radonu vodorovné kladené do štěrkového podsypu sběrné z plastových trubek, vnitřní průměr přes 80 do 110 mm</t>
  </si>
  <si>
    <t>1985066984</t>
  </si>
  <si>
    <t>https://podminky.urs.cz/item/CS_URS_2024_01/218111121</t>
  </si>
  <si>
    <t>"OV.39" 27,5</t>
  </si>
  <si>
    <t>18</t>
  </si>
  <si>
    <t>218121111</t>
  </si>
  <si>
    <t>Odvětrání radonu svislé z plastových trubek, vnitřní průměr přes 80 do 110 mm</t>
  </si>
  <si>
    <t>1344656587</t>
  </si>
  <si>
    <t>https://podminky.urs.cz/item/CS_URS_2024_01/218121111</t>
  </si>
  <si>
    <t>19</t>
  </si>
  <si>
    <t>271532212</t>
  </si>
  <si>
    <t>Podsyp pod základové konstrukce se zhutněním a urovnáním povrchu z kameniva hrubého, frakce 16 - 32 mm</t>
  </si>
  <si>
    <t>-681414342</t>
  </si>
  <si>
    <t>https://podminky.urs.cz/item/CS_URS_2024_01/271532212</t>
  </si>
  <si>
    <t>Skladba F.1.1, F.1.3</t>
  </si>
  <si>
    <t>(37,62+28,68+29,02+28,6+28,98+54,97+35,77)*0,15</t>
  </si>
  <si>
    <t>20</t>
  </si>
  <si>
    <t>273321511</t>
  </si>
  <si>
    <t>Základy z betonu železového (bez výztuže) desky z betonu bez zvláštních nároků na prostředí tř. C 25/30</t>
  </si>
  <si>
    <t>2005599726</t>
  </si>
  <si>
    <t>https://podminky.urs.cz/item/CS_URS_2024_01/273321511</t>
  </si>
  <si>
    <t>D.1.1.1 Technická zpráva</t>
  </si>
  <si>
    <t>D.1.2.03 Výkres tvaru základů</t>
  </si>
  <si>
    <t>274,42*0,25</t>
  </si>
  <si>
    <t>10,58*0,25</t>
  </si>
  <si>
    <t>273351121</t>
  </si>
  <si>
    <t>Bednění základů desek zřízení</t>
  </si>
  <si>
    <t>559004821</t>
  </si>
  <si>
    <t>https://podminky.urs.cz/item/CS_URS_2024_01/273351121</t>
  </si>
  <si>
    <t>97,6*0,3</t>
  </si>
  <si>
    <t>11,1*0,3</t>
  </si>
  <si>
    <t>13,1*0,3</t>
  </si>
  <si>
    <t>22</t>
  </si>
  <si>
    <t>273351122</t>
  </si>
  <si>
    <t>Bednění základů desek odstranění</t>
  </si>
  <si>
    <t>-1815532741</t>
  </si>
  <si>
    <t>https://podminky.urs.cz/item/CS_URS_2024_01/273351122</t>
  </si>
  <si>
    <t>23</t>
  </si>
  <si>
    <t>273353111</t>
  </si>
  <si>
    <t>Bednění kotevních otvorů a prostupů v základových konstrukcích v deskách včetně polohového zajištění a odbednění, popř. ztraceného bednění z pletiva apod. průřezu přes 0,01 do 0,02 m2, hl. do 0,50 m</t>
  </si>
  <si>
    <t>kus</t>
  </si>
  <si>
    <t>778774539</t>
  </si>
  <si>
    <t>https://podminky.urs.cz/item/CS_URS_2024_01/273353111</t>
  </si>
  <si>
    <t>D.1.1.b.1 SO.03 Koordinační výkres spodní stavby</t>
  </si>
  <si>
    <t>"§07" 14</t>
  </si>
  <si>
    <t>273362021</t>
  </si>
  <si>
    <t>Výztuž základů desek ze svařovaných sítí z drátů typu KARI</t>
  </si>
  <si>
    <t>2040632344</t>
  </si>
  <si>
    <t>https://podminky.urs.cz/item/CS_URS_2024_01/273362021</t>
  </si>
  <si>
    <t>D.1.2.07 Schéma výztuže základů</t>
  </si>
  <si>
    <t>5768,4*1,05*0,001</t>
  </si>
  <si>
    <t>25</t>
  </si>
  <si>
    <t>274313510R</t>
  </si>
  <si>
    <t>Základy z betonu prostého pasy betonu kamenem neprokládaného tř. C 8/10</t>
  </si>
  <si>
    <t>-1855481250</t>
  </si>
  <si>
    <t>(5,675+6,3+6,675+12,675+3,925+6,925+7,925+10,385+8,8+6,51+3,925+8,8+1,675)*1,2*0,05</t>
  </si>
  <si>
    <t>(7,3+4,925+8,2+9,8+5,385)*1,5*0,05</t>
  </si>
  <si>
    <t>26</t>
  </si>
  <si>
    <t>274321511</t>
  </si>
  <si>
    <t>Základy z betonu železového (bez výztuže) pasy z betonu bez zvláštních nároků na prostředí tř. C 25/30</t>
  </si>
  <si>
    <t>-741706661</t>
  </si>
  <si>
    <t>https://podminky.urs.cz/item/CS_URS_2024_01/274321511</t>
  </si>
  <si>
    <t>(5,675+6,3+6,675+12,675+3,925+6,925+7,925+10,385+8,8+6,51+3,925+8,8+1,675)*1*0,5</t>
  </si>
  <si>
    <t>(7,3+4,925+8,2+9,8+5,385)*1,3*0,5</t>
  </si>
  <si>
    <t>27</t>
  </si>
  <si>
    <t>274351121</t>
  </si>
  <si>
    <t>Bednění základů pasů rovné zřízení</t>
  </si>
  <si>
    <t>-1109033140</t>
  </si>
  <si>
    <t>https://podminky.urs.cz/item/CS_URS_2024_01/274351121</t>
  </si>
  <si>
    <t>(5,675+6,3+6,675+12,675+3,925+6,925+7,925+10,385+8,8+6,51+3,925+8,8+1,675)*0,5*2</t>
  </si>
  <si>
    <t>(7,3+4,925+8,2+9,8+5,385)*0,5*2</t>
  </si>
  <si>
    <t>28</t>
  </si>
  <si>
    <t>274351122</t>
  </si>
  <si>
    <t>Bednění základů pasů rovné odstranění</t>
  </si>
  <si>
    <t>-1379829576</t>
  </si>
  <si>
    <t>https://podminky.urs.cz/item/CS_URS_2024_01/274351122</t>
  </si>
  <si>
    <t>29</t>
  </si>
  <si>
    <t>274353122</t>
  </si>
  <si>
    <t>Bednění kotevních otvorů a prostupů v základových konstrukcích v pasech včetně polohového zajištění a odbednění, popř. ztraceného bednění z pletiva apod. průřezu přes 0,02 do 0,05 m2, hl. přes 0,50 do 1,00 m</t>
  </si>
  <si>
    <t>-1384615649</t>
  </si>
  <si>
    <t>https://podminky.urs.cz/item/CS_URS_2024_01/274353122</t>
  </si>
  <si>
    <t>"§07" 15</t>
  </si>
  <si>
    <t>30</t>
  </si>
  <si>
    <t>274361821</t>
  </si>
  <si>
    <t>Výztuž základů pasů z betonářské oceli 10 505 (R) nebo BSt 500</t>
  </si>
  <si>
    <t>-1979311994</t>
  </si>
  <si>
    <t>https://podminky.urs.cz/item/CS_URS_2024_01/274361821</t>
  </si>
  <si>
    <t>"výztuž základů" 11886,79*1,05*0,001</t>
  </si>
  <si>
    <t>31</t>
  </si>
  <si>
    <t>279113153</t>
  </si>
  <si>
    <t>Základové zdi z tvárnic ztraceného bednění včetně výplně z betonu bez zvláštních nároků na vliv prostředí třídy C 25/30, tloušťky zdiva přes 200 do 250 mm</t>
  </si>
  <si>
    <t>103343219</t>
  </si>
  <si>
    <t>https://podminky.urs.cz/item/CS_URS_2024_01/279113153</t>
  </si>
  <si>
    <t>(7,3+9,5+9,8+6,3+4,875+1,4)*0,75</t>
  </si>
  <si>
    <t>32</t>
  </si>
  <si>
    <t>279113154</t>
  </si>
  <si>
    <t>Základové zdi z tvárnic ztraceného bednění včetně výplně z betonu bez zvláštních nároků na vliv prostředí třídy C 25/30, tloušťky zdiva přes 250 do 300 mm</t>
  </si>
  <si>
    <t>-910189695</t>
  </si>
  <si>
    <t>https://podminky.urs.cz/item/CS_URS_2024_01/279113154</t>
  </si>
  <si>
    <t>(7,6+6,675+11,7+4,625+6,925+10,1+10,1+6,51+3,95+9,5+1,7+6,1)*0,75</t>
  </si>
  <si>
    <t>33</t>
  </si>
  <si>
    <t>279321347</t>
  </si>
  <si>
    <t>Základové zdi z betonu železového (bez výztuže) bez zvláštních nároků na prostředí tř. C 25/30</t>
  </si>
  <si>
    <t>-1133356170</t>
  </si>
  <si>
    <t>https://podminky.urs.cz/item/CS_URS_2024_01/279321347</t>
  </si>
  <si>
    <t>D.1.1.b.1 SO.01 Koordinační výkres spodní stavby</t>
  </si>
  <si>
    <t>(3,925+1,865)*2*1*0,25</t>
  </si>
  <si>
    <t>34</t>
  </si>
  <si>
    <t>279351121</t>
  </si>
  <si>
    <t>Bednění základových zdí rovné oboustranné za každou stranu zřízení</t>
  </si>
  <si>
    <t>-240061147</t>
  </si>
  <si>
    <t>https://podminky.urs.cz/item/CS_URS_2024_01/279351121</t>
  </si>
  <si>
    <t>(3,925+1,865)*2*1*2</t>
  </si>
  <si>
    <t>35</t>
  </si>
  <si>
    <t>279351122</t>
  </si>
  <si>
    <t>Bednění základových zdí rovné oboustranné za každou stranu odstranění</t>
  </si>
  <si>
    <t>259014951</t>
  </si>
  <si>
    <t>https://podminky.urs.cz/item/CS_URS_2024_01/279351122</t>
  </si>
  <si>
    <t>Svislé a kompletní konstrukce</t>
  </si>
  <si>
    <t>36</t>
  </si>
  <si>
    <t>311113152</t>
  </si>
  <si>
    <t>Nadzákladové zdi z betonových tvárnic ztraceného bednění hladkých, včetně výplně z betonu třídy C 25/30, tloušťky zdiva přes 150 do 200 mm</t>
  </si>
  <si>
    <t>-76664929</t>
  </si>
  <si>
    <t>https://podminky.urs.cz/item/CS_URS_2024_01/311113152</t>
  </si>
  <si>
    <t>Tabulka materiálů a skladeb</t>
  </si>
  <si>
    <t>W.3.1</t>
  </si>
  <si>
    <t>"atika" 89*0,75</t>
  </si>
  <si>
    <t>37</t>
  </si>
  <si>
    <t>311113153</t>
  </si>
  <si>
    <t>Nadzákladové zdi z betonových tvárnic ztraceného bednění hladkých, včetně výplně z betonu třídy C 25/30, tloušťky zdiva přes 200 do 250 mm</t>
  </si>
  <si>
    <t>-1834948444</t>
  </si>
  <si>
    <t>https://podminky.urs.cz/item/CS_URS_2024_01/311113153</t>
  </si>
  <si>
    <t>W.2.5</t>
  </si>
  <si>
    <t>(2,625+2,365)*2*12,595-1,2*2,17*3</t>
  </si>
  <si>
    <t>38</t>
  </si>
  <si>
    <t>311235145</t>
  </si>
  <si>
    <t>Zdivo jednovrstvé z cihel děrovaných broušených na celoplošnou tenkovrstvou maltu, pevnost cihel přes P10 do P15, tl. zdiva 250 mm</t>
  </si>
  <si>
    <t>1588077098</t>
  </si>
  <si>
    <t>https://podminky.urs.cz/item/CS_URS_2024_01/311235145</t>
  </si>
  <si>
    <t>D.1.1.b.4 SO.01 Půdorys 3.NP</t>
  </si>
  <si>
    <t>(6,945+9,5)*3,125-1,4*2,15-0,8*2,1</t>
  </si>
  <si>
    <t>39</t>
  </si>
  <si>
    <t>311235161</t>
  </si>
  <si>
    <t>Zdivo jednovrstvé z cihel děrovaných broušených na celoplošnou tenkovrstvou maltu, pevnost cihel přes P10 do P15, tl. zdiva 300 mm</t>
  </si>
  <si>
    <t>-1123385262</t>
  </si>
  <si>
    <t>https://podminky.urs.cz/item/CS_URS_2024_01/311235161</t>
  </si>
  <si>
    <t>D.1.1.b.2 SO.01 Půdorys 1.NP</t>
  </si>
  <si>
    <t>86,75*10,195-117,95</t>
  </si>
  <si>
    <t>40</t>
  </si>
  <si>
    <t>311236131</t>
  </si>
  <si>
    <t>Zdivo jednovrstvé zvukově izolační z cihel děrovaných spojených na pero a drážku na maltu cementovou M10, pevnost cihel přes P15 do P20, tl. zdiva 250 mm</t>
  </si>
  <si>
    <t>-1486854225</t>
  </si>
  <si>
    <t>https://podminky.urs.cz/item/CS_URS_2024_01/311236131</t>
  </si>
  <si>
    <t>(4,82+9,485+9,485+6,245+4,875+0,835+3,775)*3,35-1,4*2,15*5</t>
  </si>
  <si>
    <t>D.1.1.b.3 SO.01 Půdorys 2.NP</t>
  </si>
  <si>
    <t>(4,82+9,485+9,485+6,245+4,875+0,835+3,775)*3,235-1,4*2,15*5</t>
  </si>
  <si>
    <t>(6,97+6,8)*3,135-1,4*2,02</t>
  </si>
  <si>
    <t>41</t>
  </si>
  <si>
    <t>311238935</t>
  </si>
  <si>
    <t>Založení zdiva z broušených cihel na zakládací maltu, tlouštky zdiva přes 200 do 250 mm</t>
  </si>
  <si>
    <t>359406309</t>
  </si>
  <si>
    <t>https://podminky.urs.cz/item/CS_URS_2024_01/311238935</t>
  </si>
  <si>
    <t>(4,82+9,485+9,485+6,245+4,875+0,835+3,775)</t>
  </si>
  <si>
    <t>42</t>
  </si>
  <si>
    <t>311238937</t>
  </si>
  <si>
    <t>Založení zdiva z broušených cihel na zakládací maltu, tlouštky zdiva přes 250 do 300 mm</t>
  </si>
  <si>
    <t>-801333308</t>
  </si>
  <si>
    <t>https://podminky.urs.cz/item/CS_URS_2024_01/311238937</t>
  </si>
  <si>
    <t>86,75</t>
  </si>
  <si>
    <t>43</t>
  </si>
  <si>
    <t>317168022</t>
  </si>
  <si>
    <t>Překlady keramické ploché osazené do maltového lože, výšky překladu 71 mm šířky 145 mm, délky 1250 mm</t>
  </si>
  <si>
    <t>-1134820763</t>
  </si>
  <si>
    <t>https://podminky.urs.cz/item/CS_URS_2024_01/317168022</t>
  </si>
  <si>
    <t>D.1.1.c.8 Výpis překladů</t>
  </si>
  <si>
    <t>"PR.01" 25</t>
  </si>
  <si>
    <t>44</t>
  </si>
  <si>
    <t>317168024</t>
  </si>
  <si>
    <t>Překlady keramické ploché osazené do maltového lože, výšky překladu 71 mm šířky 145 mm, délky 1750 mm</t>
  </si>
  <si>
    <t>1445985115</t>
  </si>
  <si>
    <t>https://podminky.urs.cz/item/CS_URS_2024_01/317168024</t>
  </si>
  <si>
    <t>"PR.02" 1</t>
  </si>
  <si>
    <t>45</t>
  </si>
  <si>
    <t>317168051</t>
  </si>
  <si>
    <t>Překlady keramické vysoké osazené do maltového lože, šířky překladu 70 mm výšky 238 mm, délky 1000 mm</t>
  </si>
  <si>
    <t>-987391932</t>
  </si>
  <si>
    <t>https://podminky.urs.cz/item/CS_URS_2024_01/317168051</t>
  </si>
  <si>
    <t>"PR.07" 3*3</t>
  </si>
  <si>
    <t>"PR.09" 1*3</t>
  </si>
  <si>
    <t>46</t>
  </si>
  <si>
    <t>317168052</t>
  </si>
  <si>
    <t>Překlady keramické vysoké osazené do maltového lože, šířky překladu 70 mm výšky 238 mm, délky 1250 mm</t>
  </si>
  <si>
    <t>2116497010</t>
  </si>
  <si>
    <t>https://podminky.urs.cz/item/CS_URS_2024_01/317168052</t>
  </si>
  <si>
    <t>"PR.03" 3*3</t>
  </si>
  <si>
    <t>"PR.08" 4*3</t>
  </si>
  <si>
    <t>47</t>
  </si>
  <si>
    <t>317168053</t>
  </si>
  <si>
    <t>Překlady keramické vysoké osazené do maltového lože, šířky překladu 70 mm výšky 238 mm, délky 1500 mm</t>
  </si>
  <si>
    <t>471920350</t>
  </si>
  <si>
    <t>https://podminky.urs.cz/item/CS_URS_2024_01/317168053</t>
  </si>
  <si>
    <t>"PR.06" 2*3</t>
  </si>
  <si>
    <t>48</t>
  </si>
  <si>
    <t>317168054</t>
  </si>
  <si>
    <t>Překlady keramické vysoké osazené do maltového lože, šířky překladu 70 mm výšky 238 mm, délky 1750 mm</t>
  </si>
  <si>
    <t>1572099539</t>
  </si>
  <si>
    <t>https://podminky.urs.cz/item/CS_URS_2024_01/317168054</t>
  </si>
  <si>
    <t>"PR.04" 12*3</t>
  </si>
  <si>
    <t>49</t>
  </si>
  <si>
    <t>317168058</t>
  </si>
  <si>
    <t>Překlady keramické vysoké osazené do maltového lože, šířky překladu 70 mm výšky 238 mm, délky 2750 mm</t>
  </si>
  <si>
    <t>-244233185</t>
  </si>
  <si>
    <t>https://podminky.urs.cz/item/CS_URS_2024_01/317168058</t>
  </si>
  <si>
    <t>"PR.05" 2*3</t>
  </si>
  <si>
    <t>50</t>
  </si>
  <si>
    <t>317321411</t>
  </si>
  <si>
    <t>Překlady z betonu železového (bez výztuže) tř. C 25/30</t>
  </si>
  <si>
    <t>353307958</t>
  </si>
  <si>
    <t>https://podminky.urs.cz/item/CS_URS_2024_01/317321411</t>
  </si>
  <si>
    <t>D.1.2.04 Výkres tvaru a skladby 1.NP</t>
  </si>
  <si>
    <t>"P1" 0,3*0,25*3,05*8</t>
  </si>
  <si>
    <t>"P2" 0,3*0,25*4,3*1</t>
  </si>
  <si>
    <t>"P3" 0,3*0,25*2,3*1</t>
  </si>
  <si>
    <t>"P4" 0,25*0,25*1,7*5</t>
  </si>
  <si>
    <t>"P5" 0,25*0,25*2,465*1</t>
  </si>
  <si>
    <t>D.1.2.05 Výkres tvaru a skladby 2.NP</t>
  </si>
  <si>
    <t>D.1.2.06 Výkres tvaru a skladby 3.NP</t>
  </si>
  <si>
    <t>"P1" 0,3*0,25*3,05*3</t>
  </si>
  <si>
    <t>"P2" 0,3*0,25*2,3*5</t>
  </si>
  <si>
    <t>"P3" 0,25*0,25*1,68*1</t>
  </si>
  <si>
    <t>"P4" 0,24*0,25*2,885*1</t>
  </si>
  <si>
    <t>"P5" 0,24*0,25*1,18*1</t>
  </si>
  <si>
    <t>"P6" 0,3*0,25*4,3*1</t>
  </si>
  <si>
    <t>51</t>
  </si>
  <si>
    <t>317351101</t>
  </si>
  <si>
    <t>Bednění klenbových pásů, říms nebo překladů klenbových pásů válcových včetně podpěrné konstrukce do výše 4 m zřízení</t>
  </si>
  <si>
    <t>1083506465</t>
  </si>
  <si>
    <t>https://podminky.urs.cz/item/CS_URS_2024_01/317351101</t>
  </si>
  <si>
    <t>"P1" (0,3+0,25*2)*3,05*8</t>
  </si>
  <si>
    <t>"P2" (0,3+0,25*2)*4,3*1</t>
  </si>
  <si>
    <t>"P3" (0,3+0,25*2)*2,3*1</t>
  </si>
  <si>
    <t>"P4" (0,25+0,25*2)*1,7*5</t>
  </si>
  <si>
    <t>"P5" (0,25+0,25*2)*2,465*1</t>
  </si>
  <si>
    <t>"P3"(0,3+0,25*2)*2,3*1</t>
  </si>
  <si>
    <t>"P1" (0,3+0,25*2)*3,05*3</t>
  </si>
  <si>
    <t>"P2" (0,3+0,25*2)*2,3*5</t>
  </si>
  <si>
    <t>"P3" (0,25+0,25*2)*1,68*1</t>
  </si>
  <si>
    <t>"P4" (0,24+0,25*2)*2,885*1</t>
  </si>
  <si>
    <t>"P5" (0,24+0,25*2)*1,18*1</t>
  </si>
  <si>
    <t>"P6"(0,3+0,25*2)*4,3*1</t>
  </si>
  <si>
    <t>52</t>
  </si>
  <si>
    <t>317351102</t>
  </si>
  <si>
    <t>Bednění klenbových pásů, říms nebo překladů klenbových pásů válcových včetně podpěrné konstrukce do výše 4 m odstranění</t>
  </si>
  <si>
    <t>463155249</t>
  </si>
  <si>
    <t>https://podminky.urs.cz/item/CS_URS_2024_01/317351102</t>
  </si>
  <si>
    <t>53</t>
  </si>
  <si>
    <t>317998132</t>
  </si>
  <si>
    <t>Izolace tepelná mezi překlady z extrudovaného polystyrenu výšky 24 cm, tloušťky přes 50 do 70 mm</t>
  </si>
  <si>
    <t>-1950213421</t>
  </si>
  <si>
    <t>https://podminky.urs.cz/item/CS_URS_2024_01/317998132</t>
  </si>
  <si>
    <t>"PR.06" 2*1,5</t>
  </si>
  <si>
    <t>"PR.07" 3*1</t>
  </si>
  <si>
    <t>54</t>
  </si>
  <si>
    <t>341321410</t>
  </si>
  <si>
    <t>Stěny a příčky z betonu železového (bez výztuže) nosné tř. C 25/30</t>
  </si>
  <si>
    <t>-24495822</t>
  </si>
  <si>
    <t>https://podminky.urs.cz/item/CS_URS_2024_01/341321410</t>
  </si>
  <si>
    <t>D.1.1.c.9.2 Detail D2</t>
  </si>
  <si>
    <t>2,2*0,25*0,2*3</t>
  </si>
  <si>
    <t>55</t>
  </si>
  <si>
    <t>341351111</t>
  </si>
  <si>
    <t>Bednění stěn a příček nosných rovné oboustranné za každou stranu zřízení</t>
  </si>
  <si>
    <t>-526187598</t>
  </si>
  <si>
    <t>https://podminky.urs.cz/item/CS_URS_2024_01/341351111</t>
  </si>
  <si>
    <t>2,2*0,25*2*3</t>
  </si>
  <si>
    <t>56</t>
  </si>
  <si>
    <t>341351112</t>
  </si>
  <si>
    <t>Bednění stěn a příček nosných rovné oboustranné za každou stranu odstranění</t>
  </si>
  <si>
    <t>1469688603</t>
  </si>
  <si>
    <t>https://podminky.urs.cz/item/CS_URS_2024_01/341351112</t>
  </si>
  <si>
    <t>57</t>
  </si>
  <si>
    <t>341361821</t>
  </si>
  <si>
    <t>Výztuž stěn a příček nosných svislých nebo šikmých, rovných nebo oblých z betonářské oceli 10 505 (R) nebo BSt 500</t>
  </si>
  <si>
    <t>1954601946</t>
  </si>
  <si>
    <t>https://podminky.urs.cz/item/CS_URS_2024_01/341361821</t>
  </si>
  <si>
    <t>D.1.2.08 Schéma výztuže stěn</t>
  </si>
  <si>
    <t>3856,62*1,05*0,001</t>
  </si>
  <si>
    <t>58</t>
  </si>
  <si>
    <t>342244221</t>
  </si>
  <si>
    <t>Příčky jednoduché z cihel děrovaných broušených, na tenkovrstvou maltu, pevnost cihel do P15, tl. příčky 140 mm</t>
  </si>
  <si>
    <t>796465925</t>
  </si>
  <si>
    <t>https://podminky.urs.cz/item/CS_URS_2024_01/342244221</t>
  </si>
  <si>
    <t>(1,53+0,6+2,485+2,695+2,695+2,485+0,6+2,695+2,485+0,6+2,695+2,485+0,6+2,695+2,485+0,6)*3,35-0,8*2,1-1*2,15*5</t>
  </si>
  <si>
    <t>(1,53+0,6+2,485+2,695+2,695+2,485+0,6+2,695+2,485+0,6+2,695+2,485+0,6+2,695+2,485+0,6)*3,235-0,8*2,1-1*2,15*5</t>
  </si>
  <si>
    <t>(2,19+2,04+2,585+2,04+2,485+3,41+6,24*2+1,2+0,96+1,99+4,61+6,965+4,58*2+3,17+1,2+2,4+4,625+1,67+2,625+4,61)*3,135-0,9*2,15*12-0,8*2,15*2-1,4*2,15</t>
  </si>
  <si>
    <t>59</t>
  </si>
  <si>
    <t>389381001</t>
  </si>
  <si>
    <t>Dobetonování prefabrikovaných konstrukcí</t>
  </si>
  <si>
    <t>-1393751373</t>
  </si>
  <si>
    <t>https://podminky.urs.cz/item/CS_URS_2024_01/389381001</t>
  </si>
  <si>
    <t>Vodorovné konstrukce</t>
  </si>
  <si>
    <t>60</t>
  </si>
  <si>
    <t>411133903</t>
  </si>
  <si>
    <t>Montáž stropních panelů z předpjatého betonu bez závěsných háků, v budovách výšky do 18 m, hmotnosti přes 3 do 5 t</t>
  </si>
  <si>
    <t>1958898888</t>
  </si>
  <si>
    <t>https://podminky.urs.cz/item/CS_URS_2024_01/411133903</t>
  </si>
  <si>
    <t>D.1.2.A.11 Skladba stropu 1.NP</t>
  </si>
  <si>
    <t>D.1.2.A.12 Skladba stropu 2.NP</t>
  </si>
  <si>
    <t>D.1.2.A.13 Skladba stropu 3.NP</t>
  </si>
  <si>
    <t>61</t>
  </si>
  <si>
    <t>411339R</t>
  </si>
  <si>
    <t>stropní panely PPD 100/254, tl. 250 mm</t>
  </si>
  <si>
    <t>bm</t>
  </si>
  <si>
    <t>-1865230518</t>
  </si>
  <si>
    <t>158,99</t>
  </si>
  <si>
    <t>62</t>
  </si>
  <si>
    <t>411340R</t>
  </si>
  <si>
    <t>stropní panely PPD 100/256 tl. 250 mm</t>
  </si>
  <si>
    <t>-351101161</t>
  </si>
  <si>
    <t>34,65</t>
  </si>
  <si>
    <t>63</t>
  </si>
  <si>
    <t>411341R</t>
  </si>
  <si>
    <t>stropní panely PPD 100/205 tl. 200 mm</t>
  </si>
  <si>
    <t>-1299695853</t>
  </si>
  <si>
    <t>39,36</t>
  </si>
  <si>
    <t>64</t>
  </si>
  <si>
    <t>411342R</t>
  </si>
  <si>
    <t>stropní panely PPD 100/207 tl. 200 mm</t>
  </si>
  <si>
    <t>-564725468</t>
  </si>
  <si>
    <t>180,54</t>
  </si>
  <si>
    <t>65</t>
  </si>
  <si>
    <t>41133904R</t>
  </si>
  <si>
    <t>Řezy, výhraby, ucpávky panelů (1.NP a 2.NP)</t>
  </si>
  <si>
    <t>-158863220</t>
  </si>
  <si>
    <t>66</t>
  </si>
  <si>
    <t>41133905R</t>
  </si>
  <si>
    <t>Řezy, výhraby, ucpávky, ocelové výměny panelů (3.NP)</t>
  </si>
  <si>
    <t>1418083003</t>
  </si>
  <si>
    <t>67</t>
  </si>
  <si>
    <t>411321414</t>
  </si>
  <si>
    <t>Stropy z betonu železového (bez výztuže) stropů deskových, plochých střech, desek balkonových, desek hřibových stropů včetně hlavic hřibových sloupů tř. C 25/30</t>
  </si>
  <si>
    <t>-1315969746</t>
  </si>
  <si>
    <t>https://podminky.urs.cz/item/CS_URS_2024_01/411321414</t>
  </si>
  <si>
    <t>D.1.1.b.5 SO.01 Půdorys střechy</t>
  </si>
  <si>
    <t>R.1.2</t>
  </si>
  <si>
    <t>7,4*0,2</t>
  </si>
  <si>
    <t>68</t>
  </si>
  <si>
    <t>411351011</t>
  </si>
  <si>
    <t>Bednění stropních konstrukcí - bez podpěrné konstrukce desek tloušťky stropní desky přes 5 do 25 cm zřízení</t>
  </si>
  <si>
    <t>959760653</t>
  </si>
  <si>
    <t>https://podminky.urs.cz/item/CS_URS_2024_01/411351011</t>
  </si>
  <si>
    <t>10,98*0,2</t>
  </si>
  <si>
    <t>69</t>
  </si>
  <si>
    <t>411351012</t>
  </si>
  <si>
    <t>Bednění stropních konstrukcí - bez podpěrné konstrukce desek tloušťky stropní desky přes 5 do 25 cm odstranění</t>
  </si>
  <si>
    <t>-511700882</t>
  </si>
  <si>
    <t>https://podminky.urs.cz/item/CS_URS_2024_01/411351012</t>
  </si>
  <si>
    <t>70</t>
  </si>
  <si>
    <t>411354333</t>
  </si>
  <si>
    <t>Podpěrná konstrukce stropů - desek, kleneb a skořepin výška podepření přes 4 do 6 m tloušťka stropu přes 15 do 25 cm zřízení</t>
  </si>
  <si>
    <t>-995933810</t>
  </si>
  <si>
    <t>https://podminky.urs.cz/item/CS_URS_2024_01/411354333</t>
  </si>
  <si>
    <t>71</t>
  </si>
  <si>
    <t>411354334</t>
  </si>
  <si>
    <t>Podpěrná konstrukce stropů - desek, kleneb a skořepin výška podepření přes 4 do 6 m tloušťka stropu přes 15 do 25 cm odstranění</t>
  </si>
  <si>
    <t>-1647573267</t>
  </si>
  <si>
    <t>https://podminky.urs.cz/item/CS_URS_2024_01/411354334</t>
  </si>
  <si>
    <t>72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</si>
  <si>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</si>
  <si>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</si>
  <si>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1787188393</t>
  </si>
  <si>
    <t>https://podminky.urs.cz/item/CS_URS_2024_01/411361821</t>
  </si>
  <si>
    <t>200 kg/m2</t>
  </si>
  <si>
    <t>7,4*0,2*200*0,001</t>
  </si>
  <si>
    <t>73</t>
  </si>
  <si>
    <t>417321515</t>
  </si>
  <si>
    <t>Ztužující pásy a věnce z betonu železového (bez výztuže) tř. C 25/30</t>
  </si>
  <si>
    <t>1000670869</t>
  </si>
  <si>
    <t>https://podminky.urs.cz/item/CS_URS_2024_01/417321515</t>
  </si>
  <si>
    <t>"V1" 0,3*0,41*15,1</t>
  </si>
  <si>
    <t>"V2" ((0,3*0,16)+(0,25*0,15))*52,1</t>
  </si>
  <si>
    <t>"V3" ((0,3*0,16)+(0,255*0,25))*5,6</t>
  </si>
  <si>
    <t>"V4" ((0,3*0,16)+(0,18*0,25))*0,8</t>
  </si>
  <si>
    <t>"V5" 0,25*0,16*20,7</t>
  </si>
  <si>
    <t>"V1" 0,3*0,46*15,1</t>
  </si>
  <si>
    <t>"V2" ((0,3*0,21)+(0,25*0,15))*52,1</t>
  </si>
  <si>
    <t>"V3" ((0,3*0,21)+(0,255*0,25))*5,6</t>
  </si>
  <si>
    <t>"V4" ((0,3*0,21)+(0,18*0,25))*0,8</t>
  </si>
  <si>
    <t>"V5" 0,25*0,21*20,7</t>
  </si>
  <si>
    <t>"V1" 0,3*0,45*23,2</t>
  </si>
  <si>
    <t>"V2" ((0,3*0,25)+(0,2*0,15))*35,7</t>
  </si>
  <si>
    <t>"V3" ((0,3*0,25)+(0,255*0,2))*5,6</t>
  </si>
  <si>
    <t>"V4" ((0,3*0,25)+(0,18*0,2))*0,8</t>
  </si>
  <si>
    <t>"V5" 0,25*0,25*30,5</t>
  </si>
  <si>
    <t>"V6" ((0,3*0,25)+(0,14*0,2))*10,1</t>
  </si>
  <si>
    <t>"V7" ((0,3*0,25)+(0,2*0,17))*5,7</t>
  </si>
  <si>
    <t>"V8" ((0,3*0,25)+(0,245*0,2))*6</t>
  </si>
  <si>
    <t>"atika"86,5*0,2*0,25</t>
  </si>
  <si>
    <t>74</t>
  </si>
  <si>
    <t>417351115</t>
  </si>
  <si>
    <t>Bednění bočnic ztužujících pásů a věnců včetně vzpěr zřízení</t>
  </si>
  <si>
    <t>-2031464794</t>
  </si>
  <si>
    <t>https://podminky.urs.cz/item/CS_URS_2024_01/417351115</t>
  </si>
  <si>
    <t>"V1" 0,41*2*15,1</t>
  </si>
  <si>
    <t>"V2" (0,41+0,16)*52,1</t>
  </si>
  <si>
    <t>"V3" (0,41+0,16)*5,6</t>
  </si>
  <si>
    <t>"V4" (0,41+0,16)*0,8</t>
  </si>
  <si>
    <t>"V5" 0,16*2*20,7</t>
  </si>
  <si>
    <t>"V1" 0,46*2*15,1</t>
  </si>
  <si>
    <t>"V2" (0,46+0,21)*52,1</t>
  </si>
  <si>
    <t>"V3" (0,46+0,21)*5,6</t>
  </si>
  <si>
    <t>"V4" (0,46+0,21)*0,8</t>
  </si>
  <si>
    <t>"V5" 0,21*2*20,7</t>
  </si>
  <si>
    <t>"V1" 0,46*2*23,2</t>
  </si>
  <si>
    <t>"V2" (0,25+0,46)*35,7</t>
  </si>
  <si>
    <t>"V3" (0,46+0,25)*5,6</t>
  </si>
  <si>
    <t>"V4" (0,46+0,25)*0,8</t>
  </si>
  <si>
    <t>"V5" 0,25*2*30,5</t>
  </si>
  <si>
    <t>"V6" (0,46+0,25)*10,1</t>
  </si>
  <si>
    <t>"V7" (0,46+0,25)*5,7</t>
  </si>
  <si>
    <t>"V8" (0,46+0,25)*6</t>
  </si>
  <si>
    <t>"atika"86,5*0,3*2</t>
  </si>
  <si>
    <t>75</t>
  </si>
  <si>
    <t>417351116</t>
  </si>
  <si>
    <t>Bednění bočnic ztužujících pásů a věnců včetně vzpěr odstranění</t>
  </si>
  <si>
    <t>-589868644</t>
  </si>
  <si>
    <t>https://podminky.urs.cz/item/CS_URS_2024_01/417351116</t>
  </si>
  <si>
    <t>76</t>
  </si>
  <si>
    <t>417361821</t>
  </si>
  <si>
    <t>Výztuž ztužujících pásů a věnců z betonářské oceli 10 505 (R) nebo BSt 500</t>
  </si>
  <si>
    <t>-501477926</t>
  </si>
  <si>
    <t>https://podminky.urs.cz/item/CS_URS_2024_01/417361821</t>
  </si>
  <si>
    <t>D.1.2.9 Schéma výztuže trámů a věnců</t>
  </si>
  <si>
    <t>"trámy, věnce, atika" 5810,38*1,05*0,001</t>
  </si>
  <si>
    <t>77</t>
  </si>
  <si>
    <t>431123912</t>
  </si>
  <si>
    <t>Montáž podestových panelů se svařovanými spoji, v budovách výšky do 18 m hmotnosti přes 2 do 5 t</t>
  </si>
  <si>
    <t>-106035461</t>
  </si>
  <si>
    <t>https://podminky.urs.cz/item/CS_URS_2024_01/431123912</t>
  </si>
  <si>
    <t>78</t>
  </si>
  <si>
    <t>435123912</t>
  </si>
  <si>
    <t>Montáž schodišťových ramen se svařovanými spoji, v budovách výšky do 18 m hmotnosti přes 2 do 5 t</t>
  </si>
  <si>
    <t>1399689668</t>
  </si>
  <si>
    <t>https://podminky.urs.cz/item/CS_URS_2024_01/435123912</t>
  </si>
  <si>
    <t>79</t>
  </si>
  <si>
    <t>59372192R</t>
  </si>
  <si>
    <t>prefa schodiště - schodišťová ramena, podesty</t>
  </si>
  <si>
    <t>640062016</t>
  </si>
  <si>
    <t>Úpravy povrchů, podlahy a osazování výplní</t>
  </si>
  <si>
    <t>80</t>
  </si>
  <si>
    <t>612131301</t>
  </si>
  <si>
    <t>Podkladní a spojovací vrstva vnitřních omítaných ploch cementový postřik nanášený strojně celoplošně stěn</t>
  </si>
  <si>
    <t>1620575453</t>
  </si>
  <si>
    <t>https://podminky.urs.cz/item/CS_URS_2024_01/612131301</t>
  </si>
  <si>
    <t>81</t>
  </si>
  <si>
    <t>612131321</t>
  </si>
  <si>
    <t>Podkladní a spojovací vrstva vnitřních omítaných ploch penetrace disperzní nanášená strojně stěn</t>
  </si>
  <si>
    <t>-426026641</t>
  </si>
  <si>
    <t>https://podminky.urs.cz/item/CS_URS_2024_01/612131321</t>
  </si>
  <si>
    <t>"W.2.5" (2,625+2,365)*2*10,22-1,2*2,17*3+(1,2+2,17*2)*0,25*3</t>
  </si>
  <si>
    <t>"W.1.1" 84,05*(3,075+3,075+2,975)-117,95+ostění*0,3</t>
  </si>
  <si>
    <t>W.2.3</t>
  </si>
  <si>
    <t>((1,53+0,6+2,485+2,695+2,695+2,485+0,6+2,695+2,485+0,6+2,695+2,485+0,6+2,695+2,485+0,6)*3,075-0,8*2,1-1*2,15*5)*2</t>
  </si>
  <si>
    <t>((2,19+2,04+2,585+2,04+2,485+3,41+6,24*2+1,2+0,96+1,99+4,61+6,965+4,58*2+3,17+1,2+2,4+4,625+1,67+2,625+4,61)*2,975-0,9*2,15*12-0,8*2,15*2-1,4*2,15)*2</t>
  </si>
  <si>
    <t>((4,82+9,485+9,485+6,245+4,875+0,835+3,775)*3,075-1,4*2,15*5)*2</t>
  </si>
  <si>
    <t>((6,97+6,8)*2,975-1,4*2,02)*2</t>
  </si>
  <si>
    <t>((6,945+9,5)*2,975-1,4*2,15-0,8*2,1)*2</t>
  </si>
  <si>
    <t>82</t>
  </si>
  <si>
    <t>612321131</t>
  </si>
  <si>
    <t>Vápenocementový štuk vnitřních ploch tloušťky do 3 mm svislých konstrukcí stěn</t>
  </si>
  <si>
    <t>273028003</t>
  </si>
  <si>
    <t>https://podminky.urs.cz/item/CS_URS_2024_01/612321131</t>
  </si>
  <si>
    <t>VOM-ker_obklad</t>
  </si>
  <si>
    <t>83</t>
  </si>
  <si>
    <t>612321321</t>
  </si>
  <si>
    <t>Omítka vápenocementová vnitřních ploch nanášená strojně jednovrstvá, tloušťky do 10 mm hladká svislých konstrukcí stěn</t>
  </si>
  <si>
    <t>1428337692</t>
  </si>
  <si>
    <t>https://podminky.urs.cz/item/CS_URS_2024_01/612321321</t>
  </si>
  <si>
    <t>84</t>
  </si>
  <si>
    <t>619991011</t>
  </si>
  <si>
    <t>Zakrytí vnitřních ploch před znečištěním fólií včetně pozdějšího odkrytí samostatných konstrukcí a prvků</t>
  </si>
  <si>
    <t>1106262759</t>
  </si>
  <si>
    <t>https://podminky.urs.cz/item/CS_URS_2024_01/619991011</t>
  </si>
  <si>
    <t>85</t>
  </si>
  <si>
    <t>622131121</t>
  </si>
  <si>
    <t>Podkladní a spojovací vrstva vnějších omítaných ploch penetrace nanášená ručně stěn</t>
  </si>
  <si>
    <t>-1080060637</t>
  </si>
  <si>
    <t>https://podminky.urs.cz/item/CS_URS_2024_01/622131121</t>
  </si>
  <si>
    <t>D.1.1.b.7 SO.01 Pohledy</t>
  </si>
  <si>
    <t>D.1.1.b.8 SO.01 Pohledy</t>
  </si>
  <si>
    <t>D.1.1.C.0 Tabulka materiálů a skladeb</t>
  </si>
  <si>
    <t>Skladba W.1.1.</t>
  </si>
  <si>
    <t>88,3*11,5</t>
  </si>
  <si>
    <t>"výplně otvorů" -115,49</t>
  </si>
  <si>
    <t>86</t>
  </si>
  <si>
    <t>622142001</t>
  </si>
  <si>
    <t>Pletivo vnějších ploch v ploše nebo pruzích, na plném podkladu sklovláknité vtlačené do tmelu stěn</t>
  </si>
  <si>
    <t>-271607900</t>
  </si>
  <si>
    <t>https://podminky.urs.cz/item/CS_URS_2024_01/622142001</t>
  </si>
  <si>
    <t>D.1.1.c.9.1 Detail 1</t>
  </si>
  <si>
    <t>Skladba W.4.1.</t>
  </si>
  <si>
    <t>88,3*0,5</t>
  </si>
  <si>
    <t>87</t>
  </si>
  <si>
    <t>622143004</t>
  </si>
  <si>
    <t>Montáž omítkových profilů plastových, pozinkovaných nebo dřevěných upevněných vtlačením do podkladní vrstvy nebo přibitím začišťovacích samolepících pro vytvoření dilatujícího spoje s okenním rámem</t>
  </si>
  <si>
    <t>1574987073</t>
  </si>
  <si>
    <t>https://podminky.urs.cz/item/CS_URS_2024_01/622143004</t>
  </si>
  <si>
    <t>234,6</t>
  </si>
  <si>
    <t>88</t>
  </si>
  <si>
    <t>59051476</t>
  </si>
  <si>
    <t>profil začišťovací PVC 9mm s výztužnou tkaninou pro ostění ETICS</t>
  </si>
  <si>
    <t>1810497002</t>
  </si>
  <si>
    <t>234,6*1,05 'Přepočtené koeficientem množství</t>
  </si>
  <si>
    <t>89</t>
  </si>
  <si>
    <t>622151021</t>
  </si>
  <si>
    <t>Penetrační nátěr vnějších pastovitých tenkovrstvých omítek mozaikových akrylátový stěn</t>
  </si>
  <si>
    <t>-941591457</t>
  </si>
  <si>
    <t>https://podminky.urs.cz/item/CS_URS_2024_01/622151021</t>
  </si>
  <si>
    <t>88,3*0,45</t>
  </si>
  <si>
    <t>90</t>
  </si>
  <si>
    <t>622151031</t>
  </si>
  <si>
    <t>Penetrační nátěr vnějších pastovitých tenkovrstvých omítek silikonový stěn</t>
  </si>
  <si>
    <t>4795910</t>
  </si>
  <si>
    <t>https://podminky.urs.cz/item/CS_URS_2024_01/622151031</t>
  </si>
  <si>
    <t>ostění*0,2</t>
  </si>
  <si>
    <t>91</t>
  </si>
  <si>
    <t>622211231</t>
  </si>
  <si>
    <t>Montáž druhé vrstvy kontaktního zateplení lepením a mechanickým kotvením z desek polystyrenových (dodávka ve specifikaci) na vnější stěny, na podklad betonový nebo z lehčeného betonu, z tvárnic keramických nebo vápenopískových, celkové tloušťky izolace přes 280 do 320 mm</t>
  </si>
  <si>
    <t>-1355778105</t>
  </si>
  <si>
    <t>https://podminky.urs.cz/item/CS_URS_2024_01/622211231</t>
  </si>
  <si>
    <t>88,3*0,3</t>
  </si>
  <si>
    <t>92</t>
  </si>
  <si>
    <t>28376443</t>
  </si>
  <si>
    <t>deska XPS hrana rovná a strukturovaný povrch 300kPA λ=0,035 tl 100mm</t>
  </si>
  <si>
    <t>-1567269489</t>
  </si>
  <si>
    <t>26,49*1,05 'Přepočtené koeficientem množství</t>
  </si>
  <si>
    <t>93</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</si>
  <si>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</si>
  <si>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</si>
  <si>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832433078</t>
  </si>
  <si>
    <t>https://podminky.urs.cz/item/CS_URS_2024_01/622221041</t>
  </si>
  <si>
    <t>88,3*11,045</t>
  </si>
  <si>
    <t>94</t>
  </si>
  <si>
    <t>63142030R</t>
  </si>
  <si>
    <t>deska tepelně izolační minerální kontaktních fasád podélné vlákno λ=0,035-0,036 tl 180mm</t>
  </si>
  <si>
    <t>-256381395</t>
  </si>
  <si>
    <t>859,784*1,05 'Přepočtené koeficientem množství</t>
  </si>
  <si>
    <t>95</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</si>
  <si>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</si>
  <si>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</si>
  <si>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-1388692199</t>
  </si>
  <si>
    <t>https://podminky.urs.cz/item/CS_URS_2024_01/622222001</t>
  </si>
  <si>
    <t>96</t>
  </si>
  <si>
    <t>622251105</t>
  </si>
  <si>
    <t>Montáž kontaktního zateplení lepením a mechanickým kotvením Příplatek k cenám za zápustnou montáž kotev s použitím tepelněizolačních zátek na vnější stěny z minerální vlny</t>
  </si>
  <si>
    <t>1628192451</t>
  </si>
  <si>
    <t>https://podminky.urs.cz/item/CS_URS_2024_01/622251105</t>
  </si>
  <si>
    <t>97</t>
  </si>
  <si>
    <t>622252001</t>
  </si>
  <si>
    <t>Montáž profilů kontaktního zateplení zakládacích soklových připevněných hmoždinkami</t>
  </si>
  <si>
    <t>473432679</t>
  </si>
  <si>
    <t>https://podminky.urs.cz/item/CS_URS_2024_01/622252001</t>
  </si>
  <si>
    <t>88,3</t>
  </si>
  <si>
    <t>98</t>
  </si>
  <si>
    <t>59051655</t>
  </si>
  <si>
    <t>profil zakládací Al tl 0,7mm pro ETICS pro izolant tl 180mm</t>
  </si>
  <si>
    <t>-176618711</t>
  </si>
  <si>
    <t>88,3*1,05 'Přepočtené koeficientem množství</t>
  </si>
  <si>
    <t>99</t>
  </si>
  <si>
    <t>622252002</t>
  </si>
  <si>
    <t>Montáž profilů kontaktního zateplení ostatních stěnových, dilatačních apod. lepených do tmelu</t>
  </si>
  <si>
    <t>1550243319</t>
  </si>
  <si>
    <t>https://podminky.urs.cz/item/CS_URS_2024_01/622252002</t>
  </si>
  <si>
    <t>100</t>
  </si>
  <si>
    <t>63127416</t>
  </si>
  <si>
    <t>profil rohový PVC 23x23mm s výztužnou tkaninou š 100mm pro ETICS</t>
  </si>
  <si>
    <t>262913510</t>
  </si>
  <si>
    <t>87,1</t>
  </si>
  <si>
    <t>8*11,5</t>
  </si>
  <si>
    <t>88,3*2</t>
  </si>
  <si>
    <t>355,7*1,05 'Přepočtené koeficientem množství</t>
  </si>
  <si>
    <t>101</t>
  </si>
  <si>
    <t>1038509156</t>
  </si>
  <si>
    <t>160,85*1,05 'Přepočtené koeficientem množství</t>
  </si>
  <si>
    <t>102</t>
  </si>
  <si>
    <t>59051510</t>
  </si>
  <si>
    <t>profil začišťovací s okapnicí PVC s výztužnou tkaninou pro nadpraží ETICS</t>
  </si>
  <si>
    <t>-1614357774</t>
  </si>
  <si>
    <t>73,75*1,05 'Přepočtené koeficientem množství</t>
  </si>
  <si>
    <t>103</t>
  </si>
  <si>
    <t>59051512</t>
  </si>
  <si>
    <t>profil začišťovací s okapnicí PVC s výztužnou tkaninou pro parapet ETICS</t>
  </si>
  <si>
    <t>297184983</t>
  </si>
  <si>
    <t>71,75*1,05 'Přepočtené koeficientem množství</t>
  </si>
  <si>
    <t>104</t>
  </si>
  <si>
    <t>622531012</t>
  </si>
  <si>
    <t>Omítka tenkovrstvá silikonová vnějších ploch probarvená bez penetrace zatíraná (škrábaná), zrnitost 1,5 mm stěn</t>
  </si>
  <si>
    <t>-1989930650</t>
  </si>
  <si>
    <t>https://podminky.urs.cz/item/CS_URS_2024_01/622531012</t>
  </si>
  <si>
    <t>105</t>
  </si>
  <si>
    <t>629991011</t>
  </si>
  <si>
    <t>Zakrytí vnějších ploch před znečištěním včetně pozdějšího odkrytí výplní otvorů a svislých ploch fólií přilepenou lepící páskou</t>
  </si>
  <si>
    <t>238177427</t>
  </si>
  <si>
    <t>https://podminky.urs.cz/item/CS_URS_2024_01/629991011</t>
  </si>
  <si>
    <t>106</t>
  </si>
  <si>
    <t>629999011</t>
  </si>
  <si>
    <t>Příplatky k cenám úprav vnějších povrchů za zvýšenou pracnost při provádění styku dvou barev nebo struktur na fasádě</t>
  </si>
  <si>
    <t>-1527717260</t>
  </si>
  <si>
    <t>https://podminky.urs.cz/item/CS_URS_2024_01/629999011</t>
  </si>
  <si>
    <t>107</t>
  </si>
  <si>
    <t>629999029R</t>
  </si>
  <si>
    <t>Příplatky k cenám úprav vnějších povrchů za fasádní barevný nátěr - černé pruhy</t>
  </si>
  <si>
    <t>-2053738719</t>
  </si>
  <si>
    <t>88,3*(11,07-6,81)</t>
  </si>
  <si>
    <t>108</t>
  </si>
  <si>
    <t>629999030</t>
  </si>
  <si>
    <t>Příplatky k cenám úprav vnějších povrchů za zvýšenou pracnost při provádění prací menšího rozsahu omítané plochy do 10 m2</t>
  </si>
  <si>
    <t>576011798</t>
  </si>
  <si>
    <t>https://podminky.urs.cz/item/CS_URS_2024_01/629999030</t>
  </si>
  <si>
    <t>109</t>
  </si>
  <si>
    <t>631311115</t>
  </si>
  <si>
    <t>Mazanina z betonu prostého bez zvýšených nároků na prostředí tl. přes 50 do 80 mm tř. C 20/25</t>
  </si>
  <si>
    <t>1970736923</t>
  </si>
  <si>
    <t>https://podminky.urs.cz/item/CS_URS_2024_01/631311115</t>
  </si>
  <si>
    <t>Skladba_F10*0,07</t>
  </si>
  <si>
    <t>Skladba_F13*0,089</t>
  </si>
  <si>
    <t>110</t>
  </si>
  <si>
    <t>631319011</t>
  </si>
  <si>
    <t>Příplatek k cenám mazanin za úpravu povrchu mazaniny přehlazením, mazanina tl. přes 50 do 80 mm</t>
  </si>
  <si>
    <t>1050757970</t>
  </si>
  <si>
    <t>https://podminky.urs.cz/item/CS_URS_2024_01/631319011</t>
  </si>
  <si>
    <t>111</t>
  </si>
  <si>
    <t>631319171</t>
  </si>
  <si>
    <t>Příplatek k cenám mazanin za stržení povrchu spodní vrstvy mazaniny latí před vložením výztuže nebo pletiva pro tl. obou vrstev mazaniny přes 50 do 80 mm</t>
  </si>
  <si>
    <t>424676411</t>
  </si>
  <si>
    <t>https://podminky.urs.cz/item/CS_URS_2024_01/631319171</t>
  </si>
  <si>
    <t>112</t>
  </si>
  <si>
    <t>631319181</t>
  </si>
  <si>
    <t>Příplatek k cenám mazanin za sklon přes 15° do 35° od vodorovné roviny mazanina tl. přes 50 do 80 mm</t>
  </si>
  <si>
    <t>-1850784548</t>
  </si>
  <si>
    <t>https://podminky.urs.cz/item/CS_URS_2024_01/631319181</t>
  </si>
  <si>
    <t>113</t>
  </si>
  <si>
    <t>631319195</t>
  </si>
  <si>
    <t>Příplatek k cenám mazanin za malou plochu do 5 m2 jednotlivě mazanina tl. přes 50 do 80 mm</t>
  </si>
  <si>
    <t>455508056</t>
  </si>
  <si>
    <t>https://podminky.urs.cz/item/CS_URS_2024_01/631319195</t>
  </si>
  <si>
    <t>114</t>
  </si>
  <si>
    <t>631362021</t>
  </si>
  <si>
    <t>Výztuž mazanin ze svařovaných sítí z drátů typu KARI</t>
  </si>
  <si>
    <t>-813951775</t>
  </si>
  <si>
    <t>https://podminky.urs.cz/item/CS_URS_2024_01/631362021</t>
  </si>
  <si>
    <t>kari síť 150/150/6 - 3,03 kg/m2</t>
  </si>
  <si>
    <t>Skladba_F10*3,03*1,3*0,001</t>
  </si>
  <si>
    <t>Skladba_F13*3,03*1,3*0,001</t>
  </si>
  <si>
    <t>2,2*0,5*3,03*1,3*0,001*3</t>
  </si>
  <si>
    <t>115</t>
  </si>
  <si>
    <t>632451234</t>
  </si>
  <si>
    <t>Potěr cementový samonivelační litý tř. C 25, tl. přes 45 do 50 mm</t>
  </si>
  <si>
    <t>-1352545415</t>
  </si>
  <si>
    <t>https://podminky.urs.cz/item/CS_URS_2024_01/632451234</t>
  </si>
  <si>
    <t>116</t>
  </si>
  <si>
    <t>632451292</t>
  </si>
  <si>
    <t>Potěr cementový samonivelační litý Příplatek k cenám za každých dalších i započatých 5 mm tloušťky přes 50 mm tř. C 25</t>
  </si>
  <si>
    <t>-1317755352</t>
  </si>
  <si>
    <t>https://podminky.urs.cz/item/CS_URS_2024_01/632451292</t>
  </si>
  <si>
    <t>Skladba_F11 *4</t>
  </si>
  <si>
    <t>Skladba_F31*4</t>
  </si>
  <si>
    <t>Skladba_F32*4</t>
  </si>
  <si>
    <t>117</t>
  </si>
  <si>
    <t>632452421R</t>
  </si>
  <si>
    <t>Vyrovnání nerovností stropních panelů pro položení střešníhopláště</t>
  </si>
  <si>
    <t>-1553409202</t>
  </si>
  <si>
    <t>20% povrchů vyrovnání</t>
  </si>
  <si>
    <t>273,6*0,2</t>
  </si>
  <si>
    <t>118</t>
  </si>
  <si>
    <t>632481213</t>
  </si>
  <si>
    <t>Separační vrstva k oddělení podlahových vrstev z polyetylénové fólie</t>
  </si>
  <si>
    <t>-2047923873</t>
  </si>
  <si>
    <t>https://podminky.urs.cz/item/CS_URS_2024_01/632481213</t>
  </si>
  <si>
    <t>119</t>
  </si>
  <si>
    <t>637211131</t>
  </si>
  <si>
    <t>Okapový chodník z dlaždic betonových do kameniva s vyplněním spár drobným kamenivem, tl. dlaždic 40 mm</t>
  </si>
  <si>
    <t>1989413093</t>
  </si>
  <si>
    <t>https://podminky.urs.cz/item/CS_URS_2024_01/637211131</t>
  </si>
  <si>
    <t>"OV.27" 81,9*0,4</t>
  </si>
  <si>
    <t>120</t>
  </si>
  <si>
    <t>637311131</t>
  </si>
  <si>
    <t>Okapový chodník z obrubníků betonových zahradních, se zalitím spár cementovou maltou do lože z betonu prostého</t>
  </si>
  <si>
    <t>1365384705</t>
  </si>
  <si>
    <t>https://podminky.urs.cz/item/CS_URS_2024_01/637311131</t>
  </si>
  <si>
    <t>"OV.40" 81,9</t>
  </si>
  <si>
    <t>121</t>
  </si>
  <si>
    <t>642942611</t>
  </si>
  <si>
    <t>Osazování zárubní nebo rámů kovových dveřních lisovaných nebo z úhelníků bez dveřních křídel na montážní pěnu, plochy otvoru do 2,5 m2</t>
  </si>
  <si>
    <t>1770293990</t>
  </si>
  <si>
    <t>https://podminky.urs.cz/item/CS_URS_2024_01/642942611</t>
  </si>
  <si>
    <t>D.1.1 Technická zpráva</t>
  </si>
  <si>
    <t>D.1.1.c.7 Kniha výpis interiérových dveří</t>
  </si>
  <si>
    <t>"Di07" 1</t>
  </si>
  <si>
    <t>"Di08" 1</t>
  </si>
  <si>
    <t>"Di09" 1</t>
  </si>
  <si>
    <t>"Di10" 1</t>
  </si>
  <si>
    <t>"Di11" 1</t>
  </si>
  <si>
    <t>"Di19" 1</t>
  </si>
  <si>
    <t>"Di20" 1</t>
  </si>
  <si>
    <t>"Di21" 1</t>
  </si>
  <si>
    <t>"Di22" 1</t>
  </si>
  <si>
    <t>"Di23" 1</t>
  </si>
  <si>
    <t>"Di26" 1</t>
  </si>
  <si>
    <t>"Di28" 1</t>
  </si>
  <si>
    <t>"Di29" 1</t>
  </si>
  <si>
    <t>"Di30" 1</t>
  </si>
  <si>
    <t>"Di31" 1</t>
  </si>
  <si>
    <t>"Di32" 1</t>
  </si>
  <si>
    <t>"Di33" 1</t>
  </si>
  <si>
    <t>"Di34" 1</t>
  </si>
  <si>
    <t>"Di35" 1</t>
  </si>
  <si>
    <t>"Di36" 1</t>
  </si>
  <si>
    <t>"Di37" 1</t>
  </si>
  <si>
    <t>"Di38" 1</t>
  </si>
  <si>
    <t>"Di39" 1</t>
  </si>
  <si>
    <t>"Di40" 1</t>
  </si>
  <si>
    <t>"Di41" 1</t>
  </si>
  <si>
    <t>122</t>
  </si>
  <si>
    <t>55331551R</t>
  </si>
  <si>
    <t>zárubeň jednokřídlá ocelová pro bezfalcové dveře  rozměru 700/2100mm, s polodrážkou pro TPE, tři dveřní závěsy, žárově pozinkovaný plech tl. 1,5 mm, dodatečná montáž do otvoru, práškový nástřik</t>
  </si>
  <si>
    <t>1505141670</t>
  </si>
  <si>
    <t>123</t>
  </si>
  <si>
    <t>55331552R</t>
  </si>
  <si>
    <t>zárubeň jednokřídlá ocelová pro bezfalcové dveře  rozměru 800/2100mm, s polodrážkou pro TPE, tři dveřní závěsy, žárově pozinkovaný plech tl. 1,5 mm, dodatečná montáž do otvoru, práškový nástřik</t>
  </si>
  <si>
    <t>-1079911041</t>
  </si>
  <si>
    <t>124</t>
  </si>
  <si>
    <t>55331553R</t>
  </si>
  <si>
    <t>zárubeň jednokřídlá ocelová pro bezfalcové dveře  rozměru 900/2100mm, s polodrážkou pro TPE, tři dveřní závěsy, žárově pozinkovaný plech tl. 1,5 mm, dodatečná montáž do otvoru, práškový nástřik</t>
  </si>
  <si>
    <t>590360728</t>
  </si>
  <si>
    <t>125</t>
  </si>
  <si>
    <t>642942721</t>
  </si>
  <si>
    <t>Osazování zárubní nebo rámů kovových dveřních lisovaných nebo z úhelníků bez dveřních křídel na montážní pěnu, plochy otvoru přes 2,5 do 4,5 m2</t>
  </si>
  <si>
    <t>1772547360</t>
  </si>
  <si>
    <t>https://podminky.urs.cz/item/CS_URS_2024_01/642942721</t>
  </si>
  <si>
    <t>"Di02" 1</t>
  </si>
  <si>
    <t>"Di03" 1</t>
  </si>
  <si>
    <t>"Di04" 1</t>
  </si>
  <si>
    <t>"Di05" 1</t>
  </si>
  <si>
    <t>"Di06" 1</t>
  </si>
  <si>
    <t>"Di14" 1</t>
  </si>
  <si>
    <t>"Di15" 1</t>
  </si>
  <si>
    <t>"Di16" 1</t>
  </si>
  <si>
    <t>"Di17" 1</t>
  </si>
  <si>
    <t>"Di18" 1</t>
  </si>
  <si>
    <t>"Di25" 1</t>
  </si>
  <si>
    <t>"Di27" 1</t>
  </si>
  <si>
    <t>126</t>
  </si>
  <si>
    <t>55331756R</t>
  </si>
  <si>
    <t>zárubeň jednokřídlá ocelová pro bezfalcové dveře  rozměru 1300/2100mm, s polodrážkou pro TPE, tři dveřní závěsy, žárově pozinkovaný plech tl. 1,5 mm, dodatečná montáž do otvoru, práškový nástřik</t>
  </si>
  <si>
    <t>1702535570</t>
  </si>
  <si>
    <t>127</t>
  </si>
  <si>
    <t>642945111</t>
  </si>
  <si>
    <t>Osazování ocelových zárubní protipožárních nebo protiplynových dveří do vynechaného otvoru, s obetonováním, dveří jednokřídlových do 2,5 m2</t>
  </si>
  <si>
    <t>1108841573</t>
  </si>
  <si>
    <t>https://podminky.urs.cz/item/CS_URS_2024_01/642945111</t>
  </si>
  <si>
    <t>D.1.1c.7 Výpis interiérovýc dveří</t>
  </si>
  <si>
    <t>"Di12" 1</t>
  </si>
  <si>
    <t>128</t>
  </si>
  <si>
    <t>55331562R</t>
  </si>
  <si>
    <t>zárubeň jednokřídlá ocelová pro bezfalcové dveře  rozměru 800/2100mm, s PO EI 30 DP3, s polodrážkou pro TPE, tři dveřní závěsy, žárově pozinkovaný plech tl. 1,5 mm, dodatečná montáž do otvoru, práškový nástřik</t>
  </si>
  <si>
    <t>-1681668194</t>
  </si>
  <si>
    <t>D.1.1c.7 Výpis interiérových dveří</t>
  </si>
  <si>
    <t>Ostatní konstrukce a práce, bourání</t>
  </si>
  <si>
    <t>129</t>
  </si>
  <si>
    <t>941111122</t>
  </si>
  <si>
    <t>Lešení řadové trubkové lehké pracovní s podlahami s provozním zatížením tř. 3 do 200 kg/m2 šířky tř. W09 od 0,9 do 1,2 m, výšky výšky přes 10 do 25 m montáž</t>
  </si>
  <si>
    <t>669671515</t>
  </si>
  <si>
    <t>https://podminky.urs.cz/item/CS_URS_2024_01/941111122</t>
  </si>
  <si>
    <t>D.1.1.b.7 - SO.01 Pohledy</t>
  </si>
  <si>
    <t>D.1.1.b.8 - SO.01 Pohledy</t>
  </si>
  <si>
    <t>92,5*12</t>
  </si>
  <si>
    <t>130</t>
  </si>
  <si>
    <t>941111222</t>
  </si>
  <si>
    <t>Lešení řadové trubkové lehké pracovní s podlahami s provozním zatížením tř. 3 do 200 kg/m2 šířky tř. W09 od 0,9 do 1,2 m, výšky výšky přes 10 do 25 m příplatek k ceně za každý den použití</t>
  </si>
  <si>
    <t>-31986680</t>
  </si>
  <si>
    <t>https://podminky.urs.cz/item/CS_URS_2024_01/941111222</t>
  </si>
  <si>
    <t>leseni*180</t>
  </si>
  <si>
    <t>131</t>
  </si>
  <si>
    <t>941111822</t>
  </si>
  <si>
    <t>Lešení řadové trubkové lehké pracovní s podlahami s provozním zatížením tř. 3 do 200 kg/m2 šířky tř. W09 od 0,9 do 1,2 m, výšky výšky přes 10 do 25 m demontáž</t>
  </si>
  <si>
    <t>-393381230</t>
  </si>
  <si>
    <t>https://podminky.urs.cz/item/CS_URS_2024_01/941111822</t>
  </si>
  <si>
    <t>132</t>
  </si>
  <si>
    <t>944511111</t>
  </si>
  <si>
    <t>Síť ochranná zavěšená na konstrukci lešení z textilie z umělých vláken montáž</t>
  </si>
  <si>
    <t>-1111128696</t>
  </si>
  <si>
    <t>https://podminky.urs.cz/item/CS_URS_2024_01/944511111</t>
  </si>
  <si>
    <t>133</t>
  </si>
  <si>
    <t>944511211</t>
  </si>
  <si>
    <t>Síť ochranná zavěšená na konstrukci lešení z textilie z umělých vláken příplatek k ceně za každý den použití</t>
  </si>
  <si>
    <t>-1248082679</t>
  </si>
  <si>
    <t>https://podminky.urs.cz/item/CS_URS_2024_01/944511211</t>
  </si>
  <si>
    <t>134</t>
  </si>
  <si>
    <t>944511811</t>
  </si>
  <si>
    <t>Síť ochranná zavěšená na konstrukci lešení z textilie z umělých vláken demontáž</t>
  </si>
  <si>
    <t>1239377518</t>
  </si>
  <si>
    <t>https://podminky.urs.cz/item/CS_URS_2024_01/944511811</t>
  </si>
  <si>
    <t>135</t>
  </si>
  <si>
    <t>949101111</t>
  </si>
  <si>
    <t>Lešení pomocné pracovní pro objekty pozemních staveb pro zatížení do 150 kg/m2, o výšce lešeňové podlahy do 1,9 m</t>
  </si>
  <si>
    <t>-1623294878</t>
  </si>
  <si>
    <t>https://podminky.urs.cz/item/CS_URS_2024_01/949101111</t>
  </si>
  <si>
    <t>235,73</t>
  </si>
  <si>
    <t>235,28</t>
  </si>
  <si>
    <t>230,73</t>
  </si>
  <si>
    <t>136</t>
  </si>
  <si>
    <t>949311112</t>
  </si>
  <si>
    <t>Lešení trubkové do šachet (výtahových, potrubních) o půdorysné ploše do 6 m2, výšky přes 10 do 20 m montáž</t>
  </si>
  <si>
    <t>45835873</t>
  </si>
  <si>
    <t>https://podminky.urs.cz/item/CS_URS_2024_01/949311112</t>
  </si>
  <si>
    <t>137</t>
  </si>
  <si>
    <t>949311212</t>
  </si>
  <si>
    <t>Lešení trubkové do šachet (výtahových, potrubních) o půdorysné ploše do 6 m2, výšky přes 10 do 20 m příplatek k ceně za každý den použití</t>
  </si>
  <si>
    <t>1908416202</t>
  </si>
  <si>
    <t>https://podminky.urs.cz/item/CS_URS_2024_01/949311212</t>
  </si>
  <si>
    <t>12,45*30</t>
  </si>
  <si>
    <t>138</t>
  </si>
  <si>
    <t>949311812</t>
  </si>
  <si>
    <t>Lešení trubkové do šachet (výtahových, potrubních) o půdorysné ploše do 6 m2, výšky přes 10 do 20 m demontáž</t>
  </si>
  <si>
    <t>1696260602</t>
  </si>
  <si>
    <t>https://podminky.urs.cz/item/CS_URS_2024_01/949311812</t>
  </si>
  <si>
    <t>139</t>
  </si>
  <si>
    <t>952901111</t>
  </si>
  <si>
    <t>Vyčištění budov nebo objektů před předáním do užívání budov bytové nebo občanské výstavby, světlé výšky podlaží do 4 m</t>
  </si>
  <si>
    <t>-462149603</t>
  </si>
  <si>
    <t>https://podminky.urs.cz/item/CS_URS_2024_01/952901111</t>
  </si>
  <si>
    <t>140</t>
  </si>
  <si>
    <t>953312112</t>
  </si>
  <si>
    <t>Vložky svislé do dilatačních spár z polystyrenových desek fasádních včetně dodání a osazení, v jakémkoliv zdivu přes 10 do 20 mm</t>
  </si>
  <si>
    <t>-1363480672</t>
  </si>
  <si>
    <t>https://podminky.urs.cz/item/CS_URS_2024_01/953312112</t>
  </si>
  <si>
    <t>D.1.1.c.9.2 Detail 2</t>
  </si>
  <si>
    <t>výtahová šachta</t>
  </si>
  <si>
    <t>12*1,25</t>
  </si>
  <si>
    <t>141</t>
  </si>
  <si>
    <t>953611211</t>
  </si>
  <si>
    <t>Schodišťový prvek pro útlum kročejového hluku zvukově izolační mezi schody a stěnou - dilatační spárová deska, dl. 1 m</t>
  </si>
  <si>
    <t>394715655</t>
  </si>
  <si>
    <t>https://podminky.urs.cz/item/CS_URS_2024_01/953611211</t>
  </si>
  <si>
    <t>D.1.1.c.4</t>
  </si>
  <si>
    <t>"OV.41" 24</t>
  </si>
  <si>
    <t>142</t>
  </si>
  <si>
    <t>953921111</t>
  </si>
  <si>
    <t>Dlaždice betonové na sucho na ploché střechy kladené jednotlivě volně s mezerami např. pro schůdnost po měkké krytině, pro trvalé zatížení krytin, rozměru 300 x 300 mm</t>
  </si>
  <si>
    <t>-113018770</t>
  </si>
  <si>
    <t>https://podminky.urs.cz/item/CS_URS_2024_01/953921111</t>
  </si>
  <si>
    <t>"OV.23" 23</t>
  </si>
  <si>
    <t>143</t>
  </si>
  <si>
    <t>953941211</t>
  </si>
  <si>
    <t>Osazování drobných kovových předmětů se zalitím maltou cementovou, do vysekaných kapes nebo připravených otvorů konzol nebo kotev, např. pro schodišťová madla do zdí, radiátorové konzoly apod.</t>
  </si>
  <si>
    <t>-338712881</t>
  </si>
  <si>
    <t>https://podminky.urs.cz/item/CS_URS_2024_01/953941211</t>
  </si>
  <si>
    <t>D.1.1.c.2 Výpis truhlářských výrobků</t>
  </si>
  <si>
    <t>"TV.01" 55</t>
  </si>
  <si>
    <t>144</t>
  </si>
  <si>
    <t>54889030R</t>
  </si>
  <si>
    <t>uchycení madla na zeď D 48 mm</t>
  </si>
  <si>
    <t>-1816521595</t>
  </si>
  <si>
    <t>145</t>
  </si>
  <si>
    <t>953941211R</t>
  </si>
  <si>
    <t>Kompletní dodávka a montáž požární krabičky na generální klíč (plast, čiré sklo) 74x74x23 mm</t>
  </si>
  <si>
    <t>1295091278</t>
  </si>
  <si>
    <t xml:space="preserve">"OV.02" 2 </t>
  </si>
  <si>
    <t>146</t>
  </si>
  <si>
    <t>953943211</t>
  </si>
  <si>
    <t>Osazování drobných kovových předmětů kotvených do stěny hasicího přístroje</t>
  </si>
  <si>
    <t>-1852114197</t>
  </si>
  <si>
    <t>https://podminky.urs.cz/item/CS_URS_2024_01/953943211</t>
  </si>
  <si>
    <t>"OV.01" 4</t>
  </si>
  <si>
    <t>147</t>
  </si>
  <si>
    <t>44932114</t>
  </si>
  <si>
    <t>přístroj hasicí ruční práškový PG 6 LE</t>
  </si>
  <si>
    <t>-1906027620</t>
  </si>
  <si>
    <t>148</t>
  </si>
  <si>
    <t>953943212</t>
  </si>
  <si>
    <t>Osazování drobných kovových předmětů kotvených do stěny skříně pro hasicí přístroj</t>
  </si>
  <si>
    <t>1558017650</t>
  </si>
  <si>
    <t>https://podminky.urs.cz/item/CS_URS_2024_01/953943212</t>
  </si>
  <si>
    <t>149</t>
  </si>
  <si>
    <t>44983131</t>
  </si>
  <si>
    <t>skříňka na RHP</t>
  </si>
  <si>
    <t>923192077</t>
  </si>
  <si>
    <t>150</t>
  </si>
  <si>
    <t>971033441</t>
  </si>
  <si>
    <t>Vybourání otvorů ve zdivu základovém nebo nadzákladovém z cihel, tvárnic, příčkovek z cihel pálených na maltu vápennou nebo vápenocementovou plochy do 0,25 m2, tl. do 300 mm</t>
  </si>
  <si>
    <t>-207744930</t>
  </si>
  <si>
    <t>https://podminky.urs.cz/item/CS_URS_2024_01/971033441</t>
  </si>
  <si>
    <t>D.1.1.b.2.SO.01 Půdorys 1.NP</t>
  </si>
  <si>
    <t>"§07" 34</t>
  </si>
  <si>
    <t>D.1.1.b.3.SO.01 Půdorys 2.NP</t>
  </si>
  <si>
    <t xml:space="preserve">"§07" 34 </t>
  </si>
  <si>
    <t>D.1.1.b.3.SO.01 Půdorys 3.NP</t>
  </si>
  <si>
    <t>151</t>
  </si>
  <si>
    <t>973031151</t>
  </si>
  <si>
    <t>Vysekání výklenků nebo kapes ve zdivu z cihel na maltu vápennou nebo vápenocementovou výklenků, pohledové plochy přes 0,25 m2</t>
  </si>
  <si>
    <t>1734829543</t>
  </si>
  <si>
    <t>https://podminky.urs.cz/item/CS_URS_2024_01/973031151</t>
  </si>
  <si>
    <t>"§09" 0,6*0,3*0,3+0,8*0,8*0,2</t>
  </si>
  <si>
    <t>"§09" 0,6*0,3*0,3*2+0,8*0,8*0,2</t>
  </si>
  <si>
    <t>152</t>
  </si>
  <si>
    <t>974032666</t>
  </si>
  <si>
    <t>Vysekání rýh ve stěnách nebo příčkách z dutých cihel, tvárnic, desek pro vtahování nosníků do zdí před vybouráním otvoru do hl. 150 mm, při výšce nosníku do 250 mm</t>
  </si>
  <si>
    <t>-1478485434</t>
  </si>
  <si>
    <t>https://podminky.urs.cz/item/CS_URS_2024_01/974032666</t>
  </si>
  <si>
    <t>"§09" 2,2</t>
  </si>
  <si>
    <t>"§09" 2,2*2</t>
  </si>
  <si>
    <t>"§09" 2,2*4</t>
  </si>
  <si>
    <t>997</t>
  </si>
  <si>
    <t>Přesun sutě</t>
  </si>
  <si>
    <t>153</t>
  </si>
  <si>
    <t>997013213</t>
  </si>
  <si>
    <t>Vnitrostaveništní doprava suti a vybouraných hmot vodorovně do 50 m svisle ručně pro budovy a haly výšky přes 9 do 12 m</t>
  </si>
  <si>
    <t>-755274310</t>
  </si>
  <si>
    <t>https://podminky.urs.cz/item/CS_URS_2023_02/997013213</t>
  </si>
  <si>
    <t>154</t>
  </si>
  <si>
    <t>997013509</t>
  </si>
  <si>
    <t>Odvoz suti a vybouraných hmot na skládku nebo meziskládku se složením, na vzdálenost Příplatek k ceně za každý další i započatý 1 km přes 1 km</t>
  </si>
  <si>
    <t>-2122366127</t>
  </si>
  <si>
    <t>https://podminky.urs.cz/item/CS_URS_2023_02/997013509</t>
  </si>
  <si>
    <t>15,811*15 'Přepočtené koeficientem množství</t>
  </si>
  <si>
    <t>155</t>
  </si>
  <si>
    <t>997013511</t>
  </si>
  <si>
    <t>Odvoz suti a vybouraných hmot z meziskládky na skládku s naložením a se složením, na vzdálenost do 1 km</t>
  </si>
  <si>
    <t>-1454725398</t>
  </si>
  <si>
    <t>https://podminky.urs.cz/item/CS_URS_2023_02/997013511</t>
  </si>
  <si>
    <t>156</t>
  </si>
  <si>
    <t>997013631</t>
  </si>
  <si>
    <t>Poplatek za uložení stavebního odpadu na skládce (skládkovné) směsného stavebního a demoličního zatříděného do Katalogu odpadů pod kódem 17 09 04</t>
  </si>
  <si>
    <t>320142143</t>
  </si>
  <si>
    <t>https://podminky.urs.cz/item/CS_URS_2023_02/997013631</t>
  </si>
  <si>
    <t>998</t>
  </si>
  <si>
    <t>Přesun hmot</t>
  </si>
  <si>
    <t>157</t>
  </si>
  <si>
    <t>998011002</t>
  </si>
  <si>
    <t>Přesun hmot pro budovy občanské výstavby, bydlení, výrobu a služby s nosnou svislou konstrukcí zděnou z cihel, tvárnic nebo kamene vodorovná dopravní vzdálenost do 100 m základní pro budovy výšky přes 6 do 12 m</t>
  </si>
  <si>
    <t>1062890449</t>
  </si>
  <si>
    <t>https://podminky.urs.cz/item/CS_URS_2024_01/998011002</t>
  </si>
  <si>
    <t>PSV</t>
  </si>
  <si>
    <t>Práce a dodávky PSV</t>
  </si>
  <si>
    <t>711</t>
  </si>
  <si>
    <t>Izolace proti vodě, vlhkosti a plynům</t>
  </si>
  <si>
    <t>158</t>
  </si>
  <si>
    <t>711111001</t>
  </si>
  <si>
    <t>Provedení izolace proti zemní vlhkosti natěradly a tmely za studena na ploše vodorovné V nátěrem penetračním</t>
  </si>
  <si>
    <t>-1590095267</t>
  </si>
  <si>
    <t>https://podminky.urs.cz/item/CS_URS_2024_01/711111001</t>
  </si>
  <si>
    <t xml:space="preserve"> Skladba F.1.0, F.1.1., F.1.3</t>
  </si>
  <si>
    <t>274,42</t>
  </si>
  <si>
    <t>10,58</t>
  </si>
  <si>
    <t>159</t>
  </si>
  <si>
    <t>11163150</t>
  </si>
  <si>
    <t>lak penetrační asfaltový</t>
  </si>
  <si>
    <t>-598674431</t>
  </si>
  <si>
    <t>285*0,0003 'Přepočtené koeficientem množství</t>
  </si>
  <si>
    <t>160</t>
  </si>
  <si>
    <t>711112001</t>
  </si>
  <si>
    <t>Provedení izolace proti zemní vlhkosti natěradly a tmely za studena na ploše svislé S nátěrem penetračním</t>
  </si>
  <si>
    <t>963173180</t>
  </si>
  <si>
    <t>https://podminky.urs.cz/item/CS_URS_2024_01/711112001</t>
  </si>
  <si>
    <t>"Skladba W.4.1" 86,5*1,3</t>
  </si>
  <si>
    <t>12*1,3</t>
  </si>
  <si>
    <t>161</t>
  </si>
  <si>
    <t>-41944522</t>
  </si>
  <si>
    <t>128,05*0,00034 'Přepočtené koeficientem množství</t>
  </si>
  <si>
    <t>162</t>
  </si>
  <si>
    <t>711141559</t>
  </si>
  <si>
    <t>Provedení izolace proti zemní vlhkosti pásy přitavením NAIP na ploše vodorovné V</t>
  </si>
  <si>
    <t>1391312404</t>
  </si>
  <si>
    <t>https://podminky.urs.cz/item/CS_URS_2024_01/711141559</t>
  </si>
  <si>
    <t>163</t>
  </si>
  <si>
    <t>62853004</t>
  </si>
  <si>
    <t>pás asfaltový natavitelný modifikovaný SBS s vložkou ze skleněné tkaniny a spalitelnou PE fólií nebo jemnozrnným minerálním posypem na horním povrchu tl 4,0mm</t>
  </si>
  <si>
    <t>720658077</t>
  </si>
  <si>
    <t>285*1,1655 'Přepočtené koeficientem množství</t>
  </si>
  <si>
    <t>164</t>
  </si>
  <si>
    <t>711142559</t>
  </si>
  <si>
    <t>Provedení izolace proti zemní vlhkosti pásy přitavením NAIP na ploše svislé S</t>
  </si>
  <si>
    <t>970066773</t>
  </si>
  <si>
    <t>https://podminky.urs.cz/item/CS_URS_2024_01/711142559</t>
  </si>
  <si>
    <t>165</t>
  </si>
  <si>
    <t>1584335187</t>
  </si>
  <si>
    <t>128,05*1,221 'Přepočtené koeficientem množství</t>
  </si>
  <si>
    <t>166</t>
  </si>
  <si>
    <t>711161212</t>
  </si>
  <si>
    <t>Izolace proti zemní vlhkosti a beztlakové vodě nopovými fóliemi na ploše svislé S vrstva ochranná, odvětrávací a drenážní výška nopku 8,0 mm, tl. fólie do 0,6 mm</t>
  </si>
  <si>
    <t>1703032386</t>
  </si>
  <si>
    <t>https://podminky.urs.cz/item/CS_URS_2024_01/711161212</t>
  </si>
  <si>
    <t>86,5*1</t>
  </si>
  <si>
    <t>167</t>
  </si>
  <si>
    <t>711161383</t>
  </si>
  <si>
    <t>Izolace proti zemní vlhkosti a beztlakové vodě nopovými fóliemi ostatní ukončení izolace lištou</t>
  </si>
  <si>
    <t>-1828713865</t>
  </si>
  <si>
    <t>https://podminky.urs.cz/item/CS_URS_2024_01/711161383</t>
  </si>
  <si>
    <t>86,5</t>
  </si>
  <si>
    <t>168</t>
  </si>
  <si>
    <t>711161385</t>
  </si>
  <si>
    <t>Izolace proti zemní vlhkosti a beztlakové vodě nopovými fóliemi ostatní tvarovka připevněná k fóliím samolepící páskou, koutová</t>
  </si>
  <si>
    <t>1626433127</t>
  </si>
  <si>
    <t>https://podminky.urs.cz/item/CS_URS_2024_01/711161385</t>
  </si>
  <si>
    <t>169</t>
  </si>
  <si>
    <t>711161386</t>
  </si>
  <si>
    <t>Izolace proti zemní vlhkosti a beztlakové vodě nopovými fóliemi ostatní tvarovka připevněná k fóliím samolepící páskou, rohová</t>
  </si>
  <si>
    <t>1570611377</t>
  </si>
  <si>
    <t>https://podminky.urs.cz/item/CS_URS_2024_01/711161386</t>
  </si>
  <si>
    <t>170</t>
  </si>
  <si>
    <t>711493001</t>
  </si>
  <si>
    <t>Provedení dvojitého hydroizolačního systému pro izolaci spodní stavby proti povrchové a podpovrchové tlakové vodě ostatní opracování prostupu, průměru do 200 mm</t>
  </si>
  <si>
    <t>234439549</t>
  </si>
  <si>
    <t>https://podminky.urs.cz/item/CS_URS_2024_01/711493001</t>
  </si>
  <si>
    <t>"OV.31" 2</t>
  </si>
  <si>
    <t>"OV.34" 6</t>
  </si>
  <si>
    <t>171</t>
  </si>
  <si>
    <t>62851017R</t>
  </si>
  <si>
    <t>prostupová tvarovka do spodní stavby s integrovanou bitumenovou manžetou  DN 110</t>
  </si>
  <si>
    <t>38743023</t>
  </si>
  <si>
    <t>172</t>
  </si>
  <si>
    <t>62851018R</t>
  </si>
  <si>
    <t>prostupová tvarovka do spodní stavby s integrovanou bitumenovou manžetou DN 125</t>
  </si>
  <si>
    <t>-40648662</t>
  </si>
  <si>
    <t>173</t>
  </si>
  <si>
    <t>711745567</t>
  </si>
  <si>
    <t>Provedení detailů pásy přitavením spojů obrácených nebo zpětných se zesílením rš 500 mm NAIP</t>
  </si>
  <si>
    <t>-1104986581</t>
  </si>
  <si>
    <t>https://podminky.urs.cz/item/CS_URS_2024_01/711745567</t>
  </si>
  <si>
    <t>11,1</t>
  </si>
  <si>
    <t>174</t>
  </si>
  <si>
    <t>998711202</t>
  </si>
  <si>
    <t>Přesun hmot pro izolace proti vodě, vlhkosti a plynům stanovený procentní sazbou (%) z ceny vodorovná dopravní vzdálenost do 50 m základní v objektech výšky přes 6 do 12 m</t>
  </si>
  <si>
    <t>%</t>
  </si>
  <si>
    <t>-1471411992</t>
  </si>
  <si>
    <t>https://podminky.urs.cz/item/CS_URS_2024_01/998711202</t>
  </si>
  <si>
    <t>712</t>
  </si>
  <si>
    <t>Povlakové krytiny</t>
  </si>
  <si>
    <t>175</t>
  </si>
  <si>
    <t>712311101</t>
  </si>
  <si>
    <t>Provedení povlakové krytiny střech plochých do 10° natěradly a tmely za studena nátěrem lakem penetračním nebo asfaltovým</t>
  </si>
  <si>
    <t>-2090937714</t>
  </si>
  <si>
    <t>https://podminky.urs.cz/item/CS_URS_2024_01/712311101</t>
  </si>
  <si>
    <t>176</t>
  </si>
  <si>
    <t>11163153</t>
  </si>
  <si>
    <t>emulze asfaltová penetrační</t>
  </si>
  <si>
    <t>litr</t>
  </si>
  <si>
    <t>-566677183</t>
  </si>
  <si>
    <t>282,5*0,35 'Přepočtené koeficientem množství</t>
  </si>
  <si>
    <t>177</t>
  </si>
  <si>
    <t>712341559</t>
  </si>
  <si>
    <t>Provedení povlakové krytiny střech plochých do 10° pásy přitavením NAIP v plné ploše</t>
  </si>
  <si>
    <t>958762681</t>
  </si>
  <si>
    <t>https://podminky.urs.cz/item/CS_URS_2024_01/712341559</t>
  </si>
  <si>
    <t>178</t>
  </si>
  <si>
    <t>-1759660857</t>
  </si>
  <si>
    <t>282,5*1,165 'Přepočtené koeficientem množství</t>
  </si>
  <si>
    <t>179</t>
  </si>
  <si>
    <t>712341715</t>
  </si>
  <si>
    <t>Provedení povlakové krytiny střech plochých do 10° pásy přitavením NAIP ostatní činnosti při pokládání pásů (materiál ve specifikaci) zaizolování prostupů střešní rovinou kruhový průřez, průměr do 300 mm</t>
  </si>
  <si>
    <t>-1676180057</t>
  </si>
  <si>
    <t>https://podminky.urs.cz/item/CS_URS_2024_01/712341715</t>
  </si>
  <si>
    <t>"OV.28" 2</t>
  </si>
  <si>
    <t>"OV.29" 7</t>
  </si>
  <si>
    <t>"OV.30" 3</t>
  </si>
  <si>
    <t>180</t>
  </si>
  <si>
    <t>62851031</t>
  </si>
  <si>
    <t>prostup parozábranou s integrovanou manžetou z modifikovaného asfaltového pásu DN 70</t>
  </si>
  <si>
    <t>187344447</t>
  </si>
  <si>
    <t>181</t>
  </si>
  <si>
    <t>62851032</t>
  </si>
  <si>
    <t>prostup parozábranou s integrovanou manžetou z modifikovaného asfaltového pásu DN 100</t>
  </si>
  <si>
    <t>801292923</t>
  </si>
  <si>
    <t>182</t>
  </si>
  <si>
    <t>62851033</t>
  </si>
  <si>
    <t>prostup parozábranou s integrovanou manžetou z modifikovaného asfaltového pásu DN 125</t>
  </si>
  <si>
    <t>551976883</t>
  </si>
  <si>
    <t>183</t>
  </si>
  <si>
    <t>712361701</t>
  </si>
  <si>
    <t>Provedení povlakové krytiny střech plochých do 10° fólií položenou volně s přilepením spojů</t>
  </si>
  <si>
    <t>285705359</t>
  </si>
  <si>
    <t>https://podminky.urs.cz/item/CS_URS_2024_01/712361701</t>
  </si>
  <si>
    <t>300,64-8,9</t>
  </si>
  <si>
    <t>184</t>
  </si>
  <si>
    <t>28343012</t>
  </si>
  <si>
    <t>fólie hydroizolační střešní mPVC určená ke stabilizaci přitížením a do vegetačních střech tl 1,5mm</t>
  </si>
  <si>
    <t>1156508785</t>
  </si>
  <si>
    <t>300,64*1,1655 'Přepočtené koeficientem množství</t>
  </si>
  <si>
    <t>185</t>
  </si>
  <si>
    <t>712363115</t>
  </si>
  <si>
    <t>Provedení povlakové krytiny střech plochých do 10° fólií ostatní činnosti při pokládání hydroizolačních fólií (materiál ve specifikaci) zaizolování prostupů střešní rovinou kruhový průřez, průměr do 300 mm</t>
  </si>
  <si>
    <t>-1820162822</t>
  </si>
  <si>
    <t>https://podminky.urs.cz/item/CS_URS_2024_01/712363115</t>
  </si>
  <si>
    <t>"OV.16" 1</t>
  </si>
  <si>
    <t>"OV.17" 1</t>
  </si>
  <si>
    <t>"OV.25" 6</t>
  </si>
  <si>
    <t>"OV.26" 2</t>
  </si>
  <si>
    <t>"OV.32" 16</t>
  </si>
  <si>
    <t>"OV.33" 1</t>
  </si>
  <si>
    <t>186</t>
  </si>
  <si>
    <t>28342053</t>
  </si>
  <si>
    <t>komínek střešní odvětrávací s integrovanou manžetou z PVC DN 100</t>
  </si>
  <si>
    <t>-146230862</t>
  </si>
  <si>
    <t>187</t>
  </si>
  <si>
    <t>28342068</t>
  </si>
  <si>
    <t>prostup pro kabely s integrovanou manžetou z PVC DN 125</t>
  </si>
  <si>
    <t>1836945409</t>
  </si>
  <si>
    <t>188</t>
  </si>
  <si>
    <t>28342057</t>
  </si>
  <si>
    <t>odvětrání kanalizace ploché střechy s integrovanou manžetou z PVC DN 70</t>
  </si>
  <si>
    <t>-54721625</t>
  </si>
  <si>
    <t>189</t>
  </si>
  <si>
    <t>28342011</t>
  </si>
  <si>
    <t>manžeta těsnící pro prostupy hydroizolací z PVC uzavřená kruhová vnitřní průměr 40-70</t>
  </si>
  <si>
    <t>-362209270</t>
  </si>
  <si>
    <t>190</t>
  </si>
  <si>
    <t>28342010</t>
  </si>
  <si>
    <t>manžeta těsnící pro prostupy hydroizolací z PVC uzavřená kruhová vnitřní průměr 11-35</t>
  </si>
  <si>
    <t>-987945896</t>
  </si>
  <si>
    <t>191</t>
  </si>
  <si>
    <t>712363352</t>
  </si>
  <si>
    <t>Povlakové krytiny střech plochých do 10° z tvarovaných poplastovaných lišt pro mPVC vnitřní koutová lišta rš 100 mm</t>
  </si>
  <si>
    <t>-1849175302</t>
  </si>
  <si>
    <t>https://podminky.urs.cz/item/CS_URS_2024_01/712363352</t>
  </si>
  <si>
    <t>D.1.1.c.3 Výpis klempířských výrobků</t>
  </si>
  <si>
    <t>"KV.03" 101</t>
  </si>
  <si>
    <t>192</t>
  </si>
  <si>
    <t>712363353</t>
  </si>
  <si>
    <t>Povlakové krytiny střech plochých do 10° z tvarovaných poplastovaných lišt pro mPVC vnější koutová lišta rš 100 mm</t>
  </si>
  <si>
    <t>1930418275</t>
  </si>
  <si>
    <t>https://podminky.urs.cz/item/CS_URS_2024_01/712363353</t>
  </si>
  <si>
    <t>"KV.02" 96</t>
  </si>
  <si>
    <t>193</t>
  </si>
  <si>
    <t>712363354</t>
  </si>
  <si>
    <t>Povlakové krytiny střech plochých do 10° z tvarovaných poplastovaných lišt pro mPVC stěnová lišta vyhnutá rš 71 mm</t>
  </si>
  <si>
    <t>-907938338</t>
  </si>
  <si>
    <t>https://podminky.urs.cz/item/CS_URS_2024_01/712363354</t>
  </si>
  <si>
    <t>"KV.04" 5</t>
  </si>
  <si>
    <t>194</t>
  </si>
  <si>
    <t>712363357</t>
  </si>
  <si>
    <t>Povlakové krytiny střech plochých do 10° z tvarovaných poplastovaných lišt pro mPVC okapnice rš 250 mm</t>
  </si>
  <si>
    <t>1011201010</t>
  </si>
  <si>
    <t>https://podminky.urs.cz/item/CS_URS_2024_01/712363357</t>
  </si>
  <si>
    <t>"KV.01" 89</t>
  </si>
  <si>
    <t>195</t>
  </si>
  <si>
    <t>712391171</t>
  </si>
  <si>
    <t>Provedení povlakové krytiny střech plochých do 10° -ostatní práce provedení vrstvy textilní podkladní</t>
  </si>
  <si>
    <t>1037525308</t>
  </si>
  <si>
    <t>https://podminky.urs.cz/item/CS_URS_2024_01/712391171</t>
  </si>
  <si>
    <t>196</t>
  </si>
  <si>
    <t>69311068</t>
  </si>
  <si>
    <t>geotextilie netkaná separační, ochranná, filtrační, drenážní PP 300g/m2</t>
  </si>
  <si>
    <t>-684903033</t>
  </si>
  <si>
    <t>300,64*1,2 'Přepočtené koeficientem množství</t>
  </si>
  <si>
    <t>197</t>
  </si>
  <si>
    <t>712391172</t>
  </si>
  <si>
    <t>Provedení povlakové krytiny střech plochých do 10° -ostatní práce provedení vrstvy textilní ochranné</t>
  </si>
  <si>
    <t>-1279609584</t>
  </si>
  <si>
    <t>https://podminky.urs.cz/item/CS_URS_2024_01/712391172</t>
  </si>
  <si>
    <t>198</t>
  </si>
  <si>
    <t>69311082</t>
  </si>
  <si>
    <t>geotextilie netkaná separační, ochranná, filtrační, drenážní PP 500g/m2</t>
  </si>
  <si>
    <t>-934796032</t>
  </si>
  <si>
    <t>273,6*1,2 'Přepočtené koeficientem množství</t>
  </si>
  <si>
    <t>199</t>
  </si>
  <si>
    <t>712391382</t>
  </si>
  <si>
    <t>Provedení povlakové krytiny střech plochých do 10° -ostatní práce dokončení izolace násypem z hrubého kameniva frakce 16 - 22, tl. 50 mm</t>
  </si>
  <si>
    <t>-1311602184</t>
  </si>
  <si>
    <t>https://podminky.urs.cz/item/CS_URS_2024_01/712391382</t>
  </si>
  <si>
    <t>200</t>
  </si>
  <si>
    <t>712391482</t>
  </si>
  <si>
    <t>Provedení povlakové krytiny střech plochých do 10° -ostatní práce dokončení izolace násypem z hrubého kameniva Příplatek k ceně za každých dalších 10 mm</t>
  </si>
  <si>
    <t>1790232403</t>
  </si>
  <si>
    <t>https://podminky.urs.cz/item/CS_URS_2024_01/712391482</t>
  </si>
  <si>
    <t>201</t>
  </si>
  <si>
    <t>58337402</t>
  </si>
  <si>
    <t>kamenivo dekorační (kačírek) frakce 16/22</t>
  </si>
  <si>
    <t>677728840</t>
  </si>
  <si>
    <t>Skladba_R11*0,06</t>
  </si>
  <si>
    <t>16,416*1,8 'Přepočtené koeficientem množství</t>
  </si>
  <si>
    <t>202</t>
  </si>
  <si>
    <t>712811101</t>
  </si>
  <si>
    <t>Provedení povlakové krytiny střech samostatným vytažením izolačního povlaku za studena na konstrukce převyšující úroveň střechy, nátěrem penetračním</t>
  </si>
  <si>
    <t>-57842220</t>
  </si>
  <si>
    <t>https://podminky.urs.cz/item/CS_URS_2024_01/712811101</t>
  </si>
  <si>
    <t>Skladba W.3.1</t>
  </si>
  <si>
    <t>84,8*0,85</t>
  </si>
  <si>
    <t xml:space="preserve">Skladba W.1.4 </t>
  </si>
  <si>
    <t>12*1,2</t>
  </si>
  <si>
    <t>203</t>
  </si>
  <si>
    <t>-1567220354</t>
  </si>
  <si>
    <t>86,48*0,35 'Přepočtené koeficientem množství</t>
  </si>
  <si>
    <t>204</t>
  </si>
  <si>
    <t>712831101</t>
  </si>
  <si>
    <t>Provedení povlakové krytiny střech samostatným vytažením izolačního povlaku pásy na sucho na konstrukce převyšující úroveň střechy, AIP, NAIP nebo tkaninou</t>
  </si>
  <si>
    <t>807379045</t>
  </si>
  <si>
    <t>https://podminky.urs.cz/item/CS_URS_2024_01/712831101</t>
  </si>
  <si>
    <t>205</t>
  </si>
  <si>
    <t>69311081</t>
  </si>
  <si>
    <t>geotextilie netkaná separační, ochranná, filtrační, drenážní PES 300g/m2</t>
  </si>
  <si>
    <t>-89740168</t>
  </si>
  <si>
    <t>86,48*1,2 'Přepočtené koeficientem množství</t>
  </si>
  <si>
    <t>206</t>
  </si>
  <si>
    <t>712841559</t>
  </si>
  <si>
    <t>Provedení povlakové krytiny střech samostatným vytažením izolačního povlaku pásy přitavením na konstrukce převyšující úroveň střechy, NAIP</t>
  </si>
  <si>
    <t>-1447501023</t>
  </si>
  <si>
    <t>https://podminky.urs.cz/item/CS_URS_2024_01/712841559</t>
  </si>
  <si>
    <t>207</t>
  </si>
  <si>
    <t>1279467179</t>
  </si>
  <si>
    <t>208</t>
  </si>
  <si>
    <t>712861705</t>
  </si>
  <si>
    <t>Provedení povlakové krytiny střech samostatným vytažením izolačního povlaku fólií na konstrukce převyšující úroveň střechy, přilepenou se svařovanými spoji</t>
  </si>
  <si>
    <t>2092585171</t>
  </si>
  <si>
    <t>https://podminky.urs.cz/item/CS_URS_2024_01/712861705</t>
  </si>
  <si>
    <t>209</t>
  </si>
  <si>
    <t>1790684391</t>
  </si>
  <si>
    <t>210</t>
  </si>
  <si>
    <t>712998005</t>
  </si>
  <si>
    <t>Provedení povlakové krytiny střech - ostatní práce montáž odvodňovacího prvku atikového chrliče z PVC na dešťovou vodu DN 125</t>
  </si>
  <si>
    <t>1010114024</t>
  </si>
  <si>
    <t>https://podminky.urs.cz/item/CS_URS_2024_01/712998005</t>
  </si>
  <si>
    <t>"OV.12" 3</t>
  </si>
  <si>
    <t>211</t>
  </si>
  <si>
    <t>56231123</t>
  </si>
  <si>
    <t>chrlič vyhřívaný s manžetou pro PVC-P hydroizolaci plochých střech DN 50/75/110/125/160</t>
  </si>
  <si>
    <t>1472897581</t>
  </si>
  <si>
    <t>212</t>
  </si>
  <si>
    <t>712998106</t>
  </si>
  <si>
    <t>Provedení povlakové krytiny střech - ostatní práce montáž odvodňovacího prvku doplňků ochranného koše chrliče</t>
  </si>
  <si>
    <t>-439274866</t>
  </si>
  <si>
    <t>https://podminky.urs.cz/item/CS_URS_2024_01/712998106</t>
  </si>
  <si>
    <t>"OV.10" 3</t>
  </si>
  <si>
    <t>213</t>
  </si>
  <si>
    <t>69334171R</t>
  </si>
  <si>
    <t>ochranná mřížka, vyjímatelná, součástí bude i ochranný koš (hliníková šachta) pro střechy se zatížením kačírkem, 250x150x100 mm</t>
  </si>
  <si>
    <t>2002820484</t>
  </si>
  <si>
    <t>214</t>
  </si>
  <si>
    <t>712998201</t>
  </si>
  <si>
    <t>Provedení povlakové krytiny střech - ostatní práce montáž odvodňovacího prvku nouzového atikového přepadu z PVC na dešťovou vodu do DN 70</t>
  </si>
  <si>
    <t>-610006731</t>
  </si>
  <si>
    <t>https://podminky.urs.cz/item/CS_URS_2024_01/712998201</t>
  </si>
  <si>
    <t>"OV.11" 3</t>
  </si>
  <si>
    <t>215</t>
  </si>
  <si>
    <t>28342475</t>
  </si>
  <si>
    <t>přepad bezpečnostní atikový DN 75 s manžetou pro hydroizolaci z PVC-P</t>
  </si>
  <si>
    <t>-2005033786</t>
  </si>
  <si>
    <t>216</t>
  </si>
  <si>
    <t>998712202</t>
  </si>
  <si>
    <t>Přesun hmot pro povlakové krytiny stanovený procentní sazbou (%) z ceny vodorovná dopravní vzdálenost do 50 m základní v objektech výšky přes 6 do 12 m</t>
  </si>
  <si>
    <t>-1822176019</t>
  </si>
  <si>
    <t>https://podminky.urs.cz/item/CS_URS_2024_01/998712202</t>
  </si>
  <si>
    <t>713</t>
  </si>
  <si>
    <t>Izolace tepelné</t>
  </si>
  <si>
    <t>217</t>
  </si>
  <si>
    <t>713121111</t>
  </si>
  <si>
    <t>Montáž tepelné izolace podlah rohožemi, pásy, deskami, dílci, bloky (izolační materiál ve specifikaci) kladenými volně jednovrstvá</t>
  </si>
  <si>
    <t>-623598958</t>
  </si>
  <si>
    <t>https://podminky.urs.cz/item/CS_URS_2024_01/713121111</t>
  </si>
  <si>
    <t>"A.1.04" 4,9</t>
  </si>
  <si>
    <t>218</t>
  </si>
  <si>
    <t>28376440R</t>
  </si>
  <si>
    <t>deska XPS hrana rovná a strukturovaný povrch 300kPA λ=0,035 tl 50mm</t>
  </si>
  <si>
    <t>1646447428</t>
  </si>
  <si>
    <t>4,9*1,05 'Přepočtené koeficientem množství</t>
  </si>
  <si>
    <t>219</t>
  </si>
  <si>
    <t>713121121</t>
  </si>
  <si>
    <t>Montáž tepelné izolace podlah rohožemi, pásy, deskami, dílci, bloky (izolační materiál ve specifikaci) kladenými volně dvouvrstvá</t>
  </si>
  <si>
    <t>496990602</t>
  </si>
  <si>
    <t>https://podminky.urs.cz/item/CS_URS_2024_01/713121121</t>
  </si>
  <si>
    <t>220</t>
  </si>
  <si>
    <t>28375914</t>
  </si>
  <si>
    <t>deska EPS 150 pro konstrukce s vysokým zatížením λ=0,035 tl 100mm</t>
  </si>
  <si>
    <t>77852438</t>
  </si>
  <si>
    <t>Skladba_F11*2</t>
  </si>
  <si>
    <t>381,86*1,05 'Přepočtené koeficientem množství</t>
  </si>
  <si>
    <t>221</t>
  </si>
  <si>
    <t>28375910</t>
  </si>
  <si>
    <t>deska EPS 150 pro konstrukce s vysokým zatížením λ=0,035 tl 60mm</t>
  </si>
  <si>
    <t>1506321494</t>
  </si>
  <si>
    <t>316,29*1,05 'Přepočtené koeficientem množství</t>
  </si>
  <si>
    <t>222</t>
  </si>
  <si>
    <t>28375909</t>
  </si>
  <si>
    <t>deska EPS 150 pro konstrukce s vysokým zatížením λ=0,035 tl 50mm</t>
  </si>
  <si>
    <t>-1537815091</t>
  </si>
  <si>
    <t>114,29*1,05 'Přepočtené koeficientem množství</t>
  </si>
  <si>
    <t>223</t>
  </si>
  <si>
    <t>28375911</t>
  </si>
  <si>
    <t>deska EPS 150 pro konstrukce s vysokým zatížením λ=0,035 tl 70mm</t>
  </si>
  <si>
    <t>1199763994</t>
  </si>
  <si>
    <t>28,7*1,05 'Přepočtené koeficientem množství</t>
  </si>
  <si>
    <t>224</t>
  </si>
  <si>
    <t>28376553</t>
  </si>
  <si>
    <t>deska polystyrénová pro snížení kročejového hluku (max. zatížení 4 kN/m2) tl 30mm</t>
  </si>
  <si>
    <t>447267943</t>
  </si>
  <si>
    <t>430,58*1,05 'Přepočtené koeficientem množství</t>
  </si>
  <si>
    <t>225</t>
  </si>
  <si>
    <t>713131141R</t>
  </si>
  <si>
    <t>Montáž tepelné izolace stěn rohožemi, pásy, deskami, dílci, bloky (izolační materiál ve specifikaci) lepením celoplošně (asfaltová lepící hmota nebo PUR vhodné pro lepení na asflatový izolační pás - tl. 2 mm)</t>
  </si>
  <si>
    <t>1296875557</t>
  </si>
  <si>
    <t>88,3*1,6</t>
  </si>
  <si>
    <t>226</t>
  </si>
  <si>
    <t>28376022</t>
  </si>
  <si>
    <t>deska perimetrická fasádní soklová 150kPa λ=0,035 tl 180mm</t>
  </si>
  <si>
    <t>-1000570552</t>
  </si>
  <si>
    <t>88,2*1,2</t>
  </si>
  <si>
    <t>105,84*1,05 'Přepočtené koeficientem množství</t>
  </si>
  <si>
    <t>227</t>
  </si>
  <si>
    <t>713141152</t>
  </si>
  <si>
    <t>Montáž tepelné izolace střech plochých rohožemi, pásy, deskami, dílci, bloky (izolační materiál ve specifikaci) kladenými volně dvouvrstvá</t>
  </si>
  <si>
    <t>306147405</t>
  </si>
  <si>
    <t>https://podminky.urs.cz/item/CS_URS_2024_01/713141152</t>
  </si>
  <si>
    <t>228</t>
  </si>
  <si>
    <t>-969455397</t>
  </si>
  <si>
    <t>282,5*1,05 'Přepočtené koeficientem množství</t>
  </si>
  <si>
    <t>229</t>
  </si>
  <si>
    <t>28375991</t>
  </si>
  <si>
    <t>deska EPS 150 pro konstrukce s vysokým zatížením λ=0,035 tl 160mm</t>
  </si>
  <si>
    <t>2103412936</t>
  </si>
  <si>
    <t>230</t>
  </si>
  <si>
    <t>28376423</t>
  </si>
  <si>
    <t>deska XPS hrana polodrážková a hladký povrch 300kPA λ=0,035 tl 120mm</t>
  </si>
  <si>
    <t>-128312775</t>
  </si>
  <si>
    <t>D.1.1.c.9.4 Detail D4</t>
  </si>
  <si>
    <t>12*0,46*2</t>
  </si>
  <si>
    <t>11,04*1,05 'Přepočtené koeficientem množství</t>
  </si>
  <si>
    <t>231</t>
  </si>
  <si>
    <t>28376422</t>
  </si>
  <si>
    <t>deska XPS hrana polodrážková a hladký povrch 300kPA λ=0,035 tl 100mm</t>
  </si>
  <si>
    <t>447459684</t>
  </si>
  <si>
    <t>"pod VZT jednotky" 3,5*1+3*2,5+0,75*0,75</t>
  </si>
  <si>
    <t>11,563*1,05 'Přepočtené koeficientem množství</t>
  </si>
  <si>
    <t>232</t>
  </si>
  <si>
    <t>28376425</t>
  </si>
  <si>
    <t>deska XPS hrana polodrážková a hladký povrch 300kPA λ=0,035 tl 160mm</t>
  </si>
  <si>
    <t>-650724756</t>
  </si>
  <si>
    <t>233</t>
  </si>
  <si>
    <t>713141311</t>
  </si>
  <si>
    <t>Montáž tepelné izolace střech plochých spádovými klíny v ploše kladenými volně</t>
  </si>
  <si>
    <t>-177947694</t>
  </si>
  <si>
    <t>https://podminky.urs.cz/item/CS_URS_2024_01/713141311</t>
  </si>
  <si>
    <t>234</t>
  </si>
  <si>
    <t>28376142</t>
  </si>
  <si>
    <t>klín izolační spád do 5% EPS 150</t>
  </si>
  <si>
    <t>1309709486</t>
  </si>
  <si>
    <t>Skladba_R11*0,16</t>
  </si>
  <si>
    <t>Skladba_R12*0,04</t>
  </si>
  <si>
    <t>44,132*1,05 'Přepočtené koeficientem množství</t>
  </si>
  <si>
    <t>235</t>
  </si>
  <si>
    <t>28376105</t>
  </si>
  <si>
    <t>klín izolační z XPS spádový</t>
  </si>
  <si>
    <t>-143902628</t>
  </si>
  <si>
    <t>"pod VZT jednotky" (3,5*1+3*2,5+0,75*0,75)*0,16</t>
  </si>
  <si>
    <t>1,85*1,05 'Přepočtené koeficientem množství</t>
  </si>
  <si>
    <t>236</t>
  </si>
  <si>
    <t>713141356</t>
  </si>
  <si>
    <t>Montáž tepelné izolace střech plochých spádovými klíny na zhlaví atiky šířky do 500 mm přilepenými za studena nízkoexpanzní (PUR) pěnou</t>
  </si>
  <si>
    <t>-1572530332</t>
  </si>
  <si>
    <t>https://podminky.urs.cz/item/CS_URS_2024_01/713141356</t>
  </si>
  <si>
    <t>D.1.1.c.9.3 Detail D3</t>
  </si>
  <si>
    <t>88,2</t>
  </si>
  <si>
    <t>237</t>
  </si>
  <si>
    <t>28376441</t>
  </si>
  <si>
    <t>deska XPS hrana rovná a strukturovaný povrch 300kPA λ=0,035 tl 60mm</t>
  </si>
  <si>
    <t>1984554057</t>
  </si>
  <si>
    <t>88,2*0,25</t>
  </si>
  <si>
    <t>22,05*1,05 'Přepočtené koeficientem množství</t>
  </si>
  <si>
    <t>238</t>
  </si>
  <si>
    <t>713141396</t>
  </si>
  <si>
    <t>Montáž tepelné izolace střech plochých na konstrukce stěn převyšující úroveň střechy např. atiky, prostupy střešní krytinou do výšky 1 000 mm přilepenými za studena nízkoexpanzní (PUR) pěnou</t>
  </si>
  <si>
    <t>-995277902</t>
  </si>
  <si>
    <t>https://podminky.urs.cz/item/CS_URS_2024_01/713141396</t>
  </si>
  <si>
    <t>239</t>
  </si>
  <si>
    <t>28375031</t>
  </si>
  <si>
    <t>deska EPS 150 pro konstrukce s vysokým zatížením λ=0,035 tl 110mm</t>
  </si>
  <si>
    <t>1941747048</t>
  </si>
  <si>
    <t>72,08*1,15 'Přepočtené koeficientem množství</t>
  </si>
  <si>
    <t>240</t>
  </si>
  <si>
    <t>28375915</t>
  </si>
  <si>
    <t>deska EPS 150 pro konstrukce s vysokým zatížením λ=0,035 tl 120mm</t>
  </si>
  <si>
    <t>346858929</t>
  </si>
  <si>
    <t>14,4*1,15 'Přepočtené koeficientem množství</t>
  </si>
  <si>
    <t>241</t>
  </si>
  <si>
    <t>998713202</t>
  </si>
  <si>
    <t>Přesun hmot pro izolace tepelné stanovený procentní sazbou (%) z ceny vodorovná dopravní vzdálenost do 50 m s užitím mechanizace v objektech výšky přes 6 do 12 m</t>
  </si>
  <si>
    <t>632709812</t>
  </si>
  <si>
    <t>https://podminky.urs.cz/item/CS_URS_2024_01/998713202</t>
  </si>
  <si>
    <t>742</t>
  </si>
  <si>
    <t>Elektroinstalace - slaboproud</t>
  </si>
  <si>
    <t>242</t>
  </si>
  <si>
    <t>742210121</t>
  </si>
  <si>
    <t>Montáž hlásiče automatického bodového</t>
  </si>
  <si>
    <t>1513830340</t>
  </si>
  <si>
    <t>https://podminky.urs.cz/item/CS_URS_2024_01/742210121</t>
  </si>
  <si>
    <t>"OV.05" 3</t>
  </si>
  <si>
    <t>243</t>
  </si>
  <si>
    <t>59081430R</t>
  </si>
  <si>
    <t>autonomní detekce a signalizace požáru na bateriový zdroj</t>
  </si>
  <si>
    <t>-1449291151</t>
  </si>
  <si>
    <t>244</t>
  </si>
  <si>
    <t>742210151</t>
  </si>
  <si>
    <t>Montáž hlásiče tlačítkového se sklíčkem</t>
  </si>
  <si>
    <t>1965372900</t>
  </si>
  <si>
    <t>https://podminky.urs.cz/item/CS_URS_2024_01/742210151</t>
  </si>
  <si>
    <t>"OV.04" 2</t>
  </si>
  <si>
    <t>245</t>
  </si>
  <si>
    <t>59081458R</t>
  </si>
  <si>
    <t>požární tlačítko, 120x120x50 mm, IP 55 v krabici se sklem s instalací na omítku</t>
  </si>
  <si>
    <t>-1656082888</t>
  </si>
  <si>
    <t>246</t>
  </si>
  <si>
    <t>998742202</t>
  </si>
  <si>
    <t>Přesun hmot pro slaboproud stanovený procentní sazbou (%) z ceny vodorovná dopravní vzdálenost do 50 m základní v objektech výšky přes 6 do 12 m</t>
  </si>
  <si>
    <t>-838024714</t>
  </si>
  <si>
    <t>https://podminky.urs.cz/item/CS_URS_2024_01/998742202</t>
  </si>
  <si>
    <t>751</t>
  </si>
  <si>
    <t>247</t>
  </si>
  <si>
    <t>751514762</t>
  </si>
  <si>
    <t>Montáž protidešťové stříšky nebo výfukové hlavice do plechového potrubí kruhové s přírubou, průměru přes 100 do 200 mm</t>
  </si>
  <si>
    <t>-989967275</t>
  </si>
  <si>
    <t>https://podminky.urs.cz/item/CS_URS_2024_01/751514762</t>
  </si>
  <si>
    <t>"OV.06"1</t>
  </si>
  <si>
    <t>"OV.24" 1</t>
  </si>
  <si>
    <t>248</t>
  </si>
  <si>
    <t>55381020</t>
  </si>
  <si>
    <t>turbína ventilační Al do D 300mm</t>
  </si>
  <si>
    <t>844709269</t>
  </si>
  <si>
    <t>249</t>
  </si>
  <si>
    <t>55381021</t>
  </si>
  <si>
    <t>krk se základnou pro hlavici rotační pro ventilační turbínu Al do D 300mm</t>
  </si>
  <si>
    <t>1566164307</t>
  </si>
  <si>
    <t>250</t>
  </si>
  <si>
    <t>998751201</t>
  </si>
  <si>
    <t>Přesun hmot pro vzduchotechniku stanovený procentní sazbou (%) z ceny vodorovná dopravní vzdálenost do 50 m základní v objektech výšky do 12 m</t>
  </si>
  <si>
    <t>-177580107</t>
  </si>
  <si>
    <t>https://podminky.urs.cz/item/CS_URS_2024_01/998751201</t>
  </si>
  <si>
    <t>762</t>
  </si>
  <si>
    <t>Konstrukce tesařské</t>
  </si>
  <si>
    <t>251</t>
  </si>
  <si>
    <t>762361321R</t>
  </si>
  <si>
    <t>Konstrukční vrstva pod klempířské prvky pro oplechování horních ploch zdí a nadezdívek (atik) z desek cementotřískových šroubovaných do podkladu, tloušťky desky 20 mm</t>
  </si>
  <si>
    <t>1371622731</t>
  </si>
  <si>
    <t>12*0,7</t>
  </si>
  <si>
    <t>252</t>
  </si>
  <si>
    <t>762361322R</t>
  </si>
  <si>
    <t>Konstrukční vrstva pod klempířské prvky pro oplechování horních ploch zdí a nadezdívek (atik) z desek cementotřískových lepených vodovzdorným lepidlem, tloušťky desky 20 mm</t>
  </si>
  <si>
    <t>-423121955</t>
  </si>
  <si>
    <t>88,2*0,55</t>
  </si>
  <si>
    <t>253</t>
  </si>
  <si>
    <t>998762202</t>
  </si>
  <si>
    <t>Přesun hmot pro konstrukce tesařské stanovený procentní sazbou (%) z ceny vodorovná dopravní vzdálenost do 50 m s užitím mechanizace v objektech výšky přes 6 do 12 m</t>
  </si>
  <si>
    <t>-1362506139</t>
  </si>
  <si>
    <t>https://podminky.urs.cz/item/CS_URS_2024_01/998762202</t>
  </si>
  <si>
    <t>763</t>
  </si>
  <si>
    <t>Konstrukce suché výstavby</t>
  </si>
  <si>
    <t>254</t>
  </si>
  <si>
    <t>763131411</t>
  </si>
  <si>
    <t>Podhled ze sádrokartonových desek dvouvrstvá zavěšená spodní konstrukce z ocelových profilů CD, UD jednoduše opláštěná deskou standardní A, tl. 12,5 mm, bez izolace</t>
  </si>
  <si>
    <t>453206375</t>
  </si>
  <si>
    <t>https://podminky.urs.cz/item/CS_URS_2024_01/763131411</t>
  </si>
  <si>
    <t>"A.P1.01" 4,89</t>
  </si>
  <si>
    <t>"A.P1.02" 16,77</t>
  </si>
  <si>
    <t xml:space="preserve">"A.P2.01" 4,89  </t>
  </si>
  <si>
    <t>"A.P2.02" 16,77</t>
  </si>
  <si>
    <t>"A.P3.01" 4,89</t>
  </si>
  <si>
    <t>"A.P3.02" 16,77</t>
  </si>
  <si>
    <t>"A.P4.01" 4,89</t>
  </si>
  <si>
    <t>"A.P4.02" 16,77</t>
  </si>
  <si>
    <t>"A.P5.01" 4,88</t>
  </si>
  <si>
    <t>"A.P5.02" 23,7</t>
  </si>
  <si>
    <t>"A.1.01" 26,64</t>
  </si>
  <si>
    <t>"A.1.02" 56,88</t>
  </si>
  <si>
    <t>"A.1.03" 4,48</t>
  </si>
  <si>
    <t>"A.P10.01" 4,89</t>
  </si>
  <si>
    <t>"A.P10.02" 23,46</t>
  </si>
  <si>
    <t>"A.P6.01" 4,8</t>
  </si>
  <si>
    <t>"A.P6.02" 16,63</t>
  </si>
  <si>
    <t>"A.P7.01" 4,89</t>
  </si>
  <si>
    <t>"A.P7.02" 16,56</t>
  </si>
  <si>
    <t>"A.P8.01" 4,89</t>
  </si>
  <si>
    <t>"A.P8.02" 16,74</t>
  </si>
  <si>
    <t>"A.P9.01" 4,89</t>
  </si>
  <si>
    <t>"A.P9.02" 16,77</t>
  </si>
  <si>
    <t>"A.2.01" 30,42</t>
  </si>
  <si>
    <t>"A.2.02" 56,65</t>
  </si>
  <si>
    <t>"A.3.01" 25,55</t>
  </si>
  <si>
    <t>"A.3.02" 4,04</t>
  </si>
  <si>
    <t>"A.3.03" 31,08</t>
  </si>
  <si>
    <t>"A.3.05" 4,14</t>
  </si>
  <si>
    <t>"A.3.06" 27,81</t>
  </si>
  <si>
    <t>"A.3.07" 4,97</t>
  </si>
  <si>
    <t>"A.3.08" 8,96</t>
  </si>
  <si>
    <t>"A.3.09" 11,56</t>
  </si>
  <si>
    <t>"A.3.10" 3,78</t>
  </si>
  <si>
    <t>"A.3.11" 13,48</t>
  </si>
  <si>
    <t xml:space="preserve">"A.3.12" 12,13 </t>
  </si>
  <si>
    <t>"A.3.14" 8,26</t>
  </si>
  <si>
    <t xml:space="preserve">"A.3.15" 5,3 </t>
  </si>
  <si>
    <t>"A.3.16" 4,03</t>
  </si>
  <si>
    <t>"A.3.17" 26,29</t>
  </si>
  <si>
    <t>6,6*0,7</t>
  </si>
  <si>
    <t>255</t>
  </si>
  <si>
    <t>763131451</t>
  </si>
  <si>
    <t>Podhled ze sádrokartonových desek dvouvrstvá zavěšená spodní konstrukce z ocelových profilů CD, UD jednoduše opláštěná deskou impregnovanou H2, tl. 12,5 mm, bez izolace</t>
  </si>
  <si>
    <t>1061287149</t>
  </si>
  <si>
    <t>https://podminky.urs.cz/item/CS_URS_2024_01/763131451</t>
  </si>
  <si>
    <t>"A.P1.03" 5,74</t>
  </si>
  <si>
    <t>"A.P2.03" 5,74</t>
  </si>
  <si>
    <t>"A.P3.03" 5,74</t>
  </si>
  <si>
    <t>"A.P4.03" 5,74</t>
  </si>
  <si>
    <t>"A.P5.03" 5,74</t>
  </si>
  <si>
    <t>"A.P10.03" 5,74</t>
  </si>
  <si>
    <t>"A.P6.03" 5,74</t>
  </si>
  <si>
    <t>"A.P7.03" 5,74</t>
  </si>
  <si>
    <t>"A.P8.03" 5,74</t>
  </si>
  <si>
    <t>"A.P9.03" 5,74</t>
  </si>
  <si>
    <t>"A.3.04" 19,398</t>
  </si>
  <si>
    <t xml:space="preserve">"A.3.13" 12,68 </t>
  </si>
  <si>
    <t>"A.3.18" 2,39</t>
  </si>
  <si>
    <t>256</t>
  </si>
  <si>
    <t>763131722</t>
  </si>
  <si>
    <t>Podhled ze sádrokartonových desek ostatní práce a konstrukce na podhledech ze sádrokartonových desek skokové změny výšky podhledu přes 0,5 m</t>
  </si>
  <si>
    <t>1337222059</t>
  </si>
  <si>
    <t>https://podminky.urs.cz/item/CS_URS_2024_01/763131722</t>
  </si>
  <si>
    <t>257</t>
  </si>
  <si>
    <t>763172347</t>
  </si>
  <si>
    <t>Montáž dvířek pro konstrukce ze sádrokartonových desek revizních jednoplášťových pro příčky a předsazené stěny ostatních velikostí do 0,16 m2</t>
  </si>
  <si>
    <t>-2126197290</t>
  </si>
  <si>
    <t>https://podminky.urs.cz/item/CS_URS_2024_01/763172347</t>
  </si>
  <si>
    <t>"OV.35" 7</t>
  </si>
  <si>
    <t>258</t>
  </si>
  <si>
    <t>59030711R</t>
  </si>
  <si>
    <t>revizní dvířka do sdk stěny 200x300 mm, vlhké provozy</t>
  </si>
  <si>
    <t>-641432619</t>
  </si>
  <si>
    <t>259</t>
  </si>
  <si>
    <t>763172377</t>
  </si>
  <si>
    <t>Montáž dvířek pro konstrukce ze sádrokartonových desek revizních jednoplášťových pro podhledy ostatních velikostí do 0,16 m2</t>
  </si>
  <si>
    <t>1266505915</t>
  </si>
  <si>
    <t>https://podminky.urs.cz/item/CS_URS_2024_01/763172377</t>
  </si>
  <si>
    <t>"OV.37" 2</t>
  </si>
  <si>
    <t>"OV.38" 2</t>
  </si>
  <si>
    <t>260</t>
  </si>
  <si>
    <t>59030750R</t>
  </si>
  <si>
    <t>revizní dvířka do sdk stropu, vlhké provozy, 200x300mm</t>
  </si>
  <si>
    <t>-1225285710</t>
  </si>
  <si>
    <t>261</t>
  </si>
  <si>
    <t>59030751R</t>
  </si>
  <si>
    <t>revizní dvířka do sdk stropu, běžný provozy, 200x300mm</t>
  </si>
  <si>
    <t>283128224</t>
  </si>
  <si>
    <t>262</t>
  </si>
  <si>
    <t>763221121R</t>
  </si>
  <si>
    <t>Stěna předsazená ze sádrovláknitých desek s nosnou konstrukcí z ocelových profilů CW, UW jednoduše opláštěná deskou tl. 12,5 mm do vlhkého prostředí</t>
  </si>
  <si>
    <t>2120138290</t>
  </si>
  <si>
    <t>https://podminky.urs.cz/item/CS_URS_2023_02/763221121R</t>
  </si>
  <si>
    <t>"LW.02" 3,17*2,975</t>
  </si>
  <si>
    <t>263</t>
  </si>
  <si>
    <t>763221123</t>
  </si>
  <si>
    <t>Stěna předsazená ze sádrovláknitých desek s nosnou konstrukcí z ocelových profilů CW, UW jednoduše opláštěná deskou tl. 12,5 mm s izolací , EI 30, Rw do 40 dB, stěna tl. 112,5 mm, profil 100</t>
  </si>
  <si>
    <t>331318037</t>
  </si>
  <si>
    <t>https://podminky.urs.cz/item/CS_URS_2024_01/763221123</t>
  </si>
  <si>
    <t>"§08" (0,96+0,43+0,373+0,33)*2,975</t>
  </si>
  <si>
    <t>264</t>
  </si>
  <si>
    <t>763221123R</t>
  </si>
  <si>
    <t>Stěna předsazená ze sádrovláknitých desek s nosnou konstrukcí z ocelových profilů CW, UW jednoduše opláštěná deskou tl. 12,5 mm (do vlhkého prostředí), nosný systémový rošt, profily zhustit na 400 mm z důvodu aplikace velkoformátového obkladu, svislé rošt R-CW50</t>
  </si>
  <si>
    <t>-1212878901</t>
  </si>
  <si>
    <t>"LW.01" (2,485+2,485+2,485+2,485+2,485)*3,075</t>
  </si>
  <si>
    <t>"LW.01" (3,635+2,485+1,2)*2,975</t>
  </si>
  <si>
    <t>265</t>
  </si>
  <si>
    <t>763431201R</t>
  </si>
  <si>
    <t>Montáž podhledu napojení na stěnu lištou obvodovou</t>
  </si>
  <si>
    <t>-1772855117</t>
  </si>
  <si>
    <t>263,7+257,9+289</t>
  </si>
  <si>
    <t>266</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</si>
  <si>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</si>
  <si>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</si>
  <si>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2132920392</t>
  </si>
  <si>
    <t>https://podminky.urs.cz/item/CS_URS_2024_01/998763402</t>
  </si>
  <si>
    <t>764</t>
  </si>
  <si>
    <t>Konstrukce klempířské</t>
  </si>
  <si>
    <t>267</t>
  </si>
  <si>
    <t>764226444R</t>
  </si>
  <si>
    <t>Oplechování parapetů z hliníkového plechu rovných celoplošně lepené, bez rohů rš 300 mm</t>
  </si>
  <si>
    <t>-34210164</t>
  </si>
  <si>
    <t>"KV.05" 4*2</t>
  </si>
  <si>
    <t>"KV.06" 2,75*21</t>
  </si>
  <si>
    <t>"KV.07" 2*3</t>
  </si>
  <si>
    <t>268</t>
  </si>
  <si>
    <t>764226465</t>
  </si>
  <si>
    <t>Oplechování parapetů z hliníkového plechu rovných celoplošně lepené, bez rohů Příplatek k cenám za zvýšenou pracnost při provedení rohu nebo koutu do rš 400 mm</t>
  </si>
  <si>
    <t>1023120584</t>
  </si>
  <si>
    <t>https://podminky.urs.cz/item/CS_URS_2024_01/764226465</t>
  </si>
  <si>
    <t>"KV.05" 2*2</t>
  </si>
  <si>
    <t>"KV.06" 21*2</t>
  </si>
  <si>
    <t>"KV.07" 3*2</t>
  </si>
  <si>
    <t>269</t>
  </si>
  <si>
    <t>764521465R</t>
  </si>
  <si>
    <t>Žlab podokapní z hliníkového plechu včetně háků a čel kotlík hranatý, rš žlabu/průměr svodu150x330/120 mm</t>
  </si>
  <si>
    <t>-1058602067</t>
  </si>
  <si>
    <t>"KV.09" 3</t>
  </si>
  <si>
    <t>270</t>
  </si>
  <si>
    <t>764528423</t>
  </si>
  <si>
    <t>Svod z hliníkového plechu včetně objímek, kolen a odskoků kruhový, průměru 120 mm</t>
  </si>
  <si>
    <t>-781043060</t>
  </si>
  <si>
    <t>https://podminky.urs.cz/item/CS_URS_2024_01/764528423</t>
  </si>
  <si>
    <t>"KV.08" 3*11</t>
  </si>
  <si>
    <t>271</t>
  </si>
  <si>
    <t>998764202</t>
  </si>
  <si>
    <t>Přesun hmot pro konstrukce klempířské stanovený procentní sazbou (%) z ceny vodorovná dopravní vzdálenost do 50 m s užitím mechanizace v objektech výšky přes 6 do 12 m</t>
  </si>
  <si>
    <t>-586113835</t>
  </si>
  <si>
    <t>https://podminky.urs.cz/item/CS_URS_2024_01/998764202</t>
  </si>
  <si>
    <t>766</t>
  </si>
  <si>
    <t>Konstrukce truhlářské</t>
  </si>
  <si>
    <t>272</t>
  </si>
  <si>
    <t>766211201R</t>
  </si>
  <si>
    <t xml:space="preserve">Kompletní dodávka a montáž okopové lišty / obklad stěn z DTD, povrch HPL, průřez 240x20 mm včetně kotevních prvků </t>
  </si>
  <si>
    <t>1504640108</t>
  </si>
  <si>
    <t>"TV.02" 27,75</t>
  </si>
  <si>
    <t>273</t>
  </si>
  <si>
    <t>766211611</t>
  </si>
  <si>
    <t>Montáž schodišťových madel kotvených do stěny dřevěných průběžných, šířky do 150 mm</t>
  </si>
  <si>
    <t>-1170698000</t>
  </si>
  <si>
    <t>https://podminky.urs.cz/item/CS_URS_2024_01/766211611</t>
  </si>
  <si>
    <t>"TV.01" 54,8</t>
  </si>
  <si>
    <t>274</t>
  </si>
  <si>
    <t>05217102R</t>
  </si>
  <si>
    <t>madlo dubové, hoblované prum. 48 mm, transparantní lak</t>
  </si>
  <si>
    <t>-117745370</t>
  </si>
  <si>
    <t>54,8*1,05 'Přepočtené koeficientem množství</t>
  </si>
  <si>
    <t>275</t>
  </si>
  <si>
    <t>766660001</t>
  </si>
  <si>
    <t>Montáž dveřních křídel dřevěných nebo plastových otevíravých do ocelové zárubně povrchově upravených jednokřídlových, šířky do 800 mm</t>
  </si>
  <si>
    <t>1114985340</t>
  </si>
  <si>
    <t>https://podminky.urs.cz/item/CS_URS_2024_01/766660001</t>
  </si>
  <si>
    <t>276</t>
  </si>
  <si>
    <t>6116_Di31</t>
  </si>
  <si>
    <t>dveře jednokřídlé plné 700x2100mm, DTD deska, okopový plech, včetně kování v provedení dle PD</t>
  </si>
  <si>
    <t>1559425760</t>
  </si>
  <si>
    <t>277</t>
  </si>
  <si>
    <t>6116_Di32</t>
  </si>
  <si>
    <t>1146163243</t>
  </si>
  <si>
    <t>278</t>
  </si>
  <si>
    <t>6116_Di26</t>
  </si>
  <si>
    <t>dveře jednokřídlé plné 800x2100mm, DTD deska, okopový plech, včetně kování v provedení dle PD</t>
  </si>
  <si>
    <t>-607817575</t>
  </si>
  <si>
    <t>279</t>
  </si>
  <si>
    <t>6116_Di30</t>
  </si>
  <si>
    <t>2044257463</t>
  </si>
  <si>
    <t>280</t>
  </si>
  <si>
    <t>6116_Di33</t>
  </si>
  <si>
    <t>1210985055</t>
  </si>
  <si>
    <t>281</t>
  </si>
  <si>
    <t>6116_Di34</t>
  </si>
  <si>
    <t>1170426818</t>
  </si>
  <si>
    <t>282</t>
  </si>
  <si>
    <t>6116_Di35</t>
  </si>
  <si>
    <t>-1795000682</t>
  </si>
  <si>
    <t>283</t>
  </si>
  <si>
    <t>6116_Di37</t>
  </si>
  <si>
    <t>-86424346</t>
  </si>
  <si>
    <t>284</t>
  </si>
  <si>
    <t>6116_Di38</t>
  </si>
  <si>
    <t>-375469737</t>
  </si>
  <si>
    <t>6116_Di40</t>
  </si>
  <si>
    <t>1844772576</t>
  </si>
  <si>
    <t>286</t>
  </si>
  <si>
    <t>6116_Di41</t>
  </si>
  <si>
    <t>982557104</t>
  </si>
  <si>
    <t>287</t>
  </si>
  <si>
    <t>6116_Di28</t>
  </si>
  <si>
    <t>dveře jednokřídlé prosklené 800x2100mm, DTD deska, včetně kování v provedení dle PD</t>
  </si>
  <si>
    <t>-1249434570</t>
  </si>
  <si>
    <t>288</t>
  </si>
  <si>
    <t>6116_Di29</t>
  </si>
  <si>
    <t>-1776939745</t>
  </si>
  <si>
    <t>289</t>
  </si>
  <si>
    <t>6116_Di36</t>
  </si>
  <si>
    <t>-1521630724</t>
  </si>
  <si>
    <t>290</t>
  </si>
  <si>
    <t>766660002</t>
  </si>
  <si>
    <t>Montáž dveřních křídel dřevěných nebo plastových otevíravých do ocelové zárubně povrchově upravených jednokřídlových, šířky přes 800 mm</t>
  </si>
  <si>
    <t>-1622984741</t>
  </si>
  <si>
    <t>https://podminky.urs.cz/item/CS_URS_2024_01/766660002</t>
  </si>
  <si>
    <t>291</t>
  </si>
  <si>
    <t>6116_Di07</t>
  </si>
  <si>
    <t>dveře jednokřídlé plné 900x2100mm, DTD deska, okopový plech, včetně kování v provedení dle PD</t>
  </si>
  <si>
    <t>-19077933</t>
  </si>
  <si>
    <t>292</t>
  </si>
  <si>
    <t>6116_Di08</t>
  </si>
  <si>
    <t>-316952544</t>
  </si>
  <si>
    <t>293</t>
  </si>
  <si>
    <t>6116_Di09</t>
  </si>
  <si>
    <t>-1040036594</t>
  </si>
  <si>
    <t>294</t>
  </si>
  <si>
    <t>6116_Di10</t>
  </si>
  <si>
    <t>1281040652</t>
  </si>
  <si>
    <t>295</t>
  </si>
  <si>
    <t>6116_Di11</t>
  </si>
  <si>
    <t>-233748605</t>
  </si>
  <si>
    <t>296</t>
  </si>
  <si>
    <t>6116_Di19</t>
  </si>
  <si>
    <t>-66562337</t>
  </si>
  <si>
    <t>297</t>
  </si>
  <si>
    <t>6116_Di20</t>
  </si>
  <si>
    <t>2128542219</t>
  </si>
  <si>
    <t>298</t>
  </si>
  <si>
    <t>6116_Di21</t>
  </si>
  <si>
    <t>-351738358</t>
  </si>
  <si>
    <t>299</t>
  </si>
  <si>
    <t>6116_Di22</t>
  </si>
  <si>
    <t>137089870</t>
  </si>
  <si>
    <t>300</t>
  </si>
  <si>
    <t>6116_Di23</t>
  </si>
  <si>
    <t>-1434784222</t>
  </si>
  <si>
    <t>301</t>
  </si>
  <si>
    <t>6116_Di39</t>
  </si>
  <si>
    <t>-284502098</t>
  </si>
  <si>
    <t>302</t>
  </si>
  <si>
    <t>766660011</t>
  </si>
  <si>
    <t>Montáž dveřních křídel dřevěných nebo plastových otevíravých do ocelové zárubně povrchově upravených dvoukřídlových, šířky do 1450 mm</t>
  </si>
  <si>
    <t>-1037674563</t>
  </si>
  <si>
    <t>https://podminky.urs.cz/item/CS_URS_2024_01/766660011</t>
  </si>
  <si>
    <t>303</t>
  </si>
  <si>
    <t>6116_Di02</t>
  </si>
  <si>
    <t>dveře dvoukřídlé plné 1300x2100mm, DTD deska, okopový plech, včetně kování v provedení dle PD</t>
  </si>
  <si>
    <t>-717066232</t>
  </si>
  <si>
    <t>304</t>
  </si>
  <si>
    <t>6116_Di03</t>
  </si>
  <si>
    <t>1332363617</t>
  </si>
  <si>
    <t>305</t>
  </si>
  <si>
    <t>6116_Di04</t>
  </si>
  <si>
    <t>16316451</t>
  </si>
  <si>
    <t>306</t>
  </si>
  <si>
    <t>6116_Di05</t>
  </si>
  <si>
    <t>-1166081193</t>
  </si>
  <si>
    <t>307</t>
  </si>
  <si>
    <t>6116_Di06</t>
  </si>
  <si>
    <t>-1238211870</t>
  </si>
  <si>
    <t>308</t>
  </si>
  <si>
    <t>6116_Di25</t>
  </si>
  <si>
    <t>603060623</t>
  </si>
  <si>
    <t>309</t>
  </si>
  <si>
    <t>6116_Di27</t>
  </si>
  <si>
    <t>1332957084</t>
  </si>
  <si>
    <t>310</t>
  </si>
  <si>
    <t>6116_Di14</t>
  </si>
  <si>
    <t>dveře dvoukřídlé plné 1300x2100mm, DTD deska,okopový plech, včetně kování v provedení dle PD</t>
  </si>
  <si>
    <t>-1785581969</t>
  </si>
  <si>
    <t>311</t>
  </si>
  <si>
    <t>6116_Di15</t>
  </si>
  <si>
    <t>551985529</t>
  </si>
  <si>
    <t>312</t>
  </si>
  <si>
    <t>6116_Di16</t>
  </si>
  <si>
    <t>-435466694</t>
  </si>
  <si>
    <t>313</t>
  </si>
  <si>
    <t>6116_Di17</t>
  </si>
  <si>
    <t>373783840</t>
  </si>
  <si>
    <t>314</t>
  </si>
  <si>
    <t>6116_Di18</t>
  </si>
  <si>
    <t>-2080440710</t>
  </si>
  <si>
    <t>315</t>
  </si>
  <si>
    <t>766660021</t>
  </si>
  <si>
    <t>Montáž dveřních křídel dřevěných nebo plastových otevíravých do ocelové zárubně protipožárních jednokřídlových, šířky do 800 mm</t>
  </si>
  <si>
    <t>1595006128</t>
  </si>
  <si>
    <t>https://podminky.urs.cz/item/CS_URS_2024_01/766660021</t>
  </si>
  <si>
    <t>316</t>
  </si>
  <si>
    <t>6116_Di12</t>
  </si>
  <si>
    <t>dveře jednokřídlé plné 800x2100mm, DTD deska, s požární odolností EI30 DP3, včetně kování v provedení dle PD</t>
  </si>
  <si>
    <t>232065203</t>
  </si>
  <si>
    <t>317</t>
  </si>
  <si>
    <t>766694116</t>
  </si>
  <si>
    <t>Montáž ostatních truhlářských konstrukcí parapetních desek dřevěných nebo plastových šířky do 300 mm</t>
  </si>
  <si>
    <t>1967678570</t>
  </si>
  <si>
    <t>https://podminky.urs.cz/item/CS_URS_2024_01/766694116</t>
  </si>
  <si>
    <t>"OV.13" 4*2</t>
  </si>
  <si>
    <t>"OV.14" 2,75*19</t>
  </si>
  <si>
    <t>"OV.15" 2*3</t>
  </si>
  <si>
    <t>318</t>
  </si>
  <si>
    <t>61144403R</t>
  </si>
  <si>
    <t>parapet plastový vnitřní komůrkový tl 20mm š 275 mm</t>
  </si>
  <si>
    <t>-114301696</t>
  </si>
  <si>
    <t>66,25*1,05 'Přepočtené koeficientem množství</t>
  </si>
  <si>
    <t>319</t>
  </si>
  <si>
    <t>61144019</t>
  </si>
  <si>
    <t>koncovka k parapetu plastovému vnitřnímu 1 pár</t>
  </si>
  <si>
    <t>sada</t>
  </si>
  <si>
    <t>458407738</t>
  </si>
  <si>
    <t>320</t>
  </si>
  <si>
    <t>998766202</t>
  </si>
  <si>
    <t>Přesun hmot pro konstrukce truhlářské stanovený procentní sazbou (%) z ceny vodorovná dopravní vzdálenost do 50 m základní v objektech výšky přes 6 do 12 m</t>
  </si>
  <si>
    <t>-451638501</t>
  </si>
  <si>
    <t>https://podminky.urs.cz/item/CS_URS_2024_01/998766202</t>
  </si>
  <si>
    <t>766P</t>
  </si>
  <si>
    <t>Plastové výplně</t>
  </si>
  <si>
    <t>321</t>
  </si>
  <si>
    <t>766P_O03</t>
  </si>
  <si>
    <t>Kompletní dodávka a montáž plastové dvoukřídlé okno, otvíravé a sklopné + boční fixní křídlo 2750x1800 mm, izolační trojsklo UW &lt; 0,90 W/m2.K, v provedení a vybavení dle PD</t>
  </si>
  <si>
    <t>1613744463</t>
  </si>
  <si>
    <t>D.1.1.c.5 Výpis kniha oken</t>
  </si>
  <si>
    <t>"O03" 1</t>
  </si>
  <si>
    <t>322</t>
  </si>
  <si>
    <t>766P_O04</t>
  </si>
  <si>
    <t>Kompletní dodávka a montáž plastové dvoukřídlé okno, otvíravé a sklopné + boční fixní křídlo 2750x2200 mm, izolační trojsklo UW &lt; 0,90 W/m2.K, v provedení a vybavení dle PD</t>
  </si>
  <si>
    <t>1442572798</t>
  </si>
  <si>
    <t>"O04" 1</t>
  </si>
  <si>
    <t>323</t>
  </si>
  <si>
    <t>766P_O05</t>
  </si>
  <si>
    <t>-994647094</t>
  </si>
  <si>
    <t>"O05" 1</t>
  </si>
  <si>
    <t>324</t>
  </si>
  <si>
    <t>766P_O06</t>
  </si>
  <si>
    <t>365161427</t>
  </si>
  <si>
    <t>"O06" 1</t>
  </si>
  <si>
    <t>325</t>
  </si>
  <si>
    <t>766P_O07</t>
  </si>
  <si>
    <t>1356629609</t>
  </si>
  <si>
    <t>"O07" 1</t>
  </si>
  <si>
    <t>326</t>
  </si>
  <si>
    <t>766P_O08</t>
  </si>
  <si>
    <t>-1131081181</t>
  </si>
  <si>
    <t>"O08" 1</t>
  </si>
  <si>
    <t>327</t>
  </si>
  <si>
    <t>766P_O12</t>
  </si>
  <si>
    <t>-2095819411</t>
  </si>
  <si>
    <t>"O12" 1</t>
  </si>
  <si>
    <t>328</t>
  </si>
  <si>
    <t>766P_O13</t>
  </si>
  <si>
    <t>1461717209</t>
  </si>
  <si>
    <t>"O13" 1</t>
  </si>
  <si>
    <t>329</t>
  </si>
  <si>
    <t>766P_O14</t>
  </si>
  <si>
    <t>570264196</t>
  </si>
  <si>
    <t>"O14" 1</t>
  </si>
  <si>
    <t>330</t>
  </si>
  <si>
    <t>766P_O15</t>
  </si>
  <si>
    <t>1541650126</t>
  </si>
  <si>
    <t>"O15" 1</t>
  </si>
  <si>
    <t>331</t>
  </si>
  <si>
    <t>766P_O16</t>
  </si>
  <si>
    <t>493491072</t>
  </si>
  <si>
    <t>"O16" 1</t>
  </si>
  <si>
    <t>332</t>
  </si>
  <si>
    <t>766P_O17</t>
  </si>
  <si>
    <t>-411391831</t>
  </si>
  <si>
    <t>"O17" 1</t>
  </si>
  <si>
    <t>333</t>
  </si>
  <si>
    <t>766P_O21</t>
  </si>
  <si>
    <t>Kompletní dodávka a montáž plastové dvoukřídlé okno, otvíravé a sklopné + boční fixní křídlo 2750x1350 mm, izolační trojsklo UW &lt; 0,90 W/m2.K, v provedení a vybavení dle PD</t>
  </si>
  <si>
    <t>-272607600</t>
  </si>
  <si>
    <t>"O21" 1</t>
  </si>
  <si>
    <t>334</t>
  </si>
  <si>
    <t>766P_O22</t>
  </si>
  <si>
    <t>Kompletní dodávka a montáž plastové dvoukřídlé okno, otvíravé a sklopné + boční fixní křídlo 2000x1350 mm, izolační trojsklo UW &lt; 0,90 W/m2.K, v provedení a vybavení dle PD</t>
  </si>
  <si>
    <t>-1485650062</t>
  </si>
  <si>
    <t>"O22" 1</t>
  </si>
  <si>
    <t>335</t>
  </si>
  <si>
    <t>766P_O23</t>
  </si>
  <si>
    <t>839506295</t>
  </si>
  <si>
    <t>"O23" 1</t>
  </si>
  <si>
    <t>336</t>
  </si>
  <si>
    <t>766P_O24</t>
  </si>
  <si>
    <t>-2069925304</t>
  </si>
  <si>
    <t>"O24" 1</t>
  </si>
  <si>
    <t>337</t>
  </si>
  <si>
    <t>766P_O25</t>
  </si>
  <si>
    <t>-1630136055</t>
  </si>
  <si>
    <t>"O25" 1</t>
  </si>
  <si>
    <t>338</t>
  </si>
  <si>
    <t>766P_O26</t>
  </si>
  <si>
    <t>1798852346</t>
  </si>
  <si>
    <t>"O26" 1</t>
  </si>
  <si>
    <t>339</t>
  </si>
  <si>
    <t>998766P</t>
  </si>
  <si>
    <t>Přesun hmot pro konstrukce plastové stanovený procentní sazbou (%) z ceny vodorovná dopravní vzdálenost do 50 m v objektech výšky přes 6 do 12 m</t>
  </si>
  <si>
    <t>1427808386</t>
  </si>
  <si>
    <t>767</t>
  </si>
  <si>
    <t>Konstrukce zámečnické</t>
  </si>
  <si>
    <t>340</t>
  </si>
  <si>
    <t>767_De01</t>
  </si>
  <si>
    <t>Kompletní dodávka a montáž Al vchodových dvoukřídlých otevíravých dveří, fixní boční světlík a nadsvětlík, 2000x2700 mm, Ud &lt; 1,20 W/m2.K, v provedení a vybavení dle PD</t>
  </si>
  <si>
    <t>-1457705679</t>
  </si>
  <si>
    <t>D.1.1.c.6  Výpis kniha exteriérových dveří</t>
  </si>
  <si>
    <t>"De01" 1</t>
  </si>
  <si>
    <t>341</t>
  </si>
  <si>
    <t>767_Di01</t>
  </si>
  <si>
    <t>Kompletní dodávka a montáž Al interiérových dvoukřídlých otevíravých dveří, 2x fixní boční světlík a nadsvětlík, 2165x2700 mm, s požární odolností EI30 DP3, v provedení a vybavení dle PD</t>
  </si>
  <si>
    <t>-422330924</t>
  </si>
  <si>
    <t>D.1.1.c.7  Výpis kniha interiérových dveří</t>
  </si>
  <si>
    <t>"Di01" 1</t>
  </si>
  <si>
    <t>342</t>
  </si>
  <si>
    <t>767_Di13</t>
  </si>
  <si>
    <t>Kompletní dodávka a montáž Al interiérových dvoukřídlých otevíravých dveří, 2x fixní boční světlík a nadsvětlík, 2165x2700 mm, s požární odolností EW30 DP3, v provedení a vybavení dle PD</t>
  </si>
  <si>
    <t>208980996</t>
  </si>
  <si>
    <t>"Di13" 1</t>
  </si>
  <si>
    <t>343</t>
  </si>
  <si>
    <t>767_Di24</t>
  </si>
  <si>
    <t>Kompletní dodávka a montáž Al interiérových dvoukřídlých otevíravých dveří, 1400x2020 mm, s požární odolností EW15 DP3, v provedení a vybavení dle PD</t>
  </si>
  <si>
    <t>308103021</t>
  </si>
  <si>
    <t>"Di24" 1</t>
  </si>
  <si>
    <t>344</t>
  </si>
  <si>
    <t>767_O01</t>
  </si>
  <si>
    <t>Kompletní dodávka a montáž hliníkové vícekřídlé okno, 2x otvíravé a sklopné + fixní střední křídlo, 2750x1300 mm, izolační trojsklo UW &lt; 0,90 W/m2.K, v provedení a vybavení dle PD</t>
  </si>
  <si>
    <t>-760185201</t>
  </si>
  <si>
    <t>"O01" 1</t>
  </si>
  <si>
    <t>345</t>
  </si>
  <si>
    <t>767_O02</t>
  </si>
  <si>
    <t>Kompletní dodávka a montáž hliníkové dvoukřídlé okno, otvíravé a sklopné + boční fixní křídlo, 2750x1300 mm, izolační trojsklo UW &lt; 0,90 W/m2.K protipožární sklo EW 30 DP3 - pouze boční světlík, v provedení a vybavení dle PD</t>
  </si>
  <si>
    <t>-124370526</t>
  </si>
  <si>
    <t>"O02" 1</t>
  </si>
  <si>
    <t>767_O09</t>
  </si>
  <si>
    <t>Kompletní dodávka a montáž hliníkové vícekřídlé okno, 2xotvíravé a sklopné + 2xfixní křídlo, 4000x1300 mm, izolační trojsklo UW &lt; 0,90 W/m2.K, v provedení a vybavení dle PD</t>
  </si>
  <si>
    <t>1961504336</t>
  </si>
  <si>
    <t>"O09" 1</t>
  </si>
  <si>
    <t>347</t>
  </si>
  <si>
    <t>767_O10</t>
  </si>
  <si>
    <t>276970598</t>
  </si>
  <si>
    <t>"O10" 1</t>
  </si>
  <si>
    <t>348</t>
  </si>
  <si>
    <t>767_O11</t>
  </si>
  <si>
    <t>Kompletní dodávka a montáž hliníkové dvoukřídlé okno, otvíravé a sklopné + boční fixní křídlo, 2750x1300 mm, izolační trojsklo UW &lt; 0,90 W/m2.K, protipožární sklo EW 30 DP3 - pouze boční světlík , v provedení a vybavení dle PD</t>
  </si>
  <si>
    <t>144867009</t>
  </si>
  <si>
    <t>"O11" 1</t>
  </si>
  <si>
    <t>349</t>
  </si>
  <si>
    <t>767_O18</t>
  </si>
  <si>
    <t>-2085864751</t>
  </si>
  <si>
    <t>"O18" 1</t>
  </si>
  <si>
    <t>350</t>
  </si>
  <si>
    <t>767_O19</t>
  </si>
  <si>
    <t>-386715825</t>
  </si>
  <si>
    <t>"O19" 1</t>
  </si>
  <si>
    <t>351</t>
  </si>
  <si>
    <t>767_O20</t>
  </si>
  <si>
    <t>-1305316845</t>
  </si>
  <si>
    <t>"O20" 1</t>
  </si>
  <si>
    <t>352</t>
  </si>
  <si>
    <t>767_OV.07</t>
  </si>
  <si>
    <t>Kompletní dodávka a montáž výlezu na střechu se schůdky 1400x700 mm (vícekomorové PVC profily s termoizolačním křídlem, schůdky kovová konstrukce) včetně kotevních materiálů</t>
  </si>
  <si>
    <t>1362086635</t>
  </si>
  <si>
    <t>"OV.07" 1</t>
  </si>
  <si>
    <t>353</t>
  </si>
  <si>
    <t>767_ZV.01</t>
  </si>
  <si>
    <t>Kompletní dodávka a osazení kovového roznášecího rámu 2300x1100 mm pro vynášení technologie umístěné na střeše v provedení dle PD</t>
  </si>
  <si>
    <t>-1248588859</t>
  </si>
  <si>
    <t>D.1.1.c.1 Výpis zámečnických výrobků</t>
  </si>
  <si>
    <t>"ZV.01" 1</t>
  </si>
  <si>
    <t>354</t>
  </si>
  <si>
    <t>767_ZV.02</t>
  </si>
  <si>
    <t>Kompletní dodávka a osazení kovového roznášecího rámu 900x400 mm pro vynášení technologie umístěné na střeše v provedení dle PD</t>
  </si>
  <si>
    <t>909557168</t>
  </si>
  <si>
    <t>"ZV.02" 1</t>
  </si>
  <si>
    <t>355</t>
  </si>
  <si>
    <t>767_ZV.03</t>
  </si>
  <si>
    <t>Kompletní dodávka a osazení kovového roznášecího rámu 1150x500 mm pro vynášení technologie umístěné na střeše v provedení dle PD</t>
  </si>
  <si>
    <t>-1463850192</t>
  </si>
  <si>
    <t>"ZV.03" 1</t>
  </si>
  <si>
    <t>356</t>
  </si>
  <si>
    <t>767_ZV.04</t>
  </si>
  <si>
    <t>Kompletní dodávka a osazení stožárové trojnožky na plochou střechu včetně fixace trojnožky pomocí betonových bloků o rozměrech cca 380x240x120 mm</t>
  </si>
  <si>
    <t>-208934617</t>
  </si>
  <si>
    <t>"ZV.04" 1</t>
  </si>
  <si>
    <t>357</t>
  </si>
  <si>
    <t>767531121</t>
  </si>
  <si>
    <t>Montáž vstupních čisticích zón z rohoží osazení rámu mosazného nebo hliníkového zapuštěného z L profilů</t>
  </si>
  <si>
    <t>-68750431</t>
  </si>
  <si>
    <t>https://podminky.urs.cz/item/CS_URS_2024_01/767531121</t>
  </si>
  <si>
    <t>"OV.21" (1+1,5)*2</t>
  </si>
  <si>
    <t>358</t>
  </si>
  <si>
    <t>69752160</t>
  </si>
  <si>
    <t>rám pro zapuštění profil L-30/30 25/25 20/30 15/30-Al</t>
  </si>
  <si>
    <t>-1002723292</t>
  </si>
  <si>
    <t>5*1,1 'Přepočtené koeficientem množství</t>
  </si>
  <si>
    <t>359</t>
  </si>
  <si>
    <t>767531211</t>
  </si>
  <si>
    <t>Montáž vstupních čisticích zón z rohoží kovových nebo plastových plochy do 0,5 m2</t>
  </si>
  <si>
    <t>-413918363</t>
  </si>
  <si>
    <t>https://podminky.urs.cz/item/CS_URS_2024_01/767531211</t>
  </si>
  <si>
    <t>"OV.20" 1</t>
  </si>
  <si>
    <t>360</t>
  </si>
  <si>
    <t>767531213</t>
  </si>
  <si>
    <t>Montáž vstupních čisticích zón z rohoží kovových nebo plastových plochy přes 1 do 1,5 m2</t>
  </si>
  <si>
    <t>2078464881</t>
  </si>
  <si>
    <t>https://podminky.urs.cz/item/CS_URS_2024_01/767531213</t>
  </si>
  <si>
    <t>"OV.21" 1</t>
  </si>
  <si>
    <t>361</t>
  </si>
  <si>
    <t>69752002</t>
  </si>
  <si>
    <t>rohož vstupní provedení hliník extra 27 mm</t>
  </si>
  <si>
    <t>633283023</t>
  </si>
  <si>
    <t>"OV.21" 1*1,5</t>
  </si>
  <si>
    <t>362</t>
  </si>
  <si>
    <t>69752002R</t>
  </si>
  <si>
    <t>hliníkovo gumová vstupní rohož , venkovní 500x1000 mm</t>
  </si>
  <si>
    <t>-173175309</t>
  </si>
  <si>
    <t>1*1,1 'Přepočtené koeficientem množství</t>
  </si>
  <si>
    <t>363</t>
  </si>
  <si>
    <t>767531231</t>
  </si>
  <si>
    <t>Montáž vstupních čisticích zón z rohoží osazení záchytné vany plochy do 0,5 m2</t>
  </si>
  <si>
    <t>-188977723</t>
  </si>
  <si>
    <t>https://podminky.urs.cz/item/CS_URS_2024_01/767531231</t>
  </si>
  <si>
    <t>364</t>
  </si>
  <si>
    <t>69752163</t>
  </si>
  <si>
    <t>vana záchytná čistících zón z nerezového plechu včetně rámu do 0,5m2</t>
  </si>
  <si>
    <t>1110456781</t>
  </si>
  <si>
    <t>"OV.20" 0,5</t>
  </si>
  <si>
    <t>365</t>
  </si>
  <si>
    <t>767627306</t>
  </si>
  <si>
    <t>Ostatní práce a doplňky při montáži oken a stěn připojovací spára oken a stěn mezi ostěním a rámem vnitřní parotěsná páska</t>
  </si>
  <si>
    <t>729431955</t>
  </si>
  <si>
    <t>https://podminky.urs.cz/item/CS_URS_2024_01/767627306</t>
  </si>
  <si>
    <t>S.1.1.c.9.5</t>
  </si>
  <si>
    <t>234,5</t>
  </si>
  <si>
    <t>366</t>
  </si>
  <si>
    <t>767627307</t>
  </si>
  <si>
    <t>Ostatní práce a doplňky při montáži oken a stěn připojovací spára oken a stěn mezi ostěním a rámem venkovní paropropustna páska</t>
  </si>
  <si>
    <t>-1131764137</t>
  </si>
  <si>
    <t>https://podminky.urs.cz/item/CS_URS_2024_01/767627307</t>
  </si>
  <si>
    <t>367</t>
  </si>
  <si>
    <t>767627309</t>
  </si>
  <si>
    <t>Ostatní práce a doplňky při montáži oken a stěn připojovací spára oken a stěn mezi ostěním a rámem venkovní impregnovaná komprimační páska</t>
  </si>
  <si>
    <t>783657599</t>
  </si>
  <si>
    <t>https://podminky.urs.cz/item/CS_URS_2024_01/767627309</t>
  </si>
  <si>
    <t>368</t>
  </si>
  <si>
    <t>767646411</t>
  </si>
  <si>
    <t>Montáž revizních dveří a dvířek hliníkových, ocelových nebo plastových s rámem jednokřídlových, plochy do 0,5 m2</t>
  </si>
  <si>
    <t>150760607</t>
  </si>
  <si>
    <t>https://podminky.urs.cz/item/CS_URS_2024_01/767646411</t>
  </si>
  <si>
    <t>"OV.36" 3*0,2*0,3</t>
  </si>
  <si>
    <t>369</t>
  </si>
  <si>
    <t>56245709R</t>
  </si>
  <si>
    <t>dvířka revizní 200x300 bílá, Al plech</t>
  </si>
  <si>
    <t>-1017120132</t>
  </si>
  <si>
    <t>"OV.36" 3</t>
  </si>
  <si>
    <t>370</t>
  </si>
  <si>
    <t>767881112</t>
  </si>
  <si>
    <t>Montáž záchytného systému proti pádu bodů samostatných nebo v systému s poddajným kotvícím vedením do železobetonu chemickou kotvou</t>
  </si>
  <si>
    <t>-671398221</t>
  </si>
  <si>
    <t>https://podminky.urs.cz/item/CS_URS_2024_01/767881112</t>
  </si>
  <si>
    <t>"OV.22" 1</t>
  </si>
  <si>
    <t>371</t>
  </si>
  <si>
    <t>70921325</t>
  </si>
  <si>
    <t>kotvicí bod pro betonové konstrukce pomocí integrované hmoždinky dl 600mm</t>
  </si>
  <si>
    <t>1144230344</t>
  </si>
  <si>
    <t>372</t>
  </si>
  <si>
    <t>767881115</t>
  </si>
  <si>
    <t>Montáž záchytného systému proti pádu bodů samostatných nebo v systému s poddajným kotvícím vedením do dutinového panelu expanzní kotvou, mechanickým kotvením</t>
  </si>
  <si>
    <t>-13966254</t>
  </si>
  <si>
    <t>https://podminky.urs.cz/item/CS_URS_2024_01/767881115</t>
  </si>
  <si>
    <t>"OV.22" 16</t>
  </si>
  <si>
    <t>373</t>
  </si>
  <si>
    <t>70921336</t>
  </si>
  <si>
    <t>kotvicí bod do prefabrikovaných dutinových panelů dl 600mm</t>
  </si>
  <si>
    <t>-122726806</t>
  </si>
  <si>
    <t>"OV.22" 5</t>
  </si>
  <si>
    <t>374</t>
  </si>
  <si>
    <t>70921337R</t>
  </si>
  <si>
    <t>kotvicí bod do prefabrikovaných dutinových panelů dl 700mm</t>
  </si>
  <si>
    <t>-711435046</t>
  </si>
  <si>
    <t>"OV.22" 7</t>
  </si>
  <si>
    <t>375</t>
  </si>
  <si>
    <t>70921338R</t>
  </si>
  <si>
    <t>kotvicí bod do prefabrikovaných dutinových panelů dl 800mm</t>
  </si>
  <si>
    <t>2119819728</t>
  </si>
  <si>
    <t>"OV.22" 2</t>
  </si>
  <si>
    <t>376</t>
  </si>
  <si>
    <t>70921339R</t>
  </si>
  <si>
    <t>kotvicí bod do prefabrikovaných dutinových panelů dl 900mm</t>
  </si>
  <si>
    <t>193296597</t>
  </si>
  <si>
    <t>377</t>
  </si>
  <si>
    <t>767881152</t>
  </si>
  <si>
    <t>Montáž záchytného systému proti pádu nástavců určených k upevnění na sloupky nebo body v systému poddajného kotvícího vedení středových, rohových, dělících délky vedení přes 50 do 200 m</t>
  </si>
  <si>
    <t>soubor</t>
  </si>
  <si>
    <t>-1931904302</t>
  </si>
  <si>
    <t>https://podminky.urs.cz/item/CS_URS_2024_01/767881152</t>
  </si>
  <si>
    <t>378</t>
  </si>
  <si>
    <t>31452201</t>
  </si>
  <si>
    <t>nerezové lano určené pro systémy s požadavkem na permanentní kotvicí vedení tl 8mm</t>
  </si>
  <si>
    <t>403483545</t>
  </si>
  <si>
    <t>379</t>
  </si>
  <si>
    <t>31452205</t>
  </si>
  <si>
    <t>koncovka k nerez lanu pevná určená k nalisování na nerezové lano lano tl 8mm</t>
  </si>
  <si>
    <t>-652363468</t>
  </si>
  <si>
    <t>380</t>
  </si>
  <si>
    <t>31452203</t>
  </si>
  <si>
    <t>koncovka k nerez lanu napínací pro systémy s požadavkem na permanentní kotvicí vedení lano tl 8mm</t>
  </si>
  <si>
    <t>-521100453</t>
  </si>
  <si>
    <t>381</t>
  </si>
  <si>
    <t>31452207R</t>
  </si>
  <si>
    <t>štítek TSL</t>
  </si>
  <si>
    <t>-2045640755</t>
  </si>
  <si>
    <t>382</t>
  </si>
  <si>
    <t>31452201R</t>
  </si>
  <si>
    <t>záchytný systém -  montážní lano</t>
  </si>
  <si>
    <t>1636193175</t>
  </si>
  <si>
    <t>383</t>
  </si>
  <si>
    <t>767881159R</t>
  </si>
  <si>
    <t>Revize záchytného systému proti pádu</t>
  </si>
  <si>
    <t>451092831</t>
  </si>
  <si>
    <t>384</t>
  </si>
  <si>
    <t>998767202</t>
  </si>
  <si>
    <t>Přesun hmot pro zámečnické konstrukce stanovený procentní sazbou (%) z ceny vodorovná dopravní vzdálenost do 50 m základní v objektech výšky přes 6 do 12 m</t>
  </si>
  <si>
    <t>-1196322923</t>
  </si>
  <si>
    <t>https://podminky.urs.cz/item/CS_URS_2024_01/998767202</t>
  </si>
  <si>
    <t>771</t>
  </si>
  <si>
    <t>Podlahy z dlaždic</t>
  </si>
  <si>
    <t>385</t>
  </si>
  <si>
    <t>771111011</t>
  </si>
  <si>
    <t>Příprava podkladu před provedením dlažby vysátí podlah</t>
  </si>
  <si>
    <t>471668105</t>
  </si>
  <si>
    <t>https://podminky.urs.cz/item/CS_URS_2024_01/771111011</t>
  </si>
  <si>
    <t>"A.3.04" 19,39</t>
  </si>
  <si>
    <t>"A.3.12" 12,13</t>
  </si>
  <si>
    <t>"A.3.13" 12,68</t>
  </si>
  <si>
    <t>"A.3.15" 5,3</t>
  </si>
  <si>
    <t>386</t>
  </si>
  <si>
    <t>771121011</t>
  </si>
  <si>
    <t>Příprava podkladu před provedením dlažby nátěr penetrační na podlahu</t>
  </si>
  <si>
    <t>2129475661</t>
  </si>
  <si>
    <t>https://podminky.urs.cz/item/CS_URS_2024_01/771121011</t>
  </si>
  <si>
    <t>387</t>
  </si>
  <si>
    <t>771474111</t>
  </si>
  <si>
    <t>Montáž soklů z dlaždic keramických lepených cementovým flexibilním lepidlem rovných, výšky do 65 mm</t>
  </si>
  <si>
    <t>-1486372924</t>
  </si>
  <si>
    <t>https://podminky.urs.cz/item/CS_URS_2024_01/771474111</t>
  </si>
  <si>
    <t>"A.3.02" 8,1</t>
  </si>
  <si>
    <t>"A.3.05" 8,3</t>
  </si>
  <si>
    <t>"A.3.11" 16</t>
  </si>
  <si>
    <t>"A.3.12" 14,5</t>
  </si>
  <si>
    <t>"A.3.13" 16,1</t>
  </si>
  <si>
    <t>"A.3.14" 11,6</t>
  </si>
  <si>
    <t>"A.3.15" 9,9</t>
  </si>
  <si>
    <t>388</t>
  </si>
  <si>
    <t>771574413</t>
  </si>
  <si>
    <t>Montáž podlah z dlaždic keramických lepených cementovým flexibilním lepidlem hladkých, tloušťky do 10 mm přes 2 do 4 ks/m2</t>
  </si>
  <si>
    <t>-912111079</t>
  </si>
  <si>
    <t>https://podminky.urs.cz/item/CS_URS_2024_01/771574413</t>
  </si>
  <si>
    <t>ker_dlažba-PK01</t>
  </si>
  <si>
    <t>PK02</t>
  </si>
  <si>
    <t>389</t>
  </si>
  <si>
    <t>59761136</t>
  </si>
  <si>
    <t>dlažba keramická slinutá mrazuvzdorná povrch hladký/lesklý tl do 10mm přes 2 do 4ks/m2</t>
  </si>
  <si>
    <t>-1966456333</t>
  </si>
  <si>
    <t>127,04*1,15 'Přepočtené koeficientem množství</t>
  </si>
  <si>
    <t>390</t>
  </si>
  <si>
    <t>771574416</t>
  </si>
  <si>
    <t>Montáž podlah z dlaždic keramických lepených cementovým flexibilním lepidlem hladkých, tloušťky do 10 mm přes 9 do 12 ks/m2</t>
  </si>
  <si>
    <t>-364441545</t>
  </si>
  <si>
    <t>https://podminky.urs.cz/item/CS_URS_2024_01/771574416</t>
  </si>
  <si>
    <t>391</t>
  </si>
  <si>
    <t>59761160</t>
  </si>
  <si>
    <t>dlažba keramická slinutá mrazuvzdorná povrch hladký/matný tl do 10mm přes 9 do 12ks/m2</t>
  </si>
  <si>
    <t>735366233</t>
  </si>
  <si>
    <t>Ker_sokl*0,1*1,3</t>
  </si>
  <si>
    <t>26,935*1,1 'Přepočtené koeficientem množství</t>
  </si>
  <si>
    <t>392</t>
  </si>
  <si>
    <t>771591112</t>
  </si>
  <si>
    <t>Izolace podlahy pod dlažbu nátěrem nebo stěrkou ve dvou vrstvách</t>
  </si>
  <si>
    <t>852786865</t>
  </si>
  <si>
    <t>https://podminky.urs.cz/item/CS_URS_2024_01/771591112</t>
  </si>
  <si>
    <t>134,6*0,3</t>
  </si>
  <si>
    <t>393</t>
  </si>
  <si>
    <t>771591115</t>
  </si>
  <si>
    <t>Podlahy - dokončovací práce spárování silikonem</t>
  </si>
  <si>
    <t>1669441580</t>
  </si>
  <si>
    <t>https://podminky.urs.cz/item/CS_URS_2024_01/771591115</t>
  </si>
  <si>
    <t>394</t>
  </si>
  <si>
    <t>771591184</t>
  </si>
  <si>
    <t>Podlahy - dokončovací práce pracnější řezání dlaždic keramických rovné</t>
  </si>
  <si>
    <t>-1223087356</t>
  </si>
  <si>
    <t>https://podminky.urs.cz/item/CS_URS_2024_01/771591184</t>
  </si>
  <si>
    <t>395</t>
  </si>
  <si>
    <t>771591241</t>
  </si>
  <si>
    <t>Izolace podlahy pod dlažbu těsnícími izolačními pásy vnitřní kout</t>
  </si>
  <si>
    <t>2032146489</t>
  </si>
  <si>
    <t>https://podminky.urs.cz/item/CS_URS_2024_01/771591241</t>
  </si>
  <si>
    <t>"A.P1.03" 4</t>
  </si>
  <si>
    <t>"A.P2.03" 4</t>
  </si>
  <si>
    <t>"A.P3.03"4</t>
  </si>
  <si>
    <t>"A.P4.03" 4</t>
  </si>
  <si>
    <t>"A.P5.03" 4</t>
  </si>
  <si>
    <t>"A.P10.03" 4</t>
  </si>
  <si>
    <t>"A.P6.03" 4</t>
  </si>
  <si>
    <t>"A.P7.03" 4</t>
  </si>
  <si>
    <t>"A.P8.03" 4</t>
  </si>
  <si>
    <t>"A.P9.03" 4</t>
  </si>
  <si>
    <t>"A.3.04" 4</t>
  </si>
  <si>
    <t>"A.3.10" 4</t>
  </si>
  <si>
    <t>"A.3.15"4</t>
  </si>
  <si>
    <t>396</t>
  </si>
  <si>
    <t>771591264</t>
  </si>
  <si>
    <t>Izolace podlahy pod dlažbu těsnícími izolačními pásy mezi podlahou a stěnu</t>
  </si>
  <si>
    <t>367360220</t>
  </si>
  <si>
    <t>https://podminky.urs.cz/item/CS_URS_2024_01/771591264</t>
  </si>
  <si>
    <t>"A.P1.03" 9,6</t>
  </si>
  <si>
    <t>"A.P2.03" 9,6</t>
  </si>
  <si>
    <t>"A.P3.03" 9,6</t>
  </si>
  <si>
    <t>"A.P4.03" 9,6</t>
  </si>
  <si>
    <t>"A.P5.03" 9,6</t>
  </si>
  <si>
    <t>"A.P10.03" 9,6</t>
  </si>
  <si>
    <t>"A.P6.03" 9,6</t>
  </si>
  <si>
    <t>"A.P7.03" 9,6</t>
  </si>
  <si>
    <t>"A.P8.03" 9,6</t>
  </si>
  <si>
    <t>"A.P9.03" 9,6</t>
  </si>
  <si>
    <t>"A.3.04" 18,8</t>
  </si>
  <si>
    <t>"A.3.10" 9,9</t>
  </si>
  <si>
    <t>"A.3.15"9,9</t>
  </si>
  <si>
    <t>397</t>
  </si>
  <si>
    <t>771592011</t>
  </si>
  <si>
    <t>Čištění vnitřních ploch po položení dlažby podlah nebo schodišť chemickými prostředky</t>
  </si>
  <si>
    <t>366628631</t>
  </si>
  <si>
    <t>https://podminky.urs.cz/item/CS_URS_2024_01/771592011</t>
  </si>
  <si>
    <t>398</t>
  </si>
  <si>
    <t>998771202</t>
  </si>
  <si>
    <t>Přesun hmot pro podlahy z dlaždic stanovený procentní sazbou (%) z ceny vodorovná dopravní vzdálenost do 50 m základní v objektech výšky přes 6 do 12 m</t>
  </si>
  <si>
    <t>1573088609</t>
  </si>
  <si>
    <t>https://podminky.urs.cz/item/CS_URS_2024_01/998771202</t>
  </si>
  <si>
    <t>776</t>
  </si>
  <si>
    <t>Podlahy povlakové</t>
  </si>
  <si>
    <t>399</t>
  </si>
  <si>
    <t>776111112</t>
  </si>
  <si>
    <t>Příprava podkladu povlakových podlah a stěn broušení podlah nového podkladu betonového</t>
  </si>
  <si>
    <t>-1246158419</t>
  </si>
  <si>
    <t>https://podminky.urs.cz/item/CS_URS_2024_01/776111112</t>
  </si>
  <si>
    <t>400</t>
  </si>
  <si>
    <t>776111122</t>
  </si>
  <si>
    <t>Příprava podkladu povlakových podlah a stěn broušení schodišť nového podkladu betonového</t>
  </si>
  <si>
    <t>1382126710</t>
  </si>
  <si>
    <t>https://podminky.urs.cz/item/CS_URS_2024_01/776111122</t>
  </si>
  <si>
    <t>(0,158+0,3)*1,530*22*2</t>
  </si>
  <si>
    <t>401</t>
  </si>
  <si>
    <t>776111311</t>
  </si>
  <si>
    <t>Příprava podkladu povlakových podlah a stěn vysátí podlah</t>
  </si>
  <si>
    <t>688660646</t>
  </si>
  <si>
    <t>https://podminky.urs.cz/item/CS_URS_2024_01/776111311</t>
  </si>
  <si>
    <t>"A.1.01" 25,64</t>
  </si>
  <si>
    <t>Skladba_F51</t>
  </si>
  <si>
    <t>402</t>
  </si>
  <si>
    <t>776111323</t>
  </si>
  <si>
    <t>Příprava podkladu povlakových podlah a stěn vysátí schodišť</t>
  </si>
  <si>
    <t>1012279720</t>
  </si>
  <si>
    <t>https://podminky.urs.cz/item/CS_URS_2024_01/776111323</t>
  </si>
  <si>
    <t>403</t>
  </si>
  <si>
    <t>776121321</t>
  </si>
  <si>
    <t>Příprava podkladu povlakových podlah a stěn penetrace neředěná podlah</t>
  </si>
  <si>
    <t>-1756456148</t>
  </si>
  <si>
    <t>https://podminky.urs.cz/item/CS_URS_2024_01/776121321</t>
  </si>
  <si>
    <t>404</t>
  </si>
  <si>
    <t>776121323</t>
  </si>
  <si>
    <t>Příprava podkladu povlakových podlah a stěn penetrace neředěná schodišť</t>
  </si>
  <si>
    <t>-1085360104</t>
  </si>
  <si>
    <t>https://podminky.urs.cz/item/CS_URS_2024_01/776121323</t>
  </si>
  <si>
    <t>405</t>
  </si>
  <si>
    <t>776141121</t>
  </si>
  <si>
    <t>Příprava podkladu povlakových podlah a stěn vyrovnání samonivelační stěrkou podlah min.pevnosti 30 MPa, tloušťky do 3 mm</t>
  </si>
  <si>
    <t>205768872</t>
  </si>
  <si>
    <t>https://podminky.urs.cz/item/CS_URS_2024_01/776141121</t>
  </si>
  <si>
    <t>406</t>
  </si>
  <si>
    <t>776141221</t>
  </si>
  <si>
    <t>Příprava podkladu povlakových podlah a stěn vyrovnání samonivelační stěrkou schodišť min.pevnosti 35 MPa, tloušťky do 3 mm</t>
  </si>
  <si>
    <t>-1109896070</t>
  </si>
  <si>
    <t>https://podminky.urs.cz/item/CS_URS_2024_01/776141221</t>
  </si>
  <si>
    <t>0,3*1,530*22*2</t>
  </si>
  <si>
    <t>407</t>
  </si>
  <si>
    <t>776143131</t>
  </si>
  <si>
    <t>Příprava podkladu povlakových podlah a stěn tmelení schodišť podstupnic stěrka tloušťky do 3 mm</t>
  </si>
  <si>
    <t>-933755131</t>
  </si>
  <si>
    <t>https://podminky.urs.cz/item/CS_URS_2024_01/776143131</t>
  </si>
  <si>
    <t>0,158*1,53*22*2</t>
  </si>
  <si>
    <t>408</t>
  </si>
  <si>
    <t>776144111</t>
  </si>
  <si>
    <t>Příprava podkladu povlakových podlah a stěn tmelení schodišť hran</t>
  </si>
  <si>
    <t>-1333574591</t>
  </si>
  <si>
    <t>https://podminky.urs.cz/item/CS_URS_2024_01/776144111</t>
  </si>
  <si>
    <t>1,53*22*2</t>
  </si>
  <si>
    <t>409</t>
  </si>
  <si>
    <t>776231111R</t>
  </si>
  <si>
    <t>Montáž podlahovin z vinylu lepením pásů (rolí) standardním lepidlem</t>
  </si>
  <si>
    <t>-116525082</t>
  </si>
  <si>
    <t>410</t>
  </si>
  <si>
    <t>28411117R</t>
  </si>
  <si>
    <t>vinylová podlaha, protiskluzná tl.2 mm, tloušťka nášlapné vrstvy 0,7 mm, lepený z dílců R10, součinitel smykového tření dle ČSN 744505: μ ≥ 0,6, třída zátěže 34/43</t>
  </si>
  <si>
    <t>-440193002</t>
  </si>
  <si>
    <t>"schodiště" (0,158+0,3)*1,53*22*2*1,2</t>
  </si>
  <si>
    <t>581,059*1,1 'Přepočtené koeficientem množství</t>
  </si>
  <si>
    <t>411</t>
  </si>
  <si>
    <t>776321112R</t>
  </si>
  <si>
    <t>Montáž podlahovin z vinylu na schodišťové stupně stupnic, šířky přes 300 mm</t>
  </si>
  <si>
    <t>-1248516822</t>
  </si>
  <si>
    <t>412</t>
  </si>
  <si>
    <t>776321211</t>
  </si>
  <si>
    <t>Montáž podlahovin z PVC na schodišťové stupně podstupnic, výšky do 200 mm</t>
  </si>
  <si>
    <t>-1003855718</t>
  </si>
  <si>
    <t>https://podminky.urs.cz/item/CS_URS_2024_01/776321211</t>
  </si>
  <si>
    <t>413</t>
  </si>
  <si>
    <t>776411111</t>
  </si>
  <si>
    <t>Montáž soklíků lepením obvodových, výšky do 80 mm</t>
  </si>
  <si>
    <t>706042394</t>
  </si>
  <si>
    <t>https://podminky.urs.cz/item/CS_URS_2024_01/776411111</t>
  </si>
  <si>
    <t>9,05+16,5+9,05+16,5+9,05+16,5+9,05+16,46+9,04+19,5+32,67+34,45+8,97</t>
  </si>
  <si>
    <t>9,05+16,5+9,05+16,5+9,05+16,5+9,05+16,46+9,04+19,5+35,95+34,57</t>
  </si>
  <si>
    <t>34,8+36,821+21,65+10,84+12,05+13,6+8,2+22,7</t>
  </si>
  <si>
    <t>414</t>
  </si>
  <si>
    <t>776411121</t>
  </si>
  <si>
    <t>Montáž soklíků lepením schodišťových, výšky do 60 mm</t>
  </si>
  <si>
    <t>-414911072</t>
  </si>
  <si>
    <t>https://podminky.urs.cz/item/CS_URS_2024_01/776411121</t>
  </si>
  <si>
    <t>"schodiště"( 0,158+1,53)*22*2</t>
  </si>
  <si>
    <t>415</t>
  </si>
  <si>
    <t>28411010R</t>
  </si>
  <si>
    <t>lišta soklová</t>
  </si>
  <si>
    <t>-703301712</t>
  </si>
  <si>
    <t>642,943*1,1 'Přepočtené koeficientem množství</t>
  </si>
  <si>
    <t>416</t>
  </si>
  <si>
    <t>776431111</t>
  </si>
  <si>
    <t>Montáž schodišťových hran kovových nebo plastových lepených</t>
  </si>
  <si>
    <t>-736888965</t>
  </si>
  <si>
    <t>https://podminky.urs.cz/item/CS_URS_2024_01/776431111</t>
  </si>
  <si>
    <t>417</t>
  </si>
  <si>
    <t>28342162R</t>
  </si>
  <si>
    <t>schodišťový úhelník pro lepené vinylové podlahy</t>
  </si>
  <si>
    <t>-256802603</t>
  </si>
  <si>
    <t>67,32*1,1 'Přepočtené koeficientem množství</t>
  </si>
  <si>
    <t>418</t>
  </si>
  <si>
    <t>776991111</t>
  </si>
  <si>
    <t>Ostatní práce spárování silikonem</t>
  </si>
  <si>
    <t>-1223889436</t>
  </si>
  <si>
    <t>https://podminky.urs.cz/item/CS_URS_2024_01/776991111</t>
  </si>
  <si>
    <t>419</t>
  </si>
  <si>
    <t>776991222</t>
  </si>
  <si>
    <t>Ostatní práce údržba nových podlahovin po pokládce čištění včetně ošetření polymerním nátěrem jednosložkovým dvouvrstvým</t>
  </si>
  <si>
    <t>-133624936</t>
  </si>
  <si>
    <t>https://podminky.urs.cz/item/CS_URS_2024_01/776991222</t>
  </si>
  <si>
    <t>420</t>
  </si>
  <si>
    <t>998776202</t>
  </si>
  <si>
    <t>Přesun hmot pro podlahy povlakové stanovený procentní sazbou (%) z ceny vodorovná dopravní vzdálenost do 50 m základní v objektech výšky přes 6 do 12 m</t>
  </si>
  <si>
    <t>1140615988</t>
  </si>
  <si>
    <t>https://podminky.urs.cz/item/CS_URS_2024_01/998776202</t>
  </si>
  <si>
    <t>781</t>
  </si>
  <si>
    <t>Dokončovací práce - obklady</t>
  </si>
  <si>
    <t>421</t>
  </si>
  <si>
    <t>781111011</t>
  </si>
  <si>
    <t>Příprava podkladu před provedením obkladu oprášení (ometení) stěny</t>
  </si>
  <si>
    <t>1707052289</t>
  </si>
  <si>
    <t>https://podminky.urs.cz/item/CS_URS_2024_01/781111011</t>
  </si>
  <si>
    <t>"A.P1.03" (2,485+2,355)*2*2,5-0,9*2,1</t>
  </si>
  <si>
    <t>"A.P2.03" (2,485+2,355)*2*2,5-0,9*2,1</t>
  </si>
  <si>
    <t>"A.P3.03" (2,485+2,355)*2*2,5-0,9*2,1</t>
  </si>
  <si>
    <t>"A.P4.03" (2,485+2,355)*2*2,5-0,9*2,1</t>
  </si>
  <si>
    <t>"A.P5.03" (2,485+2,355)*2*2,5-0,9*2,1</t>
  </si>
  <si>
    <t>"A.P10.03" (2,485+2,355)*2*2,5-0,9*2,1</t>
  </si>
  <si>
    <t>"A.P6.03"(2,485+2,355)*2*2,5-0,9*2,1</t>
  </si>
  <si>
    <t>"A.P7.03" (2,485+2,355)*2*2,5-0,9*2,1</t>
  </si>
  <si>
    <t>"A.P8.03" (2,485+2,355)*2*2,5-0,9*2,1</t>
  </si>
  <si>
    <t>"A.P9.03" (2,485+2,355)*2*2,5-0,9*2,1</t>
  </si>
  <si>
    <t>"A.3.04" (5+4,625)*2*2,5-1,3*2,1</t>
  </si>
  <si>
    <t>"A.3.10" (1,2+1,85)*2*2,5-0,7*2,1*2+(0,96+1,85)*2*2,5-0,7*2,1</t>
  </si>
  <si>
    <t>"A.3.13" (6,926+3,5)*2*1,8-0,8*1,8-2*0,45</t>
  </si>
  <si>
    <t>"A.3.15" (1,695+3,17)*2*1,8-0,8*1,8</t>
  </si>
  <si>
    <t>"A.3.16" (1,67+2,485)*2*1,8-0,8*1,8</t>
  </si>
  <si>
    <t>"A.3.18" (1,2+2,06)*2*1,8-0,8*1,8</t>
  </si>
  <si>
    <t>422</t>
  </si>
  <si>
    <t>781121011</t>
  </si>
  <si>
    <t>Příprava podkladu před provedením obkladu nátěr penetrační na stěnu</t>
  </si>
  <si>
    <t>-878232844</t>
  </si>
  <si>
    <t>https://podminky.urs.cz/item/CS_URS_2024_01/781121011</t>
  </si>
  <si>
    <t>423</t>
  </si>
  <si>
    <t>781131112</t>
  </si>
  <si>
    <t>Izolace stěny pod obklad izolace nátěrem nebo stěrkou ve dvou vrstvách</t>
  </si>
  <si>
    <t>-2021108625</t>
  </si>
  <si>
    <t>https://podminky.urs.cz/item/CS_URS_2024_01/781131112</t>
  </si>
  <si>
    <t>"A.P1.03" 2*2,5</t>
  </si>
  <si>
    <t>"A.P2.03" 2*2,5</t>
  </si>
  <si>
    <t>"A.P3.03"  2*2,5</t>
  </si>
  <si>
    <t>"A.P4.03"  2*2,5</t>
  </si>
  <si>
    <t>"A.P5.03"  2*2,5</t>
  </si>
  <si>
    <t>"A.P10.03" 2*2,5</t>
  </si>
  <si>
    <t>"A.P6.03" 2*2,5</t>
  </si>
  <si>
    <t>"A.P7.03"  2*2,5</t>
  </si>
  <si>
    <t>"A.P8.03" 2*2,5</t>
  </si>
  <si>
    <t>"A.P9.03"  2*2,5</t>
  </si>
  <si>
    <t>424</t>
  </si>
  <si>
    <t>781131264R</t>
  </si>
  <si>
    <t>Izolace stěny pod obklad izolace těsnícími izolačními pásy mezi stěnou a stěnu</t>
  </si>
  <si>
    <t>-396345090</t>
  </si>
  <si>
    <t>425</t>
  </si>
  <si>
    <t>781474154</t>
  </si>
  <si>
    <t>Montáž keramických obkladů stěn lepených cementovým flexibilním lepidlem hladkých přes 4 do 6 ks/m2</t>
  </si>
  <si>
    <t>1342671262</t>
  </si>
  <si>
    <t>https://podminky.urs.cz/item/CS_URS_2024_01/781474154</t>
  </si>
  <si>
    <t>Ker_obklad</t>
  </si>
  <si>
    <t>426</t>
  </si>
  <si>
    <t>59761001</t>
  </si>
  <si>
    <t>obklad velkoformátový keramický hladký přes 4 do 6ks/m2</t>
  </si>
  <si>
    <t>1034751810</t>
  </si>
  <si>
    <t>0,8*0,3*1,2</t>
  </si>
  <si>
    <t>368,755*1,15 'Přepočtené koeficientem množství</t>
  </si>
  <si>
    <t>427</t>
  </si>
  <si>
    <t>781495115</t>
  </si>
  <si>
    <t>Obklad - dokončující práce ostatní práce spárování silikonem</t>
  </si>
  <si>
    <t>1292601083</t>
  </si>
  <si>
    <t>https://podminky.urs.cz/item/CS_URS_2024_01/781495115</t>
  </si>
  <si>
    <t>428</t>
  </si>
  <si>
    <t>781495141</t>
  </si>
  <si>
    <t>Obklad - dokončující práce průnik obkladem kruhový, bez izolace do DN 30</t>
  </si>
  <si>
    <t>-1230798223</t>
  </si>
  <si>
    <t>https://podminky.urs.cz/item/CS_URS_2024_01/781495141</t>
  </si>
  <si>
    <t>429</t>
  </si>
  <si>
    <t>781495142</t>
  </si>
  <si>
    <t>Obklad - dokončující práce průnik obkladem kruhový, bez izolace přes DN 30 do DN 90</t>
  </si>
  <si>
    <t>402641681</t>
  </si>
  <si>
    <t>https://podminky.urs.cz/item/CS_URS_2024_01/781495142</t>
  </si>
  <si>
    <t>430</t>
  </si>
  <si>
    <t>781495211</t>
  </si>
  <si>
    <t>Čištění vnitřních ploch po provedení obkladu stěn chemickými prostředky</t>
  </si>
  <si>
    <t>1578736534</t>
  </si>
  <si>
    <t>https://podminky.urs.cz/item/CS_URS_2024_01/781495211</t>
  </si>
  <si>
    <t>431</t>
  </si>
  <si>
    <t>781571141</t>
  </si>
  <si>
    <t>Montáž keramických obkladů ostění lepených flexibilním lepidlem šířky ostění přes 200 do 400 mm</t>
  </si>
  <si>
    <t>1539657871</t>
  </si>
  <si>
    <t>https://podminky.urs.cz/item/CS_URS_2024_01/781571141</t>
  </si>
  <si>
    <t>432</t>
  </si>
  <si>
    <t>998781202</t>
  </si>
  <si>
    <t>Přesun hmot pro obklady keramické stanovený procentní sazbou (%) z ceny vodorovná dopravní vzdálenost do 50 m základní v objektech výšky přes 6 do 12 m</t>
  </si>
  <si>
    <t>-1903860456</t>
  </si>
  <si>
    <t>https://podminky.urs.cz/item/CS_URS_2024_01/998781202</t>
  </si>
  <si>
    <t>783</t>
  </si>
  <si>
    <t>Dokončovací práce - nátěry</t>
  </si>
  <si>
    <t>433</t>
  </si>
  <si>
    <t>783009310R</t>
  </si>
  <si>
    <t>Písmomalířské práce výšky písmen nebo číslic přes 4500 mm</t>
  </si>
  <si>
    <t>-1519000326</t>
  </si>
  <si>
    <t>"Písmeno A" 1</t>
  </si>
  <si>
    <t>434</t>
  </si>
  <si>
    <t>783009421</t>
  </si>
  <si>
    <t>Bezpečnostní šrafování rohových hran stěnových nebo podlahových</t>
  </si>
  <si>
    <t>-1177812945</t>
  </si>
  <si>
    <t>https://podminky.urs.cz/item/CS_URS_2024_01/783009421</t>
  </si>
  <si>
    <t>"OV.18" 8*1,5</t>
  </si>
  <si>
    <t>435</t>
  </si>
  <si>
    <t>783823101</t>
  </si>
  <si>
    <t>Penetrační nátěr omítek hladkých betonových povrchů akrylátový</t>
  </si>
  <si>
    <t>1435473552</t>
  </si>
  <si>
    <t>https://podminky.urs.cz/item/CS_URS_2024_01/783823101</t>
  </si>
  <si>
    <t>2,625*1,865</t>
  </si>
  <si>
    <t>436</t>
  </si>
  <si>
    <t>783826615</t>
  </si>
  <si>
    <t>Hydrofobizační nátěr omítek silikonový, transparentní, povrchů hladkých omítek hladkých, zrnitých tenkovrstvých nebo štukových stupně členitosti 1 a 2</t>
  </si>
  <si>
    <t>-1136644545</t>
  </si>
  <si>
    <t>https://podminky.urs.cz/item/CS_URS_2024_01/783826615</t>
  </si>
  <si>
    <t>437</t>
  </si>
  <si>
    <t>783827403</t>
  </si>
  <si>
    <t>Krycí (ochranný ) nátěr omítek dvojnásobný hladkých betonových povrchů nebo povrchů z desek na bázi dřeva (dřevovláknitých apod.) silikátový</t>
  </si>
  <si>
    <t>-663010892</t>
  </si>
  <si>
    <t>https://podminky.urs.cz/item/CS_URS_2024_01/783827403</t>
  </si>
  <si>
    <t>784</t>
  </si>
  <si>
    <t>Dokončovací práce - malby a tapety</t>
  </si>
  <si>
    <t>438</t>
  </si>
  <si>
    <t>784111001</t>
  </si>
  <si>
    <t>Oprášení (ometení) podkladu v místnostech výšky do 3,80 m</t>
  </si>
  <si>
    <t>1228836668</t>
  </si>
  <si>
    <t>https://podminky.urs.cz/item/CS_URS_2024_01/784111001</t>
  </si>
  <si>
    <t>439</t>
  </si>
  <si>
    <t>784181121</t>
  </si>
  <si>
    <t>Penetrace podkladu jednonásobná hloubková akrylátová bezbarvá v místnostech výšky do 3,80 m</t>
  </si>
  <si>
    <t>-1852020283</t>
  </si>
  <si>
    <t>https://podminky.urs.cz/item/CS_URS_2024_01/784181121</t>
  </si>
  <si>
    <t>440</t>
  </si>
  <si>
    <t>784211101</t>
  </si>
  <si>
    <t>Malby z malířských směsí oděruvzdorných za mokra dvojnásobné, bílé za mokra oděruvzdorné výborně v místnostech výšky do 3,80 m</t>
  </si>
  <si>
    <t>-552457778</t>
  </si>
  <si>
    <t>https://podminky.urs.cz/item/CS_URS_2024_01/784211101</t>
  </si>
  <si>
    <t>786</t>
  </si>
  <si>
    <t>Dokončovací práce - čalounické úpravy</t>
  </si>
  <si>
    <t>441</t>
  </si>
  <si>
    <t>786623023</t>
  </si>
  <si>
    <t>Montáž fasádních žaluzií před okenní nebo dveřní otvor ovládaných motorem, včetně krycího plechu a vodících profilů, plochy přes 4 do 6 m2</t>
  </si>
  <si>
    <t>1155347036</t>
  </si>
  <si>
    <t>https://podminky.urs.cz/item/CS_URS_2024_01/786623023</t>
  </si>
  <si>
    <t>D.1.1. Technická zpráva</t>
  </si>
  <si>
    <t>D.1.1c.4 Výpis ostatních výrobků</t>
  </si>
  <si>
    <t>"OV.09" 12</t>
  </si>
  <si>
    <t>442</t>
  </si>
  <si>
    <t>28314001</t>
  </si>
  <si>
    <t>panel izolační PET s pouzdrem pro zapuštěný vodící profil žaluzie</t>
  </si>
  <si>
    <t>-127911664</t>
  </si>
  <si>
    <t>"OV.09" 1,8*0,2*2*12</t>
  </si>
  <si>
    <t>443</t>
  </si>
  <si>
    <t>55342549R</t>
  </si>
  <si>
    <t>předokenní žaluzie, hliník, ovládaná základním motorem, dálkově/ tlačítko, povětrnostní čidlo, příslušenství plochy do 5,0m2</t>
  </si>
  <si>
    <t>1120729041</t>
  </si>
  <si>
    <t>"OV.09" 12*1,8*2,75</t>
  </si>
  <si>
    <t>444</t>
  </si>
  <si>
    <t>786623043</t>
  </si>
  <si>
    <t>Montáž venkovních žaluzií do okenního nebo dveřního otvoru žaluziové schránky, délky přes 2400 do 4000 mm</t>
  </si>
  <si>
    <t>-360089534</t>
  </si>
  <si>
    <t>https://podminky.urs.cz/item/CS_URS_2024_01/786623043</t>
  </si>
  <si>
    <t>"OV.08" 12</t>
  </si>
  <si>
    <t>445</t>
  </si>
  <si>
    <t>2837_OV.08</t>
  </si>
  <si>
    <t>box pro žaluzie z tepelně- izolačních desek, dl. 2750 mm, dodávka včetně kotvících úhelníků a plechových zákrytových lišt ze spodní části boxu, v provedení dle PD</t>
  </si>
  <si>
    <t>-541982824</t>
  </si>
  <si>
    <t>446</t>
  </si>
  <si>
    <t>998786202</t>
  </si>
  <si>
    <t>Přesun hmot pro stínění a čalounické úpravy stanovený procentní sazbou (%) z ceny vodorovná dopravní vzdálenost do 50 m základní v objektech výšky přes 6 do 12 m</t>
  </si>
  <si>
    <t>408281285</t>
  </si>
  <si>
    <t>https://podminky.urs.cz/item/CS_URS_2024_01/998786202</t>
  </si>
  <si>
    <t>Práce a dodávky M</t>
  </si>
  <si>
    <t>33-M</t>
  </si>
  <si>
    <t>Montáže dopr.zaříz.,sklad. zař. a váh</t>
  </si>
  <si>
    <t>447</t>
  </si>
  <si>
    <t>33-M-OV.19</t>
  </si>
  <si>
    <t>Kompletní dodávka a montáž osobní výtah, rozměr kabiny 1100x2100x2200 mm; rozměr dveří 900x2100 mm, nosnost 1000 kg, v provedení dle PD</t>
  </si>
  <si>
    <t>-1115809874</t>
  </si>
  <si>
    <t>"OV.19" 1</t>
  </si>
  <si>
    <t>D.1.4A - Technika prostředí staveb</t>
  </si>
  <si>
    <t>Úroveň 3:</t>
  </si>
  <si>
    <t>D.1.4.1A - Zdravotně technické instalace</t>
  </si>
  <si>
    <t>01841025</t>
  </si>
  <si>
    <t>Ondřej Zikán</t>
  </si>
  <si>
    <t>HSV - HSV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</si>
  <si>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</si>
  <si>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</si>
  <si>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</si>
  <si>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</si>
  <si>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</si>
  <si>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</si>
  <si>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</si>
  <si>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132212121</t>
  </si>
  <si>
    <t>Hloubení zapažených rýh šířky do 800 mm v soudržných horninách třídy těžitelnosti I skupiny 3</t>
  </si>
  <si>
    <t>174824976</t>
  </si>
  <si>
    <t>https://podminky.urs.cz/item/CS_URS_2023_02/132212121</t>
  </si>
  <si>
    <t>"odměřeno z výkresové dokumentace" (24*0,8*0,7)+(3,5*0,8*0,5)+(4*0,8*0,6)+(4,5*0,8*0,7)+(1*0,8*0,6)+(7*0,8*0,7)+(8*0,8*0,6)+(5*0,8*0,6)+(14*0,8*0,8)</t>
  </si>
  <si>
    <t>151101101</t>
  </si>
  <si>
    <t>Zřízení příložného pažení a rozepření stěn rýh hl do 2 m</t>
  </si>
  <si>
    <t>-361320925</t>
  </si>
  <si>
    <t>https://podminky.urs.cz/item/CS_URS_2023_02/151101101</t>
  </si>
  <si>
    <t>"odměřeno z výkresové dokumentace" ((24*0,7)+(3,5*0,5)+(4*0,6)+(4,5*0,7)+(1*0,6)+(7*0,7)+(8*0,6)+(5*0,6)+14*0,8)*2</t>
  </si>
  <si>
    <t>151101111</t>
  </si>
  <si>
    <t>Odstranění příložného pažení a rozepření stěn rýh hl do 2 m</t>
  </si>
  <si>
    <t>-1344849651</t>
  </si>
  <si>
    <t>https://podminky.urs.cz/item/CS_URS_2023_02/151101111</t>
  </si>
  <si>
    <t>"odměřeno z výkresové dokumentace" ((24*0,7)+(3,5*0,5)+(4*0,6)+(4,5*0,7)+(1*0,6)+(7*0,7)+(8*0,6)+(5*0,6)+(14*0,8))*2</t>
  </si>
  <si>
    <t>161102111</t>
  </si>
  <si>
    <t>Svislé přemístění výkopku z horniny tř. 1 až 4 hl výkopu do 2,5 m</t>
  </si>
  <si>
    <t>484982825</t>
  </si>
  <si>
    <t>https://podminky.urs.cz/item/CS_URS_2023_02/161102111</t>
  </si>
  <si>
    <t>"položka 1" 38,88</t>
  </si>
  <si>
    <t>162706111</t>
  </si>
  <si>
    <t>Vodorovné přemístění do 10000 m výkopku z hornin tř. 1 až 4</t>
  </si>
  <si>
    <t>-318607061</t>
  </si>
  <si>
    <t>https://podminky.urs.cz/item/CS_URS_2023_02/162706111</t>
  </si>
  <si>
    <t>"součet položek 8+9+12" (5,08+28,12+5,68)</t>
  </si>
  <si>
    <t>Uložení sypaniny na skládky nebo meziskládky</t>
  </si>
  <si>
    <t>1051331308</t>
  </si>
  <si>
    <t>https://podminky.urs.cz/item/CS_URS_2023_02/171251201</t>
  </si>
  <si>
    <t>171201221</t>
  </si>
  <si>
    <t>Poplatek za uložení na skládce (skládkovné) zeminy a kamení kód odpadu 17 05 04</t>
  </si>
  <si>
    <t>1535800374</t>
  </si>
  <si>
    <t>https://podminky.urs.cz/item/CS_URS_2023_02/171201221</t>
  </si>
  <si>
    <t>"součet položek 8+9+12 vynásobený měrnou hmotností" (5,08+28,12+5,68)*1,8</t>
  </si>
  <si>
    <t>174211101</t>
  </si>
  <si>
    <t>Zásyp jam, šachet rýh nebo kolem objektů sypaninou bez zhutnění</t>
  </si>
  <si>
    <t>-571608362</t>
  </si>
  <si>
    <t>https://podminky.urs.cz/item/CS_URS_2023_02/174211101</t>
  </si>
  <si>
    <t>"štěrkopískem - odměřeno z výkresové dokumentace" (24*0,8*0,1)+(4,5*0,8*0,1)+(7*0,8*0,1)+(14*0,8*0,2)</t>
  </si>
  <si>
    <t>175111101</t>
  </si>
  <si>
    <t>Obsypání potrubí ručně sypaninou bez prohození, uloženou do 3 m</t>
  </si>
  <si>
    <t>1322056884</t>
  </si>
  <si>
    <t>https://podminky.urs.cz/item/CS_URS_2023_02/175111101</t>
  </si>
  <si>
    <t>"odměřeno z výkresové dokumentace" (24*0,8*0,5)+(3,5*0,8*0,4)+(4*0,8*0,5)+(4,5*0,8*0,5)+(1*0,8*0,5)+(7*0,8*0,5)+(8*0,8*0,5)+(5*0,8*0,5)+(14*0,8*0,5)</t>
  </si>
  <si>
    <t>58331200</t>
  </si>
  <si>
    <t>zásypový materiál (štěrkopísek netříděný)</t>
  </si>
  <si>
    <t>-1953342226</t>
  </si>
  <si>
    <t xml:space="preserve">"položka 8+9+12*měrná hmotnost" (5,08+28,12+5,68)*1,8 </t>
  </si>
  <si>
    <t>215901101</t>
  </si>
  <si>
    <t>Zhutnění podloží z hornin soudržných do 92% PS nebo nesoudržných sypkých I(d) do 0,8</t>
  </si>
  <si>
    <t>-2036101969</t>
  </si>
  <si>
    <t>https://podminky.urs.cz/item/CS_URS_2023_02/215901101</t>
  </si>
  <si>
    <t>"ve dvou vrstvách - bude upřesněno na stavbě" (24*0,8*2)+(3,5*0,8*2)+(4*0,8*2)+(4,5*0,8*2)+(1*0,8*2)+(7*0,8*2)+(8*0,8*2)+(5*0,8*2)+(14*0,8*2)</t>
  </si>
  <si>
    <t>451541111</t>
  </si>
  <si>
    <t>Lože pod potrubí otevřený výkop ze štěrkodrtě</t>
  </si>
  <si>
    <t>-1077728445</t>
  </si>
  <si>
    <t>https://podminky.urs.cz/item/CS_URS_2023_02/451541111</t>
  </si>
  <si>
    <t>"odměřeno z výkresové dokumentace" (24*0,8*0,1)+(3,5*0,8*0,1)+(4*0,8*0,1)+(4,5*0,8*0,1)+(1*0,8*0,1)+(7*0,8*0,1)+(8*0,8*0,1)+(5*0,8*0,1)+(14*0,8*0,1)</t>
  </si>
  <si>
    <t>721</t>
  </si>
  <si>
    <t>Zdravotechnika - vnitřní kanalizace</t>
  </si>
  <si>
    <t>721173401</t>
  </si>
  <si>
    <t>Potrubí kanalizační z PVC svodné DN 110 - dodávka a montáž</t>
  </si>
  <si>
    <t>-1330270557</t>
  </si>
  <si>
    <t>https://podminky.urs.cz/item/CS_URS_2023_02/721173401</t>
  </si>
  <si>
    <t>"součet délek jednotlivých úseků ležatého potrubí + přirážka 30% tvarovky a 20% řezání" 47+(47*0,3)+(47*0,2)</t>
  </si>
  <si>
    <t>721173402</t>
  </si>
  <si>
    <t>Potrubí kanalizační z PVC svodné DN 125 - dodávka a montáž</t>
  </si>
  <si>
    <t>1149885925</t>
  </si>
  <si>
    <t>https://podminky.urs.cz/item/CS_URS_2023_02/721173402</t>
  </si>
  <si>
    <t>"součet délek jednotlivých úseků ležatého potrubí + přirážka 30% tvarovky a 20% řezání" 18+(18*0,3)+(18*0,2)</t>
  </si>
  <si>
    <t>721173403</t>
  </si>
  <si>
    <t>Potrubí kanalizační z PVC svodné DN 160 - dodávka a montáž</t>
  </si>
  <si>
    <t>-935429053</t>
  </si>
  <si>
    <t>https://podminky.urs.cz/item/CS_URS_2023_02/721173403</t>
  </si>
  <si>
    <t>1+1+1+1+1</t>
  </si>
  <si>
    <t>721173404</t>
  </si>
  <si>
    <t>Potrubí kanalizační z PVC svodné DN 200 - dodávka a montáž</t>
  </si>
  <si>
    <t>-669965980</t>
  </si>
  <si>
    <t>https://podminky.urs.cz/item/CS_URS_2023_02/721173404</t>
  </si>
  <si>
    <t>"součet délek jednotlivých úseků ležatého potrubí + přirážka 30% tvarovky a 20% řezání" 20+(20*0,3)+(20*0,2)</t>
  </si>
  <si>
    <t>721173405</t>
  </si>
  <si>
    <t>Potrubí kanalizační z PVC svodné DN 250 - dodávka a montáž</t>
  </si>
  <si>
    <t>1316924983</t>
  </si>
  <si>
    <t>https://podminky.urs.cz/item/CS_URS_2023_02/721173405</t>
  </si>
  <si>
    <t>1+1+1</t>
  </si>
  <si>
    <t>721174024</t>
  </si>
  <si>
    <t>Potrubí kanalizační z PP odpadní DN 75 - dodávka a montáž</t>
  </si>
  <si>
    <t>-405178440</t>
  </si>
  <si>
    <t>https://podminky.urs.cz/item/CS_URS_2023_02/721174024</t>
  </si>
  <si>
    <t>"součet délek jednotlivých úseků potrubí + přirážka 30% tvarovky a 20% řezání" 18+(18*0,3)+(18*0,2)</t>
  </si>
  <si>
    <t>721174025</t>
  </si>
  <si>
    <t>Potrubí kanalizační z PP odpadní DN 110 - dodávka a montáž</t>
  </si>
  <si>
    <t>415383168</t>
  </si>
  <si>
    <t>https://podminky.urs.cz/item/CS_URS_2023_02/721174025</t>
  </si>
  <si>
    <t>"součet délek jednotlivých úseků potrubí + přirážka 30% tvarovky a 20% řezání" 54+(54*0,3)+(54*0,2)</t>
  </si>
  <si>
    <t>721174041</t>
  </si>
  <si>
    <t>Potrubí kanalizační z PP připojovací DN 32 - dodávka a montáž</t>
  </si>
  <si>
    <t>-1744041980</t>
  </si>
  <si>
    <t>https://podminky.urs.cz/item/CS_URS_2023_02/721174041</t>
  </si>
  <si>
    <t>"součet délek jednotlivých úseků potrubí + přirážka 30% tvarovky a 20% řezání" 6+(6*0,3)+(6*0,2)</t>
  </si>
  <si>
    <t>721174042</t>
  </si>
  <si>
    <t>Potrubí kanalizační z PP připojovací DN 40 - dodávka a montáž</t>
  </si>
  <si>
    <t>1054824335</t>
  </si>
  <si>
    <t>https://podminky.urs.cz/item/CS_URS_2023_02/721174042</t>
  </si>
  <si>
    <t>"součet délek jednotlivých úseků potrubí + přirážka 30% tvarovky a 20% řezání" 23+(23*0,3)+(23*0,2)</t>
  </si>
  <si>
    <t>721174043</t>
  </si>
  <si>
    <t>Potrubí kanalizační z PP připojovací DN 50 - dodávka a montáž</t>
  </si>
  <si>
    <t>-2105913717</t>
  </si>
  <si>
    <t>https://podminky.urs.cz/item/CS_URS_2023_02/721174043</t>
  </si>
  <si>
    <t>"součet délek jednotlivých úseků potrubí + přirážka 30% tvarovky a 20% řezání" 26+(26*0,3)+(26*0,2)</t>
  </si>
  <si>
    <t>721174044</t>
  </si>
  <si>
    <t>Potrubí kanalizační z PP připojovací DN 75 - dodávka a montáž</t>
  </si>
  <si>
    <t>1578356924</t>
  </si>
  <si>
    <t>https://podminky.urs.cz/item/CS_URS_2023_02/721174044</t>
  </si>
  <si>
    <t>"součet délek jednotlivých úseků potrubí + přirážka 30% tvarovky a 20% řezání" 8+(8*0,3)+(8*0,2)</t>
  </si>
  <si>
    <t>721174045</t>
  </si>
  <si>
    <t>Potrubí kanalizační z PP připojovací DN 110 - dodávka a montáž</t>
  </si>
  <si>
    <t>-828552314</t>
  </si>
  <si>
    <t>https://podminky.urs.cz/item/CS_URS_2023_02/721174045</t>
  </si>
  <si>
    <t>"součet délek jednotlivých úseků potrubí + přirážka 30% tvarovky a 20% řezání" 31+(31*0,3)+(31*0,2)</t>
  </si>
  <si>
    <t>721194103</t>
  </si>
  <si>
    <t>Vyvedení a upevnění odpadních výpustek DN 32</t>
  </si>
  <si>
    <t>-1981811115</t>
  </si>
  <si>
    <t>https://podminky.urs.cz/item/CS_URS_2023_02/721194103</t>
  </si>
  <si>
    <t>"SV VZT" 2</t>
  </si>
  <si>
    <t>"VZT JED" 1</t>
  </si>
  <si>
    <t>721194104</t>
  </si>
  <si>
    <t>Vyvedení a upevnění odpadních výpustek DN 40</t>
  </si>
  <si>
    <t>2117916432</t>
  </si>
  <si>
    <t>https://podminky.urs.cz/item/CS_URS_2023_02/721194104</t>
  </si>
  <si>
    <t>"Ui" 11</t>
  </si>
  <si>
    <t>"U" 2</t>
  </si>
  <si>
    <t>"MN" 4</t>
  </si>
  <si>
    <t>721194105</t>
  </si>
  <si>
    <t>Vyvedení a upevnění odpadních výpustek DN 50</t>
  </si>
  <si>
    <t>-949084634</t>
  </si>
  <si>
    <t>https://podminky.urs.cz/item/CS_URS_2023_02/721194105</t>
  </si>
  <si>
    <t>"V" 1</t>
  </si>
  <si>
    <t>"Dř" 6</t>
  </si>
  <si>
    <t>"Sp" 11</t>
  </si>
  <si>
    <t>721194109</t>
  </si>
  <si>
    <t>Vyvedení a upevnění odpadních výpustek DN 110</t>
  </si>
  <si>
    <t>1342165966</t>
  </si>
  <si>
    <t>https://podminky.urs.cz/item/CS_URS_2023_02/721194109</t>
  </si>
  <si>
    <t>"WCi" 10</t>
  </si>
  <si>
    <t>"WC" 2</t>
  </si>
  <si>
    <t>"VP" 1</t>
  </si>
  <si>
    <t>"Vy" 1</t>
  </si>
  <si>
    <t>721211421</t>
  </si>
  <si>
    <t>Vpusť podlahová se svislým odtokem DN 50/75/110 mřížka nerez 115x115, s vyjímatelným sítkem a sifonovou vložkou - dodávka a montáž</t>
  </si>
  <si>
    <t>345512051</t>
  </si>
  <si>
    <t>https://podminky.urs.cz/item/CS_URS_2023_02/721211421</t>
  </si>
  <si>
    <t>721212123</t>
  </si>
  <si>
    <t>Odtokový sprchový žlab délky 600 mm s krycím roštem a zápachovou uzávěrkou - dodávka a montáž</t>
  </si>
  <si>
    <t>371285629</t>
  </si>
  <si>
    <t>https://podminky.urs.cz/item/CS_URS_2023_02/721212123</t>
  </si>
  <si>
    <t>5+5+1</t>
  </si>
  <si>
    <t>721226511</t>
  </si>
  <si>
    <t>Zápachová uzávěrka podomítková pro pračku a myčku DN 40 - dodávka a montáž</t>
  </si>
  <si>
    <t>-2036612387</t>
  </si>
  <si>
    <t>https://podminky.urs.cz/item/CS_URS_2023_02/721226511</t>
  </si>
  <si>
    <t>1+1+2</t>
  </si>
  <si>
    <t>721233112</t>
  </si>
  <si>
    <t>Střešní vtok polypropylen PP pro ploché střechy svislý odtok DN 110, s topným kabelem Qel= 30W/230V - dodávka a montáž</t>
  </si>
  <si>
    <t>1431941454</t>
  </si>
  <si>
    <t>https://podminky.urs.cz/item/CS_URS_2023_02/721233112</t>
  </si>
  <si>
    <t>721241102</t>
  </si>
  <si>
    <t>Lapač střešních splavenin z litiny DN 125 - dodávka a montáž</t>
  </si>
  <si>
    <t>-93676358</t>
  </si>
  <si>
    <t>https://podminky.urs.cz/item/CS_URS_2023_02/721241102</t>
  </si>
  <si>
    <t>721273152</t>
  </si>
  <si>
    <t>Hlavice ventilační polypropylen PP DN 75 - dodávka a montáž</t>
  </si>
  <si>
    <t>-542771345</t>
  </si>
  <si>
    <t>https://podminky.urs.cz/item/CS_URS_2023_02/721273152</t>
  </si>
  <si>
    <t>721273153</t>
  </si>
  <si>
    <t>Hlavice ventilační polypropylen PP DN 110 - dodávka a montáž</t>
  </si>
  <si>
    <t>-191566686</t>
  </si>
  <si>
    <t>https://podminky.urs.cz/item/CS_URS_2023_02/721273153</t>
  </si>
  <si>
    <t>721290111</t>
  </si>
  <si>
    <t>Zkouška těsnosti potrubí kanalizace vodou DN do 125</t>
  </si>
  <si>
    <t>1978443471</t>
  </si>
  <si>
    <t>https://podminky.urs.cz/item/CS_URS_2023_02/721290111</t>
  </si>
  <si>
    <t>"DN32" 9</t>
  </si>
  <si>
    <t>"DN40" 34,5</t>
  </si>
  <si>
    <t>"DN50" 39</t>
  </si>
  <si>
    <t>"DN75" 27+12</t>
  </si>
  <si>
    <t>"DN110" 70,5+81+46,5</t>
  </si>
  <si>
    <t>"DN125" 27</t>
  </si>
  <si>
    <t>721290112</t>
  </si>
  <si>
    <t>Zkouška těsnosti potrubí kanalizace vodou DN 150/DN 200</t>
  </si>
  <si>
    <t>453660234</t>
  </si>
  <si>
    <t>https://podminky.urs.cz/item/CS_URS_2023_02/721290112</t>
  </si>
  <si>
    <t>"DN200" 30</t>
  </si>
  <si>
    <t>721R01</t>
  </si>
  <si>
    <t>Čistící tvarovka PP DN 75 - dodávka a montáž</t>
  </si>
  <si>
    <t>Tržní cena 2023</t>
  </si>
  <si>
    <t>-589384071</t>
  </si>
  <si>
    <t>721R02</t>
  </si>
  <si>
    <t>Čistící tvarovka PP DN 110 - dodávka a montáž</t>
  </si>
  <si>
    <t>-1584750439</t>
  </si>
  <si>
    <t>733R14</t>
  </si>
  <si>
    <t>Stavební přípomoci, sekání, drážkování, sádrování, stavební zapravení a zahození, úprava povrchů, ostatní pomocné práce, hodinová zúčtovací sazba včetně použitého materiálu</t>
  </si>
  <si>
    <t>-1341652119</t>
  </si>
  <si>
    <t>733R15</t>
  </si>
  <si>
    <t>Příslušenství montážní organizace - přenosná montážní plošina s pracovní výškou do 3m</t>
  </si>
  <si>
    <t>-677891887</t>
  </si>
  <si>
    <t>733R16</t>
  </si>
  <si>
    <t>Protipožární pěna těsnění prostupů požárních dělících konstrukcí</t>
  </si>
  <si>
    <t>1862240258</t>
  </si>
  <si>
    <t>733R17</t>
  </si>
  <si>
    <t>Protipožární ucpávka těsnění prostupů požárních dělících konstrukcí</t>
  </si>
  <si>
    <t>1085281276</t>
  </si>
  <si>
    <t>998721201</t>
  </si>
  <si>
    <t>Přesun hmot procentní pro vnitřní kanalizace v objektech v do 6 m</t>
  </si>
  <si>
    <t>-760235709</t>
  </si>
  <si>
    <t>https://podminky.urs.cz/item/CS_URS_2023_02/998721201</t>
  </si>
  <si>
    <t>998721292</t>
  </si>
  <si>
    <t>Příplatek k přesunu hmot procentní 721 za zvětšený přesun do 100 m</t>
  </si>
  <si>
    <t>195331869</t>
  </si>
  <si>
    <t>https://podminky.urs.cz/item/CS_URS_2023_02/998721292</t>
  </si>
  <si>
    <t>722</t>
  </si>
  <si>
    <t>Zdravotechnika - vnitřní vodovod</t>
  </si>
  <si>
    <t>722130233</t>
  </si>
  <si>
    <t>Potrubí vodovodní ocelové závitové pozinkované svařované běžné DN 25 - dodávka a montáž</t>
  </si>
  <si>
    <t>-517661609</t>
  </si>
  <si>
    <t>https://podminky.urs.cz/item/CS_URS_2023_02/722130233</t>
  </si>
  <si>
    <t>"Požární potrubí" 3</t>
  </si>
  <si>
    <t>722130234</t>
  </si>
  <si>
    <t>Potrubí vodovodní ocelové závitové pozinkované svařované běžné DN 32 - dodávka a montáž</t>
  </si>
  <si>
    <t>1282723171</t>
  </si>
  <si>
    <t>https://podminky.urs.cz/item/CS_URS_2023_02/722130234</t>
  </si>
  <si>
    <t>"Požární potrubí" 25</t>
  </si>
  <si>
    <t>722130235</t>
  </si>
  <si>
    <t>Potrubí vodovodní ocelové závitové pozinkované svařované běžné DN 40 - dodávka a montáž</t>
  </si>
  <si>
    <t>2018258783</t>
  </si>
  <si>
    <t>https://podminky.urs.cz/item/CS_URS_2023_02/722130235</t>
  </si>
  <si>
    <t>722130236</t>
  </si>
  <si>
    <t>Potrubí vodovodní ocelové závitové pozinkované svařované běžné DN 50 - dodávka a montáž</t>
  </si>
  <si>
    <t>666511229</t>
  </si>
  <si>
    <t>https://podminky.urs.cz/item/CS_URS_2023_02/722130236</t>
  </si>
  <si>
    <t>"součet délek jednotlivých úseků potrubí + přirážka 30% tvarovky a 20% řezání" 12+(12*0,3)+(12*0,2)</t>
  </si>
  <si>
    <t>722174002</t>
  </si>
  <si>
    <t>Potrubí vodovodní plastové PPR svar polyfúze PN 16 D 20x2,8 mm - dodávka a montáž</t>
  </si>
  <si>
    <t>-1563297240</t>
  </si>
  <si>
    <t>https://podminky.urs.cz/item/CS_URS_2023_02/722174002</t>
  </si>
  <si>
    <t>"součet délek jednotlivých úseků potrubí + přirážka 30% tvarovky a 20% řezání" 218+(218*0,3)+(218*0,2)</t>
  </si>
  <si>
    <t>722174003</t>
  </si>
  <si>
    <t>Potrubí vodovodní plastové PPR svar polyfúze PN 16 D 25x3,5 mm - dodávka a montáž</t>
  </si>
  <si>
    <t>-874996447</t>
  </si>
  <si>
    <t>https://podminky.urs.cz/item/CS_URS_2023_02/722174003</t>
  </si>
  <si>
    <t>"součet délek jednotlivých úseků potrubí + přirážka 30% tvarovky a 20% řezání" 162+(162*0,3)+(162*0,2)</t>
  </si>
  <si>
    <t>722174004</t>
  </si>
  <si>
    <t>Potrubí vodovodní plastové PPR svar polyfúze PN 16 D 32x4,4 mm - dodávka a montáž</t>
  </si>
  <si>
    <t>379851085</t>
  </si>
  <si>
    <t>https://podminky.urs.cz/item/CS_URS_2023_02/722174004</t>
  </si>
  <si>
    <t>"součet délek jednotlivých úseků potrubí + přirážka 30% tvarovky a 20% řezání" 69+(69*0,3)+(69*0,2)</t>
  </si>
  <si>
    <t>722174005</t>
  </si>
  <si>
    <t>Potrubí vodovodní plastové PPR svar polyfúze PN 16 D 40x5,5 mm - dodávka a montáž</t>
  </si>
  <si>
    <t>1437258301</t>
  </si>
  <si>
    <t>https://podminky.urs.cz/item/CS_URS_2023_02/722174005</t>
  </si>
  <si>
    <t>"součet délek jednotlivých úseků potrubí + přirážka 30% tvarovky a 20% řezání" 48+(48*0,3)+(48*0,2)</t>
  </si>
  <si>
    <t>722174006</t>
  </si>
  <si>
    <t>Potrubí vodovodní plastové PPR svar polyfúze PN 16 D 50x6,9 mm - dodávka a montáž</t>
  </si>
  <si>
    <t>-1703602320</t>
  </si>
  <si>
    <t>https://podminky.urs.cz/item/CS_URS_2023_02/722174006</t>
  </si>
  <si>
    <t>722174007</t>
  </si>
  <si>
    <t>Potrubí vodovodní plastové PPR svar polyfúze PN 16 D 63x8,6 mm - dodávka a montáž</t>
  </si>
  <si>
    <t>110768324</t>
  </si>
  <si>
    <t>https://podminky.urs.cz/item/CS_URS_2023_02/722174007</t>
  </si>
  <si>
    <t>"součet délek jednotlivých úseků potrubí + přirážka 30% tvarovky a 20% řezání" 2+(2*0,3)+(2*0,2)</t>
  </si>
  <si>
    <t>722181231</t>
  </si>
  <si>
    <t>Ochrana vodovodního potrubí přilepenými termoizolačními trubicemi z PE tl přes 9 do 13 mm DN do 22 mm</t>
  </si>
  <si>
    <t>1201365167</t>
  </si>
  <si>
    <t>https://podminky.urs.cz/item/CS_URS_2023_02/722181231</t>
  </si>
  <si>
    <t>"Studená voda D 20" 91*1,5</t>
  </si>
  <si>
    <t>136,5*1,2 'Přepočtené koeficientem množství</t>
  </si>
  <si>
    <t>722181232</t>
  </si>
  <si>
    <t>Ochrana vodovodního potrubí přilepenými termoizolačními trubicemi z PE tl přes 9 do 13 mm DN přes 22 do 45 mm</t>
  </si>
  <si>
    <t>1827952777</t>
  </si>
  <si>
    <t>https://podminky.urs.cz/item/CS_URS_2023_02/722181232</t>
  </si>
  <si>
    <t>"Studená voda D 25" 79*1,5</t>
  </si>
  <si>
    <t>"Studená voda D 32" 33*1,5</t>
  </si>
  <si>
    <t>"Studená voda D 40" 20*1,5</t>
  </si>
  <si>
    <t>198*1,2 'Přepočtené koeficientem množství</t>
  </si>
  <si>
    <t>722181233</t>
  </si>
  <si>
    <t>Ochrana vodovodního potrubí přilepenými termoizolačními trubicemi z PE tl přes 9 do 13 mm DN přes 45 do 63 mm</t>
  </si>
  <si>
    <t>246570665</t>
  </si>
  <si>
    <t>https://podminky.urs.cz/item/CS_URS_2023_02/722181233</t>
  </si>
  <si>
    <t>"Studená voda D 50" 5*1,5</t>
  </si>
  <si>
    <t>"Studená voda D 63" 14*1,5</t>
  </si>
  <si>
    <t>28,5*1,2 'Přepočtené koeficientem množství</t>
  </si>
  <si>
    <t>722181241</t>
  </si>
  <si>
    <t>Ochrana vodovodního potrubí přilepenými termoizolačními trubicemi z PE tl přes 13 do 20 mm DN do 22 mm</t>
  </si>
  <si>
    <t>258714316</t>
  </si>
  <si>
    <t>https://podminky.urs.cz/item/CS_URS_2023_02/722181241</t>
  </si>
  <si>
    <t>"Cirkulace D 20" 27*1,5</t>
  </si>
  <si>
    <t>"Teplá voda D 20" 100*1,5</t>
  </si>
  <si>
    <t>190,5*1,2 'Přepočtené koeficientem množství</t>
  </si>
  <si>
    <t>722181242</t>
  </si>
  <si>
    <t>Ochrana vodovodního potrubí přilepenými termoizolačními trubicemi z PE tl přes 13 do 20 mm DN přes 22 do 45 mm</t>
  </si>
  <si>
    <t>1548076932</t>
  </si>
  <si>
    <t>https://podminky.urs.cz/item/CS_URS_2023_02/722181242</t>
  </si>
  <si>
    <t>"Teplá voda D 25" 52*1,5</t>
  </si>
  <si>
    <t>"Cirkulace D 25" 31*1,5</t>
  </si>
  <si>
    <t>124,5*1,2 'Přepočtené koeficientem množství</t>
  </si>
  <si>
    <t>722181252</t>
  </si>
  <si>
    <t>Ochrana vodovodního potrubí přilepenými termoizolačními trubicemi z PE tl přes 20 do 25 mm DN přes 22 do 45 mm</t>
  </si>
  <si>
    <t>-820582364</t>
  </si>
  <si>
    <t>https://podminky.urs.cz/item/CS_URS_2023_02/722181252</t>
  </si>
  <si>
    <t>"Teplá voda D 32" 24*1,5</t>
  </si>
  <si>
    <t>"Teplá voda D 32" 12*1,5</t>
  </si>
  <si>
    <t>"Teplá voda D 40" 28*1,5</t>
  </si>
  <si>
    <t>96*1,2 'Přepočtené koeficientem množství</t>
  </si>
  <si>
    <t>722181253</t>
  </si>
  <si>
    <t>Ochrana vodovodního potrubí přilepenými termoizolačními trubicemi z PE tl přes 20 do 25 mm DN přes 45 do 63 mm</t>
  </si>
  <si>
    <t>695310697</t>
  </si>
  <si>
    <t>https://podminky.urs.cz/item/CS_URS_2023_02/722181253</t>
  </si>
  <si>
    <t>"Teplá voda D 50" 6*1,5</t>
  </si>
  <si>
    <t>9*1,2 'Přepočtené koeficientem množství</t>
  </si>
  <si>
    <t>722190401</t>
  </si>
  <si>
    <t>Vyvedení a upevnění výpustku DN do 25</t>
  </si>
  <si>
    <t>1094743340</t>
  </si>
  <si>
    <t>https://podminky.urs.cz/item/CS_URS_2023_02/722190401</t>
  </si>
  <si>
    <t>"U" 2*2</t>
  </si>
  <si>
    <t>"Ui" 11*2</t>
  </si>
  <si>
    <t>"Myčka" 4*1</t>
  </si>
  <si>
    <t>"Sprcha" 11*2</t>
  </si>
  <si>
    <t>"Dřez" 6*2</t>
  </si>
  <si>
    <t>"Vana" 1*2</t>
  </si>
  <si>
    <t>"Výlevka" 1*3</t>
  </si>
  <si>
    <t>"Hydrant" 3</t>
  </si>
  <si>
    <t>722220111</t>
  </si>
  <si>
    <t>Nástěnka pro výtokový ventil G 1/2" s jedním závitem - dodávka a montáž</t>
  </si>
  <si>
    <t>328944362</t>
  </si>
  <si>
    <t>https://podminky.urs.cz/item/CS_URS_2023_02/722220111</t>
  </si>
  <si>
    <t>"Umyvadlo" 2*2</t>
  </si>
  <si>
    <t>722220231</t>
  </si>
  <si>
    <t>Přechodka dGK PPR PN 20 D 20 x G 1/2" s kovovým vnitřním závitem - dodávka a montáž</t>
  </si>
  <si>
    <t>131971306</t>
  </si>
  <si>
    <t>https://podminky.urs.cz/item/CS_URS_2023_02/722220231</t>
  </si>
  <si>
    <t>2*2+4*2+1+45</t>
  </si>
  <si>
    <t>722220232</t>
  </si>
  <si>
    <t>Přechodka dGK PPR PN 20 D 25 x G 3/4" s kovovým vnitřním závitem - dodávka a montáž</t>
  </si>
  <si>
    <t>-515223016</t>
  </si>
  <si>
    <t>https://podminky.urs.cz/item/CS_URS_2023_02/722220232</t>
  </si>
  <si>
    <t>1*2+1+10*2+2*2+1*2+1*2</t>
  </si>
  <si>
    <t>722220233</t>
  </si>
  <si>
    <t>Přechodka dGK PPR PN 20 D 32 x G 1" s kovovým vnitřním závitem - dodávka a montáž</t>
  </si>
  <si>
    <t>221564742</t>
  </si>
  <si>
    <t>https://podminky.urs.cz/item/CS_URS_2023_02/722220233</t>
  </si>
  <si>
    <t>1*3+1*2+2*2+1</t>
  </si>
  <si>
    <t>722220234</t>
  </si>
  <si>
    <t>Přechodka dGK PPR PN 20 D 40 x G 5/4" s kovovým vnitřním závitem - dodávka a montáž</t>
  </si>
  <si>
    <t>-272129449</t>
  </si>
  <si>
    <t>https://podminky.urs.cz/item/CS_URS_2023_02/722220234</t>
  </si>
  <si>
    <t>4*2</t>
  </si>
  <si>
    <t>722220235</t>
  </si>
  <si>
    <t>Přechodka dGK PPR PN 20 D 50 x G 6/4" s kovovým vnitřním závitem - dodávka a montáž</t>
  </si>
  <si>
    <t>-329443701</t>
  </si>
  <si>
    <t>https://podminky.urs.cz/item/CS_URS_2023_02/722220235</t>
  </si>
  <si>
    <t>3*2+1*2+1*2</t>
  </si>
  <si>
    <t>722220236</t>
  </si>
  <si>
    <t>Přechodka dGK PPR PN 20 D 63 x G 2" s kovovým vnitřním závitem - dodávka a montáž</t>
  </si>
  <si>
    <t>-1910559095</t>
  </si>
  <si>
    <t>https://podminky.urs.cz/item/CS_URS_2023_02/722220236</t>
  </si>
  <si>
    <t>3*2+1*2</t>
  </si>
  <si>
    <t>722224116</t>
  </si>
  <si>
    <t>Kohout plnicí nebo vypouštěcí G 3/4" PN 10 s jedním závitem - dodávka a montáž</t>
  </si>
  <si>
    <t>-40343054</t>
  </si>
  <si>
    <t>https://podminky.urs.cz/item/CS_URS_2023_02/722224116</t>
  </si>
  <si>
    <t>722231074</t>
  </si>
  <si>
    <t>Ventil zpětný mosazný G 1" PN 10 do 110°C se dvěma závity - dodávka a montáž</t>
  </si>
  <si>
    <t>1704757019</t>
  </si>
  <si>
    <t>https://podminky.urs.cz/item/CS_URS_2023_02/722231074</t>
  </si>
  <si>
    <t>722231076</t>
  </si>
  <si>
    <t>Ventil zpětný mosazný G 6/4" PN 10 do 110°C se dvěma závity - dodávka a montáž</t>
  </si>
  <si>
    <t>-1060352922</t>
  </si>
  <si>
    <t>https://podminky.urs.cz/item/CS_URS_2023_02/722231076</t>
  </si>
  <si>
    <t>722231222</t>
  </si>
  <si>
    <t>Ventil pojistný mosazný G 3/4" PN 6 do 100°C k bojleru s vnitřním x vnějším závitem - dodávka a montáž</t>
  </si>
  <si>
    <t>2099318240</t>
  </si>
  <si>
    <t>https://podminky.urs.cz/item/CS_URS_2023_02/722231222</t>
  </si>
  <si>
    <t>722232122</t>
  </si>
  <si>
    <t>Kohout kulový přímý G 1/2" PN 42 do 185°C plnoprůtokový vnitřní závit - dodávka a montáž</t>
  </si>
  <si>
    <t>134080050</t>
  </si>
  <si>
    <t>https://podminky.urs.cz/item/CS_URS_2023_02/722232122</t>
  </si>
  <si>
    <t>2+1+1</t>
  </si>
  <si>
    <t>722232123</t>
  </si>
  <si>
    <t>Kohout kulový přímý G 3/4" PN 42 do 185°C plnoprůtokový vnitřní závit - dodávka a montáž</t>
  </si>
  <si>
    <t>817781471</t>
  </si>
  <si>
    <t>https://podminky.urs.cz/item/CS_URS_2023_02/722232123</t>
  </si>
  <si>
    <t>2+2+1+1+2+2</t>
  </si>
  <si>
    <t>722232124</t>
  </si>
  <si>
    <t>Kohout kulový přímý G 1" PN 42 do 185°C plnoprůtokový vnitřní závit - dodávka a montáž</t>
  </si>
  <si>
    <t>-1484490974</t>
  </si>
  <si>
    <t>https://podminky.urs.cz/item/CS_URS_2023_02/722232124</t>
  </si>
  <si>
    <t>1+1</t>
  </si>
  <si>
    <t>722232125</t>
  </si>
  <si>
    <t>Kohout kulový přímý G 5/4" PN 42 do 185°C plnoprůtokový vnitřní závit - dodávka a montáž</t>
  </si>
  <si>
    <t>-1121541696</t>
  </si>
  <si>
    <t>https://podminky.urs.cz/item/CS_URS_2023_02/722232125</t>
  </si>
  <si>
    <t>2+2</t>
  </si>
  <si>
    <t>722232126</t>
  </si>
  <si>
    <t>Kohout kulový přímý G 6/4" PN 42 do 185°C plnoprůtokový vnitřní závit - dodávka a montáž</t>
  </si>
  <si>
    <t>-1779341238</t>
  </si>
  <si>
    <t>https://podminky.urs.cz/item/CS_URS_2023_02/722232126</t>
  </si>
  <si>
    <t>2+1</t>
  </si>
  <si>
    <t>722232127</t>
  </si>
  <si>
    <t>Kohout kulový přímý G 2" PN 42 do 185°C plnoprůtokový vnitřní závit - dodávka a montáž</t>
  </si>
  <si>
    <t>2037068084</t>
  </si>
  <si>
    <t>https://podminky.urs.cz/item/CS_URS_2023_02/722232127</t>
  </si>
  <si>
    <t>1+2</t>
  </si>
  <si>
    <t>722234265</t>
  </si>
  <si>
    <t>Filtr mosazný G 1" PN 20 do 80°C s 2x vnitřním závitem - dodávka a montáž</t>
  </si>
  <si>
    <t>356514015</t>
  </si>
  <si>
    <t>https://podminky.urs.cz/item/CS_URS_2023_02/722234265</t>
  </si>
  <si>
    <t>722250143</t>
  </si>
  <si>
    <t>Hydrantový systém s tvarově stálou hadicí D 25 x 30 m, vč. skříně - dodávka a montáž</t>
  </si>
  <si>
    <t>1518623916</t>
  </si>
  <si>
    <t>https://podminky.urs.cz/item/CS_URS_2023_02/722250143</t>
  </si>
  <si>
    <t>722263215</t>
  </si>
  <si>
    <t>Vodoměr závitový vícevtokový mokroběžný do 100°C G 6/4"x 300 mm Qn 10 m3/h horizontální - dodávka a montáž</t>
  </si>
  <si>
    <t>-2130790962</t>
  </si>
  <si>
    <t>https://podminky.urs.cz/item/CS_URS_2023_02/722263215</t>
  </si>
  <si>
    <t>722290226</t>
  </si>
  <si>
    <t>Zkouška těsnosti vodovodního potrubí DN do 50</t>
  </si>
  <si>
    <t>632863580</t>
  </si>
  <si>
    <t>https://podminky.urs.cz/item/CS_URS_2023_02/722290226</t>
  </si>
  <si>
    <t>"součet potrubí" 3+25+5+21+18+327+243+103,5+72+18+3</t>
  </si>
  <si>
    <t>722290234</t>
  </si>
  <si>
    <t>Proplach a dezinfekce vodovodního potrubí DN do 80</t>
  </si>
  <si>
    <t>-1028261320</t>
  </si>
  <si>
    <t>https://podminky.urs.cz/item/CS_URS_2023_02/722290234</t>
  </si>
  <si>
    <t>722R03</t>
  </si>
  <si>
    <t>Automatický termostatický ventil s obtokem pro vyvážení cirkulace teplé vody s vnitřním závitem 1/2" - dodávka a montáž</t>
  </si>
  <si>
    <t>972760446</t>
  </si>
  <si>
    <t>722R04</t>
  </si>
  <si>
    <t>Automatický termostatický ventil s obtokem pro vyvážení cirkulace teplé vody s vnitřním závitem 3/4" - dodávka a montáž</t>
  </si>
  <si>
    <t>-905676193</t>
  </si>
  <si>
    <t>722R05</t>
  </si>
  <si>
    <t>Trubní oddělovač DN50 - dodávka a montáž</t>
  </si>
  <si>
    <t>-1505110709</t>
  </si>
  <si>
    <t>871211211</t>
  </si>
  <si>
    <t>Montáž potrubí z PE100 SDR 11 otevřený výkop svařovaných elektrotvarovkou D 63 x 5,8 mm</t>
  </si>
  <si>
    <t>-572288639</t>
  </si>
  <si>
    <t>https://podminky.urs.cz/item/CS_URS_2023_02/871211211</t>
  </si>
  <si>
    <t>28613173</t>
  </si>
  <si>
    <t>trubka vodovodní PE100 SDR11 se signalizační vrstvou 63x8,6mm</t>
  </si>
  <si>
    <t>781761984</t>
  </si>
  <si>
    <t>"součet délek jednotlivých úseků potrubí + přirážka 30% tvarovky a 20% řezání" 14+(14*0,3)+(14*0,2)</t>
  </si>
  <si>
    <t>28613855</t>
  </si>
  <si>
    <t>ochranná trubka DN80</t>
  </si>
  <si>
    <t>-782036575</t>
  </si>
  <si>
    <t>998722202</t>
  </si>
  <si>
    <t>Přesun hmot procentní pro vnitřní vodovod v objektech v přes 6 do 12 m</t>
  </si>
  <si>
    <t>-730926178</t>
  </si>
  <si>
    <t>https://podminky.urs.cz/item/CS_URS_2023_02/998722202</t>
  </si>
  <si>
    <t>998722292</t>
  </si>
  <si>
    <t>Příplatek k přesunu hmot procentní 722 za zvětšený přesun do 100 m</t>
  </si>
  <si>
    <t>-1183586824</t>
  </si>
  <si>
    <t>https://podminky.urs.cz/item/CS_URS_2023_02/998722292</t>
  </si>
  <si>
    <t>724</t>
  </si>
  <si>
    <t>Zdravotechnika - strojní vybavení</t>
  </si>
  <si>
    <t>724233005</t>
  </si>
  <si>
    <t>Nádoba expanzní tlaková pro akumulační ohřev TV s membránou závitové připojení PN 0,8 o objemu 25 l - dodávka a montáž</t>
  </si>
  <si>
    <t>-1670461015</t>
  </si>
  <si>
    <t>https://podminky.urs.cz/item/CS_URS_2023_02/724233005</t>
  </si>
  <si>
    <t>725</t>
  </si>
  <si>
    <t>Zdravotechnika - zařizovací předměty</t>
  </si>
  <si>
    <t>725119102</t>
  </si>
  <si>
    <t xml:space="preserve">Montáž splachovače </t>
  </si>
  <si>
    <t>-2075580290</t>
  </si>
  <si>
    <t>https://podminky.urs.cz/item/CS_URS_2023_02/725119102</t>
  </si>
  <si>
    <t>55147001.R110</t>
  </si>
  <si>
    <t>Splachovací tlačítko pro podomítkový modul, 2 množství splachování - viz položka ozn. Kv10 z tabulky Koupelnového vybavení projektu interiéru</t>
  </si>
  <si>
    <t>-182905872</t>
  </si>
  <si>
    <t>5+5+2</t>
  </si>
  <si>
    <t>725119125</t>
  </si>
  <si>
    <t>Montáž klozetových mís závěsných na nosné stěny</t>
  </si>
  <si>
    <t>822143264</t>
  </si>
  <si>
    <t>https://podminky.urs.cz/item/CS_URS_2023_02/725119125</t>
  </si>
  <si>
    <t>11+1</t>
  </si>
  <si>
    <t>64236091.R123</t>
  </si>
  <si>
    <t>Závěsný klozet s hlubokým splachováním včetně WC sedátka - viz položka ozn. Kv23 z tabulky Koupelnového vybavení projektu interiéru</t>
  </si>
  <si>
    <t>1820946609</t>
  </si>
  <si>
    <t>64236091.R102</t>
  </si>
  <si>
    <t>Závěsný klozet prodloužený/invalidní s hlubokým splachováním - viz položka ozn. Kv02 z tabulky Koupelnového vybavení projektu interiéru</t>
  </si>
  <si>
    <t>355437414</t>
  </si>
  <si>
    <t>725119131</t>
  </si>
  <si>
    <t>Montáž klozetových sedátek standardních</t>
  </si>
  <si>
    <t>122352933</t>
  </si>
  <si>
    <t>https://podminky.urs.cz/item/CS_URS_2023_02/725119131</t>
  </si>
  <si>
    <t>55167340.R103</t>
  </si>
  <si>
    <t>WC prkénko bílé s kovovými panty - viz položka ozn. Kv03 z tabulky Koupelnového vybavení projektu interiéru</t>
  </si>
  <si>
    <t>953865820</t>
  </si>
  <si>
    <t>725219102</t>
  </si>
  <si>
    <t>Montáž umyvadla připevněného na šrouby do zdiva</t>
  </si>
  <si>
    <t>-1549266071</t>
  </si>
  <si>
    <t>https://podminky.urs.cz/item/CS_URS_2023_02/725219102</t>
  </si>
  <si>
    <t>11+2</t>
  </si>
  <si>
    <t>64211005.R104</t>
  </si>
  <si>
    <t>Zdravotní umyvadlo s otvorem pro baterii - viz položka ozn. Kv04 z tabulky Koupelnového vybavení projektu interiéru</t>
  </si>
  <si>
    <t>1039451487</t>
  </si>
  <si>
    <t>64211005.R125</t>
  </si>
  <si>
    <t>Umyvadlo s otvorem pro baterii šířky 550x450mm - viz položka ozn. Kv25 z tabulky Koupelnového vybavení projektu interiéru</t>
  </si>
  <si>
    <t>1674274954</t>
  </si>
  <si>
    <t>725229103</t>
  </si>
  <si>
    <t>Montáž vany se zápachovou uzávěrkou</t>
  </si>
  <si>
    <t>-1657896973</t>
  </si>
  <si>
    <t>https://podminky.urs.cz/item/CS_URS_2023_02/725229103</t>
  </si>
  <si>
    <t>55420999.R122</t>
  </si>
  <si>
    <t>Vana s bočním vstupem - viz položka ozn. Kv22 z tabulky Koupelnového vybavení projektu interiéru</t>
  </si>
  <si>
    <t>1934763917</t>
  </si>
  <si>
    <t>725244904</t>
  </si>
  <si>
    <t>Montáž sprchových dveří</t>
  </si>
  <si>
    <t>-991868184</t>
  </si>
  <si>
    <t>https://podminky.urs.cz/item/CS_URS_2023_02/725244904</t>
  </si>
  <si>
    <t>55495008.R117</t>
  </si>
  <si>
    <t>Tyč pro sprchový závěs, včetně stropního držáku a kroužků, rozměr 100x100cm - viz položka ozn. Kv17 z tabulky Koupelnového vybavení projektu interiéru</t>
  </si>
  <si>
    <t>277502707</t>
  </si>
  <si>
    <t>5+5</t>
  </si>
  <si>
    <t>725291662</t>
  </si>
  <si>
    <t>Montáž sedačky do sprchy</t>
  </si>
  <si>
    <t>-1871981291</t>
  </si>
  <si>
    <t>https://podminky.urs.cz/item/CS_URS_2023_02/725291662</t>
  </si>
  <si>
    <t>55147081.R118</t>
  </si>
  <si>
    <t>Sprchové sedátko závěsné sklopné, rozměr 450x450mm - viz položka ozn. Kv18 z tabulky Koupelnového vybavení projektu interiéru</t>
  </si>
  <si>
    <t>2055081345</t>
  </si>
  <si>
    <t>725291673</t>
  </si>
  <si>
    <t>Montáž madla podpěrného do zdi</t>
  </si>
  <si>
    <t>-1987897807</t>
  </si>
  <si>
    <t>https://podminky.urs.cz/item/CS_URS_2023_02/725291673</t>
  </si>
  <si>
    <t>30+21+11</t>
  </si>
  <si>
    <t>55147171.R119</t>
  </si>
  <si>
    <t>Pevné madlo, nerezové, délka 690mm - viz položka ozn. Kv19 z tabulky Koupelnového vybavení projektu interiéru</t>
  </si>
  <si>
    <t>-736759083</t>
  </si>
  <si>
    <t>15+15</t>
  </si>
  <si>
    <t>55147171.R111</t>
  </si>
  <si>
    <t>Sklopné madlo, nerezové, délka min. 800mm - viz položka ozn. Kv11 z tabulky Koupelnového vybavení projektu interiéru</t>
  </si>
  <si>
    <t>-1008106223</t>
  </si>
  <si>
    <t>10+10+1</t>
  </si>
  <si>
    <t>55147171.R112</t>
  </si>
  <si>
    <t>Pevné madlo s držákem WC papíru, nerezové, délka 900mm - viz položka ozn. Kv12 z tabulky Koupelnového vybavení projektu interiéru</t>
  </si>
  <si>
    <t>-1727648662</t>
  </si>
  <si>
    <t>725319111</t>
  </si>
  <si>
    <t>Montáž dřezu ostatních typů</t>
  </si>
  <si>
    <t>173583352</t>
  </si>
  <si>
    <t>https://podminky.urs.cz/item/CS_URS_2023_02/725319111</t>
  </si>
  <si>
    <t>"Dodávka položky číslo 21 a 27 ve výkazu interiéru" 2+1</t>
  </si>
  <si>
    <t>725339111</t>
  </si>
  <si>
    <t>Montáž výlevky</t>
  </si>
  <si>
    <t>-1205994724</t>
  </si>
  <si>
    <t>https://podminky.urs.cz/item/CS_URS_2023_02/725339111</t>
  </si>
  <si>
    <t>64271101.R129</t>
  </si>
  <si>
    <t>Výlevka závěsná keramická bílá - viz položka ozn. Kv29 z tabulky Koupelnového vybavení projektu interiéru</t>
  </si>
  <si>
    <t>2123446192</t>
  </si>
  <si>
    <t>725532342</t>
  </si>
  <si>
    <t>Elektrický ohřívač zásobníkový akumulační stacionární 1 MPa 462 l / el. topné těleso třífázové 3x2,2 kW - dodávka a montáž</t>
  </si>
  <si>
    <t>-1660584261</t>
  </si>
  <si>
    <t>https://podminky.urs.cz/item/CS_URS_2023_02/725532342</t>
  </si>
  <si>
    <t>725813111</t>
  </si>
  <si>
    <t>Ventil rohový bez připojovací trubičky nebo flexi hadičky G 1/2" - dodávka a montáž</t>
  </si>
  <si>
    <t>1578795515</t>
  </si>
  <si>
    <t>https://podminky.urs.cz/item/CS_URS_2023_02/725813111</t>
  </si>
  <si>
    <t>725821325</t>
  </si>
  <si>
    <t>Baterie dřezová stojánková páková s otáčivým kulatým ústím a délkou ramínka 220 mm - dodávka a montáž</t>
  </si>
  <si>
    <t>460959059</t>
  </si>
  <si>
    <t>https://podminky.urs.cz/item/CS_URS_2023_02/725821325</t>
  </si>
  <si>
    <t>"Baterie k nerezovému dřezu, položce číslo 27 ve výkazu interiéru" 1</t>
  </si>
  <si>
    <t>725829101</t>
  </si>
  <si>
    <t>Montáž baterie nástěnné pákové k výlevce</t>
  </si>
  <si>
    <t>-1765819644</t>
  </si>
  <si>
    <t>https://podminky.urs.cz/item/CS_URS_2023_02/725829101</t>
  </si>
  <si>
    <t>55143976.R130</t>
  </si>
  <si>
    <t>Baterie k výlevce, nástěnná s otočným ramínkem 150mm - viz položka ozn. Kv30 z tabulky Koupelnového vybavení projektu interiéru</t>
  </si>
  <si>
    <t>483738396</t>
  </si>
  <si>
    <t>725829111</t>
  </si>
  <si>
    <t>Montáž baterie dřezové stojánkové - baterie součástí dodávky interiéru</t>
  </si>
  <si>
    <t>320773174</t>
  </si>
  <si>
    <t>https://podminky.urs.cz/item/CS_URS_2023_02/725829111</t>
  </si>
  <si>
    <t>"Dodávka položky číslo 20 ve výkazu interiéru" 2</t>
  </si>
  <si>
    <t>725829112</t>
  </si>
  <si>
    <t>Montáž baterie dřezové stojánkové s lékařskou pákou (dřez v ošetřovně)</t>
  </si>
  <si>
    <t>-488746798</t>
  </si>
  <si>
    <t>https://podminky.urs.cz/item/CS_URS_2023_02/725829112</t>
  </si>
  <si>
    <t>"D" 1</t>
  </si>
  <si>
    <t>55143128</t>
  </si>
  <si>
    <t>baterie dřezová stojánková s lékařskou pákou</t>
  </si>
  <si>
    <t>853312364</t>
  </si>
  <si>
    <t>725829131</t>
  </si>
  <si>
    <t>Montáž baterie umyvadlové stojánkové G 1/2" ostatní typ</t>
  </si>
  <si>
    <t>-431325732</t>
  </si>
  <si>
    <t>https://podminky.urs.cz/item/CS_URS_2023_02/725829131</t>
  </si>
  <si>
    <t>55144006.R105</t>
  </si>
  <si>
    <t>Baterie umyvadlová s lékařskou pákou - viz položka ozn. Kv05 z tabulky Koupelnového vybavení projektu interiéru</t>
  </si>
  <si>
    <t>216552392</t>
  </si>
  <si>
    <t>55144006.R126</t>
  </si>
  <si>
    <t>Umyvadlová baterie chromová stojánková - viz položka ozn. Kv26 z tabulky Koupelnového vybavení projektu interiéru</t>
  </si>
  <si>
    <t>-2029013622</t>
  </si>
  <si>
    <t>725849411</t>
  </si>
  <si>
    <t>Montáž baterie sprchové nástěnná s nastavitelnou výškou sprchy</t>
  </si>
  <si>
    <t>1822203973</t>
  </si>
  <si>
    <t>https://podminky.urs.cz/item/CS_URS_2023_02/725849411</t>
  </si>
  <si>
    <t>55145537.R116</t>
  </si>
  <si>
    <t>Sprchový set, sprcha ruční s hadicí, tyč sprchová - viz položka ozn. Kv16 z tabulky Koupelnového vybavení projektu interiéru</t>
  </si>
  <si>
    <t>-1893080163</t>
  </si>
  <si>
    <t>725849413</t>
  </si>
  <si>
    <t>Montáž baterie sprchové nástěnné termostatické</t>
  </si>
  <si>
    <t>1048610715</t>
  </si>
  <si>
    <t>https://podminky.urs.cz/item/CS_URS_2023_02/725849413</t>
  </si>
  <si>
    <t>55145517.R115</t>
  </si>
  <si>
    <t>Sprchová baterie termostatická nástěnná - viz položka ozn. Kv15 z tabulky Koupelnového vybavení projektu interiéru</t>
  </si>
  <si>
    <t>2015368197</t>
  </si>
  <si>
    <t>725859102</t>
  </si>
  <si>
    <t>Montáž ventilů odpadních do DN 50 pro zařizovací předměty</t>
  </si>
  <si>
    <t>-1405151750</t>
  </si>
  <si>
    <t>https://podminky.urs.cz/item/CS_URS_2023_02/725859102</t>
  </si>
  <si>
    <t>55160245.R107</t>
  </si>
  <si>
    <t>Neuzavíratelná výpusť pro umyvadla bez přepadu - viz položka ozn. Kv07 z tabulky Koupelnového vybavení projektu interiéru</t>
  </si>
  <si>
    <t>-854960894</t>
  </si>
  <si>
    <t>725862103</t>
  </si>
  <si>
    <t>Zápachová uzávěrka pro dřezy DN 40/50 - dodávka a montáž</t>
  </si>
  <si>
    <t>588634790</t>
  </si>
  <si>
    <t>https://podminky.urs.cz/item/CS_URS_2023_02/725862103</t>
  </si>
  <si>
    <t>725869101</t>
  </si>
  <si>
    <t>Montáž zápachových uzávěrek umyvadlových do DN 40</t>
  </si>
  <si>
    <t>502419463</t>
  </si>
  <si>
    <t>https://podminky.urs.cz/item/CS_URS_2023_02/725869101</t>
  </si>
  <si>
    <t>12+1</t>
  </si>
  <si>
    <t>55161322.R106</t>
  </si>
  <si>
    <t>Sifon umyvadlový šetřící místo - viz položka ozn. Kv06 z tabulky Koupelnového vybavení projektu interiéru</t>
  </si>
  <si>
    <t>326852119</t>
  </si>
  <si>
    <t>55161322.R127</t>
  </si>
  <si>
    <t>Sifon umyvadlový chrom/nerez - viz položka ozn. Kv27 z tabulky Koupelnového vybavení projektu interiéru</t>
  </si>
  <si>
    <t>488439559</t>
  </si>
  <si>
    <t>725R11</t>
  </si>
  <si>
    <t>Kondenzační sifon DN 40 pro VZT zařízení - dodávka a montáž</t>
  </si>
  <si>
    <t>-428516314</t>
  </si>
  <si>
    <t>"potrubí" 2</t>
  </si>
  <si>
    <t>"VZT" 1</t>
  </si>
  <si>
    <t>998725202</t>
  </si>
  <si>
    <t>Přesun hmot procentní pro zařizovací předměty v objektech v přes 6 do 12 m</t>
  </si>
  <si>
    <t>512</t>
  </si>
  <si>
    <t>-133086088</t>
  </si>
  <si>
    <t>https://podminky.urs.cz/item/CS_URS_2023_02/998725202</t>
  </si>
  <si>
    <t>998725293</t>
  </si>
  <si>
    <t>Příplatek k přesunu hmot procentní 725 za zvětšený přesun do 500 m</t>
  </si>
  <si>
    <t>1960319820</t>
  </si>
  <si>
    <t>https://podminky.urs.cz/item/CS_URS_2023_02/998725293</t>
  </si>
  <si>
    <t>726</t>
  </si>
  <si>
    <t>Zdravotechnika - předstěnové instalace</t>
  </si>
  <si>
    <t>726131001</t>
  </si>
  <si>
    <t>Instalační předstěna pro umyvadlo do v 1120 mm se stojánkovou baterií do lehkých stěn s kovovou kcí - dodávka a montáž</t>
  </si>
  <si>
    <t>-1939926481</t>
  </si>
  <si>
    <t>https://podminky.urs.cz/item/CS_URS_2023_02/726131001</t>
  </si>
  <si>
    <t>726131002</t>
  </si>
  <si>
    <t>Instalační předstěna pro umyvadlo do v 1120 mm pro tělesně postižené do lehkých stěn s kovovou kcí - dodávka a montáž</t>
  </si>
  <si>
    <t>2097610849</t>
  </si>
  <si>
    <t>https://podminky.urs.cz/item/CS_URS_2023_02/726131002</t>
  </si>
  <si>
    <t>726131031</t>
  </si>
  <si>
    <t>Instalační předstěna pro podpěry a madla v 1120 mm do lehkých stěn s kovovou kcí - dodávka a montáž</t>
  </si>
  <si>
    <t>-991956410</t>
  </si>
  <si>
    <t>https://podminky.urs.cz/item/CS_URS_2023_02/726131031</t>
  </si>
  <si>
    <t>726131041</t>
  </si>
  <si>
    <t>Instalační předstěna pro klozet závěsný v 1120 mm s ovládáním zepředu do lehkých stěn s kovovou kcí - dodávka a montáž</t>
  </si>
  <si>
    <t>1074248508</t>
  </si>
  <si>
    <t>https://podminky.urs.cz/item/CS_URS_2023_02/726131041</t>
  </si>
  <si>
    <t>10+2</t>
  </si>
  <si>
    <t>726191001</t>
  </si>
  <si>
    <t>Zvukoizolační souprava pro klozet a bidet - dodávka a montáž</t>
  </si>
  <si>
    <t>1159140096</t>
  </si>
  <si>
    <t>https://podminky.urs.cz/item/CS_URS_2023_02/726191001</t>
  </si>
  <si>
    <t>726191002</t>
  </si>
  <si>
    <t>Souprava pro předstěnovou montáž</t>
  </si>
  <si>
    <t>97624121</t>
  </si>
  <si>
    <t>https://podminky.urs.cz/item/CS_URS_2023_02/726191002</t>
  </si>
  <si>
    <t>10+2+1</t>
  </si>
  <si>
    <t>726R13</t>
  </si>
  <si>
    <t>System pro závěsné výlevky se samostatným ocelovým rámem - dodávka a montáž</t>
  </si>
  <si>
    <t>870473232</t>
  </si>
  <si>
    <t>998726211</t>
  </si>
  <si>
    <t>Přesun hmot procentní pro instalační prefabrikáty v objektech v do 6 m</t>
  </si>
  <si>
    <t>1796638797</t>
  </si>
  <si>
    <t>https://podminky.urs.cz/item/CS_URS_2023_02/998726211</t>
  </si>
  <si>
    <t>998726293</t>
  </si>
  <si>
    <t>Příplatek k přesunu hmot procentní 726 za zvětšený přesun do 500 m</t>
  </si>
  <si>
    <t>-1309984776</t>
  </si>
  <si>
    <t>https://podminky.urs.cz/item/CS_URS_2023_02/998726293</t>
  </si>
  <si>
    <t>732</t>
  </si>
  <si>
    <t>Ústřední vytápění - strojovny</t>
  </si>
  <si>
    <t>732421R.01</t>
  </si>
  <si>
    <t>Čerpadlo teplovodní mokroběžné závitové cirkulační DN 25 pro TUV - dodávka a montáž</t>
  </si>
  <si>
    <t>1478242952</t>
  </si>
  <si>
    <t>734</t>
  </si>
  <si>
    <t>Ústřední vytápění - armatury</t>
  </si>
  <si>
    <t>734411103</t>
  </si>
  <si>
    <t>Teploměr technický s pevným stonkem a jímkou zadní připojení průměr 63 mm délky 100 mm - dodávka a montáž</t>
  </si>
  <si>
    <t>361809677</t>
  </si>
  <si>
    <t>https://podminky.urs.cz/item/CS_URS_2023_02/734411103</t>
  </si>
  <si>
    <t>D.1.4.2A - Vytápění</t>
  </si>
  <si>
    <t xml:space="preserve">    731 - Ústřední vytápění - kotelny</t>
  </si>
  <si>
    <t xml:space="preserve">    733 - Ústřední vytápění - rozvodné potrubí</t>
  </si>
  <si>
    <t xml:space="preserve">    735 - Ústřední vytápění - otopná tělesa</t>
  </si>
  <si>
    <t>VRN - Vedlejší rozpočtové náklady</t>
  </si>
  <si>
    <t xml:space="preserve">    VRN1 - Průzkumné, geodetické a projektové práce</t>
  </si>
  <si>
    <t>713411121</t>
  </si>
  <si>
    <t>Montáž izolace tepelné potrubí pásy nebo rohožemi s Al fólií staženými drátem 1x</t>
  </si>
  <si>
    <t>-504891829</t>
  </si>
  <si>
    <t>https://podminky.urs.cz/item/CS_URS_2023_02/713411121</t>
  </si>
  <si>
    <t>63154602</t>
  </si>
  <si>
    <t>pouzdro izolační potrubní z minerální vlny s Al fólií max. 250/100°C 35/50mm</t>
  </si>
  <si>
    <t>655086344</t>
  </si>
  <si>
    <t>63154603</t>
  </si>
  <si>
    <t>pouzdro izolační potrubní z minerální vlny s Al fólií max. 250/100°C 42/50mm</t>
  </si>
  <si>
    <t>451090894</t>
  </si>
  <si>
    <t>700700191</t>
  </si>
  <si>
    <t>Al páska šířky 50mm</t>
  </si>
  <si>
    <t>1404312642</t>
  </si>
  <si>
    <t>713463131</t>
  </si>
  <si>
    <t>Montáž izolace tepelné potrubí potrubními pouzdry bez úpravy slepenými 1x tl izolace do 25 mm</t>
  </si>
  <si>
    <t>-499773290</t>
  </si>
  <si>
    <t>https://podminky.urs.cz/item/CS_URS_2023_02/713463131</t>
  </si>
  <si>
    <t>(21)</t>
  </si>
  <si>
    <t>28377049</t>
  </si>
  <si>
    <t>pouzdro izolační potrubní z pěnového polyetylenu 28/25mm</t>
  </si>
  <si>
    <t>1284104560</t>
  </si>
  <si>
    <t>283771300</t>
  </si>
  <si>
    <t>spona na návlekovou izolaci</t>
  </si>
  <si>
    <t>-1881186072</t>
  </si>
  <si>
    <t>283771350</t>
  </si>
  <si>
    <t>páska samolepící na návlekovou izolaci po 20 m</t>
  </si>
  <si>
    <t>1299672695</t>
  </si>
  <si>
    <t>733390104</t>
  </si>
  <si>
    <t>Ochrana potrubí primátrních okruhů tepelně izolačními trubicemi z kaučuku tl 13 mm D do 38 mm</t>
  </si>
  <si>
    <t>-1396427239</t>
  </si>
  <si>
    <t>https://podminky.urs.cz/item/CS_URS_2023_02/733390104</t>
  </si>
  <si>
    <t>52,5+8</t>
  </si>
  <si>
    <t>713IZX01</t>
  </si>
  <si>
    <t>Oplechování venkovního vedení potrubí primárních okruhů tepelných čerpadel pozinkovaným plechem tl. 0,5mm</t>
  </si>
  <si>
    <t>-1982201750</t>
  </si>
  <si>
    <t>998713201</t>
  </si>
  <si>
    <t>Přesun hmot procentní pro izolace tepelné v objektech v do 6 m</t>
  </si>
  <si>
    <t>-996146719</t>
  </si>
  <si>
    <t>https://podminky.urs.cz/item/CS_URS_2023_02/998713201</t>
  </si>
  <si>
    <t>998713293</t>
  </si>
  <si>
    <t>Příplatek k přesunu hmot procentní 713 za zvětšený přesun do 500 m</t>
  </si>
  <si>
    <t>-2143539794</t>
  </si>
  <si>
    <t>https://podminky.urs.cz/item/CS_URS_2023_02/998713293</t>
  </si>
  <si>
    <t>731</t>
  </si>
  <si>
    <t>Ústřední vytápění - kotelny</t>
  </si>
  <si>
    <t>731R01</t>
  </si>
  <si>
    <t>Nízkoteplotní venkovní jednotka tepelného čerpadla - 12kW při A7 / W35 - COP 4,30 při T=35°C a te=7°C - max. elektrický příkon 5,0kW - 400V - 20A, režim vytápění a chlazení, jednotka vybavena čidlem venkovní teploty</t>
  </si>
  <si>
    <t>2054196548</t>
  </si>
  <si>
    <t>731R02</t>
  </si>
  <si>
    <t>Vnitřní jednotka tepelného čerpadla pro vytápění s integrovaným bivalentním záložním elektrokotlem 9,0kW - 3*400V vč. ekvitermní regulace, integrovaného oběhového čerpadla, integrovaného pojistného ventilu 3bar</t>
  </si>
  <si>
    <t>656063462</t>
  </si>
  <si>
    <t>731R03</t>
  </si>
  <si>
    <t>Montáž venkovní a vnitřní jednotky, zprovoznění, zaregulování, zaškolení obsluhy. Zajištění odvodu kondenzátu od venkovních jednotek s topným kabelem.</t>
  </si>
  <si>
    <t>-1375872192</t>
  </si>
  <si>
    <t>731R04</t>
  </si>
  <si>
    <t>Ekvitermní regulátor vč. kompletní sady připojovacích svorek, přepínání mezi režimy topení a chlazení, regulátor dodán s aplikací, dodávka včetně čidel</t>
  </si>
  <si>
    <t>1115753099</t>
  </si>
  <si>
    <t>341R05</t>
  </si>
  <si>
    <t>Kabel instalační jádro Cu plné izolace PVC plášť PVC (CYKY) 3x0,75mm2-3x2,5mm2</t>
  </si>
  <si>
    <t xml:space="preserve">Tržní cena 2023 </t>
  </si>
  <si>
    <t>-103856902</t>
  </si>
  <si>
    <t>341R06</t>
  </si>
  <si>
    <t>Kabelový žlab</t>
  </si>
  <si>
    <t>2053620400</t>
  </si>
  <si>
    <t>731R07</t>
  </si>
  <si>
    <t>Montáž a uvedení do provozu regulace tepelného čerpadla včetně kabelových tras vedených v instalačních žlabech</t>
  </si>
  <si>
    <t>604652051</t>
  </si>
  <si>
    <t>731R08</t>
  </si>
  <si>
    <t>Třícestný přepínací ventil oběhové soustavy UT 3/4" s pohonem</t>
  </si>
  <si>
    <t>-1491934972</t>
  </si>
  <si>
    <t>731R09</t>
  </si>
  <si>
    <t>Propojovací Cu potrubí mezi vnitřními a venkovními jednotkami tepelných čerpadel vč. kabelového propojení</t>
  </si>
  <si>
    <t>230130899</t>
  </si>
  <si>
    <t>"součet délek jednotlivých úseků potrubí + přirážka 30% tvarovky a 20% řezání" 35+(0,3*35)+(0,2*35)</t>
  </si>
  <si>
    <t>731R10</t>
  </si>
  <si>
    <t>Plnění primárních okruhů tepelných čerpadel nemrznoucí směsí</t>
  </si>
  <si>
    <t>-170631749</t>
  </si>
  <si>
    <t>731R11</t>
  </si>
  <si>
    <t>Topný kabel - samoregulační topný kabel odvodu kondenzátu, topná délka 2 m, přívod 2 m</t>
  </si>
  <si>
    <t>-47462279</t>
  </si>
  <si>
    <t>731341130</t>
  </si>
  <si>
    <t>Hadice napouštěcí pryžové D 16/23</t>
  </si>
  <si>
    <t>-1289986478</t>
  </si>
  <si>
    <t>https://podminky.urs.cz/item/CS_URS_2023_02/731341130</t>
  </si>
  <si>
    <t>998731201</t>
  </si>
  <si>
    <t>Přesun hmot procentní pro kotelny v objektech v do 6 m</t>
  </si>
  <si>
    <t>1333423018</t>
  </si>
  <si>
    <t>https://podminky.urs.cz/item/CS_URS_2023_02/998731201</t>
  </si>
  <si>
    <t>998731293</t>
  </si>
  <si>
    <t>Příplatek k přesunu hmot procentní 731 za zvětšený přesun do 500 m</t>
  </si>
  <si>
    <t>-1521245089</t>
  </si>
  <si>
    <t>https://podminky.urs.cz/item/CS_URS_2023_02/998731293</t>
  </si>
  <si>
    <t>732199100</t>
  </si>
  <si>
    <t>Montáž a dodávka orientačních štítků</t>
  </si>
  <si>
    <t>-1195070236</t>
  </si>
  <si>
    <t>https://podminky.urs.cz/item/CS_URS_2023_02/732199100</t>
  </si>
  <si>
    <t>732R12</t>
  </si>
  <si>
    <t>Hadice tlaková pozinkovaná 1 1/2" délky 200mm pro připojení tepelného čerpadla - dodávka a montáž</t>
  </si>
  <si>
    <t>1793014478</t>
  </si>
  <si>
    <t>732231003</t>
  </si>
  <si>
    <t>Akumulační nádrž bez přípravy TUV bez výměníku PN 0,3 o objemu 265 l - dodávka a montáž</t>
  </si>
  <si>
    <t>-1494453706</t>
  </si>
  <si>
    <t>https://podminky.urs.cz/item/CS_URS_2023_02/732231003</t>
  </si>
  <si>
    <t>732331617</t>
  </si>
  <si>
    <t>Nádoba tlaková expanzní pro topnou a chladicí soustavu s membránou závitové připojení PN 0,6 o objemu 80 l - dodávka a montáž</t>
  </si>
  <si>
    <t>191465653</t>
  </si>
  <si>
    <t>https://podminky.urs.cz/item/CS_URS_2023_02/732331617</t>
  </si>
  <si>
    <t>732421421</t>
  </si>
  <si>
    <t>Čerpadlo teplovodní mokroběžné závitové oběhové DN 25 výtlak do 10,0 m průtok 4,3 m3/h PN 10 pro vytápění - dodávka a montáž</t>
  </si>
  <si>
    <t>1119154388</t>
  </si>
  <si>
    <t>https://podminky.urs.cz/item/CS_URS_2023_02/732421421</t>
  </si>
  <si>
    <t>732R13</t>
  </si>
  <si>
    <t>Tepelná izolace kaučuková tl. 30mm aplikovaná ve dvou vrstvách pro akumulační nádrž - dodávka a montáž</t>
  </si>
  <si>
    <t>1537322468</t>
  </si>
  <si>
    <t>732R14</t>
  </si>
  <si>
    <t>Kabinetový změkčovací filtr, plně automatické časově nebo dle průtoku řízené změkčovací zař., automatický řídící ventil, plněno monodisperzní hmotou, zasolení 130g / 1l hmoty, dodávka zahrnuje kompletní funkční celek připravený k instalaci–dodávka a mont.</t>
  </si>
  <si>
    <t>-166122682</t>
  </si>
  <si>
    <t>998732201</t>
  </si>
  <si>
    <t>Přesun hmot procentní pro strojovny v objektech v do 6 m</t>
  </si>
  <si>
    <t>1569851788</t>
  </si>
  <si>
    <t>https://podminky.urs.cz/item/CS_URS_2023_02/998732201</t>
  </si>
  <si>
    <t>998732293</t>
  </si>
  <si>
    <t>Příplatek k přesunu hmot procentní 732 za zvětšený přesun do 500 m</t>
  </si>
  <si>
    <t>-1680839261</t>
  </si>
  <si>
    <t>https://podminky.urs.cz/item/CS_URS_2023_02/998732293</t>
  </si>
  <si>
    <t>733</t>
  </si>
  <si>
    <t>Ústřední vytápění - rozvodné potrubí</t>
  </si>
  <si>
    <t>733223301</t>
  </si>
  <si>
    <t>Potrubí měděné tvrdé spojované lisováním D 15x1 mm - dodávka a montáž</t>
  </si>
  <si>
    <t>-1199205116</t>
  </si>
  <si>
    <t>https://podminky.urs.cz/item/CS_URS_2023_02/733223301</t>
  </si>
  <si>
    <t>"součet délek jednotlivých úseků potrubí + přirážka 30% tvarovky a 20% řezání" 1 +(0,3*1)+(0,2*1)</t>
  </si>
  <si>
    <t>733223304</t>
  </si>
  <si>
    <t>Potrubí měděné tvrdé spojované lisováním D 28x1,5 mm - dodávka a montáž</t>
  </si>
  <si>
    <t>2072075702</t>
  </si>
  <si>
    <t>https://podminky.urs.cz/item/CS_URS_2023_02/733223304</t>
  </si>
  <si>
    <t>"součet délek jednotlivých úseků potrubí + přirážka 30% tvarovky a 20% řezání" 14+(0,3*14)+(0,2*14)</t>
  </si>
  <si>
    <t>733223305</t>
  </si>
  <si>
    <t>Potrubí měděné tvrdé spojované lisováním D 35x1,5 mm - dodávka a montáž</t>
  </si>
  <si>
    <t>-1589976739</t>
  </si>
  <si>
    <t>https://podminky.urs.cz/item/CS_URS_2023_02/733223305</t>
  </si>
  <si>
    <t>"součet délek jednotlivých úseků potrubí + přirážka 30% tvarovky a 20% řezání" 20+(0,3*20)+(0,2*20)</t>
  </si>
  <si>
    <t>733223306</t>
  </si>
  <si>
    <t>Potrubí měděné tvrdé spojované lisováním D 42x1,5 mm - dodávka a montáž</t>
  </si>
  <si>
    <t>475793018</t>
  </si>
  <si>
    <t>https://podminky.urs.cz/item/CS_URS_2023_02/733223306</t>
  </si>
  <si>
    <t>"součet délek jednotlivých úseků potrubí + přirážka 30% tvarovky a 20% řezání" 8+(0,3*8)+(0,2*8)</t>
  </si>
  <si>
    <t>733224205</t>
  </si>
  <si>
    <t>Příplatek k potrubí měděnému za potrubí vedené v kotelnách nebo strojovnách D 28x1,5 mm</t>
  </si>
  <si>
    <t>-524448739</t>
  </si>
  <si>
    <t>https://podminky.urs.cz/item/CS_URS_2023_02/733224205</t>
  </si>
  <si>
    <t>733224207</t>
  </si>
  <si>
    <t>Příplatek k potrubí měděnému za potrubí vedené v kotelnách nebo strojovnách D 42x1,5 mm</t>
  </si>
  <si>
    <t>-135906172</t>
  </si>
  <si>
    <t>https://podminky.urs.cz/item/CS_URS_2023_02/733224207</t>
  </si>
  <si>
    <t>733224222</t>
  </si>
  <si>
    <t>Příplatek k potrubí měděnému za zhotovení přípojky z trubek měděných D 15x1</t>
  </si>
  <si>
    <t>2070813349</t>
  </si>
  <si>
    <t>https://podminky.urs.cz/item/CS_URS_2023_02/733224222</t>
  </si>
  <si>
    <t>1+7</t>
  </si>
  <si>
    <t>733224225</t>
  </si>
  <si>
    <t>Příplatek k potrubí měděnému za zhotovení přípojky z trubek měděných D 28x1,5</t>
  </si>
  <si>
    <t>1562417192</t>
  </si>
  <si>
    <t>https://podminky.urs.cz/item/CS_URS_2023_02/733224225</t>
  </si>
  <si>
    <t>2+12</t>
  </si>
  <si>
    <t>733224227</t>
  </si>
  <si>
    <t>Příplatek k potrubí měděnému za zhotovení přípojky z trubek měděných D 42x1,5 mm</t>
  </si>
  <si>
    <t>-423037871</t>
  </si>
  <si>
    <t>https://podminky.urs.cz/item/CS_URS_2023_02/733224227</t>
  </si>
  <si>
    <t>12*2+3*2+21*2</t>
  </si>
  <si>
    <t>733291101</t>
  </si>
  <si>
    <t>Zkouška těsnosti potrubí měděné do D 35x1,5</t>
  </si>
  <si>
    <t>856467744</t>
  </si>
  <si>
    <t>https://podminky.urs.cz/item/CS_URS_2023_02/733291101</t>
  </si>
  <si>
    <t>(1,5+21+30)</t>
  </si>
  <si>
    <t>733291102</t>
  </si>
  <si>
    <t>Zkouška těsnosti potrubí měděné D přes 35x1,5 do 64x2</t>
  </si>
  <si>
    <t>1254571508</t>
  </si>
  <si>
    <t>https://podminky.urs.cz/item/CS_URS_2023_02/733291102</t>
  </si>
  <si>
    <t>(12)</t>
  </si>
  <si>
    <t>Stavební přípomoci a ostatní pomocné práce</t>
  </si>
  <si>
    <t>-117278326</t>
  </si>
  <si>
    <t>Topná, provozní a dilatační zkouška</t>
  </si>
  <si>
    <t>h</t>
  </si>
  <si>
    <t>-1487644707</t>
  </si>
  <si>
    <t>Těsnění prostupů požárně dělícími stavebními konstrukcemi požárním tmelem nebo ucpávkou</t>
  </si>
  <si>
    <t>67353839</t>
  </si>
  <si>
    <t>733R18</t>
  </si>
  <si>
    <t>Typové podpůrné konstrukce a typové prvky pro uložení povrchově vedeného potrubí</t>
  </si>
  <si>
    <t>kg</t>
  </si>
  <si>
    <t>1970012393</t>
  </si>
  <si>
    <t>733R19</t>
  </si>
  <si>
    <t>Plnění otopného systému nemrznoucí směsí s koncentrací do 20% - nemrznoucí směs</t>
  </si>
  <si>
    <t>l</t>
  </si>
  <si>
    <t>-455376750</t>
  </si>
  <si>
    <t>998733201</t>
  </si>
  <si>
    <t>Přesun hmot procentní pro rozvody potrubí v objektech v do 6 m</t>
  </si>
  <si>
    <t>1903883156</t>
  </si>
  <si>
    <t>https://podminky.urs.cz/item/CS_URS_2023_02/998733201</t>
  </si>
  <si>
    <t>998733293</t>
  </si>
  <si>
    <t>Příplatek k přesunu hmot procentní 733 za zvětšený přesun do 500 m</t>
  </si>
  <si>
    <t>-249736948</t>
  </si>
  <si>
    <t>https://podminky.urs.cz/item/CS_URS_2023_02/998733293</t>
  </si>
  <si>
    <t>734211120</t>
  </si>
  <si>
    <t>Ventil závitový odvzdušňovací G 1/2 PN 14 do 120°C automatický - dodávka a montáž</t>
  </si>
  <si>
    <t>-980670841</t>
  </si>
  <si>
    <t>https://podminky.urs.cz/item/CS_URS_2023_02/734211120</t>
  </si>
  <si>
    <t>734242416</t>
  </si>
  <si>
    <t>Ventil závitový zpětný přímý G 6/4 PN 16 do 110°C - dodávka a montáž</t>
  </si>
  <si>
    <t>-17187736</t>
  </si>
  <si>
    <t>https://podminky.urs.cz/item/CS_URS_2023_02/734242416</t>
  </si>
  <si>
    <t>734251211</t>
  </si>
  <si>
    <t>Ventil závitový pojistný rohový G 1/2, otvírací tlak 3 bar - dodávka a montáž</t>
  </si>
  <si>
    <t>46625135</t>
  </si>
  <si>
    <t>https://podminky.urs.cz/item/CS_URS_2023_02/734251211</t>
  </si>
  <si>
    <t>734291123</t>
  </si>
  <si>
    <t>Kohout plnící a vypouštěcí G 1/2 PN 10 do 110°C závitový - dodávka a montáž</t>
  </si>
  <si>
    <t>1910676730</t>
  </si>
  <si>
    <t>https://podminky.urs.cz/item/CS_URS_2023_02/734291123</t>
  </si>
  <si>
    <t>4+2+1</t>
  </si>
  <si>
    <t>734291266</t>
  </si>
  <si>
    <t>Filtr závitový pro topné a chladicí systémy přímý G 1 1/2 PN 30 do 110°C s vnitřními závity - dodávka a montáž</t>
  </si>
  <si>
    <t>-440655744</t>
  </si>
  <si>
    <t>https://podminky.urs.cz/item/CS_URS_2023_02/734291266</t>
  </si>
  <si>
    <t>734291316</t>
  </si>
  <si>
    <t>Odlučovač s magnetickým kroužkem G 6/4" PN 10 do 120°C s vnitřními závity - dodávka a montáž</t>
  </si>
  <si>
    <t>-649960227</t>
  </si>
  <si>
    <t>https://podminky.urs.cz/item/CS_URS_2023_02/734291316</t>
  </si>
  <si>
    <t>734292776</t>
  </si>
  <si>
    <t>Kohout kulový přímý G 1 1/2 PN 42 do 185°C plnoprůtokový s koulí DADO vnitřní závit - dodávka a montáž</t>
  </si>
  <si>
    <t>-1863326479</t>
  </si>
  <si>
    <t>https://podminky.urs.cz/item/CS_URS_2023_02/734292776</t>
  </si>
  <si>
    <t>6+2+4</t>
  </si>
  <si>
    <t>734411127</t>
  </si>
  <si>
    <t>Teploměr technický s pevným stonkem a jímkou zadní připojení průměr 100 mm délky 100 mm - 0°C - 110°C - dodávka a montáž</t>
  </si>
  <si>
    <t>95264871</t>
  </si>
  <si>
    <t>https://podminky.urs.cz/item/CS_URS_2023_02/734411127</t>
  </si>
  <si>
    <t>734421102</t>
  </si>
  <si>
    <t>Tlakoměr s pevným stonkem, zpětnou klapkou a manometrickým kohoutem 1/2" tlak 0-16 bar průměr 100 mm spodní připojení - dodávka a montáž</t>
  </si>
  <si>
    <t>-86172012</t>
  </si>
  <si>
    <t>https://podminky.urs.cz/item/CS_URS_2023_02/734421102</t>
  </si>
  <si>
    <t>734421112</t>
  </si>
  <si>
    <t>Tlakoměr s pevným stonkem a zpětnou klapkou tlak 0-16 bar průměr 100 mm zadní připojení - dodávka a montáž</t>
  </si>
  <si>
    <t>1597128096</t>
  </si>
  <si>
    <t>https://podminky.urs.cz/item/CS_URS_2023_02/734421112</t>
  </si>
  <si>
    <t>734R26</t>
  </si>
  <si>
    <t>Kulový kohout se zajištěním a vypouštěním pro expanzní nádoby 1" - dodávka a montáž</t>
  </si>
  <si>
    <t>955376692</t>
  </si>
  <si>
    <t>734R27</t>
  </si>
  <si>
    <t>Kombinovaný automatický vyvažovací ventil 1" s regulátorem diferenčního tlaku - dodávka a montáž</t>
  </si>
  <si>
    <t>-1451629258</t>
  </si>
  <si>
    <t>1+1+1+1+1+1</t>
  </si>
  <si>
    <t>734R28</t>
  </si>
  <si>
    <t>Regulátor tlakového rozdílu 5/4" - dodávka a montáž</t>
  </si>
  <si>
    <t>-1632845648</t>
  </si>
  <si>
    <t>1+1+1+1</t>
  </si>
  <si>
    <t>734R29</t>
  </si>
  <si>
    <t>Regulátor tlakového rozdílu 6/4" - dodávka a montáž</t>
  </si>
  <si>
    <t>-1211856344</t>
  </si>
  <si>
    <t>734R30</t>
  </si>
  <si>
    <t>pohon kombinovaného ventilu s ovládacím napětím 230V - otevřeno / zavřeno - dodávka a montáž</t>
  </si>
  <si>
    <t>-1101677908</t>
  </si>
  <si>
    <t>734R31</t>
  </si>
  <si>
    <t>prostorový termostat digitální s časovým programem ke kombinovanému ventilu pro ovládání prostorové teploty v režimu vytápění i chlazení, včetně prokabelování trasy (kabel CYKY 3x0,75mm2 - délky 3m) - dodávka a montáž</t>
  </si>
  <si>
    <t>803342096</t>
  </si>
  <si>
    <t>734R32</t>
  </si>
  <si>
    <t>Svěrné šroubení pro plastové trubky PE-Xa 17*2 - dodávka a montáž</t>
  </si>
  <si>
    <t>1466565352</t>
  </si>
  <si>
    <t>(7*2)+(8*3*2)+(10*2*2)</t>
  </si>
  <si>
    <t>998734201</t>
  </si>
  <si>
    <t>Přesun hmot procentní pro armatury v objektech v do 6 m</t>
  </si>
  <si>
    <t>197163920</t>
  </si>
  <si>
    <t>https://podminky.urs.cz/item/CS_URS_2023_02/998734201</t>
  </si>
  <si>
    <t>998734293</t>
  </si>
  <si>
    <t>Příplatek k přesunu hmot procentní 734 za zvětšený přesun do 500 m</t>
  </si>
  <si>
    <t>-1620971890</t>
  </si>
  <si>
    <t>https://podminky.urs.cz/item/CS_URS_2023_02/998734293</t>
  </si>
  <si>
    <t>735</t>
  </si>
  <si>
    <t>Ústřední vytápění - otopná tělesa</t>
  </si>
  <si>
    <t>735R33</t>
  </si>
  <si>
    <t>Elektrické topné těleso  s termostatem a časovačem pro koupelnové těleso šířky 450mm - Qel=400W / 230V - dodávka a montáž, včetně plnění vodou a odvzdušnění tělesa</t>
  </si>
  <si>
    <t>1456482255</t>
  </si>
  <si>
    <t>735R34</t>
  </si>
  <si>
    <t>Otopné těleso trubkové, koupelnové, rovné, v nerezovém provedení, výška 1480mm, šířka 450mm - dodávka a montáž</t>
  </si>
  <si>
    <t>1719440063</t>
  </si>
  <si>
    <t>735191910</t>
  </si>
  <si>
    <t>Napuštění vody do otopného systému</t>
  </si>
  <si>
    <t>1883591503</t>
  </si>
  <si>
    <t>https://podminky.urs.cz/item/CS_URS_2023_02/735191910</t>
  </si>
  <si>
    <t>735511006</t>
  </si>
  <si>
    <t>Podlahové vytápění - rozvodné potrubí polyethylen PE-Xa 17x2,0 mm pro pokládací rozteč 50 mm - dodávka a montáž</t>
  </si>
  <si>
    <t>447899293</t>
  </si>
  <si>
    <t>https://podminky.urs.cz/item/CS_URS_2023_02/735511006</t>
  </si>
  <si>
    <t>1520+1600+1245</t>
  </si>
  <si>
    <t>4365*1,2 "Přepočtené koeficientem množství</t>
  </si>
  <si>
    <t>735511039</t>
  </si>
  <si>
    <t>Podlahové vytápění - plastová příchytka - dodávka a montáž</t>
  </si>
  <si>
    <t>CS ÚRS 2023 01</t>
  </si>
  <si>
    <t>1383220969</t>
  </si>
  <si>
    <t>https://podminky.urs.cz/item/CS_URS_2023_01/735511039</t>
  </si>
  <si>
    <t>735511054</t>
  </si>
  <si>
    <t>Podlahové vytápění - vodící lišta pro uchycení potrubí Ø 17 mm - dodávka a montáž</t>
  </si>
  <si>
    <t>247958886</t>
  </si>
  <si>
    <t>https://podminky.urs.cz/item/CS_URS_2023_01/735511054</t>
  </si>
  <si>
    <t>735511061</t>
  </si>
  <si>
    <t>Podlahové vytápění - odrazová fólie - dodávka a montáž</t>
  </si>
  <si>
    <t>2114692504</t>
  </si>
  <si>
    <t>https://podminky.urs.cz/item/CS_URS_2023_01/735511061</t>
  </si>
  <si>
    <t>735511062</t>
  </si>
  <si>
    <t>Podlahové vytápění - obvodový dilatační pás samolepící s folií</t>
  </si>
  <si>
    <t>887758028</t>
  </si>
  <si>
    <t>https://podminky.urs.cz/item/CS_URS_2023_02/735511062</t>
  </si>
  <si>
    <t>735511063</t>
  </si>
  <si>
    <t>Podlahové vytápění - ochranná trubka potrubí podlahového topení</t>
  </si>
  <si>
    <t>88429299</t>
  </si>
  <si>
    <t>https://podminky.urs.cz/item/CS_URS_2023_02/735511063</t>
  </si>
  <si>
    <t>735000911</t>
  </si>
  <si>
    <t>Vyregulování ventilu nebo kohoutu dvojregulačního s ručním ovládáním</t>
  </si>
  <si>
    <t>-1211851367</t>
  </si>
  <si>
    <t>https://podminky.urs.cz/item/CS_URS_2023_02/735000911</t>
  </si>
  <si>
    <t>735000912</t>
  </si>
  <si>
    <t>Vyregulování ventilu nebo kohoutu dvojregulačního s termostatickým ovládáním</t>
  </si>
  <si>
    <t>1155359947</t>
  </si>
  <si>
    <t>https://podminky.urs.cz/item/CS_URS_2023_02/735000912</t>
  </si>
  <si>
    <t>735191905</t>
  </si>
  <si>
    <t>Odvzdušnění podlahových smyček</t>
  </si>
  <si>
    <t>1676160340</t>
  </si>
  <si>
    <t>https://podminky.urs.cz/item/CS_URS_2023_02/735191905</t>
  </si>
  <si>
    <t>735511086</t>
  </si>
  <si>
    <t>Podlahové vytápění - rozdělovač mosazný s průtokoměry sedmiokruhový - dodávka a montáž</t>
  </si>
  <si>
    <t>-268418993</t>
  </si>
  <si>
    <t>https://podminky.urs.cz/item/CS_URS_2023_02/735511086</t>
  </si>
  <si>
    <t>735511087</t>
  </si>
  <si>
    <t>Podlahové vytápění - rozdělovač mosazný s průtokoměry osmiokruhový - dodávka a montáž</t>
  </si>
  <si>
    <t>-367235790</t>
  </si>
  <si>
    <t>https://podminky.urs.cz/item/CS_URS_2023_02/735511087</t>
  </si>
  <si>
    <t>735511089</t>
  </si>
  <si>
    <t>Podlahové vytápění - rozdělovač mosazný s průtokoměry desítiokruhový - dodávka a montáž</t>
  </si>
  <si>
    <t>77041994</t>
  </si>
  <si>
    <t>https://podminky.urs.cz/item/CS_URS_2023_02/735511089</t>
  </si>
  <si>
    <t>735511105</t>
  </si>
  <si>
    <t>Podlahové vytápění - skříň podomítková pro rozdělovač s 7-8 okruhy, 950x705x110mm - dodávka a montáž</t>
  </si>
  <si>
    <t>-677651266</t>
  </si>
  <si>
    <t>https://podminky.urs.cz/item/CS_URS_2023_02/735511105</t>
  </si>
  <si>
    <t>1+3</t>
  </si>
  <si>
    <t>735511108</t>
  </si>
  <si>
    <t>Podlahové vytápění - skříň podomítková pro rozdělovač 10 vývodů, 1150x705x110mm - dodávka a montáž</t>
  </si>
  <si>
    <t>220973080</t>
  </si>
  <si>
    <t>https://podminky.urs.cz/item/CS_URS_2023_02/735511108</t>
  </si>
  <si>
    <t>735511135</t>
  </si>
  <si>
    <t>Trubkové teplovodní podlahové vytápění ostatní prvky připojovací šroubení rozdělovače - dodávka a montáž</t>
  </si>
  <si>
    <t>945821260</t>
  </si>
  <si>
    <t>2*6</t>
  </si>
  <si>
    <t>735OTX06</t>
  </si>
  <si>
    <t>Uvedení do provozu nadstavbové autonomní regulace topného výkonu – prostorových digitálních termostatů s časovým programem s vazbou na pohony kombinovaných ventilů pro ovládání prostorové teploty v režimu topení a chlazení.</t>
  </si>
  <si>
    <t>-2127112348</t>
  </si>
  <si>
    <t>998735201</t>
  </si>
  <si>
    <t>Přesun hmot procentní pro otopná tělesa v objektech v do 6 m</t>
  </si>
  <si>
    <t>-529729836</t>
  </si>
  <si>
    <t>https://podminky.urs.cz/item/CS_URS_2023_02/998735201</t>
  </si>
  <si>
    <t>998735293</t>
  </si>
  <si>
    <t>Příplatek k přesunu hmot procentní 735 za zvětšený přesun do 500 m</t>
  </si>
  <si>
    <t>-1651511932</t>
  </si>
  <si>
    <t>https://podminky.urs.cz/item/CS_URS_2023_02/998735293</t>
  </si>
  <si>
    <t>VRN1</t>
  </si>
  <si>
    <t>Průzkumné, geodetické a projektové práce</t>
  </si>
  <si>
    <t>013244000</t>
  </si>
  <si>
    <t>Dodavatelská dokumentace systému MaR včetně dokladové části</t>
  </si>
  <si>
    <t>…</t>
  </si>
  <si>
    <t>1024</t>
  </si>
  <si>
    <t>-124722738</t>
  </si>
  <si>
    <t>D.1.4.3A - Elektroinstalace - silnoproud</t>
  </si>
  <si>
    <t>88275248</t>
  </si>
  <si>
    <t>Jiří Škop-elektroprojekce, Duhová 269, Náchod</t>
  </si>
  <si>
    <t xml:space="preserve">    741 - Elektroinstalace - silnoproud</t>
  </si>
  <si>
    <t>HZS - Hodinové zúčtovací sazby</t>
  </si>
  <si>
    <t xml:space="preserve">    VRN4 - Inženýrská činnost</t>
  </si>
  <si>
    <t>741</t>
  </si>
  <si>
    <t>741110303</t>
  </si>
  <si>
    <t>Montáž trubek ochranných s nasunutím nebo našroubováním do krabic plastových tuhých, uložených pevně, vnitřní Ø přes 90 do 133 mm</t>
  </si>
  <si>
    <t>2099036490</t>
  </si>
  <si>
    <t>https://podminky.urs.cz/item/CS_URS_2024_01/741110303</t>
  </si>
  <si>
    <t>34571365</t>
  </si>
  <si>
    <t>trubka elektroinstalační HDPE tuhá dvouplášťová korugovaná D 94/110mm</t>
  </si>
  <si>
    <t>2147099361</t>
  </si>
  <si>
    <t>741112061</t>
  </si>
  <si>
    <t>Montáž krabic elektroinstalačních bez napojení na trubky a lišty, demontáže a montáže víčka a přístroje přístrojových zapuštěných plastových kruhových</t>
  </si>
  <si>
    <t>1560278886</t>
  </si>
  <si>
    <t>https://podminky.urs.cz/item/CS_URS_2023_01/741112061</t>
  </si>
  <si>
    <t>34571450</t>
  </si>
  <si>
    <t>krabice pod omítku PVC přístrojová kruhová D 70mm</t>
  </si>
  <si>
    <t>1455303997</t>
  </si>
  <si>
    <t>741112101</t>
  </si>
  <si>
    <t>Montáž krabic elektroinstalačních bez napojení na trubky a lišty, demontáže a montáže víčka a přístroje rozvodek se zapojením vodičů na svorkovnici zapuštěných plastových kruhových</t>
  </si>
  <si>
    <t>13526882</t>
  </si>
  <si>
    <t>https://podminky.urs.cz/item/CS_URS_2023_01/741112101</t>
  </si>
  <si>
    <t>34571521</t>
  </si>
  <si>
    <t>krabice pod omítku PVC odbočná kruhová D 70mm s víčkem a svorkovnicí</t>
  </si>
  <si>
    <t>1733178916</t>
  </si>
  <si>
    <t>741120001</t>
  </si>
  <si>
    <t>Montáž vodičů izolovaných měděných bez ukončení uložených pod omítku plných a laněných (např. CY), průřezu žíly 0,35 až 6 mm2</t>
  </si>
  <si>
    <t>866244323</t>
  </si>
  <si>
    <t>https://podminky.urs.cz/item/CS_URS_2024_01/741120001</t>
  </si>
  <si>
    <t>34141026</t>
  </si>
  <si>
    <t>vodič propojovací flexibilní jádro Cu lanované izolace PVC 450/750V (H07V-K) 1x4mm2</t>
  </si>
  <si>
    <t>1106971206</t>
  </si>
  <si>
    <t>741120003</t>
  </si>
  <si>
    <t>Montáž vodičů izolovaných měděných bez ukončení uložených pod omítku plných a laněných (např. CY), průřezu žíly 10 až 16 mm2</t>
  </si>
  <si>
    <t>-247596367</t>
  </si>
  <si>
    <t>https://podminky.urs.cz/item/CS_URS_2024_01/741120003</t>
  </si>
  <si>
    <t>34141028</t>
  </si>
  <si>
    <t>vodič propojovací flexibilní jádro Cu lanované izolace PVC 450/750V (H07V-K) 1x10mm2</t>
  </si>
  <si>
    <t>-960083154</t>
  </si>
  <si>
    <t>741120005</t>
  </si>
  <si>
    <t>Montáž vodičů izolovaných měděných bez ukončení uložených pod omítku plných a laněných (např. CY), průřezu žíly 25 až 35 mm2</t>
  </si>
  <si>
    <t>816132099</t>
  </si>
  <si>
    <t>https://podminky.urs.cz/item/CS_URS_2024_01/741120005</t>
  </si>
  <si>
    <t>34141030</t>
  </si>
  <si>
    <t>vodič propojovací flexibilní jádro Cu lanované izolace PVC 450/750V (H07V-K) 1x25mm2</t>
  </si>
  <si>
    <t>-1657172128</t>
  </si>
  <si>
    <t>741122011</t>
  </si>
  <si>
    <t>Montáž kabelů měděných bez ukončení uložených pod omítku plných kulatých (např. CYKY), počtu a průřezu žil 2x1,5 až 2,5 mm2</t>
  </si>
  <si>
    <t>827098063</t>
  </si>
  <si>
    <t>https://podminky.urs.cz/item/CS_URS_2024_01/741122011</t>
  </si>
  <si>
    <t>34111005</t>
  </si>
  <si>
    <t>kabel instalační jádro Cu plné izolace PVC plášť PVC 450/750V (CYKY) 2x1,5mm2</t>
  </si>
  <si>
    <t>1151547738</t>
  </si>
  <si>
    <t>741122011.1</t>
  </si>
  <si>
    <t>1591443615</t>
  </si>
  <si>
    <t>https://podminky.urs.cz/item/CS_URS_2024_01/741122011.1</t>
  </si>
  <si>
    <t>34111324</t>
  </si>
  <si>
    <t>kabel silový oheň retardující bezhalogenový s funkční schopností při požáru 180min a P60-R třída reakce na oheň B2cas1d0 jádro Cu 0,6/1kV (1-CXKH-V) 2x1,5mm2</t>
  </si>
  <si>
    <t>-999307270</t>
  </si>
  <si>
    <t>741122015</t>
  </si>
  <si>
    <t>Montáž kabelů měděných bez ukončení uložených pod omítku plných kulatých (např. CYKY), počtu a průřezu žil 3x1,5 mm2</t>
  </si>
  <si>
    <t>-2013426007</t>
  </si>
  <si>
    <t>https://podminky.urs.cz/item/CS_URS_2024_01/741122015</t>
  </si>
  <si>
    <t>34111030</t>
  </si>
  <si>
    <t>kabel instalační jádro Cu plné izolace PVC plášť PVC 450/750V (CYKY) 3x1,5mm2</t>
  </si>
  <si>
    <t>-1634922876</t>
  </si>
  <si>
    <t>741122016</t>
  </si>
  <si>
    <t>Montáž kabelů měděných bez ukončení uložených pod omítku plných kulatých (např. CYKY), počtu a průřezu žil 3x2,5 až 6 mm2</t>
  </si>
  <si>
    <t>226554733</t>
  </si>
  <si>
    <t>https://podminky.urs.cz/item/CS_URS_2024_01/741122016</t>
  </si>
  <si>
    <t>34111036</t>
  </si>
  <si>
    <t>kabel instalační jádro Cu plné izolace PVC plášť PVC 450/750V (CYKY) 3x2,5mm2</t>
  </si>
  <si>
    <t>621161396</t>
  </si>
  <si>
    <t>741122142</t>
  </si>
  <si>
    <t>Montáž kabelů měděných bez ukončení uložených v trubkách zatažených plných kulatých nebo bezhalogenových (např. CYKY) počtu a průřezu žil 5x1,5 až 2,5 mm2</t>
  </si>
  <si>
    <t>-575952901</t>
  </si>
  <si>
    <t>https://podminky.urs.cz/item/CS_URS_2024_01/741122142</t>
  </si>
  <si>
    <t>34111090</t>
  </si>
  <si>
    <t>kabel instalační jádro Cu plné izolace PVC plášť PVC 450/750V (CYKY) 5x1,5mm2</t>
  </si>
  <si>
    <t>763971212</t>
  </si>
  <si>
    <t>34111094</t>
  </si>
  <si>
    <t>kabel instalační jádro Cu plné izolace PVC plášť PVC 450/750V (CYKY) 5x2,5mm2</t>
  </si>
  <si>
    <t>-1812618434</t>
  </si>
  <si>
    <t>741122143</t>
  </si>
  <si>
    <t>Montáž kabelů měděných bez ukončení uložených v trubkách zatažených plných kulatých nebo bezhalogenových (např. CYKY) počtu a průřezu žil 5x4 až 6 mm2</t>
  </si>
  <si>
    <t>-2036567837</t>
  </si>
  <si>
    <t>https://podminky.urs.cz/item/CS_URS_2024_01/741122143</t>
  </si>
  <si>
    <t>34111098</t>
  </si>
  <si>
    <t>kabel instalační jádro Cu plné izolace PVC plášť PVC 450/750V (CYKY) 5x4mm2</t>
  </si>
  <si>
    <t>-99746473</t>
  </si>
  <si>
    <t>34111100</t>
  </si>
  <si>
    <t>kabel instalační jádro Cu plné izolace PVC plášť PVC 450/750V (CYKY) 5x6mm2</t>
  </si>
  <si>
    <t>-1258796871</t>
  </si>
  <si>
    <t>741122145</t>
  </si>
  <si>
    <t>Montáž kabelů měděných bez ukončení uložených v trubkách zatažených plných kulatých nebo bezhalogenových (např. CYKY) počtu a průřezu žil 5x16 mm2</t>
  </si>
  <si>
    <t>546068050</t>
  </si>
  <si>
    <t>https://podminky.urs.cz/item/CS_URS_2024_01/741122145</t>
  </si>
  <si>
    <t>34113035</t>
  </si>
  <si>
    <t>kabel instalační jádro Cu plné izolace PVC plášť PVC 450/750V (CYKY) 5x16mm2</t>
  </si>
  <si>
    <t>1083319954</t>
  </si>
  <si>
    <t>741124701</t>
  </si>
  <si>
    <t>Montáž kabelů měděných ovládacích bez ukončení uložených volně stíněných ovládacích s plným jádrem (např. JYTY) počtu a průměru žil 2 až 19x0,8 mm2</t>
  </si>
  <si>
    <t>-715536350</t>
  </si>
  <si>
    <t>https://podminky.urs.cz/item/CS_URS_2024_01/741124701</t>
  </si>
  <si>
    <t>RMAT0037</t>
  </si>
  <si>
    <t>kabel SYKFY 2x2x0,8 mm2</t>
  </si>
  <si>
    <t>-1631734342</t>
  </si>
  <si>
    <t>741210006</t>
  </si>
  <si>
    <t>Montáž rozvodnic oceloplechových nebo plastových bez zapojení vodičů běžných, hmotnosti do 300 kg</t>
  </si>
  <si>
    <t>992319086</t>
  </si>
  <si>
    <t>https://podminky.urs.cz/item/CS_URS_2024_01/741210006</t>
  </si>
  <si>
    <t>RMAT0028</t>
  </si>
  <si>
    <t>rozvaděč RTC-A, kompletní, včetně vystrojení dle výkresové dokumentace</t>
  </si>
  <si>
    <t>452623674</t>
  </si>
  <si>
    <t>RMAT0029</t>
  </si>
  <si>
    <t>rozvaděč RPA1, kompletní, včetně vystrojení dle výkresové dokumentace</t>
  </si>
  <si>
    <t>-453037166</t>
  </si>
  <si>
    <t>RMAT0030</t>
  </si>
  <si>
    <t>rozvaděč RPA2, kompletní, včetně vystrojení dle výkresové dokumentace</t>
  </si>
  <si>
    <t>81213077</t>
  </si>
  <si>
    <t>RMAT0031</t>
  </si>
  <si>
    <t>rozvaděč RPA3, kompletní, včetně vystrojení dle výkresové dokumemtace</t>
  </si>
  <si>
    <t>1699499920</t>
  </si>
  <si>
    <t>741210101</t>
  </si>
  <si>
    <t>Montáž rozváděčů litinových, hliníkových nebo plastových bez zapojení vodičů sestavy hmotnosti do 50 kg</t>
  </si>
  <si>
    <t>1260481492</t>
  </si>
  <si>
    <t>https://podminky.urs.cz/item/CS_URS_2024_01/741210101</t>
  </si>
  <si>
    <t>RMAT0026</t>
  </si>
  <si>
    <t>přípojnice MET</t>
  </si>
  <si>
    <t>1555813910</t>
  </si>
  <si>
    <t>741310101</t>
  </si>
  <si>
    <t>Montáž spínačů jedno nebo dvoupólových polozapuštěných nebo zapuštěných se zapojením vodičů bezšroubové připojení spínačů, řazení 1-jednopólových</t>
  </si>
  <si>
    <t>930814493</t>
  </si>
  <si>
    <t>https://podminky.urs.cz/item/CS_URS_2024_01/741310101</t>
  </si>
  <si>
    <t>34539010</t>
  </si>
  <si>
    <t>přístroj spínače jednopólového, řazení 1, 1So bezšroubové svorky</t>
  </si>
  <si>
    <t>-693322984</t>
  </si>
  <si>
    <t>34539049</t>
  </si>
  <si>
    <t>kryt spínače jednoduchý</t>
  </si>
  <si>
    <t>-1262849873</t>
  </si>
  <si>
    <t>34539059</t>
  </si>
  <si>
    <t>rámeček jednonásobný</t>
  </si>
  <si>
    <t>-1831542984</t>
  </si>
  <si>
    <t>741310121</t>
  </si>
  <si>
    <t>Montáž spínačů jedno nebo dvoupólových polozapuštěných nebo zapuštěných se zapojením vodičů bezšroubové připojení přepínačů, řazení 5-sériových</t>
  </si>
  <si>
    <t>-1688537561</t>
  </si>
  <si>
    <t>https://podminky.urs.cz/item/CS_URS_2024_01/741310121</t>
  </si>
  <si>
    <t>34539012</t>
  </si>
  <si>
    <t>přístroj přepínače sériového, řazení 5 bezšroubové svorky</t>
  </si>
  <si>
    <t>2044762185</t>
  </si>
  <si>
    <t>34539050</t>
  </si>
  <si>
    <t>kryt spínače dělený</t>
  </si>
  <si>
    <t>-1166180585</t>
  </si>
  <si>
    <t>741310126</t>
  </si>
  <si>
    <t>Montáž spínačů jedno nebo dvoupólových polozapuštěných nebo zapuštěných se zapojením vodičů bezšroubové připojení přepínačů, řazení 7-křížových</t>
  </si>
  <si>
    <t>731754404</t>
  </si>
  <si>
    <t>https://podminky.urs.cz/item/CS_URS_2024_01/741310126</t>
  </si>
  <si>
    <t>34539014</t>
  </si>
  <si>
    <t>přístroj přepínače křížového, řazení 7, 7So bezšroubové svorky</t>
  </si>
  <si>
    <t>332648302</t>
  </si>
  <si>
    <t>741310203</t>
  </si>
  <si>
    <t>Montáž spínačů jedno nebo dvoupólových polozapuštěných nebo zapuštěných se zapojením vodičů šroubové připojení, pro prostředí normální spínačů, řazení 1-jednopólových s plynulou regulací intenzity osvětlení</t>
  </si>
  <si>
    <t>-873542023</t>
  </si>
  <si>
    <t>https://podminky.urs.cz/item/CS_URS_2024_01/741310203</t>
  </si>
  <si>
    <t>RMAT0017</t>
  </si>
  <si>
    <t>stmívač otočný s plynulou regulací, podružný</t>
  </si>
  <si>
    <t>135192730</t>
  </si>
  <si>
    <t>741310221</t>
  </si>
  <si>
    <t>Montáž spínačů jedno nebo dvoupólových polozapuštěných nebo zapuštěných se zapojením vodičů šroubové připojení, pro prostředí normální spínačů, řazení 2-pro žaluzie</t>
  </si>
  <si>
    <t>1756518873</t>
  </si>
  <si>
    <t>https://podminky.urs.cz/item/CS_URS_2024_01/741310221</t>
  </si>
  <si>
    <t>RMAT0022</t>
  </si>
  <si>
    <t>žaluziový ovladač, směrové označení, včetně rámečku, barva bílá</t>
  </si>
  <si>
    <t>1067442852</t>
  </si>
  <si>
    <t>741310233</t>
  </si>
  <si>
    <t>Montáž spínačů jedno nebo dvoupólových polozapuštěných nebo zapuštěných se zapojením vodičů šroubové připojení, pro prostředí normální přepínačů, řazení 6-střídavých</t>
  </si>
  <si>
    <t>619239177</t>
  </si>
  <si>
    <t>https://podminky.urs.cz/item/CS_URS_2024_01/741310233</t>
  </si>
  <si>
    <t>34535003</t>
  </si>
  <si>
    <t>přepínač střídavý kompletní, zápustný, řazení 6, šroubové svorky</t>
  </si>
  <si>
    <t>1579079438</t>
  </si>
  <si>
    <t>741310238</t>
  </si>
  <si>
    <t>Montáž spínačů jedno nebo dvoupólových polozapuštěných nebo zapuštěných se zapojením vodičů šroubové připojení, pro prostředí normální přepínačů, řazení 6+6-dvojitých střídavých</t>
  </si>
  <si>
    <t>-2101802245</t>
  </si>
  <si>
    <t>https://podminky.urs.cz/item/CS_URS_2024_01/741310238</t>
  </si>
  <si>
    <t>34535007</t>
  </si>
  <si>
    <t>přepínač střídavý dvojitý kompletní, zápustný, řazení 6+6(6+1), šroubové svorky</t>
  </si>
  <si>
    <t>1011162909</t>
  </si>
  <si>
    <t>741310251</t>
  </si>
  <si>
    <t>Montáž spínačů jedno nebo dvoupólových polozapuštěných nebo zapuštěných se zapojením vodičů šroubové připojení, pro prostředí venkovní nebo mokré spínačů, řazení 1-jednopólových</t>
  </si>
  <si>
    <t>1746652061</t>
  </si>
  <si>
    <t>https://podminky.urs.cz/item/CS_URS_2024_01/741310251</t>
  </si>
  <si>
    <t>RMAT0045</t>
  </si>
  <si>
    <t>tlačítko TOTAL STOP v krabici</t>
  </si>
  <si>
    <t>-237065656</t>
  </si>
  <si>
    <t>741311003</t>
  </si>
  <si>
    <t>Montáž spínačů speciálních se zapojením vodičů čidla pohybu vestavného</t>
  </si>
  <si>
    <t>-556369078</t>
  </si>
  <si>
    <t>https://podminky.urs.cz/item/CS_URS_2024_01/741311003</t>
  </si>
  <si>
    <t>RMAT0018</t>
  </si>
  <si>
    <t>čidlo pohybu vestavné, 360°, nastavitelná doba sepnutí</t>
  </si>
  <si>
    <t>130912163</t>
  </si>
  <si>
    <t>741313001</t>
  </si>
  <si>
    <t>Montáž zásuvek domovních se zapojením vodičů bezšroubové připojení polozapuštěných nebo zapuštěných 10/16 A, provedení 2P + PE</t>
  </si>
  <si>
    <t>1777126210</t>
  </si>
  <si>
    <t>https://podminky.urs.cz/item/CS_URS_2024_01/741313001</t>
  </si>
  <si>
    <t>34555241</t>
  </si>
  <si>
    <t>přístroj zásuvky zápustné jednonásobné, krytka s clonkami, bezšroubové svorky</t>
  </si>
  <si>
    <t>-1140433989</t>
  </si>
  <si>
    <t>741313002</t>
  </si>
  <si>
    <t>Montáž zásuvek domovních se zapojením vodičů bezšroubové připojení polozapuštěných nebo zapuštěných 10/16 A, provedení 2P + PE dvojí zapojení pro průběžnou montáž</t>
  </si>
  <si>
    <t>-973002503</t>
  </si>
  <si>
    <t>https://podminky.urs.cz/item/CS_URS_2024_01/741313002</t>
  </si>
  <si>
    <t>RMAT0023</t>
  </si>
  <si>
    <t>zásuvka 230V/16A,IP20, s integrovanou USB nabíječkou, včetně rámečku, bílá</t>
  </si>
  <si>
    <t>-506212999</t>
  </si>
  <si>
    <t>741313004</t>
  </si>
  <si>
    <t>Montáž zásuvek domovních se zapojením vodičů bezšroubové připojení polozapuštěných nebo zapuštěných 10/16 A, provedení 2x (2P + PE) dvojnásobná šikmá</t>
  </si>
  <si>
    <t>1019942907</t>
  </si>
  <si>
    <t>https://podminky.urs.cz/item/CS_URS_2024_01/741313004</t>
  </si>
  <si>
    <t>34555242</t>
  </si>
  <si>
    <t>zásuvka zápustná dvojnásobná, šikmá, s clonkami, bezšroubové svorky</t>
  </si>
  <si>
    <t>-324633543</t>
  </si>
  <si>
    <t>741313005</t>
  </si>
  <si>
    <t>Montáž zásuvek domovních se zapojením vodičů bezšroubové připojení polozapuštěných nebo zapuštěných 10/16 A, provedení 2P + PE s ochrannými clonkami a přepěťovou ochranou</t>
  </si>
  <si>
    <t>1670971428</t>
  </si>
  <si>
    <t>https://podminky.urs.cz/item/CS_URS_2024_01/741313005</t>
  </si>
  <si>
    <t>34555244</t>
  </si>
  <si>
    <t>přístroj zásuvky zápustné jednonásobné s optickou přepěťovou ochranou, krytka s clonkami, bezšroubové svorky</t>
  </si>
  <si>
    <t>-1644576109</t>
  </si>
  <si>
    <t>741372021</t>
  </si>
  <si>
    <t>Montáž svítidel s integrovaným zdrojem LED se zapojením vodičů interiérových přisazených nástěnných hranatých nebo kruhových, plochy do 0,09 m2</t>
  </si>
  <si>
    <t>-1517227969</t>
  </si>
  <si>
    <t>https://podminky.urs.cz/item/CS_URS_2024_01/741372021</t>
  </si>
  <si>
    <t>RMAT0065</t>
  </si>
  <si>
    <t>L2-nástěnné LED svítidlo 6W, 3000K, 400lm, IP20, korpus hliník, bílé, 150x85x40mm</t>
  </si>
  <si>
    <t>-173868644</t>
  </si>
  <si>
    <t>RMAT0066</t>
  </si>
  <si>
    <t>N-nouzové LED svítidlo přisazenné, 2,1W, IP20, korpus bílý polykarbonát, kryt transparentní polykarbonát 1h, pozorovací vzdálenost 24m</t>
  </si>
  <si>
    <t>-798058042</t>
  </si>
  <si>
    <t>RMAT0067</t>
  </si>
  <si>
    <t>N3-nouzové LED svítidlo přisazené, čtvercové, 2W, 190lm, IP20, optika otevřený prostor, korpus bílé ABS+PC, 1h, 142x142x39mm</t>
  </si>
  <si>
    <t>2062230649</t>
  </si>
  <si>
    <t>RMAT0068</t>
  </si>
  <si>
    <t>N4-nouzové LED svítidlo přisazené, čtvercové, 2W, 190lm, IP20, optika koridor, korpus bílé ABS+PC, 1h, 142x142x39mm</t>
  </si>
  <si>
    <t>-1110270436</t>
  </si>
  <si>
    <t>RMAT0069</t>
  </si>
  <si>
    <t>N5-nouzové LED  svítidlo přisazené, obdélníkové, 7W, 240lm, IP65, IK10, tř. izolace II, korpus bílý polykarbonát, kryt transparentní polykarbonát, 1h, 361x109x84mm</t>
  </si>
  <si>
    <t>-1681473312</t>
  </si>
  <si>
    <t>RMAT0070</t>
  </si>
  <si>
    <t>M1-LED svítidlo přisazené, obdélníkové, 12W, 3000K, 960lm, IP44, korpus hliník, kryt opálový polykarbonát, barva chrom, 586x78x40mm</t>
  </si>
  <si>
    <t>1634926496</t>
  </si>
  <si>
    <t>RMAT0071</t>
  </si>
  <si>
    <t>V1-LED svítidlo nástěnné, obdélníkové, 10W, 3000K, 485lm, IP66, korpus ocelový plech, kryt opálový polykarbonát, barva opal/ grey antracit</t>
  </si>
  <si>
    <t>-648152335</t>
  </si>
  <si>
    <t>741372022</t>
  </si>
  <si>
    <t>Montáž svítidel s integrovaným zdrojem LED se zapojením vodičů interiérových přisazených nástěnných hranatých nebo kruhových, plochy přes 0,09 do 0,36 m2</t>
  </si>
  <si>
    <t>-573118111</t>
  </si>
  <si>
    <t>https://podminky.urs.cz/item/CS_URS_2024_01/741372022</t>
  </si>
  <si>
    <t>RMAT0072</t>
  </si>
  <si>
    <t>D1-LED svítidlo přisazené, kruhové, 17,4W, 3000K, 2528lm, IP20, korpus lakovaný hliník, bílé, d=198mm, v=180mm</t>
  </si>
  <si>
    <t>-1685235574</t>
  </si>
  <si>
    <t>RMAT0073</t>
  </si>
  <si>
    <t>P1-LED svídilo přisazené, obdélníkové, 36W, 4000K, 4392lm, IP66, IK09, korpus lakovaný ocelový plech, kryt polykarbonát, bílé, 155x62x62mm</t>
  </si>
  <si>
    <t>-116356016</t>
  </si>
  <si>
    <t>741372073</t>
  </si>
  <si>
    <t>Montáž svítidel s integrovaným zdrojem LED se zapojením vodičů interiérových závěsných hranatých nebo kruhových, plochy přes 0,09 do 0,36 m2</t>
  </si>
  <si>
    <t>133259908</t>
  </si>
  <si>
    <t>https://podminky.urs.cz/item/CS_URS_2024_01/741372073</t>
  </si>
  <si>
    <t>RMAT0074</t>
  </si>
  <si>
    <t>L1-závěsné LED svítidlo kruhové, 40W, IP20, korpus hliník, kryt textil, reflektor kov, bílé, d=280mm</t>
  </si>
  <si>
    <t>580641620</t>
  </si>
  <si>
    <t>RMAT0075</t>
  </si>
  <si>
    <t>L3-závěsné LED svítidlo obdélníkové, 32W, 3000K, 3680lm, IP20, korpus hliník, kryt opálový difuzor, bílé, 1200x85x65mm</t>
  </si>
  <si>
    <t>1437228945</t>
  </si>
  <si>
    <t>741372111</t>
  </si>
  <si>
    <t>Montáž svítidel s integrovaným zdrojem LED se zapojením vodičů interiérových vestavných stropních panelových hranatých nebo kruhových, plochy do 0,09 m2</t>
  </si>
  <si>
    <t>254987956</t>
  </si>
  <si>
    <t>https://podminky.urs.cz/item/CS_URS_2024_01/741372111</t>
  </si>
  <si>
    <t>RMAT0063</t>
  </si>
  <si>
    <t>N1-vestavné nouzové LED svítidlo kruhové, 2W, 200lm, korpus bílé ABS+PC, optika koridor, IP20, 1h, d=50mm</t>
  </si>
  <si>
    <t>274741318</t>
  </si>
  <si>
    <t>RMAT0064</t>
  </si>
  <si>
    <t>N2-vestavné nouzové LED svítidlo kruhové, 2W, 200lm, korpus bílé ABS+PC, optika otevřený prostor, IP20, 1h, d=50mm</t>
  </si>
  <si>
    <t>-1269268860</t>
  </si>
  <si>
    <t>741372112</t>
  </si>
  <si>
    <t>Montáž svítidel s integrovaným zdrojem LED se zapojením vodičů interiérových vestavných stropních panelových hranatých nebo kruhových, plochy přes 0,09 do 0,36 m2</t>
  </si>
  <si>
    <t>-2141778507</t>
  </si>
  <si>
    <t>https://podminky.urs.cz/item/CS_URS_2024_01/741372112</t>
  </si>
  <si>
    <t>RMAT0057</t>
  </si>
  <si>
    <t>A1-vestavné LED svítidlo čtvercové, 32W, 3000K, 4320lm, IP54, korpus ocelový plech, bílé, kryt opálový polykarbonát s UGR19, DALI-DIMM WH, 597x597mm</t>
  </si>
  <si>
    <t>-776607893</t>
  </si>
  <si>
    <t>RMAT0058</t>
  </si>
  <si>
    <t>A1p-montážní rám pro přisazenou montáž 600x600mm,</t>
  </si>
  <si>
    <t>-1034551612</t>
  </si>
  <si>
    <t>RMAT0059</t>
  </si>
  <si>
    <t>B1-vestavné LED svítidlo čtvercové, 32W, 3000K, 4320lm, IP54, korpus ocelový plech, bílé, kryt opálový polykarbonát s UGR 19, 597x597mm</t>
  </si>
  <si>
    <t>2145809666</t>
  </si>
  <si>
    <t>RMAT0060</t>
  </si>
  <si>
    <t>B1p-montážní rám pro přisazenou montáž 600x600mm</t>
  </si>
  <si>
    <t>-1788548309</t>
  </si>
  <si>
    <t>RMAT0061</t>
  </si>
  <si>
    <t>C1-vestavné LED svítidlo kruhové, 20,5W, 3000K, 2300lm, IP54, korpus hliník, bílé, kryt mikroprismatický polykarbonát, d=230mm, v=44mm</t>
  </si>
  <si>
    <t>1880233251</t>
  </si>
  <si>
    <t>RMAT0062</t>
  </si>
  <si>
    <t>C2-vestavné LED svítidlo kruhové, 18W, 3000K, 2613lm, IP54, korpus hliník, bílé, kryt opálový difuzor, d=223mm, v=47mm</t>
  </si>
  <si>
    <t>-687635623</t>
  </si>
  <si>
    <t>741410001</t>
  </si>
  <si>
    <t>Montáž uzemňovacího vedení s upevněním, propojením a připojením pomocí svorek na povrchu pásku průřezu do 120 mm2</t>
  </si>
  <si>
    <t>1456259775</t>
  </si>
  <si>
    <t>https://podminky.urs.cz/item/CS_URS_2024_01/741410001</t>
  </si>
  <si>
    <t>35442064</t>
  </si>
  <si>
    <t>pás zemnící 20x3mm FeZn</t>
  </si>
  <si>
    <t>-1622875351</t>
  </si>
  <si>
    <t>741410041</t>
  </si>
  <si>
    <t>Montáž uzemňovacího vedení s upevněním, propojením a připojením pomocí svorek v zemi s izolací spojů drátu nebo lana Ø do 10 mm v městské zástavbě</t>
  </si>
  <si>
    <t>-298683125</t>
  </si>
  <si>
    <t>https://podminky.urs.cz/item/CS_URS_2024_01/741410041</t>
  </si>
  <si>
    <t>35441073</t>
  </si>
  <si>
    <t>drát D 10mm FeZn</t>
  </si>
  <si>
    <t>-1409436016</t>
  </si>
  <si>
    <t>741420001</t>
  </si>
  <si>
    <t>Montáž hromosvodného vedení svodových drátů nebo lan s podpěrami, Ø do 10 mm</t>
  </si>
  <si>
    <t>2037796931</t>
  </si>
  <si>
    <t>https://podminky.urs.cz/item/CS_URS_2024_01/741420001</t>
  </si>
  <si>
    <t>35442136</t>
  </si>
  <si>
    <t>drát D 8/11mm AlMgSi + PVC</t>
  </si>
  <si>
    <t>72360925</t>
  </si>
  <si>
    <t>741420020</t>
  </si>
  <si>
    <t>Montáž hromosvodného vedení svorek s jedním šroubem</t>
  </si>
  <si>
    <t>1798526185</t>
  </si>
  <si>
    <t>https://podminky.urs.cz/item/CS_URS_2024_01/741420020</t>
  </si>
  <si>
    <t>RMAT0054</t>
  </si>
  <si>
    <t>podpěra vedení PV21</t>
  </si>
  <si>
    <t>-205252573</t>
  </si>
  <si>
    <t>741420021</t>
  </si>
  <si>
    <t>Montáž hromosvodného vedení svorek se 2 šrouby</t>
  </si>
  <si>
    <t>259887453</t>
  </si>
  <si>
    <t>https://podminky.urs.cz/item/CS_URS_2024_01/741420021</t>
  </si>
  <si>
    <t>35441885</t>
  </si>
  <si>
    <t>svorka spojovací pro lano D 8-10mm</t>
  </si>
  <si>
    <t>327181849</t>
  </si>
  <si>
    <t>RMAT0038</t>
  </si>
  <si>
    <t>svorka spojovací SP</t>
  </si>
  <si>
    <t>-710058926</t>
  </si>
  <si>
    <t>RMAT0039</t>
  </si>
  <si>
    <t>svorka SR03</t>
  </si>
  <si>
    <t>2117035673</t>
  </si>
  <si>
    <t>RMAT0040</t>
  </si>
  <si>
    <t>svorka zkušební SZ</t>
  </si>
  <si>
    <t>1779776983</t>
  </si>
  <si>
    <t>741420022</t>
  </si>
  <si>
    <t>Montáž hromosvodného vedení svorek se 3 a více šrouby</t>
  </si>
  <si>
    <t>-1142949345</t>
  </si>
  <si>
    <t>https://podminky.urs.cz/item/CS_URS_2024_01/741420022</t>
  </si>
  <si>
    <t>RMAT0041</t>
  </si>
  <si>
    <t>svorka křížová SK</t>
  </si>
  <si>
    <t>-342036875</t>
  </si>
  <si>
    <t>RMAT0042</t>
  </si>
  <si>
    <t>svorka SR01</t>
  </si>
  <si>
    <t>-891760715</t>
  </si>
  <si>
    <t>741420051</t>
  </si>
  <si>
    <t>Montáž hromosvodného vedení ochranných prvků úhelníků nebo trubek s držáky do zdiva</t>
  </si>
  <si>
    <t>-1173309744</t>
  </si>
  <si>
    <t>https://podminky.urs.cz/item/CS_URS_2024_01/741420051</t>
  </si>
  <si>
    <t>35441830</t>
  </si>
  <si>
    <t>úhelník ochranný na ochranu svodu - 1700mm, FeZn</t>
  </si>
  <si>
    <t>1935243515</t>
  </si>
  <si>
    <t>741420083</t>
  </si>
  <si>
    <t>Montáž hromosvodného vedení doplňků štítků k označení svodů</t>
  </si>
  <si>
    <t>1439056804</t>
  </si>
  <si>
    <t>https://podminky.urs.cz/item/CS_URS_2024_01/741420083</t>
  </si>
  <si>
    <t>35442110</t>
  </si>
  <si>
    <t>štítek plastový - čísla svodů</t>
  </si>
  <si>
    <t>213657050</t>
  </si>
  <si>
    <t>741420101</t>
  </si>
  <si>
    <t>Montáž oddáleného vedení držáků do zdiva</t>
  </si>
  <si>
    <t>647109231</t>
  </si>
  <si>
    <t>https://podminky.urs.cz/item/CS_URS_2024_01/741420101</t>
  </si>
  <si>
    <t>35442206</t>
  </si>
  <si>
    <t>držák oddáleného hromosvodu do zdiva s vrutem Fezn</t>
  </si>
  <si>
    <t>-2052728039</t>
  </si>
  <si>
    <t>741430002</t>
  </si>
  <si>
    <t>Montáž jímacích tyčí délky do 3 m, na konstrukci zděnou</t>
  </si>
  <si>
    <t>1377051985</t>
  </si>
  <si>
    <t>https://podminky.urs.cz/item/CS_URS_2024_01/741430002</t>
  </si>
  <si>
    <t>RMAT0052</t>
  </si>
  <si>
    <t>tyč jímací 1 m, včetně upevnění a zatížení</t>
  </si>
  <si>
    <t>-1256426356</t>
  </si>
  <si>
    <t>RMAT0053</t>
  </si>
  <si>
    <t>tyč jímací 2 m, včetně upevnění a zatížení</t>
  </si>
  <si>
    <t>-1120868337</t>
  </si>
  <si>
    <t>741810003</t>
  </si>
  <si>
    <t>Zkoušky a prohlídky elektrických rozvodů a zařízení celková prohlídka a vyhotovení revizní zprávy pro objem montážních prací přes 500 do 1000 tis. Kč</t>
  </si>
  <si>
    <t>-1911571249</t>
  </si>
  <si>
    <t>https://podminky.urs.cz/item/CS_URS_2024_01/741810003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</si>
  <si>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</si>
  <si>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</si>
  <si>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1018839657</t>
  </si>
  <si>
    <t>https://podminky.urs.cz/item/CS_URS_2023_02/741810011</t>
  </si>
  <si>
    <t>741820013</t>
  </si>
  <si>
    <t>Měření zemních odporů zemnicí sítě délky pásku přes 200 do 500 m</t>
  </si>
  <si>
    <t>1346800621</t>
  </si>
  <si>
    <t>https://podminky.urs.cz/item/CS_URS_2024_01/741820013</t>
  </si>
  <si>
    <t>741910511</t>
  </si>
  <si>
    <t>Montáž kovových nosných a doplňkových konstrukcí se zhotovením pro upevnění přístrojů a zařízení celkové hmotnosti do 5 kg</t>
  </si>
  <si>
    <t>-852505215</t>
  </si>
  <si>
    <t>https://podminky.urs.cz/item/CS_URS_2024_01/741910511</t>
  </si>
  <si>
    <t>RMAT0046</t>
  </si>
  <si>
    <t>kotevní a upevňovací materiál</t>
  </si>
  <si>
    <t>2071310707</t>
  </si>
  <si>
    <t>741920332</t>
  </si>
  <si>
    <t>Protipožární ucpávky svazků kabelů prostup stěnou tloušťky 100 mm tmelem, požární odolnost EI 90 při 60% zaplnění prostupu kabely průměr prostupu 120 mm</t>
  </si>
  <si>
    <t>-825717211</t>
  </si>
  <si>
    <t>https://podminky.urs.cz/item/CS_URS_2024_01/741920332</t>
  </si>
  <si>
    <t>998741202</t>
  </si>
  <si>
    <t>Přesun hmot pro silnoproud stanovený procentní sazbou (%) z ceny vodorovná dopravní vzdálenost do 50 m v objektech výšky přes 6 do 12 m</t>
  </si>
  <si>
    <t>-569514262</t>
  </si>
  <si>
    <t>https://podminky.urs.cz/item/CS_URS_2023_01/998741202</t>
  </si>
  <si>
    <t>RMONT0001</t>
  </si>
  <si>
    <t>montáž kabelů měděných plných uložených pevně počtu a průřezu žil 2x0,75</t>
  </si>
  <si>
    <t>83852735</t>
  </si>
  <si>
    <t>RMAT0101</t>
  </si>
  <si>
    <t>kabel CYKY-O 2x0,75</t>
  </si>
  <si>
    <t>-1745299618</t>
  </si>
  <si>
    <t>RMONT0002</t>
  </si>
  <si>
    <t>montáž kabelů měděných plných uložených pevně počtu a průřezu žil 3x0,75</t>
  </si>
  <si>
    <t>-1250492194</t>
  </si>
  <si>
    <t>RMAT0102</t>
  </si>
  <si>
    <t>kabel CYKY-O 3x0,75</t>
  </si>
  <si>
    <t>1762449857</t>
  </si>
  <si>
    <t>RMONT0003</t>
  </si>
  <si>
    <t>montáž řídící jednotky žaluzií se zapojením vodičů</t>
  </si>
  <si>
    <t>280032478</t>
  </si>
  <si>
    <t>RMAT0103</t>
  </si>
  <si>
    <t>řídící jednotka pro ovládání žaluzií</t>
  </si>
  <si>
    <t>1470658491</t>
  </si>
  <si>
    <t>RMONT0004</t>
  </si>
  <si>
    <t>montáž venkovního senzoru větru s uchycením</t>
  </si>
  <si>
    <t>-1521078985</t>
  </si>
  <si>
    <t>RMAT0104</t>
  </si>
  <si>
    <t>senzor větru</t>
  </si>
  <si>
    <t>1912084392</t>
  </si>
  <si>
    <t>HZS</t>
  </si>
  <si>
    <t>Hodinové zúčtovací sazby</t>
  </si>
  <si>
    <t>HZS2232</t>
  </si>
  <si>
    <t>Hodinové zúčtovací sazby profesí PSV provádění stavebních instalací elektrikář odborný</t>
  </si>
  <si>
    <t>hod</t>
  </si>
  <si>
    <t>-1565413215</t>
  </si>
  <si>
    <t>https://podminky.urs.cz/item/CS_URS_2024_01/HZS2232</t>
  </si>
  <si>
    <t>013254000</t>
  </si>
  <si>
    <t>Dokumentace skutečného provedení stavby</t>
  </si>
  <si>
    <t>ks</t>
  </si>
  <si>
    <t>-581157217</t>
  </si>
  <si>
    <t>https://podminky.urs.cz/item/CS_URS_2023_01/013254000</t>
  </si>
  <si>
    <t>VRN4</t>
  </si>
  <si>
    <t>Inženýrská činnost</t>
  </si>
  <si>
    <t>043203000</t>
  </si>
  <si>
    <t>certifikované měření nouzového a umělého osvětlení</t>
  </si>
  <si>
    <t>233737802</t>
  </si>
  <si>
    <t>https://podminky.urs.cz/item/CS_URS_2023_01/043203000</t>
  </si>
  <si>
    <t>D.1.4.4A - Elektroinstalace - slaboproudy</t>
  </si>
  <si>
    <t>1168637785</t>
  </si>
  <si>
    <t>34111117</t>
  </si>
  <si>
    <t>kabel silový oheň retardující bezhalogenový bez funkční schopnosti při požáru třída reakce na oheň B2cas1d1a1 jádro Cu 0,6/1kV (1-CXKH-R B2) 2x2,5mm2</t>
  </si>
  <si>
    <t>-335611758</t>
  </si>
  <si>
    <t>742110002</t>
  </si>
  <si>
    <t>Montáž trubek elektroinstalačních plastových ohebných uložených pod omítku</t>
  </si>
  <si>
    <t>235758477</t>
  </si>
  <si>
    <t>https://podminky.urs.cz/item/CS_URS_2024_01/742110002</t>
  </si>
  <si>
    <t>34571073</t>
  </si>
  <si>
    <t>trubka elektroinstalační ohebná z PVC (EN) 2325</t>
  </si>
  <si>
    <t>-2136519341</t>
  </si>
  <si>
    <t>34571062</t>
  </si>
  <si>
    <t>trubka elektroinstalační ohebná z PVC (ČSN) 2316</t>
  </si>
  <si>
    <t>-1323667262</t>
  </si>
  <si>
    <t>34571065</t>
  </si>
  <si>
    <t>trubka elektroinstalační ohebná z PVC (ČSN) 2336</t>
  </si>
  <si>
    <t>-1426363643</t>
  </si>
  <si>
    <t>742110504</t>
  </si>
  <si>
    <t>Montáž krabic elektroinstalačních s víčkem zapuštěných plastových odbočných kruhových</t>
  </si>
  <si>
    <t>-413806437</t>
  </si>
  <si>
    <t>https://podminky.urs.cz/item/CS_URS_2024_01/742110504</t>
  </si>
  <si>
    <t>34571457</t>
  </si>
  <si>
    <t>krabice pod omítku PVC odbočná kruhová D 70mm s víčkem</t>
  </si>
  <si>
    <t>1958825391</t>
  </si>
  <si>
    <t>742110505</t>
  </si>
  <si>
    <t>Montáž krabic elektroinstalačních s víčkem zapuštěných plastových odbočných čtyřhranných</t>
  </si>
  <si>
    <t>-401993871</t>
  </si>
  <si>
    <t>https://podminky.urs.cz/item/CS_URS_2024_01/742110505</t>
  </si>
  <si>
    <t>34571524</t>
  </si>
  <si>
    <t>krabice pod omítku PVC odbočná čtvercová 125x125mm s víčkem</t>
  </si>
  <si>
    <t>260238724</t>
  </si>
  <si>
    <t>742121001</t>
  </si>
  <si>
    <t>Montáž kabelů sdělovacích pro vnitřní rozvody počtu žil do 15</t>
  </si>
  <si>
    <t>2060421411</t>
  </si>
  <si>
    <t>https://podminky.urs.cz/item/CS_URS_2024_01/742121001</t>
  </si>
  <si>
    <t>RMAT0010</t>
  </si>
  <si>
    <t>kabel SXKD-5E-FTP-LSOH</t>
  </si>
  <si>
    <t>829317842</t>
  </si>
  <si>
    <t>RMAT0011</t>
  </si>
  <si>
    <t>kabel SXKD-5E-UTP-LSOH</t>
  </si>
  <si>
    <t>-1983781253</t>
  </si>
  <si>
    <t>RMAT0015</t>
  </si>
  <si>
    <t>kabel FTP cat.6</t>
  </si>
  <si>
    <t>-1394826181</t>
  </si>
  <si>
    <t>742121002</t>
  </si>
  <si>
    <t>Montáž kabelů sdělovacích pro vnitřní rozvody počtu žil přes 15</t>
  </si>
  <si>
    <t>1403564601</t>
  </si>
  <si>
    <t>https://podminky.urs.cz/item/CS_URS_2024_01/742121002</t>
  </si>
  <si>
    <t>koaxiální kabel 75 Ohmů</t>
  </si>
  <si>
    <t>-1845000213</t>
  </si>
  <si>
    <t>742124005</t>
  </si>
  <si>
    <t>Montáž kabelů datových FTP, UTP, STP ukončení kabelu konektorem</t>
  </si>
  <si>
    <t>-116610315</t>
  </si>
  <si>
    <t>https://podminky.urs.cz/item/CS_URS_2024_01/742124005</t>
  </si>
  <si>
    <t>37459020</t>
  </si>
  <si>
    <t>konektor na drát/lanko s vložkou RJ45 UTP Cat6 nestíněný</t>
  </si>
  <si>
    <t>-1861347711</t>
  </si>
  <si>
    <t>742190002</t>
  </si>
  <si>
    <t>Ostatní práce pro trasy značení trasy vedení</t>
  </si>
  <si>
    <t>-315152028</t>
  </si>
  <si>
    <t>https://podminky.urs.cz/item/CS_URS_2024_01/742190002</t>
  </si>
  <si>
    <t>742190005</t>
  </si>
  <si>
    <t>Ostatní práce pro trasy vložení požárně těsnicího materiálu pro prostup</t>
  </si>
  <si>
    <t>-671626340</t>
  </si>
  <si>
    <t>https://podminky.urs.cz/item/CS_URS_2024_01/742190005</t>
  </si>
  <si>
    <t>23170003</t>
  </si>
  <si>
    <t>pěna montážní PUR protipožární jednosložková</t>
  </si>
  <si>
    <t>-1318538999</t>
  </si>
  <si>
    <t>742330001</t>
  </si>
  <si>
    <t>Montáž strukturované kabeláže rozvaděče nástěnného</t>
  </si>
  <si>
    <t>1993376534</t>
  </si>
  <si>
    <t>https://podminky.urs.cz/item/CS_URS_2024_01/742330001</t>
  </si>
  <si>
    <t>35712003</t>
  </si>
  <si>
    <t>rozvaděč nástěnný jednodílný 19" celoskleněné dveře 12U/400mm</t>
  </si>
  <si>
    <t>-771892258</t>
  </si>
  <si>
    <t>742330012</t>
  </si>
  <si>
    <t>Montáž strukturované kabeláže zařízení do rozvaděče switche, UPS, DVR, server bez nastavení</t>
  </si>
  <si>
    <t>-775535963</t>
  </si>
  <si>
    <t>https://podminky.urs.cz/item/CS_URS_2024_01/742330012</t>
  </si>
  <si>
    <t>RMAT0012</t>
  </si>
  <si>
    <t>WIFI AP PoE</t>
  </si>
  <si>
    <t>1633988200</t>
  </si>
  <si>
    <t>742330022</t>
  </si>
  <si>
    <t>Montáž strukturované kabeláže příslušenství a ostatní práce k rozvaděčům napájecího panelu</t>
  </si>
  <si>
    <t>-268186078</t>
  </si>
  <si>
    <t>https://podminky.urs.cz/item/CS_URS_2024_01/742330022</t>
  </si>
  <si>
    <t>35712108</t>
  </si>
  <si>
    <t>panel rozvodný vertikální 24x zásuvka dle ČSN max 16A bleskojistka kabel 3x2,5mm 2m</t>
  </si>
  <si>
    <t>439832076</t>
  </si>
  <si>
    <t>742330024</t>
  </si>
  <si>
    <t>Montáž strukturované kabeláže příslušenství a ostatní práce k rozvaděčům patch panelu 24 portů</t>
  </si>
  <si>
    <t>781020558</t>
  </si>
  <si>
    <t>https://podminky.urs.cz/item/CS_URS_2024_01/742330024</t>
  </si>
  <si>
    <t>37451100</t>
  </si>
  <si>
    <t>patch panel Cat5E PCB 1U 24 portů 19" l UTP</t>
  </si>
  <si>
    <t>1591221049</t>
  </si>
  <si>
    <t>742330044</t>
  </si>
  <si>
    <t>Montáž strukturované kabeláže zásuvek datových pod omítku, do nábytku, do parapetního žlabu nebo podlahové krabice 1 až 6 pozic</t>
  </si>
  <si>
    <t>-956458641</t>
  </si>
  <si>
    <t>https://podminky.urs.cz/item/CS_URS_2024_01/742330044</t>
  </si>
  <si>
    <t>RMAT0006</t>
  </si>
  <si>
    <t>datová zásuvka 2xRJ45 včetně instalačního rámečku</t>
  </si>
  <si>
    <t>-1884327508</t>
  </si>
  <si>
    <t>RMAT0007</t>
  </si>
  <si>
    <t>datová zásuvka 1xRJ45 včetně instalačního rámečku</t>
  </si>
  <si>
    <t>-1288615107</t>
  </si>
  <si>
    <t>742360102</t>
  </si>
  <si>
    <t>Montáž systému pacient-sestra signalizačních prvků volací šňůry s nouzovým voláním</t>
  </si>
  <si>
    <t>-244430028</t>
  </si>
  <si>
    <t>https://podminky.urs.cz/item/CS_URS_2024_01/742360102</t>
  </si>
  <si>
    <t>RMAT0002</t>
  </si>
  <si>
    <t>volací šňůra IP</t>
  </si>
  <si>
    <t>-1255080278</t>
  </si>
  <si>
    <t>742360111</t>
  </si>
  <si>
    <t>Montáž systému pacient-sestra signalizačních prvků závěs volací šňůry pro závěs lůžkové jednotky</t>
  </si>
  <si>
    <t>1388057741</t>
  </si>
  <si>
    <t>https://podminky.urs.cz/item/CS_URS_2024_01/742360111</t>
  </si>
  <si>
    <t>RMAT0003</t>
  </si>
  <si>
    <t>závěs volací šňůry</t>
  </si>
  <si>
    <t>-2119884305</t>
  </si>
  <si>
    <t>742360125</t>
  </si>
  <si>
    <t>Montáž zásuvky ethernet</t>
  </si>
  <si>
    <t>-952934142</t>
  </si>
  <si>
    <t>R012</t>
  </si>
  <si>
    <t>zásuvka ethernet IP</t>
  </si>
  <si>
    <t>1494858933</t>
  </si>
  <si>
    <t>742360126</t>
  </si>
  <si>
    <t>Montáž systému pacient-sestra signalizačních prvků terminálu personálu signalizační</t>
  </si>
  <si>
    <t>1317889003</t>
  </si>
  <si>
    <t>https://podminky.urs.cz/item/CS_URS_2024_01/742360126</t>
  </si>
  <si>
    <t>RMAT0009</t>
  </si>
  <si>
    <t>terminál personálu signalizační</t>
  </si>
  <si>
    <t>95472380</t>
  </si>
  <si>
    <t>742360127</t>
  </si>
  <si>
    <t>Montáž systému pacient-sestra signalizačních prvků terminálu personálu</t>
  </si>
  <si>
    <t>-1856015345</t>
  </si>
  <si>
    <t>https://podminky.urs.cz/item/CS_URS_2024_01/742360127</t>
  </si>
  <si>
    <t>RMAT0004</t>
  </si>
  <si>
    <t>systémový server</t>
  </si>
  <si>
    <t>1279717626</t>
  </si>
  <si>
    <t>742360131</t>
  </si>
  <si>
    <t>Montáž systému pacient-sestra signalizačních prvků signalizační jednotky bez displeje</t>
  </si>
  <si>
    <t>1676053748</t>
  </si>
  <si>
    <t>https://podminky.urs.cz/item/CS_URS_2024_01/742360131</t>
  </si>
  <si>
    <t>RMAT0005</t>
  </si>
  <si>
    <t>signalizační jednotka IP</t>
  </si>
  <si>
    <t>-744539327</t>
  </si>
  <si>
    <t>742360161</t>
  </si>
  <si>
    <t>Montáž táhla nouzového volání</t>
  </si>
  <si>
    <t>2032498733</t>
  </si>
  <si>
    <t>R014</t>
  </si>
  <si>
    <t>táhlo nouzového volání IP, včetně instalačního rámečku malého</t>
  </si>
  <si>
    <t>-1692092549</t>
  </si>
  <si>
    <t>742360162</t>
  </si>
  <si>
    <t>Montáž táhla nouzového volání s tlačítkem</t>
  </si>
  <si>
    <t>-1258963587</t>
  </si>
  <si>
    <t>R015</t>
  </si>
  <si>
    <t>táhlo nouzového volání s tlačítkem IP, včetně instalačního rámečku malého</t>
  </si>
  <si>
    <t>-1653310446</t>
  </si>
  <si>
    <t>742360201</t>
  </si>
  <si>
    <t>Montáž svítidla</t>
  </si>
  <si>
    <t>1866806905</t>
  </si>
  <si>
    <t>R016</t>
  </si>
  <si>
    <t>svítidlo IP</t>
  </si>
  <si>
    <t>-277395959</t>
  </si>
  <si>
    <t>742360301</t>
  </si>
  <si>
    <t>Montáž switch modulu</t>
  </si>
  <si>
    <t>-484986015</t>
  </si>
  <si>
    <t>R017</t>
  </si>
  <si>
    <t>switch modul 2+6 PoE</t>
  </si>
  <si>
    <t>-2119722526</t>
  </si>
  <si>
    <t>742360302</t>
  </si>
  <si>
    <t>Montáž napáječe</t>
  </si>
  <si>
    <t>21983829</t>
  </si>
  <si>
    <t>R018</t>
  </si>
  <si>
    <t>napaječ 24V/250W IP</t>
  </si>
  <si>
    <t>437905863</t>
  </si>
  <si>
    <t>742360411</t>
  </si>
  <si>
    <t>SW licence účastníka</t>
  </si>
  <si>
    <t>-1536099883</t>
  </si>
  <si>
    <t>R023</t>
  </si>
  <si>
    <t>1973227647</t>
  </si>
  <si>
    <t>742360412</t>
  </si>
  <si>
    <t>SW licence historie volání</t>
  </si>
  <si>
    <t>-294424645</t>
  </si>
  <si>
    <t>R024</t>
  </si>
  <si>
    <t>1641198003</t>
  </si>
  <si>
    <t>742360421</t>
  </si>
  <si>
    <t>Kontrola a otestování rozvodného vedení</t>
  </si>
  <si>
    <t>2121881014</t>
  </si>
  <si>
    <t>742420071</t>
  </si>
  <si>
    <t>Montáž společné televizní antény multipřepínače do rozvaděče</t>
  </si>
  <si>
    <t>1305444837</t>
  </si>
  <si>
    <t>https://podminky.urs.cz/item/CS_URS_2024_01/742420071</t>
  </si>
  <si>
    <t>34539079</t>
  </si>
  <si>
    <t>multipřepínač koncový pro 3 družice 13 vstupů 24 výstupů</t>
  </si>
  <si>
    <t>-234624706</t>
  </si>
  <si>
    <t>742420121</t>
  </si>
  <si>
    <t>Montáž společné televizní antény televizní zásuvky koncové nebo průběžné</t>
  </si>
  <si>
    <t>477555392</t>
  </si>
  <si>
    <t>https://podminky.urs.cz/item/CS_URS_2024_01/742420121</t>
  </si>
  <si>
    <t>37451026</t>
  </si>
  <si>
    <t>zásuvka koncová TV/R/SAT +LAN+TEL bez krabičky s víčkem útlum 3dB</t>
  </si>
  <si>
    <t>-1992461130</t>
  </si>
  <si>
    <t>Přesun hmot pro slaboproud stanovený procentní sazbou (%) z ceny vodorovná dopravní vzdálenost do 50 m v objektech výšky přes 6 do 12 m</t>
  </si>
  <si>
    <t>986863810</t>
  </si>
  <si>
    <t>https://podminky.urs.cz/item/CS_URS_2023_01/998742202</t>
  </si>
  <si>
    <t>-1140787168</t>
  </si>
  <si>
    <t>013203000</t>
  </si>
  <si>
    <t>Výchozí revize slaboproudých rozvodů</t>
  </si>
  <si>
    <t>-92549268</t>
  </si>
  <si>
    <t>https://podminky.urs.cz/item/CS_URS_2023_02/013203000</t>
  </si>
  <si>
    <t>-1680386156</t>
  </si>
  <si>
    <t>D.1.4.5A - Vzduchotechnika</t>
  </si>
  <si>
    <t xml:space="preserve">    D1 - Ostatní náklady</t>
  </si>
  <si>
    <t xml:space="preserve">    751.1 - Zařízení č.1</t>
  </si>
  <si>
    <t xml:space="preserve">    751.2 - Zařízení č.2</t>
  </si>
  <si>
    <t>D1</t>
  </si>
  <si>
    <t>Ostatní náklady</t>
  </si>
  <si>
    <t>751101103.R01</t>
  </si>
  <si>
    <t>Zprovoznění zařízení, měření, zaregulování a uvedení do provozu rekuperačních VZT jednotek</t>
  </si>
  <si>
    <t>TRŽNÍ CENA 2023</t>
  </si>
  <si>
    <t>1276041976</t>
  </si>
  <si>
    <t>751101104.R02</t>
  </si>
  <si>
    <t>Zprovoznění zařízení, měření, zaregulování a uvedení do provozu zařízení malých odvodních ventilátorů</t>
  </si>
  <si>
    <t>1566409581</t>
  </si>
  <si>
    <t>751101106.R03</t>
  </si>
  <si>
    <t>Dopravní a režijní náklady</t>
  </si>
  <si>
    <t>-968884997</t>
  </si>
  <si>
    <t>751101107.R04</t>
  </si>
  <si>
    <t>Stavební přípomoce a ostatní pomocné práce</t>
  </si>
  <si>
    <t>303031067</t>
  </si>
  <si>
    <t>751101108.R05</t>
  </si>
  <si>
    <t>Závěsový a montážní materiál pro uložení potrubí a zařízení</t>
  </si>
  <si>
    <t>-1448693492</t>
  </si>
  <si>
    <t>751101109.R06</t>
  </si>
  <si>
    <t>Pomocné modulové pozinkované konstrukce pro uložení zařízení</t>
  </si>
  <si>
    <t>1005989238</t>
  </si>
  <si>
    <t>751101110.R07</t>
  </si>
  <si>
    <t>Montážní plošina přenosná - instalace a zpětná demontáž</t>
  </si>
  <si>
    <t>-1726547319</t>
  </si>
  <si>
    <t>751101111.R08</t>
  </si>
  <si>
    <t>Pryžové podložky pro stacionární vzduchotechnickou jednotku</t>
  </si>
  <si>
    <t>-1209072402</t>
  </si>
  <si>
    <t>75130018.R01</t>
  </si>
  <si>
    <t>Těsnění prostupů požárními dělícími konstrukcemi - požární ucpávky a tmely pro potrubí, vnitřní průměr otvoru 130mm</t>
  </si>
  <si>
    <t>-1230415563</t>
  </si>
  <si>
    <t>-1985714856</t>
  </si>
  <si>
    <t>6,5+1,3"odečteno z projektového modelu"</t>
  </si>
  <si>
    <t>7,8*1,3 'Přepočtené koeficientem množství</t>
  </si>
  <si>
    <t>63153726</t>
  </si>
  <si>
    <t>deska izolační z minerální vlny pro technickou izolaci 150kg/m3 max.teplota do 650°C tl 60mm (požární izolace)</t>
  </si>
  <si>
    <t>1899465773</t>
  </si>
  <si>
    <t>1,3"odečteno z projektového modelu"</t>
  </si>
  <si>
    <t>1,3*1,3 'Přepočtené koeficientem množství</t>
  </si>
  <si>
    <t>63153743</t>
  </si>
  <si>
    <t>deska izolační z minerální vlny pro technickou izolaci 45-55kg/m3 max.teplota do 400°C tl 60mm (tepelná a hluková)</t>
  </si>
  <si>
    <t>-1010521115</t>
  </si>
  <si>
    <t>6,5"odečteno z projektového modelu"</t>
  </si>
  <si>
    <t>6,5*1,3 'Přepočtené koeficientem množství</t>
  </si>
  <si>
    <t>700700191.R01</t>
  </si>
  <si>
    <t>656905630</t>
  </si>
  <si>
    <t>713210143.R01</t>
  </si>
  <si>
    <t>Oplechování vnějšího potrubí VZT poznkovaným plechem tl. 1mm - dodávka a montáž</t>
  </si>
  <si>
    <t>1306959085</t>
  </si>
  <si>
    <t>Přesun hmot procentní pro vzduchotechniku v objektech výšky do 12 m</t>
  </si>
  <si>
    <t>-1077366584</t>
  </si>
  <si>
    <t>https://podminky.urs.cz/item/CS_URS_2023_01/998751201</t>
  </si>
  <si>
    <t>998751291</t>
  </si>
  <si>
    <t>Příplatek k přesunu hmot procentní 751 za zvětšený přesun do 500 m</t>
  </si>
  <si>
    <t>-267478933</t>
  </si>
  <si>
    <t>https://podminky.urs.cz/item/CS_URS_2023_01/998751291</t>
  </si>
  <si>
    <t>751.1</t>
  </si>
  <si>
    <t>Zařízení č.1</t>
  </si>
  <si>
    <t>751611116</t>
  </si>
  <si>
    <t>Montáž centrální vzduchotechnické jednotky s rekuperací tepla stojaté s výměnou vzduchu přes 1000 do 5000 m3/h</t>
  </si>
  <si>
    <t>1904715563</t>
  </si>
  <si>
    <t>https://podminky.urs.cz/item/CS_URS_2023_02/751611116</t>
  </si>
  <si>
    <t>42944045.R13</t>
  </si>
  <si>
    <t>Vzduchotechnická rekuperační jednotka ve venkovním provedení, rotační výměník, výměník pro přímý výpar, elektrický ohřívač, vzdchový výkon 1300 m3/h, integrovaná regulace, 3500W/400Vvč. pružných manžet a regulace</t>
  </si>
  <si>
    <t>2100892666</t>
  </si>
  <si>
    <t>1"odečteno z projektového modelu"</t>
  </si>
  <si>
    <t>751614121</t>
  </si>
  <si>
    <t>Montáž čidla CO2</t>
  </si>
  <si>
    <t>130194760</t>
  </si>
  <si>
    <t>https://podminky.urs.cz/item/CS_URS_2023_02/751614121</t>
  </si>
  <si>
    <t>40461005</t>
  </si>
  <si>
    <t>čidlo oxidu uhličitého CO2, řídící napětí 0-10V</t>
  </si>
  <si>
    <t>-1546592978</t>
  </si>
  <si>
    <t>15"odečteno z projektového modelu"</t>
  </si>
  <si>
    <t>751721111</t>
  </si>
  <si>
    <t>Montáž klimatizační jednotky venkovní s jednofázovým napájením do 2 vnitřních jednotek</t>
  </si>
  <si>
    <t>908130315</t>
  </si>
  <si>
    <t>https://podminky.urs.cz/item/CS_URS_2023_02/751721111</t>
  </si>
  <si>
    <t>42952015.R15</t>
  </si>
  <si>
    <t>Venkovní jednotka tepelného čerpadla napojená na výměník pro přímý výpar ve VZT jednotce, chladící výkon 4,52kW, 1700W / 230V</t>
  </si>
  <si>
    <t>76017142</t>
  </si>
  <si>
    <t>751791121.R51</t>
  </si>
  <si>
    <t>CU-chladírenské potrubí 6-10/1 mm izolovaná PEX 9mm vč. náplně  - dodávka a montáž</t>
  </si>
  <si>
    <t>1870364123</t>
  </si>
  <si>
    <t>2"odečteno z projektového modelu"</t>
  </si>
  <si>
    <t>2*1,2 'Přepočtené koeficientem množství</t>
  </si>
  <si>
    <t>75130015.R91</t>
  </si>
  <si>
    <t>Ochrana kondenzátního potrubí elektrickým topným kabelem ve venkovním prostředí - dodávka a montáž</t>
  </si>
  <si>
    <t>-1538837316</t>
  </si>
  <si>
    <t>751111131</t>
  </si>
  <si>
    <t>Montáž ventilátoru axiálního nízkotlakého potrubního základního D do 200 mm</t>
  </si>
  <si>
    <t>631924070</t>
  </si>
  <si>
    <t>https://podminky.urs.cz/item/CS_URS_2023_02/751111131</t>
  </si>
  <si>
    <t>ELD.SP200100032</t>
  </si>
  <si>
    <t>Axiální ventilátor do potrubí pr. 125mm, vzduchový výkon max. 300 m3/h, 30W/230V vč. regulátoru otáček</t>
  </si>
  <si>
    <t>1183077096</t>
  </si>
  <si>
    <t>P</t>
  </si>
  <si>
    <t>Poznámka k položce:_x000D_
IP44 potrubní ventilátor s doběhem</t>
  </si>
  <si>
    <t>751514536</t>
  </si>
  <si>
    <t>Montáž spojky do plechového potrubí vnitřní, vnější kruhové bez příruby D přes 100 do 200 mm</t>
  </si>
  <si>
    <t>2107779895</t>
  </si>
  <si>
    <t>https://podminky.urs.cz/item/CS_URS_2023_02/751514536</t>
  </si>
  <si>
    <t>42975267.R100</t>
  </si>
  <si>
    <t>spojka potrubí k ventilátoru pružná, Pz příruba s PVC a PA tkaninou D 125mm</t>
  </si>
  <si>
    <t>-1359962620</t>
  </si>
  <si>
    <t>751514679</t>
  </si>
  <si>
    <t>Montáž škrtící klapky nebo zpětné klapky do plechového potrubí kruhové bez příruby D přes 100 do 200 mm</t>
  </si>
  <si>
    <t>321100847</t>
  </si>
  <si>
    <t>https://podminky.urs.cz/item/CS_URS_2023_02/751514679</t>
  </si>
  <si>
    <t>42971020</t>
  </si>
  <si>
    <t>klapka kruhová zpětná Pz D 125mm</t>
  </si>
  <si>
    <t>-1882735546</t>
  </si>
  <si>
    <t>751322012</t>
  </si>
  <si>
    <t>Montáž talířového ventilu D přes 100 do 200 mm</t>
  </si>
  <si>
    <t>-734374418</t>
  </si>
  <si>
    <t>42972212</t>
  </si>
  <si>
    <t>ventil talířový pro odvod vzduchu kovový D 100mm</t>
  </si>
  <si>
    <t>-1568614354</t>
  </si>
  <si>
    <t>7"odečteno z projektového modelu"</t>
  </si>
  <si>
    <t>42972213</t>
  </si>
  <si>
    <t>ventil talířový pro odvod vzduchu kovový D 125mm</t>
  </si>
  <si>
    <t>1699987344</t>
  </si>
  <si>
    <t>23"odečteno z projektového modelu"</t>
  </si>
  <si>
    <t>751322111</t>
  </si>
  <si>
    <t>Montáž anemostatu kruhového bez skříně D do 300 mm</t>
  </si>
  <si>
    <t>-903121234</t>
  </si>
  <si>
    <t>https://podminky.urs.cz/item/CS_URS_2023_02/751322111</t>
  </si>
  <si>
    <t>42972808.R12</t>
  </si>
  <si>
    <t>anemostat kruhový s vířivým efektem pro přívod/odvod vzduchu ocelový D 100mm</t>
  </si>
  <si>
    <t>1695163889</t>
  </si>
  <si>
    <t>3"odečteno z projektového modelu"</t>
  </si>
  <si>
    <t>42972808.R11</t>
  </si>
  <si>
    <t>anemostat kruhový s vířivým efektem pro přívod/odvod vzduchu ocelový D 125mm</t>
  </si>
  <si>
    <t>-1593872296</t>
  </si>
  <si>
    <t>751398041.R59</t>
  </si>
  <si>
    <t>Montáž šikmého kusu 45° na kruhové potrubí D do 300 mm</t>
  </si>
  <si>
    <t>-2128764133</t>
  </si>
  <si>
    <t>751210137.R66</t>
  </si>
  <si>
    <t>Šikmý kus 45° se síťkou proti hmyzu D 125 mm</t>
  </si>
  <si>
    <t>1526844938</t>
  </si>
  <si>
    <t>751398042.R70</t>
  </si>
  <si>
    <t>Montáž šikmého kusu 45° na čtyřhranné potrubí D do 0,4500 m2</t>
  </si>
  <si>
    <t>595533702</t>
  </si>
  <si>
    <t>751210136.R71</t>
  </si>
  <si>
    <t>Šikmý kus 45° se síťkou proti hmyzu o rozměru 400x400 mm</t>
  </si>
  <si>
    <t>1480767596</t>
  </si>
  <si>
    <t>751344121.R01</t>
  </si>
  <si>
    <t>Montáž přefukového prvku s útlumem hluku</t>
  </si>
  <si>
    <t>-1007842129</t>
  </si>
  <si>
    <t>42976041.R02</t>
  </si>
  <si>
    <t>Přeslechový čtyřhranný stěnový tlumič hluku o rozměru 370x130 mm, akustický útlum 6dB</t>
  </si>
  <si>
    <t>608939758</t>
  </si>
  <si>
    <t>12"odečteno z projektového modelu"</t>
  </si>
  <si>
    <t>751514612</t>
  </si>
  <si>
    <t>Montáž škrtící klapky nebo zpětné klapky do plechového potrubí čtyřhranné s přírubou přes 0,035 do 0,070 m2</t>
  </si>
  <si>
    <t>-1458514531</t>
  </si>
  <si>
    <t>https://podminky.urs.cz/item/CS_URS_2023_02/751514612</t>
  </si>
  <si>
    <t>42982457.R12</t>
  </si>
  <si>
    <t>klapka čtyřhranná regulační Pz 250x200mm s manuálním ovládáním</t>
  </si>
  <si>
    <t>-1113917513</t>
  </si>
  <si>
    <t>4"odečteno z projektového modelu"</t>
  </si>
  <si>
    <t>42982457.R13</t>
  </si>
  <si>
    <t>klapka čtyřhranná regulační Pz 315x200mm s manuálním ovládáním</t>
  </si>
  <si>
    <t>-1107882493</t>
  </si>
  <si>
    <t>751514662</t>
  </si>
  <si>
    <t>Montáž škrtící klapky nebo zpětné klapky do plechového potrubí kruhové s přírubou D přes 100 do 200 mm</t>
  </si>
  <si>
    <t>-775832596</t>
  </si>
  <si>
    <t>https://podminky.urs.cz/item/CS_URS_2023_02/751514662</t>
  </si>
  <si>
    <t>42981002</t>
  </si>
  <si>
    <t>klapka kruhová regulační Pz D 125mm, s motorickým pohonem 0-10V, s aretací 20%</t>
  </si>
  <si>
    <t>919135628</t>
  </si>
  <si>
    <t>42981004</t>
  </si>
  <si>
    <t>klapka kruhová regulační Pz D 160mm, s motorickým pohonem 0-10V, s aretací 20%</t>
  </si>
  <si>
    <t>-261327413</t>
  </si>
  <si>
    <t>42981312</t>
  </si>
  <si>
    <t>klapka kruhová regulační Pz D 200mm, s motorickým pohonem 0-10V, s aretací 20%</t>
  </si>
  <si>
    <t>988203748</t>
  </si>
  <si>
    <t>751344121</t>
  </si>
  <si>
    <t>Montáž tlumiče hluku pro čtyřhranné potrubí do 0,150 m2</t>
  </si>
  <si>
    <t>356337455</t>
  </si>
  <si>
    <t>https://podminky.urs.cz/item/CS_URS_2023_02/751344121</t>
  </si>
  <si>
    <t>42976029.R105</t>
  </si>
  <si>
    <t>tlumič hluku čtyřhranný buňkový Pz 400x250x1500mm, akustický útlum min. 15dB</t>
  </si>
  <si>
    <t>682596993</t>
  </si>
  <si>
    <t>42976029.R106</t>
  </si>
  <si>
    <t>tlumič hluku čtyřhranný buňkový Pz 400x250x2000mm,  akustický útlum min. 20dB</t>
  </si>
  <si>
    <t>-1696751529</t>
  </si>
  <si>
    <t>751344122</t>
  </si>
  <si>
    <t>Montáž tlumiče hluku pro čtyřhranné potrubí přes 0,150 do 0,300 m2</t>
  </si>
  <si>
    <t>-455841587</t>
  </si>
  <si>
    <t>https://podminky.urs.cz/item/CS_URS_2023_02/751344122</t>
  </si>
  <si>
    <t>42976032.R100</t>
  </si>
  <si>
    <t>tlumič hluku čtyřhranný buňkový Pz 400x400x1000mm,  akustický útlum min. 10dB</t>
  </si>
  <si>
    <t>1796341466</t>
  </si>
  <si>
    <t>42976032.R101</t>
  </si>
  <si>
    <t>tlumič hluku čtyřhranný buňkový Pz 400x400x1500mm, akustický útlum min. 15dB</t>
  </si>
  <si>
    <t>-1624149284</t>
  </si>
  <si>
    <t>42976032.R102</t>
  </si>
  <si>
    <t>tlumič hluku čtyřhranný buňkový Pz 400x400x2000mm,  akustický útlum min. 20dB</t>
  </si>
  <si>
    <t>-398647347</t>
  </si>
  <si>
    <t>751514681.R143</t>
  </si>
  <si>
    <t>Montáž požární klapky nebo stěnového uzávěru do 0,07 m2</t>
  </si>
  <si>
    <t>1050244073</t>
  </si>
  <si>
    <t>429681222.R144</t>
  </si>
  <si>
    <t>Požární klapka 250x200mm, s teplotní pojistkou</t>
  </si>
  <si>
    <t>-477545229</t>
  </si>
  <si>
    <t>429681222.R145</t>
  </si>
  <si>
    <t>Požární klapka 250x250mm, s teplotní pojistkou</t>
  </si>
  <si>
    <t>-1455432279</t>
  </si>
  <si>
    <t>751537146</t>
  </si>
  <si>
    <t>Montáž potrubí kruhového ohebného tepelně a zvukově izolovaného Al hadice D přes 100 do 150 mm</t>
  </si>
  <si>
    <t>1480605321</t>
  </si>
  <si>
    <t>https://podminky.urs.cz/item/CS_URS_2023_02/751537146</t>
  </si>
  <si>
    <t>20"pr. 100 odečteno z projektového modelu"</t>
  </si>
  <si>
    <t>120"pr. 125 odečteno z projektového modelu"</t>
  </si>
  <si>
    <t>42981729</t>
  </si>
  <si>
    <t>hadice ohebná z Al s tepelnou a hlukovou izolací 25mm, délka 10m D 102mm</t>
  </si>
  <si>
    <t>1969757342</t>
  </si>
  <si>
    <t>42981730</t>
  </si>
  <si>
    <t>hadice ohebná z Al s tepelnou a hlukovou izolací 25mm, délka 10m D 127mm</t>
  </si>
  <si>
    <t>2069342007</t>
  </si>
  <si>
    <t>751510042</t>
  </si>
  <si>
    <t>Vzduchotechnické potrubí z pozinkovaného plechu kruhové spirálně vinutá trouba bez příruby D přes 100 do 200 mm</t>
  </si>
  <si>
    <t>2141844969</t>
  </si>
  <si>
    <t>https://podminky.urs.cz/item/CS_URS_2023_02/751510042</t>
  </si>
  <si>
    <t>20"+20% tvarovky,+10%prořez - odečteno z projektového modelu"</t>
  </si>
  <si>
    <t>140"+20% tvarovky,+10%prořez - odečteno z projektového modelu"</t>
  </si>
  <si>
    <t>4,5"+20% tvarovky,+10%prořez - odečteno z projektového modelu"</t>
  </si>
  <si>
    <t>3,5"+20% tvarovky,+10%prořez - odečteno z projektového modelu"</t>
  </si>
  <si>
    <t>168*1,3 'Přepočtené koeficientem množství</t>
  </si>
  <si>
    <t>751510013.R16</t>
  </si>
  <si>
    <t>Vzduchotechnické potrubí z pozinkovaného plechu čtyřhranné s přírubou vč. spojovacího,těsnícího materiálu - dodávka + montáž</t>
  </si>
  <si>
    <t>-1276378358</t>
  </si>
  <si>
    <t>61"+20% tvarovky,+10%prořez - odečteno z projektového modelu"</t>
  </si>
  <si>
    <t>61*1,3 'Přepočtené koeficientem množství</t>
  </si>
  <si>
    <t>751.2</t>
  </si>
  <si>
    <t>Zařízení č.2</t>
  </si>
  <si>
    <t>751514776</t>
  </si>
  <si>
    <t>Montáž protidešťové stříšky nebo výfukové hlavice do plechového potrubí kruhové bez příruby D přes 100 do 200 mm</t>
  </si>
  <si>
    <t>-895573157</t>
  </si>
  <si>
    <t>https://podminky.urs.cz/item/CS_URS_2023_02/751514776</t>
  </si>
  <si>
    <t>42974003.R11</t>
  </si>
  <si>
    <t>Ventilační rotační hlavice průměr 125 mm</t>
  </si>
  <si>
    <t>1675620610</t>
  </si>
  <si>
    <t>751398012</t>
  </si>
  <si>
    <t>Montáž větrací mřížky na kruhové potrubí D přes 100 do 200 mm</t>
  </si>
  <si>
    <t>319621443</t>
  </si>
  <si>
    <t>https://podminky.urs.cz/item/CS_URS_2023_02/751398012</t>
  </si>
  <si>
    <t>42972836</t>
  </si>
  <si>
    <t>mřížka větrací kruhová nerezová se síťkou D 125mm</t>
  </si>
  <si>
    <t>-235740489</t>
  </si>
  <si>
    <t>1662570164</t>
  </si>
  <si>
    <t>2,5"pr. 125 mm odečteno z projektového modelu"</t>
  </si>
  <si>
    <t>2,5*1,2 'Přepočtené koeficientem množství</t>
  </si>
  <si>
    <t>D.1.4.6A - Fotovoltaická elektrárna</t>
  </si>
  <si>
    <t>-1045455752</t>
  </si>
  <si>
    <t>34141029</t>
  </si>
  <si>
    <t>vodič propojovací flexibilní jádro Cu lanované izolace PVC 450/750V (H07V-K) 1x16mm2</t>
  </si>
  <si>
    <t>-1880378302</t>
  </si>
  <si>
    <t>741120225</t>
  </si>
  <si>
    <t>Montáž fotovoltaických kabelů bez ukončení, uložených volně, průměru přes 6 do 10 mm</t>
  </si>
  <si>
    <t>-1355340314</t>
  </si>
  <si>
    <t>https://podminky.urs.cz/item/CS_URS_2024_01/741120225</t>
  </si>
  <si>
    <t>34111852</t>
  </si>
  <si>
    <t>kabel fotovoltaický černý nebo červený průměr 10mm</t>
  </si>
  <si>
    <t>1130638404</t>
  </si>
  <si>
    <t>-990754641</t>
  </si>
  <si>
    <t>549942889</t>
  </si>
  <si>
    <t>351173899</t>
  </si>
  <si>
    <t>-104983653</t>
  </si>
  <si>
    <t>741122234</t>
  </si>
  <si>
    <t>Montáž kabelů měděných bez ukončení uložených volně nebo v liště plných kulatých (např. CYKY) počtu a průřezu žil 5x16 mm2</t>
  </si>
  <si>
    <t>264879426</t>
  </si>
  <si>
    <t>https://podminky.urs.cz/item/CS_URS_2024_01/741122234</t>
  </si>
  <si>
    <t>1213145365</t>
  </si>
  <si>
    <t>-567937945</t>
  </si>
  <si>
    <t>rozvaděč RFVE kompletní, včetně vystrojení dle výkresové dokumentace</t>
  </si>
  <si>
    <t>-2147191739</t>
  </si>
  <si>
    <t>741711011</t>
  </si>
  <si>
    <t>Montáž nosné konstrukce fotovoltaických panelů umístěné na ploché střeše</t>
  </si>
  <si>
    <t>1865266325</t>
  </si>
  <si>
    <t>https://podminky.urs.cz/item/CS_URS_2024_01/741711011</t>
  </si>
  <si>
    <t>42412478</t>
  </si>
  <si>
    <t>konstrukce nosná pro fotovoltaické panely pro ploché střechy, set pro 20 panelů</t>
  </si>
  <si>
    <t>-990422215</t>
  </si>
  <si>
    <t>741721211</t>
  </si>
  <si>
    <t>Montáž fotovoltaických panelů výkonu přes 300 Wp, umístěných na ploché střeše krystalických</t>
  </si>
  <si>
    <t>-362575084</t>
  </si>
  <si>
    <t>https://podminky.urs.cz/item/CS_URS_2024_01/741721211</t>
  </si>
  <si>
    <t>RMAT0001</t>
  </si>
  <si>
    <t>panel fotovoltaický monokrystal, 450Wp, 2095x1039x35mm, matné provedení, minimální účinnost 19,0% pro monofaciální moduly z monokrystalického křemíku</t>
  </si>
  <si>
    <t>555596842</t>
  </si>
  <si>
    <t>741730015</t>
  </si>
  <si>
    <t>Montáž střídače napětí DC/AC fotovoltaických systémů včetně osazení a připojení síťového DC/AC (On - grid) třífázového, maximální výstupní výkon přes 8 500 do 10 000 W</t>
  </si>
  <si>
    <t>1459793193</t>
  </si>
  <si>
    <t>https://podminky.urs.cz/item/CS_URS_2023_02/741730015</t>
  </si>
  <si>
    <t>třífázový střídač, 10kW, MPP tracker:4, WIFI, IP66, 629x647x252mm, plynulá, nebo diskrétní řiditelnost dodávaného výkonu do elektrické soustavy umožňující změnu dodávaného výkonu výrobny, minimální účinnost 97,0% ( Euro účinnost )</t>
  </si>
  <si>
    <t>-1586815030</t>
  </si>
  <si>
    <t>741732061</t>
  </si>
  <si>
    <t>Montáž stejnosměrného měniče napětí DC/DC fotovoltaických systémů výkonového optimizéru, výstupní výkon do 500 W</t>
  </si>
  <si>
    <t>6364856</t>
  </si>
  <si>
    <t>https://podminky.urs.cz/item/CS_URS_2024_01/741732061</t>
  </si>
  <si>
    <t>35671253</t>
  </si>
  <si>
    <t>optimizér přídavný na panel jmenovitý DC výkon 500W</t>
  </si>
  <si>
    <t>970487945</t>
  </si>
  <si>
    <t>-791229942</t>
  </si>
  <si>
    <t>451476747</t>
  </si>
  <si>
    <t>27014933</t>
  </si>
  <si>
    <t>1456140101</t>
  </si>
  <si>
    <t>Výchozí revize fotovoltaické elektrárny</t>
  </si>
  <si>
    <t>-246078905</t>
  </si>
  <si>
    <t>Dílenská ( prováděcí dokumentace )</t>
  </si>
  <si>
    <t>1664747895</t>
  </si>
  <si>
    <t>https://podminky.urs.cz/item/CS_URS_2023_01/013244000</t>
  </si>
  <si>
    <t>-1418647072</t>
  </si>
  <si>
    <t>D.1.5A - Interiér</t>
  </si>
  <si>
    <t>A - Koupelnový nábytek</t>
  </si>
  <si>
    <t>B - Vestavěný nábytek</t>
  </si>
  <si>
    <t>A</t>
  </si>
  <si>
    <t>Koupelnový nábytek</t>
  </si>
  <si>
    <t>Kv01</t>
  </si>
  <si>
    <t>KOUPELNOVÁ SKŘÍŇKA - kompletní dodávka a montáž</t>
  </si>
  <si>
    <t>-1737645348</t>
  </si>
  <si>
    <t>Poznámka k položce:_x000D_
Zavěšená skříňka, dvě stavitelné police, materiálové provedení do trvale vlhkého prostředí, výška 600 mm, šířka 300 mm, hloubka 200 mm, vzhled dle schema, provedení dřevodekor (bude vzorkováno)</t>
  </si>
  <si>
    <t>Kv08</t>
  </si>
  <si>
    <t>ZRCADLO - kompletní dodávka a montáž</t>
  </si>
  <si>
    <t>-2009782175</t>
  </si>
  <si>
    <t>Poznámka k položce:_x000D_
zrcadlo invalidní sklopné • s páčkou pro sklopení • nerezové</t>
  </si>
  <si>
    <t>Kv09</t>
  </si>
  <si>
    <t>ZÁSOBNÍK NA MÝDLO - kompletní dodávka a montáž</t>
  </si>
  <si>
    <t>1875158745</t>
  </si>
  <si>
    <t>Poznámka k položce:_x000D_
objem 0,85 l uzamykatelný rozměry 110 x 60 x 180 mm viskozita mýdla 2800 mPa*s - 5000 mPa*s povrch lesklý</t>
  </si>
  <si>
    <t>Kv13</t>
  </si>
  <si>
    <t>WC ŠTĚTKA - kompletní dodávka a montáž</t>
  </si>
  <si>
    <t>-1840267224</t>
  </si>
  <si>
    <t>Poznámka k položce:_x000D_
k zavěšení na stěnu Lesklý chrom a bílá keramika</t>
  </si>
  <si>
    <t>Kv14</t>
  </si>
  <si>
    <t>HÁČEK - kompletní dodávka a montáž</t>
  </si>
  <si>
    <t>229043459</t>
  </si>
  <si>
    <t>Poznámka k položce:_x000D_
dvojitý háček nerez lesklý</t>
  </si>
  <si>
    <t>Kv20</t>
  </si>
  <si>
    <t>POLIČKA DO SPRCHY - kompletní dodávka a montáž</t>
  </si>
  <si>
    <t>1918784488</t>
  </si>
  <si>
    <t>Poznámka k položce:_x000D_
nerezová polička rohová rozměr 218 x 218 x 77 mm povrch lesklý</t>
  </si>
  <si>
    <t>Kv21</t>
  </si>
  <si>
    <t>ZÁSOBNÍK NA PAPÍROVÉ UTĚRKY - kompletní dodávka a montáž</t>
  </si>
  <si>
    <t>-952004162</t>
  </si>
  <si>
    <t>Poznámka k položce:_x000D_
uzamykatelný,maximální rozměr náplně 260 x 100 mm kapacita zásobníku cca 600/800 papírových utěrek rozměry 340 x 110 x 265 mm montáž na stěnu povrch lesklý</t>
  </si>
  <si>
    <t>Kv24</t>
  </si>
  <si>
    <t>ZÁSOBNÍK NA TOALETNÍ PAPÍR - kompletní dodávka a montáž</t>
  </si>
  <si>
    <t>-1005083597</t>
  </si>
  <si>
    <t>Poznámka k položce:_x000D_
• Nerezový zásobník na toaletní papír, pr. 290 x 100 mm • uzamykatelný • povrch lesklý</t>
  </si>
  <si>
    <t>Kv28</t>
  </si>
  <si>
    <t>2057680577</t>
  </si>
  <si>
    <t>Poznámka k položce:_x000D_
k nalepení do obkladu 500x750 mm</t>
  </si>
  <si>
    <t>Kv31</t>
  </si>
  <si>
    <t>406707612</t>
  </si>
  <si>
    <t>Poznámka k položce:_x000D_
Zavěšená skříňka, dvě stavitelné police, materiálové provedení do vlhkého prostředí, výška 600 mm, šířka 300 mm, hloubka 200 mm; UZAMYKATELNÁ</t>
  </si>
  <si>
    <t>B</t>
  </si>
  <si>
    <t>Vestavěný nábytek</t>
  </si>
  <si>
    <t>Vn01</t>
  </si>
  <si>
    <t>SESTAVA DO PŘEDSÍNĚ - kompletní dodávka a montáž</t>
  </si>
  <si>
    <t>-1821304409</t>
  </si>
  <si>
    <t>Poznámka k položce:_x000D_
Lavice, police, háčky na oblečení, skříně; truhlářský výrobek - VIZ VÝKRES INTERIERU INT.1.2.4</t>
  </si>
  <si>
    <t>Vn02</t>
  </si>
  <si>
    <t>POLICE - kompletní dodávka a montáž</t>
  </si>
  <si>
    <t>-1873370846</t>
  </si>
  <si>
    <t>Poznámka k položce:_x000D_
délka 1000 mm, hloubka 200 mm, tloušťka 50 mm; skryté kování</t>
  </si>
  <si>
    <t>Vn03</t>
  </si>
  <si>
    <t>KUCHYNĚ - kompletní dodávka a montáž</t>
  </si>
  <si>
    <t>-1018336774</t>
  </si>
  <si>
    <t>Poznámka k položce:_x000D_
truhlářský výrobek - VIZ VÝKRES INTERIERU INT.1.2.5</t>
  </si>
  <si>
    <t>Vn04</t>
  </si>
  <si>
    <t>VESTAVNÁ LEDNICE - kompletní dodávka a montáž</t>
  </si>
  <si>
    <t>-82179473</t>
  </si>
  <si>
    <t>Poznámka k položce:_x000D_
Vestavná lednice - s mrazákem dole, energetická třída E, klimatická třída SN-N a ST-T, objem ledničky 287 l, objem mrazáku 89 l, volitelné, 3 police, 3 přihrádky v mrazáku, no Frost, automatické odmrazování, displej, LED osvětlení, indikace otevřených dveří chladničky, super chlazení, super mrazení, elektronické ovládání teploty, rozměry 188,4 × 69,6 × 54,9 cm (V×Š×H),</t>
  </si>
  <si>
    <t>Vn05</t>
  </si>
  <si>
    <t>VESTAVNÁ TROUBA - kompletní dodávka a montáž</t>
  </si>
  <si>
    <t>-619887559</t>
  </si>
  <si>
    <t>Poznámka k položce:_x000D_
Vestavná trouba - rozměry 59,5 × 59,4 × 54,8 cm (V×Š×H), objem 71 l, vybavena 10 režimy pečení, grilem, horním, spodním ohřevem, pravým horkým vzduchem, rozmrazováním, programem na pizzu, ventilátorem, se závěsnými rošty, příkon 3600 W, 3vrstvé sklo dvířek, časovač, dětská pojistka, displej a tlumené zavírání dvířek, parní čištění trouby, energetická třída A+, síťový kabel se zástrčkou součástí balení, klasický design, černá barva</t>
  </si>
  <si>
    <t>Vn06</t>
  </si>
  <si>
    <t>VESTAVNÁ MIKROVLNKA - kompletní dodávka a montáž</t>
  </si>
  <si>
    <t>652201522</t>
  </si>
  <si>
    <t>Poznámka k položce:_x000D_
Mikrovlnná trouba - vestavná, vnitřní objem 20 l, 5 úrovní výkonu, 800 W výkon mikrovlnného ohřevu, s 27 cm otočným talířem, rozmrazování, časovač, dětská pojistka, automatické programy a bez grilu, v balení otočný talíř, otevírání dvířek na stranu, vnější rozměry 38,2 × 59,5 × 33,5 cm (V×Š×H) vnitřní rozměry 18 × 28 × 33,5 cm (V×Š×H), černá barva, nerezové provedení</t>
  </si>
  <si>
    <t>Vn07</t>
  </si>
  <si>
    <t>VESTAVNÁ MYČKA NÁDOBÍ - kompletní dodávka a montáž</t>
  </si>
  <si>
    <t>-1169486944</t>
  </si>
  <si>
    <t>Poznámka k položce:_x000D_
Myčka - standardní (60 cm), vestavná a plně integrovaná, energetická třída D, umyje až 13 sad nádobí na jeden cyklus (program ECO), emise hluku B, odložený start, automatické otevírání dveří, automatické dávkování čistícího prostředku, nastavitelné koše, displej, vodní senzor, program na ochranu skla, rychlé mytí a promítání informací na podlahu, rozměry 81,8 × 59,6 × 55 cm (V×Š×H)</t>
  </si>
  <si>
    <t>Vn08</t>
  </si>
  <si>
    <t>INDUKČNÍ VARNÁ DESKA- kompletní dodávka a montáž</t>
  </si>
  <si>
    <t>792816763</t>
  </si>
  <si>
    <t>Poznámka k položce:_x000D_
Varná deska - indukční, 4 plotýnky, Booster, časovač, dětská pojistka, dotykové ovládání, Hob2Hood a ukazatel zbytkového tepla, lze propojit s digestoří, s rámečkem, vestavná, vzhled černé sklo, povrch nerez a sklo, připojení 230 V a 400 V, rozměry 4,6 × 56 × 48 cm (V×Š×H), černá barva</t>
  </si>
  <si>
    <t>Vn09</t>
  </si>
  <si>
    <t>DIGESTOŘ - kompletní dodávka a montáž</t>
  </si>
  <si>
    <t>-1809455446</t>
  </si>
  <si>
    <t>Poznámka k položce:_x000D_
Digestoř - komínová, nástěnná, šířka 60 cm, uhlíková, černá barva, energetická třída B, hlučnost 61 dB, výkon odsávání 429 m³/h, s LED osvětlením, vhodná do velké kuchyně</t>
  </si>
  <si>
    <t>Vn10</t>
  </si>
  <si>
    <t>DŘEZOVÁ BATERIE - kompletní dodávka (montáž viz ZTI)</t>
  </si>
  <si>
    <t>-712058741</t>
  </si>
  <si>
    <t>Poznámka k položce:_x000D_
Stojánková dřezová baterie, provedení Chrom</t>
  </si>
  <si>
    <t>Vn11</t>
  </si>
  <si>
    <t>DŘEZ - kompletní dodávka (montáž viz ZTI)</t>
  </si>
  <si>
    <t>779977330</t>
  </si>
  <si>
    <t>Poznámka k položce:_x000D_
Granitový dřez s odkapem, provedení Matná černá, vana vlevo, rozměr 780 x 500 mm, vana 440 x 400 x 200 mm, horní montáž, minimálně 50 cm skříňka</t>
  </si>
  <si>
    <t>Vn12</t>
  </si>
  <si>
    <t>NÁSTĚNNÁ POLICE - kompletní dodávka a montáž</t>
  </si>
  <si>
    <t>-1659795281</t>
  </si>
  <si>
    <t>Poznámka k položce:_x000D_
Délka: 92 cm • Výška: 35 cm• Hloubka: 30 cm; MDF dřevodekor dub</t>
  </si>
  <si>
    <t>Vn13</t>
  </si>
  <si>
    <t>598018579</t>
  </si>
  <si>
    <t>Poznámka k položce:_x000D_
délka 1300 mm, hloubka 200 mm, tloušťka 50 mm; skryté kování, dřevodekor dub</t>
  </si>
  <si>
    <t>Vn14</t>
  </si>
  <si>
    <t>PRACOVNÍ LINKA ( DO OŠETŘOVNY) - kompletní dodávka a montáž</t>
  </si>
  <si>
    <t>679907853</t>
  </si>
  <si>
    <t>Poznámka k položce:_x000D_
pracovní linka s dřezem, včetně horních skříněk, truhlářský výrobek - VIZ VÝKRES INTERIERU INT.1.2.6</t>
  </si>
  <si>
    <t>Vn15</t>
  </si>
  <si>
    <t>LÉKARNIČKA (DO OŠETŘOVNY) - kompletní dodávka a montáž</t>
  </si>
  <si>
    <t>-1150649753</t>
  </si>
  <si>
    <t>Poznámka k položce:_x000D_
Kovová lékárnička na zeď, 45 x 32 x 19 cm; Povrchová úprava bílým práškovým lakem Skříňka je opatřena zámkem se dvěma klíči Součástí tři poličky – dvě poličky vlevo, jedna polička na pravých dvířkách</t>
  </si>
  <si>
    <t>Vn16</t>
  </si>
  <si>
    <t>SESTAVA SKŘÍNÍ (TERAPIE) - kompletní dodávka a montáž</t>
  </si>
  <si>
    <t>-1734781213</t>
  </si>
  <si>
    <t>Poznámka k položce:_x000D_
Skříně s nastavitelnými policemi, truhlářský výrobek - VIZ VÝKRES INTERIERU INT.1.2.7</t>
  </si>
  <si>
    <t>Vn17</t>
  </si>
  <si>
    <t>NEREZOVÝ DŘEZ - kompletní dodávka (montáž viz ZTI)</t>
  </si>
  <si>
    <t>1900453177</t>
  </si>
  <si>
    <t>Poznámka k položce:_x000D_
Nerezový jednodřez s montáží na pracovní desku o rozměru 46,5x48,5 cm a hloubkou 16,5 cm.</t>
  </si>
  <si>
    <t>SO02 - Budova B</t>
  </si>
  <si>
    <t>D.1.1B - Architektonicko - konstrukční řešení</t>
  </si>
  <si>
    <t>D.1.1.1. SO.02 Technická zpráva</t>
  </si>
  <si>
    <t>D.1.1.b1 SO.02 Koordinační výkres spodní stavby</t>
  </si>
  <si>
    <t>D.1.1.b.6 SO.02 Řezy</t>
  </si>
  <si>
    <t>2051138989</t>
  </si>
  <si>
    <t>1846304595</t>
  </si>
  <si>
    <t>-2108747949</t>
  </si>
  <si>
    <t>D.1.1.b.1 SO.02 Koordinační výkres základů</t>
  </si>
  <si>
    <t>D.1.1.1 SO.02 Technická zpráva</t>
  </si>
  <si>
    <t>D.1.1.b.1 SO.02 Půdorys základů</t>
  </si>
  <si>
    <t>D.1.1.b.1 SO.02 Koordinační výkres spodní stavby</t>
  </si>
  <si>
    <t>D.1.1.b.4 SO.02 Půdorys 3.NP</t>
  </si>
  <si>
    <t>D.1.1.b.2 SO.02 Půdorys 1.NP</t>
  </si>
  <si>
    <t>D.1.1.b.3 SO.02 Půdorys 2.NP</t>
  </si>
  <si>
    <t>D.1.1.b.5 SO.02 Půdorys střechy</t>
  </si>
  <si>
    <t>D.1.1.b.3 SO.02Půdorys 2.NP</t>
  </si>
  <si>
    <t>D.1.1.b.7 SO.02 Pohledy</t>
  </si>
  <si>
    <t>D.1.1.b.8 SO.02 Pohledy</t>
  </si>
  <si>
    <t>D.1.1.b.7 - SO.02 Pohledy</t>
  </si>
  <si>
    <t>D.1.1.b.8 - SO.02 Pohledy</t>
  </si>
  <si>
    <t>D.1.1.b.2.SO.02 Půdorys 1.NP</t>
  </si>
  <si>
    <t>D.1.1.b.3.SO.02 Půdorys 2.NP</t>
  </si>
  <si>
    <t>D.1.1.b.3.SO.02 Půdorys 3.NP</t>
  </si>
  <si>
    <t xml:space="preserve">D.1.1.b.1 SO.02 Koordinační výkres spodní stavby </t>
  </si>
  <si>
    <t>-889330096</t>
  </si>
  <si>
    <t>-313366027</t>
  </si>
  <si>
    <t>D.1.4B - Technika prostředí staveb</t>
  </si>
  <si>
    <t>D.1.4.1B - Zdravotně technické instalace</t>
  </si>
  <si>
    <t>-175836107</t>
  </si>
  <si>
    <t>-1001623651</t>
  </si>
  <si>
    <t>D.1.4.2B - Vytápění</t>
  </si>
  <si>
    <t>803846408</t>
  </si>
  <si>
    <t>-1250026621</t>
  </si>
  <si>
    <t>662626522</t>
  </si>
  <si>
    <t>-1873377350</t>
  </si>
  <si>
    <t>2067909608</t>
  </si>
  <si>
    <t>572089650</t>
  </si>
  <si>
    <t>2106090851</t>
  </si>
  <si>
    <t>-942164887</t>
  </si>
  <si>
    <t>1834993959</t>
  </si>
  <si>
    <t>-1025768096</t>
  </si>
  <si>
    <t>-1492538636</t>
  </si>
  <si>
    <t>1602010199</t>
  </si>
  <si>
    <t>-883550671</t>
  </si>
  <si>
    <t>570336297</t>
  </si>
  <si>
    <t>-2122012201</t>
  </si>
  <si>
    <t>-2044041075</t>
  </si>
  <si>
    <t>1602934816</t>
  </si>
  <si>
    <t>1662127706</t>
  </si>
  <si>
    <t>-912373663</t>
  </si>
  <si>
    <t>664856003</t>
  </si>
  <si>
    <t>1117075853</t>
  </si>
  <si>
    <t>1667436937</t>
  </si>
  <si>
    <t>-986878834</t>
  </si>
  <si>
    <t>-1833661612</t>
  </si>
  <si>
    <t>2096657343</t>
  </si>
  <si>
    <t>10583969</t>
  </si>
  <si>
    <t>363465385</t>
  </si>
  <si>
    <t>-1990306505</t>
  </si>
  <si>
    <t>-1511558605</t>
  </si>
  <si>
    <t>-1324199176</t>
  </si>
  <si>
    <t>1405914668</t>
  </si>
  <si>
    <t>-1641290100</t>
  </si>
  <si>
    <t>-494536047</t>
  </si>
  <si>
    <t>-513930448</t>
  </si>
  <si>
    <t>-1543192684</t>
  </si>
  <si>
    <t>675266377</t>
  </si>
  <si>
    <t>1647312867</t>
  </si>
  <si>
    <t>1581142207</t>
  </si>
  <si>
    <t>482306809</t>
  </si>
  <si>
    <t>817794852</t>
  </si>
  <si>
    <t>-1420860450</t>
  </si>
  <si>
    <t>1857299102</t>
  </si>
  <si>
    <t>757331936</t>
  </si>
  <si>
    <t>1120027350</t>
  </si>
  <si>
    <t>-399328181</t>
  </si>
  <si>
    <t>-14353910</t>
  </si>
  <si>
    <t>139759401</t>
  </si>
  <si>
    <t>-1999963779</t>
  </si>
  <si>
    <t>-609209918</t>
  </si>
  <si>
    <t>-100945477</t>
  </si>
  <si>
    <t>632302710</t>
  </si>
  <si>
    <t>643143445</t>
  </si>
  <si>
    <t>-1827996923</t>
  </si>
  <si>
    <t>-39710215</t>
  </si>
  <si>
    <t>-1621970401</t>
  </si>
  <si>
    <t>-963829478</t>
  </si>
  <si>
    <t>-1973508211</t>
  </si>
  <si>
    <t>-1579373799</t>
  </si>
  <si>
    <t>-152105885</t>
  </si>
  <si>
    <t>-1888685902</t>
  </si>
  <si>
    <t>1158558144</t>
  </si>
  <si>
    <t>1819370691</t>
  </si>
  <si>
    <t>-1276956914</t>
  </si>
  <si>
    <t>-123419273</t>
  </si>
  <si>
    <t>-34972264</t>
  </si>
  <si>
    <t>2053998628</t>
  </si>
  <si>
    <t>-507662680</t>
  </si>
  <si>
    <t>1210338242</t>
  </si>
  <si>
    <t>prostorový termostat digitální s časovým programem ke kombinovanému ventilu pro ovládání prostorové teploty v režimu vytápění i chlazení, včetně prokabelování trasy (kabel CYKY 3x0,75mm2 délky 3m) - dodávka a montáž</t>
  </si>
  <si>
    <t>1990126118</t>
  </si>
  <si>
    <t>-697742778</t>
  </si>
  <si>
    <t>2143917877</t>
  </si>
  <si>
    <t>-122743516</t>
  </si>
  <si>
    <t>-973072427</t>
  </si>
  <si>
    <t>692158102</t>
  </si>
  <si>
    <t>-1391441289</t>
  </si>
  <si>
    <t>12793813</t>
  </si>
  <si>
    <t>1385506467</t>
  </si>
  <si>
    <t>1564016707</t>
  </si>
  <si>
    <t>-894970861</t>
  </si>
  <si>
    <t>1885747002</t>
  </si>
  <si>
    <t>https://podminky.urs.cz/item/CS_URS_2023_02/735511039</t>
  </si>
  <si>
    <t>604264831</t>
  </si>
  <si>
    <t>https://podminky.urs.cz/item/CS_URS_2023_02/735511054</t>
  </si>
  <si>
    <t>638113912</t>
  </si>
  <si>
    <t>https://podminky.urs.cz/item/CS_URS_2023_02/735511061</t>
  </si>
  <si>
    <t>-577181945</t>
  </si>
  <si>
    <t>1310475418</t>
  </si>
  <si>
    <t>-875663665</t>
  </si>
  <si>
    <t>-123673614</t>
  </si>
  <si>
    <t>2127669512</t>
  </si>
  <si>
    <t>-1856049246</t>
  </si>
  <si>
    <t>387982188</t>
  </si>
  <si>
    <t>-1046181661</t>
  </si>
  <si>
    <t>-1383061161</t>
  </si>
  <si>
    <t>2069008666</t>
  </si>
  <si>
    <t>-1587886622</t>
  </si>
  <si>
    <t>1831185207</t>
  </si>
  <si>
    <t>D.1.4.3B - Elektroinstalace - silnoproud</t>
  </si>
  <si>
    <t>1899545824</t>
  </si>
  <si>
    <t>114629509</t>
  </si>
  <si>
    <t>-1923206221</t>
  </si>
  <si>
    <t>1983693607</t>
  </si>
  <si>
    <t>-1291991332</t>
  </si>
  <si>
    <t>1328635896</t>
  </si>
  <si>
    <t>-928118038</t>
  </si>
  <si>
    <t>1520583446</t>
  </si>
  <si>
    <t>-1591061503</t>
  </si>
  <si>
    <t>1481555220</t>
  </si>
  <si>
    <t>-802929825</t>
  </si>
  <si>
    <t>-654636202</t>
  </si>
  <si>
    <t>990242560</t>
  </si>
  <si>
    <t>1805272827</t>
  </si>
  <si>
    <t>1862850769</t>
  </si>
  <si>
    <t>935793931</t>
  </si>
  <si>
    <t>-986008958</t>
  </si>
  <si>
    <t>-2038019088</t>
  </si>
  <si>
    <t>-674495442</t>
  </si>
  <si>
    <t>429242892</t>
  </si>
  <si>
    <t>-1723807546</t>
  </si>
  <si>
    <t>2141028866</t>
  </si>
  <si>
    <t>698111285</t>
  </si>
  <si>
    <t>-1760962834</t>
  </si>
  <si>
    <t>2136469652</t>
  </si>
  <si>
    <t>328673971</t>
  </si>
  <si>
    <t>-902416182</t>
  </si>
  <si>
    <t>1486826398</t>
  </si>
  <si>
    <t>1034582238</t>
  </si>
  <si>
    <t>-472534434</t>
  </si>
  <si>
    <t>-358850499</t>
  </si>
  <si>
    <t>rozvaděč RTC-B, kompletní, včetně vystrojení dle výkresové dokumentace</t>
  </si>
  <si>
    <t>1558880094</t>
  </si>
  <si>
    <t>rozvaděč RPB1, kompletní, včetně vystrojení dle výkresové dokumentace</t>
  </si>
  <si>
    <t>-725189327</t>
  </si>
  <si>
    <t>rozvaděč RPB2, kompletní, včetně vystrojení dle výkresové dokumentace</t>
  </si>
  <si>
    <t>-1003804247</t>
  </si>
  <si>
    <t>rozvaděč RPB3, kompletní, včetně vystrojení dle výkresové dokumemtace</t>
  </si>
  <si>
    <t>-468456183</t>
  </si>
  <si>
    <t>1244278124</t>
  </si>
  <si>
    <t>-779536070</t>
  </si>
  <si>
    <t>929230500</t>
  </si>
  <si>
    <t>417926030</t>
  </si>
  <si>
    <t>-1292261093</t>
  </si>
  <si>
    <t>-1804662340</t>
  </si>
  <si>
    <t>1330595533</t>
  </si>
  <si>
    <t>899273784</t>
  </si>
  <si>
    <t>298360502</t>
  </si>
  <si>
    <t>-381476746</t>
  </si>
  <si>
    <t>-1253933182</t>
  </si>
  <si>
    <t>411669640</t>
  </si>
  <si>
    <t>-353451408</t>
  </si>
  <si>
    <t>-132248132</t>
  </si>
  <si>
    <t>1599340755</t>
  </si>
  <si>
    <t>810024893</t>
  </si>
  <si>
    <t>-920813647</t>
  </si>
  <si>
    <t>-251246438</t>
  </si>
  <si>
    <t>101922795</t>
  </si>
  <si>
    <t>1528989046</t>
  </si>
  <si>
    <t>1024881094</t>
  </si>
  <si>
    <t>1548261170</t>
  </si>
  <si>
    <t>1649903535</t>
  </si>
  <si>
    <t>-1863453528</t>
  </si>
  <si>
    <t>-12980896</t>
  </si>
  <si>
    <t>-1066996701</t>
  </si>
  <si>
    <t>1037032883</t>
  </si>
  <si>
    <t>1531686494</t>
  </si>
  <si>
    <t>289528048</t>
  </si>
  <si>
    <t>-1986245876</t>
  </si>
  <si>
    <t>1913375553</t>
  </si>
  <si>
    <t>-1692726401</t>
  </si>
  <si>
    <t>1813418664</t>
  </si>
  <si>
    <t>-277686639</t>
  </si>
  <si>
    <t>1400815830</t>
  </si>
  <si>
    <t>-633762381</t>
  </si>
  <si>
    <t>285127695</t>
  </si>
  <si>
    <t>-551710975</t>
  </si>
  <si>
    <t>-909318336</t>
  </si>
  <si>
    <t>252683502</t>
  </si>
  <si>
    <t>-1098558347</t>
  </si>
  <si>
    <t>-491518461</t>
  </si>
  <si>
    <t>1506329338</t>
  </si>
  <si>
    <t>2003940362</t>
  </si>
  <si>
    <t>-604983806</t>
  </si>
  <si>
    <t>-1117637102</t>
  </si>
  <si>
    <t>1653207448</t>
  </si>
  <si>
    <t>1387167165</t>
  </si>
  <si>
    <t>-1406888659</t>
  </si>
  <si>
    <t>612870700</t>
  </si>
  <si>
    <t>A1-montážní rám pro přisazenou montáž 600x600mm,</t>
  </si>
  <si>
    <t>38498042</t>
  </si>
  <si>
    <t>-869165747</t>
  </si>
  <si>
    <t>B1-montážní rám pro přisazenou montáž 600x600mm</t>
  </si>
  <si>
    <t>355020353</t>
  </si>
  <si>
    <t>1187568492</t>
  </si>
  <si>
    <t>139305847</t>
  </si>
  <si>
    <t>1841148374</t>
  </si>
  <si>
    <t>1977926098</t>
  </si>
  <si>
    <t>1512299921</t>
  </si>
  <si>
    <t>-1230818854</t>
  </si>
  <si>
    <t>79076259</t>
  </si>
  <si>
    <t>428619309</t>
  </si>
  <si>
    <t>1035857144</t>
  </si>
  <si>
    <t>844372046</t>
  </si>
  <si>
    <t>1934234487</t>
  </si>
  <si>
    <t>84323325</t>
  </si>
  <si>
    <t>-872451542</t>
  </si>
  <si>
    <t>-760424752</t>
  </si>
  <si>
    <t>-1971789849</t>
  </si>
  <si>
    <t>-1806023719</t>
  </si>
  <si>
    <t>-564872539</t>
  </si>
  <si>
    <t>1591738153</t>
  </si>
  <si>
    <t>260148498</t>
  </si>
  <si>
    <t>-1883714070</t>
  </si>
  <si>
    <t>1598247598</t>
  </si>
  <si>
    <t>-1965240859</t>
  </si>
  <si>
    <t>1984266327</t>
  </si>
  <si>
    <t>100818265</t>
  </si>
  <si>
    <t>684611603</t>
  </si>
  <si>
    <t>-1599833952</t>
  </si>
  <si>
    <t>-1158261026</t>
  </si>
  <si>
    <t>862323009</t>
  </si>
  <si>
    <t>1790414910</t>
  </si>
  <si>
    <t>1699322062</t>
  </si>
  <si>
    <t>-2091289127</t>
  </si>
  <si>
    <t>-263772899</t>
  </si>
  <si>
    <t>-57290794</t>
  </si>
  <si>
    <t>165975299</t>
  </si>
  <si>
    <t>-332663502</t>
  </si>
  <si>
    <t>-1386080020</t>
  </si>
  <si>
    <t>-724305269</t>
  </si>
  <si>
    <t>1295108085</t>
  </si>
  <si>
    <t>-1781166931</t>
  </si>
  <si>
    <t>-1820171324</t>
  </si>
  <si>
    <t>1425129858</t>
  </si>
  <si>
    <t>564979286</t>
  </si>
  <si>
    <t>70476233</t>
  </si>
  <si>
    <t>-2065660989</t>
  </si>
  <si>
    <t>1836689378</t>
  </si>
  <si>
    <t>D.1.4.4B - Elektroinstalace - slaboproudy</t>
  </si>
  <si>
    <t>-948993329</t>
  </si>
  <si>
    <t>-1876741922</t>
  </si>
  <si>
    <t>-1304596714</t>
  </si>
  <si>
    <t>-2128917328</t>
  </si>
  <si>
    <t>1401281714</t>
  </si>
  <si>
    <t>809748607</t>
  </si>
  <si>
    <t>-1024782520</t>
  </si>
  <si>
    <t>-305566183</t>
  </si>
  <si>
    <t>1073374539</t>
  </si>
  <si>
    <t>1336915498</t>
  </si>
  <si>
    <t>29699670</t>
  </si>
  <si>
    <t>-410478789</t>
  </si>
  <si>
    <t>1542848734</t>
  </si>
  <si>
    <t>1190672414</t>
  </si>
  <si>
    <t>-1111512996</t>
  </si>
  <si>
    <t>1468014213</t>
  </si>
  <si>
    <t>-984033013</t>
  </si>
  <si>
    <t>-1946908317</t>
  </si>
  <si>
    <t>-2128855810</t>
  </si>
  <si>
    <t>1447911223</t>
  </si>
  <si>
    <t>799258905</t>
  </si>
  <si>
    <t>198270567</t>
  </si>
  <si>
    <t>-1517287379</t>
  </si>
  <si>
    <t>1105340412</t>
  </si>
  <si>
    <t>-1285827461</t>
  </si>
  <si>
    <t>-977011853</t>
  </si>
  <si>
    <t>-1457406637</t>
  </si>
  <si>
    <t>-607867720</t>
  </si>
  <si>
    <t>458568146</t>
  </si>
  <si>
    <t>116563134</t>
  </si>
  <si>
    <t>1833943946</t>
  </si>
  <si>
    <t>-949806225</t>
  </si>
  <si>
    <t>644952920</t>
  </si>
  <si>
    <t>-1352080808</t>
  </si>
  <si>
    <t>88198965</t>
  </si>
  <si>
    <t>1390557285</t>
  </si>
  <si>
    <t>-610521560</t>
  </si>
  <si>
    <t>-764950528</t>
  </si>
  <si>
    <t>-910202012</t>
  </si>
  <si>
    <t>-1571698642</t>
  </si>
  <si>
    <t>904854840</t>
  </si>
  <si>
    <t>2043902699</t>
  </si>
  <si>
    <t>882515644</t>
  </si>
  <si>
    <t>-1029795987</t>
  </si>
  <si>
    <t>-2138077290</t>
  </si>
  <si>
    <t>966953273</t>
  </si>
  <si>
    <t>1986374075</t>
  </si>
  <si>
    <t>-303641185</t>
  </si>
  <si>
    <t>-1129631689</t>
  </si>
  <si>
    <t>-675110560</t>
  </si>
  <si>
    <t>1487221258</t>
  </si>
  <si>
    <t>-529985092</t>
  </si>
  <si>
    <t>-1534341257</t>
  </si>
  <si>
    <t>-1007808970</t>
  </si>
  <si>
    <t>-1700583683</t>
  </si>
  <si>
    <t>-288885110</t>
  </si>
  <si>
    <t>-1955091805</t>
  </si>
  <si>
    <t>1215883708</t>
  </si>
  <si>
    <t>1009229405</t>
  </si>
  <si>
    <t>-2062906798</t>
  </si>
  <si>
    <t>563591400</t>
  </si>
  <si>
    <t>785021971</t>
  </si>
  <si>
    <t>-246245338</t>
  </si>
  <si>
    <t>-350605040</t>
  </si>
  <si>
    <t>880109712</t>
  </si>
  <si>
    <t>1312945494</t>
  </si>
  <si>
    <t>802144606</t>
  </si>
  <si>
    <t>D.1.4.5B - Vzduchotechnika</t>
  </si>
  <si>
    <t>-1042893489</t>
  </si>
  <si>
    <t>1635208529</t>
  </si>
  <si>
    <t>107890776</t>
  </si>
  <si>
    <t>1676780141</t>
  </si>
  <si>
    <t>tlumič hluku čtyřhranný buňkový Pz 400x250x2000mm, akustický útlum min. 20dB</t>
  </si>
  <si>
    <t>tlumič hluku čtyřhranný buňkový Pz 400x400x1000mm, akustický útlum min. 10dB</t>
  </si>
  <si>
    <t>tlumič hluku čtyřhranný buňkový Pz 400x400x2000mm, akustický útlum min. 20dB</t>
  </si>
  <si>
    <t>D.1.4.6B - Fotovoltaická  elektrárna</t>
  </si>
  <si>
    <t>929736937</t>
  </si>
  <si>
    <t>1680651877</t>
  </si>
  <si>
    <t>525610543</t>
  </si>
  <si>
    <t>1728639556</t>
  </si>
  <si>
    <t>-179126759</t>
  </si>
  <si>
    <t>-1004093436</t>
  </si>
  <si>
    <t>-1164128850</t>
  </si>
  <si>
    <t>375328349</t>
  </si>
  <si>
    <t>855010491</t>
  </si>
  <si>
    <t>-1814341591</t>
  </si>
  <si>
    <t>-1748289970</t>
  </si>
  <si>
    <t>-152880277</t>
  </si>
  <si>
    <t>-189313216</t>
  </si>
  <si>
    <t>930687156</t>
  </si>
  <si>
    <t>-769440802</t>
  </si>
  <si>
    <t>-1274864616</t>
  </si>
  <si>
    <t>-1439909965</t>
  </si>
  <si>
    <t>1954525334</t>
  </si>
  <si>
    <t>1792907166</t>
  </si>
  <si>
    <t>optimizér přídavný na panel jemnovitý DC výkon 500W</t>
  </si>
  <si>
    <t>-1307386527</t>
  </si>
  <si>
    <t>-1327450666</t>
  </si>
  <si>
    <t>-69380321</t>
  </si>
  <si>
    <t>1298336489</t>
  </si>
  <si>
    <t>1029185578</t>
  </si>
  <si>
    <t>-1517588184</t>
  </si>
  <si>
    <t>Dokumentace pro provádění stavby</t>
  </si>
  <si>
    <t>-1145736589</t>
  </si>
  <si>
    <t>182081577</t>
  </si>
  <si>
    <t>D.1.5B - Interiér</t>
  </si>
  <si>
    <t>Skladba_C13</t>
  </si>
  <si>
    <t>Skladba C1.3</t>
  </si>
  <si>
    <t>Skladba_R21</t>
  </si>
  <si>
    <t>Skladba R.2.1</t>
  </si>
  <si>
    <t>334,034</t>
  </si>
  <si>
    <t>Skladba_R22</t>
  </si>
  <si>
    <t>Skladba R.2.2,</t>
  </si>
  <si>
    <t>Skladba_C11_1</t>
  </si>
  <si>
    <t>56,54</t>
  </si>
  <si>
    <t>Skladba_C12_1</t>
  </si>
  <si>
    <t>27,03</t>
  </si>
  <si>
    <t>Skladba_F22</t>
  </si>
  <si>
    <t>Skladba F.2.2</t>
  </si>
  <si>
    <t>30,47</t>
  </si>
  <si>
    <t>239,91</t>
  </si>
  <si>
    <t>SO03 - Hlavní budova C</t>
  </si>
  <si>
    <t>122,105</t>
  </si>
  <si>
    <t>220,734</t>
  </si>
  <si>
    <t>D.1.1C - Architektonicko - konstrukční řešení</t>
  </si>
  <si>
    <t>70,97</t>
  </si>
  <si>
    <t>16,8</t>
  </si>
  <si>
    <t>288,359</t>
  </si>
  <si>
    <t>z_kamen_II</t>
  </si>
  <si>
    <t>139,749</t>
  </si>
  <si>
    <t>1403,553</t>
  </si>
  <si>
    <t>562,4</t>
  </si>
  <si>
    <t>4,52</t>
  </si>
  <si>
    <t>116,425</t>
  </si>
  <si>
    <t>odkop</t>
  </si>
  <si>
    <t>77,5</t>
  </si>
  <si>
    <t>KZS_EPS180</t>
  </si>
  <si>
    <t>KZS_EPS 180</t>
  </si>
  <si>
    <t>470,476</t>
  </si>
  <si>
    <t>KZS_ZL</t>
  </si>
  <si>
    <t>KZS zakládací lišta</t>
  </si>
  <si>
    <t>69,96</t>
  </si>
  <si>
    <t>76,28</t>
  </si>
  <si>
    <t>110,08</t>
  </si>
  <si>
    <t>30,9</t>
  </si>
  <si>
    <t>20,5</t>
  </si>
  <si>
    <t>79,18</t>
  </si>
  <si>
    <t>sokl</t>
  </si>
  <si>
    <t>27,984</t>
  </si>
  <si>
    <t>Skladba F.1.0</t>
  </si>
  <si>
    <t>3,43</t>
  </si>
  <si>
    <t>ostění_1</t>
  </si>
  <si>
    <t>1540,717</t>
  </si>
  <si>
    <t>štuk_1</t>
  </si>
  <si>
    <t>1319,983</t>
  </si>
  <si>
    <t>Skladba_F42</t>
  </si>
  <si>
    <t>Skladba F.4.2</t>
  </si>
  <si>
    <t>40,5</t>
  </si>
  <si>
    <t>ker_sokl_1</t>
  </si>
  <si>
    <t>22,55</t>
  </si>
  <si>
    <t>vinyl_1</t>
  </si>
  <si>
    <t>309,16</t>
  </si>
  <si>
    <t>314,9</t>
  </si>
  <si>
    <t>37,136</t>
  </si>
  <si>
    <t>Skladba_F41</t>
  </si>
  <si>
    <t>Skladba F.4.1</t>
  </si>
  <si>
    <t>121,92</t>
  </si>
  <si>
    <t>Skladba_F21</t>
  </si>
  <si>
    <t>Skladba F.2.1</t>
  </si>
  <si>
    <t>166,26</t>
  </si>
  <si>
    <t>Skladba_ZP06</t>
  </si>
  <si>
    <t>Skladba ZP 06</t>
  </si>
  <si>
    <t>odkopávky tř. 3</t>
  </si>
  <si>
    <t>46,5</t>
  </si>
  <si>
    <t>zásyp kameninvo</t>
  </si>
  <si>
    <t>56,935</t>
  </si>
  <si>
    <t>zemina</t>
  </si>
  <si>
    <t>89,31</t>
  </si>
  <si>
    <t>OM_vnější</t>
  </si>
  <si>
    <t>omítka vnější</t>
  </si>
  <si>
    <t>14,94</t>
  </si>
  <si>
    <t xml:space="preserve">    5 - Komunikace pozemní</t>
  </si>
  <si>
    <t xml:space="preserve">    765 - Krytina skládaná</t>
  </si>
  <si>
    <t>-1018491717</t>
  </si>
  <si>
    <t>310*0,25</t>
  </si>
  <si>
    <t>122251102</t>
  </si>
  <si>
    <t>Odkopávky a prokopávky nezapažené strojně v hornině třídy těžitelnosti I skupiny 3 přes 20 do 50 m3</t>
  </si>
  <si>
    <t>319297218</t>
  </si>
  <si>
    <t>https://podminky.urs.cz/item/CS_URS_2024_01/122251102</t>
  </si>
  <si>
    <t>310*0,15</t>
  </si>
  <si>
    <t>-1451071783</t>
  </si>
  <si>
    <t>4,8*3,5</t>
  </si>
  <si>
    <t>D.1.1.c.0 Tabulka materiálů a skladeb</t>
  </si>
  <si>
    <t>F.1.0, F.2.1., F.2.2</t>
  </si>
  <si>
    <t>(28,85+25,1+8,5*4+0,545*2+2,26+6,025)*2,95</t>
  </si>
  <si>
    <t>0,5*2,5*1</t>
  </si>
  <si>
    <t>1949488459</t>
  </si>
  <si>
    <t>https://podminky.urs.cz/item/CS_URS_2024_01/162351103</t>
  </si>
  <si>
    <t>-618359623</t>
  </si>
  <si>
    <t>https://podminky.urs.cz/item/CS_URS_2024_01/162351123</t>
  </si>
  <si>
    <t>167151101</t>
  </si>
  <si>
    <t>Nakládání, skládání a překládání neulehlého výkopku nebo sypaniny strojně nakládání, množství do 100 m3, z horniny třídy těžitelnosti I, skupiny 1 až 3</t>
  </si>
  <si>
    <t>-1825633668</t>
  </si>
  <si>
    <t>https://podminky.urs.cz/item/CS_URS_2024_01/167151101</t>
  </si>
  <si>
    <t>-1354928417</t>
  </si>
  <si>
    <t>https://podminky.urs.cz/item/CS_URS_2024_01/171251101</t>
  </si>
  <si>
    <t>(28,85+25,1+8,5*4+0,545*2+2,26+6,025)*(2,95-1)*0,3</t>
  </si>
  <si>
    <t>((28,85+8,5)*2-6)*1,3</t>
  </si>
  <si>
    <t>4,8*3,5-3,3*3</t>
  </si>
  <si>
    <t>(28,85+25,1+8,5*4+0,545*2+2,26+6,025)*(2,95-1)*0,7</t>
  </si>
  <si>
    <t>1901802582</t>
  </si>
  <si>
    <t>z_kamen+z_kamen_II</t>
  </si>
  <si>
    <t>196,684*1,8 'Přepočtené koeficientem množství</t>
  </si>
  <si>
    <t>(2,475*3,315+5,4*11,415+0,795*2,13+3,3*6,54+9*3,535+9*8,5)*0,15</t>
  </si>
  <si>
    <t>1090310672</t>
  </si>
  <si>
    <t>2,77*2,66*0,25</t>
  </si>
  <si>
    <t>(9,6*24,6-2,27*2,165)*0,25</t>
  </si>
  <si>
    <t>0,5*2,5*0,35</t>
  </si>
  <si>
    <t>(2,77+2,665)*2*0,3</t>
  </si>
  <si>
    <t>(9,6+24,6)*2*0,3</t>
  </si>
  <si>
    <t>(2,27+2,165)*2*0,3</t>
  </si>
  <si>
    <t>(0,5+2,5)*2*0,3</t>
  </si>
  <si>
    <t>-1946735500</t>
  </si>
  <si>
    <t>"§17" 8</t>
  </si>
  <si>
    <t>-1684618140</t>
  </si>
  <si>
    <t>4756,4*1,05*0,001</t>
  </si>
  <si>
    <t>1325690948</t>
  </si>
  <si>
    <t>(28,85+25,1+8,5*4+0,765*2+2,245+6,005)*1*0,05</t>
  </si>
  <si>
    <t>(28,85+25,1+8,5*4+0,765*2+2,245+6,005)*0,8*0,5</t>
  </si>
  <si>
    <t>(28,85+25,1+8,5*4+0,765*2+2,245+6,005)*0,5*2</t>
  </si>
  <si>
    <t>97,73</t>
  </si>
  <si>
    <t>1865701327</t>
  </si>
  <si>
    <t>"§17" 9</t>
  </si>
  <si>
    <t>8006,65*1,05*0,001</t>
  </si>
  <si>
    <t>279113151</t>
  </si>
  <si>
    <t>Základové zdi z tvárnic ztraceného bednění včetně výplně z betonu bez zvláštních nároků na vliv prostředí třídy C 25/30, tloušťky zdiva přes 100 do 150 mm</t>
  </si>
  <si>
    <t>-469273872</t>
  </si>
  <si>
    <t>https://podminky.urs.cz/item/CS_URS_2024_01/279113151</t>
  </si>
  <si>
    <t>0,5*1*4</t>
  </si>
  <si>
    <t>-728938342</t>
  </si>
  <si>
    <t>(9*2+1,015*2+2,495+6,28)*0,75</t>
  </si>
  <si>
    <t>(28,6+24,6+9*2)*0,75</t>
  </si>
  <si>
    <t>677657292</t>
  </si>
  <si>
    <t>(2,66+2,023)*2*1*0,25</t>
  </si>
  <si>
    <t>-1023372066</t>
  </si>
  <si>
    <t>(2,66+2,023)*2*1*2</t>
  </si>
  <si>
    <t>-671171809</t>
  </si>
  <si>
    <t>-1932100364</t>
  </si>
  <si>
    <t>D.1.1.b.2 SO.03 Půdorys 1.NP</t>
  </si>
  <si>
    <t>D.1.1.b.5 SO.03 Řezy</t>
  </si>
  <si>
    <t>(2,1+1,6)*2*8,6-1,2*2,17*2</t>
  </si>
  <si>
    <t>(11,7+3,33*3)*3,31-0,9*2,15-1,2*2,17-1,38*2,14-0,9*2,15</t>
  </si>
  <si>
    <t>D.1.1.b.3 SO.03 Půdorys 2.NP</t>
  </si>
  <si>
    <t>(11,7+3,33*3)*3,225-0,9*2,15-1,2*2,17-1,49*2,14-0,9*2,15</t>
  </si>
  <si>
    <t>(9+24,62)*2*6,85+24,4*2-56,75</t>
  </si>
  <si>
    <t>3,8*3,6-2,7*2,3</t>
  </si>
  <si>
    <t>9*3,31-1,4*2,15</t>
  </si>
  <si>
    <t>-854823899</t>
  </si>
  <si>
    <t>(11,7+3,33*3)</t>
  </si>
  <si>
    <t>-1792893064</t>
  </si>
  <si>
    <t>(9+24,62)*2</t>
  </si>
  <si>
    <t>3,8</t>
  </si>
  <si>
    <t>1719842284</t>
  </si>
  <si>
    <t>"PR.01" 16</t>
  </si>
  <si>
    <t>317168026</t>
  </si>
  <si>
    <t>Překlady keramické ploché osazené do maltového lože, výšky překladu 71 mm šířky 145 mm, délky 2250 mm</t>
  </si>
  <si>
    <t>578205153</t>
  </si>
  <si>
    <t>https://podminky.urs.cz/item/CS_URS_2024_01/317168026</t>
  </si>
  <si>
    <t>317168029R</t>
  </si>
  <si>
    <t>Překlady keramické ploché osazené do maltového lože, výšky překladu 71 mm šířky 145 mm, délky 3500 mm</t>
  </si>
  <si>
    <t>-294674913</t>
  </si>
  <si>
    <t>"PR.03" 1</t>
  </si>
  <si>
    <t>-1183720044</t>
  </si>
  <si>
    <t>"PR.09" 3*3</t>
  </si>
  <si>
    <t>-209810898</t>
  </si>
  <si>
    <t>"PR.04" 3*4</t>
  </si>
  <si>
    <t>1691308825</t>
  </si>
  <si>
    <t>"PR.05" 3*2</t>
  </si>
  <si>
    <t>-831121174</t>
  </si>
  <si>
    <t>"PR.06" 3*3</t>
  </si>
  <si>
    <t>-938565409</t>
  </si>
  <si>
    <t>317168060</t>
  </si>
  <si>
    <t>Překlady keramické vysoké osazené do maltového lože, šířky překladu 70 mm výšky 238 mm, délky 3250 mm</t>
  </si>
  <si>
    <t>-2093395673</t>
  </si>
  <si>
    <t>https://podminky.urs.cz/item/CS_URS_2024_01/317168060</t>
  </si>
  <si>
    <t>"PR.08" 3*1</t>
  </si>
  <si>
    <t>2031121995</t>
  </si>
  <si>
    <t>"P1" 0,3*0,25*3,3*2</t>
  </si>
  <si>
    <t>"P2" 0,3*0,25*1,78*1</t>
  </si>
  <si>
    <t>"P3" 0,3*0,25*3,05*3</t>
  </si>
  <si>
    <t>"P4" 0,3*0,25*2,5*1</t>
  </si>
  <si>
    <t>"P5" 0,3*0,25*1,8*1</t>
  </si>
  <si>
    <t>"P6" 0,3*0,25*3,8*1</t>
  </si>
  <si>
    <t>"P7" 0,24*0,25*1,5*1</t>
  </si>
  <si>
    <t>"P8" 0,24*0,25*1,68*1</t>
  </si>
  <si>
    <t>"P9" 0,24*0,25*1,78*1</t>
  </si>
  <si>
    <t>"P1" 0,3*0,25*2,55*1</t>
  </si>
  <si>
    <t>"P2" 0,3*0,25*1,8*2</t>
  </si>
  <si>
    <t>"P3" 0,3*0,25*3,05*2</t>
  </si>
  <si>
    <t>"P4" 0,24*0,25*1,79*1</t>
  </si>
  <si>
    <t>"P5" 0,24*0,25*1,5*1</t>
  </si>
  <si>
    <t>"P6" 0,24*0,25*1,2*1</t>
  </si>
  <si>
    <t>863148504</t>
  </si>
  <si>
    <t>"P1" (0,3+0,25*2)*3,3*2</t>
  </si>
  <si>
    <t>"P2" (0,3+0,25*2)*1,78*1</t>
  </si>
  <si>
    <t>"P3" (0,3+0,25*2)*3,05*3</t>
  </si>
  <si>
    <t>"P4" (0,3+0,25*2)*2,5*1</t>
  </si>
  <si>
    <t>"P5" (0,3+0,25*2)*1,8*1</t>
  </si>
  <si>
    <t>"P6"(0,3+0,25*2)*3,8*1</t>
  </si>
  <si>
    <t>"P7" (0,24+0,25*2)*1,5*1</t>
  </si>
  <si>
    <t>"P8"  (0,24+0,25*2)*1,68*1</t>
  </si>
  <si>
    <t>"P9"  (0,24+0,25*2)*1,78*1</t>
  </si>
  <si>
    <t>"P1" (0,3+0,25*2)*2,55*1</t>
  </si>
  <si>
    <t>"P2" (0,3+0,25*2)*1,8*2</t>
  </si>
  <si>
    <t>"P3" (0,3+0,25*2)*3,05*2</t>
  </si>
  <si>
    <t>"P4" (0,24+0,25*2)*1,79*1</t>
  </si>
  <si>
    <t>"P5" (0,24+0,25*2)*1,5*1</t>
  </si>
  <si>
    <t>"P6" (0,24+0,25*2)*1,2*1</t>
  </si>
  <si>
    <t>1726486532</t>
  </si>
  <si>
    <t>1534894501</t>
  </si>
  <si>
    <t>2,2*0,25*0,2*2</t>
  </si>
  <si>
    <t>87276893</t>
  </si>
  <si>
    <t>2,2*0,25*2*2</t>
  </si>
  <si>
    <t>-1694167829</t>
  </si>
  <si>
    <t>1238868667</t>
  </si>
  <si>
    <t>3080,14*1,05*0,001</t>
  </si>
  <si>
    <t>342244211</t>
  </si>
  <si>
    <t>Příčky jednoduché z cihel děrovaných broušených, na tenkovrstvou maltu, pevnost cihel do P15, tl. příčky 115 mm</t>
  </si>
  <si>
    <t>159075797</t>
  </si>
  <si>
    <t>https://podminky.urs.cz/item/CS_URS_2024_01/342244211</t>
  </si>
  <si>
    <t>(1,48+2+1,3)*3,225-0,8*2,15*3</t>
  </si>
  <si>
    <t>(15,26+3,09*5+1,665+3,24+1,51+3,565)*3,31-0,9*2,15*6-2,2*2,7</t>
  </si>
  <si>
    <t>(1,44+2,215+19+5,43+3,59*6+2,42+12,285+3,43*3)*3,225-0,9*2,15*9-0,8*2,15*4-1,8*2,15</t>
  </si>
  <si>
    <t>348101120</t>
  </si>
  <si>
    <t>Osazení vrat nebo vrátek k oplocení na sloupky zděné nebo betonové, plochy jednotlivě přes 2 do 4 m2</t>
  </si>
  <si>
    <t>-743735591</t>
  </si>
  <si>
    <t>https://podminky.urs.cz/item/CS_URS_2024_01/348101120</t>
  </si>
  <si>
    <t>D.1.1.c.6 Výpis exteriérových dveří</t>
  </si>
  <si>
    <t>"De03" 1</t>
  </si>
  <si>
    <t>61231150R</t>
  </si>
  <si>
    <t>dvoukřídlá otvíravá vjezdová brána 2700x2300 mm, dřeěná výplň s ocelovým rámem, v provedení dle PD</t>
  </si>
  <si>
    <t>1370155509</t>
  </si>
  <si>
    <t>2064928123</t>
  </si>
  <si>
    <t>D.1.2.A.31 Skladba stropu 1.NP</t>
  </si>
  <si>
    <t>411343R</t>
  </si>
  <si>
    <t>stropní panely PPD 100/264 tl. 265 mm</t>
  </si>
  <si>
    <t>-1330854484</t>
  </si>
  <si>
    <t>73,18</t>
  </si>
  <si>
    <t>411344R</t>
  </si>
  <si>
    <t>stropní panely PPD 100/272 tl. 265 mm</t>
  </si>
  <si>
    <t>-1425719281</t>
  </si>
  <si>
    <t>-1751245829</t>
  </si>
  <si>
    <t>(2,1*2,24)*0,2</t>
  </si>
  <si>
    <t>41133915R</t>
  </si>
  <si>
    <t>Řezy, výhraby, ucpávky, ocelové výměny Spiroll</t>
  </si>
  <si>
    <t>-528152130</t>
  </si>
  <si>
    <t>1385745730</t>
  </si>
  <si>
    <t>1,74*1,6</t>
  </si>
  <si>
    <t>(2,24+2,1)*2*0,2</t>
  </si>
  <si>
    <t>489189189</t>
  </si>
  <si>
    <t>1562683885</t>
  </si>
  <si>
    <t>1,6*1,74</t>
  </si>
  <si>
    <t>-418030248</t>
  </si>
  <si>
    <t>2,784</t>
  </si>
  <si>
    <t>720779684</t>
  </si>
  <si>
    <t>2,24*2,1*0,2*200*0,001</t>
  </si>
  <si>
    <t>-132654704</t>
  </si>
  <si>
    <t>"V1" (0,3*0,16+0,265*0,15)*41</t>
  </si>
  <si>
    <t>"V2" (0,3*0,16+0,265*0,18)*1,69</t>
  </si>
  <si>
    <t>"V3" 0,3*0,425*26,57</t>
  </si>
  <si>
    <t>"V4" 0,24*0,16*9</t>
  </si>
  <si>
    <t>"V5" (0,24*0,16+0,12*0,265)*14,75</t>
  </si>
  <si>
    <t>"V1" 0,3*0,25*68,4</t>
  </si>
  <si>
    <t>-1329667306</t>
  </si>
  <si>
    <t>"V1" (0,3+0,5)*41</t>
  </si>
  <si>
    <t>"V2" (0,3+0,5)*1,69</t>
  </si>
  <si>
    <t>"V3" 0,5*2*26,57</t>
  </si>
  <si>
    <t>"V4" 0,2*2*9</t>
  </si>
  <si>
    <t>"V5" (0,5+0,25)*14,75</t>
  </si>
  <si>
    <t>"V1" 0,3*2*68,4</t>
  </si>
  <si>
    <t>1940094146</t>
  </si>
  <si>
    <t>-1493358298</t>
  </si>
  <si>
    <t>D.1.2.09 Schéma výztuže trámů a věnců</t>
  </si>
  <si>
    <t>"věnce, překlady" 3101,5*1,05*0,001</t>
  </si>
  <si>
    <t>38395171</t>
  </si>
  <si>
    <t>1878043243</t>
  </si>
  <si>
    <t>-1701500139</t>
  </si>
  <si>
    <t>Komunikace pozemní</t>
  </si>
  <si>
    <t>564751101</t>
  </si>
  <si>
    <t>Podklad nebo kryt z kameniva hrubého drceného vel. 32-63 mm s rozprostřením a zhutněním plochy jednotlivě do 100 m2, po zhutnění tl. 150 mm</t>
  </si>
  <si>
    <t>305122203</t>
  </si>
  <si>
    <t>https://podminky.urs.cz/item/CS_URS_2024_01/564751101</t>
  </si>
  <si>
    <t>D.1.1.1 SO.03 Technická zpráva</t>
  </si>
  <si>
    <t>ZP.06</t>
  </si>
  <si>
    <t>564831011R</t>
  </si>
  <si>
    <t>Podklad ze štěrkodrti ŠD vel. 4-8 mm s rozprostřením a zhutněním plochy jednotlivě do 100 m2, po zhutnění tl. 100 mm</t>
  </si>
  <si>
    <t>1452574727</t>
  </si>
  <si>
    <t>-1633314134</t>
  </si>
  <si>
    <t>210509786</t>
  </si>
  <si>
    <t>"W.2.5" (2,1+1,6)*2*8,6-1,2*2,17*2+(1,2+2,17*2)*0,25*2</t>
  </si>
  <si>
    <t>"W.1.1, W.1.2" (9+24,62)*2*6,85+24,4*2-56,75+ostění_1*0,3</t>
  </si>
  <si>
    <t>D.1.1.b.6 SO.03 Řezy</t>
  </si>
  <si>
    <t>((15,26+3,09*5+1,665+3,24+1,51+3,565)*3,31-0,9*2,15*6-2,2*2,7)*2</t>
  </si>
  <si>
    <t>((1,44+2,215+19+5,43+3,59*6+2,42+12,285+3,43*3)*3,225-0,9*2,15*9-0,8*2,15*4-1,8*2,15)*2</t>
  </si>
  <si>
    <t>W.2.4</t>
  </si>
  <si>
    <t>((1,48+2+1,3)*3,225-0,8*2,15*3)*2</t>
  </si>
  <si>
    <t>((11,7+3,33*3)*3,31-0,9*2,15-1,2*2,17-1,38*2,14-0,9*2,15)*2</t>
  </si>
  <si>
    <t>(9*3,31-1,4*2,15)*2</t>
  </si>
  <si>
    <t>((11,7+3,33*3)*3,225-0,9*2,15-1,2*2,17-1,49*2,14-0,9*2,15)*2</t>
  </si>
  <si>
    <t>1452581256</t>
  </si>
  <si>
    <t>-2031702535</t>
  </si>
  <si>
    <t>-2094404072</t>
  </si>
  <si>
    <t>622131101</t>
  </si>
  <si>
    <t>Podkladní a spojovací vrstva vnějších omítaných ploch cementový postřik nanášený ručně celoplošně stěn</t>
  </si>
  <si>
    <t>1059232850</t>
  </si>
  <si>
    <t>https://podminky.urs.cz/item/CS_URS_2024_01/622131101</t>
  </si>
  <si>
    <t>(3,8*3,6-2,7*2,3)*2</t>
  </si>
  <si>
    <t>-344240028</t>
  </si>
  <si>
    <t>1328063741</t>
  </si>
  <si>
    <t>"Sokl" (9,99+24,99)*2*0,5</t>
  </si>
  <si>
    <t>110,08*1,05 'Přepočtené koeficientem množství</t>
  </si>
  <si>
    <t>1995324463</t>
  </si>
  <si>
    <t>(9,99+24,99)*2*0,4</t>
  </si>
  <si>
    <t>-436756832</t>
  </si>
  <si>
    <t>KZS_EPS180+ostění*0,2</t>
  </si>
  <si>
    <t>-463976854</t>
  </si>
  <si>
    <t>240812489</t>
  </si>
  <si>
    <t>48,28</t>
  </si>
  <si>
    <t>4*7</t>
  </si>
  <si>
    <t>76,28*1,05 'Přepočtené koeficientem množství</t>
  </si>
  <si>
    <t>-549782068</t>
  </si>
  <si>
    <t>30,9*1,05 'Přepočtené koeficientem množství</t>
  </si>
  <si>
    <t>-431107670</t>
  </si>
  <si>
    <t>20,5*1,05 'Přepočtené koeficientem množství</t>
  </si>
  <si>
    <t>622151001</t>
  </si>
  <si>
    <t>Penetrační nátěr vnějších pastovitých tenkovrstvých omítek akrylátový stěn</t>
  </si>
  <si>
    <t>-624463026</t>
  </si>
  <si>
    <t>https://podminky.urs.cz/item/CS_URS_2024_01/622151001</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</si>
  <si>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</si>
  <si>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</si>
  <si>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-149357027</t>
  </si>
  <si>
    <t>https://podminky.urs.cz/item/CS_URS_2024_01/622211041</t>
  </si>
  <si>
    <t>W.1.2</t>
  </si>
  <si>
    <t>D.1.1.b.6 SO.03 Pohledy</t>
  </si>
  <si>
    <t>D.1.1.b.7 SO.03 Pohledy</t>
  </si>
  <si>
    <t>(9,99+24,99)*2*6,85+24*2-56,75</t>
  </si>
  <si>
    <t>28375953</t>
  </si>
  <si>
    <t>deska EPS 70 fasádní λ=0,039 tl 180mm</t>
  </si>
  <si>
    <t>746244175</t>
  </si>
  <si>
    <t>470,476*1,05 'Přepočtené koeficientem množství</t>
  </si>
  <si>
    <t>622212001</t>
  </si>
  <si>
    <t>Montáž kontaktního zateplení vnějšího ostění, nadpraží nebo parapetu lepením z polystyrenových desek (dodávka ve specifikaci) hloubky špalet do 200 mm, tloušťky desek do 40 mm</t>
  </si>
  <si>
    <t>308645962</t>
  </si>
  <si>
    <t>https://podminky.urs.cz/item/CS_URS_2024_01/622212001</t>
  </si>
  <si>
    <t>622251101</t>
  </si>
  <si>
    <t>Montáž kontaktního zateplení lepením a mechanickým kotvením Příplatek k cenám za zápustnou montáž kotev s použitím tepelněizolačních zátek na vnější stěny z polystyrenu</t>
  </si>
  <si>
    <t>374325079</t>
  </si>
  <si>
    <t>https://podminky.urs.cz/item/CS_URS_2024_01/622251101</t>
  </si>
  <si>
    <t>622323111</t>
  </si>
  <si>
    <t>Omítka vápenocementová vnějších ploch hladkých hladká, nanášená na neomítnutý bezesparý podklad, tloušťky do 5 mm ručně stěn</t>
  </si>
  <si>
    <t>-192275899</t>
  </si>
  <si>
    <t>https://podminky.urs.cz/item/CS_URS_2024_01/622323111</t>
  </si>
  <si>
    <t>622511112</t>
  </si>
  <si>
    <t>Omítka tenkovrstvá akrylátová vnějších ploch probarvená bez penetrace mozaiková střednězrnná stěn</t>
  </si>
  <si>
    <t>-1556248624</t>
  </si>
  <si>
    <t>https://podminky.urs.cz/item/CS_URS_2024_01/622511112</t>
  </si>
  <si>
    <t>-940531218</t>
  </si>
  <si>
    <t>(9,99+24,99)*2</t>
  </si>
  <si>
    <t>-536915141</t>
  </si>
  <si>
    <t>69,96*1,05 'Přepočtené koeficientem množství</t>
  </si>
  <si>
    <t>-5504165</t>
  </si>
  <si>
    <t>488202633</t>
  </si>
  <si>
    <t>-1069295442</t>
  </si>
  <si>
    <t>-1295602548</t>
  </si>
  <si>
    <t>-729803330</t>
  </si>
  <si>
    <t>2011310853</t>
  </si>
  <si>
    <t>1186167163</t>
  </si>
  <si>
    <t>2,2*0,5*3,03*1,3*0,001*2</t>
  </si>
  <si>
    <t>63245123</t>
  </si>
  <si>
    <t>1418820358</t>
  </si>
  <si>
    <t>https://podminky.urs.cz/item/CS_URS_2024_01/63245123</t>
  </si>
  <si>
    <t>Skladba_F21*4</t>
  </si>
  <si>
    <t>Skladba_F22*4</t>
  </si>
  <si>
    <t>1362662679</t>
  </si>
  <si>
    <t>"OV.26" 61,6*0,4</t>
  </si>
  <si>
    <t>-361085047</t>
  </si>
  <si>
    <t>"OV.34" 87,2</t>
  </si>
  <si>
    <t>660641022</t>
  </si>
  <si>
    <t xml:space="preserve">"Di14" 1 </t>
  </si>
  <si>
    <t>1725926761</t>
  </si>
  <si>
    <t>1591331354</t>
  </si>
  <si>
    <t>440442422</t>
  </si>
  <si>
    <t>-958157215</t>
  </si>
  <si>
    <t>55331561R</t>
  </si>
  <si>
    <t>zárubeň jednokřídlá ocelová pro bezfalcové dveře  rozměru 800/2100mm, s PO EW 15 DP3, s polodrážkou pro TPE, tři dveřní závěsy, žárově pozinkovaný plech tl. 1,5 mm, dodatečná montáž do otvoru, práškový nástřik</t>
  </si>
  <si>
    <t>337315203</t>
  </si>
  <si>
    <t>zárubeň jednokřídlá ocelová pro bezfalcové dveře  rozměru 800/2100mm, s PO EW 30 DP3, s polodrážkou pro TPE, tři dveřní závěsy, žárově pozinkovaný plech tl. 1,5 mm, dodatečná montáž do otvoru, práškový nástřik</t>
  </si>
  <si>
    <t>-2009103603</t>
  </si>
  <si>
    <t>55331563R</t>
  </si>
  <si>
    <t>zárubeň jednokřídlá ocelová pro bezfalcové dveře  rozměru 900/2100mm, s PO Ei 30 DP3, s polodrážkou pro TPE, tři dveřní závěsy, žárově pozinkovaný plech tl. 1,5 mm, dodatečná montáž do otvoru, práškový nástřik</t>
  </si>
  <si>
    <t>-107200186</t>
  </si>
  <si>
    <t>642945112</t>
  </si>
  <si>
    <t>Osazování ocelových zárubní protipožárních nebo protiplynových dveří do vynechaného otvoru, s obetonováním, dveří dvoukřídlových přes 2,5 do 6,5 m2</t>
  </si>
  <si>
    <t>1396115014</t>
  </si>
  <si>
    <t>https://podminky.urs.cz/item/CS_URS_2024_01/642945112</t>
  </si>
  <si>
    <t>zárubeň jednokřídlá ocelová pro bezfalcové dveře  rozměru 1300/2100mm, s PO EW 30 DP3, s polodrážkou pro TPE, tři dveřní závěsy, žárově pozinkovaný plech tl. 1,5 mm, dodatečná montáž do otvoru, práškový nástřik</t>
  </si>
  <si>
    <t>-1961848984</t>
  </si>
  <si>
    <t>916231211R</t>
  </si>
  <si>
    <t>Osazení chodníkového obrubníku betonového - volně loženého</t>
  </si>
  <si>
    <t>1564722619</t>
  </si>
  <si>
    <t>Skladba_ZP06*3</t>
  </si>
  <si>
    <t>59217002</t>
  </si>
  <si>
    <t>obrubník zahradní betonový šedý 1000x50x200mm</t>
  </si>
  <si>
    <t>1841083634</t>
  </si>
  <si>
    <t>108*1,02 'Přepočtené koeficientem množství</t>
  </si>
  <si>
    <t>916371214R</t>
  </si>
  <si>
    <t>Osazení skrytého obrubníku z pozinkované oceli včetně začištění</t>
  </si>
  <si>
    <t>470261797</t>
  </si>
  <si>
    <t>15,5</t>
  </si>
  <si>
    <t>27245176R</t>
  </si>
  <si>
    <t>obrubník neviditelný z pozinkované oceli, výška 140 mm</t>
  </si>
  <si>
    <t>555309189</t>
  </si>
  <si>
    <t>15,5*1,05 'Přepočtené koeficientem množství</t>
  </si>
  <si>
    <t>936174311</t>
  </si>
  <si>
    <t>Montáž stojanu na kola přichyceného kotevními šrouby 5 kol</t>
  </si>
  <si>
    <t>1149390262</t>
  </si>
  <si>
    <t>https://podminky.urs.cz/item/CS_URS_2024_01/936174311</t>
  </si>
  <si>
    <t>"OV.27" 3</t>
  </si>
  <si>
    <t>74910151R</t>
  </si>
  <si>
    <t>stojan na kola na 5 kol , š. 1420 mm, délka 330 mm, výška 400 mm, pozinkovaná ocel</t>
  </si>
  <si>
    <t>1984769435</t>
  </si>
  <si>
    <t>95*2+26,6*7*2</t>
  </si>
  <si>
    <t>200,16+195,34</t>
  </si>
  <si>
    <t>949311111</t>
  </si>
  <si>
    <t>Lešení trubkové do šachet (výtahových, potrubních) o půdorysné ploše do 6 m2, výšky do 10 m montáž</t>
  </si>
  <si>
    <t>1180655559</t>
  </si>
  <si>
    <t>https://podminky.urs.cz/item/CS_URS_2024_01/949311111</t>
  </si>
  <si>
    <t>949311211</t>
  </si>
  <si>
    <t>Lešení trubkové do šachet (výtahových, potrubních) o půdorysné ploše do 6 m2, výšky do 10 m příplatek k ceně za každý den použití</t>
  </si>
  <si>
    <t>-1098362450</t>
  </si>
  <si>
    <t>https://podminky.urs.cz/item/CS_URS_2024_01/949311211</t>
  </si>
  <si>
    <t>8*30</t>
  </si>
  <si>
    <t>949311811</t>
  </si>
  <si>
    <t>Lešení trubkové do šachet (výtahových, potrubních) o půdorysné ploše do 6 m2, výšky do 10 m demontáž</t>
  </si>
  <si>
    <t>-872314462</t>
  </si>
  <si>
    <t>https://podminky.urs.cz/item/CS_URS_2024_01/949311811</t>
  </si>
  <si>
    <t>1335716901</t>
  </si>
  <si>
    <t>8,8*1,25</t>
  </si>
  <si>
    <t>-2001664145</t>
  </si>
  <si>
    <t>"TV.01" 31</t>
  </si>
  <si>
    <t>957123195</t>
  </si>
  <si>
    <t>-582923359</t>
  </si>
  <si>
    <t>"OV.06" 1</t>
  </si>
  <si>
    <t>2028470866</t>
  </si>
  <si>
    <t>"OV.02" 2</t>
  </si>
  <si>
    <t>-1370299512</t>
  </si>
  <si>
    <t>44932211</t>
  </si>
  <si>
    <t>přístroj hasicí ruční sněhový KS 5 BG</t>
  </si>
  <si>
    <t>-1254719125</t>
  </si>
  <si>
    <t>1958054640</t>
  </si>
  <si>
    <t>1765582667</t>
  </si>
  <si>
    <t>678739749</t>
  </si>
  <si>
    <t>D.1.1.b.2.SO.03 Půdorys 1.NP</t>
  </si>
  <si>
    <t>"§07" 37</t>
  </si>
  <si>
    <t>D.1.1.b.3.SO.03 Půdorys 2.NP</t>
  </si>
  <si>
    <t>"§07" 43</t>
  </si>
  <si>
    <t>245235896</t>
  </si>
  <si>
    <t>"§09" 0,6*0,3*0,3*1</t>
  </si>
  <si>
    <t>1737863357</t>
  </si>
  <si>
    <t>"§09" 2,2*3</t>
  </si>
  <si>
    <t>"§09" 2,2*1</t>
  </si>
  <si>
    <t>Vnitrostaveništní doprava suti a vybouraných hmot vodorovně do 50 m s naložením ručně pro budovy a haly výšky přes 9 do 12 m</t>
  </si>
  <si>
    <t>771932003</t>
  </si>
  <si>
    <t>https://podminky.urs.cz/item/CS_URS_2024_01/997013213</t>
  </si>
  <si>
    <t>Odvoz suti a vybouraných hmot na skládku nebo meziskládku se složením, na vzdálenost Příplatek k ceně za každý další započatý 1 km přes 1 km</t>
  </si>
  <si>
    <t>-659438945</t>
  </si>
  <si>
    <t>https://podminky.urs.cz/item/CS_URS_2024_01/997013509</t>
  </si>
  <si>
    <t>11,936*15 'Přepočtené koeficientem množství</t>
  </si>
  <si>
    <t>Odvoz suti a vybouraných hmot z meziskládky na skládku s naložením a se složením, na vzdálenost do 1 km</t>
  </si>
  <si>
    <t>-491082917</t>
  </si>
  <si>
    <t>https://podminky.urs.cz/item/CS_URS_2024_01/997013511</t>
  </si>
  <si>
    <t>850155159</t>
  </si>
  <si>
    <t>https://podminky.urs.cz/item/CS_URS_2024_01/997013631</t>
  </si>
  <si>
    <t>-827791280</t>
  </si>
  <si>
    <t>237,4-4,82+7,33</t>
  </si>
  <si>
    <t>239,91*0,0003 'Přepočtené koeficientem množství</t>
  </si>
  <si>
    <t>68,4*1,575</t>
  </si>
  <si>
    <t>11,5*1,25</t>
  </si>
  <si>
    <t>122,105*0,00034 'Přepočtené koeficientem množství</t>
  </si>
  <si>
    <t>239,91*1,1655 'Přepočtené koeficientem množství</t>
  </si>
  <si>
    <t>122,105*1,221 'Přepočtené koeficientem množství</t>
  </si>
  <si>
    <t>D.1.1.b.5 SO.03 Řez A-A</t>
  </si>
  <si>
    <t>D.1.1.c.9.1 Detail D1</t>
  </si>
  <si>
    <t>68,4</t>
  </si>
  <si>
    <t>54062033</t>
  </si>
  <si>
    <t>"OV.28" 1</t>
  </si>
  <si>
    <t>"OV.29" 6</t>
  </si>
  <si>
    <t>807541930</t>
  </si>
  <si>
    <t>2038300244</t>
  </si>
  <si>
    <t>-870556952</t>
  </si>
  <si>
    <t>11,5</t>
  </si>
  <si>
    <t>713114115</t>
  </si>
  <si>
    <t>Tepelná foukaná izolace vodorovných konstrukcí z celulózových vláken otevřená volně foukaná, tloušťky vrstvy přes 350 do 500 mm</t>
  </si>
  <si>
    <t>-665340847</t>
  </si>
  <si>
    <t>https://podminky.urs.cz/item/CS_URS_2024_01/713114115</t>
  </si>
  <si>
    <t>Skladba_R22*0,48</t>
  </si>
  <si>
    <t>1842116292</t>
  </si>
  <si>
    <t>"C.1.13" 3,43</t>
  </si>
  <si>
    <t>-1000032756</t>
  </si>
  <si>
    <t>3,43*1,05 'Přepočtené koeficientem množství</t>
  </si>
  <si>
    <t>Skladba_F21*2</t>
  </si>
  <si>
    <t>362,99*1,05 'Přepočtené koeficientem množství</t>
  </si>
  <si>
    <t>28375030</t>
  </si>
  <si>
    <t>deska EPS 150 pro konstrukce s vysokým zatížením λ=0,035 tl 90mm</t>
  </si>
  <si>
    <t>1168174905</t>
  </si>
  <si>
    <t>30,47*1,05 'Přepočtené koeficientem množství</t>
  </si>
  <si>
    <t>162,42*1,05 'Přepočtené koeficientem množství</t>
  </si>
  <si>
    <t>28376555</t>
  </si>
  <si>
    <t>deska polystyrénová pro snížení kročejového hluku (max. zatížení 4 kN/m2) tl 50mm</t>
  </si>
  <si>
    <t>413463242</t>
  </si>
  <si>
    <t>107,73*1,05 'Přepočtené koeficientem množství</t>
  </si>
  <si>
    <t>2054344690</t>
  </si>
  <si>
    <t>1103236437</t>
  </si>
  <si>
    <t>1840739918</t>
  </si>
  <si>
    <t>"OV.03" 2</t>
  </si>
  <si>
    <t>-330365357</t>
  </si>
  <si>
    <t>742420021</t>
  </si>
  <si>
    <t>Montáž společné televizní antény antenního stožáru včetně upevňovacího materiálu</t>
  </si>
  <si>
    <t>851850621</t>
  </si>
  <si>
    <t>https://podminky.urs.cz/item/CS_URS_2024_01/742420021</t>
  </si>
  <si>
    <t>"ZV.02"  1</t>
  </si>
  <si>
    <t>31686016R</t>
  </si>
  <si>
    <t>stožár s držákem, prum 42 mm, pozinkovaná ocel</t>
  </si>
  <si>
    <t>-1728896486</t>
  </si>
  <si>
    <t>-687967787</t>
  </si>
  <si>
    <t>751000001R</t>
  </si>
  <si>
    <t>Kompletní dodávka a osazení chladícího boxu 2400x2200x2460 mm, včetně podlahy, dveře se zámkem a nástěné chladící jednotky</t>
  </si>
  <si>
    <t>-877357638</t>
  </si>
  <si>
    <t>"OV.33"1</t>
  </si>
  <si>
    <t>158926038</t>
  </si>
  <si>
    <t>762083122</t>
  </si>
  <si>
    <t>Impregnace řeziva máčením proti dřevokaznému hmyzu, houbám a plísním, třída ohrožení 3 a 4 (dřevo v exteriéru)</t>
  </si>
  <si>
    <t>764494949</t>
  </si>
  <si>
    <t>https://podminky.urs.cz/item/CS_URS_2024_01/762083122</t>
  </si>
  <si>
    <t>Skladba_R21*3,3*0,06*0,04*1,05</t>
  </si>
  <si>
    <t>26*6,7*2*0,06*0,04*1,05</t>
  </si>
  <si>
    <t>762342214</t>
  </si>
  <si>
    <t>Montáž laťování střech jednoduchých sklonu do 60° při osové vzdálenosti latí přes 150 do 360 mm</t>
  </si>
  <si>
    <t>-2075805185</t>
  </si>
  <si>
    <t>https://podminky.urs.cz/item/CS_URS_2024_01/762342214</t>
  </si>
  <si>
    <t>60514101</t>
  </si>
  <si>
    <t>řezivo jehličnaté lať 10-25cm2</t>
  </si>
  <si>
    <t>106424879</t>
  </si>
  <si>
    <t>762342511</t>
  </si>
  <si>
    <t>Montáž laťování montáž kontralatí na podklad bez tepelné izolace</t>
  </si>
  <si>
    <t>-1430256958</t>
  </si>
  <si>
    <t>https://podminky.urs.cz/item/CS_URS_2024_01/762342511</t>
  </si>
  <si>
    <t>26*6,7*2</t>
  </si>
  <si>
    <t>1717170917</t>
  </si>
  <si>
    <t>762395000</t>
  </si>
  <si>
    <t>Spojovací prostředky krovů, bednění a laťování, nadstřešních konstrukcí svorníky, prkna, hřebíky, pásová ocel, vruty</t>
  </si>
  <si>
    <t>-1597354438</t>
  </si>
  <si>
    <t>https://podminky.urs.cz/item/CS_URS_2024_01/762395000</t>
  </si>
  <si>
    <t>762810023R</t>
  </si>
  <si>
    <t>Záklop stropů z dřevoštěpkových desek OSB šroubovaných na trámy na pero a drážku, tloušťky desky 15 mm, spáry prolepovat PUR lepidlem a přelepit parotěsnou páskou</t>
  </si>
  <si>
    <t>1390572268</t>
  </si>
  <si>
    <t>R.2.2</t>
  </si>
  <si>
    <t>D.1.1.b.3.SO.03 Řezy</t>
  </si>
  <si>
    <t>D.1.1.b.4 SO.03 Půdorys střechy</t>
  </si>
  <si>
    <t>9,6*25</t>
  </si>
  <si>
    <t>762895000</t>
  </si>
  <si>
    <t>Spojovací prostředky záklopu stropů, stropnic, podbíjení hřebíky, svorníky</t>
  </si>
  <si>
    <t>-1849518455</t>
  </si>
  <si>
    <t>https://podminky.urs.cz/item/CS_URS_2024_01/762895000</t>
  </si>
  <si>
    <t>Skladba_R22*0,015</t>
  </si>
  <si>
    <t>762951013</t>
  </si>
  <si>
    <t>Montáž terasy podkladního roštu, z profilů dřevoplastových nebo hliníkových, osové vzdálenosti podpěr šroubovaných do podkladu, osové vzdálenosti podpěr do 500 mm</t>
  </si>
  <si>
    <t>-903178979</t>
  </si>
  <si>
    <t>https://podminky.urs.cz/item/CS_URS_2024_01/762951013</t>
  </si>
  <si>
    <t>60791138R</t>
  </si>
  <si>
    <t>profil podkladový dřevoplastový pro terasová dřevoplastová prkna 40x60mm</t>
  </si>
  <si>
    <t>-1868274245</t>
  </si>
  <si>
    <t>762952044</t>
  </si>
  <si>
    <t>Montáž terasy nášlapné vrstvy z prken z dřevoplastu spojovaných skrytými spojkami na podkladní rošt dřevoplastový, šířky do 140 mm</t>
  </si>
  <si>
    <t>-1315107787</t>
  </si>
  <si>
    <t>https://podminky.urs.cz/item/CS_URS_2024_01/762952044</t>
  </si>
  <si>
    <t>60791110R</t>
  </si>
  <si>
    <t>prkno terasové dřevoplastové š 138 mm tl 25 mm</t>
  </si>
  <si>
    <t>1121587659</t>
  </si>
  <si>
    <t>Skladba_ZP06*8</t>
  </si>
  <si>
    <t>240*1,1 'Přepočtené koeficientem množství</t>
  </si>
  <si>
    <t>762952111</t>
  </si>
  <si>
    <t>Montáž terasy nášlapné vrstvy z prken z dřevoplastu spojovaných skrytými spojkami na podkladní rošt ukončovací lišty připevněné šroubováním</t>
  </si>
  <si>
    <t>1898551517</t>
  </si>
  <si>
    <t>https://podminky.urs.cz/item/CS_URS_2024_01/762952111</t>
  </si>
  <si>
    <t>60791132</t>
  </si>
  <si>
    <t>profil dokončovací krycí dřevoplastový v 120mm</t>
  </si>
  <si>
    <t>134145131</t>
  </si>
  <si>
    <t>15,5*1,1</t>
  </si>
  <si>
    <t>802404857</t>
  </si>
  <si>
    <t>1567089884</t>
  </si>
  <si>
    <t>"C.1.06" 15,14</t>
  </si>
  <si>
    <t>"C.1.07" 5,23</t>
  </si>
  <si>
    <t>"C.1.08" 5,23</t>
  </si>
  <si>
    <t>"C.1.10" 11,72</t>
  </si>
  <si>
    <t>"C.1.11" 8,29</t>
  </si>
  <si>
    <t>"C.2.03" 4,66</t>
  </si>
  <si>
    <t>"C.2.04" 6,27</t>
  </si>
  <si>
    <t>1776909593</t>
  </si>
  <si>
    <t>"C.2.10" 8,24</t>
  </si>
  <si>
    <t>"C.2.11" 18,79</t>
  </si>
  <si>
    <t>763132112R</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</si>
  <si>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100 mm 40 kg/m3, EI Z/S 30/40</t>
  </si>
  <si>
    <t>374140756</t>
  </si>
  <si>
    <t>195,34-3,52</t>
  </si>
  <si>
    <t>763135101</t>
  </si>
  <si>
    <t>Montáž sádrokartonového podhledu kazetového demontovatelného, velikosti kazet 600x600 mm včetně zavěšené nosné konstrukce viditelné</t>
  </si>
  <si>
    <t>618455539</t>
  </si>
  <si>
    <t>https://podminky.urs.cz/item/CS_URS_2024_01/763135101</t>
  </si>
  <si>
    <t>C.1.3</t>
  </si>
  <si>
    <t>"C.1.01" 7,08</t>
  </si>
  <si>
    <t>"C.1.02" 33,8</t>
  </si>
  <si>
    <t>"C.1.03" 16,32</t>
  </si>
  <si>
    <t>"C.1.04" 3,88</t>
  </si>
  <si>
    <t>"C.1.05" 12,02</t>
  </si>
  <si>
    <t>"C.1.06" 60,84</t>
  </si>
  <si>
    <t>"C.1.09" 14,99</t>
  </si>
  <si>
    <t>"C.1.12" 2,19</t>
  </si>
  <si>
    <t>"C.2.01" 32,2</t>
  </si>
  <si>
    <t>"C.2.02" 20,98</t>
  </si>
  <si>
    <t>"C.2.05" 11,97</t>
  </si>
  <si>
    <t>"C.2.06" 16,39</t>
  </si>
  <si>
    <t>"C.2.07" 18,31</t>
  </si>
  <si>
    <t>"C.2.08" 8,44</t>
  </si>
  <si>
    <t>"C.2.09" 8,44</t>
  </si>
  <si>
    <t>"C.2.12" 8,08</t>
  </si>
  <si>
    <t>"C.2.13" 16,17</t>
  </si>
  <si>
    <t>"C.2.14" 2,54</t>
  </si>
  <si>
    <t>"C.2.15" 8,17</t>
  </si>
  <si>
    <t>"C.2.16" 2,19</t>
  </si>
  <si>
    <t>59030596</t>
  </si>
  <si>
    <t>podhled kazetový demontovatelný bílý pískový bez děrování hrana rovná tl 8mm 600x600mm</t>
  </si>
  <si>
    <t>-104644103</t>
  </si>
  <si>
    <t>305*1,05 'Přepočtené koeficientem množství</t>
  </si>
  <si>
    <t>1536465888</t>
  </si>
  <si>
    <t>245202730</t>
  </si>
  <si>
    <t>59030701R</t>
  </si>
  <si>
    <t>revizní dvířka do sdk stěny 200x300 mm, běžný  provozy</t>
  </si>
  <si>
    <t>-1670998071</t>
  </si>
  <si>
    <t>-210483295</t>
  </si>
  <si>
    <t>"LW.01" (0,5+1,85+1,85+0,5)*3,09</t>
  </si>
  <si>
    <t>"LW.01" (1,3+0,95+1,48+0,95+0,95)*3,09</t>
  </si>
  <si>
    <t>1452402734</t>
  </si>
  <si>
    <t>200,3+256</t>
  </si>
  <si>
    <t>763732113</t>
  </si>
  <si>
    <t>Montáž střešní konstrukce z vazníků příhradových, konstrukční délky do 9,0 m</t>
  </si>
  <si>
    <t>572842404</t>
  </si>
  <si>
    <t>https://podminky.urs.cz/item/CS_URS_2024_01/763732113</t>
  </si>
  <si>
    <t>9,6*26</t>
  </si>
  <si>
    <t>60512201R</t>
  </si>
  <si>
    <t>příhradový vazník sedlový sušený impregnovaný dl do 12,5m</t>
  </si>
  <si>
    <t>-746701150</t>
  </si>
  <si>
    <t>249,6*1,05 'Přepočtené koeficientem množství</t>
  </si>
  <si>
    <t>764222403</t>
  </si>
  <si>
    <t>Oplechování střešních prvků z hliníkového plechu štítu závětrnou lištou rš 250 mm</t>
  </si>
  <si>
    <t>1601322582</t>
  </si>
  <si>
    <t>https://podminky.urs.cz/item/CS_URS_2024_01/764222403</t>
  </si>
  <si>
    <t>"KV.02" 26,5</t>
  </si>
  <si>
    <t>764222431</t>
  </si>
  <si>
    <t>Oplechování střešních prvků z hliníkového plechu okapu okapovým plechem střechy rovné rš 150 mm</t>
  </si>
  <si>
    <t>1319868743</t>
  </si>
  <si>
    <t>https://podminky.urs.cz/item/CS_URS_2024_01/764222431</t>
  </si>
  <si>
    <t>"KV.01" 50</t>
  </si>
  <si>
    <t>764225406R</t>
  </si>
  <si>
    <t>Oplechování horních ploch zdí a nadezdívek (atik) z hliníkového plechu celoplošně lepené rš 450 mm</t>
  </si>
  <si>
    <t>54741473</t>
  </si>
  <si>
    <t>"KV.09" 3,8</t>
  </si>
  <si>
    <t>764225446</t>
  </si>
  <si>
    <t>Oplechování horních ploch zdí a nadezdívek (atik) z hliníkového plechu Příplatek k cenám za zvýšenou pracnost při provedení rohu nebo koutu přes rš 400 mm</t>
  </si>
  <si>
    <t>-803179177</t>
  </si>
  <si>
    <t>https://podminky.urs.cz/item/CS_URS_2024_01/764225446</t>
  </si>
  <si>
    <t>-722082289</t>
  </si>
  <si>
    <t>"KV.03" 5*2,75</t>
  </si>
  <si>
    <t>"KV.04" 1*2,25</t>
  </si>
  <si>
    <t>"KV.05" 3*1,5</t>
  </si>
  <si>
    <t>-83711816</t>
  </si>
  <si>
    <t>764521404</t>
  </si>
  <si>
    <t>Žlab podokapní z hliníkového plechu včetně háků a čel půlkruhový rš 330 mm</t>
  </si>
  <si>
    <t>676436262</t>
  </si>
  <si>
    <t>https://podminky.urs.cz/item/CS_URS_2024_01/764521404</t>
  </si>
  <si>
    <t>"KV.06" 2*25</t>
  </si>
  <si>
    <t>764521464R</t>
  </si>
  <si>
    <t>Žlab podokapní z hliníkového plechu včetně háků a čel kotlík hranatý, rš žlabu/průměr svodu 330/120 mm</t>
  </si>
  <si>
    <t>362531802</t>
  </si>
  <si>
    <t>"KV.08" 4</t>
  </si>
  <si>
    <t>1224972456</t>
  </si>
  <si>
    <t>"KV.07" 4*7,2</t>
  </si>
  <si>
    <t>765</t>
  </si>
  <si>
    <t>Krytina skládaná</t>
  </si>
  <si>
    <t>765111201</t>
  </si>
  <si>
    <t>Montáž krytiny keramické okapové hrany s okapním větracím pásem</t>
  </si>
  <si>
    <t>-1530316351</t>
  </si>
  <si>
    <t>https://podminky.urs.cz/item/CS_URS_2024_01/765111201</t>
  </si>
  <si>
    <t>"OV.36" 50</t>
  </si>
  <si>
    <t>19422000R</t>
  </si>
  <si>
    <t>pás Al okapní ochranný a větrací šířky 75mm</t>
  </si>
  <si>
    <t>-58158590</t>
  </si>
  <si>
    <t>50*1,05 'Přepočtené koeficientem množství</t>
  </si>
  <si>
    <t>765113011</t>
  </si>
  <si>
    <t>Krytina keramická drážková sklonu střechy do 30° na sucho velkoformátová (do 12ks/m2) režná</t>
  </si>
  <si>
    <t>427182408</t>
  </si>
  <si>
    <t>https://podminky.urs.cz/item/CS_URS_2024_01/765113011</t>
  </si>
  <si>
    <t>R.2.1</t>
  </si>
  <si>
    <t>25,04*6,67*2</t>
  </si>
  <si>
    <t>59244243</t>
  </si>
  <si>
    <t>taška plastová větrací komplet betonová krytina</t>
  </si>
  <si>
    <t>1233265873</t>
  </si>
  <si>
    <t>"OV.22" 6</t>
  </si>
  <si>
    <t>"OV.25" 1</t>
  </si>
  <si>
    <t>59244244</t>
  </si>
  <si>
    <t>taška plastová anténní betonová krytina</t>
  </si>
  <si>
    <t>1228634315</t>
  </si>
  <si>
    <t>59244422</t>
  </si>
  <si>
    <t>nástavec plastový průchozí tašky pro průchod kabelů betonovou krytinou</t>
  </si>
  <si>
    <t>1188902677</t>
  </si>
  <si>
    <t>"OV.23" 1</t>
  </si>
  <si>
    <t>765113321</t>
  </si>
  <si>
    <t>Krytina keramická drážková sklonu střechy do 30° hřeben na sucho s větracím pásem hliníkovým z hřebenáčů režných</t>
  </si>
  <si>
    <t>-1583933263</t>
  </si>
  <si>
    <t>https://podminky.urs.cz/item/CS_URS_2024_01/765113321</t>
  </si>
  <si>
    <t>765113911</t>
  </si>
  <si>
    <t>Krytina keramická drážková sklonu střechy do 30° Příplatek cenám za sklon přes 30° do 40°</t>
  </si>
  <si>
    <t>-211978458</t>
  </si>
  <si>
    <t>https://podminky.urs.cz/item/CS_URS_2024_01/765113911</t>
  </si>
  <si>
    <t>765125401</t>
  </si>
  <si>
    <t>Montáž střešních doplňků krytiny betonové protisněhové zábrany háku</t>
  </si>
  <si>
    <t>-580963503</t>
  </si>
  <si>
    <t>https://podminky.urs.cz/item/CS_URS_2024_01/765125401</t>
  </si>
  <si>
    <t>"OV.35" 174</t>
  </si>
  <si>
    <t>59244406</t>
  </si>
  <si>
    <t>hák protisněhový</t>
  </si>
  <si>
    <t>1324143379</t>
  </si>
  <si>
    <t>765191023</t>
  </si>
  <si>
    <t>Montáž pojistné hydroizolační nebo parotěsné fólie kladené ve sklonu přes 20° s lepenými přesahy na bednění nebo tepelnou izolaci</t>
  </si>
  <si>
    <t>669779617</t>
  </si>
  <si>
    <t>https://podminky.urs.cz/item/CS_URS_2024_01/765191023</t>
  </si>
  <si>
    <t>28329037</t>
  </si>
  <si>
    <t>fólie kontaktní difuzně propustná pro doplňkovou hydroizolační vrstvu, čtyřvrstvá mikroporézní PP 210g/m2</t>
  </si>
  <si>
    <t>662689997</t>
  </si>
  <si>
    <t>334,034*1,15 'Přepočtené koeficientem množství</t>
  </si>
  <si>
    <t>998765202</t>
  </si>
  <si>
    <t>Přesun hmot pro krytiny skládané stanovený procentní sazbou (%) z ceny vodorovná dopravní vzdálenost do 50 m základní v objektech výšky přes 6 do 12 m</t>
  </si>
  <si>
    <t>-444675177</t>
  </si>
  <si>
    <t>https://podminky.urs.cz/item/CS_URS_2024_01/998765202</t>
  </si>
  <si>
    <t>1113469165</t>
  </si>
  <si>
    <t>"TV.02" 13,5</t>
  </si>
  <si>
    <t>-1244511045</t>
  </si>
  <si>
    <t>"TV.01" 30,9</t>
  </si>
  <si>
    <t>-78392572</t>
  </si>
  <si>
    <t>766231113</t>
  </si>
  <si>
    <t>Montáž sklápěcích schodů na půdu s vyřezáním otvoru a kompletizací</t>
  </si>
  <si>
    <t>-1300940529</t>
  </si>
  <si>
    <t>https://podminky.urs.cz/item/CS_URS_2024_01/766231113</t>
  </si>
  <si>
    <t>"OV.05" 1</t>
  </si>
  <si>
    <t>-1695882253</t>
  </si>
  <si>
    <t>-1074315318</t>
  </si>
  <si>
    <t>611_Di31</t>
  </si>
  <si>
    <t>dveře jednokřídlé plné 700x2100mm, DTD deska, včetně kování v provedení dle PD</t>
  </si>
  <si>
    <t>315108212</t>
  </si>
  <si>
    <t>611_Di25</t>
  </si>
  <si>
    <t>-407070920</t>
  </si>
  <si>
    <t>611_Di26</t>
  </si>
  <si>
    <t>1584895205</t>
  </si>
  <si>
    <t>611_Di27</t>
  </si>
  <si>
    <t>-942181063</t>
  </si>
  <si>
    <t>611_Di28</t>
  </si>
  <si>
    <t>-861736662</t>
  </si>
  <si>
    <t>611_Di29</t>
  </si>
  <si>
    <t>-1014626671</t>
  </si>
  <si>
    <t>611_Di30</t>
  </si>
  <si>
    <t>620061700</t>
  </si>
  <si>
    <t>611_Di14</t>
  </si>
  <si>
    <t>dveře jednokřídlé plné 800x2100mm, DTD deska, včetně kování v provedení dle PD</t>
  </si>
  <si>
    <t>-1529653906</t>
  </si>
  <si>
    <t>611_Di15</t>
  </si>
  <si>
    <t>-1266984659</t>
  </si>
  <si>
    <t>611_Di16</t>
  </si>
  <si>
    <t>-1582093216</t>
  </si>
  <si>
    <t>611_Di17</t>
  </si>
  <si>
    <t>-1751423252</t>
  </si>
  <si>
    <t>611_Di18</t>
  </si>
  <si>
    <t>-133398812</t>
  </si>
  <si>
    <t>611_Di19</t>
  </si>
  <si>
    <t>-189058966</t>
  </si>
  <si>
    <t>611_Di22</t>
  </si>
  <si>
    <t>1692347080</t>
  </si>
  <si>
    <t>611_Di23</t>
  </si>
  <si>
    <t>-1512636176</t>
  </si>
  <si>
    <t>611_Di24</t>
  </si>
  <si>
    <t>1019732961</t>
  </si>
  <si>
    <t>1694657581</t>
  </si>
  <si>
    <t>611_Di07</t>
  </si>
  <si>
    <t>68237905</t>
  </si>
  <si>
    <t>611_Di06</t>
  </si>
  <si>
    <t>-563650562</t>
  </si>
  <si>
    <t>-289804073</t>
  </si>
  <si>
    <t>611_Di08</t>
  </si>
  <si>
    <t>dveře jednokřídlé plné 800x2100mm, DTD deska, s požární odolností EW15 DP3, okopový plech, včetně kování v provedení dle PD</t>
  </si>
  <si>
    <t>132089252</t>
  </si>
  <si>
    <t>611_Di09</t>
  </si>
  <si>
    <t>dveře jednokřídlé plné 800x2100mm, DTD deska, s požární odolností EW30 DP3, včetně kování v provedení dle PD</t>
  </si>
  <si>
    <t>-2005394742</t>
  </si>
  <si>
    <t>611_Di10</t>
  </si>
  <si>
    <t>-2107368272</t>
  </si>
  <si>
    <t>611_Di11</t>
  </si>
  <si>
    <t>dveře jednokřídlé plné 800x2100mm, DTD deska, s požární odolností EW15 DP3, včetně kování v provedení dle PD</t>
  </si>
  <si>
    <t>-1646179925</t>
  </si>
  <si>
    <t>611_Di12</t>
  </si>
  <si>
    <t>-1015459920</t>
  </si>
  <si>
    <t>611_Di21</t>
  </si>
  <si>
    <t>-876613185</t>
  </si>
  <si>
    <t>611_Di32</t>
  </si>
  <si>
    <t>-1137947102</t>
  </si>
  <si>
    <t>766660022</t>
  </si>
  <si>
    <t>Montáž dveřních křídel dřevěných nebo plastových otevíravých do ocelové zárubně protipožárních jednokřídlových, šířky přes 800 mm</t>
  </si>
  <si>
    <t>-476751444</t>
  </si>
  <si>
    <t>https://podminky.urs.cz/item/CS_URS_2024_01/766660022</t>
  </si>
  <si>
    <t>611_Di05</t>
  </si>
  <si>
    <t>dveře jednokřídlé plné 900x2100mm, DTD deska, s požární odolností EW30 DP3, včetně kování v provedení dle PD</t>
  </si>
  <si>
    <t>-150240848</t>
  </si>
  <si>
    <t>766660031</t>
  </si>
  <si>
    <t>Montáž dveřních křídel dřevěných nebo plastových otevíravých do ocelové zárubně protipožárních dvoukřídlových jakékoliv šířky</t>
  </si>
  <si>
    <t>-996379296</t>
  </si>
  <si>
    <t>https://podminky.urs.cz/item/CS_URS_2024_01/766660031</t>
  </si>
  <si>
    <t>611_Di03</t>
  </si>
  <si>
    <t>dveře dvoukřídlé plné 1300x2100mm, DTD deska, s požární odolností EW30 DP3, včetně kování v provedení dle PD</t>
  </si>
  <si>
    <t>664326548</t>
  </si>
  <si>
    <t>967885839</t>
  </si>
  <si>
    <t>"OV.13" 5*2,75</t>
  </si>
  <si>
    <t>"OV.14" 1*2,25</t>
  </si>
  <si>
    <t>"OV.15" 1*1,5</t>
  </si>
  <si>
    <t>872754297</t>
  </si>
  <si>
    <t>17,5*1,05 'Přepočtené koeficientem množství</t>
  </si>
  <si>
    <t>1819413792</t>
  </si>
  <si>
    <t>766P_O01</t>
  </si>
  <si>
    <t>Kompletní dodávka a montáž plastové dvoukřídlé okno, otvíravé a sklopné + boční fixní křídlo 2750x1500 mm, izolační trojsklo UW &lt; 0,90 W/m2.K, v provedení a vybavení dle PD</t>
  </si>
  <si>
    <t>453562312</t>
  </si>
  <si>
    <t>D.1.1.c.5 Výpis oken</t>
  </si>
  <si>
    <t>766P_O02</t>
  </si>
  <si>
    <t>6072543</t>
  </si>
  <si>
    <t>Kompletní dodávka a montáž plastové jedokřídlé okno, fixní, 1500x2400 mm, izolační trojsklo UW &lt; 0,90 W/m2.K, v provedení a vybavení dle PD</t>
  </si>
  <si>
    <t>553087417</t>
  </si>
  <si>
    <t>80755089</t>
  </si>
  <si>
    <t>Kompletní dodávka a montáž plastové HS portál, posuvné křídlo 3000x2450 mm, izolační trojsklo UW &lt; 0,90 W/m2.K, v provedení a vybavení dle PD</t>
  </si>
  <si>
    <t>744710183</t>
  </si>
  <si>
    <t>728532896</t>
  </si>
  <si>
    <t>175164330</t>
  </si>
  <si>
    <t>-518606334</t>
  </si>
  <si>
    <t>766P_O09</t>
  </si>
  <si>
    <t>Kompletní dodávka a montáž plastové jedokřídlé okno, fixní, 1500x2190 mm, izolační trojsklo UW &lt; 0,90 W/m2.K, v provedení a vybavení dle PD</t>
  </si>
  <si>
    <t>450427048</t>
  </si>
  <si>
    <t>766P_O10</t>
  </si>
  <si>
    <t>Kompletní dodávka a montáž plastové dvoukřídlé okno, otvíravé a sklopné + boční fixní křídlo 1500x1350 mm, izolační trojsklo UW &lt; 0,90 W/m2.K, v provedení a vybavení dle PD</t>
  </si>
  <si>
    <t>1753563668</t>
  </si>
  <si>
    <t>766P_O11</t>
  </si>
  <si>
    <t>Kompletní dodávka a montáž plastové dvoukřídlé okno, otvíravé a sklopné + boční fixní křídlo 2250x1350 mm, izolační trojsklo UW &lt; 0,90 W/m2.K, v provedení a vybavení dle PD</t>
  </si>
  <si>
    <t>1486905719</t>
  </si>
  <si>
    <t>983976714</t>
  </si>
  <si>
    <t>Kompletní dodávka a montáž Al vchodových dvoukřídlých otevíravých dveří, 2 fixní boční světlíky a nadsvětlík, 2200x2700 mm, Ud &lt; 1,20 W/m2.K, v provedení a vybavení dle PD</t>
  </si>
  <si>
    <t>741179978</t>
  </si>
  <si>
    <t>767_De02</t>
  </si>
  <si>
    <t>Kompletní dodávka a montáž Al vchodových dvoukřídlých otevíravých dveří, fixní boční světlík a nadsvětlík, 2200x2700 mm, Ud &lt; 1,20 W/m2.K, v provedení a vybavení dle PD</t>
  </si>
  <si>
    <t>540718223</t>
  </si>
  <si>
    <t>"De02" 1</t>
  </si>
  <si>
    <t>Kompletní dodávka a montáž Al interiérových dvoukřídlých otevíravých dveří, 2x fixní boční světlík a nadsvětlík, 2200x2700 mm, v provedení a vybavení dle PD</t>
  </si>
  <si>
    <t>-504637840</t>
  </si>
  <si>
    <t>767_Di02</t>
  </si>
  <si>
    <t>360294941</t>
  </si>
  <si>
    <t>767_Di04</t>
  </si>
  <si>
    <t>Kompletní dodávka a montáž Al interiérových dvoukřídlých otevíravých dveří, 1400x2150 mm, v provedení a vybavení dle PD</t>
  </si>
  <si>
    <t>1998163033</t>
  </si>
  <si>
    <t>Kompletní dodávka a montáž Al interiérových jednokřídlých otevíravých dveří s bočním fixním světlkem , 1450x2150 mm, s požární odolností EW15 DP3, v provedení a vybavení dle PD</t>
  </si>
  <si>
    <t>1569326673</t>
  </si>
  <si>
    <t>767_Di20</t>
  </si>
  <si>
    <t>Kompletní dodávka a montáž Al interiérových jednokřídlých otevíravých dveří s bočním fixním světlkem , 1810x2150 mm, v provedení a vybavení dle PD</t>
  </si>
  <si>
    <t>-903516373</t>
  </si>
  <si>
    <t>767220110</t>
  </si>
  <si>
    <t>Montáž schodišťového zábradlí z trubek nebo tenkostěnných profilů do zdiva, hmotnosti 1 m zábradlí do 15 kg</t>
  </si>
  <si>
    <t>-768598350</t>
  </si>
  <si>
    <t>https://podminky.urs.cz/item/CS_URS_2024_01/767220110</t>
  </si>
  <si>
    <t>"ZV.01" 5,7</t>
  </si>
  <si>
    <t>55342030R</t>
  </si>
  <si>
    <t>zábradlí schodiště výška 900 mm,  ocel. pásovina tl. 4 mm/8mm (po obvodu+kotvení), šířky 40 mm, povrchová úprava poznik + komaxit, madlo kulatý hoblovaný dubový hranol, transparentné, lakovaný, v provedení dle PD včetně kotevních prvků</t>
  </si>
  <si>
    <t>1621101607</t>
  </si>
  <si>
    <t>-1666683521</t>
  </si>
  <si>
    <t>"OV.21" (0,5+1,5)*2*2</t>
  </si>
  <si>
    <t>640145843</t>
  </si>
  <si>
    <t>8*1,05 'Přepočtené koeficientem množství</t>
  </si>
  <si>
    <t>1663326780</t>
  </si>
  <si>
    <t>"OV.20"2</t>
  </si>
  <si>
    <t>767531212</t>
  </si>
  <si>
    <t>Montáž vstupních čisticích zón z rohoží kovových nebo plastových plochy přes 0,5 do 1 m2</t>
  </si>
  <si>
    <t>1890647909</t>
  </si>
  <si>
    <t>https://podminky.urs.cz/item/CS_URS_2024_01/767531212</t>
  </si>
  <si>
    <t>"OV.21" 2</t>
  </si>
  <si>
    <t>1732963303</t>
  </si>
  <si>
    <t>"OV.21" 0,5*1,5*2</t>
  </si>
  <si>
    <t>2069723303</t>
  </si>
  <si>
    <t>"OV.20" 2</t>
  </si>
  <si>
    <t>858021339</t>
  </si>
  <si>
    <t>-1759067846</t>
  </si>
  <si>
    <t>"OV.20" 2*0,5</t>
  </si>
  <si>
    <t>-1883478408</t>
  </si>
  <si>
    <t>-1036103921</t>
  </si>
  <si>
    <t>-1871453327</t>
  </si>
  <si>
    <t>-1895722957</t>
  </si>
  <si>
    <t>"OV.32" 1*0,2*0,3</t>
  </si>
  <si>
    <t>-939793494</t>
  </si>
  <si>
    <t>"OV.32" 1</t>
  </si>
  <si>
    <t>767881132</t>
  </si>
  <si>
    <t>Montáž záchytného systému proti pádu bodů samostatných nebo v systému s poddajným kotvícím vedením na šikmé střechy (přes 15 °) se střešní krytinou drážkovanou</t>
  </si>
  <si>
    <t>1905053531</t>
  </si>
  <si>
    <t>https://podminky.urs.cz/item/CS_URS_2024_01/767881132</t>
  </si>
  <si>
    <t>"OV.18" 7</t>
  </si>
  <si>
    <t>70921422</t>
  </si>
  <si>
    <t>kotvicí bod pro šikmé střechy hák zalomený určený pro šikmé střechy se skládanou taškovou krytinou</t>
  </si>
  <si>
    <t>100802010</t>
  </si>
  <si>
    <t>"OV.18" 4</t>
  </si>
  <si>
    <t>70921381</t>
  </si>
  <si>
    <t>kotvicí bod ztužený pro dřevěné nosníky pomocí dvou závitových tyčí do předvrtaných otvorů dl 400mm</t>
  </si>
  <si>
    <t>336425665</t>
  </si>
  <si>
    <t>"OV.18" 3</t>
  </si>
  <si>
    <t>3319634</t>
  </si>
  <si>
    <t>411494601</t>
  </si>
  <si>
    <t>-2005264849</t>
  </si>
  <si>
    <t>917597250</t>
  </si>
  <si>
    <t>-971111672</t>
  </si>
  <si>
    <t>-1344405084</t>
  </si>
  <si>
    <t>-1518929305</t>
  </si>
  <si>
    <t>713830485</t>
  </si>
  <si>
    <t>"C.1.11" 23,5</t>
  </si>
  <si>
    <t>"C.2.10" 15</t>
  </si>
  <si>
    <t>"C.2.11" 23,5</t>
  </si>
  <si>
    <t>-318523210</t>
  </si>
  <si>
    <t>-461265903</t>
  </si>
  <si>
    <t>48,42*1,15 'Přepočtené koeficientem množství</t>
  </si>
  <si>
    <t>166091104</t>
  </si>
  <si>
    <t>228556316</t>
  </si>
  <si>
    <t>38,081*1,1 'Přepočtené koeficientem množství</t>
  </si>
  <si>
    <t>"C.2.10" 8,24+(0,95+2,42)*2*0,3</t>
  </si>
  <si>
    <t>"C.2.11" 18,79+(3,39+0,95)*2*0,3</t>
  </si>
  <si>
    <t>-1950080142</t>
  </si>
  <si>
    <t>81,4+44,9</t>
  </si>
  <si>
    <t>1458675532</t>
  </si>
  <si>
    <t>1035329765</t>
  </si>
  <si>
    <t>282948301</t>
  </si>
  <si>
    <t>"C.2.10"(0,95+2,42)*2</t>
  </si>
  <si>
    <t>"C.2.11" (3,39+0,95)*2</t>
  </si>
  <si>
    <t>1697448139</t>
  </si>
  <si>
    <t>-2067561767</t>
  </si>
  <si>
    <t>-570844087</t>
  </si>
  <si>
    <t>(0,158+0,3)*1,68*22</t>
  </si>
  <si>
    <t>-1135257264</t>
  </si>
  <si>
    <t>"C.1.06" 75,98</t>
  </si>
  <si>
    <t>Skladba_F51_1</t>
  </si>
  <si>
    <t>675591199</t>
  </si>
  <si>
    <t>-583672644</t>
  </si>
  <si>
    <t>-728251752</t>
  </si>
  <si>
    <t>-1112176404</t>
  </si>
  <si>
    <t>-2024435655</t>
  </si>
  <si>
    <t>0,3*1,680*22</t>
  </si>
  <si>
    <t>535514951</t>
  </si>
  <si>
    <t>0,158*1,68*22</t>
  </si>
  <si>
    <t>-1460642480</t>
  </si>
  <si>
    <t>1,68*22</t>
  </si>
  <si>
    <t>-1856026743</t>
  </si>
  <si>
    <t>1318163001</t>
  </si>
  <si>
    <t>"schodiště" (0,158+0,3)*1,68*22*1,2</t>
  </si>
  <si>
    <t>329,473*1,1 'Přepočtené koeficientem množství</t>
  </si>
  <si>
    <t>-242907767</t>
  </si>
  <si>
    <t>358327422</t>
  </si>
  <si>
    <t>344413942</t>
  </si>
  <si>
    <t>148,4</t>
  </si>
  <si>
    <t>166,5</t>
  </si>
  <si>
    <t>201333158</t>
  </si>
  <si>
    <t>"schodiště"( 0,158+1,53)*22</t>
  </si>
  <si>
    <t>-190176371</t>
  </si>
  <si>
    <t>352,036*1,1 'Přepočtené koeficientem množství</t>
  </si>
  <si>
    <t>-1552494835</t>
  </si>
  <si>
    <t xml:space="preserve">hrana schodová </t>
  </si>
  <si>
    <t>-839826261</t>
  </si>
  <si>
    <t>36,96*1,1 'Přepočtené koeficientem množství</t>
  </si>
  <si>
    <t>-323780248</t>
  </si>
  <si>
    <t>-1209507778</t>
  </si>
  <si>
    <t>-576293177</t>
  </si>
  <si>
    <t>"C.1.07" (2,89+1,85)*2*2,5-0,9*2,1</t>
  </si>
  <si>
    <t>"C.1.08" (2,89+1,85)*2*2,5-0,9*2,1</t>
  </si>
  <si>
    <t>"C.1.10" (3,09+3,86)*2*1,8-0,8*1,8</t>
  </si>
  <si>
    <t>"C.1.11" 4,8*2,5-0,8*2,1</t>
  </si>
  <si>
    <t>"C.2.03" (1,1+1,48)*2*2,4-0,7*2,1+(2+1,48)*2*2,4-0,8*2,1-0,7*2,1</t>
  </si>
  <si>
    <t>"C.2.04" (1,1+0,95)*2*2,4-0,7*2,1+(1,1+0,95)*2*2,4-0,7*2,1+(2+2)*2,4-0,7*2,1*3</t>
  </si>
  <si>
    <t>"C.2.09" 1,2*1,5+2*0,6</t>
  </si>
  <si>
    <t>"C.2.10" (2,5+2,42)*2*2,1-0,8*2,1-0,7*2,1+(0,95+2,42)*2*2,5-0,7*2,1</t>
  </si>
  <si>
    <t>"C.2.11" (3,59+4,35)*2*2,1-0,8*2,1-0,7*2,1+(0,95+3,39)*2*2,5-0,7*2,1</t>
  </si>
  <si>
    <t>"C.2.14" (2,015+1,3)*2*1,8-0,8*1,8</t>
  </si>
  <si>
    <t>62233118</t>
  </si>
  <si>
    <t>"C.2.10" (1+1,2*2)*2,5</t>
  </si>
  <si>
    <t>"C.2.11" (1+1,2*2)*2,5</t>
  </si>
  <si>
    <t>-61596715</t>
  </si>
  <si>
    <t>2*2,5*2</t>
  </si>
  <si>
    <t>804708485</t>
  </si>
  <si>
    <t>2005710601</t>
  </si>
  <si>
    <t>220,734*1,15 'Přepočtené koeficientem množství</t>
  </si>
  <si>
    <t>130118223</t>
  </si>
  <si>
    <t>896769482</t>
  </si>
  <si>
    <t>1869453636</t>
  </si>
  <si>
    <t>783009309</t>
  </si>
  <si>
    <t>Písmomalířské práce výšky písmen nebo číslic přes 2500 mm</t>
  </si>
  <si>
    <t>-1247691149</t>
  </si>
  <si>
    <t>https://podminky.urs.cz/item/CS_URS_2024_01/783009309</t>
  </si>
  <si>
    <t>-2109199044</t>
  </si>
  <si>
    <t>-176868666</t>
  </si>
  <si>
    <t>"OV.17" 4*1,5</t>
  </si>
  <si>
    <t>-826404875</t>
  </si>
  <si>
    <t>-766037423</t>
  </si>
  <si>
    <t>-1782563288</t>
  </si>
  <si>
    <t>1075627014</t>
  </si>
  <si>
    <t>"OV.08" 5</t>
  </si>
  <si>
    <t>"OV.10" 2</t>
  </si>
  <si>
    <t>"OV.12" 1</t>
  </si>
  <si>
    <t>949711865</t>
  </si>
  <si>
    <t>"OV.08" 5*1,35*2*0,2</t>
  </si>
  <si>
    <t>"OV.10" 2*2,25*2*0,2</t>
  </si>
  <si>
    <t>"OV.12" 1*1,35*2*0,2</t>
  </si>
  <si>
    <t>558682657</t>
  </si>
  <si>
    <t>"OV.08" 5*1,35*2,75</t>
  </si>
  <si>
    <t>"OV.10" 2*2,25*3</t>
  </si>
  <si>
    <t>"OV.12" 1*1,35*2,25</t>
  </si>
  <si>
    <t>786623041</t>
  </si>
  <si>
    <t>Montáž venkovních žaluzií do okenního nebo dveřního otvoru žaluziové schránky, délky přes 1300 do 2400 mm</t>
  </si>
  <si>
    <t>-1014812186</t>
  </si>
  <si>
    <t>https://podminky.urs.cz/item/CS_URS_2024_01/786623041</t>
  </si>
  <si>
    <t>"OV.11" 1</t>
  </si>
  <si>
    <t>2837_OV.11</t>
  </si>
  <si>
    <t>box pro žaluzie z tepelně- izolačních desek, dl. 2250 mm, dodávka včetně kotvících úhelníků a plechových zákrytových lišt ze spodní části boxu, v provedení dle PD</t>
  </si>
  <si>
    <t>1013317914</t>
  </si>
  <si>
    <t>-1448798732</t>
  </si>
  <si>
    <t>"OV.07" 5</t>
  </si>
  <si>
    <t>"OV.09" 2</t>
  </si>
  <si>
    <t>2837_OV.07</t>
  </si>
  <si>
    <t>-1684750891</t>
  </si>
  <si>
    <t>2837_OV.09</t>
  </si>
  <si>
    <t>box pro žaluzie z tepelně- izolačních desek, dl. 3000 mm, dodávka včetně kotvících úhelníků a plechových zákrytových lišt ze spodní části boxu, v provedení dle PD</t>
  </si>
  <si>
    <t>1125312066</t>
  </si>
  <si>
    <t>"OV.09"2</t>
  </si>
  <si>
    <t>1498591737</t>
  </si>
  <si>
    <t>Kompletní dodávka a montáž osobní výtah, rozměr kabiny 1100x1400x2200 mm; rozměr dveří 900x2100 mm, nosnost 1000 kg, v provedení dle PD</t>
  </si>
  <si>
    <t>1707591547</t>
  </si>
  <si>
    <t>D.1.4C - Technika prostředí staveb</t>
  </si>
  <si>
    <t>D.1.4.1C - Zdravotně technické instalace</t>
  </si>
  <si>
    <t>826516036</t>
  </si>
  <si>
    <t>"odměřeno z výkresové dokumentace" (26*0,8*0,5)+(5*0,8*0,3)+(5*0,8*0,4)+(3*0,8*0,4)+(6*0,8*0,4)+(4*0,8*0,4)+(2*0,8*0,4)</t>
  </si>
  <si>
    <t>2036100459</t>
  </si>
  <si>
    <t>"odměřeno z výkresové dokumentace" ((26*0,5)+(5*0,3)+(5*0,4)+(3*0,4)+(6*0,4)+(4*0,4)+(2*0,4))*2</t>
  </si>
  <si>
    <t>610858102</t>
  </si>
  <si>
    <t>1514276668</t>
  </si>
  <si>
    <t>"položka 1" 18</t>
  </si>
  <si>
    <t>-275301528</t>
  </si>
  <si>
    <t>"součet položek 8 a 11" (13,92+4,08)</t>
  </si>
  <si>
    <t>-1854486444</t>
  </si>
  <si>
    <t>416122539</t>
  </si>
  <si>
    <t>"součet položek 8 a 11 vynásobený měrnou hmotností" (13,92+4,08)*1,8</t>
  </si>
  <si>
    <t>-1846158014</t>
  </si>
  <si>
    <t>"odměřeno z výkresové dokumentace" (26*0,8*0,4)+(5*0,8*0,2)+(5*0,8*0,3)+(3*0,8*0,3)+(6*0,8*0,3)+(4*0,8*0,3)+(2*0,8*0,3)</t>
  </si>
  <si>
    <t>-1062522009</t>
  </si>
  <si>
    <t xml:space="preserve">"položka 8+11*měrná hmotnost" (13,92+4,08)*1,8 </t>
  </si>
  <si>
    <t>2120780006</t>
  </si>
  <si>
    <t>"odměřeno z výkresové dokumentace" (26*0,8*2)+(5*0,8*2)+(5*0,8*2)+(3*0,8*2)+(6*0,8*2)+(4*0,8*2)+(2*0,8*2)</t>
  </si>
  <si>
    <t>1046468632</t>
  </si>
  <si>
    <t>"odměřeno z výkresové dokumentace" (26*0,8*0,1)+(5*0,8*0,1)+(5*0,8*0,1)+(3*0,8*0,1)+(6*0,8*0,1)+(4*0,8*0,1)+(2*0,8*0,1)</t>
  </si>
  <si>
    <t>2133512577</t>
  </si>
  <si>
    <t>"součet délek jednotlivých úseků ležatého potrubí + přirážka 30% tvarovky a 20% řezání" 6+(6*0,3)+(6*0,2)</t>
  </si>
  <si>
    <t>1572363433</t>
  </si>
  <si>
    <t>"součet délek jednotlivých úseků ležatého potrubí + přirážka 30% tvarovky a 20% řezání" 19+(19*0,3)+(19*0,2)</t>
  </si>
  <si>
    <t>-542979239</t>
  </si>
  <si>
    <t>-665110224</t>
  </si>
  <si>
    <t>-1870300436</t>
  </si>
  <si>
    <t>"součet délek jednotlivých úseků potrubí + přirážka 30% tvarovky a 20% řezání" 30+(30*0,3)+(30*0,2)</t>
  </si>
  <si>
    <t>115845777</t>
  </si>
  <si>
    <t>"součet délek jednotlivých úseků potrubí + přirážka 30% tvarovky a 20% řezání" 5+(5*0,3)+(5*0,2)</t>
  </si>
  <si>
    <t>-712116171</t>
  </si>
  <si>
    <t>"součet délek jednotlivých úseků potrubí + přirážka 30% tvarovky a 20% řezání" 13+(13*0,3)+(13*0,2)</t>
  </si>
  <si>
    <t>-390801998</t>
  </si>
  <si>
    <t>"součet délek jednotlivých úseků potrubí + přirážka 30% tvarovky a 20% řezání" 7+(7*0,3)+(7*0,2)</t>
  </si>
  <si>
    <t>-866183009</t>
  </si>
  <si>
    <t>"součet délek jednotlivých úseků potrubí + přirážka 30% tvarovky a 20% řezání" 25+(25*0,3)+(25*0,2)</t>
  </si>
  <si>
    <t>-527022126</t>
  </si>
  <si>
    <t>-2050138760</t>
  </si>
  <si>
    <t>"Ui" 2</t>
  </si>
  <si>
    <t>"U" 5</t>
  </si>
  <si>
    <t>-1121290880</t>
  </si>
  <si>
    <t>"Pi" 1</t>
  </si>
  <si>
    <t>"Dř" 2</t>
  </si>
  <si>
    <t>"Sp" 2</t>
  </si>
  <si>
    <t>-1379240466</t>
  </si>
  <si>
    <t>"WCi" 2</t>
  </si>
  <si>
    <t>-322102791</t>
  </si>
  <si>
    <t>-1529918964</t>
  </si>
  <si>
    <t>-1073367998</t>
  </si>
  <si>
    <t>721274121</t>
  </si>
  <si>
    <t>Přivzdušňovací ventil vnitřní odpadních potrubí DN od 32 do 50 - dodávka a montáž</t>
  </si>
  <si>
    <t>-131216034</t>
  </si>
  <si>
    <t>https://podminky.urs.cz/item/CS_URS_2023_02/721274121</t>
  </si>
  <si>
    <t>721274126</t>
  </si>
  <si>
    <t>Přivzdušňovací ventil vnitřní odpadních potrubí DN 110 - dodávka a montáž</t>
  </si>
  <si>
    <t>1037074268</t>
  </si>
  <si>
    <t>https://podminky.urs.cz/item/CS_URS_2023_02/721274126</t>
  </si>
  <si>
    <t>2084907408</t>
  </si>
  <si>
    <t>"DN32" 1,5</t>
  </si>
  <si>
    <t>"DN40" 19,5</t>
  </si>
  <si>
    <t>"DN50" 10,5</t>
  </si>
  <si>
    <t>"DN110" 9+45+37,5</t>
  </si>
  <si>
    <t>"DN125" 28,5</t>
  </si>
  <si>
    <t>749988411</t>
  </si>
  <si>
    <t>"DN200" 28,5</t>
  </si>
  <si>
    <t>-235866929</t>
  </si>
  <si>
    <t>-871310015</t>
  </si>
  <si>
    <t>-190005487</t>
  </si>
  <si>
    <t>-1960550692</t>
  </si>
  <si>
    <t>-1984861047</t>
  </si>
  <si>
    <t>10+6</t>
  </si>
  <si>
    <t>-1924596198</t>
  </si>
  <si>
    <t>963121894</t>
  </si>
  <si>
    <t>-1286342705</t>
  </si>
  <si>
    <t>"součet délek jednotlivých úseků potrubí + přirážka 30% tvarovky a 20% řezání" 10+(10*0,3)+(10*0,2)</t>
  </si>
  <si>
    <t>-48941889</t>
  </si>
  <si>
    <t>612188276</t>
  </si>
  <si>
    <t>-587947114</t>
  </si>
  <si>
    <t>142283600</t>
  </si>
  <si>
    <t>"součet délek jednotlivých úseků potrubí + přirážka 30% tvarovky a 20% řezání" 85+(85*0,3)+(85*0,2)</t>
  </si>
  <si>
    <t>-568532501</t>
  </si>
  <si>
    <t>"součet  délek jednotlivých úseků potrubí + přirážka 30% tvarovky a 20% řezání" 62+(62*0,3)+(62*0,2)</t>
  </si>
  <si>
    <t>-681854728</t>
  </si>
  <si>
    <t>"součet délek jednotlivých úseků potrubí + přirážka 30% tvarovky a 20% řezání" 37+(37*0,3)+(37*0,2)</t>
  </si>
  <si>
    <t>-666144872</t>
  </si>
  <si>
    <t>"součet délek jednotlivých úseků potrubí + přirážka 30% tvarovky a 20% řezání" 45+(45*0,3)+(45*0,2)</t>
  </si>
  <si>
    <t>-259724799</t>
  </si>
  <si>
    <t>-1413261471</t>
  </si>
  <si>
    <t>"součet délek jednotlivých úseků potrubí + přirážka 30% tvarovky a 20% řezání" 4+(4*0,3)+(4*0,2)</t>
  </si>
  <si>
    <t>-1352744322</t>
  </si>
  <si>
    <t>"Studená voda D 20" 39*1,5</t>
  </si>
  <si>
    <t>58,5*1,2 "Přepočtené koeficientem množství</t>
  </si>
  <si>
    <t>-2032544541</t>
  </si>
  <si>
    <t>"Studená voda D 25" 18*1,5</t>
  </si>
  <si>
    <t>"Studená voda D 32" 19*1,5</t>
  </si>
  <si>
    <t>"Studená voda D 40" 23*1,5</t>
  </si>
  <si>
    <t>90*1,2 "Přepočtené koeficientem množství</t>
  </si>
  <si>
    <t>1684610693</t>
  </si>
  <si>
    <t>"Studená voda DN50" 10*1,5</t>
  </si>
  <si>
    <t>"Studená voda D 50" 2*1,5</t>
  </si>
  <si>
    <t>"Studená voda D 63" 4*1,5</t>
  </si>
  <si>
    <t>24*1,2 "Přepočtené koeficientem množství</t>
  </si>
  <si>
    <t>-1820966288</t>
  </si>
  <si>
    <t>"Cirkulace D 20" 9*1,5</t>
  </si>
  <si>
    <t>"Teplá voda D 20" 37*1,5</t>
  </si>
  <si>
    <t>69*1,2 "Přepočtené koeficientem množství</t>
  </si>
  <si>
    <t>-1999635079</t>
  </si>
  <si>
    <t>"Teplá voda D 25" 9*1,5</t>
  </si>
  <si>
    <t>"Cirkulace D 25" 35*1,5</t>
  </si>
  <si>
    <t>66*1,2 "Přepočtené koeficientem množství</t>
  </si>
  <si>
    <t>2442021</t>
  </si>
  <si>
    <t>"Teplá voda D 32" 18*1,5</t>
  </si>
  <si>
    <t>"Teplá voda D 40" 22*1,5</t>
  </si>
  <si>
    <t>60*1,2 "Přepočtené koeficientem množství</t>
  </si>
  <si>
    <t>-1887968036</t>
  </si>
  <si>
    <t>"U" 5*2</t>
  </si>
  <si>
    <t>"Ui" 2*2</t>
  </si>
  <si>
    <t>"Pisoár" 1*1</t>
  </si>
  <si>
    <t>"Sprcha" 2*2</t>
  </si>
  <si>
    <t>"Dřez" 2*2</t>
  </si>
  <si>
    <t>-273578709</t>
  </si>
  <si>
    <t>"Umyvadlo" 5*2</t>
  </si>
  <si>
    <t>1389537070</t>
  </si>
  <si>
    <t>1*2+1*2+1*2+16</t>
  </si>
  <si>
    <t>1339819872</t>
  </si>
  <si>
    <t>1+1+2*2+2*2</t>
  </si>
  <si>
    <t>276343846</t>
  </si>
  <si>
    <t>1+2*2+1*2+1*2+1*2</t>
  </si>
  <si>
    <t>-252985742</t>
  </si>
  <si>
    <t>6*2</t>
  </si>
  <si>
    <t>-28569853</t>
  </si>
  <si>
    <t>1*2+1*2+2*2</t>
  </si>
  <si>
    <t>1504058118</t>
  </si>
  <si>
    <t>2*2</t>
  </si>
  <si>
    <t>1869455184</t>
  </si>
  <si>
    <t>1412958107</t>
  </si>
  <si>
    <t>239129541</t>
  </si>
  <si>
    <t>-1659226838</t>
  </si>
  <si>
    <t>-818250889</t>
  </si>
  <si>
    <t>-1202466071</t>
  </si>
  <si>
    <t>953227614</t>
  </si>
  <si>
    <t>-402350128</t>
  </si>
  <si>
    <t>2+2+2</t>
  </si>
  <si>
    <t>-1719151170</t>
  </si>
  <si>
    <t>1000626577</t>
  </si>
  <si>
    <t>855130024</t>
  </si>
  <si>
    <t>670054168</t>
  </si>
  <si>
    <t>1057072727</t>
  </si>
  <si>
    <t>-1499679786</t>
  </si>
  <si>
    <t>-1557095118</t>
  </si>
  <si>
    <t>"součet potrubí" 15+3+127,5+93+55,5+67,5+3+6</t>
  </si>
  <si>
    <t>-335990097</t>
  </si>
  <si>
    <t>-2092781691</t>
  </si>
  <si>
    <t>495787643</t>
  </si>
  <si>
    <t>-519362323</t>
  </si>
  <si>
    <t>-1402846511</t>
  </si>
  <si>
    <t>55147001.R109</t>
  </si>
  <si>
    <t>Splachovací tlačítko pro podomítkový modul, 2 množství splachování - viz položka ozn. Kv09 z tabulky Koupelnového vybavení projektu interiéru</t>
  </si>
  <si>
    <t>339259282</t>
  </si>
  <si>
    <t>549509456</t>
  </si>
  <si>
    <t>64236091.R117</t>
  </si>
  <si>
    <t>Závěsný klozet s hlubokým splachováním včetně WC sedátka - viz položka ozn. Kv17 z tabulky Koupelnového vybavení projektu interiéru</t>
  </si>
  <si>
    <t>-436021533</t>
  </si>
  <si>
    <t>64236091.R101</t>
  </si>
  <si>
    <t>Závěsný klozet prodloužený/invalidní s hlubokým splachováním - viz položka ozn. Kv01 z tabulky Koupelnového vybavení projektu interiéru</t>
  </si>
  <si>
    <t>-619449835</t>
  </si>
  <si>
    <t>350064178</t>
  </si>
  <si>
    <t>55167340.R102</t>
  </si>
  <si>
    <t>WC prkénko bílé s kovovými panty - viz položka ozn. Kv02 z tabulky Koupelnového vybavení projektu interiéru</t>
  </si>
  <si>
    <t>397172994</t>
  </si>
  <si>
    <t>725129102</t>
  </si>
  <si>
    <t>Montáž pisoáru s automatickým splachováním</t>
  </si>
  <si>
    <t>2076856235</t>
  </si>
  <si>
    <t>https://podminky.urs.cz/item/CS_URS_2023_02/725129102</t>
  </si>
  <si>
    <t>55231382.R122</t>
  </si>
  <si>
    <t>Pisoár s radarovým splachovačem včetně příslušenství, reaguje pouze na na použití pisoáru, bílý - viz položka ozn. Kv22 z tabulky Koupelnového vybavení projektu interiéru</t>
  </si>
  <si>
    <t>-1362844496</t>
  </si>
  <si>
    <t>959789719</t>
  </si>
  <si>
    <t>5+2</t>
  </si>
  <si>
    <t>64211005.R103</t>
  </si>
  <si>
    <t>Zdravotní umyvadlo s otvorem pro baterii - viz položka ozn. Kv03 z tabulky Koupelnového vybavení projektu interiéru</t>
  </si>
  <si>
    <t>1048491610</t>
  </si>
  <si>
    <t>64211005.R118</t>
  </si>
  <si>
    <t>Umyvadlo s otvorem pro baterii šířky 550x450mm - viz položka ozn. Kv18 z tabulky Koupelnového vybavení projektu interiéru</t>
  </si>
  <si>
    <t>935751349</t>
  </si>
  <si>
    <t>725241901</t>
  </si>
  <si>
    <t>Montáž vaničky sprchové</t>
  </si>
  <si>
    <t>-1734460487</t>
  </si>
  <si>
    <t>https://podminky.urs.cz/item/CS_URS_2023_02/725241901</t>
  </si>
  <si>
    <t>55423036.R123</t>
  </si>
  <si>
    <t>Sprchová vanička z akrylátu v bílé barvě, rozměr 90x90x10cm - viz položka ozn. Kv23 z tabulky Koupelnového vybavení projektu interiéru</t>
  </si>
  <si>
    <t>-134266931</t>
  </si>
  <si>
    <t>1743271457</t>
  </si>
  <si>
    <t>55495007.R124</t>
  </si>
  <si>
    <t>Sprchové dveře otočné pivotové, bílé - viz položka ozn. Kv24 z tabulky Koupelnového vybavení projektu interiéru</t>
  </si>
  <si>
    <t>-889370837</t>
  </si>
  <si>
    <t>-429920984</t>
  </si>
  <si>
    <t>55147171.R116</t>
  </si>
  <si>
    <t>Pevné madlo, nerezové, délka 690mm - viz položka ozn. Kv16 z tabulky Koupelnového vybavení projektu interiéru</t>
  </si>
  <si>
    <t>471455769</t>
  </si>
  <si>
    <t>55147171.R110</t>
  </si>
  <si>
    <t>Sklopné madlo, nerezové, délka min. 800mm - viz položka ozn. Kv10 z tabulky Koupelnového vybavení projektu interiéru</t>
  </si>
  <si>
    <t>-1717378030</t>
  </si>
  <si>
    <t>Pevné madlo, nerezové, délka 900mm - viz položka ozn. Kv11 z tabulky Koupelnového vybavení projektu interiéru</t>
  </si>
  <si>
    <t>-2109304888</t>
  </si>
  <si>
    <t>Montáž dřezu nerezového kuchyňského - dřez součástí dodávky interiéru</t>
  </si>
  <si>
    <t>206557014</t>
  </si>
  <si>
    <t>"D" 2</t>
  </si>
  <si>
    <t>1674396877</t>
  </si>
  <si>
    <t>64271101.R128</t>
  </si>
  <si>
    <t>Výlevka závěsná keramická bílá - viz položka ozn. Kv28 z tabulky Koupelnového vybavení projektu interiéru</t>
  </si>
  <si>
    <t>1495578562</t>
  </si>
  <si>
    <t>725532339</t>
  </si>
  <si>
    <t>Elektrický ohřívač zásobníkový akumulační stacionární 1 MPa 300 l / el. topné těleso třífázové 3x2,2 kW - dodávka a montáž</t>
  </si>
  <si>
    <t>-2016413251</t>
  </si>
  <si>
    <t>https://podminky.urs.cz/item/CS_URS_2023_02/725532339</t>
  </si>
  <si>
    <t>-390427710</t>
  </si>
  <si>
    <t>52763583</t>
  </si>
  <si>
    <t>Montáž baterie nástěnné dřezové pákové a klasické</t>
  </si>
  <si>
    <t>-1739395930</t>
  </si>
  <si>
    <t>55143976.R129</t>
  </si>
  <si>
    <t>Baterie k výlevce, nástěnná s otočným ramínkem 150mm - viz položka ozn. Kv29 z tabulky Koupelnového vybavení projektu interiéru</t>
  </si>
  <si>
    <t>1952538442</t>
  </si>
  <si>
    <t>-654662675</t>
  </si>
  <si>
    <t>55144006.R104</t>
  </si>
  <si>
    <t>Baterie umyvadlová s lékařskou pákou - viz položka ozn. Kv04 z tabulky Koupelnového vybavení projektu interiéru</t>
  </si>
  <si>
    <t>671232456</t>
  </si>
  <si>
    <t>55144006.R119</t>
  </si>
  <si>
    <t>Umyvadlová baterie chromová stojánková - viz položka ozn. Kv19 z tabulky Koupelnového vybavení projektu interiéru</t>
  </si>
  <si>
    <t>-1877126168</t>
  </si>
  <si>
    <t>1923138738</t>
  </si>
  <si>
    <t>55145537.R126</t>
  </si>
  <si>
    <t>Sprchový set, sprchová hlavice s hadicí a tyčí s držákem mýdla - viz položka ozn. Kv26 z tabulky Koupelnového vybavení projektu interiéru</t>
  </si>
  <si>
    <t>309879979</t>
  </si>
  <si>
    <t>Montáž baterie sprchové nástěnné</t>
  </si>
  <si>
    <t>-484800976</t>
  </si>
  <si>
    <t>55145517.R125</t>
  </si>
  <si>
    <t>Sprchová baterie bez příslušenství rozteč 150mm, chrom - viz položka ozn. Kv25 z tabulky Koupelnového vybavení projektu interiéru</t>
  </si>
  <si>
    <t>-1871436692</t>
  </si>
  <si>
    <t>545692662</t>
  </si>
  <si>
    <t>55160245.R106</t>
  </si>
  <si>
    <t>Neuzavíratelná výpusť pro umyvadla bez přepadu - viz položka ozn. Kv06 z tabulky Koupelnového vybavení projektu interiéru</t>
  </si>
  <si>
    <t>1618156033</t>
  </si>
  <si>
    <t>-1006668558</t>
  </si>
  <si>
    <t>-43049286</t>
  </si>
  <si>
    <t>55161322.R105</t>
  </si>
  <si>
    <t>Sifon umyvadlový šetřící místo - viz položka ozn. Kv05 z tabulky Koupelnového vybavení projektu interiéru</t>
  </si>
  <si>
    <t>-1715257712</t>
  </si>
  <si>
    <t>55161322.R120</t>
  </si>
  <si>
    <t>Sifon umyvadlový chrom/nerez - viz položka ozn. Kv20 z tabulky Koupelnového vybavení projektu interiéru</t>
  </si>
  <si>
    <t>-212836595</t>
  </si>
  <si>
    <t>725869204</t>
  </si>
  <si>
    <t>Montáž zápachových uzávěrek DN 50</t>
  </si>
  <si>
    <t>-404453728</t>
  </si>
  <si>
    <t>https://podminky.urs.cz/item/CS_URS_2023_02/725869204</t>
  </si>
  <si>
    <t>55161116.R123a</t>
  </si>
  <si>
    <t>Sifon ke sprchové vaničce - viz položka ozn. Kv23a z tabulky Koupelnového vybavení projektu interiéru</t>
  </si>
  <si>
    <t>1851308113</t>
  </si>
  <si>
    <t>Kondenzační sifon DN 40 pro VZT zařízení</t>
  </si>
  <si>
    <t>225695653</t>
  </si>
  <si>
    <t>-553317526</t>
  </si>
  <si>
    <t>-1684512437</t>
  </si>
  <si>
    <t>21333461</t>
  </si>
  <si>
    <t>-877356108</t>
  </si>
  <si>
    <t>726131021</t>
  </si>
  <si>
    <t>Instalační předstěna pro pisoár v 1300 mm do lehkých stěn s kovovou kcí - dodávka a montáž</t>
  </si>
  <si>
    <t>-1542701722</t>
  </si>
  <si>
    <t>https://podminky.urs.cz/item/CS_URS_2023_02/726131021</t>
  </si>
  <si>
    <t>311022369</t>
  </si>
  <si>
    <t>1899274011</t>
  </si>
  <si>
    <t>-1324802182</t>
  </si>
  <si>
    <t>-1481720583</t>
  </si>
  <si>
    <t>2+2+1</t>
  </si>
  <si>
    <t>-1695527181</t>
  </si>
  <si>
    <t>1722885672</t>
  </si>
  <si>
    <t>851820058</t>
  </si>
  <si>
    <t>-851116472</t>
  </si>
  <si>
    <t>2041779198</t>
  </si>
  <si>
    <t>D.1.4.2C - Vytápění</t>
  </si>
  <si>
    <t>-1362984834</t>
  </si>
  <si>
    <t>-1578068220</t>
  </si>
  <si>
    <t>"odměřeno z výkresové dokumentace" 5</t>
  </si>
  <si>
    <t>1493824360</t>
  </si>
  <si>
    <t>1702640950</t>
  </si>
  <si>
    <t>(283,5+79,5+27+61,5+30)</t>
  </si>
  <si>
    <t>28377096</t>
  </si>
  <si>
    <t>pouzdro izolační potrubní z pěnového polyetylenu 15/20mm</t>
  </si>
  <si>
    <t>46619641</t>
  </si>
  <si>
    <t>283,5</t>
  </si>
  <si>
    <t>28377106</t>
  </si>
  <si>
    <t>pouzdro izolační potrubní z pěnového polyetylenu 18/20mm</t>
  </si>
  <si>
    <t>389894953</t>
  </si>
  <si>
    <t>79,5</t>
  </si>
  <si>
    <t>28377046</t>
  </si>
  <si>
    <t>pouzdro izolační potrubní z pěnového polyetylenu 22/25mm</t>
  </si>
  <si>
    <t>1374621026</t>
  </si>
  <si>
    <t>28377056</t>
  </si>
  <si>
    <t>pouzdro izolační potrubní z pěnového polyetylenu 35/25mm</t>
  </si>
  <si>
    <t>141161431</t>
  </si>
  <si>
    <t>61,5</t>
  </si>
  <si>
    <t>28377063</t>
  </si>
  <si>
    <t>pouzdro izolační potrubní z pěnového polyetylenu 45/25mm</t>
  </si>
  <si>
    <t>-636666638</t>
  </si>
  <si>
    <t>-660247868</t>
  </si>
  <si>
    <t>-1479258807</t>
  </si>
  <si>
    <t>-158730556</t>
  </si>
  <si>
    <t>61,5+10</t>
  </si>
  <si>
    <t>-415640311</t>
  </si>
  <si>
    <t>2126604056</t>
  </si>
  <si>
    <t>-840792540</t>
  </si>
  <si>
    <t>Nízkoteplotní venkovní jednotka tepelného čerpadla - 16kW při A7 / W35 - COP 4,30 při T=35°C a te=7°C - max. elektrický příkon 5,0kW - 400V - 20A, jednotka vybavena čidlem venkovní teploty</t>
  </si>
  <si>
    <t>-1551416645</t>
  </si>
  <si>
    <t>896333741</t>
  </si>
  <si>
    <t>2072604285</t>
  </si>
  <si>
    <t>Ekvitermní regulátor vč. kompletní sady připojovacích svorek, přepínání mezi režimy topení, regulátor dodán s aplikací, dodávka včetně čidel</t>
  </si>
  <si>
    <t>986630656</t>
  </si>
  <si>
    <t>578006648</t>
  </si>
  <si>
    <t>402327608</t>
  </si>
  <si>
    <t>-123515226</t>
  </si>
  <si>
    <t>1625986369</t>
  </si>
  <si>
    <t>-1331463556</t>
  </si>
  <si>
    <t>"součet délek jednotlivých úseků potrubí + přirážka 30% tvarovky a 20% řezání" 41+(0,3*41)+(0,2*41)</t>
  </si>
  <si>
    <t>-2025675724</t>
  </si>
  <si>
    <t>-1617771332</t>
  </si>
  <si>
    <t>-302864565</t>
  </si>
  <si>
    <t>-870894619</t>
  </si>
  <si>
    <t>1004364314</t>
  </si>
  <si>
    <t>-2000472901</t>
  </si>
  <si>
    <t>Hadice tlaková pozinkovaná 1 1/2" délky 200mm pro připojení tepelného čerpadla</t>
  </si>
  <si>
    <t>1222703422</t>
  </si>
  <si>
    <t>732231002</t>
  </si>
  <si>
    <t>Akumulační nádrž bez přípravy TUV bez výměníku PN 0,3 o objemu 100 l - dodávka a montáž</t>
  </si>
  <si>
    <t>1875843341</t>
  </si>
  <si>
    <t>https://podminky.urs.cz/item/CS_URS_2023_02/732231002</t>
  </si>
  <si>
    <t>732362804</t>
  </si>
  <si>
    <t>732331616</t>
  </si>
  <si>
    <t>Nádoba tlaková expanzní pro topnou a chladicí soustavu s membránou závitové připojení PN 0,6 o objemu 50 l - dodávka a montáž</t>
  </si>
  <si>
    <t>-1316021391</t>
  </si>
  <si>
    <t>https://podminky.urs.cz/item/CS_URS_2023_02/732331616</t>
  </si>
  <si>
    <t>1245477628</t>
  </si>
  <si>
    <t>-725097892</t>
  </si>
  <si>
    <t>1988532525</t>
  </si>
  <si>
    <t>-2033307470</t>
  </si>
  <si>
    <t>-639214389</t>
  </si>
  <si>
    <t>"součet délek jednotlivých úseků potrubí + přirážka 30% tvarovky a 20% řezání" 189 +(0,3*189)+(0,2*189)</t>
  </si>
  <si>
    <t>733223302</t>
  </si>
  <si>
    <t>Potrubí měděné tvrdé spojované lisováním D 18x1 mm - dodávka a montáž</t>
  </si>
  <si>
    <t>1338421112</t>
  </si>
  <si>
    <t>https://podminky.urs.cz/item/CS_URS_2023_02/733223302</t>
  </si>
  <si>
    <t>"součet délek jednotlivých úseků potrubí + přirážka 30% tvarovky a 20% řezání" 53+(0,3*53)+(0,2*53)</t>
  </si>
  <si>
    <t>733223303</t>
  </si>
  <si>
    <t>Potrubí měděné tvrdé spojované lisováním D 22x1 mm - dodávka a montáž</t>
  </si>
  <si>
    <t>-1645358502</t>
  </si>
  <si>
    <t>https://podminky.urs.cz/item/CS_URS_2023_02/733223303</t>
  </si>
  <si>
    <t>"součet délek jednotlivých úseků potrubí + přirážka 30% tvarovky a 20% řezání" 18+(0,3*18)+(0,2*18)</t>
  </si>
  <si>
    <t>-1415135091</t>
  </si>
  <si>
    <t>"součet délek jednotlivých úseků potrubí + přirážka 30% tvarovky a 20% řezání" 2+(0,3*2)+(0,2*2)</t>
  </si>
  <si>
    <t>-124672337</t>
  </si>
  <si>
    <t>-1689326813</t>
  </si>
  <si>
    <t>1906226075</t>
  </si>
  <si>
    <t>1221129501</t>
  </si>
  <si>
    <t>-1731169902</t>
  </si>
  <si>
    <t>(26*2)+5*2+1+3</t>
  </si>
  <si>
    <t>-1411335831</t>
  </si>
  <si>
    <t>-205964214</t>
  </si>
  <si>
    <t>9*2+2*2+1*2</t>
  </si>
  <si>
    <t>-1191036288</t>
  </si>
  <si>
    <t>(283,5+79,5+27+3+61,5)</t>
  </si>
  <si>
    <t>-799476230</t>
  </si>
  <si>
    <t>(30)</t>
  </si>
  <si>
    <t>-218984198</t>
  </si>
  <si>
    <t>2112186800</t>
  </si>
  <si>
    <t>404133768</t>
  </si>
  <si>
    <t>2107941713</t>
  </si>
  <si>
    <t>-250104065</t>
  </si>
  <si>
    <t>930457885</t>
  </si>
  <si>
    <t>76564498</t>
  </si>
  <si>
    <t>734211115</t>
  </si>
  <si>
    <t>Ventil závitový odvzdušňovací G 1/2 PN 10 do 120°C otopných těles</t>
  </si>
  <si>
    <t>1528766848</t>
  </si>
  <si>
    <t>https://podminky.urs.cz/item/CS_URS_2023_02/734211115</t>
  </si>
  <si>
    <t>26*2</t>
  </si>
  <si>
    <t>734R21</t>
  </si>
  <si>
    <t>Termostatická hlavice otopných těles se zajištěním proti zcizení pomocí bezpečnostního kroužku s regulačním rozsahem 6°C - 28°C</t>
  </si>
  <si>
    <t>-1244257128</t>
  </si>
  <si>
    <t>734R22</t>
  </si>
  <si>
    <t>H šroubení uzavírací s integrovaným automatickým omezovačem průtoku 10 - 150 l/h, bez vypouštění pro otopná tělesa se spodním připojením a ventilovou vložkou 1/2" rohové</t>
  </si>
  <si>
    <t>-1033915801</t>
  </si>
  <si>
    <t>734R23</t>
  </si>
  <si>
    <t>Termostatický ventil pro otopná tělesa bez ventilové vložky dvoubodový, připojovací rozteč 50mm, 1/2" rohový s přednastavením, integrovaný automatický omezovač průtoku 10 - 150 l/h</t>
  </si>
  <si>
    <t>-1599773175</t>
  </si>
  <si>
    <t>734R24</t>
  </si>
  <si>
    <t>Připojovací kolenová garnitura k otopným tělesům</t>
  </si>
  <si>
    <t>-1396700221</t>
  </si>
  <si>
    <t>702174521</t>
  </si>
  <si>
    <t>-750007753</t>
  </si>
  <si>
    <t>-735695179</t>
  </si>
  <si>
    <t>-562455158</t>
  </si>
  <si>
    <t>2+1+2</t>
  </si>
  <si>
    <t>2022537828</t>
  </si>
  <si>
    <t>-1146256330</t>
  </si>
  <si>
    <t>-2131678062</t>
  </si>
  <si>
    <t>4+2+3</t>
  </si>
  <si>
    <t>-457309060</t>
  </si>
  <si>
    <t>-1928012870</t>
  </si>
  <si>
    <t>829291498</t>
  </si>
  <si>
    <t>-101954305</t>
  </si>
  <si>
    <t>-460972908</t>
  </si>
  <si>
    <t>1092452425</t>
  </si>
  <si>
    <t>1031422623</t>
  </si>
  <si>
    <t>735R27</t>
  </si>
  <si>
    <t>Třžní cena 2023</t>
  </si>
  <si>
    <t>-964391051</t>
  </si>
  <si>
    <t>735R28</t>
  </si>
  <si>
    <t>-623507841</t>
  </si>
  <si>
    <t>Odvzdušnění otopných těles</t>
  </si>
  <si>
    <t>1483584453</t>
  </si>
  <si>
    <t>735152571</t>
  </si>
  <si>
    <t>Otopné těleso panelové VK dvoudeskové 2 přídavné přestupní plochy výška/délka 600/400 mm výkon 672 W - dodávka a montáž</t>
  </si>
  <si>
    <t>-409466752</t>
  </si>
  <si>
    <t>https://podminky.urs.cz/item/CS_URS_2023_02/735152571</t>
  </si>
  <si>
    <t>735152572</t>
  </si>
  <si>
    <t>Otopné těleso panelové VK dvoudeskové 2 přídavné přestupní plochy výška/délka 600/500 mm výkon 840 W - dodávka a montáž</t>
  </si>
  <si>
    <t>1520332073</t>
  </si>
  <si>
    <t>https://podminky.urs.cz/item/CS_URS_2023_02/735152572</t>
  </si>
  <si>
    <t>735152574</t>
  </si>
  <si>
    <t>Otopné těleso panelové VK dvoudeskové 2 přídavné přestupní plochy výška/délka 600/700 mm výkon 1175 W - dodávka a montáž</t>
  </si>
  <si>
    <t>-397511338</t>
  </si>
  <si>
    <t>https://podminky.urs.cz/item/CS_URS_2023_02/735152574</t>
  </si>
  <si>
    <t>735152575</t>
  </si>
  <si>
    <t>Otopné těleso panelové VK dvoudeskové 2 přídavné přestupní plochy výška/délka 600/800 mm výkon 1343 W - dodávka a montáž</t>
  </si>
  <si>
    <t>-521519472</t>
  </si>
  <si>
    <t>https://podminky.urs.cz/item/CS_URS_2023_02/735152575</t>
  </si>
  <si>
    <t>735152577</t>
  </si>
  <si>
    <t>Otopné těleso panelové VK dvoudeskové 2 přídavné přestupní plochy výška/délka 600/1000 mm výkon 1679 W - dodávka a montáž</t>
  </si>
  <si>
    <t>-535423551</t>
  </si>
  <si>
    <t>https://podminky.urs.cz/item/CS_URS_2023_02/735152577</t>
  </si>
  <si>
    <t>735152579</t>
  </si>
  <si>
    <t>Otopné těleso panelové VK dvoudeskové 2 přídavné přestupní plochy výška/délka 600/1200 mm výkon 2015 W - dodávka a montáž</t>
  </si>
  <si>
    <t>2002265134</t>
  </si>
  <si>
    <t>https://podminky.urs.cz/item/CS_URS_2023_02/735152579</t>
  </si>
  <si>
    <t>735152580</t>
  </si>
  <si>
    <t>Otopné těleso panelové VK dvoudeskové 2 přídavné přestupní plochy výška/délka 600/1400 mm výkon 2351 W - dodávka a montáž</t>
  </si>
  <si>
    <t>-53546228</t>
  </si>
  <si>
    <t>https://podminky.urs.cz/item/CS_URS_2023_02/735152580</t>
  </si>
  <si>
    <t>735152581</t>
  </si>
  <si>
    <t>Otopné těleso panelové VK dvoudeskové 2 přídavné přestupní plochy výška/délka 600/1600 mm výkon 2686 W - dodávka a montáž</t>
  </si>
  <si>
    <t>870774122</t>
  </si>
  <si>
    <t>https://podminky.urs.cz/item/CS_URS_2023_02/735152581</t>
  </si>
  <si>
    <t>735152583</t>
  </si>
  <si>
    <t>Otopné těleso panelové VK dvoudeskové 2 přídavné přestupní plochy výška/délka 600/2000 mm výkon 3358 W - dodávka a montáž</t>
  </si>
  <si>
    <t>-463405620</t>
  </si>
  <si>
    <t>https://podminky.urs.cz/item/CS_URS_2023_02/735152583</t>
  </si>
  <si>
    <t>-178977954</t>
  </si>
  <si>
    <t>-1470496664</t>
  </si>
  <si>
    <t>1587889484</t>
  </si>
  <si>
    <t>-210958069</t>
  </si>
  <si>
    <t>D.1.4.3C - Elektroinstalace - silnoproud</t>
  </si>
  <si>
    <t>-1994213047</t>
  </si>
  <si>
    <t>1811332668</t>
  </si>
  <si>
    <t>2070147135</t>
  </si>
  <si>
    <t>644966853</t>
  </si>
  <si>
    <t>-1754222192</t>
  </si>
  <si>
    <t>-976889489</t>
  </si>
  <si>
    <t>938619617</t>
  </si>
  <si>
    <t>-945973578</t>
  </si>
  <si>
    <t>2056903836</t>
  </si>
  <si>
    <t>-1124208510</t>
  </si>
  <si>
    <t>-414063032</t>
  </si>
  <si>
    <t>307752058</t>
  </si>
  <si>
    <t>-1383716574</t>
  </si>
  <si>
    <t>1563543197</t>
  </si>
  <si>
    <t>-993763052</t>
  </si>
  <si>
    <t>-755632230</t>
  </si>
  <si>
    <t>709786291</t>
  </si>
  <si>
    <t>1874829726</t>
  </si>
  <si>
    <t>-1632466706</t>
  </si>
  <si>
    <t>-315687097</t>
  </si>
  <si>
    <t>741122033</t>
  </si>
  <si>
    <t>Montáž kabelů měděných bez ukončení uložených pod omítku plných kulatých (např. CYKY), počtu a průřezu žil 5x10 mm2</t>
  </si>
  <si>
    <t>-1436949795</t>
  </si>
  <si>
    <t>https://podminky.urs.cz/item/CS_URS_2024_01/741122033</t>
  </si>
  <si>
    <t>34113034</t>
  </si>
  <si>
    <t>kabel instalační jádro Cu plné izolace PVC plášť PVC 450/750V (CYKY) 5x10mm2</t>
  </si>
  <si>
    <t>-197874630</t>
  </si>
  <si>
    <t>1487187452</t>
  </si>
  <si>
    <t>192495499</t>
  </si>
  <si>
    <t>-988927629</t>
  </si>
  <si>
    <t>-814895513</t>
  </si>
  <si>
    <t>836880045</t>
  </si>
  <si>
    <t>-259488565</t>
  </si>
  <si>
    <t>-899884852</t>
  </si>
  <si>
    <t>210057691</t>
  </si>
  <si>
    <t>290661838</t>
  </si>
  <si>
    <t>-2059057072</t>
  </si>
  <si>
    <t>1073262219</t>
  </si>
  <si>
    <t>rozvaděč RHTC, kompletní, včetně vystrojení dle výkresové dokumentace</t>
  </si>
  <si>
    <t>-305281706</t>
  </si>
  <si>
    <t>rozvaděč RPC1, kompletní, včetně vystrojení dle výkresové dokumentace</t>
  </si>
  <si>
    <t>-2118430779</t>
  </si>
  <si>
    <t>rozvaděč RPC2, kompletní, včetně vystrojení dle výkresové dokumentace</t>
  </si>
  <si>
    <t>536482873</t>
  </si>
  <si>
    <t>-1042792343</t>
  </si>
  <si>
    <t>-439790126</t>
  </si>
  <si>
    <t>741210105</t>
  </si>
  <si>
    <t>Montáž rozváděčů litinových, hliníkových nebo plastových bez zapojení vodičů sestavy hmotnosti do 700 kg</t>
  </si>
  <si>
    <t>-383593938</t>
  </si>
  <si>
    <t>https://podminky.urs.cz/item/CS_URS_2024_01/741210105</t>
  </si>
  <si>
    <t>rozvaděč RH, kompletní, včetně vystrojení dle výkresové dokumentace</t>
  </si>
  <si>
    <t>-1481365814</t>
  </si>
  <si>
    <t>-2133529014</t>
  </si>
  <si>
    <t>1829640425</t>
  </si>
  <si>
    <t>480967752</t>
  </si>
  <si>
    <t>1615934078</t>
  </si>
  <si>
    <t>-210408731</t>
  </si>
  <si>
    <t>344763488</t>
  </si>
  <si>
    <t>1911861632</t>
  </si>
  <si>
    <t>-4765514</t>
  </si>
  <si>
    <t>766154027</t>
  </si>
  <si>
    <t>346766905</t>
  </si>
  <si>
    <t>1738280391</t>
  </si>
  <si>
    <t>-485239504</t>
  </si>
  <si>
    <t>1078402747</t>
  </si>
  <si>
    <t>-17780940</t>
  </si>
  <si>
    <t>728327358</t>
  </si>
  <si>
    <t>1300777908</t>
  </si>
  <si>
    <t>-1834044964</t>
  </si>
  <si>
    <t>-1058243856</t>
  </si>
  <si>
    <t>-1661537563</t>
  </si>
  <si>
    <t>-1131280187</t>
  </si>
  <si>
    <t>-1563650740</t>
  </si>
  <si>
    <t>-2135333765</t>
  </si>
  <si>
    <t>1683062813</t>
  </si>
  <si>
    <t>-337647867</t>
  </si>
  <si>
    <t>1538505586</t>
  </si>
  <si>
    <t>-1194566897</t>
  </si>
  <si>
    <t>-912859944</t>
  </si>
  <si>
    <t>613734665</t>
  </si>
  <si>
    <t>-417509841</t>
  </si>
  <si>
    <t>1392958855</t>
  </si>
  <si>
    <t>-2012096892</t>
  </si>
  <si>
    <t>-1728203039</t>
  </si>
  <si>
    <t>-2069105894</t>
  </si>
  <si>
    <t>-2060030322</t>
  </si>
  <si>
    <t>-911753696</t>
  </si>
  <si>
    <t>-1299888537</t>
  </si>
  <si>
    <t>2035285784</t>
  </si>
  <si>
    <t>-2122444089</t>
  </si>
  <si>
    <t>181399637</t>
  </si>
  <si>
    <t>1841520743</t>
  </si>
  <si>
    <t>884178338</t>
  </si>
  <si>
    <t>382588104</t>
  </si>
  <si>
    <t>-677472736</t>
  </si>
  <si>
    <t>podpěra vedení pod krytinu</t>
  </si>
  <si>
    <t>212292132</t>
  </si>
  <si>
    <t>podpěra vedení na hřeben PV15</t>
  </si>
  <si>
    <t>929597813</t>
  </si>
  <si>
    <t>-1400858040</t>
  </si>
  <si>
    <t>1108417759</t>
  </si>
  <si>
    <t>-991233409</t>
  </si>
  <si>
    <t>867233073</t>
  </si>
  <si>
    <t>-589773608</t>
  </si>
  <si>
    <t>-2056672765</t>
  </si>
  <si>
    <t>-899911535</t>
  </si>
  <si>
    <t>-484300728</t>
  </si>
  <si>
    <t>-1237393554</t>
  </si>
  <si>
    <t>1811420297</t>
  </si>
  <si>
    <t>130841078</t>
  </si>
  <si>
    <t>1869983441</t>
  </si>
  <si>
    <t>1960276101</t>
  </si>
  <si>
    <t>-552804389</t>
  </si>
  <si>
    <t>741420121</t>
  </si>
  <si>
    <t>Montáž oddáleného vedení izolační tyče</t>
  </si>
  <si>
    <t>1167679488</t>
  </si>
  <si>
    <t>https://podminky.urs.cz/item/CS_URS_2024_01/741420121</t>
  </si>
  <si>
    <t>tyč izolační 680mm</t>
  </si>
  <si>
    <t>144916405</t>
  </si>
  <si>
    <t>-526538664</t>
  </si>
  <si>
    <t>-885015630</t>
  </si>
  <si>
    <t>-1282575677</t>
  </si>
  <si>
    <t>794581120</t>
  </si>
  <si>
    <t>-467675375</t>
  </si>
  <si>
    <t>-137227852</t>
  </si>
  <si>
    <t>513873099</t>
  </si>
  <si>
    <t>-1219361332</t>
  </si>
  <si>
    <t>-746853586</t>
  </si>
  <si>
    <t>240748098</t>
  </si>
  <si>
    <t>282370977</t>
  </si>
  <si>
    <t>-1587317824</t>
  </si>
  <si>
    <t>1512658293</t>
  </si>
  <si>
    <t>-1294571853</t>
  </si>
  <si>
    <t>-1363039374</t>
  </si>
  <si>
    <t>-167531638</t>
  </si>
  <si>
    <t>1088346225</t>
  </si>
  <si>
    <t>1080392875</t>
  </si>
  <si>
    <t>D.1.4.4C - Elektroinstalace - slaboproudy</t>
  </si>
  <si>
    <t>432225598</t>
  </si>
  <si>
    <t>1190067290</t>
  </si>
  <si>
    <t>-809000409</t>
  </si>
  <si>
    <t>-1039576038</t>
  </si>
  <si>
    <t>742415727</t>
  </si>
  <si>
    <t>2047854767</t>
  </si>
  <si>
    <t>1474171760</t>
  </si>
  <si>
    <t>752158135</t>
  </si>
  <si>
    <t>-1959590413</t>
  </si>
  <si>
    <t>722521303</t>
  </si>
  <si>
    <t>-1881036324</t>
  </si>
  <si>
    <t>1441237616</t>
  </si>
  <si>
    <t>408922997</t>
  </si>
  <si>
    <t>-875281040</t>
  </si>
  <si>
    <t>712927731</t>
  </si>
  <si>
    <t>-1808054443</t>
  </si>
  <si>
    <t>-1823719148</t>
  </si>
  <si>
    <t>1941390478</t>
  </si>
  <si>
    <t>1053383133</t>
  </si>
  <si>
    <t>742220001</t>
  </si>
  <si>
    <t>Montáž ústředny PZTS s komunikátorem na PCO a zdrojem do 16 ti zón a 4 podsystémů</t>
  </si>
  <si>
    <t>662261092</t>
  </si>
  <si>
    <t>https://podminky.urs.cz/item/CS_URS_2023_02/742220001</t>
  </si>
  <si>
    <t>40462011</t>
  </si>
  <si>
    <t>ústředna PZTS, 8 skupin, 1 podsystém</t>
  </si>
  <si>
    <t>-1805755890</t>
  </si>
  <si>
    <t>742220141</t>
  </si>
  <si>
    <t>Montáž klávesnice pro dodanou ústřednu</t>
  </si>
  <si>
    <t>1712947840</t>
  </si>
  <si>
    <t>https://podminky.urs.cz/item/CS_URS_2024_01/742220141</t>
  </si>
  <si>
    <t>40467025</t>
  </si>
  <si>
    <t>klávesnice ústředny PZTS, LED</t>
  </si>
  <si>
    <t>-1099292641</t>
  </si>
  <si>
    <t>742220232</t>
  </si>
  <si>
    <t>Montáž příslušenství pro PZTS detektor na stěnu nebo na strop</t>
  </si>
  <si>
    <t>-577294897</t>
  </si>
  <si>
    <t>https://podminky.urs.cz/item/CS_URS_2023_02/742220232</t>
  </si>
  <si>
    <t>40461022</t>
  </si>
  <si>
    <t>detektor sběrnicový pohybu osob PIR a rozbití skla</t>
  </si>
  <si>
    <t>1049949948</t>
  </si>
  <si>
    <t>742220235</t>
  </si>
  <si>
    <t>Montáž příslušenství pro PZTS magnetický kontakt povrchový</t>
  </si>
  <si>
    <t>-343219706</t>
  </si>
  <si>
    <t>https://podminky.urs.cz/item/CS_URS_2024_01/742220235</t>
  </si>
  <si>
    <t>40461033</t>
  </si>
  <si>
    <t>detektor bezdrátový magnetický</t>
  </si>
  <si>
    <t>-1907639084</t>
  </si>
  <si>
    <t>742220401</t>
  </si>
  <si>
    <t>Nastavení a oživení PZTS programování základních parametrů ústředny</t>
  </si>
  <si>
    <t>-1780464494</t>
  </si>
  <si>
    <t>https://podminky.urs.cz/item/CS_URS_2024_01/742220401</t>
  </si>
  <si>
    <t>742220402</t>
  </si>
  <si>
    <t>Nastavení a oživení PZTS programování systému na jeden detektor</t>
  </si>
  <si>
    <t>-1953061671</t>
  </si>
  <si>
    <t>https://podminky.urs.cz/item/CS_URS_2024_01/742220402</t>
  </si>
  <si>
    <t>742220411</t>
  </si>
  <si>
    <t>Nastavení a oživení PZTS oživení systému na jeden detektor</t>
  </si>
  <si>
    <t>-1805611423</t>
  </si>
  <si>
    <t>https://podminky.urs.cz/item/CS_URS_2024_01/742220411</t>
  </si>
  <si>
    <t>742220501</t>
  </si>
  <si>
    <t>Zkoušky a revize PZTS zkoušky TIČR</t>
  </si>
  <si>
    <t>-557266197</t>
  </si>
  <si>
    <t>https://podminky.urs.cz/item/CS_URS_2024_01/742220501</t>
  </si>
  <si>
    <t>742220511</t>
  </si>
  <si>
    <t>Zkoušky a revize PZTS revize výchozí systému PZTS</t>
  </si>
  <si>
    <t>-2130052195</t>
  </si>
  <si>
    <t>https://podminky.urs.cz/item/CS_URS_2024_01/742220511</t>
  </si>
  <si>
    <t>742310002</t>
  </si>
  <si>
    <t>Montáž domovního telefonu komunikačního tabla</t>
  </si>
  <si>
    <t>1218262813</t>
  </si>
  <si>
    <t>https://podminky.urs.cz/item/CS_URS_2024_01/742310002</t>
  </si>
  <si>
    <t>38226006</t>
  </si>
  <si>
    <t>sestava domovního telefonu audio - video pro 1 účastníka nerez, včetně napájecího zdroje a elektrického zámku</t>
  </si>
  <si>
    <t>-1431997805</t>
  </si>
  <si>
    <t>29646629</t>
  </si>
  <si>
    <t>-2003122777</t>
  </si>
  <si>
    <t>-1847334432</t>
  </si>
  <si>
    <t>1576399464</t>
  </si>
  <si>
    <t>-1241619151</t>
  </si>
  <si>
    <t>-2044595007</t>
  </si>
  <si>
    <t>289024244</t>
  </si>
  <si>
    <t>2076920558</t>
  </si>
  <si>
    <t>-853060322</t>
  </si>
  <si>
    <t>696989751</t>
  </si>
  <si>
    <t>1437661634</t>
  </si>
  <si>
    <t>-1166404509</t>
  </si>
  <si>
    <t>91145008</t>
  </si>
  <si>
    <t>429254958</t>
  </si>
  <si>
    <t>2079016297</t>
  </si>
  <si>
    <t>735694722</t>
  </si>
  <si>
    <t>1424395404</t>
  </si>
  <si>
    <t>-1594894005</t>
  </si>
  <si>
    <t>-1468825393</t>
  </si>
  <si>
    <t>1174597762</t>
  </si>
  <si>
    <t>1205465631</t>
  </si>
  <si>
    <t>-1913460903</t>
  </si>
  <si>
    <t>1899386214</t>
  </si>
  <si>
    <t>-400413581</t>
  </si>
  <si>
    <t>1893780295</t>
  </si>
  <si>
    <t>1943620730</t>
  </si>
  <si>
    <t>1629362687</t>
  </si>
  <si>
    <t>-1196151725</t>
  </si>
  <si>
    <t>2091283740</t>
  </si>
  <si>
    <t>-1804345630</t>
  </si>
  <si>
    <t>742420011</t>
  </si>
  <si>
    <t>Montáž společné televizní antény FM antény</t>
  </si>
  <si>
    <t>-1801452941</t>
  </si>
  <si>
    <t>https://podminky.urs.cz/item/CS_URS_2024_01/742420011</t>
  </si>
  <si>
    <t>venkovní anténa pro příjem internetu, včetně upevnení na hřeben</t>
  </si>
  <si>
    <t>981538334</t>
  </si>
  <si>
    <t>1612783115</t>
  </si>
  <si>
    <t>1516067625</t>
  </si>
  <si>
    <t>Výchozí revize slaboproudů</t>
  </si>
  <si>
    <t>2079901297</t>
  </si>
  <si>
    <t>226815282</t>
  </si>
  <si>
    <t>D.1.4.5C - Vzduchotechnika</t>
  </si>
  <si>
    <t>2116076947</t>
  </si>
  <si>
    <t>-504735278</t>
  </si>
  <si>
    <t>-1474502251</t>
  </si>
  <si>
    <t>1976030326</t>
  </si>
  <si>
    <t>1894543863</t>
  </si>
  <si>
    <t>1441031327</t>
  </si>
  <si>
    <t>1270478107</t>
  </si>
  <si>
    <t>Těsnění prostupů požárními dělícími konstrukcemi - požární ucpávky a tmely pro potrubí, vnitřní průměr otvoru 160mm</t>
  </si>
  <si>
    <t>561042925</t>
  </si>
  <si>
    <t>75130018.R02</t>
  </si>
  <si>
    <t>Těsnění prostupů požárními dělícími konstrukcemi - požární ucpávky a tmely pro potrubí, vnitřnírozměr otvoru 350x160mm</t>
  </si>
  <si>
    <t>-1651695104</t>
  </si>
  <si>
    <t>75130018.R03</t>
  </si>
  <si>
    <t>Těsnění prostupů požárními dělícími konstrukcemi - požární ucpávky a tmely pro potrubí, vnitřnírozměr otvoru 450x160mm</t>
  </si>
  <si>
    <t>-1233304194</t>
  </si>
  <si>
    <t>1738022668</t>
  </si>
  <si>
    <t>7,8*1,3 "Přepočtené koeficientem množství</t>
  </si>
  <si>
    <t>985251255</t>
  </si>
  <si>
    <t>3*1,3 "Přepočtené koeficientem množství</t>
  </si>
  <si>
    <t>-2051212389</t>
  </si>
  <si>
    <t>5"odečteno z projektového modelu"</t>
  </si>
  <si>
    <t>5*1,3 "Přepočtené koeficientem množství</t>
  </si>
  <si>
    <t>784019775</t>
  </si>
  <si>
    <t>780126886</t>
  </si>
  <si>
    <t>-2036733326</t>
  </si>
  <si>
    <t>1307007036</t>
  </si>
  <si>
    <t>545412994</t>
  </si>
  <si>
    <t>42944045.R131</t>
  </si>
  <si>
    <t>Vzduchotechnická rekuperační jednotka ve vnitřním provedení, deskový výměník, výměník pro přímý výpar, elektrický ohřívač, filtry,vzduchový výkon 1745 m3/h, integrovaná regulace, 3500W/400V vč. pružných manžet a regulace</t>
  </si>
  <si>
    <t>-976296568</t>
  </si>
  <si>
    <t>-1111892318</t>
  </si>
  <si>
    <t>-1044254528</t>
  </si>
  <si>
    <t>751721113</t>
  </si>
  <si>
    <t>Montáž klimatizační jednotky venkovní s jednofázovým napájením do 4 vnitřních jednotek</t>
  </si>
  <si>
    <t>1903838060</t>
  </si>
  <si>
    <t>https://podminky.urs.cz/item/CS_URS_2023_02/751721113</t>
  </si>
  <si>
    <t>42952015.R151</t>
  </si>
  <si>
    <t>Venkovní jednotka tepelného čerpadla napojená na výměník pro přímý výpar ve VZT jednotce, chladící výkon 7,45kW, max. 2500W / 230V</t>
  </si>
  <si>
    <t>1834647734</t>
  </si>
  <si>
    <t>-1435420196</t>
  </si>
  <si>
    <t>25"odečteno z projektového modelu"</t>
  </si>
  <si>
    <t>25*1,2 "Přepočtené koeficientem množství</t>
  </si>
  <si>
    <t>-122778296</t>
  </si>
  <si>
    <t>13+19</t>
  </si>
  <si>
    <t>818862610</t>
  </si>
  <si>
    <t>13"odečteno z projektového modelu"</t>
  </si>
  <si>
    <t>1152317010</t>
  </si>
  <si>
    <t>19"odečteno z projektového modelu"</t>
  </si>
  <si>
    <t>-924162020</t>
  </si>
  <si>
    <t>1295424126</t>
  </si>
  <si>
    <t>1300215985</t>
  </si>
  <si>
    <t>18"odečteno z projektového modelu"</t>
  </si>
  <si>
    <t>838193046</t>
  </si>
  <si>
    <t>751210136.R711</t>
  </si>
  <si>
    <t>Šikmý kus 45° se síťkou proti hmyzu o rozměru 250x315 mm</t>
  </si>
  <si>
    <t>-340007861</t>
  </si>
  <si>
    <t>1376328886</t>
  </si>
  <si>
    <t>42982457.R121</t>
  </si>
  <si>
    <t>klapka čtyřhranná regulační Pz 200x200mm s motorickým pohonem 0-10V, s aretací 20%</t>
  </si>
  <si>
    <t>2098250191</t>
  </si>
  <si>
    <t>751514613</t>
  </si>
  <si>
    <t>Montáž škrtící klapky nebo zpětné klapky do plechového potrubí čtyřhranné s přírubou přes 0,070 do 0,140 m2</t>
  </si>
  <si>
    <t>458815337</t>
  </si>
  <si>
    <t>https://podminky.urs.cz/item/CS_URS_2023_02/751514613</t>
  </si>
  <si>
    <t>42982458</t>
  </si>
  <si>
    <t>klapka čtyřhranná regulační Pz 400x200mm s manuálním ovládáním</t>
  </si>
  <si>
    <t>-1648617703</t>
  </si>
  <si>
    <t>1890713474</t>
  </si>
  <si>
    <t>42976029.R120</t>
  </si>
  <si>
    <t>tlumič hluku čtyřhranný buňkový Pz 400x200x1500mm, akustický útlum min. 15dB</t>
  </si>
  <si>
    <t>1083293521</t>
  </si>
  <si>
    <t>42976029.R121</t>
  </si>
  <si>
    <t>tlumič hluku čtyřhranný buňkový Pz 315x250x1500mm, akustický útlum min. 15dB</t>
  </si>
  <si>
    <t>-495546282</t>
  </si>
  <si>
    <t>42976029.R122</t>
  </si>
  <si>
    <t>tlumič hluku čtyřhranný buňkový Pz 315x250x2000mm, akustický útlum min. 20dB</t>
  </si>
  <si>
    <t>1807071491</t>
  </si>
  <si>
    <t>751514681.R144</t>
  </si>
  <si>
    <t>Montáž požární klapky nebo stěnového uzávěru od 0,07 do 0,1 m2</t>
  </si>
  <si>
    <t>881104876</t>
  </si>
  <si>
    <t>429681222.R244</t>
  </si>
  <si>
    <t>Požární klapka 400x200mm, s teplotní pojistkou</t>
  </si>
  <si>
    <t>1430128375</t>
  </si>
  <si>
    <t>751514679.R61</t>
  </si>
  <si>
    <t>Montáž požární klapky nebo stěnového uzávěru D přes 100 do 200 mm</t>
  </si>
  <si>
    <t>-1024865827</t>
  </si>
  <si>
    <t>429681222.R63</t>
  </si>
  <si>
    <t>Požární stěnový uzávěr průměr 125 mm</t>
  </si>
  <si>
    <t>1811442867</t>
  </si>
  <si>
    <t>6"odečteno z projektového modelu"</t>
  </si>
  <si>
    <t>-386963698</t>
  </si>
  <si>
    <t>26"pr. 100 odečteno z projektového modelu"</t>
  </si>
  <si>
    <t>61"pr. 125 odečteno z projektového modelu"</t>
  </si>
  <si>
    <t>87*1,2 "Přepočtené koeficientem množství</t>
  </si>
  <si>
    <t>298445058</t>
  </si>
  <si>
    <t>-1119601014</t>
  </si>
  <si>
    <t>5,83333333333333*1,2 "Přepočtené koeficientem množství</t>
  </si>
  <si>
    <t>-973536637</t>
  </si>
  <si>
    <t>28"pr. 100 +20% tvarovky,+10%prořez - odečteno z projektového modelu"</t>
  </si>
  <si>
    <t>22"pr. 125 +20% tvarovky,+10%prořez - odečteno z projektového modelu"</t>
  </si>
  <si>
    <t>2"pr. 160 +20% tvarovky,+10%prořez - odečteno z projektového modelu"</t>
  </si>
  <si>
    <t>52*1,3 "Přepočtené koeficientem množství</t>
  </si>
  <si>
    <t>102670354</t>
  </si>
  <si>
    <t>90"+20% tvarovky,+10%prořez - odečteno z projektového modelu"</t>
  </si>
  <si>
    <t>90*1,3 "Přepočtené koeficientem množství</t>
  </si>
  <si>
    <t>-336338651</t>
  </si>
  <si>
    <t>1436669746</t>
  </si>
  <si>
    <t>-1623236275</t>
  </si>
  <si>
    <t>-1808160963</t>
  </si>
  <si>
    <t>-1545927171</t>
  </si>
  <si>
    <t>2,5"pr. 125 +20% tvarovky,+10%prořez - odečteno z projektového modelu"</t>
  </si>
  <si>
    <t>2,5*1,2 "Přepočtené koeficientem množství</t>
  </si>
  <si>
    <t>D.1.4.6C - Fotovoltaická elektrárna</t>
  </si>
  <si>
    <t>267758708</t>
  </si>
  <si>
    <t>1852876948</t>
  </si>
  <si>
    <t>-1128158497</t>
  </si>
  <si>
    <t>922052501</t>
  </si>
  <si>
    <t>-776516760</t>
  </si>
  <si>
    <t>1699153730</t>
  </si>
  <si>
    <t>-1301576022</t>
  </si>
  <si>
    <t>2120385191</t>
  </si>
  <si>
    <t>159081893</t>
  </si>
  <si>
    <t>444412899</t>
  </si>
  <si>
    <t>2086766281</t>
  </si>
  <si>
    <t>292216534</t>
  </si>
  <si>
    <t>1159575752</t>
  </si>
  <si>
    <t>1476844933</t>
  </si>
  <si>
    <t>-993723222</t>
  </si>
  <si>
    <t>1374008514</t>
  </si>
  <si>
    <t>1003473286</t>
  </si>
  <si>
    <t>-1084180912</t>
  </si>
  <si>
    <t>939200246</t>
  </si>
  <si>
    <t>-1698859969</t>
  </si>
  <si>
    <t>1264641146</t>
  </si>
  <si>
    <t>1743972826</t>
  </si>
  <si>
    <t>1369723280</t>
  </si>
  <si>
    <t>1221764856</t>
  </si>
  <si>
    <t>133597737</t>
  </si>
  <si>
    <t>Dílenská ( realizační ) dokumentace</t>
  </si>
  <si>
    <t>-2094603615</t>
  </si>
  <si>
    <t>-1014004311</t>
  </si>
  <si>
    <t>D.1.5C - Interiér</t>
  </si>
  <si>
    <t>Kv07</t>
  </si>
  <si>
    <t>-1922788984</t>
  </si>
  <si>
    <t>263542623</t>
  </si>
  <si>
    <t>Kv12</t>
  </si>
  <si>
    <t>-291351297</t>
  </si>
  <si>
    <t>-386264104</t>
  </si>
  <si>
    <t>Kv27</t>
  </si>
  <si>
    <t>1791848320</t>
  </si>
  <si>
    <t>Kv15</t>
  </si>
  <si>
    <t>1569093710</t>
  </si>
  <si>
    <t>1647673684</t>
  </si>
  <si>
    <t>-542165055</t>
  </si>
  <si>
    <t>KUCHYŇSKÁ LINKA - kompletní dodávka a montáž</t>
  </si>
  <si>
    <t>Poznámka k položce:_x000D_
kuchyňská linka v denní místnosti zaměstannců, truhlářský výrobek na míru, VIZ VÝKRES INTERIERU INT.2.2.3</t>
  </si>
  <si>
    <t>Poznámka k položce:_x000D_
Nerezový jednodřez s odkapávačem s montáží na pracovní desku o rozměru 78x49 cm a hloubkou 16 cm.</t>
  </si>
  <si>
    <t>Poznámka k položce:_x000D_
Páková stojánková dřezová baterie s otočným ramínkem. V chromovém provedení.</t>
  </si>
  <si>
    <t>SKŘÍNĚ A KUCHYŇSKÁ LINKA - kompletní dodávka a montáž</t>
  </si>
  <si>
    <t>Poznámka k položce:_x000D_
skříně a kuchyňská linka ve společenské místnosti, truhlářský výrobek na míru, VIZ VÝKRES INTERIERU INT.2.2.4</t>
  </si>
  <si>
    <t>Poznámka k položce:_x000D_
Stojánková dřezová baterie, provedení Chrom, směšovací páková baterie, páčka na boku,</t>
  </si>
  <si>
    <t>Poznámka k položce:_x000D_
Černý matný kuchyňský granitový dřez o rozměrech 780 x 500 mm, vana 440 x 400 x 200 mm, horní montáž, vč. sifonu.</t>
  </si>
  <si>
    <t>VESTAVNÁ MALÁ LEDNICE - kompletní dodávka a montáž</t>
  </si>
  <si>
    <t>Poznámka k položce:_x000D_
Vestavná lednice - bez mrazáku, energetická třída F, objem ledničky 144 l, volitelné, 4 police, 1 chladicí okruh, manuální regulace teploty, rozměry 81,9 × 59,6 × 54,5 cm (V×Š×H)</t>
  </si>
  <si>
    <t>7,2</t>
  </si>
  <si>
    <t>J</t>
  </si>
  <si>
    <t>Jáma</t>
  </si>
  <si>
    <t>Nátěr_TK</t>
  </si>
  <si>
    <t>nátěr tesařských konstrukcí</t>
  </si>
  <si>
    <t>141,364</t>
  </si>
  <si>
    <t>Skladba_R23</t>
  </si>
  <si>
    <t>Skladba R.2.3</t>
  </si>
  <si>
    <t>ornice</t>
  </si>
  <si>
    <t>SO06 - Zahradní altán</t>
  </si>
  <si>
    <t>121151103</t>
  </si>
  <si>
    <t>Sejmutí ornice strojně při souvislé ploše do 100 m2, tl. vrstvy do 200 mm</t>
  </si>
  <si>
    <t>1103964008</t>
  </si>
  <si>
    <t>https://podminky.urs.cz/item/CS_URS_2024_01/121151103</t>
  </si>
  <si>
    <t>D.1.1.b.1 SO.06 Koordinační výkres spodní stavby</t>
  </si>
  <si>
    <t>7*7</t>
  </si>
  <si>
    <t>122151101</t>
  </si>
  <si>
    <t>Odkopávky a prokopávky nezapažené strojně v hornině třídy těžitelnosti I skupiny 1 a 2 do 20 m3</t>
  </si>
  <si>
    <t>-1092382004</t>
  </si>
  <si>
    <t>https://podminky.urs.cz/item/CS_URS_2024_01/122151101</t>
  </si>
  <si>
    <t>6*6*0,2</t>
  </si>
  <si>
    <t>131251100</t>
  </si>
  <si>
    <t>Hloubení nezapažených jam a zářezů strojně s urovnáním dna do předepsaného profilu a spádu v hornině třídy těžitelnosti I skupiny 3 do 20 m3</t>
  </si>
  <si>
    <t>615874050</t>
  </si>
  <si>
    <t>https://podminky.urs.cz/item/CS_URS_2024_01/131251100</t>
  </si>
  <si>
    <t>0,5*0,5*1*8</t>
  </si>
  <si>
    <t>-1796416774</t>
  </si>
  <si>
    <t>ornice*0,15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</si>
  <si>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</si>
  <si>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</si>
  <si>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-856109507</t>
  </si>
  <si>
    <t>https://podminky.urs.cz/item/CS_URS_2024_01/162751117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</si>
  <si>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</si>
  <si>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</si>
  <si>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-2079386883</t>
  </si>
  <si>
    <t>https://podminky.urs.cz/item/CS_URS_2024_01/162751119</t>
  </si>
  <si>
    <t>odkop*5</t>
  </si>
  <si>
    <t>J*5</t>
  </si>
  <si>
    <t>335782076</t>
  </si>
  <si>
    <t>171201231</t>
  </si>
  <si>
    <t>Poplatek za uložení stavebního odpadu na recyklační skládce (skládkovné) zeminy a kamení zatříděného do Katalogu odpadů pod kódem 17 05 04</t>
  </si>
  <si>
    <t>838979006</t>
  </si>
  <si>
    <t>https://podminky.urs.cz/item/CS_URS_2024_01/171201231</t>
  </si>
  <si>
    <t>9,2*1,8 'Přepočtené koeficientem množství</t>
  </si>
  <si>
    <t>-1733731416</t>
  </si>
  <si>
    <t>1805186183</t>
  </si>
  <si>
    <t>6*6</t>
  </si>
  <si>
    <t>275313811</t>
  </si>
  <si>
    <t>Základy z betonu prostého patky a bloky z betonu kamenem neprokládaného tř. C 25/30</t>
  </si>
  <si>
    <t>-2140110450</t>
  </si>
  <si>
    <t>https://podminky.urs.cz/item/CS_URS_2024_01/275313811</t>
  </si>
  <si>
    <t>2*1,03 'Přepočtené koeficientem množství</t>
  </si>
  <si>
    <t>275351121</t>
  </si>
  <si>
    <t>Bednění základů patek zřízení</t>
  </si>
  <si>
    <t>-1002532830</t>
  </si>
  <si>
    <t>https://podminky.urs.cz/item/CS_URS_2024_01/275351121</t>
  </si>
  <si>
    <t>(0,5+0,5)*2*0,3*8</t>
  </si>
  <si>
    <t>275351122</t>
  </si>
  <si>
    <t>Bednění základů patek odstranění</t>
  </si>
  <si>
    <t>756076426</t>
  </si>
  <si>
    <t>https://podminky.urs.cz/item/CS_URS_2024_01/275351122</t>
  </si>
  <si>
    <t>34232879</t>
  </si>
  <si>
    <t>D.1.1.1 SO.06 Technická zpráva</t>
  </si>
  <si>
    <t>D.1.1.b.2 SO.06 Půdorys 1.NP</t>
  </si>
  <si>
    <t>D.1.1.b.4 SO.06 Řezy</t>
  </si>
  <si>
    <t>-2023005239</t>
  </si>
  <si>
    <t>1112805595</t>
  </si>
  <si>
    <t>1294128058</t>
  </si>
  <si>
    <t>2126611387</t>
  </si>
  <si>
    <t>D.1.1.c.1 Výpis ostatních výrobků</t>
  </si>
  <si>
    <t>"OV.02" 24,4</t>
  </si>
  <si>
    <t>2113521890</t>
  </si>
  <si>
    <t>24,4*1,05 'Přepočtené koeficientem množství</t>
  </si>
  <si>
    <t>998018001</t>
  </si>
  <si>
    <t>Přesun hmot pro budovy občanské výstavby, bydlení, výrobu a služby ruční (bez užití mechanizace) vodorovná dopravní vzdálenost do 100 m pro budovy s jakoukoliv nosnou konstrukcí výšky do 6 m</t>
  </si>
  <si>
    <t>1214875800</t>
  </si>
  <si>
    <t>https://podminky.urs.cz/item/CS_URS_2024_01/998018001</t>
  </si>
  <si>
    <t>-776925277</t>
  </si>
  <si>
    <t>D.1.1.b.3 SO.06 Půdorys střechy</t>
  </si>
  <si>
    <t>"KV.02" 18,3</t>
  </si>
  <si>
    <t>712363355</t>
  </si>
  <si>
    <t>Povlakové krytiny střech plochých do 10° z tvarovaných poplastovaných lišt pro mPVC okapnice rš 150 mm</t>
  </si>
  <si>
    <t>470709280</t>
  </si>
  <si>
    <t>https://podminky.urs.cz/item/CS_URS_2024_01/712363355</t>
  </si>
  <si>
    <t>"KV.01" 6</t>
  </si>
  <si>
    <t>712363356</t>
  </si>
  <si>
    <t>Povlakové krytiny střech plochých do 10° z tvarovaných poplastovaných lišt pro mPVC okapnice rš 200 mm</t>
  </si>
  <si>
    <t>-2125544282</t>
  </si>
  <si>
    <t>https://podminky.urs.cz/item/CS_URS_2024_01/712363356</t>
  </si>
  <si>
    <t>"KV.01" 18,3</t>
  </si>
  <si>
    <t>712363412R</t>
  </si>
  <si>
    <t>Provedení povlakové krytiny střech plochých do 10° z mechanicky kotvených hydroizolačních fólií včetně položení fólie a horkovzdušného svaření budovy výšky do 18 m, kotvené do trapézového plechu nebo do dřeva krajní pole</t>
  </si>
  <si>
    <t>-1789491193</t>
  </si>
  <si>
    <t>28322013</t>
  </si>
  <si>
    <t>fólie hydroizolační střešní mPVC mechanicky kotvená barevná tl 1,5mm</t>
  </si>
  <si>
    <t>1392571175</t>
  </si>
  <si>
    <t>36*1,1655 'Přepočtené koeficientem množství</t>
  </si>
  <si>
    <t>1665492714</t>
  </si>
  <si>
    <t>Skladba_R23+9</t>
  </si>
  <si>
    <t>69311172R</t>
  </si>
  <si>
    <t>netkaná textilie z PP vláken zpevněná vpichováním, 300g/m2</t>
  </si>
  <si>
    <t>990757804</t>
  </si>
  <si>
    <t>45*1,155 'Přepočtené koeficientem množství</t>
  </si>
  <si>
    <t>712862701</t>
  </si>
  <si>
    <t>Provedení povlakové krytiny střech samostatným vytažením izolačního povlaku fólií na konstrukce převyšující úroveň střechy, zesílením spojů páskem se zalitím okrajů spoje</t>
  </si>
  <si>
    <t>-784773940</t>
  </si>
  <si>
    <t>https://podminky.urs.cz/item/CS_URS_2024_01/712862701</t>
  </si>
  <si>
    <t>3*6*0,5</t>
  </si>
  <si>
    <t>-1149294654</t>
  </si>
  <si>
    <t>998712201</t>
  </si>
  <si>
    <t>Přesun hmot pro povlakové krytiny stanovený procentní sazbou (%) z ceny vodorovná dopravní vzdálenost do 50 m základní v objektech výšky do 6 m</t>
  </si>
  <si>
    <t>1467902245</t>
  </si>
  <si>
    <t>https://podminky.urs.cz/item/CS_URS_2024_01/998712201</t>
  </si>
  <si>
    <t>2028183590</t>
  </si>
  <si>
    <t>D.1.1.c.2 Výpis tesařských výrobků</t>
  </si>
  <si>
    <t>6*1*0,12*0,15*1,05</t>
  </si>
  <si>
    <t>2,4*8*0,22*0,22*1,05</t>
  </si>
  <si>
    <t>5,78*4*0,22*0,22*1,05</t>
  </si>
  <si>
    <t>1*5,85*0,22*0,4*1,05</t>
  </si>
  <si>
    <t>3*6*0,04*0,18*1,05</t>
  </si>
  <si>
    <t>Skladba_R23*0,025*1,05</t>
  </si>
  <si>
    <t>762085103</t>
  </si>
  <si>
    <t>Montáž ocelových spojovacích prostředků (materiál ve specifikaci) kotevních želez příložek, patek, táhel</t>
  </si>
  <si>
    <t>-712777290</t>
  </si>
  <si>
    <t>https://podminky.urs.cz/item/CS_URS_2024_01/762085103</t>
  </si>
  <si>
    <t>"OV.01" 8</t>
  </si>
  <si>
    <t>54825042R</t>
  </si>
  <si>
    <t>stavitelná kotvící patka sloupku, 110x110 mm, délka zvitu 250 mm, šroubovice M24, pozinkovaná ocel</t>
  </si>
  <si>
    <t>23491187</t>
  </si>
  <si>
    <t>762136113R</t>
  </si>
  <si>
    <t>Výroba a montáž stínící výplně</t>
  </si>
  <si>
    <t>-549840314</t>
  </si>
  <si>
    <t>"TV.02" 2,27*2,67*3</t>
  </si>
  <si>
    <t>60516111R</t>
  </si>
  <si>
    <t>řezivo modřínové sušené, hoblované</t>
  </si>
  <si>
    <t>1255690721</t>
  </si>
  <si>
    <t>(16*2,27+2*2,67)*0,07*0,045*3*1,05</t>
  </si>
  <si>
    <t>762341250</t>
  </si>
  <si>
    <t>Montáž bednění střech rovných a šikmých sklonu do 60° s vyřezáním otvorů z prken hoblovaných</t>
  </si>
  <si>
    <t>1407409573</t>
  </si>
  <si>
    <t>https://podminky.urs.cz/item/CS_URS_2024_01/762341250</t>
  </si>
  <si>
    <t>D.1.1.c.0 Tabulka materiálů  a skladeb</t>
  </si>
  <si>
    <t>R.2.3</t>
  </si>
  <si>
    <t>61191162R</t>
  </si>
  <si>
    <t xml:space="preserve"> prkno hoblované 25 mm </t>
  </si>
  <si>
    <t>-184928077</t>
  </si>
  <si>
    <t>Skladba_R23*1,05</t>
  </si>
  <si>
    <t>762342511R</t>
  </si>
  <si>
    <t>Montáž laťování montáž kontralatí na podklad bez tepelné izolace, systémovými vruty</t>
  </si>
  <si>
    <t>473639834</t>
  </si>
  <si>
    <t>R.2.3.</t>
  </si>
  <si>
    <t>6/0,39*6</t>
  </si>
  <si>
    <t>60514114</t>
  </si>
  <si>
    <t>řezivo jehličnaté lať impregnovaná dl 4 m</t>
  </si>
  <si>
    <t>-904830306</t>
  </si>
  <si>
    <t>6/0,39*9*0,08*0,08*1,05</t>
  </si>
  <si>
    <t>849034449</t>
  </si>
  <si>
    <t>762713111R</t>
  </si>
  <si>
    <t>Montáž prostorových vázaných konstrukcí z lepených hranolů průřezové plochy do 120 cm2</t>
  </si>
  <si>
    <t>-683806630</t>
  </si>
  <si>
    <t>https://podminky.urs.cz/item/CS_URS_2024_01/762713111R</t>
  </si>
  <si>
    <t>3*6</t>
  </si>
  <si>
    <t>762713121R</t>
  </si>
  <si>
    <t>Montáž prostorových vázaných konstrukcí z lepených hranolů průřezové plochy přes 120 do 224 cm2</t>
  </si>
  <si>
    <t>-305570057</t>
  </si>
  <si>
    <t>https://podminky.urs.cz/item/CS_URS_2024_01/762713121R</t>
  </si>
  <si>
    <t>1*6</t>
  </si>
  <si>
    <t>762713151R</t>
  </si>
  <si>
    <t>Montáž prostorových vázaných konstrukcí z lepených hranolů průřezové plochy přes 450 do 600 cm2</t>
  </si>
  <si>
    <t>2020091992</t>
  </si>
  <si>
    <t>https://podminky.urs.cz/item/CS_URS_2024_01/762713151R</t>
  </si>
  <si>
    <t>2,4*8</t>
  </si>
  <si>
    <t>5,78*4</t>
  </si>
  <si>
    <t>762713161R</t>
  </si>
  <si>
    <t>Montáž prostorových vázaných konstrukcí z lepených hranolů průřezové plochy přes 600 cm2</t>
  </si>
  <si>
    <t>-28902757</t>
  </si>
  <si>
    <t>https://podminky.urs.cz/item/CS_URS_2024_01/762713161R</t>
  </si>
  <si>
    <t>1*5,85</t>
  </si>
  <si>
    <t>61223267R</t>
  </si>
  <si>
    <t>hranol konstrukční KVH lepený pohledový</t>
  </si>
  <si>
    <t>2080240777</t>
  </si>
  <si>
    <t>762795000</t>
  </si>
  <si>
    <t>Spojovací prostředky prostorových vázaných konstrukcí hřebíky, svorníky, fixační prkna</t>
  </si>
  <si>
    <t>-1541742919</t>
  </si>
  <si>
    <t>https://podminky.urs.cz/item/CS_URS_2024_01/762795000</t>
  </si>
  <si>
    <t>-811321178</t>
  </si>
  <si>
    <t>461990326</t>
  </si>
  <si>
    <t>2120252915</t>
  </si>
  <si>
    <t>-1881270964</t>
  </si>
  <si>
    <t>288*1,1 'Přepočtené koeficientem množství</t>
  </si>
  <si>
    <t>-2039045449</t>
  </si>
  <si>
    <t>(6+6)*2</t>
  </si>
  <si>
    <t>500433389</t>
  </si>
  <si>
    <t>(6+6)*2*1,1</t>
  </si>
  <si>
    <t>998762201</t>
  </si>
  <si>
    <t>Přesun hmot pro konstrukce tesařské stanovený procentní sazbou (%) z ceny vodorovná dopravní vzdálenost do 50 m s užitím mechanizace v objektech výšky do 6 m</t>
  </si>
  <si>
    <t>1421334261</t>
  </si>
  <si>
    <t>https://podminky.urs.cz/item/CS_URS_2024_01/998762201</t>
  </si>
  <si>
    <t>-1376549767</t>
  </si>
  <si>
    <t>"KV.04" 6</t>
  </si>
  <si>
    <t>764521445R</t>
  </si>
  <si>
    <t>Žlab podokapní z hliníkového plechu včetně háků a čel kotlík oválný (trychtýřový), rš žlabu/průměr svodu 330/120 mm</t>
  </si>
  <si>
    <t>-185967233</t>
  </si>
  <si>
    <t>"KV.06" 1</t>
  </si>
  <si>
    <t>-934902157</t>
  </si>
  <si>
    <t>"KV.05" 2,7</t>
  </si>
  <si>
    <t>998764201</t>
  </si>
  <si>
    <t>Přesun hmot pro konstrukce klempířské stanovený procentní sazbou (%) z ceny vodorovná dopravní vzdálenost do 50 m s užitím mechanizace v objektech výšky do 6 m</t>
  </si>
  <si>
    <t>887790621</t>
  </si>
  <si>
    <t>https://podminky.urs.cz/item/CS_URS_2024_01/998764201</t>
  </si>
  <si>
    <t>783201201</t>
  </si>
  <si>
    <t>Příprava podkladu tesařských konstrukcí před provedením nátěru broušení</t>
  </si>
  <si>
    <t>985947604</t>
  </si>
  <si>
    <t>https://podminky.urs.cz/item/CS_URS_2024_01/783201201</t>
  </si>
  <si>
    <t>783201401</t>
  </si>
  <si>
    <t>Příprava podkladu tesařských konstrukcí před provedením nátěru ometení</t>
  </si>
  <si>
    <t>-808673524</t>
  </si>
  <si>
    <t>https://podminky.urs.cz/item/CS_URS_2024_01/783201401</t>
  </si>
  <si>
    <t>6*1*(0,12+0,15)*2</t>
  </si>
  <si>
    <t>2,4*8*(0,22*0,22)*2</t>
  </si>
  <si>
    <t>5,78*4*(0,22+0,22)*2</t>
  </si>
  <si>
    <t>1*5,85*(0,22+0,4)*2</t>
  </si>
  <si>
    <t>3*6*(0,04+0,18)*2</t>
  </si>
  <si>
    <t>(16*2,27+2*2,67)*(0,07+0,045)*2*3</t>
  </si>
  <si>
    <t>Skladba_R23*2</t>
  </si>
  <si>
    <t>783218211</t>
  </si>
  <si>
    <t>Lakovací nátěr tesařských konstrukcí dvojnásobný s mezibroušením syntetický</t>
  </si>
  <si>
    <t>-2128731332</t>
  </si>
  <si>
    <t>https://podminky.urs.cz/item/CS_URS_2024_01/783218211</t>
  </si>
  <si>
    <t>783223021</t>
  </si>
  <si>
    <t>Preventivní napouštěcí nátěr tesařských prvků proti dřevokazným houbám, hmyzu a plísním nezabudovaných do konstrukce dvojnásobný akrylátový</t>
  </si>
  <si>
    <t>-1089863067</t>
  </si>
  <si>
    <t>https://podminky.urs.cz/item/CS_URS_2024_01/783223021</t>
  </si>
  <si>
    <t>SO07 - Zpevněné plochy veřejné</t>
  </si>
  <si>
    <t xml:space="preserve"> Ing. Petra Skalická</t>
  </si>
  <si>
    <t xml:space="preserve"> Ing. Petra Skalická </t>
  </si>
  <si>
    <t xml:space="preserve">    8 - Trubní vedení</t>
  </si>
  <si>
    <t>111151121</t>
  </si>
  <si>
    <t>Pokosení trávníku při souvislé ploše do 1000 m2 parkového v rovině nebo svahu do 1:5</t>
  </si>
  <si>
    <t>-472420792</t>
  </si>
  <si>
    <t>https://podminky.urs.cz/item/CS_URS_2024_01/111151121</t>
  </si>
  <si>
    <t>"sečení trávníku 3x " 135*3</t>
  </si>
  <si>
    <t>113106122</t>
  </si>
  <si>
    <t>Rozebrání dlažeb komunikací pro pěší s přemístěním hmot na skládku na vzdálenost do 3 m nebo s naložením na dopravní prostředek s ložem z kameniva nebo živice a s jakoukoliv výplní spár ručně z kamenných dlaždic nebo desek</t>
  </si>
  <si>
    <t>https://podminky.urs.cz/item/CS_URS_2024_01/113106122</t>
  </si>
  <si>
    <t>"dlažba 30/30, suť 0,235 t/m" 80</t>
  </si>
  <si>
    <t>113106123</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</si>
  <si>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</si>
  <si>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https://podminky.urs.cz/item/CS_URS_2024_01/113106123</t>
  </si>
  <si>
    <t>"rozebrání chodníkové dlažby ručně, očištění a využití zpět" 18</t>
  </si>
  <si>
    <t>113107322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</si>
  <si>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</si>
  <si>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https://podminky.urs.cz/item/CS_URS_2024_01/113107322</t>
  </si>
  <si>
    <t>"vybourání štěrkových vrstev v tl. 20cm, suť 0,290 t/m2" 44+98</t>
  </si>
  <si>
    <t>113107342</t>
  </si>
  <si>
    <t>Odstranění podkladů nebo krytů strojně plochy jednotlivě do 50 m2 s přemístěním hmot na skládku na vzdálenost do 3 m nebo s naložením na dopravní prostředek živičných, o tl. vrstvy přes 50 do 100 mm</t>
  </si>
  <si>
    <t>https://podminky.urs.cz/item/CS_URS_2024_01/113107342</t>
  </si>
  <si>
    <t>"vybourání živ. vrstev v tl. 10cm, suť 0,220 t/m2" 44</t>
  </si>
  <si>
    <t>113202111</t>
  </si>
  <si>
    <t>Vytrhání obrub s vybouráním lože, s přemístěním hmot na skládku na vzdálenost do 3 m nebo s naložením na dopravní prostředek z krajníků nebo obrubníků stojatých</t>
  </si>
  <si>
    <t>https://podminky.urs.cz/item/CS_URS_2024_01/113202111</t>
  </si>
  <si>
    <t>"vybourání obrub vč. patky, suť 0,205 t/m" 41</t>
  </si>
  <si>
    <t>113204111</t>
  </si>
  <si>
    <t>Vytrhání obrub s vybouráním lože, s přemístěním hmot na skládku na vzdálenost do 3 m nebo s naložením na dopravní prostředek záhonových</t>
  </si>
  <si>
    <t>https://podminky.urs.cz/item/CS_URS_2024_01/113204111</t>
  </si>
  <si>
    <t>"obruba 5/15 záhonová, suť 0,04 t/m" 86</t>
  </si>
  <si>
    <t>121151113</t>
  </si>
  <si>
    <t>Sejmutí ornice strojně při souvislé ploše přes 100 do 500 m2, tl. vrstvy do 200 mm</t>
  </si>
  <si>
    <t>https://podminky.urs.cz/item/CS_URS_2024_01/121151113</t>
  </si>
  <si>
    <t>"sejmutí ornice a travního drnu v tl. 10cm" 125</t>
  </si>
  <si>
    <t>122251105</t>
  </si>
  <si>
    <t>Odkopávky a prokopávky nezapažené strojně v hornině třídy těžitelnosti I skupiny 3 přes 500 do 1 000 m3</t>
  </si>
  <si>
    <t>https://podminky.urs.cz/item/CS_URS_2024_01/122251105</t>
  </si>
  <si>
    <t>"odkopávky po pláň - park. stání a vjezdy" 195,85</t>
  </si>
  <si>
    <t>"odkop po pláň - vozovka" 324*0,47</t>
  </si>
  <si>
    <t>"odkop na pláň do úrovně terénu" 51,3</t>
  </si>
  <si>
    <t>"odkop na parapláň - park. stání a vjezdy" 195,85*0,3</t>
  </si>
  <si>
    <t>"odkop na parapláň - vozovka" 324*0,4</t>
  </si>
  <si>
    <t>"odkop po pláň - plocha HZS" 22</t>
  </si>
  <si>
    <t>"odkop na parapláň - plocha HZS" 14</t>
  </si>
  <si>
    <t>131251201</t>
  </si>
  <si>
    <t>Hloubení zapažených jam a zářezů strojně s urovnáním dna do předepsaného profilu a spádu v hornině třídy těžitelnosti I skupiny 3 do 20 m3</t>
  </si>
  <si>
    <t>https://podminky.urs.cz/item/CS_URS_2024_01/131251201</t>
  </si>
  <si>
    <t>"hloubení jam pro uliční vpust" 1,0*1,0*3,2*3</t>
  </si>
  <si>
    <t>132251101</t>
  </si>
  <si>
    <t>Hloubení nezapažených rýh šířky do 800 mm strojně s urovnáním dna do předepsaného profilu a spádu v hornině třídy těžitelnosti I skupiny 3 do 20 m3</t>
  </si>
  <si>
    <t>https://podminky.urs.cz/item/CS_URS_2024_01/132251101</t>
  </si>
  <si>
    <t>"hloubení rýh pro trativody" 94*0,4*0,5</t>
  </si>
  <si>
    <t>151101102</t>
  </si>
  <si>
    <t>Zřízení pažení a rozepření stěn rýh pro podzemní vedení příložné pro jakoukoliv mezerovitost, hloubky přes 2 do 4 m</t>
  </si>
  <si>
    <t>https://podminky.urs.cz/item/CS_URS_2024_01/151101102</t>
  </si>
  <si>
    <t>"pažení jam pro uliční vpusti" 3,2*2*3</t>
  </si>
  <si>
    <t>151101112</t>
  </si>
  <si>
    <t>Odstranění pažení a rozepření stěn rýh pro podzemní vedení s uložením materiálu na vzdálenost do 3 m od kraje výkopu příložné, hloubky přes 2 do 4 m</t>
  </si>
  <si>
    <t>https://podminky.urs.cz/item/CS_URS_2024_01/151101112</t>
  </si>
  <si>
    <t>odkop+ornice+hloubryh+hloubjam</t>
  </si>
  <si>
    <t>777,185*15 "Přepočtené koeficientem množství</t>
  </si>
  <si>
    <t>171152111</t>
  </si>
  <si>
    <t>Uložení sypaniny do zhutněných násypů pro silnice, dálnice a letiště s rozprostřením sypaniny ve vrstvách, s hrubým urovnáním a uzavřením povrchu násypu z hornin nesoudržných sypkých v aktivní zóně</t>
  </si>
  <si>
    <t>https://podminky.urs.cz/item/CS_URS_2024_01/171152111</t>
  </si>
  <si>
    <t>"zásyp štěrkodrtí fr. 0/63 a nutnění po vrstvách"</t>
  </si>
  <si>
    <t>"z parapláně - park. stání a vjezdy" 195,85*0,3</t>
  </si>
  <si>
    <t>"z parapláně - vozovka" 324*0,4</t>
  </si>
  <si>
    <t>"z parapláně - plocha HZS" 14</t>
  </si>
  <si>
    <t>58344197</t>
  </si>
  <si>
    <t>štěrkodrť frakce 0/63</t>
  </si>
  <si>
    <t>202,355*2 "Přepočtené koeficientem množství</t>
  </si>
  <si>
    <t>777,185*2 "Přepočtené koeficientem množství</t>
  </si>
  <si>
    <t>"zásyp uličních vpustí" 6,9</t>
  </si>
  <si>
    <t>6,9*2 "Přepočtené koeficientem množství</t>
  </si>
  <si>
    <t>180405111</t>
  </si>
  <si>
    <t>Založení trávníků ve vegetačních dlaždicích nebo prefabrikátech výsevem semene v rovině nebo na svahu do 1:5</t>
  </si>
  <si>
    <t>https://podminky.urs.cz/item/CS_URS_2024_01/180405111</t>
  </si>
  <si>
    <t>"osetí parkovacích ploch z vegetační dlažby - konstrukce 3" 120</t>
  </si>
  <si>
    <t>"osetí parkovacích ploch z plast. vegetačních tvárnic - konstrukce 5" 43</t>
  </si>
  <si>
    <t>00572410</t>
  </si>
  <si>
    <t>osivo směs travní parková</t>
  </si>
  <si>
    <t>163*0,02 "Přepočtené koeficientem množství</t>
  </si>
  <si>
    <t>181351003</t>
  </si>
  <si>
    <t>Rozprostření a urovnání ornice v rovině nebo ve svahu sklonu do 1:5 strojně při souvislé ploše do 100 m2, tl. vrstvy do 200 mm</t>
  </si>
  <si>
    <t>https://podminky.urs.cz/item/CS_URS_2024_01/181351003</t>
  </si>
  <si>
    <t>10364101</t>
  </si>
  <si>
    <t>zemina pro terénní úpravy - ornice</t>
  </si>
  <si>
    <t>ohumus*0,15</t>
  </si>
  <si>
    <t>6,75*1,9 "Přepočtené koeficientem množství</t>
  </si>
  <si>
    <t>181411131</t>
  </si>
  <si>
    <t>Založení trávníku na půdě předem připravené plochy do 1000 m2 výsevem včetně utažení parkového v rovině nebo na svahu do 1:5</t>
  </si>
  <si>
    <t>https://podminky.urs.cz/item/CS_URS_2024_01/181411131</t>
  </si>
  <si>
    <t>56,25*0,02 "Přepočtené koeficientem množství</t>
  </si>
  <si>
    <t>181951111</t>
  </si>
  <si>
    <t>Úprava pláně vyrovnáním výškových rozdílů strojně v hornině třídy těžitelnosti I, skupiny 1 až 3 bez zhutnění</t>
  </si>
  <si>
    <t>https://podminky.urs.cz/item/CS_URS_2024_01/181951111</t>
  </si>
  <si>
    <t>"úprava podloží před ohumusováním vč. vyčištění od zbytků suti" 45</t>
  </si>
  <si>
    <t>"hutnění pláně na předepsanou únosnost, viz  p.č. 1 technická zpráva"</t>
  </si>
  <si>
    <t>"konstrukce 1" 324</t>
  </si>
  <si>
    <t>"konstrukce 2" 115</t>
  </si>
  <si>
    <t>"konstrukce 3" 142,75</t>
  </si>
  <si>
    <t>"konstrukce 4" 53,1</t>
  </si>
  <si>
    <t>"konstrukce 5" 47</t>
  </si>
  <si>
    <t>183403111</t>
  </si>
  <si>
    <t>Obdělání půdy nakopáním hl. přes 50 do 100 mm v rovině nebo na svahu do 1:5</t>
  </si>
  <si>
    <t>https://podminky.urs.cz/item/CS_URS_2024_01/183403111</t>
  </si>
  <si>
    <t>183403153</t>
  </si>
  <si>
    <t>Obdělání půdy hrabáním v rovině nebo na svahu do 1:5</t>
  </si>
  <si>
    <t>https://podminky.urs.cz/item/CS_URS_2024_01/183403153</t>
  </si>
  <si>
    <t>183403161</t>
  </si>
  <si>
    <t>Obdělání půdy válením v rovině nebo na svahu do 1:5</t>
  </si>
  <si>
    <t>https://podminky.urs.cz/item/CS_URS_2024_01/183403161</t>
  </si>
  <si>
    <t>184813511</t>
  </si>
  <si>
    <t>Chemické odplevelení půdy před založením kultury, trávníku nebo zpevněných ploch ručně o jakékoli výměře postřikem na široko v rovině nebo na svahu do 1:5</t>
  </si>
  <si>
    <t>https://podminky.urs.cz/item/CS_URS_2024_01/184813511</t>
  </si>
  <si>
    <t>185804312</t>
  </si>
  <si>
    <t>Zalití rostlin vodou plochy záhonů jednotlivě přes 20 m2</t>
  </si>
  <si>
    <t>https://podminky.urs.cz/item/CS_URS_2024_01/185804312</t>
  </si>
  <si>
    <t>185851121</t>
  </si>
  <si>
    <t>Dovoz vody pro zálivku rostlin na vzdálenost do 1000 m</t>
  </si>
  <si>
    <t>https://podminky.urs.cz/item/CS_URS_2024_01/185851121</t>
  </si>
  <si>
    <t>185851129</t>
  </si>
  <si>
    <t>Dovoz vody pro zálivku rostlin Příplatek k ceně za každých dalších i započatých 1000 m</t>
  </si>
  <si>
    <t>https://podminky.urs.cz/item/CS_URS_2024_01/185851129</t>
  </si>
  <si>
    <t>voda</t>
  </si>
  <si>
    <t>12,48*4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</si>
  <si>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</si>
  <si>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</si>
  <si>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https://podminky.urs.cz/item/CS_URS_2024_01/211971121</t>
  </si>
  <si>
    <t>"viz příloha č. 4 vzorové příčné řezy"</t>
  </si>
  <si>
    <t>"opláštění trativodu geotextilií 300 g/m2" 94*2,0</t>
  </si>
  <si>
    <t>188*1,1845 "Přepočtené koeficientem množství</t>
  </si>
  <si>
    <t>212752401</t>
  </si>
  <si>
    <t>Trativody z drenážních trubek pro liniové stavby a komunikace se zřízením štěrkového lože pod trubky a s jejich obsypem v otevřeném výkopu trubka korugovaná sendvičová PE-HD SN 8 celoperforovaná 360° DN 100</t>
  </si>
  <si>
    <t>https://podminky.urs.cz/item/CS_URS_2024_01/212752401</t>
  </si>
  <si>
    <t>"trativod na pískový podsyp, DN 110 vč. obsypu z DK fr. 8/32" 94</t>
  </si>
  <si>
    <t>451573111</t>
  </si>
  <si>
    <t>Lože pod potrubí, stoky a drobné objekty v otevřeném výkopu z písku a štěrkopísku do 63 mm</t>
  </si>
  <si>
    <t>https://podminky.urs.cz/item/CS_URS_2024_01/451573111</t>
  </si>
  <si>
    <t>"podsyp vpustí štěrkopískem" 1,0*1,0*0,1*3</t>
  </si>
  <si>
    <t>452311131</t>
  </si>
  <si>
    <t>Podkladní a zajišťovací konstrukce z betonu prostého v otevřeném výkopu bez zvýšených nároků na prostředí desky pod potrubí, stoky a drobné objekty z betonu tř. C 12/15</t>
  </si>
  <si>
    <t>https://podminky.urs.cz/item/CS_URS_2024_01/452311131</t>
  </si>
  <si>
    <t>"podpetonování uličních vpustí betonem C12/15" 1,0*1,0*0,1*3</t>
  </si>
  <si>
    <t>564851013</t>
  </si>
  <si>
    <t>Podklad ze štěrkodrti ŠD s rozprostřením a zhutněním plochy jednotlivě do 100 m2, po zhutnění tl. 170 mm</t>
  </si>
  <si>
    <t>https://podminky.urs.cz/item/CS_URS_2024_01/564851013</t>
  </si>
  <si>
    <t>"viz p.č. 4 vzorové příčné řezy"</t>
  </si>
  <si>
    <t>"vrstva ŠD fr. 8/32 - konstrukce 5" 43,0</t>
  </si>
  <si>
    <t>564851111</t>
  </si>
  <si>
    <t>Podklad ze štěrkodrti ŠD s rozprostřením a zhutněním plochy přes 100 m2, po zhutnění tl. 150 mm</t>
  </si>
  <si>
    <t>https://podminky.urs.cz/item/CS_URS_2024_01/564851111</t>
  </si>
  <si>
    <t>564861011</t>
  </si>
  <si>
    <t>Podklad ze štěrkodrti ŠD s rozprostřením a zhutněním plochy jednotlivě do 100 m2, po zhutnění tl. 200 mm</t>
  </si>
  <si>
    <t>https://podminky.urs.cz/item/CS_URS_2024_01/564861011</t>
  </si>
  <si>
    <t>"vrstva ŠD fr. 8/32 - konstrukce 5" 47,44</t>
  </si>
  <si>
    <t>564861111</t>
  </si>
  <si>
    <t>Podklad ze štěrkodrti ŠD s rozprostřením a zhutněním plochy přes 100 m2, po zhutnění tl. 200 mm</t>
  </si>
  <si>
    <t>https://podminky.urs.cz/item/CS_URS_2024_01/564861111</t>
  </si>
  <si>
    <t>"konstrukce 3" 120</t>
  </si>
  <si>
    <t>"konstrukce 4" 45,5</t>
  </si>
  <si>
    <t>564871111</t>
  </si>
  <si>
    <t>Podklad ze štěrkodrti ŠD s rozprostřením a zhutněním plochy přes 100 m2, po zhutnění tl. 250 mm</t>
  </si>
  <si>
    <t>https://podminky.urs.cz/item/CS_URS_2024_01/564871111</t>
  </si>
  <si>
    <t>565166121</t>
  </si>
  <si>
    <t>Asfaltový beton vrstva podkladní ACP 22 (obalované kamenivo hrubozrnné - OKH) s rozprostřením a zhutněním v pruhu šířky přes 3 m, po zhutnění tl. 80 mm</t>
  </si>
  <si>
    <t>https://podminky.urs.cz/item/CS_URS_2024_01/565166121</t>
  </si>
  <si>
    <t>"konstrukce 1" 299</t>
  </si>
  <si>
    <t>567122114</t>
  </si>
  <si>
    <t>Podklad ze směsi stmelené cementem SC bez dilatačních spár, s rozprostřením a zhutněním SC C 8/10 (KSC I), po zhutnění tl. 150 mm</t>
  </si>
  <si>
    <t>https://podminky.urs.cz/item/CS_URS_2024_01/567122114</t>
  </si>
  <si>
    <t>573231106</t>
  </si>
  <si>
    <t>Postřik spojovací PS bez posypu kamenivem ze silniční emulze, v množství 0,30 kg/m2</t>
  </si>
  <si>
    <t>https://podminky.urs.cz/item/CS_URS_2024_01/573231106</t>
  </si>
  <si>
    <t>573231111</t>
  </si>
  <si>
    <t>Postřik spojovací PS bez posypu kamenivem ze silniční emulze, v množství 0,70 kg/m2</t>
  </si>
  <si>
    <t>https://podminky.urs.cz/item/CS_URS_2024_01/573231111</t>
  </si>
  <si>
    <t>577134121</t>
  </si>
  <si>
    <t>Asfaltový beton vrstva obrusná ACO 11 (ABS) s rozprostřením a se zhutněním z nemodifikovaného asfaltu v pruhu šířky přes 3 m tř. I (ACO 11+), po zhutnění tl. 40 mm</t>
  </si>
  <si>
    <t>https://podminky.urs.cz/item/CS_URS_2024_01/577134121</t>
  </si>
  <si>
    <t>593532111</t>
  </si>
  <si>
    <t>Kladení dlažby z plastových vegetačních tvárnic pozemních komunikací s vyrovnávací vrstvou z kameniva tl. do 20 mm a s vyplněním vegetačních otvorů se zámkem tl. přes 30 do 60 mm, pro plochy do 50 m2</t>
  </si>
  <si>
    <t>https://podminky.urs.cz/item/CS_URS_2024_01/593532111</t>
  </si>
  <si>
    <t>"dlažba plast. tl. 5cm do lože z DK fr. 4/8 tl. 5cm - konstrukce 5" 43</t>
  </si>
  <si>
    <t>56245141</t>
  </si>
  <si>
    <t>dlažba zatravňovací recyklovaný PE nosnost 350t/m2 330x330x50mm</t>
  </si>
  <si>
    <t>43*1,01 "Přepočtené koeficientem množství</t>
  </si>
  <si>
    <t>10364100</t>
  </si>
  <si>
    <t>zemina pro terénní úpravy - tříděná</t>
  </si>
  <si>
    <t>"zemina do vegetačních plastových tvárnic" 43*0,05*1,8</t>
  </si>
  <si>
    <t>596211122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</si>
  <si>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přes 100 do 300 m2</t>
  </si>
  <si>
    <t>https://podminky.urs.cz/item/CS_URS_2024_01/596211122</t>
  </si>
  <si>
    <t>"dlažba tl. 6cm do lože z DK fr. 4/8 tl. 4cm"</t>
  </si>
  <si>
    <t>"konstrukce 2 - nová dlažba 20/20 šedá bez fazet"  90</t>
  </si>
  <si>
    <t>"konstrukce 2 - nová dlažba 20/10 červená reliéfní" 7</t>
  </si>
  <si>
    <t>"konstrukce 2 - využití původní dlažby" 18</t>
  </si>
  <si>
    <t>59245006</t>
  </si>
  <si>
    <t>dlažba pro nevidomé betonová 200x100mm tl 60mm barevná</t>
  </si>
  <si>
    <t>7*1,02 "Přepočtené koeficientem množství</t>
  </si>
  <si>
    <t>PFB.2011831OZ</t>
  </si>
  <si>
    <t>betonová dlažba - nesražená hrana 20/20/6 II NH nat</t>
  </si>
  <si>
    <t>90*1,02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</si>
  <si>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</si>
  <si>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</si>
  <si>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https://podminky.urs.cz/item/CS_URS_2024_01/596212210</t>
  </si>
  <si>
    <t>"dlažba tl. 8cm do lože z DK fr. 4/8 tl. 4cm"</t>
  </si>
  <si>
    <t>"kosntrukce 4" 45,5</t>
  </si>
  <si>
    <t>59245030</t>
  </si>
  <si>
    <t>dlažba skladebná betonová 200x200mm tl 80mm přírodní</t>
  </si>
  <si>
    <t>45,5*1,03 "Přepočtené koeficientem množství</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</si>
  <si>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</si>
  <si>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</si>
  <si>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https://podminky.urs.cz/item/CS_URS_2024_01/596412212</t>
  </si>
  <si>
    <t>"vegetační dlažba tl. 8cm do lože z DK fr. 4/8 tl. 4cm vč. výplně spar"</t>
  </si>
  <si>
    <t>59245035</t>
  </si>
  <si>
    <t>dlažba plošná vegetační betonová 200x200mm tl 80mm přírodní</t>
  </si>
  <si>
    <t>120*1,02 "Přepočtené koeficientem množství</t>
  </si>
  <si>
    <t>"zemina do výplně spar, cca 20% plochy" 120*0,25*0,08*1,9</t>
  </si>
  <si>
    <t>Trubní vedení</t>
  </si>
  <si>
    <t>877310310</t>
  </si>
  <si>
    <t>Montáž tvarovek na kanalizačním plastovém potrubí z PP nebo PVC-U hladkého plnostěnného kolen, víček nebo hrdlových uzávěrů DN 150</t>
  </si>
  <si>
    <t>https://podminky.urs.cz/item/CS_URS_2024_01/877310310</t>
  </si>
  <si>
    <t>"koleno 60st" 6</t>
  </si>
  <si>
    <t>28617192</t>
  </si>
  <si>
    <t>koleno kanalizační PP třívrstvé SN16 DN 150x87°</t>
  </si>
  <si>
    <t>877310320</t>
  </si>
  <si>
    <t>Montáž tvarovek na kanalizačním plastovém potrubí z PP nebo PVC-U hladkého plnostěnného odboček DN 150</t>
  </si>
  <si>
    <t>https://podminky.urs.cz/item/CS_URS_2024_01/877310320</t>
  </si>
  <si>
    <t>"odbočka pro napojení trativodů 150/100" 4</t>
  </si>
  <si>
    <t>28617203</t>
  </si>
  <si>
    <t>odbočka kanalizační PP třívrstvá SN16 45° DN 150/100</t>
  </si>
  <si>
    <t>895941343</t>
  </si>
  <si>
    <t>Osazení vpusti uliční z betonových dílců DN 500 dno vysoké s kalištěm</t>
  </si>
  <si>
    <t>https://podminky.urs.cz/item/CS_URS_2024_01/895941343</t>
  </si>
  <si>
    <t>59224471</t>
  </si>
  <si>
    <t>vpusť uliční DN 500 kaliště vysoké 500/820x65mm</t>
  </si>
  <si>
    <t>895941351</t>
  </si>
  <si>
    <t>Osazení vpusti uliční z betonových dílců DN 500 skruž horní pro čtvercovou vtokovou mříž</t>
  </si>
  <si>
    <t>https://podminky.urs.cz/item/CS_URS_2024_01/895941351</t>
  </si>
  <si>
    <t>59224460</t>
  </si>
  <si>
    <t>vpusť uliční DN 500 betonová 500x190x65mm čtvercový poklop</t>
  </si>
  <si>
    <t>895941362</t>
  </si>
  <si>
    <t>Osazení vpusti uliční z betonových dílců DN 500 skruž středová 590 mm</t>
  </si>
  <si>
    <t>https://podminky.urs.cz/item/CS_URS_2024_01/895941362</t>
  </si>
  <si>
    <t>59224462</t>
  </si>
  <si>
    <t>vpusť uliční DN 500 skruž průběžná vysoká betonová 500/590x65mm</t>
  </si>
  <si>
    <t>895941366</t>
  </si>
  <si>
    <t>Osazení vpusti uliční z betonových dílců DN 500 skruž průběžná s výtokem</t>
  </si>
  <si>
    <t>https://podminky.urs.cz/item/CS_URS_2024_01/895941366</t>
  </si>
  <si>
    <t>59224463</t>
  </si>
  <si>
    <t>vpusť uliční DN 500 skruž průběžná 500/590x65mm betonová s odtokem 150mm</t>
  </si>
  <si>
    <t>899132110R</t>
  </si>
  <si>
    <t>Výšková úprava poklopu kanalizačního do 25 cm</t>
  </si>
  <si>
    <t>899204112</t>
  </si>
  <si>
    <t>Osazení mříží litinových včetně rámů a košů na bahno pro třídu zatížení D400, E600</t>
  </si>
  <si>
    <t>https://podminky.urs.cz/item/CS_URS_2024_01/899204112</t>
  </si>
  <si>
    <t>PFB.000400R</t>
  </si>
  <si>
    <t>Mříž vtoková plast D400 500x500 vč. rámu</t>
  </si>
  <si>
    <t>899623161</t>
  </si>
  <si>
    <t>Obetonování potrubí nebo zdiva stok betonem prostým v otevřeném výkopu, betonem tř. C 20/25</t>
  </si>
  <si>
    <t>https://podminky.urs.cz/item/CS_URS_2024_01/899623161</t>
  </si>
  <si>
    <t>"obetonování uličních vpustí" 3*1,0</t>
  </si>
  <si>
    <t>912211111</t>
  </si>
  <si>
    <t>Montáž směrového sloupku plastového s odrazkou prostým uložením bez betonového základu silničního</t>
  </si>
  <si>
    <t>https://podminky.urs.cz/item/CS_URS_2024_01/912211111</t>
  </si>
  <si>
    <t>"sloupek Z11g" 2</t>
  </si>
  <si>
    <t>40445158</t>
  </si>
  <si>
    <t>sloupek směrový silniční plastový 1,2m</t>
  </si>
  <si>
    <t>914111111</t>
  </si>
  <si>
    <t>Montáž svislé dopravní značky základní velikosti do 1 m2 objímkami na sloupky nebo konzoly</t>
  </si>
  <si>
    <t>https://podminky.urs.cz/item/CS_URS_2024_01/914111111</t>
  </si>
  <si>
    <t>"značka B29" 1</t>
  </si>
  <si>
    <t>"značka IP12" 3</t>
  </si>
  <si>
    <t>"značka IJ7" 1</t>
  </si>
  <si>
    <t>"značka P4" 1</t>
  </si>
  <si>
    <t>"značka E13" 4</t>
  </si>
  <si>
    <t>"značka E8e" 2</t>
  </si>
  <si>
    <t>40445608</t>
  </si>
  <si>
    <t>značky upravující přednost P1, P4 700mm</t>
  </si>
  <si>
    <t>40445619</t>
  </si>
  <si>
    <t>zákazové, příkazové dopravní značky B1-B34, C1-15 500mm</t>
  </si>
  <si>
    <t>40445625</t>
  </si>
  <si>
    <t>informativní značky provozní IP8, IP9, IP11-IP13 500x700mm</t>
  </si>
  <si>
    <t>40445643</t>
  </si>
  <si>
    <t>informativní značky jiné IJ1-IJ3, IJ4c-IJ16 500x700mm</t>
  </si>
  <si>
    <t>40445649</t>
  </si>
  <si>
    <t>dodatkové tabulky E3-E5, E8, E14-E16 500x150mm</t>
  </si>
  <si>
    <t>40445650</t>
  </si>
  <si>
    <t>dodatkové tabulky E7, E12, E13 500x300mm</t>
  </si>
  <si>
    <t>914511112</t>
  </si>
  <si>
    <t>Montáž sloupku dopravních značek délky do 3,5 m do hliníkové patky pro sloupek D 60 mm</t>
  </si>
  <si>
    <t>https://podminky.urs.cz/item/CS_URS_2024_01/914511112</t>
  </si>
  <si>
    <t>"sloupky dopravních značek vč. hloubení jamek" 6</t>
  </si>
  <si>
    <t>40445225</t>
  </si>
  <si>
    <t>sloupek pro dopravní značku Zn D 60mm v 3,5m</t>
  </si>
  <si>
    <t>40445240</t>
  </si>
  <si>
    <t>patka pro sloupek Al D 60mm</t>
  </si>
  <si>
    <t>40445256</t>
  </si>
  <si>
    <t>svorka upínací na sloupek dopravní značky D 60mm</t>
  </si>
  <si>
    <t>40445253</t>
  </si>
  <si>
    <t>víčko plastové na sloupek D 60mm</t>
  </si>
  <si>
    <t>915111112</t>
  </si>
  <si>
    <t>Vodorovné dopravní značení stříkané barvou dělící čára šířky 125 mm souvislá bílá retroreflexní</t>
  </si>
  <si>
    <t>https://podminky.urs.cz/item/CS_URS_2024_01/915111112</t>
  </si>
  <si>
    <t>"V10b" 36</t>
  </si>
  <si>
    <t>"V10a" 5</t>
  </si>
  <si>
    <t>915131112</t>
  </si>
  <si>
    <t>Vodorovné dopravní značení stříkané barvou přechody pro chodce, šipky, symboly bílé retroreflexní</t>
  </si>
  <si>
    <t>https://podminky.urs.cz/item/CS_URS_2024_01/915131112</t>
  </si>
  <si>
    <t>"V13" 5,3</t>
  </si>
  <si>
    <t>"symbol elektroauto" 1*0,85</t>
  </si>
  <si>
    <t>"symbol vozíčku" 2*0,85</t>
  </si>
  <si>
    <t>915611111</t>
  </si>
  <si>
    <t>Předznačení pro vodorovné značení stříkané barvou nebo prováděné z nátěrových hmot liniové dělicí čáry, vodicí proužky</t>
  </si>
  <si>
    <t>https://podminky.urs.cz/item/CS_URS_2024_01/915611111</t>
  </si>
  <si>
    <t>915621111</t>
  </si>
  <si>
    <t>Předznačení pro vodorovné značení stříkané barvou nebo prováděné z nátěrových hmot plošné šipky, symboly, nápisy</t>
  </si>
  <si>
    <t>https://podminky.urs.cz/item/CS_URS_2024_01/915621111</t>
  </si>
  <si>
    <t>916131213</t>
  </si>
  <si>
    <t>Osazení silničního obrubníku betonového se zřízením lože, s vyplněním a zatřením spár cementovou maltou stojatého s boční opěrou z betonu prostého, do lože z betonu prostého</t>
  </si>
  <si>
    <t>https://podminky.urs.cz/item/CS_URS_2024_01/916131213</t>
  </si>
  <si>
    <t>"obruba silniční do bet. lože, viz příloha č. 4 vzorové příčné řezy"</t>
  </si>
  <si>
    <t>"obruba 15/25" 94</t>
  </si>
  <si>
    <t>"obruba 15/15N" 10</t>
  </si>
  <si>
    <t>"obruba 15/15-25 LP" 4+4</t>
  </si>
  <si>
    <t>59217031</t>
  </si>
  <si>
    <t>obrubník silniční betonový 1000x150x250mm</t>
  </si>
  <si>
    <t>94*1,02 "Přepočtené koeficientem množství</t>
  </si>
  <si>
    <t>59217029</t>
  </si>
  <si>
    <t>obrubník silniční betonový nájezdový 1000x150x150mm</t>
  </si>
  <si>
    <t>10*1,02 "Přepočtené koeficientem množství</t>
  </si>
  <si>
    <t>59217030</t>
  </si>
  <si>
    <t>obrubník silniční betonový přechodový 1000x150x150-250mm</t>
  </si>
  <si>
    <t>8*1,02 "Přepočtené koeficientem množství</t>
  </si>
  <si>
    <t>916231213</t>
  </si>
  <si>
    <t>Osazení chodníkového obrubníku betonového se zřízením lože, s vyplněním a zatřením spár cementovou maltou stojatého s boční opěrou z betonu prostého, do lože z betonu prostého</t>
  </si>
  <si>
    <t>https://podminky.urs.cz/item/CS_URS_2024_01/916231213</t>
  </si>
  <si>
    <t>"obruba chodníkové zapuštěné do bet. lože, viz příloha č. 4 vzorové příčné řezy"</t>
  </si>
  <si>
    <t>"obruba 10/25" 145</t>
  </si>
  <si>
    <t>59217017</t>
  </si>
  <si>
    <t>obrubník betonový chodníkový 1000x100x250mm</t>
  </si>
  <si>
    <t>145*1,02 "Přepočtené koeficientem množství</t>
  </si>
  <si>
    <t>919726122</t>
  </si>
  <si>
    <t>Geotextilie netkaná pro ochranu, separaci nebo filtraci měrná hmotnost přes 200 do 300 g/m2</t>
  </si>
  <si>
    <t>https://podminky.urs.cz/item/CS_URS_2024_01/919726122</t>
  </si>
  <si>
    <t>"separační geotextilie 300 g/m2 na pláň" 566,85</t>
  </si>
  <si>
    <t>919726123</t>
  </si>
  <si>
    <t>Geotextilie netkaná pro ochranu, separaci nebo filtraci měrná hmotnost přes 300 do 500 g/m2</t>
  </si>
  <si>
    <t>https://podminky.urs.cz/item/CS_URS_2024_01/919726123</t>
  </si>
  <si>
    <t>"syntetická geotextilie 400 g/m2 - konstrukce 5" 43</t>
  </si>
  <si>
    <t>919732211</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</si>
  <si>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</si>
  <si>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https://podminky.urs.cz/item/CS_URS_2024_01/919732211</t>
  </si>
  <si>
    <t>"styčná spára v místě napojení, prořezání a zálivka" 20</t>
  </si>
  <si>
    <t>919735111</t>
  </si>
  <si>
    <t>Řezání stávajícího živičného krytu nebo podkladu hloubky do 50 mm</t>
  </si>
  <si>
    <t>https://podminky.urs.cz/item/CS_URS_2024_01/919735111</t>
  </si>
  <si>
    <t>"řezání živ. krytu podél obrub" 97</t>
  </si>
  <si>
    <t>"zařezání spáry v místě napojení" 20</t>
  </si>
  <si>
    <t>979054451</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</si>
  <si>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</si>
  <si>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https://podminky.urs.cz/item/CS_URS_2024_01/979054451</t>
  </si>
  <si>
    <t>"očištění vybouraných dlaždic" 18</t>
  </si>
  <si>
    <t>997221551</t>
  </si>
  <si>
    <t>Vodorovná doprava suti bez naložení, ale se složením a s hrubým urovnáním ze sypkých materiálů, na vzdálenost do 1 km</t>
  </si>
  <si>
    <t>https://podminky.urs.cz/item/CS_URS_2024_01/997221551</t>
  </si>
  <si>
    <t>"odvoz suti na skládku VZD do 25 km"</t>
  </si>
  <si>
    <t>"dlažba 30/30, suť 0,235 t/m" 80*0,235</t>
  </si>
  <si>
    <t>"vybourání štěrkových vrstev v tl. 20cm, suť 0,290 t/m2" (44+98)*0,290</t>
  </si>
  <si>
    <t>"vybourání živ. vrstev v tl. 10cm, suť 0,220 t/m2" 44*0,220</t>
  </si>
  <si>
    <t>"vybourání obrub vč. patky, suť 0,205 t/m" 41*0,205</t>
  </si>
  <si>
    <t>"obruba 5/15 záhonová, suť 0,04 t/m" 86*0,040</t>
  </si>
  <si>
    <t>997221559</t>
  </si>
  <si>
    <t>Vodorovná doprava suti bez naložení, ale se složením a s hrubým urovnáním Příplatek k ceně za každý další započatý 1 km přes 1 km</t>
  </si>
  <si>
    <t>https://podminky.urs.cz/item/CS_URS_2024_01/997221559</t>
  </si>
  <si>
    <t>"příplatek za zvětšený odvoz suti na skládku VZD do 25 km"</t>
  </si>
  <si>
    <t>81,505*14 "Přepočtené koeficientem množství</t>
  </si>
  <si>
    <t>997221861</t>
  </si>
  <si>
    <t>Poplatek za uložení stavebního odpadu na recyklační skládce (skládkovné) z prostého betonu zatříděného do Katalogu odpadů pod kódem 17 01 01</t>
  </si>
  <si>
    <t>https://podminky.urs.cz/item/CS_URS_2024_01/997221861</t>
  </si>
  <si>
    <t>997221873</t>
  </si>
  <si>
    <t>https://podminky.urs.cz/item/CS_URS_2024_01/997221873</t>
  </si>
  <si>
    <t>997221875</t>
  </si>
  <si>
    <t>Poplatek za uložení stavebního odpadu na recyklační skládce (skládkovné) asfaltového bez obsahu dehtu zatříděného do Katalogu odpadů pod kódem 17 03 02</t>
  </si>
  <si>
    <t>https://podminky.urs.cz/item/CS_URS_2024_01/997221875</t>
  </si>
  <si>
    <t>998223011</t>
  </si>
  <si>
    <t>Přesun hmot pro pozemní komunikace s krytem dlážděným dopravní vzdálenost do 200 m jakékoliv délky objektu</t>
  </si>
  <si>
    <t>https://podminky.urs.cz/item/CS_URS_2024_01/998223011</t>
  </si>
  <si>
    <t>Skladba_ZP05</t>
  </si>
  <si>
    <t>Skladba ZP 05</t>
  </si>
  <si>
    <t>453</t>
  </si>
  <si>
    <t>SO08 - Sadové úpravy, chodníčky a oplocení</t>
  </si>
  <si>
    <t>112101101</t>
  </si>
  <si>
    <t>Odstranění stromů s odřezáním kmene a s odvětvením listnatých, průměru kmene přes 100 do 300 mm</t>
  </si>
  <si>
    <t>-953417360</t>
  </si>
  <si>
    <t>https://podminky.urs.cz/item/CS_URS_2024_01/112101101</t>
  </si>
  <si>
    <t>D.1.1.1. SO.08 Technická zpráva</t>
  </si>
  <si>
    <t>D.1.1.b.1 Situační výkres sadových úprav</t>
  </si>
  <si>
    <t>112101121</t>
  </si>
  <si>
    <t>Odstranění stromů s odřezáním kmene a s odvětvením jehličnatých bez odkornění, průměru kmene přes 100 do 300 mm</t>
  </si>
  <si>
    <t>1502819162</t>
  </si>
  <si>
    <t>https://podminky.urs.cz/item/CS_URS_2024_01/112101121</t>
  </si>
  <si>
    <t>112251103</t>
  </si>
  <si>
    <t>Odstranění pařezů strojně s jejich vykopáním nebo vytrháním průměru přes 500 do 700 mm</t>
  </si>
  <si>
    <t>-1264066077</t>
  </si>
  <si>
    <t>https://podminky.urs.cz/item/CS_URS_2024_01/112251103</t>
  </si>
  <si>
    <t>131111333</t>
  </si>
  <si>
    <t>Vrtání jamek ručním motorovým vrtákem průměru přes 200 do 300 mm</t>
  </si>
  <si>
    <t>1505267498</t>
  </si>
  <si>
    <t>https://podminky.urs.cz/item/CS_URS_2024_01/131111333</t>
  </si>
  <si>
    <t>"OV.01" (94+2*20)*0,8</t>
  </si>
  <si>
    <t>1166714517</t>
  </si>
  <si>
    <t>D.1.1.b.2 Dílčí výkres vstupní branky</t>
  </si>
  <si>
    <t>0,3*1*1*2</t>
  </si>
  <si>
    <t>162201411</t>
  </si>
  <si>
    <t>Vodorovné přemístění větví, kmenů nebo pařezů s naložením, složením a dopravou do 1000 m kmenů stromů listnatých, průměru přes 100 do 300 mm</t>
  </si>
  <si>
    <t>-492728412</t>
  </si>
  <si>
    <t>https://podminky.urs.cz/item/CS_URS_2024_01/162201411</t>
  </si>
  <si>
    <t>162201415</t>
  </si>
  <si>
    <t>Vodorovné přemístění větví, kmenů nebo pařezů s naložením, složením a dopravou do 1000 m kmenů stromů jehličnatých, průměru přes 100 do 300 mm</t>
  </si>
  <si>
    <t>-625650530</t>
  </si>
  <si>
    <t>https://podminky.urs.cz/item/CS_URS_2024_01/162201415</t>
  </si>
  <si>
    <t>162201423</t>
  </si>
  <si>
    <t>Vodorovné přemístění větví, kmenů nebo pařezů s naložením, složením a dopravou do 1000 m pařezů kmenů, průměru přes 500 do 700 mm</t>
  </si>
  <si>
    <t>-1773392503</t>
  </si>
  <si>
    <t>https://podminky.urs.cz/item/CS_URS_2024_01/162201423</t>
  </si>
  <si>
    <t>162211311</t>
  </si>
  <si>
    <t>Vodorovné přemístění výkopku nebo sypaniny stavebním kolečkem s vyprázdněním kolečka na hromady nebo do dopravního prostředku na vzdálenost do 10 m z horniny třídy těžitelnosti I, skupiny 1 až 3</t>
  </si>
  <si>
    <t>-2065282623</t>
  </si>
  <si>
    <t>https://podminky.urs.cz/item/CS_URS_2024_01/162211311</t>
  </si>
  <si>
    <t>"OV.01" (94+2*20)*0,8*0,15*0,15*3,14</t>
  </si>
  <si>
    <t>162301951</t>
  </si>
  <si>
    <t>Vodorovné přemístění větví, kmenů nebo pařezů s naložením, složením a dopravou Příplatek k cenám za každých dalších i započatých 1000 m přes 1000 m kmenů stromů listnatých, o průměru přes 100 do 300 mm</t>
  </si>
  <si>
    <t>519316538</t>
  </si>
  <si>
    <t>https://podminky.urs.cz/item/CS_URS_2024_01/162301951</t>
  </si>
  <si>
    <t>2*15 'Přepočtené koeficientem množství</t>
  </si>
  <si>
    <t>162301961</t>
  </si>
  <si>
    <t>Vodorovné přemístění větví, kmenů nebo pařezů s naložením, složením a dopravou Příplatek k cenám za každých dalších i započatých 1000 m přes 1000 m kmenů stromů jehličnatých, průměru přes 100 do 300 mm</t>
  </si>
  <si>
    <t>-696961488</t>
  </si>
  <si>
    <t>https://podminky.urs.cz/item/CS_URS_2024_01/162301961</t>
  </si>
  <si>
    <t>162301973</t>
  </si>
  <si>
    <t>Vodorovné přemístění větví, kmenů nebo pařezů s naložením, složením a dopravou Příplatek k cenám za každých dalších i započatých 1000 m přes 1000 m pařezů kmenů, průměru přes 500 do 700 mm</t>
  </si>
  <si>
    <t>-755402618</t>
  </si>
  <si>
    <t>https://podminky.urs.cz/item/CS_URS_2024_01/162301973</t>
  </si>
  <si>
    <t>4*15 'Přepočtené koeficientem množství</t>
  </si>
  <si>
    <t>-721402790</t>
  </si>
  <si>
    <t>446511829</t>
  </si>
  <si>
    <t>181252305</t>
  </si>
  <si>
    <t>Úprava pláně na stavbách silnic a dálnic strojně na násypech se zhutněním</t>
  </si>
  <si>
    <t>706523769</t>
  </si>
  <si>
    <t>https://podminky.urs.cz/item/CS_URS_2024_01/181252305</t>
  </si>
  <si>
    <t>181311106</t>
  </si>
  <si>
    <t>Rozprostření a urovnání ornice v rovině nebo ve svahu sklonu do 1:5 ručně při souvislé ploše, tl. vrstvy přes 300 do 400 mm</t>
  </si>
  <si>
    <t>62669215</t>
  </si>
  <si>
    <t>https://podminky.urs.cz/item/CS_URS_2024_01/181311106</t>
  </si>
  <si>
    <t>10321100R</t>
  </si>
  <si>
    <t xml:space="preserve">zahradní substrát </t>
  </si>
  <si>
    <t>1612308421</t>
  </si>
  <si>
    <t>40*0,4</t>
  </si>
  <si>
    <t>181351114</t>
  </si>
  <si>
    <t>Rozprostření a urovnání ornice v rovině nebo ve svahu sklonu do 1:5 strojně při souvislé ploše přes 500 m2, tl. vrstvy přes 200 do 250 mm</t>
  </si>
  <si>
    <t>1932411221</t>
  </si>
  <si>
    <t>https://podminky.urs.cz/item/CS_URS_2024_01/181351114</t>
  </si>
  <si>
    <t>1615</t>
  </si>
  <si>
    <t>7551770</t>
  </si>
  <si>
    <t>1615*0,25*1,8</t>
  </si>
  <si>
    <t>181451141</t>
  </si>
  <si>
    <t>Založení trávníku na půdě předem připravené plochy přes 1000 m2 výsevem včetně utažení parterového v rovině nebo na svahu do 1:5</t>
  </si>
  <si>
    <t>-342032864</t>
  </si>
  <si>
    <t>https://podminky.urs.cz/item/CS_URS_2024_01/181451141</t>
  </si>
  <si>
    <t>00572472</t>
  </si>
  <si>
    <t>osivo směs travní krajinná-rovinná</t>
  </si>
  <si>
    <t>705426321</t>
  </si>
  <si>
    <t>1615*0,025 'Přepočtené koeficientem množství</t>
  </si>
  <si>
    <t>1670230784</t>
  </si>
  <si>
    <t>183151114</t>
  </si>
  <si>
    <t>Hloubení jam pro výsadbu dřevin strojně v rovině nebo ve svahu do 1:5, objem přes 0,50 do 0,70 m3</t>
  </si>
  <si>
    <t>342604242</t>
  </si>
  <si>
    <t>https://podminky.urs.cz/item/CS_URS_2024_01/183151114</t>
  </si>
  <si>
    <t>183151118</t>
  </si>
  <si>
    <t>Hloubení jam pro výsadbu dřevin strojně v rovině nebo ve svahu do 1:5, objem přes 2,00 do 3,00 m3</t>
  </si>
  <si>
    <t>597215576</t>
  </si>
  <si>
    <t>https://podminky.urs.cz/item/CS_URS_2024_01/183151118</t>
  </si>
  <si>
    <t>183205111</t>
  </si>
  <si>
    <t>Založení záhonu pro výsadbu rostlin v rovině nebo na svahu do 1:5 v zemině skupiny 1 až 2</t>
  </si>
  <si>
    <t>1757661772</t>
  </si>
  <si>
    <t>https://podminky.urs.cz/item/CS_URS_2024_01/183205111</t>
  </si>
  <si>
    <t>D.1.1.1 SO.08 Technická  zpráva</t>
  </si>
  <si>
    <t>"plocha trvalek a keřů" 43</t>
  </si>
  <si>
    <t>183211322R</t>
  </si>
  <si>
    <t>Výsadba květin do připravené půdy se zalitím do připravené půdy, se zalitím květin krytokořenných o průměru kontejneru přes 80 do 120 mm, včetně dodání rostliny</t>
  </si>
  <si>
    <t>838450295</t>
  </si>
  <si>
    <t>7+7+7+21+21+21+35+21+35+35+21+21+420+350+210+140+42</t>
  </si>
  <si>
    <t>183403112</t>
  </si>
  <si>
    <t>Obdělání půdy oráním hl. přes 100 do 200 mm v rovině nebo na svahu do 1:5</t>
  </si>
  <si>
    <t>-1720474213</t>
  </si>
  <si>
    <t>https://podminky.urs.cz/item/CS_URS_2024_01/183403112</t>
  </si>
  <si>
    <t>183403114</t>
  </si>
  <si>
    <t>Obdělání půdy kultivátorováním v rovině nebo na svahu do 1:5</t>
  </si>
  <si>
    <t>524080399</t>
  </si>
  <si>
    <t>https://podminky.urs.cz/item/CS_URS_2024_01/183403114</t>
  </si>
  <si>
    <t>183403151</t>
  </si>
  <si>
    <t>Obdělání půdy smykováním v rovině nebo na svahu do 1:5</t>
  </si>
  <si>
    <t>161791787</t>
  </si>
  <si>
    <t>https://podminky.urs.cz/item/CS_URS_2024_01/183403151</t>
  </si>
  <si>
    <t>645353410</t>
  </si>
  <si>
    <t>240390860</t>
  </si>
  <si>
    <t>183901115</t>
  </si>
  <si>
    <t>Příprava nádob pro vysazování rostlin plocha nádoby přes 2,00 do 3,00 m2</t>
  </si>
  <si>
    <t>726702273</t>
  </si>
  <si>
    <t>https://podminky.urs.cz/item/CS_URS_2024_01/183901115</t>
  </si>
  <si>
    <t>184102113</t>
  </si>
  <si>
    <t>Výsadba dřeviny s balem do předem vyhloubené jamky se zalitím v rovině nebo na svahu do 1:5, při průměru balu přes 300 do 400 mm</t>
  </si>
  <si>
    <t>-1630391258</t>
  </si>
  <si>
    <t>https://podminky.urs.cz/item/CS_URS_2024_01/184102113</t>
  </si>
  <si>
    <t>"keře nízké" 1+1+3+1</t>
  </si>
  <si>
    <t>"keře vyšší" 3+3+4</t>
  </si>
  <si>
    <t>02652023R</t>
  </si>
  <si>
    <t>brslen Fortuneův</t>
  </si>
  <si>
    <t>-880730826</t>
  </si>
  <si>
    <t>02652024R</t>
  </si>
  <si>
    <t xml:space="preserve">skalník přitisklý </t>
  </si>
  <si>
    <t>-1716717586</t>
  </si>
  <si>
    <t>02652025R</t>
  </si>
  <si>
    <t>tavolík japonský</t>
  </si>
  <si>
    <t>1804254692</t>
  </si>
  <si>
    <t>02652026R</t>
  </si>
  <si>
    <t>pámelník Chenaultův</t>
  </si>
  <si>
    <t>1931529523</t>
  </si>
  <si>
    <t>02652027R</t>
  </si>
  <si>
    <t>bobkovišeň</t>
  </si>
  <si>
    <t>1698652064</t>
  </si>
  <si>
    <t>02652028R</t>
  </si>
  <si>
    <t>tavola kalinolistá</t>
  </si>
  <si>
    <t>1958923971</t>
  </si>
  <si>
    <t>02652029R</t>
  </si>
  <si>
    <t>vajgélie</t>
  </si>
  <si>
    <t>-247643271</t>
  </si>
  <si>
    <t>184102116</t>
  </si>
  <si>
    <t>Výsadba dřeviny s balem do předem vyhloubené jamky se zalitím v rovině nebo na svahu do 1:5, při průměru balu přes 600 do 800 mm</t>
  </si>
  <si>
    <t>-698256753</t>
  </si>
  <si>
    <t>https://podminky.urs.cz/item/CS_URS_2024_01/184102116</t>
  </si>
  <si>
    <t>02640445R</t>
  </si>
  <si>
    <t>javor babyka 150 cm</t>
  </si>
  <si>
    <t>1855616805</t>
  </si>
  <si>
    <t>184103811</t>
  </si>
  <si>
    <t>Výsadba keřů bez balu výšky do 1 m se zřízením zářezů na svahu přes 1:5 do 1:2 při vzdálenosti zářezu do 1,0 m</t>
  </si>
  <si>
    <t>910470727</t>
  </si>
  <si>
    <t>https://podminky.urs.cz/item/CS_URS_2024_01/184103811</t>
  </si>
  <si>
    <t>184215133</t>
  </si>
  <si>
    <t>Ukotvení dřeviny kůly v rovině nebo na svahu do 1:5 třemi kůly, délky přes 2 do 3 m</t>
  </si>
  <si>
    <t>1894123679</t>
  </si>
  <si>
    <t>https://podminky.urs.cz/item/CS_URS_2024_01/184215133</t>
  </si>
  <si>
    <t>60591255</t>
  </si>
  <si>
    <t>kůl vyvazovací dřevěný impregnovaný D 8cm dl 2,5m</t>
  </si>
  <si>
    <t>73164688</t>
  </si>
  <si>
    <t>19*3 'Přepočtené koeficientem množství</t>
  </si>
  <si>
    <t>184501141</t>
  </si>
  <si>
    <t>Zhotovení obalu kmene z rákosové nebo kokosové rohože v rovině nebo na svahu do 1:5</t>
  </si>
  <si>
    <t>-38103999</t>
  </si>
  <si>
    <t>https://podminky.urs.cz/item/CS_URS_2024_01/184501141</t>
  </si>
  <si>
    <t>19*0,5</t>
  </si>
  <si>
    <t>776489530</t>
  </si>
  <si>
    <t>184911421</t>
  </si>
  <si>
    <t>Mulčování vysazených rostlin mulčovací kůrou, tl. do 100 mm v rovině nebo na svahu do 1:5</t>
  </si>
  <si>
    <t>-518032691</t>
  </si>
  <si>
    <t>https://podminky.urs.cz/item/CS_URS_2024_01/184911421</t>
  </si>
  <si>
    <t>19*2+40</t>
  </si>
  <si>
    <t>10391100</t>
  </si>
  <si>
    <t>kůra mulčovací VL</t>
  </si>
  <si>
    <t>-959139263</t>
  </si>
  <si>
    <t>(19*2+40)*0,08</t>
  </si>
  <si>
    <t>6,24*0,103 'Přepočtené koeficientem množství</t>
  </si>
  <si>
    <t>185803111</t>
  </si>
  <si>
    <t>Ošetření trávníku jednorázové v rovině nebo na svahu do 1:5</t>
  </si>
  <si>
    <t>1870297868</t>
  </si>
  <si>
    <t>https://podminky.urs.cz/item/CS_URS_2024_01/185803111</t>
  </si>
  <si>
    <t>185804111</t>
  </si>
  <si>
    <t>Ošetření vysazených květin jednorázové v rovině</t>
  </si>
  <si>
    <t>184291191</t>
  </si>
  <si>
    <t>https://podminky.urs.cz/item/CS_URS_2024_01/185804111</t>
  </si>
  <si>
    <t>-1571649565</t>
  </si>
  <si>
    <t>0,6*1,03 'Přepočtené koeficientem množství</t>
  </si>
  <si>
    <t>338171123</t>
  </si>
  <si>
    <t>Montáž sloupků a vzpěr plotových ocelových trubkových nebo profilovaných výšky přes 2 do 2,6 m se zabetonováním do 0,08 m3 do připravených jamek</t>
  </si>
  <si>
    <t>1379988401</t>
  </si>
  <si>
    <t>https://podminky.urs.cz/item/CS_URS_2024_01/338171123</t>
  </si>
  <si>
    <t>"OV.01" (88+2*20)</t>
  </si>
  <si>
    <t>"brany" 2*2</t>
  </si>
  <si>
    <t>"branka" 2*1</t>
  </si>
  <si>
    <t>55342242R</t>
  </si>
  <si>
    <t>sloupek plotový poplastovaný 2250/48x1,5mm, barva černá</t>
  </si>
  <si>
    <t>-1537849838</t>
  </si>
  <si>
    <t>55342276R</t>
  </si>
  <si>
    <t>vzpěra plotová poplastovaná 2500/38x1,5mm, barva černá</t>
  </si>
  <si>
    <t>-1118792670</t>
  </si>
  <si>
    <t>348101210</t>
  </si>
  <si>
    <t>Osazení vrat nebo vrátek k oplocení na sloupky ocelové, plochy jednotlivě do 2 m2</t>
  </si>
  <si>
    <t>620239303</t>
  </si>
  <si>
    <t>https://podminky.urs.cz/item/CS_URS_2024_01/348101210</t>
  </si>
  <si>
    <t>55342_3</t>
  </si>
  <si>
    <t>branka vchodová, jednokřídlá š. 1000 mm, h, 1800 mm, výplň čtyřhranné poplastované pletivo oko 50x50x mm, vložka FAB, včetně sloupků</t>
  </si>
  <si>
    <t>871857215</t>
  </si>
  <si>
    <t>348101230</t>
  </si>
  <si>
    <t>Osazení vrat nebo vrátek k oplocení na sloupky ocelové, plochy jednotlivě přes 4 do 6 m2</t>
  </si>
  <si>
    <t>-238616877</t>
  </si>
  <si>
    <t>https://podminky.urs.cz/item/CS_URS_2024_01/348101230</t>
  </si>
  <si>
    <t xml:space="preserve"> 2</t>
  </si>
  <si>
    <t>55342_1</t>
  </si>
  <si>
    <t>vjezdová brána, dvoukřídlá, š. 1500 mm, h.1800 mm, výplň čtyřhranné poplastované pletivo oko 50x50 mm,  vložka FAB, včetně sloupků</t>
  </si>
  <si>
    <t>-674868926</t>
  </si>
  <si>
    <t>55343_2</t>
  </si>
  <si>
    <t>vjezdová brána, dvoukřídlá, š. 2500 mm, h.1800 mm, výplň čtyřhranné poplastované pletivo oko 50x50 mm,  vložka FAB, včetně sloupků</t>
  </si>
  <si>
    <t>-957373371</t>
  </si>
  <si>
    <t>348215112</t>
  </si>
  <si>
    <t>Plot z drátokamenných košů (gabionů) z lomového kamene neupraveného výplňového na sucho ze svařovaných panelů z ocelových sítí s povrchovou úpravou galfan šířky do 0,5 m výšky přes 1,5 m</t>
  </si>
  <si>
    <t>-1418913514</t>
  </si>
  <si>
    <t>https://podminky.urs.cz/item/CS_URS_2024_01/348215112</t>
  </si>
  <si>
    <t>1*0,3*1,8*2</t>
  </si>
  <si>
    <t>348401130</t>
  </si>
  <si>
    <t>Montáž oplocení z pletiva strojového s napínacími dráty přes 1,6 do 2,0 m</t>
  </si>
  <si>
    <t>1819322618</t>
  </si>
  <si>
    <t>https://podminky.urs.cz/item/CS_URS_2024_01/348401130</t>
  </si>
  <si>
    <t>"OV.01" 176</t>
  </si>
  <si>
    <t>31327514R</t>
  </si>
  <si>
    <t>pletivo drátěné plastifikované se čtvercovými oky 55/2,8mm v 1800mm</t>
  </si>
  <si>
    <t>-300481235</t>
  </si>
  <si>
    <t>176*1,1 'Přepočtené koeficientem množství</t>
  </si>
  <si>
    <t>348401350</t>
  </si>
  <si>
    <t>Montáž oplocení z pletiva rozvinutí, uchycení a napnutí drátu napínacího</t>
  </si>
  <si>
    <t>-212384305</t>
  </si>
  <si>
    <t>https://podminky.urs.cz/item/CS_URS_2024_01/348401350</t>
  </si>
  <si>
    <t>"OV.01" 176*3</t>
  </si>
  <si>
    <t>15619100</t>
  </si>
  <si>
    <t>drát kruhový poplastovaný napínací 2,5/3,5mm</t>
  </si>
  <si>
    <t>-51922660</t>
  </si>
  <si>
    <t>528*1,05 'Přepočtené koeficientem množství</t>
  </si>
  <si>
    <t>430321515</t>
  </si>
  <si>
    <t>Schodišťové konstrukce a rampy z betonu železového (bez výztuže) stupně, schodnice, ramena, podesty s nosníky tř. C 20/25</t>
  </si>
  <si>
    <t>1376786231</t>
  </si>
  <si>
    <t>https://podminky.urs.cz/item/CS_URS_2024_01/430321515</t>
  </si>
  <si>
    <t>2,35*0,25</t>
  </si>
  <si>
    <t>434311115</t>
  </si>
  <si>
    <t>Stupně dusané z betonu prostého nebo prokládaného kamenem na terén nebo na desku bez potěru, se zahlazením povrchu tř. C 20/25</t>
  </si>
  <si>
    <t>-560786818</t>
  </si>
  <si>
    <t>https://podminky.urs.cz/item/CS_URS_2024_01/434311115</t>
  </si>
  <si>
    <t>434351141</t>
  </si>
  <si>
    <t>Bednění stupňů betonovaných na podstupňové desce nebo na terénu půdorysně přímočarých zřízení</t>
  </si>
  <si>
    <t>-1556207412</t>
  </si>
  <si>
    <t>https://podminky.urs.cz/item/CS_URS_2024_01/434351141</t>
  </si>
  <si>
    <t>4*2*0,2+3*0,2</t>
  </si>
  <si>
    <t>434351142</t>
  </si>
  <si>
    <t>Bednění stupňů betonovaných na podstupňové desce nebo na terénu půdorysně přímočarých odstranění</t>
  </si>
  <si>
    <t>97248110</t>
  </si>
  <si>
    <t>https://podminky.urs.cz/item/CS_URS_2024_01/434351142</t>
  </si>
  <si>
    <t>564971315</t>
  </si>
  <si>
    <t>Podklad nebo podsyp z betonového recyklátu s rozprostřením a zhutněním plochy přes 100 m2, po zhutnění tl. 250 mm</t>
  </si>
  <si>
    <t>1159434288</t>
  </si>
  <si>
    <t>https://podminky.urs.cz/item/CS_URS_2024_01/564971315</t>
  </si>
  <si>
    <t>581114113R</t>
  </si>
  <si>
    <t>Kryt z česaného betonu komunikací pro pěší tl. 100 mm</t>
  </si>
  <si>
    <t>1061911081</t>
  </si>
  <si>
    <t>919111111</t>
  </si>
  <si>
    <t>Řezání dilatačních spár v čerstvém cementobetonovém krytu příčných nebo podélných, šířky 4 mm, hloubky do 60 mm</t>
  </si>
  <si>
    <t>578556808</t>
  </si>
  <si>
    <t>https://podminky.urs.cz/item/CS_URS_2024_01/919111111</t>
  </si>
  <si>
    <t>919716111</t>
  </si>
  <si>
    <t>Ocelová výztuž cementobetonového krytu ze svařovaných sítí hmotnosti do 7,5 kg/m2</t>
  </si>
  <si>
    <t>54326567</t>
  </si>
  <si>
    <t>https://podminky.urs.cz/item/CS_URS_2024_01/919716111</t>
  </si>
  <si>
    <t>Skladba_ZP05*1,624*0,001</t>
  </si>
  <si>
    <t>939191011</t>
  </si>
  <si>
    <t>Bednění konstrukcí pozemních komunikací svislé i skloněné zřízení</t>
  </si>
  <si>
    <t>907569355</t>
  </si>
  <si>
    <t>https://podminky.urs.cz/item/CS_URS_2024_01/939191011</t>
  </si>
  <si>
    <t>419,2*0,2</t>
  </si>
  <si>
    <t>939191021</t>
  </si>
  <si>
    <t>Bednění konstrukcí pozemních komunikací svislé i skloněné odstranění</t>
  </si>
  <si>
    <t>-725417337</t>
  </si>
  <si>
    <t>https://podminky.urs.cz/item/CS_URS_2024_01/939191021</t>
  </si>
  <si>
    <t>953993326</t>
  </si>
  <si>
    <t>Osazení bezpečnostní, orientační nebo informační tabulky plastové nebo smaltované přivrtáním na zdivo</t>
  </si>
  <si>
    <t>849977951</t>
  </si>
  <si>
    <t>https://podminky.urs.cz/item/CS_URS_2024_01/953993326</t>
  </si>
  <si>
    <t>73534564R</t>
  </si>
  <si>
    <t>tabulka plechová 300x200 mm</t>
  </si>
  <si>
    <t>371578265</t>
  </si>
  <si>
    <t>73534565R</t>
  </si>
  <si>
    <t>tabulka plechová 300x400 mm</t>
  </si>
  <si>
    <t>-434602375</t>
  </si>
  <si>
    <t>998231311</t>
  </si>
  <si>
    <t>Přesun hmot pro sadovnické a krajinářské úpravy strojně dopravní vzdálenost do 5000 m</t>
  </si>
  <si>
    <t>-1967200912</t>
  </si>
  <si>
    <t>https://podminky.urs.cz/item/CS_URS_2024_01/998231311</t>
  </si>
  <si>
    <t>742110003</t>
  </si>
  <si>
    <t>Montáž trubek elektroinstalačních plastových ohebných uložených volně na příchytky</t>
  </si>
  <si>
    <t>-2129639553</t>
  </si>
  <si>
    <t>https://podminky.urs.cz/item/CS_URS_2024_01/742110003</t>
  </si>
  <si>
    <t>34571350</t>
  </si>
  <si>
    <t>trubka elektroinstalační ohebná dvouplášťová korugovaná (chránička) D 32/40mm, HDPE+LDPE</t>
  </si>
  <si>
    <t>1521770377</t>
  </si>
  <si>
    <t>3*1,05 'Přepočtené koeficientem množství</t>
  </si>
  <si>
    <t>998742201</t>
  </si>
  <si>
    <t>Přesun hmot pro slaboproud stanovený procentní sazbou (%) z ceny vodorovná dopravní vzdálenost do 50 m základní v objektech výšky do 6 m</t>
  </si>
  <si>
    <t>-312445753</t>
  </si>
  <si>
    <t>https://podminky.urs.cz/item/CS_URS_2024_01/998742201</t>
  </si>
  <si>
    <t>766_OV.02</t>
  </si>
  <si>
    <t>Kompletní dodávka a montáž vyvýšeného záhonu z modřínového dřeva tl. 45 mm, 3000x1000x400 mm</t>
  </si>
  <si>
    <t>930265993</t>
  </si>
  <si>
    <t>"OV.02" 3</t>
  </si>
  <si>
    <t>998766201</t>
  </si>
  <si>
    <t>Přesun hmot pro konstrukce truhlářské stanovený procentní sazbou (%) z ceny vodorovná dopravní vzdálenost do 50 m základní v objektech výšky do 6 m</t>
  </si>
  <si>
    <t>-1572858219</t>
  </si>
  <si>
    <t>https://podminky.urs.cz/item/CS_URS_2024_01/998766201</t>
  </si>
  <si>
    <t>767000111R</t>
  </si>
  <si>
    <t>Kompletní výroba, dodávka a montáž vstupní branky 1350x1800 mm včetně dřevěné výplně v provedení dle projektové dokumentace</t>
  </si>
  <si>
    <t>1539970785</t>
  </si>
  <si>
    <t>767821112</t>
  </si>
  <si>
    <t>Montáž poštovních schránek samostatných zavěšených</t>
  </si>
  <si>
    <t>400116506</t>
  </si>
  <si>
    <t>https://podminky.urs.cz/item/CS_URS_2024_01/767821112</t>
  </si>
  <si>
    <t>"OV.03" 1</t>
  </si>
  <si>
    <t>55348114R</t>
  </si>
  <si>
    <t>schránka listová plotová broušený nerez 260x350x85 mm</t>
  </si>
  <si>
    <t>15331422</t>
  </si>
  <si>
    <t>767995112</t>
  </si>
  <si>
    <t>Montáž ostatních atypických zámečnických konstrukcí hmotnosti přes 5 do 10 kg</t>
  </si>
  <si>
    <t>1362374042</t>
  </si>
  <si>
    <t>https://podminky.urs.cz/item/CS_URS_2024_01/767995112</t>
  </si>
  <si>
    <t>9,4*6</t>
  </si>
  <si>
    <t>55283904</t>
  </si>
  <si>
    <t>trubka ocelová bezešvá hladká jakost 11 353 51x4,0mm</t>
  </si>
  <si>
    <t>-1021488318</t>
  </si>
  <si>
    <t>3*2*2</t>
  </si>
  <si>
    <t>998767201</t>
  </si>
  <si>
    <t>Přesun hmot pro zámečnické konstrukce stanovený procentní sazbou (%) z ceny vodorovná dopravní vzdálenost do 50 m základní v objektech výšky do 6 m</t>
  </si>
  <si>
    <t>391426399</t>
  </si>
  <si>
    <t>https://podminky.urs.cz/item/CS_URS_2024_01/998767201</t>
  </si>
  <si>
    <t>IO.01 - Venkovní vedení slaboproudu</t>
  </si>
  <si>
    <t xml:space="preserve">    46-M - Zemní práce při extr.mont.pracích</t>
  </si>
  <si>
    <t>742124012</t>
  </si>
  <si>
    <t>Montáž kabelů datových optických pro vnitřní rozvody do trubky zafouknutím</t>
  </si>
  <si>
    <t>135858866</t>
  </si>
  <si>
    <t>https://podminky.urs.cz/item/CS_URS_2024_01/742124012</t>
  </si>
  <si>
    <t>34123030</t>
  </si>
  <si>
    <t>kabel datový optický OS zafukovací MINI 12 vláken 9/125 plášť HDPE</t>
  </si>
  <si>
    <t>1123696280</t>
  </si>
  <si>
    <t>34571947</t>
  </si>
  <si>
    <t>lubrikant pro zafukování kabelů do HDPE trubek</t>
  </si>
  <si>
    <t>1142004582</t>
  </si>
  <si>
    <t>46-M</t>
  </si>
  <si>
    <t>Zemní práce při extr.mont.pracích</t>
  </si>
  <si>
    <t>460791212</t>
  </si>
  <si>
    <t>Montáž trubek ochranných uložených volně do rýhy plastových ohebných, vnitřního průměru přes 32 do 50 mm</t>
  </si>
  <si>
    <t>1718994720</t>
  </si>
  <si>
    <t>https://podminky.urs.cz/item/CS_URS_2024_01/460791212</t>
  </si>
  <si>
    <t>34571351</t>
  </si>
  <si>
    <t>trubka elektroinstalační ohebná dvouplášťová korugovaná (chránička) D 41/50mm, HDPE+LDPE</t>
  </si>
  <si>
    <t>414196685</t>
  </si>
  <si>
    <t>IO.02 - Elektro přípojka a areálové vedení</t>
  </si>
  <si>
    <t xml:space="preserve">    21-M - Elektromontáže</t>
  </si>
  <si>
    <t>741122122</t>
  </si>
  <si>
    <t>Montáž kabelů měděných bez ukončení uložených v trubkách zatažených plných kulatých nebo bezhalogenových (např. CYKY) počtu a průřezu žil 3x1,5 až 6 mm2</t>
  </si>
  <si>
    <t>1686856686</t>
  </si>
  <si>
    <t>https://podminky.urs.cz/item/CS_URS_2024_01/741122122</t>
  </si>
  <si>
    <t>34111042</t>
  </si>
  <si>
    <t>kabel instalační jádro Cu plné izolace PVC plášť PVC 450/750V (CYKY) 3x4mm2</t>
  </si>
  <si>
    <t>-513811835</t>
  </si>
  <si>
    <t>741122134</t>
  </si>
  <si>
    <t>Montáž kabelů měděných bez ukončení uložených v trubkách zatažených plných kulatých nebo bezhalogenových (např. CYKY) počtu a průřezu žil 4x16 až 25 mm2</t>
  </si>
  <si>
    <t>-913347450</t>
  </si>
  <si>
    <t>https://podminky.urs.cz/item/CS_URS_2024_01/741122134</t>
  </si>
  <si>
    <t>34111610</t>
  </si>
  <si>
    <t>kabel silový jádro Cu izolace PVC plášť PVC 0,6/1kV (1-CYKY) 4x25mm2</t>
  </si>
  <si>
    <t>299403110</t>
  </si>
  <si>
    <t>-1280473788</t>
  </si>
  <si>
    <t>-1891889735</t>
  </si>
  <si>
    <t>741122144</t>
  </si>
  <si>
    <t>Montáž kabelů měděných bez ukončení uložených v trubkách zatažených plných kulatých nebo bezhalogenových (např. CYKY) počtu a průřezu žil 5x10 mm2</t>
  </si>
  <si>
    <t>-629056823</t>
  </si>
  <si>
    <t>https://podminky.urs.cz/item/CS_URS_2024_01/741122144</t>
  </si>
  <si>
    <t>-69531094</t>
  </si>
  <si>
    <t>741123226</t>
  </si>
  <si>
    <t>Montáž kabelů hliníkových bez ukončení uložených volně plných nebo laněných kulatých (např. AYKY) počtu a průřezu žil 4x35 až 50 mm2</t>
  </si>
  <si>
    <t>890495916</t>
  </si>
  <si>
    <t>https://podminky.urs.cz/item/CS_URS_2024_01/741123226</t>
  </si>
  <si>
    <t>34113122</t>
  </si>
  <si>
    <t>kabel silový jádro Al izolace PVC plášť PVC 0,6/1kV (1-AYKY) 4x35mm2</t>
  </si>
  <si>
    <t>-690607551</t>
  </si>
  <si>
    <t>741123232</t>
  </si>
  <si>
    <t>Montáž kabelů hliníkových bez ukončení uložených volně plných nebo laněných kulatých (např. AYKY) počtu a průřezu žil 3x95+70 až 120+70 mm2</t>
  </si>
  <si>
    <t>-275343146</t>
  </si>
  <si>
    <t>https://podminky.urs.cz/item/CS_URS_2024_01/741123232</t>
  </si>
  <si>
    <t>34113217</t>
  </si>
  <si>
    <t>kabel silový jádro Al izolace PVC plášť PVC 0,6/1kV (1-AYKY) 3x95+70mm2</t>
  </si>
  <si>
    <t>92050060</t>
  </si>
  <si>
    <t>21-M</t>
  </si>
  <si>
    <t>Elektromontáže</t>
  </si>
  <si>
    <t>210203902</t>
  </si>
  <si>
    <t>Montáž svítidel LED se zapojením vodičů průmyslových nebo venkovních na sloupek parkový</t>
  </si>
  <si>
    <t>2079051330</t>
  </si>
  <si>
    <t>https://podminky.urs.cz/item/CS_URS_2024_01/210203902</t>
  </si>
  <si>
    <t>V3-svítidlo parkové sloupkové LED, hranaté, 14W, 3000K, 1920lm, IP66, IK10, korpus hliník, kryt PMMA, antracit RAL 7021, 1000x110x100mm</t>
  </si>
  <si>
    <t>-1587790919</t>
  </si>
  <si>
    <t>V3-coaxial terminal block</t>
  </si>
  <si>
    <t>-1581933165</t>
  </si>
  <si>
    <t>V3-tok steel fixing base-příruba</t>
  </si>
  <si>
    <t>2061391573</t>
  </si>
  <si>
    <t>210280801</t>
  </si>
  <si>
    <t>Montáž nabíjecí stanice pro elektromobily stojanové včetně zapojení</t>
  </si>
  <si>
    <t>1099822489</t>
  </si>
  <si>
    <t>https://podminky.urs.cz/item/CS_URS_2024_01/210280801</t>
  </si>
  <si>
    <t>nabíjecí stanice 400V/11kW</t>
  </si>
  <si>
    <t>-1729423513</t>
  </si>
  <si>
    <t>210280802</t>
  </si>
  <si>
    <t>Montáž nabíjecí stanice pro elektromobily stojanové oživení stanice</t>
  </si>
  <si>
    <t>-277749069</t>
  </si>
  <si>
    <t>https://podminky.urs.cz/item/CS_URS_2024_01/210280802</t>
  </si>
  <si>
    <t>210280803</t>
  </si>
  <si>
    <t>Montáž nabíjecí stanice pro elektromobily stojanové revize stanice</t>
  </si>
  <si>
    <t>1165078038</t>
  </si>
  <si>
    <t>https://podminky.urs.cz/item/CS_URS_2024_01/210280803</t>
  </si>
  <si>
    <t>460010023</t>
  </si>
  <si>
    <t>Vytyčení trasy vedení kabelového (podzemního) ve volném terénu</t>
  </si>
  <si>
    <t>km</t>
  </si>
  <si>
    <t>-498602243</t>
  </si>
  <si>
    <t>https://podminky.urs.cz/item/CS_URS_2024_01/460010023</t>
  </si>
  <si>
    <t>460171172</t>
  </si>
  <si>
    <t>Hloubení nezapažených kabelových rýh strojně včetně urovnání dna s přemístěním výkopku do vzdálenosti 3 m od okraje jámy nebo s naložením na dopravní prostředek šířky 35 cm hloubky 80 cm v hornině třídy těžitelnosti I skupiny 3</t>
  </si>
  <si>
    <t>413229181</t>
  </si>
  <si>
    <t>https://podminky.urs.cz/item/CS_URS_2024_01/460171172</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</si>
  <si>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</si>
  <si>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</si>
  <si>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2053548994</t>
  </si>
  <si>
    <t>https://podminky.urs.cz/item/CS_URS_2024_01/460171292</t>
  </si>
  <si>
    <t>460451182</t>
  </si>
  <si>
    <t>Zásyp kabelových rýh strojně s přemístěním sypaniny ze vzdálenosti do 10 m, s uložením výkopku ve vrstvách včetně zhutnění a urovnání povrchu šířky 35 cm hloubky 80 cm z horniny třídy těžitelnosti I skupiny 3</t>
  </si>
  <si>
    <t>1567986999</t>
  </si>
  <si>
    <t>https://podminky.urs.cz/item/CS_URS_2024_01/460451182</t>
  </si>
  <si>
    <t>460451312</t>
  </si>
  <si>
    <t>Zásyp kabelových rýh strojně s přemístěním sypaniny ze vzdálenosti do 10 m, s uložením výkopku ve vrstvách včetně zhutnění a urovnání povrchu šířky 50 cm hloubky 100 cm z horniny třídy těžitelnosti I skupiny 3</t>
  </si>
  <si>
    <t>-1446025344</t>
  </si>
  <si>
    <t>https://podminky.urs.cz/item/CS_URS_2024_01/460451312</t>
  </si>
  <si>
    <t>460661111</t>
  </si>
  <si>
    <t>Kabelové lože z písku včetně podsypu, zhutnění a urovnání povrchu pro kabely nn bez zakrytí, šířky do 35 cm</t>
  </si>
  <si>
    <t>30256837</t>
  </si>
  <si>
    <t>https://podminky.urs.cz/item/CS_URS_2024_01/460661111</t>
  </si>
  <si>
    <t>460661112</t>
  </si>
  <si>
    <t>Kabelové lože z písku včetně podsypu, zhutnění a urovnání povrchu pro kabely nn bez zakrytí, šířky přes 35 do 50 cm</t>
  </si>
  <si>
    <t>1112495607</t>
  </si>
  <si>
    <t>https://podminky.urs.cz/item/CS_URS_2024_01/460661112</t>
  </si>
  <si>
    <t>460671111</t>
  </si>
  <si>
    <t>Výstražná fólie z PVC pro krytí kabelů včetně vyrovnání povrchu rýhy, rozvinutí a uložení fólie šířky do 20 cm</t>
  </si>
  <si>
    <t>-981804297</t>
  </si>
  <si>
    <t>https://podminky.urs.cz/item/CS_URS_2023_02/460671111</t>
  </si>
  <si>
    <t>1248850582</t>
  </si>
  <si>
    <t>1687484807</t>
  </si>
  <si>
    <t>460791214</t>
  </si>
  <si>
    <t>Montáž trubek ochranných uložených volně do rýhy plastových ohebných, vnitřního průměru přes 90 do 110 mm</t>
  </si>
  <si>
    <t>-43423057</t>
  </si>
  <si>
    <t>https://podminky.urs.cz/item/CS_URS_2024_01/460791214</t>
  </si>
  <si>
    <t>34571355</t>
  </si>
  <si>
    <t>trubka elektroinstalační ohebná dvouplášťová korugovaná (chránička) D 94/110mm, HDPE+LDPE</t>
  </si>
  <si>
    <t>2012595559</t>
  </si>
  <si>
    <t>460905151</t>
  </si>
  <si>
    <t>Montáž kompaktního plastového pilíře pro rozvod nn samostatného šířky přes 100 cm (např. SD822, SR501)</t>
  </si>
  <si>
    <t>-1753234429</t>
  </si>
  <si>
    <t>https://podminky.urs.cz/item/CS_URS_2024_01/460905151</t>
  </si>
  <si>
    <t>pojistková skříň, včetně výstroje, pojistky 3x250A</t>
  </si>
  <si>
    <t>1738562094</t>
  </si>
  <si>
    <t>RMAT0008</t>
  </si>
  <si>
    <t>elektroměrový rozvaděč RE, kompletní, včetně vystrojení dle výkresové dokumentace</t>
  </si>
  <si>
    <t>-1011724317</t>
  </si>
  <si>
    <t>702177997</t>
  </si>
  <si>
    <t>Výchozí revize elektro</t>
  </si>
  <si>
    <t>1403691841</t>
  </si>
  <si>
    <t>1847906710</t>
  </si>
  <si>
    <t>https://podminky.urs.cz/item/CS_URS_2023_02/013254000</t>
  </si>
  <si>
    <t>IO.03 - Vodovodní přípojka a areálové vedení</t>
  </si>
  <si>
    <t xml:space="preserve">    9 - Ostatní konstrukce a práce-bourání</t>
  </si>
  <si>
    <t>1809077186</t>
  </si>
  <si>
    <t>"odměřeno z výkresové dokumentace" (86*0,8*1,1)+(5*0,8*1,3)+(2*0,8*1,1)+(2*0,8*1,3)+(81*0,8*0,8)+(40*0,8*1,0)</t>
  </si>
  <si>
    <t>Zřízení příložného pažení a rozepření stěn výkopu hl do 4 m</t>
  </si>
  <si>
    <t>660754088</t>
  </si>
  <si>
    <t>https://podminky.urs.cz/item/CS_URS_2023_02/151101102</t>
  </si>
  <si>
    <t>"odměřeno z výkresové dokumentace" ((86*1,1)+(5*1,3)+(2*1,1)+(2*1,3)+(81*0,8)+(40*1,0))*2</t>
  </si>
  <si>
    <t>Odstranění příložného pažení a rozepření stěn výkopu hl do 4 m</t>
  </si>
  <si>
    <t>789712859</t>
  </si>
  <si>
    <t>https://podminky.urs.cz/item/CS_URS_2023_02/151101112</t>
  </si>
  <si>
    <t>-1505499461</t>
  </si>
  <si>
    <t>"položka 1" (168,56)</t>
  </si>
  <si>
    <t>-1017010081</t>
  </si>
  <si>
    <t>"součet položek 8(štěrkopísek)+9+12" (48,16+86,4+17,28)</t>
  </si>
  <si>
    <t>-453578088</t>
  </si>
  <si>
    <t>"součet položek 8(štěrkopísek)+9+12 vynásobený měrnou hmotností" (48,16+86,4+17,28)*1,8</t>
  </si>
  <si>
    <t>1166916283</t>
  </si>
  <si>
    <t>1858588959</t>
  </si>
  <si>
    <t>"původní zeminou - odměřeno z výkresové dokumentace" (5*0,8*0,7)+(2*0,8*0,7)+(40*0,8*0,4)</t>
  </si>
  <si>
    <t>"štěrkopískem - odměřeno z výkresové dokumentace" (86*0,8*0,5)+(2*0,8*0,5)+(81*0,8*0,2)</t>
  </si>
  <si>
    <t>-2082371521</t>
  </si>
  <si>
    <t>"odměřeno z výkresové dokumentace" (91*0,8*0,5)+(4*0,8*0,5)+(121*0,8*0,5)</t>
  </si>
  <si>
    <t>273925220</t>
  </si>
  <si>
    <t xml:space="preserve">"položka 8(štěrkopísek)+9+12*měrná hmotnost" (48,16+86,4+17,28)*1,8 </t>
  </si>
  <si>
    <t>-2029237108</t>
  </si>
  <si>
    <t>"ve dvou vrstvách - bude upřesněno na stavbě"((91*0,8)+(4*0,8)+(121*0,8))*2</t>
  </si>
  <si>
    <t>-692096099</t>
  </si>
  <si>
    <t>"odměřeno z výkresové dokumentace" (91*0,8*0,1)+(4*0,8*0,1)+(121*0,8*0,1)</t>
  </si>
  <si>
    <t>286R11</t>
  </si>
  <si>
    <t>Vyčištění stávající vodoměrné šachty</t>
  </si>
  <si>
    <t>1197417304</t>
  </si>
  <si>
    <t>286R14</t>
  </si>
  <si>
    <t>Odběrné místo závlahy - plastová šachta DN 400 hloubky 1m s plastovým víkem, bez dna, na dně štěrkový násyp - dodávka a montáž</t>
  </si>
  <si>
    <t>157747428</t>
  </si>
  <si>
    <t>286R15</t>
  </si>
  <si>
    <t>Odběrné místo závlahy - plastový kulový kohout s rychlospojkou a vypouštěním - dodávka a montáž</t>
  </si>
  <si>
    <t>-288013204</t>
  </si>
  <si>
    <t>286R16</t>
  </si>
  <si>
    <t>Dopouštění akumulační nádrže (nad volnou hladinou) - solenoidový ventil DN25 s pohonem s vazbou na plovákový spínač v akumulační nádrži dešťové vody s odpovídajícím IP krytím - dodávka a montáž včetně plovákového spínače</t>
  </si>
  <si>
    <t>856770859</t>
  </si>
  <si>
    <t>286R17</t>
  </si>
  <si>
    <t>Napojení na stávající vodovodní potrubí - ostatní práce</t>
  </si>
  <si>
    <t>1618009474</t>
  </si>
  <si>
    <t>286R12</t>
  </si>
  <si>
    <t>trubka vodovodní PE100 SDR11 se signalizační vrstvou 32x3,0mm, včetně tvarovek</t>
  </si>
  <si>
    <t>1974406923</t>
  </si>
  <si>
    <t>"součet délek jednotlivých úseků potrubí + přirážka 30% tvarovky a 20% řezání" 125+(125*0,3)+(125*0,2)</t>
  </si>
  <si>
    <t>871161211</t>
  </si>
  <si>
    <t>Montáž potrubí z PE100 SDR 11 otevřený výkop svařovaných elektrotvarovkou D 32 x 3,0 mm</t>
  </si>
  <si>
    <t>1452768785</t>
  </si>
  <si>
    <t>https://podminky.urs.cz/item/CS_URS_2023_02/871161211</t>
  </si>
  <si>
    <t>286R13</t>
  </si>
  <si>
    <t>trubka vodovodní PE100 SDR11 se signalizační vrstvou 63x8,6mm, včetně tvarovek</t>
  </si>
  <si>
    <t>154125881</t>
  </si>
  <si>
    <t>"součet délek jednotlivých úseků potrubí + přirážka 30% tvarovky a 20% řezání" 91+(91*0,3)+(91*0,2)</t>
  </si>
  <si>
    <t>860312762</t>
  </si>
  <si>
    <t>892233122</t>
  </si>
  <si>
    <t>Proplach a dezinfekce vodovodního potrubí DN od 40 do 70</t>
  </si>
  <si>
    <t>1874995323</t>
  </si>
  <si>
    <t>https://podminky.urs.cz/item/CS_URS_2023_02/892233122</t>
  </si>
  <si>
    <t>"odměřeno z výkresu" 30+6</t>
  </si>
  <si>
    <t>892241111</t>
  </si>
  <si>
    <t>Tlaková zkouška vodou potrubí DN do 80</t>
  </si>
  <si>
    <t>1114304366</t>
  </si>
  <si>
    <t>https://podminky.urs.cz/item/CS_URS_2023_02/892241111</t>
  </si>
  <si>
    <t>899721111</t>
  </si>
  <si>
    <t>Signalizační vodič DN do 150 mm na potrubí</t>
  </si>
  <si>
    <t>-1920213674</t>
  </si>
  <si>
    <t>https://podminky.urs.cz/item/CS_URS_2023_02/899721111</t>
  </si>
  <si>
    <t>187,5+136,5</t>
  </si>
  <si>
    <t>899722114</t>
  </si>
  <si>
    <t>Krytí potrubí z plastů výstražnou fólií z PVC 40 cm</t>
  </si>
  <si>
    <t>911016339</t>
  </si>
  <si>
    <t>https://podminky.urs.cz/item/CS_URS_2023_02/899722114</t>
  </si>
  <si>
    <t>Ostatní konstrukce a práce-bourání</t>
  </si>
  <si>
    <t>111111101</t>
  </si>
  <si>
    <t>Odstranění travin v rovině nebo ve svahu do 1:5 ručně</t>
  </si>
  <si>
    <t>-103063344</t>
  </si>
  <si>
    <t>https://podminky.urs.cz/item/CS_URS_2023_02/111111101</t>
  </si>
  <si>
    <t>"odměřeno z výkresové dokumentace" ((40+6,4)*0,8)</t>
  </si>
  <si>
    <t>Dopouštění akumulační nádrže (nad volnou hladinou) - Kohout kulový přímý G 1" PN 42 do 185°C plnoprůtokový vnitřní závit - dodávka a montáž</t>
  </si>
  <si>
    <t>-2029063911</t>
  </si>
  <si>
    <t>722260801</t>
  </si>
  <si>
    <t>Demontáž stávající vodoměrní sestavy (do DN 50)</t>
  </si>
  <si>
    <t>232481030</t>
  </si>
  <si>
    <t>https://podminky.urs.cz/item/CS_URS_2023_02/722260801</t>
  </si>
  <si>
    <t>722270105</t>
  </si>
  <si>
    <t>Sestava vodoměrová závitová G 2" - dodávka a montáž</t>
  </si>
  <si>
    <t>-898863951</t>
  </si>
  <si>
    <t>https://podminky.urs.cz/item/CS_URS_2023_02/722270105</t>
  </si>
  <si>
    <t>IO.04 - Jednotná kanalizační přípojka a areálové vedení</t>
  </si>
  <si>
    <t>131213711</t>
  </si>
  <si>
    <t>Hloubení zapažených jam v soudržných horninách třídy těžitelnosti I skupiny 3</t>
  </si>
  <si>
    <t>266193401</t>
  </si>
  <si>
    <t>https://podminky.urs.cz/item/CS_URS_2023_02/131213711</t>
  </si>
  <si>
    <t>"odměřeno z výkresové dokumentace" (2*2*3,3)+(2*2*1,7)+(2*2*1,5)+(2*2*1,7)+(2*2*1,6)+(2*2*1,6)</t>
  </si>
  <si>
    <t>43730746</t>
  </si>
  <si>
    <t>"odměřeno z výkresové dokumentace" (47*0,8*1,2)+(8*0,8*2,1)+(3*0,8*3,0)+(1*0,8*0,8)+(14*0,8*1,1)</t>
  </si>
  <si>
    <t>-891180021</t>
  </si>
  <si>
    <t>"odměřeno z výkresové dokumentace" ((47*1,2)+(8*2,1)+(3*3,0)+(1*0,8)+(14*1,1))*2+(2*4*3,3)+(2*4*1,7)+(2*4*1,5)+(2*4*1,7)+(2*4*1,2)+(2*4*1,2)</t>
  </si>
  <si>
    <t>1216504372</t>
  </si>
  <si>
    <t>680677786</t>
  </si>
  <si>
    <t>"položka 1 a 2" (45,6+78,72)</t>
  </si>
  <si>
    <t>-606276117</t>
  </si>
  <si>
    <t>"součet položek 9(štěrkopísek)+10+13" (58,72+29,2+8,24)</t>
  </si>
  <si>
    <t>-421805751</t>
  </si>
  <si>
    <t>-400195693</t>
  </si>
  <si>
    <t>"součet položek 9(štěrkopísek)+10+13 vynásobený měrnou hmotností" (58,72+29,2+8,24)*1,8</t>
  </si>
  <si>
    <t>70661170</t>
  </si>
  <si>
    <t>"původní zeminou - odměřeno z výkresové dokumentace" (2*2*3,2)+(8*0,8*1,5)+(3*0,8*2,4)</t>
  </si>
  <si>
    <t>"štěrkopískem - odměřeno z výkresové dokumentace" (2*2*1,6)+(2*2*1,4)+(2*2*1,6)+((2*2*1,5)*2)+(47*0,8*0,6)+(1*0,8*0,2)+(14*0,8*0,5)</t>
  </si>
  <si>
    <t>-653794275</t>
  </si>
  <si>
    <t>"odměřeno z výkresové dokumentace" (47*0,8*0,5)+(8*0,8*0,5)+(3*0,8*0,5)+(1*0,8*0,5)+(14*0,8*0,5)</t>
  </si>
  <si>
    <t>950031695</t>
  </si>
  <si>
    <t xml:space="preserve">"položka 9(štěrkopísek)+10+13*měrná hmotnost" (58,72+29,2+8,24)*1,8 </t>
  </si>
  <si>
    <t>523287278</t>
  </si>
  <si>
    <t>"ve dvou vrstvách - bude upřesněno na stavbě" ((47*0,8)+(8*0,8)+(3*0,8)+(1*0,8)+(14*0,8)+(6*2*2))*2</t>
  </si>
  <si>
    <t>1503122587</t>
  </si>
  <si>
    <t>"odměřeno z výkresové dokumentace" (47*0,8*0,1)+(8*0,8*0,1)+(3*0,8*0,1)+(1*0,8*0,1)+(14*0,8*0,1)+(6*2*2*0,1)</t>
  </si>
  <si>
    <t>837375121</t>
  </si>
  <si>
    <t>Výsek a montáž kameninové odbočné tvarovky do hlavního řadu</t>
  </si>
  <si>
    <t>-1217564091</t>
  </si>
  <si>
    <t>https://podminky.urs.cz/item/CS_URS_2023_02/837375121</t>
  </si>
  <si>
    <t>871355221</t>
  </si>
  <si>
    <t>Kanalizační potrubí z tvrdého PVC jednovrstvé tuhost třídy SN8 DN 200</t>
  </si>
  <si>
    <t>-1404966271</t>
  </si>
  <si>
    <t>https://podminky.urs.cz/item/CS_URS_2023_02/871355221</t>
  </si>
  <si>
    <t>"součet délek jednotlivých úseků potrubí + přirážka 30% tvarovky a 20% řezání" 73+(73*0,3)+(73*0,2)</t>
  </si>
  <si>
    <t>894812505</t>
  </si>
  <si>
    <t>Revizní a čistící šachta DN 1000/200 šachtové dno průtočné - dodávka a montáž</t>
  </si>
  <si>
    <t>-1687422379</t>
  </si>
  <si>
    <t>https://podminky.urs.cz/item/CS_URS_2023_02/894812505</t>
  </si>
  <si>
    <t>894812521</t>
  </si>
  <si>
    <t>Revizní a čistící šachta DN 1000 šachtová skruž 1000 mm - dodávka a montáž</t>
  </si>
  <si>
    <t>-292750481</t>
  </si>
  <si>
    <t>https://podminky.urs.cz/item/CS_URS_2023_02/894812521</t>
  </si>
  <si>
    <t>3+1+1+1+1+1</t>
  </si>
  <si>
    <t>894812521.R2</t>
  </si>
  <si>
    <t>Revizní a čistící šachta DN 1000 šachtový konus DN1000 / DN600 - dodávka a montáž</t>
  </si>
  <si>
    <t>1954972971</t>
  </si>
  <si>
    <t>894812552</t>
  </si>
  <si>
    <t>Revizní a čistící šachta DN 1000 poklop litinový pro třídu zatížení D 400 na betonovém prstenci - dodávka a montáž</t>
  </si>
  <si>
    <t>-1456588561</t>
  </si>
  <si>
    <t>https://podminky.urs.cz/item/CS_URS_2023_02/894812552</t>
  </si>
  <si>
    <t>-1968520268</t>
  </si>
  <si>
    <t>"odměřeno z výkresové dokumentace" (2*2)+11*0,8</t>
  </si>
  <si>
    <t>IO.05 - Dešťová kanalizační přípojka a areálové vedení</t>
  </si>
  <si>
    <t>-1756243415</t>
  </si>
  <si>
    <t>"odměřeno z výkresové dokumentace" (2,5*2,5*3,4)+(2,5*2,5*3,6)+(3,3*6,3*2,9)+(1,5*1,5*2,0)+(2*2*1,6)*3+(2*2*1,7)*2</t>
  </si>
  <si>
    <t>-1721022600</t>
  </si>
  <si>
    <t>"odměřeno z výkresové dokumentace" (19*0,8*1,3)+(36*0,8*1,2)+(31*0,8*1,2)+(10*0,8*0,9)+(24*0,8*1,2)+(1*0,8*1,0)+(1*0,8*1,1)+(42*0,8*1,2)+(79*0,8*1,2)</t>
  </si>
  <si>
    <t>-668653317</t>
  </si>
  <si>
    <t>"odměřeno z výkresové dokumentace" ((19*1,3)+(67*1,1)+(10*0,9)+(145*1,2)+(1*1,1))*2+(4*2,5*3,6)*2+(2,9*6,3*2+3,3*2,9*2)+((1,5*2,0)+(2*1,6)+(2*1,7))*4</t>
  </si>
  <si>
    <t>-821321118</t>
  </si>
  <si>
    <t>-357810448</t>
  </si>
  <si>
    <t>"položka 1 a 2" (141,341+232,16)</t>
  </si>
  <si>
    <t>-1519571003</t>
  </si>
  <si>
    <t>"položky 9(štěrkopísek)+10 a 13+objemy nádrže a jímek" (92,307+97,2+29,914+5,84*2+26,8)</t>
  </si>
  <si>
    <t>-257095990</t>
  </si>
  <si>
    <t>"položky 9(štěrkopísek)+10 a 13+objemy nádrže a jímek vynásobeny měrnou hmotností" ((92,307+97,2+29,914+5,84*2+26,8) )*1,8</t>
  </si>
  <si>
    <t>301370592</t>
  </si>
  <si>
    <t>-2093197176</t>
  </si>
  <si>
    <t>"původní zeminou - odměřeno z výkresové dokumentace" (19*0,8*0,7)+(212*0,8*0,6)+(0,8*0,5)+(0,8*0,4)+(10*0,3)</t>
  </si>
  <si>
    <t>"stěrkopískem - odměřeno z výkresové dokumentace" (2,5*2,5*3,1)-5,84+(2,5*2,5*2,9)-5,84+(3,3*6,3*2,8)-26,8+(1,5*1,5*1,9)+(2*2*1,5*3)+(2*2*1,6*2)</t>
  </si>
  <si>
    <t>-1494434558</t>
  </si>
  <si>
    <t>"odměřeno z výkresové dokumentace" (19*0,8*0,5)+(36*0,8*0,5)+(31*0,8*0,5)+(10*0,8*0,5)+(24*0,8*0,5)+(1*0,8*0,5)+(1*0,8*0,5)+(42*0,8*0,5)+(79*0,8*0,5)</t>
  </si>
  <si>
    <t>štěrkopísek netříděný zásypový materiál</t>
  </si>
  <si>
    <t>158161581</t>
  </si>
  <si>
    <t>"položky 9(štěrkopísek)+10 a 13*měrná hmotnost" (92,307+97,2+29,914)*1,8</t>
  </si>
  <si>
    <t>768013260</t>
  </si>
  <si>
    <t>"ve dvou vrstvách - bude upřesněno na stavbě" ((2,5*2,5)*2+(3,3*6,3)+(1,5*1,5)+(2*2)*3+(2*2)*2+(19*0,8)+(67*0,8)+(10*0,8)+(145*0,8)+(1*0,8))*2</t>
  </si>
  <si>
    <t>-450658055</t>
  </si>
  <si>
    <t>"odměřeno z výkresové dokumentace" (2,5*2,5)*2*0,5+((3,3*6,3)+(1,5*1,5)+(2*2)*3+(2*2)*2+(19*0,8)+(67*0,8)+(10*0,8)+(145*0,8)+(1*0,8))*0,1</t>
  </si>
  <si>
    <t>-205436315</t>
  </si>
  <si>
    <t>871315221</t>
  </si>
  <si>
    <t>Kanalizační potrubí z tvrdého PVC jednovrstvé tuhost třídy SN8 DN 160 - dodávka a montáž</t>
  </si>
  <si>
    <t>391149407</t>
  </si>
  <si>
    <t>https://podminky.urs.cz/item/CS_URS_2023_02/871315221</t>
  </si>
  <si>
    <t>"součet délek jednotlivých úseků potrubí + přirážka 30% tvarovky a 20% řezání" 161+(161*0,3)+(161*0,2)</t>
  </si>
  <si>
    <t>Kanalizační potrubí z tvrdého PVC jednovrstvé tuhost třídy SN8 DN 200 - dodávka a montáž</t>
  </si>
  <si>
    <t>1472366038</t>
  </si>
  <si>
    <t>"součet délek jednotlivých úseků potrubí + přirážka 30% tvarovky a 20% řezání" 79+(79*0,3)+(79*0,2)</t>
  </si>
  <si>
    <t>286R01</t>
  </si>
  <si>
    <t>Akumulační nádoba dešťových vod 19,9m3 - kompletní dodávka a instalalce, včetně technologie závlahy (čerpadlo s tlakovým spínačem)</t>
  </si>
  <si>
    <t>1511852982</t>
  </si>
  <si>
    <t>286R02</t>
  </si>
  <si>
    <t>Zřízení šachty vsakovací s litinovým poklopem pro třídu zatížení D400 průměru 0.6m - kompletní dodávka a realizace</t>
  </si>
  <si>
    <t>-4864478</t>
  </si>
  <si>
    <t>897173.R01</t>
  </si>
  <si>
    <t>Zřízení kontrolní šachty s řízeným odtokem s litinovým poklopem pro třídu zatížení D400 průměru 0.6m - kompletní dodávka a instalace</t>
  </si>
  <si>
    <t>-160441237</t>
  </si>
  <si>
    <t>-1765642923</t>
  </si>
  <si>
    <t>383252120</t>
  </si>
  <si>
    <t>-540806452</t>
  </si>
  <si>
    <t>-787398038</t>
  </si>
  <si>
    <t>1384825920</t>
  </si>
  <si>
    <t>"odměřeno z výkresové dokumentace" (507,88*0,5)</t>
  </si>
  <si>
    <t>2118922607</t>
  </si>
  <si>
    <t>IO.08 - Přeložka podzemního vedení VO</t>
  </si>
  <si>
    <t xml:space="preserve">    VRN9 - Ostatní náklady</t>
  </si>
  <si>
    <t>-1446593237</t>
  </si>
  <si>
    <t>-1973349014</t>
  </si>
  <si>
    <t>741122133</t>
  </si>
  <si>
    <t>Montáž kabelů měděných bez ukončení uložených v trubkách zatažených plných kulatých nebo bezhalogenových (např. CYKY) počtu a průřezu žil 4x10 mm2</t>
  </si>
  <si>
    <t>-695672040</t>
  </si>
  <si>
    <t>https://podminky.urs.cz/item/CS_URS_2024_01/741122133</t>
  </si>
  <si>
    <t>34111076</t>
  </si>
  <si>
    <t>kabel instalační jádro Cu plné izolace PVC plášť PVC 450/750V (CYKY) 4x10mm2</t>
  </si>
  <si>
    <t>-1350578205</t>
  </si>
  <si>
    <t>210203901</t>
  </si>
  <si>
    <t>Montáž svítidel LED se zapojením vodičů průmyslových nebo venkovních na výložník nebo dřík</t>
  </si>
  <si>
    <t>-26469505</t>
  </si>
  <si>
    <t>https://podminky.urs.cz/item/CS_URS_2024_01/210203901</t>
  </si>
  <si>
    <t>V4-venkovní LED svítidlo 36W, 3000K, 5397lm, IP66, korpus tlakově litý hliník, kryt tvrzené temperované čiré sklo, reflektorhliník, asymetrický reflektor ME, šedý lak, 415x245x60mm</t>
  </si>
  <si>
    <t>-753690563</t>
  </si>
  <si>
    <t>210204011</t>
  </si>
  <si>
    <t>Montáž stožárů osvětlení samostatně stojících ocelových, délky do 12 m</t>
  </si>
  <si>
    <t>-61227272</t>
  </si>
  <si>
    <t>https://podminky.urs.cz/item/CS_URS_2024_01/210204011</t>
  </si>
  <si>
    <t>stožár osvětlovací, sadový, 6m, bezpaticový, třístupňový, včetně výzbroje</t>
  </si>
  <si>
    <t>785688500</t>
  </si>
  <si>
    <t>210220020</t>
  </si>
  <si>
    <t>Montáž uzemňovacího vedení s upevněním, propojením a připojením pomocí svorek v zemi s izolací spojů vodičů FeZn páskou průřezu do 120 mm2 v městské zástavbě</t>
  </si>
  <si>
    <t>2075989344</t>
  </si>
  <si>
    <t>https://podminky.urs.cz/item/CS_URS_2023_02/210220020</t>
  </si>
  <si>
    <t>35442062</t>
  </si>
  <si>
    <t>pás zemnící 30x4mm FeZn</t>
  </si>
  <si>
    <t>-1233218659</t>
  </si>
  <si>
    <t>210220111</t>
  </si>
  <si>
    <t>Montáž hromosvodného vedení svodových vodičů bez podpěr, průměru do 10 mm</t>
  </si>
  <si>
    <t>641552399</t>
  </si>
  <si>
    <t>https://podminky.urs.cz/item/CS_URS_2023_02/210220111</t>
  </si>
  <si>
    <t>-48291895</t>
  </si>
  <si>
    <t>218202013</t>
  </si>
  <si>
    <t>Demontáž svítidel výbojkových s odpojením vodičů průmyslových nebo venkovních z výložníku</t>
  </si>
  <si>
    <t>1942726064</t>
  </si>
  <si>
    <t>https://podminky.urs.cz/item/CS_URS_2023_02/218202013</t>
  </si>
  <si>
    <t>218204011</t>
  </si>
  <si>
    <t>Demontáž stožárů osvětlení ocelových samostatně stojících, délky do 12 m</t>
  </si>
  <si>
    <t>527059632</t>
  </si>
  <si>
    <t>https://podminky.urs.cz/item/CS_URS_2023_02/218204011</t>
  </si>
  <si>
    <t>218204103</t>
  </si>
  <si>
    <t>Demontáž výložníků osvětlení jednoramenných sloupových, hmotnosti do 35 kg</t>
  </si>
  <si>
    <t>449325935</t>
  </si>
  <si>
    <t>https://podminky.urs.cz/item/CS_URS_2023_02/218204103</t>
  </si>
  <si>
    <t>2025683566</t>
  </si>
  <si>
    <t>1770398268</t>
  </si>
  <si>
    <t>-634591653</t>
  </si>
  <si>
    <t>-897055921</t>
  </si>
  <si>
    <t>222518022</t>
  </si>
  <si>
    <t>460791213</t>
  </si>
  <si>
    <t>Montáž trubek ochranných uložených volně do rýhy plastových ohebných, vnitřního průměru přes 50 do 90 mm</t>
  </si>
  <si>
    <t>-146516323</t>
  </si>
  <si>
    <t>https://podminky.urs.cz/item/CS_URS_2024_01/460791213</t>
  </si>
  <si>
    <t>34571354</t>
  </si>
  <si>
    <t>trubka elektroinstalační ohebná dvouplášťová korugovaná (chránička) D 75/90mm, HDPE+LDPE</t>
  </si>
  <si>
    <t>-296372740</t>
  </si>
  <si>
    <t>1913336540</t>
  </si>
  <si>
    <t>HZS4132</t>
  </si>
  <si>
    <t>Hodinové zúčtovací sazby ostatních profesí obsluha stavebních strojů a zařízení jeřábník specialista</t>
  </si>
  <si>
    <t>-711007767</t>
  </si>
  <si>
    <t>https://podminky.urs.cz/item/CS_URS_2024_01/HZS4132</t>
  </si>
  <si>
    <t>-1876675177</t>
  </si>
  <si>
    <t>VRN9</t>
  </si>
  <si>
    <t>091104000</t>
  </si>
  <si>
    <t>Stroje a zařízení nevyžadující montáž</t>
  </si>
  <si>
    <t>-1272280664</t>
  </si>
  <si>
    <t>https://podminky.urs.cz/item/CS_URS_2023_02/091104000</t>
  </si>
  <si>
    <t>G - Gastrotechnologie</t>
  </si>
  <si>
    <t>60934395</t>
  </si>
  <si>
    <t>TeS, spol. s r.o.</t>
  </si>
  <si>
    <t>CZ60934395</t>
  </si>
  <si>
    <t>G - Gastronomické zařízení</t>
  </si>
  <si>
    <t xml:space="preserve">    A - Suchý sklad</t>
  </si>
  <si>
    <t xml:space="preserve">    B - Chlazené potraviny</t>
  </si>
  <si>
    <t xml:space="preserve">    C - Příprava </t>
  </si>
  <si>
    <t xml:space="preserve">    D - Mytí nádobí</t>
  </si>
  <si>
    <t xml:space="preserve">    E - Skladování termoportů</t>
  </si>
  <si>
    <t xml:space="preserve">    MD - Montáž a doprava</t>
  </si>
  <si>
    <t>Gastronomické zařízení</t>
  </si>
  <si>
    <t>Suchý sklad</t>
  </si>
  <si>
    <t>A1</t>
  </si>
  <si>
    <t>Skladový regál, nerezový, zapláštěné boky a záda, z čela přístupný křídlovými dvířky, 4× vnitřní police</t>
  </si>
  <si>
    <t>Poznámka k položce:_x000D_
800×400×1800</t>
  </si>
  <si>
    <t>Chlazené potraviny</t>
  </si>
  <si>
    <t>B1</t>
  </si>
  <si>
    <t>Profesionální chladnička, objem 350 lt, bílá, 1x plné dveře, ventilované chlazení zajišťující rychlejší dosažení požadované vnitřní teploty po otevření dveří, digitální termostat, automatické odtávání, integrovaný zámek dveří, teplotní rozsah +2°C až +10°C,</t>
  </si>
  <si>
    <t>Poznámka k položce:_x000D_
600×585×1855</t>
  </si>
  <si>
    <t>C</t>
  </si>
  <si>
    <t xml:space="preserve">Příprava </t>
  </si>
  <si>
    <t>C1</t>
  </si>
  <si>
    <t>Mycí stůl s lisovaným dřezem, a zásuvkami, 1x vevařený lisovaný dřez o rozměru 400x400x250 mm umístěný vlevo, 1x otvor pro baterii, vpravo 2x zásuvka pod pracovní deskou s kapacitou GN 1/1-150mm, zadní a levý lem, vevařená spodní police, nerezové provedení</t>
  </si>
  <si>
    <t>Poznámka k položce:_x000D_
1500x650x900 Doměrek</t>
  </si>
  <si>
    <t>C2</t>
  </si>
  <si>
    <t>Stojánková vodovodní baterie</t>
  </si>
  <si>
    <t>C3</t>
  </si>
  <si>
    <t>Skříňka otevřená s policí, stavitelná prostřední police, zaplářzené záda a oba boky, nerezové provedení</t>
  </si>
  <si>
    <t>Poznámka k položce:_x000D_
1500x350x600 Doměrek</t>
  </si>
  <si>
    <t>C4</t>
  </si>
  <si>
    <t>Výdejní lázeň dělená pojízdná, 3x GN 1/1-200 hl., celonerezové provedení, kolečka pr. 100 mm z toho 2x bržděná, každá vana disponuje samostatným topným tělesem, termostatem pro regulaci teploty až do 90 °C a vypouštěcím ventilem , 1x spodní police</t>
  </si>
  <si>
    <t>Poznámka k položce:_x000D_
1160x705x850</t>
  </si>
  <si>
    <t>Mytí nádobí</t>
  </si>
  <si>
    <t>Myčka s čelním zakládáním, rozměr koše 500×500 mm, pracovní výkon 40 košu za hod, mycí cykly 90/120"/180", spotřeba vody 2,4 l, objem mycí vany 20 litrů, objem bojleru 7 litrů, magnetický spínač dvířek, dvouplášťové provedení, elektronický programátor, systém Termostop na 85 °C, vrchní i spodní mycí ramena z nerezové oceli, dávkovač mycího i oplachového prostředku</t>
  </si>
  <si>
    <t>Poznámka k položce:_x000D_
600×600×830</t>
  </si>
  <si>
    <t>D2</t>
  </si>
  <si>
    <t>Podstavec pod myčku nádobí, nerezová, spodní plná police,</t>
  </si>
  <si>
    <t>Poznámka k položce:_x000D_
dle myčky nádobí</t>
  </si>
  <si>
    <t>D3</t>
  </si>
  <si>
    <t>Mycí stůl, nerezový, 2× vevařený lisovaný dřez 500×500×300 mm, 1× spodní plná police, zadní a pravý zvýšený lem 100 mm</t>
  </si>
  <si>
    <t>Poznámka k položce:_x000D_
1100×650×900</t>
  </si>
  <si>
    <t>D4</t>
  </si>
  <si>
    <t>Nástěnná tlaková oplachová sprcha, provedení vč. napouštěcího ramínka</t>
  </si>
  <si>
    <t>E</t>
  </si>
  <si>
    <t>Skladování termoportů</t>
  </si>
  <si>
    <t>E1</t>
  </si>
  <si>
    <t>Servírovací vozík dvoupolicový, 4× kolečko pr. 100 mm (2× s brzdou), světlost mezi policemi 480 mm, každá police s prolisovanou plochou, nosnost 50 kg/police, pevné svařované nerezové provedení</t>
  </si>
  <si>
    <t>Poznámka k položce:_x000D_
700×500×900_x000D_
kvalita materiálu:  potravinářská nemagnetická chromniklová nerezová ocel ČSN 17240 tj. AISI 304, síla plechu minimálně 1,0 mm, vrchní deska stolů tloušťky min. 40 mm celoplošně podlepená dřevotřískovou deskou opatřenou zdravotně nezávadným nátěrem !!!, nohy z jeklu 40x40mm, každý stůl s uzemňovacími šrouby na zadních nohách, plné nerez police tl. 40mm, pracovní desky</t>
  </si>
  <si>
    <t>MD</t>
  </si>
  <si>
    <t>Montáž a doprava</t>
  </si>
  <si>
    <t>MD1</t>
  </si>
  <si>
    <t>Doprava, montáž, montážní materiál a zaškolení</t>
  </si>
  <si>
    <t>-1605525086</t>
  </si>
  <si>
    <t xml:space="preserve">    VRN3 - Zařízení staveniště</t>
  </si>
  <si>
    <t xml:space="preserve">    VRN5 - Finanční náklady</t>
  </si>
  <si>
    <t>011103000R</t>
  </si>
  <si>
    <t>Geologický dozor</t>
  </si>
  <si>
    <t>1903181114</t>
  </si>
  <si>
    <t>011124000R</t>
  </si>
  <si>
    <t>Doplňkový radonový průzkum vč. dílenské dokumentace navržené ochrany proti pronikání radonu z podloží</t>
  </si>
  <si>
    <t>-349634520</t>
  </si>
  <si>
    <t>012103000R</t>
  </si>
  <si>
    <t>Vytyčení stavby</t>
  </si>
  <si>
    <t>-637002384</t>
  </si>
  <si>
    <t>Poznámka k položce:_x000D_
Geodetické zaměření rohů stavby, stabilizace bodů a sestavení laviček. Vyhotovení protokolu o vytyčení stavby se seznamem souřadnic vytyčených bodů a jejich polohopisnými (S-JTSK) a výškopisnými (Bpv) hodnotami</t>
  </si>
  <si>
    <t>012103001R</t>
  </si>
  <si>
    <t>Vytyčení intenýrských sítí</t>
  </si>
  <si>
    <t>1582759939</t>
  </si>
  <si>
    <t>Poznámka k položce:_x000D_
Zaměření a vytyčení stávajících inženýrských sítí v místě stavby z hlediska jejich ochrany při provádění staby</t>
  </si>
  <si>
    <t>012203000</t>
  </si>
  <si>
    <t>Geodetické práce při provádění stavby</t>
  </si>
  <si>
    <t>129496538</t>
  </si>
  <si>
    <t>012303000R</t>
  </si>
  <si>
    <t>Geodetické práce po výstavbě - geodetické zaměření skutečného provedení</t>
  </si>
  <si>
    <t>1440594978</t>
  </si>
  <si>
    <t xml:space="preserve">Poznámka k položce:_x000D_
Náklady na provedení skutečného zaměření stavby v rozsahu nezbytném pro zápis změny do katastru nemovitostí_x000D_
</t>
  </si>
  <si>
    <t>012403000R</t>
  </si>
  <si>
    <t>Vytvoření geometrikcého plánu</t>
  </si>
  <si>
    <t>soub</t>
  </si>
  <si>
    <t>835549528</t>
  </si>
  <si>
    <t>Geometrický plán objektů podléhajících vkladu do katastru nemovitostí (budovy, inženýrské sítě, věcná břemena k částem pozemků)</t>
  </si>
  <si>
    <t>6 vyhotovení + 1x elektronicky CD</t>
  </si>
  <si>
    <t>013294001R</t>
  </si>
  <si>
    <t>Armovací výkresy zpracované v souladu se schématy vyztužení uvedenými v části D.1.2 (statika)</t>
  </si>
  <si>
    <t>-1341285641</t>
  </si>
  <si>
    <t>013294002R</t>
  </si>
  <si>
    <t>Kladečské výkresy a dílenská dokumentace všech prefabrikovaných konstrukcí</t>
  </si>
  <si>
    <t>1527235376</t>
  </si>
  <si>
    <t>013294003R</t>
  </si>
  <si>
    <t>Podrobná výrobní, dílenská dokumentace pro provedení zámečnických konstrukcí</t>
  </si>
  <si>
    <t>-1457858277</t>
  </si>
  <si>
    <t>013294004R</t>
  </si>
  <si>
    <t>Dílenské dokumentace truhlářských výrobků (dle PD interiéru, dle truhlářských výrobků)</t>
  </si>
  <si>
    <t>-858629852</t>
  </si>
  <si>
    <t>013294005R</t>
  </si>
  <si>
    <t>Kladečský plán spádových klínů</t>
  </si>
  <si>
    <t>1705863252</t>
  </si>
  <si>
    <t>013294006R</t>
  </si>
  <si>
    <t xml:space="preserve">Vypracování detailů stavby v rozsahu nutném pro realizaci stavby (požadavek dle D.1.1.1 Technická zpráva) </t>
  </si>
  <si>
    <t>-325580266</t>
  </si>
  <si>
    <t>013294014R</t>
  </si>
  <si>
    <t>Dílenské dokumentace výplní otvorů (světlíky, dveře, vrata..) včetně jejich HW vybavení</t>
  </si>
  <si>
    <t>-216962191</t>
  </si>
  <si>
    <t>013294015R</t>
  </si>
  <si>
    <t>Dílenské dokumentace požárních ucpávek a požárních klapek</t>
  </si>
  <si>
    <t>-2060216237</t>
  </si>
  <si>
    <t>013294016R</t>
  </si>
  <si>
    <t>Dílenské dokumentace interiéru - spárořezy obkladů a dlažeb, spárořezy rastrových podhledů</t>
  </si>
  <si>
    <t>792378236</t>
  </si>
  <si>
    <t>013294021R</t>
  </si>
  <si>
    <t>Výkresy dopravního značení včetně barevného řešení – zejména pojížděné části/vyhrazené pochůzné plochy, vodorovné dopravní značení, parkovací stání. Základní dělení viz část dopravního řešení.</t>
  </si>
  <si>
    <t>1516062845</t>
  </si>
  <si>
    <t>013294022R</t>
  </si>
  <si>
    <t>Průběžně aktualizované výkresy DIO, ZOV, naváděcí systém omezení pro veřejnost apod. podle aktuálních potřeb staveniště</t>
  </si>
  <si>
    <t>-1644135004</t>
  </si>
  <si>
    <t>013294031R</t>
  </si>
  <si>
    <t xml:space="preserve">Dílenská dokumentace záchytného systému proti pádu z výšky </t>
  </si>
  <si>
    <t>1438658012</t>
  </si>
  <si>
    <t>013294032R</t>
  </si>
  <si>
    <t>Dílenská dokumentace výrobny FVE vč. inženýrské činnosti a zajištění PPP</t>
  </si>
  <si>
    <t>2095862971</t>
  </si>
  <si>
    <t>VRN3</t>
  </si>
  <si>
    <t>Zařízení staveniště</t>
  </si>
  <si>
    <t>032103009R</t>
  </si>
  <si>
    <t>Náklady na zřízení stavebních buněk a zřízení zařízení staveniště</t>
  </si>
  <si>
    <t>-1171089939</t>
  </si>
  <si>
    <t>Poznámka k položce:_x000D_
Náklady spojené se zřízením přípojek energií k objektům zařízení staveniště, vybudování případných měřících odběrných míst a zřízení, případná přírava územi pro objekty zařízení staveniště a vlastní vybudování objektů zařízení staveniště.</t>
  </si>
  <si>
    <t>032403000R</t>
  </si>
  <si>
    <t>Zařízení staveniště - úprava příjezdů, dočasné zpevněné plochy.</t>
  </si>
  <si>
    <t>520777478</t>
  </si>
  <si>
    <t>032603000R</t>
  </si>
  <si>
    <t>Pravidelné čištění komunikací vlivem výstavby</t>
  </si>
  <si>
    <t>-257247255</t>
  </si>
  <si>
    <t>032903000</t>
  </si>
  <si>
    <t>Náklady na provoz a údržbu vybavení staveniště</t>
  </si>
  <si>
    <t>měsíc</t>
  </si>
  <si>
    <t>-1463873996</t>
  </si>
  <si>
    <t>034103000</t>
  </si>
  <si>
    <t>Oplocení staveniště</t>
  </si>
  <si>
    <t>122923877</t>
  </si>
  <si>
    <t>039103000</t>
  </si>
  <si>
    <t>Rozebrání, bourání a odvoz zařízení staveniště</t>
  </si>
  <si>
    <t>1288182841</t>
  </si>
  <si>
    <t>039103009R</t>
  </si>
  <si>
    <t>Předání a převzetí staveniště</t>
  </si>
  <si>
    <t>1140570849</t>
  </si>
  <si>
    <t>Poznámka k položce:_x000D_
Náklady spojené s účasti zhotovitele na předání a převzetí staveniště</t>
  </si>
  <si>
    <t>042903000R</t>
  </si>
  <si>
    <t>Dokumentace plánu organizace výstavby (POV) včetně plnění požadavků z ní vyplývajících a z plánu BOZP</t>
  </si>
  <si>
    <t>1737339507</t>
  </si>
  <si>
    <t>043002000R</t>
  </si>
  <si>
    <t>Zkoušky a ostatní měření např. zkoušky míry zhutnění, pevnosti betonu, zkoušky těsnosti, jiskrná zkouška, posudek PAU, měření míry osvětlenosti, apod.</t>
  </si>
  <si>
    <t>-136848724</t>
  </si>
  <si>
    <t>045002000</t>
  </si>
  <si>
    <t>Kompletační a koordinační činnost</t>
  </si>
  <si>
    <t>-1411289027</t>
  </si>
  <si>
    <t>045002002R</t>
  </si>
  <si>
    <t xml:space="preserve">Zajištění účasti autorizovaného statika na staveništi na náklady zhotovitele díla </t>
  </si>
  <si>
    <t>1501423770</t>
  </si>
  <si>
    <t>045002006R</t>
  </si>
  <si>
    <t xml:space="preserve">Dočasné dopravní značení související se stavbou a potřeb dokumentace DIO </t>
  </si>
  <si>
    <t>1739542350</t>
  </si>
  <si>
    <t>045002007R</t>
  </si>
  <si>
    <t>Dokumentace skutečného provedení stavby dle vyhlášky 499/2006 Sb. mimo již v rozpočtu obsažených</t>
  </si>
  <si>
    <t>-1082537927</t>
  </si>
  <si>
    <t>Poznámka k položce:_x000D_
Náklady na vyhotovení dokumentace skutečného provedení stavby a jeji předání objednateli v požadované formě  požadovaném počtu</t>
  </si>
  <si>
    <t>045002009R</t>
  </si>
  <si>
    <t>Náklady na zaškolení obsluhy technických zařízení, zpracování a dodání provozních řádů a manuálů</t>
  </si>
  <si>
    <t>851345161</t>
  </si>
  <si>
    <t>VRN5</t>
  </si>
  <si>
    <t>Finanční náklady</t>
  </si>
  <si>
    <t>051002000</t>
  </si>
  <si>
    <t>Pojištění dodavatele a pojištění díla</t>
  </si>
  <si>
    <t>1560051738</t>
  </si>
  <si>
    <t>https://podminky.urs.cz/item/CS_URS_2024_01/051002000</t>
  </si>
  <si>
    <t>Poznámka k položce:_x000D_
Náklady spojené s povinným pojištěním dodavatele nebo stavebního díla či jeho části v rozsahu obchodních podmínek</t>
  </si>
  <si>
    <t>056002000</t>
  </si>
  <si>
    <t>Bankovní záruka</t>
  </si>
  <si>
    <t>-853581168</t>
  </si>
  <si>
    <t>https://podminky.urs.cz/item/CS_URS_2024_01/056002000</t>
  </si>
  <si>
    <t>Poznámka k položce:_x000D_
Náklady zhotovitele se zabezpečením a poskytnutím zajišťovacích bankovních záruk, pokud je zadavatel požaduje v obchodních podmínkách</t>
  </si>
  <si>
    <t>092103001</t>
  </si>
  <si>
    <t>Náklady na zkušební provoz</t>
  </si>
  <si>
    <t>-407179877</t>
  </si>
  <si>
    <t>https://podminky.urs.cz/item/CS_URS_2024_01/092103001</t>
  </si>
  <si>
    <t>Poznámka k položce:_x000D_
Náklady zhotovitele na účast na zkušebním provozu včetně rizik vyplývajících nutností zásahu či úprav zkoušeného zařízení.</t>
  </si>
  <si>
    <t>092103004R</t>
  </si>
  <si>
    <t>Propagace</t>
  </si>
  <si>
    <t>1797756470</t>
  </si>
  <si>
    <t>Poznámka k položce:_x000D_
Náklady spojené s povinnou publicitou, pokud ji objednatel požaduje. Zahrnuje zejména náklady na propagační a inforrmační billboardy, tabule, internetovou propagaci, tiskoviny apod.</t>
  </si>
  <si>
    <t>SEZNAM FIGUR</t>
  </si>
  <si>
    <t>Výměra</t>
  </si>
  <si>
    <t xml:space="preserve"> SO01/ D.1.1A</t>
  </si>
  <si>
    <t>Použití figury:</t>
  </si>
  <si>
    <t>Zřízení bednění stropů deskových tl přes 5 do 25 cm bez podpěrné kce</t>
  </si>
  <si>
    <t>Odstranění bednění stropů deskových tl přes 5 do 25 cm bez podpěrné kce</t>
  </si>
  <si>
    <t>Zřízení bednění ztužujících věnců</t>
  </si>
  <si>
    <t>Odstranění bednění ztužujících věnců</t>
  </si>
  <si>
    <t>Zřízení bednění základových desek</t>
  </si>
  <si>
    <t>Odstranění bednění základových desek</t>
  </si>
  <si>
    <t>Zřízení bednění základových pasů rovného</t>
  </si>
  <si>
    <t>Odstranění bednění základových pasů rovného</t>
  </si>
  <si>
    <t>F0001</t>
  </si>
  <si>
    <t>Úpravy a kompletace stěn, vnější - Kontaktní zateplovací systémy</t>
  </si>
  <si>
    <t>88,103*11,07-115,51</t>
  </si>
  <si>
    <t>F0002</t>
  </si>
  <si>
    <t>88,103*1,3</t>
  </si>
  <si>
    <t>Provedení izolace proti zemní vlhkosti svislé za studena nátěrem penetračním</t>
  </si>
  <si>
    <t>Provedení izolace proti zemní vlhkosti pásy přitavením svislé NAIP</t>
  </si>
  <si>
    <t>Provedení izolace proti zemní vlhkosti vodorovné za studena nátěrem penetračním</t>
  </si>
  <si>
    <t>Provedení izolace proti zemní vlhkosti pásy přitavením vodorovné NAIP</t>
  </si>
  <si>
    <t>J_tr3</t>
  </si>
  <si>
    <t>jáma tř. 3</t>
  </si>
  <si>
    <t>Hloubení jam nezapažených v hornině třídy těžitelnosti II skupiny 4 objem do 20 m3 strojně</t>
  </si>
  <si>
    <t>Vodorovné přemístění přes 20 do 50 m výkopku/sypaniny z horniny třídy těžitelnosti II skupiny 4 a 5</t>
  </si>
  <si>
    <t>Vodorovné přemístění přes 50 do 500 m výkopku/sypaniny z hornin třídy těžitelnosti II skupiny 4 a 5</t>
  </si>
  <si>
    <t>Nakládání výkopku z hornin třídy těžitelnosti I skupiny 1 až 3 přes 100 m3</t>
  </si>
  <si>
    <t>Uložení sypaniny do násypů nezhutněných strojně</t>
  </si>
  <si>
    <t>Vysátí podkladu před pokládkou dlažby</t>
  </si>
  <si>
    <t>Nátěr penetrační na podlahu</t>
  </si>
  <si>
    <t>Montáž podlah keramických hladkých lepených cementovým flexibilním lepidlem přes 2 do 4 ks/m2</t>
  </si>
  <si>
    <t>Čištění vnitřních ploch podlah nebo schodišť po položení dlažby chemickými prostředky</t>
  </si>
  <si>
    <t>Ometení (oprášení) stěny při přípravě podkladu</t>
  </si>
  <si>
    <t>Vápenocementový štuk vnitřních stěn tloušťky do 3 mm</t>
  </si>
  <si>
    <t>Nátěr penetrační na stěnu</t>
  </si>
  <si>
    <t>Montáž obkladů keramických hladkých lepených cementovým flexibilním lepidlem přes 4 do 6 ks/m2</t>
  </si>
  <si>
    <t>Čištění vnitřních ploch stěn po provedení obkladu chemickými prostředky</t>
  </si>
  <si>
    <t>Montáž soklů z dlaždic keramických rovných lepených cementovým flexibilním lepidlem v do 65 mm</t>
  </si>
  <si>
    <t>Pracnější řezání podlah z dlaždic keramických rovné</t>
  </si>
  <si>
    <t>Montáž profilů kontaktního zateplení lepených</t>
  </si>
  <si>
    <t>Montáž kontaktního zateplení vnějších stěn lepením a mechanickým kotvením desek z minerální vlny s podélnou orientací do zdiva a betonu tl přes 160 do 200mm</t>
  </si>
  <si>
    <t>Penetrační silikonový nátěr vnějších pastovitých tenkovrstvých omítek stěn</t>
  </si>
  <si>
    <t>Příplatek k cenám kontaktního zateplení vnějších stěn za zápustnou montáž a použití tepelněizolačních zátek z minerální vlny</t>
  </si>
  <si>
    <t>Tenkovrstvá silikonová zatíraná omítka zrnitost 1,5 mm vnějších stěn</t>
  </si>
  <si>
    <t>KZS_MW180_1</t>
  </si>
  <si>
    <t>KZS MW 180</t>
  </si>
  <si>
    <t>KZS_MW260</t>
  </si>
  <si>
    <t>KZS MW260</t>
  </si>
  <si>
    <t>Montáž lešení řadového trubkového lehkého s podlahami zatížení do 200 kg/m2 š od 0,9 do 1,2 m v přes 10 do 25 m</t>
  </si>
  <si>
    <t>Příplatek k lešení řadovému trubkovému lehkému s podlahami do 200 kg/m2 š od 0,9 do 1,2 m v přes 10 do 25 m za každý den použití</t>
  </si>
  <si>
    <t>Demontáž lešení řadového trubkového lehkého s podlahami zatížení do 200 kg/m2 š od 0,9 do 1,2 m v přes 10 do 25 m</t>
  </si>
  <si>
    <t>Montáž ochranné sítě z textilie z umělých vláken</t>
  </si>
  <si>
    <t>Příplatek k ochranné síti za každý den použití</t>
  </si>
  <si>
    <t>Demontáž ochranné sítě z textilie z umělých vláken</t>
  </si>
  <si>
    <t>Oprášení (ometení ) podkladu v místnostech v do 3,80 m</t>
  </si>
  <si>
    <t>Hloubková jednonásobná bezbarvá penetrace podkladu v místnostech v do 3,80 m</t>
  </si>
  <si>
    <t>Dvojnásobné bílé malby ze směsí za mokra výborně oděruvzdorných v místnostech v do 3,80 m</t>
  </si>
  <si>
    <t>Odkopávky a prokopávky nezapažené v hornině třídy těžitelnosti I skupiny 1 a 2 objem do 100 m3 strojně</t>
  </si>
  <si>
    <t>Vodorovné přemístění přes 20 do 50 m výkopku/sypaniny z horniny třídy těžitelnosti I skupiny 1 až 3</t>
  </si>
  <si>
    <t>Vodorovné přemístění přes 50 do 500 m výkopku/sypaniny z horniny třídy těžitelnosti I skupiny 1 až 3</t>
  </si>
  <si>
    <t>Odkopávky a prokopávky nezapažené v hornině třídy těžitelnosti I skupiny 3 objem do 100 m3 strojně</t>
  </si>
  <si>
    <t>om_malba</t>
  </si>
  <si>
    <t>omyvatelná malba</t>
  </si>
  <si>
    <t>Montáž kontaktního zateplení vnějšího ostění, nadpraží nebo parapetu hl. špalety do 200 mm lepením desek z minerální vlny tl do 40 mm</t>
  </si>
  <si>
    <t>Penetrační disperzní nátěr vnitřních stěn nanášený strojně</t>
  </si>
  <si>
    <t>ostění_400</t>
  </si>
  <si>
    <t>špaleta 400</t>
  </si>
  <si>
    <t>parapet_200</t>
  </si>
  <si>
    <t>perimetr_tl180</t>
  </si>
  <si>
    <t>perimetr 180 mm</t>
  </si>
  <si>
    <t>perimetr_tl260</t>
  </si>
  <si>
    <t>perimetr tl. 260 mm</t>
  </si>
  <si>
    <t>Montáž podlah keramických hladkých lepených cementovým flexibilním lepidlem přes 9 do 12 ks/m2</t>
  </si>
  <si>
    <t>Hloubení rýh nezapažených š do 2000 mm v hornině třídy těžitelnosti I skupiny 3 objem do 500 m3 strojně</t>
  </si>
  <si>
    <t>R_tr3_800</t>
  </si>
  <si>
    <t>rýha tř. 3 800 mm</t>
  </si>
  <si>
    <t>R_tr4_800</t>
  </si>
  <si>
    <t>Rýha tř. 4 800 mm</t>
  </si>
  <si>
    <t>SDK podhled desky 1xA 12,5 bez izolace dvouvrstvá spodní kce profil CD+UD</t>
  </si>
  <si>
    <t>SDK podhled deska 1xH2 12,5 bez izolace dvouvrstvá spodní kce profil CD+UD</t>
  </si>
  <si>
    <t>Montáž izolace tepelné podlah volně kladenými rohožemi, pásy, dílci, deskami 1 vrstva</t>
  </si>
  <si>
    <t>Mazanina tl přes 50 do 80 mm z betonu prostého bez zvýšených nároků na prostředí tř. C 20/25</t>
  </si>
  <si>
    <t>Příplatek k mazanině tl přes 50 do 80 mm za přehlazení povrchu</t>
  </si>
  <si>
    <t>Příplatek k mazanině tl přes 50 do 80 mm za stržení povrchu spodní vrstvy před vložením výztuže</t>
  </si>
  <si>
    <t>Příplatek k mazanině tl přes 50 do 80 mm za sklon přes 15 do 35°</t>
  </si>
  <si>
    <t>Příplatek k mazanině tl přes 50 do 80 mm za plochu do 5 m2</t>
  </si>
  <si>
    <t>Výztuž mazanin svařovanými sítěmi Kari</t>
  </si>
  <si>
    <t>Separační vrstva z PE fólie</t>
  </si>
  <si>
    <t>Vysátí podkladu povlakových podlah</t>
  </si>
  <si>
    <t>Potěr cementový samonivelační litý C25 tl přes 45 do 50 mm</t>
  </si>
  <si>
    <t>Příplatek k cementovému samonivelačnímu litému potěru C25 ZKD 5 mm tl přes 50 mm</t>
  </si>
  <si>
    <t>Montáž izolace tepelné podlah volně kladenými rohožemi, pásy, dílci, deskami 2 vrstvy</t>
  </si>
  <si>
    <t>Skladba F.5.1.</t>
  </si>
  <si>
    <t>Provedení povlakové krytiny střech do 10° za studena lakem penetračním nebo asfaltovým</t>
  </si>
  <si>
    <t>Provedení povlakové krytiny střech do 10° pásy NAIP přitavením v plné ploše</t>
  </si>
  <si>
    <t>Provedení povlakové krytiny střech do 10° ochranné textilní vrstvy</t>
  </si>
  <si>
    <t>Provedení povlakové krytiny střech do 10° násypem z hrubého kameniva tl 50 mm</t>
  </si>
  <si>
    <t>Příplatek k povlakové krytině střech do 10° ZKD 10 mm násypu z hrubého kameniva</t>
  </si>
  <si>
    <t>Montáž izolace tepelné střech plochých kladené volně 2 vrstvy rohoží, pásů, dílců, desek</t>
  </si>
  <si>
    <t>Montáž izolace tepelné střech plochých kladené volně, spádová vrstva</t>
  </si>
  <si>
    <t>Provedení povlakové krytiny střech do 10° podkladní textilní vrstvy</t>
  </si>
  <si>
    <t>Montáž schodišťových soklíků výšky do 60 mm</t>
  </si>
  <si>
    <t>Spárování silikonem</t>
  </si>
  <si>
    <t>Broušení betonového podkladu povlakových podlah</t>
  </si>
  <si>
    <t>Neředěná penetrace savého podkladu povlakových podlah</t>
  </si>
  <si>
    <t>Stěrka podlahová nivelační pro vyrovnání podkladu povlakových podlah pevnosti 30 MPa tl do 3 mm</t>
  </si>
  <si>
    <t>Základní čištění nově položených podlahovin včetně jednosložkového dvouvrstvého polymerního nátěru</t>
  </si>
  <si>
    <t>Montáž obvodových soklíků výšky do 80 mm</t>
  </si>
  <si>
    <t>Cementový postřik vnitřních stěn nanášený celoplošně strojně</t>
  </si>
  <si>
    <t>Vápenocementová omítka hladká jednovrstvá vnitřních stěn nanášená strojně</t>
  </si>
  <si>
    <t>VOM_strop</t>
  </si>
  <si>
    <t>VOM strop</t>
  </si>
  <si>
    <t>zásyp</t>
  </si>
  <si>
    <t>125,8*(3,4-1)*0,7</t>
  </si>
  <si>
    <t>Zásyp v prostoru s omezeným pohybem stroje sypaninou se zhutněním</t>
  </si>
  <si>
    <t>Zásyp jam, šachet rýh nebo kolem objektů sypaninou se zhutněním</t>
  </si>
  <si>
    <t>z_kamenivo</t>
  </si>
  <si>
    <t>Z kamenivo</t>
  </si>
  <si>
    <t xml:space="preserve"> SO02/ D.1.1B</t>
  </si>
  <si>
    <t>Lepení lamel a čtverců z vinylu standardním lepidlem</t>
  </si>
  <si>
    <t xml:space="preserve"> SO03/ D.1.1C</t>
  </si>
  <si>
    <t>(25*7*2+96*2)-54,11</t>
  </si>
  <si>
    <t>68,6*1,3</t>
  </si>
  <si>
    <t>F0003</t>
  </si>
  <si>
    <t>Střecha E4H.329</t>
  </si>
  <si>
    <t>Izolace proti zemní vlhkosti nopovou fólií svislá, nopek v 8,0 mm, tl do 0,6 mm</t>
  </si>
  <si>
    <t>Nakládání výkopku z hornin třídy těžitelnosti I skupiny 1 až 3 do 100 m3</t>
  </si>
  <si>
    <t>J_tr4_1</t>
  </si>
  <si>
    <t>ker_dlažba_1</t>
  </si>
  <si>
    <t>ker_obklad_1</t>
  </si>
  <si>
    <t>Montáž omítkových samolepících začišťovacích profilů pro spojení s okenním rámem</t>
  </si>
  <si>
    <t>Montáž kontaktního zateplení vnějších stěn lepením a mechanickým kotvením polystyrénových desek do betonu a zdiva tl přes 160 do 200 mm</t>
  </si>
  <si>
    <t>Penetrační akrylátový nátěr vnějších pastovitých tenkovrstvých omítek stěn</t>
  </si>
  <si>
    <t>Příplatek k cenám kontaktního zateplení vnějších stěn za zápustnou montáž a použití tepelněizolačních zátek z polystyrenu</t>
  </si>
  <si>
    <t>Montáž profilů kontaktního zateplení připevněných mechanicky</t>
  </si>
  <si>
    <t>Odkopávky a prokopávky nezapažené v hornině třídy těžitelnosti I skupiny 3 objem do 50 m3 strojně</t>
  </si>
  <si>
    <t>odk_tr3_1</t>
  </si>
  <si>
    <t>Cementový postřik vnějších stěn nanášený celoplošně ručně</t>
  </si>
  <si>
    <t>Vápenocementová omítka hladkých vnějších stěn tloušťky do 5 mm nanášená ručně</t>
  </si>
  <si>
    <t>Montáž kontaktního zateplení vnějšího ostění, nadpraží nebo parapetu hl. špalety do 200 mm lepením desek z polystyrenu tl do 40 mm</t>
  </si>
  <si>
    <t>R_tr3_2000_1</t>
  </si>
  <si>
    <t>SDK_světlík</t>
  </si>
  <si>
    <t>SDK světlík</t>
  </si>
  <si>
    <t>Skladba C.1.1</t>
  </si>
  <si>
    <t>Montáž SDK kazetového podhledu z kazet 600x600 mm na zavěšenou viditelnou nosnou konstrukci</t>
  </si>
  <si>
    <t>Skladba_F01</t>
  </si>
  <si>
    <t>Skladba_F10_1</t>
  </si>
  <si>
    <t>Skladba F.1.1</t>
  </si>
  <si>
    <t>Skladba_F11_1</t>
  </si>
  <si>
    <t>Skladba_F12</t>
  </si>
  <si>
    <t>Skladba F.1.2</t>
  </si>
  <si>
    <t>Skladba F.1.3</t>
  </si>
  <si>
    <t>Skladba_F13_1</t>
  </si>
  <si>
    <t>Skladba F.3.1</t>
  </si>
  <si>
    <t>Skladba_F31_1</t>
  </si>
  <si>
    <t>Skladba_F32_1</t>
  </si>
  <si>
    <t>Skladba F.5.1</t>
  </si>
  <si>
    <t>Krytina keramická drážková velkoformátová (do 12 ks/m2) režná sklonu do 30° na sucho</t>
  </si>
  <si>
    <t>Impregnace řeziva proti dřevokaznému hmyzu, houbám a plísním máčením třída ohrožení 3 a 4</t>
  </si>
  <si>
    <t>Montáž laťování na střechách jednoduchých sklonu do 60° osové vzdálenosti přes 150 do 360 mm</t>
  </si>
  <si>
    <t>Spojovací prostředky krovů, bednění, laťování, nadstřešních konstrukcí</t>
  </si>
  <si>
    <t>Příplatek ke krytině keramické drážkové za sklon přes 30° do 40°</t>
  </si>
  <si>
    <t>Montáž pojistné hydroizolační nebo parotěsné kladené ve sklonu přes 20° s lepenými spoji na bednění</t>
  </si>
  <si>
    <t>Tepelná foukaná izolace celulózová vlákna vodorovná volná tl přes 350 do 500 mm</t>
  </si>
  <si>
    <t>Spojovací prostředky pro montáž záklopu, stropnice a podbíjení</t>
  </si>
  <si>
    <t>Skladba_W25</t>
  </si>
  <si>
    <t>Skladba W25</t>
  </si>
  <si>
    <t>Podklad z kameniva hrubého drceného vel. 32-63 mm plochy do 100 m2 tl 150 mm</t>
  </si>
  <si>
    <t>Podklad ze štěrkodrtě ŠD plochy do 100 m2 tl 100 mm</t>
  </si>
  <si>
    <t>Montáž podkladního roštu terasy ze šroubovaných dřevoplastových profilů osové vzdálenosti podpěr do 500 mm</t>
  </si>
  <si>
    <t>Montáž teras z prken š do 140 mm z dřevoplastu skrytým spojem na podkladní dřevoplastový rošt</t>
  </si>
  <si>
    <t>Osazení chodníkového obrubníku betonového stojatého bez boční opěry do lože z kameniva těženého</t>
  </si>
  <si>
    <t>Skladba_ZP5</t>
  </si>
  <si>
    <t>Skladba ZP.5</t>
  </si>
  <si>
    <t>Penetrační akrylátový nátěr vnějších mozaikových tenkovrstvých omítek stěn</t>
  </si>
  <si>
    <t>Tenkovrstvá akrylátová mozaiková střednězrnná omítka vnějších stěn</t>
  </si>
  <si>
    <t>z_1</t>
  </si>
  <si>
    <t>z_II_1</t>
  </si>
  <si>
    <t>z_zemina_1</t>
  </si>
  <si>
    <t xml:space="preserve"> SO06</t>
  </si>
  <si>
    <t>DEK Terasa TE.4004A</t>
  </si>
  <si>
    <t>Hloubení jam nezapažených v hornině třídy těžitelnosti I skupiny 3 objem do 20 m3 strojně</t>
  </si>
  <si>
    <t>Vodorovné přemístění přes 9 000 do 10000 m výkopku/sypaniny z horniny třídy těžitelnosti I skupiny 1 až 3</t>
  </si>
  <si>
    <t>Příplatek k vodorovnému přemístění výkopku/sypaniny z horniny třídy těžitelnosti I skupiny 1 až 3 ZKD 1000 m přes 10000 m</t>
  </si>
  <si>
    <t>Poplatek za uložení zeminy a kamení na recyklační skládce (skládkovné) kód odpadu 17 05 04</t>
  </si>
  <si>
    <t>Ometení tesařských konstrukcí před provedením nátěru</t>
  </si>
  <si>
    <t>Obroušení tesařských konstrukcí před provedením nátěru</t>
  </si>
  <si>
    <t>Lakovací dvojnásobný syntetický nátěr s mezibroušením tesařských konstrukcí</t>
  </si>
  <si>
    <t>Napouštěcí dvojnásobný akrylátový biocidní nátěr tesařských prvků nezabudovaných do konstrukce</t>
  </si>
  <si>
    <t>Odkopávky a prokopávky nezapažené v hornině třídy těžitelnosti I skupiny 1 a 2 objem do 20 m3 strojně</t>
  </si>
  <si>
    <t>or</t>
  </si>
  <si>
    <t>Sejmutí ornice plochy do 100 m2 tl vrstvy do 200 mm strojně</t>
  </si>
  <si>
    <t>Montáž bednění střech rovných a šikmých sklonu do 60° z hoblovaných prken</t>
  </si>
  <si>
    <t>Provedení povlak krytiny mechanicky kotvenou do trapézu TI tl do 100 mm krajní pole, budova v do 18 m</t>
  </si>
  <si>
    <t>Spojovací prostředky pro montáž prostorových vázaných kcí</t>
  </si>
  <si>
    <t>palubky obkladové sibiřský modřín prkno hoblované 24x145mm jakost A/B</t>
  </si>
  <si>
    <t xml:space="preserve"> SO08</t>
  </si>
  <si>
    <t>Podklad z betonového recyklátu plochy přes 100 m2 tl 250 mm</t>
  </si>
  <si>
    <t>Úprava pláně pro silnice a dálnice na násypech se zhutněním</t>
  </si>
  <si>
    <t>Kryt z betonu komunikace pro pěší tl 100 mm</t>
  </si>
  <si>
    <t>Výztuž cementobetonového krytu ze svařovaných sítí hmotnosti do 7,5 kg/m2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</si>
  <si>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</si>
  <si>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</si>
  <si>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</si>
  <si>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</si>
  <si>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</si>
  <si>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</si>
  <si>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</si>
  <si>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</si>
  <si>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</si>
  <si>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</si>
  <si>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</si>
  <si>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</si>
  <si>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</si>
  <si>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</si>
  <si>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</si>
  <si>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</si>
  <si>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</si>
  <si>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</si>
  <si>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</si>
  <si>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</si>
  <si>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</si>
  <si>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</si>
  <si>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</si>
  <si>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</si>
  <si>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</si>
  <si>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</si>
  <si>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</si>
  <si>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</si>
  <si>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</si>
  <si>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</si>
  <si>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</si>
  <si>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</si>
  <si>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</si>
  <si>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</si>
  <si>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</si>
  <si>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</si>
  <si>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</si>
  <si>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</si>
  <si>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</si>
  <si>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</si>
  <si>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</si>
  <si>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</si>
  <si>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</si>
  <si>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</si>
  <si>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</si>
  <si>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</si>
  <si>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</si>
  <si>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</si>
  <si>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</si>
  <si>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</si>
  <si>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</si>
  <si>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</si>
  <si>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</si>
  <si>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</si>
  <si>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</si>
  <si>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</si>
  <si>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</si>
  <si>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</si>
  <si>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</si>
  <si>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</si>
  <si>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</si>
  <si>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</si>
  <si>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</si>
  <si>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</si>
  <si>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</si>
  <si>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</si>
  <si>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</si>
  <si>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</si>
  <si>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</si>
  <si>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</si>
  <si>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</si>
  <si>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</si>
  <si>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</si>
  <si>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</si>
  <si>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</si>
  <si>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</si>
  <si>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</si>
  <si>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</si>
  <si>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</si>
  <si>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</si>
  <si>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</si>
  <si>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</si>
  <si>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</si>
  <si>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</si>
  <si>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</si>
  <si>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</si>
  <si>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</si>
  <si>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</si>
  <si>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</si>
  <si>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</si>
  <si>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</si>
  <si>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</si>
  <si>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</si>
  <si>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</si>
  <si>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</si>
  <si>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</si>
  <si>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</si>
  <si>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</si>
  <si>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</si>
  <si>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</si>
  <si>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</si>
  <si>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</si>
  <si>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</si>
  <si>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</si>
  <si>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</si>
  <si>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</si>
  <si>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</si>
  <si>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</si>
  <si>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</si>
  <si>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</si>
  <si>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</si>
  <si>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</si>
  <si>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</si>
  <si>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</si>
  <si>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</si>
  <si>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</si>
  <si>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</si>
  <si>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</si>
  <si>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</si>
  <si>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</si>
  <si>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</si>
  <si>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</si>
  <si>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</si>
  <si>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</si>
  <si>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</si>
  <si>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</si>
  <si>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</si>
  <si>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</si>
  <si>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</si>
  <si>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</si>
  <si>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</si>
  <si>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</si>
  <si>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</si>
  <si>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</si>
  <si>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</si>
  <si>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</si>
  <si>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</si>
  <si>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</si>
  <si>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</si>
  <si>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</si>
  <si>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</si>
  <si>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</si>
  <si>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</si>
  <si>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</si>
  <si>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</si>
  <si>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</si>
  <si>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</si>
  <si>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</si>
  <si>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</si>
  <si>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</si>
  <si>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</si>
  <si>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</si>
  <si>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</si>
  <si>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</si>
  <si>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</si>
  <si>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</si>
  <si>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</si>
  <si>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</si>
  <si>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</si>
  <si>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</si>
  <si>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</si>
  <si>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</si>
  <si>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</si>
  <si>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</si>
  <si>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</si>
  <si>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</si>
  <si>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</si>
  <si>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</si>
  <si>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</si>
  <si>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</si>
  <si>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</si>
  <si>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</si>
  <si>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</si>
  <si>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</si>
  <si>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</si>
  <si>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</si>
  <si>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</si>
  <si>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</si>
  <si>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</si>
  <si>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</si>
  <si>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</si>
  <si>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</si>
  <si>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</si>
  <si>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</si>
  <si>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</si>
  <si>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61233161R</t>
  </si>
  <si>
    <t>schody půdní skládací dřevěné modřínové s bílou MDF deskou 140x70cm, pro výšku 220 - 280cm, 12 schodnic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</si>
</sst>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31"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41" fillId="0" borderId="0" xfId="0" applyFont="1" applyAlignment="1">
      <alignment vertical="center" wrapText="1"/>
    </xf>
    <xf numFmtId="0" fontId="39" fillId="2" borderId="20" xfId="0" applyFont="1" applyFill="1" applyBorder="1" applyAlignment="1" applyProtection="1">
      <alignment horizontal="left" vertical="center"/>
      <protection locked="0"/>
    </xf>
    <xf numFmtId="0" fontId="39" fillId="0" borderId="21" xfId="0" applyFont="1" applyBorder="1" applyAlignment="1">
      <alignment horizontal="center"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1/953611211" TargetMode="External"/><Relationship Id="rId21" Type="http://schemas.openxmlformats.org/officeDocument/2006/relationships/hyperlink" Target="https://podminky.urs.cz/item/CS_URS_2024_01/273351122" TargetMode="External"/><Relationship Id="rId42" Type="http://schemas.openxmlformats.org/officeDocument/2006/relationships/hyperlink" Target="https://podminky.urs.cz/item/CS_URS_2024_01/317168024" TargetMode="External"/><Relationship Id="rId63" Type="http://schemas.openxmlformats.org/officeDocument/2006/relationships/hyperlink" Target="https://podminky.urs.cz/item/CS_URS_2024_01/411354334" TargetMode="External"/><Relationship Id="rId84" Type="http://schemas.openxmlformats.org/officeDocument/2006/relationships/hyperlink" Target="https://podminky.urs.cz/item/CS_URS_2024_01/622251105" TargetMode="External"/><Relationship Id="rId138" Type="http://schemas.openxmlformats.org/officeDocument/2006/relationships/hyperlink" Target="https://podminky.urs.cz/item/CS_URS_2024_01/711493001" TargetMode="External"/><Relationship Id="rId159" Type="http://schemas.openxmlformats.org/officeDocument/2006/relationships/hyperlink" Target="https://podminky.urs.cz/item/CS_URS_2024_01/712998106" TargetMode="External"/><Relationship Id="rId170" Type="http://schemas.openxmlformats.org/officeDocument/2006/relationships/hyperlink" Target="https://podminky.urs.cz/item/CS_URS_2024_01/742210151" TargetMode="External"/><Relationship Id="rId191" Type="http://schemas.openxmlformats.org/officeDocument/2006/relationships/hyperlink" Target="https://podminky.urs.cz/item/CS_URS_2024_01/766694116"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144111" TargetMode="External"/><Relationship Id="rId247" Type="http://schemas.openxmlformats.org/officeDocument/2006/relationships/hyperlink" Target="https://podminky.urs.cz/item/CS_URS_2024_01/783827403" TargetMode="Externa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279351121" TargetMode="External"/><Relationship Id="rId53" Type="http://schemas.openxmlformats.org/officeDocument/2006/relationships/hyperlink" Target="https://podminky.urs.cz/item/CS_URS_2024_01/341351111" TargetMode="External"/><Relationship Id="rId74" Type="http://schemas.openxmlformats.org/officeDocument/2006/relationships/hyperlink" Target="https://podminky.urs.cz/item/CS_URS_2024_01/612321321" TargetMode="External"/><Relationship Id="rId128" Type="http://schemas.openxmlformats.org/officeDocument/2006/relationships/hyperlink" Target="https://podminky.urs.cz/item/CS_URS_2023_02/997013631" TargetMode="External"/><Relationship Id="rId149" Type="http://schemas.openxmlformats.org/officeDocument/2006/relationships/hyperlink" Target="https://podminky.urs.cz/item/CS_URS_2024_01/712363357"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19195" TargetMode="External"/><Relationship Id="rId160" Type="http://schemas.openxmlformats.org/officeDocument/2006/relationships/hyperlink" Target="https://podminky.urs.cz/item/CS_URS_2024_01/712998201" TargetMode="External"/><Relationship Id="rId181" Type="http://schemas.openxmlformats.org/officeDocument/2006/relationships/hyperlink" Target="https://podminky.urs.cz/item/CS_URS_2024_01/763221123" TargetMode="External"/><Relationship Id="rId216" Type="http://schemas.openxmlformats.org/officeDocument/2006/relationships/hyperlink" Target="https://podminky.urs.cz/item/CS_URS_2024_01/998771202" TargetMode="External"/><Relationship Id="rId237" Type="http://schemas.openxmlformats.org/officeDocument/2006/relationships/hyperlink" Target="https://podminky.urs.cz/item/CS_URS_2024_01/781474154" TargetMode="External"/><Relationship Id="rId22" Type="http://schemas.openxmlformats.org/officeDocument/2006/relationships/hyperlink" Target="https://podminky.urs.cz/item/CS_URS_2024_01/273353111" TargetMode="External"/><Relationship Id="rId43" Type="http://schemas.openxmlformats.org/officeDocument/2006/relationships/hyperlink" Target="https://podminky.urs.cz/item/CS_URS_2024_01/317168051" TargetMode="External"/><Relationship Id="rId64" Type="http://schemas.openxmlformats.org/officeDocument/2006/relationships/hyperlink" Target="https://podminky.urs.cz/item/CS_URS_2024_01/411361821" TargetMode="External"/><Relationship Id="rId118" Type="http://schemas.openxmlformats.org/officeDocument/2006/relationships/hyperlink" Target="https://podminky.urs.cz/item/CS_URS_2024_01/953921111" TargetMode="External"/><Relationship Id="rId139" Type="http://schemas.openxmlformats.org/officeDocument/2006/relationships/hyperlink" Target="https://podminky.urs.cz/item/CS_URS_2024_01/711745567" TargetMode="External"/><Relationship Id="rId85" Type="http://schemas.openxmlformats.org/officeDocument/2006/relationships/hyperlink" Target="https://podminky.urs.cz/item/CS_URS_2024_01/622252001" TargetMode="External"/><Relationship Id="rId150" Type="http://schemas.openxmlformats.org/officeDocument/2006/relationships/hyperlink" Target="https://podminky.urs.cz/item/CS_URS_2024_01/712391171" TargetMode="External"/><Relationship Id="rId171" Type="http://schemas.openxmlformats.org/officeDocument/2006/relationships/hyperlink" Target="https://podminky.urs.cz/item/CS_URS_2024_01/998742202" TargetMode="External"/><Relationship Id="rId192" Type="http://schemas.openxmlformats.org/officeDocument/2006/relationships/hyperlink" Target="https://podminky.urs.cz/item/CS_URS_2024_01/998766202"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321211" TargetMode="External"/><Relationship Id="rId248" Type="http://schemas.openxmlformats.org/officeDocument/2006/relationships/hyperlink" Target="https://podminky.urs.cz/item/CS_URS_2024_01/784111001" TargetMode="External"/><Relationship Id="rId12" Type="http://schemas.openxmlformats.org/officeDocument/2006/relationships/hyperlink" Target="https://podminky.urs.cz/item/CS_URS_2024_01/174151101" TargetMode="External"/><Relationship Id="rId33" Type="http://schemas.openxmlformats.org/officeDocument/2006/relationships/hyperlink" Target="https://podminky.urs.cz/item/CS_URS_2024_01/279351122" TargetMode="External"/><Relationship Id="rId108" Type="http://schemas.openxmlformats.org/officeDocument/2006/relationships/hyperlink" Target="https://podminky.urs.cz/item/CS_URS_2024_01/944511111" TargetMode="External"/><Relationship Id="rId129" Type="http://schemas.openxmlformats.org/officeDocument/2006/relationships/hyperlink" Target="https://podminky.urs.cz/item/CS_URS_2024_01/998011002" TargetMode="External"/><Relationship Id="rId54" Type="http://schemas.openxmlformats.org/officeDocument/2006/relationships/hyperlink" Target="https://podminky.urs.cz/item/CS_URS_2024_01/341351112" TargetMode="External"/><Relationship Id="rId75" Type="http://schemas.openxmlformats.org/officeDocument/2006/relationships/hyperlink" Target="https://podminky.urs.cz/item/CS_URS_2024_01/619991011" TargetMode="External"/><Relationship Id="rId96" Type="http://schemas.openxmlformats.org/officeDocument/2006/relationships/hyperlink" Target="https://podminky.urs.cz/item/CS_URS_2024_01/631362021" TargetMode="External"/><Relationship Id="rId140" Type="http://schemas.openxmlformats.org/officeDocument/2006/relationships/hyperlink" Target="https://podminky.urs.cz/item/CS_URS_2024_01/998711202" TargetMode="External"/><Relationship Id="rId161" Type="http://schemas.openxmlformats.org/officeDocument/2006/relationships/hyperlink" Target="https://podminky.urs.cz/item/CS_URS_2024_01/998712202" TargetMode="External"/><Relationship Id="rId182" Type="http://schemas.openxmlformats.org/officeDocument/2006/relationships/hyperlink" Target="https://podminky.urs.cz/item/CS_URS_2024_01/998763402" TargetMode="External"/><Relationship Id="rId217" Type="http://schemas.openxmlformats.org/officeDocument/2006/relationships/hyperlink" Target="https://podminky.urs.cz/item/CS_URS_2024_01/776111112" TargetMode="External"/><Relationship Id="rId6" Type="http://schemas.openxmlformats.org/officeDocument/2006/relationships/hyperlink" Target="https://podminky.urs.cz/item/CS_URS_2024_01/162251122" TargetMode="External"/><Relationship Id="rId238" Type="http://schemas.openxmlformats.org/officeDocument/2006/relationships/hyperlink" Target="https://podminky.urs.cz/item/CS_URS_2024_01/781495115" TargetMode="External"/><Relationship Id="rId23" Type="http://schemas.openxmlformats.org/officeDocument/2006/relationships/hyperlink" Target="https://podminky.urs.cz/item/CS_URS_2024_01/273362021" TargetMode="External"/><Relationship Id="rId119" Type="http://schemas.openxmlformats.org/officeDocument/2006/relationships/hyperlink" Target="https://podminky.urs.cz/item/CS_URS_2024_01/953941211" TargetMode="External"/><Relationship Id="rId44" Type="http://schemas.openxmlformats.org/officeDocument/2006/relationships/hyperlink" Target="https://podminky.urs.cz/item/CS_URS_2024_01/317168052" TargetMode="External"/><Relationship Id="rId65" Type="http://schemas.openxmlformats.org/officeDocument/2006/relationships/hyperlink" Target="https://podminky.urs.cz/item/CS_URS_2024_01/417321515" TargetMode="External"/><Relationship Id="rId86" Type="http://schemas.openxmlformats.org/officeDocument/2006/relationships/hyperlink" Target="https://podminky.urs.cz/item/CS_URS_2024_01/622252002" TargetMode="External"/><Relationship Id="rId130" Type="http://schemas.openxmlformats.org/officeDocument/2006/relationships/hyperlink" Target="https://podminky.urs.cz/item/CS_URS_2024_01/711111001" TargetMode="External"/><Relationship Id="rId151" Type="http://schemas.openxmlformats.org/officeDocument/2006/relationships/hyperlink" Target="https://podminky.urs.cz/item/CS_URS_2024_01/712391172" TargetMode="External"/><Relationship Id="rId172" Type="http://schemas.openxmlformats.org/officeDocument/2006/relationships/hyperlink" Target="https://podminky.urs.cz/item/CS_URS_2024_01/751514762" TargetMode="External"/><Relationship Id="rId193" Type="http://schemas.openxmlformats.org/officeDocument/2006/relationships/hyperlink" Target="https://podminky.urs.cz/item/CS_URS_2024_01/767531121" TargetMode="External"/><Relationship Id="rId207" Type="http://schemas.openxmlformats.org/officeDocument/2006/relationships/hyperlink" Target="https://podminky.urs.cz/item/CS_URS_2024_01/771474111" TargetMode="External"/><Relationship Id="rId228" Type="http://schemas.openxmlformats.org/officeDocument/2006/relationships/hyperlink" Target="https://podminky.urs.cz/item/CS_URS_2024_01/776411111" TargetMode="External"/><Relationship Id="rId249" Type="http://schemas.openxmlformats.org/officeDocument/2006/relationships/hyperlink" Target="https://podminky.urs.cz/item/CS_URS_2024_01/784181121" TargetMode="External"/><Relationship Id="rId13" Type="http://schemas.openxmlformats.org/officeDocument/2006/relationships/hyperlink" Target="https://podminky.urs.cz/item/CS_URS_2024_01/174151102"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113152" TargetMode="External"/><Relationship Id="rId55" Type="http://schemas.openxmlformats.org/officeDocument/2006/relationships/hyperlink" Target="https://podminky.urs.cz/item/CS_URS_2024_01/341361821"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34" TargetMode="External"/><Relationship Id="rId120" Type="http://schemas.openxmlformats.org/officeDocument/2006/relationships/hyperlink" Target="https://podminky.urs.cz/item/CS_URS_2024_01/953943211" TargetMode="External"/><Relationship Id="rId141" Type="http://schemas.openxmlformats.org/officeDocument/2006/relationships/hyperlink" Target="https://podminky.urs.cz/item/CS_URS_2024_01/712311101" TargetMode="External"/><Relationship Id="rId7" Type="http://schemas.openxmlformats.org/officeDocument/2006/relationships/hyperlink" Target="https://podminky.urs.cz/item/CS_URS_2023_02/162351103" TargetMode="External"/><Relationship Id="rId162" Type="http://schemas.openxmlformats.org/officeDocument/2006/relationships/hyperlink" Target="https://podminky.urs.cz/item/CS_URS_2024_01/713121111" TargetMode="External"/><Relationship Id="rId183" Type="http://schemas.openxmlformats.org/officeDocument/2006/relationships/hyperlink" Target="https://podminky.urs.cz/item/CS_URS_2024_01/764226465" TargetMode="External"/><Relationship Id="rId218" Type="http://schemas.openxmlformats.org/officeDocument/2006/relationships/hyperlink" Target="https://podminky.urs.cz/item/CS_URS_2024_01/776111122" TargetMode="External"/><Relationship Id="rId239" Type="http://schemas.openxmlformats.org/officeDocument/2006/relationships/hyperlink" Target="https://podminky.urs.cz/item/CS_URS_2024_01/781495141" TargetMode="External"/><Relationship Id="rId250" Type="http://schemas.openxmlformats.org/officeDocument/2006/relationships/hyperlink" Target="https://podminky.urs.cz/item/CS_URS_2024_01/784211101" TargetMode="External"/><Relationship Id="rId24" Type="http://schemas.openxmlformats.org/officeDocument/2006/relationships/hyperlink" Target="https://podminky.urs.cz/item/CS_URS_2024_01/274321511" TargetMode="External"/><Relationship Id="rId45" Type="http://schemas.openxmlformats.org/officeDocument/2006/relationships/hyperlink" Target="https://podminky.urs.cz/item/CS_URS_2024_01/317168053" TargetMode="External"/><Relationship Id="rId66" Type="http://schemas.openxmlformats.org/officeDocument/2006/relationships/hyperlink" Target="https://podminky.urs.cz/item/CS_URS_2024_01/417351115" TargetMode="External"/><Relationship Id="rId87" Type="http://schemas.openxmlformats.org/officeDocument/2006/relationships/hyperlink" Target="https://podminky.urs.cz/item/CS_URS_2024_01/622531012" TargetMode="External"/><Relationship Id="rId110" Type="http://schemas.openxmlformats.org/officeDocument/2006/relationships/hyperlink" Target="https://podminky.urs.cz/item/CS_URS_2024_01/944511811" TargetMode="External"/><Relationship Id="rId131" Type="http://schemas.openxmlformats.org/officeDocument/2006/relationships/hyperlink" Target="https://podminky.urs.cz/item/CS_URS_2024_01/711112001" TargetMode="External"/><Relationship Id="rId152" Type="http://schemas.openxmlformats.org/officeDocument/2006/relationships/hyperlink" Target="https://podminky.urs.cz/item/CS_URS_2024_01/712391382" TargetMode="External"/><Relationship Id="rId173" Type="http://schemas.openxmlformats.org/officeDocument/2006/relationships/hyperlink" Target="https://podminky.urs.cz/item/CS_URS_2024_01/998751201" TargetMode="External"/><Relationship Id="rId194" Type="http://schemas.openxmlformats.org/officeDocument/2006/relationships/hyperlink" Target="https://podminky.urs.cz/item/CS_URS_2024_01/767531211" TargetMode="External"/><Relationship Id="rId208" Type="http://schemas.openxmlformats.org/officeDocument/2006/relationships/hyperlink" Target="https://podminky.urs.cz/item/CS_URS_2024_01/771574413" TargetMode="External"/><Relationship Id="rId229" Type="http://schemas.openxmlformats.org/officeDocument/2006/relationships/hyperlink" Target="https://podminky.urs.cz/item/CS_URS_2024_01/776411121" TargetMode="External"/><Relationship Id="rId240" Type="http://schemas.openxmlformats.org/officeDocument/2006/relationships/hyperlink" Target="https://podminky.urs.cz/item/CS_URS_2024_01/781495142" TargetMode="External"/><Relationship Id="rId14" Type="http://schemas.openxmlformats.org/officeDocument/2006/relationships/hyperlink" Target="https://podminky.urs.cz/item/CS_URS_2024_01/181951112" TargetMode="External"/><Relationship Id="rId35" Type="http://schemas.openxmlformats.org/officeDocument/2006/relationships/hyperlink" Target="https://podminky.urs.cz/item/CS_URS_2024_01/311113153" TargetMode="External"/><Relationship Id="rId56" Type="http://schemas.openxmlformats.org/officeDocument/2006/relationships/hyperlink" Target="https://podminky.urs.cz/item/CS_URS_2024_01/342244221"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211131" TargetMode="External"/><Relationship Id="rId8" Type="http://schemas.openxmlformats.org/officeDocument/2006/relationships/hyperlink" Target="https://podminky.urs.cz/item/CS_URS_2023_02/162351123" TargetMode="External"/><Relationship Id="rId98" Type="http://schemas.openxmlformats.org/officeDocument/2006/relationships/hyperlink" Target="https://podminky.urs.cz/item/CS_URS_2024_01/632451292" TargetMode="External"/><Relationship Id="rId121" Type="http://schemas.openxmlformats.org/officeDocument/2006/relationships/hyperlink" Target="https://podminky.urs.cz/item/CS_URS_2024_01/953943212" TargetMode="External"/><Relationship Id="rId142" Type="http://schemas.openxmlformats.org/officeDocument/2006/relationships/hyperlink" Target="https://podminky.urs.cz/item/CS_URS_2024_01/712341559" TargetMode="External"/><Relationship Id="rId163" Type="http://schemas.openxmlformats.org/officeDocument/2006/relationships/hyperlink" Target="https://podminky.urs.cz/item/CS_URS_2024_01/713121121" TargetMode="External"/><Relationship Id="rId184" Type="http://schemas.openxmlformats.org/officeDocument/2006/relationships/hyperlink" Target="https://podminky.urs.cz/item/CS_URS_2024_01/764528423" TargetMode="External"/><Relationship Id="rId219" Type="http://schemas.openxmlformats.org/officeDocument/2006/relationships/hyperlink" Target="https://podminky.urs.cz/item/CS_URS_2024_01/776111311" TargetMode="External"/><Relationship Id="rId230" Type="http://schemas.openxmlformats.org/officeDocument/2006/relationships/hyperlink" Target="https://podminky.urs.cz/item/CS_URS_2024_01/776431111" TargetMode="External"/><Relationship Id="rId251" Type="http://schemas.openxmlformats.org/officeDocument/2006/relationships/hyperlink" Target="https://podminky.urs.cz/item/CS_URS_2024_01/786623023" TargetMode="External"/><Relationship Id="rId25" Type="http://schemas.openxmlformats.org/officeDocument/2006/relationships/hyperlink" Target="https://podminky.urs.cz/item/CS_URS_2024_01/274351121" TargetMode="External"/><Relationship Id="rId46" Type="http://schemas.openxmlformats.org/officeDocument/2006/relationships/hyperlink" Target="https://podminky.urs.cz/item/CS_URS_2024_01/317168054" TargetMode="External"/><Relationship Id="rId67" Type="http://schemas.openxmlformats.org/officeDocument/2006/relationships/hyperlink" Target="https://podminky.urs.cz/item/CS_URS_2024_01/417351116" TargetMode="External"/><Relationship Id="rId88" Type="http://schemas.openxmlformats.org/officeDocument/2006/relationships/hyperlink" Target="https://podminky.urs.cz/item/CS_URS_2024_01/62999101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41559" TargetMode="External"/><Relationship Id="rId153" Type="http://schemas.openxmlformats.org/officeDocument/2006/relationships/hyperlink" Target="https://podminky.urs.cz/item/CS_URS_2024_01/712391482" TargetMode="External"/><Relationship Id="rId174" Type="http://schemas.openxmlformats.org/officeDocument/2006/relationships/hyperlink" Target="https://podminky.urs.cz/item/CS_URS_2024_01/998762202" TargetMode="External"/><Relationship Id="rId195" Type="http://schemas.openxmlformats.org/officeDocument/2006/relationships/hyperlink" Target="https://podminky.urs.cz/item/CS_URS_2024_01/767531213" TargetMode="External"/><Relationship Id="rId209" Type="http://schemas.openxmlformats.org/officeDocument/2006/relationships/hyperlink" Target="https://podminky.urs.cz/item/CS_URS_2024_01/771574416" TargetMode="External"/><Relationship Id="rId220" Type="http://schemas.openxmlformats.org/officeDocument/2006/relationships/hyperlink" Target="https://podminky.urs.cz/item/CS_URS_2024_01/776111323" TargetMode="External"/><Relationship Id="rId241" Type="http://schemas.openxmlformats.org/officeDocument/2006/relationships/hyperlink" Target="https://podminky.urs.cz/item/CS_URS_2024_01/781495211" TargetMode="External"/><Relationship Id="rId15" Type="http://schemas.openxmlformats.org/officeDocument/2006/relationships/hyperlink" Target="https://podminky.urs.cz/item/CS_URS_2024_01/218111113" TargetMode="External"/><Relationship Id="rId36" Type="http://schemas.openxmlformats.org/officeDocument/2006/relationships/hyperlink" Target="https://podminky.urs.cz/item/CS_URS_2024_01/311235145" TargetMode="External"/><Relationship Id="rId57" Type="http://schemas.openxmlformats.org/officeDocument/2006/relationships/hyperlink" Target="https://podminky.urs.cz/item/CS_URS_2024_01/389381001" TargetMode="External"/><Relationship Id="rId78" Type="http://schemas.openxmlformats.org/officeDocument/2006/relationships/hyperlink" Target="https://podminky.urs.cz/item/CS_URS_2024_01/622143004" TargetMode="External"/><Relationship Id="rId99" Type="http://schemas.openxmlformats.org/officeDocument/2006/relationships/hyperlink" Target="https://podminky.urs.cz/item/CS_URS_2024_01/632481213" TargetMode="External"/><Relationship Id="rId101" Type="http://schemas.openxmlformats.org/officeDocument/2006/relationships/hyperlink" Target="https://podminky.urs.cz/item/CS_URS_2024_01/637311131" TargetMode="External"/><Relationship Id="rId122" Type="http://schemas.openxmlformats.org/officeDocument/2006/relationships/hyperlink" Target="https://podminky.urs.cz/item/CS_URS_2024_01/971033441" TargetMode="External"/><Relationship Id="rId143" Type="http://schemas.openxmlformats.org/officeDocument/2006/relationships/hyperlink" Target="https://podminky.urs.cz/item/CS_URS_2024_01/712341715" TargetMode="External"/><Relationship Id="rId164" Type="http://schemas.openxmlformats.org/officeDocument/2006/relationships/hyperlink" Target="https://podminky.urs.cz/item/CS_URS_2024_01/713141152" TargetMode="External"/><Relationship Id="rId185" Type="http://schemas.openxmlformats.org/officeDocument/2006/relationships/hyperlink" Target="https://podminky.urs.cz/item/CS_URS_2024_01/998764202" TargetMode="External"/><Relationship Id="rId9" Type="http://schemas.openxmlformats.org/officeDocument/2006/relationships/hyperlink" Target="https://podminky.urs.cz/item/CS_URS_2024_01/167151111" TargetMode="External"/><Relationship Id="rId210" Type="http://schemas.openxmlformats.org/officeDocument/2006/relationships/hyperlink" Target="https://podminky.urs.cz/item/CS_URS_2024_01/771591112" TargetMode="External"/><Relationship Id="rId26" Type="http://schemas.openxmlformats.org/officeDocument/2006/relationships/hyperlink" Target="https://podminky.urs.cz/item/CS_URS_2024_01/274351122" TargetMode="External"/><Relationship Id="rId231" Type="http://schemas.openxmlformats.org/officeDocument/2006/relationships/hyperlink" Target="https://podminky.urs.cz/item/CS_URS_2024_01/776991111" TargetMode="External"/><Relationship Id="rId252" Type="http://schemas.openxmlformats.org/officeDocument/2006/relationships/hyperlink" Target="https://podminky.urs.cz/item/CS_URS_2024_01/786623043" TargetMode="External"/><Relationship Id="rId47" Type="http://schemas.openxmlformats.org/officeDocument/2006/relationships/hyperlink" Target="https://podminky.urs.cz/item/CS_URS_2024_01/317168058" TargetMode="External"/><Relationship Id="rId68" Type="http://schemas.openxmlformats.org/officeDocument/2006/relationships/hyperlink" Target="https://podminky.urs.cz/item/CS_URS_2024_01/417361821" TargetMode="External"/><Relationship Id="rId89" Type="http://schemas.openxmlformats.org/officeDocument/2006/relationships/hyperlink" Target="https://podminky.urs.cz/item/CS_URS_2024_01/629999011" TargetMode="External"/><Relationship Id="rId112" Type="http://schemas.openxmlformats.org/officeDocument/2006/relationships/hyperlink" Target="https://podminky.urs.cz/item/CS_URS_2024_01/949311112" TargetMode="External"/><Relationship Id="rId133" Type="http://schemas.openxmlformats.org/officeDocument/2006/relationships/hyperlink" Target="https://podminky.urs.cz/item/CS_URS_2024_01/711142559" TargetMode="External"/><Relationship Id="rId154" Type="http://schemas.openxmlformats.org/officeDocument/2006/relationships/hyperlink" Target="https://podminky.urs.cz/item/CS_URS_2024_01/712811101" TargetMode="External"/><Relationship Id="rId175" Type="http://schemas.openxmlformats.org/officeDocument/2006/relationships/hyperlink" Target="https://podminky.urs.cz/item/CS_URS_2024_01/763131411" TargetMode="External"/><Relationship Id="rId196" Type="http://schemas.openxmlformats.org/officeDocument/2006/relationships/hyperlink" Target="https://podminky.urs.cz/item/CS_URS_2024_01/767531231" TargetMode="External"/><Relationship Id="rId200" Type="http://schemas.openxmlformats.org/officeDocument/2006/relationships/hyperlink" Target="https://podminky.urs.cz/item/CS_URS_2024_01/767646411" TargetMode="External"/><Relationship Id="rId16" Type="http://schemas.openxmlformats.org/officeDocument/2006/relationships/hyperlink" Target="https://podminky.urs.cz/item/CS_URS_2024_01/218111121" TargetMode="External"/><Relationship Id="rId221" Type="http://schemas.openxmlformats.org/officeDocument/2006/relationships/hyperlink" Target="https://podminky.urs.cz/item/CS_URS_2024_01/776121321" TargetMode="External"/><Relationship Id="rId242" Type="http://schemas.openxmlformats.org/officeDocument/2006/relationships/hyperlink" Target="https://podminky.urs.cz/item/CS_URS_2024_01/781571141" TargetMode="External"/><Relationship Id="rId37" Type="http://schemas.openxmlformats.org/officeDocument/2006/relationships/hyperlink" Target="https://podminky.urs.cz/item/CS_URS_2024_01/311235161" TargetMode="External"/><Relationship Id="rId58" Type="http://schemas.openxmlformats.org/officeDocument/2006/relationships/hyperlink" Target="https://podminky.urs.cz/item/CS_URS_2024_01/411133903"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2611" TargetMode="External"/><Relationship Id="rId123" Type="http://schemas.openxmlformats.org/officeDocument/2006/relationships/hyperlink" Target="https://podminky.urs.cz/item/CS_URS_2024_01/973031151" TargetMode="External"/><Relationship Id="rId144" Type="http://schemas.openxmlformats.org/officeDocument/2006/relationships/hyperlink" Target="https://podminky.urs.cz/item/CS_URS_2024_01/712361701" TargetMode="External"/><Relationship Id="rId90" Type="http://schemas.openxmlformats.org/officeDocument/2006/relationships/hyperlink" Target="https://podminky.urs.cz/item/CS_URS_2024_01/629999030" TargetMode="External"/><Relationship Id="rId165" Type="http://schemas.openxmlformats.org/officeDocument/2006/relationships/hyperlink" Target="https://podminky.urs.cz/item/CS_URS_2024_01/713141311" TargetMode="External"/><Relationship Id="rId186" Type="http://schemas.openxmlformats.org/officeDocument/2006/relationships/hyperlink" Target="https://podminky.urs.cz/item/CS_URS_2024_01/766211611" TargetMode="External"/><Relationship Id="rId211" Type="http://schemas.openxmlformats.org/officeDocument/2006/relationships/hyperlink" Target="https://podminky.urs.cz/item/CS_URS_2024_01/771591115" TargetMode="External"/><Relationship Id="rId232" Type="http://schemas.openxmlformats.org/officeDocument/2006/relationships/hyperlink" Target="https://podminky.urs.cz/item/CS_URS_2024_01/776991222" TargetMode="External"/><Relationship Id="rId253" Type="http://schemas.openxmlformats.org/officeDocument/2006/relationships/hyperlink" Target="https://podminky.urs.cz/item/CS_URS_2024_01/998786202" TargetMode="External"/><Relationship Id="rId27" Type="http://schemas.openxmlformats.org/officeDocument/2006/relationships/hyperlink" Target="https://podminky.urs.cz/item/CS_URS_2024_01/274353122" TargetMode="External"/><Relationship Id="rId48" Type="http://schemas.openxmlformats.org/officeDocument/2006/relationships/hyperlink" Target="https://podminky.urs.cz/item/CS_URS_2024_01/317321411" TargetMode="External"/><Relationship Id="rId69" Type="http://schemas.openxmlformats.org/officeDocument/2006/relationships/hyperlink" Target="https://podminky.urs.cz/item/CS_URS_2024_01/431123912" TargetMode="External"/><Relationship Id="rId113" Type="http://schemas.openxmlformats.org/officeDocument/2006/relationships/hyperlink" Target="https://podminky.urs.cz/item/CS_URS_2024_01/949311212" TargetMode="External"/><Relationship Id="rId134" Type="http://schemas.openxmlformats.org/officeDocument/2006/relationships/hyperlink" Target="https://podminky.urs.cz/item/CS_URS_2024_01/711161212"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831101" TargetMode="External"/><Relationship Id="rId176" Type="http://schemas.openxmlformats.org/officeDocument/2006/relationships/hyperlink" Target="https://podminky.urs.cz/item/CS_URS_2024_01/763131451" TargetMode="External"/><Relationship Id="rId197" Type="http://schemas.openxmlformats.org/officeDocument/2006/relationships/hyperlink" Target="https://podminky.urs.cz/item/CS_URS_2024_01/767627306" TargetMode="External"/><Relationship Id="rId201" Type="http://schemas.openxmlformats.org/officeDocument/2006/relationships/hyperlink" Target="https://podminky.urs.cz/item/CS_URS_2024_01/767881112" TargetMode="External"/><Relationship Id="rId222" Type="http://schemas.openxmlformats.org/officeDocument/2006/relationships/hyperlink" Target="https://podminky.urs.cz/item/CS_URS_2024_01/776121323" TargetMode="External"/><Relationship Id="rId243" Type="http://schemas.openxmlformats.org/officeDocument/2006/relationships/hyperlink" Target="https://podminky.urs.cz/item/CS_URS_2024_01/998781202" TargetMode="External"/><Relationship Id="rId17" Type="http://schemas.openxmlformats.org/officeDocument/2006/relationships/hyperlink" Target="https://podminky.urs.cz/item/CS_URS_2024_01/218121111" TargetMode="External"/><Relationship Id="rId38" Type="http://schemas.openxmlformats.org/officeDocument/2006/relationships/hyperlink" Target="https://podminky.urs.cz/item/CS_URS_2024_01/311236131" TargetMode="External"/><Relationship Id="rId59" Type="http://schemas.openxmlformats.org/officeDocument/2006/relationships/hyperlink" Target="https://podminky.urs.cz/item/CS_URS_2024_01/411321414" TargetMode="External"/><Relationship Id="rId103" Type="http://schemas.openxmlformats.org/officeDocument/2006/relationships/hyperlink" Target="https://podminky.urs.cz/item/CS_URS_2024_01/642942721" TargetMode="External"/><Relationship Id="rId124" Type="http://schemas.openxmlformats.org/officeDocument/2006/relationships/hyperlink" Target="https://podminky.urs.cz/item/CS_URS_2024_01/974032666" TargetMode="External"/><Relationship Id="rId70" Type="http://schemas.openxmlformats.org/officeDocument/2006/relationships/hyperlink" Target="https://podminky.urs.cz/item/CS_URS_2024_01/435123912" TargetMode="External"/><Relationship Id="rId91" Type="http://schemas.openxmlformats.org/officeDocument/2006/relationships/hyperlink" Target="https://podminky.urs.cz/item/CS_URS_2024_01/631311115" TargetMode="External"/><Relationship Id="rId145" Type="http://schemas.openxmlformats.org/officeDocument/2006/relationships/hyperlink" Target="https://podminky.urs.cz/item/CS_URS_2024_01/712363115" TargetMode="External"/><Relationship Id="rId166" Type="http://schemas.openxmlformats.org/officeDocument/2006/relationships/hyperlink" Target="https://podminky.urs.cz/item/CS_URS_2024_01/713141356" TargetMode="External"/><Relationship Id="rId187" Type="http://schemas.openxmlformats.org/officeDocument/2006/relationships/hyperlink" Target="https://podminky.urs.cz/item/CS_URS_2024_01/766660001" TargetMode="External"/><Relationship Id="rId1" Type="http://schemas.openxmlformats.org/officeDocument/2006/relationships/hyperlink" Target="https://podminky.urs.cz/item/CS_URS_2024_01/122151103" TargetMode="External"/><Relationship Id="rId212" Type="http://schemas.openxmlformats.org/officeDocument/2006/relationships/hyperlink" Target="https://podminky.urs.cz/item/CS_URS_2024_01/771591184" TargetMode="External"/><Relationship Id="rId233" Type="http://schemas.openxmlformats.org/officeDocument/2006/relationships/hyperlink" Target="https://podminky.urs.cz/item/CS_URS_2024_01/998776202" TargetMode="External"/><Relationship Id="rId254" Type="http://schemas.openxmlformats.org/officeDocument/2006/relationships/drawing" Target="../drawings/drawing2.xml"/><Relationship Id="rId28" Type="http://schemas.openxmlformats.org/officeDocument/2006/relationships/hyperlink" Target="https://podminky.urs.cz/item/CS_URS_2024_01/274361821" TargetMode="External"/><Relationship Id="rId49" Type="http://schemas.openxmlformats.org/officeDocument/2006/relationships/hyperlink" Target="https://podminky.urs.cz/item/CS_URS_2024_01/317351101" TargetMode="External"/><Relationship Id="rId114" Type="http://schemas.openxmlformats.org/officeDocument/2006/relationships/hyperlink" Target="https://podminky.urs.cz/item/CS_URS_2024_01/949311812" TargetMode="External"/><Relationship Id="rId60" Type="http://schemas.openxmlformats.org/officeDocument/2006/relationships/hyperlink" Target="https://podminky.urs.cz/item/CS_URS_2024_01/411351011" TargetMode="External"/><Relationship Id="rId81" Type="http://schemas.openxmlformats.org/officeDocument/2006/relationships/hyperlink" Target="https://podminky.urs.cz/item/CS_URS_2024_01/622211231" TargetMode="External"/><Relationship Id="rId135" Type="http://schemas.openxmlformats.org/officeDocument/2006/relationships/hyperlink" Target="https://podminky.urs.cz/item/CS_URS_2024_01/711161383" TargetMode="External"/><Relationship Id="rId156" Type="http://schemas.openxmlformats.org/officeDocument/2006/relationships/hyperlink" Target="https://podminky.urs.cz/item/CS_URS_2024_01/712841559" TargetMode="External"/><Relationship Id="rId177" Type="http://schemas.openxmlformats.org/officeDocument/2006/relationships/hyperlink" Target="https://podminky.urs.cz/item/CS_URS_2024_01/763131722" TargetMode="External"/><Relationship Id="rId198" Type="http://schemas.openxmlformats.org/officeDocument/2006/relationships/hyperlink" Target="https://podminky.urs.cz/item/CS_URS_2024_01/767627307" TargetMode="External"/><Relationship Id="rId202" Type="http://schemas.openxmlformats.org/officeDocument/2006/relationships/hyperlink" Target="https://podminky.urs.cz/item/CS_URS_2024_01/767881115" TargetMode="External"/><Relationship Id="rId223" Type="http://schemas.openxmlformats.org/officeDocument/2006/relationships/hyperlink" Target="https://podminky.urs.cz/item/CS_URS_2024_01/776141121" TargetMode="External"/><Relationship Id="rId244" Type="http://schemas.openxmlformats.org/officeDocument/2006/relationships/hyperlink" Target="https://podminky.urs.cz/item/CS_URS_2024_01/783009421" TargetMode="External"/><Relationship Id="rId18" Type="http://schemas.openxmlformats.org/officeDocument/2006/relationships/hyperlink" Target="https://podminky.urs.cz/item/CS_URS_2024_01/271532212" TargetMode="External"/><Relationship Id="rId39" Type="http://schemas.openxmlformats.org/officeDocument/2006/relationships/hyperlink" Target="https://podminky.urs.cz/item/CS_URS_2024_01/311238935" TargetMode="External"/><Relationship Id="rId50" Type="http://schemas.openxmlformats.org/officeDocument/2006/relationships/hyperlink" Target="https://podminky.urs.cz/item/CS_URS_2024_01/317351102" TargetMode="External"/><Relationship Id="rId104" Type="http://schemas.openxmlformats.org/officeDocument/2006/relationships/hyperlink" Target="https://podminky.urs.cz/item/CS_URS_2024_01/642945111" TargetMode="External"/><Relationship Id="rId125" Type="http://schemas.openxmlformats.org/officeDocument/2006/relationships/hyperlink" Target="https://podminky.urs.cz/item/CS_URS_2023_02/997013213" TargetMode="External"/><Relationship Id="rId146" Type="http://schemas.openxmlformats.org/officeDocument/2006/relationships/hyperlink" Target="https://podminky.urs.cz/item/CS_URS_2024_01/712363352" TargetMode="External"/><Relationship Id="rId167" Type="http://schemas.openxmlformats.org/officeDocument/2006/relationships/hyperlink" Target="https://podminky.urs.cz/item/CS_URS_2024_01/713141396" TargetMode="External"/><Relationship Id="rId188" Type="http://schemas.openxmlformats.org/officeDocument/2006/relationships/hyperlink" Target="https://podminky.urs.cz/item/CS_URS_2024_01/766660002" TargetMode="External"/><Relationship Id="rId71" Type="http://schemas.openxmlformats.org/officeDocument/2006/relationships/hyperlink" Target="https://podminky.urs.cz/item/CS_URS_2024_01/612131301" TargetMode="External"/><Relationship Id="rId92" Type="http://schemas.openxmlformats.org/officeDocument/2006/relationships/hyperlink" Target="https://podminky.urs.cz/item/CS_URS_2024_01/631319011" TargetMode="External"/><Relationship Id="rId213" Type="http://schemas.openxmlformats.org/officeDocument/2006/relationships/hyperlink" Target="https://podminky.urs.cz/item/CS_URS_2024_01/771591241" TargetMode="External"/><Relationship Id="rId234" Type="http://schemas.openxmlformats.org/officeDocument/2006/relationships/hyperlink" Target="https://podminky.urs.cz/item/CS_URS_2024_01/781111011" TargetMode="External"/><Relationship Id="rId2" Type="http://schemas.openxmlformats.org/officeDocument/2006/relationships/hyperlink" Target="https://podminky.urs.cz/item/CS_URS_2024_01/122251103" TargetMode="External"/><Relationship Id="rId29" Type="http://schemas.openxmlformats.org/officeDocument/2006/relationships/hyperlink" Target="https://podminky.urs.cz/item/CS_URS_2024_01/279113153" TargetMode="External"/><Relationship Id="rId40" Type="http://schemas.openxmlformats.org/officeDocument/2006/relationships/hyperlink" Target="https://podminky.urs.cz/item/CS_URS_2024_01/311238937" TargetMode="External"/><Relationship Id="rId115" Type="http://schemas.openxmlformats.org/officeDocument/2006/relationships/hyperlink" Target="https://podminky.urs.cz/item/CS_URS_2024_01/952901111" TargetMode="External"/><Relationship Id="rId136" Type="http://schemas.openxmlformats.org/officeDocument/2006/relationships/hyperlink" Target="https://podminky.urs.cz/item/CS_URS_2024_01/711161385" TargetMode="External"/><Relationship Id="rId157" Type="http://schemas.openxmlformats.org/officeDocument/2006/relationships/hyperlink" Target="https://podminky.urs.cz/item/CS_URS_2024_01/712861705" TargetMode="External"/><Relationship Id="rId178" Type="http://schemas.openxmlformats.org/officeDocument/2006/relationships/hyperlink" Target="https://podminky.urs.cz/item/CS_URS_2024_01/763172347" TargetMode="External"/><Relationship Id="rId61" Type="http://schemas.openxmlformats.org/officeDocument/2006/relationships/hyperlink" Target="https://podminky.urs.cz/item/CS_URS_2024_01/411351012" TargetMode="External"/><Relationship Id="rId82" Type="http://schemas.openxmlformats.org/officeDocument/2006/relationships/hyperlink" Target="https://podminky.urs.cz/item/CS_URS_2024_01/622221041" TargetMode="External"/><Relationship Id="rId199" Type="http://schemas.openxmlformats.org/officeDocument/2006/relationships/hyperlink" Target="https://podminky.urs.cz/item/CS_URS_2024_01/767627309" TargetMode="External"/><Relationship Id="rId203" Type="http://schemas.openxmlformats.org/officeDocument/2006/relationships/hyperlink" Target="https://podminky.urs.cz/item/CS_URS_2024_01/767881152" TargetMode="External"/><Relationship Id="rId19" Type="http://schemas.openxmlformats.org/officeDocument/2006/relationships/hyperlink" Target="https://podminky.urs.cz/item/CS_URS_2024_01/273321511" TargetMode="External"/><Relationship Id="rId224" Type="http://schemas.openxmlformats.org/officeDocument/2006/relationships/hyperlink" Target="https://podminky.urs.cz/item/CS_URS_2024_01/776141221" TargetMode="External"/><Relationship Id="rId245" Type="http://schemas.openxmlformats.org/officeDocument/2006/relationships/hyperlink" Target="https://podminky.urs.cz/item/CS_URS_2024_01/783823101" TargetMode="External"/><Relationship Id="rId30" Type="http://schemas.openxmlformats.org/officeDocument/2006/relationships/hyperlink" Target="https://podminky.urs.cz/item/CS_URS_2024_01/279113154"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3_02/997013509" TargetMode="External"/><Relationship Id="rId147" Type="http://schemas.openxmlformats.org/officeDocument/2006/relationships/hyperlink" Target="https://podminky.urs.cz/item/CS_URS_2024_01/712363353" TargetMode="External"/><Relationship Id="rId168" Type="http://schemas.openxmlformats.org/officeDocument/2006/relationships/hyperlink" Target="https://podminky.urs.cz/item/CS_URS_2024_01/998713202" TargetMode="External"/><Relationship Id="rId51" Type="http://schemas.openxmlformats.org/officeDocument/2006/relationships/hyperlink" Target="https://podminky.urs.cz/item/CS_URS_2024_01/317998132" TargetMode="External"/><Relationship Id="rId72" Type="http://schemas.openxmlformats.org/officeDocument/2006/relationships/hyperlink" Target="https://podminky.urs.cz/item/CS_URS_2024_01/612131321" TargetMode="External"/><Relationship Id="rId93" Type="http://schemas.openxmlformats.org/officeDocument/2006/relationships/hyperlink" Target="https://podminky.urs.cz/item/CS_URS_2024_01/631319171" TargetMode="External"/><Relationship Id="rId189" Type="http://schemas.openxmlformats.org/officeDocument/2006/relationships/hyperlink" Target="https://podminky.urs.cz/item/CS_URS_2024_01/766660011"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1591264" TargetMode="External"/><Relationship Id="rId235" Type="http://schemas.openxmlformats.org/officeDocument/2006/relationships/hyperlink" Target="https://podminky.urs.cz/item/CS_URS_2024_01/781121011"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711161386" TargetMode="External"/><Relationship Id="rId158" Type="http://schemas.openxmlformats.org/officeDocument/2006/relationships/hyperlink" Target="https://podminky.urs.cz/item/CS_URS_2024_01/712998005" TargetMode="External"/><Relationship Id="rId20" Type="http://schemas.openxmlformats.org/officeDocument/2006/relationships/hyperlink" Target="https://podminky.urs.cz/item/CS_URS_2024_01/273351121" TargetMode="External"/><Relationship Id="rId41" Type="http://schemas.openxmlformats.org/officeDocument/2006/relationships/hyperlink" Target="https://podminky.urs.cz/item/CS_URS_2024_01/317168022" TargetMode="External"/><Relationship Id="rId62" Type="http://schemas.openxmlformats.org/officeDocument/2006/relationships/hyperlink" Target="https://podminky.urs.cz/item/CS_URS_2024_01/411354333" TargetMode="External"/><Relationship Id="rId83" Type="http://schemas.openxmlformats.org/officeDocument/2006/relationships/hyperlink" Target="https://podminky.urs.cz/item/CS_URS_2024_01/622222001" TargetMode="External"/><Relationship Id="rId179" Type="http://schemas.openxmlformats.org/officeDocument/2006/relationships/hyperlink" Target="https://podminky.urs.cz/item/CS_URS_2024_01/763172377" TargetMode="External"/><Relationship Id="rId190" Type="http://schemas.openxmlformats.org/officeDocument/2006/relationships/hyperlink" Target="https://podminky.urs.cz/item/CS_URS_2024_01/766660021" TargetMode="External"/><Relationship Id="rId204" Type="http://schemas.openxmlformats.org/officeDocument/2006/relationships/hyperlink" Target="https://podminky.urs.cz/item/CS_URS_2024_01/998767202" TargetMode="External"/><Relationship Id="rId225" Type="http://schemas.openxmlformats.org/officeDocument/2006/relationships/hyperlink" Target="https://podminky.urs.cz/item/CS_URS_2024_01/776143131" TargetMode="External"/><Relationship Id="rId246" Type="http://schemas.openxmlformats.org/officeDocument/2006/relationships/hyperlink" Target="https://podminky.urs.cz/item/CS_URS_2024_01/783826615"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3_02/997013511" TargetMode="External"/><Relationship Id="rId10" Type="http://schemas.openxmlformats.org/officeDocument/2006/relationships/hyperlink" Target="https://podminky.urs.cz/item/CS_URS_2023_02/171251101" TargetMode="External"/><Relationship Id="rId31" Type="http://schemas.openxmlformats.org/officeDocument/2006/relationships/hyperlink" Target="https://podminky.urs.cz/item/CS_URS_2024_01/279321347" TargetMode="External"/><Relationship Id="rId52" Type="http://schemas.openxmlformats.org/officeDocument/2006/relationships/hyperlink" Target="https://podminky.urs.cz/item/CS_URS_2024_01/341321410" TargetMode="External"/><Relationship Id="rId73" Type="http://schemas.openxmlformats.org/officeDocument/2006/relationships/hyperlink" Target="https://podminky.urs.cz/item/CS_URS_2024_01/612321131" TargetMode="External"/><Relationship Id="rId94" Type="http://schemas.openxmlformats.org/officeDocument/2006/relationships/hyperlink" Target="https://podminky.urs.cz/item/CS_URS_2024_01/631319181" TargetMode="External"/><Relationship Id="rId148" Type="http://schemas.openxmlformats.org/officeDocument/2006/relationships/hyperlink" Target="https://podminky.urs.cz/item/CS_URS_2024_01/712363354" TargetMode="External"/><Relationship Id="rId169" Type="http://schemas.openxmlformats.org/officeDocument/2006/relationships/hyperlink" Target="https://podminky.urs.cz/item/CS_URS_2024_01/742210121" TargetMode="External"/><Relationship Id="rId4" Type="http://schemas.openxmlformats.org/officeDocument/2006/relationships/hyperlink" Target="https://podminky.urs.cz/item/CS_URS_2024_01/132251254" TargetMode="External"/><Relationship Id="rId180" Type="http://schemas.openxmlformats.org/officeDocument/2006/relationships/hyperlink" Target="https://podminky.urs.cz/item/CS_URS_2023_02/763221121R" TargetMode="External"/><Relationship Id="rId215" Type="http://schemas.openxmlformats.org/officeDocument/2006/relationships/hyperlink" Target="https://podminky.urs.cz/item/CS_URS_2024_01/771592011" TargetMode="External"/><Relationship Id="rId236" Type="http://schemas.openxmlformats.org/officeDocument/2006/relationships/hyperlink" Target="https://podminky.urs.cz/item/CS_URS_2024_01/78113111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3_02/721194105" TargetMode="External"/><Relationship Id="rId21" Type="http://schemas.openxmlformats.org/officeDocument/2006/relationships/hyperlink" Target="https://podminky.urs.cz/item/CS_URS_2023_02/721174043" TargetMode="External"/><Relationship Id="rId42" Type="http://schemas.openxmlformats.org/officeDocument/2006/relationships/hyperlink" Target="https://podminky.urs.cz/item/CS_URS_2023_02/722130236" TargetMode="External"/><Relationship Id="rId47" Type="http://schemas.openxmlformats.org/officeDocument/2006/relationships/hyperlink" Target="https://podminky.urs.cz/item/CS_URS_2023_02/722174006" TargetMode="External"/><Relationship Id="rId63" Type="http://schemas.openxmlformats.org/officeDocument/2006/relationships/hyperlink" Target="https://podminky.urs.cz/item/CS_URS_2023_02/722220236" TargetMode="External"/><Relationship Id="rId68" Type="http://schemas.openxmlformats.org/officeDocument/2006/relationships/hyperlink" Target="https://podminky.urs.cz/item/CS_URS_2023_02/722232122" TargetMode="External"/><Relationship Id="rId84" Type="http://schemas.openxmlformats.org/officeDocument/2006/relationships/hyperlink" Target="https://podminky.urs.cz/item/CS_URS_2023_02/725119125" TargetMode="External"/><Relationship Id="rId89" Type="http://schemas.openxmlformats.org/officeDocument/2006/relationships/hyperlink" Target="https://podminky.urs.cz/item/CS_URS_2023_02/725291662" TargetMode="External"/><Relationship Id="rId112" Type="http://schemas.openxmlformats.org/officeDocument/2006/relationships/hyperlink" Target="https://podminky.urs.cz/item/CS_URS_2023_02/726191002" TargetMode="External"/><Relationship Id="rId16" Type="http://schemas.openxmlformats.org/officeDocument/2006/relationships/hyperlink" Target="https://podminky.urs.cz/item/CS_URS_2023_02/721173405" TargetMode="External"/><Relationship Id="rId107" Type="http://schemas.openxmlformats.org/officeDocument/2006/relationships/hyperlink" Target="https://podminky.urs.cz/item/CS_URS_2023_02/726131001" TargetMode="External"/><Relationship Id="rId11" Type="http://schemas.openxmlformats.org/officeDocument/2006/relationships/hyperlink" Target="https://podminky.urs.cz/item/CS_URS_2023_02/451541111" TargetMode="External"/><Relationship Id="rId32" Type="http://schemas.openxmlformats.org/officeDocument/2006/relationships/hyperlink" Target="https://podminky.urs.cz/item/CS_URS_2023_02/721241102" TargetMode="External"/><Relationship Id="rId37" Type="http://schemas.openxmlformats.org/officeDocument/2006/relationships/hyperlink" Target="https://podminky.urs.cz/item/CS_URS_2023_02/998721201" TargetMode="External"/><Relationship Id="rId53" Type="http://schemas.openxmlformats.org/officeDocument/2006/relationships/hyperlink" Target="https://podminky.urs.cz/item/CS_URS_2023_02/722181242" TargetMode="External"/><Relationship Id="rId58" Type="http://schemas.openxmlformats.org/officeDocument/2006/relationships/hyperlink" Target="https://podminky.urs.cz/item/CS_URS_2023_02/722220231" TargetMode="External"/><Relationship Id="rId74" Type="http://schemas.openxmlformats.org/officeDocument/2006/relationships/hyperlink" Target="https://podminky.urs.cz/item/CS_URS_2023_02/722234265" TargetMode="External"/><Relationship Id="rId79" Type="http://schemas.openxmlformats.org/officeDocument/2006/relationships/hyperlink" Target="https://podminky.urs.cz/item/CS_URS_2023_02/871211211" TargetMode="External"/><Relationship Id="rId102" Type="http://schemas.openxmlformats.org/officeDocument/2006/relationships/hyperlink" Target="https://podminky.urs.cz/item/CS_URS_2023_02/725859102" TargetMode="External"/><Relationship Id="rId5" Type="http://schemas.openxmlformats.org/officeDocument/2006/relationships/hyperlink" Target="https://podminky.urs.cz/item/CS_URS_2023_02/162706111" TargetMode="External"/><Relationship Id="rId90" Type="http://schemas.openxmlformats.org/officeDocument/2006/relationships/hyperlink" Target="https://podminky.urs.cz/item/CS_URS_2023_02/725291673" TargetMode="External"/><Relationship Id="rId95" Type="http://schemas.openxmlformats.org/officeDocument/2006/relationships/hyperlink" Target="https://podminky.urs.cz/item/CS_URS_2023_02/725821325" TargetMode="External"/><Relationship Id="rId22" Type="http://schemas.openxmlformats.org/officeDocument/2006/relationships/hyperlink" Target="https://podminky.urs.cz/item/CS_URS_2023_02/721174044" TargetMode="External"/><Relationship Id="rId27" Type="http://schemas.openxmlformats.org/officeDocument/2006/relationships/hyperlink" Target="https://podminky.urs.cz/item/CS_URS_2023_02/721194109" TargetMode="External"/><Relationship Id="rId43" Type="http://schemas.openxmlformats.org/officeDocument/2006/relationships/hyperlink" Target="https://podminky.urs.cz/item/CS_URS_2023_02/722174002" TargetMode="External"/><Relationship Id="rId48" Type="http://schemas.openxmlformats.org/officeDocument/2006/relationships/hyperlink" Target="https://podminky.urs.cz/item/CS_URS_2023_02/722174007" TargetMode="External"/><Relationship Id="rId64" Type="http://schemas.openxmlformats.org/officeDocument/2006/relationships/hyperlink" Target="https://podminky.urs.cz/item/CS_URS_2023_02/722224116" TargetMode="External"/><Relationship Id="rId69" Type="http://schemas.openxmlformats.org/officeDocument/2006/relationships/hyperlink" Target="https://podminky.urs.cz/item/CS_URS_2023_02/722232123" TargetMode="External"/><Relationship Id="rId113" Type="http://schemas.openxmlformats.org/officeDocument/2006/relationships/hyperlink" Target="https://podminky.urs.cz/item/CS_URS_2023_02/998726211" TargetMode="External"/><Relationship Id="rId80" Type="http://schemas.openxmlformats.org/officeDocument/2006/relationships/hyperlink" Target="https://podminky.urs.cz/item/CS_URS_2023_02/998722202" TargetMode="External"/><Relationship Id="rId85" Type="http://schemas.openxmlformats.org/officeDocument/2006/relationships/hyperlink" Target="https://podminky.urs.cz/item/CS_URS_2023_02/725119131" TargetMode="External"/><Relationship Id="rId12" Type="http://schemas.openxmlformats.org/officeDocument/2006/relationships/hyperlink" Target="https://podminky.urs.cz/item/CS_URS_2023_02/721173401" TargetMode="External"/><Relationship Id="rId17" Type="http://schemas.openxmlformats.org/officeDocument/2006/relationships/hyperlink" Target="https://podminky.urs.cz/item/CS_URS_2023_02/721174024" TargetMode="External"/><Relationship Id="rId33" Type="http://schemas.openxmlformats.org/officeDocument/2006/relationships/hyperlink" Target="https://podminky.urs.cz/item/CS_URS_2023_02/721273152" TargetMode="External"/><Relationship Id="rId38" Type="http://schemas.openxmlformats.org/officeDocument/2006/relationships/hyperlink" Target="https://podminky.urs.cz/item/CS_URS_2023_02/998721292" TargetMode="External"/><Relationship Id="rId59" Type="http://schemas.openxmlformats.org/officeDocument/2006/relationships/hyperlink" Target="https://podminky.urs.cz/item/CS_URS_2023_02/722220232" TargetMode="External"/><Relationship Id="rId103" Type="http://schemas.openxmlformats.org/officeDocument/2006/relationships/hyperlink" Target="https://podminky.urs.cz/item/CS_URS_2023_02/725862103" TargetMode="External"/><Relationship Id="rId108" Type="http://schemas.openxmlformats.org/officeDocument/2006/relationships/hyperlink" Target="https://podminky.urs.cz/item/CS_URS_2023_02/726131002" TargetMode="External"/><Relationship Id="rId54" Type="http://schemas.openxmlformats.org/officeDocument/2006/relationships/hyperlink" Target="https://podminky.urs.cz/item/CS_URS_2023_02/722181252" TargetMode="External"/><Relationship Id="rId70" Type="http://schemas.openxmlformats.org/officeDocument/2006/relationships/hyperlink" Target="https://podminky.urs.cz/item/CS_URS_2023_02/722232124" TargetMode="External"/><Relationship Id="rId75" Type="http://schemas.openxmlformats.org/officeDocument/2006/relationships/hyperlink" Target="https://podminky.urs.cz/item/CS_URS_2023_02/722250143" TargetMode="External"/><Relationship Id="rId91" Type="http://schemas.openxmlformats.org/officeDocument/2006/relationships/hyperlink" Target="https://podminky.urs.cz/item/CS_URS_2023_02/725319111" TargetMode="External"/><Relationship Id="rId96" Type="http://schemas.openxmlformats.org/officeDocument/2006/relationships/hyperlink" Target="https://podminky.urs.cz/item/CS_URS_2023_02/7258291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3404" TargetMode="External"/><Relationship Id="rId23" Type="http://schemas.openxmlformats.org/officeDocument/2006/relationships/hyperlink" Target="https://podminky.urs.cz/item/CS_URS_2023_02/721174045" TargetMode="External"/><Relationship Id="rId28" Type="http://schemas.openxmlformats.org/officeDocument/2006/relationships/hyperlink" Target="https://podminky.urs.cz/item/CS_URS_2023_02/721211421" TargetMode="External"/><Relationship Id="rId36" Type="http://schemas.openxmlformats.org/officeDocument/2006/relationships/hyperlink" Target="https://podminky.urs.cz/item/CS_URS_2023_02/721290112" TargetMode="External"/><Relationship Id="rId49" Type="http://schemas.openxmlformats.org/officeDocument/2006/relationships/hyperlink" Target="https://podminky.urs.cz/item/CS_URS_2023_02/722181231" TargetMode="External"/><Relationship Id="rId57" Type="http://schemas.openxmlformats.org/officeDocument/2006/relationships/hyperlink" Target="https://podminky.urs.cz/item/CS_URS_2023_02/722220111" TargetMode="External"/><Relationship Id="rId106" Type="http://schemas.openxmlformats.org/officeDocument/2006/relationships/hyperlink" Target="https://podminky.urs.cz/item/CS_URS_2023_02/998725293" TargetMode="External"/><Relationship Id="rId114" Type="http://schemas.openxmlformats.org/officeDocument/2006/relationships/hyperlink" Target="https://podminky.urs.cz/item/CS_URS_2023_02/998726293" TargetMode="External"/><Relationship Id="rId10" Type="http://schemas.openxmlformats.org/officeDocument/2006/relationships/hyperlink" Target="https://podminky.urs.cz/item/CS_URS_2023_02/215901101" TargetMode="External"/><Relationship Id="rId31" Type="http://schemas.openxmlformats.org/officeDocument/2006/relationships/hyperlink" Target="https://podminky.urs.cz/item/CS_URS_2023_02/721233112" TargetMode="External"/><Relationship Id="rId44" Type="http://schemas.openxmlformats.org/officeDocument/2006/relationships/hyperlink" Target="https://podminky.urs.cz/item/CS_URS_2023_02/722174003" TargetMode="External"/><Relationship Id="rId52" Type="http://schemas.openxmlformats.org/officeDocument/2006/relationships/hyperlink" Target="https://podminky.urs.cz/item/CS_URS_2023_02/722181241" TargetMode="External"/><Relationship Id="rId60" Type="http://schemas.openxmlformats.org/officeDocument/2006/relationships/hyperlink" Target="https://podminky.urs.cz/item/CS_URS_2023_02/722220233" TargetMode="External"/><Relationship Id="rId65" Type="http://schemas.openxmlformats.org/officeDocument/2006/relationships/hyperlink" Target="https://podminky.urs.cz/item/CS_URS_2023_02/722231074" TargetMode="External"/><Relationship Id="rId73" Type="http://schemas.openxmlformats.org/officeDocument/2006/relationships/hyperlink" Target="https://podminky.urs.cz/item/CS_URS_2023_02/722232127" TargetMode="External"/><Relationship Id="rId78" Type="http://schemas.openxmlformats.org/officeDocument/2006/relationships/hyperlink" Target="https://podminky.urs.cz/item/CS_URS_2023_02/722290234" TargetMode="External"/><Relationship Id="rId81" Type="http://schemas.openxmlformats.org/officeDocument/2006/relationships/hyperlink" Target="https://podminky.urs.cz/item/CS_URS_2023_02/998722292" TargetMode="External"/><Relationship Id="rId86" Type="http://schemas.openxmlformats.org/officeDocument/2006/relationships/hyperlink" Target="https://podminky.urs.cz/item/CS_URS_2023_02/725219102" TargetMode="External"/><Relationship Id="rId94" Type="http://schemas.openxmlformats.org/officeDocument/2006/relationships/hyperlink" Target="https://podminky.urs.cz/item/CS_URS_2023_02/725813111" TargetMode="External"/><Relationship Id="rId99" Type="http://schemas.openxmlformats.org/officeDocument/2006/relationships/hyperlink" Target="https://podminky.urs.cz/item/CS_URS_2023_02/725829131" TargetMode="External"/><Relationship Id="rId101" Type="http://schemas.openxmlformats.org/officeDocument/2006/relationships/hyperlink" Target="https://podminky.urs.cz/item/CS_URS_2023_02/725849413"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3" Type="http://schemas.openxmlformats.org/officeDocument/2006/relationships/hyperlink" Target="https://podminky.urs.cz/item/CS_URS_2023_02/721173402" TargetMode="External"/><Relationship Id="rId18" Type="http://schemas.openxmlformats.org/officeDocument/2006/relationships/hyperlink" Target="https://podminky.urs.cz/item/CS_URS_2023_02/721174025" TargetMode="External"/><Relationship Id="rId39" Type="http://schemas.openxmlformats.org/officeDocument/2006/relationships/hyperlink" Target="https://podminky.urs.cz/item/CS_URS_2023_02/722130233" TargetMode="External"/><Relationship Id="rId109" Type="http://schemas.openxmlformats.org/officeDocument/2006/relationships/hyperlink" Target="https://podminky.urs.cz/item/CS_URS_2023_02/726131031" TargetMode="External"/><Relationship Id="rId34" Type="http://schemas.openxmlformats.org/officeDocument/2006/relationships/hyperlink" Target="https://podminky.urs.cz/item/CS_URS_2023_02/721273153" TargetMode="External"/><Relationship Id="rId50" Type="http://schemas.openxmlformats.org/officeDocument/2006/relationships/hyperlink" Target="https://podminky.urs.cz/item/CS_URS_2023_02/722181232" TargetMode="External"/><Relationship Id="rId55" Type="http://schemas.openxmlformats.org/officeDocument/2006/relationships/hyperlink" Target="https://podminky.urs.cz/item/CS_URS_2023_02/722181253" TargetMode="External"/><Relationship Id="rId76" Type="http://schemas.openxmlformats.org/officeDocument/2006/relationships/hyperlink" Target="https://podminky.urs.cz/item/CS_URS_2023_02/722263215" TargetMode="External"/><Relationship Id="rId97" Type="http://schemas.openxmlformats.org/officeDocument/2006/relationships/hyperlink" Target="https://podminky.urs.cz/item/CS_URS_2023_02/725829111" TargetMode="External"/><Relationship Id="rId104" Type="http://schemas.openxmlformats.org/officeDocument/2006/relationships/hyperlink" Target="https://podminky.urs.cz/item/CS_URS_2023_02/725869101"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2232125" TargetMode="External"/><Relationship Id="rId92" Type="http://schemas.openxmlformats.org/officeDocument/2006/relationships/hyperlink" Target="https://podminky.urs.cz/item/CS_URS_2023_02/725339111" TargetMode="External"/><Relationship Id="rId2" Type="http://schemas.openxmlformats.org/officeDocument/2006/relationships/hyperlink" Target="https://podminky.urs.cz/item/CS_URS_2023_02/151101101" TargetMode="External"/><Relationship Id="rId29" Type="http://schemas.openxmlformats.org/officeDocument/2006/relationships/hyperlink" Target="https://podminky.urs.cz/item/CS_URS_2023_02/721212123" TargetMode="External"/><Relationship Id="rId24" Type="http://schemas.openxmlformats.org/officeDocument/2006/relationships/hyperlink" Target="https://podminky.urs.cz/item/CS_URS_2023_02/721194103" TargetMode="External"/><Relationship Id="rId40" Type="http://schemas.openxmlformats.org/officeDocument/2006/relationships/hyperlink" Target="https://podminky.urs.cz/item/CS_URS_2023_02/722130234" TargetMode="External"/><Relationship Id="rId45" Type="http://schemas.openxmlformats.org/officeDocument/2006/relationships/hyperlink" Target="https://podminky.urs.cz/item/CS_URS_2023_02/722174004" TargetMode="External"/><Relationship Id="rId66" Type="http://schemas.openxmlformats.org/officeDocument/2006/relationships/hyperlink" Target="https://podminky.urs.cz/item/CS_URS_2023_02/722231076" TargetMode="External"/><Relationship Id="rId87" Type="http://schemas.openxmlformats.org/officeDocument/2006/relationships/hyperlink" Target="https://podminky.urs.cz/item/CS_URS_2023_02/725229103" TargetMode="External"/><Relationship Id="rId110" Type="http://schemas.openxmlformats.org/officeDocument/2006/relationships/hyperlink" Target="https://podminky.urs.cz/item/CS_URS_2023_02/726131041" TargetMode="External"/><Relationship Id="rId115" Type="http://schemas.openxmlformats.org/officeDocument/2006/relationships/hyperlink" Target="https://podminky.urs.cz/item/CS_URS_2023_02/734411103" TargetMode="External"/><Relationship Id="rId61" Type="http://schemas.openxmlformats.org/officeDocument/2006/relationships/hyperlink" Target="https://podminky.urs.cz/item/CS_URS_2023_02/722220234" TargetMode="External"/><Relationship Id="rId82" Type="http://schemas.openxmlformats.org/officeDocument/2006/relationships/hyperlink" Target="https://podminky.urs.cz/item/CS_URS_2023_02/724233005" TargetMode="External"/><Relationship Id="rId19" Type="http://schemas.openxmlformats.org/officeDocument/2006/relationships/hyperlink" Target="https://podminky.urs.cz/item/CS_URS_2023_02/721174041" TargetMode="External"/><Relationship Id="rId14" Type="http://schemas.openxmlformats.org/officeDocument/2006/relationships/hyperlink" Target="https://podminky.urs.cz/item/CS_URS_2023_02/721173403" TargetMode="External"/><Relationship Id="rId30" Type="http://schemas.openxmlformats.org/officeDocument/2006/relationships/hyperlink" Target="https://podminky.urs.cz/item/CS_URS_2023_02/721226511" TargetMode="External"/><Relationship Id="rId35" Type="http://schemas.openxmlformats.org/officeDocument/2006/relationships/hyperlink" Target="https://podminky.urs.cz/item/CS_URS_2023_02/721290111" TargetMode="External"/><Relationship Id="rId56" Type="http://schemas.openxmlformats.org/officeDocument/2006/relationships/hyperlink" Target="https://podminky.urs.cz/item/CS_URS_2023_02/722190401" TargetMode="External"/><Relationship Id="rId77" Type="http://schemas.openxmlformats.org/officeDocument/2006/relationships/hyperlink" Target="https://podminky.urs.cz/item/CS_URS_2023_02/722290226" TargetMode="External"/><Relationship Id="rId100" Type="http://schemas.openxmlformats.org/officeDocument/2006/relationships/hyperlink" Target="https://podminky.urs.cz/item/CS_URS_2023_02/725849411" TargetMode="External"/><Relationship Id="rId105" Type="http://schemas.openxmlformats.org/officeDocument/2006/relationships/hyperlink" Target="https://podminky.urs.cz/item/CS_URS_2023_02/998725202" TargetMode="External"/><Relationship Id="rId8" Type="http://schemas.openxmlformats.org/officeDocument/2006/relationships/hyperlink" Target="https://podminky.urs.cz/item/CS_URS_2023_02/174211101" TargetMode="External"/><Relationship Id="rId51" Type="http://schemas.openxmlformats.org/officeDocument/2006/relationships/hyperlink" Target="https://podminky.urs.cz/item/CS_URS_2023_02/722181233" TargetMode="External"/><Relationship Id="rId72" Type="http://schemas.openxmlformats.org/officeDocument/2006/relationships/hyperlink" Target="https://podminky.urs.cz/item/CS_URS_2023_02/722232126" TargetMode="External"/><Relationship Id="rId93" Type="http://schemas.openxmlformats.org/officeDocument/2006/relationships/hyperlink" Target="https://podminky.urs.cz/item/CS_URS_2023_02/725532342" TargetMode="External"/><Relationship Id="rId98" Type="http://schemas.openxmlformats.org/officeDocument/2006/relationships/hyperlink" Target="https://podminky.urs.cz/item/CS_URS_2023_02/725829112" TargetMode="External"/><Relationship Id="rId3" Type="http://schemas.openxmlformats.org/officeDocument/2006/relationships/hyperlink" Target="https://podminky.urs.cz/item/CS_URS_2023_02/151101111" TargetMode="External"/><Relationship Id="rId25" Type="http://schemas.openxmlformats.org/officeDocument/2006/relationships/hyperlink" Target="https://podminky.urs.cz/item/CS_URS_2023_02/721194104" TargetMode="External"/><Relationship Id="rId46" Type="http://schemas.openxmlformats.org/officeDocument/2006/relationships/hyperlink" Target="https://podminky.urs.cz/item/CS_URS_2023_02/722174005" TargetMode="External"/><Relationship Id="rId67" Type="http://schemas.openxmlformats.org/officeDocument/2006/relationships/hyperlink" Target="https://podminky.urs.cz/item/CS_URS_2023_02/722231222" TargetMode="External"/><Relationship Id="rId116" Type="http://schemas.openxmlformats.org/officeDocument/2006/relationships/drawing" Target="../drawings/drawing3.xml"/><Relationship Id="rId20" Type="http://schemas.openxmlformats.org/officeDocument/2006/relationships/hyperlink" Target="https://podminky.urs.cz/item/CS_URS_2023_02/721174042" TargetMode="External"/><Relationship Id="rId41" Type="http://schemas.openxmlformats.org/officeDocument/2006/relationships/hyperlink" Target="https://podminky.urs.cz/item/CS_URS_2023_02/722130235" TargetMode="External"/><Relationship Id="rId62" Type="http://schemas.openxmlformats.org/officeDocument/2006/relationships/hyperlink" Target="https://podminky.urs.cz/item/CS_URS_2023_02/722220235" TargetMode="External"/><Relationship Id="rId83" Type="http://schemas.openxmlformats.org/officeDocument/2006/relationships/hyperlink" Target="https://podminky.urs.cz/item/CS_URS_2023_02/725119102" TargetMode="External"/><Relationship Id="rId88" Type="http://schemas.openxmlformats.org/officeDocument/2006/relationships/hyperlink" Target="https://podminky.urs.cz/item/CS_URS_2023_02/725244904" TargetMode="External"/><Relationship Id="rId111" Type="http://schemas.openxmlformats.org/officeDocument/2006/relationships/hyperlink" Target="https://podminky.urs.cz/item/CS_URS_2023_02/72619100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6" TargetMode="External"/><Relationship Id="rId26" Type="http://schemas.openxmlformats.org/officeDocument/2006/relationships/hyperlink" Target="https://podminky.urs.cz/item/CS_URS_2023_02/998733201" TargetMode="External"/><Relationship Id="rId39" Type="http://schemas.openxmlformats.org/officeDocument/2006/relationships/hyperlink" Target="https://podminky.urs.cz/item/CS_URS_2023_02/998734293" TargetMode="External"/><Relationship Id="rId21" Type="http://schemas.openxmlformats.org/officeDocument/2006/relationships/hyperlink" Target="https://podminky.urs.cz/item/CS_URS_2023_02/733224222" TargetMode="External"/><Relationship Id="rId34" Type="http://schemas.openxmlformats.org/officeDocument/2006/relationships/hyperlink" Target="https://podminky.urs.cz/item/CS_URS_2023_02/734292776" TargetMode="External"/><Relationship Id="rId42" Type="http://schemas.openxmlformats.org/officeDocument/2006/relationships/hyperlink" Target="https://podminky.urs.cz/item/CS_URS_2023_01/735511039" TargetMode="External"/><Relationship Id="rId47" Type="http://schemas.openxmlformats.org/officeDocument/2006/relationships/hyperlink" Target="https://podminky.urs.cz/item/CS_URS_2023_02/735000911" TargetMode="External"/><Relationship Id="rId50" Type="http://schemas.openxmlformats.org/officeDocument/2006/relationships/hyperlink" Target="https://podminky.urs.cz/item/CS_URS_2023_02/735511086"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4" TargetMode="External"/><Relationship Id="rId29" Type="http://schemas.openxmlformats.org/officeDocument/2006/relationships/hyperlink" Target="https://podminky.urs.cz/item/CS_URS_2023_02/734242416" TargetMode="External"/><Relationship Id="rId11" Type="http://schemas.openxmlformats.org/officeDocument/2006/relationships/hyperlink" Target="https://podminky.urs.cz/item/CS_URS_2023_02/732331617" TargetMode="External"/><Relationship Id="rId24" Type="http://schemas.openxmlformats.org/officeDocument/2006/relationships/hyperlink" Target="https://podminky.urs.cz/item/CS_URS_2023_02/733291101" TargetMode="External"/><Relationship Id="rId32" Type="http://schemas.openxmlformats.org/officeDocument/2006/relationships/hyperlink" Target="https://podminky.urs.cz/item/CS_URS_2023_02/734291266" TargetMode="External"/><Relationship Id="rId37" Type="http://schemas.openxmlformats.org/officeDocument/2006/relationships/hyperlink" Target="https://podminky.urs.cz/item/CS_URS_2023_02/734421112" TargetMode="External"/><Relationship Id="rId40" Type="http://schemas.openxmlformats.org/officeDocument/2006/relationships/hyperlink" Target="https://podminky.urs.cz/item/CS_URS_2023_02/735191910" TargetMode="External"/><Relationship Id="rId45" Type="http://schemas.openxmlformats.org/officeDocument/2006/relationships/hyperlink" Target="https://podminky.urs.cz/item/CS_URS_2023_02/735511062" TargetMode="External"/><Relationship Id="rId53" Type="http://schemas.openxmlformats.org/officeDocument/2006/relationships/hyperlink" Target="https://podminky.urs.cz/item/CS_URS_2023_02/735511105" TargetMode="External"/><Relationship Id="rId5" Type="http://schemas.openxmlformats.org/officeDocument/2006/relationships/hyperlink" Target="https://podminky.urs.cz/item/CS_URS_2023_02/998713293" TargetMode="External"/><Relationship Id="rId19" Type="http://schemas.openxmlformats.org/officeDocument/2006/relationships/hyperlink" Target="https://podminky.urs.cz/item/CS_URS_2023_02/733224205"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25" TargetMode="External"/><Relationship Id="rId27" Type="http://schemas.openxmlformats.org/officeDocument/2006/relationships/hyperlink" Target="https://podminky.urs.cz/item/CS_URS_2023_02/998733293" TargetMode="External"/><Relationship Id="rId30" Type="http://schemas.openxmlformats.org/officeDocument/2006/relationships/hyperlink" Target="https://podminky.urs.cz/item/CS_URS_2023_02/734251211" TargetMode="External"/><Relationship Id="rId35" Type="http://schemas.openxmlformats.org/officeDocument/2006/relationships/hyperlink" Target="https://podminky.urs.cz/item/CS_URS_2023_02/734411127" TargetMode="External"/><Relationship Id="rId43" Type="http://schemas.openxmlformats.org/officeDocument/2006/relationships/hyperlink" Target="https://podminky.urs.cz/item/CS_URS_2023_01/735511054" TargetMode="External"/><Relationship Id="rId48" Type="http://schemas.openxmlformats.org/officeDocument/2006/relationships/hyperlink" Target="https://podminky.urs.cz/item/CS_URS_2023_02/735000912"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511087" TargetMode="External"/><Relationship Id="rId3" Type="http://schemas.openxmlformats.org/officeDocument/2006/relationships/hyperlink" Target="https://podminky.urs.cz/item/CS_URS_2023_02/733390104"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5" TargetMode="External"/><Relationship Id="rId25" Type="http://schemas.openxmlformats.org/officeDocument/2006/relationships/hyperlink" Target="https://podminky.urs.cz/item/CS_URS_2023_02/733291102" TargetMode="External"/><Relationship Id="rId33" Type="http://schemas.openxmlformats.org/officeDocument/2006/relationships/hyperlink" Target="https://podminky.urs.cz/item/CS_URS_2023_02/734291316" TargetMode="External"/><Relationship Id="rId38" Type="http://schemas.openxmlformats.org/officeDocument/2006/relationships/hyperlink" Target="https://podminky.urs.cz/item/CS_URS_2023_02/998734201" TargetMode="External"/><Relationship Id="rId46" Type="http://schemas.openxmlformats.org/officeDocument/2006/relationships/hyperlink" Target="https://podminky.urs.cz/item/CS_URS_2023_02/735511063" TargetMode="External"/><Relationship Id="rId20" Type="http://schemas.openxmlformats.org/officeDocument/2006/relationships/hyperlink" Target="https://podminky.urs.cz/item/CS_URS_2023_02/733224207" TargetMode="External"/><Relationship Id="rId41" Type="http://schemas.openxmlformats.org/officeDocument/2006/relationships/hyperlink" Target="https://podminky.urs.cz/item/CS_URS_2023_02/735511006" TargetMode="External"/><Relationship Id="rId54" Type="http://schemas.openxmlformats.org/officeDocument/2006/relationships/hyperlink" Target="https://podminky.urs.cz/item/CS_URS_2023_02/735511108"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7" TargetMode="External"/><Relationship Id="rId28" Type="http://schemas.openxmlformats.org/officeDocument/2006/relationships/hyperlink" Target="https://podminky.urs.cz/item/CS_URS_2023_02/734211120" TargetMode="External"/><Relationship Id="rId36" Type="http://schemas.openxmlformats.org/officeDocument/2006/relationships/hyperlink" Target="https://podminky.urs.cz/item/CS_URS_2023_02/734421102" TargetMode="External"/><Relationship Id="rId49" Type="http://schemas.openxmlformats.org/officeDocument/2006/relationships/hyperlink" Target="https://podminky.urs.cz/item/CS_URS_2023_02/735191905" TargetMode="External"/><Relationship Id="rId57" Type="http://schemas.openxmlformats.org/officeDocument/2006/relationships/drawing" Target="../drawings/drawing4.xml"/><Relationship Id="rId10" Type="http://schemas.openxmlformats.org/officeDocument/2006/relationships/hyperlink" Target="https://podminky.urs.cz/item/CS_URS_2023_02/732231003" TargetMode="External"/><Relationship Id="rId31" Type="http://schemas.openxmlformats.org/officeDocument/2006/relationships/hyperlink" Target="https://podminky.urs.cz/item/CS_URS_2023_02/734291123" TargetMode="External"/><Relationship Id="rId44" Type="http://schemas.openxmlformats.org/officeDocument/2006/relationships/hyperlink" Target="https://podminky.urs.cz/item/CS_URS_2023_01/735511061" TargetMode="External"/><Relationship Id="rId52" Type="http://schemas.openxmlformats.org/officeDocument/2006/relationships/hyperlink" Target="https://podminky.urs.cz/item/CS_URS_2023_02/735511089"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741122145" TargetMode="External"/><Relationship Id="rId18" Type="http://schemas.openxmlformats.org/officeDocument/2006/relationships/hyperlink" Target="https://podminky.urs.cz/item/CS_URS_2024_01/741310121" TargetMode="External"/><Relationship Id="rId26" Type="http://schemas.openxmlformats.org/officeDocument/2006/relationships/hyperlink" Target="https://podminky.urs.cz/item/CS_URS_2024_01/741313001" TargetMode="External"/><Relationship Id="rId39" Type="http://schemas.openxmlformats.org/officeDocument/2006/relationships/hyperlink" Target="https://podminky.urs.cz/item/CS_URS_2024_01/741420021"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372112" TargetMode="External"/><Relationship Id="rId42" Type="http://schemas.openxmlformats.org/officeDocument/2006/relationships/hyperlink" Target="https://podminky.urs.cz/item/CS_URS_2024_01/741420083" TargetMode="External"/><Relationship Id="rId47" Type="http://schemas.openxmlformats.org/officeDocument/2006/relationships/hyperlink" Target="https://podminky.urs.cz/item/CS_URS_2024_01/741820013" TargetMode="External"/><Relationship Id="rId50" Type="http://schemas.openxmlformats.org/officeDocument/2006/relationships/hyperlink" Target="https://podminky.urs.cz/item/CS_URS_2023_01/998741202" TargetMode="External"/><Relationship Id="rId7" Type="http://schemas.openxmlformats.org/officeDocument/2006/relationships/hyperlink" Target="https://podminky.urs.cz/item/CS_URS_2024_01/7411220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101" TargetMode="External"/><Relationship Id="rId29" Type="http://schemas.openxmlformats.org/officeDocument/2006/relationships/hyperlink" Target="https://podminky.urs.cz/item/CS_URS_2024_01/741313005" TargetMode="External"/><Relationship Id="rId11" Type="http://schemas.openxmlformats.org/officeDocument/2006/relationships/hyperlink" Target="https://podminky.urs.cz/item/CS_URS_2024_01/741122142" TargetMode="External"/><Relationship Id="rId24" Type="http://schemas.openxmlformats.org/officeDocument/2006/relationships/hyperlink" Target="https://podminky.urs.cz/item/CS_URS_2024_01/741310251" TargetMode="External"/><Relationship Id="rId32" Type="http://schemas.openxmlformats.org/officeDocument/2006/relationships/hyperlink" Target="https://podminky.urs.cz/item/CS_URS_2024_01/741372073" TargetMode="External"/><Relationship Id="rId37" Type="http://schemas.openxmlformats.org/officeDocument/2006/relationships/hyperlink" Target="https://podminky.urs.cz/item/CS_URS_2024_01/741420001" TargetMode="External"/><Relationship Id="rId40" Type="http://schemas.openxmlformats.org/officeDocument/2006/relationships/hyperlink" Target="https://podminky.urs.cz/item/CS_URS_2024_01/741420022" TargetMode="External"/><Relationship Id="rId45" Type="http://schemas.openxmlformats.org/officeDocument/2006/relationships/hyperlink" Target="https://podminky.urs.cz/item/CS_URS_2024_01/741810003" TargetMode="External"/><Relationship Id="rId53" Type="http://schemas.openxmlformats.org/officeDocument/2006/relationships/hyperlink" Target="https://podminky.urs.cz/item/CS_URS_2023_01/043203000" TargetMode="External"/><Relationship Id="rId5" Type="http://schemas.openxmlformats.org/officeDocument/2006/relationships/hyperlink" Target="https://podminky.urs.cz/item/CS_URS_2024_01/741120003"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26" TargetMode="External"/><Relationship Id="rId31" Type="http://schemas.openxmlformats.org/officeDocument/2006/relationships/hyperlink" Target="https://podminky.urs.cz/item/CS_URS_2024_01/741372022" TargetMode="External"/><Relationship Id="rId44" Type="http://schemas.openxmlformats.org/officeDocument/2006/relationships/hyperlink" Target="https://podminky.urs.cz/item/CS_URS_2024_01/741430002" TargetMode="External"/><Relationship Id="rId52"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4701" TargetMode="External"/><Relationship Id="rId22" Type="http://schemas.openxmlformats.org/officeDocument/2006/relationships/hyperlink" Target="https://podminky.urs.cz/item/CS_URS_2024_01/741310233" TargetMode="External"/><Relationship Id="rId27" Type="http://schemas.openxmlformats.org/officeDocument/2006/relationships/hyperlink" Target="https://podminky.urs.cz/item/CS_URS_2024_01/741313002" TargetMode="External"/><Relationship Id="rId30" Type="http://schemas.openxmlformats.org/officeDocument/2006/relationships/hyperlink" Target="https://podminky.urs.cz/item/CS_URS_2024_01/741372021" TargetMode="External"/><Relationship Id="rId35" Type="http://schemas.openxmlformats.org/officeDocument/2006/relationships/hyperlink" Target="https://podminky.urs.cz/item/CS_URS_2024_01/741410001" TargetMode="External"/><Relationship Id="rId43" Type="http://schemas.openxmlformats.org/officeDocument/2006/relationships/hyperlink" Target="https://podminky.urs.cz/item/CS_URS_2024_01/741420101" TargetMode="External"/><Relationship Id="rId48" Type="http://schemas.openxmlformats.org/officeDocument/2006/relationships/hyperlink" Target="https://podminky.urs.cz/item/CS_URS_2024_01/741910511"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4_01/HZS2232" TargetMode="External"/><Relationship Id="rId3" Type="http://schemas.openxmlformats.org/officeDocument/2006/relationships/hyperlink" Target="https://podminky.urs.cz/item/CS_URS_2023_01/741112101" TargetMode="External"/><Relationship Id="rId12" Type="http://schemas.openxmlformats.org/officeDocument/2006/relationships/hyperlink" Target="https://podminky.urs.cz/item/CS_URS_2024_01/741122143" TargetMode="External"/><Relationship Id="rId17" Type="http://schemas.openxmlformats.org/officeDocument/2006/relationships/hyperlink" Target="https://podminky.urs.cz/item/CS_URS_2024_01/741310101" TargetMode="External"/><Relationship Id="rId25" Type="http://schemas.openxmlformats.org/officeDocument/2006/relationships/hyperlink" Target="https://podminky.urs.cz/item/CS_URS_2024_01/741311003" TargetMode="External"/><Relationship Id="rId33" Type="http://schemas.openxmlformats.org/officeDocument/2006/relationships/hyperlink" Target="https://podminky.urs.cz/item/CS_URS_2024_01/741372111" TargetMode="External"/><Relationship Id="rId38" Type="http://schemas.openxmlformats.org/officeDocument/2006/relationships/hyperlink" Target="https://podminky.urs.cz/item/CS_URS_2024_01/741420020" TargetMode="External"/><Relationship Id="rId46" Type="http://schemas.openxmlformats.org/officeDocument/2006/relationships/hyperlink" Target="https://podminky.urs.cz/item/CS_URS_2023_02/741810011" TargetMode="External"/><Relationship Id="rId20" Type="http://schemas.openxmlformats.org/officeDocument/2006/relationships/hyperlink" Target="https://podminky.urs.cz/item/CS_URS_2024_01/741310203" TargetMode="External"/><Relationship Id="rId41" Type="http://schemas.openxmlformats.org/officeDocument/2006/relationships/hyperlink" Target="https://podminky.urs.cz/item/CS_URS_2024_01/741420051" TargetMode="External"/><Relationship Id="rId54" Type="http://schemas.openxmlformats.org/officeDocument/2006/relationships/drawing" Target="../drawings/drawing5.xm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 Id="rId15" Type="http://schemas.openxmlformats.org/officeDocument/2006/relationships/hyperlink" Target="https://podminky.urs.cz/item/CS_URS_2024_01/741210006" TargetMode="External"/><Relationship Id="rId23" Type="http://schemas.openxmlformats.org/officeDocument/2006/relationships/hyperlink" Target="https://podminky.urs.cz/item/CS_URS_2024_01/741310238" TargetMode="External"/><Relationship Id="rId28" Type="http://schemas.openxmlformats.org/officeDocument/2006/relationships/hyperlink" Target="https://podminky.urs.cz/item/CS_URS_2024_01/741313004" TargetMode="External"/><Relationship Id="rId36" Type="http://schemas.openxmlformats.org/officeDocument/2006/relationships/hyperlink" Target="https://podminky.urs.cz/item/CS_URS_2024_01/741410041" TargetMode="External"/><Relationship Id="rId49" Type="http://schemas.openxmlformats.org/officeDocument/2006/relationships/hyperlink" Target="https://podminky.urs.cz/item/CS_URS_2024_01/74192033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1/742190002" TargetMode="External"/><Relationship Id="rId13" Type="http://schemas.openxmlformats.org/officeDocument/2006/relationships/hyperlink" Target="https://podminky.urs.cz/item/CS_URS_2024_01/742330024" TargetMode="External"/><Relationship Id="rId18" Type="http://schemas.openxmlformats.org/officeDocument/2006/relationships/hyperlink" Target="https://podminky.urs.cz/item/CS_URS_2024_01/742360127" TargetMode="External"/><Relationship Id="rId26" Type="http://schemas.openxmlformats.org/officeDocument/2006/relationships/drawing" Target="../drawings/drawing6.xm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420121" TargetMode="External"/><Relationship Id="rId7" Type="http://schemas.openxmlformats.org/officeDocument/2006/relationships/hyperlink" Target="https://podminky.urs.cz/item/CS_URS_2024_01/742124005" TargetMode="External"/><Relationship Id="rId12" Type="http://schemas.openxmlformats.org/officeDocument/2006/relationships/hyperlink" Target="https://podminky.urs.cz/item/CS_URS_2024_01/742330022" TargetMode="External"/><Relationship Id="rId17" Type="http://schemas.openxmlformats.org/officeDocument/2006/relationships/hyperlink" Target="https://podminky.urs.cz/item/CS_URS_2024_01/742360126" TargetMode="External"/><Relationship Id="rId25" Type="http://schemas.openxmlformats.org/officeDocument/2006/relationships/hyperlink" Target="https://podminky.urs.cz/item/CS_URS_2023_01/013254000"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360111" TargetMode="External"/><Relationship Id="rId20" Type="http://schemas.openxmlformats.org/officeDocument/2006/relationships/hyperlink" Target="https://podminky.urs.cz/item/CS_URS_2024_01/742420071"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1002" TargetMode="External"/><Relationship Id="rId11" Type="http://schemas.openxmlformats.org/officeDocument/2006/relationships/hyperlink" Target="https://podminky.urs.cz/item/CS_URS_2024_01/742330012" TargetMode="External"/><Relationship Id="rId24" Type="http://schemas.openxmlformats.org/officeDocument/2006/relationships/hyperlink" Target="https://podminky.urs.cz/item/CS_URS_2023_02/013203000" TargetMode="Externa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360102" TargetMode="External"/><Relationship Id="rId23"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2330001" TargetMode="External"/><Relationship Id="rId19" Type="http://schemas.openxmlformats.org/officeDocument/2006/relationships/hyperlink" Target="https://podminky.urs.cz/item/CS_URS_2024_01/742360131"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4_01/742190005" TargetMode="External"/><Relationship Id="rId14" Type="http://schemas.openxmlformats.org/officeDocument/2006/relationships/hyperlink" Target="https://podminky.urs.cz/item/CS_URS_2024_01/742330044" TargetMode="External"/><Relationship Id="rId22" Type="http://schemas.openxmlformats.org/officeDocument/2006/relationships/hyperlink" Target="https://podminky.urs.cz/item/CS_URS_2023_01/99874220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751514536" TargetMode="External"/><Relationship Id="rId13" Type="http://schemas.openxmlformats.org/officeDocument/2006/relationships/hyperlink" Target="https://podminky.urs.cz/item/CS_URS_2023_02/751344121" TargetMode="External"/><Relationship Id="rId18" Type="http://schemas.openxmlformats.org/officeDocument/2006/relationships/hyperlink" Target="https://podminky.urs.cz/item/CS_URS_2023_02/751398012"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111131" TargetMode="External"/><Relationship Id="rId12" Type="http://schemas.openxmlformats.org/officeDocument/2006/relationships/hyperlink" Target="https://podminky.urs.cz/item/CS_URS_2023_02/751514662" TargetMode="External"/><Relationship Id="rId17" Type="http://schemas.openxmlformats.org/officeDocument/2006/relationships/hyperlink" Target="https://podminky.urs.cz/item/CS_URS_2023_02/751514776" TargetMode="External"/><Relationship Id="rId2" Type="http://schemas.openxmlformats.org/officeDocument/2006/relationships/hyperlink" Target="https://podminky.urs.cz/item/CS_URS_2023_01/998751201" TargetMode="External"/><Relationship Id="rId16" Type="http://schemas.openxmlformats.org/officeDocument/2006/relationships/hyperlink" Target="https://podminky.urs.cz/item/CS_URS_2023_02/751510042" TargetMode="External"/><Relationship Id="rId20" Type="http://schemas.openxmlformats.org/officeDocument/2006/relationships/drawing" Target="../drawings/drawing7.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1" TargetMode="External"/><Relationship Id="rId11" Type="http://schemas.openxmlformats.org/officeDocument/2006/relationships/hyperlink" Target="https://podminky.urs.cz/item/CS_URS_2023_02/751514612"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37146" TargetMode="External"/><Relationship Id="rId10" Type="http://schemas.openxmlformats.org/officeDocument/2006/relationships/hyperlink" Target="https://podminky.urs.cz/item/CS_URS_2023_02/751322111" TargetMode="External"/><Relationship Id="rId19" Type="http://schemas.openxmlformats.org/officeDocument/2006/relationships/hyperlink" Target="https://podminky.urs.cz/item/CS_URS_2023_02/751510042"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79" TargetMode="External"/><Relationship Id="rId14" Type="http://schemas.openxmlformats.org/officeDocument/2006/relationships/hyperlink" Target="https://podminky.urs.cz/item/CS_URS_2023_02/75134412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8.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https://podminky.urs.cz/item/CS_URS_2024_01/953611211" TargetMode="External"/><Relationship Id="rId21" Type="http://schemas.openxmlformats.org/officeDocument/2006/relationships/hyperlink" Target="https://podminky.urs.cz/item/CS_URS_2024_01/273351122" TargetMode="External"/><Relationship Id="rId42" Type="http://schemas.openxmlformats.org/officeDocument/2006/relationships/hyperlink" Target="https://podminky.urs.cz/item/CS_URS_2024_01/317168024" TargetMode="External"/><Relationship Id="rId63" Type="http://schemas.openxmlformats.org/officeDocument/2006/relationships/hyperlink" Target="https://podminky.urs.cz/item/CS_URS_2024_01/411354334" TargetMode="External"/><Relationship Id="rId84" Type="http://schemas.openxmlformats.org/officeDocument/2006/relationships/hyperlink" Target="https://podminky.urs.cz/item/CS_URS_2024_01/622251105" TargetMode="External"/><Relationship Id="rId138" Type="http://schemas.openxmlformats.org/officeDocument/2006/relationships/hyperlink" Target="https://podminky.urs.cz/item/CS_URS_2024_01/711493001" TargetMode="External"/><Relationship Id="rId159" Type="http://schemas.openxmlformats.org/officeDocument/2006/relationships/hyperlink" Target="https://podminky.urs.cz/item/CS_URS_2024_01/712998106" TargetMode="External"/><Relationship Id="rId170" Type="http://schemas.openxmlformats.org/officeDocument/2006/relationships/hyperlink" Target="https://podminky.urs.cz/item/CS_URS_2024_01/742210151" TargetMode="External"/><Relationship Id="rId191" Type="http://schemas.openxmlformats.org/officeDocument/2006/relationships/hyperlink" Target="https://podminky.urs.cz/item/CS_URS_2024_01/998766202" TargetMode="External"/><Relationship Id="rId205" Type="http://schemas.openxmlformats.org/officeDocument/2006/relationships/hyperlink" Target="https://podminky.urs.cz/item/CS_URS_2024_01/771121011" TargetMode="External"/><Relationship Id="rId226" Type="http://schemas.openxmlformats.org/officeDocument/2006/relationships/hyperlink" Target="https://podminky.urs.cz/item/CS_URS_2024_01/776321211" TargetMode="External"/><Relationship Id="rId247" Type="http://schemas.openxmlformats.org/officeDocument/2006/relationships/hyperlink" Target="https://podminky.urs.cz/item/CS_URS_2024_01/784111001" TargetMode="Externa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279351121" TargetMode="External"/><Relationship Id="rId53" Type="http://schemas.openxmlformats.org/officeDocument/2006/relationships/hyperlink" Target="https://podminky.urs.cz/item/CS_URS_2024_01/341351111" TargetMode="External"/><Relationship Id="rId74" Type="http://schemas.openxmlformats.org/officeDocument/2006/relationships/hyperlink" Target="https://podminky.urs.cz/item/CS_URS_2024_01/612321321" TargetMode="External"/><Relationship Id="rId128" Type="http://schemas.openxmlformats.org/officeDocument/2006/relationships/hyperlink" Target="https://podminky.urs.cz/item/CS_URS_2023_02/997013631" TargetMode="External"/><Relationship Id="rId149" Type="http://schemas.openxmlformats.org/officeDocument/2006/relationships/hyperlink" Target="https://podminky.urs.cz/item/CS_URS_2024_01/712363357"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19195" TargetMode="External"/><Relationship Id="rId160" Type="http://schemas.openxmlformats.org/officeDocument/2006/relationships/hyperlink" Target="https://podminky.urs.cz/item/CS_URS_2024_01/712998201" TargetMode="External"/><Relationship Id="rId181" Type="http://schemas.openxmlformats.org/officeDocument/2006/relationships/hyperlink" Target="https://podminky.urs.cz/item/CS_URS_2024_01/998763402" TargetMode="External"/><Relationship Id="rId216" Type="http://schemas.openxmlformats.org/officeDocument/2006/relationships/hyperlink" Target="https://podminky.urs.cz/item/CS_URS_2024_01/776111112" TargetMode="External"/><Relationship Id="rId237" Type="http://schemas.openxmlformats.org/officeDocument/2006/relationships/hyperlink" Target="https://podminky.urs.cz/item/CS_URS_2024_01/781495115" TargetMode="External"/><Relationship Id="rId22" Type="http://schemas.openxmlformats.org/officeDocument/2006/relationships/hyperlink" Target="https://podminky.urs.cz/item/CS_URS_2024_01/273353111" TargetMode="External"/><Relationship Id="rId43" Type="http://schemas.openxmlformats.org/officeDocument/2006/relationships/hyperlink" Target="https://podminky.urs.cz/item/CS_URS_2024_01/317168051" TargetMode="External"/><Relationship Id="rId64" Type="http://schemas.openxmlformats.org/officeDocument/2006/relationships/hyperlink" Target="https://podminky.urs.cz/item/CS_URS_2024_01/411361821" TargetMode="External"/><Relationship Id="rId118" Type="http://schemas.openxmlformats.org/officeDocument/2006/relationships/hyperlink" Target="https://podminky.urs.cz/item/CS_URS_2024_01/953921111" TargetMode="External"/><Relationship Id="rId139" Type="http://schemas.openxmlformats.org/officeDocument/2006/relationships/hyperlink" Target="https://podminky.urs.cz/item/CS_URS_2024_01/711745567" TargetMode="External"/><Relationship Id="rId85" Type="http://schemas.openxmlformats.org/officeDocument/2006/relationships/hyperlink" Target="https://podminky.urs.cz/item/CS_URS_2024_01/622252001" TargetMode="External"/><Relationship Id="rId150" Type="http://schemas.openxmlformats.org/officeDocument/2006/relationships/hyperlink" Target="https://podminky.urs.cz/item/CS_URS_2024_01/712391171" TargetMode="External"/><Relationship Id="rId171" Type="http://schemas.openxmlformats.org/officeDocument/2006/relationships/hyperlink" Target="https://podminky.urs.cz/item/CS_URS_2024_01/998742202" TargetMode="External"/><Relationship Id="rId192" Type="http://schemas.openxmlformats.org/officeDocument/2006/relationships/hyperlink" Target="https://podminky.urs.cz/item/CS_URS_2024_01/767531121" TargetMode="External"/><Relationship Id="rId206" Type="http://schemas.openxmlformats.org/officeDocument/2006/relationships/hyperlink" Target="https://podminky.urs.cz/item/CS_URS_2024_01/771474111" TargetMode="External"/><Relationship Id="rId227" Type="http://schemas.openxmlformats.org/officeDocument/2006/relationships/hyperlink" Target="https://podminky.urs.cz/item/CS_URS_2024_01/776411111" TargetMode="External"/><Relationship Id="rId248" Type="http://schemas.openxmlformats.org/officeDocument/2006/relationships/hyperlink" Target="https://podminky.urs.cz/item/CS_URS_2024_01/784181121" TargetMode="External"/><Relationship Id="rId12" Type="http://schemas.openxmlformats.org/officeDocument/2006/relationships/hyperlink" Target="https://podminky.urs.cz/item/CS_URS_2024_01/174151101" TargetMode="External"/><Relationship Id="rId33" Type="http://schemas.openxmlformats.org/officeDocument/2006/relationships/hyperlink" Target="https://podminky.urs.cz/item/CS_URS_2024_01/279351122" TargetMode="External"/><Relationship Id="rId108" Type="http://schemas.openxmlformats.org/officeDocument/2006/relationships/hyperlink" Target="https://podminky.urs.cz/item/CS_URS_2024_01/944511111" TargetMode="External"/><Relationship Id="rId129" Type="http://schemas.openxmlformats.org/officeDocument/2006/relationships/hyperlink" Target="https://podminky.urs.cz/item/CS_URS_2024_01/998011002" TargetMode="External"/><Relationship Id="rId54" Type="http://schemas.openxmlformats.org/officeDocument/2006/relationships/hyperlink" Target="https://podminky.urs.cz/item/CS_URS_2024_01/341351112" TargetMode="External"/><Relationship Id="rId75" Type="http://schemas.openxmlformats.org/officeDocument/2006/relationships/hyperlink" Target="https://podminky.urs.cz/item/CS_URS_2024_01/619991011" TargetMode="External"/><Relationship Id="rId96" Type="http://schemas.openxmlformats.org/officeDocument/2006/relationships/hyperlink" Target="https://podminky.urs.cz/item/CS_URS_2024_01/631362021" TargetMode="External"/><Relationship Id="rId140" Type="http://schemas.openxmlformats.org/officeDocument/2006/relationships/hyperlink" Target="https://podminky.urs.cz/item/CS_URS_2024_01/998711202" TargetMode="External"/><Relationship Id="rId161" Type="http://schemas.openxmlformats.org/officeDocument/2006/relationships/hyperlink" Target="https://podminky.urs.cz/item/CS_URS_2024_01/998712202" TargetMode="External"/><Relationship Id="rId182" Type="http://schemas.openxmlformats.org/officeDocument/2006/relationships/hyperlink" Target="https://podminky.urs.cz/item/CS_URS_2024_01/764226465" TargetMode="External"/><Relationship Id="rId217" Type="http://schemas.openxmlformats.org/officeDocument/2006/relationships/hyperlink" Target="https://podminky.urs.cz/item/CS_URS_2024_01/776111122" TargetMode="External"/><Relationship Id="rId6" Type="http://schemas.openxmlformats.org/officeDocument/2006/relationships/hyperlink" Target="https://podminky.urs.cz/item/CS_URS_2024_01/162251122" TargetMode="External"/><Relationship Id="rId238" Type="http://schemas.openxmlformats.org/officeDocument/2006/relationships/hyperlink" Target="https://podminky.urs.cz/item/CS_URS_2024_01/781495141" TargetMode="External"/><Relationship Id="rId23" Type="http://schemas.openxmlformats.org/officeDocument/2006/relationships/hyperlink" Target="https://podminky.urs.cz/item/CS_URS_2024_01/273362021" TargetMode="External"/><Relationship Id="rId119" Type="http://schemas.openxmlformats.org/officeDocument/2006/relationships/hyperlink" Target="https://podminky.urs.cz/item/CS_URS_2024_01/953941211" TargetMode="External"/><Relationship Id="rId44" Type="http://schemas.openxmlformats.org/officeDocument/2006/relationships/hyperlink" Target="https://podminky.urs.cz/item/CS_URS_2024_01/317168052" TargetMode="External"/><Relationship Id="rId65" Type="http://schemas.openxmlformats.org/officeDocument/2006/relationships/hyperlink" Target="https://podminky.urs.cz/item/CS_URS_2024_01/417321515" TargetMode="External"/><Relationship Id="rId86" Type="http://schemas.openxmlformats.org/officeDocument/2006/relationships/hyperlink" Target="https://podminky.urs.cz/item/CS_URS_2024_01/622252002" TargetMode="External"/><Relationship Id="rId130" Type="http://schemas.openxmlformats.org/officeDocument/2006/relationships/hyperlink" Target="https://podminky.urs.cz/item/CS_URS_2024_01/711111001" TargetMode="External"/><Relationship Id="rId151" Type="http://schemas.openxmlformats.org/officeDocument/2006/relationships/hyperlink" Target="https://podminky.urs.cz/item/CS_URS_2024_01/712391172" TargetMode="External"/><Relationship Id="rId172" Type="http://schemas.openxmlformats.org/officeDocument/2006/relationships/hyperlink" Target="https://podminky.urs.cz/item/CS_URS_2024_01/751514762" TargetMode="External"/><Relationship Id="rId193" Type="http://schemas.openxmlformats.org/officeDocument/2006/relationships/hyperlink" Target="https://podminky.urs.cz/item/CS_URS_2024_01/767531211" TargetMode="External"/><Relationship Id="rId207" Type="http://schemas.openxmlformats.org/officeDocument/2006/relationships/hyperlink" Target="https://podminky.urs.cz/item/CS_URS_2024_01/771574413" TargetMode="External"/><Relationship Id="rId228" Type="http://schemas.openxmlformats.org/officeDocument/2006/relationships/hyperlink" Target="https://podminky.urs.cz/item/CS_URS_2024_01/776411121" TargetMode="External"/><Relationship Id="rId249" Type="http://schemas.openxmlformats.org/officeDocument/2006/relationships/hyperlink" Target="https://podminky.urs.cz/item/CS_URS_2024_01/784211101" TargetMode="External"/><Relationship Id="rId13" Type="http://schemas.openxmlformats.org/officeDocument/2006/relationships/hyperlink" Target="https://podminky.urs.cz/item/CS_URS_2024_01/174151102"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113152" TargetMode="External"/><Relationship Id="rId55" Type="http://schemas.openxmlformats.org/officeDocument/2006/relationships/hyperlink" Target="https://podminky.urs.cz/item/CS_URS_2024_01/341361821"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34" TargetMode="External"/><Relationship Id="rId120" Type="http://schemas.openxmlformats.org/officeDocument/2006/relationships/hyperlink" Target="https://podminky.urs.cz/item/CS_URS_2024_01/953943211" TargetMode="External"/><Relationship Id="rId141" Type="http://schemas.openxmlformats.org/officeDocument/2006/relationships/hyperlink" Target="https://podminky.urs.cz/item/CS_URS_2024_01/712311101" TargetMode="External"/><Relationship Id="rId7" Type="http://schemas.openxmlformats.org/officeDocument/2006/relationships/hyperlink" Target="https://podminky.urs.cz/item/CS_URS_2023_02/162351103" TargetMode="External"/><Relationship Id="rId162" Type="http://schemas.openxmlformats.org/officeDocument/2006/relationships/hyperlink" Target="https://podminky.urs.cz/item/CS_URS_2024_01/713121111" TargetMode="External"/><Relationship Id="rId183" Type="http://schemas.openxmlformats.org/officeDocument/2006/relationships/hyperlink" Target="https://podminky.urs.cz/item/CS_URS_2024_01/764528423" TargetMode="External"/><Relationship Id="rId218" Type="http://schemas.openxmlformats.org/officeDocument/2006/relationships/hyperlink" Target="https://podminky.urs.cz/item/CS_URS_2024_01/776111311" TargetMode="External"/><Relationship Id="rId239" Type="http://schemas.openxmlformats.org/officeDocument/2006/relationships/hyperlink" Target="https://podminky.urs.cz/item/CS_URS_2024_01/781495142" TargetMode="External"/><Relationship Id="rId250" Type="http://schemas.openxmlformats.org/officeDocument/2006/relationships/hyperlink" Target="https://podminky.urs.cz/item/CS_URS_2024_01/786623023" TargetMode="External"/><Relationship Id="rId24" Type="http://schemas.openxmlformats.org/officeDocument/2006/relationships/hyperlink" Target="https://podminky.urs.cz/item/CS_URS_2024_01/274321511" TargetMode="External"/><Relationship Id="rId45" Type="http://schemas.openxmlformats.org/officeDocument/2006/relationships/hyperlink" Target="https://podminky.urs.cz/item/CS_URS_2024_01/317168053" TargetMode="External"/><Relationship Id="rId66" Type="http://schemas.openxmlformats.org/officeDocument/2006/relationships/hyperlink" Target="https://podminky.urs.cz/item/CS_URS_2024_01/417351115" TargetMode="External"/><Relationship Id="rId87" Type="http://schemas.openxmlformats.org/officeDocument/2006/relationships/hyperlink" Target="https://podminky.urs.cz/item/CS_URS_2024_01/622531012" TargetMode="External"/><Relationship Id="rId110" Type="http://schemas.openxmlformats.org/officeDocument/2006/relationships/hyperlink" Target="https://podminky.urs.cz/item/CS_URS_2024_01/944511811" TargetMode="External"/><Relationship Id="rId131" Type="http://schemas.openxmlformats.org/officeDocument/2006/relationships/hyperlink" Target="https://podminky.urs.cz/item/CS_URS_2024_01/711112001" TargetMode="External"/><Relationship Id="rId152" Type="http://schemas.openxmlformats.org/officeDocument/2006/relationships/hyperlink" Target="https://podminky.urs.cz/item/CS_URS_2024_01/712391382" TargetMode="External"/><Relationship Id="rId173" Type="http://schemas.openxmlformats.org/officeDocument/2006/relationships/hyperlink" Target="https://podminky.urs.cz/item/CS_URS_2024_01/998751201" TargetMode="External"/><Relationship Id="rId194" Type="http://schemas.openxmlformats.org/officeDocument/2006/relationships/hyperlink" Target="https://podminky.urs.cz/item/CS_URS_2024_01/767531213" TargetMode="External"/><Relationship Id="rId208" Type="http://schemas.openxmlformats.org/officeDocument/2006/relationships/hyperlink" Target="https://podminky.urs.cz/item/CS_URS_2024_01/771574416" TargetMode="External"/><Relationship Id="rId229" Type="http://schemas.openxmlformats.org/officeDocument/2006/relationships/hyperlink" Target="https://podminky.urs.cz/item/CS_URS_2024_01/776431111" TargetMode="External"/><Relationship Id="rId240" Type="http://schemas.openxmlformats.org/officeDocument/2006/relationships/hyperlink" Target="https://podminky.urs.cz/item/CS_URS_2024_01/781495211" TargetMode="External"/><Relationship Id="rId14" Type="http://schemas.openxmlformats.org/officeDocument/2006/relationships/hyperlink" Target="https://podminky.urs.cz/item/CS_URS_2024_01/181951112" TargetMode="External"/><Relationship Id="rId35" Type="http://schemas.openxmlformats.org/officeDocument/2006/relationships/hyperlink" Target="https://podminky.urs.cz/item/CS_URS_2024_01/311113153" TargetMode="External"/><Relationship Id="rId56" Type="http://schemas.openxmlformats.org/officeDocument/2006/relationships/hyperlink" Target="https://podminky.urs.cz/item/CS_URS_2024_01/342244221"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211131" TargetMode="External"/><Relationship Id="rId8" Type="http://schemas.openxmlformats.org/officeDocument/2006/relationships/hyperlink" Target="https://podminky.urs.cz/item/CS_URS_2023_02/162351123" TargetMode="External"/><Relationship Id="rId98" Type="http://schemas.openxmlformats.org/officeDocument/2006/relationships/hyperlink" Target="https://podminky.urs.cz/item/CS_URS_2024_01/632451292" TargetMode="External"/><Relationship Id="rId121" Type="http://schemas.openxmlformats.org/officeDocument/2006/relationships/hyperlink" Target="https://podminky.urs.cz/item/CS_URS_2024_01/953943212" TargetMode="External"/><Relationship Id="rId142" Type="http://schemas.openxmlformats.org/officeDocument/2006/relationships/hyperlink" Target="https://podminky.urs.cz/item/CS_URS_2024_01/712341559" TargetMode="External"/><Relationship Id="rId163" Type="http://schemas.openxmlformats.org/officeDocument/2006/relationships/hyperlink" Target="https://podminky.urs.cz/item/CS_URS_2024_01/713121121" TargetMode="External"/><Relationship Id="rId184" Type="http://schemas.openxmlformats.org/officeDocument/2006/relationships/hyperlink" Target="https://podminky.urs.cz/item/CS_URS_2024_01/998764202" TargetMode="External"/><Relationship Id="rId219" Type="http://schemas.openxmlformats.org/officeDocument/2006/relationships/hyperlink" Target="https://podminky.urs.cz/item/CS_URS_2024_01/776111323" TargetMode="External"/><Relationship Id="rId230" Type="http://schemas.openxmlformats.org/officeDocument/2006/relationships/hyperlink" Target="https://podminky.urs.cz/item/CS_URS_2024_01/776991111" TargetMode="External"/><Relationship Id="rId251" Type="http://schemas.openxmlformats.org/officeDocument/2006/relationships/hyperlink" Target="https://podminky.urs.cz/item/CS_URS_2024_01/786623043" TargetMode="External"/><Relationship Id="rId25" Type="http://schemas.openxmlformats.org/officeDocument/2006/relationships/hyperlink" Target="https://podminky.urs.cz/item/CS_URS_2024_01/274351121" TargetMode="External"/><Relationship Id="rId46" Type="http://schemas.openxmlformats.org/officeDocument/2006/relationships/hyperlink" Target="https://podminky.urs.cz/item/CS_URS_2024_01/317168054" TargetMode="External"/><Relationship Id="rId67" Type="http://schemas.openxmlformats.org/officeDocument/2006/relationships/hyperlink" Target="https://podminky.urs.cz/item/CS_URS_2024_01/417351116" TargetMode="External"/><Relationship Id="rId88" Type="http://schemas.openxmlformats.org/officeDocument/2006/relationships/hyperlink" Target="https://podminky.urs.cz/item/CS_URS_2024_01/62999101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41559" TargetMode="External"/><Relationship Id="rId153" Type="http://schemas.openxmlformats.org/officeDocument/2006/relationships/hyperlink" Target="https://podminky.urs.cz/item/CS_URS_2024_01/712391482" TargetMode="External"/><Relationship Id="rId174" Type="http://schemas.openxmlformats.org/officeDocument/2006/relationships/hyperlink" Target="https://podminky.urs.cz/item/CS_URS_2024_01/998762202" TargetMode="External"/><Relationship Id="rId195" Type="http://schemas.openxmlformats.org/officeDocument/2006/relationships/hyperlink" Target="https://podminky.urs.cz/item/CS_URS_2024_01/767531231" TargetMode="External"/><Relationship Id="rId209" Type="http://schemas.openxmlformats.org/officeDocument/2006/relationships/hyperlink" Target="https://podminky.urs.cz/item/CS_URS_2024_01/771591112" TargetMode="External"/><Relationship Id="rId220" Type="http://schemas.openxmlformats.org/officeDocument/2006/relationships/hyperlink" Target="https://podminky.urs.cz/item/CS_URS_2024_01/776121321" TargetMode="External"/><Relationship Id="rId241" Type="http://schemas.openxmlformats.org/officeDocument/2006/relationships/hyperlink" Target="https://podminky.urs.cz/item/CS_URS_2024_01/781571141" TargetMode="External"/><Relationship Id="rId15" Type="http://schemas.openxmlformats.org/officeDocument/2006/relationships/hyperlink" Target="https://podminky.urs.cz/item/CS_URS_2024_01/218111113" TargetMode="External"/><Relationship Id="rId36" Type="http://schemas.openxmlformats.org/officeDocument/2006/relationships/hyperlink" Target="https://podminky.urs.cz/item/CS_URS_2024_01/311235145" TargetMode="External"/><Relationship Id="rId57" Type="http://schemas.openxmlformats.org/officeDocument/2006/relationships/hyperlink" Target="https://podminky.urs.cz/item/CS_URS_2024_01/389381001" TargetMode="External"/><Relationship Id="rId78" Type="http://schemas.openxmlformats.org/officeDocument/2006/relationships/hyperlink" Target="https://podminky.urs.cz/item/CS_URS_2024_01/622143004" TargetMode="External"/><Relationship Id="rId99" Type="http://schemas.openxmlformats.org/officeDocument/2006/relationships/hyperlink" Target="https://podminky.urs.cz/item/CS_URS_2024_01/632481213" TargetMode="External"/><Relationship Id="rId101" Type="http://schemas.openxmlformats.org/officeDocument/2006/relationships/hyperlink" Target="https://podminky.urs.cz/item/CS_URS_2024_01/637311131" TargetMode="External"/><Relationship Id="rId122" Type="http://schemas.openxmlformats.org/officeDocument/2006/relationships/hyperlink" Target="https://podminky.urs.cz/item/CS_URS_2024_01/971033441" TargetMode="External"/><Relationship Id="rId143" Type="http://schemas.openxmlformats.org/officeDocument/2006/relationships/hyperlink" Target="https://podminky.urs.cz/item/CS_URS_2024_01/712341715" TargetMode="External"/><Relationship Id="rId164" Type="http://schemas.openxmlformats.org/officeDocument/2006/relationships/hyperlink" Target="https://podminky.urs.cz/item/CS_URS_2024_01/713141152" TargetMode="External"/><Relationship Id="rId185" Type="http://schemas.openxmlformats.org/officeDocument/2006/relationships/hyperlink" Target="https://podminky.urs.cz/item/CS_URS_2024_01/766211611" TargetMode="External"/><Relationship Id="rId9" Type="http://schemas.openxmlformats.org/officeDocument/2006/relationships/hyperlink" Target="https://podminky.urs.cz/item/CS_URS_2024_01/167151111" TargetMode="External"/><Relationship Id="rId210" Type="http://schemas.openxmlformats.org/officeDocument/2006/relationships/hyperlink" Target="https://podminky.urs.cz/item/CS_URS_2024_01/771591115" TargetMode="External"/><Relationship Id="rId26" Type="http://schemas.openxmlformats.org/officeDocument/2006/relationships/hyperlink" Target="https://podminky.urs.cz/item/CS_URS_2024_01/274351122" TargetMode="External"/><Relationship Id="rId231" Type="http://schemas.openxmlformats.org/officeDocument/2006/relationships/hyperlink" Target="https://podminky.urs.cz/item/CS_URS_2024_01/776991222" TargetMode="External"/><Relationship Id="rId252" Type="http://schemas.openxmlformats.org/officeDocument/2006/relationships/hyperlink" Target="https://podminky.urs.cz/item/CS_URS_2024_01/998786202" TargetMode="External"/><Relationship Id="rId47" Type="http://schemas.openxmlformats.org/officeDocument/2006/relationships/hyperlink" Target="https://podminky.urs.cz/item/CS_URS_2024_01/317168058" TargetMode="External"/><Relationship Id="rId68" Type="http://schemas.openxmlformats.org/officeDocument/2006/relationships/hyperlink" Target="https://podminky.urs.cz/item/CS_URS_2024_01/417361821" TargetMode="External"/><Relationship Id="rId89" Type="http://schemas.openxmlformats.org/officeDocument/2006/relationships/hyperlink" Target="https://podminky.urs.cz/item/CS_URS_2024_01/629999011" TargetMode="External"/><Relationship Id="rId112" Type="http://schemas.openxmlformats.org/officeDocument/2006/relationships/hyperlink" Target="https://podminky.urs.cz/item/CS_URS_2024_01/949311112" TargetMode="External"/><Relationship Id="rId133" Type="http://schemas.openxmlformats.org/officeDocument/2006/relationships/hyperlink" Target="https://podminky.urs.cz/item/CS_URS_2024_01/711142559" TargetMode="External"/><Relationship Id="rId154" Type="http://schemas.openxmlformats.org/officeDocument/2006/relationships/hyperlink" Target="https://podminky.urs.cz/item/CS_URS_2024_01/712811101" TargetMode="External"/><Relationship Id="rId175" Type="http://schemas.openxmlformats.org/officeDocument/2006/relationships/hyperlink" Target="https://podminky.urs.cz/item/CS_URS_2024_01/763131411" TargetMode="External"/><Relationship Id="rId196" Type="http://schemas.openxmlformats.org/officeDocument/2006/relationships/hyperlink" Target="https://podminky.urs.cz/item/CS_URS_2024_01/767627306" TargetMode="External"/><Relationship Id="rId200" Type="http://schemas.openxmlformats.org/officeDocument/2006/relationships/hyperlink" Target="https://podminky.urs.cz/item/CS_URS_2024_01/767881112" TargetMode="External"/><Relationship Id="rId16" Type="http://schemas.openxmlformats.org/officeDocument/2006/relationships/hyperlink" Target="https://podminky.urs.cz/item/CS_URS_2024_01/218111121" TargetMode="External"/><Relationship Id="rId221" Type="http://schemas.openxmlformats.org/officeDocument/2006/relationships/hyperlink" Target="https://podminky.urs.cz/item/CS_URS_2024_01/776121323" TargetMode="External"/><Relationship Id="rId242" Type="http://schemas.openxmlformats.org/officeDocument/2006/relationships/hyperlink" Target="https://podminky.urs.cz/item/CS_URS_2024_01/998781202" TargetMode="External"/><Relationship Id="rId37" Type="http://schemas.openxmlformats.org/officeDocument/2006/relationships/hyperlink" Target="https://podminky.urs.cz/item/CS_URS_2024_01/311235161" TargetMode="External"/><Relationship Id="rId58" Type="http://schemas.openxmlformats.org/officeDocument/2006/relationships/hyperlink" Target="https://podminky.urs.cz/item/CS_URS_2024_01/411133903"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2611" TargetMode="External"/><Relationship Id="rId123" Type="http://schemas.openxmlformats.org/officeDocument/2006/relationships/hyperlink" Target="https://podminky.urs.cz/item/CS_URS_2024_01/973031151" TargetMode="External"/><Relationship Id="rId144" Type="http://schemas.openxmlformats.org/officeDocument/2006/relationships/hyperlink" Target="https://podminky.urs.cz/item/CS_URS_2024_01/712361701" TargetMode="External"/><Relationship Id="rId90" Type="http://schemas.openxmlformats.org/officeDocument/2006/relationships/hyperlink" Target="https://podminky.urs.cz/item/CS_URS_2024_01/629999030" TargetMode="External"/><Relationship Id="rId165" Type="http://schemas.openxmlformats.org/officeDocument/2006/relationships/hyperlink" Target="https://podminky.urs.cz/item/CS_URS_2024_01/713141311" TargetMode="External"/><Relationship Id="rId186" Type="http://schemas.openxmlformats.org/officeDocument/2006/relationships/hyperlink" Target="https://podminky.urs.cz/item/CS_URS_2024_01/766660001" TargetMode="External"/><Relationship Id="rId211" Type="http://schemas.openxmlformats.org/officeDocument/2006/relationships/hyperlink" Target="https://podminky.urs.cz/item/CS_URS_2024_01/771591184" TargetMode="External"/><Relationship Id="rId232" Type="http://schemas.openxmlformats.org/officeDocument/2006/relationships/hyperlink" Target="https://podminky.urs.cz/item/CS_URS_2024_01/998776202" TargetMode="External"/><Relationship Id="rId253" Type="http://schemas.openxmlformats.org/officeDocument/2006/relationships/drawing" Target="../drawings/drawing10.xml"/><Relationship Id="rId27" Type="http://schemas.openxmlformats.org/officeDocument/2006/relationships/hyperlink" Target="https://podminky.urs.cz/item/CS_URS_2024_01/274353122" TargetMode="External"/><Relationship Id="rId48" Type="http://schemas.openxmlformats.org/officeDocument/2006/relationships/hyperlink" Target="https://podminky.urs.cz/item/CS_URS_2024_01/317321411" TargetMode="External"/><Relationship Id="rId69" Type="http://schemas.openxmlformats.org/officeDocument/2006/relationships/hyperlink" Target="https://podminky.urs.cz/item/CS_URS_2024_01/431123912" TargetMode="External"/><Relationship Id="rId113" Type="http://schemas.openxmlformats.org/officeDocument/2006/relationships/hyperlink" Target="https://podminky.urs.cz/item/CS_URS_2024_01/949311212" TargetMode="External"/><Relationship Id="rId134" Type="http://schemas.openxmlformats.org/officeDocument/2006/relationships/hyperlink" Target="https://podminky.urs.cz/item/CS_URS_2024_01/711161212"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831101" TargetMode="External"/><Relationship Id="rId176" Type="http://schemas.openxmlformats.org/officeDocument/2006/relationships/hyperlink" Target="https://podminky.urs.cz/item/CS_URS_2024_01/763131451" TargetMode="External"/><Relationship Id="rId197" Type="http://schemas.openxmlformats.org/officeDocument/2006/relationships/hyperlink" Target="https://podminky.urs.cz/item/CS_URS_2024_01/767627307" TargetMode="External"/><Relationship Id="rId201" Type="http://schemas.openxmlformats.org/officeDocument/2006/relationships/hyperlink" Target="https://podminky.urs.cz/item/CS_URS_2024_01/767881115" TargetMode="External"/><Relationship Id="rId222" Type="http://schemas.openxmlformats.org/officeDocument/2006/relationships/hyperlink" Target="https://podminky.urs.cz/item/CS_URS_2024_01/776141121" TargetMode="External"/><Relationship Id="rId243" Type="http://schemas.openxmlformats.org/officeDocument/2006/relationships/hyperlink" Target="https://podminky.urs.cz/item/CS_URS_2024_01/783009421" TargetMode="External"/><Relationship Id="rId17" Type="http://schemas.openxmlformats.org/officeDocument/2006/relationships/hyperlink" Target="https://podminky.urs.cz/item/CS_URS_2024_01/218121111" TargetMode="External"/><Relationship Id="rId38" Type="http://schemas.openxmlformats.org/officeDocument/2006/relationships/hyperlink" Target="https://podminky.urs.cz/item/CS_URS_2024_01/311236131" TargetMode="External"/><Relationship Id="rId59" Type="http://schemas.openxmlformats.org/officeDocument/2006/relationships/hyperlink" Target="https://podminky.urs.cz/item/CS_URS_2024_01/411321414" TargetMode="External"/><Relationship Id="rId103" Type="http://schemas.openxmlformats.org/officeDocument/2006/relationships/hyperlink" Target="https://podminky.urs.cz/item/CS_URS_2024_01/642942721" TargetMode="External"/><Relationship Id="rId124" Type="http://schemas.openxmlformats.org/officeDocument/2006/relationships/hyperlink" Target="https://podminky.urs.cz/item/CS_URS_2024_01/974032666" TargetMode="External"/><Relationship Id="rId70" Type="http://schemas.openxmlformats.org/officeDocument/2006/relationships/hyperlink" Target="https://podminky.urs.cz/item/CS_URS_2024_01/435123912" TargetMode="External"/><Relationship Id="rId91" Type="http://schemas.openxmlformats.org/officeDocument/2006/relationships/hyperlink" Target="https://podminky.urs.cz/item/CS_URS_2024_01/631311115" TargetMode="External"/><Relationship Id="rId145" Type="http://schemas.openxmlformats.org/officeDocument/2006/relationships/hyperlink" Target="https://podminky.urs.cz/item/CS_URS_2024_01/712363115" TargetMode="External"/><Relationship Id="rId166" Type="http://schemas.openxmlformats.org/officeDocument/2006/relationships/hyperlink" Target="https://podminky.urs.cz/item/CS_URS_2024_01/713141356" TargetMode="External"/><Relationship Id="rId187" Type="http://schemas.openxmlformats.org/officeDocument/2006/relationships/hyperlink" Target="https://podminky.urs.cz/item/CS_URS_2024_01/766660002" TargetMode="External"/><Relationship Id="rId1" Type="http://schemas.openxmlformats.org/officeDocument/2006/relationships/hyperlink" Target="https://podminky.urs.cz/item/CS_URS_2024_01/122151103" TargetMode="External"/><Relationship Id="rId212" Type="http://schemas.openxmlformats.org/officeDocument/2006/relationships/hyperlink" Target="https://podminky.urs.cz/item/CS_URS_2024_01/771591241" TargetMode="External"/><Relationship Id="rId233" Type="http://schemas.openxmlformats.org/officeDocument/2006/relationships/hyperlink" Target="https://podminky.urs.cz/item/CS_URS_2024_01/781111011" TargetMode="External"/><Relationship Id="rId28" Type="http://schemas.openxmlformats.org/officeDocument/2006/relationships/hyperlink" Target="https://podminky.urs.cz/item/CS_URS_2024_01/274361821" TargetMode="External"/><Relationship Id="rId49" Type="http://schemas.openxmlformats.org/officeDocument/2006/relationships/hyperlink" Target="https://podminky.urs.cz/item/CS_URS_2024_01/317351101" TargetMode="External"/><Relationship Id="rId114" Type="http://schemas.openxmlformats.org/officeDocument/2006/relationships/hyperlink" Target="https://podminky.urs.cz/item/CS_URS_2024_01/949311812" TargetMode="External"/><Relationship Id="rId60" Type="http://schemas.openxmlformats.org/officeDocument/2006/relationships/hyperlink" Target="https://podminky.urs.cz/item/CS_URS_2024_01/411351011" TargetMode="External"/><Relationship Id="rId81" Type="http://schemas.openxmlformats.org/officeDocument/2006/relationships/hyperlink" Target="https://podminky.urs.cz/item/CS_URS_2024_01/622211231" TargetMode="External"/><Relationship Id="rId135" Type="http://schemas.openxmlformats.org/officeDocument/2006/relationships/hyperlink" Target="https://podminky.urs.cz/item/CS_URS_2024_01/711161383" TargetMode="External"/><Relationship Id="rId156" Type="http://schemas.openxmlformats.org/officeDocument/2006/relationships/hyperlink" Target="https://podminky.urs.cz/item/CS_URS_2024_01/712841559" TargetMode="External"/><Relationship Id="rId177" Type="http://schemas.openxmlformats.org/officeDocument/2006/relationships/hyperlink" Target="https://podminky.urs.cz/item/CS_URS_2024_01/763131722" TargetMode="External"/><Relationship Id="rId198" Type="http://schemas.openxmlformats.org/officeDocument/2006/relationships/hyperlink" Target="https://podminky.urs.cz/item/CS_URS_2024_01/767627309" TargetMode="External"/><Relationship Id="rId202" Type="http://schemas.openxmlformats.org/officeDocument/2006/relationships/hyperlink" Target="https://podminky.urs.cz/item/CS_URS_2024_01/767881152" TargetMode="External"/><Relationship Id="rId223" Type="http://schemas.openxmlformats.org/officeDocument/2006/relationships/hyperlink" Target="https://podminky.urs.cz/item/CS_URS_2024_01/776141221" TargetMode="External"/><Relationship Id="rId244" Type="http://schemas.openxmlformats.org/officeDocument/2006/relationships/hyperlink" Target="https://podminky.urs.cz/item/CS_URS_2024_01/783823101" TargetMode="External"/><Relationship Id="rId18" Type="http://schemas.openxmlformats.org/officeDocument/2006/relationships/hyperlink" Target="https://podminky.urs.cz/item/CS_URS_2024_01/271532212" TargetMode="External"/><Relationship Id="rId39" Type="http://schemas.openxmlformats.org/officeDocument/2006/relationships/hyperlink" Target="https://podminky.urs.cz/item/CS_URS_2024_01/311238935" TargetMode="External"/><Relationship Id="rId50" Type="http://schemas.openxmlformats.org/officeDocument/2006/relationships/hyperlink" Target="https://podminky.urs.cz/item/CS_URS_2024_01/317351102" TargetMode="External"/><Relationship Id="rId104" Type="http://schemas.openxmlformats.org/officeDocument/2006/relationships/hyperlink" Target="https://podminky.urs.cz/item/CS_URS_2024_01/642945111" TargetMode="External"/><Relationship Id="rId125" Type="http://schemas.openxmlformats.org/officeDocument/2006/relationships/hyperlink" Target="https://podminky.urs.cz/item/CS_URS_2023_02/997013213" TargetMode="External"/><Relationship Id="rId146" Type="http://schemas.openxmlformats.org/officeDocument/2006/relationships/hyperlink" Target="https://podminky.urs.cz/item/CS_URS_2024_01/712363352" TargetMode="External"/><Relationship Id="rId167" Type="http://schemas.openxmlformats.org/officeDocument/2006/relationships/hyperlink" Target="https://podminky.urs.cz/item/CS_URS_2024_01/713141396" TargetMode="External"/><Relationship Id="rId188" Type="http://schemas.openxmlformats.org/officeDocument/2006/relationships/hyperlink" Target="https://podminky.urs.cz/item/CS_URS_2024_01/766660011" TargetMode="External"/><Relationship Id="rId71" Type="http://schemas.openxmlformats.org/officeDocument/2006/relationships/hyperlink" Target="https://podminky.urs.cz/item/CS_URS_2024_01/612131301" TargetMode="External"/><Relationship Id="rId92" Type="http://schemas.openxmlformats.org/officeDocument/2006/relationships/hyperlink" Target="https://podminky.urs.cz/item/CS_URS_2024_01/631319011" TargetMode="External"/><Relationship Id="rId213" Type="http://schemas.openxmlformats.org/officeDocument/2006/relationships/hyperlink" Target="https://podminky.urs.cz/item/CS_URS_2024_01/771591264" TargetMode="External"/><Relationship Id="rId234" Type="http://schemas.openxmlformats.org/officeDocument/2006/relationships/hyperlink" Target="https://podminky.urs.cz/item/CS_URS_2024_01/781121011" TargetMode="External"/><Relationship Id="rId2" Type="http://schemas.openxmlformats.org/officeDocument/2006/relationships/hyperlink" Target="https://podminky.urs.cz/item/CS_URS_2024_01/122251103" TargetMode="External"/><Relationship Id="rId29" Type="http://schemas.openxmlformats.org/officeDocument/2006/relationships/hyperlink" Target="https://podminky.urs.cz/item/CS_URS_2024_01/279113153" TargetMode="External"/><Relationship Id="rId40" Type="http://schemas.openxmlformats.org/officeDocument/2006/relationships/hyperlink" Target="https://podminky.urs.cz/item/CS_URS_2024_01/311238937" TargetMode="External"/><Relationship Id="rId115" Type="http://schemas.openxmlformats.org/officeDocument/2006/relationships/hyperlink" Target="https://podminky.urs.cz/item/CS_URS_2024_01/952901111" TargetMode="External"/><Relationship Id="rId136" Type="http://schemas.openxmlformats.org/officeDocument/2006/relationships/hyperlink" Target="https://podminky.urs.cz/item/CS_URS_2024_01/711161385" TargetMode="External"/><Relationship Id="rId157" Type="http://schemas.openxmlformats.org/officeDocument/2006/relationships/hyperlink" Target="https://podminky.urs.cz/item/CS_URS_2024_01/712861705" TargetMode="External"/><Relationship Id="rId178" Type="http://schemas.openxmlformats.org/officeDocument/2006/relationships/hyperlink" Target="https://podminky.urs.cz/item/CS_URS_2024_01/763172347" TargetMode="External"/><Relationship Id="rId61" Type="http://schemas.openxmlformats.org/officeDocument/2006/relationships/hyperlink" Target="https://podminky.urs.cz/item/CS_URS_2024_01/411351012" TargetMode="External"/><Relationship Id="rId82" Type="http://schemas.openxmlformats.org/officeDocument/2006/relationships/hyperlink" Target="https://podminky.urs.cz/item/CS_URS_2024_01/622221041" TargetMode="External"/><Relationship Id="rId199" Type="http://schemas.openxmlformats.org/officeDocument/2006/relationships/hyperlink" Target="https://podminky.urs.cz/item/CS_URS_2024_01/767646411" TargetMode="External"/><Relationship Id="rId203" Type="http://schemas.openxmlformats.org/officeDocument/2006/relationships/hyperlink" Target="https://podminky.urs.cz/item/CS_URS_2024_01/998767202" TargetMode="External"/><Relationship Id="rId19" Type="http://schemas.openxmlformats.org/officeDocument/2006/relationships/hyperlink" Target="https://podminky.urs.cz/item/CS_URS_2024_01/273321511" TargetMode="External"/><Relationship Id="rId224" Type="http://schemas.openxmlformats.org/officeDocument/2006/relationships/hyperlink" Target="https://podminky.urs.cz/item/CS_URS_2024_01/776143131" TargetMode="External"/><Relationship Id="rId245" Type="http://schemas.openxmlformats.org/officeDocument/2006/relationships/hyperlink" Target="https://podminky.urs.cz/item/CS_URS_2024_01/783826615" TargetMode="External"/><Relationship Id="rId30" Type="http://schemas.openxmlformats.org/officeDocument/2006/relationships/hyperlink" Target="https://podminky.urs.cz/item/CS_URS_2024_01/279113154"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3_02/997013509" TargetMode="External"/><Relationship Id="rId147" Type="http://schemas.openxmlformats.org/officeDocument/2006/relationships/hyperlink" Target="https://podminky.urs.cz/item/CS_URS_2024_01/712363353" TargetMode="External"/><Relationship Id="rId168" Type="http://schemas.openxmlformats.org/officeDocument/2006/relationships/hyperlink" Target="https://podminky.urs.cz/item/CS_URS_2024_01/998713202" TargetMode="External"/><Relationship Id="rId51" Type="http://schemas.openxmlformats.org/officeDocument/2006/relationships/hyperlink" Target="https://podminky.urs.cz/item/CS_URS_2024_01/317998132" TargetMode="External"/><Relationship Id="rId72" Type="http://schemas.openxmlformats.org/officeDocument/2006/relationships/hyperlink" Target="https://podminky.urs.cz/item/CS_URS_2024_01/612131321" TargetMode="External"/><Relationship Id="rId93" Type="http://schemas.openxmlformats.org/officeDocument/2006/relationships/hyperlink" Target="https://podminky.urs.cz/item/CS_URS_2024_01/631319171" TargetMode="External"/><Relationship Id="rId189" Type="http://schemas.openxmlformats.org/officeDocument/2006/relationships/hyperlink" Target="https://podminky.urs.cz/item/CS_URS_2024_01/766660021"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1592011" TargetMode="External"/><Relationship Id="rId235" Type="http://schemas.openxmlformats.org/officeDocument/2006/relationships/hyperlink" Target="https://podminky.urs.cz/item/CS_URS_2024_01/781131112"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711161386" TargetMode="External"/><Relationship Id="rId158" Type="http://schemas.openxmlformats.org/officeDocument/2006/relationships/hyperlink" Target="https://podminky.urs.cz/item/CS_URS_2024_01/712998005" TargetMode="External"/><Relationship Id="rId20" Type="http://schemas.openxmlformats.org/officeDocument/2006/relationships/hyperlink" Target="https://podminky.urs.cz/item/CS_URS_2024_01/273351121" TargetMode="External"/><Relationship Id="rId41" Type="http://schemas.openxmlformats.org/officeDocument/2006/relationships/hyperlink" Target="https://podminky.urs.cz/item/CS_URS_2024_01/317168022" TargetMode="External"/><Relationship Id="rId62" Type="http://schemas.openxmlformats.org/officeDocument/2006/relationships/hyperlink" Target="https://podminky.urs.cz/item/CS_URS_2024_01/411354333" TargetMode="External"/><Relationship Id="rId83" Type="http://schemas.openxmlformats.org/officeDocument/2006/relationships/hyperlink" Target="https://podminky.urs.cz/item/CS_URS_2024_01/622222001" TargetMode="External"/><Relationship Id="rId179" Type="http://schemas.openxmlformats.org/officeDocument/2006/relationships/hyperlink" Target="https://podminky.urs.cz/item/CS_URS_2024_01/763172377" TargetMode="External"/><Relationship Id="rId190" Type="http://schemas.openxmlformats.org/officeDocument/2006/relationships/hyperlink" Target="https://podminky.urs.cz/item/CS_URS_2024_01/766694116" TargetMode="External"/><Relationship Id="rId204" Type="http://schemas.openxmlformats.org/officeDocument/2006/relationships/hyperlink" Target="https://podminky.urs.cz/item/CS_URS_2024_01/771111011" TargetMode="External"/><Relationship Id="rId225" Type="http://schemas.openxmlformats.org/officeDocument/2006/relationships/hyperlink" Target="https://podminky.urs.cz/item/CS_URS_2024_01/776144111" TargetMode="External"/><Relationship Id="rId246" Type="http://schemas.openxmlformats.org/officeDocument/2006/relationships/hyperlink" Target="https://podminky.urs.cz/item/CS_URS_2024_01/783827403"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3_02/997013511" TargetMode="External"/><Relationship Id="rId10" Type="http://schemas.openxmlformats.org/officeDocument/2006/relationships/hyperlink" Target="https://podminky.urs.cz/item/CS_URS_2023_02/171251101" TargetMode="External"/><Relationship Id="rId31" Type="http://schemas.openxmlformats.org/officeDocument/2006/relationships/hyperlink" Target="https://podminky.urs.cz/item/CS_URS_2024_01/279321347" TargetMode="External"/><Relationship Id="rId52" Type="http://schemas.openxmlformats.org/officeDocument/2006/relationships/hyperlink" Target="https://podminky.urs.cz/item/CS_URS_2024_01/341321410" TargetMode="External"/><Relationship Id="rId73" Type="http://schemas.openxmlformats.org/officeDocument/2006/relationships/hyperlink" Target="https://podminky.urs.cz/item/CS_URS_2024_01/612321131" TargetMode="External"/><Relationship Id="rId94" Type="http://schemas.openxmlformats.org/officeDocument/2006/relationships/hyperlink" Target="https://podminky.urs.cz/item/CS_URS_2024_01/631319181" TargetMode="External"/><Relationship Id="rId148" Type="http://schemas.openxmlformats.org/officeDocument/2006/relationships/hyperlink" Target="https://podminky.urs.cz/item/CS_URS_2024_01/712363354" TargetMode="External"/><Relationship Id="rId169" Type="http://schemas.openxmlformats.org/officeDocument/2006/relationships/hyperlink" Target="https://podminky.urs.cz/item/CS_URS_2024_01/742210121" TargetMode="External"/><Relationship Id="rId4" Type="http://schemas.openxmlformats.org/officeDocument/2006/relationships/hyperlink" Target="https://podminky.urs.cz/item/CS_URS_2024_01/132251254" TargetMode="External"/><Relationship Id="rId180" Type="http://schemas.openxmlformats.org/officeDocument/2006/relationships/hyperlink" Target="https://podminky.urs.cz/item/CS_URS_2024_01/763221123" TargetMode="External"/><Relationship Id="rId215" Type="http://schemas.openxmlformats.org/officeDocument/2006/relationships/hyperlink" Target="https://podminky.urs.cz/item/CS_URS_2024_01/998771202" TargetMode="External"/><Relationship Id="rId236" Type="http://schemas.openxmlformats.org/officeDocument/2006/relationships/hyperlink" Target="https://podminky.urs.cz/item/CS_URS_2024_01/781474154"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podminky.urs.cz/item/CS_URS_2023_02/721194105" TargetMode="External"/><Relationship Id="rId21" Type="http://schemas.openxmlformats.org/officeDocument/2006/relationships/hyperlink" Target="https://podminky.urs.cz/item/CS_URS_2023_02/721174043" TargetMode="External"/><Relationship Id="rId42" Type="http://schemas.openxmlformats.org/officeDocument/2006/relationships/hyperlink" Target="https://podminky.urs.cz/item/CS_URS_2023_02/722130236" TargetMode="External"/><Relationship Id="rId47" Type="http://schemas.openxmlformats.org/officeDocument/2006/relationships/hyperlink" Target="https://podminky.urs.cz/item/CS_URS_2023_02/722174006" TargetMode="External"/><Relationship Id="rId63" Type="http://schemas.openxmlformats.org/officeDocument/2006/relationships/hyperlink" Target="https://podminky.urs.cz/item/CS_URS_2023_02/722220236" TargetMode="External"/><Relationship Id="rId68" Type="http://schemas.openxmlformats.org/officeDocument/2006/relationships/hyperlink" Target="https://podminky.urs.cz/item/CS_URS_2023_02/722232122" TargetMode="External"/><Relationship Id="rId84" Type="http://schemas.openxmlformats.org/officeDocument/2006/relationships/hyperlink" Target="https://podminky.urs.cz/item/CS_URS_2023_02/725119125" TargetMode="External"/><Relationship Id="rId89" Type="http://schemas.openxmlformats.org/officeDocument/2006/relationships/hyperlink" Target="https://podminky.urs.cz/item/CS_URS_2023_02/725291662" TargetMode="External"/><Relationship Id="rId112" Type="http://schemas.openxmlformats.org/officeDocument/2006/relationships/hyperlink" Target="https://podminky.urs.cz/item/CS_URS_2023_02/726191002" TargetMode="External"/><Relationship Id="rId16" Type="http://schemas.openxmlformats.org/officeDocument/2006/relationships/hyperlink" Target="https://podminky.urs.cz/item/CS_URS_2023_02/721173405" TargetMode="External"/><Relationship Id="rId107" Type="http://schemas.openxmlformats.org/officeDocument/2006/relationships/hyperlink" Target="https://podminky.urs.cz/item/CS_URS_2023_02/726131001" TargetMode="External"/><Relationship Id="rId11" Type="http://schemas.openxmlformats.org/officeDocument/2006/relationships/hyperlink" Target="https://podminky.urs.cz/item/CS_URS_2023_02/451541111" TargetMode="External"/><Relationship Id="rId32" Type="http://schemas.openxmlformats.org/officeDocument/2006/relationships/hyperlink" Target="https://podminky.urs.cz/item/CS_URS_2023_02/721241102" TargetMode="External"/><Relationship Id="rId37" Type="http://schemas.openxmlformats.org/officeDocument/2006/relationships/hyperlink" Target="https://podminky.urs.cz/item/CS_URS_2023_02/998721201" TargetMode="External"/><Relationship Id="rId53" Type="http://schemas.openxmlformats.org/officeDocument/2006/relationships/hyperlink" Target="https://podminky.urs.cz/item/CS_URS_2023_02/722181242" TargetMode="External"/><Relationship Id="rId58" Type="http://schemas.openxmlformats.org/officeDocument/2006/relationships/hyperlink" Target="https://podminky.urs.cz/item/CS_URS_2023_02/722220231" TargetMode="External"/><Relationship Id="rId74" Type="http://schemas.openxmlformats.org/officeDocument/2006/relationships/hyperlink" Target="https://podminky.urs.cz/item/CS_URS_2023_02/722234265" TargetMode="External"/><Relationship Id="rId79" Type="http://schemas.openxmlformats.org/officeDocument/2006/relationships/hyperlink" Target="https://podminky.urs.cz/item/CS_URS_2023_02/871211211" TargetMode="External"/><Relationship Id="rId102" Type="http://schemas.openxmlformats.org/officeDocument/2006/relationships/hyperlink" Target="https://podminky.urs.cz/item/CS_URS_2023_02/725859102" TargetMode="External"/><Relationship Id="rId5" Type="http://schemas.openxmlformats.org/officeDocument/2006/relationships/hyperlink" Target="https://podminky.urs.cz/item/CS_URS_2023_02/162706111" TargetMode="External"/><Relationship Id="rId90" Type="http://schemas.openxmlformats.org/officeDocument/2006/relationships/hyperlink" Target="https://podminky.urs.cz/item/CS_URS_2023_02/725291673" TargetMode="External"/><Relationship Id="rId95" Type="http://schemas.openxmlformats.org/officeDocument/2006/relationships/hyperlink" Target="https://podminky.urs.cz/item/CS_URS_2023_02/725821325" TargetMode="External"/><Relationship Id="rId22" Type="http://schemas.openxmlformats.org/officeDocument/2006/relationships/hyperlink" Target="https://podminky.urs.cz/item/CS_URS_2023_02/721174044" TargetMode="External"/><Relationship Id="rId27" Type="http://schemas.openxmlformats.org/officeDocument/2006/relationships/hyperlink" Target="https://podminky.urs.cz/item/CS_URS_2023_02/721194109" TargetMode="External"/><Relationship Id="rId43" Type="http://schemas.openxmlformats.org/officeDocument/2006/relationships/hyperlink" Target="https://podminky.urs.cz/item/CS_URS_2023_02/722174002" TargetMode="External"/><Relationship Id="rId48" Type="http://schemas.openxmlformats.org/officeDocument/2006/relationships/hyperlink" Target="https://podminky.urs.cz/item/CS_URS_2023_02/722174007" TargetMode="External"/><Relationship Id="rId64" Type="http://schemas.openxmlformats.org/officeDocument/2006/relationships/hyperlink" Target="https://podminky.urs.cz/item/CS_URS_2023_02/722224116" TargetMode="External"/><Relationship Id="rId69" Type="http://schemas.openxmlformats.org/officeDocument/2006/relationships/hyperlink" Target="https://podminky.urs.cz/item/CS_URS_2023_02/722232123" TargetMode="External"/><Relationship Id="rId113" Type="http://schemas.openxmlformats.org/officeDocument/2006/relationships/hyperlink" Target="https://podminky.urs.cz/item/CS_URS_2023_02/998726211" TargetMode="External"/><Relationship Id="rId80" Type="http://schemas.openxmlformats.org/officeDocument/2006/relationships/hyperlink" Target="https://podminky.urs.cz/item/CS_URS_2023_02/998722202" TargetMode="External"/><Relationship Id="rId85" Type="http://schemas.openxmlformats.org/officeDocument/2006/relationships/hyperlink" Target="https://podminky.urs.cz/item/CS_URS_2023_02/725119131" TargetMode="External"/><Relationship Id="rId12" Type="http://schemas.openxmlformats.org/officeDocument/2006/relationships/hyperlink" Target="https://podminky.urs.cz/item/CS_URS_2023_02/721173401" TargetMode="External"/><Relationship Id="rId17" Type="http://schemas.openxmlformats.org/officeDocument/2006/relationships/hyperlink" Target="https://podminky.urs.cz/item/CS_URS_2023_02/721174024" TargetMode="External"/><Relationship Id="rId33" Type="http://schemas.openxmlformats.org/officeDocument/2006/relationships/hyperlink" Target="https://podminky.urs.cz/item/CS_URS_2023_02/721273152" TargetMode="External"/><Relationship Id="rId38" Type="http://schemas.openxmlformats.org/officeDocument/2006/relationships/hyperlink" Target="https://podminky.urs.cz/item/CS_URS_2023_02/998721292" TargetMode="External"/><Relationship Id="rId59" Type="http://schemas.openxmlformats.org/officeDocument/2006/relationships/hyperlink" Target="https://podminky.urs.cz/item/CS_URS_2023_02/722220232" TargetMode="External"/><Relationship Id="rId103" Type="http://schemas.openxmlformats.org/officeDocument/2006/relationships/hyperlink" Target="https://podminky.urs.cz/item/CS_URS_2023_02/725862103" TargetMode="External"/><Relationship Id="rId108" Type="http://schemas.openxmlformats.org/officeDocument/2006/relationships/hyperlink" Target="https://podminky.urs.cz/item/CS_URS_2023_02/726131002" TargetMode="External"/><Relationship Id="rId54" Type="http://schemas.openxmlformats.org/officeDocument/2006/relationships/hyperlink" Target="https://podminky.urs.cz/item/CS_URS_2023_02/722181252" TargetMode="External"/><Relationship Id="rId70" Type="http://schemas.openxmlformats.org/officeDocument/2006/relationships/hyperlink" Target="https://podminky.urs.cz/item/CS_URS_2023_02/722232124" TargetMode="External"/><Relationship Id="rId75" Type="http://schemas.openxmlformats.org/officeDocument/2006/relationships/hyperlink" Target="https://podminky.urs.cz/item/CS_URS_2023_02/722250143" TargetMode="External"/><Relationship Id="rId91" Type="http://schemas.openxmlformats.org/officeDocument/2006/relationships/hyperlink" Target="https://podminky.urs.cz/item/CS_URS_2023_02/725319111" TargetMode="External"/><Relationship Id="rId96" Type="http://schemas.openxmlformats.org/officeDocument/2006/relationships/hyperlink" Target="https://podminky.urs.cz/item/CS_URS_2023_02/7258291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3404" TargetMode="External"/><Relationship Id="rId23" Type="http://schemas.openxmlformats.org/officeDocument/2006/relationships/hyperlink" Target="https://podminky.urs.cz/item/CS_URS_2023_02/721174045" TargetMode="External"/><Relationship Id="rId28" Type="http://schemas.openxmlformats.org/officeDocument/2006/relationships/hyperlink" Target="https://podminky.urs.cz/item/CS_URS_2023_02/721211421" TargetMode="External"/><Relationship Id="rId36" Type="http://schemas.openxmlformats.org/officeDocument/2006/relationships/hyperlink" Target="https://podminky.urs.cz/item/CS_URS_2023_02/721290112" TargetMode="External"/><Relationship Id="rId49" Type="http://schemas.openxmlformats.org/officeDocument/2006/relationships/hyperlink" Target="https://podminky.urs.cz/item/CS_URS_2023_02/722181231" TargetMode="External"/><Relationship Id="rId57" Type="http://schemas.openxmlformats.org/officeDocument/2006/relationships/hyperlink" Target="https://podminky.urs.cz/item/CS_URS_2023_02/722220111" TargetMode="External"/><Relationship Id="rId106" Type="http://schemas.openxmlformats.org/officeDocument/2006/relationships/hyperlink" Target="https://podminky.urs.cz/item/CS_URS_2023_02/998725293" TargetMode="External"/><Relationship Id="rId114" Type="http://schemas.openxmlformats.org/officeDocument/2006/relationships/hyperlink" Target="https://podminky.urs.cz/item/CS_URS_2023_02/998726293" TargetMode="External"/><Relationship Id="rId10" Type="http://schemas.openxmlformats.org/officeDocument/2006/relationships/hyperlink" Target="https://podminky.urs.cz/item/CS_URS_2023_02/215901101" TargetMode="External"/><Relationship Id="rId31" Type="http://schemas.openxmlformats.org/officeDocument/2006/relationships/hyperlink" Target="https://podminky.urs.cz/item/CS_URS_2023_02/721233112" TargetMode="External"/><Relationship Id="rId44" Type="http://schemas.openxmlformats.org/officeDocument/2006/relationships/hyperlink" Target="https://podminky.urs.cz/item/CS_URS_2023_02/722174003" TargetMode="External"/><Relationship Id="rId52" Type="http://schemas.openxmlformats.org/officeDocument/2006/relationships/hyperlink" Target="https://podminky.urs.cz/item/CS_URS_2023_02/722181241" TargetMode="External"/><Relationship Id="rId60" Type="http://schemas.openxmlformats.org/officeDocument/2006/relationships/hyperlink" Target="https://podminky.urs.cz/item/CS_URS_2023_02/722220233" TargetMode="External"/><Relationship Id="rId65" Type="http://schemas.openxmlformats.org/officeDocument/2006/relationships/hyperlink" Target="https://podminky.urs.cz/item/CS_URS_2023_02/722231074" TargetMode="External"/><Relationship Id="rId73" Type="http://schemas.openxmlformats.org/officeDocument/2006/relationships/hyperlink" Target="https://podminky.urs.cz/item/CS_URS_2023_02/722232127" TargetMode="External"/><Relationship Id="rId78" Type="http://schemas.openxmlformats.org/officeDocument/2006/relationships/hyperlink" Target="https://podminky.urs.cz/item/CS_URS_2023_02/722290234" TargetMode="External"/><Relationship Id="rId81" Type="http://schemas.openxmlformats.org/officeDocument/2006/relationships/hyperlink" Target="https://podminky.urs.cz/item/CS_URS_2023_02/998722292" TargetMode="External"/><Relationship Id="rId86" Type="http://schemas.openxmlformats.org/officeDocument/2006/relationships/hyperlink" Target="https://podminky.urs.cz/item/CS_URS_2023_02/725219102" TargetMode="External"/><Relationship Id="rId94" Type="http://schemas.openxmlformats.org/officeDocument/2006/relationships/hyperlink" Target="https://podminky.urs.cz/item/CS_URS_2023_02/725813111" TargetMode="External"/><Relationship Id="rId99" Type="http://schemas.openxmlformats.org/officeDocument/2006/relationships/hyperlink" Target="https://podminky.urs.cz/item/CS_URS_2023_02/725829131" TargetMode="External"/><Relationship Id="rId101" Type="http://schemas.openxmlformats.org/officeDocument/2006/relationships/hyperlink" Target="https://podminky.urs.cz/item/CS_URS_2023_02/725849413"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3" Type="http://schemas.openxmlformats.org/officeDocument/2006/relationships/hyperlink" Target="https://podminky.urs.cz/item/CS_URS_2023_02/721173402" TargetMode="External"/><Relationship Id="rId18" Type="http://schemas.openxmlformats.org/officeDocument/2006/relationships/hyperlink" Target="https://podminky.urs.cz/item/CS_URS_2023_02/721174025" TargetMode="External"/><Relationship Id="rId39" Type="http://schemas.openxmlformats.org/officeDocument/2006/relationships/hyperlink" Target="https://podminky.urs.cz/item/CS_URS_2023_02/722130233" TargetMode="External"/><Relationship Id="rId109" Type="http://schemas.openxmlformats.org/officeDocument/2006/relationships/hyperlink" Target="https://podminky.urs.cz/item/CS_URS_2023_02/726131031" TargetMode="External"/><Relationship Id="rId34" Type="http://schemas.openxmlformats.org/officeDocument/2006/relationships/hyperlink" Target="https://podminky.urs.cz/item/CS_URS_2023_02/721273153" TargetMode="External"/><Relationship Id="rId50" Type="http://schemas.openxmlformats.org/officeDocument/2006/relationships/hyperlink" Target="https://podminky.urs.cz/item/CS_URS_2023_02/722181232" TargetMode="External"/><Relationship Id="rId55" Type="http://schemas.openxmlformats.org/officeDocument/2006/relationships/hyperlink" Target="https://podminky.urs.cz/item/CS_URS_2023_02/722181253" TargetMode="External"/><Relationship Id="rId76" Type="http://schemas.openxmlformats.org/officeDocument/2006/relationships/hyperlink" Target="https://podminky.urs.cz/item/CS_URS_2023_02/722263215" TargetMode="External"/><Relationship Id="rId97" Type="http://schemas.openxmlformats.org/officeDocument/2006/relationships/hyperlink" Target="https://podminky.urs.cz/item/CS_URS_2023_02/725829111" TargetMode="External"/><Relationship Id="rId104" Type="http://schemas.openxmlformats.org/officeDocument/2006/relationships/hyperlink" Target="https://podminky.urs.cz/item/CS_URS_2023_02/725869101"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2232125" TargetMode="External"/><Relationship Id="rId92" Type="http://schemas.openxmlformats.org/officeDocument/2006/relationships/hyperlink" Target="https://podminky.urs.cz/item/CS_URS_2023_02/725339111" TargetMode="External"/><Relationship Id="rId2" Type="http://schemas.openxmlformats.org/officeDocument/2006/relationships/hyperlink" Target="https://podminky.urs.cz/item/CS_URS_2023_02/151101101" TargetMode="External"/><Relationship Id="rId29" Type="http://schemas.openxmlformats.org/officeDocument/2006/relationships/hyperlink" Target="https://podminky.urs.cz/item/CS_URS_2023_02/721212123" TargetMode="External"/><Relationship Id="rId24" Type="http://schemas.openxmlformats.org/officeDocument/2006/relationships/hyperlink" Target="https://podminky.urs.cz/item/CS_URS_2023_02/721194103" TargetMode="External"/><Relationship Id="rId40" Type="http://schemas.openxmlformats.org/officeDocument/2006/relationships/hyperlink" Target="https://podminky.urs.cz/item/CS_URS_2023_02/722130234" TargetMode="External"/><Relationship Id="rId45" Type="http://schemas.openxmlformats.org/officeDocument/2006/relationships/hyperlink" Target="https://podminky.urs.cz/item/CS_URS_2023_02/722174004" TargetMode="External"/><Relationship Id="rId66" Type="http://schemas.openxmlformats.org/officeDocument/2006/relationships/hyperlink" Target="https://podminky.urs.cz/item/CS_URS_2023_02/722231076" TargetMode="External"/><Relationship Id="rId87" Type="http://schemas.openxmlformats.org/officeDocument/2006/relationships/hyperlink" Target="https://podminky.urs.cz/item/CS_URS_2023_02/725229103" TargetMode="External"/><Relationship Id="rId110" Type="http://schemas.openxmlformats.org/officeDocument/2006/relationships/hyperlink" Target="https://podminky.urs.cz/item/CS_URS_2023_02/726131041" TargetMode="External"/><Relationship Id="rId115" Type="http://schemas.openxmlformats.org/officeDocument/2006/relationships/hyperlink" Target="https://podminky.urs.cz/item/CS_URS_2023_02/734411103" TargetMode="External"/><Relationship Id="rId61" Type="http://schemas.openxmlformats.org/officeDocument/2006/relationships/hyperlink" Target="https://podminky.urs.cz/item/CS_URS_2023_02/722220234" TargetMode="External"/><Relationship Id="rId82" Type="http://schemas.openxmlformats.org/officeDocument/2006/relationships/hyperlink" Target="https://podminky.urs.cz/item/CS_URS_2023_02/724233005" TargetMode="External"/><Relationship Id="rId19" Type="http://schemas.openxmlformats.org/officeDocument/2006/relationships/hyperlink" Target="https://podminky.urs.cz/item/CS_URS_2023_02/721174041" TargetMode="External"/><Relationship Id="rId14" Type="http://schemas.openxmlformats.org/officeDocument/2006/relationships/hyperlink" Target="https://podminky.urs.cz/item/CS_URS_2023_02/721173403" TargetMode="External"/><Relationship Id="rId30" Type="http://schemas.openxmlformats.org/officeDocument/2006/relationships/hyperlink" Target="https://podminky.urs.cz/item/CS_URS_2023_02/721226511" TargetMode="External"/><Relationship Id="rId35" Type="http://schemas.openxmlformats.org/officeDocument/2006/relationships/hyperlink" Target="https://podminky.urs.cz/item/CS_URS_2023_02/721290111" TargetMode="External"/><Relationship Id="rId56" Type="http://schemas.openxmlformats.org/officeDocument/2006/relationships/hyperlink" Target="https://podminky.urs.cz/item/CS_URS_2023_02/722190401" TargetMode="External"/><Relationship Id="rId77" Type="http://schemas.openxmlformats.org/officeDocument/2006/relationships/hyperlink" Target="https://podminky.urs.cz/item/CS_URS_2023_02/722290226" TargetMode="External"/><Relationship Id="rId100" Type="http://schemas.openxmlformats.org/officeDocument/2006/relationships/hyperlink" Target="https://podminky.urs.cz/item/CS_URS_2023_02/725849411" TargetMode="External"/><Relationship Id="rId105" Type="http://schemas.openxmlformats.org/officeDocument/2006/relationships/hyperlink" Target="https://podminky.urs.cz/item/CS_URS_2023_02/998725202" TargetMode="External"/><Relationship Id="rId8" Type="http://schemas.openxmlformats.org/officeDocument/2006/relationships/hyperlink" Target="https://podminky.urs.cz/item/CS_URS_2023_02/174211101" TargetMode="External"/><Relationship Id="rId51" Type="http://schemas.openxmlformats.org/officeDocument/2006/relationships/hyperlink" Target="https://podminky.urs.cz/item/CS_URS_2023_02/722181233" TargetMode="External"/><Relationship Id="rId72" Type="http://schemas.openxmlformats.org/officeDocument/2006/relationships/hyperlink" Target="https://podminky.urs.cz/item/CS_URS_2023_02/722232126" TargetMode="External"/><Relationship Id="rId93" Type="http://schemas.openxmlformats.org/officeDocument/2006/relationships/hyperlink" Target="https://podminky.urs.cz/item/CS_URS_2023_02/725532342" TargetMode="External"/><Relationship Id="rId98" Type="http://schemas.openxmlformats.org/officeDocument/2006/relationships/hyperlink" Target="https://podminky.urs.cz/item/CS_URS_2023_02/725829112" TargetMode="External"/><Relationship Id="rId3" Type="http://schemas.openxmlformats.org/officeDocument/2006/relationships/hyperlink" Target="https://podminky.urs.cz/item/CS_URS_2023_02/151101111" TargetMode="External"/><Relationship Id="rId25" Type="http://schemas.openxmlformats.org/officeDocument/2006/relationships/hyperlink" Target="https://podminky.urs.cz/item/CS_URS_2023_02/721194104" TargetMode="External"/><Relationship Id="rId46" Type="http://schemas.openxmlformats.org/officeDocument/2006/relationships/hyperlink" Target="https://podminky.urs.cz/item/CS_URS_2023_02/722174005" TargetMode="External"/><Relationship Id="rId67" Type="http://schemas.openxmlformats.org/officeDocument/2006/relationships/hyperlink" Target="https://podminky.urs.cz/item/CS_URS_2023_02/722231222" TargetMode="External"/><Relationship Id="rId116" Type="http://schemas.openxmlformats.org/officeDocument/2006/relationships/drawing" Target="../drawings/drawing11.xml"/><Relationship Id="rId20" Type="http://schemas.openxmlformats.org/officeDocument/2006/relationships/hyperlink" Target="https://podminky.urs.cz/item/CS_URS_2023_02/721174042" TargetMode="External"/><Relationship Id="rId41" Type="http://schemas.openxmlformats.org/officeDocument/2006/relationships/hyperlink" Target="https://podminky.urs.cz/item/CS_URS_2023_02/722130235" TargetMode="External"/><Relationship Id="rId62" Type="http://schemas.openxmlformats.org/officeDocument/2006/relationships/hyperlink" Target="https://podminky.urs.cz/item/CS_URS_2023_02/722220235" TargetMode="External"/><Relationship Id="rId83" Type="http://schemas.openxmlformats.org/officeDocument/2006/relationships/hyperlink" Target="https://podminky.urs.cz/item/CS_URS_2023_02/725119102" TargetMode="External"/><Relationship Id="rId88" Type="http://schemas.openxmlformats.org/officeDocument/2006/relationships/hyperlink" Target="https://podminky.urs.cz/item/CS_URS_2023_02/725244904" TargetMode="External"/><Relationship Id="rId111" Type="http://schemas.openxmlformats.org/officeDocument/2006/relationships/hyperlink" Target="https://podminky.urs.cz/item/CS_URS_2023_02/72619100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6" TargetMode="External"/><Relationship Id="rId26" Type="http://schemas.openxmlformats.org/officeDocument/2006/relationships/hyperlink" Target="https://podminky.urs.cz/item/CS_URS_2023_02/998733201" TargetMode="External"/><Relationship Id="rId39" Type="http://schemas.openxmlformats.org/officeDocument/2006/relationships/hyperlink" Target="https://podminky.urs.cz/item/CS_URS_2023_02/998734293" TargetMode="External"/><Relationship Id="rId21" Type="http://schemas.openxmlformats.org/officeDocument/2006/relationships/hyperlink" Target="https://podminky.urs.cz/item/CS_URS_2023_02/733224222" TargetMode="External"/><Relationship Id="rId34" Type="http://schemas.openxmlformats.org/officeDocument/2006/relationships/hyperlink" Target="https://podminky.urs.cz/item/CS_URS_2023_02/734292776" TargetMode="External"/><Relationship Id="rId42" Type="http://schemas.openxmlformats.org/officeDocument/2006/relationships/hyperlink" Target="https://podminky.urs.cz/item/CS_URS_2023_02/735191905" TargetMode="External"/><Relationship Id="rId47" Type="http://schemas.openxmlformats.org/officeDocument/2006/relationships/hyperlink" Target="https://podminky.urs.cz/item/CS_URS_2023_02/735511061" TargetMode="External"/><Relationship Id="rId50" Type="http://schemas.openxmlformats.org/officeDocument/2006/relationships/hyperlink" Target="https://podminky.urs.cz/item/CS_URS_2023_02/735511086"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4" TargetMode="External"/><Relationship Id="rId29" Type="http://schemas.openxmlformats.org/officeDocument/2006/relationships/hyperlink" Target="https://podminky.urs.cz/item/CS_URS_2023_02/734242416" TargetMode="External"/><Relationship Id="rId11" Type="http://schemas.openxmlformats.org/officeDocument/2006/relationships/hyperlink" Target="https://podminky.urs.cz/item/CS_URS_2023_02/732331617" TargetMode="External"/><Relationship Id="rId24" Type="http://schemas.openxmlformats.org/officeDocument/2006/relationships/hyperlink" Target="https://podminky.urs.cz/item/CS_URS_2023_02/733291101" TargetMode="External"/><Relationship Id="rId32" Type="http://schemas.openxmlformats.org/officeDocument/2006/relationships/hyperlink" Target="https://podminky.urs.cz/item/CS_URS_2023_02/734291266" TargetMode="External"/><Relationship Id="rId37" Type="http://schemas.openxmlformats.org/officeDocument/2006/relationships/hyperlink" Target="https://podminky.urs.cz/item/CS_URS_2023_02/734421112" TargetMode="External"/><Relationship Id="rId40" Type="http://schemas.openxmlformats.org/officeDocument/2006/relationships/hyperlink" Target="https://podminky.urs.cz/item/CS_URS_2023_02/735000911" TargetMode="External"/><Relationship Id="rId45" Type="http://schemas.openxmlformats.org/officeDocument/2006/relationships/hyperlink" Target="https://podminky.urs.cz/item/CS_URS_2023_02/735511039" TargetMode="External"/><Relationship Id="rId53" Type="http://schemas.openxmlformats.org/officeDocument/2006/relationships/hyperlink" Target="https://podminky.urs.cz/item/CS_URS_2023_02/735511105" TargetMode="External"/><Relationship Id="rId5" Type="http://schemas.openxmlformats.org/officeDocument/2006/relationships/hyperlink" Target="https://podminky.urs.cz/item/CS_URS_2023_02/998713293" TargetMode="External"/><Relationship Id="rId19" Type="http://schemas.openxmlformats.org/officeDocument/2006/relationships/hyperlink" Target="https://podminky.urs.cz/item/CS_URS_2023_02/733224205"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25" TargetMode="External"/><Relationship Id="rId27" Type="http://schemas.openxmlformats.org/officeDocument/2006/relationships/hyperlink" Target="https://podminky.urs.cz/item/CS_URS_2023_02/998733293" TargetMode="External"/><Relationship Id="rId30" Type="http://schemas.openxmlformats.org/officeDocument/2006/relationships/hyperlink" Target="https://podminky.urs.cz/item/CS_URS_2023_02/734251211" TargetMode="External"/><Relationship Id="rId35" Type="http://schemas.openxmlformats.org/officeDocument/2006/relationships/hyperlink" Target="https://podminky.urs.cz/item/CS_URS_2023_02/734411127" TargetMode="External"/><Relationship Id="rId43" Type="http://schemas.openxmlformats.org/officeDocument/2006/relationships/hyperlink" Target="https://podminky.urs.cz/item/CS_URS_2023_02/735191910" TargetMode="External"/><Relationship Id="rId48" Type="http://schemas.openxmlformats.org/officeDocument/2006/relationships/hyperlink" Target="https://podminky.urs.cz/item/CS_URS_2023_02/735511062"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511087" TargetMode="External"/><Relationship Id="rId3" Type="http://schemas.openxmlformats.org/officeDocument/2006/relationships/hyperlink" Target="https://podminky.urs.cz/item/CS_URS_2023_02/733390104"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5" TargetMode="External"/><Relationship Id="rId25" Type="http://schemas.openxmlformats.org/officeDocument/2006/relationships/hyperlink" Target="https://podminky.urs.cz/item/CS_URS_2023_02/733291102" TargetMode="External"/><Relationship Id="rId33" Type="http://schemas.openxmlformats.org/officeDocument/2006/relationships/hyperlink" Target="https://podminky.urs.cz/item/CS_URS_2023_02/734291316" TargetMode="External"/><Relationship Id="rId38" Type="http://schemas.openxmlformats.org/officeDocument/2006/relationships/hyperlink" Target="https://podminky.urs.cz/item/CS_URS_2023_02/998734201" TargetMode="External"/><Relationship Id="rId46" Type="http://schemas.openxmlformats.org/officeDocument/2006/relationships/hyperlink" Target="https://podminky.urs.cz/item/CS_URS_2023_02/735511054" TargetMode="External"/><Relationship Id="rId20" Type="http://schemas.openxmlformats.org/officeDocument/2006/relationships/hyperlink" Target="https://podminky.urs.cz/item/CS_URS_2023_02/733224207" TargetMode="External"/><Relationship Id="rId41" Type="http://schemas.openxmlformats.org/officeDocument/2006/relationships/hyperlink" Target="https://podminky.urs.cz/item/CS_URS_2023_02/735000912" TargetMode="External"/><Relationship Id="rId54" Type="http://schemas.openxmlformats.org/officeDocument/2006/relationships/hyperlink" Target="https://podminky.urs.cz/item/CS_URS_2023_02/735511108"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7" TargetMode="External"/><Relationship Id="rId28" Type="http://schemas.openxmlformats.org/officeDocument/2006/relationships/hyperlink" Target="https://podminky.urs.cz/item/CS_URS_2023_02/734211120" TargetMode="External"/><Relationship Id="rId36" Type="http://schemas.openxmlformats.org/officeDocument/2006/relationships/hyperlink" Target="https://podminky.urs.cz/item/CS_URS_2023_02/734421102" TargetMode="External"/><Relationship Id="rId49" Type="http://schemas.openxmlformats.org/officeDocument/2006/relationships/hyperlink" Target="https://podminky.urs.cz/item/CS_URS_2023_02/735511063" TargetMode="External"/><Relationship Id="rId57" Type="http://schemas.openxmlformats.org/officeDocument/2006/relationships/drawing" Target="../drawings/drawing12.xml"/><Relationship Id="rId10" Type="http://schemas.openxmlformats.org/officeDocument/2006/relationships/hyperlink" Target="https://podminky.urs.cz/item/CS_URS_2023_02/732231003" TargetMode="External"/><Relationship Id="rId31" Type="http://schemas.openxmlformats.org/officeDocument/2006/relationships/hyperlink" Target="https://podminky.urs.cz/item/CS_URS_2023_02/734291123" TargetMode="External"/><Relationship Id="rId44" Type="http://schemas.openxmlformats.org/officeDocument/2006/relationships/hyperlink" Target="https://podminky.urs.cz/item/CS_URS_2023_02/735511006" TargetMode="External"/><Relationship Id="rId52" Type="http://schemas.openxmlformats.org/officeDocument/2006/relationships/hyperlink" Target="https://podminky.urs.cz/item/CS_URS_2023_02/735511089"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4_01/741122145" TargetMode="External"/><Relationship Id="rId18" Type="http://schemas.openxmlformats.org/officeDocument/2006/relationships/hyperlink" Target="https://podminky.urs.cz/item/CS_URS_2024_01/741310121" TargetMode="External"/><Relationship Id="rId26" Type="http://schemas.openxmlformats.org/officeDocument/2006/relationships/hyperlink" Target="https://podminky.urs.cz/item/CS_URS_2024_01/741313001" TargetMode="External"/><Relationship Id="rId39" Type="http://schemas.openxmlformats.org/officeDocument/2006/relationships/hyperlink" Target="https://podminky.urs.cz/item/CS_URS_2024_01/741420021"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372112" TargetMode="External"/><Relationship Id="rId42" Type="http://schemas.openxmlformats.org/officeDocument/2006/relationships/hyperlink" Target="https://podminky.urs.cz/item/CS_URS_2024_01/741420083" TargetMode="External"/><Relationship Id="rId47" Type="http://schemas.openxmlformats.org/officeDocument/2006/relationships/hyperlink" Target="https://podminky.urs.cz/item/CS_URS_2024_01/741820013" TargetMode="External"/><Relationship Id="rId50" Type="http://schemas.openxmlformats.org/officeDocument/2006/relationships/hyperlink" Target="https://podminky.urs.cz/item/CS_URS_2023_01/998741202" TargetMode="External"/><Relationship Id="rId7" Type="http://schemas.openxmlformats.org/officeDocument/2006/relationships/hyperlink" Target="https://podminky.urs.cz/item/CS_URS_2024_01/7411220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101" TargetMode="External"/><Relationship Id="rId29" Type="http://schemas.openxmlformats.org/officeDocument/2006/relationships/hyperlink" Target="https://podminky.urs.cz/item/CS_URS_2024_01/741313005" TargetMode="External"/><Relationship Id="rId11" Type="http://schemas.openxmlformats.org/officeDocument/2006/relationships/hyperlink" Target="https://podminky.urs.cz/item/CS_URS_2024_01/741122142" TargetMode="External"/><Relationship Id="rId24" Type="http://schemas.openxmlformats.org/officeDocument/2006/relationships/hyperlink" Target="https://podminky.urs.cz/item/CS_URS_2024_01/741310251" TargetMode="External"/><Relationship Id="rId32" Type="http://schemas.openxmlformats.org/officeDocument/2006/relationships/hyperlink" Target="https://podminky.urs.cz/item/CS_URS_2024_01/741372073" TargetMode="External"/><Relationship Id="rId37" Type="http://schemas.openxmlformats.org/officeDocument/2006/relationships/hyperlink" Target="https://podminky.urs.cz/item/CS_URS_2024_01/741420001" TargetMode="External"/><Relationship Id="rId40" Type="http://schemas.openxmlformats.org/officeDocument/2006/relationships/hyperlink" Target="https://podminky.urs.cz/item/CS_URS_2024_01/741420022" TargetMode="External"/><Relationship Id="rId45" Type="http://schemas.openxmlformats.org/officeDocument/2006/relationships/hyperlink" Target="https://podminky.urs.cz/item/CS_URS_2024_01/741810003" TargetMode="External"/><Relationship Id="rId53" Type="http://schemas.openxmlformats.org/officeDocument/2006/relationships/hyperlink" Target="https://podminky.urs.cz/item/CS_URS_2023_01/043203000" TargetMode="External"/><Relationship Id="rId5" Type="http://schemas.openxmlformats.org/officeDocument/2006/relationships/hyperlink" Target="https://podminky.urs.cz/item/CS_URS_2024_01/741120003"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26" TargetMode="External"/><Relationship Id="rId31" Type="http://schemas.openxmlformats.org/officeDocument/2006/relationships/hyperlink" Target="https://podminky.urs.cz/item/CS_URS_2024_01/741372022" TargetMode="External"/><Relationship Id="rId44" Type="http://schemas.openxmlformats.org/officeDocument/2006/relationships/hyperlink" Target="https://podminky.urs.cz/item/CS_URS_2024_01/741430002" TargetMode="External"/><Relationship Id="rId52"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4701" TargetMode="External"/><Relationship Id="rId22" Type="http://schemas.openxmlformats.org/officeDocument/2006/relationships/hyperlink" Target="https://podminky.urs.cz/item/CS_URS_2024_01/741310233" TargetMode="External"/><Relationship Id="rId27" Type="http://schemas.openxmlformats.org/officeDocument/2006/relationships/hyperlink" Target="https://podminky.urs.cz/item/CS_URS_2024_01/741313002" TargetMode="External"/><Relationship Id="rId30" Type="http://schemas.openxmlformats.org/officeDocument/2006/relationships/hyperlink" Target="https://podminky.urs.cz/item/CS_URS_2024_01/741372021" TargetMode="External"/><Relationship Id="rId35" Type="http://schemas.openxmlformats.org/officeDocument/2006/relationships/hyperlink" Target="https://podminky.urs.cz/item/CS_URS_2024_01/741410001" TargetMode="External"/><Relationship Id="rId43" Type="http://schemas.openxmlformats.org/officeDocument/2006/relationships/hyperlink" Target="https://podminky.urs.cz/item/CS_URS_2024_01/741420101" TargetMode="External"/><Relationship Id="rId48" Type="http://schemas.openxmlformats.org/officeDocument/2006/relationships/hyperlink" Target="https://podminky.urs.cz/item/CS_URS_2024_01/741910511"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4_01/HZS2232" TargetMode="External"/><Relationship Id="rId3" Type="http://schemas.openxmlformats.org/officeDocument/2006/relationships/hyperlink" Target="https://podminky.urs.cz/item/CS_URS_2023_01/741112101" TargetMode="External"/><Relationship Id="rId12" Type="http://schemas.openxmlformats.org/officeDocument/2006/relationships/hyperlink" Target="https://podminky.urs.cz/item/CS_URS_2024_01/741122143" TargetMode="External"/><Relationship Id="rId17" Type="http://schemas.openxmlformats.org/officeDocument/2006/relationships/hyperlink" Target="https://podminky.urs.cz/item/CS_URS_2024_01/741310101" TargetMode="External"/><Relationship Id="rId25" Type="http://schemas.openxmlformats.org/officeDocument/2006/relationships/hyperlink" Target="https://podminky.urs.cz/item/CS_URS_2024_01/741311003" TargetMode="External"/><Relationship Id="rId33" Type="http://schemas.openxmlformats.org/officeDocument/2006/relationships/hyperlink" Target="https://podminky.urs.cz/item/CS_URS_2024_01/741372111" TargetMode="External"/><Relationship Id="rId38" Type="http://schemas.openxmlformats.org/officeDocument/2006/relationships/hyperlink" Target="https://podminky.urs.cz/item/CS_URS_2024_01/741420020" TargetMode="External"/><Relationship Id="rId46" Type="http://schemas.openxmlformats.org/officeDocument/2006/relationships/hyperlink" Target="https://podminky.urs.cz/item/CS_URS_2023_02/741810011" TargetMode="External"/><Relationship Id="rId20" Type="http://schemas.openxmlformats.org/officeDocument/2006/relationships/hyperlink" Target="https://podminky.urs.cz/item/CS_URS_2024_01/741310203" TargetMode="External"/><Relationship Id="rId41" Type="http://schemas.openxmlformats.org/officeDocument/2006/relationships/hyperlink" Target="https://podminky.urs.cz/item/CS_URS_2024_01/741420051" TargetMode="External"/><Relationship Id="rId54" Type="http://schemas.openxmlformats.org/officeDocument/2006/relationships/drawing" Target="../drawings/drawing13.xm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 Id="rId15" Type="http://schemas.openxmlformats.org/officeDocument/2006/relationships/hyperlink" Target="https://podminky.urs.cz/item/CS_URS_2024_01/741210006" TargetMode="External"/><Relationship Id="rId23" Type="http://schemas.openxmlformats.org/officeDocument/2006/relationships/hyperlink" Target="https://podminky.urs.cz/item/CS_URS_2024_01/741310238" TargetMode="External"/><Relationship Id="rId28" Type="http://schemas.openxmlformats.org/officeDocument/2006/relationships/hyperlink" Target="https://podminky.urs.cz/item/CS_URS_2024_01/741313004" TargetMode="External"/><Relationship Id="rId36" Type="http://schemas.openxmlformats.org/officeDocument/2006/relationships/hyperlink" Target="https://podminky.urs.cz/item/CS_URS_2024_01/741410041" TargetMode="External"/><Relationship Id="rId49" Type="http://schemas.openxmlformats.org/officeDocument/2006/relationships/hyperlink" Target="https://podminky.urs.cz/item/CS_URS_2024_01/74192033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742190002" TargetMode="External"/><Relationship Id="rId13" Type="http://schemas.openxmlformats.org/officeDocument/2006/relationships/hyperlink" Target="https://podminky.urs.cz/item/CS_URS_2024_01/742330024" TargetMode="External"/><Relationship Id="rId18" Type="http://schemas.openxmlformats.org/officeDocument/2006/relationships/hyperlink" Target="https://podminky.urs.cz/item/CS_URS_2024_01/742360127" TargetMode="External"/><Relationship Id="rId26" Type="http://schemas.openxmlformats.org/officeDocument/2006/relationships/drawing" Target="../drawings/drawing14.xm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420121" TargetMode="External"/><Relationship Id="rId7" Type="http://schemas.openxmlformats.org/officeDocument/2006/relationships/hyperlink" Target="https://podminky.urs.cz/item/CS_URS_2024_01/742124005" TargetMode="External"/><Relationship Id="rId12" Type="http://schemas.openxmlformats.org/officeDocument/2006/relationships/hyperlink" Target="https://podminky.urs.cz/item/CS_URS_2024_01/742330022" TargetMode="External"/><Relationship Id="rId17" Type="http://schemas.openxmlformats.org/officeDocument/2006/relationships/hyperlink" Target="https://podminky.urs.cz/item/CS_URS_2024_01/742360126" TargetMode="External"/><Relationship Id="rId25" Type="http://schemas.openxmlformats.org/officeDocument/2006/relationships/hyperlink" Target="https://podminky.urs.cz/item/CS_URS_2023_01/013254000"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360111" TargetMode="External"/><Relationship Id="rId20" Type="http://schemas.openxmlformats.org/officeDocument/2006/relationships/hyperlink" Target="https://podminky.urs.cz/item/CS_URS_2024_01/742420071"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1002" TargetMode="External"/><Relationship Id="rId11" Type="http://schemas.openxmlformats.org/officeDocument/2006/relationships/hyperlink" Target="https://podminky.urs.cz/item/CS_URS_2024_01/742330012" TargetMode="External"/><Relationship Id="rId24" Type="http://schemas.openxmlformats.org/officeDocument/2006/relationships/hyperlink" Target="https://podminky.urs.cz/item/CS_URS_2023_02/013203000" TargetMode="Externa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360102" TargetMode="External"/><Relationship Id="rId23"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2330001" TargetMode="External"/><Relationship Id="rId19" Type="http://schemas.openxmlformats.org/officeDocument/2006/relationships/hyperlink" Target="https://podminky.urs.cz/item/CS_URS_2024_01/742360131"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4_01/742190005" TargetMode="External"/><Relationship Id="rId14" Type="http://schemas.openxmlformats.org/officeDocument/2006/relationships/hyperlink" Target="https://podminky.urs.cz/item/CS_URS_2024_01/742330044" TargetMode="External"/><Relationship Id="rId22" Type="http://schemas.openxmlformats.org/officeDocument/2006/relationships/hyperlink" Target="https://podminky.urs.cz/item/CS_URS_2023_01/998742202"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751514536" TargetMode="External"/><Relationship Id="rId13" Type="http://schemas.openxmlformats.org/officeDocument/2006/relationships/hyperlink" Target="https://podminky.urs.cz/item/CS_URS_2023_02/751344121" TargetMode="External"/><Relationship Id="rId18" Type="http://schemas.openxmlformats.org/officeDocument/2006/relationships/hyperlink" Target="https://podminky.urs.cz/item/CS_URS_2023_02/751398012"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111131" TargetMode="External"/><Relationship Id="rId12" Type="http://schemas.openxmlformats.org/officeDocument/2006/relationships/hyperlink" Target="https://podminky.urs.cz/item/CS_URS_2023_02/751514662" TargetMode="External"/><Relationship Id="rId17" Type="http://schemas.openxmlformats.org/officeDocument/2006/relationships/hyperlink" Target="https://podminky.urs.cz/item/CS_URS_2023_02/751514776" TargetMode="External"/><Relationship Id="rId2" Type="http://schemas.openxmlformats.org/officeDocument/2006/relationships/hyperlink" Target="https://podminky.urs.cz/item/CS_URS_2023_01/998751201" TargetMode="External"/><Relationship Id="rId16" Type="http://schemas.openxmlformats.org/officeDocument/2006/relationships/hyperlink" Target="https://podminky.urs.cz/item/CS_URS_2023_02/751510042" TargetMode="External"/><Relationship Id="rId20" Type="http://schemas.openxmlformats.org/officeDocument/2006/relationships/drawing" Target="../drawings/drawing15.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1" TargetMode="External"/><Relationship Id="rId11" Type="http://schemas.openxmlformats.org/officeDocument/2006/relationships/hyperlink" Target="https://podminky.urs.cz/item/CS_URS_2023_02/751514612"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37146" TargetMode="External"/><Relationship Id="rId10" Type="http://schemas.openxmlformats.org/officeDocument/2006/relationships/hyperlink" Target="https://podminky.urs.cz/item/CS_URS_2023_02/751322111" TargetMode="External"/><Relationship Id="rId19" Type="http://schemas.openxmlformats.org/officeDocument/2006/relationships/hyperlink" Target="https://podminky.urs.cz/item/CS_URS_2023_02/751510042"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79" TargetMode="External"/><Relationship Id="rId14" Type="http://schemas.openxmlformats.org/officeDocument/2006/relationships/hyperlink" Target="https://podminky.urs.cz/item/CS_URS_2023_02/75134412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16.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3941211" TargetMode="External"/><Relationship Id="rId21" Type="http://schemas.openxmlformats.org/officeDocument/2006/relationships/hyperlink" Target="https://podminky.urs.cz/item/CS_URS_2024_01/274321511" TargetMode="External"/><Relationship Id="rId42" Type="http://schemas.openxmlformats.org/officeDocument/2006/relationships/hyperlink" Target="https://podminky.urs.cz/item/CS_URS_2024_01/317168053" TargetMode="External"/><Relationship Id="rId63" Type="http://schemas.openxmlformats.org/officeDocument/2006/relationships/hyperlink" Target="https://podminky.urs.cz/item/CS_URS_2024_01/417321515" TargetMode="External"/><Relationship Id="rId84" Type="http://schemas.openxmlformats.org/officeDocument/2006/relationships/hyperlink" Target="https://podminky.urs.cz/item/CS_URS_2024_01/622212001" TargetMode="External"/><Relationship Id="rId138" Type="http://schemas.openxmlformats.org/officeDocument/2006/relationships/hyperlink" Target="https://podminky.urs.cz/item/CS_URS_2024_01/713114115" TargetMode="External"/><Relationship Id="rId159" Type="http://schemas.openxmlformats.org/officeDocument/2006/relationships/hyperlink" Target="https://podminky.urs.cz/item/CS_URS_2024_01/763172347" TargetMode="External"/><Relationship Id="rId170" Type="http://schemas.openxmlformats.org/officeDocument/2006/relationships/hyperlink" Target="https://podminky.urs.cz/item/CS_URS_2024_01/765113011" TargetMode="External"/><Relationship Id="rId191" Type="http://schemas.openxmlformats.org/officeDocument/2006/relationships/hyperlink" Target="https://podminky.urs.cz/item/CS_URS_2024_01/767627307" TargetMode="External"/><Relationship Id="rId205" Type="http://schemas.openxmlformats.org/officeDocument/2006/relationships/hyperlink" Target="https://podminky.urs.cz/item/CS_URS_2024_01/771591241" TargetMode="External"/><Relationship Id="rId226" Type="http://schemas.openxmlformats.org/officeDocument/2006/relationships/hyperlink" Target="https://podminky.urs.cz/item/CS_URS_2024_01/781111011" TargetMode="External"/><Relationship Id="rId247" Type="http://schemas.openxmlformats.org/officeDocument/2006/relationships/drawing" Target="../drawings/drawing18.xm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311113153" TargetMode="External"/><Relationship Id="rId53" Type="http://schemas.openxmlformats.org/officeDocument/2006/relationships/hyperlink" Target="https://podminky.urs.cz/item/CS_URS_2024_01/342244211" TargetMode="External"/><Relationship Id="rId74" Type="http://schemas.openxmlformats.org/officeDocument/2006/relationships/hyperlink" Target="https://podminky.urs.cz/item/CS_URS_2024_01/619991011" TargetMode="External"/><Relationship Id="rId128" Type="http://schemas.openxmlformats.org/officeDocument/2006/relationships/hyperlink" Target="https://podminky.urs.cz/item/CS_URS_2024_01/711111001" TargetMode="External"/><Relationship Id="rId149" Type="http://schemas.openxmlformats.org/officeDocument/2006/relationships/hyperlink" Target="https://podminky.urs.cz/item/CS_URS_2024_01/762342511"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62021" TargetMode="External"/><Relationship Id="rId160" Type="http://schemas.openxmlformats.org/officeDocument/2006/relationships/hyperlink" Target="https://podminky.urs.cz/item/CS_URS_2024_01/763732113" TargetMode="External"/><Relationship Id="rId181" Type="http://schemas.openxmlformats.org/officeDocument/2006/relationships/hyperlink" Target="https://podminky.urs.cz/item/CS_URS_2024_01/766660022" TargetMode="External"/><Relationship Id="rId216" Type="http://schemas.openxmlformats.org/officeDocument/2006/relationships/hyperlink" Target="https://podminky.urs.cz/item/CS_URS_2024_01/776141221" TargetMode="External"/><Relationship Id="rId237" Type="http://schemas.openxmlformats.org/officeDocument/2006/relationships/hyperlink" Target="https://podminky.urs.cz/item/CS_URS_2024_01/783823101" TargetMode="External"/><Relationship Id="rId22" Type="http://schemas.openxmlformats.org/officeDocument/2006/relationships/hyperlink" Target="https://podminky.urs.cz/item/CS_URS_2024_01/274351121" TargetMode="External"/><Relationship Id="rId43" Type="http://schemas.openxmlformats.org/officeDocument/2006/relationships/hyperlink" Target="https://podminky.urs.cz/item/CS_URS_2024_01/317168054" TargetMode="External"/><Relationship Id="rId64" Type="http://schemas.openxmlformats.org/officeDocument/2006/relationships/hyperlink" Target="https://podminky.urs.cz/item/CS_URS_2024_01/417351115"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3121111" TargetMode="External"/><Relationship Id="rId85" Type="http://schemas.openxmlformats.org/officeDocument/2006/relationships/hyperlink" Target="https://podminky.urs.cz/item/CS_URS_2024_01/622251101" TargetMode="External"/><Relationship Id="rId150" Type="http://schemas.openxmlformats.org/officeDocument/2006/relationships/hyperlink" Target="https://podminky.urs.cz/item/CS_URS_2024_01/762395000" TargetMode="External"/><Relationship Id="rId171" Type="http://schemas.openxmlformats.org/officeDocument/2006/relationships/hyperlink" Target="https://podminky.urs.cz/item/CS_URS_2024_01/765113321" TargetMode="External"/><Relationship Id="rId192" Type="http://schemas.openxmlformats.org/officeDocument/2006/relationships/hyperlink" Target="https://podminky.urs.cz/item/CS_URS_2024_01/767627309" TargetMode="External"/><Relationship Id="rId206" Type="http://schemas.openxmlformats.org/officeDocument/2006/relationships/hyperlink" Target="https://podminky.urs.cz/item/CS_URS_2024_01/771591264" TargetMode="External"/><Relationship Id="rId227" Type="http://schemas.openxmlformats.org/officeDocument/2006/relationships/hyperlink" Target="https://podminky.urs.cz/item/CS_URS_2024_01/781121011" TargetMode="External"/><Relationship Id="rId12" Type="http://schemas.openxmlformats.org/officeDocument/2006/relationships/hyperlink" Target="https://podminky.urs.cz/item/CS_URS_2024_01/174151101" TargetMode="External"/><Relationship Id="rId33" Type="http://schemas.openxmlformats.org/officeDocument/2006/relationships/hyperlink" Target="https://podminky.urs.cz/item/CS_URS_2024_01/311235145" TargetMode="External"/><Relationship Id="rId108" Type="http://schemas.openxmlformats.org/officeDocument/2006/relationships/hyperlink" Target="https://podminky.urs.cz/item/CS_URS_2024_01/944511111" TargetMode="External"/><Relationship Id="rId129" Type="http://schemas.openxmlformats.org/officeDocument/2006/relationships/hyperlink" Target="https://podminky.urs.cz/item/CS_URS_2024_01/711112001" TargetMode="External"/><Relationship Id="rId54" Type="http://schemas.openxmlformats.org/officeDocument/2006/relationships/hyperlink" Target="https://podminky.urs.cz/item/CS_URS_2024_01/342244221" TargetMode="External"/><Relationship Id="rId75" Type="http://schemas.openxmlformats.org/officeDocument/2006/relationships/hyperlink" Target="https://podminky.urs.cz/item/CS_URS_2024_01/622131101" TargetMode="External"/><Relationship Id="rId96" Type="http://schemas.openxmlformats.org/officeDocument/2006/relationships/hyperlink" Target="https://podminky.urs.cz/item/CS_URS_2024_01/63245123" TargetMode="External"/><Relationship Id="rId140" Type="http://schemas.openxmlformats.org/officeDocument/2006/relationships/hyperlink" Target="https://podminky.urs.cz/item/CS_URS_2024_01/713121121" TargetMode="External"/><Relationship Id="rId161" Type="http://schemas.openxmlformats.org/officeDocument/2006/relationships/hyperlink" Target="https://podminky.urs.cz/item/CS_URS_2024_01/998763402" TargetMode="External"/><Relationship Id="rId182" Type="http://schemas.openxmlformats.org/officeDocument/2006/relationships/hyperlink" Target="https://podminky.urs.cz/item/CS_URS_2024_01/766660031" TargetMode="External"/><Relationship Id="rId217" Type="http://schemas.openxmlformats.org/officeDocument/2006/relationships/hyperlink" Target="https://podminky.urs.cz/item/CS_URS_2024_01/776143131" TargetMode="External"/><Relationship Id="rId6" Type="http://schemas.openxmlformats.org/officeDocument/2006/relationships/hyperlink" Target="https://podminky.urs.cz/item/CS_URS_2024_01/162251122" TargetMode="External"/><Relationship Id="rId238" Type="http://schemas.openxmlformats.org/officeDocument/2006/relationships/hyperlink" Target="https://podminky.urs.cz/item/CS_URS_2024_01/783826615" TargetMode="External"/><Relationship Id="rId23" Type="http://schemas.openxmlformats.org/officeDocument/2006/relationships/hyperlink" Target="https://podminky.urs.cz/item/CS_URS_2024_01/274351122"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17168058" TargetMode="External"/><Relationship Id="rId65" Type="http://schemas.openxmlformats.org/officeDocument/2006/relationships/hyperlink" Target="https://podminky.urs.cz/item/CS_URS_2024_01/417351116" TargetMode="External"/><Relationship Id="rId86" Type="http://schemas.openxmlformats.org/officeDocument/2006/relationships/hyperlink" Target="https://podminky.urs.cz/item/CS_URS_2024_01/622323111" TargetMode="External"/><Relationship Id="rId130" Type="http://schemas.openxmlformats.org/officeDocument/2006/relationships/hyperlink" Target="https://podminky.urs.cz/item/CS_URS_2024_01/711141559" TargetMode="External"/><Relationship Id="rId151" Type="http://schemas.openxmlformats.org/officeDocument/2006/relationships/hyperlink" Target="https://podminky.urs.cz/item/CS_URS_2024_01/762895000" TargetMode="External"/><Relationship Id="rId172" Type="http://schemas.openxmlformats.org/officeDocument/2006/relationships/hyperlink" Target="https://podminky.urs.cz/item/CS_URS_2024_01/765113911" TargetMode="External"/><Relationship Id="rId193" Type="http://schemas.openxmlformats.org/officeDocument/2006/relationships/hyperlink" Target="https://podminky.urs.cz/item/CS_URS_2024_01/767646411" TargetMode="External"/><Relationship Id="rId207" Type="http://schemas.openxmlformats.org/officeDocument/2006/relationships/hyperlink" Target="https://podminky.urs.cz/item/CS_URS_2024_01/771592011" TargetMode="External"/><Relationship Id="rId228" Type="http://schemas.openxmlformats.org/officeDocument/2006/relationships/hyperlink" Target="https://podminky.urs.cz/item/CS_URS_2024_01/781131112" TargetMode="External"/><Relationship Id="rId13" Type="http://schemas.openxmlformats.org/officeDocument/2006/relationships/hyperlink" Target="https://podminky.urs.cz/item/CS_URS_2024_01/174151102"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235161" TargetMode="External"/><Relationship Id="rId55" Type="http://schemas.openxmlformats.org/officeDocument/2006/relationships/hyperlink" Target="https://podminky.urs.cz/item/CS_URS_2024_01/348101120"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92" TargetMode="External"/><Relationship Id="rId120" Type="http://schemas.openxmlformats.org/officeDocument/2006/relationships/hyperlink" Target="https://podminky.urs.cz/item/CS_URS_2024_01/971033441" TargetMode="External"/><Relationship Id="rId141" Type="http://schemas.openxmlformats.org/officeDocument/2006/relationships/hyperlink" Target="https://podminky.urs.cz/item/CS_URS_2024_01/998713202" TargetMode="External"/><Relationship Id="rId7" Type="http://schemas.openxmlformats.org/officeDocument/2006/relationships/hyperlink" Target="https://podminky.urs.cz/item/CS_URS_2024_01/162351103" TargetMode="External"/><Relationship Id="rId162" Type="http://schemas.openxmlformats.org/officeDocument/2006/relationships/hyperlink" Target="https://podminky.urs.cz/item/CS_URS_2024_01/764222403" TargetMode="External"/><Relationship Id="rId183" Type="http://schemas.openxmlformats.org/officeDocument/2006/relationships/hyperlink" Target="https://podminky.urs.cz/item/CS_URS_2024_01/766694116" TargetMode="External"/><Relationship Id="rId218" Type="http://schemas.openxmlformats.org/officeDocument/2006/relationships/hyperlink" Target="https://podminky.urs.cz/item/CS_URS_2024_01/776144111" TargetMode="External"/><Relationship Id="rId239" Type="http://schemas.openxmlformats.org/officeDocument/2006/relationships/hyperlink" Target="https://podminky.urs.cz/item/CS_URS_2024_01/783827403" TargetMode="External"/><Relationship Id="rId24" Type="http://schemas.openxmlformats.org/officeDocument/2006/relationships/hyperlink" Target="https://podminky.urs.cz/item/CS_URS_2024_01/274353122" TargetMode="External"/><Relationship Id="rId45" Type="http://schemas.openxmlformats.org/officeDocument/2006/relationships/hyperlink" Target="https://podminky.urs.cz/item/CS_URS_2024_01/317168060" TargetMode="External"/><Relationship Id="rId66" Type="http://schemas.openxmlformats.org/officeDocument/2006/relationships/hyperlink" Target="https://podminky.urs.cz/item/CS_URS_2024_01/417361821" TargetMode="External"/><Relationship Id="rId87" Type="http://schemas.openxmlformats.org/officeDocument/2006/relationships/hyperlink" Target="https://podminky.urs.cz/item/CS_URS_2024_01/622511112" TargetMode="External"/><Relationship Id="rId110" Type="http://schemas.openxmlformats.org/officeDocument/2006/relationships/hyperlink" Target="https://podminky.urs.cz/item/CS_URS_2024_01/944511811" TargetMode="External"/><Relationship Id="rId131" Type="http://schemas.openxmlformats.org/officeDocument/2006/relationships/hyperlink" Target="https://podminky.urs.cz/item/CS_URS_2024_01/711142559" TargetMode="External"/><Relationship Id="rId152" Type="http://schemas.openxmlformats.org/officeDocument/2006/relationships/hyperlink" Target="https://podminky.urs.cz/item/CS_URS_2024_01/762951013" TargetMode="External"/><Relationship Id="rId173" Type="http://schemas.openxmlformats.org/officeDocument/2006/relationships/hyperlink" Target="https://podminky.urs.cz/item/CS_URS_2024_01/765125401" TargetMode="External"/><Relationship Id="rId194" Type="http://schemas.openxmlformats.org/officeDocument/2006/relationships/hyperlink" Target="https://podminky.urs.cz/item/CS_URS_2024_01/767881132" TargetMode="External"/><Relationship Id="rId208" Type="http://schemas.openxmlformats.org/officeDocument/2006/relationships/hyperlink" Target="https://podminky.urs.cz/item/CS_URS_2024_01/998771202" TargetMode="External"/><Relationship Id="rId229" Type="http://schemas.openxmlformats.org/officeDocument/2006/relationships/hyperlink" Target="https://podminky.urs.cz/item/CS_URS_2024_01/781474154" TargetMode="External"/><Relationship Id="rId240" Type="http://schemas.openxmlformats.org/officeDocument/2006/relationships/hyperlink" Target="https://podminky.urs.cz/item/CS_URS_2024_01/784111001" TargetMode="External"/><Relationship Id="rId14" Type="http://schemas.openxmlformats.org/officeDocument/2006/relationships/hyperlink" Target="https://podminky.urs.cz/item/CS_URS_2024_01/181951112" TargetMode="External"/><Relationship Id="rId35" Type="http://schemas.openxmlformats.org/officeDocument/2006/relationships/hyperlink" Target="https://podminky.urs.cz/item/CS_URS_2024_01/311236131" TargetMode="External"/><Relationship Id="rId56" Type="http://schemas.openxmlformats.org/officeDocument/2006/relationships/hyperlink" Target="https://podminky.urs.cz/item/CS_URS_2024_01/411133903"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311131" TargetMode="External"/><Relationship Id="rId8" Type="http://schemas.openxmlformats.org/officeDocument/2006/relationships/hyperlink" Target="https://podminky.urs.cz/item/CS_URS_2024_01/162351123" TargetMode="External"/><Relationship Id="rId98" Type="http://schemas.openxmlformats.org/officeDocument/2006/relationships/hyperlink" Target="https://podminky.urs.cz/item/CS_URS_2024_01/632481213" TargetMode="External"/><Relationship Id="rId121" Type="http://schemas.openxmlformats.org/officeDocument/2006/relationships/hyperlink" Target="https://podminky.urs.cz/item/CS_URS_2024_01/973031151" TargetMode="External"/><Relationship Id="rId142" Type="http://schemas.openxmlformats.org/officeDocument/2006/relationships/hyperlink" Target="https://podminky.urs.cz/item/CS_URS_2024_01/742210121" TargetMode="External"/><Relationship Id="rId163" Type="http://schemas.openxmlformats.org/officeDocument/2006/relationships/hyperlink" Target="https://podminky.urs.cz/item/CS_URS_2024_01/764222431" TargetMode="External"/><Relationship Id="rId184" Type="http://schemas.openxmlformats.org/officeDocument/2006/relationships/hyperlink" Target="https://podminky.urs.cz/item/CS_URS_2024_01/998766202" TargetMode="External"/><Relationship Id="rId219" Type="http://schemas.openxmlformats.org/officeDocument/2006/relationships/hyperlink" Target="https://podminky.urs.cz/item/CS_URS_2024_01/776321211" TargetMode="External"/><Relationship Id="rId230" Type="http://schemas.openxmlformats.org/officeDocument/2006/relationships/hyperlink" Target="https://podminky.urs.cz/item/CS_URS_2024_01/781495115"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317321411" TargetMode="External"/><Relationship Id="rId67" Type="http://schemas.openxmlformats.org/officeDocument/2006/relationships/hyperlink" Target="https://podminky.urs.cz/item/CS_URS_2024_01/431123912" TargetMode="External"/><Relationship Id="rId88" Type="http://schemas.openxmlformats.org/officeDocument/2006/relationships/hyperlink" Target="https://podminky.urs.cz/item/CS_URS_2024_01/62225200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61212" TargetMode="External"/><Relationship Id="rId153" Type="http://schemas.openxmlformats.org/officeDocument/2006/relationships/hyperlink" Target="https://podminky.urs.cz/item/CS_URS_2024_01/762952044" TargetMode="External"/><Relationship Id="rId174" Type="http://schemas.openxmlformats.org/officeDocument/2006/relationships/hyperlink" Target="https://podminky.urs.cz/item/CS_URS_2024_01/765191023" TargetMode="External"/><Relationship Id="rId195" Type="http://schemas.openxmlformats.org/officeDocument/2006/relationships/hyperlink" Target="https://podminky.urs.cz/item/CS_URS_2024_01/767881152" TargetMode="External"/><Relationship Id="rId209" Type="http://schemas.openxmlformats.org/officeDocument/2006/relationships/hyperlink" Target="https://podminky.urs.cz/item/CS_URS_2024_01/776111112" TargetMode="External"/><Relationship Id="rId220" Type="http://schemas.openxmlformats.org/officeDocument/2006/relationships/hyperlink" Target="https://podminky.urs.cz/item/CS_URS_2024_01/776411111" TargetMode="External"/><Relationship Id="rId241" Type="http://schemas.openxmlformats.org/officeDocument/2006/relationships/hyperlink" Target="https://podminky.urs.cz/item/CS_URS_2024_01/784181121" TargetMode="External"/><Relationship Id="rId15" Type="http://schemas.openxmlformats.org/officeDocument/2006/relationships/hyperlink" Target="https://podminky.urs.cz/item/CS_URS_2024_01/271532212" TargetMode="External"/><Relationship Id="rId36" Type="http://schemas.openxmlformats.org/officeDocument/2006/relationships/hyperlink" Target="https://podminky.urs.cz/item/CS_URS_2024_01/311238935" TargetMode="External"/><Relationship Id="rId57" Type="http://schemas.openxmlformats.org/officeDocument/2006/relationships/hyperlink" Target="https://podminky.urs.cz/item/CS_URS_2024_01/411321414" TargetMode="External"/><Relationship Id="rId10" Type="http://schemas.openxmlformats.org/officeDocument/2006/relationships/hyperlink" Target="https://podminky.urs.cz/item/CS_URS_2024_01/171251101" TargetMode="External"/><Relationship Id="rId31" Type="http://schemas.openxmlformats.org/officeDocument/2006/relationships/hyperlink" Target="https://podminky.urs.cz/item/CS_URS_2024_01/279351122" TargetMode="External"/><Relationship Id="rId52" Type="http://schemas.openxmlformats.org/officeDocument/2006/relationships/hyperlink" Target="https://podminky.urs.cz/item/CS_URS_2024_01/341361821" TargetMode="External"/><Relationship Id="rId73" Type="http://schemas.openxmlformats.org/officeDocument/2006/relationships/hyperlink" Target="https://podminky.urs.cz/item/CS_URS_2024_01/612321321" TargetMode="External"/><Relationship Id="rId78" Type="http://schemas.openxmlformats.org/officeDocument/2006/relationships/hyperlink" Target="https://podminky.urs.cz/item/CS_URS_2024_01/622143004" TargetMode="External"/><Relationship Id="rId94" Type="http://schemas.openxmlformats.org/officeDocument/2006/relationships/hyperlink" Target="https://podminky.urs.cz/item/CS_URS_2024_01/631319195" TargetMode="External"/><Relationship Id="rId99" Type="http://schemas.openxmlformats.org/officeDocument/2006/relationships/hyperlink" Target="https://podminky.urs.cz/item/CS_URS_2024_01/637211131" TargetMode="External"/><Relationship Id="rId101" Type="http://schemas.openxmlformats.org/officeDocument/2006/relationships/hyperlink" Target="https://podminky.urs.cz/item/CS_URS_2024_01/642942611" TargetMode="External"/><Relationship Id="rId122" Type="http://schemas.openxmlformats.org/officeDocument/2006/relationships/hyperlink" Target="https://podminky.urs.cz/item/CS_URS_2024_01/974032666" TargetMode="External"/><Relationship Id="rId143" Type="http://schemas.openxmlformats.org/officeDocument/2006/relationships/hyperlink" Target="https://podminky.urs.cz/item/CS_URS_2024_01/742210151" TargetMode="External"/><Relationship Id="rId148" Type="http://schemas.openxmlformats.org/officeDocument/2006/relationships/hyperlink" Target="https://podminky.urs.cz/item/CS_URS_2024_01/762342214" TargetMode="External"/><Relationship Id="rId164" Type="http://schemas.openxmlformats.org/officeDocument/2006/relationships/hyperlink" Target="https://podminky.urs.cz/item/CS_URS_2024_01/764225446" TargetMode="External"/><Relationship Id="rId169" Type="http://schemas.openxmlformats.org/officeDocument/2006/relationships/hyperlink" Target="https://podminky.urs.cz/item/CS_URS_2024_01/765111201" TargetMode="External"/><Relationship Id="rId185" Type="http://schemas.openxmlformats.org/officeDocument/2006/relationships/hyperlink" Target="https://podminky.urs.cz/item/CS_URS_2024_01/767220110" TargetMode="External"/><Relationship Id="rId4" Type="http://schemas.openxmlformats.org/officeDocument/2006/relationships/hyperlink" Target="https://podminky.urs.cz/item/CS_URS_2024_01/132251254" TargetMode="External"/><Relationship Id="rId9" Type="http://schemas.openxmlformats.org/officeDocument/2006/relationships/hyperlink" Target="https://podminky.urs.cz/item/CS_URS_2024_01/167151101" TargetMode="External"/><Relationship Id="rId180" Type="http://schemas.openxmlformats.org/officeDocument/2006/relationships/hyperlink" Target="https://podminky.urs.cz/item/CS_URS_2024_01/766660021" TargetMode="External"/><Relationship Id="rId210" Type="http://schemas.openxmlformats.org/officeDocument/2006/relationships/hyperlink" Target="https://podminky.urs.cz/item/CS_URS_2024_01/776111122" TargetMode="External"/><Relationship Id="rId215" Type="http://schemas.openxmlformats.org/officeDocument/2006/relationships/hyperlink" Target="https://podminky.urs.cz/item/CS_URS_2024_01/776141121" TargetMode="External"/><Relationship Id="rId236" Type="http://schemas.openxmlformats.org/officeDocument/2006/relationships/hyperlink" Target="https://podminky.urs.cz/item/CS_URS_2024_01/783009421" TargetMode="External"/><Relationship Id="rId26" Type="http://schemas.openxmlformats.org/officeDocument/2006/relationships/hyperlink" Target="https://podminky.urs.cz/item/CS_URS_2024_01/279113151" TargetMode="External"/><Relationship Id="rId231" Type="http://schemas.openxmlformats.org/officeDocument/2006/relationships/hyperlink" Target="https://podminky.urs.cz/item/CS_URS_2024_01/781495141" TargetMode="External"/><Relationship Id="rId47" Type="http://schemas.openxmlformats.org/officeDocument/2006/relationships/hyperlink" Target="https://podminky.urs.cz/item/CS_URS_2024_01/317351101" TargetMode="External"/><Relationship Id="rId68" Type="http://schemas.openxmlformats.org/officeDocument/2006/relationships/hyperlink" Target="https://podminky.urs.cz/item/CS_URS_2024_01/435123912" TargetMode="External"/><Relationship Id="rId89" Type="http://schemas.openxmlformats.org/officeDocument/2006/relationships/hyperlink" Target="https://podminky.urs.cz/item/CS_URS_2024_01/622531012" TargetMode="External"/><Relationship Id="rId112" Type="http://schemas.openxmlformats.org/officeDocument/2006/relationships/hyperlink" Target="https://podminky.urs.cz/item/CS_URS_2024_01/949311111" TargetMode="External"/><Relationship Id="rId133" Type="http://schemas.openxmlformats.org/officeDocument/2006/relationships/hyperlink" Target="https://podminky.urs.cz/item/CS_URS_2024_01/711161383" TargetMode="External"/><Relationship Id="rId154" Type="http://schemas.openxmlformats.org/officeDocument/2006/relationships/hyperlink" Target="https://podminky.urs.cz/item/CS_URS_2024_01/762952111" TargetMode="External"/><Relationship Id="rId175" Type="http://schemas.openxmlformats.org/officeDocument/2006/relationships/hyperlink" Target="https://podminky.urs.cz/item/CS_URS_2024_01/998765202" TargetMode="External"/><Relationship Id="rId196" Type="http://schemas.openxmlformats.org/officeDocument/2006/relationships/hyperlink" Target="https://podminky.urs.cz/item/CS_URS_2024_01/998767202" TargetMode="External"/><Relationship Id="rId200" Type="http://schemas.openxmlformats.org/officeDocument/2006/relationships/hyperlink" Target="https://podminky.urs.cz/item/CS_URS_2024_01/771574413" TargetMode="External"/><Relationship Id="rId16" Type="http://schemas.openxmlformats.org/officeDocument/2006/relationships/hyperlink" Target="https://podminky.urs.cz/item/CS_URS_2024_01/273321511" TargetMode="External"/><Relationship Id="rId221" Type="http://schemas.openxmlformats.org/officeDocument/2006/relationships/hyperlink" Target="https://podminky.urs.cz/item/CS_URS_2024_01/776411121" TargetMode="External"/><Relationship Id="rId242" Type="http://schemas.openxmlformats.org/officeDocument/2006/relationships/hyperlink" Target="https://podminky.urs.cz/item/CS_URS_2024_01/784211101" TargetMode="External"/><Relationship Id="rId37" Type="http://schemas.openxmlformats.org/officeDocument/2006/relationships/hyperlink" Target="https://podminky.urs.cz/item/CS_URS_2024_01/311238937" TargetMode="External"/><Relationship Id="rId58" Type="http://schemas.openxmlformats.org/officeDocument/2006/relationships/hyperlink" Target="https://podminky.urs.cz/item/CS_URS_2024_01/411351011"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5111" TargetMode="External"/><Relationship Id="rId123" Type="http://schemas.openxmlformats.org/officeDocument/2006/relationships/hyperlink" Target="https://podminky.urs.cz/item/CS_URS_2024_01/997013213" TargetMode="External"/><Relationship Id="rId144" Type="http://schemas.openxmlformats.org/officeDocument/2006/relationships/hyperlink" Target="https://podminky.urs.cz/item/CS_URS_2024_01/742420021" TargetMode="External"/><Relationship Id="rId90" Type="http://schemas.openxmlformats.org/officeDocument/2006/relationships/hyperlink" Target="https://podminky.urs.cz/item/CS_URS_2024_01/629991011" TargetMode="External"/><Relationship Id="rId165" Type="http://schemas.openxmlformats.org/officeDocument/2006/relationships/hyperlink" Target="https://podminky.urs.cz/item/CS_URS_2024_01/764226465" TargetMode="External"/><Relationship Id="rId186" Type="http://schemas.openxmlformats.org/officeDocument/2006/relationships/hyperlink" Target="https://podminky.urs.cz/item/CS_URS_2024_01/767531121" TargetMode="External"/><Relationship Id="rId211" Type="http://schemas.openxmlformats.org/officeDocument/2006/relationships/hyperlink" Target="https://podminky.urs.cz/item/CS_URS_2024_01/776111311" TargetMode="External"/><Relationship Id="rId232" Type="http://schemas.openxmlformats.org/officeDocument/2006/relationships/hyperlink" Target="https://podminky.urs.cz/item/CS_URS_2024_01/781495142" TargetMode="External"/><Relationship Id="rId27" Type="http://schemas.openxmlformats.org/officeDocument/2006/relationships/hyperlink" Target="https://podminky.urs.cz/item/CS_URS_2024_01/279113153" TargetMode="External"/><Relationship Id="rId48" Type="http://schemas.openxmlformats.org/officeDocument/2006/relationships/hyperlink" Target="https://podminky.urs.cz/item/CS_URS_2024_01/317351102" TargetMode="External"/><Relationship Id="rId69" Type="http://schemas.openxmlformats.org/officeDocument/2006/relationships/hyperlink" Target="https://podminky.urs.cz/item/CS_URS_2024_01/564751101" TargetMode="External"/><Relationship Id="rId113" Type="http://schemas.openxmlformats.org/officeDocument/2006/relationships/hyperlink" Target="https://podminky.urs.cz/item/CS_URS_2024_01/949311211" TargetMode="External"/><Relationship Id="rId134" Type="http://schemas.openxmlformats.org/officeDocument/2006/relationships/hyperlink" Target="https://podminky.urs.cz/item/CS_URS_2024_01/711161386"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998762202" TargetMode="External"/><Relationship Id="rId176" Type="http://schemas.openxmlformats.org/officeDocument/2006/relationships/hyperlink" Target="https://podminky.urs.cz/item/CS_URS_2024_01/766211611" TargetMode="External"/><Relationship Id="rId197" Type="http://schemas.openxmlformats.org/officeDocument/2006/relationships/hyperlink" Target="https://podminky.urs.cz/item/CS_URS_2024_01/771111011" TargetMode="External"/><Relationship Id="rId201" Type="http://schemas.openxmlformats.org/officeDocument/2006/relationships/hyperlink" Target="https://podminky.urs.cz/item/CS_URS_2024_01/771574416" TargetMode="External"/><Relationship Id="rId222" Type="http://schemas.openxmlformats.org/officeDocument/2006/relationships/hyperlink" Target="https://podminky.urs.cz/item/CS_URS_2024_01/776431111" TargetMode="External"/><Relationship Id="rId243" Type="http://schemas.openxmlformats.org/officeDocument/2006/relationships/hyperlink" Target="https://podminky.urs.cz/item/CS_URS_2024_01/786623023" TargetMode="External"/><Relationship Id="rId17" Type="http://schemas.openxmlformats.org/officeDocument/2006/relationships/hyperlink" Target="https://podminky.urs.cz/item/CS_URS_2024_01/273351121" TargetMode="External"/><Relationship Id="rId38" Type="http://schemas.openxmlformats.org/officeDocument/2006/relationships/hyperlink" Target="https://podminky.urs.cz/item/CS_URS_2024_01/317168022" TargetMode="External"/><Relationship Id="rId59" Type="http://schemas.openxmlformats.org/officeDocument/2006/relationships/hyperlink" Target="https://podminky.urs.cz/item/CS_URS_2024_01/411351012" TargetMode="External"/><Relationship Id="rId103" Type="http://schemas.openxmlformats.org/officeDocument/2006/relationships/hyperlink" Target="https://podminky.urs.cz/item/CS_URS_2024_01/642945112" TargetMode="External"/><Relationship Id="rId124" Type="http://schemas.openxmlformats.org/officeDocument/2006/relationships/hyperlink" Target="https://podminky.urs.cz/item/CS_URS_2024_01/997013509" TargetMode="External"/><Relationship Id="rId70" Type="http://schemas.openxmlformats.org/officeDocument/2006/relationships/hyperlink" Target="https://podminky.urs.cz/item/CS_URS_2024_01/612131301" TargetMode="External"/><Relationship Id="rId91" Type="http://schemas.openxmlformats.org/officeDocument/2006/relationships/hyperlink" Target="https://podminky.urs.cz/item/CS_URS_2024_01/631311115" TargetMode="External"/><Relationship Id="rId145" Type="http://schemas.openxmlformats.org/officeDocument/2006/relationships/hyperlink" Target="https://podminky.urs.cz/item/CS_URS_2024_01/998742202" TargetMode="External"/><Relationship Id="rId166" Type="http://schemas.openxmlformats.org/officeDocument/2006/relationships/hyperlink" Target="https://podminky.urs.cz/item/CS_URS_2024_01/764521404" TargetMode="External"/><Relationship Id="rId187" Type="http://schemas.openxmlformats.org/officeDocument/2006/relationships/hyperlink" Target="https://podminky.urs.cz/item/CS_URS_2024_01/767531211" TargetMode="External"/><Relationship Id="rId1" Type="http://schemas.openxmlformats.org/officeDocument/2006/relationships/hyperlink" Target="https://podminky.urs.cz/item/CS_URS_2024_01/122151103" TargetMode="External"/><Relationship Id="rId212" Type="http://schemas.openxmlformats.org/officeDocument/2006/relationships/hyperlink" Target="https://podminky.urs.cz/item/CS_URS_2024_01/776111323" TargetMode="External"/><Relationship Id="rId233" Type="http://schemas.openxmlformats.org/officeDocument/2006/relationships/hyperlink" Target="https://podminky.urs.cz/item/CS_URS_2024_01/781495211" TargetMode="External"/><Relationship Id="rId28" Type="http://schemas.openxmlformats.org/officeDocument/2006/relationships/hyperlink" Target="https://podminky.urs.cz/item/CS_URS_2024_01/279113154" TargetMode="External"/><Relationship Id="rId49" Type="http://schemas.openxmlformats.org/officeDocument/2006/relationships/hyperlink" Target="https://podminky.urs.cz/item/CS_URS_2024_01/341321410" TargetMode="External"/><Relationship Id="rId114" Type="http://schemas.openxmlformats.org/officeDocument/2006/relationships/hyperlink" Target="https://podminky.urs.cz/item/CS_URS_2024_01/949311811" TargetMode="External"/><Relationship Id="rId60" Type="http://schemas.openxmlformats.org/officeDocument/2006/relationships/hyperlink" Target="https://podminky.urs.cz/item/CS_URS_2024_01/411354333" TargetMode="External"/><Relationship Id="rId81" Type="http://schemas.openxmlformats.org/officeDocument/2006/relationships/hyperlink" Target="https://podminky.urs.cz/item/CS_URS_2024_01/622252002" TargetMode="External"/><Relationship Id="rId135" Type="http://schemas.openxmlformats.org/officeDocument/2006/relationships/hyperlink" Target="https://podminky.urs.cz/item/CS_URS_2024_01/711493001" TargetMode="External"/><Relationship Id="rId156" Type="http://schemas.openxmlformats.org/officeDocument/2006/relationships/hyperlink" Target="https://podminky.urs.cz/item/CS_URS_2024_01/763131411" TargetMode="External"/><Relationship Id="rId177" Type="http://schemas.openxmlformats.org/officeDocument/2006/relationships/hyperlink" Target="https://podminky.urs.cz/item/CS_URS_2024_01/766231113" TargetMode="External"/><Relationship Id="rId198" Type="http://schemas.openxmlformats.org/officeDocument/2006/relationships/hyperlink" Target="https://podminky.urs.cz/item/CS_URS_2024_01/771121011" TargetMode="External"/><Relationship Id="rId202" Type="http://schemas.openxmlformats.org/officeDocument/2006/relationships/hyperlink" Target="https://podminky.urs.cz/item/CS_URS_2024_01/771591112" TargetMode="External"/><Relationship Id="rId223" Type="http://schemas.openxmlformats.org/officeDocument/2006/relationships/hyperlink" Target="https://podminky.urs.cz/item/CS_URS_2024_01/776991111" TargetMode="External"/><Relationship Id="rId244" Type="http://schemas.openxmlformats.org/officeDocument/2006/relationships/hyperlink" Target="https://podminky.urs.cz/item/CS_URS_2024_01/786623041" TargetMode="External"/><Relationship Id="rId18" Type="http://schemas.openxmlformats.org/officeDocument/2006/relationships/hyperlink" Target="https://podminky.urs.cz/item/CS_URS_2024_01/273351122" TargetMode="External"/><Relationship Id="rId39" Type="http://schemas.openxmlformats.org/officeDocument/2006/relationships/hyperlink" Target="https://podminky.urs.cz/item/CS_URS_2024_01/317168026" TargetMode="External"/><Relationship Id="rId50" Type="http://schemas.openxmlformats.org/officeDocument/2006/relationships/hyperlink" Target="https://podminky.urs.cz/item/CS_URS_2024_01/341351111" TargetMode="External"/><Relationship Id="rId104" Type="http://schemas.openxmlformats.org/officeDocument/2006/relationships/hyperlink" Target="https://podminky.urs.cz/item/CS_URS_2024_01/936174311" TargetMode="External"/><Relationship Id="rId125" Type="http://schemas.openxmlformats.org/officeDocument/2006/relationships/hyperlink" Target="https://podminky.urs.cz/item/CS_URS_2024_01/997013511" TargetMode="External"/><Relationship Id="rId146" Type="http://schemas.openxmlformats.org/officeDocument/2006/relationships/hyperlink" Target="https://podminky.urs.cz/item/CS_URS_2024_01/998751201" TargetMode="External"/><Relationship Id="rId167" Type="http://schemas.openxmlformats.org/officeDocument/2006/relationships/hyperlink" Target="https://podminky.urs.cz/item/CS_URS_2024_01/764528423" TargetMode="External"/><Relationship Id="rId188" Type="http://schemas.openxmlformats.org/officeDocument/2006/relationships/hyperlink" Target="https://podminky.urs.cz/item/CS_URS_2024_01/767531212" TargetMode="External"/><Relationship Id="rId71" Type="http://schemas.openxmlformats.org/officeDocument/2006/relationships/hyperlink" Target="https://podminky.urs.cz/item/CS_URS_2024_01/612131321" TargetMode="External"/><Relationship Id="rId92" Type="http://schemas.openxmlformats.org/officeDocument/2006/relationships/hyperlink" Target="https://podminky.urs.cz/item/CS_URS_2024_01/631319011" TargetMode="External"/><Relationship Id="rId213" Type="http://schemas.openxmlformats.org/officeDocument/2006/relationships/hyperlink" Target="https://podminky.urs.cz/item/CS_URS_2024_01/776121321" TargetMode="External"/><Relationship Id="rId234" Type="http://schemas.openxmlformats.org/officeDocument/2006/relationships/hyperlink" Target="https://podminky.urs.cz/item/CS_URS_2024_01/998781202" TargetMode="External"/><Relationship Id="rId2" Type="http://schemas.openxmlformats.org/officeDocument/2006/relationships/hyperlink" Target="https://podminky.urs.cz/item/CS_URS_2024_01/122251102" TargetMode="External"/><Relationship Id="rId29" Type="http://schemas.openxmlformats.org/officeDocument/2006/relationships/hyperlink" Target="https://podminky.urs.cz/item/CS_URS_2024_01/279321347" TargetMode="External"/><Relationship Id="rId40" Type="http://schemas.openxmlformats.org/officeDocument/2006/relationships/hyperlink" Target="https://podminky.urs.cz/item/CS_URS_2024_01/317168051" TargetMode="External"/><Relationship Id="rId115" Type="http://schemas.openxmlformats.org/officeDocument/2006/relationships/hyperlink" Target="https://podminky.urs.cz/item/CS_URS_2024_01/952901111" TargetMode="External"/><Relationship Id="rId136" Type="http://schemas.openxmlformats.org/officeDocument/2006/relationships/hyperlink" Target="https://podminky.urs.cz/item/CS_URS_2024_01/711745567" TargetMode="External"/><Relationship Id="rId157" Type="http://schemas.openxmlformats.org/officeDocument/2006/relationships/hyperlink" Target="https://podminky.urs.cz/item/CS_URS_2024_01/763131451" TargetMode="External"/><Relationship Id="rId178" Type="http://schemas.openxmlformats.org/officeDocument/2006/relationships/hyperlink" Target="https://podminky.urs.cz/item/CS_URS_2024_01/766660001" TargetMode="External"/><Relationship Id="rId61" Type="http://schemas.openxmlformats.org/officeDocument/2006/relationships/hyperlink" Target="https://podminky.urs.cz/item/CS_URS_2024_01/411354334" TargetMode="External"/><Relationship Id="rId82" Type="http://schemas.openxmlformats.org/officeDocument/2006/relationships/hyperlink" Target="https://podminky.urs.cz/item/CS_URS_2024_01/622151001" TargetMode="External"/><Relationship Id="rId199" Type="http://schemas.openxmlformats.org/officeDocument/2006/relationships/hyperlink" Target="https://podminky.urs.cz/item/CS_URS_2024_01/771474111" TargetMode="External"/><Relationship Id="rId203" Type="http://schemas.openxmlformats.org/officeDocument/2006/relationships/hyperlink" Target="https://podminky.urs.cz/item/CS_URS_2024_01/771591115" TargetMode="External"/><Relationship Id="rId19" Type="http://schemas.openxmlformats.org/officeDocument/2006/relationships/hyperlink" Target="https://podminky.urs.cz/item/CS_URS_2024_01/273353111" TargetMode="External"/><Relationship Id="rId224" Type="http://schemas.openxmlformats.org/officeDocument/2006/relationships/hyperlink" Target="https://podminky.urs.cz/item/CS_URS_2024_01/776991222" TargetMode="External"/><Relationship Id="rId245" Type="http://schemas.openxmlformats.org/officeDocument/2006/relationships/hyperlink" Target="https://podminky.urs.cz/item/CS_URS_2024_01/786623043" TargetMode="External"/><Relationship Id="rId30" Type="http://schemas.openxmlformats.org/officeDocument/2006/relationships/hyperlink" Target="https://podminky.urs.cz/item/CS_URS_2024_01/279351121"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4_01/997013631" TargetMode="External"/><Relationship Id="rId147" Type="http://schemas.openxmlformats.org/officeDocument/2006/relationships/hyperlink" Target="https://podminky.urs.cz/item/CS_URS_2024_01/762083122" TargetMode="External"/><Relationship Id="rId168" Type="http://schemas.openxmlformats.org/officeDocument/2006/relationships/hyperlink" Target="https://podminky.urs.cz/item/CS_URS_2024_01/998764202" TargetMode="External"/><Relationship Id="rId51" Type="http://schemas.openxmlformats.org/officeDocument/2006/relationships/hyperlink" Target="https://podminky.urs.cz/item/CS_URS_2024_01/341351112" TargetMode="External"/><Relationship Id="rId72" Type="http://schemas.openxmlformats.org/officeDocument/2006/relationships/hyperlink" Target="https://podminky.urs.cz/item/CS_URS_2024_01/612321131" TargetMode="External"/><Relationship Id="rId93" Type="http://schemas.openxmlformats.org/officeDocument/2006/relationships/hyperlink" Target="https://podminky.urs.cz/item/CS_URS_2024_01/631319171" TargetMode="External"/><Relationship Id="rId189" Type="http://schemas.openxmlformats.org/officeDocument/2006/relationships/hyperlink" Target="https://podminky.urs.cz/item/CS_URS_2024_01/767531231"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6121323" TargetMode="External"/><Relationship Id="rId235" Type="http://schemas.openxmlformats.org/officeDocument/2006/relationships/hyperlink" Target="https://podminky.urs.cz/item/CS_URS_2024_01/783009309"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998711202" TargetMode="External"/><Relationship Id="rId158" Type="http://schemas.openxmlformats.org/officeDocument/2006/relationships/hyperlink" Target="https://podminky.urs.cz/item/CS_URS_2024_01/763135101" TargetMode="External"/><Relationship Id="rId20" Type="http://schemas.openxmlformats.org/officeDocument/2006/relationships/hyperlink" Target="https://podminky.urs.cz/item/CS_URS_2024_01/273362021" TargetMode="External"/><Relationship Id="rId41" Type="http://schemas.openxmlformats.org/officeDocument/2006/relationships/hyperlink" Target="https://podminky.urs.cz/item/CS_URS_2024_01/317168052" TargetMode="External"/><Relationship Id="rId62" Type="http://schemas.openxmlformats.org/officeDocument/2006/relationships/hyperlink" Target="https://podminky.urs.cz/item/CS_URS_2024_01/411361821" TargetMode="External"/><Relationship Id="rId83" Type="http://schemas.openxmlformats.org/officeDocument/2006/relationships/hyperlink" Target="https://podminky.urs.cz/item/CS_URS_2024_01/622211041" TargetMode="External"/><Relationship Id="rId179" Type="http://schemas.openxmlformats.org/officeDocument/2006/relationships/hyperlink" Target="https://podminky.urs.cz/item/CS_URS_2024_01/766660002" TargetMode="External"/><Relationship Id="rId190" Type="http://schemas.openxmlformats.org/officeDocument/2006/relationships/hyperlink" Target="https://podminky.urs.cz/item/CS_URS_2024_01/767627306" TargetMode="External"/><Relationship Id="rId204" Type="http://schemas.openxmlformats.org/officeDocument/2006/relationships/hyperlink" Target="https://podminky.urs.cz/item/CS_URS_2024_01/771591184" TargetMode="External"/><Relationship Id="rId225" Type="http://schemas.openxmlformats.org/officeDocument/2006/relationships/hyperlink" Target="https://podminky.urs.cz/item/CS_URS_2024_01/998776202" TargetMode="External"/><Relationship Id="rId246" Type="http://schemas.openxmlformats.org/officeDocument/2006/relationships/hyperlink" Target="https://podminky.urs.cz/item/CS_URS_2024_01/998786202"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4_01/998011002"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s://podminky.urs.cz/item/CS_URS_2023_02/721273153" TargetMode="External"/><Relationship Id="rId21" Type="http://schemas.openxmlformats.org/officeDocument/2006/relationships/hyperlink" Target="https://podminky.urs.cz/item/CS_URS_2023_02/721194104" TargetMode="External"/><Relationship Id="rId42" Type="http://schemas.openxmlformats.org/officeDocument/2006/relationships/hyperlink" Target="https://podminky.urs.cz/item/CS_URS_2023_02/722181232" TargetMode="External"/><Relationship Id="rId47" Type="http://schemas.openxmlformats.org/officeDocument/2006/relationships/hyperlink" Target="https://podminky.urs.cz/item/CS_URS_2023_02/722190401" TargetMode="External"/><Relationship Id="rId63" Type="http://schemas.openxmlformats.org/officeDocument/2006/relationships/hyperlink" Target="https://podminky.urs.cz/item/CS_URS_2023_02/722232126" TargetMode="External"/><Relationship Id="rId68" Type="http://schemas.openxmlformats.org/officeDocument/2006/relationships/hyperlink" Target="https://podminky.urs.cz/item/CS_URS_2023_02/722290234" TargetMode="External"/><Relationship Id="rId84" Type="http://schemas.openxmlformats.org/officeDocument/2006/relationships/hyperlink" Target="https://podminky.urs.cz/item/CS_URS_2023_02/725829111" TargetMode="External"/><Relationship Id="rId89" Type="http://schemas.openxmlformats.org/officeDocument/2006/relationships/hyperlink" Target="https://podminky.urs.cz/item/CS_URS_2023_02/725859102" TargetMode="External"/><Relationship Id="rId16" Type="http://schemas.openxmlformats.org/officeDocument/2006/relationships/hyperlink" Target="https://podminky.urs.cz/item/CS_URS_2023_02/721174041" TargetMode="External"/><Relationship Id="rId11" Type="http://schemas.openxmlformats.org/officeDocument/2006/relationships/hyperlink" Target="https://podminky.urs.cz/item/CS_URS_2023_02/721173401" TargetMode="External"/><Relationship Id="rId32" Type="http://schemas.openxmlformats.org/officeDocument/2006/relationships/hyperlink" Target="https://podminky.urs.cz/item/CS_URS_2023_02/998721292" TargetMode="External"/><Relationship Id="rId37" Type="http://schemas.openxmlformats.org/officeDocument/2006/relationships/hyperlink" Target="https://podminky.urs.cz/item/CS_URS_2023_02/722174004" TargetMode="External"/><Relationship Id="rId53" Type="http://schemas.openxmlformats.org/officeDocument/2006/relationships/hyperlink" Target="https://podminky.urs.cz/item/CS_URS_2023_02/722220235" TargetMode="External"/><Relationship Id="rId58" Type="http://schemas.openxmlformats.org/officeDocument/2006/relationships/hyperlink" Target="https://podminky.urs.cz/item/CS_URS_2023_02/722231222" TargetMode="External"/><Relationship Id="rId74" Type="http://schemas.openxmlformats.org/officeDocument/2006/relationships/hyperlink" Target="https://podminky.urs.cz/item/CS_URS_2023_02/725119131" TargetMode="External"/><Relationship Id="rId79" Type="http://schemas.openxmlformats.org/officeDocument/2006/relationships/hyperlink" Target="https://podminky.urs.cz/item/CS_URS_2023_02/725291673" TargetMode="External"/><Relationship Id="rId102" Type="http://schemas.openxmlformats.org/officeDocument/2006/relationships/hyperlink" Target="https://podminky.urs.cz/item/CS_URS_2023_02/998726211" TargetMode="External"/><Relationship Id="rId5" Type="http://schemas.openxmlformats.org/officeDocument/2006/relationships/hyperlink" Target="https://podminky.urs.cz/item/CS_URS_2023_02/162706111" TargetMode="External"/><Relationship Id="rId90" Type="http://schemas.openxmlformats.org/officeDocument/2006/relationships/hyperlink" Target="https://podminky.urs.cz/item/CS_URS_2023_02/725862103" TargetMode="External"/><Relationship Id="rId95" Type="http://schemas.openxmlformats.org/officeDocument/2006/relationships/hyperlink" Target="https://podminky.urs.cz/item/CS_URS_2023_02/726131001" TargetMode="External"/><Relationship Id="rId22" Type="http://schemas.openxmlformats.org/officeDocument/2006/relationships/hyperlink" Target="https://podminky.urs.cz/item/CS_URS_2023_02/721194105" TargetMode="External"/><Relationship Id="rId27" Type="http://schemas.openxmlformats.org/officeDocument/2006/relationships/hyperlink" Target="https://podminky.urs.cz/item/CS_URS_2023_02/721274121" TargetMode="External"/><Relationship Id="rId43" Type="http://schemas.openxmlformats.org/officeDocument/2006/relationships/hyperlink" Target="https://podminky.urs.cz/item/CS_URS_2023_02/722181233" TargetMode="External"/><Relationship Id="rId48" Type="http://schemas.openxmlformats.org/officeDocument/2006/relationships/hyperlink" Target="https://podminky.urs.cz/item/CS_URS_2023_02/722220111" TargetMode="External"/><Relationship Id="rId64" Type="http://schemas.openxmlformats.org/officeDocument/2006/relationships/hyperlink" Target="https://podminky.urs.cz/item/CS_URS_2023_02/722232127" TargetMode="External"/><Relationship Id="rId69" Type="http://schemas.openxmlformats.org/officeDocument/2006/relationships/hyperlink" Target="https://podminky.urs.cz/item/CS_URS_2023_02/998722202" TargetMode="External"/><Relationship Id="rId80" Type="http://schemas.openxmlformats.org/officeDocument/2006/relationships/hyperlink" Target="https://podminky.urs.cz/item/CS_URS_2023_02/725319111" TargetMode="External"/><Relationship Id="rId85" Type="http://schemas.openxmlformats.org/officeDocument/2006/relationships/hyperlink" Target="https://podminky.urs.cz/item/CS_URS_2023_02/725829101" TargetMode="External"/><Relationship Id="rId12" Type="http://schemas.openxmlformats.org/officeDocument/2006/relationships/hyperlink" Target="https://podminky.urs.cz/item/CS_URS_2023_02/721173402" TargetMode="External"/><Relationship Id="rId17" Type="http://schemas.openxmlformats.org/officeDocument/2006/relationships/hyperlink" Target="https://podminky.urs.cz/item/CS_URS_2023_02/721174042" TargetMode="External"/><Relationship Id="rId33" Type="http://schemas.openxmlformats.org/officeDocument/2006/relationships/hyperlink" Target="https://podminky.urs.cz/item/CS_URS_2023_02/722130236" TargetMode="External"/><Relationship Id="rId38" Type="http://schemas.openxmlformats.org/officeDocument/2006/relationships/hyperlink" Target="https://podminky.urs.cz/item/CS_URS_2023_02/722174005" TargetMode="External"/><Relationship Id="rId59" Type="http://schemas.openxmlformats.org/officeDocument/2006/relationships/hyperlink" Target="https://podminky.urs.cz/item/CS_URS_2023_02/722232122" TargetMode="External"/><Relationship Id="rId103" Type="http://schemas.openxmlformats.org/officeDocument/2006/relationships/hyperlink" Target="https://podminky.urs.cz/item/CS_URS_2023_02/998726293" TargetMode="External"/><Relationship Id="rId20" Type="http://schemas.openxmlformats.org/officeDocument/2006/relationships/hyperlink" Target="https://podminky.urs.cz/item/CS_URS_2023_02/721194103" TargetMode="External"/><Relationship Id="rId41" Type="http://schemas.openxmlformats.org/officeDocument/2006/relationships/hyperlink" Target="https://podminky.urs.cz/item/CS_URS_2023_02/722181231" TargetMode="External"/><Relationship Id="rId54" Type="http://schemas.openxmlformats.org/officeDocument/2006/relationships/hyperlink" Target="https://podminky.urs.cz/item/CS_URS_2023_02/722220236" TargetMode="External"/><Relationship Id="rId62" Type="http://schemas.openxmlformats.org/officeDocument/2006/relationships/hyperlink" Target="https://podminky.urs.cz/item/CS_URS_2023_02/722232125" TargetMode="External"/><Relationship Id="rId70" Type="http://schemas.openxmlformats.org/officeDocument/2006/relationships/hyperlink" Target="https://podminky.urs.cz/item/CS_URS_2023_02/998722292" TargetMode="External"/><Relationship Id="rId75" Type="http://schemas.openxmlformats.org/officeDocument/2006/relationships/hyperlink" Target="https://podminky.urs.cz/item/CS_URS_2023_02/725129102" TargetMode="External"/><Relationship Id="rId83" Type="http://schemas.openxmlformats.org/officeDocument/2006/relationships/hyperlink" Target="https://podminky.urs.cz/item/CS_URS_2023_02/725813111" TargetMode="External"/><Relationship Id="rId88" Type="http://schemas.openxmlformats.org/officeDocument/2006/relationships/hyperlink" Target="https://podminky.urs.cz/item/CS_URS_2023_02/725849413" TargetMode="External"/><Relationship Id="rId91" Type="http://schemas.openxmlformats.org/officeDocument/2006/relationships/hyperlink" Target="https://podminky.urs.cz/item/CS_URS_2023_02/725869101" TargetMode="External"/><Relationship Id="rId96" Type="http://schemas.openxmlformats.org/officeDocument/2006/relationships/hyperlink" Target="https://podminky.urs.cz/item/CS_URS_2023_02/726131002"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4025" TargetMode="External"/><Relationship Id="rId23" Type="http://schemas.openxmlformats.org/officeDocument/2006/relationships/hyperlink" Target="https://podminky.urs.cz/item/CS_URS_2023_02/721194109" TargetMode="External"/><Relationship Id="rId28" Type="http://schemas.openxmlformats.org/officeDocument/2006/relationships/hyperlink" Target="https://podminky.urs.cz/item/CS_URS_2023_02/721274126" TargetMode="External"/><Relationship Id="rId36" Type="http://schemas.openxmlformats.org/officeDocument/2006/relationships/hyperlink" Target="https://podminky.urs.cz/item/CS_URS_2023_02/722174003" TargetMode="External"/><Relationship Id="rId49" Type="http://schemas.openxmlformats.org/officeDocument/2006/relationships/hyperlink" Target="https://podminky.urs.cz/item/CS_URS_2023_02/722220231" TargetMode="External"/><Relationship Id="rId57" Type="http://schemas.openxmlformats.org/officeDocument/2006/relationships/hyperlink" Target="https://podminky.urs.cz/item/CS_URS_2023_02/722231076" TargetMode="External"/><Relationship Id="rId10" Type="http://schemas.openxmlformats.org/officeDocument/2006/relationships/hyperlink" Target="https://podminky.urs.cz/item/CS_URS_2023_02/451541111" TargetMode="External"/><Relationship Id="rId31" Type="http://schemas.openxmlformats.org/officeDocument/2006/relationships/hyperlink" Target="https://podminky.urs.cz/item/CS_URS_2023_02/998721201" TargetMode="External"/><Relationship Id="rId44" Type="http://schemas.openxmlformats.org/officeDocument/2006/relationships/hyperlink" Target="https://podminky.urs.cz/item/CS_URS_2023_02/722181241" TargetMode="External"/><Relationship Id="rId52" Type="http://schemas.openxmlformats.org/officeDocument/2006/relationships/hyperlink" Target="https://podminky.urs.cz/item/CS_URS_2023_02/722220234" TargetMode="External"/><Relationship Id="rId60" Type="http://schemas.openxmlformats.org/officeDocument/2006/relationships/hyperlink" Target="https://podminky.urs.cz/item/CS_URS_2023_02/722232123" TargetMode="External"/><Relationship Id="rId65" Type="http://schemas.openxmlformats.org/officeDocument/2006/relationships/hyperlink" Target="https://podminky.urs.cz/item/CS_URS_2023_02/722234265" TargetMode="External"/><Relationship Id="rId73" Type="http://schemas.openxmlformats.org/officeDocument/2006/relationships/hyperlink" Target="https://podminky.urs.cz/item/CS_URS_2023_02/725119125" TargetMode="External"/><Relationship Id="rId78" Type="http://schemas.openxmlformats.org/officeDocument/2006/relationships/hyperlink" Target="https://podminky.urs.cz/item/CS_URS_2023_02/725244904" TargetMode="External"/><Relationship Id="rId81" Type="http://schemas.openxmlformats.org/officeDocument/2006/relationships/hyperlink" Target="https://podminky.urs.cz/item/CS_URS_2023_02/725339111" TargetMode="External"/><Relationship Id="rId86" Type="http://schemas.openxmlformats.org/officeDocument/2006/relationships/hyperlink" Target="https://podminky.urs.cz/item/CS_URS_2023_02/725829131" TargetMode="External"/><Relationship Id="rId94" Type="http://schemas.openxmlformats.org/officeDocument/2006/relationships/hyperlink" Target="https://podminky.urs.cz/item/CS_URS_2023_02/998725293" TargetMode="External"/><Relationship Id="rId99" Type="http://schemas.openxmlformats.org/officeDocument/2006/relationships/hyperlink" Target="https://podminky.urs.cz/item/CS_URS_2023_02/726131041" TargetMode="External"/><Relationship Id="rId101" Type="http://schemas.openxmlformats.org/officeDocument/2006/relationships/hyperlink" Target="https://podminky.urs.cz/item/CS_URS_2023_02/726191002"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215901101" TargetMode="External"/><Relationship Id="rId13" Type="http://schemas.openxmlformats.org/officeDocument/2006/relationships/hyperlink" Target="https://podminky.urs.cz/item/CS_URS_2023_02/721173404" TargetMode="External"/><Relationship Id="rId18" Type="http://schemas.openxmlformats.org/officeDocument/2006/relationships/hyperlink" Target="https://podminky.urs.cz/item/CS_URS_2023_02/721174043" TargetMode="External"/><Relationship Id="rId39" Type="http://schemas.openxmlformats.org/officeDocument/2006/relationships/hyperlink" Target="https://podminky.urs.cz/item/CS_URS_2023_02/722174006" TargetMode="External"/><Relationship Id="rId34" Type="http://schemas.openxmlformats.org/officeDocument/2006/relationships/hyperlink" Target="https://podminky.urs.cz/item/CS_URS_2023_02/871211211" TargetMode="External"/><Relationship Id="rId50" Type="http://schemas.openxmlformats.org/officeDocument/2006/relationships/hyperlink" Target="https://podminky.urs.cz/item/CS_URS_2023_02/722220232" TargetMode="External"/><Relationship Id="rId55" Type="http://schemas.openxmlformats.org/officeDocument/2006/relationships/hyperlink" Target="https://podminky.urs.cz/item/CS_URS_2023_02/722224116" TargetMode="External"/><Relationship Id="rId76" Type="http://schemas.openxmlformats.org/officeDocument/2006/relationships/hyperlink" Target="https://podminky.urs.cz/item/CS_URS_2023_02/725219102" TargetMode="External"/><Relationship Id="rId97" Type="http://schemas.openxmlformats.org/officeDocument/2006/relationships/hyperlink" Target="https://podminky.urs.cz/item/CS_URS_2023_02/726131021" TargetMode="External"/><Relationship Id="rId104" Type="http://schemas.openxmlformats.org/officeDocument/2006/relationships/hyperlink" Target="https://podminky.urs.cz/item/CS_URS_2023_02/734411103"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4233005" TargetMode="External"/><Relationship Id="rId92" Type="http://schemas.openxmlformats.org/officeDocument/2006/relationships/hyperlink" Target="https://podminky.urs.cz/item/CS_URS_2023_02/725869204" TargetMode="External"/><Relationship Id="rId2" Type="http://schemas.openxmlformats.org/officeDocument/2006/relationships/hyperlink" Target="https://podminky.urs.cz/item/CS_URS_2023_02/151101101" TargetMode="External"/><Relationship Id="rId29" Type="http://schemas.openxmlformats.org/officeDocument/2006/relationships/hyperlink" Target="https://podminky.urs.cz/item/CS_URS_2023_02/721290111" TargetMode="External"/><Relationship Id="rId24" Type="http://schemas.openxmlformats.org/officeDocument/2006/relationships/hyperlink" Target="https://podminky.urs.cz/item/CS_URS_2023_02/721211421" TargetMode="External"/><Relationship Id="rId40" Type="http://schemas.openxmlformats.org/officeDocument/2006/relationships/hyperlink" Target="https://podminky.urs.cz/item/CS_URS_2023_02/722174007" TargetMode="External"/><Relationship Id="rId45" Type="http://schemas.openxmlformats.org/officeDocument/2006/relationships/hyperlink" Target="https://podminky.urs.cz/item/CS_URS_2023_02/722181242" TargetMode="External"/><Relationship Id="rId66" Type="http://schemas.openxmlformats.org/officeDocument/2006/relationships/hyperlink" Target="https://podminky.urs.cz/item/CS_URS_2023_02/722263215" TargetMode="External"/><Relationship Id="rId87" Type="http://schemas.openxmlformats.org/officeDocument/2006/relationships/hyperlink" Target="https://podminky.urs.cz/item/CS_URS_2023_02/725849411" TargetMode="External"/><Relationship Id="rId61" Type="http://schemas.openxmlformats.org/officeDocument/2006/relationships/hyperlink" Target="https://podminky.urs.cz/item/CS_URS_2023_02/722232124" TargetMode="External"/><Relationship Id="rId82" Type="http://schemas.openxmlformats.org/officeDocument/2006/relationships/hyperlink" Target="https://podminky.urs.cz/item/CS_URS_2023_02/725532339" TargetMode="External"/><Relationship Id="rId19" Type="http://schemas.openxmlformats.org/officeDocument/2006/relationships/hyperlink" Target="https://podminky.urs.cz/item/CS_URS_2023_02/721174045" TargetMode="External"/><Relationship Id="rId14" Type="http://schemas.openxmlformats.org/officeDocument/2006/relationships/hyperlink" Target="https://podminky.urs.cz/item/CS_URS_2023_02/721173405" TargetMode="External"/><Relationship Id="rId30" Type="http://schemas.openxmlformats.org/officeDocument/2006/relationships/hyperlink" Target="https://podminky.urs.cz/item/CS_URS_2023_02/721290112" TargetMode="External"/><Relationship Id="rId35" Type="http://schemas.openxmlformats.org/officeDocument/2006/relationships/hyperlink" Target="https://podminky.urs.cz/item/CS_URS_2023_02/722174002" TargetMode="External"/><Relationship Id="rId56" Type="http://schemas.openxmlformats.org/officeDocument/2006/relationships/hyperlink" Target="https://podminky.urs.cz/item/CS_URS_2023_02/722231074" TargetMode="External"/><Relationship Id="rId77" Type="http://schemas.openxmlformats.org/officeDocument/2006/relationships/hyperlink" Target="https://podminky.urs.cz/item/CS_URS_2023_02/725241901" TargetMode="External"/><Relationship Id="rId100" Type="http://schemas.openxmlformats.org/officeDocument/2006/relationships/hyperlink" Target="https://podminky.urs.cz/item/CS_URS_2023_02/726191001" TargetMode="External"/><Relationship Id="rId105" Type="http://schemas.openxmlformats.org/officeDocument/2006/relationships/drawing" Target="../drawings/drawing19.xml"/><Relationship Id="rId8" Type="http://schemas.openxmlformats.org/officeDocument/2006/relationships/hyperlink" Target="https://podminky.urs.cz/item/CS_URS_2023_02/175111101" TargetMode="External"/><Relationship Id="rId51" Type="http://schemas.openxmlformats.org/officeDocument/2006/relationships/hyperlink" Target="https://podminky.urs.cz/item/CS_URS_2023_02/722220233" TargetMode="External"/><Relationship Id="rId72" Type="http://schemas.openxmlformats.org/officeDocument/2006/relationships/hyperlink" Target="https://podminky.urs.cz/item/CS_URS_2023_02/725119102" TargetMode="External"/><Relationship Id="rId93" Type="http://schemas.openxmlformats.org/officeDocument/2006/relationships/hyperlink" Target="https://podminky.urs.cz/item/CS_URS_2023_02/998725202" TargetMode="External"/><Relationship Id="rId98" Type="http://schemas.openxmlformats.org/officeDocument/2006/relationships/hyperlink" Target="https://podminky.urs.cz/item/CS_URS_2023_02/726131031" TargetMode="External"/><Relationship Id="rId3" Type="http://schemas.openxmlformats.org/officeDocument/2006/relationships/hyperlink" Target="https://podminky.urs.cz/item/CS_URS_2023_02/151101111" TargetMode="External"/><Relationship Id="rId25" Type="http://schemas.openxmlformats.org/officeDocument/2006/relationships/hyperlink" Target="https://podminky.urs.cz/item/CS_URS_2023_02/721241102" TargetMode="External"/><Relationship Id="rId46" Type="http://schemas.openxmlformats.org/officeDocument/2006/relationships/hyperlink" Target="https://podminky.urs.cz/item/CS_URS_2023_02/722181252" TargetMode="External"/><Relationship Id="rId67" Type="http://schemas.openxmlformats.org/officeDocument/2006/relationships/hyperlink" Target="https://podminky.urs.cz/item/CS_URS_2023_02/722290226"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4" TargetMode="External"/><Relationship Id="rId26" Type="http://schemas.openxmlformats.org/officeDocument/2006/relationships/hyperlink" Target="https://podminky.urs.cz/item/CS_URS_2023_02/733291101" TargetMode="External"/><Relationship Id="rId39" Type="http://schemas.openxmlformats.org/officeDocument/2006/relationships/hyperlink" Target="https://podminky.urs.cz/item/CS_URS_2023_02/734421102" TargetMode="External"/><Relationship Id="rId21" Type="http://schemas.openxmlformats.org/officeDocument/2006/relationships/hyperlink" Target="https://podminky.urs.cz/item/CS_URS_2023_02/733224205" TargetMode="External"/><Relationship Id="rId34" Type="http://schemas.openxmlformats.org/officeDocument/2006/relationships/hyperlink" Target="https://podminky.urs.cz/item/CS_URS_2023_02/734291123" TargetMode="External"/><Relationship Id="rId42" Type="http://schemas.openxmlformats.org/officeDocument/2006/relationships/hyperlink" Target="https://podminky.urs.cz/item/CS_URS_2023_02/998734293" TargetMode="External"/><Relationship Id="rId47" Type="http://schemas.openxmlformats.org/officeDocument/2006/relationships/hyperlink" Target="https://podminky.urs.cz/item/CS_URS_2023_02/735152574" TargetMode="External"/><Relationship Id="rId50" Type="http://schemas.openxmlformats.org/officeDocument/2006/relationships/hyperlink" Target="https://podminky.urs.cz/item/CS_URS_2023_02/735152579"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2" TargetMode="External"/><Relationship Id="rId29" Type="http://schemas.openxmlformats.org/officeDocument/2006/relationships/hyperlink" Target="https://podminky.urs.cz/item/CS_URS_2023_02/998733293" TargetMode="External"/><Relationship Id="rId11" Type="http://schemas.openxmlformats.org/officeDocument/2006/relationships/hyperlink" Target="https://podminky.urs.cz/item/CS_URS_2023_02/732331616" TargetMode="External"/><Relationship Id="rId24" Type="http://schemas.openxmlformats.org/officeDocument/2006/relationships/hyperlink" Target="https://podminky.urs.cz/item/CS_URS_2023_02/733224225" TargetMode="External"/><Relationship Id="rId32" Type="http://schemas.openxmlformats.org/officeDocument/2006/relationships/hyperlink" Target="https://podminky.urs.cz/item/CS_URS_2023_02/734242416" TargetMode="External"/><Relationship Id="rId37" Type="http://schemas.openxmlformats.org/officeDocument/2006/relationships/hyperlink" Target="https://podminky.urs.cz/item/CS_URS_2023_02/734292776" TargetMode="External"/><Relationship Id="rId40" Type="http://schemas.openxmlformats.org/officeDocument/2006/relationships/hyperlink" Target="https://podminky.urs.cz/item/CS_URS_2023_02/734421112" TargetMode="External"/><Relationship Id="rId45" Type="http://schemas.openxmlformats.org/officeDocument/2006/relationships/hyperlink" Target="https://podminky.urs.cz/item/CS_URS_2023_02/735152571" TargetMode="External"/><Relationship Id="rId53" Type="http://schemas.openxmlformats.org/officeDocument/2006/relationships/hyperlink" Target="https://podminky.urs.cz/item/CS_URS_2023_02/735152583" TargetMode="External"/><Relationship Id="rId5" Type="http://schemas.openxmlformats.org/officeDocument/2006/relationships/hyperlink" Target="https://podminky.urs.cz/item/CS_URS_2023_02/998713293" TargetMode="External"/><Relationship Id="rId19" Type="http://schemas.openxmlformats.org/officeDocument/2006/relationships/hyperlink" Target="https://podminky.urs.cz/item/CS_URS_2023_02/733223305"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07" TargetMode="External"/><Relationship Id="rId27" Type="http://schemas.openxmlformats.org/officeDocument/2006/relationships/hyperlink" Target="https://podminky.urs.cz/item/CS_URS_2023_02/733291102" TargetMode="External"/><Relationship Id="rId30" Type="http://schemas.openxmlformats.org/officeDocument/2006/relationships/hyperlink" Target="https://podminky.urs.cz/item/CS_URS_2023_02/734211115" TargetMode="External"/><Relationship Id="rId35" Type="http://schemas.openxmlformats.org/officeDocument/2006/relationships/hyperlink" Target="https://podminky.urs.cz/item/CS_URS_2023_02/734291266" TargetMode="External"/><Relationship Id="rId43" Type="http://schemas.openxmlformats.org/officeDocument/2006/relationships/hyperlink" Target="https://podminky.urs.cz/item/CS_URS_2023_02/735000912" TargetMode="External"/><Relationship Id="rId48" Type="http://schemas.openxmlformats.org/officeDocument/2006/relationships/hyperlink" Target="https://podminky.urs.cz/item/CS_URS_2023_02/735152575"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152580" TargetMode="External"/><Relationship Id="rId3" Type="http://schemas.openxmlformats.org/officeDocument/2006/relationships/hyperlink" Target="https://podminky.urs.cz/item/CS_URS_2023_02/733390104"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3" TargetMode="External"/><Relationship Id="rId25" Type="http://schemas.openxmlformats.org/officeDocument/2006/relationships/hyperlink" Target="https://podminky.urs.cz/item/CS_URS_2023_02/733224227" TargetMode="External"/><Relationship Id="rId33" Type="http://schemas.openxmlformats.org/officeDocument/2006/relationships/hyperlink" Target="https://podminky.urs.cz/item/CS_URS_2023_02/734251211" TargetMode="External"/><Relationship Id="rId38" Type="http://schemas.openxmlformats.org/officeDocument/2006/relationships/hyperlink" Target="https://podminky.urs.cz/item/CS_URS_2023_02/734411127" TargetMode="External"/><Relationship Id="rId46" Type="http://schemas.openxmlformats.org/officeDocument/2006/relationships/hyperlink" Target="https://podminky.urs.cz/item/CS_URS_2023_02/735152572" TargetMode="External"/><Relationship Id="rId20" Type="http://schemas.openxmlformats.org/officeDocument/2006/relationships/hyperlink" Target="https://podminky.urs.cz/item/CS_URS_2023_02/733223306" TargetMode="External"/><Relationship Id="rId41" Type="http://schemas.openxmlformats.org/officeDocument/2006/relationships/hyperlink" Target="https://podminky.urs.cz/item/CS_URS_2023_02/998734201" TargetMode="External"/><Relationship Id="rId54" Type="http://schemas.openxmlformats.org/officeDocument/2006/relationships/hyperlink" Target="https://podminky.urs.cz/item/CS_URS_2023_02/735191910"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2" TargetMode="External"/><Relationship Id="rId28" Type="http://schemas.openxmlformats.org/officeDocument/2006/relationships/hyperlink" Target="https://podminky.urs.cz/item/CS_URS_2023_02/998733201" TargetMode="External"/><Relationship Id="rId36" Type="http://schemas.openxmlformats.org/officeDocument/2006/relationships/hyperlink" Target="https://podminky.urs.cz/item/CS_URS_2023_02/734291316" TargetMode="External"/><Relationship Id="rId49" Type="http://schemas.openxmlformats.org/officeDocument/2006/relationships/hyperlink" Target="https://podminky.urs.cz/item/CS_URS_2023_02/735152577" TargetMode="External"/><Relationship Id="rId57" Type="http://schemas.openxmlformats.org/officeDocument/2006/relationships/drawing" Target="../drawings/drawing20.xml"/><Relationship Id="rId10" Type="http://schemas.openxmlformats.org/officeDocument/2006/relationships/hyperlink" Target="https://podminky.urs.cz/item/CS_URS_2023_02/732231002" TargetMode="External"/><Relationship Id="rId31" Type="http://schemas.openxmlformats.org/officeDocument/2006/relationships/hyperlink" Target="https://podminky.urs.cz/item/CS_URS_2023_02/734211120" TargetMode="External"/><Relationship Id="rId44" Type="http://schemas.openxmlformats.org/officeDocument/2006/relationships/hyperlink" Target="https://podminky.urs.cz/item/CS_URS_2023_02/735191905" TargetMode="External"/><Relationship Id="rId52" Type="http://schemas.openxmlformats.org/officeDocument/2006/relationships/hyperlink" Target="https://podminky.urs.cz/item/CS_URS_2023_02/735152581"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4_01/741122143" TargetMode="External"/><Relationship Id="rId18" Type="http://schemas.openxmlformats.org/officeDocument/2006/relationships/hyperlink" Target="https://podminky.urs.cz/item/CS_URS_2024_01/741210105" TargetMode="External"/><Relationship Id="rId26" Type="http://schemas.openxmlformats.org/officeDocument/2006/relationships/hyperlink" Target="https://podminky.urs.cz/item/CS_URS_2024_01/741313004" TargetMode="External"/><Relationship Id="rId39" Type="http://schemas.openxmlformats.org/officeDocument/2006/relationships/hyperlink" Target="https://podminky.urs.cz/item/CS_URS_2024_01/741420083"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420001" TargetMode="External"/><Relationship Id="rId42" Type="http://schemas.openxmlformats.org/officeDocument/2006/relationships/hyperlink" Target="https://podminky.urs.cz/item/CS_URS_2024_01/741430002" TargetMode="External"/><Relationship Id="rId47" Type="http://schemas.openxmlformats.org/officeDocument/2006/relationships/hyperlink" Target="https://podminky.urs.cz/item/CS_URS_2024_01/741920332" TargetMode="External"/><Relationship Id="rId50" Type="http://schemas.openxmlformats.org/officeDocument/2006/relationships/hyperlink" Target="https://podminky.urs.cz/item/CS_URS_2023_01/013254000" TargetMode="External"/><Relationship Id="rId7" Type="http://schemas.openxmlformats.org/officeDocument/2006/relationships/hyperlink" Target="https://podminky.urs.cz/item/CS_URS_2024_01/7411220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006" TargetMode="External"/><Relationship Id="rId29" Type="http://schemas.openxmlformats.org/officeDocument/2006/relationships/hyperlink" Target="https://podminky.urs.cz/item/CS_URS_2024_01/741372022" TargetMode="External"/><Relationship Id="rId11" Type="http://schemas.openxmlformats.org/officeDocument/2006/relationships/hyperlink" Target="https://podminky.urs.cz/item/CS_URS_2024_01/741122033" TargetMode="External"/><Relationship Id="rId24" Type="http://schemas.openxmlformats.org/officeDocument/2006/relationships/hyperlink" Target="https://podminky.urs.cz/item/CS_URS_2024_01/741313001" TargetMode="External"/><Relationship Id="rId32" Type="http://schemas.openxmlformats.org/officeDocument/2006/relationships/hyperlink" Target="https://podminky.urs.cz/item/CS_URS_2024_01/741410001" TargetMode="External"/><Relationship Id="rId37" Type="http://schemas.openxmlformats.org/officeDocument/2006/relationships/hyperlink" Target="https://podminky.urs.cz/item/CS_URS_2024_01/741420022" TargetMode="External"/><Relationship Id="rId40" Type="http://schemas.openxmlformats.org/officeDocument/2006/relationships/hyperlink" Target="https://podminky.urs.cz/item/CS_URS_2024_01/741420101" TargetMode="External"/><Relationship Id="rId45" Type="http://schemas.openxmlformats.org/officeDocument/2006/relationships/hyperlink" Target="https://podminky.urs.cz/item/CS_URS_2024_01/741820013" TargetMode="External"/><Relationship Id="rId5" Type="http://schemas.openxmlformats.org/officeDocument/2006/relationships/hyperlink" Target="https://podminky.urs.cz/item/CS_URS_2024_01/741120003" TargetMode="External"/><Relationship Id="rId15" Type="http://schemas.openxmlformats.org/officeDocument/2006/relationships/hyperlink" Target="https://podminky.urs.cz/item/CS_URS_2024_01/741124701" TargetMode="External"/><Relationship Id="rId23" Type="http://schemas.openxmlformats.org/officeDocument/2006/relationships/hyperlink" Target="https://podminky.urs.cz/item/CS_URS_2024_01/741311003" TargetMode="External"/><Relationship Id="rId28" Type="http://schemas.openxmlformats.org/officeDocument/2006/relationships/hyperlink" Target="https://podminky.urs.cz/item/CS_URS_2024_01/741372021" TargetMode="External"/><Relationship Id="rId36" Type="http://schemas.openxmlformats.org/officeDocument/2006/relationships/hyperlink" Target="https://podminky.urs.cz/item/CS_URS_2024_01/741420021" TargetMode="External"/><Relationship Id="rId49"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01" TargetMode="External"/><Relationship Id="rId31" Type="http://schemas.openxmlformats.org/officeDocument/2006/relationships/hyperlink" Target="https://podminky.urs.cz/item/CS_URS_2024_01/741372112" TargetMode="External"/><Relationship Id="rId44" Type="http://schemas.openxmlformats.org/officeDocument/2006/relationships/hyperlink" Target="https://podminky.urs.cz/item/CS_URS_2023_02/741810011" TargetMode="External"/><Relationship Id="rId52" Type="http://schemas.openxmlformats.org/officeDocument/2006/relationships/drawing" Target="../drawings/drawing21.xm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2145" TargetMode="External"/><Relationship Id="rId22" Type="http://schemas.openxmlformats.org/officeDocument/2006/relationships/hyperlink" Target="https://podminky.urs.cz/item/CS_URS_2024_01/741310251" TargetMode="External"/><Relationship Id="rId27" Type="http://schemas.openxmlformats.org/officeDocument/2006/relationships/hyperlink" Target="https://podminky.urs.cz/item/CS_URS_2024_01/741313005" TargetMode="External"/><Relationship Id="rId30" Type="http://schemas.openxmlformats.org/officeDocument/2006/relationships/hyperlink" Target="https://podminky.urs.cz/item/CS_URS_2024_01/741372111" TargetMode="External"/><Relationship Id="rId35" Type="http://schemas.openxmlformats.org/officeDocument/2006/relationships/hyperlink" Target="https://podminky.urs.cz/item/CS_URS_2024_01/741420020" TargetMode="External"/><Relationship Id="rId43" Type="http://schemas.openxmlformats.org/officeDocument/2006/relationships/hyperlink" Target="https://podminky.urs.cz/item/CS_URS_2024_01/741810003" TargetMode="External"/><Relationship Id="rId48" Type="http://schemas.openxmlformats.org/officeDocument/2006/relationships/hyperlink" Target="https://podminky.urs.cz/item/CS_URS_2023_01/998741202"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3_01/043203000" TargetMode="External"/><Relationship Id="rId3" Type="http://schemas.openxmlformats.org/officeDocument/2006/relationships/hyperlink" Target="https://podminky.urs.cz/item/CS_URS_2023_01/741112101" TargetMode="External"/><Relationship Id="rId12" Type="http://schemas.openxmlformats.org/officeDocument/2006/relationships/hyperlink" Target="https://podminky.urs.cz/item/CS_URS_2024_01/741122142" TargetMode="External"/><Relationship Id="rId17" Type="http://schemas.openxmlformats.org/officeDocument/2006/relationships/hyperlink" Target="https://podminky.urs.cz/item/CS_URS_2024_01/741210101" TargetMode="External"/><Relationship Id="rId25" Type="http://schemas.openxmlformats.org/officeDocument/2006/relationships/hyperlink" Target="https://podminky.urs.cz/item/CS_URS_2024_01/741313002" TargetMode="External"/><Relationship Id="rId33" Type="http://schemas.openxmlformats.org/officeDocument/2006/relationships/hyperlink" Target="https://podminky.urs.cz/item/CS_URS_2024_01/741410041" TargetMode="External"/><Relationship Id="rId38" Type="http://schemas.openxmlformats.org/officeDocument/2006/relationships/hyperlink" Target="https://podminky.urs.cz/item/CS_URS_2024_01/741420051" TargetMode="External"/><Relationship Id="rId46" Type="http://schemas.openxmlformats.org/officeDocument/2006/relationships/hyperlink" Target="https://podminky.urs.cz/item/CS_URS_2024_01/741910511" TargetMode="External"/><Relationship Id="rId20" Type="http://schemas.openxmlformats.org/officeDocument/2006/relationships/hyperlink" Target="https://podminky.urs.cz/item/CS_URS_2024_01/741310121" TargetMode="External"/><Relationship Id="rId41" Type="http://schemas.openxmlformats.org/officeDocument/2006/relationships/hyperlink" Target="https://podminky.urs.cz/item/CS_URS_2024_01/741420121" TargetMode="Externa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4_01/742190005" TargetMode="External"/><Relationship Id="rId13" Type="http://schemas.openxmlformats.org/officeDocument/2006/relationships/hyperlink" Target="https://podminky.urs.cz/item/CS_URS_2024_01/742220401" TargetMode="External"/><Relationship Id="rId18" Type="http://schemas.openxmlformats.org/officeDocument/2006/relationships/hyperlink" Target="https://podminky.urs.cz/item/CS_URS_2024_01/742310002" TargetMode="External"/><Relationship Id="rId26" Type="http://schemas.openxmlformats.org/officeDocument/2006/relationships/hyperlink" Target="https://podminky.urs.cz/item/CS_URS_2024_01/742360131" TargetMode="Externa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330022" TargetMode="External"/><Relationship Id="rId7" Type="http://schemas.openxmlformats.org/officeDocument/2006/relationships/hyperlink" Target="https://podminky.urs.cz/item/CS_URS_2024_01/742190002" TargetMode="External"/><Relationship Id="rId12" Type="http://schemas.openxmlformats.org/officeDocument/2006/relationships/hyperlink" Target="https://podminky.urs.cz/item/CS_URS_2024_01/742220235" TargetMode="External"/><Relationship Id="rId17" Type="http://schemas.openxmlformats.org/officeDocument/2006/relationships/hyperlink" Target="https://podminky.urs.cz/item/CS_URS_2024_01/742220511" TargetMode="External"/><Relationship Id="rId25" Type="http://schemas.openxmlformats.org/officeDocument/2006/relationships/hyperlink" Target="https://podminky.urs.cz/item/CS_URS_2024_01/742360127"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220501" TargetMode="External"/><Relationship Id="rId20" Type="http://schemas.openxmlformats.org/officeDocument/2006/relationships/hyperlink" Target="https://podminky.urs.cz/item/CS_URS_2024_01/742330012" TargetMode="External"/><Relationship Id="rId29" Type="http://schemas.openxmlformats.org/officeDocument/2006/relationships/hyperlink" Target="https://podminky.urs.cz/item/CS_URS_2024_01/HZS2232"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4005" TargetMode="External"/><Relationship Id="rId11" Type="http://schemas.openxmlformats.org/officeDocument/2006/relationships/hyperlink" Target="https://podminky.urs.cz/item/CS_URS_2023_02/742220232" TargetMode="External"/><Relationship Id="rId24" Type="http://schemas.openxmlformats.org/officeDocument/2006/relationships/hyperlink" Target="https://podminky.urs.cz/item/CS_URS_2024_01/742360126" TargetMode="External"/><Relationship Id="rId32" Type="http://schemas.openxmlformats.org/officeDocument/2006/relationships/drawing" Target="../drawings/drawing22.xm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220411" TargetMode="External"/><Relationship Id="rId23" Type="http://schemas.openxmlformats.org/officeDocument/2006/relationships/hyperlink" Target="https://podminky.urs.cz/item/CS_URS_2024_01/742330044" TargetMode="External"/><Relationship Id="rId28" Type="http://schemas.openxmlformats.org/officeDocument/2006/relationships/hyperlink" Target="https://podminky.urs.cz/item/CS_URS_2023_01/998742202" TargetMode="External"/><Relationship Id="rId10" Type="http://schemas.openxmlformats.org/officeDocument/2006/relationships/hyperlink" Target="https://podminky.urs.cz/item/CS_URS_2024_01/742220141" TargetMode="External"/><Relationship Id="rId19" Type="http://schemas.openxmlformats.org/officeDocument/2006/relationships/hyperlink" Target="https://podminky.urs.cz/item/CS_URS_2024_01/742330001" TargetMode="External"/><Relationship Id="rId31"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3_02/742220001" TargetMode="External"/><Relationship Id="rId14" Type="http://schemas.openxmlformats.org/officeDocument/2006/relationships/hyperlink" Target="https://podminky.urs.cz/item/CS_URS_2024_01/742220402" TargetMode="External"/><Relationship Id="rId22" Type="http://schemas.openxmlformats.org/officeDocument/2006/relationships/hyperlink" Target="https://podminky.urs.cz/item/CS_URS_2024_01/742330024" TargetMode="External"/><Relationship Id="rId27" Type="http://schemas.openxmlformats.org/officeDocument/2006/relationships/hyperlink" Target="https://podminky.urs.cz/item/CS_URS_2024_01/742420011" TargetMode="External"/><Relationship Id="rId30" Type="http://schemas.openxmlformats.org/officeDocument/2006/relationships/hyperlink" Target="https://podminky.urs.cz/item/CS_URS_2023_02/013203000"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3_02/751514612" TargetMode="External"/><Relationship Id="rId13" Type="http://schemas.openxmlformats.org/officeDocument/2006/relationships/hyperlink" Target="https://podminky.urs.cz/item/CS_URS_2023_02/751514776"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322111" TargetMode="External"/><Relationship Id="rId12" Type="http://schemas.openxmlformats.org/officeDocument/2006/relationships/hyperlink" Target="https://podminky.urs.cz/item/CS_URS_2023_02/751510042" TargetMode="External"/><Relationship Id="rId2" Type="http://schemas.openxmlformats.org/officeDocument/2006/relationships/hyperlink" Target="https://podminky.urs.cz/item/CS_URS_2023_01/998751201" TargetMode="External"/><Relationship Id="rId16" Type="http://schemas.openxmlformats.org/officeDocument/2006/relationships/drawing" Target="../drawings/drawing23.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3" TargetMode="External"/><Relationship Id="rId11" Type="http://schemas.openxmlformats.org/officeDocument/2006/relationships/hyperlink" Target="https://podminky.urs.cz/item/CS_URS_2023_02/751537146"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10042" TargetMode="External"/><Relationship Id="rId10" Type="http://schemas.openxmlformats.org/officeDocument/2006/relationships/hyperlink" Target="https://podminky.urs.cz/item/CS_URS_2023_02/751344121"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13" TargetMode="External"/><Relationship Id="rId14" Type="http://schemas.openxmlformats.org/officeDocument/2006/relationships/hyperlink" Target="https://podminky.urs.cz/item/CS_URS_2023_02/751398012"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24.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3" Type="http://schemas.openxmlformats.org/officeDocument/2006/relationships/hyperlink" Target="https://podminky.urs.cz/item/CS_URS_2024_01/275351122" TargetMode="External"/><Relationship Id="rId18" Type="http://schemas.openxmlformats.org/officeDocument/2006/relationships/hyperlink" Target="https://podminky.urs.cz/item/CS_URS_2024_01/712363356" TargetMode="External"/><Relationship Id="rId26" Type="http://schemas.openxmlformats.org/officeDocument/2006/relationships/hyperlink" Target="https://podminky.urs.cz/item/CS_URS_2024_01/762713111R" TargetMode="External"/><Relationship Id="rId39" Type="http://schemas.openxmlformats.org/officeDocument/2006/relationships/hyperlink" Target="https://podminky.urs.cz/item/CS_URS_2024_01/783201401" TargetMode="External"/><Relationship Id="rId21" Type="http://schemas.openxmlformats.org/officeDocument/2006/relationships/hyperlink" Target="https://podminky.urs.cz/item/CS_URS_2024_01/998712201" TargetMode="External"/><Relationship Id="rId34" Type="http://schemas.openxmlformats.org/officeDocument/2006/relationships/hyperlink" Target="https://podminky.urs.cz/item/CS_URS_2024_01/998762201" TargetMode="External"/><Relationship Id="rId42" Type="http://schemas.openxmlformats.org/officeDocument/2006/relationships/drawing" Target="../drawings/drawing26.xml"/><Relationship Id="rId7" Type="http://schemas.openxmlformats.org/officeDocument/2006/relationships/hyperlink" Target="https://podminky.urs.cz/item/CS_URS_2024_01/167151101" TargetMode="External"/><Relationship Id="rId2" Type="http://schemas.openxmlformats.org/officeDocument/2006/relationships/hyperlink" Target="https://podminky.urs.cz/item/CS_URS_2024_01/122151101" TargetMode="External"/><Relationship Id="rId16" Type="http://schemas.openxmlformats.org/officeDocument/2006/relationships/hyperlink" Target="https://podminky.urs.cz/item/CS_URS_2024_01/712363352" TargetMode="External"/><Relationship Id="rId20" Type="http://schemas.openxmlformats.org/officeDocument/2006/relationships/hyperlink" Target="https://podminky.urs.cz/item/CS_URS_2024_01/712862701" TargetMode="External"/><Relationship Id="rId29" Type="http://schemas.openxmlformats.org/officeDocument/2006/relationships/hyperlink" Target="https://podminky.urs.cz/item/CS_URS_2024_01/762713161R" TargetMode="External"/><Relationship Id="rId41" Type="http://schemas.openxmlformats.org/officeDocument/2006/relationships/hyperlink" Target="https://podminky.urs.cz/item/CS_URS_2024_01/783223021" TargetMode="External"/><Relationship Id="rId1" Type="http://schemas.openxmlformats.org/officeDocument/2006/relationships/hyperlink" Target="https://podminky.urs.cz/item/CS_URS_2024_01/121151103" TargetMode="External"/><Relationship Id="rId6" Type="http://schemas.openxmlformats.org/officeDocument/2006/relationships/hyperlink" Target="https://podminky.urs.cz/item/CS_URS_2024_01/162751119" TargetMode="External"/><Relationship Id="rId11" Type="http://schemas.openxmlformats.org/officeDocument/2006/relationships/hyperlink" Target="https://podminky.urs.cz/item/CS_URS_2024_01/275313811" TargetMode="External"/><Relationship Id="rId24" Type="http://schemas.openxmlformats.org/officeDocument/2006/relationships/hyperlink" Target="https://podminky.urs.cz/item/CS_URS_2024_01/762341250" TargetMode="External"/><Relationship Id="rId32" Type="http://schemas.openxmlformats.org/officeDocument/2006/relationships/hyperlink" Target="https://podminky.urs.cz/item/CS_URS_2024_01/762952044" TargetMode="External"/><Relationship Id="rId37" Type="http://schemas.openxmlformats.org/officeDocument/2006/relationships/hyperlink" Target="https://podminky.urs.cz/item/CS_URS_2024_01/998764201" TargetMode="External"/><Relationship Id="rId40" Type="http://schemas.openxmlformats.org/officeDocument/2006/relationships/hyperlink" Target="https://podminky.urs.cz/item/CS_URS_2024_01/783218211" TargetMode="External"/><Relationship Id="rId5" Type="http://schemas.openxmlformats.org/officeDocument/2006/relationships/hyperlink" Target="https://podminky.urs.cz/item/CS_URS_2024_01/162751117"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2085103" TargetMode="External"/><Relationship Id="rId28" Type="http://schemas.openxmlformats.org/officeDocument/2006/relationships/hyperlink" Target="https://podminky.urs.cz/item/CS_URS_2024_01/762713151R" TargetMode="External"/><Relationship Id="rId36" Type="http://schemas.openxmlformats.org/officeDocument/2006/relationships/hyperlink" Target="https://podminky.urs.cz/item/CS_URS_2024_01/764528423" TargetMode="External"/><Relationship Id="rId10" Type="http://schemas.openxmlformats.org/officeDocument/2006/relationships/hyperlink" Target="https://podminky.urs.cz/item/CS_URS_2024_01/181951112" TargetMode="External"/><Relationship Id="rId19" Type="http://schemas.openxmlformats.org/officeDocument/2006/relationships/hyperlink" Target="https://podminky.urs.cz/item/CS_URS_2024_01/712391172" TargetMode="External"/><Relationship Id="rId31" Type="http://schemas.openxmlformats.org/officeDocument/2006/relationships/hyperlink" Target="https://podminky.urs.cz/item/CS_URS_2024_01/762951013" TargetMode="External"/><Relationship Id="rId4" Type="http://schemas.openxmlformats.org/officeDocument/2006/relationships/hyperlink" Target="https://podminky.urs.cz/item/CS_URS_2024_01/162251102" TargetMode="External"/><Relationship Id="rId9" Type="http://schemas.openxmlformats.org/officeDocument/2006/relationships/hyperlink" Target="https://podminky.urs.cz/item/CS_URS_2024_01/171251201" TargetMode="External"/><Relationship Id="rId14" Type="http://schemas.openxmlformats.org/officeDocument/2006/relationships/hyperlink" Target="https://podminky.urs.cz/item/CS_URS_2024_01/564751101" TargetMode="External"/><Relationship Id="rId22" Type="http://schemas.openxmlformats.org/officeDocument/2006/relationships/hyperlink" Target="https://podminky.urs.cz/item/CS_URS_2024_01/762083122" TargetMode="External"/><Relationship Id="rId27" Type="http://schemas.openxmlformats.org/officeDocument/2006/relationships/hyperlink" Target="https://podminky.urs.cz/item/CS_URS_2024_01/762713121R" TargetMode="External"/><Relationship Id="rId30" Type="http://schemas.openxmlformats.org/officeDocument/2006/relationships/hyperlink" Target="https://podminky.urs.cz/item/CS_URS_2024_01/762795000" TargetMode="External"/><Relationship Id="rId35" Type="http://schemas.openxmlformats.org/officeDocument/2006/relationships/hyperlink" Target="https://podminky.urs.cz/item/CS_URS_2024_01/764521404" TargetMode="External"/><Relationship Id="rId8" Type="http://schemas.openxmlformats.org/officeDocument/2006/relationships/hyperlink" Target="https://podminky.urs.cz/item/CS_URS_2024_01/171201231" TargetMode="External"/><Relationship Id="rId3" Type="http://schemas.openxmlformats.org/officeDocument/2006/relationships/hyperlink" Target="https://podminky.urs.cz/item/CS_URS_2024_01/131251100" TargetMode="External"/><Relationship Id="rId12" Type="http://schemas.openxmlformats.org/officeDocument/2006/relationships/hyperlink" Target="https://podminky.urs.cz/item/CS_URS_2024_01/275351121" TargetMode="External"/><Relationship Id="rId17" Type="http://schemas.openxmlformats.org/officeDocument/2006/relationships/hyperlink" Target="https://podminky.urs.cz/item/CS_URS_2024_01/712363355" TargetMode="External"/><Relationship Id="rId25" Type="http://schemas.openxmlformats.org/officeDocument/2006/relationships/hyperlink" Target="https://podminky.urs.cz/item/CS_URS_2024_01/762395000" TargetMode="External"/><Relationship Id="rId33" Type="http://schemas.openxmlformats.org/officeDocument/2006/relationships/hyperlink" Target="https://podminky.urs.cz/item/CS_URS_2024_01/762952111" TargetMode="External"/><Relationship Id="rId38" Type="http://schemas.openxmlformats.org/officeDocument/2006/relationships/hyperlink" Target="https://podminky.urs.cz/item/CS_URS_2024_01/783201201" TargetMode="External"/></Relationships>
</file>

<file path=xl/worksheets/_rels/sheet27.xml.rels><?xml version="1.0" encoding="UTF-8" standalone="yes"?>
<Relationships xmlns="http://schemas.openxmlformats.org/package/2006/relationships"><Relationship Id="rId26" Type="http://schemas.openxmlformats.org/officeDocument/2006/relationships/hyperlink" Target="https://podminky.urs.cz/item/CS_URS_2024_01/183403153" TargetMode="External"/><Relationship Id="rId21" Type="http://schemas.openxmlformats.org/officeDocument/2006/relationships/hyperlink" Target="https://podminky.urs.cz/item/CS_URS_2024_01/181351003" TargetMode="External"/><Relationship Id="rId42" Type="http://schemas.openxmlformats.org/officeDocument/2006/relationships/hyperlink" Target="https://podminky.urs.cz/item/CS_URS_2024_01/567122114" TargetMode="External"/><Relationship Id="rId47" Type="http://schemas.openxmlformats.org/officeDocument/2006/relationships/hyperlink" Target="https://podminky.urs.cz/item/CS_URS_2024_01/596211122" TargetMode="External"/><Relationship Id="rId63" Type="http://schemas.openxmlformats.org/officeDocument/2006/relationships/hyperlink" Target="https://podminky.urs.cz/item/CS_URS_2024_01/915611111" TargetMode="External"/><Relationship Id="rId68" Type="http://schemas.openxmlformats.org/officeDocument/2006/relationships/hyperlink" Target="https://podminky.urs.cz/item/CS_URS_2024_01/919726123" TargetMode="External"/><Relationship Id="rId16" Type="http://schemas.openxmlformats.org/officeDocument/2006/relationships/hyperlink" Target="https://podminky.urs.cz/item/CS_URS_2024_01/171152111" TargetMode="External"/><Relationship Id="rId11" Type="http://schemas.openxmlformats.org/officeDocument/2006/relationships/hyperlink" Target="https://podminky.urs.cz/item/CS_URS_2024_01/132251101" TargetMode="External"/><Relationship Id="rId24" Type="http://schemas.openxmlformats.org/officeDocument/2006/relationships/hyperlink" Target="https://podminky.urs.cz/item/CS_URS_2024_01/181951112" TargetMode="External"/><Relationship Id="rId32" Type="http://schemas.openxmlformats.org/officeDocument/2006/relationships/hyperlink" Target="https://podminky.urs.cz/item/CS_URS_2024_01/211971121" TargetMode="External"/><Relationship Id="rId37" Type="http://schemas.openxmlformats.org/officeDocument/2006/relationships/hyperlink" Target="https://podminky.urs.cz/item/CS_URS_2024_01/564851111" TargetMode="External"/><Relationship Id="rId40" Type="http://schemas.openxmlformats.org/officeDocument/2006/relationships/hyperlink" Target="https://podminky.urs.cz/item/CS_URS_2024_01/564871111" TargetMode="External"/><Relationship Id="rId45" Type="http://schemas.openxmlformats.org/officeDocument/2006/relationships/hyperlink" Target="https://podminky.urs.cz/item/CS_URS_2024_01/577134121" TargetMode="External"/><Relationship Id="rId53" Type="http://schemas.openxmlformats.org/officeDocument/2006/relationships/hyperlink" Target="https://podminky.urs.cz/item/CS_URS_2024_01/895941351" TargetMode="External"/><Relationship Id="rId58" Type="http://schemas.openxmlformats.org/officeDocument/2006/relationships/hyperlink" Target="https://podminky.urs.cz/item/CS_URS_2024_01/912211111" TargetMode="External"/><Relationship Id="rId66" Type="http://schemas.openxmlformats.org/officeDocument/2006/relationships/hyperlink" Target="https://podminky.urs.cz/item/CS_URS_2024_01/916231213" TargetMode="External"/><Relationship Id="rId74" Type="http://schemas.openxmlformats.org/officeDocument/2006/relationships/hyperlink" Target="https://podminky.urs.cz/item/CS_URS_2024_01/997221861" TargetMode="External"/><Relationship Id="rId5" Type="http://schemas.openxmlformats.org/officeDocument/2006/relationships/hyperlink" Target="https://podminky.urs.cz/item/CS_URS_2024_01/113107342" TargetMode="External"/><Relationship Id="rId61" Type="http://schemas.openxmlformats.org/officeDocument/2006/relationships/hyperlink" Target="https://podminky.urs.cz/item/CS_URS_2024_01/915111112" TargetMode="External"/><Relationship Id="rId19" Type="http://schemas.openxmlformats.org/officeDocument/2006/relationships/hyperlink" Target="https://podminky.urs.cz/item/CS_URS_2024_01/174151101" TargetMode="External"/><Relationship Id="rId14" Type="http://schemas.openxmlformats.org/officeDocument/2006/relationships/hyperlink" Target="https://podminky.urs.cz/item/CS_URS_2024_01/162751117" TargetMode="External"/><Relationship Id="rId22" Type="http://schemas.openxmlformats.org/officeDocument/2006/relationships/hyperlink" Target="https://podminky.urs.cz/item/CS_URS_2024_01/181411131" TargetMode="External"/><Relationship Id="rId27" Type="http://schemas.openxmlformats.org/officeDocument/2006/relationships/hyperlink" Target="https://podminky.urs.cz/item/CS_URS_2024_01/183403161" TargetMode="External"/><Relationship Id="rId30" Type="http://schemas.openxmlformats.org/officeDocument/2006/relationships/hyperlink" Target="https://podminky.urs.cz/item/CS_URS_2024_01/185851121" TargetMode="External"/><Relationship Id="rId35" Type="http://schemas.openxmlformats.org/officeDocument/2006/relationships/hyperlink" Target="https://podminky.urs.cz/item/CS_URS_2024_01/452311131" TargetMode="External"/><Relationship Id="rId43" Type="http://schemas.openxmlformats.org/officeDocument/2006/relationships/hyperlink" Target="https://podminky.urs.cz/item/CS_URS_2024_01/573231106" TargetMode="External"/><Relationship Id="rId48" Type="http://schemas.openxmlformats.org/officeDocument/2006/relationships/hyperlink" Target="https://podminky.urs.cz/item/CS_URS_2024_01/596212210" TargetMode="External"/><Relationship Id="rId56" Type="http://schemas.openxmlformats.org/officeDocument/2006/relationships/hyperlink" Target="https://podminky.urs.cz/item/CS_URS_2024_01/899204112" TargetMode="External"/><Relationship Id="rId64" Type="http://schemas.openxmlformats.org/officeDocument/2006/relationships/hyperlink" Target="https://podminky.urs.cz/item/CS_URS_2024_01/915621111" TargetMode="External"/><Relationship Id="rId69" Type="http://schemas.openxmlformats.org/officeDocument/2006/relationships/hyperlink" Target="https://podminky.urs.cz/item/CS_URS_2024_01/919732211" TargetMode="External"/><Relationship Id="rId77" Type="http://schemas.openxmlformats.org/officeDocument/2006/relationships/hyperlink" Target="https://podminky.urs.cz/item/CS_URS_2024_01/998223011" TargetMode="External"/><Relationship Id="rId8" Type="http://schemas.openxmlformats.org/officeDocument/2006/relationships/hyperlink" Target="https://podminky.urs.cz/item/CS_URS_2024_01/121151113" TargetMode="External"/><Relationship Id="rId51" Type="http://schemas.openxmlformats.org/officeDocument/2006/relationships/hyperlink" Target="https://podminky.urs.cz/item/CS_URS_2024_01/877310320" TargetMode="External"/><Relationship Id="rId72" Type="http://schemas.openxmlformats.org/officeDocument/2006/relationships/hyperlink" Target="https://podminky.urs.cz/item/CS_URS_2024_01/997221551" TargetMode="External"/><Relationship Id="rId3" Type="http://schemas.openxmlformats.org/officeDocument/2006/relationships/hyperlink" Target="https://podminky.urs.cz/item/CS_URS_2024_01/113106123" TargetMode="External"/><Relationship Id="rId12" Type="http://schemas.openxmlformats.org/officeDocument/2006/relationships/hyperlink" Target="https://podminky.urs.cz/item/CS_URS_2024_01/151101102" TargetMode="External"/><Relationship Id="rId17" Type="http://schemas.openxmlformats.org/officeDocument/2006/relationships/hyperlink" Target="https://podminky.urs.cz/item/CS_URS_2024_01/171201231" TargetMode="External"/><Relationship Id="rId25" Type="http://schemas.openxmlformats.org/officeDocument/2006/relationships/hyperlink" Target="https://podminky.urs.cz/item/CS_URS_2024_01/183403111" TargetMode="External"/><Relationship Id="rId33" Type="http://schemas.openxmlformats.org/officeDocument/2006/relationships/hyperlink" Target="https://podminky.urs.cz/item/CS_URS_2024_01/212752401" TargetMode="External"/><Relationship Id="rId38" Type="http://schemas.openxmlformats.org/officeDocument/2006/relationships/hyperlink" Target="https://podminky.urs.cz/item/CS_URS_2024_01/564861011" TargetMode="External"/><Relationship Id="rId46" Type="http://schemas.openxmlformats.org/officeDocument/2006/relationships/hyperlink" Target="https://podminky.urs.cz/item/CS_URS_2024_01/593532111" TargetMode="External"/><Relationship Id="rId59" Type="http://schemas.openxmlformats.org/officeDocument/2006/relationships/hyperlink" Target="https://podminky.urs.cz/item/CS_URS_2024_01/914111111" TargetMode="External"/><Relationship Id="rId67" Type="http://schemas.openxmlformats.org/officeDocument/2006/relationships/hyperlink" Target="https://podminky.urs.cz/item/CS_URS_2024_01/919726122" TargetMode="External"/><Relationship Id="rId20" Type="http://schemas.openxmlformats.org/officeDocument/2006/relationships/hyperlink" Target="https://podminky.urs.cz/item/CS_URS_2024_01/180405111" TargetMode="External"/><Relationship Id="rId41" Type="http://schemas.openxmlformats.org/officeDocument/2006/relationships/hyperlink" Target="https://podminky.urs.cz/item/CS_URS_2024_01/565166121" TargetMode="External"/><Relationship Id="rId54" Type="http://schemas.openxmlformats.org/officeDocument/2006/relationships/hyperlink" Target="https://podminky.urs.cz/item/CS_URS_2024_01/895941362" TargetMode="External"/><Relationship Id="rId62" Type="http://schemas.openxmlformats.org/officeDocument/2006/relationships/hyperlink" Target="https://podminky.urs.cz/item/CS_URS_2024_01/915131112" TargetMode="External"/><Relationship Id="rId70" Type="http://schemas.openxmlformats.org/officeDocument/2006/relationships/hyperlink" Target="https://podminky.urs.cz/item/CS_URS_2024_01/919735111" TargetMode="External"/><Relationship Id="rId75" Type="http://schemas.openxmlformats.org/officeDocument/2006/relationships/hyperlink" Target="https://podminky.urs.cz/item/CS_URS_2024_01/997221873" TargetMode="External"/><Relationship Id="rId1" Type="http://schemas.openxmlformats.org/officeDocument/2006/relationships/hyperlink" Target="https://podminky.urs.cz/item/CS_URS_2024_01/111151121" TargetMode="External"/><Relationship Id="rId6" Type="http://schemas.openxmlformats.org/officeDocument/2006/relationships/hyperlink" Target="https://podminky.urs.cz/item/CS_URS_2024_01/113202111" TargetMode="External"/><Relationship Id="rId15" Type="http://schemas.openxmlformats.org/officeDocument/2006/relationships/hyperlink" Target="https://podminky.urs.cz/item/CS_URS_2024_01/162751119" TargetMode="External"/><Relationship Id="rId23" Type="http://schemas.openxmlformats.org/officeDocument/2006/relationships/hyperlink" Target="https://podminky.urs.cz/item/CS_URS_2024_01/181951111" TargetMode="External"/><Relationship Id="rId28" Type="http://schemas.openxmlformats.org/officeDocument/2006/relationships/hyperlink" Target="https://podminky.urs.cz/item/CS_URS_2024_01/184813511" TargetMode="External"/><Relationship Id="rId36" Type="http://schemas.openxmlformats.org/officeDocument/2006/relationships/hyperlink" Target="https://podminky.urs.cz/item/CS_URS_2024_01/564851013" TargetMode="External"/><Relationship Id="rId49" Type="http://schemas.openxmlformats.org/officeDocument/2006/relationships/hyperlink" Target="https://podminky.urs.cz/item/CS_URS_2024_01/596412212" TargetMode="External"/><Relationship Id="rId57" Type="http://schemas.openxmlformats.org/officeDocument/2006/relationships/hyperlink" Target="https://podminky.urs.cz/item/CS_URS_2024_01/899623161" TargetMode="External"/><Relationship Id="rId10" Type="http://schemas.openxmlformats.org/officeDocument/2006/relationships/hyperlink" Target="https://podminky.urs.cz/item/CS_URS_2024_01/131251201" TargetMode="External"/><Relationship Id="rId31" Type="http://schemas.openxmlformats.org/officeDocument/2006/relationships/hyperlink" Target="https://podminky.urs.cz/item/CS_URS_2024_01/185851129" TargetMode="External"/><Relationship Id="rId44" Type="http://schemas.openxmlformats.org/officeDocument/2006/relationships/hyperlink" Target="https://podminky.urs.cz/item/CS_URS_2024_01/573231111" TargetMode="External"/><Relationship Id="rId52" Type="http://schemas.openxmlformats.org/officeDocument/2006/relationships/hyperlink" Target="https://podminky.urs.cz/item/CS_URS_2024_01/895941343" TargetMode="External"/><Relationship Id="rId60" Type="http://schemas.openxmlformats.org/officeDocument/2006/relationships/hyperlink" Target="https://podminky.urs.cz/item/CS_URS_2024_01/914511112" TargetMode="External"/><Relationship Id="rId65" Type="http://schemas.openxmlformats.org/officeDocument/2006/relationships/hyperlink" Target="https://podminky.urs.cz/item/CS_URS_2024_01/916131213" TargetMode="External"/><Relationship Id="rId73" Type="http://schemas.openxmlformats.org/officeDocument/2006/relationships/hyperlink" Target="https://podminky.urs.cz/item/CS_URS_2024_01/997221559" TargetMode="External"/><Relationship Id="rId78" Type="http://schemas.openxmlformats.org/officeDocument/2006/relationships/drawing" Target="../drawings/drawing27.xml"/><Relationship Id="rId4" Type="http://schemas.openxmlformats.org/officeDocument/2006/relationships/hyperlink" Target="https://podminky.urs.cz/item/CS_URS_2024_01/113107322" TargetMode="External"/><Relationship Id="rId9" Type="http://schemas.openxmlformats.org/officeDocument/2006/relationships/hyperlink" Target="https://podminky.urs.cz/item/CS_URS_2024_01/122251105" TargetMode="External"/><Relationship Id="rId13" Type="http://schemas.openxmlformats.org/officeDocument/2006/relationships/hyperlink" Target="https://podminky.urs.cz/item/CS_URS_2024_01/151101112" TargetMode="External"/><Relationship Id="rId18"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564861111" TargetMode="External"/><Relationship Id="rId34" Type="http://schemas.openxmlformats.org/officeDocument/2006/relationships/hyperlink" Target="https://podminky.urs.cz/item/CS_URS_2024_01/451573111" TargetMode="External"/><Relationship Id="rId50" Type="http://schemas.openxmlformats.org/officeDocument/2006/relationships/hyperlink" Target="https://podminky.urs.cz/item/CS_URS_2024_01/877310310" TargetMode="External"/><Relationship Id="rId55" Type="http://schemas.openxmlformats.org/officeDocument/2006/relationships/hyperlink" Target="https://podminky.urs.cz/item/CS_URS_2024_01/895941366" TargetMode="External"/><Relationship Id="rId76" Type="http://schemas.openxmlformats.org/officeDocument/2006/relationships/hyperlink" Target="https://podminky.urs.cz/item/CS_URS_2024_01/997221875" TargetMode="External"/><Relationship Id="rId7" Type="http://schemas.openxmlformats.org/officeDocument/2006/relationships/hyperlink" Target="https://podminky.urs.cz/item/CS_URS_2024_01/113204111" TargetMode="External"/><Relationship Id="rId71" Type="http://schemas.openxmlformats.org/officeDocument/2006/relationships/hyperlink" Target="https://podminky.urs.cz/item/CS_URS_2024_01/979054451" TargetMode="External"/><Relationship Id="rId2" Type="http://schemas.openxmlformats.org/officeDocument/2006/relationships/hyperlink" Target="https://podminky.urs.cz/item/CS_URS_2024_01/113106122" TargetMode="External"/><Relationship Id="rId29" Type="http://schemas.openxmlformats.org/officeDocument/2006/relationships/hyperlink" Target="https://podminky.urs.cz/item/CS_URS_2024_01/185804312"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podminky.urs.cz/item/CS_URS_2024_01/167151101" TargetMode="External"/><Relationship Id="rId18" Type="http://schemas.openxmlformats.org/officeDocument/2006/relationships/hyperlink" Target="https://podminky.urs.cz/item/CS_URS_2024_01/181451141" TargetMode="External"/><Relationship Id="rId26" Type="http://schemas.openxmlformats.org/officeDocument/2006/relationships/hyperlink" Target="https://podminky.urs.cz/item/CS_URS_2024_01/183403153" TargetMode="External"/><Relationship Id="rId39" Type="http://schemas.openxmlformats.org/officeDocument/2006/relationships/hyperlink" Target="https://podminky.urs.cz/item/CS_URS_2024_01/338171123" TargetMode="External"/><Relationship Id="rId21" Type="http://schemas.openxmlformats.org/officeDocument/2006/relationships/hyperlink" Target="https://podminky.urs.cz/item/CS_URS_2024_01/183151118" TargetMode="External"/><Relationship Id="rId34" Type="http://schemas.openxmlformats.org/officeDocument/2006/relationships/hyperlink" Target="https://podminky.urs.cz/item/CS_URS_2024_01/184813511" TargetMode="External"/><Relationship Id="rId42" Type="http://schemas.openxmlformats.org/officeDocument/2006/relationships/hyperlink" Target="https://podminky.urs.cz/item/CS_URS_2024_01/348215112" TargetMode="External"/><Relationship Id="rId47" Type="http://schemas.openxmlformats.org/officeDocument/2006/relationships/hyperlink" Target="https://podminky.urs.cz/item/CS_URS_2024_01/434351141" TargetMode="External"/><Relationship Id="rId50" Type="http://schemas.openxmlformats.org/officeDocument/2006/relationships/hyperlink" Target="https://podminky.urs.cz/item/CS_URS_2024_01/919111111" TargetMode="External"/><Relationship Id="rId55" Type="http://schemas.openxmlformats.org/officeDocument/2006/relationships/hyperlink" Target="https://podminky.urs.cz/item/CS_URS_2024_01/998231311" TargetMode="External"/><Relationship Id="rId7" Type="http://schemas.openxmlformats.org/officeDocument/2006/relationships/hyperlink" Target="https://podminky.urs.cz/item/CS_URS_2024_01/162201415" TargetMode="External"/><Relationship Id="rId2" Type="http://schemas.openxmlformats.org/officeDocument/2006/relationships/hyperlink" Target="https://podminky.urs.cz/item/CS_URS_2024_01/112101121" TargetMode="External"/><Relationship Id="rId16" Type="http://schemas.openxmlformats.org/officeDocument/2006/relationships/hyperlink" Target="https://podminky.urs.cz/item/CS_URS_2024_01/181311106" TargetMode="External"/><Relationship Id="rId29" Type="http://schemas.openxmlformats.org/officeDocument/2006/relationships/hyperlink" Target="https://podminky.urs.cz/item/CS_URS_2024_01/184102113" TargetMode="External"/><Relationship Id="rId11" Type="http://schemas.openxmlformats.org/officeDocument/2006/relationships/hyperlink" Target="https://podminky.urs.cz/item/CS_URS_2024_01/162301961" TargetMode="External"/><Relationship Id="rId24" Type="http://schemas.openxmlformats.org/officeDocument/2006/relationships/hyperlink" Target="https://podminky.urs.cz/item/CS_URS_2024_01/183403114" TargetMode="External"/><Relationship Id="rId32" Type="http://schemas.openxmlformats.org/officeDocument/2006/relationships/hyperlink" Target="https://podminky.urs.cz/item/CS_URS_2024_01/184215133" TargetMode="External"/><Relationship Id="rId37" Type="http://schemas.openxmlformats.org/officeDocument/2006/relationships/hyperlink" Target="https://podminky.urs.cz/item/CS_URS_2024_01/185804111" TargetMode="External"/><Relationship Id="rId40" Type="http://schemas.openxmlformats.org/officeDocument/2006/relationships/hyperlink" Target="https://podminky.urs.cz/item/CS_URS_2024_01/348101210" TargetMode="External"/><Relationship Id="rId45" Type="http://schemas.openxmlformats.org/officeDocument/2006/relationships/hyperlink" Target="https://podminky.urs.cz/item/CS_URS_2024_01/430321515" TargetMode="External"/><Relationship Id="rId53" Type="http://schemas.openxmlformats.org/officeDocument/2006/relationships/hyperlink" Target="https://podminky.urs.cz/item/CS_URS_2024_01/939191021" TargetMode="External"/><Relationship Id="rId58" Type="http://schemas.openxmlformats.org/officeDocument/2006/relationships/hyperlink" Target="https://podminky.urs.cz/item/CS_URS_2024_01/998766201" TargetMode="External"/><Relationship Id="rId5" Type="http://schemas.openxmlformats.org/officeDocument/2006/relationships/hyperlink" Target="https://podminky.urs.cz/item/CS_URS_2024_01/131251100" TargetMode="External"/><Relationship Id="rId61" Type="http://schemas.openxmlformats.org/officeDocument/2006/relationships/hyperlink" Target="https://podminky.urs.cz/item/CS_URS_2024_01/998767201" TargetMode="External"/><Relationship Id="rId19" Type="http://schemas.openxmlformats.org/officeDocument/2006/relationships/hyperlink" Target="https://podminky.urs.cz/item/CS_URS_2024_01/181951112" TargetMode="External"/><Relationship Id="rId14" Type="http://schemas.openxmlformats.org/officeDocument/2006/relationships/hyperlink" Target="https://podminky.urs.cz/item/CS_URS_2024_01/171251201" TargetMode="External"/><Relationship Id="rId22" Type="http://schemas.openxmlformats.org/officeDocument/2006/relationships/hyperlink" Target="https://podminky.urs.cz/item/CS_URS_2024_01/183205111" TargetMode="External"/><Relationship Id="rId27" Type="http://schemas.openxmlformats.org/officeDocument/2006/relationships/hyperlink" Target="https://podminky.urs.cz/item/CS_URS_2024_01/183403161" TargetMode="External"/><Relationship Id="rId30" Type="http://schemas.openxmlformats.org/officeDocument/2006/relationships/hyperlink" Target="https://podminky.urs.cz/item/CS_URS_2024_01/184102116" TargetMode="External"/><Relationship Id="rId35" Type="http://schemas.openxmlformats.org/officeDocument/2006/relationships/hyperlink" Target="https://podminky.urs.cz/item/CS_URS_2024_01/184911421" TargetMode="External"/><Relationship Id="rId43" Type="http://schemas.openxmlformats.org/officeDocument/2006/relationships/hyperlink" Target="https://podminky.urs.cz/item/CS_URS_2024_01/348401130" TargetMode="External"/><Relationship Id="rId48" Type="http://schemas.openxmlformats.org/officeDocument/2006/relationships/hyperlink" Target="https://podminky.urs.cz/item/CS_URS_2024_01/434351142" TargetMode="External"/><Relationship Id="rId56" Type="http://schemas.openxmlformats.org/officeDocument/2006/relationships/hyperlink" Target="https://podminky.urs.cz/item/CS_URS_2024_01/742110003" TargetMode="External"/><Relationship Id="rId8" Type="http://schemas.openxmlformats.org/officeDocument/2006/relationships/hyperlink" Target="https://podminky.urs.cz/item/CS_URS_2024_01/162201423" TargetMode="External"/><Relationship Id="rId51" Type="http://schemas.openxmlformats.org/officeDocument/2006/relationships/hyperlink" Target="https://podminky.urs.cz/item/CS_URS_2024_01/919716111" TargetMode="External"/><Relationship Id="rId3" Type="http://schemas.openxmlformats.org/officeDocument/2006/relationships/hyperlink" Target="https://podminky.urs.cz/item/CS_URS_2024_01/112251103" TargetMode="External"/><Relationship Id="rId12" Type="http://schemas.openxmlformats.org/officeDocument/2006/relationships/hyperlink" Target="https://podminky.urs.cz/item/CS_URS_2024_01/162301973" TargetMode="External"/><Relationship Id="rId17" Type="http://schemas.openxmlformats.org/officeDocument/2006/relationships/hyperlink" Target="https://podminky.urs.cz/item/CS_URS_2024_01/181351114" TargetMode="External"/><Relationship Id="rId25" Type="http://schemas.openxmlformats.org/officeDocument/2006/relationships/hyperlink" Target="https://podminky.urs.cz/item/CS_URS_2024_01/183403151" TargetMode="External"/><Relationship Id="rId33" Type="http://schemas.openxmlformats.org/officeDocument/2006/relationships/hyperlink" Target="https://podminky.urs.cz/item/CS_URS_2024_01/184501141" TargetMode="External"/><Relationship Id="rId38" Type="http://schemas.openxmlformats.org/officeDocument/2006/relationships/hyperlink" Target="https://podminky.urs.cz/item/CS_URS_2024_01/275313811" TargetMode="External"/><Relationship Id="rId46" Type="http://schemas.openxmlformats.org/officeDocument/2006/relationships/hyperlink" Target="https://podminky.urs.cz/item/CS_URS_2024_01/434311115" TargetMode="External"/><Relationship Id="rId59" Type="http://schemas.openxmlformats.org/officeDocument/2006/relationships/hyperlink" Target="https://podminky.urs.cz/item/CS_URS_2024_01/767821112" TargetMode="External"/><Relationship Id="rId20" Type="http://schemas.openxmlformats.org/officeDocument/2006/relationships/hyperlink" Target="https://podminky.urs.cz/item/CS_URS_2024_01/183151114" TargetMode="External"/><Relationship Id="rId41" Type="http://schemas.openxmlformats.org/officeDocument/2006/relationships/hyperlink" Target="https://podminky.urs.cz/item/CS_URS_2024_01/348101230" TargetMode="External"/><Relationship Id="rId54" Type="http://schemas.openxmlformats.org/officeDocument/2006/relationships/hyperlink" Target="https://podminky.urs.cz/item/CS_URS_2024_01/953993326" TargetMode="External"/><Relationship Id="rId62" Type="http://schemas.openxmlformats.org/officeDocument/2006/relationships/drawing" Target="../drawings/drawing28.xml"/><Relationship Id="rId1" Type="http://schemas.openxmlformats.org/officeDocument/2006/relationships/hyperlink" Target="https://podminky.urs.cz/item/CS_URS_2024_01/112101101" TargetMode="External"/><Relationship Id="rId6" Type="http://schemas.openxmlformats.org/officeDocument/2006/relationships/hyperlink" Target="https://podminky.urs.cz/item/CS_URS_2024_01/162201411" TargetMode="External"/><Relationship Id="rId15" Type="http://schemas.openxmlformats.org/officeDocument/2006/relationships/hyperlink" Target="https://podminky.urs.cz/item/CS_URS_2024_01/181252305" TargetMode="External"/><Relationship Id="rId23" Type="http://schemas.openxmlformats.org/officeDocument/2006/relationships/hyperlink" Target="https://podminky.urs.cz/item/CS_URS_2024_01/183403112" TargetMode="External"/><Relationship Id="rId28" Type="http://schemas.openxmlformats.org/officeDocument/2006/relationships/hyperlink" Target="https://podminky.urs.cz/item/CS_URS_2024_01/183901115" TargetMode="External"/><Relationship Id="rId36" Type="http://schemas.openxmlformats.org/officeDocument/2006/relationships/hyperlink" Target="https://podminky.urs.cz/item/CS_URS_2024_01/185803111" TargetMode="External"/><Relationship Id="rId49" Type="http://schemas.openxmlformats.org/officeDocument/2006/relationships/hyperlink" Target="https://podminky.urs.cz/item/CS_URS_2024_01/564971315" TargetMode="External"/><Relationship Id="rId57" Type="http://schemas.openxmlformats.org/officeDocument/2006/relationships/hyperlink" Target="https://podminky.urs.cz/item/CS_URS_2024_01/998742201" TargetMode="External"/><Relationship Id="rId10" Type="http://schemas.openxmlformats.org/officeDocument/2006/relationships/hyperlink" Target="https://podminky.urs.cz/item/CS_URS_2024_01/162301951" TargetMode="External"/><Relationship Id="rId31" Type="http://schemas.openxmlformats.org/officeDocument/2006/relationships/hyperlink" Target="https://podminky.urs.cz/item/CS_URS_2024_01/184103811" TargetMode="External"/><Relationship Id="rId44" Type="http://schemas.openxmlformats.org/officeDocument/2006/relationships/hyperlink" Target="https://podminky.urs.cz/item/CS_URS_2024_01/348401350" TargetMode="External"/><Relationship Id="rId52" Type="http://schemas.openxmlformats.org/officeDocument/2006/relationships/hyperlink" Target="https://podminky.urs.cz/item/CS_URS_2024_01/939191011" TargetMode="External"/><Relationship Id="rId60" Type="http://schemas.openxmlformats.org/officeDocument/2006/relationships/hyperlink" Target="https://podminky.urs.cz/item/CS_URS_2024_01/767995112" TargetMode="External"/><Relationship Id="rId4" Type="http://schemas.openxmlformats.org/officeDocument/2006/relationships/hyperlink" Target="https://podminky.urs.cz/item/CS_URS_2024_01/131111333" TargetMode="External"/><Relationship Id="rId9" Type="http://schemas.openxmlformats.org/officeDocument/2006/relationships/hyperlink" Target="https://podminky.urs.cz/item/CS_URS_2024_01/162211311"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https://podminky.urs.cz/item/CS_URS_2024_01/460791212" TargetMode="External"/><Relationship Id="rId1" Type="http://schemas.openxmlformats.org/officeDocument/2006/relationships/hyperlink" Target="https://podminky.urs.cz/item/CS_URS_2024_01/742124012"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4_01/210280801" TargetMode="External"/><Relationship Id="rId13" Type="http://schemas.openxmlformats.org/officeDocument/2006/relationships/hyperlink" Target="https://podminky.urs.cz/item/CS_URS_2024_01/460171292" TargetMode="External"/><Relationship Id="rId18" Type="http://schemas.openxmlformats.org/officeDocument/2006/relationships/hyperlink" Target="https://podminky.urs.cz/item/CS_URS_2023_02/460671111" TargetMode="External"/><Relationship Id="rId3" Type="http://schemas.openxmlformats.org/officeDocument/2006/relationships/hyperlink" Target="https://podminky.urs.cz/item/CS_URS_2024_01/741122142" TargetMode="External"/><Relationship Id="rId21" Type="http://schemas.openxmlformats.org/officeDocument/2006/relationships/hyperlink" Target="https://podminky.urs.cz/item/CS_URS_2024_01/460905151" TargetMode="External"/><Relationship Id="rId7" Type="http://schemas.openxmlformats.org/officeDocument/2006/relationships/hyperlink" Target="https://podminky.urs.cz/item/CS_URS_2024_01/210203902" TargetMode="External"/><Relationship Id="rId12" Type="http://schemas.openxmlformats.org/officeDocument/2006/relationships/hyperlink" Target="https://podminky.urs.cz/item/CS_URS_2024_01/460171172" TargetMode="External"/><Relationship Id="rId17" Type="http://schemas.openxmlformats.org/officeDocument/2006/relationships/hyperlink" Target="https://podminky.urs.cz/item/CS_URS_2024_01/460661112" TargetMode="External"/><Relationship Id="rId25" Type="http://schemas.openxmlformats.org/officeDocument/2006/relationships/drawing" Target="../drawings/drawing30.xml"/><Relationship Id="rId2" Type="http://schemas.openxmlformats.org/officeDocument/2006/relationships/hyperlink" Target="https://podminky.urs.cz/item/CS_URS_2024_01/741122134" TargetMode="External"/><Relationship Id="rId16" Type="http://schemas.openxmlformats.org/officeDocument/2006/relationships/hyperlink" Target="https://podminky.urs.cz/item/CS_URS_2024_01/460661111" TargetMode="External"/><Relationship Id="rId20" Type="http://schemas.openxmlformats.org/officeDocument/2006/relationships/hyperlink" Target="https://podminky.urs.cz/item/CS_URS_2024_01/460791214" TargetMode="External"/><Relationship Id="rId1" Type="http://schemas.openxmlformats.org/officeDocument/2006/relationships/hyperlink" Target="https://podminky.urs.cz/item/CS_URS_2024_01/741122122" TargetMode="External"/><Relationship Id="rId6" Type="http://schemas.openxmlformats.org/officeDocument/2006/relationships/hyperlink" Target="https://podminky.urs.cz/item/CS_URS_2024_01/741123232" TargetMode="External"/><Relationship Id="rId11" Type="http://schemas.openxmlformats.org/officeDocument/2006/relationships/hyperlink" Target="https://podminky.urs.cz/item/CS_URS_2024_01/460010023" TargetMode="External"/><Relationship Id="rId24" Type="http://schemas.openxmlformats.org/officeDocument/2006/relationships/hyperlink" Target="https://podminky.urs.cz/item/CS_URS_2023_02/013254000" TargetMode="External"/><Relationship Id="rId5" Type="http://schemas.openxmlformats.org/officeDocument/2006/relationships/hyperlink" Target="https://podminky.urs.cz/item/CS_URS_2024_01/741123226" TargetMode="External"/><Relationship Id="rId15" Type="http://schemas.openxmlformats.org/officeDocument/2006/relationships/hyperlink" Target="https://podminky.urs.cz/item/CS_URS_2024_01/460451312" TargetMode="External"/><Relationship Id="rId23" Type="http://schemas.openxmlformats.org/officeDocument/2006/relationships/hyperlink" Target="https://podminky.urs.cz/item/CS_URS_2023_02/013203000" TargetMode="External"/><Relationship Id="rId10" Type="http://schemas.openxmlformats.org/officeDocument/2006/relationships/hyperlink" Target="https://podminky.urs.cz/item/CS_URS_2024_01/210280803" TargetMode="External"/><Relationship Id="rId19" Type="http://schemas.openxmlformats.org/officeDocument/2006/relationships/hyperlink" Target="https://podminky.urs.cz/item/CS_URS_2024_01/460791212" TargetMode="External"/><Relationship Id="rId4" Type="http://schemas.openxmlformats.org/officeDocument/2006/relationships/hyperlink" Target="https://podminky.urs.cz/item/CS_URS_2024_01/741122144" TargetMode="External"/><Relationship Id="rId9" Type="http://schemas.openxmlformats.org/officeDocument/2006/relationships/hyperlink" Target="https://podminky.urs.cz/item/CS_URS_2024_01/210280802" TargetMode="External"/><Relationship Id="rId14" Type="http://schemas.openxmlformats.org/officeDocument/2006/relationships/hyperlink" Target="https://podminky.urs.cz/item/CS_URS_2024_01/460451182" TargetMode="External"/><Relationship Id="rId22" Type="http://schemas.openxmlformats.org/officeDocument/2006/relationships/hyperlink" Target="https://podminky.urs.cz/item/CS_URS_2024_01/HZS2232"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2/174211101" TargetMode="External"/><Relationship Id="rId13" Type="http://schemas.openxmlformats.org/officeDocument/2006/relationships/hyperlink" Target="https://podminky.urs.cz/item/CS_URS_2023_02/87121121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12" TargetMode="External"/><Relationship Id="rId21" Type="http://schemas.openxmlformats.org/officeDocument/2006/relationships/hyperlink" Target="https://podminky.urs.cz/item/CS_URS_2023_02/722270105" TargetMode="External"/><Relationship Id="rId7" Type="http://schemas.openxmlformats.org/officeDocument/2006/relationships/hyperlink" Target="https://podminky.urs.cz/item/CS_URS_2023_02/171251201" TargetMode="External"/><Relationship Id="rId12" Type="http://schemas.openxmlformats.org/officeDocument/2006/relationships/hyperlink" Target="https://podminky.urs.cz/item/CS_URS_2023_02/871161211" TargetMode="External"/><Relationship Id="rId17" Type="http://schemas.openxmlformats.org/officeDocument/2006/relationships/hyperlink" Target="https://podminky.urs.cz/item/CS_URS_2023_02/899722114" TargetMode="External"/><Relationship Id="rId2" Type="http://schemas.openxmlformats.org/officeDocument/2006/relationships/hyperlink" Target="https://podminky.urs.cz/item/CS_URS_2023_02/151101102" TargetMode="External"/><Relationship Id="rId16" Type="http://schemas.openxmlformats.org/officeDocument/2006/relationships/hyperlink" Target="https://podminky.urs.cz/item/CS_URS_2023_02/899721111" TargetMode="External"/><Relationship Id="rId20" Type="http://schemas.openxmlformats.org/officeDocument/2006/relationships/hyperlink" Target="https://podminky.urs.cz/item/CS_URS_2023_02/7222608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01221" TargetMode="External"/><Relationship Id="rId11" Type="http://schemas.openxmlformats.org/officeDocument/2006/relationships/hyperlink" Target="https://podminky.urs.cz/item/CS_URS_2023_02/451541111" TargetMode="External"/><Relationship Id="rId5" Type="http://schemas.openxmlformats.org/officeDocument/2006/relationships/hyperlink" Target="https://podminky.urs.cz/item/CS_URS_2023_02/162706111" TargetMode="External"/><Relationship Id="rId15" Type="http://schemas.openxmlformats.org/officeDocument/2006/relationships/hyperlink" Target="https://podminky.urs.cz/item/CS_URS_2023_02/892241111" TargetMode="External"/><Relationship Id="rId10" Type="http://schemas.openxmlformats.org/officeDocument/2006/relationships/hyperlink" Target="https://podminky.urs.cz/item/CS_URS_2023_02/215901101" TargetMode="External"/><Relationship Id="rId19" Type="http://schemas.openxmlformats.org/officeDocument/2006/relationships/hyperlink" Target="https://podminky.urs.cz/item/CS_URS_2023_02/722232124"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4" Type="http://schemas.openxmlformats.org/officeDocument/2006/relationships/hyperlink" Target="https://podminky.urs.cz/item/CS_URS_2023_02/892233122" TargetMode="External"/><Relationship Id="rId22"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2/171201221" TargetMode="External"/><Relationship Id="rId13" Type="http://schemas.openxmlformats.org/officeDocument/2006/relationships/hyperlink" Target="https://podminky.urs.cz/item/CS_URS_2023_02/83737512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02" TargetMode="External"/><Relationship Id="rId7" Type="http://schemas.openxmlformats.org/officeDocument/2006/relationships/hyperlink" Target="https://podminky.urs.cz/item/CS_URS_2023_02/171251201" TargetMode="External"/><Relationship Id="rId12" Type="http://schemas.openxmlformats.org/officeDocument/2006/relationships/hyperlink" Target="https://podminky.urs.cz/item/CS_URS_2023_02/451541111" TargetMode="External"/><Relationship Id="rId17" Type="http://schemas.openxmlformats.org/officeDocument/2006/relationships/hyperlink" Target="https://podminky.urs.cz/item/CS_URS_2023_02/894812552" TargetMode="External"/><Relationship Id="rId2" Type="http://schemas.openxmlformats.org/officeDocument/2006/relationships/hyperlink" Target="https://podminky.urs.cz/item/CS_URS_2023_02/132212121" TargetMode="External"/><Relationship Id="rId16" Type="http://schemas.openxmlformats.org/officeDocument/2006/relationships/hyperlink" Target="https://podminky.urs.cz/item/CS_URS_2023_02/894812521" TargetMode="External"/><Relationship Id="rId1" Type="http://schemas.openxmlformats.org/officeDocument/2006/relationships/hyperlink" Target="https://podminky.urs.cz/item/CS_URS_2023_02/131213711" TargetMode="External"/><Relationship Id="rId6" Type="http://schemas.openxmlformats.org/officeDocument/2006/relationships/hyperlink" Target="https://podminky.urs.cz/item/CS_URS_2023_02/162706111" TargetMode="External"/><Relationship Id="rId11" Type="http://schemas.openxmlformats.org/officeDocument/2006/relationships/hyperlink" Target="https://podminky.urs.cz/item/CS_URS_2023_02/215901101" TargetMode="External"/><Relationship Id="rId5" Type="http://schemas.openxmlformats.org/officeDocument/2006/relationships/hyperlink" Target="https://podminky.urs.cz/item/CS_URS_2023_02/161102111" TargetMode="External"/><Relationship Id="rId15" Type="http://schemas.openxmlformats.org/officeDocument/2006/relationships/hyperlink" Target="https://podminky.urs.cz/item/CS_URS_2023_02/894812505" TargetMode="External"/><Relationship Id="rId10" Type="http://schemas.openxmlformats.org/officeDocument/2006/relationships/hyperlink" Target="https://podminky.urs.cz/item/CS_URS_2023_02/175111101" TargetMode="External"/><Relationship Id="rId19" Type="http://schemas.openxmlformats.org/officeDocument/2006/relationships/drawing" Target="../drawings/drawing32.xml"/><Relationship Id="rId4" Type="http://schemas.openxmlformats.org/officeDocument/2006/relationships/hyperlink" Target="https://podminky.urs.cz/item/CS_URS_2023_02/151101112" TargetMode="External"/><Relationship Id="rId9" Type="http://schemas.openxmlformats.org/officeDocument/2006/relationships/hyperlink" Target="https://podminky.urs.cz/item/CS_URS_2023_02/174211101" TargetMode="External"/><Relationship Id="rId14" Type="http://schemas.openxmlformats.org/officeDocument/2006/relationships/hyperlink" Target="https://podminky.urs.cz/item/CS_URS_2023_02/871355221"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podminky.urs.cz/item/CS_URS_2023_02/171251201" TargetMode="External"/><Relationship Id="rId13" Type="http://schemas.openxmlformats.org/officeDocument/2006/relationships/hyperlink" Target="https://podminky.urs.cz/item/CS_URS_2023_02/87131522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02" TargetMode="External"/><Relationship Id="rId7" Type="http://schemas.openxmlformats.org/officeDocument/2006/relationships/hyperlink" Target="https://podminky.urs.cz/item/CS_URS_2023_02/171201221" TargetMode="External"/><Relationship Id="rId12" Type="http://schemas.openxmlformats.org/officeDocument/2006/relationships/hyperlink" Target="https://podminky.urs.cz/item/CS_URS_2023_02/837375121" TargetMode="External"/><Relationship Id="rId17" Type="http://schemas.openxmlformats.org/officeDocument/2006/relationships/hyperlink" Target="https://podminky.urs.cz/item/CS_URS_2023_02/894812552" TargetMode="External"/><Relationship Id="rId2" Type="http://schemas.openxmlformats.org/officeDocument/2006/relationships/hyperlink" Target="https://podminky.urs.cz/item/CS_URS_2023_02/132212121" TargetMode="External"/><Relationship Id="rId16" Type="http://schemas.openxmlformats.org/officeDocument/2006/relationships/hyperlink" Target="https://podminky.urs.cz/item/CS_URS_2023_02/894812521" TargetMode="External"/><Relationship Id="rId20" Type="http://schemas.openxmlformats.org/officeDocument/2006/relationships/drawing" Target="../drawings/drawing33.xml"/><Relationship Id="rId1" Type="http://schemas.openxmlformats.org/officeDocument/2006/relationships/hyperlink" Target="https://podminky.urs.cz/item/CS_URS_2023_02/131213711" TargetMode="External"/><Relationship Id="rId6" Type="http://schemas.openxmlformats.org/officeDocument/2006/relationships/hyperlink" Target="https://podminky.urs.cz/item/CS_URS_2023_02/162706111" TargetMode="External"/><Relationship Id="rId11" Type="http://schemas.openxmlformats.org/officeDocument/2006/relationships/hyperlink" Target="https://podminky.urs.cz/item/CS_URS_2023_02/451541111" TargetMode="External"/><Relationship Id="rId5" Type="http://schemas.openxmlformats.org/officeDocument/2006/relationships/hyperlink" Target="https://podminky.urs.cz/item/CS_URS_2023_02/161102111" TargetMode="External"/><Relationship Id="rId15" Type="http://schemas.openxmlformats.org/officeDocument/2006/relationships/hyperlink" Target="https://podminky.urs.cz/item/CS_URS_2023_02/894812505" TargetMode="External"/><Relationship Id="rId10" Type="http://schemas.openxmlformats.org/officeDocument/2006/relationships/hyperlink" Target="https://podminky.urs.cz/item/CS_URS_2023_02/175111101" TargetMode="External"/><Relationship Id="rId19" Type="http://schemas.openxmlformats.org/officeDocument/2006/relationships/hyperlink" Target="https://podminky.urs.cz/item/CS_URS_2023_02/721241102" TargetMode="External"/><Relationship Id="rId4" Type="http://schemas.openxmlformats.org/officeDocument/2006/relationships/hyperlink" Target="https://podminky.urs.cz/item/CS_URS_2023_02/151101112" TargetMode="External"/><Relationship Id="rId9" Type="http://schemas.openxmlformats.org/officeDocument/2006/relationships/hyperlink" Target="https://podminky.urs.cz/item/CS_URS_2023_02/174211101" TargetMode="External"/><Relationship Id="rId14" Type="http://schemas.openxmlformats.org/officeDocument/2006/relationships/hyperlink" Target="https://podminky.urs.cz/item/CS_URS_2023_02/871355221"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3_02/218204011" TargetMode="External"/><Relationship Id="rId13" Type="http://schemas.openxmlformats.org/officeDocument/2006/relationships/hyperlink" Target="https://podminky.urs.cz/item/CS_URS_2024_01/460661111" TargetMode="External"/><Relationship Id="rId18" Type="http://schemas.openxmlformats.org/officeDocument/2006/relationships/hyperlink" Target="https://podminky.urs.cz/item/CS_URS_2023_02/013203000" TargetMode="External"/><Relationship Id="rId3" Type="http://schemas.openxmlformats.org/officeDocument/2006/relationships/hyperlink" Target="https://podminky.urs.cz/item/CS_URS_2024_01/210203901" TargetMode="External"/><Relationship Id="rId7" Type="http://schemas.openxmlformats.org/officeDocument/2006/relationships/hyperlink" Target="https://podminky.urs.cz/item/CS_URS_2023_02/218202013" TargetMode="External"/><Relationship Id="rId12" Type="http://schemas.openxmlformats.org/officeDocument/2006/relationships/hyperlink" Target="https://podminky.urs.cz/item/CS_URS_2024_01/460451182" TargetMode="External"/><Relationship Id="rId17" Type="http://schemas.openxmlformats.org/officeDocument/2006/relationships/hyperlink" Target="https://podminky.urs.cz/item/CS_URS_2024_01/HZS4132" TargetMode="External"/><Relationship Id="rId2" Type="http://schemas.openxmlformats.org/officeDocument/2006/relationships/hyperlink" Target="https://podminky.urs.cz/item/CS_URS_2024_01/741122133" TargetMode="External"/><Relationship Id="rId16" Type="http://schemas.openxmlformats.org/officeDocument/2006/relationships/hyperlink" Target="https://podminky.urs.cz/item/CS_URS_2024_01/HZS2232" TargetMode="External"/><Relationship Id="rId20" Type="http://schemas.openxmlformats.org/officeDocument/2006/relationships/drawing" Target="../drawings/drawing34.xml"/><Relationship Id="rId1" Type="http://schemas.openxmlformats.org/officeDocument/2006/relationships/hyperlink" Target="https://podminky.urs.cz/item/CS_URS_2024_01/741122122" TargetMode="External"/><Relationship Id="rId6" Type="http://schemas.openxmlformats.org/officeDocument/2006/relationships/hyperlink" Target="https://podminky.urs.cz/item/CS_URS_2023_02/210220111" TargetMode="External"/><Relationship Id="rId11" Type="http://schemas.openxmlformats.org/officeDocument/2006/relationships/hyperlink" Target="https://podminky.urs.cz/item/CS_URS_2024_01/460171172" TargetMode="External"/><Relationship Id="rId5" Type="http://schemas.openxmlformats.org/officeDocument/2006/relationships/hyperlink" Target="https://podminky.urs.cz/item/CS_URS_2023_02/210220020" TargetMode="External"/><Relationship Id="rId15" Type="http://schemas.openxmlformats.org/officeDocument/2006/relationships/hyperlink" Target="https://podminky.urs.cz/item/CS_URS_2024_01/460791213" TargetMode="External"/><Relationship Id="rId10" Type="http://schemas.openxmlformats.org/officeDocument/2006/relationships/hyperlink" Target="https://podminky.urs.cz/item/CS_URS_2024_01/460010023" TargetMode="External"/><Relationship Id="rId19" Type="http://schemas.openxmlformats.org/officeDocument/2006/relationships/hyperlink" Target="https://podminky.urs.cz/item/CS_URS_2023_02/091104000" TargetMode="External"/><Relationship Id="rId4" Type="http://schemas.openxmlformats.org/officeDocument/2006/relationships/hyperlink" Target="https://podminky.urs.cz/item/CS_URS_2024_01/210204011" TargetMode="External"/><Relationship Id="rId9" Type="http://schemas.openxmlformats.org/officeDocument/2006/relationships/hyperlink" Target="https://podminky.urs.cz/item/CS_URS_2023_02/218204103" TargetMode="External"/><Relationship Id="rId14" Type="http://schemas.openxmlformats.org/officeDocument/2006/relationships/hyperlink" Target="https://podminky.urs.cz/item/CS_URS_2023_02/46067111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hyperlink" Target="https://podminky.urs.cz/item/CS_URS_2024_01/092103001" TargetMode="External"/><Relationship Id="rId2" Type="http://schemas.openxmlformats.org/officeDocument/2006/relationships/hyperlink" Target="https://podminky.urs.cz/item/CS_URS_2024_01/056002000" TargetMode="External"/><Relationship Id="rId1" Type="http://schemas.openxmlformats.org/officeDocument/2006/relationships/hyperlink" Target="https://podminky.urs.cz/item/CS_URS_2024_01/051002000" TargetMode="External"/><Relationship Id="rId4"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workbookViewId="0">
      <selection activeCell="BE5" sqref="BE5:BE32"/>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3"/>
      <c r="AS2" s="303"/>
      <c r="AT2" s="303"/>
      <c r="AU2" s="303"/>
      <c r="AV2" s="303"/>
      <c r="AW2" s="303"/>
      <c r="AX2" s="303"/>
      <c r="AY2" s="303"/>
      <c r="AZ2" s="303"/>
      <c r="BA2" s="303"/>
      <c r="BB2" s="303"/>
      <c r="BC2" s="303"/>
      <c r="BD2" s="303"/>
      <c r="BE2" s="303"/>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2">
        <v>20240617</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21"/>
      <c r="BE5" s="299" t="s">
        <v>15</v>
      </c>
      <c r="BS5" s="18" t="s">
        <v>6</v>
      </c>
    </row>
    <row r="6" spans="1:74" ht="36.950000000000003" customHeight="1">
      <c r="B6" s="21"/>
      <c r="D6" s="27" t="s">
        <v>16</v>
      </c>
      <c r="K6" s="304" t="s">
        <v>17</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21"/>
      <c r="BE6" s="300"/>
      <c r="BS6" s="18" t="s">
        <v>6</v>
      </c>
    </row>
    <row r="7" spans="1:74" ht="12" customHeight="1">
      <c r="B7" s="21"/>
      <c r="D7" s="28" t="s">
        <v>18</v>
      </c>
      <c r="K7" s="26" t="s">
        <v>19</v>
      </c>
      <c r="AK7" s="28" t="s">
        <v>20</v>
      </c>
      <c r="AN7" s="26" t="s">
        <v>19</v>
      </c>
      <c r="AR7" s="21"/>
      <c r="BE7" s="300"/>
      <c r="BS7" s="18" t="s">
        <v>6</v>
      </c>
    </row>
    <row r="8" spans="1:74" ht="12" customHeight="1">
      <c r="B8" s="21"/>
      <c r="D8" s="28" t="s">
        <v>21</v>
      </c>
      <c r="K8" s="26" t="s">
        <v>22</v>
      </c>
      <c r="AK8" s="28" t="s">
        <v>23</v>
      </c>
      <c r="AN8" s="353">
        <v>45460</v>
      </c>
      <c r="AR8" s="21"/>
      <c r="BE8" s="300"/>
      <c r="BS8" s="18" t="s">
        <v>6</v>
      </c>
    </row>
    <row r="9" spans="1:74" ht="14.45" customHeight="1">
      <c r="B9" s="21"/>
      <c r="AR9" s="21"/>
      <c r="BE9" s="300"/>
      <c r="BS9" s="18" t="s">
        <v>6</v>
      </c>
    </row>
    <row r="10" spans="1:74" ht="12" customHeight="1">
      <c r="B10" s="21"/>
      <c r="D10" s="28" t="s">
        <v>24</v>
      </c>
      <c r="AK10" s="28" t="s">
        <v>25</v>
      </c>
      <c r="AN10" s="26" t="s">
        <v>26</v>
      </c>
      <c r="AR10" s="21"/>
      <c r="BE10" s="300"/>
      <c r="BS10" s="18" t="s">
        <v>6</v>
      </c>
    </row>
    <row r="11" spans="1:74" ht="18.399999999999999" customHeight="1">
      <c r="B11" s="21"/>
      <c r="E11" s="26" t="s">
        <v>27</v>
      </c>
      <c r="AK11" s="28" t="s">
        <v>28</v>
      </c>
      <c r="AN11" s="26" t="s">
        <v>29</v>
      </c>
      <c r="AR11" s="21"/>
      <c r="BE11" s="300"/>
      <c r="BS11" s="18" t="s">
        <v>6</v>
      </c>
    </row>
    <row r="12" spans="1:74" ht="6.95" customHeight="1">
      <c r="B12" s="21"/>
      <c r="AR12" s="21"/>
      <c r="BE12" s="300"/>
      <c r="BS12" s="18" t="s">
        <v>6</v>
      </c>
    </row>
    <row r="13" spans="1:74" ht="12" customHeight="1">
      <c r="B13" s="21"/>
      <c r="D13" s="28" t="s">
        <v>30</v>
      </c>
      <c r="AK13" s="28" t="s">
        <v>25</v>
      </c>
      <c r="AN13" s="30" t="s">
        <v>31</v>
      </c>
      <c r="AR13" s="21"/>
      <c r="BE13" s="300"/>
      <c r="BS13" s="18" t="s">
        <v>6</v>
      </c>
    </row>
    <row r="14" spans="1:74" ht="12.75">
      <c r="B14" s="21"/>
      <c r="E14" s="305" t="s">
        <v>31</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28" t="s">
        <v>28</v>
      </c>
      <c r="AN14" s="30" t="s">
        <v>31</v>
      </c>
      <c r="AR14" s="21"/>
      <c r="BE14" s="300"/>
      <c r="BS14" s="18" t="s">
        <v>6</v>
      </c>
    </row>
    <row r="15" spans="1:74" ht="6.95" customHeight="1">
      <c r="B15" s="21"/>
      <c r="AR15" s="21"/>
      <c r="BE15" s="300"/>
      <c r="BS15" s="18" t="s">
        <v>4</v>
      </c>
    </row>
    <row r="16" spans="1:74" ht="12" customHeight="1">
      <c r="B16" s="21"/>
      <c r="D16" s="28" t="s">
        <v>32</v>
      </c>
      <c r="AK16" s="28" t="s">
        <v>25</v>
      </c>
      <c r="AN16" s="26" t="s">
        <v>33</v>
      </c>
      <c r="AR16" s="21"/>
      <c r="BE16" s="300"/>
      <c r="BS16" s="18" t="s">
        <v>4</v>
      </c>
    </row>
    <row r="17" spans="2:71" ht="18.399999999999999" customHeight="1">
      <c r="B17" s="21"/>
      <c r="E17" s="26" t="s">
        <v>34</v>
      </c>
      <c r="AK17" s="28" t="s">
        <v>28</v>
      </c>
      <c r="AN17" s="26" t="s">
        <v>35</v>
      </c>
      <c r="AR17" s="21"/>
      <c r="BE17" s="300"/>
      <c r="BS17" s="18" t="s">
        <v>36</v>
      </c>
    </row>
    <row r="18" spans="2:71" ht="6.95" customHeight="1">
      <c r="B18" s="21"/>
      <c r="AR18" s="21"/>
      <c r="BE18" s="300"/>
      <c r="BS18" s="18" t="s">
        <v>6</v>
      </c>
    </row>
    <row r="19" spans="2:71" ht="12" customHeight="1">
      <c r="B19" s="21"/>
      <c r="D19" s="28" t="s">
        <v>37</v>
      </c>
      <c r="AK19" s="28" t="s">
        <v>25</v>
      </c>
      <c r="AN19" s="26" t="s">
        <v>38</v>
      </c>
      <c r="AR19" s="21"/>
      <c r="BE19" s="300"/>
      <c r="BS19" s="18" t="s">
        <v>6</v>
      </c>
    </row>
    <row r="20" spans="2:71" ht="18.399999999999999" customHeight="1">
      <c r="B20" s="21"/>
      <c r="E20" s="26" t="s">
        <v>39</v>
      </c>
      <c r="AK20" s="28" t="s">
        <v>28</v>
      </c>
      <c r="AN20" s="26" t="s">
        <v>40</v>
      </c>
      <c r="AR20" s="21"/>
      <c r="BE20" s="300"/>
      <c r="BS20" s="18" t="s">
        <v>4</v>
      </c>
    </row>
    <row r="21" spans="2:71" ht="6.95" customHeight="1">
      <c r="B21" s="21"/>
      <c r="AR21" s="21"/>
      <c r="BE21" s="300"/>
    </row>
    <row r="22" spans="2:71" ht="12" customHeight="1">
      <c r="B22" s="21"/>
      <c r="D22" s="28" t="s">
        <v>41</v>
      </c>
      <c r="AR22" s="21"/>
      <c r="BE22" s="300"/>
    </row>
    <row r="23" spans="2:71" ht="47.25" customHeight="1">
      <c r="B23" s="21"/>
      <c r="E23" s="307" t="s">
        <v>42</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R23" s="21"/>
      <c r="BE23" s="300"/>
    </row>
    <row r="24" spans="2:71" ht="6.95" customHeight="1">
      <c r="B24" s="21"/>
      <c r="AR24" s="21"/>
      <c r="BE24" s="300"/>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0"/>
    </row>
    <row r="26" spans="2:71" s="1" customFormat="1" ht="25.9" customHeight="1">
      <c r="B26" s="33"/>
      <c r="D26" s="34" t="s">
        <v>43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8">
        <f>ROUND(AG54,2)</f>
        <v>0</v>
      </c>
      <c r="AL26" s="309"/>
      <c r="AM26" s="309"/>
      <c r="AN26" s="309"/>
      <c r="AO26" s="309"/>
      <c r="AR26" s="33"/>
      <c r="BE26" s="300"/>
    </row>
    <row r="27" spans="2:71" s="1" customFormat="1" ht="6.95" customHeight="1">
      <c r="B27" s="33"/>
      <c r="AR27" s="33"/>
      <c r="BE27" s="300"/>
    </row>
    <row r="28" spans="2:71" s="1" customFormat="1" ht="12.75">
      <c r="B28" s="33"/>
      <c r="L28" s="310" t="s">
        <v>44</v>
      </c>
      <c r="M28" s="310"/>
      <c r="N28" s="310"/>
      <c r="O28" s="310"/>
      <c r="P28" s="310"/>
      <c r="W28" s="310" t="s">
        <v>45</v>
      </c>
      <c r="X28" s="310"/>
      <c r="Y28" s="310"/>
      <c r="Z28" s="310"/>
      <c r="AA28" s="310"/>
      <c r="AB28" s="310"/>
      <c r="AC28" s="310"/>
      <c r="AD28" s="310"/>
      <c r="AE28" s="310"/>
      <c r="AK28" s="310" t="s">
        <v>46</v>
      </c>
      <c r="AL28" s="310"/>
      <c r="AM28" s="310"/>
      <c r="AN28" s="310"/>
      <c r="AO28" s="310"/>
      <c r="AR28" s="33"/>
      <c r="BE28" s="300"/>
    </row>
    <row r="29" spans="2:71" s="2" customFormat="1" ht="14.45" customHeight="1">
      <c r="B29" s="37"/>
      <c r="D29" s="28" t="s">
        <v>47</v>
      </c>
      <c r="F29" s="28" t="s">
        <v>48</v>
      </c>
      <c r="L29" s="313">
        <v>0.21</v>
      </c>
      <c r="M29" s="312"/>
      <c r="N29" s="312"/>
      <c r="O29" s="312"/>
      <c r="P29" s="312"/>
      <c r="W29" s="311">
        <f>ROUND(AZ54, 2)</f>
        <v>0</v>
      </c>
      <c r="X29" s="312"/>
      <c r="Y29" s="312"/>
      <c r="Z29" s="312"/>
      <c r="AA29" s="312"/>
      <c r="AB29" s="312"/>
      <c r="AC29" s="312"/>
      <c r="AD29" s="312"/>
      <c r="AE29" s="312"/>
      <c r="AK29" s="311">
        <f>ROUND(AV54, 2)</f>
        <v>0</v>
      </c>
      <c r="AL29" s="312"/>
      <c r="AM29" s="312"/>
      <c r="AN29" s="312"/>
      <c r="AO29" s="312"/>
      <c r="AR29" s="37"/>
      <c r="BE29" s="301"/>
    </row>
    <row r="30" spans="2:71" s="2" customFormat="1" ht="14.45" customHeight="1">
      <c r="B30" s="37"/>
      <c r="F30" s="28" t="s">
        <v>49</v>
      </c>
      <c r="L30" s="313">
        <v>0.12</v>
      </c>
      <c r="M30" s="312"/>
      <c r="N30" s="312"/>
      <c r="O30" s="312"/>
      <c r="P30" s="312"/>
      <c r="W30" s="311">
        <f>ROUND(BA54, 2)</f>
        <v>0</v>
      </c>
      <c r="X30" s="312"/>
      <c r="Y30" s="312"/>
      <c r="Z30" s="312"/>
      <c r="AA30" s="312"/>
      <c r="AB30" s="312"/>
      <c r="AC30" s="312"/>
      <c r="AD30" s="312"/>
      <c r="AE30" s="312"/>
      <c r="AK30" s="311">
        <f>ROUND(AW54, 2)</f>
        <v>0</v>
      </c>
      <c r="AL30" s="312"/>
      <c r="AM30" s="312"/>
      <c r="AN30" s="312"/>
      <c r="AO30" s="312"/>
      <c r="AR30" s="37"/>
      <c r="BE30" s="301"/>
    </row>
    <row r="31" spans="2:71" s="2" customFormat="1" ht="14.45" hidden="1" customHeight="1">
      <c r="B31" s="37"/>
      <c r="F31" s="28" t="s">
        <v>50</v>
      </c>
      <c r="L31" s="313">
        <v>0.21</v>
      </c>
      <c r="M31" s="312"/>
      <c r="N31" s="312"/>
      <c r="O31" s="312"/>
      <c r="P31" s="312"/>
      <c r="W31" s="311">
        <f>ROUND(BB54, 2)</f>
        <v>0</v>
      </c>
      <c r="X31" s="312"/>
      <c r="Y31" s="312"/>
      <c r="Z31" s="312"/>
      <c r="AA31" s="312"/>
      <c r="AB31" s="312"/>
      <c r="AC31" s="312"/>
      <c r="AD31" s="312"/>
      <c r="AE31" s="312"/>
      <c r="AK31" s="311">
        <v>0</v>
      </c>
      <c r="AL31" s="312"/>
      <c r="AM31" s="312"/>
      <c r="AN31" s="312"/>
      <c r="AO31" s="312"/>
      <c r="AR31" s="37"/>
      <c r="BE31" s="301"/>
    </row>
    <row r="32" spans="2:71" s="2" customFormat="1" ht="14.45" hidden="1" customHeight="1">
      <c r="B32" s="37"/>
      <c r="F32" s="28" t="s">
        <v>51</v>
      </c>
      <c r="L32" s="313">
        <v>0.12</v>
      </c>
      <c r="M32" s="312"/>
      <c r="N32" s="312"/>
      <c r="O32" s="312"/>
      <c r="P32" s="312"/>
      <c r="W32" s="311">
        <f>ROUND(BC54, 2)</f>
        <v>0</v>
      </c>
      <c r="X32" s="312"/>
      <c r="Y32" s="312"/>
      <c r="Z32" s="312"/>
      <c r="AA32" s="312"/>
      <c r="AB32" s="312"/>
      <c r="AC32" s="312"/>
      <c r="AD32" s="312"/>
      <c r="AE32" s="312"/>
      <c r="AK32" s="311">
        <v>0</v>
      </c>
      <c r="AL32" s="312"/>
      <c r="AM32" s="312"/>
      <c r="AN32" s="312"/>
      <c r="AO32" s="312"/>
      <c r="AR32" s="37"/>
      <c r="BE32" s="301"/>
    </row>
    <row r="33" spans="2:44" s="2" customFormat="1" ht="14.45" hidden="1" customHeight="1">
      <c r="B33" s="37"/>
      <c r="F33" s="28" t="s">
        <v>52</v>
      </c>
      <c r="L33" s="313">
        <v>0</v>
      </c>
      <c r="M33" s="312"/>
      <c r="N33" s="312"/>
      <c r="O33" s="312"/>
      <c r="P33" s="312"/>
      <c r="W33" s="311">
        <f>ROUND(BD54, 2)</f>
        <v>0</v>
      </c>
      <c r="X33" s="312"/>
      <c r="Y33" s="312"/>
      <c r="Z33" s="312"/>
      <c r="AA33" s="312"/>
      <c r="AB33" s="312"/>
      <c r="AC33" s="312"/>
      <c r="AD33" s="312"/>
      <c r="AE33" s="312"/>
      <c r="AK33" s="311">
        <v>0</v>
      </c>
      <c r="AL33" s="312"/>
      <c r="AM33" s="312"/>
      <c r="AN33" s="312"/>
      <c r="AO33" s="312"/>
      <c r="AR33" s="37"/>
    </row>
    <row r="34" spans="2:44" s="1" customFormat="1" ht="6.95" customHeight="1">
      <c r="B34" s="33"/>
      <c r="AR34" s="33"/>
    </row>
    <row r="35" spans="2:44" s="1" customFormat="1" ht="25.9" customHeight="1">
      <c r="B35" s="33"/>
      <c r="C35" s="38"/>
      <c r="D35" s="39" t="s">
        <v>53</v>
      </c>
      <c r="E35" s="40"/>
      <c r="F35" s="40"/>
      <c r="G35" s="40"/>
      <c r="H35" s="40"/>
      <c r="I35" s="40"/>
      <c r="J35" s="40"/>
      <c r="K35" s="40"/>
      <c r="L35" s="40"/>
      <c r="M35" s="40"/>
      <c r="N35" s="40"/>
      <c r="O35" s="40"/>
      <c r="P35" s="40"/>
      <c r="Q35" s="40"/>
      <c r="R35" s="40"/>
      <c r="S35" s="40"/>
      <c r="T35" s="41" t="s">
        <v>54</v>
      </c>
      <c r="U35" s="40"/>
      <c r="V35" s="40"/>
      <c r="W35" s="40"/>
      <c r="X35" s="317" t="s">
        <v>55</v>
      </c>
      <c r="Y35" s="315"/>
      <c r="Z35" s="315"/>
      <c r="AA35" s="315"/>
      <c r="AB35" s="315"/>
      <c r="AC35" s="40"/>
      <c r="AD35" s="40"/>
      <c r="AE35" s="40"/>
      <c r="AF35" s="40"/>
      <c r="AG35" s="40"/>
      <c r="AH35" s="40"/>
      <c r="AI35" s="40"/>
      <c r="AJ35" s="40"/>
      <c r="AK35" s="314">
        <f>SUM(AK26:AK33)</f>
        <v>0</v>
      </c>
      <c r="AL35" s="315"/>
      <c r="AM35" s="315"/>
      <c r="AN35" s="315"/>
      <c r="AO35" s="316"/>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56</v>
      </c>
      <c r="AR42" s="33"/>
    </row>
    <row r="43" spans="2:44" s="1" customFormat="1" ht="6.95" customHeight="1">
      <c r="B43" s="33"/>
      <c r="AR43" s="33"/>
    </row>
    <row r="44" spans="2:44" s="3" customFormat="1" ht="12" customHeight="1">
      <c r="B44" s="46"/>
      <c r="C44" s="28" t="s">
        <v>13</v>
      </c>
      <c r="L44" s="3">
        <f>K5</f>
        <v>20240617</v>
      </c>
      <c r="AR44" s="46"/>
    </row>
    <row r="45" spans="2:44" s="4" customFormat="1" ht="36.950000000000003" customHeight="1">
      <c r="B45" s="47"/>
      <c r="C45" s="48" t="s">
        <v>16</v>
      </c>
      <c r="L45" s="324" t="str">
        <f>K6</f>
        <v>Domov se zvláštním režimem Račín, Kroměříž</v>
      </c>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R45" s="47"/>
    </row>
    <row r="46" spans="2:44" s="1" customFormat="1" ht="6.95" customHeight="1">
      <c r="B46" s="33"/>
      <c r="AR46" s="33"/>
    </row>
    <row r="47" spans="2:44" s="1" customFormat="1" ht="12" customHeight="1">
      <c r="B47" s="33"/>
      <c r="C47" s="28" t="s">
        <v>21</v>
      </c>
      <c r="L47" s="49" t="str">
        <f>IF(K8="","",K8)</f>
        <v>p.č. 5036, Kroměříž</v>
      </c>
      <c r="AI47" s="28" t="s">
        <v>23</v>
      </c>
      <c r="AM47" s="331">
        <f>IF(AN8= "","",AN8)</f>
        <v>45460</v>
      </c>
      <c r="AN47" s="331"/>
      <c r="AR47" s="33"/>
    </row>
    <row r="48" spans="2:44" s="1" customFormat="1" ht="6.95" customHeight="1">
      <c r="B48" s="33"/>
      <c r="AR48" s="33"/>
    </row>
    <row r="49" spans="1:91" s="1" customFormat="1" ht="15.2" customHeight="1">
      <c r="B49" s="33"/>
      <c r="C49" s="28" t="s">
        <v>24</v>
      </c>
      <c r="L49" s="3" t="str">
        <f>IF(E11= "","",E11)</f>
        <v>Město Kroměříž</v>
      </c>
      <c r="AI49" s="28" t="s">
        <v>32</v>
      </c>
      <c r="AM49" s="332" t="str">
        <f>IF(E17="","",E17)</f>
        <v>Řezanina &amp; Bartoň, s.r.o.</v>
      </c>
      <c r="AN49" s="333"/>
      <c r="AO49" s="333"/>
      <c r="AP49" s="333"/>
      <c r="AR49" s="33"/>
      <c r="AS49" s="334" t="s">
        <v>57</v>
      </c>
      <c r="AT49" s="335"/>
      <c r="AU49" s="51"/>
      <c r="AV49" s="51"/>
      <c r="AW49" s="51"/>
      <c r="AX49" s="51"/>
      <c r="AY49" s="51"/>
      <c r="AZ49" s="51"/>
      <c r="BA49" s="51"/>
      <c r="BB49" s="51"/>
      <c r="BC49" s="51"/>
      <c r="BD49" s="52"/>
    </row>
    <row r="50" spans="1:91" s="1" customFormat="1" ht="15.2" customHeight="1">
      <c r="B50" s="33"/>
      <c r="C50" s="28" t="s">
        <v>30</v>
      </c>
      <c r="L50" s="3" t="str">
        <f>IF(E14= "Vyplň údaj","",E14)</f>
        <v/>
      </c>
      <c r="AI50" s="28" t="s">
        <v>37</v>
      </c>
      <c r="AM50" s="332" t="str">
        <f>IF(E20="","",E20)</f>
        <v>BACing s.r.o</v>
      </c>
      <c r="AN50" s="333"/>
      <c r="AO50" s="333"/>
      <c r="AP50" s="333"/>
      <c r="AR50" s="33"/>
      <c r="AS50" s="336"/>
      <c r="AT50" s="337"/>
      <c r="BD50" s="54"/>
    </row>
    <row r="51" spans="1:91" s="1" customFormat="1" ht="10.9" customHeight="1">
      <c r="B51" s="33"/>
      <c r="AR51" s="33"/>
      <c r="AS51" s="336"/>
      <c r="AT51" s="337"/>
      <c r="BD51" s="54"/>
    </row>
    <row r="52" spans="1:91" s="1" customFormat="1" ht="29.25" customHeight="1">
      <c r="B52" s="33"/>
      <c r="C52" s="326" t="s">
        <v>58</v>
      </c>
      <c r="D52" s="327"/>
      <c r="E52" s="327"/>
      <c r="F52" s="327"/>
      <c r="G52" s="327"/>
      <c r="H52" s="55"/>
      <c r="I52" s="328" t="s">
        <v>59</v>
      </c>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38" t="s">
        <v>60</v>
      </c>
      <c r="AH52" s="327"/>
      <c r="AI52" s="327"/>
      <c r="AJ52" s="327"/>
      <c r="AK52" s="327"/>
      <c r="AL52" s="327"/>
      <c r="AM52" s="327"/>
      <c r="AN52" s="328" t="s">
        <v>61</v>
      </c>
      <c r="AO52" s="327"/>
      <c r="AP52" s="327"/>
      <c r="AQ52" s="56" t="s">
        <v>62</v>
      </c>
      <c r="AR52" s="33"/>
      <c r="AS52" s="57" t="s">
        <v>63</v>
      </c>
      <c r="AT52" s="58" t="s">
        <v>64</v>
      </c>
      <c r="AU52" s="58" t="s">
        <v>65</v>
      </c>
      <c r="AV52" s="58" t="s">
        <v>66</v>
      </c>
      <c r="AW52" s="58" t="s">
        <v>67</v>
      </c>
      <c r="AX52" s="58" t="s">
        <v>68</v>
      </c>
      <c r="AY52" s="58" t="s">
        <v>69</v>
      </c>
      <c r="AZ52" s="58" t="s">
        <v>70</v>
      </c>
      <c r="BA52" s="58" t="s">
        <v>71</v>
      </c>
      <c r="BB52" s="58" t="s">
        <v>72</v>
      </c>
      <c r="BC52" s="58" t="s">
        <v>73</v>
      </c>
      <c r="BD52" s="59" t="s">
        <v>74</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75</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39">
        <f>ROUND(AG55+AG65+AG75+SUM(AG85:AG95),2)</f>
        <v>0</v>
      </c>
      <c r="AH54" s="339"/>
      <c r="AI54" s="339"/>
      <c r="AJ54" s="339"/>
      <c r="AK54" s="339"/>
      <c r="AL54" s="339"/>
      <c r="AM54" s="339"/>
      <c r="AN54" s="340">
        <f t="shared" ref="AN54:AN95" si="0">SUM(AG54,AT54)</f>
        <v>0</v>
      </c>
      <c r="AO54" s="340"/>
      <c r="AP54" s="340"/>
      <c r="AQ54" s="65" t="s">
        <v>19</v>
      </c>
      <c r="AR54" s="61"/>
      <c r="AS54" s="66">
        <f>ROUND(AS55+AS65+AS75+SUM(AS85:AS95),2)</f>
        <v>0</v>
      </c>
      <c r="AT54" s="67">
        <f t="shared" ref="AT54:AT95" si="1">ROUND(SUM(AV54:AW54),2)</f>
        <v>0</v>
      </c>
      <c r="AU54" s="68">
        <f>ROUND(AU55+AU65+AU75+SUM(AU85:AU95),5)</f>
        <v>0</v>
      </c>
      <c r="AV54" s="67">
        <f>ROUND(AZ54*L29,2)</f>
        <v>0</v>
      </c>
      <c r="AW54" s="67">
        <f>ROUND(BA54*L30,2)</f>
        <v>0</v>
      </c>
      <c r="AX54" s="67">
        <f>ROUND(BB54*L29,2)</f>
        <v>0</v>
      </c>
      <c r="AY54" s="67">
        <f>ROUND(BC54*L30,2)</f>
        <v>0</v>
      </c>
      <c r="AZ54" s="67">
        <f>ROUND(AZ55+AZ65+AZ75+SUM(AZ85:AZ95),2)</f>
        <v>0</v>
      </c>
      <c r="BA54" s="67">
        <f>ROUND(BA55+BA65+BA75+SUM(BA85:BA95),2)</f>
        <v>0</v>
      </c>
      <c r="BB54" s="67">
        <f>ROUND(BB55+BB65+BB75+SUM(BB85:BB95),2)</f>
        <v>0</v>
      </c>
      <c r="BC54" s="67">
        <f>ROUND(BC55+BC65+BC75+SUM(BC85:BC95),2)</f>
        <v>0</v>
      </c>
      <c r="BD54" s="69">
        <f>ROUND(BD55+BD65+BD75+SUM(BD85:BD95),2)</f>
        <v>0</v>
      </c>
      <c r="BS54" s="70" t="s">
        <v>76</v>
      </c>
      <c r="BT54" s="70" t="s">
        <v>77</v>
      </c>
      <c r="BU54" s="71" t="s">
        <v>78</v>
      </c>
      <c r="BV54" s="70" t="s">
        <v>79</v>
      </c>
      <c r="BW54" s="70" t="s">
        <v>5</v>
      </c>
      <c r="BX54" s="70" t="s">
        <v>80</v>
      </c>
      <c r="CL54" s="70" t="s">
        <v>19</v>
      </c>
    </row>
    <row r="55" spans="1:91" s="6" customFormat="1" ht="16.5" customHeight="1">
      <c r="B55" s="72"/>
      <c r="C55" s="73"/>
      <c r="D55" s="329" t="s">
        <v>81</v>
      </c>
      <c r="E55" s="329"/>
      <c r="F55" s="329"/>
      <c r="G55" s="329"/>
      <c r="H55" s="329"/>
      <c r="I55" s="74"/>
      <c r="J55" s="329" t="s">
        <v>82</v>
      </c>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2">
        <f>ROUND(AG56+AG57+AG64,2)</f>
        <v>0</v>
      </c>
      <c r="AH55" s="321"/>
      <c r="AI55" s="321"/>
      <c r="AJ55" s="321"/>
      <c r="AK55" s="321"/>
      <c r="AL55" s="321"/>
      <c r="AM55" s="321"/>
      <c r="AN55" s="320">
        <f t="shared" si="0"/>
        <v>0</v>
      </c>
      <c r="AO55" s="321"/>
      <c r="AP55" s="321"/>
      <c r="AQ55" s="75" t="s">
        <v>83</v>
      </c>
      <c r="AR55" s="72"/>
      <c r="AS55" s="76">
        <f>ROUND(AS56+AS57+AS64,2)</f>
        <v>0</v>
      </c>
      <c r="AT55" s="77">
        <f t="shared" si="1"/>
        <v>0</v>
      </c>
      <c r="AU55" s="78">
        <f>ROUND(AU56+AU57+AU64,5)</f>
        <v>0</v>
      </c>
      <c r="AV55" s="77">
        <f>ROUND(AZ55*L29,2)</f>
        <v>0</v>
      </c>
      <c r="AW55" s="77">
        <f>ROUND(BA55*L30,2)</f>
        <v>0</v>
      </c>
      <c r="AX55" s="77">
        <f>ROUND(BB55*L29,2)</f>
        <v>0</v>
      </c>
      <c r="AY55" s="77">
        <f>ROUND(BC55*L30,2)</f>
        <v>0</v>
      </c>
      <c r="AZ55" s="77">
        <f>ROUND(AZ56+AZ57+AZ64,2)</f>
        <v>0</v>
      </c>
      <c r="BA55" s="77">
        <f>ROUND(BA56+BA57+BA64,2)</f>
        <v>0</v>
      </c>
      <c r="BB55" s="77">
        <f>ROUND(BB56+BB57+BB64,2)</f>
        <v>0</v>
      </c>
      <c r="BC55" s="77">
        <f>ROUND(BC56+BC57+BC64,2)</f>
        <v>0</v>
      </c>
      <c r="BD55" s="79">
        <f>ROUND(BD56+BD57+BD64,2)</f>
        <v>0</v>
      </c>
      <c r="BS55" s="80" t="s">
        <v>76</v>
      </c>
      <c r="BT55" s="80" t="s">
        <v>84</v>
      </c>
      <c r="BU55" s="80" t="s">
        <v>78</v>
      </c>
      <c r="BV55" s="80" t="s">
        <v>79</v>
      </c>
      <c r="BW55" s="80" t="s">
        <v>85</v>
      </c>
      <c r="BX55" s="80" t="s">
        <v>5</v>
      </c>
      <c r="CL55" s="80" t="s">
        <v>19</v>
      </c>
      <c r="CM55" s="80" t="s">
        <v>84</v>
      </c>
    </row>
    <row r="56" spans="1:91" s="3" customFormat="1" ht="16.5" customHeight="1">
      <c r="A56" s="81" t="s">
        <v>86</v>
      </c>
      <c r="B56" s="46"/>
      <c r="C56" s="9"/>
      <c r="D56" s="9"/>
      <c r="E56" s="330" t="s">
        <v>87</v>
      </c>
      <c r="F56" s="330"/>
      <c r="G56" s="330"/>
      <c r="H56" s="330"/>
      <c r="I56" s="330"/>
      <c r="J56" s="9"/>
      <c r="K56" s="330" t="s">
        <v>88</v>
      </c>
      <c r="L56" s="330"/>
      <c r="M56" s="330"/>
      <c r="N56" s="330"/>
      <c r="O56" s="330"/>
      <c r="P56" s="330"/>
      <c r="Q56" s="330"/>
      <c r="R56" s="330"/>
      <c r="S56" s="330"/>
      <c r="T56" s="330"/>
      <c r="U56" s="330"/>
      <c r="V56" s="330"/>
      <c r="W56" s="330"/>
      <c r="X56" s="330"/>
      <c r="Y56" s="330"/>
      <c r="Z56" s="330"/>
      <c r="AA56" s="330"/>
      <c r="AB56" s="330"/>
      <c r="AC56" s="330"/>
      <c r="AD56" s="330"/>
      <c r="AE56" s="330"/>
      <c r="AF56" s="330"/>
      <c r="AG56" s="318">
        <f>'D.1.1A - Architektonicko ...'!J32</f>
        <v>0</v>
      </c>
      <c r="AH56" s="319"/>
      <c r="AI56" s="319"/>
      <c r="AJ56" s="319"/>
      <c r="AK56" s="319"/>
      <c r="AL56" s="319"/>
      <c r="AM56" s="319"/>
      <c r="AN56" s="318">
        <f t="shared" si="0"/>
        <v>0</v>
      </c>
      <c r="AO56" s="319"/>
      <c r="AP56" s="319"/>
      <c r="AQ56" s="82" t="s">
        <v>89</v>
      </c>
      <c r="AR56" s="46"/>
      <c r="AS56" s="83">
        <v>0</v>
      </c>
      <c r="AT56" s="84">
        <f t="shared" si="1"/>
        <v>0</v>
      </c>
      <c r="AU56" s="85">
        <f>'D.1.1A - Architektonicko ...'!P114</f>
        <v>0</v>
      </c>
      <c r="AV56" s="84">
        <f>'D.1.1A - Architektonicko ...'!J35</f>
        <v>0</v>
      </c>
      <c r="AW56" s="84">
        <f>'D.1.1A - Architektonicko ...'!J36</f>
        <v>0</v>
      </c>
      <c r="AX56" s="84">
        <f>'D.1.1A - Architektonicko ...'!J37</f>
        <v>0</v>
      </c>
      <c r="AY56" s="84">
        <f>'D.1.1A - Architektonicko ...'!J38</f>
        <v>0</v>
      </c>
      <c r="AZ56" s="84">
        <f>'D.1.1A - Architektonicko ...'!F35</f>
        <v>0</v>
      </c>
      <c r="BA56" s="84">
        <f>'D.1.1A - Architektonicko ...'!F36</f>
        <v>0</v>
      </c>
      <c r="BB56" s="84">
        <f>'D.1.1A - Architektonicko ...'!F37</f>
        <v>0</v>
      </c>
      <c r="BC56" s="84">
        <f>'D.1.1A - Architektonicko ...'!F38</f>
        <v>0</v>
      </c>
      <c r="BD56" s="86">
        <f>'D.1.1A - Architektonicko ...'!F39</f>
        <v>0</v>
      </c>
      <c r="BT56" s="26" t="s">
        <v>90</v>
      </c>
      <c r="BV56" s="26" t="s">
        <v>79</v>
      </c>
      <c r="BW56" s="26" t="s">
        <v>91</v>
      </c>
      <c r="BX56" s="26" t="s">
        <v>85</v>
      </c>
      <c r="CL56" s="26" t="s">
        <v>19</v>
      </c>
    </row>
    <row r="57" spans="1:91" s="3" customFormat="1" ht="16.5" customHeight="1">
      <c r="B57" s="46"/>
      <c r="C57" s="9"/>
      <c r="D57" s="9"/>
      <c r="E57" s="330" t="s">
        <v>92</v>
      </c>
      <c r="F57" s="330"/>
      <c r="G57" s="330"/>
      <c r="H57" s="330"/>
      <c r="I57" s="330"/>
      <c r="J57" s="9"/>
      <c r="K57" s="330" t="s">
        <v>93</v>
      </c>
      <c r="L57" s="330"/>
      <c r="M57" s="330"/>
      <c r="N57" s="330"/>
      <c r="O57" s="330"/>
      <c r="P57" s="330"/>
      <c r="Q57" s="330"/>
      <c r="R57" s="330"/>
      <c r="S57" s="330"/>
      <c r="T57" s="330"/>
      <c r="U57" s="330"/>
      <c r="V57" s="330"/>
      <c r="W57" s="330"/>
      <c r="X57" s="330"/>
      <c r="Y57" s="330"/>
      <c r="Z57" s="330"/>
      <c r="AA57" s="330"/>
      <c r="AB57" s="330"/>
      <c r="AC57" s="330"/>
      <c r="AD57" s="330"/>
      <c r="AE57" s="330"/>
      <c r="AF57" s="330"/>
      <c r="AG57" s="323">
        <f>ROUND(SUM(AG58:AG63),2)</f>
        <v>0</v>
      </c>
      <c r="AH57" s="319"/>
      <c r="AI57" s="319"/>
      <c r="AJ57" s="319"/>
      <c r="AK57" s="319"/>
      <c r="AL57" s="319"/>
      <c r="AM57" s="319"/>
      <c r="AN57" s="318">
        <f t="shared" si="0"/>
        <v>0</v>
      </c>
      <c r="AO57" s="319"/>
      <c r="AP57" s="319"/>
      <c r="AQ57" s="82" t="s">
        <v>89</v>
      </c>
      <c r="AR57" s="46"/>
      <c r="AS57" s="83">
        <f>ROUND(SUM(AS58:AS63),2)</f>
        <v>0</v>
      </c>
      <c r="AT57" s="84">
        <f t="shared" si="1"/>
        <v>0</v>
      </c>
      <c r="AU57" s="85">
        <f>ROUND(SUM(AU58:AU63),5)</f>
        <v>0</v>
      </c>
      <c r="AV57" s="84">
        <f>ROUND(AZ57*L29,2)</f>
        <v>0</v>
      </c>
      <c r="AW57" s="84">
        <f>ROUND(BA57*L30,2)</f>
        <v>0</v>
      </c>
      <c r="AX57" s="84">
        <f>ROUND(BB57*L29,2)</f>
        <v>0</v>
      </c>
      <c r="AY57" s="84">
        <f>ROUND(BC57*L30,2)</f>
        <v>0</v>
      </c>
      <c r="AZ57" s="84">
        <f>ROUND(SUM(AZ58:AZ63),2)</f>
        <v>0</v>
      </c>
      <c r="BA57" s="84">
        <f>ROUND(SUM(BA58:BA63),2)</f>
        <v>0</v>
      </c>
      <c r="BB57" s="84">
        <f>ROUND(SUM(BB58:BB63),2)</f>
        <v>0</v>
      </c>
      <c r="BC57" s="84">
        <f>ROUND(SUM(BC58:BC63),2)</f>
        <v>0</v>
      </c>
      <c r="BD57" s="86">
        <f>ROUND(SUM(BD58:BD63),2)</f>
        <v>0</v>
      </c>
      <c r="BS57" s="26" t="s">
        <v>76</v>
      </c>
      <c r="BT57" s="26" t="s">
        <v>90</v>
      </c>
      <c r="BU57" s="26" t="s">
        <v>78</v>
      </c>
      <c r="BV57" s="26" t="s">
        <v>79</v>
      </c>
      <c r="BW57" s="26" t="s">
        <v>94</v>
      </c>
      <c r="BX57" s="26" t="s">
        <v>85</v>
      </c>
      <c r="CL57" s="26" t="s">
        <v>19</v>
      </c>
    </row>
    <row r="58" spans="1:91" s="3" customFormat="1" ht="16.5" customHeight="1">
      <c r="A58" s="81" t="s">
        <v>86</v>
      </c>
      <c r="B58" s="46"/>
      <c r="C58" s="9"/>
      <c r="D58" s="9"/>
      <c r="E58" s="9"/>
      <c r="F58" s="330" t="s">
        <v>95</v>
      </c>
      <c r="G58" s="330"/>
      <c r="H58" s="330"/>
      <c r="I58" s="330"/>
      <c r="J58" s="330"/>
      <c r="K58" s="9"/>
      <c r="L58" s="330" t="s">
        <v>96</v>
      </c>
      <c r="M58" s="330"/>
      <c r="N58" s="330"/>
      <c r="O58" s="330"/>
      <c r="P58" s="330"/>
      <c r="Q58" s="330"/>
      <c r="R58" s="330"/>
      <c r="S58" s="330"/>
      <c r="T58" s="330"/>
      <c r="U58" s="330"/>
      <c r="V58" s="330"/>
      <c r="W58" s="330"/>
      <c r="X58" s="330"/>
      <c r="Y58" s="330"/>
      <c r="Z58" s="330"/>
      <c r="AA58" s="330"/>
      <c r="AB58" s="330"/>
      <c r="AC58" s="330"/>
      <c r="AD58" s="330"/>
      <c r="AE58" s="330"/>
      <c r="AF58" s="330"/>
      <c r="AG58" s="318">
        <f>'D.1.4.1A - Zdravotně tech...'!J34</f>
        <v>0</v>
      </c>
      <c r="AH58" s="319"/>
      <c r="AI58" s="319"/>
      <c r="AJ58" s="319"/>
      <c r="AK58" s="319"/>
      <c r="AL58" s="319"/>
      <c r="AM58" s="319"/>
      <c r="AN58" s="318">
        <f t="shared" si="0"/>
        <v>0</v>
      </c>
      <c r="AO58" s="319"/>
      <c r="AP58" s="319"/>
      <c r="AQ58" s="82" t="s">
        <v>89</v>
      </c>
      <c r="AR58" s="46"/>
      <c r="AS58" s="83">
        <v>0</v>
      </c>
      <c r="AT58" s="84">
        <f t="shared" si="1"/>
        <v>0</v>
      </c>
      <c r="AU58" s="85">
        <f>'D.1.4.1A - Zdravotně tech...'!P103</f>
        <v>0</v>
      </c>
      <c r="AV58" s="84">
        <f>'D.1.4.1A - Zdravotně tech...'!J37</f>
        <v>0</v>
      </c>
      <c r="AW58" s="84">
        <f>'D.1.4.1A - Zdravotně tech...'!J38</f>
        <v>0</v>
      </c>
      <c r="AX58" s="84">
        <f>'D.1.4.1A - Zdravotně tech...'!J39</f>
        <v>0</v>
      </c>
      <c r="AY58" s="84">
        <f>'D.1.4.1A - Zdravotně tech...'!J40</f>
        <v>0</v>
      </c>
      <c r="AZ58" s="84">
        <f>'D.1.4.1A - Zdravotně tech...'!F37</f>
        <v>0</v>
      </c>
      <c r="BA58" s="84">
        <f>'D.1.4.1A - Zdravotně tech...'!F38</f>
        <v>0</v>
      </c>
      <c r="BB58" s="84">
        <f>'D.1.4.1A - Zdravotně tech...'!F39</f>
        <v>0</v>
      </c>
      <c r="BC58" s="84">
        <f>'D.1.4.1A - Zdravotně tech...'!F40</f>
        <v>0</v>
      </c>
      <c r="BD58" s="86">
        <f>'D.1.4.1A - Zdravotně tech...'!F41</f>
        <v>0</v>
      </c>
      <c r="BT58" s="26" t="s">
        <v>97</v>
      </c>
      <c r="BV58" s="26" t="s">
        <v>79</v>
      </c>
      <c r="BW58" s="26" t="s">
        <v>98</v>
      </c>
      <c r="BX58" s="26" t="s">
        <v>94</v>
      </c>
      <c r="CL58" s="26" t="s">
        <v>19</v>
      </c>
    </row>
    <row r="59" spans="1:91" s="3" customFormat="1" ht="16.5" customHeight="1">
      <c r="A59" s="81" t="s">
        <v>86</v>
      </c>
      <c r="B59" s="46"/>
      <c r="C59" s="9"/>
      <c r="D59" s="9"/>
      <c r="E59" s="9"/>
      <c r="F59" s="330" t="s">
        <v>99</v>
      </c>
      <c r="G59" s="330"/>
      <c r="H59" s="330"/>
      <c r="I59" s="330"/>
      <c r="J59" s="330"/>
      <c r="K59" s="9"/>
      <c r="L59" s="330" t="s">
        <v>100</v>
      </c>
      <c r="M59" s="330"/>
      <c r="N59" s="330"/>
      <c r="O59" s="330"/>
      <c r="P59" s="330"/>
      <c r="Q59" s="330"/>
      <c r="R59" s="330"/>
      <c r="S59" s="330"/>
      <c r="T59" s="330"/>
      <c r="U59" s="330"/>
      <c r="V59" s="330"/>
      <c r="W59" s="330"/>
      <c r="X59" s="330"/>
      <c r="Y59" s="330"/>
      <c r="Z59" s="330"/>
      <c r="AA59" s="330"/>
      <c r="AB59" s="330"/>
      <c r="AC59" s="330"/>
      <c r="AD59" s="330"/>
      <c r="AE59" s="330"/>
      <c r="AF59" s="330"/>
      <c r="AG59" s="318">
        <f>'D.1.4.2A - Vytápění'!J34</f>
        <v>0</v>
      </c>
      <c r="AH59" s="319"/>
      <c r="AI59" s="319"/>
      <c r="AJ59" s="319"/>
      <c r="AK59" s="319"/>
      <c r="AL59" s="319"/>
      <c r="AM59" s="319"/>
      <c r="AN59" s="318">
        <f t="shared" si="0"/>
        <v>0</v>
      </c>
      <c r="AO59" s="319"/>
      <c r="AP59" s="319"/>
      <c r="AQ59" s="82" t="s">
        <v>89</v>
      </c>
      <c r="AR59" s="46"/>
      <c r="AS59" s="83">
        <v>0</v>
      </c>
      <c r="AT59" s="84">
        <f t="shared" si="1"/>
        <v>0</v>
      </c>
      <c r="AU59" s="85">
        <f>'D.1.4.2A - Vytápění'!P100</f>
        <v>0</v>
      </c>
      <c r="AV59" s="84">
        <f>'D.1.4.2A - Vytápění'!J37</f>
        <v>0</v>
      </c>
      <c r="AW59" s="84">
        <f>'D.1.4.2A - Vytápění'!J38</f>
        <v>0</v>
      </c>
      <c r="AX59" s="84">
        <f>'D.1.4.2A - Vytápění'!J39</f>
        <v>0</v>
      </c>
      <c r="AY59" s="84">
        <f>'D.1.4.2A - Vytápění'!J40</f>
        <v>0</v>
      </c>
      <c r="AZ59" s="84">
        <f>'D.1.4.2A - Vytápění'!F37</f>
        <v>0</v>
      </c>
      <c r="BA59" s="84">
        <f>'D.1.4.2A - Vytápění'!F38</f>
        <v>0</v>
      </c>
      <c r="BB59" s="84">
        <f>'D.1.4.2A - Vytápění'!F39</f>
        <v>0</v>
      </c>
      <c r="BC59" s="84">
        <f>'D.1.4.2A - Vytápění'!F40</f>
        <v>0</v>
      </c>
      <c r="BD59" s="86">
        <f>'D.1.4.2A - Vytápění'!F41</f>
        <v>0</v>
      </c>
      <c r="BT59" s="26" t="s">
        <v>97</v>
      </c>
      <c r="BV59" s="26" t="s">
        <v>79</v>
      </c>
      <c r="BW59" s="26" t="s">
        <v>101</v>
      </c>
      <c r="BX59" s="26" t="s">
        <v>94</v>
      </c>
      <c r="CL59" s="26" t="s">
        <v>19</v>
      </c>
    </row>
    <row r="60" spans="1:91" s="3" customFormat="1" ht="16.5" customHeight="1">
      <c r="A60" s="81" t="s">
        <v>86</v>
      </c>
      <c r="B60" s="46"/>
      <c r="C60" s="9"/>
      <c r="D60" s="9"/>
      <c r="E60" s="9"/>
      <c r="F60" s="330" t="s">
        <v>102</v>
      </c>
      <c r="G60" s="330"/>
      <c r="H60" s="330"/>
      <c r="I60" s="330"/>
      <c r="J60" s="330"/>
      <c r="K60" s="9"/>
      <c r="L60" s="330" t="s">
        <v>103</v>
      </c>
      <c r="M60" s="330"/>
      <c r="N60" s="330"/>
      <c r="O60" s="330"/>
      <c r="P60" s="330"/>
      <c r="Q60" s="330"/>
      <c r="R60" s="330"/>
      <c r="S60" s="330"/>
      <c r="T60" s="330"/>
      <c r="U60" s="330"/>
      <c r="V60" s="330"/>
      <c r="W60" s="330"/>
      <c r="X60" s="330"/>
      <c r="Y60" s="330"/>
      <c r="Z60" s="330"/>
      <c r="AA60" s="330"/>
      <c r="AB60" s="330"/>
      <c r="AC60" s="330"/>
      <c r="AD60" s="330"/>
      <c r="AE60" s="330"/>
      <c r="AF60" s="330"/>
      <c r="AG60" s="318">
        <f>'D.1.4.3A - Elektroinstala...'!J34</f>
        <v>0</v>
      </c>
      <c r="AH60" s="319"/>
      <c r="AI60" s="319"/>
      <c r="AJ60" s="319"/>
      <c r="AK60" s="319"/>
      <c r="AL60" s="319"/>
      <c r="AM60" s="319"/>
      <c r="AN60" s="318">
        <f t="shared" si="0"/>
        <v>0</v>
      </c>
      <c r="AO60" s="319"/>
      <c r="AP60" s="319"/>
      <c r="AQ60" s="82" t="s">
        <v>89</v>
      </c>
      <c r="AR60" s="46"/>
      <c r="AS60" s="83">
        <v>0</v>
      </c>
      <c r="AT60" s="84">
        <f t="shared" si="1"/>
        <v>0</v>
      </c>
      <c r="AU60" s="85">
        <f>'D.1.4.3A - Elektroinstala...'!P97</f>
        <v>0</v>
      </c>
      <c r="AV60" s="84">
        <f>'D.1.4.3A - Elektroinstala...'!J37</f>
        <v>0</v>
      </c>
      <c r="AW60" s="84">
        <f>'D.1.4.3A - Elektroinstala...'!J38</f>
        <v>0</v>
      </c>
      <c r="AX60" s="84">
        <f>'D.1.4.3A - Elektroinstala...'!J39</f>
        <v>0</v>
      </c>
      <c r="AY60" s="84">
        <f>'D.1.4.3A - Elektroinstala...'!J40</f>
        <v>0</v>
      </c>
      <c r="AZ60" s="84">
        <f>'D.1.4.3A - Elektroinstala...'!F37</f>
        <v>0</v>
      </c>
      <c r="BA60" s="84">
        <f>'D.1.4.3A - Elektroinstala...'!F38</f>
        <v>0</v>
      </c>
      <c r="BB60" s="84">
        <f>'D.1.4.3A - Elektroinstala...'!F39</f>
        <v>0</v>
      </c>
      <c r="BC60" s="84">
        <f>'D.1.4.3A - Elektroinstala...'!F40</f>
        <v>0</v>
      </c>
      <c r="BD60" s="86">
        <f>'D.1.4.3A - Elektroinstala...'!F41</f>
        <v>0</v>
      </c>
      <c r="BT60" s="26" t="s">
        <v>97</v>
      </c>
      <c r="BV60" s="26" t="s">
        <v>79</v>
      </c>
      <c r="BW60" s="26" t="s">
        <v>104</v>
      </c>
      <c r="BX60" s="26" t="s">
        <v>94</v>
      </c>
      <c r="CL60" s="26" t="s">
        <v>19</v>
      </c>
    </row>
    <row r="61" spans="1:91" s="3" customFormat="1" ht="16.5" customHeight="1">
      <c r="A61" s="81" t="s">
        <v>86</v>
      </c>
      <c r="B61" s="46"/>
      <c r="C61" s="9"/>
      <c r="D61" s="9"/>
      <c r="E61" s="9"/>
      <c r="F61" s="330" t="s">
        <v>105</v>
      </c>
      <c r="G61" s="330"/>
      <c r="H61" s="330"/>
      <c r="I61" s="330"/>
      <c r="J61" s="330"/>
      <c r="K61" s="9"/>
      <c r="L61" s="330" t="s">
        <v>106</v>
      </c>
      <c r="M61" s="330"/>
      <c r="N61" s="330"/>
      <c r="O61" s="330"/>
      <c r="P61" s="330"/>
      <c r="Q61" s="330"/>
      <c r="R61" s="330"/>
      <c r="S61" s="330"/>
      <c r="T61" s="330"/>
      <c r="U61" s="330"/>
      <c r="V61" s="330"/>
      <c r="W61" s="330"/>
      <c r="X61" s="330"/>
      <c r="Y61" s="330"/>
      <c r="Z61" s="330"/>
      <c r="AA61" s="330"/>
      <c r="AB61" s="330"/>
      <c r="AC61" s="330"/>
      <c r="AD61" s="330"/>
      <c r="AE61" s="330"/>
      <c r="AF61" s="330"/>
      <c r="AG61" s="318">
        <f>'D.1.4.4A - Elektroinstala...'!J34</f>
        <v>0</v>
      </c>
      <c r="AH61" s="319"/>
      <c r="AI61" s="319"/>
      <c r="AJ61" s="319"/>
      <c r="AK61" s="319"/>
      <c r="AL61" s="319"/>
      <c r="AM61" s="319"/>
      <c r="AN61" s="318">
        <f t="shared" si="0"/>
        <v>0</v>
      </c>
      <c r="AO61" s="319"/>
      <c r="AP61" s="319"/>
      <c r="AQ61" s="82" t="s">
        <v>89</v>
      </c>
      <c r="AR61" s="46"/>
      <c r="AS61" s="83">
        <v>0</v>
      </c>
      <c r="AT61" s="84">
        <f t="shared" si="1"/>
        <v>0</v>
      </c>
      <c r="AU61" s="85">
        <f>'D.1.4.4A - Elektroinstala...'!P97</f>
        <v>0</v>
      </c>
      <c r="AV61" s="84">
        <f>'D.1.4.4A - Elektroinstala...'!J37</f>
        <v>0</v>
      </c>
      <c r="AW61" s="84">
        <f>'D.1.4.4A - Elektroinstala...'!J38</f>
        <v>0</v>
      </c>
      <c r="AX61" s="84">
        <f>'D.1.4.4A - Elektroinstala...'!J39</f>
        <v>0</v>
      </c>
      <c r="AY61" s="84">
        <f>'D.1.4.4A - Elektroinstala...'!J40</f>
        <v>0</v>
      </c>
      <c r="AZ61" s="84">
        <f>'D.1.4.4A - Elektroinstala...'!F37</f>
        <v>0</v>
      </c>
      <c r="BA61" s="84">
        <f>'D.1.4.4A - Elektroinstala...'!F38</f>
        <v>0</v>
      </c>
      <c r="BB61" s="84">
        <f>'D.1.4.4A - Elektroinstala...'!F39</f>
        <v>0</v>
      </c>
      <c r="BC61" s="84">
        <f>'D.1.4.4A - Elektroinstala...'!F40</f>
        <v>0</v>
      </c>
      <c r="BD61" s="86">
        <f>'D.1.4.4A - Elektroinstala...'!F41</f>
        <v>0</v>
      </c>
      <c r="BT61" s="26" t="s">
        <v>97</v>
      </c>
      <c r="BV61" s="26" t="s">
        <v>79</v>
      </c>
      <c r="BW61" s="26" t="s">
        <v>107</v>
      </c>
      <c r="BX61" s="26" t="s">
        <v>94</v>
      </c>
      <c r="CL61" s="26" t="s">
        <v>19</v>
      </c>
    </row>
    <row r="62" spans="1:91" s="3" customFormat="1" ht="16.5" customHeight="1">
      <c r="A62" s="81" t="s">
        <v>86</v>
      </c>
      <c r="B62" s="46"/>
      <c r="C62" s="9"/>
      <c r="D62" s="9"/>
      <c r="E62" s="9"/>
      <c r="F62" s="330" t="s">
        <v>108</v>
      </c>
      <c r="G62" s="330"/>
      <c r="H62" s="330"/>
      <c r="I62" s="330"/>
      <c r="J62" s="330"/>
      <c r="K62" s="9"/>
      <c r="L62" s="330" t="s">
        <v>109</v>
      </c>
      <c r="M62" s="330"/>
      <c r="N62" s="330"/>
      <c r="O62" s="330"/>
      <c r="P62" s="330"/>
      <c r="Q62" s="330"/>
      <c r="R62" s="330"/>
      <c r="S62" s="330"/>
      <c r="T62" s="330"/>
      <c r="U62" s="330"/>
      <c r="V62" s="330"/>
      <c r="W62" s="330"/>
      <c r="X62" s="330"/>
      <c r="Y62" s="330"/>
      <c r="Z62" s="330"/>
      <c r="AA62" s="330"/>
      <c r="AB62" s="330"/>
      <c r="AC62" s="330"/>
      <c r="AD62" s="330"/>
      <c r="AE62" s="330"/>
      <c r="AF62" s="330"/>
      <c r="AG62" s="318">
        <f>'D.1.4.5A - Vzduchotechnika'!J34</f>
        <v>0</v>
      </c>
      <c r="AH62" s="319"/>
      <c r="AI62" s="319"/>
      <c r="AJ62" s="319"/>
      <c r="AK62" s="319"/>
      <c r="AL62" s="319"/>
      <c r="AM62" s="319"/>
      <c r="AN62" s="318">
        <f t="shared" si="0"/>
        <v>0</v>
      </c>
      <c r="AO62" s="319"/>
      <c r="AP62" s="319"/>
      <c r="AQ62" s="82" t="s">
        <v>89</v>
      </c>
      <c r="AR62" s="46"/>
      <c r="AS62" s="83">
        <v>0</v>
      </c>
      <c r="AT62" s="84">
        <f t="shared" si="1"/>
        <v>0</v>
      </c>
      <c r="AU62" s="85">
        <f>'D.1.4.5A - Vzduchotechnika'!P97</f>
        <v>0</v>
      </c>
      <c r="AV62" s="84">
        <f>'D.1.4.5A - Vzduchotechnika'!J37</f>
        <v>0</v>
      </c>
      <c r="AW62" s="84">
        <f>'D.1.4.5A - Vzduchotechnika'!J38</f>
        <v>0</v>
      </c>
      <c r="AX62" s="84">
        <f>'D.1.4.5A - Vzduchotechnika'!J39</f>
        <v>0</v>
      </c>
      <c r="AY62" s="84">
        <f>'D.1.4.5A - Vzduchotechnika'!J40</f>
        <v>0</v>
      </c>
      <c r="AZ62" s="84">
        <f>'D.1.4.5A - Vzduchotechnika'!F37</f>
        <v>0</v>
      </c>
      <c r="BA62" s="84">
        <f>'D.1.4.5A - Vzduchotechnika'!F38</f>
        <v>0</v>
      </c>
      <c r="BB62" s="84">
        <f>'D.1.4.5A - Vzduchotechnika'!F39</f>
        <v>0</v>
      </c>
      <c r="BC62" s="84">
        <f>'D.1.4.5A - Vzduchotechnika'!F40</f>
        <v>0</v>
      </c>
      <c r="BD62" s="86">
        <f>'D.1.4.5A - Vzduchotechnika'!F41</f>
        <v>0</v>
      </c>
      <c r="BT62" s="26" t="s">
        <v>97</v>
      </c>
      <c r="BV62" s="26" t="s">
        <v>79</v>
      </c>
      <c r="BW62" s="26" t="s">
        <v>110</v>
      </c>
      <c r="BX62" s="26" t="s">
        <v>94</v>
      </c>
      <c r="CL62" s="26" t="s">
        <v>19</v>
      </c>
    </row>
    <row r="63" spans="1:91" s="3" customFormat="1" ht="16.5" customHeight="1">
      <c r="A63" s="81" t="s">
        <v>86</v>
      </c>
      <c r="B63" s="46"/>
      <c r="C63" s="9"/>
      <c r="D63" s="9"/>
      <c r="E63" s="9"/>
      <c r="F63" s="330" t="s">
        <v>111</v>
      </c>
      <c r="G63" s="330"/>
      <c r="H63" s="330"/>
      <c r="I63" s="330"/>
      <c r="J63" s="330"/>
      <c r="K63" s="9"/>
      <c r="L63" s="330" t="s">
        <v>112</v>
      </c>
      <c r="M63" s="330"/>
      <c r="N63" s="330"/>
      <c r="O63" s="330"/>
      <c r="P63" s="330"/>
      <c r="Q63" s="330"/>
      <c r="R63" s="330"/>
      <c r="S63" s="330"/>
      <c r="T63" s="330"/>
      <c r="U63" s="330"/>
      <c r="V63" s="330"/>
      <c r="W63" s="330"/>
      <c r="X63" s="330"/>
      <c r="Y63" s="330"/>
      <c r="Z63" s="330"/>
      <c r="AA63" s="330"/>
      <c r="AB63" s="330"/>
      <c r="AC63" s="330"/>
      <c r="AD63" s="330"/>
      <c r="AE63" s="330"/>
      <c r="AF63" s="330"/>
      <c r="AG63" s="318">
        <f>'D.1.4.6A - Fotovoltaická ...'!J34</f>
        <v>0</v>
      </c>
      <c r="AH63" s="319"/>
      <c r="AI63" s="319"/>
      <c r="AJ63" s="319"/>
      <c r="AK63" s="319"/>
      <c r="AL63" s="319"/>
      <c r="AM63" s="319"/>
      <c r="AN63" s="318">
        <f t="shared" si="0"/>
        <v>0</v>
      </c>
      <c r="AO63" s="319"/>
      <c r="AP63" s="319"/>
      <c r="AQ63" s="82" t="s">
        <v>89</v>
      </c>
      <c r="AR63" s="46"/>
      <c r="AS63" s="83">
        <v>0</v>
      </c>
      <c r="AT63" s="84">
        <f t="shared" si="1"/>
        <v>0</v>
      </c>
      <c r="AU63" s="85">
        <f>'D.1.4.6A - Fotovoltaická ...'!P96</f>
        <v>0</v>
      </c>
      <c r="AV63" s="84">
        <f>'D.1.4.6A - Fotovoltaická ...'!J37</f>
        <v>0</v>
      </c>
      <c r="AW63" s="84">
        <f>'D.1.4.6A - Fotovoltaická ...'!J38</f>
        <v>0</v>
      </c>
      <c r="AX63" s="84">
        <f>'D.1.4.6A - Fotovoltaická ...'!J39</f>
        <v>0</v>
      </c>
      <c r="AY63" s="84">
        <f>'D.1.4.6A - Fotovoltaická ...'!J40</f>
        <v>0</v>
      </c>
      <c r="AZ63" s="84">
        <f>'D.1.4.6A - Fotovoltaická ...'!F37</f>
        <v>0</v>
      </c>
      <c r="BA63" s="84">
        <f>'D.1.4.6A - Fotovoltaická ...'!F38</f>
        <v>0</v>
      </c>
      <c r="BB63" s="84">
        <f>'D.1.4.6A - Fotovoltaická ...'!F39</f>
        <v>0</v>
      </c>
      <c r="BC63" s="84">
        <f>'D.1.4.6A - Fotovoltaická ...'!F40</f>
        <v>0</v>
      </c>
      <c r="BD63" s="86">
        <f>'D.1.4.6A - Fotovoltaická ...'!F41</f>
        <v>0</v>
      </c>
      <c r="BT63" s="26" t="s">
        <v>97</v>
      </c>
      <c r="BV63" s="26" t="s">
        <v>79</v>
      </c>
      <c r="BW63" s="26" t="s">
        <v>113</v>
      </c>
      <c r="BX63" s="26" t="s">
        <v>94</v>
      </c>
      <c r="CL63" s="26" t="s">
        <v>19</v>
      </c>
    </row>
    <row r="64" spans="1:91" s="3" customFormat="1" ht="16.5" customHeight="1">
      <c r="A64" s="81" t="s">
        <v>86</v>
      </c>
      <c r="B64" s="46"/>
      <c r="C64" s="9"/>
      <c r="D64" s="9"/>
      <c r="E64" s="330" t="s">
        <v>114</v>
      </c>
      <c r="F64" s="330"/>
      <c r="G64" s="330"/>
      <c r="H64" s="330"/>
      <c r="I64" s="330"/>
      <c r="J64" s="9"/>
      <c r="K64" s="330" t="s">
        <v>115</v>
      </c>
      <c r="L64" s="330"/>
      <c r="M64" s="330"/>
      <c r="N64" s="330"/>
      <c r="O64" s="330"/>
      <c r="P64" s="330"/>
      <c r="Q64" s="330"/>
      <c r="R64" s="330"/>
      <c r="S64" s="330"/>
      <c r="T64" s="330"/>
      <c r="U64" s="330"/>
      <c r="V64" s="330"/>
      <c r="W64" s="330"/>
      <c r="X64" s="330"/>
      <c r="Y64" s="330"/>
      <c r="Z64" s="330"/>
      <c r="AA64" s="330"/>
      <c r="AB64" s="330"/>
      <c r="AC64" s="330"/>
      <c r="AD64" s="330"/>
      <c r="AE64" s="330"/>
      <c r="AF64" s="330"/>
      <c r="AG64" s="318">
        <f>'D.1.5A - Interiér'!J32</f>
        <v>0</v>
      </c>
      <c r="AH64" s="319"/>
      <c r="AI64" s="319"/>
      <c r="AJ64" s="319"/>
      <c r="AK64" s="319"/>
      <c r="AL64" s="319"/>
      <c r="AM64" s="319"/>
      <c r="AN64" s="318">
        <f t="shared" si="0"/>
        <v>0</v>
      </c>
      <c r="AO64" s="319"/>
      <c r="AP64" s="319"/>
      <c r="AQ64" s="82" t="s">
        <v>89</v>
      </c>
      <c r="AR64" s="46"/>
      <c r="AS64" s="83">
        <v>0</v>
      </c>
      <c r="AT64" s="84">
        <f t="shared" si="1"/>
        <v>0</v>
      </c>
      <c r="AU64" s="85">
        <f>'D.1.5A - Interiér'!P87</f>
        <v>0</v>
      </c>
      <c r="AV64" s="84">
        <f>'D.1.5A - Interiér'!J35</f>
        <v>0</v>
      </c>
      <c r="AW64" s="84">
        <f>'D.1.5A - Interiér'!J36</f>
        <v>0</v>
      </c>
      <c r="AX64" s="84">
        <f>'D.1.5A - Interiér'!J37</f>
        <v>0</v>
      </c>
      <c r="AY64" s="84">
        <f>'D.1.5A - Interiér'!J38</f>
        <v>0</v>
      </c>
      <c r="AZ64" s="84">
        <f>'D.1.5A - Interiér'!F35</f>
        <v>0</v>
      </c>
      <c r="BA64" s="84">
        <f>'D.1.5A - Interiér'!F36</f>
        <v>0</v>
      </c>
      <c r="BB64" s="84">
        <f>'D.1.5A - Interiér'!F37</f>
        <v>0</v>
      </c>
      <c r="BC64" s="84">
        <f>'D.1.5A - Interiér'!F38</f>
        <v>0</v>
      </c>
      <c r="BD64" s="86">
        <f>'D.1.5A - Interiér'!F39</f>
        <v>0</v>
      </c>
      <c r="BT64" s="26" t="s">
        <v>90</v>
      </c>
      <c r="BV64" s="26" t="s">
        <v>79</v>
      </c>
      <c r="BW64" s="26" t="s">
        <v>116</v>
      </c>
      <c r="BX64" s="26" t="s">
        <v>85</v>
      </c>
      <c r="CL64" s="26" t="s">
        <v>19</v>
      </c>
    </row>
    <row r="65" spans="1:91" s="6" customFormat="1" ht="16.5" customHeight="1">
      <c r="B65" s="72"/>
      <c r="C65" s="73"/>
      <c r="D65" s="329" t="s">
        <v>117</v>
      </c>
      <c r="E65" s="329"/>
      <c r="F65" s="329"/>
      <c r="G65" s="329"/>
      <c r="H65" s="329"/>
      <c r="I65" s="74"/>
      <c r="J65" s="329" t="s">
        <v>118</v>
      </c>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2">
        <f>ROUND(AG66+AG67+AG74,2)</f>
        <v>0</v>
      </c>
      <c r="AH65" s="321"/>
      <c r="AI65" s="321"/>
      <c r="AJ65" s="321"/>
      <c r="AK65" s="321"/>
      <c r="AL65" s="321"/>
      <c r="AM65" s="321"/>
      <c r="AN65" s="320">
        <f t="shared" si="0"/>
        <v>0</v>
      </c>
      <c r="AO65" s="321"/>
      <c r="AP65" s="321"/>
      <c r="AQ65" s="75" t="s">
        <v>83</v>
      </c>
      <c r="AR65" s="72"/>
      <c r="AS65" s="76">
        <f>ROUND(AS66+AS67+AS74,2)</f>
        <v>0</v>
      </c>
      <c r="AT65" s="77">
        <f t="shared" si="1"/>
        <v>0</v>
      </c>
      <c r="AU65" s="78">
        <f>ROUND(AU66+AU67+AU74,5)</f>
        <v>0</v>
      </c>
      <c r="AV65" s="77">
        <f>ROUND(AZ65*L29,2)</f>
        <v>0</v>
      </c>
      <c r="AW65" s="77">
        <f>ROUND(BA65*L30,2)</f>
        <v>0</v>
      </c>
      <c r="AX65" s="77">
        <f>ROUND(BB65*L29,2)</f>
        <v>0</v>
      </c>
      <c r="AY65" s="77">
        <f>ROUND(BC65*L30,2)</f>
        <v>0</v>
      </c>
      <c r="AZ65" s="77">
        <f>ROUND(AZ66+AZ67+AZ74,2)</f>
        <v>0</v>
      </c>
      <c r="BA65" s="77">
        <f>ROUND(BA66+BA67+BA74,2)</f>
        <v>0</v>
      </c>
      <c r="BB65" s="77">
        <f>ROUND(BB66+BB67+BB74,2)</f>
        <v>0</v>
      </c>
      <c r="BC65" s="77">
        <f>ROUND(BC66+BC67+BC74,2)</f>
        <v>0</v>
      </c>
      <c r="BD65" s="79">
        <f>ROUND(BD66+BD67+BD74,2)</f>
        <v>0</v>
      </c>
      <c r="BS65" s="80" t="s">
        <v>76</v>
      </c>
      <c r="BT65" s="80" t="s">
        <v>84</v>
      </c>
      <c r="BU65" s="80" t="s">
        <v>78</v>
      </c>
      <c r="BV65" s="80" t="s">
        <v>79</v>
      </c>
      <c r="BW65" s="80" t="s">
        <v>119</v>
      </c>
      <c r="BX65" s="80" t="s">
        <v>5</v>
      </c>
      <c r="CL65" s="80" t="s">
        <v>19</v>
      </c>
      <c r="CM65" s="80" t="s">
        <v>84</v>
      </c>
    </row>
    <row r="66" spans="1:91" s="3" customFormat="1" ht="16.5" customHeight="1">
      <c r="A66" s="81" t="s">
        <v>86</v>
      </c>
      <c r="B66" s="46"/>
      <c r="C66" s="9"/>
      <c r="D66" s="9"/>
      <c r="E66" s="330" t="s">
        <v>120</v>
      </c>
      <c r="F66" s="330"/>
      <c r="G66" s="330"/>
      <c r="H66" s="330"/>
      <c r="I66" s="330"/>
      <c r="J66" s="9"/>
      <c r="K66" s="330" t="s">
        <v>88</v>
      </c>
      <c r="L66" s="330"/>
      <c r="M66" s="330"/>
      <c r="N66" s="330"/>
      <c r="O66" s="330"/>
      <c r="P66" s="330"/>
      <c r="Q66" s="330"/>
      <c r="R66" s="330"/>
      <c r="S66" s="330"/>
      <c r="T66" s="330"/>
      <c r="U66" s="330"/>
      <c r="V66" s="330"/>
      <c r="W66" s="330"/>
      <c r="X66" s="330"/>
      <c r="Y66" s="330"/>
      <c r="Z66" s="330"/>
      <c r="AA66" s="330"/>
      <c r="AB66" s="330"/>
      <c r="AC66" s="330"/>
      <c r="AD66" s="330"/>
      <c r="AE66" s="330"/>
      <c r="AF66" s="330"/>
      <c r="AG66" s="318">
        <f>'D.1.1B - Architektonicko ...'!J32</f>
        <v>0</v>
      </c>
      <c r="AH66" s="319"/>
      <c r="AI66" s="319"/>
      <c r="AJ66" s="319"/>
      <c r="AK66" s="319"/>
      <c r="AL66" s="319"/>
      <c r="AM66" s="319"/>
      <c r="AN66" s="318">
        <f t="shared" si="0"/>
        <v>0</v>
      </c>
      <c r="AO66" s="319"/>
      <c r="AP66" s="319"/>
      <c r="AQ66" s="82" t="s">
        <v>89</v>
      </c>
      <c r="AR66" s="46"/>
      <c r="AS66" s="83">
        <v>0</v>
      </c>
      <c r="AT66" s="84">
        <f t="shared" si="1"/>
        <v>0</v>
      </c>
      <c r="AU66" s="85">
        <f>'D.1.1B - Architektonicko ...'!P114</f>
        <v>0</v>
      </c>
      <c r="AV66" s="84">
        <f>'D.1.1B - Architektonicko ...'!J35</f>
        <v>0</v>
      </c>
      <c r="AW66" s="84">
        <f>'D.1.1B - Architektonicko ...'!J36</f>
        <v>0</v>
      </c>
      <c r="AX66" s="84">
        <f>'D.1.1B - Architektonicko ...'!J37</f>
        <v>0</v>
      </c>
      <c r="AY66" s="84">
        <f>'D.1.1B - Architektonicko ...'!J38</f>
        <v>0</v>
      </c>
      <c r="AZ66" s="84">
        <f>'D.1.1B - Architektonicko ...'!F35</f>
        <v>0</v>
      </c>
      <c r="BA66" s="84">
        <f>'D.1.1B - Architektonicko ...'!F36</f>
        <v>0</v>
      </c>
      <c r="BB66" s="84">
        <f>'D.1.1B - Architektonicko ...'!F37</f>
        <v>0</v>
      </c>
      <c r="BC66" s="84">
        <f>'D.1.1B - Architektonicko ...'!F38</f>
        <v>0</v>
      </c>
      <c r="BD66" s="86">
        <f>'D.1.1B - Architektonicko ...'!F39</f>
        <v>0</v>
      </c>
      <c r="BT66" s="26" t="s">
        <v>90</v>
      </c>
      <c r="BV66" s="26" t="s">
        <v>79</v>
      </c>
      <c r="BW66" s="26" t="s">
        <v>121</v>
      </c>
      <c r="BX66" s="26" t="s">
        <v>119</v>
      </c>
      <c r="CL66" s="26" t="s">
        <v>19</v>
      </c>
    </row>
    <row r="67" spans="1:91" s="3" customFormat="1" ht="16.5" customHeight="1">
      <c r="B67" s="46"/>
      <c r="C67" s="9"/>
      <c r="D67" s="9"/>
      <c r="E67" s="330" t="s">
        <v>122</v>
      </c>
      <c r="F67" s="330"/>
      <c r="G67" s="330"/>
      <c r="H67" s="330"/>
      <c r="I67" s="330"/>
      <c r="J67" s="9"/>
      <c r="K67" s="330" t="s">
        <v>93</v>
      </c>
      <c r="L67" s="330"/>
      <c r="M67" s="330"/>
      <c r="N67" s="330"/>
      <c r="O67" s="330"/>
      <c r="P67" s="330"/>
      <c r="Q67" s="330"/>
      <c r="R67" s="330"/>
      <c r="S67" s="330"/>
      <c r="T67" s="330"/>
      <c r="U67" s="330"/>
      <c r="V67" s="330"/>
      <c r="W67" s="330"/>
      <c r="X67" s="330"/>
      <c r="Y67" s="330"/>
      <c r="Z67" s="330"/>
      <c r="AA67" s="330"/>
      <c r="AB67" s="330"/>
      <c r="AC67" s="330"/>
      <c r="AD67" s="330"/>
      <c r="AE67" s="330"/>
      <c r="AF67" s="330"/>
      <c r="AG67" s="323">
        <f>ROUND(SUM(AG68:AG73),2)</f>
        <v>0</v>
      </c>
      <c r="AH67" s="319"/>
      <c r="AI67" s="319"/>
      <c r="AJ67" s="319"/>
      <c r="AK67" s="319"/>
      <c r="AL67" s="319"/>
      <c r="AM67" s="319"/>
      <c r="AN67" s="318">
        <f t="shared" si="0"/>
        <v>0</v>
      </c>
      <c r="AO67" s="319"/>
      <c r="AP67" s="319"/>
      <c r="AQ67" s="82" t="s">
        <v>89</v>
      </c>
      <c r="AR67" s="46"/>
      <c r="AS67" s="83">
        <f>ROUND(SUM(AS68:AS73),2)</f>
        <v>0</v>
      </c>
      <c r="AT67" s="84">
        <f t="shared" si="1"/>
        <v>0</v>
      </c>
      <c r="AU67" s="85">
        <f>ROUND(SUM(AU68:AU73),5)</f>
        <v>0</v>
      </c>
      <c r="AV67" s="84">
        <f>ROUND(AZ67*L29,2)</f>
        <v>0</v>
      </c>
      <c r="AW67" s="84">
        <f>ROUND(BA67*L30,2)</f>
        <v>0</v>
      </c>
      <c r="AX67" s="84">
        <f>ROUND(BB67*L29,2)</f>
        <v>0</v>
      </c>
      <c r="AY67" s="84">
        <f>ROUND(BC67*L30,2)</f>
        <v>0</v>
      </c>
      <c r="AZ67" s="84">
        <f>ROUND(SUM(AZ68:AZ73),2)</f>
        <v>0</v>
      </c>
      <c r="BA67" s="84">
        <f>ROUND(SUM(BA68:BA73),2)</f>
        <v>0</v>
      </c>
      <c r="BB67" s="84">
        <f>ROUND(SUM(BB68:BB73),2)</f>
        <v>0</v>
      </c>
      <c r="BC67" s="84">
        <f>ROUND(SUM(BC68:BC73),2)</f>
        <v>0</v>
      </c>
      <c r="BD67" s="86">
        <f>ROUND(SUM(BD68:BD73),2)</f>
        <v>0</v>
      </c>
      <c r="BS67" s="26" t="s">
        <v>76</v>
      </c>
      <c r="BT67" s="26" t="s">
        <v>90</v>
      </c>
      <c r="BU67" s="26" t="s">
        <v>78</v>
      </c>
      <c r="BV67" s="26" t="s">
        <v>79</v>
      </c>
      <c r="BW67" s="26" t="s">
        <v>123</v>
      </c>
      <c r="BX67" s="26" t="s">
        <v>119</v>
      </c>
      <c r="CL67" s="26" t="s">
        <v>19</v>
      </c>
    </row>
    <row r="68" spans="1:91" s="3" customFormat="1" ht="16.5" customHeight="1">
      <c r="A68" s="81" t="s">
        <v>86</v>
      </c>
      <c r="B68" s="46"/>
      <c r="C68" s="9"/>
      <c r="D68" s="9"/>
      <c r="E68" s="9"/>
      <c r="F68" s="330" t="s">
        <v>124</v>
      </c>
      <c r="G68" s="330"/>
      <c r="H68" s="330"/>
      <c r="I68" s="330"/>
      <c r="J68" s="330"/>
      <c r="K68" s="9"/>
      <c r="L68" s="330" t="s">
        <v>96</v>
      </c>
      <c r="M68" s="330"/>
      <c r="N68" s="330"/>
      <c r="O68" s="330"/>
      <c r="P68" s="330"/>
      <c r="Q68" s="330"/>
      <c r="R68" s="330"/>
      <c r="S68" s="330"/>
      <c r="T68" s="330"/>
      <c r="U68" s="330"/>
      <c r="V68" s="330"/>
      <c r="W68" s="330"/>
      <c r="X68" s="330"/>
      <c r="Y68" s="330"/>
      <c r="Z68" s="330"/>
      <c r="AA68" s="330"/>
      <c r="AB68" s="330"/>
      <c r="AC68" s="330"/>
      <c r="AD68" s="330"/>
      <c r="AE68" s="330"/>
      <c r="AF68" s="330"/>
      <c r="AG68" s="318">
        <f>'D.1.4.1B - Zdravotně tech...'!J34</f>
        <v>0</v>
      </c>
      <c r="AH68" s="319"/>
      <c r="AI68" s="319"/>
      <c r="AJ68" s="319"/>
      <c r="AK68" s="319"/>
      <c r="AL68" s="319"/>
      <c r="AM68" s="319"/>
      <c r="AN68" s="318">
        <f t="shared" si="0"/>
        <v>0</v>
      </c>
      <c r="AO68" s="319"/>
      <c r="AP68" s="319"/>
      <c r="AQ68" s="82" t="s">
        <v>89</v>
      </c>
      <c r="AR68" s="46"/>
      <c r="AS68" s="83">
        <v>0</v>
      </c>
      <c r="AT68" s="84">
        <f t="shared" si="1"/>
        <v>0</v>
      </c>
      <c r="AU68" s="85">
        <f>'D.1.4.1B - Zdravotně tech...'!P103</f>
        <v>0</v>
      </c>
      <c r="AV68" s="84">
        <f>'D.1.4.1B - Zdravotně tech...'!J37</f>
        <v>0</v>
      </c>
      <c r="AW68" s="84">
        <f>'D.1.4.1B - Zdravotně tech...'!J38</f>
        <v>0</v>
      </c>
      <c r="AX68" s="84">
        <f>'D.1.4.1B - Zdravotně tech...'!J39</f>
        <v>0</v>
      </c>
      <c r="AY68" s="84">
        <f>'D.1.4.1B - Zdravotně tech...'!J40</f>
        <v>0</v>
      </c>
      <c r="AZ68" s="84">
        <f>'D.1.4.1B - Zdravotně tech...'!F37</f>
        <v>0</v>
      </c>
      <c r="BA68" s="84">
        <f>'D.1.4.1B - Zdravotně tech...'!F38</f>
        <v>0</v>
      </c>
      <c r="BB68" s="84">
        <f>'D.1.4.1B - Zdravotně tech...'!F39</f>
        <v>0</v>
      </c>
      <c r="BC68" s="84">
        <f>'D.1.4.1B - Zdravotně tech...'!F40</f>
        <v>0</v>
      </c>
      <c r="BD68" s="86">
        <f>'D.1.4.1B - Zdravotně tech...'!F41</f>
        <v>0</v>
      </c>
      <c r="BT68" s="26" t="s">
        <v>97</v>
      </c>
      <c r="BV68" s="26" t="s">
        <v>79</v>
      </c>
      <c r="BW68" s="26" t="s">
        <v>125</v>
      </c>
      <c r="BX68" s="26" t="s">
        <v>123</v>
      </c>
      <c r="CL68" s="26" t="s">
        <v>19</v>
      </c>
    </row>
    <row r="69" spans="1:91" s="3" customFormat="1" ht="16.5" customHeight="1">
      <c r="A69" s="81" t="s">
        <v>86</v>
      </c>
      <c r="B69" s="46"/>
      <c r="C69" s="9"/>
      <c r="D69" s="9"/>
      <c r="E69" s="9"/>
      <c r="F69" s="330" t="s">
        <v>126</v>
      </c>
      <c r="G69" s="330"/>
      <c r="H69" s="330"/>
      <c r="I69" s="330"/>
      <c r="J69" s="330"/>
      <c r="K69" s="9"/>
      <c r="L69" s="330" t="s">
        <v>100</v>
      </c>
      <c r="M69" s="330"/>
      <c r="N69" s="330"/>
      <c r="O69" s="330"/>
      <c r="P69" s="330"/>
      <c r="Q69" s="330"/>
      <c r="R69" s="330"/>
      <c r="S69" s="330"/>
      <c r="T69" s="330"/>
      <c r="U69" s="330"/>
      <c r="V69" s="330"/>
      <c r="W69" s="330"/>
      <c r="X69" s="330"/>
      <c r="Y69" s="330"/>
      <c r="Z69" s="330"/>
      <c r="AA69" s="330"/>
      <c r="AB69" s="330"/>
      <c r="AC69" s="330"/>
      <c r="AD69" s="330"/>
      <c r="AE69" s="330"/>
      <c r="AF69" s="330"/>
      <c r="AG69" s="318">
        <f>'D.1.4.2B - Vytápění'!J34</f>
        <v>0</v>
      </c>
      <c r="AH69" s="319"/>
      <c r="AI69" s="319"/>
      <c r="AJ69" s="319"/>
      <c r="AK69" s="319"/>
      <c r="AL69" s="319"/>
      <c r="AM69" s="319"/>
      <c r="AN69" s="318">
        <f t="shared" si="0"/>
        <v>0</v>
      </c>
      <c r="AO69" s="319"/>
      <c r="AP69" s="319"/>
      <c r="AQ69" s="82" t="s">
        <v>89</v>
      </c>
      <c r="AR69" s="46"/>
      <c r="AS69" s="83">
        <v>0</v>
      </c>
      <c r="AT69" s="84">
        <f t="shared" si="1"/>
        <v>0</v>
      </c>
      <c r="AU69" s="85">
        <f>'D.1.4.2B - Vytápění'!P100</f>
        <v>0</v>
      </c>
      <c r="AV69" s="84">
        <f>'D.1.4.2B - Vytápění'!J37</f>
        <v>0</v>
      </c>
      <c r="AW69" s="84">
        <f>'D.1.4.2B - Vytápění'!J38</f>
        <v>0</v>
      </c>
      <c r="AX69" s="84">
        <f>'D.1.4.2B - Vytápění'!J39</f>
        <v>0</v>
      </c>
      <c r="AY69" s="84">
        <f>'D.1.4.2B - Vytápění'!J40</f>
        <v>0</v>
      </c>
      <c r="AZ69" s="84">
        <f>'D.1.4.2B - Vytápění'!F37</f>
        <v>0</v>
      </c>
      <c r="BA69" s="84">
        <f>'D.1.4.2B - Vytápění'!F38</f>
        <v>0</v>
      </c>
      <c r="BB69" s="84">
        <f>'D.1.4.2B - Vytápění'!F39</f>
        <v>0</v>
      </c>
      <c r="BC69" s="84">
        <f>'D.1.4.2B - Vytápění'!F40</f>
        <v>0</v>
      </c>
      <c r="BD69" s="86">
        <f>'D.1.4.2B - Vytápění'!F41</f>
        <v>0</v>
      </c>
      <c r="BT69" s="26" t="s">
        <v>97</v>
      </c>
      <c r="BV69" s="26" t="s">
        <v>79</v>
      </c>
      <c r="BW69" s="26" t="s">
        <v>127</v>
      </c>
      <c r="BX69" s="26" t="s">
        <v>123</v>
      </c>
      <c r="CL69" s="26" t="s">
        <v>19</v>
      </c>
    </row>
    <row r="70" spans="1:91" s="3" customFormat="1" ht="16.5" customHeight="1">
      <c r="A70" s="81" t="s">
        <v>86</v>
      </c>
      <c r="B70" s="46"/>
      <c r="C70" s="9"/>
      <c r="D70" s="9"/>
      <c r="E70" s="9"/>
      <c r="F70" s="330" t="s">
        <v>128</v>
      </c>
      <c r="G70" s="330"/>
      <c r="H70" s="330"/>
      <c r="I70" s="330"/>
      <c r="J70" s="330"/>
      <c r="K70" s="9"/>
      <c r="L70" s="330" t="s">
        <v>103</v>
      </c>
      <c r="M70" s="330"/>
      <c r="N70" s="330"/>
      <c r="O70" s="330"/>
      <c r="P70" s="330"/>
      <c r="Q70" s="330"/>
      <c r="R70" s="330"/>
      <c r="S70" s="330"/>
      <c r="T70" s="330"/>
      <c r="U70" s="330"/>
      <c r="V70" s="330"/>
      <c r="W70" s="330"/>
      <c r="X70" s="330"/>
      <c r="Y70" s="330"/>
      <c r="Z70" s="330"/>
      <c r="AA70" s="330"/>
      <c r="AB70" s="330"/>
      <c r="AC70" s="330"/>
      <c r="AD70" s="330"/>
      <c r="AE70" s="330"/>
      <c r="AF70" s="330"/>
      <c r="AG70" s="318">
        <f>'D.1.4.3B - Elektroinstala...'!J34</f>
        <v>0</v>
      </c>
      <c r="AH70" s="319"/>
      <c r="AI70" s="319"/>
      <c r="AJ70" s="319"/>
      <c r="AK70" s="319"/>
      <c r="AL70" s="319"/>
      <c r="AM70" s="319"/>
      <c r="AN70" s="318">
        <f t="shared" si="0"/>
        <v>0</v>
      </c>
      <c r="AO70" s="319"/>
      <c r="AP70" s="319"/>
      <c r="AQ70" s="82" t="s">
        <v>89</v>
      </c>
      <c r="AR70" s="46"/>
      <c r="AS70" s="83">
        <v>0</v>
      </c>
      <c r="AT70" s="84">
        <f t="shared" si="1"/>
        <v>0</v>
      </c>
      <c r="AU70" s="85">
        <f>'D.1.4.3B - Elektroinstala...'!P97</f>
        <v>0</v>
      </c>
      <c r="AV70" s="84">
        <f>'D.1.4.3B - Elektroinstala...'!J37</f>
        <v>0</v>
      </c>
      <c r="AW70" s="84">
        <f>'D.1.4.3B - Elektroinstala...'!J38</f>
        <v>0</v>
      </c>
      <c r="AX70" s="84">
        <f>'D.1.4.3B - Elektroinstala...'!J39</f>
        <v>0</v>
      </c>
      <c r="AY70" s="84">
        <f>'D.1.4.3B - Elektroinstala...'!J40</f>
        <v>0</v>
      </c>
      <c r="AZ70" s="84">
        <f>'D.1.4.3B - Elektroinstala...'!F37</f>
        <v>0</v>
      </c>
      <c r="BA70" s="84">
        <f>'D.1.4.3B - Elektroinstala...'!F38</f>
        <v>0</v>
      </c>
      <c r="BB70" s="84">
        <f>'D.1.4.3B - Elektroinstala...'!F39</f>
        <v>0</v>
      </c>
      <c r="BC70" s="84">
        <f>'D.1.4.3B - Elektroinstala...'!F40</f>
        <v>0</v>
      </c>
      <c r="BD70" s="86">
        <f>'D.1.4.3B - Elektroinstala...'!F41</f>
        <v>0</v>
      </c>
      <c r="BT70" s="26" t="s">
        <v>97</v>
      </c>
      <c r="BV70" s="26" t="s">
        <v>79</v>
      </c>
      <c r="BW70" s="26" t="s">
        <v>129</v>
      </c>
      <c r="BX70" s="26" t="s">
        <v>123</v>
      </c>
      <c r="CL70" s="26" t="s">
        <v>19</v>
      </c>
    </row>
    <row r="71" spans="1:91" s="3" customFormat="1" ht="16.5" customHeight="1">
      <c r="A71" s="81" t="s">
        <v>86</v>
      </c>
      <c r="B71" s="46"/>
      <c r="C71" s="9"/>
      <c r="D71" s="9"/>
      <c r="E71" s="9"/>
      <c r="F71" s="330" t="s">
        <v>130</v>
      </c>
      <c r="G71" s="330"/>
      <c r="H71" s="330"/>
      <c r="I71" s="330"/>
      <c r="J71" s="330"/>
      <c r="K71" s="9"/>
      <c r="L71" s="330" t="s">
        <v>106</v>
      </c>
      <c r="M71" s="330"/>
      <c r="N71" s="330"/>
      <c r="O71" s="330"/>
      <c r="P71" s="330"/>
      <c r="Q71" s="330"/>
      <c r="R71" s="330"/>
      <c r="S71" s="330"/>
      <c r="T71" s="330"/>
      <c r="U71" s="330"/>
      <c r="V71" s="330"/>
      <c r="W71" s="330"/>
      <c r="X71" s="330"/>
      <c r="Y71" s="330"/>
      <c r="Z71" s="330"/>
      <c r="AA71" s="330"/>
      <c r="AB71" s="330"/>
      <c r="AC71" s="330"/>
      <c r="AD71" s="330"/>
      <c r="AE71" s="330"/>
      <c r="AF71" s="330"/>
      <c r="AG71" s="318">
        <f>'D.1.4.4B - Elektroinstala...'!J34</f>
        <v>0</v>
      </c>
      <c r="AH71" s="319"/>
      <c r="AI71" s="319"/>
      <c r="AJ71" s="319"/>
      <c r="AK71" s="319"/>
      <c r="AL71" s="319"/>
      <c r="AM71" s="319"/>
      <c r="AN71" s="318">
        <f t="shared" si="0"/>
        <v>0</v>
      </c>
      <c r="AO71" s="319"/>
      <c r="AP71" s="319"/>
      <c r="AQ71" s="82" t="s">
        <v>89</v>
      </c>
      <c r="AR71" s="46"/>
      <c r="AS71" s="83">
        <v>0</v>
      </c>
      <c r="AT71" s="84">
        <f t="shared" si="1"/>
        <v>0</v>
      </c>
      <c r="AU71" s="85">
        <f>'D.1.4.4B - Elektroinstala...'!P97</f>
        <v>0</v>
      </c>
      <c r="AV71" s="84">
        <f>'D.1.4.4B - Elektroinstala...'!J37</f>
        <v>0</v>
      </c>
      <c r="AW71" s="84">
        <f>'D.1.4.4B - Elektroinstala...'!J38</f>
        <v>0</v>
      </c>
      <c r="AX71" s="84">
        <f>'D.1.4.4B - Elektroinstala...'!J39</f>
        <v>0</v>
      </c>
      <c r="AY71" s="84">
        <f>'D.1.4.4B - Elektroinstala...'!J40</f>
        <v>0</v>
      </c>
      <c r="AZ71" s="84">
        <f>'D.1.4.4B - Elektroinstala...'!F37</f>
        <v>0</v>
      </c>
      <c r="BA71" s="84">
        <f>'D.1.4.4B - Elektroinstala...'!F38</f>
        <v>0</v>
      </c>
      <c r="BB71" s="84">
        <f>'D.1.4.4B - Elektroinstala...'!F39</f>
        <v>0</v>
      </c>
      <c r="BC71" s="84">
        <f>'D.1.4.4B - Elektroinstala...'!F40</f>
        <v>0</v>
      </c>
      <c r="BD71" s="86">
        <f>'D.1.4.4B - Elektroinstala...'!F41</f>
        <v>0</v>
      </c>
      <c r="BT71" s="26" t="s">
        <v>97</v>
      </c>
      <c r="BV71" s="26" t="s">
        <v>79</v>
      </c>
      <c r="BW71" s="26" t="s">
        <v>131</v>
      </c>
      <c r="BX71" s="26" t="s">
        <v>123</v>
      </c>
      <c r="CL71" s="26" t="s">
        <v>19</v>
      </c>
    </row>
    <row r="72" spans="1:91" s="3" customFormat="1" ht="16.5" customHeight="1">
      <c r="A72" s="81" t="s">
        <v>86</v>
      </c>
      <c r="B72" s="46"/>
      <c r="C72" s="9"/>
      <c r="D72" s="9"/>
      <c r="E72" s="9"/>
      <c r="F72" s="330" t="s">
        <v>132</v>
      </c>
      <c r="G72" s="330"/>
      <c r="H72" s="330"/>
      <c r="I72" s="330"/>
      <c r="J72" s="330"/>
      <c r="K72" s="9"/>
      <c r="L72" s="330" t="s">
        <v>109</v>
      </c>
      <c r="M72" s="330"/>
      <c r="N72" s="330"/>
      <c r="O72" s="330"/>
      <c r="P72" s="330"/>
      <c r="Q72" s="330"/>
      <c r="R72" s="330"/>
      <c r="S72" s="330"/>
      <c r="T72" s="330"/>
      <c r="U72" s="330"/>
      <c r="V72" s="330"/>
      <c r="W72" s="330"/>
      <c r="X72" s="330"/>
      <c r="Y72" s="330"/>
      <c r="Z72" s="330"/>
      <c r="AA72" s="330"/>
      <c r="AB72" s="330"/>
      <c r="AC72" s="330"/>
      <c r="AD72" s="330"/>
      <c r="AE72" s="330"/>
      <c r="AF72" s="330"/>
      <c r="AG72" s="318">
        <f>'D.1.4.5B - Vzduchotechnika'!J34</f>
        <v>0</v>
      </c>
      <c r="AH72" s="319"/>
      <c r="AI72" s="319"/>
      <c r="AJ72" s="319"/>
      <c r="AK72" s="319"/>
      <c r="AL72" s="319"/>
      <c r="AM72" s="319"/>
      <c r="AN72" s="318">
        <f t="shared" si="0"/>
        <v>0</v>
      </c>
      <c r="AO72" s="319"/>
      <c r="AP72" s="319"/>
      <c r="AQ72" s="82" t="s">
        <v>89</v>
      </c>
      <c r="AR72" s="46"/>
      <c r="AS72" s="83">
        <v>0</v>
      </c>
      <c r="AT72" s="84">
        <f t="shared" si="1"/>
        <v>0</v>
      </c>
      <c r="AU72" s="85">
        <f>'D.1.4.5B - Vzduchotechnika'!P97</f>
        <v>0</v>
      </c>
      <c r="AV72" s="84">
        <f>'D.1.4.5B - Vzduchotechnika'!J37</f>
        <v>0</v>
      </c>
      <c r="AW72" s="84">
        <f>'D.1.4.5B - Vzduchotechnika'!J38</f>
        <v>0</v>
      </c>
      <c r="AX72" s="84">
        <f>'D.1.4.5B - Vzduchotechnika'!J39</f>
        <v>0</v>
      </c>
      <c r="AY72" s="84">
        <f>'D.1.4.5B - Vzduchotechnika'!J40</f>
        <v>0</v>
      </c>
      <c r="AZ72" s="84">
        <f>'D.1.4.5B - Vzduchotechnika'!F37</f>
        <v>0</v>
      </c>
      <c r="BA72" s="84">
        <f>'D.1.4.5B - Vzduchotechnika'!F38</f>
        <v>0</v>
      </c>
      <c r="BB72" s="84">
        <f>'D.1.4.5B - Vzduchotechnika'!F39</f>
        <v>0</v>
      </c>
      <c r="BC72" s="84">
        <f>'D.1.4.5B - Vzduchotechnika'!F40</f>
        <v>0</v>
      </c>
      <c r="BD72" s="86">
        <f>'D.1.4.5B - Vzduchotechnika'!F41</f>
        <v>0</v>
      </c>
      <c r="BT72" s="26" t="s">
        <v>97</v>
      </c>
      <c r="BV72" s="26" t="s">
        <v>79</v>
      </c>
      <c r="BW72" s="26" t="s">
        <v>133</v>
      </c>
      <c r="BX72" s="26" t="s">
        <v>123</v>
      </c>
      <c r="CL72" s="26" t="s">
        <v>19</v>
      </c>
    </row>
    <row r="73" spans="1:91" s="3" customFormat="1" ht="16.5" customHeight="1">
      <c r="A73" s="81" t="s">
        <v>86</v>
      </c>
      <c r="B73" s="46"/>
      <c r="C73" s="9"/>
      <c r="D73" s="9"/>
      <c r="E73" s="9"/>
      <c r="F73" s="330" t="s">
        <v>134</v>
      </c>
      <c r="G73" s="330"/>
      <c r="H73" s="330"/>
      <c r="I73" s="330"/>
      <c r="J73" s="330"/>
      <c r="K73" s="9"/>
      <c r="L73" s="330" t="s">
        <v>135</v>
      </c>
      <c r="M73" s="330"/>
      <c r="N73" s="330"/>
      <c r="O73" s="330"/>
      <c r="P73" s="330"/>
      <c r="Q73" s="330"/>
      <c r="R73" s="330"/>
      <c r="S73" s="330"/>
      <c r="T73" s="330"/>
      <c r="U73" s="330"/>
      <c r="V73" s="330"/>
      <c r="W73" s="330"/>
      <c r="X73" s="330"/>
      <c r="Y73" s="330"/>
      <c r="Z73" s="330"/>
      <c r="AA73" s="330"/>
      <c r="AB73" s="330"/>
      <c r="AC73" s="330"/>
      <c r="AD73" s="330"/>
      <c r="AE73" s="330"/>
      <c r="AF73" s="330"/>
      <c r="AG73" s="318">
        <f>'D.1.4.6B - Fotovoltaická ...'!J34</f>
        <v>0</v>
      </c>
      <c r="AH73" s="319"/>
      <c r="AI73" s="319"/>
      <c r="AJ73" s="319"/>
      <c r="AK73" s="319"/>
      <c r="AL73" s="319"/>
      <c r="AM73" s="319"/>
      <c r="AN73" s="318">
        <f t="shared" si="0"/>
        <v>0</v>
      </c>
      <c r="AO73" s="319"/>
      <c r="AP73" s="319"/>
      <c r="AQ73" s="82" t="s">
        <v>89</v>
      </c>
      <c r="AR73" s="46"/>
      <c r="AS73" s="83">
        <v>0</v>
      </c>
      <c r="AT73" s="84">
        <f t="shared" si="1"/>
        <v>0</v>
      </c>
      <c r="AU73" s="85">
        <f>'D.1.4.6B - Fotovoltaická ...'!P96</f>
        <v>0</v>
      </c>
      <c r="AV73" s="84">
        <f>'D.1.4.6B - Fotovoltaická ...'!J37</f>
        <v>0</v>
      </c>
      <c r="AW73" s="84">
        <f>'D.1.4.6B - Fotovoltaická ...'!J38</f>
        <v>0</v>
      </c>
      <c r="AX73" s="84">
        <f>'D.1.4.6B - Fotovoltaická ...'!J39</f>
        <v>0</v>
      </c>
      <c r="AY73" s="84">
        <f>'D.1.4.6B - Fotovoltaická ...'!J40</f>
        <v>0</v>
      </c>
      <c r="AZ73" s="84">
        <f>'D.1.4.6B - Fotovoltaická ...'!F37</f>
        <v>0</v>
      </c>
      <c r="BA73" s="84">
        <f>'D.1.4.6B - Fotovoltaická ...'!F38</f>
        <v>0</v>
      </c>
      <c r="BB73" s="84">
        <f>'D.1.4.6B - Fotovoltaická ...'!F39</f>
        <v>0</v>
      </c>
      <c r="BC73" s="84">
        <f>'D.1.4.6B - Fotovoltaická ...'!F40</f>
        <v>0</v>
      </c>
      <c r="BD73" s="86">
        <f>'D.1.4.6B - Fotovoltaická ...'!F41</f>
        <v>0</v>
      </c>
      <c r="BT73" s="26" t="s">
        <v>97</v>
      </c>
      <c r="BV73" s="26" t="s">
        <v>79</v>
      </c>
      <c r="BW73" s="26" t="s">
        <v>136</v>
      </c>
      <c r="BX73" s="26" t="s">
        <v>123</v>
      </c>
      <c r="CL73" s="26" t="s">
        <v>19</v>
      </c>
    </row>
    <row r="74" spans="1:91" s="3" customFormat="1" ht="16.5" customHeight="1">
      <c r="A74" s="81" t="s">
        <v>86</v>
      </c>
      <c r="B74" s="46"/>
      <c r="C74" s="9"/>
      <c r="D74" s="9"/>
      <c r="E74" s="330" t="s">
        <v>137</v>
      </c>
      <c r="F74" s="330"/>
      <c r="G74" s="330"/>
      <c r="H74" s="330"/>
      <c r="I74" s="330"/>
      <c r="J74" s="9"/>
      <c r="K74" s="330" t="s">
        <v>115</v>
      </c>
      <c r="L74" s="330"/>
      <c r="M74" s="330"/>
      <c r="N74" s="330"/>
      <c r="O74" s="330"/>
      <c r="P74" s="330"/>
      <c r="Q74" s="330"/>
      <c r="R74" s="330"/>
      <c r="S74" s="330"/>
      <c r="T74" s="330"/>
      <c r="U74" s="330"/>
      <c r="V74" s="330"/>
      <c r="W74" s="330"/>
      <c r="X74" s="330"/>
      <c r="Y74" s="330"/>
      <c r="Z74" s="330"/>
      <c r="AA74" s="330"/>
      <c r="AB74" s="330"/>
      <c r="AC74" s="330"/>
      <c r="AD74" s="330"/>
      <c r="AE74" s="330"/>
      <c r="AF74" s="330"/>
      <c r="AG74" s="318">
        <f>'D.1.5B - Interiér'!J32</f>
        <v>0</v>
      </c>
      <c r="AH74" s="319"/>
      <c r="AI74" s="319"/>
      <c r="AJ74" s="319"/>
      <c r="AK74" s="319"/>
      <c r="AL74" s="319"/>
      <c r="AM74" s="319"/>
      <c r="AN74" s="318">
        <f t="shared" si="0"/>
        <v>0</v>
      </c>
      <c r="AO74" s="319"/>
      <c r="AP74" s="319"/>
      <c r="AQ74" s="82" t="s">
        <v>89</v>
      </c>
      <c r="AR74" s="46"/>
      <c r="AS74" s="83">
        <v>0</v>
      </c>
      <c r="AT74" s="84">
        <f t="shared" si="1"/>
        <v>0</v>
      </c>
      <c r="AU74" s="85">
        <f>'D.1.5B - Interiér'!P87</f>
        <v>0</v>
      </c>
      <c r="AV74" s="84">
        <f>'D.1.5B - Interiér'!J35</f>
        <v>0</v>
      </c>
      <c r="AW74" s="84">
        <f>'D.1.5B - Interiér'!J36</f>
        <v>0</v>
      </c>
      <c r="AX74" s="84">
        <f>'D.1.5B - Interiér'!J37</f>
        <v>0</v>
      </c>
      <c r="AY74" s="84">
        <f>'D.1.5B - Interiér'!J38</f>
        <v>0</v>
      </c>
      <c r="AZ74" s="84">
        <f>'D.1.5B - Interiér'!F35</f>
        <v>0</v>
      </c>
      <c r="BA74" s="84">
        <f>'D.1.5B - Interiér'!F36</f>
        <v>0</v>
      </c>
      <c r="BB74" s="84">
        <f>'D.1.5B - Interiér'!F37</f>
        <v>0</v>
      </c>
      <c r="BC74" s="84">
        <f>'D.1.5B - Interiér'!F38</f>
        <v>0</v>
      </c>
      <c r="BD74" s="86">
        <f>'D.1.5B - Interiér'!F39</f>
        <v>0</v>
      </c>
      <c r="BT74" s="26" t="s">
        <v>90</v>
      </c>
      <c r="BV74" s="26" t="s">
        <v>79</v>
      </c>
      <c r="BW74" s="26" t="s">
        <v>138</v>
      </c>
      <c r="BX74" s="26" t="s">
        <v>119</v>
      </c>
      <c r="CL74" s="26" t="s">
        <v>19</v>
      </c>
    </row>
    <row r="75" spans="1:91" s="6" customFormat="1" ht="16.5" customHeight="1">
      <c r="B75" s="72"/>
      <c r="C75" s="73"/>
      <c r="D75" s="329" t="s">
        <v>139</v>
      </c>
      <c r="E75" s="329"/>
      <c r="F75" s="329"/>
      <c r="G75" s="329"/>
      <c r="H75" s="329"/>
      <c r="I75" s="74"/>
      <c r="J75" s="329" t="s">
        <v>140</v>
      </c>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2">
        <f>ROUND(AG76+AG77+AG84,2)</f>
        <v>0</v>
      </c>
      <c r="AH75" s="321"/>
      <c r="AI75" s="321"/>
      <c r="AJ75" s="321"/>
      <c r="AK75" s="321"/>
      <c r="AL75" s="321"/>
      <c r="AM75" s="321"/>
      <c r="AN75" s="320">
        <f t="shared" si="0"/>
        <v>0</v>
      </c>
      <c r="AO75" s="321"/>
      <c r="AP75" s="321"/>
      <c r="AQ75" s="75" t="s">
        <v>83</v>
      </c>
      <c r="AR75" s="72"/>
      <c r="AS75" s="76">
        <f>ROUND(AS76+AS77+AS84,2)</f>
        <v>0</v>
      </c>
      <c r="AT75" s="77">
        <f t="shared" si="1"/>
        <v>0</v>
      </c>
      <c r="AU75" s="78">
        <f>ROUND(AU76+AU77+AU84,5)</f>
        <v>0</v>
      </c>
      <c r="AV75" s="77">
        <f>ROUND(AZ75*L29,2)</f>
        <v>0</v>
      </c>
      <c r="AW75" s="77">
        <f>ROUND(BA75*L30,2)</f>
        <v>0</v>
      </c>
      <c r="AX75" s="77">
        <f>ROUND(BB75*L29,2)</f>
        <v>0</v>
      </c>
      <c r="AY75" s="77">
        <f>ROUND(BC75*L30,2)</f>
        <v>0</v>
      </c>
      <c r="AZ75" s="77">
        <f>ROUND(AZ76+AZ77+AZ84,2)</f>
        <v>0</v>
      </c>
      <c r="BA75" s="77">
        <f>ROUND(BA76+BA77+BA84,2)</f>
        <v>0</v>
      </c>
      <c r="BB75" s="77">
        <f>ROUND(BB76+BB77+BB84,2)</f>
        <v>0</v>
      </c>
      <c r="BC75" s="77">
        <f>ROUND(BC76+BC77+BC84,2)</f>
        <v>0</v>
      </c>
      <c r="BD75" s="79">
        <f>ROUND(BD76+BD77+BD84,2)</f>
        <v>0</v>
      </c>
      <c r="BS75" s="80" t="s">
        <v>76</v>
      </c>
      <c r="BT75" s="80" t="s">
        <v>84</v>
      </c>
      <c r="BU75" s="80" t="s">
        <v>78</v>
      </c>
      <c r="BV75" s="80" t="s">
        <v>79</v>
      </c>
      <c r="BW75" s="80" t="s">
        <v>141</v>
      </c>
      <c r="BX75" s="80" t="s">
        <v>5</v>
      </c>
      <c r="CL75" s="80" t="s">
        <v>19</v>
      </c>
      <c r="CM75" s="80" t="s">
        <v>84</v>
      </c>
    </row>
    <row r="76" spans="1:91" s="3" customFormat="1" ht="16.5" customHeight="1">
      <c r="A76" s="81" t="s">
        <v>86</v>
      </c>
      <c r="B76" s="46"/>
      <c r="C76" s="9"/>
      <c r="D76" s="9"/>
      <c r="E76" s="330" t="s">
        <v>142</v>
      </c>
      <c r="F76" s="330"/>
      <c r="G76" s="330"/>
      <c r="H76" s="330"/>
      <c r="I76" s="330"/>
      <c r="J76" s="9"/>
      <c r="K76" s="330" t="s">
        <v>88</v>
      </c>
      <c r="L76" s="330"/>
      <c r="M76" s="330"/>
      <c r="N76" s="330"/>
      <c r="O76" s="330"/>
      <c r="P76" s="330"/>
      <c r="Q76" s="330"/>
      <c r="R76" s="330"/>
      <c r="S76" s="330"/>
      <c r="T76" s="330"/>
      <c r="U76" s="330"/>
      <c r="V76" s="330"/>
      <c r="W76" s="330"/>
      <c r="X76" s="330"/>
      <c r="Y76" s="330"/>
      <c r="Z76" s="330"/>
      <c r="AA76" s="330"/>
      <c r="AB76" s="330"/>
      <c r="AC76" s="330"/>
      <c r="AD76" s="330"/>
      <c r="AE76" s="330"/>
      <c r="AF76" s="330"/>
      <c r="AG76" s="318">
        <f>'D.1.1C - Architektonicko ...'!J32</f>
        <v>0</v>
      </c>
      <c r="AH76" s="319"/>
      <c r="AI76" s="319"/>
      <c r="AJ76" s="319"/>
      <c r="AK76" s="319"/>
      <c r="AL76" s="319"/>
      <c r="AM76" s="319"/>
      <c r="AN76" s="318">
        <f t="shared" si="0"/>
        <v>0</v>
      </c>
      <c r="AO76" s="319"/>
      <c r="AP76" s="319"/>
      <c r="AQ76" s="82" t="s">
        <v>89</v>
      </c>
      <c r="AR76" s="46"/>
      <c r="AS76" s="83">
        <v>0</v>
      </c>
      <c r="AT76" s="84">
        <f t="shared" si="1"/>
        <v>0</v>
      </c>
      <c r="AU76" s="85">
        <f>'D.1.1C - Architektonicko ...'!P115</f>
        <v>0</v>
      </c>
      <c r="AV76" s="84">
        <f>'D.1.1C - Architektonicko ...'!J35</f>
        <v>0</v>
      </c>
      <c r="AW76" s="84">
        <f>'D.1.1C - Architektonicko ...'!J36</f>
        <v>0</v>
      </c>
      <c r="AX76" s="84">
        <f>'D.1.1C - Architektonicko ...'!J37</f>
        <v>0</v>
      </c>
      <c r="AY76" s="84">
        <f>'D.1.1C - Architektonicko ...'!J38</f>
        <v>0</v>
      </c>
      <c r="AZ76" s="84">
        <f>'D.1.1C - Architektonicko ...'!F35</f>
        <v>0</v>
      </c>
      <c r="BA76" s="84">
        <f>'D.1.1C - Architektonicko ...'!F36</f>
        <v>0</v>
      </c>
      <c r="BB76" s="84">
        <f>'D.1.1C - Architektonicko ...'!F37</f>
        <v>0</v>
      </c>
      <c r="BC76" s="84">
        <f>'D.1.1C - Architektonicko ...'!F38</f>
        <v>0</v>
      </c>
      <c r="BD76" s="86">
        <f>'D.1.1C - Architektonicko ...'!F39</f>
        <v>0</v>
      </c>
      <c r="BT76" s="26" t="s">
        <v>90</v>
      </c>
      <c r="BV76" s="26" t="s">
        <v>79</v>
      </c>
      <c r="BW76" s="26" t="s">
        <v>143</v>
      </c>
      <c r="BX76" s="26" t="s">
        <v>141</v>
      </c>
      <c r="CL76" s="26" t="s">
        <v>19</v>
      </c>
    </row>
    <row r="77" spans="1:91" s="3" customFormat="1" ht="16.5" customHeight="1">
      <c r="B77" s="46"/>
      <c r="C77" s="9"/>
      <c r="D77" s="9"/>
      <c r="E77" s="330" t="s">
        <v>144</v>
      </c>
      <c r="F77" s="330"/>
      <c r="G77" s="330"/>
      <c r="H77" s="330"/>
      <c r="I77" s="330"/>
      <c r="J77" s="9"/>
      <c r="K77" s="330" t="s">
        <v>93</v>
      </c>
      <c r="L77" s="330"/>
      <c r="M77" s="330"/>
      <c r="N77" s="330"/>
      <c r="O77" s="330"/>
      <c r="P77" s="330"/>
      <c r="Q77" s="330"/>
      <c r="R77" s="330"/>
      <c r="S77" s="330"/>
      <c r="T77" s="330"/>
      <c r="U77" s="330"/>
      <c r="V77" s="330"/>
      <c r="W77" s="330"/>
      <c r="X77" s="330"/>
      <c r="Y77" s="330"/>
      <c r="Z77" s="330"/>
      <c r="AA77" s="330"/>
      <c r="AB77" s="330"/>
      <c r="AC77" s="330"/>
      <c r="AD77" s="330"/>
      <c r="AE77" s="330"/>
      <c r="AF77" s="330"/>
      <c r="AG77" s="323">
        <f>ROUND(SUM(AG78:AG83),2)</f>
        <v>0</v>
      </c>
      <c r="AH77" s="319"/>
      <c r="AI77" s="319"/>
      <c r="AJ77" s="319"/>
      <c r="AK77" s="319"/>
      <c r="AL77" s="319"/>
      <c r="AM77" s="319"/>
      <c r="AN77" s="318">
        <f t="shared" si="0"/>
        <v>0</v>
      </c>
      <c r="AO77" s="319"/>
      <c r="AP77" s="319"/>
      <c r="AQ77" s="82" t="s">
        <v>89</v>
      </c>
      <c r="AR77" s="46"/>
      <c r="AS77" s="83">
        <f>ROUND(SUM(AS78:AS83),2)</f>
        <v>0</v>
      </c>
      <c r="AT77" s="84">
        <f t="shared" si="1"/>
        <v>0</v>
      </c>
      <c r="AU77" s="85">
        <f>ROUND(SUM(AU78:AU83),5)</f>
        <v>0</v>
      </c>
      <c r="AV77" s="84">
        <f>ROUND(AZ77*L29,2)</f>
        <v>0</v>
      </c>
      <c r="AW77" s="84">
        <f>ROUND(BA77*L30,2)</f>
        <v>0</v>
      </c>
      <c r="AX77" s="84">
        <f>ROUND(BB77*L29,2)</f>
        <v>0</v>
      </c>
      <c r="AY77" s="84">
        <f>ROUND(BC77*L30,2)</f>
        <v>0</v>
      </c>
      <c r="AZ77" s="84">
        <f>ROUND(SUM(AZ78:AZ83),2)</f>
        <v>0</v>
      </c>
      <c r="BA77" s="84">
        <f>ROUND(SUM(BA78:BA83),2)</f>
        <v>0</v>
      </c>
      <c r="BB77" s="84">
        <f>ROUND(SUM(BB78:BB83),2)</f>
        <v>0</v>
      </c>
      <c r="BC77" s="84">
        <f>ROUND(SUM(BC78:BC83),2)</f>
        <v>0</v>
      </c>
      <c r="BD77" s="86">
        <f>ROUND(SUM(BD78:BD83),2)</f>
        <v>0</v>
      </c>
      <c r="BS77" s="26" t="s">
        <v>76</v>
      </c>
      <c r="BT77" s="26" t="s">
        <v>90</v>
      </c>
      <c r="BU77" s="26" t="s">
        <v>78</v>
      </c>
      <c r="BV77" s="26" t="s">
        <v>79</v>
      </c>
      <c r="BW77" s="26" t="s">
        <v>145</v>
      </c>
      <c r="BX77" s="26" t="s">
        <v>141</v>
      </c>
      <c r="CL77" s="26" t="s">
        <v>19</v>
      </c>
    </row>
    <row r="78" spans="1:91" s="3" customFormat="1" ht="16.5" customHeight="1">
      <c r="A78" s="81" t="s">
        <v>86</v>
      </c>
      <c r="B78" s="46"/>
      <c r="C78" s="9"/>
      <c r="D78" s="9"/>
      <c r="E78" s="9"/>
      <c r="F78" s="330" t="s">
        <v>146</v>
      </c>
      <c r="G78" s="330"/>
      <c r="H78" s="330"/>
      <c r="I78" s="330"/>
      <c r="J78" s="330"/>
      <c r="K78" s="9"/>
      <c r="L78" s="330" t="s">
        <v>96</v>
      </c>
      <c r="M78" s="330"/>
      <c r="N78" s="330"/>
      <c r="O78" s="330"/>
      <c r="P78" s="330"/>
      <c r="Q78" s="330"/>
      <c r="R78" s="330"/>
      <c r="S78" s="330"/>
      <c r="T78" s="330"/>
      <c r="U78" s="330"/>
      <c r="V78" s="330"/>
      <c r="W78" s="330"/>
      <c r="X78" s="330"/>
      <c r="Y78" s="330"/>
      <c r="Z78" s="330"/>
      <c r="AA78" s="330"/>
      <c r="AB78" s="330"/>
      <c r="AC78" s="330"/>
      <c r="AD78" s="330"/>
      <c r="AE78" s="330"/>
      <c r="AF78" s="330"/>
      <c r="AG78" s="318">
        <f>'D.1.4.1C - Zdravotně tech...'!J34</f>
        <v>0</v>
      </c>
      <c r="AH78" s="319"/>
      <c r="AI78" s="319"/>
      <c r="AJ78" s="319"/>
      <c r="AK78" s="319"/>
      <c r="AL78" s="319"/>
      <c r="AM78" s="319"/>
      <c r="AN78" s="318">
        <f t="shared" si="0"/>
        <v>0</v>
      </c>
      <c r="AO78" s="319"/>
      <c r="AP78" s="319"/>
      <c r="AQ78" s="82" t="s">
        <v>89</v>
      </c>
      <c r="AR78" s="46"/>
      <c r="AS78" s="83">
        <v>0</v>
      </c>
      <c r="AT78" s="84">
        <f t="shared" si="1"/>
        <v>0</v>
      </c>
      <c r="AU78" s="85">
        <f>'D.1.4.1C - Zdravotně tech...'!P103</f>
        <v>0</v>
      </c>
      <c r="AV78" s="84">
        <f>'D.1.4.1C - Zdravotně tech...'!J37</f>
        <v>0</v>
      </c>
      <c r="AW78" s="84">
        <f>'D.1.4.1C - Zdravotně tech...'!J38</f>
        <v>0</v>
      </c>
      <c r="AX78" s="84">
        <f>'D.1.4.1C - Zdravotně tech...'!J39</f>
        <v>0</v>
      </c>
      <c r="AY78" s="84">
        <f>'D.1.4.1C - Zdravotně tech...'!J40</f>
        <v>0</v>
      </c>
      <c r="AZ78" s="84">
        <f>'D.1.4.1C - Zdravotně tech...'!F37</f>
        <v>0</v>
      </c>
      <c r="BA78" s="84">
        <f>'D.1.4.1C - Zdravotně tech...'!F38</f>
        <v>0</v>
      </c>
      <c r="BB78" s="84">
        <f>'D.1.4.1C - Zdravotně tech...'!F39</f>
        <v>0</v>
      </c>
      <c r="BC78" s="84">
        <f>'D.1.4.1C - Zdravotně tech...'!F40</f>
        <v>0</v>
      </c>
      <c r="BD78" s="86">
        <f>'D.1.4.1C - Zdravotně tech...'!F41</f>
        <v>0</v>
      </c>
      <c r="BT78" s="26" t="s">
        <v>97</v>
      </c>
      <c r="BV78" s="26" t="s">
        <v>79</v>
      </c>
      <c r="BW78" s="26" t="s">
        <v>147</v>
      </c>
      <c r="BX78" s="26" t="s">
        <v>145</v>
      </c>
      <c r="CL78" s="26" t="s">
        <v>19</v>
      </c>
    </row>
    <row r="79" spans="1:91" s="3" customFormat="1" ht="16.5" customHeight="1">
      <c r="A79" s="81" t="s">
        <v>86</v>
      </c>
      <c r="B79" s="46"/>
      <c r="C79" s="9"/>
      <c r="D79" s="9"/>
      <c r="E79" s="9"/>
      <c r="F79" s="330" t="s">
        <v>148</v>
      </c>
      <c r="G79" s="330"/>
      <c r="H79" s="330"/>
      <c r="I79" s="330"/>
      <c r="J79" s="330"/>
      <c r="K79" s="9"/>
      <c r="L79" s="330" t="s">
        <v>100</v>
      </c>
      <c r="M79" s="330"/>
      <c r="N79" s="330"/>
      <c r="O79" s="330"/>
      <c r="P79" s="330"/>
      <c r="Q79" s="330"/>
      <c r="R79" s="330"/>
      <c r="S79" s="330"/>
      <c r="T79" s="330"/>
      <c r="U79" s="330"/>
      <c r="V79" s="330"/>
      <c r="W79" s="330"/>
      <c r="X79" s="330"/>
      <c r="Y79" s="330"/>
      <c r="Z79" s="330"/>
      <c r="AA79" s="330"/>
      <c r="AB79" s="330"/>
      <c r="AC79" s="330"/>
      <c r="AD79" s="330"/>
      <c r="AE79" s="330"/>
      <c r="AF79" s="330"/>
      <c r="AG79" s="318">
        <f>'D.1.4.2C - Vytápění'!J34</f>
        <v>0</v>
      </c>
      <c r="AH79" s="319"/>
      <c r="AI79" s="319"/>
      <c r="AJ79" s="319"/>
      <c r="AK79" s="319"/>
      <c r="AL79" s="319"/>
      <c r="AM79" s="319"/>
      <c r="AN79" s="318">
        <f t="shared" si="0"/>
        <v>0</v>
      </c>
      <c r="AO79" s="319"/>
      <c r="AP79" s="319"/>
      <c r="AQ79" s="82" t="s">
        <v>89</v>
      </c>
      <c r="AR79" s="46"/>
      <c r="AS79" s="83">
        <v>0</v>
      </c>
      <c r="AT79" s="84">
        <f t="shared" si="1"/>
        <v>0</v>
      </c>
      <c r="AU79" s="85">
        <f>'D.1.4.2C - Vytápění'!P100</f>
        <v>0</v>
      </c>
      <c r="AV79" s="84">
        <f>'D.1.4.2C - Vytápění'!J37</f>
        <v>0</v>
      </c>
      <c r="AW79" s="84">
        <f>'D.1.4.2C - Vytápění'!J38</f>
        <v>0</v>
      </c>
      <c r="AX79" s="84">
        <f>'D.1.4.2C - Vytápění'!J39</f>
        <v>0</v>
      </c>
      <c r="AY79" s="84">
        <f>'D.1.4.2C - Vytápění'!J40</f>
        <v>0</v>
      </c>
      <c r="AZ79" s="84">
        <f>'D.1.4.2C - Vytápění'!F37</f>
        <v>0</v>
      </c>
      <c r="BA79" s="84">
        <f>'D.1.4.2C - Vytápění'!F38</f>
        <v>0</v>
      </c>
      <c r="BB79" s="84">
        <f>'D.1.4.2C - Vytápění'!F39</f>
        <v>0</v>
      </c>
      <c r="BC79" s="84">
        <f>'D.1.4.2C - Vytápění'!F40</f>
        <v>0</v>
      </c>
      <c r="BD79" s="86">
        <f>'D.1.4.2C - Vytápění'!F41</f>
        <v>0</v>
      </c>
      <c r="BT79" s="26" t="s">
        <v>97</v>
      </c>
      <c r="BV79" s="26" t="s">
        <v>79</v>
      </c>
      <c r="BW79" s="26" t="s">
        <v>149</v>
      </c>
      <c r="BX79" s="26" t="s">
        <v>145</v>
      </c>
      <c r="CL79" s="26" t="s">
        <v>19</v>
      </c>
    </row>
    <row r="80" spans="1:91" s="3" customFormat="1" ht="16.5" customHeight="1">
      <c r="A80" s="81" t="s">
        <v>86</v>
      </c>
      <c r="B80" s="46"/>
      <c r="C80" s="9"/>
      <c r="D80" s="9"/>
      <c r="E80" s="9"/>
      <c r="F80" s="330" t="s">
        <v>150</v>
      </c>
      <c r="G80" s="330"/>
      <c r="H80" s="330"/>
      <c r="I80" s="330"/>
      <c r="J80" s="330"/>
      <c r="K80" s="9"/>
      <c r="L80" s="330" t="s">
        <v>103</v>
      </c>
      <c r="M80" s="330"/>
      <c r="N80" s="330"/>
      <c r="O80" s="330"/>
      <c r="P80" s="330"/>
      <c r="Q80" s="330"/>
      <c r="R80" s="330"/>
      <c r="S80" s="330"/>
      <c r="T80" s="330"/>
      <c r="U80" s="330"/>
      <c r="V80" s="330"/>
      <c r="W80" s="330"/>
      <c r="X80" s="330"/>
      <c r="Y80" s="330"/>
      <c r="Z80" s="330"/>
      <c r="AA80" s="330"/>
      <c r="AB80" s="330"/>
      <c r="AC80" s="330"/>
      <c r="AD80" s="330"/>
      <c r="AE80" s="330"/>
      <c r="AF80" s="330"/>
      <c r="AG80" s="318">
        <f>'D.1.4.3C - Elektroinstala...'!J34</f>
        <v>0</v>
      </c>
      <c r="AH80" s="319"/>
      <c r="AI80" s="319"/>
      <c r="AJ80" s="319"/>
      <c r="AK80" s="319"/>
      <c r="AL80" s="319"/>
      <c r="AM80" s="319"/>
      <c r="AN80" s="318">
        <f t="shared" si="0"/>
        <v>0</v>
      </c>
      <c r="AO80" s="319"/>
      <c r="AP80" s="319"/>
      <c r="AQ80" s="82" t="s">
        <v>89</v>
      </c>
      <c r="AR80" s="46"/>
      <c r="AS80" s="83">
        <v>0</v>
      </c>
      <c r="AT80" s="84">
        <f t="shared" si="1"/>
        <v>0</v>
      </c>
      <c r="AU80" s="85">
        <f>'D.1.4.3C - Elektroinstala...'!P97</f>
        <v>0</v>
      </c>
      <c r="AV80" s="84">
        <f>'D.1.4.3C - Elektroinstala...'!J37</f>
        <v>0</v>
      </c>
      <c r="AW80" s="84">
        <f>'D.1.4.3C - Elektroinstala...'!J38</f>
        <v>0</v>
      </c>
      <c r="AX80" s="84">
        <f>'D.1.4.3C - Elektroinstala...'!J39</f>
        <v>0</v>
      </c>
      <c r="AY80" s="84">
        <f>'D.1.4.3C - Elektroinstala...'!J40</f>
        <v>0</v>
      </c>
      <c r="AZ80" s="84">
        <f>'D.1.4.3C - Elektroinstala...'!F37</f>
        <v>0</v>
      </c>
      <c r="BA80" s="84">
        <f>'D.1.4.3C - Elektroinstala...'!F38</f>
        <v>0</v>
      </c>
      <c r="BB80" s="84">
        <f>'D.1.4.3C - Elektroinstala...'!F39</f>
        <v>0</v>
      </c>
      <c r="BC80" s="84">
        <f>'D.1.4.3C - Elektroinstala...'!F40</f>
        <v>0</v>
      </c>
      <c r="BD80" s="86">
        <f>'D.1.4.3C - Elektroinstala...'!F41</f>
        <v>0</v>
      </c>
      <c r="BT80" s="26" t="s">
        <v>97</v>
      </c>
      <c r="BV80" s="26" t="s">
        <v>79</v>
      </c>
      <c r="BW80" s="26" t="s">
        <v>151</v>
      </c>
      <c r="BX80" s="26" t="s">
        <v>145</v>
      </c>
      <c r="CL80" s="26" t="s">
        <v>19</v>
      </c>
    </row>
    <row r="81" spans="1:91" s="3" customFormat="1" ht="16.5" customHeight="1">
      <c r="A81" s="81" t="s">
        <v>86</v>
      </c>
      <c r="B81" s="46"/>
      <c r="C81" s="9"/>
      <c r="D81" s="9"/>
      <c r="E81" s="9"/>
      <c r="F81" s="330" t="s">
        <v>152</v>
      </c>
      <c r="G81" s="330"/>
      <c r="H81" s="330"/>
      <c r="I81" s="330"/>
      <c r="J81" s="330"/>
      <c r="K81" s="9"/>
      <c r="L81" s="330" t="s">
        <v>106</v>
      </c>
      <c r="M81" s="330"/>
      <c r="N81" s="330"/>
      <c r="O81" s="330"/>
      <c r="P81" s="330"/>
      <c r="Q81" s="330"/>
      <c r="R81" s="330"/>
      <c r="S81" s="330"/>
      <c r="T81" s="330"/>
      <c r="U81" s="330"/>
      <c r="V81" s="330"/>
      <c r="W81" s="330"/>
      <c r="X81" s="330"/>
      <c r="Y81" s="330"/>
      <c r="Z81" s="330"/>
      <c r="AA81" s="330"/>
      <c r="AB81" s="330"/>
      <c r="AC81" s="330"/>
      <c r="AD81" s="330"/>
      <c r="AE81" s="330"/>
      <c r="AF81" s="330"/>
      <c r="AG81" s="318">
        <f>'D.1.4.4C - Elektroinstala...'!J34</f>
        <v>0</v>
      </c>
      <c r="AH81" s="319"/>
      <c r="AI81" s="319"/>
      <c r="AJ81" s="319"/>
      <c r="AK81" s="319"/>
      <c r="AL81" s="319"/>
      <c r="AM81" s="319"/>
      <c r="AN81" s="318">
        <f t="shared" si="0"/>
        <v>0</v>
      </c>
      <c r="AO81" s="319"/>
      <c r="AP81" s="319"/>
      <c r="AQ81" s="82" t="s">
        <v>89</v>
      </c>
      <c r="AR81" s="46"/>
      <c r="AS81" s="83">
        <v>0</v>
      </c>
      <c r="AT81" s="84">
        <f t="shared" si="1"/>
        <v>0</v>
      </c>
      <c r="AU81" s="85">
        <f>'D.1.4.4C - Elektroinstala...'!P97</f>
        <v>0</v>
      </c>
      <c r="AV81" s="84">
        <f>'D.1.4.4C - Elektroinstala...'!J37</f>
        <v>0</v>
      </c>
      <c r="AW81" s="84">
        <f>'D.1.4.4C - Elektroinstala...'!J38</f>
        <v>0</v>
      </c>
      <c r="AX81" s="84">
        <f>'D.1.4.4C - Elektroinstala...'!J39</f>
        <v>0</v>
      </c>
      <c r="AY81" s="84">
        <f>'D.1.4.4C - Elektroinstala...'!J40</f>
        <v>0</v>
      </c>
      <c r="AZ81" s="84">
        <f>'D.1.4.4C - Elektroinstala...'!F37</f>
        <v>0</v>
      </c>
      <c r="BA81" s="84">
        <f>'D.1.4.4C - Elektroinstala...'!F38</f>
        <v>0</v>
      </c>
      <c r="BB81" s="84">
        <f>'D.1.4.4C - Elektroinstala...'!F39</f>
        <v>0</v>
      </c>
      <c r="BC81" s="84">
        <f>'D.1.4.4C - Elektroinstala...'!F40</f>
        <v>0</v>
      </c>
      <c r="BD81" s="86">
        <f>'D.1.4.4C - Elektroinstala...'!F41</f>
        <v>0</v>
      </c>
      <c r="BT81" s="26" t="s">
        <v>97</v>
      </c>
      <c r="BV81" s="26" t="s">
        <v>79</v>
      </c>
      <c r="BW81" s="26" t="s">
        <v>153</v>
      </c>
      <c r="BX81" s="26" t="s">
        <v>145</v>
      </c>
      <c r="CL81" s="26" t="s">
        <v>19</v>
      </c>
    </row>
    <row r="82" spans="1:91" s="3" customFormat="1" ht="16.5" customHeight="1">
      <c r="A82" s="81" t="s">
        <v>86</v>
      </c>
      <c r="B82" s="46"/>
      <c r="C82" s="9"/>
      <c r="D82" s="9"/>
      <c r="E82" s="9"/>
      <c r="F82" s="330" t="s">
        <v>154</v>
      </c>
      <c r="G82" s="330"/>
      <c r="H82" s="330"/>
      <c r="I82" s="330"/>
      <c r="J82" s="330"/>
      <c r="K82" s="9"/>
      <c r="L82" s="330" t="s">
        <v>109</v>
      </c>
      <c r="M82" s="330"/>
      <c r="N82" s="330"/>
      <c r="O82" s="330"/>
      <c r="P82" s="330"/>
      <c r="Q82" s="330"/>
      <c r="R82" s="330"/>
      <c r="S82" s="330"/>
      <c r="T82" s="330"/>
      <c r="U82" s="330"/>
      <c r="V82" s="330"/>
      <c r="W82" s="330"/>
      <c r="X82" s="330"/>
      <c r="Y82" s="330"/>
      <c r="Z82" s="330"/>
      <c r="AA82" s="330"/>
      <c r="AB82" s="330"/>
      <c r="AC82" s="330"/>
      <c r="AD82" s="330"/>
      <c r="AE82" s="330"/>
      <c r="AF82" s="330"/>
      <c r="AG82" s="318">
        <f>'D.1.4.5C - Vzduchotechnika'!J34</f>
        <v>0</v>
      </c>
      <c r="AH82" s="319"/>
      <c r="AI82" s="319"/>
      <c r="AJ82" s="319"/>
      <c r="AK82" s="319"/>
      <c r="AL82" s="319"/>
      <c r="AM82" s="319"/>
      <c r="AN82" s="318">
        <f t="shared" si="0"/>
        <v>0</v>
      </c>
      <c r="AO82" s="319"/>
      <c r="AP82" s="319"/>
      <c r="AQ82" s="82" t="s">
        <v>89</v>
      </c>
      <c r="AR82" s="46"/>
      <c r="AS82" s="83">
        <v>0</v>
      </c>
      <c r="AT82" s="84">
        <f t="shared" si="1"/>
        <v>0</v>
      </c>
      <c r="AU82" s="85">
        <f>'D.1.4.5C - Vzduchotechnika'!P97</f>
        <v>0</v>
      </c>
      <c r="AV82" s="84">
        <f>'D.1.4.5C - Vzduchotechnika'!J37</f>
        <v>0</v>
      </c>
      <c r="AW82" s="84">
        <f>'D.1.4.5C - Vzduchotechnika'!J38</f>
        <v>0</v>
      </c>
      <c r="AX82" s="84">
        <f>'D.1.4.5C - Vzduchotechnika'!J39</f>
        <v>0</v>
      </c>
      <c r="AY82" s="84">
        <f>'D.1.4.5C - Vzduchotechnika'!J40</f>
        <v>0</v>
      </c>
      <c r="AZ82" s="84">
        <f>'D.1.4.5C - Vzduchotechnika'!F37</f>
        <v>0</v>
      </c>
      <c r="BA82" s="84">
        <f>'D.1.4.5C - Vzduchotechnika'!F38</f>
        <v>0</v>
      </c>
      <c r="BB82" s="84">
        <f>'D.1.4.5C - Vzduchotechnika'!F39</f>
        <v>0</v>
      </c>
      <c r="BC82" s="84">
        <f>'D.1.4.5C - Vzduchotechnika'!F40</f>
        <v>0</v>
      </c>
      <c r="BD82" s="86">
        <f>'D.1.4.5C - Vzduchotechnika'!F41</f>
        <v>0</v>
      </c>
      <c r="BT82" s="26" t="s">
        <v>97</v>
      </c>
      <c r="BV82" s="26" t="s">
        <v>79</v>
      </c>
      <c r="BW82" s="26" t="s">
        <v>155</v>
      </c>
      <c r="BX82" s="26" t="s">
        <v>145</v>
      </c>
      <c r="CL82" s="26" t="s">
        <v>19</v>
      </c>
    </row>
    <row r="83" spans="1:91" s="3" customFormat="1" ht="16.5" customHeight="1">
      <c r="A83" s="81" t="s">
        <v>86</v>
      </c>
      <c r="B83" s="46"/>
      <c r="C83" s="9"/>
      <c r="D83" s="9"/>
      <c r="E83" s="9"/>
      <c r="F83" s="330" t="s">
        <v>156</v>
      </c>
      <c r="G83" s="330"/>
      <c r="H83" s="330"/>
      <c r="I83" s="330"/>
      <c r="J83" s="330"/>
      <c r="K83" s="9"/>
      <c r="L83" s="330" t="s">
        <v>112</v>
      </c>
      <c r="M83" s="330"/>
      <c r="N83" s="330"/>
      <c r="O83" s="330"/>
      <c r="P83" s="330"/>
      <c r="Q83" s="330"/>
      <c r="R83" s="330"/>
      <c r="S83" s="330"/>
      <c r="T83" s="330"/>
      <c r="U83" s="330"/>
      <c r="V83" s="330"/>
      <c r="W83" s="330"/>
      <c r="X83" s="330"/>
      <c r="Y83" s="330"/>
      <c r="Z83" s="330"/>
      <c r="AA83" s="330"/>
      <c r="AB83" s="330"/>
      <c r="AC83" s="330"/>
      <c r="AD83" s="330"/>
      <c r="AE83" s="330"/>
      <c r="AF83" s="330"/>
      <c r="AG83" s="318">
        <f>'D.1.4.6C - Fotovoltaická ...'!J34</f>
        <v>0</v>
      </c>
      <c r="AH83" s="319"/>
      <c r="AI83" s="319"/>
      <c r="AJ83" s="319"/>
      <c r="AK83" s="319"/>
      <c r="AL83" s="319"/>
      <c r="AM83" s="319"/>
      <c r="AN83" s="318">
        <f t="shared" si="0"/>
        <v>0</v>
      </c>
      <c r="AO83" s="319"/>
      <c r="AP83" s="319"/>
      <c r="AQ83" s="82" t="s">
        <v>89</v>
      </c>
      <c r="AR83" s="46"/>
      <c r="AS83" s="83">
        <v>0</v>
      </c>
      <c r="AT83" s="84">
        <f t="shared" si="1"/>
        <v>0</v>
      </c>
      <c r="AU83" s="85">
        <f>'D.1.4.6C - Fotovoltaická ...'!P96</f>
        <v>0</v>
      </c>
      <c r="AV83" s="84">
        <f>'D.1.4.6C - Fotovoltaická ...'!J37</f>
        <v>0</v>
      </c>
      <c r="AW83" s="84">
        <f>'D.1.4.6C - Fotovoltaická ...'!J38</f>
        <v>0</v>
      </c>
      <c r="AX83" s="84">
        <f>'D.1.4.6C - Fotovoltaická ...'!J39</f>
        <v>0</v>
      </c>
      <c r="AY83" s="84">
        <f>'D.1.4.6C - Fotovoltaická ...'!J40</f>
        <v>0</v>
      </c>
      <c r="AZ83" s="84">
        <f>'D.1.4.6C - Fotovoltaická ...'!F37</f>
        <v>0</v>
      </c>
      <c r="BA83" s="84">
        <f>'D.1.4.6C - Fotovoltaická ...'!F38</f>
        <v>0</v>
      </c>
      <c r="BB83" s="84">
        <f>'D.1.4.6C - Fotovoltaická ...'!F39</f>
        <v>0</v>
      </c>
      <c r="BC83" s="84">
        <f>'D.1.4.6C - Fotovoltaická ...'!F40</f>
        <v>0</v>
      </c>
      <c r="BD83" s="86">
        <f>'D.1.4.6C - Fotovoltaická ...'!F41</f>
        <v>0</v>
      </c>
      <c r="BT83" s="26" t="s">
        <v>97</v>
      </c>
      <c r="BV83" s="26" t="s">
        <v>79</v>
      </c>
      <c r="BW83" s="26" t="s">
        <v>157</v>
      </c>
      <c r="BX83" s="26" t="s">
        <v>145</v>
      </c>
      <c r="CL83" s="26" t="s">
        <v>19</v>
      </c>
    </row>
    <row r="84" spans="1:91" s="3" customFormat="1" ht="16.5" customHeight="1">
      <c r="A84" s="81" t="s">
        <v>86</v>
      </c>
      <c r="B84" s="46"/>
      <c r="C84" s="9"/>
      <c r="D84" s="9"/>
      <c r="E84" s="330" t="s">
        <v>158</v>
      </c>
      <c r="F84" s="330"/>
      <c r="G84" s="330"/>
      <c r="H84" s="330"/>
      <c r="I84" s="330"/>
      <c r="J84" s="9"/>
      <c r="K84" s="330" t="s">
        <v>115</v>
      </c>
      <c r="L84" s="330"/>
      <c r="M84" s="330"/>
      <c r="N84" s="330"/>
      <c r="O84" s="330"/>
      <c r="P84" s="330"/>
      <c r="Q84" s="330"/>
      <c r="R84" s="330"/>
      <c r="S84" s="330"/>
      <c r="T84" s="330"/>
      <c r="U84" s="330"/>
      <c r="V84" s="330"/>
      <c r="W84" s="330"/>
      <c r="X84" s="330"/>
      <c r="Y84" s="330"/>
      <c r="Z84" s="330"/>
      <c r="AA84" s="330"/>
      <c r="AB84" s="330"/>
      <c r="AC84" s="330"/>
      <c r="AD84" s="330"/>
      <c r="AE84" s="330"/>
      <c r="AF84" s="330"/>
      <c r="AG84" s="318">
        <f>'D.1.5C - Interiér'!J32</f>
        <v>0</v>
      </c>
      <c r="AH84" s="319"/>
      <c r="AI84" s="319"/>
      <c r="AJ84" s="319"/>
      <c r="AK84" s="319"/>
      <c r="AL84" s="319"/>
      <c r="AM84" s="319"/>
      <c r="AN84" s="318">
        <f t="shared" si="0"/>
        <v>0</v>
      </c>
      <c r="AO84" s="319"/>
      <c r="AP84" s="319"/>
      <c r="AQ84" s="82" t="s">
        <v>89</v>
      </c>
      <c r="AR84" s="46"/>
      <c r="AS84" s="83">
        <v>0</v>
      </c>
      <c r="AT84" s="84">
        <f t="shared" si="1"/>
        <v>0</v>
      </c>
      <c r="AU84" s="85">
        <f>'D.1.5C - Interiér'!P87</f>
        <v>0</v>
      </c>
      <c r="AV84" s="84">
        <f>'D.1.5C - Interiér'!J35</f>
        <v>0</v>
      </c>
      <c r="AW84" s="84">
        <f>'D.1.5C - Interiér'!J36</f>
        <v>0</v>
      </c>
      <c r="AX84" s="84">
        <f>'D.1.5C - Interiér'!J37</f>
        <v>0</v>
      </c>
      <c r="AY84" s="84">
        <f>'D.1.5C - Interiér'!J38</f>
        <v>0</v>
      </c>
      <c r="AZ84" s="84">
        <f>'D.1.5C - Interiér'!F35</f>
        <v>0</v>
      </c>
      <c r="BA84" s="84">
        <f>'D.1.5C - Interiér'!F36</f>
        <v>0</v>
      </c>
      <c r="BB84" s="84">
        <f>'D.1.5C - Interiér'!F37</f>
        <v>0</v>
      </c>
      <c r="BC84" s="84">
        <f>'D.1.5C - Interiér'!F38</f>
        <v>0</v>
      </c>
      <c r="BD84" s="86">
        <f>'D.1.5C - Interiér'!F39</f>
        <v>0</v>
      </c>
      <c r="BT84" s="26" t="s">
        <v>90</v>
      </c>
      <c r="BV84" s="26" t="s">
        <v>79</v>
      </c>
      <c r="BW84" s="26" t="s">
        <v>159</v>
      </c>
      <c r="BX84" s="26" t="s">
        <v>141</v>
      </c>
      <c r="CL84" s="26" t="s">
        <v>19</v>
      </c>
    </row>
    <row r="85" spans="1:91" s="6" customFormat="1" ht="16.5" customHeight="1">
      <c r="A85" s="81" t="s">
        <v>86</v>
      </c>
      <c r="B85" s="72"/>
      <c r="C85" s="73"/>
      <c r="D85" s="329" t="s">
        <v>160</v>
      </c>
      <c r="E85" s="329"/>
      <c r="F85" s="329"/>
      <c r="G85" s="329"/>
      <c r="H85" s="329"/>
      <c r="I85" s="74"/>
      <c r="J85" s="329" t="s">
        <v>161</v>
      </c>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0">
        <f>'SO06 - Zahradní altán'!J30</f>
        <v>0</v>
      </c>
      <c r="AH85" s="321"/>
      <c r="AI85" s="321"/>
      <c r="AJ85" s="321"/>
      <c r="AK85" s="321"/>
      <c r="AL85" s="321"/>
      <c r="AM85" s="321"/>
      <c r="AN85" s="320">
        <f t="shared" si="0"/>
        <v>0</v>
      </c>
      <c r="AO85" s="321"/>
      <c r="AP85" s="321"/>
      <c r="AQ85" s="75" t="s">
        <v>83</v>
      </c>
      <c r="AR85" s="72"/>
      <c r="AS85" s="76">
        <v>0</v>
      </c>
      <c r="AT85" s="77">
        <f t="shared" si="1"/>
        <v>0</v>
      </c>
      <c r="AU85" s="78">
        <f>'SO06 - Zahradní altán'!P90</f>
        <v>0</v>
      </c>
      <c r="AV85" s="77">
        <f>'SO06 - Zahradní altán'!J33</f>
        <v>0</v>
      </c>
      <c r="AW85" s="77">
        <f>'SO06 - Zahradní altán'!J34</f>
        <v>0</v>
      </c>
      <c r="AX85" s="77">
        <f>'SO06 - Zahradní altán'!J35</f>
        <v>0</v>
      </c>
      <c r="AY85" s="77">
        <f>'SO06 - Zahradní altán'!J36</f>
        <v>0</v>
      </c>
      <c r="AZ85" s="77">
        <f>'SO06 - Zahradní altán'!F33</f>
        <v>0</v>
      </c>
      <c r="BA85" s="77">
        <f>'SO06 - Zahradní altán'!F34</f>
        <v>0</v>
      </c>
      <c r="BB85" s="77">
        <f>'SO06 - Zahradní altán'!F35</f>
        <v>0</v>
      </c>
      <c r="BC85" s="77">
        <f>'SO06 - Zahradní altán'!F36</f>
        <v>0</v>
      </c>
      <c r="BD85" s="79">
        <f>'SO06 - Zahradní altán'!F37</f>
        <v>0</v>
      </c>
      <c r="BT85" s="80" t="s">
        <v>84</v>
      </c>
      <c r="BV85" s="80" t="s">
        <v>79</v>
      </c>
      <c r="BW85" s="80" t="s">
        <v>162</v>
      </c>
      <c r="BX85" s="80" t="s">
        <v>5</v>
      </c>
      <c r="CL85" s="80" t="s">
        <v>19</v>
      </c>
      <c r="CM85" s="80" t="s">
        <v>84</v>
      </c>
    </row>
    <row r="86" spans="1:91" s="6" customFormat="1" ht="16.5" customHeight="1">
      <c r="A86" s="81" t="s">
        <v>86</v>
      </c>
      <c r="B86" s="72"/>
      <c r="C86" s="73"/>
      <c r="D86" s="329" t="s">
        <v>163</v>
      </c>
      <c r="E86" s="329"/>
      <c r="F86" s="329"/>
      <c r="G86" s="329"/>
      <c r="H86" s="329"/>
      <c r="I86" s="74"/>
      <c r="J86" s="329" t="s">
        <v>164</v>
      </c>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0">
        <f>'SO07 - Zpevněné plochy ve...'!J30</f>
        <v>0</v>
      </c>
      <c r="AH86" s="321"/>
      <c r="AI86" s="321"/>
      <c r="AJ86" s="321"/>
      <c r="AK86" s="321"/>
      <c r="AL86" s="321"/>
      <c r="AM86" s="321"/>
      <c r="AN86" s="320">
        <f t="shared" si="0"/>
        <v>0</v>
      </c>
      <c r="AO86" s="321"/>
      <c r="AP86" s="321"/>
      <c r="AQ86" s="75" t="s">
        <v>83</v>
      </c>
      <c r="AR86" s="72"/>
      <c r="AS86" s="76">
        <v>0</v>
      </c>
      <c r="AT86" s="77">
        <f t="shared" si="1"/>
        <v>0</v>
      </c>
      <c r="AU86" s="78">
        <f>'SO07 - Zpevněné plochy ve...'!P88</f>
        <v>0</v>
      </c>
      <c r="AV86" s="77">
        <f>'SO07 - Zpevněné plochy ve...'!J33</f>
        <v>0</v>
      </c>
      <c r="AW86" s="77">
        <f>'SO07 - Zpevněné plochy ve...'!J34</f>
        <v>0</v>
      </c>
      <c r="AX86" s="77">
        <f>'SO07 - Zpevněné plochy ve...'!J35</f>
        <v>0</v>
      </c>
      <c r="AY86" s="77">
        <f>'SO07 - Zpevněné plochy ve...'!J36</f>
        <v>0</v>
      </c>
      <c r="AZ86" s="77">
        <f>'SO07 - Zpevněné plochy ve...'!F33</f>
        <v>0</v>
      </c>
      <c r="BA86" s="77">
        <f>'SO07 - Zpevněné plochy ve...'!F34</f>
        <v>0</v>
      </c>
      <c r="BB86" s="77">
        <f>'SO07 - Zpevněné plochy ve...'!F35</f>
        <v>0</v>
      </c>
      <c r="BC86" s="77">
        <f>'SO07 - Zpevněné plochy ve...'!F36</f>
        <v>0</v>
      </c>
      <c r="BD86" s="79">
        <f>'SO07 - Zpevněné plochy ve...'!F37</f>
        <v>0</v>
      </c>
      <c r="BT86" s="80" t="s">
        <v>84</v>
      </c>
      <c r="BV86" s="80" t="s">
        <v>79</v>
      </c>
      <c r="BW86" s="80" t="s">
        <v>165</v>
      </c>
      <c r="BX86" s="80" t="s">
        <v>5</v>
      </c>
      <c r="CL86" s="80" t="s">
        <v>19</v>
      </c>
      <c r="CM86" s="80" t="s">
        <v>84</v>
      </c>
    </row>
    <row r="87" spans="1:91" s="6" customFormat="1" ht="16.5" customHeight="1">
      <c r="A87" s="81" t="s">
        <v>86</v>
      </c>
      <c r="B87" s="72"/>
      <c r="C87" s="73"/>
      <c r="D87" s="329" t="s">
        <v>166</v>
      </c>
      <c r="E87" s="329"/>
      <c r="F87" s="329"/>
      <c r="G87" s="329"/>
      <c r="H87" s="329"/>
      <c r="I87" s="74"/>
      <c r="J87" s="329" t="s">
        <v>167</v>
      </c>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0">
        <f>'SO08 - Sadové úpravy, cho...'!J30</f>
        <v>0</v>
      </c>
      <c r="AH87" s="321"/>
      <c r="AI87" s="321"/>
      <c r="AJ87" s="321"/>
      <c r="AK87" s="321"/>
      <c r="AL87" s="321"/>
      <c r="AM87" s="321"/>
      <c r="AN87" s="320">
        <f t="shared" si="0"/>
        <v>0</v>
      </c>
      <c r="AO87" s="321"/>
      <c r="AP87" s="321"/>
      <c r="AQ87" s="75" t="s">
        <v>83</v>
      </c>
      <c r="AR87" s="72"/>
      <c r="AS87" s="76">
        <v>0</v>
      </c>
      <c r="AT87" s="77">
        <f t="shared" si="1"/>
        <v>0</v>
      </c>
      <c r="AU87" s="78">
        <f>'SO08 - Sadové úpravy, cho...'!P91</f>
        <v>0</v>
      </c>
      <c r="AV87" s="77">
        <f>'SO08 - Sadové úpravy, cho...'!J33</f>
        <v>0</v>
      </c>
      <c r="AW87" s="77">
        <f>'SO08 - Sadové úpravy, cho...'!J34</f>
        <v>0</v>
      </c>
      <c r="AX87" s="77">
        <f>'SO08 - Sadové úpravy, cho...'!J35</f>
        <v>0</v>
      </c>
      <c r="AY87" s="77">
        <f>'SO08 - Sadové úpravy, cho...'!J36</f>
        <v>0</v>
      </c>
      <c r="AZ87" s="77">
        <f>'SO08 - Sadové úpravy, cho...'!F33</f>
        <v>0</v>
      </c>
      <c r="BA87" s="77">
        <f>'SO08 - Sadové úpravy, cho...'!F34</f>
        <v>0</v>
      </c>
      <c r="BB87" s="77">
        <f>'SO08 - Sadové úpravy, cho...'!F35</f>
        <v>0</v>
      </c>
      <c r="BC87" s="77">
        <f>'SO08 - Sadové úpravy, cho...'!F36</f>
        <v>0</v>
      </c>
      <c r="BD87" s="79">
        <f>'SO08 - Sadové úpravy, cho...'!F37</f>
        <v>0</v>
      </c>
      <c r="BT87" s="80" t="s">
        <v>84</v>
      </c>
      <c r="BV87" s="80" t="s">
        <v>79</v>
      </c>
      <c r="BW87" s="80" t="s">
        <v>168</v>
      </c>
      <c r="BX87" s="80" t="s">
        <v>5</v>
      </c>
      <c r="CL87" s="80" t="s">
        <v>19</v>
      </c>
      <c r="CM87" s="80" t="s">
        <v>84</v>
      </c>
    </row>
    <row r="88" spans="1:91" s="6" customFormat="1" ht="16.5" customHeight="1">
      <c r="A88" s="81" t="s">
        <v>86</v>
      </c>
      <c r="B88" s="72"/>
      <c r="C88" s="73"/>
      <c r="D88" s="329" t="s">
        <v>169</v>
      </c>
      <c r="E88" s="329"/>
      <c r="F88" s="329"/>
      <c r="G88" s="329"/>
      <c r="H88" s="329"/>
      <c r="I88" s="74"/>
      <c r="J88" s="329" t="s">
        <v>170</v>
      </c>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0">
        <f>'IO.01 - Venkovní vedení s...'!J30</f>
        <v>0</v>
      </c>
      <c r="AH88" s="321"/>
      <c r="AI88" s="321"/>
      <c r="AJ88" s="321"/>
      <c r="AK88" s="321"/>
      <c r="AL88" s="321"/>
      <c r="AM88" s="321"/>
      <c r="AN88" s="320">
        <f t="shared" si="0"/>
        <v>0</v>
      </c>
      <c r="AO88" s="321"/>
      <c r="AP88" s="321"/>
      <c r="AQ88" s="75" t="s">
        <v>83</v>
      </c>
      <c r="AR88" s="72"/>
      <c r="AS88" s="76">
        <v>0</v>
      </c>
      <c r="AT88" s="77">
        <f t="shared" si="1"/>
        <v>0</v>
      </c>
      <c r="AU88" s="78">
        <f>'IO.01 - Venkovní vedení s...'!P83</f>
        <v>0</v>
      </c>
      <c r="AV88" s="77">
        <f>'IO.01 - Venkovní vedení s...'!J33</f>
        <v>0</v>
      </c>
      <c r="AW88" s="77">
        <f>'IO.01 - Venkovní vedení s...'!J34</f>
        <v>0</v>
      </c>
      <c r="AX88" s="77">
        <f>'IO.01 - Venkovní vedení s...'!J35</f>
        <v>0</v>
      </c>
      <c r="AY88" s="77">
        <f>'IO.01 - Venkovní vedení s...'!J36</f>
        <v>0</v>
      </c>
      <c r="AZ88" s="77">
        <f>'IO.01 - Venkovní vedení s...'!F33</f>
        <v>0</v>
      </c>
      <c r="BA88" s="77">
        <f>'IO.01 - Venkovní vedení s...'!F34</f>
        <v>0</v>
      </c>
      <c r="BB88" s="77">
        <f>'IO.01 - Venkovní vedení s...'!F35</f>
        <v>0</v>
      </c>
      <c r="BC88" s="77">
        <f>'IO.01 - Venkovní vedení s...'!F36</f>
        <v>0</v>
      </c>
      <c r="BD88" s="79">
        <f>'IO.01 - Venkovní vedení s...'!F37</f>
        <v>0</v>
      </c>
      <c r="BT88" s="80" t="s">
        <v>84</v>
      </c>
      <c r="BV88" s="80" t="s">
        <v>79</v>
      </c>
      <c r="BW88" s="80" t="s">
        <v>171</v>
      </c>
      <c r="BX88" s="80" t="s">
        <v>5</v>
      </c>
      <c r="CL88" s="80" t="s">
        <v>19</v>
      </c>
      <c r="CM88" s="80" t="s">
        <v>84</v>
      </c>
    </row>
    <row r="89" spans="1:91" s="6" customFormat="1" ht="16.5" customHeight="1">
      <c r="A89" s="81" t="s">
        <v>86</v>
      </c>
      <c r="B89" s="72"/>
      <c r="C89" s="73"/>
      <c r="D89" s="329" t="s">
        <v>172</v>
      </c>
      <c r="E89" s="329"/>
      <c r="F89" s="329"/>
      <c r="G89" s="329"/>
      <c r="H89" s="329"/>
      <c r="I89" s="74"/>
      <c r="J89" s="329" t="s">
        <v>173</v>
      </c>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0">
        <f>'IO.02 - Elektro přípojka ...'!J30</f>
        <v>0</v>
      </c>
      <c r="AH89" s="321"/>
      <c r="AI89" s="321"/>
      <c r="AJ89" s="321"/>
      <c r="AK89" s="321"/>
      <c r="AL89" s="321"/>
      <c r="AM89" s="321"/>
      <c r="AN89" s="320">
        <f t="shared" si="0"/>
        <v>0</v>
      </c>
      <c r="AO89" s="321"/>
      <c r="AP89" s="321"/>
      <c r="AQ89" s="75" t="s">
        <v>83</v>
      </c>
      <c r="AR89" s="72"/>
      <c r="AS89" s="76">
        <v>0</v>
      </c>
      <c r="AT89" s="77">
        <f t="shared" si="1"/>
        <v>0</v>
      </c>
      <c r="AU89" s="78">
        <f>'IO.02 - Elektro přípojka ...'!P87</f>
        <v>0</v>
      </c>
      <c r="AV89" s="77">
        <f>'IO.02 - Elektro přípojka ...'!J33</f>
        <v>0</v>
      </c>
      <c r="AW89" s="77">
        <f>'IO.02 - Elektro přípojka ...'!J34</f>
        <v>0</v>
      </c>
      <c r="AX89" s="77">
        <f>'IO.02 - Elektro přípojka ...'!J35</f>
        <v>0</v>
      </c>
      <c r="AY89" s="77">
        <f>'IO.02 - Elektro přípojka ...'!J36</f>
        <v>0</v>
      </c>
      <c r="AZ89" s="77">
        <f>'IO.02 - Elektro přípojka ...'!F33</f>
        <v>0</v>
      </c>
      <c r="BA89" s="77">
        <f>'IO.02 - Elektro přípojka ...'!F34</f>
        <v>0</v>
      </c>
      <c r="BB89" s="77">
        <f>'IO.02 - Elektro přípojka ...'!F35</f>
        <v>0</v>
      </c>
      <c r="BC89" s="77">
        <f>'IO.02 - Elektro přípojka ...'!F36</f>
        <v>0</v>
      </c>
      <c r="BD89" s="79">
        <f>'IO.02 - Elektro přípojka ...'!F37</f>
        <v>0</v>
      </c>
      <c r="BT89" s="80" t="s">
        <v>84</v>
      </c>
      <c r="BV89" s="80" t="s">
        <v>79</v>
      </c>
      <c r="BW89" s="80" t="s">
        <v>174</v>
      </c>
      <c r="BX89" s="80" t="s">
        <v>5</v>
      </c>
      <c r="CL89" s="80" t="s">
        <v>19</v>
      </c>
      <c r="CM89" s="80" t="s">
        <v>84</v>
      </c>
    </row>
    <row r="90" spans="1:91" s="6" customFormat="1" ht="16.5" customHeight="1">
      <c r="A90" s="81" t="s">
        <v>86</v>
      </c>
      <c r="B90" s="72"/>
      <c r="C90" s="73"/>
      <c r="D90" s="329" t="s">
        <v>175</v>
      </c>
      <c r="E90" s="329"/>
      <c r="F90" s="329"/>
      <c r="G90" s="329"/>
      <c r="H90" s="329"/>
      <c r="I90" s="74"/>
      <c r="J90" s="329" t="s">
        <v>176</v>
      </c>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0">
        <f>'IO.03 - Vodovodní přípojk...'!J30</f>
        <v>0</v>
      </c>
      <c r="AH90" s="321"/>
      <c r="AI90" s="321"/>
      <c r="AJ90" s="321"/>
      <c r="AK90" s="321"/>
      <c r="AL90" s="321"/>
      <c r="AM90" s="321"/>
      <c r="AN90" s="320">
        <f t="shared" si="0"/>
        <v>0</v>
      </c>
      <c r="AO90" s="321"/>
      <c r="AP90" s="321"/>
      <c r="AQ90" s="75" t="s">
        <v>83</v>
      </c>
      <c r="AR90" s="72"/>
      <c r="AS90" s="76">
        <v>0</v>
      </c>
      <c r="AT90" s="77">
        <f t="shared" si="1"/>
        <v>0</v>
      </c>
      <c r="AU90" s="78">
        <f>'IO.03 - Vodovodní přípojk...'!P87</f>
        <v>0</v>
      </c>
      <c r="AV90" s="77">
        <f>'IO.03 - Vodovodní přípojk...'!J33</f>
        <v>0</v>
      </c>
      <c r="AW90" s="77">
        <f>'IO.03 - Vodovodní přípojk...'!J34</f>
        <v>0</v>
      </c>
      <c r="AX90" s="77">
        <f>'IO.03 - Vodovodní přípojk...'!J35</f>
        <v>0</v>
      </c>
      <c r="AY90" s="77">
        <f>'IO.03 - Vodovodní přípojk...'!J36</f>
        <v>0</v>
      </c>
      <c r="AZ90" s="77">
        <f>'IO.03 - Vodovodní přípojk...'!F33</f>
        <v>0</v>
      </c>
      <c r="BA90" s="77">
        <f>'IO.03 - Vodovodní přípojk...'!F34</f>
        <v>0</v>
      </c>
      <c r="BB90" s="77">
        <f>'IO.03 - Vodovodní přípojk...'!F35</f>
        <v>0</v>
      </c>
      <c r="BC90" s="77">
        <f>'IO.03 - Vodovodní přípojk...'!F36</f>
        <v>0</v>
      </c>
      <c r="BD90" s="79">
        <f>'IO.03 - Vodovodní přípojk...'!F37</f>
        <v>0</v>
      </c>
      <c r="BT90" s="80" t="s">
        <v>84</v>
      </c>
      <c r="BV90" s="80" t="s">
        <v>79</v>
      </c>
      <c r="BW90" s="80" t="s">
        <v>177</v>
      </c>
      <c r="BX90" s="80" t="s">
        <v>5</v>
      </c>
      <c r="CL90" s="80" t="s">
        <v>19</v>
      </c>
      <c r="CM90" s="80" t="s">
        <v>84</v>
      </c>
    </row>
    <row r="91" spans="1:91" s="6" customFormat="1" ht="24.75" customHeight="1">
      <c r="A91" s="81" t="s">
        <v>86</v>
      </c>
      <c r="B91" s="72"/>
      <c r="C91" s="73"/>
      <c r="D91" s="329" t="s">
        <v>178</v>
      </c>
      <c r="E91" s="329"/>
      <c r="F91" s="329"/>
      <c r="G91" s="329"/>
      <c r="H91" s="329"/>
      <c r="I91" s="74"/>
      <c r="J91" s="329" t="s">
        <v>179</v>
      </c>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0">
        <f>'IO.04 - Jednotná kanaliza...'!J30</f>
        <v>0</v>
      </c>
      <c r="AH91" s="321"/>
      <c r="AI91" s="321"/>
      <c r="AJ91" s="321"/>
      <c r="AK91" s="321"/>
      <c r="AL91" s="321"/>
      <c r="AM91" s="321"/>
      <c r="AN91" s="320">
        <f t="shared" si="0"/>
        <v>0</v>
      </c>
      <c r="AO91" s="321"/>
      <c r="AP91" s="321"/>
      <c r="AQ91" s="75" t="s">
        <v>83</v>
      </c>
      <c r="AR91" s="72"/>
      <c r="AS91" s="76">
        <v>0</v>
      </c>
      <c r="AT91" s="77">
        <f t="shared" si="1"/>
        <v>0</v>
      </c>
      <c r="AU91" s="78">
        <f>'IO.04 - Jednotná kanaliza...'!P85</f>
        <v>0</v>
      </c>
      <c r="AV91" s="77">
        <f>'IO.04 - Jednotná kanaliza...'!J33</f>
        <v>0</v>
      </c>
      <c r="AW91" s="77">
        <f>'IO.04 - Jednotná kanaliza...'!J34</f>
        <v>0</v>
      </c>
      <c r="AX91" s="77">
        <f>'IO.04 - Jednotná kanaliza...'!J35</f>
        <v>0</v>
      </c>
      <c r="AY91" s="77">
        <f>'IO.04 - Jednotná kanaliza...'!J36</f>
        <v>0</v>
      </c>
      <c r="AZ91" s="77">
        <f>'IO.04 - Jednotná kanaliza...'!F33</f>
        <v>0</v>
      </c>
      <c r="BA91" s="77">
        <f>'IO.04 - Jednotná kanaliza...'!F34</f>
        <v>0</v>
      </c>
      <c r="BB91" s="77">
        <f>'IO.04 - Jednotná kanaliza...'!F35</f>
        <v>0</v>
      </c>
      <c r="BC91" s="77">
        <f>'IO.04 - Jednotná kanaliza...'!F36</f>
        <v>0</v>
      </c>
      <c r="BD91" s="79">
        <f>'IO.04 - Jednotná kanaliza...'!F37</f>
        <v>0</v>
      </c>
      <c r="BT91" s="80" t="s">
        <v>84</v>
      </c>
      <c r="BV91" s="80" t="s">
        <v>79</v>
      </c>
      <c r="BW91" s="80" t="s">
        <v>180</v>
      </c>
      <c r="BX91" s="80" t="s">
        <v>5</v>
      </c>
      <c r="CL91" s="80" t="s">
        <v>19</v>
      </c>
      <c r="CM91" s="80" t="s">
        <v>84</v>
      </c>
    </row>
    <row r="92" spans="1:91" s="6" customFormat="1" ht="24.75" customHeight="1">
      <c r="A92" s="81" t="s">
        <v>86</v>
      </c>
      <c r="B92" s="72"/>
      <c r="C92" s="73"/>
      <c r="D92" s="329" t="s">
        <v>181</v>
      </c>
      <c r="E92" s="329"/>
      <c r="F92" s="329"/>
      <c r="G92" s="329"/>
      <c r="H92" s="329"/>
      <c r="I92" s="74"/>
      <c r="J92" s="329" t="s">
        <v>182</v>
      </c>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0">
        <f>'IO.05 - Dešťová kanalizač...'!J30</f>
        <v>0</v>
      </c>
      <c r="AH92" s="321"/>
      <c r="AI92" s="321"/>
      <c r="AJ92" s="321"/>
      <c r="AK92" s="321"/>
      <c r="AL92" s="321"/>
      <c r="AM92" s="321"/>
      <c r="AN92" s="320">
        <f t="shared" si="0"/>
        <v>0</v>
      </c>
      <c r="AO92" s="321"/>
      <c r="AP92" s="321"/>
      <c r="AQ92" s="75" t="s">
        <v>83</v>
      </c>
      <c r="AR92" s="72"/>
      <c r="AS92" s="76">
        <v>0</v>
      </c>
      <c r="AT92" s="77">
        <f t="shared" si="1"/>
        <v>0</v>
      </c>
      <c r="AU92" s="78">
        <f>'IO.05 - Dešťová kanalizač...'!P87</f>
        <v>0</v>
      </c>
      <c r="AV92" s="77">
        <f>'IO.05 - Dešťová kanalizač...'!J33</f>
        <v>0</v>
      </c>
      <c r="AW92" s="77">
        <f>'IO.05 - Dešťová kanalizač...'!J34</f>
        <v>0</v>
      </c>
      <c r="AX92" s="77">
        <f>'IO.05 - Dešťová kanalizač...'!J35</f>
        <v>0</v>
      </c>
      <c r="AY92" s="77">
        <f>'IO.05 - Dešťová kanalizač...'!J36</f>
        <v>0</v>
      </c>
      <c r="AZ92" s="77">
        <f>'IO.05 - Dešťová kanalizač...'!F33</f>
        <v>0</v>
      </c>
      <c r="BA92" s="77">
        <f>'IO.05 - Dešťová kanalizač...'!F34</f>
        <v>0</v>
      </c>
      <c r="BB92" s="77">
        <f>'IO.05 - Dešťová kanalizač...'!F35</f>
        <v>0</v>
      </c>
      <c r="BC92" s="77">
        <f>'IO.05 - Dešťová kanalizač...'!F36</f>
        <v>0</v>
      </c>
      <c r="BD92" s="79">
        <f>'IO.05 - Dešťová kanalizač...'!F37</f>
        <v>0</v>
      </c>
      <c r="BT92" s="80" t="s">
        <v>84</v>
      </c>
      <c r="BV92" s="80" t="s">
        <v>79</v>
      </c>
      <c r="BW92" s="80" t="s">
        <v>183</v>
      </c>
      <c r="BX92" s="80" t="s">
        <v>5</v>
      </c>
      <c r="CL92" s="80" t="s">
        <v>19</v>
      </c>
      <c r="CM92" s="80" t="s">
        <v>84</v>
      </c>
    </row>
    <row r="93" spans="1:91" s="6" customFormat="1" ht="16.5" customHeight="1">
      <c r="A93" s="81" t="s">
        <v>86</v>
      </c>
      <c r="B93" s="72"/>
      <c r="C93" s="73"/>
      <c r="D93" s="329" t="s">
        <v>184</v>
      </c>
      <c r="E93" s="329"/>
      <c r="F93" s="329"/>
      <c r="G93" s="329"/>
      <c r="H93" s="329"/>
      <c r="I93" s="74"/>
      <c r="J93" s="329" t="s">
        <v>185</v>
      </c>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0">
        <f>'IO.08 - Přeložka podzemní...'!J30</f>
        <v>0</v>
      </c>
      <c r="AH93" s="321"/>
      <c r="AI93" s="321"/>
      <c r="AJ93" s="321"/>
      <c r="AK93" s="321"/>
      <c r="AL93" s="321"/>
      <c r="AM93" s="321"/>
      <c r="AN93" s="320">
        <f t="shared" si="0"/>
        <v>0</v>
      </c>
      <c r="AO93" s="321"/>
      <c r="AP93" s="321"/>
      <c r="AQ93" s="75" t="s">
        <v>83</v>
      </c>
      <c r="AR93" s="72"/>
      <c r="AS93" s="76">
        <v>0</v>
      </c>
      <c r="AT93" s="77">
        <f t="shared" si="1"/>
        <v>0</v>
      </c>
      <c r="AU93" s="78">
        <f>'IO.08 - Přeložka podzemní...'!P88</f>
        <v>0</v>
      </c>
      <c r="AV93" s="77">
        <f>'IO.08 - Přeložka podzemní...'!J33</f>
        <v>0</v>
      </c>
      <c r="AW93" s="77">
        <f>'IO.08 - Přeložka podzemní...'!J34</f>
        <v>0</v>
      </c>
      <c r="AX93" s="77">
        <f>'IO.08 - Přeložka podzemní...'!J35</f>
        <v>0</v>
      </c>
      <c r="AY93" s="77">
        <f>'IO.08 - Přeložka podzemní...'!J36</f>
        <v>0</v>
      </c>
      <c r="AZ93" s="77">
        <f>'IO.08 - Přeložka podzemní...'!F33</f>
        <v>0</v>
      </c>
      <c r="BA93" s="77">
        <f>'IO.08 - Přeložka podzemní...'!F34</f>
        <v>0</v>
      </c>
      <c r="BB93" s="77">
        <f>'IO.08 - Přeložka podzemní...'!F35</f>
        <v>0</v>
      </c>
      <c r="BC93" s="77">
        <f>'IO.08 - Přeložka podzemní...'!F36</f>
        <v>0</v>
      </c>
      <c r="BD93" s="79">
        <f>'IO.08 - Přeložka podzemní...'!F37</f>
        <v>0</v>
      </c>
      <c r="BT93" s="80" t="s">
        <v>84</v>
      </c>
      <c r="BV93" s="80" t="s">
        <v>79</v>
      </c>
      <c r="BW93" s="80" t="s">
        <v>186</v>
      </c>
      <c r="BX93" s="80" t="s">
        <v>5</v>
      </c>
      <c r="CL93" s="80" t="s">
        <v>19</v>
      </c>
      <c r="CM93" s="80" t="s">
        <v>90</v>
      </c>
    </row>
    <row r="94" spans="1:91" s="6" customFormat="1" ht="16.5" customHeight="1">
      <c r="A94" s="81" t="s">
        <v>86</v>
      </c>
      <c r="B94" s="72"/>
      <c r="C94" s="73"/>
      <c r="D94" s="329" t="s">
        <v>187</v>
      </c>
      <c r="E94" s="329"/>
      <c r="F94" s="329"/>
      <c r="G94" s="329"/>
      <c r="H94" s="329"/>
      <c r="I94" s="74"/>
      <c r="J94" s="329" t="s">
        <v>188</v>
      </c>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0">
        <f>'G - Gastrotechnologie'!J30</f>
        <v>0</v>
      </c>
      <c r="AH94" s="321"/>
      <c r="AI94" s="321"/>
      <c r="AJ94" s="321"/>
      <c r="AK94" s="321"/>
      <c r="AL94" s="321"/>
      <c r="AM94" s="321"/>
      <c r="AN94" s="320">
        <f t="shared" si="0"/>
        <v>0</v>
      </c>
      <c r="AO94" s="321"/>
      <c r="AP94" s="321"/>
      <c r="AQ94" s="75" t="s">
        <v>83</v>
      </c>
      <c r="AR94" s="72"/>
      <c r="AS94" s="76">
        <v>0</v>
      </c>
      <c r="AT94" s="77">
        <f t="shared" si="1"/>
        <v>0</v>
      </c>
      <c r="AU94" s="78">
        <f>'G - Gastrotechnologie'!P86</f>
        <v>0</v>
      </c>
      <c r="AV94" s="77">
        <f>'G - Gastrotechnologie'!J33</f>
        <v>0</v>
      </c>
      <c r="AW94" s="77">
        <f>'G - Gastrotechnologie'!J34</f>
        <v>0</v>
      </c>
      <c r="AX94" s="77">
        <f>'G - Gastrotechnologie'!J35</f>
        <v>0</v>
      </c>
      <c r="AY94" s="77">
        <f>'G - Gastrotechnologie'!J36</f>
        <v>0</v>
      </c>
      <c r="AZ94" s="77">
        <f>'G - Gastrotechnologie'!F33</f>
        <v>0</v>
      </c>
      <c r="BA94" s="77">
        <f>'G - Gastrotechnologie'!F34</f>
        <v>0</v>
      </c>
      <c r="BB94" s="77">
        <f>'G - Gastrotechnologie'!F35</f>
        <v>0</v>
      </c>
      <c r="BC94" s="77">
        <f>'G - Gastrotechnologie'!F36</f>
        <v>0</v>
      </c>
      <c r="BD94" s="79">
        <f>'G - Gastrotechnologie'!F37</f>
        <v>0</v>
      </c>
      <c r="BT94" s="80" t="s">
        <v>84</v>
      </c>
      <c r="BV94" s="80" t="s">
        <v>79</v>
      </c>
      <c r="BW94" s="80" t="s">
        <v>189</v>
      </c>
      <c r="BX94" s="80" t="s">
        <v>5</v>
      </c>
      <c r="CL94" s="80" t="s">
        <v>19</v>
      </c>
      <c r="CM94" s="80" t="s">
        <v>84</v>
      </c>
    </row>
    <row r="95" spans="1:91" s="6" customFormat="1" ht="16.5" customHeight="1">
      <c r="A95" s="81" t="s">
        <v>86</v>
      </c>
      <c r="B95" s="72"/>
      <c r="C95" s="73"/>
      <c r="D95" s="329" t="s">
        <v>190</v>
      </c>
      <c r="E95" s="329"/>
      <c r="F95" s="329"/>
      <c r="G95" s="329"/>
      <c r="H95" s="329"/>
      <c r="I95" s="74"/>
      <c r="J95" s="329" t="s">
        <v>191</v>
      </c>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0">
        <f>'VRN - Vedlejší rozpočtové...'!J30</f>
        <v>0</v>
      </c>
      <c r="AH95" s="321"/>
      <c r="AI95" s="321"/>
      <c r="AJ95" s="321"/>
      <c r="AK95" s="321"/>
      <c r="AL95" s="321"/>
      <c r="AM95" s="321"/>
      <c r="AN95" s="320">
        <f t="shared" si="0"/>
        <v>0</v>
      </c>
      <c r="AO95" s="321"/>
      <c r="AP95" s="321"/>
      <c r="AQ95" s="75" t="s">
        <v>83</v>
      </c>
      <c r="AR95" s="72"/>
      <c r="AS95" s="87">
        <v>0</v>
      </c>
      <c r="AT95" s="88">
        <f t="shared" si="1"/>
        <v>0</v>
      </c>
      <c r="AU95" s="89">
        <f>'VRN - Vedlejší rozpočtové...'!P85</f>
        <v>0</v>
      </c>
      <c r="AV95" s="88">
        <f>'VRN - Vedlejší rozpočtové...'!J33</f>
        <v>0</v>
      </c>
      <c r="AW95" s="88">
        <f>'VRN - Vedlejší rozpočtové...'!J34</f>
        <v>0</v>
      </c>
      <c r="AX95" s="88">
        <f>'VRN - Vedlejší rozpočtové...'!J35</f>
        <v>0</v>
      </c>
      <c r="AY95" s="88">
        <f>'VRN - Vedlejší rozpočtové...'!J36</f>
        <v>0</v>
      </c>
      <c r="AZ95" s="88">
        <f>'VRN - Vedlejší rozpočtové...'!F33</f>
        <v>0</v>
      </c>
      <c r="BA95" s="88">
        <f>'VRN - Vedlejší rozpočtové...'!F34</f>
        <v>0</v>
      </c>
      <c r="BB95" s="88">
        <f>'VRN - Vedlejší rozpočtové...'!F35</f>
        <v>0</v>
      </c>
      <c r="BC95" s="88">
        <f>'VRN - Vedlejší rozpočtové...'!F36</f>
        <v>0</v>
      </c>
      <c r="BD95" s="90">
        <f>'VRN - Vedlejší rozpočtové...'!F37</f>
        <v>0</v>
      </c>
      <c r="BT95" s="80" t="s">
        <v>84</v>
      </c>
      <c r="BV95" s="80" t="s">
        <v>79</v>
      </c>
      <c r="BW95" s="80" t="s">
        <v>192</v>
      </c>
      <c r="BX95" s="80" t="s">
        <v>5</v>
      </c>
      <c r="CL95" s="80" t="s">
        <v>19</v>
      </c>
      <c r="CM95" s="80" t="s">
        <v>84</v>
      </c>
    </row>
    <row r="96" spans="1:91" s="1" customFormat="1" ht="30" customHeight="1">
      <c r="B96" s="33"/>
      <c r="AR96" s="33"/>
    </row>
    <row r="97" spans="2:44" s="1" customFormat="1" ht="6.95" customHeight="1">
      <c r="B97" s="42"/>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33"/>
    </row>
  </sheetData>
  <sheetProtection algorithmName="SHA-512" hashValue="4flhpWAis0PiREeMaANlHjhU0dCd+83Hh86hhkm8iBDu2s5sp70JmZPmL2VeIUOrrN3ztViYmeMOe1vmoOTjTw==" saltValue="2b5oudxxsn8mXms8+JhI9A==" spinCount="100000" sheet="1" objects="1" scenarios="1" formatColumns="0" formatRows="0"/>
  <mergeCells count="202">
    <mergeCell ref="D94:H94"/>
    <mergeCell ref="J94:AF94"/>
    <mergeCell ref="D95:H95"/>
    <mergeCell ref="J95:AF95"/>
    <mergeCell ref="D89:H89"/>
    <mergeCell ref="J89:AF89"/>
    <mergeCell ref="D90:H90"/>
    <mergeCell ref="J90:AF90"/>
    <mergeCell ref="D91:H91"/>
    <mergeCell ref="J91:AF91"/>
    <mergeCell ref="D92:H92"/>
    <mergeCell ref="J92:AF92"/>
    <mergeCell ref="D93:H93"/>
    <mergeCell ref="J93:AF93"/>
    <mergeCell ref="E84:I84"/>
    <mergeCell ref="K84:AF84"/>
    <mergeCell ref="J85:AF85"/>
    <mergeCell ref="D85:H85"/>
    <mergeCell ref="J86:AF86"/>
    <mergeCell ref="D86:H86"/>
    <mergeCell ref="J87:AF87"/>
    <mergeCell ref="D87:H87"/>
    <mergeCell ref="J88:AF88"/>
    <mergeCell ref="D88:H88"/>
    <mergeCell ref="F79:J79"/>
    <mergeCell ref="L79:AF79"/>
    <mergeCell ref="F80:J80"/>
    <mergeCell ref="L80:AF80"/>
    <mergeCell ref="L81:AF81"/>
    <mergeCell ref="F81:J81"/>
    <mergeCell ref="L82:AF82"/>
    <mergeCell ref="F82:J82"/>
    <mergeCell ref="L83:AF83"/>
    <mergeCell ref="F83:J83"/>
    <mergeCell ref="K74:AF74"/>
    <mergeCell ref="E74:I74"/>
    <mergeCell ref="D75:H75"/>
    <mergeCell ref="J75:AF75"/>
    <mergeCell ref="K76:AF76"/>
    <mergeCell ref="E76:I76"/>
    <mergeCell ref="E77:I77"/>
    <mergeCell ref="K77:AF77"/>
    <mergeCell ref="F78:J78"/>
    <mergeCell ref="L78:AF78"/>
    <mergeCell ref="L69:AF69"/>
    <mergeCell ref="F69:J69"/>
    <mergeCell ref="L70:AF70"/>
    <mergeCell ref="F70:J70"/>
    <mergeCell ref="L71:AF71"/>
    <mergeCell ref="F71:J71"/>
    <mergeCell ref="L72:AF72"/>
    <mergeCell ref="F72:J72"/>
    <mergeCell ref="F73:J73"/>
    <mergeCell ref="L73:AF73"/>
    <mergeCell ref="K64:AF64"/>
    <mergeCell ref="E64:I64"/>
    <mergeCell ref="D65:H65"/>
    <mergeCell ref="J65:AF65"/>
    <mergeCell ref="K66:AF66"/>
    <mergeCell ref="E66:I66"/>
    <mergeCell ref="K67:AF67"/>
    <mergeCell ref="E67:I67"/>
    <mergeCell ref="L68:AF68"/>
    <mergeCell ref="F68:J68"/>
    <mergeCell ref="F63:J63"/>
    <mergeCell ref="L63:AF63"/>
    <mergeCell ref="AM47:AN47"/>
    <mergeCell ref="AM49:AP49"/>
    <mergeCell ref="AS49:AT51"/>
    <mergeCell ref="AM50:AP50"/>
    <mergeCell ref="AN52:AP52"/>
    <mergeCell ref="AG52:AM52"/>
    <mergeCell ref="AN55:AP55"/>
    <mergeCell ref="AG55:AM55"/>
    <mergeCell ref="AG56:AM56"/>
    <mergeCell ref="AN56:AP56"/>
    <mergeCell ref="AN57:AP57"/>
    <mergeCell ref="AG57:AM57"/>
    <mergeCell ref="AN58:AP58"/>
    <mergeCell ref="AG58:AM58"/>
    <mergeCell ref="AG59:AM59"/>
    <mergeCell ref="AN59:AP59"/>
    <mergeCell ref="AG60:AM60"/>
    <mergeCell ref="AN60:AP60"/>
    <mergeCell ref="AG54:AM54"/>
    <mergeCell ref="AN54:AP54"/>
    <mergeCell ref="AN93:AP93"/>
    <mergeCell ref="AG93:AM93"/>
    <mergeCell ref="AN94:AP94"/>
    <mergeCell ref="AG94:AM94"/>
    <mergeCell ref="AN95:AP95"/>
    <mergeCell ref="AG95:AM95"/>
    <mergeCell ref="L45:AO45"/>
    <mergeCell ref="C52:G52"/>
    <mergeCell ref="I52:AF52"/>
    <mergeCell ref="J55:AF55"/>
    <mergeCell ref="D55:H55"/>
    <mergeCell ref="K56:AF56"/>
    <mergeCell ref="E56:I56"/>
    <mergeCell ref="K57:AF57"/>
    <mergeCell ref="E57:I57"/>
    <mergeCell ref="F58:J58"/>
    <mergeCell ref="L58:AF58"/>
    <mergeCell ref="L59:AF59"/>
    <mergeCell ref="F59:J59"/>
    <mergeCell ref="L60:AF60"/>
    <mergeCell ref="F60:J60"/>
    <mergeCell ref="L61:AF61"/>
    <mergeCell ref="F61:J61"/>
    <mergeCell ref="F62:J62"/>
    <mergeCell ref="AN88:AP88"/>
    <mergeCell ref="AG88:AM88"/>
    <mergeCell ref="AN89:AP89"/>
    <mergeCell ref="AG89:AM89"/>
    <mergeCell ref="AN90:AP90"/>
    <mergeCell ref="AG90:AM90"/>
    <mergeCell ref="AN91:AP91"/>
    <mergeCell ref="AG91:AM91"/>
    <mergeCell ref="AN92:AP92"/>
    <mergeCell ref="AG92:AM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N82:AP82"/>
    <mergeCell ref="AG82:AM82"/>
    <mergeCell ref="AG73:AM73"/>
    <mergeCell ref="AN73:AP73"/>
    <mergeCell ref="AN74:AP74"/>
    <mergeCell ref="AG74:AM74"/>
    <mergeCell ref="AG75:AM75"/>
    <mergeCell ref="AN75:AP75"/>
    <mergeCell ref="AN76:AP76"/>
    <mergeCell ref="AG76:AM76"/>
    <mergeCell ref="AN77:AP77"/>
    <mergeCell ref="AG77:AM77"/>
    <mergeCell ref="AG68:AM68"/>
    <mergeCell ref="AN68:AP68"/>
    <mergeCell ref="AG69:AM69"/>
    <mergeCell ref="AN69:AP69"/>
    <mergeCell ref="AN70:AP70"/>
    <mergeCell ref="AG70:AM70"/>
    <mergeCell ref="AN71:AP71"/>
    <mergeCell ref="AG71:AM71"/>
    <mergeCell ref="AG72:AM72"/>
    <mergeCell ref="AN72:AP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D.1.1A - Architektonicko ...'!C2" display="/" xr:uid="{00000000-0004-0000-0000-000000000000}"/>
    <hyperlink ref="A58" location="'D.1.4.1A - Zdravotně tech...'!C2" display="/" xr:uid="{00000000-0004-0000-0000-000001000000}"/>
    <hyperlink ref="A59" location="'D.1.4.2A - Vytápění'!C2" display="/" xr:uid="{00000000-0004-0000-0000-000002000000}"/>
    <hyperlink ref="A60" location="'D.1.4.3A - Elektroinstala...'!C2" display="/" xr:uid="{00000000-0004-0000-0000-000003000000}"/>
    <hyperlink ref="A61" location="'D.1.4.4A - Elektroinstala...'!C2" display="/" xr:uid="{00000000-0004-0000-0000-000004000000}"/>
    <hyperlink ref="A62" location="'D.1.4.5A - Vzduchotechnika'!C2" display="/" xr:uid="{00000000-0004-0000-0000-000005000000}"/>
    <hyperlink ref="A63" location="'D.1.4.6A - Fotovoltaická ...'!C2" display="/" xr:uid="{00000000-0004-0000-0000-000006000000}"/>
    <hyperlink ref="A64" location="'D.1.5A - Interiér'!C2" display="/" xr:uid="{00000000-0004-0000-0000-000007000000}"/>
    <hyperlink ref="A66" location="'D.1.1B - Architektonicko ...'!C2" display="/" xr:uid="{00000000-0004-0000-0000-000008000000}"/>
    <hyperlink ref="A68" location="'D.1.4.1B - Zdravotně tech...'!C2" display="/" xr:uid="{00000000-0004-0000-0000-000009000000}"/>
    <hyperlink ref="A69" location="'D.1.4.2B - Vytápění'!C2" display="/" xr:uid="{00000000-0004-0000-0000-00000A000000}"/>
    <hyperlink ref="A70" location="'D.1.4.3B - Elektroinstala...'!C2" display="/" xr:uid="{00000000-0004-0000-0000-00000B000000}"/>
    <hyperlink ref="A71" location="'D.1.4.4B - Elektroinstala...'!C2" display="/" xr:uid="{00000000-0004-0000-0000-00000C000000}"/>
    <hyperlink ref="A72" location="'D.1.4.5B - Vzduchotechnika'!C2" display="/" xr:uid="{00000000-0004-0000-0000-00000D000000}"/>
    <hyperlink ref="A73" location="'D.1.4.6B - Fotovoltaická ...'!C2" display="/" xr:uid="{00000000-0004-0000-0000-00000E000000}"/>
    <hyperlink ref="A74" location="'D.1.5B - Interiér'!C2" display="/" xr:uid="{00000000-0004-0000-0000-00000F000000}"/>
    <hyperlink ref="A76" location="'D.1.1C - Architektonicko ...'!C2" display="/" xr:uid="{00000000-0004-0000-0000-000010000000}"/>
    <hyperlink ref="A78" location="'D.1.4.1C - Zdravotně tech...'!C2" display="/" xr:uid="{00000000-0004-0000-0000-000011000000}"/>
    <hyperlink ref="A79" location="'D.1.4.2C - Vytápění'!C2" display="/" xr:uid="{00000000-0004-0000-0000-000012000000}"/>
    <hyperlink ref="A80" location="'D.1.4.3C - Elektroinstala...'!C2" display="/" xr:uid="{00000000-0004-0000-0000-000013000000}"/>
    <hyperlink ref="A81" location="'D.1.4.4C - Elektroinstala...'!C2" display="/" xr:uid="{00000000-0004-0000-0000-000014000000}"/>
    <hyperlink ref="A82" location="'D.1.4.5C - Vzduchotechnika'!C2" display="/" xr:uid="{00000000-0004-0000-0000-000015000000}"/>
    <hyperlink ref="A83" location="'D.1.4.6C - Fotovoltaická ...'!C2" display="/" xr:uid="{00000000-0004-0000-0000-000016000000}"/>
    <hyperlink ref="A84" location="'D.1.5C - Interiér'!C2" display="/" xr:uid="{00000000-0004-0000-0000-000017000000}"/>
    <hyperlink ref="A85" location="'SO06 - Zahradní altán'!C2" display="/" xr:uid="{00000000-0004-0000-0000-000018000000}"/>
    <hyperlink ref="A86" location="'SO07 - Zpevněné plochy ve...'!C2" display="/" xr:uid="{00000000-0004-0000-0000-000019000000}"/>
    <hyperlink ref="A87" location="'SO08 - Sadové úpravy, cho...'!C2" display="/" xr:uid="{00000000-0004-0000-0000-00001A000000}"/>
    <hyperlink ref="A88" location="'IO.01 - Venkovní vedení s...'!C2" display="/" xr:uid="{00000000-0004-0000-0000-00001B000000}"/>
    <hyperlink ref="A89" location="'IO.02 - Elektro přípojka ...'!C2" display="/" xr:uid="{00000000-0004-0000-0000-00001C000000}"/>
    <hyperlink ref="A90" location="'IO.03 - Vodovodní přípojk...'!C2" display="/" xr:uid="{00000000-0004-0000-0000-00001D000000}"/>
    <hyperlink ref="A91" location="'IO.04 - Jednotná kanaliza...'!C2" display="/" xr:uid="{00000000-0004-0000-0000-00001E000000}"/>
    <hyperlink ref="A92" location="'IO.05 - Dešťová kanalizač...'!C2" display="/" xr:uid="{00000000-0004-0000-0000-00001F000000}"/>
    <hyperlink ref="A93" location="'IO.08 - Přeložka podzemní...'!C2" display="/" xr:uid="{00000000-0004-0000-0000-000020000000}"/>
    <hyperlink ref="A94" location="'G - Gastrotechnologie'!C2" display="/" xr:uid="{00000000-0004-0000-0000-000021000000}"/>
    <hyperlink ref="A95" location="'VRN - Vedlejší rozpočtové...'!C2" display="/" xr:uid="{00000000-0004-0000-00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8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91</v>
      </c>
      <c r="AZ2" s="91" t="s">
        <v>193</v>
      </c>
      <c r="BA2" s="91" t="s">
        <v>194</v>
      </c>
      <c r="BB2" s="91" t="s">
        <v>195</v>
      </c>
      <c r="BC2" s="91" t="s">
        <v>196</v>
      </c>
      <c r="BD2" s="91" t="s">
        <v>90</v>
      </c>
    </row>
    <row r="3" spans="2:56" ht="6.95" customHeight="1">
      <c r="B3" s="19"/>
      <c r="C3" s="20"/>
      <c r="D3" s="20"/>
      <c r="E3" s="20"/>
      <c r="F3" s="20"/>
      <c r="G3" s="20"/>
      <c r="H3" s="20"/>
      <c r="I3" s="20"/>
      <c r="J3" s="20"/>
      <c r="K3" s="20"/>
      <c r="L3" s="21"/>
      <c r="AT3" s="18" t="s">
        <v>84</v>
      </c>
      <c r="AZ3" s="91" t="s">
        <v>197</v>
      </c>
      <c r="BA3" s="91" t="s">
        <v>198</v>
      </c>
      <c r="BB3" s="91" t="s">
        <v>195</v>
      </c>
      <c r="BC3" s="91" t="s">
        <v>199</v>
      </c>
      <c r="BD3" s="91" t="s">
        <v>90</v>
      </c>
    </row>
    <row r="4" spans="2:56" ht="24.95" customHeight="1">
      <c r="B4" s="21"/>
      <c r="D4" s="22" t="s">
        <v>200</v>
      </c>
      <c r="L4" s="21"/>
      <c r="M4" s="92" t="s">
        <v>10</v>
      </c>
      <c r="AT4" s="18" t="s">
        <v>4</v>
      </c>
      <c r="AZ4" s="91" t="s">
        <v>201</v>
      </c>
      <c r="BA4" s="91" t="s">
        <v>202</v>
      </c>
      <c r="BB4" s="91" t="s">
        <v>195</v>
      </c>
      <c r="BC4" s="91" t="s">
        <v>203</v>
      </c>
      <c r="BD4" s="91" t="s">
        <v>90</v>
      </c>
    </row>
    <row r="5" spans="2:56" ht="6.95" customHeight="1">
      <c r="B5" s="21"/>
      <c r="L5" s="21"/>
      <c r="AZ5" s="91" t="s">
        <v>204</v>
      </c>
      <c r="BA5" s="91" t="s">
        <v>205</v>
      </c>
      <c r="BB5" s="91" t="s">
        <v>195</v>
      </c>
      <c r="BC5" s="91" t="s">
        <v>206</v>
      </c>
      <c r="BD5" s="91" t="s">
        <v>90</v>
      </c>
    </row>
    <row r="6" spans="2:56" ht="12" customHeight="1">
      <c r="B6" s="21"/>
      <c r="D6" s="28" t="s">
        <v>16</v>
      </c>
      <c r="L6" s="21"/>
      <c r="AZ6" s="91" t="s">
        <v>207</v>
      </c>
      <c r="BA6" s="91" t="s">
        <v>208</v>
      </c>
      <c r="BB6" s="91" t="s">
        <v>209</v>
      </c>
      <c r="BC6" s="91" t="s">
        <v>210</v>
      </c>
      <c r="BD6" s="91" t="s">
        <v>90</v>
      </c>
    </row>
    <row r="7" spans="2:56" ht="16.5" customHeight="1">
      <c r="B7" s="21"/>
      <c r="E7" s="341" t="str">
        <f>'Rekapitulace stavby'!K6</f>
        <v>Domov se zvláštním režimem Račín, Kroměříž</v>
      </c>
      <c r="F7" s="342"/>
      <c r="G7" s="342"/>
      <c r="H7" s="342"/>
      <c r="L7" s="21"/>
      <c r="AZ7" s="91" t="s">
        <v>211</v>
      </c>
      <c r="BA7" s="91" t="s">
        <v>212</v>
      </c>
      <c r="BB7" s="91" t="s">
        <v>209</v>
      </c>
      <c r="BC7" s="91" t="s">
        <v>213</v>
      </c>
      <c r="BD7" s="91" t="s">
        <v>90</v>
      </c>
    </row>
    <row r="8" spans="2:56" ht="12" customHeight="1">
      <c r="B8" s="21"/>
      <c r="D8" s="28" t="s">
        <v>214</v>
      </c>
      <c r="L8" s="21"/>
      <c r="AZ8" s="91" t="s">
        <v>215</v>
      </c>
      <c r="BA8" s="91" t="s">
        <v>216</v>
      </c>
      <c r="BB8" s="91" t="s">
        <v>195</v>
      </c>
      <c r="BC8" s="91" t="s">
        <v>217</v>
      </c>
      <c r="BD8" s="91" t="s">
        <v>90</v>
      </c>
    </row>
    <row r="9" spans="2:56" s="1" customFormat="1" ht="16.5" customHeight="1">
      <c r="B9" s="33"/>
      <c r="E9" s="341" t="s">
        <v>218</v>
      </c>
      <c r="F9" s="343"/>
      <c r="G9" s="343"/>
      <c r="H9" s="343"/>
      <c r="L9" s="33"/>
      <c r="AZ9" s="91" t="s">
        <v>219</v>
      </c>
      <c r="BA9" s="91" t="s">
        <v>220</v>
      </c>
      <c r="BB9" s="91" t="s">
        <v>195</v>
      </c>
      <c r="BC9" s="91" t="s">
        <v>221</v>
      </c>
      <c r="BD9" s="91" t="s">
        <v>90</v>
      </c>
    </row>
    <row r="10" spans="2:56" s="1" customFormat="1" ht="12" customHeight="1">
      <c r="B10" s="33"/>
      <c r="D10" s="28" t="s">
        <v>222</v>
      </c>
      <c r="L10" s="33"/>
      <c r="AZ10" s="91" t="s">
        <v>223</v>
      </c>
      <c r="BA10" s="91" t="s">
        <v>223</v>
      </c>
      <c r="BB10" s="91" t="s">
        <v>195</v>
      </c>
      <c r="BC10" s="91" t="s">
        <v>224</v>
      </c>
      <c r="BD10" s="91" t="s">
        <v>90</v>
      </c>
    </row>
    <row r="11" spans="2:56" s="1" customFormat="1" ht="16.5" customHeight="1">
      <c r="B11" s="33"/>
      <c r="E11" s="324" t="s">
        <v>225</v>
      </c>
      <c r="F11" s="343"/>
      <c r="G11" s="343"/>
      <c r="H11" s="343"/>
      <c r="L11" s="33"/>
      <c r="AZ11" s="91" t="s">
        <v>226</v>
      </c>
      <c r="BA11" s="91" t="s">
        <v>227</v>
      </c>
      <c r="BB11" s="91" t="s">
        <v>195</v>
      </c>
      <c r="BC11" s="91" t="s">
        <v>228</v>
      </c>
      <c r="BD11" s="91" t="s">
        <v>90</v>
      </c>
    </row>
    <row r="12" spans="2:56" s="1" customFormat="1" ht="11.25">
      <c r="B12" s="33"/>
      <c r="L12" s="33"/>
      <c r="AZ12" s="91" t="s">
        <v>229</v>
      </c>
      <c r="BA12" s="91" t="s">
        <v>227</v>
      </c>
      <c r="BB12" s="91" t="s">
        <v>195</v>
      </c>
      <c r="BC12" s="91" t="s">
        <v>230</v>
      </c>
      <c r="BD12" s="91" t="s">
        <v>90</v>
      </c>
    </row>
    <row r="13" spans="2:56" s="1" customFormat="1" ht="12" customHeight="1">
      <c r="B13" s="33"/>
      <c r="D13" s="28" t="s">
        <v>18</v>
      </c>
      <c r="F13" s="26" t="s">
        <v>19</v>
      </c>
      <c r="I13" s="28" t="s">
        <v>20</v>
      </c>
      <c r="J13" s="26" t="s">
        <v>19</v>
      </c>
      <c r="L13" s="33"/>
      <c r="AZ13" s="91" t="s">
        <v>231</v>
      </c>
      <c r="BA13" s="91" t="s">
        <v>231</v>
      </c>
      <c r="BB13" s="91" t="s">
        <v>195</v>
      </c>
      <c r="BC13" s="91" t="s">
        <v>232</v>
      </c>
      <c r="BD13" s="91" t="s">
        <v>90</v>
      </c>
    </row>
    <row r="14" spans="2:56" s="1" customFormat="1" ht="12" customHeight="1">
      <c r="B14" s="33"/>
      <c r="D14" s="28" t="s">
        <v>21</v>
      </c>
      <c r="F14" s="26" t="s">
        <v>22</v>
      </c>
      <c r="I14" s="28" t="s">
        <v>23</v>
      </c>
      <c r="J14" s="50">
        <f>'Rekapitulace stavby'!AN8</f>
        <v>45460</v>
      </c>
      <c r="L14" s="33"/>
      <c r="AZ14" s="91" t="s">
        <v>233</v>
      </c>
      <c r="BA14" s="91" t="s">
        <v>234</v>
      </c>
      <c r="BB14" s="91" t="s">
        <v>235</v>
      </c>
      <c r="BC14" s="91" t="s">
        <v>236</v>
      </c>
      <c r="BD14" s="91" t="s">
        <v>90</v>
      </c>
    </row>
    <row r="15" spans="2:56" s="1" customFormat="1" ht="10.9" customHeight="1">
      <c r="B15" s="33"/>
      <c r="L15" s="33"/>
      <c r="AZ15" s="91" t="s">
        <v>237</v>
      </c>
      <c r="BA15" s="91" t="s">
        <v>238</v>
      </c>
      <c r="BB15" s="91" t="s">
        <v>195</v>
      </c>
      <c r="BC15" s="91" t="s">
        <v>239</v>
      </c>
      <c r="BD15" s="91" t="s">
        <v>90</v>
      </c>
    </row>
    <row r="16" spans="2:56" s="1" customFormat="1" ht="12" customHeight="1">
      <c r="B16" s="33"/>
      <c r="D16" s="28" t="s">
        <v>24</v>
      </c>
      <c r="I16" s="28" t="s">
        <v>25</v>
      </c>
      <c r="J16" s="26" t="s">
        <v>26</v>
      </c>
      <c r="L16" s="33"/>
      <c r="AZ16" s="91" t="s">
        <v>240</v>
      </c>
      <c r="BA16" s="91" t="s">
        <v>241</v>
      </c>
      <c r="BB16" s="91" t="s">
        <v>195</v>
      </c>
      <c r="BC16" s="91" t="s">
        <v>242</v>
      </c>
      <c r="BD16" s="91" t="s">
        <v>90</v>
      </c>
    </row>
    <row r="17" spans="2:56" s="1" customFormat="1" ht="18" customHeight="1">
      <c r="B17" s="33"/>
      <c r="E17" s="26" t="s">
        <v>27</v>
      </c>
      <c r="I17" s="28" t="s">
        <v>28</v>
      </c>
      <c r="J17" s="26" t="s">
        <v>29</v>
      </c>
      <c r="L17" s="33"/>
      <c r="AZ17" s="91" t="s">
        <v>243</v>
      </c>
      <c r="BA17" s="91" t="s">
        <v>244</v>
      </c>
      <c r="BB17" s="91" t="s">
        <v>235</v>
      </c>
      <c r="BC17" s="91" t="s">
        <v>245</v>
      </c>
      <c r="BD17" s="91" t="s">
        <v>90</v>
      </c>
    </row>
    <row r="18" spans="2:56" s="1" customFormat="1" ht="6.95" customHeight="1">
      <c r="B18" s="33"/>
      <c r="L18" s="33"/>
      <c r="AZ18" s="91" t="s">
        <v>246</v>
      </c>
      <c r="BA18" s="91" t="s">
        <v>247</v>
      </c>
      <c r="BB18" s="91" t="s">
        <v>235</v>
      </c>
      <c r="BC18" s="91" t="s">
        <v>248</v>
      </c>
      <c r="BD18" s="91" t="s">
        <v>90</v>
      </c>
    </row>
    <row r="19" spans="2:56" s="1" customFormat="1" ht="12" customHeight="1">
      <c r="B19" s="33"/>
      <c r="D19" s="28" t="s">
        <v>30</v>
      </c>
      <c r="I19" s="28" t="s">
        <v>25</v>
      </c>
      <c r="J19" s="29" t="str">
        <f>'Rekapitulace stavby'!AN13</f>
        <v>Vyplň údaj</v>
      </c>
      <c r="L19" s="33"/>
      <c r="AZ19" s="91" t="s">
        <v>249</v>
      </c>
      <c r="BA19" s="91" t="s">
        <v>250</v>
      </c>
      <c r="BB19" s="91" t="s">
        <v>235</v>
      </c>
      <c r="BC19" s="91" t="s">
        <v>251</v>
      </c>
      <c r="BD19" s="91" t="s">
        <v>90</v>
      </c>
    </row>
    <row r="20" spans="2:56" s="1" customFormat="1" ht="18" customHeight="1">
      <c r="B20" s="33"/>
      <c r="E20" s="344" t="str">
        <f>'Rekapitulace stavby'!E14</f>
        <v>Vyplň údaj</v>
      </c>
      <c r="F20" s="302"/>
      <c r="G20" s="302"/>
      <c r="H20" s="302"/>
      <c r="I20" s="28" t="s">
        <v>28</v>
      </c>
      <c r="J20" s="29" t="str">
        <f>'Rekapitulace stavby'!AN14</f>
        <v>Vyplň údaj</v>
      </c>
      <c r="L20" s="33"/>
      <c r="AZ20" s="91" t="s">
        <v>252</v>
      </c>
      <c r="BA20" s="91" t="s">
        <v>253</v>
      </c>
      <c r="BB20" s="91" t="s">
        <v>235</v>
      </c>
      <c r="BC20" s="91" t="s">
        <v>254</v>
      </c>
      <c r="BD20" s="91" t="s">
        <v>90</v>
      </c>
    </row>
    <row r="21" spans="2:56" s="1" customFormat="1" ht="6.95" customHeight="1">
      <c r="B21" s="33"/>
      <c r="L21" s="33"/>
      <c r="AZ21" s="91" t="s">
        <v>255</v>
      </c>
      <c r="BA21" s="91" t="s">
        <v>255</v>
      </c>
      <c r="BB21" s="91" t="s">
        <v>235</v>
      </c>
      <c r="BC21" s="91" t="s">
        <v>245</v>
      </c>
      <c r="BD21" s="91" t="s">
        <v>90</v>
      </c>
    </row>
    <row r="22" spans="2:56" s="1" customFormat="1" ht="12" customHeight="1">
      <c r="B22" s="33"/>
      <c r="D22" s="28" t="s">
        <v>32</v>
      </c>
      <c r="I22" s="28" t="s">
        <v>25</v>
      </c>
      <c r="J22" s="26" t="s">
        <v>33</v>
      </c>
      <c r="L22" s="33"/>
      <c r="AZ22" s="91" t="s">
        <v>256</v>
      </c>
      <c r="BA22" s="91" t="s">
        <v>257</v>
      </c>
      <c r="BB22" s="91" t="s">
        <v>195</v>
      </c>
      <c r="BC22" s="91" t="s">
        <v>258</v>
      </c>
      <c r="BD22" s="91" t="s">
        <v>90</v>
      </c>
    </row>
    <row r="23" spans="2:56" s="1" customFormat="1" ht="18" customHeight="1">
      <c r="B23" s="33"/>
      <c r="E23" s="26" t="s">
        <v>34</v>
      </c>
      <c r="I23" s="28" t="s">
        <v>28</v>
      </c>
      <c r="J23" s="26" t="s">
        <v>35</v>
      </c>
      <c r="L23" s="33"/>
      <c r="AZ23" s="91" t="s">
        <v>259</v>
      </c>
      <c r="BA23" s="91" t="s">
        <v>260</v>
      </c>
      <c r="BB23" s="91" t="s">
        <v>195</v>
      </c>
      <c r="BC23" s="91" t="s">
        <v>261</v>
      </c>
      <c r="BD23" s="91" t="s">
        <v>90</v>
      </c>
    </row>
    <row r="24" spans="2:56" s="1" customFormat="1" ht="6.95" customHeight="1">
      <c r="B24" s="33"/>
      <c r="L24" s="33"/>
      <c r="AZ24" s="91" t="s">
        <v>262</v>
      </c>
      <c r="BA24" s="91" t="s">
        <v>262</v>
      </c>
      <c r="BB24" s="91" t="s">
        <v>195</v>
      </c>
      <c r="BC24" s="91" t="s">
        <v>263</v>
      </c>
      <c r="BD24" s="91" t="s">
        <v>90</v>
      </c>
    </row>
    <row r="25" spans="2:56" s="1" customFormat="1" ht="12" customHeight="1">
      <c r="B25" s="33"/>
      <c r="D25" s="28" t="s">
        <v>37</v>
      </c>
      <c r="I25" s="28" t="s">
        <v>25</v>
      </c>
      <c r="J25" s="26" t="s">
        <v>38</v>
      </c>
      <c r="L25" s="33"/>
      <c r="AZ25" s="91" t="s">
        <v>264</v>
      </c>
      <c r="BA25" s="91" t="s">
        <v>265</v>
      </c>
      <c r="BB25" s="91" t="s">
        <v>235</v>
      </c>
      <c r="BC25" s="91" t="s">
        <v>266</v>
      </c>
      <c r="BD25" s="91" t="s">
        <v>90</v>
      </c>
    </row>
    <row r="26" spans="2:56" s="1" customFormat="1" ht="18" customHeight="1">
      <c r="B26" s="33"/>
      <c r="E26" s="26" t="s">
        <v>39</v>
      </c>
      <c r="I26" s="28" t="s">
        <v>28</v>
      </c>
      <c r="J26" s="26" t="s">
        <v>40</v>
      </c>
      <c r="L26" s="33"/>
      <c r="AZ26" s="91" t="s">
        <v>267</v>
      </c>
      <c r="BA26" s="91" t="s">
        <v>268</v>
      </c>
      <c r="BB26" s="91" t="s">
        <v>235</v>
      </c>
      <c r="BC26" s="91" t="s">
        <v>269</v>
      </c>
      <c r="BD26" s="91" t="s">
        <v>90</v>
      </c>
    </row>
    <row r="27" spans="2:56" s="1" customFormat="1" ht="6.95" customHeight="1">
      <c r="B27" s="33"/>
      <c r="L27" s="33"/>
      <c r="AZ27" s="91" t="s">
        <v>270</v>
      </c>
      <c r="BA27" s="91" t="s">
        <v>271</v>
      </c>
      <c r="BB27" s="91" t="s">
        <v>209</v>
      </c>
      <c r="BC27" s="91" t="s">
        <v>272</v>
      </c>
      <c r="BD27" s="91" t="s">
        <v>90</v>
      </c>
    </row>
    <row r="28" spans="2:56" s="1" customFormat="1" ht="12" customHeight="1">
      <c r="B28" s="33"/>
      <c r="D28" s="28" t="s">
        <v>41</v>
      </c>
      <c r="L28" s="33"/>
      <c r="AZ28" s="91" t="s">
        <v>273</v>
      </c>
      <c r="BA28" s="91" t="s">
        <v>274</v>
      </c>
      <c r="BB28" s="91" t="s">
        <v>209</v>
      </c>
      <c r="BC28" s="91" t="s">
        <v>275</v>
      </c>
      <c r="BD28" s="91" t="s">
        <v>90</v>
      </c>
    </row>
    <row r="29" spans="2:56" s="7" customFormat="1" ht="16.5" customHeight="1">
      <c r="B29" s="93"/>
      <c r="E29" s="307" t="s">
        <v>19</v>
      </c>
      <c r="F29" s="307"/>
      <c r="G29" s="307"/>
      <c r="H29" s="307"/>
      <c r="L29" s="93"/>
      <c r="AZ29" s="94" t="s">
        <v>276</v>
      </c>
      <c r="BA29" s="94" t="s">
        <v>276</v>
      </c>
      <c r="BB29" s="94" t="s">
        <v>195</v>
      </c>
      <c r="BC29" s="94" t="s">
        <v>277</v>
      </c>
      <c r="BD29" s="94" t="s">
        <v>90</v>
      </c>
    </row>
    <row r="30" spans="2:56" s="1" customFormat="1" ht="6.95" customHeight="1">
      <c r="B30" s="33"/>
      <c r="L30" s="33"/>
      <c r="AZ30" s="91" t="s">
        <v>278</v>
      </c>
      <c r="BA30" s="91" t="s">
        <v>279</v>
      </c>
      <c r="BB30" s="91" t="s">
        <v>195</v>
      </c>
      <c r="BC30" s="91" t="s">
        <v>280</v>
      </c>
      <c r="BD30" s="91" t="s">
        <v>90</v>
      </c>
    </row>
    <row r="31" spans="2:56" s="1" customFormat="1" ht="6.95" customHeight="1">
      <c r="B31" s="33"/>
      <c r="D31" s="51"/>
      <c r="E31" s="51"/>
      <c r="F31" s="51"/>
      <c r="G31" s="51"/>
      <c r="H31" s="51"/>
      <c r="I31" s="51"/>
      <c r="J31" s="51"/>
      <c r="K31" s="51"/>
      <c r="L31" s="33"/>
      <c r="AZ31" s="91" t="s">
        <v>281</v>
      </c>
      <c r="BA31" s="91" t="s">
        <v>282</v>
      </c>
      <c r="BB31" s="91" t="s">
        <v>195</v>
      </c>
      <c r="BC31" s="91" t="s">
        <v>283</v>
      </c>
      <c r="BD31" s="91" t="s">
        <v>90</v>
      </c>
    </row>
    <row r="32" spans="2:56" s="1" customFormat="1" ht="25.35" customHeight="1">
      <c r="B32" s="33"/>
      <c r="D32" s="95" t="s">
        <v>43</v>
      </c>
      <c r="J32" s="64">
        <f>ROUND(J114, 2)</f>
        <v>0</v>
      </c>
      <c r="L32" s="33"/>
      <c r="AZ32" s="91" t="s">
        <v>284</v>
      </c>
      <c r="BA32" s="91" t="s">
        <v>285</v>
      </c>
      <c r="BB32" s="91" t="s">
        <v>195</v>
      </c>
      <c r="BC32" s="91" t="s">
        <v>286</v>
      </c>
      <c r="BD32" s="91" t="s">
        <v>90</v>
      </c>
    </row>
    <row r="33" spans="2:56" s="1" customFormat="1" ht="6.95" customHeight="1">
      <c r="B33" s="33"/>
      <c r="D33" s="51"/>
      <c r="E33" s="51"/>
      <c r="F33" s="51"/>
      <c r="G33" s="51"/>
      <c r="H33" s="51"/>
      <c r="I33" s="51"/>
      <c r="J33" s="51"/>
      <c r="K33" s="51"/>
      <c r="L33" s="33"/>
      <c r="AZ33" s="91" t="s">
        <v>287</v>
      </c>
      <c r="BA33" s="91" t="s">
        <v>288</v>
      </c>
      <c r="BB33" s="91" t="s">
        <v>195</v>
      </c>
      <c r="BC33" s="91" t="s">
        <v>289</v>
      </c>
      <c r="BD33" s="91" t="s">
        <v>90</v>
      </c>
    </row>
    <row r="34" spans="2:56" s="1" customFormat="1" ht="14.45" customHeight="1">
      <c r="B34" s="33"/>
      <c r="F34" s="36" t="s">
        <v>45</v>
      </c>
      <c r="I34" s="36" t="s">
        <v>44</v>
      </c>
      <c r="J34" s="36" t="s">
        <v>46</v>
      </c>
      <c r="L34" s="33"/>
      <c r="AZ34" s="91" t="s">
        <v>290</v>
      </c>
      <c r="BA34" s="91" t="s">
        <v>291</v>
      </c>
      <c r="BB34" s="91" t="s">
        <v>195</v>
      </c>
      <c r="BC34" s="91" t="s">
        <v>292</v>
      </c>
      <c r="BD34" s="91" t="s">
        <v>90</v>
      </c>
    </row>
    <row r="35" spans="2:56" s="1" customFormat="1" ht="14.45" customHeight="1">
      <c r="B35" s="33"/>
      <c r="D35" s="53" t="s">
        <v>47</v>
      </c>
      <c r="E35" s="28" t="s">
        <v>48</v>
      </c>
      <c r="F35" s="84">
        <f>ROUND((SUM(BE114:BE2826)),  2)</f>
        <v>0</v>
      </c>
      <c r="I35" s="96">
        <v>0.21</v>
      </c>
      <c r="J35" s="84">
        <f>ROUND(((SUM(BE114:BE2826))*I35),  2)</f>
        <v>0</v>
      </c>
      <c r="L35" s="33"/>
      <c r="AZ35" s="91" t="s">
        <v>293</v>
      </c>
      <c r="BA35" s="91" t="s">
        <v>294</v>
      </c>
      <c r="BB35" s="91" t="s">
        <v>195</v>
      </c>
      <c r="BC35" s="91" t="s">
        <v>295</v>
      </c>
      <c r="BD35" s="91" t="s">
        <v>90</v>
      </c>
    </row>
    <row r="36" spans="2:56" s="1" customFormat="1" ht="14.45" customHeight="1">
      <c r="B36" s="33"/>
      <c r="E36" s="28" t="s">
        <v>49</v>
      </c>
      <c r="F36" s="84">
        <f>ROUND((SUM(BF114:BF2826)),  2)</f>
        <v>0</v>
      </c>
      <c r="I36" s="96">
        <v>0.12</v>
      </c>
      <c r="J36" s="84">
        <f>ROUND(((SUM(BF114:BF2826))*I36),  2)</f>
        <v>0</v>
      </c>
      <c r="L36" s="33"/>
      <c r="AZ36" s="91" t="s">
        <v>296</v>
      </c>
      <c r="BA36" s="91" t="s">
        <v>297</v>
      </c>
      <c r="BB36" s="91" t="s">
        <v>195</v>
      </c>
      <c r="BC36" s="91" t="s">
        <v>298</v>
      </c>
      <c r="BD36" s="91" t="s">
        <v>90</v>
      </c>
    </row>
    <row r="37" spans="2:56" s="1" customFormat="1" ht="14.45" hidden="1" customHeight="1">
      <c r="B37" s="33"/>
      <c r="E37" s="28" t="s">
        <v>50</v>
      </c>
      <c r="F37" s="84">
        <f>ROUND((SUM(BG114:BG2826)),  2)</f>
        <v>0</v>
      </c>
      <c r="I37" s="96">
        <v>0.21</v>
      </c>
      <c r="J37" s="84">
        <f>0</f>
        <v>0</v>
      </c>
      <c r="L37" s="33"/>
      <c r="AZ37" s="91" t="s">
        <v>299</v>
      </c>
      <c r="BA37" s="91" t="s">
        <v>300</v>
      </c>
      <c r="BB37" s="91" t="s">
        <v>195</v>
      </c>
      <c r="BC37" s="91" t="s">
        <v>301</v>
      </c>
      <c r="BD37" s="91" t="s">
        <v>90</v>
      </c>
    </row>
    <row r="38" spans="2:56" s="1" customFormat="1" ht="14.45" hidden="1" customHeight="1">
      <c r="B38" s="33"/>
      <c r="E38" s="28" t="s">
        <v>51</v>
      </c>
      <c r="F38" s="84">
        <f>ROUND((SUM(BH114:BH2826)),  2)</f>
        <v>0</v>
      </c>
      <c r="I38" s="96">
        <v>0.12</v>
      </c>
      <c r="J38" s="84">
        <f>0</f>
        <v>0</v>
      </c>
      <c r="L38" s="33"/>
      <c r="AZ38" s="91" t="s">
        <v>302</v>
      </c>
      <c r="BA38" s="91" t="s">
        <v>303</v>
      </c>
      <c r="BB38" s="91" t="s">
        <v>209</v>
      </c>
      <c r="BC38" s="91" t="s">
        <v>272</v>
      </c>
      <c r="BD38" s="91" t="s">
        <v>90</v>
      </c>
    </row>
    <row r="39" spans="2:56" s="1" customFormat="1" ht="14.45" hidden="1" customHeight="1">
      <c r="B39" s="33"/>
      <c r="E39" s="28" t="s">
        <v>52</v>
      </c>
      <c r="F39" s="84">
        <f>ROUND((SUM(BI114:BI2826)),  2)</f>
        <v>0</v>
      </c>
      <c r="I39" s="96">
        <v>0</v>
      </c>
      <c r="J39" s="84">
        <f>0</f>
        <v>0</v>
      </c>
      <c r="L39" s="33"/>
      <c r="AZ39" s="91" t="s">
        <v>304</v>
      </c>
      <c r="BA39" s="91" t="s">
        <v>305</v>
      </c>
      <c r="BB39" s="91" t="s">
        <v>209</v>
      </c>
      <c r="BC39" s="91" t="s">
        <v>306</v>
      </c>
      <c r="BD39" s="91" t="s">
        <v>90</v>
      </c>
    </row>
    <row r="40" spans="2:56" s="1" customFormat="1" ht="6.95" customHeight="1">
      <c r="B40" s="33"/>
      <c r="L40" s="33"/>
      <c r="AZ40" s="91" t="s">
        <v>307</v>
      </c>
      <c r="BA40" s="91" t="s">
        <v>308</v>
      </c>
      <c r="BB40" s="91" t="s">
        <v>209</v>
      </c>
      <c r="BC40" s="91" t="s">
        <v>309</v>
      </c>
      <c r="BD40" s="91" t="s">
        <v>90</v>
      </c>
    </row>
    <row r="41" spans="2:56" s="1" customFormat="1" ht="25.35" customHeight="1">
      <c r="B41" s="33"/>
      <c r="C41" s="97"/>
      <c r="D41" s="98" t="s">
        <v>53</v>
      </c>
      <c r="E41" s="55"/>
      <c r="F41" s="55"/>
      <c r="G41" s="99" t="s">
        <v>54</v>
      </c>
      <c r="H41" s="100" t="s">
        <v>55</v>
      </c>
      <c r="I41" s="55"/>
      <c r="J41" s="101">
        <f>SUM(J32:J39)</f>
        <v>0</v>
      </c>
      <c r="K41" s="102"/>
      <c r="L41" s="33"/>
    </row>
    <row r="42" spans="2:56" s="1" customFormat="1" ht="14.45" customHeight="1">
      <c r="B42" s="42"/>
      <c r="C42" s="43"/>
      <c r="D42" s="43"/>
      <c r="E42" s="43"/>
      <c r="F42" s="43"/>
      <c r="G42" s="43"/>
      <c r="H42" s="43"/>
      <c r="I42" s="43"/>
      <c r="J42" s="43"/>
      <c r="K42" s="43"/>
      <c r="L42" s="33"/>
    </row>
    <row r="46" spans="2:56" s="1" customFormat="1" ht="6.95" customHeight="1">
      <c r="B46" s="44"/>
      <c r="C46" s="45"/>
      <c r="D46" s="45"/>
      <c r="E46" s="45"/>
      <c r="F46" s="45"/>
      <c r="G46" s="45"/>
      <c r="H46" s="45"/>
      <c r="I46" s="45"/>
      <c r="J46" s="45"/>
      <c r="K46" s="45"/>
      <c r="L46" s="33"/>
    </row>
    <row r="47" spans="2:56" s="1" customFormat="1" ht="24.95" customHeight="1">
      <c r="B47" s="33"/>
      <c r="C47" s="22" t="s">
        <v>310</v>
      </c>
      <c r="L47" s="33"/>
    </row>
    <row r="48" spans="2:56"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214</v>
      </c>
      <c r="L51" s="21"/>
    </row>
    <row r="52" spans="2:47" s="1" customFormat="1" ht="16.5" customHeight="1">
      <c r="B52" s="33"/>
      <c r="E52" s="341" t="s">
        <v>218</v>
      </c>
      <c r="F52" s="343"/>
      <c r="G52" s="343"/>
      <c r="H52" s="343"/>
      <c r="L52" s="33"/>
    </row>
    <row r="53" spans="2:47" s="1" customFormat="1" ht="12" customHeight="1">
      <c r="B53" s="33"/>
      <c r="C53" s="28" t="s">
        <v>222</v>
      </c>
      <c r="L53" s="33"/>
    </row>
    <row r="54" spans="2:47" s="1" customFormat="1" ht="16.5" customHeight="1">
      <c r="B54" s="33"/>
      <c r="E54" s="324" t="str">
        <f>E11</f>
        <v>D.1.1A - Architektonicko - konstrukční řešení</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f>IF(J14="","",J14)</f>
        <v>45460</v>
      </c>
      <c r="L56" s="33"/>
    </row>
    <row r="57" spans="2:47" s="1" customFormat="1" ht="6.95" customHeight="1">
      <c r="B57" s="33"/>
      <c r="L57" s="33"/>
    </row>
    <row r="58" spans="2:47" s="1" customFormat="1" ht="25.7" customHeight="1">
      <c r="B58" s="33"/>
      <c r="C58" s="28" t="s">
        <v>24</v>
      </c>
      <c r="F58" s="26" t="str">
        <f>E17</f>
        <v>Město Kroměříž</v>
      </c>
      <c r="I58" s="28" t="s">
        <v>32</v>
      </c>
      <c r="J58" s="31" t="str">
        <f>E23</f>
        <v>Řezanina &amp; Bartoň, s.r.o.</v>
      </c>
      <c r="L58" s="33"/>
    </row>
    <row r="59" spans="2:47" s="1" customFormat="1" ht="15.2" customHeight="1">
      <c r="B59" s="33"/>
      <c r="C59" s="28" t="s">
        <v>30</v>
      </c>
      <c r="F59" s="26" t="str">
        <f>IF(E20="","",E20)</f>
        <v>Vyplň údaj</v>
      </c>
      <c r="I59" s="28" t="s">
        <v>37</v>
      </c>
      <c r="J59" s="31" t="str">
        <f>E26</f>
        <v>BACing s.r.o</v>
      </c>
      <c r="L59" s="33"/>
    </row>
    <row r="60" spans="2:47" s="1" customFormat="1" ht="10.35" customHeight="1">
      <c r="B60" s="33"/>
      <c r="L60" s="33"/>
    </row>
    <row r="61" spans="2:47" s="1" customFormat="1" ht="29.25" customHeight="1">
      <c r="B61" s="33"/>
      <c r="C61" s="103" t="s">
        <v>311</v>
      </c>
      <c r="D61" s="97"/>
      <c r="E61" s="97"/>
      <c r="F61" s="97"/>
      <c r="G61" s="97"/>
      <c r="H61" s="97"/>
      <c r="I61" s="97"/>
      <c r="J61" s="104" t="s">
        <v>312</v>
      </c>
      <c r="K61" s="97"/>
      <c r="L61" s="33"/>
    </row>
    <row r="62" spans="2:47" s="1" customFormat="1" ht="10.35" customHeight="1">
      <c r="B62" s="33"/>
      <c r="L62" s="33"/>
    </row>
    <row r="63" spans="2:47" s="1" customFormat="1" ht="22.9" customHeight="1">
      <c r="B63" s="33"/>
      <c r="C63" s="105" t="s">
        <v>75</v>
      </c>
      <c r="J63" s="64">
        <f>J114</f>
        <v>0</v>
      </c>
      <c r="L63" s="33"/>
      <c r="AU63" s="18" t="s">
        <v>313</v>
      </c>
    </row>
    <row r="64" spans="2:47" s="8" customFormat="1" ht="24.95" customHeight="1">
      <c r="B64" s="106"/>
      <c r="D64" s="107" t="s">
        <v>314</v>
      </c>
      <c r="E64" s="108"/>
      <c r="F64" s="108"/>
      <c r="G64" s="108"/>
      <c r="H64" s="108"/>
      <c r="I64" s="108"/>
      <c r="J64" s="109">
        <f>J115</f>
        <v>0</v>
      </c>
      <c r="L64" s="106"/>
    </row>
    <row r="65" spans="2:12" s="9" customFormat="1" ht="19.899999999999999" customHeight="1">
      <c r="B65" s="110"/>
      <c r="D65" s="111" t="s">
        <v>315</v>
      </c>
      <c r="E65" s="112"/>
      <c r="F65" s="112"/>
      <c r="G65" s="112"/>
      <c r="H65" s="112"/>
      <c r="I65" s="112"/>
      <c r="J65" s="113">
        <f>J116</f>
        <v>0</v>
      </c>
      <c r="L65" s="110"/>
    </row>
    <row r="66" spans="2:12" s="9" customFormat="1" ht="19.899999999999999" customHeight="1">
      <c r="B66" s="110"/>
      <c r="D66" s="111" t="s">
        <v>316</v>
      </c>
      <c r="E66" s="112"/>
      <c r="F66" s="112"/>
      <c r="G66" s="112"/>
      <c r="H66" s="112"/>
      <c r="I66" s="112"/>
      <c r="J66" s="113">
        <f>J207</f>
        <v>0</v>
      </c>
      <c r="L66" s="110"/>
    </row>
    <row r="67" spans="2:12" s="9" customFormat="1" ht="19.899999999999999" customHeight="1">
      <c r="B67" s="110"/>
      <c r="D67" s="111" t="s">
        <v>317</v>
      </c>
      <c r="E67" s="112"/>
      <c r="F67" s="112"/>
      <c r="G67" s="112"/>
      <c r="H67" s="112"/>
      <c r="I67" s="112"/>
      <c r="J67" s="113">
        <f>J320</f>
        <v>0</v>
      </c>
      <c r="L67" s="110"/>
    </row>
    <row r="68" spans="2:12" s="9" customFormat="1" ht="19.899999999999999" customHeight="1">
      <c r="B68" s="110"/>
      <c r="D68" s="111" t="s">
        <v>318</v>
      </c>
      <c r="E68" s="112"/>
      <c r="F68" s="112"/>
      <c r="G68" s="112"/>
      <c r="H68" s="112"/>
      <c r="I68" s="112"/>
      <c r="J68" s="113">
        <f>J517</f>
        <v>0</v>
      </c>
      <c r="L68" s="110"/>
    </row>
    <row r="69" spans="2:12" s="9" customFormat="1" ht="19.899999999999999" customHeight="1">
      <c r="B69" s="110"/>
      <c r="D69" s="111" t="s">
        <v>319</v>
      </c>
      <c r="E69" s="112"/>
      <c r="F69" s="112"/>
      <c r="G69" s="112"/>
      <c r="H69" s="112"/>
      <c r="I69" s="112"/>
      <c r="J69" s="113">
        <f>J685</f>
        <v>0</v>
      </c>
      <c r="L69" s="110"/>
    </row>
    <row r="70" spans="2:12" s="9" customFormat="1" ht="19.899999999999999" customHeight="1">
      <c r="B70" s="110"/>
      <c r="D70" s="111" t="s">
        <v>320</v>
      </c>
      <c r="E70" s="112"/>
      <c r="F70" s="112"/>
      <c r="G70" s="112"/>
      <c r="H70" s="112"/>
      <c r="I70" s="112"/>
      <c r="J70" s="113">
        <f>J1050</f>
        <v>0</v>
      </c>
      <c r="L70" s="110"/>
    </row>
    <row r="71" spans="2:12" s="9" customFormat="1" ht="19.899999999999999" customHeight="1">
      <c r="B71" s="110"/>
      <c r="D71" s="111" t="s">
        <v>321</v>
      </c>
      <c r="E71" s="112"/>
      <c r="F71" s="112"/>
      <c r="G71" s="112"/>
      <c r="H71" s="112"/>
      <c r="I71" s="112"/>
      <c r="J71" s="113">
        <f>J1189</f>
        <v>0</v>
      </c>
      <c r="L71" s="110"/>
    </row>
    <row r="72" spans="2:12" s="9" customFormat="1" ht="19.899999999999999" customHeight="1">
      <c r="B72" s="110"/>
      <c r="D72" s="111" t="s">
        <v>322</v>
      </c>
      <c r="E72" s="112"/>
      <c r="F72" s="112"/>
      <c r="G72" s="112"/>
      <c r="H72" s="112"/>
      <c r="I72" s="112"/>
      <c r="J72" s="113">
        <f>J1199</f>
        <v>0</v>
      </c>
      <c r="L72" s="110"/>
    </row>
    <row r="73" spans="2:12" s="8" customFormat="1" ht="24.95" customHeight="1">
      <c r="B73" s="106"/>
      <c r="D73" s="107" t="s">
        <v>323</v>
      </c>
      <c r="E73" s="108"/>
      <c r="F73" s="108"/>
      <c r="G73" s="108"/>
      <c r="H73" s="108"/>
      <c r="I73" s="108"/>
      <c r="J73" s="109">
        <f>J1202</f>
        <v>0</v>
      </c>
      <c r="L73" s="106"/>
    </row>
    <row r="74" spans="2:12" s="9" customFormat="1" ht="19.899999999999999" customHeight="1">
      <c r="B74" s="110"/>
      <c r="D74" s="111" t="s">
        <v>324</v>
      </c>
      <c r="E74" s="112"/>
      <c r="F74" s="112"/>
      <c r="G74" s="112"/>
      <c r="H74" s="112"/>
      <c r="I74" s="112"/>
      <c r="J74" s="113">
        <f>J1203</f>
        <v>0</v>
      </c>
      <c r="L74" s="110"/>
    </row>
    <row r="75" spans="2:12" s="9" customFormat="1" ht="19.899999999999999" customHeight="1">
      <c r="B75" s="110"/>
      <c r="D75" s="111" t="s">
        <v>325</v>
      </c>
      <c r="E75" s="112"/>
      <c r="F75" s="112"/>
      <c r="G75" s="112"/>
      <c r="H75" s="112"/>
      <c r="I75" s="112"/>
      <c r="J75" s="113">
        <f>J1290</f>
        <v>0</v>
      </c>
      <c r="L75" s="110"/>
    </row>
    <row r="76" spans="2:12" s="9" customFormat="1" ht="19.899999999999999" customHeight="1">
      <c r="B76" s="110"/>
      <c r="D76" s="111" t="s">
        <v>326</v>
      </c>
      <c r="E76" s="112"/>
      <c r="F76" s="112"/>
      <c r="G76" s="112"/>
      <c r="H76" s="112"/>
      <c r="I76" s="112"/>
      <c r="J76" s="113">
        <f>J1584</f>
        <v>0</v>
      </c>
      <c r="L76" s="110"/>
    </row>
    <row r="77" spans="2:12" s="9" customFormat="1" ht="19.899999999999999" customHeight="1">
      <c r="B77" s="110"/>
      <c r="D77" s="111" t="s">
        <v>327</v>
      </c>
      <c r="E77" s="112"/>
      <c r="F77" s="112"/>
      <c r="G77" s="112"/>
      <c r="H77" s="112"/>
      <c r="I77" s="112"/>
      <c r="J77" s="113">
        <f>J1733</f>
        <v>0</v>
      </c>
      <c r="L77" s="110"/>
    </row>
    <row r="78" spans="2:12" s="9" customFormat="1" ht="19.899999999999999" customHeight="1">
      <c r="B78" s="110"/>
      <c r="D78" s="111" t="s">
        <v>328</v>
      </c>
      <c r="E78" s="112"/>
      <c r="F78" s="112"/>
      <c r="G78" s="112"/>
      <c r="H78" s="112"/>
      <c r="I78" s="112"/>
      <c r="J78" s="113">
        <f>J1754</f>
        <v>0</v>
      </c>
      <c r="L78" s="110"/>
    </row>
    <row r="79" spans="2:12" s="9" customFormat="1" ht="19.899999999999999" customHeight="1">
      <c r="B79" s="110"/>
      <c r="D79" s="111" t="s">
        <v>329</v>
      </c>
      <c r="E79" s="112"/>
      <c r="F79" s="112"/>
      <c r="G79" s="112"/>
      <c r="H79" s="112"/>
      <c r="I79" s="112"/>
      <c r="J79" s="113">
        <f>J1776</f>
        <v>0</v>
      </c>
      <c r="L79" s="110"/>
    </row>
    <row r="80" spans="2:12" s="9" customFormat="1" ht="19.899999999999999" customHeight="1">
      <c r="B80" s="110"/>
      <c r="D80" s="111" t="s">
        <v>330</v>
      </c>
      <c r="E80" s="112"/>
      <c r="F80" s="112"/>
      <c r="G80" s="112"/>
      <c r="H80" s="112"/>
      <c r="I80" s="112"/>
      <c r="J80" s="113">
        <f>J1793</f>
        <v>0</v>
      </c>
      <c r="L80" s="110"/>
    </row>
    <row r="81" spans="2:12" s="9" customFormat="1" ht="19.899999999999999" customHeight="1">
      <c r="B81" s="110"/>
      <c r="D81" s="111" t="s">
        <v>331</v>
      </c>
      <c r="E81" s="112"/>
      <c r="F81" s="112"/>
      <c r="G81" s="112"/>
      <c r="H81" s="112"/>
      <c r="I81" s="112"/>
      <c r="J81" s="113">
        <f>J1924</f>
        <v>0</v>
      </c>
      <c r="L81" s="110"/>
    </row>
    <row r="82" spans="2:12" s="9" customFormat="1" ht="19.899999999999999" customHeight="1">
      <c r="B82" s="110"/>
      <c r="D82" s="111" t="s">
        <v>332</v>
      </c>
      <c r="E82" s="112"/>
      <c r="F82" s="112"/>
      <c r="G82" s="112"/>
      <c r="H82" s="112"/>
      <c r="I82" s="112"/>
      <c r="J82" s="113">
        <f>J1953</f>
        <v>0</v>
      </c>
      <c r="L82" s="110"/>
    </row>
    <row r="83" spans="2:12" s="9" customFormat="1" ht="19.899999999999999" customHeight="1">
      <c r="B83" s="110"/>
      <c r="D83" s="111" t="s">
        <v>333</v>
      </c>
      <c r="E83" s="112"/>
      <c r="F83" s="112"/>
      <c r="G83" s="112"/>
      <c r="H83" s="112"/>
      <c r="I83" s="112"/>
      <c r="J83" s="113">
        <f>J2088</f>
        <v>0</v>
      </c>
      <c r="L83" s="110"/>
    </row>
    <row r="84" spans="2:12" s="9" customFormat="1" ht="19.899999999999999" customHeight="1">
      <c r="B84" s="110"/>
      <c r="D84" s="111" t="s">
        <v>334</v>
      </c>
      <c r="E84" s="112"/>
      <c r="F84" s="112"/>
      <c r="G84" s="112"/>
      <c r="H84" s="112"/>
      <c r="I84" s="112"/>
      <c r="J84" s="113">
        <f>J2180</f>
        <v>0</v>
      </c>
      <c r="L84" s="110"/>
    </row>
    <row r="85" spans="2:12" s="9" customFormat="1" ht="19.899999999999999" customHeight="1">
      <c r="B85" s="110"/>
      <c r="D85" s="111" t="s">
        <v>335</v>
      </c>
      <c r="E85" s="112"/>
      <c r="F85" s="112"/>
      <c r="G85" s="112"/>
      <c r="H85" s="112"/>
      <c r="I85" s="112"/>
      <c r="J85" s="113">
        <f>J2378</f>
        <v>0</v>
      </c>
      <c r="L85" s="110"/>
    </row>
    <row r="86" spans="2:12" s="9" customFormat="1" ht="19.899999999999999" customHeight="1">
      <c r="B86" s="110"/>
      <c r="D86" s="111" t="s">
        <v>336</v>
      </c>
      <c r="E86" s="112"/>
      <c r="F86" s="112"/>
      <c r="G86" s="112"/>
      <c r="H86" s="112"/>
      <c r="I86" s="112"/>
      <c r="J86" s="113">
        <f>J2523</f>
        <v>0</v>
      </c>
      <c r="L86" s="110"/>
    </row>
    <row r="87" spans="2:12" s="9" customFormat="1" ht="19.899999999999999" customHeight="1">
      <c r="B87" s="110"/>
      <c r="D87" s="111" t="s">
        <v>337</v>
      </c>
      <c r="E87" s="112"/>
      <c r="F87" s="112"/>
      <c r="G87" s="112"/>
      <c r="H87" s="112"/>
      <c r="I87" s="112"/>
      <c r="J87" s="113">
        <f>J2659</f>
        <v>0</v>
      </c>
      <c r="L87" s="110"/>
    </row>
    <row r="88" spans="2:12" s="9" customFormat="1" ht="19.899999999999999" customHeight="1">
      <c r="B88" s="110"/>
      <c r="D88" s="111" t="s">
        <v>338</v>
      </c>
      <c r="E88" s="112"/>
      <c r="F88" s="112"/>
      <c r="G88" s="112"/>
      <c r="H88" s="112"/>
      <c r="I88" s="112"/>
      <c r="J88" s="113">
        <f>J2735</f>
        <v>0</v>
      </c>
      <c r="L88" s="110"/>
    </row>
    <row r="89" spans="2:12" s="9" customFormat="1" ht="19.899999999999999" customHeight="1">
      <c r="B89" s="110"/>
      <c r="D89" s="111" t="s">
        <v>339</v>
      </c>
      <c r="E89" s="112"/>
      <c r="F89" s="112"/>
      <c r="G89" s="112"/>
      <c r="H89" s="112"/>
      <c r="I89" s="112"/>
      <c r="J89" s="113">
        <f>J2775</f>
        <v>0</v>
      </c>
      <c r="L89" s="110"/>
    </row>
    <row r="90" spans="2:12" s="9" customFormat="1" ht="19.899999999999999" customHeight="1">
      <c r="B90" s="110"/>
      <c r="D90" s="111" t="s">
        <v>340</v>
      </c>
      <c r="E90" s="112"/>
      <c r="F90" s="112"/>
      <c r="G90" s="112"/>
      <c r="H90" s="112"/>
      <c r="I90" s="112"/>
      <c r="J90" s="113">
        <f>J2790</f>
        <v>0</v>
      </c>
      <c r="L90" s="110"/>
    </row>
    <row r="91" spans="2:12" s="8" customFormat="1" ht="24.95" customHeight="1">
      <c r="B91" s="106"/>
      <c r="D91" s="107" t="s">
        <v>341</v>
      </c>
      <c r="E91" s="108"/>
      <c r="F91" s="108"/>
      <c r="G91" s="108"/>
      <c r="H91" s="108"/>
      <c r="I91" s="108"/>
      <c r="J91" s="109">
        <f>J2820</f>
        <v>0</v>
      </c>
      <c r="L91" s="106"/>
    </row>
    <row r="92" spans="2:12" s="9" customFormat="1" ht="19.899999999999999" customHeight="1">
      <c r="B92" s="110"/>
      <c r="D92" s="111" t="s">
        <v>342</v>
      </c>
      <c r="E92" s="112"/>
      <c r="F92" s="112"/>
      <c r="G92" s="112"/>
      <c r="H92" s="112"/>
      <c r="I92" s="112"/>
      <c r="J92" s="113">
        <f>J2821</f>
        <v>0</v>
      </c>
      <c r="L92" s="110"/>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343</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41" t="str">
        <f>E7</f>
        <v>Domov se zvláštním režimem Račín, Kroměříž</v>
      </c>
      <c r="F102" s="342"/>
      <c r="G102" s="342"/>
      <c r="H102" s="342"/>
      <c r="L102" s="33"/>
    </row>
    <row r="103" spans="2:12" ht="12" customHeight="1">
      <c r="B103" s="21"/>
      <c r="C103" s="28" t="s">
        <v>214</v>
      </c>
      <c r="L103" s="21"/>
    </row>
    <row r="104" spans="2:12" s="1" customFormat="1" ht="16.5" customHeight="1">
      <c r="B104" s="33"/>
      <c r="E104" s="341" t="s">
        <v>218</v>
      </c>
      <c r="F104" s="343"/>
      <c r="G104" s="343"/>
      <c r="H104" s="343"/>
      <c r="L104" s="33"/>
    </row>
    <row r="105" spans="2:12" s="1" customFormat="1" ht="12" customHeight="1">
      <c r="B105" s="33"/>
      <c r="C105" s="28" t="s">
        <v>222</v>
      </c>
      <c r="L105" s="33"/>
    </row>
    <row r="106" spans="2:12" s="1" customFormat="1" ht="16.5" customHeight="1">
      <c r="B106" s="33"/>
      <c r="E106" s="324" t="str">
        <f>E11</f>
        <v>D.1.1A - Architektonicko - konstrukční řešení</v>
      </c>
      <c r="F106" s="343"/>
      <c r="G106" s="343"/>
      <c r="H106" s="343"/>
      <c r="L106" s="33"/>
    </row>
    <row r="107" spans="2:12" s="1" customFormat="1" ht="6.95" customHeight="1">
      <c r="B107" s="33"/>
      <c r="L107" s="33"/>
    </row>
    <row r="108" spans="2:12" s="1" customFormat="1" ht="12" customHeight="1">
      <c r="B108" s="33"/>
      <c r="C108" s="28" t="s">
        <v>21</v>
      </c>
      <c r="F108" s="26" t="str">
        <f>F14</f>
        <v>p.č. 5036, Kroměříž</v>
      </c>
      <c r="I108" s="28" t="s">
        <v>23</v>
      </c>
      <c r="J108" s="50">
        <f>IF(J14="","",J14)</f>
        <v>45460</v>
      </c>
      <c r="L108" s="33"/>
    </row>
    <row r="109" spans="2:12" s="1" customFormat="1" ht="6.95" customHeight="1">
      <c r="B109" s="33"/>
      <c r="L109" s="33"/>
    </row>
    <row r="110" spans="2:12" s="1" customFormat="1" ht="25.7" customHeight="1">
      <c r="B110" s="33"/>
      <c r="C110" s="28" t="s">
        <v>24</v>
      </c>
      <c r="F110" s="26" t="str">
        <f>E17</f>
        <v>Město Kroměříž</v>
      </c>
      <c r="I110" s="28" t="s">
        <v>32</v>
      </c>
      <c r="J110" s="31" t="str">
        <f>E23</f>
        <v>Řezanina &amp; Bartoň, s.r.o.</v>
      </c>
      <c r="L110" s="33"/>
    </row>
    <row r="111" spans="2:12" s="1" customFormat="1" ht="15.2" customHeight="1">
      <c r="B111" s="33"/>
      <c r="C111" s="28" t="s">
        <v>30</v>
      </c>
      <c r="F111" s="26" t="str">
        <f>IF(E20="","",E20)</f>
        <v>Vyplň údaj</v>
      </c>
      <c r="I111" s="28" t="s">
        <v>37</v>
      </c>
      <c r="J111" s="31" t="str">
        <f>E26</f>
        <v>BACing s.r.o</v>
      </c>
      <c r="L111" s="33"/>
    </row>
    <row r="112" spans="2:12" s="1" customFormat="1" ht="10.35" customHeight="1">
      <c r="B112" s="33"/>
      <c r="L112" s="33"/>
    </row>
    <row r="113" spans="2:65" s="10" customFormat="1" ht="29.25" customHeight="1">
      <c r="B113" s="114"/>
      <c r="C113" s="115" t="s">
        <v>344</v>
      </c>
      <c r="D113" s="116" t="s">
        <v>62</v>
      </c>
      <c r="E113" s="116" t="s">
        <v>58</v>
      </c>
      <c r="F113" s="116" t="s">
        <v>59</v>
      </c>
      <c r="G113" s="116" t="s">
        <v>345</v>
      </c>
      <c r="H113" s="116" t="s">
        <v>346</v>
      </c>
      <c r="I113" s="116" t="s">
        <v>347</v>
      </c>
      <c r="J113" s="116" t="s">
        <v>312</v>
      </c>
      <c r="K113" s="117" t="s">
        <v>348</v>
      </c>
      <c r="L113" s="114"/>
      <c r="M113" s="57" t="s">
        <v>19</v>
      </c>
      <c r="N113" s="58" t="s">
        <v>47</v>
      </c>
      <c r="O113" s="58" t="s">
        <v>349</v>
      </c>
      <c r="P113" s="58" t="s">
        <v>350</v>
      </c>
      <c r="Q113" s="58" t="s">
        <v>351</v>
      </c>
      <c r="R113" s="58" t="s">
        <v>352</v>
      </c>
      <c r="S113" s="58" t="s">
        <v>353</v>
      </c>
      <c r="T113" s="59" t="s">
        <v>354</v>
      </c>
    </row>
    <row r="114" spans="2:65" s="1" customFormat="1" ht="22.9" customHeight="1">
      <c r="B114" s="33"/>
      <c r="C114" s="62" t="s">
        <v>355</v>
      </c>
      <c r="J114" s="118">
        <f>BK114</f>
        <v>0</v>
      </c>
      <c r="L114" s="33"/>
      <c r="M114" s="60"/>
      <c r="N114" s="51"/>
      <c r="O114" s="51"/>
      <c r="P114" s="119">
        <f>P115+P1202+P2820</f>
        <v>0</v>
      </c>
      <c r="Q114" s="51"/>
      <c r="R114" s="119">
        <f>R115+R1202+R2820</f>
        <v>1979.0887904405299</v>
      </c>
      <c r="S114" s="51"/>
      <c r="T114" s="120">
        <f>T115+T1202+T2820</f>
        <v>15.811056500000001</v>
      </c>
      <c r="AT114" s="18" t="s">
        <v>76</v>
      </c>
      <c r="AU114" s="18" t="s">
        <v>313</v>
      </c>
      <c r="BK114" s="121">
        <f>BK115+BK1202+BK2820</f>
        <v>0</v>
      </c>
    </row>
    <row r="115" spans="2:65" s="11" customFormat="1" ht="25.9" customHeight="1">
      <c r="B115" s="122"/>
      <c r="D115" s="123" t="s">
        <v>76</v>
      </c>
      <c r="E115" s="124" t="s">
        <v>356</v>
      </c>
      <c r="F115" s="124" t="s">
        <v>357</v>
      </c>
      <c r="I115" s="125"/>
      <c r="J115" s="126">
        <f>BK115</f>
        <v>0</v>
      </c>
      <c r="L115" s="122"/>
      <c r="M115" s="127"/>
      <c r="P115" s="128">
        <f>P116+P207+P320+P517+P685+P1050+P1189+P1199</f>
        <v>0</v>
      </c>
      <c r="R115" s="128">
        <f>R116+R207+R320+R517+R685+R1050+R1189+R1199</f>
        <v>1895.6963054484954</v>
      </c>
      <c r="T115" s="129">
        <f>T116+T207+T320+T517+T685+T1050+T1189+T1199</f>
        <v>15.811056500000001</v>
      </c>
      <c r="AR115" s="123" t="s">
        <v>84</v>
      </c>
      <c r="AT115" s="130" t="s">
        <v>76</v>
      </c>
      <c r="AU115" s="130" t="s">
        <v>77</v>
      </c>
      <c r="AY115" s="123" t="s">
        <v>358</v>
      </c>
      <c r="BK115" s="131">
        <f>BK116+BK207+BK320+BK517+BK685+BK1050+BK1189+BK1199</f>
        <v>0</v>
      </c>
    </row>
    <row r="116" spans="2:65" s="11" customFormat="1" ht="22.9" customHeight="1">
      <c r="B116" s="122"/>
      <c r="D116" s="123" t="s">
        <v>76</v>
      </c>
      <c r="E116" s="132" t="s">
        <v>84</v>
      </c>
      <c r="F116" s="132" t="s">
        <v>359</v>
      </c>
      <c r="I116" s="125"/>
      <c r="J116" s="133">
        <f>BK116</f>
        <v>0</v>
      </c>
      <c r="L116" s="122"/>
      <c r="M116" s="127"/>
      <c r="P116" s="128">
        <f>SUM(P117:P206)</f>
        <v>0</v>
      </c>
      <c r="R116" s="128">
        <f>SUM(R117:R206)</f>
        <v>543.45600000000002</v>
      </c>
      <c r="T116" s="129">
        <f>SUM(T117:T206)</f>
        <v>0</v>
      </c>
      <c r="AR116" s="123" t="s">
        <v>84</v>
      </c>
      <c r="AT116" s="130" t="s">
        <v>76</v>
      </c>
      <c r="AU116" s="130" t="s">
        <v>84</v>
      </c>
      <c r="AY116" s="123" t="s">
        <v>358</v>
      </c>
      <c r="BK116" s="131">
        <f>SUM(BK117:BK206)</f>
        <v>0</v>
      </c>
    </row>
    <row r="117" spans="2:65" s="1" customFormat="1" ht="33" customHeight="1">
      <c r="B117" s="33"/>
      <c r="C117" s="134" t="s">
        <v>84</v>
      </c>
      <c r="D117" s="134" t="s">
        <v>360</v>
      </c>
      <c r="E117" s="135" t="s">
        <v>361</v>
      </c>
      <c r="F117" s="136" t="s">
        <v>362</v>
      </c>
      <c r="G117" s="137" t="s">
        <v>209</v>
      </c>
      <c r="H117" s="138">
        <v>69.2</v>
      </c>
      <c r="I117" s="139"/>
      <c r="J117" s="140">
        <f>ROUND(I117*H117,2)</f>
        <v>0</v>
      </c>
      <c r="K117" s="136" t="s">
        <v>363</v>
      </c>
      <c r="L117" s="33"/>
      <c r="M117" s="141" t="s">
        <v>19</v>
      </c>
      <c r="N117" s="142" t="s">
        <v>49</v>
      </c>
      <c r="P117" s="143">
        <f>O117*H117</f>
        <v>0</v>
      </c>
      <c r="Q117" s="143">
        <v>0</v>
      </c>
      <c r="R117" s="143">
        <f>Q117*H117</f>
        <v>0</v>
      </c>
      <c r="S117" s="143">
        <v>0</v>
      </c>
      <c r="T117" s="144">
        <f>S117*H117</f>
        <v>0</v>
      </c>
      <c r="AR117" s="145" t="s">
        <v>364</v>
      </c>
      <c r="AT117" s="145" t="s">
        <v>360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364</v>
      </c>
      <c r="BM117" s="145" t="s">
        <v>365</v>
      </c>
    </row>
    <row r="118" spans="2:65" s="1" customFormat="1" ht="11.25">
      <c r="B118" s="33"/>
      <c r="D118" s="147" t="s">
        <v>366</v>
      </c>
      <c r="F118" s="148" t="s">
        <v>367</v>
      </c>
      <c r="I118" s="149"/>
      <c r="L118" s="33"/>
      <c r="M118" s="150"/>
      <c r="T118" s="54"/>
      <c r="AT118" s="18" t="s">
        <v>366</v>
      </c>
      <c r="AU118" s="18" t="s">
        <v>90</v>
      </c>
    </row>
    <row r="119" spans="2:65" s="12" customFormat="1" ht="11.25">
      <c r="B119" s="151"/>
      <c r="D119" s="152" t="s">
        <v>368</v>
      </c>
      <c r="E119" s="153" t="s">
        <v>19</v>
      </c>
      <c r="F119" s="154" t="s">
        <v>369</v>
      </c>
      <c r="H119" s="153" t="s">
        <v>19</v>
      </c>
      <c r="I119" s="155"/>
      <c r="L119" s="151"/>
      <c r="M119" s="156"/>
      <c r="T119" s="157"/>
      <c r="AT119" s="153" t="s">
        <v>368</v>
      </c>
      <c r="AU119" s="153" t="s">
        <v>90</v>
      </c>
      <c r="AV119" s="12" t="s">
        <v>84</v>
      </c>
      <c r="AW119" s="12" t="s">
        <v>36</v>
      </c>
      <c r="AX119" s="12" t="s">
        <v>77</v>
      </c>
      <c r="AY119" s="153" t="s">
        <v>358</v>
      </c>
    </row>
    <row r="120" spans="2:65" s="13" customFormat="1" ht="11.25">
      <c r="B120" s="158"/>
      <c r="D120" s="152" t="s">
        <v>368</v>
      </c>
      <c r="E120" s="159" t="s">
        <v>19</v>
      </c>
      <c r="F120" s="160" t="s">
        <v>370</v>
      </c>
      <c r="H120" s="161">
        <v>69.2</v>
      </c>
      <c r="I120" s="162"/>
      <c r="L120" s="158"/>
      <c r="M120" s="163"/>
      <c r="T120" s="164"/>
      <c r="AT120" s="159" t="s">
        <v>368</v>
      </c>
      <c r="AU120" s="159" t="s">
        <v>90</v>
      </c>
      <c r="AV120" s="13" t="s">
        <v>90</v>
      </c>
      <c r="AW120" s="13" t="s">
        <v>36</v>
      </c>
      <c r="AX120" s="13" t="s">
        <v>77</v>
      </c>
      <c r="AY120" s="159" t="s">
        <v>358</v>
      </c>
    </row>
    <row r="121" spans="2:65" s="14" customFormat="1" ht="11.25">
      <c r="B121" s="165"/>
      <c r="D121" s="152" t="s">
        <v>368</v>
      </c>
      <c r="E121" s="166" t="s">
        <v>270</v>
      </c>
      <c r="F121" s="167" t="s">
        <v>371</v>
      </c>
      <c r="H121" s="168">
        <v>69.2</v>
      </c>
      <c r="I121" s="169"/>
      <c r="L121" s="165"/>
      <c r="M121" s="170"/>
      <c r="T121" s="171"/>
      <c r="AT121" s="166" t="s">
        <v>368</v>
      </c>
      <c r="AU121" s="166" t="s">
        <v>90</v>
      </c>
      <c r="AV121" s="14" t="s">
        <v>364</v>
      </c>
      <c r="AW121" s="14" t="s">
        <v>36</v>
      </c>
      <c r="AX121" s="14" t="s">
        <v>84</v>
      </c>
      <c r="AY121" s="166" t="s">
        <v>358</v>
      </c>
    </row>
    <row r="122" spans="2:65" s="1" customFormat="1" ht="33" customHeight="1">
      <c r="B122" s="33"/>
      <c r="C122" s="134" t="s">
        <v>90</v>
      </c>
      <c r="D122" s="134" t="s">
        <v>360</v>
      </c>
      <c r="E122" s="135" t="s">
        <v>372</v>
      </c>
      <c r="F122" s="136" t="s">
        <v>373</v>
      </c>
      <c r="G122" s="137" t="s">
        <v>209</v>
      </c>
      <c r="H122" s="138">
        <v>69.2</v>
      </c>
      <c r="I122" s="139"/>
      <c r="J122" s="140">
        <f>ROUND(I122*H122,2)</f>
        <v>0</v>
      </c>
      <c r="K122" s="136" t="s">
        <v>363</v>
      </c>
      <c r="L122" s="33"/>
      <c r="M122" s="141" t="s">
        <v>19</v>
      </c>
      <c r="N122" s="142" t="s">
        <v>49</v>
      </c>
      <c r="P122" s="143">
        <f>O122*H122</f>
        <v>0</v>
      </c>
      <c r="Q122" s="143">
        <v>0</v>
      </c>
      <c r="R122" s="143">
        <f>Q122*H122</f>
        <v>0</v>
      </c>
      <c r="S122" s="143">
        <v>0</v>
      </c>
      <c r="T122" s="144">
        <f>S122*H122</f>
        <v>0</v>
      </c>
      <c r="AR122" s="145" t="s">
        <v>364</v>
      </c>
      <c r="AT122" s="145" t="s">
        <v>360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364</v>
      </c>
      <c r="BM122" s="145" t="s">
        <v>374</v>
      </c>
    </row>
    <row r="123" spans="2:65" s="1" customFormat="1" ht="11.25">
      <c r="B123" s="33"/>
      <c r="D123" s="147" t="s">
        <v>366</v>
      </c>
      <c r="F123" s="148" t="s">
        <v>375</v>
      </c>
      <c r="I123" s="149"/>
      <c r="L123" s="33"/>
      <c r="M123" s="150"/>
      <c r="T123" s="54"/>
      <c r="AT123" s="18" t="s">
        <v>366</v>
      </c>
      <c r="AU123" s="18" t="s">
        <v>90</v>
      </c>
    </row>
    <row r="124" spans="2:65" s="12" customFormat="1" ht="11.25">
      <c r="B124" s="151"/>
      <c r="D124" s="152" t="s">
        <v>368</v>
      </c>
      <c r="E124" s="153" t="s">
        <v>19</v>
      </c>
      <c r="F124" s="154" t="s">
        <v>369</v>
      </c>
      <c r="H124" s="153" t="s">
        <v>19</v>
      </c>
      <c r="I124" s="155"/>
      <c r="L124" s="151"/>
      <c r="M124" s="156"/>
      <c r="T124" s="157"/>
      <c r="AT124" s="153" t="s">
        <v>368</v>
      </c>
      <c r="AU124" s="153" t="s">
        <v>90</v>
      </c>
      <c r="AV124" s="12" t="s">
        <v>84</v>
      </c>
      <c r="AW124" s="12" t="s">
        <v>36</v>
      </c>
      <c r="AX124" s="12" t="s">
        <v>77</v>
      </c>
      <c r="AY124" s="153" t="s">
        <v>358</v>
      </c>
    </row>
    <row r="125" spans="2:65" s="13" customFormat="1" ht="11.25">
      <c r="B125" s="158"/>
      <c r="D125" s="152" t="s">
        <v>368</v>
      </c>
      <c r="E125" s="159" t="s">
        <v>19</v>
      </c>
      <c r="F125" s="160" t="s">
        <v>370</v>
      </c>
      <c r="H125" s="161">
        <v>69.2</v>
      </c>
      <c r="I125" s="162"/>
      <c r="L125" s="158"/>
      <c r="M125" s="163"/>
      <c r="T125" s="164"/>
      <c r="AT125" s="159" t="s">
        <v>368</v>
      </c>
      <c r="AU125" s="159" t="s">
        <v>90</v>
      </c>
      <c r="AV125" s="13" t="s">
        <v>90</v>
      </c>
      <c r="AW125" s="13" t="s">
        <v>36</v>
      </c>
      <c r="AX125" s="13" t="s">
        <v>77</v>
      </c>
      <c r="AY125" s="159" t="s">
        <v>358</v>
      </c>
    </row>
    <row r="126" spans="2:65" s="14" customFormat="1" ht="11.25">
      <c r="B126" s="165"/>
      <c r="D126" s="152" t="s">
        <v>368</v>
      </c>
      <c r="E126" s="166" t="s">
        <v>302</v>
      </c>
      <c r="F126" s="167" t="s">
        <v>371</v>
      </c>
      <c r="H126" s="168">
        <v>69.2</v>
      </c>
      <c r="I126" s="169"/>
      <c r="L126" s="165"/>
      <c r="M126" s="170"/>
      <c r="T126" s="171"/>
      <c r="AT126" s="166" t="s">
        <v>368</v>
      </c>
      <c r="AU126" s="166" t="s">
        <v>90</v>
      </c>
      <c r="AV126" s="14" t="s">
        <v>364</v>
      </c>
      <c r="AW126" s="14" t="s">
        <v>36</v>
      </c>
      <c r="AX126" s="14" t="s">
        <v>84</v>
      </c>
      <c r="AY126" s="166" t="s">
        <v>358</v>
      </c>
    </row>
    <row r="127" spans="2:65" s="1" customFormat="1" ht="44.25" customHeight="1">
      <c r="B127" s="33"/>
      <c r="C127" s="134" t="s">
        <v>97</v>
      </c>
      <c r="D127" s="134" t="s">
        <v>360</v>
      </c>
      <c r="E127" s="135" t="s">
        <v>376</v>
      </c>
      <c r="F127" s="136" t="s">
        <v>377</v>
      </c>
      <c r="G127" s="137" t="s">
        <v>209</v>
      </c>
      <c r="H127" s="138">
        <v>24</v>
      </c>
      <c r="I127" s="139"/>
      <c r="J127" s="140">
        <f>ROUND(I127*H127,2)</f>
        <v>0</v>
      </c>
      <c r="K127" s="136" t="s">
        <v>363</v>
      </c>
      <c r="L127" s="33"/>
      <c r="M127" s="141" t="s">
        <v>19</v>
      </c>
      <c r="N127" s="142" t="s">
        <v>49</v>
      </c>
      <c r="P127" s="143">
        <f>O127*H127</f>
        <v>0</v>
      </c>
      <c r="Q127" s="143">
        <v>0</v>
      </c>
      <c r="R127" s="143">
        <f>Q127*H127</f>
        <v>0</v>
      </c>
      <c r="S127" s="143">
        <v>0</v>
      </c>
      <c r="T127" s="144">
        <f>S127*H127</f>
        <v>0</v>
      </c>
      <c r="AR127" s="145" t="s">
        <v>364</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364</v>
      </c>
      <c r="BM127" s="145" t="s">
        <v>378</v>
      </c>
    </row>
    <row r="128" spans="2:65" s="1" customFormat="1" ht="11.25">
      <c r="B128" s="33"/>
      <c r="D128" s="147" t="s">
        <v>366</v>
      </c>
      <c r="F128" s="148" t="s">
        <v>379</v>
      </c>
      <c r="I128" s="149"/>
      <c r="L128" s="33"/>
      <c r="M128" s="150"/>
      <c r="T128" s="54"/>
      <c r="AT128" s="18" t="s">
        <v>366</v>
      </c>
      <c r="AU128" s="18" t="s">
        <v>90</v>
      </c>
    </row>
    <row r="129" spans="2:65" s="12" customFormat="1" ht="11.25">
      <c r="B129" s="151"/>
      <c r="D129" s="152" t="s">
        <v>368</v>
      </c>
      <c r="E129" s="153" t="s">
        <v>19</v>
      </c>
      <c r="F129" s="154" t="s">
        <v>369</v>
      </c>
      <c r="H129" s="153" t="s">
        <v>19</v>
      </c>
      <c r="I129" s="155"/>
      <c r="L129" s="151"/>
      <c r="M129" s="156"/>
      <c r="T129" s="157"/>
      <c r="AT129" s="153" t="s">
        <v>368</v>
      </c>
      <c r="AU129" s="153" t="s">
        <v>90</v>
      </c>
      <c r="AV129" s="12" t="s">
        <v>84</v>
      </c>
      <c r="AW129" s="12" t="s">
        <v>36</v>
      </c>
      <c r="AX129" s="12" t="s">
        <v>77</v>
      </c>
      <c r="AY129" s="153" t="s">
        <v>358</v>
      </c>
    </row>
    <row r="130" spans="2:65" s="12" customFormat="1" ht="11.25">
      <c r="B130" s="151"/>
      <c r="D130" s="152" t="s">
        <v>368</v>
      </c>
      <c r="E130" s="153" t="s">
        <v>19</v>
      </c>
      <c r="F130" s="154" t="s">
        <v>380</v>
      </c>
      <c r="H130" s="153" t="s">
        <v>19</v>
      </c>
      <c r="I130" s="155"/>
      <c r="L130" s="151"/>
      <c r="M130" s="156"/>
      <c r="T130" s="157"/>
      <c r="AT130" s="153" t="s">
        <v>368</v>
      </c>
      <c r="AU130" s="153" t="s">
        <v>90</v>
      </c>
      <c r="AV130" s="12" t="s">
        <v>84</v>
      </c>
      <c r="AW130" s="12" t="s">
        <v>36</v>
      </c>
      <c r="AX130" s="12" t="s">
        <v>77</v>
      </c>
      <c r="AY130" s="153" t="s">
        <v>358</v>
      </c>
    </row>
    <row r="131" spans="2:65" s="13" customFormat="1" ht="11.25">
      <c r="B131" s="158"/>
      <c r="D131" s="152" t="s">
        <v>368</v>
      </c>
      <c r="E131" s="159" t="s">
        <v>19</v>
      </c>
      <c r="F131" s="160" t="s">
        <v>381</v>
      </c>
      <c r="H131" s="161">
        <v>24</v>
      </c>
      <c r="I131" s="162"/>
      <c r="L131" s="158"/>
      <c r="M131" s="163"/>
      <c r="T131" s="164"/>
      <c r="AT131" s="159" t="s">
        <v>368</v>
      </c>
      <c r="AU131" s="159" t="s">
        <v>90</v>
      </c>
      <c r="AV131" s="13" t="s">
        <v>90</v>
      </c>
      <c r="AW131" s="13" t="s">
        <v>36</v>
      </c>
      <c r="AX131" s="13" t="s">
        <v>77</v>
      </c>
      <c r="AY131" s="159" t="s">
        <v>358</v>
      </c>
    </row>
    <row r="132" spans="2:65" s="14" customFormat="1" ht="11.25">
      <c r="B132" s="165"/>
      <c r="D132" s="152" t="s">
        <v>368</v>
      </c>
      <c r="E132" s="166" t="s">
        <v>207</v>
      </c>
      <c r="F132" s="167" t="s">
        <v>371</v>
      </c>
      <c r="H132" s="168">
        <v>24</v>
      </c>
      <c r="I132" s="169"/>
      <c r="L132" s="165"/>
      <c r="M132" s="170"/>
      <c r="T132" s="171"/>
      <c r="AT132" s="166" t="s">
        <v>368</v>
      </c>
      <c r="AU132" s="166" t="s">
        <v>90</v>
      </c>
      <c r="AV132" s="14" t="s">
        <v>364</v>
      </c>
      <c r="AW132" s="14" t="s">
        <v>36</v>
      </c>
      <c r="AX132" s="14" t="s">
        <v>84</v>
      </c>
      <c r="AY132" s="166" t="s">
        <v>358</v>
      </c>
    </row>
    <row r="133" spans="2:65" s="1" customFormat="1" ht="49.15" customHeight="1">
      <c r="B133" s="33"/>
      <c r="C133" s="134" t="s">
        <v>364</v>
      </c>
      <c r="D133" s="134" t="s">
        <v>360</v>
      </c>
      <c r="E133" s="135" t="s">
        <v>382</v>
      </c>
      <c r="F133" s="136" t="s">
        <v>383</v>
      </c>
      <c r="G133" s="137" t="s">
        <v>209</v>
      </c>
      <c r="H133" s="138">
        <v>421.447</v>
      </c>
      <c r="I133" s="139"/>
      <c r="J133" s="140">
        <f>ROUND(I133*H133,2)</f>
        <v>0</v>
      </c>
      <c r="K133" s="136" t="s">
        <v>363</v>
      </c>
      <c r="L133" s="33"/>
      <c r="M133" s="141" t="s">
        <v>19</v>
      </c>
      <c r="N133" s="142" t="s">
        <v>49</v>
      </c>
      <c r="P133" s="143">
        <f>O133*H133</f>
        <v>0</v>
      </c>
      <c r="Q133" s="143">
        <v>0</v>
      </c>
      <c r="R133" s="143">
        <f>Q133*H133</f>
        <v>0</v>
      </c>
      <c r="S133" s="143">
        <v>0</v>
      </c>
      <c r="T133" s="144">
        <f>S133*H133</f>
        <v>0</v>
      </c>
      <c r="AR133" s="145" t="s">
        <v>364</v>
      </c>
      <c r="AT133" s="145" t="s">
        <v>360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364</v>
      </c>
      <c r="BM133" s="145" t="s">
        <v>384</v>
      </c>
    </row>
    <row r="134" spans="2:65" s="1" customFormat="1" ht="11.25">
      <c r="B134" s="33"/>
      <c r="D134" s="147" t="s">
        <v>366</v>
      </c>
      <c r="F134" s="148" t="s">
        <v>385</v>
      </c>
      <c r="I134" s="149"/>
      <c r="L134" s="33"/>
      <c r="M134" s="150"/>
      <c r="T134" s="54"/>
      <c r="AT134" s="18" t="s">
        <v>366</v>
      </c>
      <c r="AU134" s="18" t="s">
        <v>90</v>
      </c>
    </row>
    <row r="135" spans="2:65" s="12" customFormat="1" ht="11.25">
      <c r="B135" s="151"/>
      <c r="D135" s="152" t="s">
        <v>368</v>
      </c>
      <c r="E135" s="153" t="s">
        <v>19</v>
      </c>
      <c r="F135" s="154" t="s">
        <v>369</v>
      </c>
      <c r="H135" s="153" t="s">
        <v>19</v>
      </c>
      <c r="I135" s="155"/>
      <c r="L135" s="151"/>
      <c r="M135" s="156"/>
      <c r="T135" s="157"/>
      <c r="AT135" s="153" t="s">
        <v>368</v>
      </c>
      <c r="AU135" s="153" t="s">
        <v>90</v>
      </c>
      <c r="AV135" s="12" t="s">
        <v>84</v>
      </c>
      <c r="AW135" s="12" t="s">
        <v>36</v>
      </c>
      <c r="AX135" s="12" t="s">
        <v>77</v>
      </c>
      <c r="AY135" s="153" t="s">
        <v>358</v>
      </c>
    </row>
    <row r="136" spans="2:65" s="12" customFormat="1" ht="11.25">
      <c r="B136" s="151"/>
      <c r="D136" s="152" t="s">
        <v>368</v>
      </c>
      <c r="E136" s="153" t="s">
        <v>19</v>
      </c>
      <c r="F136" s="154" t="s">
        <v>380</v>
      </c>
      <c r="H136" s="153" t="s">
        <v>19</v>
      </c>
      <c r="I136" s="155"/>
      <c r="L136" s="151"/>
      <c r="M136" s="156"/>
      <c r="T136" s="157"/>
      <c r="AT136" s="153" t="s">
        <v>368</v>
      </c>
      <c r="AU136" s="153" t="s">
        <v>90</v>
      </c>
      <c r="AV136" s="12" t="s">
        <v>84</v>
      </c>
      <c r="AW136" s="12" t="s">
        <v>36</v>
      </c>
      <c r="AX136" s="12" t="s">
        <v>77</v>
      </c>
      <c r="AY136" s="153" t="s">
        <v>358</v>
      </c>
    </row>
    <row r="137" spans="2:65" s="13" customFormat="1" ht="22.5">
      <c r="B137" s="158"/>
      <c r="D137" s="152" t="s">
        <v>368</v>
      </c>
      <c r="E137" s="159" t="s">
        <v>19</v>
      </c>
      <c r="F137" s="160" t="s">
        <v>386</v>
      </c>
      <c r="H137" s="161">
        <v>302.15300000000002</v>
      </c>
      <c r="I137" s="162"/>
      <c r="L137" s="158"/>
      <c r="M137" s="163"/>
      <c r="T137" s="164"/>
      <c r="AT137" s="159" t="s">
        <v>368</v>
      </c>
      <c r="AU137" s="159" t="s">
        <v>90</v>
      </c>
      <c r="AV137" s="13" t="s">
        <v>90</v>
      </c>
      <c r="AW137" s="13" t="s">
        <v>36</v>
      </c>
      <c r="AX137" s="13" t="s">
        <v>77</v>
      </c>
      <c r="AY137" s="159" t="s">
        <v>358</v>
      </c>
    </row>
    <row r="138" spans="2:65" s="13" customFormat="1" ht="11.25">
      <c r="B138" s="158"/>
      <c r="D138" s="152" t="s">
        <v>368</v>
      </c>
      <c r="E138" s="159" t="s">
        <v>19</v>
      </c>
      <c r="F138" s="160" t="s">
        <v>387</v>
      </c>
      <c r="H138" s="161">
        <v>119.294</v>
      </c>
      <c r="I138" s="162"/>
      <c r="L138" s="158"/>
      <c r="M138" s="163"/>
      <c r="T138" s="164"/>
      <c r="AT138" s="159" t="s">
        <v>368</v>
      </c>
      <c r="AU138" s="159" t="s">
        <v>90</v>
      </c>
      <c r="AV138" s="13" t="s">
        <v>90</v>
      </c>
      <c r="AW138" s="13" t="s">
        <v>36</v>
      </c>
      <c r="AX138" s="13" t="s">
        <v>77</v>
      </c>
      <c r="AY138" s="159" t="s">
        <v>358</v>
      </c>
    </row>
    <row r="139" spans="2:65" s="14" customFormat="1" ht="11.25">
      <c r="B139" s="165"/>
      <c r="D139" s="152" t="s">
        <v>368</v>
      </c>
      <c r="E139" s="166" t="s">
        <v>211</v>
      </c>
      <c r="F139" s="167" t="s">
        <v>371</v>
      </c>
      <c r="H139" s="168">
        <v>421.447</v>
      </c>
      <c r="I139" s="169"/>
      <c r="L139" s="165"/>
      <c r="M139" s="170"/>
      <c r="T139" s="171"/>
      <c r="AT139" s="166" t="s">
        <v>368</v>
      </c>
      <c r="AU139" s="166" t="s">
        <v>90</v>
      </c>
      <c r="AV139" s="14" t="s">
        <v>364</v>
      </c>
      <c r="AW139" s="14" t="s">
        <v>36</v>
      </c>
      <c r="AX139" s="14" t="s">
        <v>84</v>
      </c>
      <c r="AY139" s="166" t="s">
        <v>358</v>
      </c>
    </row>
    <row r="140" spans="2:65" s="1" customFormat="1" ht="62.65" customHeight="1">
      <c r="B140" s="33"/>
      <c r="C140" s="134" t="s">
        <v>388</v>
      </c>
      <c r="D140" s="134" t="s">
        <v>360</v>
      </c>
      <c r="E140" s="135" t="s">
        <v>389</v>
      </c>
      <c r="F140" s="136" t="s">
        <v>390</v>
      </c>
      <c r="G140" s="137" t="s">
        <v>209</v>
      </c>
      <c r="H140" s="138">
        <v>559.84699999999998</v>
      </c>
      <c r="I140" s="139"/>
      <c r="J140" s="140">
        <f>ROUND(I140*H140,2)</f>
        <v>0</v>
      </c>
      <c r="K140" s="136" t="s">
        <v>363</v>
      </c>
      <c r="L140" s="33"/>
      <c r="M140" s="141" t="s">
        <v>19</v>
      </c>
      <c r="N140" s="142" t="s">
        <v>49</v>
      </c>
      <c r="P140" s="143">
        <f>O140*H140</f>
        <v>0</v>
      </c>
      <c r="Q140" s="143">
        <v>0</v>
      </c>
      <c r="R140" s="143">
        <f>Q140*H140</f>
        <v>0</v>
      </c>
      <c r="S140" s="143">
        <v>0</v>
      </c>
      <c r="T140" s="144">
        <f>S140*H140</f>
        <v>0</v>
      </c>
      <c r="AR140" s="145" t="s">
        <v>364</v>
      </c>
      <c r="AT140" s="145" t="s">
        <v>360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364</v>
      </c>
      <c r="BM140" s="145" t="s">
        <v>391</v>
      </c>
    </row>
    <row r="141" spans="2:65" s="1" customFormat="1" ht="11.25">
      <c r="B141" s="33"/>
      <c r="D141" s="147" t="s">
        <v>366</v>
      </c>
      <c r="F141" s="148" t="s">
        <v>392</v>
      </c>
      <c r="I141" s="149"/>
      <c r="L141" s="33"/>
      <c r="M141" s="150"/>
      <c r="T141" s="54"/>
      <c r="AT141" s="18" t="s">
        <v>366</v>
      </c>
      <c r="AU141" s="18" t="s">
        <v>90</v>
      </c>
    </row>
    <row r="142" spans="2:65" s="12" customFormat="1" ht="11.25">
      <c r="B142" s="151"/>
      <c r="D142" s="152" t="s">
        <v>368</v>
      </c>
      <c r="E142" s="153" t="s">
        <v>19</v>
      </c>
      <c r="F142" s="154" t="s">
        <v>393</v>
      </c>
      <c r="H142" s="153" t="s">
        <v>19</v>
      </c>
      <c r="I142" s="155"/>
      <c r="L142" s="151"/>
      <c r="M142" s="156"/>
      <c r="T142" s="157"/>
      <c r="AT142" s="153" t="s">
        <v>368</v>
      </c>
      <c r="AU142" s="153" t="s">
        <v>90</v>
      </c>
      <c r="AV142" s="12" t="s">
        <v>84</v>
      </c>
      <c r="AW142" s="12" t="s">
        <v>36</v>
      </c>
      <c r="AX142" s="12" t="s">
        <v>77</v>
      </c>
      <c r="AY142" s="153" t="s">
        <v>358</v>
      </c>
    </row>
    <row r="143" spans="2:65" s="13" customFormat="1" ht="11.25">
      <c r="B143" s="158"/>
      <c r="D143" s="152" t="s">
        <v>368</v>
      </c>
      <c r="E143" s="159" t="s">
        <v>19</v>
      </c>
      <c r="F143" s="160" t="s">
        <v>302</v>
      </c>
      <c r="H143" s="161">
        <v>69.2</v>
      </c>
      <c r="I143" s="162"/>
      <c r="L143" s="158"/>
      <c r="M143" s="163"/>
      <c r="T143" s="164"/>
      <c r="AT143" s="159" t="s">
        <v>368</v>
      </c>
      <c r="AU143" s="159" t="s">
        <v>90</v>
      </c>
      <c r="AV143" s="13" t="s">
        <v>90</v>
      </c>
      <c r="AW143" s="13" t="s">
        <v>36</v>
      </c>
      <c r="AX143" s="13" t="s">
        <v>77</v>
      </c>
      <c r="AY143" s="159" t="s">
        <v>358</v>
      </c>
    </row>
    <row r="144" spans="2:65" s="13" customFormat="1" ht="11.25">
      <c r="B144" s="158"/>
      <c r="D144" s="152" t="s">
        <v>368</v>
      </c>
      <c r="E144" s="159" t="s">
        <v>19</v>
      </c>
      <c r="F144" s="160" t="s">
        <v>270</v>
      </c>
      <c r="H144" s="161">
        <v>69.2</v>
      </c>
      <c r="I144" s="162"/>
      <c r="L144" s="158"/>
      <c r="M144" s="163"/>
      <c r="T144" s="164"/>
      <c r="AT144" s="159" t="s">
        <v>368</v>
      </c>
      <c r="AU144" s="159" t="s">
        <v>90</v>
      </c>
      <c r="AV144" s="13" t="s">
        <v>90</v>
      </c>
      <c r="AW144" s="13" t="s">
        <v>36</v>
      </c>
      <c r="AX144" s="13" t="s">
        <v>77</v>
      </c>
      <c r="AY144" s="159" t="s">
        <v>358</v>
      </c>
    </row>
    <row r="145" spans="2:65" s="13" customFormat="1" ht="11.25">
      <c r="B145" s="158"/>
      <c r="D145" s="152" t="s">
        <v>368</v>
      </c>
      <c r="E145" s="159" t="s">
        <v>19</v>
      </c>
      <c r="F145" s="160" t="s">
        <v>211</v>
      </c>
      <c r="H145" s="161">
        <v>421.447</v>
      </c>
      <c r="I145" s="162"/>
      <c r="L145" s="158"/>
      <c r="M145" s="163"/>
      <c r="T145" s="164"/>
      <c r="AT145" s="159" t="s">
        <v>368</v>
      </c>
      <c r="AU145" s="159" t="s">
        <v>90</v>
      </c>
      <c r="AV145" s="13" t="s">
        <v>90</v>
      </c>
      <c r="AW145" s="13" t="s">
        <v>36</v>
      </c>
      <c r="AX145" s="13" t="s">
        <v>77</v>
      </c>
      <c r="AY145" s="159" t="s">
        <v>358</v>
      </c>
    </row>
    <row r="146" spans="2:65" s="14" customFormat="1" ht="11.25">
      <c r="B146" s="165"/>
      <c r="D146" s="152" t="s">
        <v>368</v>
      </c>
      <c r="E146" s="166" t="s">
        <v>19</v>
      </c>
      <c r="F146" s="167" t="s">
        <v>371</v>
      </c>
      <c r="H146" s="168">
        <v>559.84699999999998</v>
      </c>
      <c r="I146" s="169"/>
      <c r="L146" s="165"/>
      <c r="M146" s="170"/>
      <c r="T146" s="171"/>
      <c r="AT146" s="166" t="s">
        <v>368</v>
      </c>
      <c r="AU146" s="166" t="s">
        <v>90</v>
      </c>
      <c r="AV146" s="14" t="s">
        <v>364</v>
      </c>
      <c r="AW146" s="14" t="s">
        <v>36</v>
      </c>
      <c r="AX146" s="14" t="s">
        <v>84</v>
      </c>
      <c r="AY146" s="166" t="s">
        <v>358</v>
      </c>
    </row>
    <row r="147" spans="2:65" s="1" customFormat="1" ht="62.65" customHeight="1">
      <c r="B147" s="33"/>
      <c r="C147" s="134" t="s">
        <v>394</v>
      </c>
      <c r="D147" s="134" t="s">
        <v>360</v>
      </c>
      <c r="E147" s="135" t="s">
        <v>395</v>
      </c>
      <c r="F147" s="136" t="s">
        <v>396</v>
      </c>
      <c r="G147" s="137" t="s">
        <v>209</v>
      </c>
      <c r="H147" s="138">
        <v>24</v>
      </c>
      <c r="I147" s="139"/>
      <c r="J147" s="140">
        <f>ROUND(I147*H147,2)</f>
        <v>0</v>
      </c>
      <c r="K147" s="136" t="s">
        <v>363</v>
      </c>
      <c r="L147" s="33"/>
      <c r="M147" s="141" t="s">
        <v>19</v>
      </c>
      <c r="N147" s="142" t="s">
        <v>49</v>
      </c>
      <c r="P147" s="143">
        <f>O147*H147</f>
        <v>0</v>
      </c>
      <c r="Q147" s="143">
        <v>0</v>
      </c>
      <c r="R147" s="143">
        <f>Q147*H147</f>
        <v>0</v>
      </c>
      <c r="S147" s="143">
        <v>0</v>
      </c>
      <c r="T147" s="144">
        <f>S147*H147</f>
        <v>0</v>
      </c>
      <c r="AR147" s="145" t="s">
        <v>364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364</v>
      </c>
      <c r="BM147" s="145" t="s">
        <v>397</v>
      </c>
    </row>
    <row r="148" spans="2:65" s="1" customFormat="1" ht="11.25">
      <c r="B148" s="33"/>
      <c r="D148" s="147" t="s">
        <v>366</v>
      </c>
      <c r="F148" s="148" t="s">
        <v>398</v>
      </c>
      <c r="I148" s="149"/>
      <c r="L148" s="33"/>
      <c r="M148" s="150"/>
      <c r="T148" s="54"/>
      <c r="AT148" s="18" t="s">
        <v>366</v>
      </c>
      <c r="AU148" s="18" t="s">
        <v>90</v>
      </c>
    </row>
    <row r="149" spans="2:65" s="12" customFormat="1" ht="11.25">
      <c r="B149" s="151"/>
      <c r="D149" s="152" t="s">
        <v>368</v>
      </c>
      <c r="E149" s="153" t="s">
        <v>19</v>
      </c>
      <c r="F149" s="154" t="s">
        <v>393</v>
      </c>
      <c r="H149" s="153" t="s">
        <v>19</v>
      </c>
      <c r="I149" s="155"/>
      <c r="L149" s="151"/>
      <c r="M149" s="156"/>
      <c r="T149" s="157"/>
      <c r="AT149" s="153" t="s">
        <v>368</v>
      </c>
      <c r="AU149" s="153" t="s">
        <v>90</v>
      </c>
      <c r="AV149" s="12" t="s">
        <v>84</v>
      </c>
      <c r="AW149" s="12" t="s">
        <v>36</v>
      </c>
      <c r="AX149" s="12" t="s">
        <v>77</v>
      </c>
      <c r="AY149" s="153" t="s">
        <v>358</v>
      </c>
    </row>
    <row r="150" spans="2:65" s="13" customFormat="1" ht="11.25">
      <c r="B150" s="158"/>
      <c r="D150" s="152" t="s">
        <v>368</v>
      </c>
      <c r="E150" s="159" t="s">
        <v>19</v>
      </c>
      <c r="F150" s="160" t="s">
        <v>207</v>
      </c>
      <c r="H150" s="161">
        <v>24</v>
      </c>
      <c r="I150" s="162"/>
      <c r="L150" s="158"/>
      <c r="M150" s="163"/>
      <c r="T150" s="164"/>
      <c r="AT150" s="159" t="s">
        <v>368</v>
      </c>
      <c r="AU150" s="159" t="s">
        <v>90</v>
      </c>
      <c r="AV150" s="13" t="s">
        <v>90</v>
      </c>
      <c r="AW150" s="13" t="s">
        <v>36</v>
      </c>
      <c r="AX150" s="13" t="s">
        <v>77</v>
      </c>
      <c r="AY150" s="159" t="s">
        <v>358</v>
      </c>
    </row>
    <row r="151" spans="2:65" s="14" customFormat="1" ht="11.25">
      <c r="B151" s="165"/>
      <c r="D151" s="152" t="s">
        <v>368</v>
      </c>
      <c r="E151" s="166" t="s">
        <v>19</v>
      </c>
      <c r="F151" s="167" t="s">
        <v>371</v>
      </c>
      <c r="H151" s="168">
        <v>24</v>
      </c>
      <c r="I151" s="169"/>
      <c r="L151" s="165"/>
      <c r="M151" s="170"/>
      <c r="T151" s="171"/>
      <c r="AT151" s="166" t="s">
        <v>368</v>
      </c>
      <c r="AU151" s="166" t="s">
        <v>90</v>
      </c>
      <c r="AV151" s="14" t="s">
        <v>364</v>
      </c>
      <c r="AW151" s="14" t="s">
        <v>36</v>
      </c>
      <c r="AX151" s="14" t="s">
        <v>84</v>
      </c>
      <c r="AY151" s="166" t="s">
        <v>358</v>
      </c>
    </row>
    <row r="152" spans="2:65" s="1" customFormat="1" ht="62.65" customHeight="1">
      <c r="B152" s="33"/>
      <c r="C152" s="134" t="s">
        <v>399</v>
      </c>
      <c r="D152" s="134" t="s">
        <v>360</v>
      </c>
      <c r="E152" s="135" t="s">
        <v>400</v>
      </c>
      <c r="F152" s="136" t="s">
        <v>401</v>
      </c>
      <c r="G152" s="137" t="s">
        <v>209</v>
      </c>
      <c r="H152" s="138">
        <v>334.66500000000002</v>
      </c>
      <c r="I152" s="139"/>
      <c r="J152" s="140">
        <f>ROUND(I152*H152,2)</f>
        <v>0</v>
      </c>
      <c r="K152" s="136" t="s">
        <v>402</v>
      </c>
      <c r="L152" s="33"/>
      <c r="M152" s="141" t="s">
        <v>19</v>
      </c>
      <c r="N152" s="142" t="s">
        <v>49</v>
      </c>
      <c r="P152" s="143">
        <f>O152*H152</f>
        <v>0</v>
      </c>
      <c r="Q152" s="143">
        <v>0</v>
      </c>
      <c r="R152" s="143">
        <f>Q152*H152</f>
        <v>0</v>
      </c>
      <c r="S152" s="143">
        <v>0</v>
      </c>
      <c r="T152" s="144">
        <f>S152*H152</f>
        <v>0</v>
      </c>
      <c r="AR152" s="145" t="s">
        <v>364</v>
      </c>
      <c r="AT152" s="145" t="s">
        <v>360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364</v>
      </c>
      <c r="BM152" s="145" t="s">
        <v>403</v>
      </c>
    </row>
    <row r="153" spans="2:65" s="1" customFormat="1" ht="11.25">
      <c r="B153" s="33"/>
      <c r="D153" s="147" t="s">
        <v>366</v>
      </c>
      <c r="F153" s="148" t="s">
        <v>404</v>
      </c>
      <c r="I153" s="149"/>
      <c r="L153" s="33"/>
      <c r="M153" s="150"/>
      <c r="T153" s="54"/>
      <c r="AT153" s="18" t="s">
        <v>366</v>
      </c>
      <c r="AU153" s="18" t="s">
        <v>90</v>
      </c>
    </row>
    <row r="154" spans="2:65" s="13" customFormat="1" ht="11.25">
      <c r="B154" s="158"/>
      <c r="D154" s="152" t="s">
        <v>368</v>
      </c>
      <c r="E154" s="159" t="s">
        <v>19</v>
      </c>
      <c r="F154" s="160" t="s">
        <v>302</v>
      </c>
      <c r="H154" s="161">
        <v>69.2</v>
      </c>
      <c r="I154" s="162"/>
      <c r="L154" s="158"/>
      <c r="M154" s="163"/>
      <c r="T154" s="164"/>
      <c r="AT154" s="159" t="s">
        <v>368</v>
      </c>
      <c r="AU154" s="159" t="s">
        <v>90</v>
      </c>
      <c r="AV154" s="13" t="s">
        <v>90</v>
      </c>
      <c r="AW154" s="13" t="s">
        <v>36</v>
      </c>
      <c r="AX154" s="13" t="s">
        <v>77</v>
      </c>
      <c r="AY154" s="159" t="s">
        <v>358</v>
      </c>
    </row>
    <row r="155" spans="2:65" s="13" customFormat="1" ht="11.25">
      <c r="B155" s="158"/>
      <c r="D155" s="152" t="s">
        <v>368</v>
      </c>
      <c r="E155" s="159" t="s">
        <v>19</v>
      </c>
      <c r="F155" s="160" t="s">
        <v>270</v>
      </c>
      <c r="H155" s="161">
        <v>69.2</v>
      </c>
      <c r="I155" s="162"/>
      <c r="L155" s="158"/>
      <c r="M155" s="163"/>
      <c r="T155" s="164"/>
      <c r="AT155" s="159" t="s">
        <v>368</v>
      </c>
      <c r="AU155" s="159" t="s">
        <v>90</v>
      </c>
      <c r="AV155" s="13" t="s">
        <v>90</v>
      </c>
      <c r="AW155" s="13" t="s">
        <v>36</v>
      </c>
      <c r="AX155" s="13" t="s">
        <v>77</v>
      </c>
      <c r="AY155" s="159" t="s">
        <v>358</v>
      </c>
    </row>
    <row r="156" spans="2:65" s="13" customFormat="1" ht="11.25">
      <c r="B156" s="158"/>
      <c r="D156" s="152" t="s">
        <v>368</v>
      </c>
      <c r="E156" s="159" t="s">
        <v>19</v>
      </c>
      <c r="F156" s="160" t="s">
        <v>211</v>
      </c>
      <c r="H156" s="161">
        <v>421.447</v>
      </c>
      <c r="I156" s="162"/>
      <c r="L156" s="158"/>
      <c r="M156" s="163"/>
      <c r="T156" s="164"/>
      <c r="AT156" s="159" t="s">
        <v>368</v>
      </c>
      <c r="AU156" s="159" t="s">
        <v>90</v>
      </c>
      <c r="AV156" s="13" t="s">
        <v>90</v>
      </c>
      <c r="AW156" s="13" t="s">
        <v>36</v>
      </c>
      <c r="AX156" s="13" t="s">
        <v>77</v>
      </c>
      <c r="AY156" s="159" t="s">
        <v>358</v>
      </c>
    </row>
    <row r="157" spans="2:65" s="13" customFormat="1" ht="11.25">
      <c r="B157" s="158"/>
      <c r="D157" s="152" t="s">
        <v>368</v>
      </c>
      <c r="E157" s="159" t="s">
        <v>19</v>
      </c>
      <c r="F157" s="160" t="s">
        <v>405</v>
      </c>
      <c r="H157" s="161">
        <v>-225.18199999999999</v>
      </c>
      <c r="I157" s="162"/>
      <c r="L157" s="158"/>
      <c r="M157" s="163"/>
      <c r="T157" s="164"/>
      <c r="AT157" s="159" t="s">
        <v>368</v>
      </c>
      <c r="AU157" s="159" t="s">
        <v>90</v>
      </c>
      <c r="AV157" s="13" t="s">
        <v>90</v>
      </c>
      <c r="AW157" s="13" t="s">
        <v>36</v>
      </c>
      <c r="AX157" s="13" t="s">
        <v>77</v>
      </c>
      <c r="AY157" s="159" t="s">
        <v>358</v>
      </c>
    </row>
    <row r="158" spans="2:65" s="14" customFormat="1" ht="11.25">
      <c r="B158" s="165"/>
      <c r="D158" s="152" t="s">
        <v>368</v>
      </c>
      <c r="E158" s="166" t="s">
        <v>19</v>
      </c>
      <c r="F158" s="167" t="s">
        <v>371</v>
      </c>
      <c r="H158" s="168">
        <v>334.66500000000002</v>
      </c>
      <c r="I158" s="169"/>
      <c r="L158" s="165"/>
      <c r="M158" s="170"/>
      <c r="T158" s="171"/>
      <c r="AT158" s="166" t="s">
        <v>368</v>
      </c>
      <c r="AU158" s="166" t="s">
        <v>90</v>
      </c>
      <c r="AV158" s="14" t="s">
        <v>364</v>
      </c>
      <c r="AW158" s="14" t="s">
        <v>36</v>
      </c>
      <c r="AX158" s="14" t="s">
        <v>84</v>
      </c>
      <c r="AY158" s="166" t="s">
        <v>358</v>
      </c>
    </row>
    <row r="159" spans="2:65" s="1" customFormat="1" ht="62.65" customHeight="1">
      <c r="B159" s="33"/>
      <c r="C159" s="134" t="s">
        <v>406</v>
      </c>
      <c r="D159" s="134" t="s">
        <v>360</v>
      </c>
      <c r="E159" s="135" t="s">
        <v>407</v>
      </c>
      <c r="F159" s="136" t="s">
        <v>408</v>
      </c>
      <c r="G159" s="137" t="s">
        <v>209</v>
      </c>
      <c r="H159" s="138">
        <v>24</v>
      </c>
      <c r="I159" s="139"/>
      <c r="J159" s="140">
        <f>ROUND(I159*H159,2)</f>
        <v>0</v>
      </c>
      <c r="K159" s="136" t="s">
        <v>402</v>
      </c>
      <c r="L159" s="33"/>
      <c r="M159" s="141" t="s">
        <v>19</v>
      </c>
      <c r="N159" s="142" t="s">
        <v>49</v>
      </c>
      <c r="P159" s="143">
        <f>O159*H159</f>
        <v>0</v>
      </c>
      <c r="Q159" s="143">
        <v>0</v>
      </c>
      <c r="R159" s="143">
        <f>Q159*H159</f>
        <v>0</v>
      </c>
      <c r="S159" s="143">
        <v>0</v>
      </c>
      <c r="T159" s="144">
        <f>S159*H159</f>
        <v>0</v>
      </c>
      <c r="AR159" s="145" t="s">
        <v>364</v>
      </c>
      <c r="AT159" s="145" t="s">
        <v>360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364</v>
      </c>
      <c r="BM159" s="145" t="s">
        <v>409</v>
      </c>
    </row>
    <row r="160" spans="2:65" s="1" customFormat="1" ht="11.25">
      <c r="B160" s="33"/>
      <c r="D160" s="147" t="s">
        <v>366</v>
      </c>
      <c r="F160" s="148" t="s">
        <v>410</v>
      </c>
      <c r="I160" s="149"/>
      <c r="L160" s="33"/>
      <c r="M160" s="150"/>
      <c r="T160" s="54"/>
      <c r="AT160" s="18" t="s">
        <v>366</v>
      </c>
      <c r="AU160" s="18" t="s">
        <v>90</v>
      </c>
    </row>
    <row r="161" spans="2:65" s="12" customFormat="1" ht="11.25">
      <c r="B161" s="151"/>
      <c r="D161" s="152" t="s">
        <v>368</v>
      </c>
      <c r="E161" s="153" t="s">
        <v>19</v>
      </c>
      <c r="F161" s="154" t="s">
        <v>393</v>
      </c>
      <c r="H161" s="153" t="s">
        <v>19</v>
      </c>
      <c r="I161" s="155"/>
      <c r="L161" s="151"/>
      <c r="M161" s="156"/>
      <c r="T161" s="157"/>
      <c r="AT161" s="153" t="s">
        <v>368</v>
      </c>
      <c r="AU161" s="153" t="s">
        <v>90</v>
      </c>
      <c r="AV161" s="12" t="s">
        <v>84</v>
      </c>
      <c r="AW161" s="12" t="s">
        <v>36</v>
      </c>
      <c r="AX161" s="12" t="s">
        <v>77</v>
      </c>
      <c r="AY161" s="153" t="s">
        <v>358</v>
      </c>
    </row>
    <row r="162" spans="2:65" s="13" customFormat="1" ht="11.25">
      <c r="B162" s="158"/>
      <c r="D162" s="152" t="s">
        <v>368</v>
      </c>
      <c r="E162" s="159" t="s">
        <v>19</v>
      </c>
      <c r="F162" s="160" t="s">
        <v>207</v>
      </c>
      <c r="H162" s="161">
        <v>24</v>
      </c>
      <c r="I162" s="162"/>
      <c r="L162" s="158"/>
      <c r="M162" s="163"/>
      <c r="T162" s="164"/>
      <c r="AT162" s="159" t="s">
        <v>368</v>
      </c>
      <c r="AU162" s="159" t="s">
        <v>90</v>
      </c>
      <c r="AV162" s="13" t="s">
        <v>90</v>
      </c>
      <c r="AW162" s="13" t="s">
        <v>36</v>
      </c>
      <c r="AX162" s="13" t="s">
        <v>77</v>
      </c>
      <c r="AY162" s="159" t="s">
        <v>358</v>
      </c>
    </row>
    <row r="163" spans="2:65" s="14" customFormat="1" ht="11.25">
      <c r="B163" s="165"/>
      <c r="D163" s="152" t="s">
        <v>368</v>
      </c>
      <c r="E163" s="166" t="s">
        <v>19</v>
      </c>
      <c r="F163" s="167" t="s">
        <v>371</v>
      </c>
      <c r="H163" s="168">
        <v>24</v>
      </c>
      <c r="I163" s="169"/>
      <c r="L163" s="165"/>
      <c r="M163" s="170"/>
      <c r="T163" s="171"/>
      <c r="AT163" s="166" t="s">
        <v>368</v>
      </c>
      <c r="AU163" s="166" t="s">
        <v>90</v>
      </c>
      <c r="AV163" s="14" t="s">
        <v>364</v>
      </c>
      <c r="AW163" s="14" t="s">
        <v>36</v>
      </c>
      <c r="AX163" s="14" t="s">
        <v>84</v>
      </c>
      <c r="AY163" s="166" t="s">
        <v>358</v>
      </c>
    </row>
    <row r="164" spans="2:65" s="1" customFormat="1" ht="44.25" customHeight="1">
      <c r="B164" s="33"/>
      <c r="C164" s="134" t="s">
        <v>411</v>
      </c>
      <c r="D164" s="134" t="s">
        <v>360</v>
      </c>
      <c r="E164" s="135" t="s">
        <v>412</v>
      </c>
      <c r="F164" s="136" t="s">
        <v>413</v>
      </c>
      <c r="G164" s="137" t="s">
        <v>209</v>
      </c>
      <c r="H164" s="138">
        <v>809.029</v>
      </c>
      <c r="I164" s="139"/>
      <c r="J164" s="140">
        <f>ROUND(I164*H164,2)</f>
        <v>0</v>
      </c>
      <c r="K164" s="136" t="s">
        <v>363</v>
      </c>
      <c r="L164" s="33"/>
      <c r="M164" s="141" t="s">
        <v>19</v>
      </c>
      <c r="N164" s="142" t="s">
        <v>49</v>
      </c>
      <c r="P164" s="143">
        <f>O164*H164</f>
        <v>0</v>
      </c>
      <c r="Q164" s="143">
        <v>0</v>
      </c>
      <c r="R164" s="143">
        <f>Q164*H164</f>
        <v>0</v>
      </c>
      <c r="S164" s="143">
        <v>0</v>
      </c>
      <c r="T164" s="144">
        <f>S164*H164</f>
        <v>0</v>
      </c>
      <c r="AR164" s="145" t="s">
        <v>364</v>
      </c>
      <c r="AT164" s="145" t="s">
        <v>360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364</v>
      </c>
      <c r="BM164" s="145" t="s">
        <v>414</v>
      </c>
    </row>
    <row r="165" spans="2:65" s="1" customFormat="1" ht="11.25">
      <c r="B165" s="33"/>
      <c r="D165" s="147" t="s">
        <v>366</v>
      </c>
      <c r="F165" s="148" t="s">
        <v>415</v>
      </c>
      <c r="I165" s="149"/>
      <c r="L165" s="33"/>
      <c r="M165" s="150"/>
      <c r="T165" s="54"/>
      <c r="AT165" s="18" t="s">
        <v>366</v>
      </c>
      <c r="AU165" s="18" t="s">
        <v>90</v>
      </c>
    </row>
    <row r="166" spans="2:65" s="13" customFormat="1" ht="11.25">
      <c r="B166" s="158"/>
      <c r="D166" s="152" t="s">
        <v>368</v>
      </c>
      <c r="E166" s="159" t="s">
        <v>19</v>
      </c>
      <c r="F166" s="160" t="s">
        <v>307</v>
      </c>
      <c r="H166" s="161">
        <v>225.18199999999999</v>
      </c>
      <c r="I166" s="162"/>
      <c r="L166" s="158"/>
      <c r="M166" s="163"/>
      <c r="T166" s="164"/>
      <c r="AT166" s="159" t="s">
        <v>368</v>
      </c>
      <c r="AU166" s="159" t="s">
        <v>90</v>
      </c>
      <c r="AV166" s="13" t="s">
        <v>90</v>
      </c>
      <c r="AW166" s="13" t="s">
        <v>36</v>
      </c>
      <c r="AX166" s="13" t="s">
        <v>77</v>
      </c>
      <c r="AY166" s="159" t="s">
        <v>358</v>
      </c>
    </row>
    <row r="167" spans="2:65" s="13" customFormat="1" ht="11.25">
      <c r="B167" s="158"/>
      <c r="D167" s="152" t="s">
        <v>368</v>
      </c>
      <c r="E167" s="159" t="s">
        <v>19</v>
      </c>
      <c r="F167" s="160" t="s">
        <v>270</v>
      </c>
      <c r="H167" s="161">
        <v>69.2</v>
      </c>
      <c r="I167" s="162"/>
      <c r="L167" s="158"/>
      <c r="M167" s="163"/>
      <c r="T167" s="164"/>
      <c r="AT167" s="159" t="s">
        <v>368</v>
      </c>
      <c r="AU167" s="159" t="s">
        <v>90</v>
      </c>
      <c r="AV167" s="13" t="s">
        <v>90</v>
      </c>
      <c r="AW167" s="13" t="s">
        <v>36</v>
      </c>
      <c r="AX167" s="13" t="s">
        <v>77</v>
      </c>
      <c r="AY167" s="159" t="s">
        <v>358</v>
      </c>
    </row>
    <row r="168" spans="2:65" s="13" customFormat="1" ht="11.25">
      <c r="B168" s="158"/>
      <c r="D168" s="152" t="s">
        <v>368</v>
      </c>
      <c r="E168" s="159" t="s">
        <v>19</v>
      </c>
      <c r="F168" s="160" t="s">
        <v>302</v>
      </c>
      <c r="H168" s="161">
        <v>69.2</v>
      </c>
      <c r="I168" s="162"/>
      <c r="L168" s="158"/>
      <c r="M168" s="163"/>
      <c r="T168" s="164"/>
      <c r="AT168" s="159" t="s">
        <v>368</v>
      </c>
      <c r="AU168" s="159" t="s">
        <v>90</v>
      </c>
      <c r="AV168" s="13" t="s">
        <v>90</v>
      </c>
      <c r="AW168" s="13" t="s">
        <v>36</v>
      </c>
      <c r="AX168" s="13" t="s">
        <v>77</v>
      </c>
      <c r="AY168" s="159" t="s">
        <v>358</v>
      </c>
    </row>
    <row r="169" spans="2:65" s="13" customFormat="1" ht="11.25">
      <c r="B169" s="158"/>
      <c r="D169" s="152" t="s">
        <v>368</v>
      </c>
      <c r="E169" s="159" t="s">
        <v>19</v>
      </c>
      <c r="F169" s="160" t="s">
        <v>211</v>
      </c>
      <c r="H169" s="161">
        <v>421.447</v>
      </c>
      <c r="I169" s="162"/>
      <c r="L169" s="158"/>
      <c r="M169" s="163"/>
      <c r="T169" s="164"/>
      <c r="AT169" s="159" t="s">
        <v>368</v>
      </c>
      <c r="AU169" s="159" t="s">
        <v>90</v>
      </c>
      <c r="AV169" s="13" t="s">
        <v>90</v>
      </c>
      <c r="AW169" s="13" t="s">
        <v>36</v>
      </c>
      <c r="AX169" s="13" t="s">
        <v>77</v>
      </c>
      <c r="AY169" s="159" t="s">
        <v>358</v>
      </c>
    </row>
    <row r="170" spans="2:65" s="15" customFormat="1" ht="11.25">
      <c r="B170" s="172"/>
      <c r="D170" s="152" t="s">
        <v>368</v>
      </c>
      <c r="E170" s="173" t="s">
        <v>19</v>
      </c>
      <c r="F170" s="174" t="s">
        <v>416</v>
      </c>
      <c r="H170" s="175">
        <v>785.029</v>
      </c>
      <c r="I170" s="176"/>
      <c r="L170" s="172"/>
      <c r="M170" s="177"/>
      <c r="T170" s="178"/>
      <c r="AT170" s="173" t="s">
        <v>368</v>
      </c>
      <c r="AU170" s="173" t="s">
        <v>90</v>
      </c>
      <c r="AV170" s="15" t="s">
        <v>97</v>
      </c>
      <c r="AW170" s="15" t="s">
        <v>36</v>
      </c>
      <c r="AX170" s="15" t="s">
        <v>77</v>
      </c>
      <c r="AY170" s="173" t="s">
        <v>358</v>
      </c>
    </row>
    <row r="171" spans="2:65" s="13" customFormat="1" ht="11.25">
      <c r="B171" s="158"/>
      <c r="D171" s="152" t="s">
        <v>368</v>
      </c>
      <c r="E171" s="159" t="s">
        <v>19</v>
      </c>
      <c r="F171" s="160" t="s">
        <v>207</v>
      </c>
      <c r="H171" s="161">
        <v>24</v>
      </c>
      <c r="I171" s="162"/>
      <c r="L171" s="158"/>
      <c r="M171" s="163"/>
      <c r="T171" s="164"/>
      <c r="AT171" s="159" t="s">
        <v>368</v>
      </c>
      <c r="AU171" s="159" t="s">
        <v>90</v>
      </c>
      <c r="AV171" s="13" t="s">
        <v>90</v>
      </c>
      <c r="AW171" s="13" t="s">
        <v>36</v>
      </c>
      <c r="AX171" s="13" t="s">
        <v>77</v>
      </c>
      <c r="AY171" s="159" t="s">
        <v>358</v>
      </c>
    </row>
    <row r="172" spans="2:65" s="15" customFormat="1" ht="11.25">
      <c r="B172" s="172"/>
      <c r="D172" s="152" t="s">
        <v>368</v>
      </c>
      <c r="E172" s="173" t="s">
        <v>19</v>
      </c>
      <c r="F172" s="174" t="s">
        <v>416</v>
      </c>
      <c r="H172" s="175">
        <v>24</v>
      </c>
      <c r="I172" s="176"/>
      <c r="L172" s="172"/>
      <c r="M172" s="177"/>
      <c r="T172" s="178"/>
      <c r="AT172" s="173" t="s">
        <v>368</v>
      </c>
      <c r="AU172" s="173" t="s">
        <v>90</v>
      </c>
      <c r="AV172" s="15" t="s">
        <v>97</v>
      </c>
      <c r="AW172" s="15" t="s">
        <v>36</v>
      </c>
      <c r="AX172" s="15" t="s">
        <v>77</v>
      </c>
      <c r="AY172" s="173" t="s">
        <v>358</v>
      </c>
    </row>
    <row r="173" spans="2:65" s="14" customFormat="1" ht="11.25">
      <c r="B173" s="165"/>
      <c r="D173" s="152" t="s">
        <v>368</v>
      </c>
      <c r="E173" s="166" t="s">
        <v>19</v>
      </c>
      <c r="F173" s="167" t="s">
        <v>371</v>
      </c>
      <c r="H173" s="168">
        <v>809.029</v>
      </c>
      <c r="I173" s="169"/>
      <c r="L173" s="165"/>
      <c r="M173" s="170"/>
      <c r="T173" s="171"/>
      <c r="AT173" s="166" t="s">
        <v>368</v>
      </c>
      <c r="AU173" s="166" t="s">
        <v>90</v>
      </c>
      <c r="AV173" s="14" t="s">
        <v>364</v>
      </c>
      <c r="AW173" s="14" t="s">
        <v>36</v>
      </c>
      <c r="AX173" s="14" t="s">
        <v>84</v>
      </c>
      <c r="AY173" s="166" t="s">
        <v>358</v>
      </c>
    </row>
    <row r="174" spans="2:65" s="1" customFormat="1" ht="37.9" customHeight="1">
      <c r="B174" s="33"/>
      <c r="C174" s="134" t="s">
        <v>417</v>
      </c>
      <c r="D174" s="134" t="s">
        <v>360</v>
      </c>
      <c r="E174" s="135" t="s">
        <v>418</v>
      </c>
      <c r="F174" s="136" t="s">
        <v>419</v>
      </c>
      <c r="G174" s="137" t="s">
        <v>209</v>
      </c>
      <c r="H174" s="138">
        <v>289.46499999999997</v>
      </c>
      <c r="I174" s="139"/>
      <c r="J174" s="140">
        <f>ROUND(I174*H174,2)</f>
        <v>0</v>
      </c>
      <c r="K174" s="136" t="s">
        <v>402</v>
      </c>
      <c r="L174" s="33"/>
      <c r="M174" s="141" t="s">
        <v>19</v>
      </c>
      <c r="N174" s="142" t="s">
        <v>49</v>
      </c>
      <c r="P174" s="143">
        <f>O174*H174</f>
        <v>0</v>
      </c>
      <c r="Q174" s="143">
        <v>0</v>
      </c>
      <c r="R174" s="143">
        <f>Q174*H174</f>
        <v>0</v>
      </c>
      <c r="S174" s="143">
        <v>0</v>
      </c>
      <c r="T174" s="144">
        <f>S174*H174</f>
        <v>0</v>
      </c>
      <c r="AR174" s="145" t="s">
        <v>364</v>
      </c>
      <c r="AT174" s="145" t="s">
        <v>360</v>
      </c>
      <c r="AU174" s="145" t="s">
        <v>90</v>
      </c>
      <c r="AY174" s="18" t="s">
        <v>358</v>
      </c>
      <c r="BE174" s="146">
        <f>IF(N174="základní",J174,0)</f>
        <v>0</v>
      </c>
      <c r="BF174" s="146">
        <f>IF(N174="snížená",J174,0)</f>
        <v>0</v>
      </c>
      <c r="BG174" s="146">
        <f>IF(N174="zákl. přenesená",J174,0)</f>
        <v>0</v>
      </c>
      <c r="BH174" s="146">
        <f>IF(N174="sníž. přenesená",J174,0)</f>
        <v>0</v>
      </c>
      <c r="BI174" s="146">
        <f>IF(N174="nulová",J174,0)</f>
        <v>0</v>
      </c>
      <c r="BJ174" s="18" t="s">
        <v>90</v>
      </c>
      <c r="BK174" s="146">
        <f>ROUND(I174*H174,2)</f>
        <v>0</v>
      </c>
      <c r="BL174" s="18" t="s">
        <v>364</v>
      </c>
      <c r="BM174" s="145" t="s">
        <v>420</v>
      </c>
    </row>
    <row r="175" spans="2:65" s="1" customFormat="1" ht="11.25">
      <c r="B175" s="33"/>
      <c r="D175" s="147" t="s">
        <v>366</v>
      </c>
      <c r="F175" s="148" t="s">
        <v>421</v>
      </c>
      <c r="I175" s="149"/>
      <c r="L175" s="33"/>
      <c r="M175" s="150"/>
      <c r="T175" s="54"/>
      <c r="AT175" s="18" t="s">
        <v>366</v>
      </c>
      <c r="AU175" s="18" t="s">
        <v>90</v>
      </c>
    </row>
    <row r="176" spans="2:65" s="13" customFormat="1" ht="11.25">
      <c r="B176" s="158"/>
      <c r="D176" s="152" t="s">
        <v>368</v>
      </c>
      <c r="E176" s="159" t="s">
        <v>19</v>
      </c>
      <c r="F176" s="160" t="s">
        <v>270</v>
      </c>
      <c r="H176" s="161">
        <v>69.2</v>
      </c>
      <c r="I176" s="162"/>
      <c r="L176" s="158"/>
      <c r="M176" s="163"/>
      <c r="T176" s="164"/>
      <c r="AT176" s="159" t="s">
        <v>368</v>
      </c>
      <c r="AU176" s="159" t="s">
        <v>90</v>
      </c>
      <c r="AV176" s="13" t="s">
        <v>90</v>
      </c>
      <c r="AW176" s="13" t="s">
        <v>36</v>
      </c>
      <c r="AX176" s="13" t="s">
        <v>77</v>
      </c>
      <c r="AY176" s="159" t="s">
        <v>358</v>
      </c>
    </row>
    <row r="177" spans="2:65" s="13" customFormat="1" ht="11.25">
      <c r="B177" s="158"/>
      <c r="D177" s="152" t="s">
        <v>368</v>
      </c>
      <c r="E177" s="159" t="s">
        <v>19</v>
      </c>
      <c r="F177" s="160" t="s">
        <v>211</v>
      </c>
      <c r="H177" s="161">
        <v>421.447</v>
      </c>
      <c r="I177" s="162"/>
      <c r="L177" s="158"/>
      <c r="M177" s="163"/>
      <c r="T177" s="164"/>
      <c r="AT177" s="159" t="s">
        <v>368</v>
      </c>
      <c r="AU177" s="159" t="s">
        <v>90</v>
      </c>
      <c r="AV177" s="13" t="s">
        <v>90</v>
      </c>
      <c r="AW177" s="13" t="s">
        <v>36</v>
      </c>
      <c r="AX177" s="13" t="s">
        <v>77</v>
      </c>
      <c r="AY177" s="159" t="s">
        <v>358</v>
      </c>
    </row>
    <row r="178" spans="2:65" s="13" customFormat="1" ht="11.25">
      <c r="B178" s="158"/>
      <c r="D178" s="152" t="s">
        <v>368</v>
      </c>
      <c r="E178" s="159" t="s">
        <v>19</v>
      </c>
      <c r="F178" s="160" t="s">
        <v>405</v>
      </c>
      <c r="H178" s="161">
        <v>-225.18199999999999</v>
      </c>
      <c r="I178" s="162"/>
      <c r="L178" s="158"/>
      <c r="M178" s="163"/>
      <c r="T178" s="164"/>
      <c r="AT178" s="159" t="s">
        <v>368</v>
      </c>
      <c r="AU178" s="159" t="s">
        <v>90</v>
      </c>
      <c r="AV178" s="13" t="s">
        <v>90</v>
      </c>
      <c r="AW178" s="13" t="s">
        <v>36</v>
      </c>
      <c r="AX178" s="13" t="s">
        <v>77</v>
      </c>
      <c r="AY178" s="159" t="s">
        <v>358</v>
      </c>
    </row>
    <row r="179" spans="2:65" s="15" customFormat="1" ht="11.25">
      <c r="B179" s="172"/>
      <c r="D179" s="152" t="s">
        <v>368</v>
      </c>
      <c r="E179" s="173" t="s">
        <v>19</v>
      </c>
      <c r="F179" s="174" t="s">
        <v>416</v>
      </c>
      <c r="H179" s="175">
        <v>265.46499999999997</v>
      </c>
      <c r="I179" s="176"/>
      <c r="L179" s="172"/>
      <c r="M179" s="177"/>
      <c r="T179" s="178"/>
      <c r="AT179" s="173" t="s">
        <v>368</v>
      </c>
      <c r="AU179" s="173" t="s">
        <v>90</v>
      </c>
      <c r="AV179" s="15" t="s">
        <v>97</v>
      </c>
      <c r="AW179" s="15" t="s">
        <v>36</v>
      </c>
      <c r="AX179" s="15" t="s">
        <v>77</v>
      </c>
      <c r="AY179" s="173" t="s">
        <v>358</v>
      </c>
    </row>
    <row r="180" spans="2:65" s="13" customFormat="1" ht="11.25">
      <c r="B180" s="158"/>
      <c r="D180" s="152" t="s">
        <v>368</v>
      </c>
      <c r="E180" s="159" t="s">
        <v>19</v>
      </c>
      <c r="F180" s="160" t="s">
        <v>207</v>
      </c>
      <c r="H180" s="161">
        <v>24</v>
      </c>
      <c r="I180" s="162"/>
      <c r="L180" s="158"/>
      <c r="M180" s="163"/>
      <c r="T180" s="164"/>
      <c r="AT180" s="159" t="s">
        <v>368</v>
      </c>
      <c r="AU180" s="159" t="s">
        <v>90</v>
      </c>
      <c r="AV180" s="13" t="s">
        <v>90</v>
      </c>
      <c r="AW180" s="13" t="s">
        <v>36</v>
      </c>
      <c r="AX180" s="13" t="s">
        <v>77</v>
      </c>
      <c r="AY180" s="159" t="s">
        <v>358</v>
      </c>
    </row>
    <row r="181" spans="2:65" s="15" customFormat="1" ht="11.25">
      <c r="B181" s="172"/>
      <c r="D181" s="152" t="s">
        <v>368</v>
      </c>
      <c r="E181" s="173" t="s">
        <v>19</v>
      </c>
      <c r="F181" s="174" t="s">
        <v>416</v>
      </c>
      <c r="H181" s="175">
        <v>24</v>
      </c>
      <c r="I181" s="176"/>
      <c r="L181" s="172"/>
      <c r="M181" s="177"/>
      <c r="T181" s="178"/>
      <c r="AT181" s="173" t="s">
        <v>368</v>
      </c>
      <c r="AU181" s="173" t="s">
        <v>90</v>
      </c>
      <c r="AV181" s="15" t="s">
        <v>97</v>
      </c>
      <c r="AW181" s="15" t="s">
        <v>36</v>
      </c>
      <c r="AX181" s="15" t="s">
        <v>77</v>
      </c>
      <c r="AY181" s="173" t="s">
        <v>358</v>
      </c>
    </row>
    <row r="182" spans="2:65" s="14" customFormat="1" ht="11.25">
      <c r="B182" s="165"/>
      <c r="D182" s="152" t="s">
        <v>368</v>
      </c>
      <c r="E182" s="166" t="s">
        <v>19</v>
      </c>
      <c r="F182" s="167" t="s">
        <v>371</v>
      </c>
      <c r="H182" s="168">
        <v>289.46499999999997</v>
      </c>
      <c r="I182" s="169"/>
      <c r="L182" s="165"/>
      <c r="M182" s="170"/>
      <c r="T182" s="171"/>
      <c r="AT182" s="166" t="s">
        <v>368</v>
      </c>
      <c r="AU182" s="166" t="s">
        <v>90</v>
      </c>
      <c r="AV182" s="14" t="s">
        <v>364</v>
      </c>
      <c r="AW182" s="14" t="s">
        <v>36</v>
      </c>
      <c r="AX182" s="14" t="s">
        <v>84</v>
      </c>
      <c r="AY182" s="166" t="s">
        <v>358</v>
      </c>
    </row>
    <row r="183" spans="2:65" s="1" customFormat="1" ht="37.9" customHeight="1">
      <c r="B183" s="33"/>
      <c r="C183" s="134" t="s">
        <v>422</v>
      </c>
      <c r="D183" s="134" t="s">
        <v>360</v>
      </c>
      <c r="E183" s="135" t="s">
        <v>423</v>
      </c>
      <c r="F183" s="136" t="s">
        <v>424</v>
      </c>
      <c r="G183" s="137" t="s">
        <v>209</v>
      </c>
      <c r="H183" s="138">
        <v>514.64700000000005</v>
      </c>
      <c r="I183" s="139"/>
      <c r="J183" s="140">
        <f>ROUND(I183*H183,2)</f>
        <v>0</v>
      </c>
      <c r="K183" s="136" t="s">
        <v>363</v>
      </c>
      <c r="L183" s="33"/>
      <c r="M183" s="141" t="s">
        <v>19</v>
      </c>
      <c r="N183" s="142" t="s">
        <v>49</v>
      </c>
      <c r="P183" s="143">
        <f>O183*H183</f>
        <v>0</v>
      </c>
      <c r="Q183" s="143">
        <v>0</v>
      </c>
      <c r="R183" s="143">
        <f>Q183*H183</f>
        <v>0</v>
      </c>
      <c r="S183" s="143">
        <v>0</v>
      </c>
      <c r="T183" s="144">
        <f>S183*H183</f>
        <v>0</v>
      </c>
      <c r="AR183" s="145" t="s">
        <v>364</v>
      </c>
      <c r="AT183" s="145" t="s">
        <v>360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364</v>
      </c>
      <c r="BM183" s="145" t="s">
        <v>425</v>
      </c>
    </row>
    <row r="184" spans="2:65" s="1" customFormat="1" ht="11.25">
      <c r="B184" s="33"/>
      <c r="D184" s="147" t="s">
        <v>366</v>
      </c>
      <c r="F184" s="148" t="s">
        <v>426</v>
      </c>
      <c r="I184" s="149"/>
      <c r="L184" s="33"/>
      <c r="M184" s="150"/>
      <c r="T184" s="54"/>
      <c r="AT184" s="18" t="s">
        <v>366</v>
      </c>
      <c r="AU184" s="18" t="s">
        <v>90</v>
      </c>
    </row>
    <row r="185" spans="2:65" s="13" customFormat="1" ht="11.25">
      <c r="B185" s="158"/>
      <c r="D185" s="152" t="s">
        <v>368</v>
      </c>
      <c r="E185" s="159" t="s">
        <v>19</v>
      </c>
      <c r="F185" s="160" t="s">
        <v>270</v>
      </c>
      <c r="H185" s="161">
        <v>69.2</v>
      </c>
      <c r="I185" s="162"/>
      <c r="L185" s="158"/>
      <c r="M185" s="163"/>
      <c r="T185" s="164"/>
      <c r="AT185" s="159" t="s">
        <v>368</v>
      </c>
      <c r="AU185" s="159" t="s">
        <v>90</v>
      </c>
      <c r="AV185" s="13" t="s">
        <v>90</v>
      </c>
      <c r="AW185" s="13" t="s">
        <v>36</v>
      </c>
      <c r="AX185" s="13" t="s">
        <v>77</v>
      </c>
      <c r="AY185" s="159" t="s">
        <v>358</v>
      </c>
    </row>
    <row r="186" spans="2:65" s="13" customFormat="1" ht="11.25">
      <c r="B186" s="158"/>
      <c r="D186" s="152" t="s">
        <v>368</v>
      </c>
      <c r="E186" s="159" t="s">
        <v>19</v>
      </c>
      <c r="F186" s="160" t="s">
        <v>211</v>
      </c>
      <c r="H186" s="161">
        <v>421.447</v>
      </c>
      <c r="I186" s="162"/>
      <c r="L186" s="158"/>
      <c r="M186" s="163"/>
      <c r="T186" s="164"/>
      <c r="AT186" s="159" t="s">
        <v>368</v>
      </c>
      <c r="AU186" s="159" t="s">
        <v>90</v>
      </c>
      <c r="AV186" s="13" t="s">
        <v>90</v>
      </c>
      <c r="AW186" s="13" t="s">
        <v>36</v>
      </c>
      <c r="AX186" s="13" t="s">
        <v>77</v>
      </c>
      <c r="AY186" s="159" t="s">
        <v>358</v>
      </c>
    </row>
    <row r="187" spans="2:65" s="15" customFormat="1" ht="11.25">
      <c r="B187" s="172"/>
      <c r="D187" s="152" t="s">
        <v>368</v>
      </c>
      <c r="E187" s="173" t="s">
        <v>19</v>
      </c>
      <c r="F187" s="174" t="s">
        <v>416</v>
      </c>
      <c r="H187" s="175">
        <v>490.64699999999999</v>
      </c>
      <c r="I187" s="176"/>
      <c r="L187" s="172"/>
      <c r="M187" s="177"/>
      <c r="T187" s="178"/>
      <c r="AT187" s="173" t="s">
        <v>368</v>
      </c>
      <c r="AU187" s="173" t="s">
        <v>90</v>
      </c>
      <c r="AV187" s="15" t="s">
        <v>97</v>
      </c>
      <c r="AW187" s="15" t="s">
        <v>36</v>
      </c>
      <c r="AX187" s="15" t="s">
        <v>77</v>
      </c>
      <c r="AY187" s="173" t="s">
        <v>358</v>
      </c>
    </row>
    <row r="188" spans="2:65" s="13" customFormat="1" ht="11.25">
      <c r="B188" s="158"/>
      <c r="D188" s="152" t="s">
        <v>368</v>
      </c>
      <c r="E188" s="159" t="s">
        <v>19</v>
      </c>
      <c r="F188" s="160" t="s">
        <v>207</v>
      </c>
      <c r="H188" s="161">
        <v>24</v>
      </c>
      <c r="I188" s="162"/>
      <c r="L188" s="158"/>
      <c r="M188" s="163"/>
      <c r="T188" s="164"/>
      <c r="AT188" s="159" t="s">
        <v>368</v>
      </c>
      <c r="AU188" s="159" t="s">
        <v>90</v>
      </c>
      <c r="AV188" s="13" t="s">
        <v>90</v>
      </c>
      <c r="AW188" s="13" t="s">
        <v>36</v>
      </c>
      <c r="AX188" s="13" t="s">
        <v>77</v>
      </c>
      <c r="AY188" s="159" t="s">
        <v>358</v>
      </c>
    </row>
    <row r="189" spans="2:65" s="15" customFormat="1" ht="11.25">
      <c r="B189" s="172"/>
      <c r="D189" s="152" t="s">
        <v>368</v>
      </c>
      <c r="E189" s="173" t="s">
        <v>19</v>
      </c>
      <c r="F189" s="174" t="s">
        <v>416</v>
      </c>
      <c r="H189" s="175">
        <v>24</v>
      </c>
      <c r="I189" s="176"/>
      <c r="L189" s="172"/>
      <c r="M189" s="177"/>
      <c r="T189" s="178"/>
      <c r="AT189" s="173" t="s">
        <v>368</v>
      </c>
      <c r="AU189" s="173" t="s">
        <v>90</v>
      </c>
      <c r="AV189" s="15" t="s">
        <v>97</v>
      </c>
      <c r="AW189" s="15" t="s">
        <v>36</v>
      </c>
      <c r="AX189" s="15" t="s">
        <v>77</v>
      </c>
      <c r="AY189" s="173" t="s">
        <v>358</v>
      </c>
    </row>
    <row r="190" spans="2:65" s="14" customFormat="1" ht="11.25">
      <c r="B190" s="165"/>
      <c r="D190" s="152" t="s">
        <v>368</v>
      </c>
      <c r="E190" s="166" t="s">
        <v>19</v>
      </c>
      <c r="F190" s="167" t="s">
        <v>371</v>
      </c>
      <c r="H190" s="168">
        <v>514.64700000000005</v>
      </c>
      <c r="I190" s="169"/>
      <c r="L190" s="165"/>
      <c r="M190" s="170"/>
      <c r="T190" s="171"/>
      <c r="AT190" s="166" t="s">
        <v>368</v>
      </c>
      <c r="AU190" s="166" t="s">
        <v>90</v>
      </c>
      <c r="AV190" s="14" t="s">
        <v>364</v>
      </c>
      <c r="AW190" s="14" t="s">
        <v>36</v>
      </c>
      <c r="AX190" s="14" t="s">
        <v>84</v>
      </c>
      <c r="AY190" s="166" t="s">
        <v>358</v>
      </c>
    </row>
    <row r="191" spans="2:65" s="1" customFormat="1" ht="44.25" customHeight="1">
      <c r="B191" s="33"/>
      <c r="C191" s="134" t="s">
        <v>8</v>
      </c>
      <c r="D191" s="134" t="s">
        <v>360</v>
      </c>
      <c r="E191" s="135" t="s">
        <v>427</v>
      </c>
      <c r="F191" s="136" t="s">
        <v>428</v>
      </c>
      <c r="G191" s="137" t="s">
        <v>209</v>
      </c>
      <c r="H191" s="138">
        <v>315.75799999999998</v>
      </c>
      <c r="I191" s="139"/>
      <c r="J191" s="140">
        <f>ROUND(I191*H191,2)</f>
        <v>0</v>
      </c>
      <c r="K191" s="136" t="s">
        <v>363</v>
      </c>
      <c r="L191" s="33"/>
      <c r="M191" s="141" t="s">
        <v>19</v>
      </c>
      <c r="N191" s="142" t="s">
        <v>49</v>
      </c>
      <c r="P191" s="143">
        <f>O191*H191</f>
        <v>0</v>
      </c>
      <c r="Q191" s="143">
        <v>0</v>
      </c>
      <c r="R191" s="143">
        <f>Q191*H191</f>
        <v>0</v>
      </c>
      <c r="S191" s="143">
        <v>0</v>
      </c>
      <c r="T191" s="144">
        <f>S191*H191</f>
        <v>0</v>
      </c>
      <c r="AR191" s="145" t="s">
        <v>364</v>
      </c>
      <c r="AT191" s="145" t="s">
        <v>360</v>
      </c>
      <c r="AU191" s="145" t="s">
        <v>90</v>
      </c>
      <c r="AY191" s="18" t="s">
        <v>358</v>
      </c>
      <c r="BE191" s="146">
        <f>IF(N191="základní",J191,0)</f>
        <v>0</v>
      </c>
      <c r="BF191" s="146">
        <f>IF(N191="snížená",J191,0)</f>
        <v>0</v>
      </c>
      <c r="BG191" s="146">
        <f>IF(N191="zákl. přenesená",J191,0)</f>
        <v>0</v>
      </c>
      <c r="BH191" s="146">
        <f>IF(N191="sníž. přenesená",J191,0)</f>
        <v>0</v>
      </c>
      <c r="BI191" s="146">
        <f>IF(N191="nulová",J191,0)</f>
        <v>0</v>
      </c>
      <c r="BJ191" s="18" t="s">
        <v>90</v>
      </c>
      <c r="BK191" s="146">
        <f>ROUND(I191*H191,2)</f>
        <v>0</v>
      </c>
      <c r="BL191" s="18" t="s">
        <v>364</v>
      </c>
      <c r="BM191" s="145" t="s">
        <v>429</v>
      </c>
    </row>
    <row r="192" spans="2:65" s="1" customFormat="1" ht="11.25">
      <c r="B192" s="33"/>
      <c r="D192" s="147" t="s">
        <v>366</v>
      </c>
      <c r="F192" s="148" t="s">
        <v>430</v>
      </c>
      <c r="I192" s="149"/>
      <c r="L192" s="33"/>
      <c r="M192" s="150"/>
      <c r="T192" s="54"/>
      <c r="AT192" s="18" t="s">
        <v>366</v>
      </c>
      <c r="AU192" s="18" t="s">
        <v>90</v>
      </c>
    </row>
    <row r="193" spans="2:65" s="13" customFormat="1" ht="11.25">
      <c r="B193" s="158"/>
      <c r="D193" s="152" t="s">
        <v>368</v>
      </c>
      <c r="E193" s="159" t="s">
        <v>304</v>
      </c>
      <c r="F193" s="160" t="s">
        <v>431</v>
      </c>
      <c r="H193" s="161">
        <v>90.575999999999993</v>
      </c>
      <c r="I193" s="162"/>
      <c r="L193" s="158"/>
      <c r="M193" s="163"/>
      <c r="T193" s="164"/>
      <c r="AT193" s="159" t="s">
        <v>368</v>
      </c>
      <c r="AU193" s="159" t="s">
        <v>90</v>
      </c>
      <c r="AV193" s="13" t="s">
        <v>90</v>
      </c>
      <c r="AW193" s="13" t="s">
        <v>36</v>
      </c>
      <c r="AX193" s="13" t="s">
        <v>77</v>
      </c>
      <c r="AY193" s="159" t="s">
        <v>358</v>
      </c>
    </row>
    <row r="194" spans="2:65" s="13" customFormat="1" ht="11.25">
      <c r="B194" s="158"/>
      <c r="D194" s="152" t="s">
        <v>368</v>
      </c>
      <c r="E194" s="159" t="s">
        <v>307</v>
      </c>
      <c r="F194" s="160" t="s">
        <v>432</v>
      </c>
      <c r="H194" s="161">
        <v>225.18199999999999</v>
      </c>
      <c r="I194" s="162"/>
      <c r="L194" s="158"/>
      <c r="M194" s="163"/>
      <c r="T194" s="164"/>
      <c r="AT194" s="159" t="s">
        <v>368</v>
      </c>
      <c r="AU194" s="159" t="s">
        <v>90</v>
      </c>
      <c r="AV194" s="13" t="s">
        <v>90</v>
      </c>
      <c r="AW194" s="13" t="s">
        <v>36</v>
      </c>
      <c r="AX194" s="13" t="s">
        <v>77</v>
      </c>
      <c r="AY194" s="159" t="s">
        <v>358</v>
      </c>
    </row>
    <row r="195" spans="2:65" s="14" customFormat="1" ht="11.25">
      <c r="B195" s="165"/>
      <c r="D195" s="152" t="s">
        <v>368</v>
      </c>
      <c r="E195" s="166" t="s">
        <v>433</v>
      </c>
      <c r="F195" s="167" t="s">
        <v>371</v>
      </c>
      <c r="H195" s="168">
        <v>315.75799999999998</v>
      </c>
      <c r="I195" s="169"/>
      <c r="L195" s="165"/>
      <c r="M195" s="170"/>
      <c r="T195" s="171"/>
      <c r="AT195" s="166" t="s">
        <v>368</v>
      </c>
      <c r="AU195" s="166" t="s">
        <v>90</v>
      </c>
      <c r="AV195" s="14" t="s">
        <v>364</v>
      </c>
      <c r="AW195" s="14" t="s">
        <v>36</v>
      </c>
      <c r="AX195" s="14" t="s">
        <v>84</v>
      </c>
      <c r="AY195" s="166" t="s">
        <v>358</v>
      </c>
    </row>
    <row r="196" spans="2:65" s="1" customFormat="1" ht="49.15" customHeight="1">
      <c r="B196" s="33"/>
      <c r="C196" s="134" t="s">
        <v>434</v>
      </c>
      <c r="D196" s="134" t="s">
        <v>360</v>
      </c>
      <c r="E196" s="135" t="s">
        <v>435</v>
      </c>
      <c r="F196" s="136" t="s">
        <v>436</v>
      </c>
      <c r="G196" s="137" t="s">
        <v>209</v>
      </c>
      <c r="H196" s="138">
        <v>211.34399999999999</v>
      </c>
      <c r="I196" s="139"/>
      <c r="J196" s="140">
        <f>ROUND(I196*H196,2)</f>
        <v>0</v>
      </c>
      <c r="K196" s="136" t="s">
        <v>363</v>
      </c>
      <c r="L196" s="33"/>
      <c r="M196" s="141" t="s">
        <v>19</v>
      </c>
      <c r="N196" s="142" t="s">
        <v>49</v>
      </c>
      <c r="P196" s="143">
        <f>O196*H196</f>
        <v>0</v>
      </c>
      <c r="Q196" s="143">
        <v>0</v>
      </c>
      <c r="R196" s="143">
        <f>Q196*H196</f>
        <v>0</v>
      </c>
      <c r="S196" s="143">
        <v>0</v>
      </c>
      <c r="T196" s="144">
        <f>S196*H196</f>
        <v>0</v>
      </c>
      <c r="AR196" s="145" t="s">
        <v>364</v>
      </c>
      <c r="AT196" s="145" t="s">
        <v>360</v>
      </c>
      <c r="AU196" s="145" t="s">
        <v>90</v>
      </c>
      <c r="AY196" s="18" t="s">
        <v>358</v>
      </c>
      <c r="BE196" s="146">
        <f>IF(N196="základní",J196,0)</f>
        <v>0</v>
      </c>
      <c r="BF196" s="146">
        <f>IF(N196="snížená",J196,0)</f>
        <v>0</v>
      </c>
      <c r="BG196" s="146">
        <f>IF(N196="zákl. přenesená",J196,0)</f>
        <v>0</v>
      </c>
      <c r="BH196" s="146">
        <f>IF(N196="sníž. přenesená",J196,0)</f>
        <v>0</v>
      </c>
      <c r="BI196" s="146">
        <f>IF(N196="nulová",J196,0)</f>
        <v>0</v>
      </c>
      <c r="BJ196" s="18" t="s">
        <v>90</v>
      </c>
      <c r="BK196" s="146">
        <f>ROUND(I196*H196,2)</f>
        <v>0</v>
      </c>
      <c r="BL196" s="18" t="s">
        <v>364</v>
      </c>
      <c r="BM196" s="145" t="s">
        <v>437</v>
      </c>
    </row>
    <row r="197" spans="2:65" s="1" customFormat="1" ht="11.25">
      <c r="B197" s="33"/>
      <c r="D197" s="147" t="s">
        <v>366</v>
      </c>
      <c r="F197" s="148" t="s">
        <v>438</v>
      </c>
      <c r="I197" s="149"/>
      <c r="L197" s="33"/>
      <c r="M197" s="150"/>
      <c r="T197" s="54"/>
      <c r="AT197" s="18" t="s">
        <v>366</v>
      </c>
      <c r="AU197" s="18" t="s">
        <v>90</v>
      </c>
    </row>
    <row r="198" spans="2:65" s="1" customFormat="1" ht="16.5" customHeight="1">
      <c r="B198" s="33"/>
      <c r="C198" s="179" t="s">
        <v>439</v>
      </c>
      <c r="D198" s="179" t="s">
        <v>440</v>
      </c>
      <c r="E198" s="180" t="s">
        <v>441</v>
      </c>
      <c r="F198" s="181" t="s">
        <v>442</v>
      </c>
      <c r="G198" s="182" t="s">
        <v>443</v>
      </c>
      <c r="H198" s="183">
        <v>543.45600000000002</v>
      </c>
      <c r="I198" s="184"/>
      <c r="J198" s="185">
        <f>ROUND(I198*H198,2)</f>
        <v>0</v>
      </c>
      <c r="K198" s="181" t="s">
        <v>363</v>
      </c>
      <c r="L198" s="186"/>
      <c r="M198" s="187" t="s">
        <v>19</v>
      </c>
      <c r="N198" s="188" t="s">
        <v>49</v>
      </c>
      <c r="P198" s="143">
        <f>O198*H198</f>
        <v>0</v>
      </c>
      <c r="Q198" s="143">
        <v>1</v>
      </c>
      <c r="R198" s="143">
        <f>Q198*H198</f>
        <v>543.45600000000002</v>
      </c>
      <c r="S198" s="143">
        <v>0</v>
      </c>
      <c r="T198" s="144">
        <f>S198*H198</f>
        <v>0</v>
      </c>
      <c r="AR198" s="145" t="s">
        <v>406</v>
      </c>
      <c r="AT198" s="145" t="s">
        <v>440</v>
      </c>
      <c r="AU198" s="145" t="s">
        <v>90</v>
      </c>
      <c r="AY198" s="18" t="s">
        <v>358</v>
      </c>
      <c r="BE198" s="146">
        <f>IF(N198="základní",J198,0)</f>
        <v>0</v>
      </c>
      <c r="BF198" s="146">
        <f>IF(N198="snížená",J198,0)</f>
        <v>0</v>
      </c>
      <c r="BG198" s="146">
        <f>IF(N198="zákl. přenesená",J198,0)</f>
        <v>0</v>
      </c>
      <c r="BH198" s="146">
        <f>IF(N198="sníž. přenesená",J198,0)</f>
        <v>0</v>
      </c>
      <c r="BI198" s="146">
        <f>IF(N198="nulová",J198,0)</f>
        <v>0</v>
      </c>
      <c r="BJ198" s="18" t="s">
        <v>90</v>
      </c>
      <c r="BK198" s="146">
        <f>ROUND(I198*H198,2)</f>
        <v>0</v>
      </c>
      <c r="BL198" s="18" t="s">
        <v>364</v>
      </c>
      <c r="BM198" s="145" t="s">
        <v>444</v>
      </c>
    </row>
    <row r="199" spans="2:65" s="13" customFormat="1" ht="11.25">
      <c r="B199" s="158"/>
      <c r="D199" s="152" t="s">
        <v>368</v>
      </c>
      <c r="E199" s="159" t="s">
        <v>19</v>
      </c>
      <c r="F199" s="160" t="s">
        <v>445</v>
      </c>
      <c r="H199" s="161">
        <v>301.92</v>
      </c>
      <c r="I199" s="162"/>
      <c r="L199" s="158"/>
      <c r="M199" s="163"/>
      <c r="T199" s="164"/>
      <c r="AT199" s="159" t="s">
        <v>368</v>
      </c>
      <c r="AU199" s="159" t="s">
        <v>90</v>
      </c>
      <c r="AV199" s="13" t="s">
        <v>90</v>
      </c>
      <c r="AW199" s="13" t="s">
        <v>36</v>
      </c>
      <c r="AX199" s="13" t="s">
        <v>77</v>
      </c>
      <c r="AY199" s="159" t="s">
        <v>358</v>
      </c>
    </row>
    <row r="200" spans="2:65" s="14" customFormat="1" ht="11.25">
      <c r="B200" s="165"/>
      <c r="D200" s="152" t="s">
        <v>368</v>
      </c>
      <c r="E200" s="166" t="s">
        <v>19</v>
      </c>
      <c r="F200" s="167" t="s">
        <v>371</v>
      </c>
      <c r="H200" s="168">
        <v>301.92</v>
      </c>
      <c r="I200" s="169"/>
      <c r="L200" s="165"/>
      <c r="M200" s="170"/>
      <c r="T200" s="171"/>
      <c r="AT200" s="166" t="s">
        <v>368</v>
      </c>
      <c r="AU200" s="166" t="s">
        <v>90</v>
      </c>
      <c r="AV200" s="14" t="s">
        <v>364</v>
      </c>
      <c r="AW200" s="14" t="s">
        <v>36</v>
      </c>
      <c r="AX200" s="14" t="s">
        <v>84</v>
      </c>
      <c r="AY200" s="166" t="s">
        <v>358</v>
      </c>
    </row>
    <row r="201" spans="2:65" s="13" customFormat="1" ht="11.25">
      <c r="B201" s="158"/>
      <c r="D201" s="152" t="s">
        <v>368</v>
      </c>
      <c r="F201" s="160" t="s">
        <v>446</v>
      </c>
      <c r="H201" s="161">
        <v>543.45600000000002</v>
      </c>
      <c r="I201" s="162"/>
      <c r="L201" s="158"/>
      <c r="M201" s="163"/>
      <c r="T201" s="164"/>
      <c r="AT201" s="159" t="s">
        <v>368</v>
      </c>
      <c r="AU201" s="159" t="s">
        <v>90</v>
      </c>
      <c r="AV201" s="13" t="s">
        <v>90</v>
      </c>
      <c r="AW201" s="13" t="s">
        <v>4</v>
      </c>
      <c r="AX201" s="13" t="s">
        <v>84</v>
      </c>
      <c r="AY201" s="159" t="s">
        <v>358</v>
      </c>
    </row>
    <row r="202" spans="2:65" s="1" customFormat="1" ht="33" customHeight="1">
      <c r="B202" s="33"/>
      <c r="C202" s="134" t="s">
        <v>447</v>
      </c>
      <c r="D202" s="134" t="s">
        <v>360</v>
      </c>
      <c r="E202" s="135" t="s">
        <v>448</v>
      </c>
      <c r="F202" s="136" t="s">
        <v>449</v>
      </c>
      <c r="G202" s="137" t="s">
        <v>195</v>
      </c>
      <c r="H202" s="138">
        <v>346</v>
      </c>
      <c r="I202" s="139"/>
      <c r="J202" s="140">
        <f>ROUND(I202*H202,2)</f>
        <v>0</v>
      </c>
      <c r="K202" s="136" t="s">
        <v>363</v>
      </c>
      <c r="L202" s="33"/>
      <c r="M202" s="141" t="s">
        <v>19</v>
      </c>
      <c r="N202" s="142" t="s">
        <v>49</v>
      </c>
      <c r="P202" s="143">
        <f>O202*H202</f>
        <v>0</v>
      </c>
      <c r="Q202" s="143">
        <v>0</v>
      </c>
      <c r="R202" s="143">
        <f>Q202*H202</f>
        <v>0</v>
      </c>
      <c r="S202" s="143">
        <v>0</v>
      </c>
      <c r="T202" s="144">
        <f>S202*H202</f>
        <v>0</v>
      </c>
      <c r="AR202" s="145" t="s">
        <v>364</v>
      </c>
      <c r="AT202" s="145" t="s">
        <v>360</v>
      </c>
      <c r="AU202" s="145" t="s">
        <v>90</v>
      </c>
      <c r="AY202" s="18" t="s">
        <v>358</v>
      </c>
      <c r="BE202" s="146">
        <f>IF(N202="základní",J202,0)</f>
        <v>0</v>
      </c>
      <c r="BF202" s="146">
        <f>IF(N202="snížená",J202,0)</f>
        <v>0</v>
      </c>
      <c r="BG202" s="146">
        <f>IF(N202="zákl. přenesená",J202,0)</f>
        <v>0</v>
      </c>
      <c r="BH202" s="146">
        <f>IF(N202="sníž. přenesená",J202,0)</f>
        <v>0</v>
      </c>
      <c r="BI202" s="146">
        <f>IF(N202="nulová",J202,0)</f>
        <v>0</v>
      </c>
      <c r="BJ202" s="18" t="s">
        <v>90</v>
      </c>
      <c r="BK202" s="146">
        <f>ROUND(I202*H202,2)</f>
        <v>0</v>
      </c>
      <c r="BL202" s="18" t="s">
        <v>364</v>
      </c>
      <c r="BM202" s="145" t="s">
        <v>450</v>
      </c>
    </row>
    <row r="203" spans="2:65" s="1" customFormat="1" ht="11.25">
      <c r="B203" s="33"/>
      <c r="D203" s="147" t="s">
        <v>366</v>
      </c>
      <c r="F203" s="148" t="s">
        <v>451</v>
      </c>
      <c r="I203" s="149"/>
      <c r="L203" s="33"/>
      <c r="M203" s="150"/>
      <c r="T203" s="54"/>
      <c r="AT203" s="18" t="s">
        <v>366</v>
      </c>
      <c r="AU203" s="18" t="s">
        <v>90</v>
      </c>
    </row>
    <row r="204" spans="2:65" s="12" customFormat="1" ht="11.25">
      <c r="B204" s="151"/>
      <c r="D204" s="152" t="s">
        <v>368</v>
      </c>
      <c r="E204" s="153" t="s">
        <v>19</v>
      </c>
      <c r="F204" s="154" t="s">
        <v>369</v>
      </c>
      <c r="H204" s="153" t="s">
        <v>19</v>
      </c>
      <c r="I204" s="155"/>
      <c r="L204" s="151"/>
      <c r="M204" s="156"/>
      <c r="T204" s="157"/>
      <c r="AT204" s="153" t="s">
        <v>368</v>
      </c>
      <c r="AU204" s="153" t="s">
        <v>90</v>
      </c>
      <c r="AV204" s="12" t="s">
        <v>84</v>
      </c>
      <c r="AW204" s="12" t="s">
        <v>36</v>
      </c>
      <c r="AX204" s="12" t="s">
        <v>77</v>
      </c>
      <c r="AY204" s="153" t="s">
        <v>358</v>
      </c>
    </row>
    <row r="205" spans="2:65" s="13" customFormat="1" ht="11.25">
      <c r="B205" s="158"/>
      <c r="D205" s="152" t="s">
        <v>368</v>
      </c>
      <c r="E205" s="159" t="s">
        <v>19</v>
      </c>
      <c r="F205" s="160" t="s">
        <v>452</v>
      </c>
      <c r="H205" s="161">
        <v>346</v>
      </c>
      <c r="I205" s="162"/>
      <c r="L205" s="158"/>
      <c r="M205" s="163"/>
      <c r="T205" s="164"/>
      <c r="AT205" s="159" t="s">
        <v>368</v>
      </c>
      <c r="AU205" s="159" t="s">
        <v>90</v>
      </c>
      <c r="AV205" s="13" t="s">
        <v>90</v>
      </c>
      <c r="AW205" s="13" t="s">
        <v>36</v>
      </c>
      <c r="AX205" s="13" t="s">
        <v>77</v>
      </c>
      <c r="AY205" s="159" t="s">
        <v>358</v>
      </c>
    </row>
    <row r="206" spans="2:65" s="14" customFormat="1" ht="11.25">
      <c r="B206" s="165"/>
      <c r="D206" s="152" t="s">
        <v>368</v>
      </c>
      <c r="E206" s="166" t="s">
        <v>19</v>
      </c>
      <c r="F206" s="167" t="s">
        <v>371</v>
      </c>
      <c r="H206" s="168">
        <v>346</v>
      </c>
      <c r="I206" s="169"/>
      <c r="L206" s="165"/>
      <c r="M206" s="170"/>
      <c r="T206" s="171"/>
      <c r="AT206" s="166" t="s">
        <v>368</v>
      </c>
      <c r="AU206" s="166" t="s">
        <v>90</v>
      </c>
      <c r="AV206" s="14" t="s">
        <v>364</v>
      </c>
      <c r="AW206" s="14" t="s">
        <v>36</v>
      </c>
      <c r="AX206" s="14" t="s">
        <v>84</v>
      </c>
      <c r="AY206" s="166" t="s">
        <v>358</v>
      </c>
    </row>
    <row r="207" spans="2:65" s="11" customFormat="1" ht="22.9" customHeight="1">
      <c r="B207" s="122"/>
      <c r="D207" s="123" t="s">
        <v>76</v>
      </c>
      <c r="E207" s="132" t="s">
        <v>90</v>
      </c>
      <c r="F207" s="132" t="s">
        <v>453</v>
      </c>
      <c r="I207" s="125"/>
      <c r="J207" s="133">
        <f>BK207</f>
        <v>0</v>
      </c>
      <c r="L207" s="122"/>
      <c r="M207" s="127"/>
      <c r="P207" s="128">
        <f>SUM(P208:P319)</f>
        <v>0</v>
      </c>
      <c r="R207" s="128">
        <f>SUM(R208:R319)</f>
        <v>537.44181059826292</v>
      </c>
      <c r="T207" s="129">
        <f>SUM(T208:T319)</f>
        <v>0</v>
      </c>
      <c r="AR207" s="123" t="s">
        <v>84</v>
      </c>
      <c r="AT207" s="130" t="s">
        <v>76</v>
      </c>
      <c r="AU207" s="130" t="s">
        <v>84</v>
      </c>
      <c r="AY207" s="123" t="s">
        <v>358</v>
      </c>
      <c r="BK207" s="131">
        <f>SUM(BK208:BK319)</f>
        <v>0</v>
      </c>
    </row>
    <row r="208" spans="2:65" s="1" customFormat="1" ht="44.25" customHeight="1">
      <c r="B208" s="33"/>
      <c r="C208" s="134" t="s">
        <v>454</v>
      </c>
      <c r="D208" s="134" t="s">
        <v>360</v>
      </c>
      <c r="E208" s="135" t="s">
        <v>455</v>
      </c>
      <c r="F208" s="136" t="s">
        <v>456</v>
      </c>
      <c r="G208" s="137" t="s">
        <v>235</v>
      </c>
      <c r="H208" s="138">
        <v>37.5</v>
      </c>
      <c r="I208" s="139"/>
      <c r="J208" s="140">
        <f>ROUND(I208*H208,2)</f>
        <v>0</v>
      </c>
      <c r="K208" s="136" t="s">
        <v>363</v>
      </c>
      <c r="L208" s="33"/>
      <c r="M208" s="141" t="s">
        <v>19</v>
      </c>
      <c r="N208" s="142" t="s">
        <v>49</v>
      </c>
      <c r="P208" s="143">
        <f>O208*H208</f>
        <v>0</v>
      </c>
      <c r="Q208" s="143">
        <v>5.04E-4</v>
      </c>
      <c r="R208" s="143">
        <f>Q208*H208</f>
        <v>1.89E-2</v>
      </c>
      <c r="S208" s="143">
        <v>0</v>
      </c>
      <c r="T208" s="144">
        <f>S208*H208</f>
        <v>0</v>
      </c>
      <c r="AR208" s="145" t="s">
        <v>364</v>
      </c>
      <c r="AT208" s="145" t="s">
        <v>360</v>
      </c>
      <c r="AU208" s="145" t="s">
        <v>90</v>
      </c>
      <c r="AY208" s="18" t="s">
        <v>358</v>
      </c>
      <c r="BE208" s="146">
        <f>IF(N208="základní",J208,0)</f>
        <v>0</v>
      </c>
      <c r="BF208" s="146">
        <f>IF(N208="snížená",J208,0)</f>
        <v>0</v>
      </c>
      <c r="BG208" s="146">
        <f>IF(N208="zákl. přenesená",J208,0)</f>
        <v>0</v>
      </c>
      <c r="BH208" s="146">
        <f>IF(N208="sníž. přenesená",J208,0)</f>
        <v>0</v>
      </c>
      <c r="BI208" s="146">
        <f>IF(N208="nulová",J208,0)</f>
        <v>0</v>
      </c>
      <c r="BJ208" s="18" t="s">
        <v>90</v>
      </c>
      <c r="BK208" s="146">
        <f>ROUND(I208*H208,2)</f>
        <v>0</v>
      </c>
      <c r="BL208" s="18" t="s">
        <v>364</v>
      </c>
      <c r="BM208" s="145" t="s">
        <v>457</v>
      </c>
    </row>
    <row r="209" spans="2:65" s="1" customFormat="1" ht="11.25">
      <c r="B209" s="33"/>
      <c r="D209" s="147" t="s">
        <v>366</v>
      </c>
      <c r="F209" s="148" t="s">
        <v>458</v>
      </c>
      <c r="I209" s="149"/>
      <c r="L209" s="33"/>
      <c r="M209" s="150"/>
      <c r="T209" s="54"/>
      <c r="AT209" s="18" t="s">
        <v>366</v>
      </c>
      <c r="AU209" s="18" t="s">
        <v>90</v>
      </c>
    </row>
    <row r="210" spans="2:65" s="12" customFormat="1" ht="11.25">
      <c r="B210" s="151"/>
      <c r="D210" s="152" t="s">
        <v>368</v>
      </c>
      <c r="E210" s="153" t="s">
        <v>19</v>
      </c>
      <c r="F210" s="154" t="s">
        <v>459</v>
      </c>
      <c r="H210" s="153" t="s">
        <v>19</v>
      </c>
      <c r="I210" s="155"/>
      <c r="L210" s="151"/>
      <c r="M210" s="156"/>
      <c r="T210" s="157"/>
      <c r="AT210" s="153" t="s">
        <v>368</v>
      </c>
      <c r="AU210" s="153" t="s">
        <v>90</v>
      </c>
      <c r="AV210" s="12" t="s">
        <v>84</v>
      </c>
      <c r="AW210" s="12" t="s">
        <v>36</v>
      </c>
      <c r="AX210" s="12" t="s">
        <v>77</v>
      </c>
      <c r="AY210" s="153" t="s">
        <v>358</v>
      </c>
    </row>
    <row r="211" spans="2:65" s="12" customFormat="1" ht="11.25">
      <c r="B211" s="151"/>
      <c r="D211" s="152" t="s">
        <v>368</v>
      </c>
      <c r="E211" s="153" t="s">
        <v>19</v>
      </c>
      <c r="F211" s="154" t="s">
        <v>460</v>
      </c>
      <c r="H211" s="153" t="s">
        <v>19</v>
      </c>
      <c r="I211" s="155"/>
      <c r="L211" s="151"/>
      <c r="M211" s="156"/>
      <c r="T211" s="157"/>
      <c r="AT211" s="153" t="s">
        <v>368</v>
      </c>
      <c r="AU211" s="153" t="s">
        <v>90</v>
      </c>
      <c r="AV211" s="12" t="s">
        <v>84</v>
      </c>
      <c r="AW211" s="12" t="s">
        <v>36</v>
      </c>
      <c r="AX211" s="12" t="s">
        <v>77</v>
      </c>
      <c r="AY211" s="153" t="s">
        <v>358</v>
      </c>
    </row>
    <row r="212" spans="2:65" s="13" customFormat="1" ht="11.25">
      <c r="B212" s="158"/>
      <c r="D212" s="152" t="s">
        <v>368</v>
      </c>
      <c r="E212" s="159" t="s">
        <v>19</v>
      </c>
      <c r="F212" s="160" t="s">
        <v>461</v>
      </c>
      <c r="H212" s="161">
        <v>37.5</v>
      </c>
      <c r="I212" s="162"/>
      <c r="L212" s="158"/>
      <c r="M212" s="163"/>
      <c r="T212" s="164"/>
      <c r="AT212" s="159" t="s">
        <v>368</v>
      </c>
      <c r="AU212" s="159" t="s">
        <v>90</v>
      </c>
      <c r="AV212" s="13" t="s">
        <v>90</v>
      </c>
      <c r="AW212" s="13" t="s">
        <v>36</v>
      </c>
      <c r="AX212" s="13" t="s">
        <v>77</v>
      </c>
      <c r="AY212" s="159" t="s">
        <v>358</v>
      </c>
    </row>
    <row r="213" spans="2:65" s="14" customFormat="1" ht="11.25">
      <c r="B213" s="165"/>
      <c r="D213" s="152" t="s">
        <v>368</v>
      </c>
      <c r="E213" s="166" t="s">
        <v>19</v>
      </c>
      <c r="F213" s="167" t="s">
        <v>371</v>
      </c>
      <c r="H213" s="168">
        <v>37.5</v>
      </c>
      <c r="I213" s="169"/>
      <c r="L213" s="165"/>
      <c r="M213" s="170"/>
      <c r="T213" s="171"/>
      <c r="AT213" s="166" t="s">
        <v>368</v>
      </c>
      <c r="AU213" s="166" t="s">
        <v>90</v>
      </c>
      <c r="AV213" s="14" t="s">
        <v>364</v>
      </c>
      <c r="AW213" s="14" t="s">
        <v>36</v>
      </c>
      <c r="AX213" s="14" t="s">
        <v>84</v>
      </c>
      <c r="AY213" s="166" t="s">
        <v>358</v>
      </c>
    </row>
    <row r="214" spans="2:65" s="1" customFormat="1" ht="37.9" customHeight="1">
      <c r="B214" s="33"/>
      <c r="C214" s="134" t="s">
        <v>462</v>
      </c>
      <c r="D214" s="134" t="s">
        <v>360</v>
      </c>
      <c r="E214" s="135" t="s">
        <v>463</v>
      </c>
      <c r="F214" s="136" t="s">
        <v>464</v>
      </c>
      <c r="G214" s="137" t="s">
        <v>235</v>
      </c>
      <c r="H214" s="138">
        <v>27.5</v>
      </c>
      <c r="I214" s="139"/>
      <c r="J214" s="140">
        <f>ROUND(I214*H214,2)</f>
        <v>0</v>
      </c>
      <c r="K214" s="136" t="s">
        <v>363</v>
      </c>
      <c r="L214" s="33"/>
      <c r="M214" s="141" t="s">
        <v>19</v>
      </c>
      <c r="N214" s="142" t="s">
        <v>49</v>
      </c>
      <c r="P214" s="143">
        <f>O214*H214</f>
        <v>0</v>
      </c>
      <c r="Q214" s="143">
        <v>1.6267600000000001E-3</v>
      </c>
      <c r="R214" s="143">
        <f>Q214*H214</f>
        <v>4.4735900000000002E-2</v>
      </c>
      <c r="S214" s="143">
        <v>0</v>
      </c>
      <c r="T214" s="144">
        <f>S214*H214</f>
        <v>0</v>
      </c>
      <c r="AR214" s="145" t="s">
        <v>364</v>
      </c>
      <c r="AT214" s="145" t="s">
        <v>360</v>
      </c>
      <c r="AU214" s="145" t="s">
        <v>90</v>
      </c>
      <c r="AY214" s="18" t="s">
        <v>358</v>
      </c>
      <c r="BE214" s="146">
        <f>IF(N214="základní",J214,0)</f>
        <v>0</v>
      </c>
      <c r="BF214" s="146">
        <f>IF(N214="snížená",J214,0)</f>
        <v>0</v>
      </c>
      <c r="BG214" s="146">
        <f>IF(N214="zákl. přenesená",J214,0)</f>
        <v>0</v>
      </c>
      <c r="BH214" s="146">
        <f>IF(N214="sníž. přenesená",J214,0)</f>
        <v>0</v>
      </c>
      <c r="BI214" s="146">
        <f>IF(N214="nulová",J214,0)</f>
        <v>0</v>
      </c>
      <c r="BJ214" s="18" t="s">
        <v>90</v>
      </c>
      <c r="BK214" s="146">
        <f>ROUND(I214*H214,2)</f>
        <v>0</v>
      </c>
      <c r="BL214" s="18" t="s">
        <v>364</v>
      </c>
      <c r="BM214" s="145" t="s">
        <v>465</v>
      </c>
    </row>
    <row r="215" spans="2:65" s="1" customFormat="1" ht="11.25">
      <c r="B215" s="33"/>
      <c r="D215" s="147" t="s">
        <v>366</v>
      </c>
      <c r="F215" s="148" t="s">
        <v>466</v>
      </c>
      <c r="I215" s="149"/>
      <c r="L215" s="33"/>
      <c r="M215" s="150"/>
      <c r="T215" s="54"/>
      <c r="AT215" s="18" t="s">
        <v>366</v>
      </c>
      <c r="AU215" s="18" t="s">
        <v>90</v>
      </c>
    </row>
    <row r="216" spans="2:65" s="12" customFormat="1" ht="11.25">
      <c r="B216" s="151"/>
      <c r="D216" s="152" t="s">
        <v>368</v>
      </c>
      <c r="E216" s="153" t="s">
        <v>19</v>
      </c>
      <c r="F216" s="154" t="s">
        <v>459</v>
      </c>
      <c r="H216" s="153" t="s">
        <v>19</v>
      </c>
      <c r="I216" s="155"/>
      <c r="L216" s="151"/>
      <c r="M216" s="156"/>
      <c r="T216" s="157"/>
      <c r="AT216" s="153" t="s">
        <v>368</v>
      </c>
      <c r="AU216" s="153" t="s">
        <v>90</v>
      </c>
      <c r="AV216" s="12" t="s">
        <v>84</v>
      </c>
      <c r="AW216" s="12" t="s">
        <v>36</v>
      </c>
      <c r="AX216" s="12" t="s">
        <v>77</v>
      </c>
      <c r="AY216" s="153" t="s">
        <v>358</v>
      </c>
    </row>
    <row r="217" spans="2:65" s="12" customFormat="1" ht="11.25">
      <c r="B217" s="151"/>
      <c r="D217" s="152" t="s">
        <v>368</v>
      </c>
      <c r="E217" s="153" t="s">
        <v>19</v>
      </c>
      <c r="F217" s="154" t="s">
        <v>460</v>
      </c>
      <c r="H217" s="153" t="s">
        <v>19</v>
      </c>
      <c r="I217" s="155"/>
      <c r="L217" s="151"/>
      <c r="M217" s="156"/>
      <c r="T217" s="157"/>
      <c r="AT217" s="153" t="s">
        <v>368</v>
      </c>
      <c r="AU217" s="153" t="s">
        <v>90</v>
      </c>
      <c r="AV217" s="12" t="s">
        <v>84</v>
      </c>
      <c r="AW217" s="12" t="s">
        <v>36</v>
      </c>
      <c r="AX217" s="12" t="s">
        <v>77</v>
      </c>
      <c r="AY217" s="153" t="s">
        <v>358</v>
      </c>
    </row>
    <row r="218" spans="2:65" s="13" customFormat="1" ht="11.25">
      <c r="B218" s="158"/>
      <c r="D218" s="152" t="s">
        <v>368</v>
      </c>
      <c r="E218" s="159" t="s">
        <v>19</v>
      </c>
      <c r="F218" s="160" t="s">
        <v>467</v>
      </c>
      <c r="H218" s="161">
        <v>27.5</v>
      </c>
      <c r="I218" s="162"/>
      <c r="L218" s="158"/>
      <c r="M218" s="163"/>
      <c r="T218" s="164"/>
      <c r="AT218" s="159" t="s">
        <v>368</v>
      </c>
      <c r="AU218" s="159" t="s">
        <v>90</v>
      </c>
      <c r="AV218" s="13" t="s">
        <v>90</v>
      </c>
      <c r="AW218" s="13" t="s">
        <v>36</v>
      </c>
      <c r="AX218" s="13" t="s">
        <v>77</v>
      </c>
      <c r="AY218" s="159" t="s">
        <v>358</v>
      </c>
    </row>
    <row r="219" spans="2:65" s="14" customFormat="1" ht="11.25">
      <c r="B219" s="165"/>
      <c r="D219" s="152" t="s">
        <v>368</v>
      </c>
      <c r="E219" s="166" t="s">
        <v>19</v>
      </c>
      <c r="F219" s="167" t="s">
        <v>371</v>
      </c>
      <c r="H219" s="168">
        <v>27.5</v>
      </c>
      <c r="I219" s="169"/>
      <c r="L219" s="165"/>
      <c r="M219" s="170"/>
      <c r="T219" s="171"/>
      <c r="AT219" s="166" t="s">
        <v>368</v>
      </c>
      <c r="AU219" s="166" t="s">
        <v>90</v>
      </c>
      <c r="AV219" s="14" t="s">
        <v>364</v>
      </c>
      <c r="AW219" s="14" t="s">
        <v>36</v>
      </c>
      <c r="AX219" s="14" t="s">
        <v>84</v>
      </c>
      <c r="AY219" s="166" t="s">
        <v>358</v>
      </c>
    </row>
    <row r="220" spans="2:65" s="1" customFormat="1" ht="24.2" customHeight="1">
      <c r="B220" s="33"/>
      <c r="C220" s="134" t="s">
        <v>468</v>
      </c>
      <c r="D220" s="134" t="s">
        <v>360</v>
      </c>
      <c r="E220" s="135" t="s">
        <v>469</v>
      </c>
      <c r="F220" s="136" t="s">
        <v>470</v>
      </c>
      <c r="G220" s="137" t="s">
        <v>235</v>
      </c>
      <c r="H220" s="138">
        <v>13</v>
      </c>
      <c r="I220" s="139"/>
      <c r="J220" s="140">
        <f>ROUND(I220*H220,2)</f>
        <v>0</v>
      </c>
      <c r="K220" s="136" t="s">
        <v>363</v>
      </c>
      <c r="L220" s="33"/>
      <c r="M220" s="141" t="s">
        <v>19</v>
      </c>
      <c r="N220" s="142" t="s">
        <v>49</v>
      </c>
      <c r="P220" s="143">
        <f>O220*H220</f>
        <v>0</v>
      </c>
      <c r="Q220" s="143">
        <v>1.48854E-3</v>
      </c>
      <c r="R220" s="143">
        <f>Q220*H220</f>
        <v>1.935102E-2</v>
      </c>
      <c r="S220" s="143">
        <v>0</v>
      </c>
      <c r="T220" s="144">
        <f>S220*H220</f>
        <v>0</v>
      </c>
      <c r="AR220" s="145" t="s">
        <v>364</v>
      </c>
      <c r="AT220" s="145" t="s">
        <v>360</v>
      </c>
      <c r="AU220" s="145" t="s">
        <v>90</v>
      </c>
      <c r="AY220" s="18" t="s">
        <v>358</v>
      </c>
      <c r="BE220" s="146">
        <f>IF(N220="základní",J220,0)</f>
        <v>0</v>
      </c>
      <c r="BF220" s="146">
        <f>IF(N220="snížená",J220,0)</f>
        <v>0</v>
      </c>
      <c r="BG220" s="146">
        <f>IF(N220="zákl. přenesená",J220,0)</f>
        <v>0</v>
      </c>
      <c r="BH220" s="146">
        <f>IF(N220="sníž. přenesená",J220,0)</f>
        <v>0</v>
      </c>
      <c r="BI220" s="146">
        <f>IF(N220="nulová",J220,0)</f>
        <v>0</v>
      </c>
      <c r="BJ220" s="18" t="s">
        <v>90</v>
      </c>
      <c r="BK220" s="146">
        <f>ROUND(I220*H220,2)</f>
        <v>0</v>
      </c>
      <c r="BL220" s="18" t="s">
        <v>364</v>
      </c>
      <c r="BM220" s="145" t="s">
        <v>471</v>
      </c>
    </row>
    <row r="221" spans="2:65" s="1" customFormat="1" ht="11.25">
      <c r="B221" s="33"/>
      <c r="D221" s="147" t="s">
        <v>366</v>
      </c>
      <c r="F221" s="148" t="s">
        <v>472</v>
      </c>
      <c r="I221" s="149"/>
      <c r="L221" s="33"/>
      <c r="M221" s="150"/>
      <c r="T221" s="54"/>
      <c r="AT221" s="18" t="s">
        <v>366</v>
      </c>
      <c r="AU221" s="18" t="s">
        <v>90</v>
      </c>
    </row>
    <row r="222" spans="2:65" s="12" customFormat="1" ht="11.25">
      <c r="B222" s="151"/>
      <c r="D222" s="152" t="s">
        <v>368</v>
      </c>
      <c r="E222" s="153" t="s">
        <v>19</v>
      </c>
      <c r="F222" s="154" t="s">
        <v>459</v>
      </c>
      <c r="H222" s="153" t="s">
        <v>19</v>
      </c>
      <c r="I222" s="155"/>
      <c r="L222" s="151"/>
      <c r="M222" s="156"/>
      <c r="T222" s="157"/>
      <c r="AT222" s="153" t="s">
        <v>368</v>
      </c>
      <c r="AU222" s="153" t="s">
        <v>90</v>
      </c>
      <c r="AV222" s="12" t="s">
        <v>84</v>
      </c>
      <c r="AW222" s="12" t="s">
        <v>36</v>
      </c>
      <c r="AX222" s="12" t="s">
        <v>77</v>
      </c>
      <c r="AY222" s="153" t="s">
        <v>358</v>
      </c>
    </row>
    <row r="223" spans="2:65" s="13" customFormat="1" ht="11.25">
      <c r="B223" s="158"/>
      <c r="D223" s="152" t="s">
        <v>368</v>
      </c>
      <c r="E223" s="159" t="s">
        <v>19</v>
      </c>
      <c r="F223" s="160" t="s">
        <v>434</v>
      </c>
      <c r="H223" s="161">
        <v>13</v>
      </c>
      <c r="I223" s="162"/>
      <c r="L223" s="158"/>
      <c r="M223" s="163"/>
      <c r="T223" s="164"/>
      <c r="AT223" s="159" t="s">
        <v>368</v>
      </c>
      <c r="AU223" s="159" t="s">
        <v>90</v>
      </c>
      <c r="AV223" s="13" t="s">
        <v>90</v>
      </c>
      <c r="AW223" s="13" t="s">
        <v>36</v>
      </c>
      <c r="AX223" s="13" t="s">
        <v>77</v>
      </c>
      <c r="AY223" s="159" t="s">
        <v>358</v>
      </c>
    </row>
    <row r="224" spans="2:65" s="14" customFormat="1" ht="11.25">
      <c r="B224" s="165"/>
      <c r="D224" s="152" t="s">
        <v>368</v>
      </c>
      <c r="E224" s="166" t="s">
        <v>19</v>
      </c>
      <c r="F224" s="167" t="s">
        <v>371</v>
      </c>
      <c r="H224" s="168">
        <v>13</v>
      </c>
      <c r="I224" s="169"/>
      <c r="L224" s="165"/>
      <c r="M224" s="170"/>
      <c r="T224" s="171"/>
      <c r="AT224" s="166" t="s">
        <v>368</v>
      </c>
      <c r="AU224" s="166" t="s">
        <v>90</v>
      </c>
      <c r="AV224" s="14" t="s">
        <v>364</v>
      </c>
      <c r="AW224" s="14" t="s">
        <v>36</v>
      </c>
      <c r="AX224" s="14" t="s">
        <v>84</v>
      </c>
      <c r="AY224" s="166" t="s">
        <v>358</v>
      </c>
    </row>
    <row r="225" spans="2:65" s="1" customFormat="1" ht="37.9" customHeight="1">
      <c r="B225" s="33"/>
      <c r="C225" s="134" t="s">
        <v>473</v>
      </c>
      <c r="D225" s="134" t="s">
        <v>360</v>
      </c>
      <c r="E225" s="135" t="s">
        <v>474</v>
      </c>
      <c r="F225" s="136" t="s">
        <v>475</v>
      </c>
      <c r="G225" s="137" t="s">
        <v>209</v>
      </c>
      <c r="H225" s="138">
        <v>36.545999999999999</v>
      </c>
      <c r="I225" s="139"/>
      <c r="J225" s="140">
        <f>ROUND(I225*H225,2)</f>
        <v>0</v>
      </c>
      <c r="K225" s="136" t="s">
        <v>363</v>
      </c>
      <c r="L225" s="33"/>
      <c r="M225" s="141" t="s">
        <v>19</v>
      </c>
      <c r="N225" s="142" t="s">
        <v>49</v>
      </c>
      <c r="P225" s="143">
        <f>O225*H225</f>
        <v>0</v>
      </c>
      <c r="Q225" s="143">
        <v>2.16</v>
      </c>
      <c r="R225" s="143">
        <f>Q225*H225</f>
        <v>78.939360000000008</v>
      </c>
      <c r="S225" s="143">
        <v>0</v>
      </c>
      <c r="T225" s="144">
        <f>S225*H225</f>
        <v>0</v>
      </c>
      <c r="AR225" s="145" t="s">
        <v>364</v>
      </c>
      <c r="AT225" s="145" t="s">
        <v>360</v>
      </c>
      <c r="AU225" s="145" t="s">
        <v>90</v>
      </c>
      <c r="AY225" s="18" t="s">
        <v>358</v>
      </c>
      <c r="BE225" s="146">
        <f>IF(N225="základní",J225,0)</f>
        <v>0</v>
      </c>
      <c r="BF225" s="146">
        <f>IF(N225="snížená",J225,0)</f>
        <v>0</v>
      </c>
      <c r="BG225" s="146">
        <f>IF(N225="zákl. přenesená",J225,0)</f>
        <v>0</v>
      </c>
      <c r="BH225" s="146">
        <f>IF(N225="sníž. přenesená",J225,0)</f>
        <v>0</v>
      </c>
      <c r="BI225" s="146">
        <f>IF(N225="nulová",J225,0)</f>
        <v>0</v>
      </c>
      <c r="BJ225" s="18" t="s">
        <v>90</v>
      </c>
      <c r="BK225" s="146">
        <f>ROUND(I225*H225,2)</f>
        <v>0</v>
      </c>
      <c r="BL225" s="18" t="s">
        <v>364</v>
      </c>
      <c r="BM225" s="145" t="s">
        <v>476</v>
      </c>
    </row>
    <row r="226" spans="2:65" s="1" customFormat="1" ht="11.25">
      <c r="B226" s="33"/>
      <c r="D226" s="147" t="s">
        <v>366</v>
      </c>
      <c r="F226" s="148" t="s">
        <v>477</v>
      </c>
      <c r="I226" s="149"/>
      <c r="L226" s="33"/>
      <c r="M226" s="150"/>
      <c r="T226" s="54"/>
      <c r="AT226" s="18" t="s">
        <v>366</v>
      </c>
      <c r="AU226" s="18" t="s">
        <v>90</v>
      </c>
    </row>
    <row r="227" spans="2:65" s="12" customFormat="1" ht="11.25">
      <c r="B227" s="151"/>
      <c r="D227" s="152" t="s">
        <v>368</v>
      </c>
      <c r="E227" s="153" t="s">
        <v>19</v>
      </c>
      <c r="F227" s="154" t="s">
        <v>459</v>
      </c>
      <c r="H227" s="153" t="s">
        <v>19</v>
      </c>
      <c r="I227" s="155"/>
      <c r="L227" s="151"/>
      <c r="M227" s="156"/>
      <c r="T227" s="157"/>
      <c r="AT227" s="153" t="s">
        <v>368</v>
      </c>
      <c r="AU227" s="153" t="s">
        <v>90</v>
      </c>
      <c r="AV227" s="12" t="s">
        <v>84</v>
      </c>
      <c r="AW227" s="12" t="s">
        <v>36</v>
      </c>
      <c r="AX227" s="12" t="s">
        <v>77</v>
      </c>
      <c r="AY227" s="153" t="s">
        <v>358</v>
      </c>
    </row>
    <row r="228" spans="2:65" s="12" customFormat="1" ht="11.25">
      <c r="B228" s="151"/>
      <c r="D228" s="152" t="s">
        <v>368</v>
      </c>
      <c r="E228" s="153" t="s">
        <v>19</v>
      </c>
      <c r="F228" s="154" t="s">
        <v>478</v>
      </c>
      <c r="H228" s="153" t="s">
        <v>19</v>
      </c>
      <c r="I228" s="155"/>
      <c r="L228" s="151"/>
      <c r="M228" s="156"/>
      <c r="T228" s="157"/>
      <c r="AT228" s="153" t="s">
        <v>368</v>
      </c>
      <c r="AU228" s="153" t="s">
        <v>90</v>
      </c>
      <c r="AV228" s="12" t="s">
        <v>84</v>
      </c>
      <c r="AW228" s="12" t="s">
        <v>36</v>
      </c>
      <c r="AX228" s="12" t="s">
        <v>77</v>
      </c>
      <c r="AY228" s="153" t="s">
        <v>358</v>
      </c>
    </row>
    <row r="229" spans="2:65" s="13" customFormat="1" ht="11.25">
      <c r="B229" s="158"/>
      <c r="D229" s="152" t="s">
        <v>368</v>
      </c>
      <c r="E229" s="159" t="s">
        <v>19</v>
      </c>
      <c r="F229" s="160" t="s">
        <v>479</v>
      </c>
      <c r="H229" s="161">
        <v>36.545999999999999</v>
      </c>
      <c r="I229" s="162"/>
      <c r="L229" s="158"/>
      <c r="M229" s="163"/>
      <c r="T229" s="164"/>
      <c r="AT229" s="159" t="s">
        <v>368</v>
      </c>
      <c r="AU229" s="159" t="s">
        <v>90</v>
      </c>
      <c r="AV229" s="13" t="s">
        <v>90</v>
      </c>
      <c r="AW229" s="13" t="s">
        <v>36</v>
      </c>
      <c r="AX229" s="13" t="s">
        <v>77</v>
      </c>
      <c r="AY229" s="159" t="s">
        <v>358</v>
      </c>
    </row>
    <row r="230" spans="2:65" s="14" customFormat="1" ht="11.25">
      <c r="B230" s="165"/>
      <c r="D230" s="152" t="s">
        <v>368</v>
      </c>
      <c r="E230" s="166" t="s">
        <v>19</v>
      </c>
      <c r="F230" s="167" t="s">
        <v>371</v>
      </c>
      <c r="H230" s="168">
        <v>36.545999999999999</v>
      </c>
      <c r="I230" s="169"/>
      <c r="L230" s="165"/>
      <c r="M230" s="170"/>
      <c r="T230" s="171"/>
      <c r="AT230" s="166" t="s">
        <v>368</v>
      </c>
      <c r="AU230" s="166" t="s">
        <v>90</v>
      </c>
      <c r="AV230" s="14" t="s">
        <v>364</v>
      </c>
      <c r="AW230" s="14" t="s">
        <v>36</v>
      </c>
      <c r="AX230" s="14" t="s">
        <v>84</v>
      </c>
      <c r="AY230" s="166" t="s">
        <v>358</v>
      </c>
    </row>
    <row r="231" spans="2:65" s="1" customFormat="1" ht="33" customHeight="1">
      <c r="B231" s="33"/>
      <c r="C231" s="134" t="s">
        <v>480</v>
      </c>
      <c r="D231" s="134" t="s">
        <v>360</v>
      </c>
      <c r="E231" s="135" t="s">
        <v>481</v>
      </c>
      <c r="F231" s="136" t="s">
        <v>482</v>
      </c>
      <c r="G231" s="137" t="s">
        <v>209</v>
      </c>
      <c r="H231" s="138">
        <v>71.25</v>
      </c>
      <c r="I231" s="139"/>
      <c r="J231" s="140">
        <f>ROUND(I231*H231,2)</f>
        <v>0</v>
      </c>
      <c r="K231" s="136" t="s">
        <v>363</v>
      </c>
      <c r="L231" s="33"/>
      <c r="M231" s="141" t="s">
        <v>19</v>
      </c>
      <c r="N231" s="142" t="s">
        <v>49</v>
      </c>
      <c r="P231" s="143">
        <f>O231*H231</f>
        <v>0</v>
      </c>
      <c r="Q231" s="143">
        <v>2.5018722040000001</v>
      </c>
      <c r="R231" s="143">
        <f>Q231*H231</f>
        <v>178.25839453500001</v>
      </c>
      <c r="S231" s="143">
        <v>0</v>
      </c>
      <c r="T231" s="144">
        <f>S231*H231</f>
        <v>0</v>
      </c>
      <c r="AR231" s="145" t="s">
        <v>364</v>
      </c>
      <c r="AT231" s="145" t="s">
        <v>360</v>
      </c>
      <c r="AU231" s="145" t="s">
        <v>90</v>
      </c>
      <c r="AY231" s="18" t="s">
        <v>358</v>
      </c>
      <c r="BE231" s="146">
        <f>IF(N231="základní",J231,0)</f>
        <v>0</v>
      </c>
      <c r="BF231" s="146">
        <f>IF(N231="snížená",J231,0)</f>
        <v>0</v>
      </c>
      <c r="BG231" s="146">
        <f>IF(N231="zákl. přenesená",J231,0)</f>
        <v>0</v>
      </c>
      <c r="BH231" s="146">
        <f>IF(N231="sníž. přenesená",J231,0)</f>
        <v>0</v>
      </c>
      <c r="BI231" s="146">
        <f>IF(N231="nulová",J231,0)</f>
        <v>0</v>
      </c>
      <c r="BJ231" s="18" t="s">
        <v>90</v>
      </c>
      <c r="BK231" s="146">
        <f>ROUND(I231*H231,2)</f>
        <v>0</v>
      </c>
      <c r="BL231" s="18" t="s">
        <v>364</v>
      </c>
      <c r="BM231" s="145" t="s">
        <v>483</v>
      </c>
    </row>
    <row r="232" spans="2:65" s="1" customFormat="1" ht="11.25">
      <c r="B232" s="33"/>
      <c r="D232" s="147" t="s">
        <v>366</v>
      </c>
      <c r="F232" s="148" t="s">
        <v>484</v>
      </c>
      <c r="I232" s="149"/>
      <c r="L232" s="33"/>
      <c r="M232" s="150"/>
      <c r="T232" s="54"/>
      <c r="AT232" s="18" t="s">
        <v>366</v>
      </c>
      <c r="AU232" s="18" t="s">
        <v>90</v>
      </c>
    </row>
    <row r="233" spans="2:65" s="12" customFormat="1" ht="11.25">
      <c r="B233" s="151"/>
      <c r="D233" s="152" t="s">
        <v>368</v>
      </c>
      <c r="E233" s="153" t="s">
        <v>19</v>
      </c>
      <c r="F233" s="154" t="s">
        <v>485</v>
      </c>
      <c r="H233" s="153" t="s">
        <v>19</v>
      </c>
      <c r="I233" s="155"/>
      <c r="L233" s="151"/>
      <c r="M233" s="156"/>
      <c r="T233" s="157"/>
      <c r="AT233" s="153" t="s">
        <v>368</v>
      </c>
      <c r="AU233" s="153" t="s">
        <v>90</v>
      </c>
      <c r="AV233" s="12" t="s">
        <v>84</v>
      </c>
      <c r="AW233" s="12" t="s">
        <v>36</v>
      </c>
      <c r="AX233" s="12" t="s">
        <v>77</v>
      </c>
      <c r="AY233" s="153" t="s">
        <v>358</v>
      </c>
    </row>
    <row r="234" spans="2:65" s="12" customFormat="1" ht="11.25">
      <c r="B234" s="151"/>
      <c r="D234" s="152" t="s">
        <v>368</v>
      </c>
      <c r="E234" s="153" t="s">
        <v>19</v>
      </c>
      <c r="F234" s="154" t="s">
        <v>459</v>
      </c>
      <c r="H234" s="153" t="s">
        <v>19</v>
      </c>
      <c r="I234" s="155"/>
      <c r="L234" s="151"/>
      <c r="M234" s="156"/>
      <c r="T234" s="157"/>
      <c r="AT234" s="153" t="s">
        <v>368</v>
      </c>
      <c r="AU234" s="153" t="s">
        <v>90</v>
      </c>
      <c r="AV234" s="12" t="s">
        <v>84</v>
      </c>
      <c r="AW234" s="12" t="s">
        <v>36</v>
      </c>
      <c r="AX234" s="12" t="s">
        <v>77</v>
      </c>
      <c r="AY234" s="153" t="s">
        <v>358</v>
      </c>
    </row>
    <row r="235" spans="2:65" s="12" customFormat="1" ht="11.25">
      <c r="B235" s="151"/>
      <c r="D235" s="152" t="s">
        <v>368</v>
      </c>
      <c r="E235" s="153" t="s">
        <v>19</v>
      </c>
      <c r="F235" s="154" t="s">
        <v>486</v>
      </c>
      <c r="H235" s="153" t="s">
        <v>19</v>
      </c>
      <c r="I235" s="155"/>
      <c r="L235" s="151"/>
      <c r="M235" s="156"/>
      <c r="T235" s="157"/>
      <c r="AT235" s="153" t="s">
        <v>368</v>
      </c>
      <c r="AU235" s="153" t="s">
        <v>90</v>
      </c>
      <c r="AV235" s="12" t="s">
        <v>84</v>
      </c>
      <c r="AW235" s="12" t="s">
        <v>36</v>
      </c>
      <c r="AX235" s="12" t="s">
        <v>77</v>
      </c>
      <c r="AY235" s="153" t="s">
        <v>358</v>
      </c>
    </row>
    <row r="236" spans="2:65" s="13" customFormat="1" ht="11.25">
      <c r="B236" s="158"/>
      <c r="D236" s="152" t="s">
        <v>368</v>
      </c>
      <c r="E236" s="159" t="s">
        <v>19</v>
      </c>
      <c r="F236" s="160" t="s">
        <v>487</v>
      </c>
      <c r="H236" s="161">
        <v>68.605000000000004</v>
      </c>
      <c r="I236" s="162"/>
      <c r="L236" s="158"/>
      <c r="M236" s="163"/>
      <c r="T236" s="164"/>
      <c r="AT236" s="159" t="s">
        <v>368</v>
      </c>
      <c r="AU236" s="159" t="s">
        <v>90</v>
      </c>
      <c r="AV236" s="13" t="s">
        <v>90</v>
      </c>
      <c r="AW236" s="13" t="s">
        <v>36</v>
      </c>
      <c r="AX236" s="13" t="s">
        <v>77</v>
      </c>
      <c r="AY236" s="159" t="s">
        <v>358</v>
      </c>
    </row>
    <row r="237" spans="2:65" s="13" customFormat="1" ht="11.25">
      <c r="B237" s="158"/>
      <c r="D237" s="152" t="s">
        <v>368</v>
      </c>
      <c r="E237" s="159" t="s">
        <v>19</v>
      </c>
      <c r="F237" s="160" t="s">
        <v>488</v>
      </c>
      <c r="H237" s="161">
        <v>2.645</v>
      </c>
      <c r="I237" s="162"/>
      <c r="L237" s="158"/>
      <c r="M237" s="163"/>
      <c r="T237" s="164"/>
      <c r="AT237" s="159" t="s">
        <v>368</v>
      </c>
      <c r="AU237" s="159" t="s">
        <v>90</v>
      </c>
      <c r="AV237" s="13" t="s">
        <v>90</v>
      </c>
      <c r="AW237" s="13" t="s">
        <v>36</v>
      </c>
      <c r="AX237" s="13" t="s">
        <v>77</v>
      </c>
      <c r="AY237" s="159" t="s">
        <v>358</v>
      </c>
    </row>
    <row r="238" spans="2:65" s="14" customFormat="1" ht="11.25">
      <c r="B238" s="165"/>
      <c r="D238" s="152" t="s">
        <v>368</v>
      </c>
      <c r="E238" s="166" t="s">
        <v>19</v>
      </c>
      <c r="F238" s="167" t="s">
        <v>371</v>
      </c>
      <c r="H238" s="168">
        <v>71.25</v>
      </c>
      <c r="I238" s="169"/>
      <c r="L238" s="165"/>
      <c r="M238" s="170"/>
      <c r="T238" s="171"/>
      <c r="AT238" s="166" t="s">
        <v>368</v>
      </c>
      <c r="AU238" s="166" t="s">
        <v>90</v>
      </c>
      <c r="AV238" s="14" t="s">
        <v>364</v>
      </c>
      <c r="AW238" s="14" t="s">
        <v>36</v>
      </c>
      <c r="AX238" s="14" t="s">
        <v>84</v>
      </c>
      <c r="AY238" s="166" t="s">
        <v>358</v>
      </c>
    </row>
    <row r="239" spans="2:65" s="1" customFormat="1" ht="16.5" customHeight="1">
      <c r="B239" s="33"/>
      <c r="C239" s="134" t="s">
        <v>7</v>
      </c>
      <c r="D239" s="134" t="s">
        <v>360</v>
      </c>
      <c r="E239" s="135" t="s">
        <v>489</v>
      </c>
      <c r="F239" s="136" t="s">
        <v>490</v>
      </c>
      <c r="G239" s="137" t="s">
        <v>195</v>
      </c>
      <c r="H239" s="138">
        <v>36.54</v>
      </c>
      <c r="I239" s="139"/>
      <c r="J239" s="140">
        <f>ROUND(I239*H239,2)</f>
        <v>0</v>
      </c>
      <c r="K239" s="136" t="s">
        <v>363</v>
      </c>
      <c r="L239" s="33"/>
      <c r="M239" s="141" t="s">
        <v>19</v>
      </c>
      <c r="N239" s="142" t="s">
        <v>49</v>
      </c>
      <c r="P239" s="143">
        <f>O239*H239</f>
        <v>0</v>
      </c>
      <c r="Q239" s="143">
        <v>2.944E-3</v>
      </c>
      <c r="R239" s="143">
        <f>Q239*H239</f>
        <v>0.10757376</v>
      </c>
      <c r="S239" s="143">
        <v>0</v>
      </c>
      <c r="T239" s="144">
        <f>S239*H239</f>
        <v>0</v>
      </c>
      <c r="AR239" s="145" t="s">
        <v>364</v>
      </c>
      <c r="AT239" s="145" t="s">
        <v>360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364</v>
      </c>
      <c r="BM239" s="145" t="s">
        <v>491</v>
      </c>
    </row>
    <row r="240" spans="2:65" s="1" customFormat="1" ht="11.25">
      <c r="B240" s="33"/>
      <c r="D240" s="147" t="s">
        <v>366</v>
      </c>
      <c r="F240" s="148" t="s">
        <v>492</v>
      </c>
      <c r="I240" s="149"/>
      <c r="L240" s="33"/>
      <c r="M240" s="150"/>
      <c r="T240" s="54"/>
      <c r="AT240" s="18" t="s">
        <v>366</v>
      </c>
      <c r="AU240" s="18" t="s">
        <v>90</v>
      </c>
    </row>
    <row r="241" spans="2:65" s="12" customFormat="1" ht="11.25">
      <c r="B241" s="151"/>
      <c r="D241" s="152" t="s">
        <v>368</v>
      </c>
      <c r="E241" s="153" t="s">
        <v>19</v>
      </c>
      <c r="F241" s="154" t="s">
        <v>485</v>
      </c>
      <c r="H241" s="153" t="s">
        <v>19</v>
      </c>
      <c r="I241" s="155"/>
      <c r="L241" s="151"/>
      <c r="M241" s="156"/>
      <c r="T241" s="157"/>
      <c r="AT241" s="153" t="s">
        <v>368</v>
      </c>
      <c r="AU241" s="153" t="s">
        <v>90</v>
      </c>
      <c r="AV241" s="12" t="s">
        <v>84</v>
      </c>
      <c r="AW241" s="12" t="s">
        <v>36</v>
      </c>
      <c r="AX241" s="12" t="s">
        <v>77</v>
      </c>
      <c r="AY241" s="153" t="s">
        <v>358</v>
      </c>
    </row>
    <row r="242" spans="2:65" s="12" customFormat="1" ht="11.25">
      <c r="B242" s="151"/>
      <c r="D242" s="152" t="s">
        <v>368</v>
      </c>
      <c r="E242" s="153" t="s">
        <v>19</v>
      </c>
      <c r="F242" s="154" t="s">
        <v>459</v>
      </c>
      <c r="H242" s="153" t="s">
        <v>19</v>
      </c>
      <c r="I242" s="155"/>
      <c r="L242" s="151"/>
      <c r="M242" s="156"/>
      <c r="T242" s="157"/>
      <c r="AT242" s="153" t="s">
        <v>368</v>
      </c>
      <c r="AU242" s="153" t="s">
        <v>90</v>
      </c>
      <c r="AV242" s="12" t="s">
        <v>84</v>
      </c>
      <c r="AW242" s="12" t="s">
        <v>36</v>
      </c>
      <c r="AX242" s="12" t="s">
        <v>77</v>
      </c>
      <c r="AY242" s="153" t="s">
        <v>358</v>
      </c>
    </row>
    <row r="243" spans="2:65" s="13" customFormat="1" ht="11.25">
      <c r="B243" s="158"/>
      <c r="D243" s="152" t="s">
        <v>368</v>
      </c>
      <c r="E243" s="159" t="s">
        <v>19</v>
      </c>
      <c r="F243" s="160" t="s">
        <v>493</v>
      </c>
      <c r="H243" s="161">
        <v>29.28</v>
      </c>
      <c r="I243" s="162"/>
      <c r="L243" s="158"/>
      <c r="M243" s="163"/>
      <c r="T243" s="164"/>
      <c r="AT243" s="159" t="s">
        <v>368</v>
      </c>
      <c r="AU243" s="159" t="s">
        <v>90</v>
      </c>
      <c r="AV243" s="13" t="s">
        <v>90</v>
      </c>
      <c r="AW243" s="13" t="s">
        <v>36</v>
      </c>
      <c r="AX243" s="13" t="s">
        <v>77</v>
      </c>
      <c r="AY243" s="159" t="s">
        <v>358</v>
      </c>
    </row>
    <row r="244" spans="2:65" s="13" customFormat="1" ht="11.25">
      <c r="B244" s="158"/>
      <c r="D244" s="152" t="s">
        <v>368</v>
      </c>
      <c r="E244" s="159" t="s">
        <v>19</v>
      </c>
      <c r="F244" s="160" t="s">
        <v>494</v>
      </c>
      <c r="H244" s="161">
        <v>3.33</v>
      </c>
      <c r="I244" s="162"/>
      <c r="L244" s="158"/>
      <c r="M244" s="163"/>
      <c r="T244" s="164"/>
      <c r="AT244" s="159" t="s">
        <v>368</v>
      </c>
      <c r="AU244" s="159" t="s">
        <v>90</v>
      </c>
      <c r="AV244" s="13" t="s">
        <v>90</v>
      </c>
      <c r="AW244" s="13" t="s">
        <v>36</v>
      </c>
      <c r="AX244" s="13" t="s">
        <v>77</v>
      </c>
      <c r="AY244" s="159" t="s">
        <v>358</v>
      </c>
    </row>
    <row r="245" spans="2:65" s="13" customFormat="1" ht="11.25">
      <c r="B245" s="158"/>
      <c r="D245" s="152" t="s">
        <v>368</v>
      </c>
      <c r="E245" s="159" t="s">
        <v>19</v>
      </c>
      <c r="F245" s="160" t="s">
        <v>495</v>
      </c>
      <c r="H245" s="161">
        <v>3.93</v>
      </c>
      <c r="I245" s="162"/>
      <c r="L245" s="158"/>
      <c r="M245" s="163"/>
      <c r="T245" s="164"/>
      <c r="AT245" s="159" t="s">
        <v>368</v>
      </c>
      <c r="AU245" s="159" t="s">
        <v>90</v>
      </c>
      <c r="AV245" s="13" t="s">
        <v>90</v>
      </c>
      <c r="AW245" s="13" t="s">
        <v>36</v>
      </c>
      <c r="AX245" s="13" t="s">
        <v>77</v>
      </c>
      <c r="AY245" s="159" t="s">
        <v>358</v>
      </c>
    </row>
    <row r="246" spans="2:65" s="14" customFormat="1" ht="11.25">
      <c r="B246" s="165"/>
      <c r="D246" s="152" t="s">
        <v>368</v>
      </c>
      <c r="E246" s="166" t="s">
        <v>290</v>
      </c>
      <c r="F246" s="167" t="s">
        <v>371</v>
      </c>
      <c r="H246" s="168">
        <v>36.54</v>
      </c>
      <c r="I246" s="169"/>
      <c r="L246" s="165"/>
      <c r="M246" s="170"/>
      <c r="T246" s="171"/>
      <c r="AT246" s="166" t="s">
        <v>368</v>
      </c>
      <c r="AU246" s="166" t="s">
        <v>90</v>
      </c>
      <c r="AV246" s="14" t="s">
        <v>364</v>
      </c>
      <c r="AW246" s="14" t="s">
        <v>36</v>
      </c>
      <c r="AX246" s="14" t="s">
        <v>84</v>
      </c>
      <c r="AY246" s="166" t="s">
        <v>358</v>
      </c>
    </row>
    <row r="247" spans="2:65" s="1" customFormat="1" ht="16.5" customHeight="1">
      <c r="B247" s="33"/>
      <c r="C247" s="134" t="s">
        <v>496</v>
      </c>
      <c r="D247" s="134" t="s">
        <v>360</v>
      </c>
      <c r="E247" s="135" t="s">
        <v>497</v>
      </c>
      <c r="F247" s="136" t="s">
        <v>498</v>
      </c>
      <c r="G247" s="137" t="s">
        <v>195</v>
      </c>
      <c r="H247" s="138">
        <v>36.54</v>
      </c>
      <c r="I247" s="139"/>
      <c r="J247" s="140">
        <f>ROUND(I247*H247,2)</f>
        <v>0</v>
      </c>
      <c r="K247" s="136" t="s">
        <v>363</v>
      </c>
      <c r="L247" s="33"/>
      <c r="M247" s="141" t="s">
        <v>19</v>
      </c>
      <c r="N247" s="142" t="s">
        <v>49</v>
      </c>
      <c r="P247" s="143">
        <f>O247*H247</f>
        <v>0</v>
      </c>
      <c r="Q247" s="143">
        <v>0</v>
      </c>
      <c r="R247" s="143">
        <f>Q247*H247</f>
        <v>0</v>
      </c>
      <c r="S247" s="143">
        <v>0</v>
      </c>
      <c r="T247" s="144">
        <f>S247*H247</f>
        <v>0</v>
      </c>
      <c r="AR247" s="145" t="s">
        <v>364</v>
      </c>
      <c r="AT247" s="145" t="s">
        <v>360</v>
      </c>
      <c r="AU247" s="145" t="s">
        <v>90</v>
      </c>
      <c r="AY247" s="18" t="s">
        <v>358</v>
      </c>
      <c r="BE247" s="146">
        <f>IF(N247="základní",J247,0)</f>
        <v>0</v>
      </c>
      <c r="BF247" s="146">
        <f>IF(N247="snížená",J247,0)</f>
        <v>0</v>
      </c>
      <c r="BG247" s="146">
        <f>IF(N247="zákl. přenesená",J247,0)</f>
        <v>0</v>
      </c>
      <c r="BH247" s="146">
        <f>IF(N247="sníž. přenesená",J247,0)</f>
        <v>0</v>
      </c>
      <c r="BI247" s="146">
        <f>IF(N247="nulová",J247,0)</f>
        <v>0</v>
      </c>
      <c r="BJ247" s="18" t="s">
        <v>90</v>
      </c>
      <c r="BK247" s="146">
        <f>ROUND(I247*H247,2)</f>
        <v>0</v>
      </c>
      <c r="BL247" s="18" t="s">
        <v>364</v>
      </c>
      <c r="BM247" s="145" t="s">
        <v>499</v>
      </c>
    </row>
    <row r="248" spans="2:65" s="1" customFormat="1" ht="11.25">
      <c r="B248" s="33"/>
      <c r="D248" s="147" t="s">
        <v>366</v>
      </c>
      <c r="F248" s="148" t="s">
        <v>500</v>
      </c>
      <c r="I248" s="149"/>
      <c r="L248" s="33"/>
      <c r="M248" s="150"/>
      <c r="T248" s="54"/>
      <c r="AT248" s="18" t="s">
        <v>366</v>
      </c>
      <c r="AU248" s="18" t="s">
        <v>90</v>
      </c>
    </row>
    <row r="249" spans="2:65" s="13" customFormat="1" ht="11.25">
      <c r="B249" s="158"/>
      <c r="D249" s="152" t="s">
        <v>368</v>
      </c>
      <c r="E249" s="159" t="s">
        <v>19</v>
      </c>
      <c r="F249" s="160" t="s">
        <v>290</v>
      </c>
      <c r="H249" s="161">
        <v>36.54</v>
      </c>
      <c r="I249" s="162"/>
      <c r="L249" s="158"/>
      <c r="M249" s="163"/>
      <c r="T249" s="164"/>
      <c r="AT249" s="159" t="s">
        <v>368</v>
      </c>
      <c r="AU249" s="159" t="s">
        <v>90</v>
      </c>
      <c r="AV249" s="13" t="s">
        <v>90</v>
      </c>
      <c r="AW249" s="13" t="s">
        <v>36</v>
      </c>
      <c r="AX249" s="13" t="s">
        <v>77</v>
      </c>
      <c r="AY249" s="159" t="s">
        <v>358</v>
      </c>
    </row>
    <row r="250" spans="2:65" s="14" customFormat="1" ht="11.25">
      <c r="B250" s="165"/>
      <c r="D250" s="152" t="s">
        <v>368</v>
      </c>
      <c r="E250" s="166" t="s">
        <v>19</v>
      </c>
      <c r="F250" s="167" t="s">
        <v>371</v>
      </c>
      <c r="H250" s="168">
        <v>36.54</v>
      </c>
      <c r="I250" s="169"/>
      <c r="L250" s="165"/>
      <c r="M250" s="170"/>
      <c r="T250" s="171"/>
      <c r="AT250" s="166" t="s">
        <v>368</v>
      </c>
      <c r="AU250" s="166" t="s">
        <v>90</v>
      </c>
      <c r="AV250" s="14" t="s">
        <v>364</v>
      </c>
      <c r="AW250" s="14" t="s">
        <v>36</v>
      </c>
      <c r="AX250" s="14" t="s">
        <v>84</v>
      </c>
      <c r="AY250" s="166" t="s">
        <v>358</v>
      </c>
    </row>
    <row r="251" spans="2:65" s="1" customFormat="1" ht="55.5" customHeight="1">
      <c r="B251" s="33"/>
      <c r="C251" s="134" t="s">
        <v>501</v>
      </c>
      <c r="D251" s="134" t="s">
        <v>360</v>
      </c>
      <c r="E251" s="135" t="s">
        <v>502</v>
      </c>
      <c r="F251" s="136" t="s">
        <v>503</v>
      </c>
      <c r="G251" s="137" t="s">
        <v>504</v>
      </c>
      <c r="H251" s="138">
        <v>14</v>
      </c>
      <c r="I251" s="139"/>
      <c r="J251" s="140">
        <f>ROUND(I251*H251,2)</f>
        <v>0</v>
      </c>
      <c r="K251" s="136" t="s">
        <v>363</v>
      </c>
      <c r="L251" s="33"/>
      <c r="M251" s="141" t="s">
        <v>19</v>
      </c>
      <c r="N251" s="142" t="s">
        <v>49</v>
      </c>
      <c r="P251" s="143">
        <f>O251*H251</f>
        <v>0</v>
      </c>
      <c r="Q251" s="143">
        <v>3.0846799999999998E-3</v>
      </c>
      <c r="R251" s="143">
        <f>Q251*H251</f>
        <v>4.3185519999999998E-2</v>
      </c>
      <c r="S251" s="143">
        <v>0</v>
      </c>
      <c r="T251" s="144">
        <f>S251*H251</f>
        <v>0</v>
      </c>
      <c r="AR251" s="145" t="s">
        <v>364</v>
      </c>
      <c r="AT251" s="145" t="s">
        <v>360</v>
      </c>
      <c r="AU251" s="145" t="s">
        <v>90</v>
      </c>
      <c r="AY251" s="18" t="s">
        <v>358</v>
      </c>
      <c r="BE251" s="146">
        <f>IF(N251="základní",J251,0)</f>
        <v>0</v>
      </c>
      <c r="BF251" s="146">
        <f>IF(N251="snížená",J251,0)</f>
        <v>0</v>
      </c>
      <c r="BG251" s="146">
        <f>IF(N251="zákl. přenesená",J251,0)</f>
        <v>0</v>
      </c>
      <c r="BH251" s="146">
        <f>IF(N251="sníž. přenesená",J251,0)</f>
        <v>0</v>
      </c>
      <c r="BI251" s="146">
        <f>IF(N251="nulová",J251,0)</f>
        <v>0</v>
      </c>
      <c r="BJ251" s="18" t="s">
        <v>90</v>
      </c>
      <c r="BK251" s="146">
        <f>ROUND(I251*H251,2)</f>
        <v>0</v>
      </c>
      <c r="BL251" s="18" t="s">
        <v>364</v>
      </c>
      <c r="BM251" s="145" t="s">
        <v>505</v>
      </c>
    </row>
    <row r="252" spans="2:65" s="1" customFormat="1" ht="11.25">
      <c r="B252" s="33"/>
      <c r="D252" s="147" t="s">
        <v>366</v>
      </c>
      <c r="F252" s="148" t="s">
        <v>506</v>
      </c>
      <c r="I252" s="149"/>
      <c r="L252" s="33"/>
      <c r="M252" s="150"/>
      <c r="T252" s="54"/>
      <c r="AT252" s="18" t="s">
        <v>366</v>
      </c>
      <c r="AU252" s="18" t="s">
        <v>90</v>
      </c>
    </row>
    <row r="253" spans="2:65" s="12" customFormat="1" ht="11.25">
      <c r="B253" s="151"/>
      <c r="D253" s="152" t="s">
        <v>368</v>
      </c>
      <c r="E253" s="153" t="s">
        <v>19</v>
      </c>
      <c r="F253" s="154" t="s">
        <v>507</v>
      </c>
      <c r="H253" s="153" t="s">
        <v>19</v>
      </c>
      <c r="I253" s="155"/>
      <c r="L253" s="151"/>
      <c r="M253" s="156"/>
      <c r="T253" s="157"/>
      <c r="AT253" s="153" t="s">
        <v>368</v>
      </c>
      <c r="AU253" s="153" t="s">
        <v>90</v>
      </c>
      <c r="AV253" s="12" t="s">
        <v>84</v>
      </c>
      <c r="AW253" s="12" t="s">
        <v>36</v>
      </c>
      <c r="AX253" s="12" t="s">
        <v>77</v>
      </c>
      <c r="AY253" s="153" t="s">
        <v>358</v>
      </c>
    </row>
    <row r="254" spans="2:65" s="13" customFormat="1" ht="11.25">
      <c r="B254" s="158"/>
      <c r="D254" s="152" t="s">
        <v>368</v>
      </c>
      <c r="E254" s="159" t="s">
        <v>19</v>
      </c>
      <c r="F254" s="160" t="s">
        <v>508</v>
      </c>
      <c r="H254" s="161">
        <v>14</v>
      </c>
      <c r="I254" s="162"/>
      <c r="L254" s="158"/>
      <c r="M254" s="163"/>
      <c r="T254" s="164"/>
      <c r="AT254" s="159" t="s">
        <v>368</v>
      </c>
      <c r="AU254" s="159" t="s">
        <v>90</v>
      </c>
      <c r="AV254" s="13" t="s">
        <v>90</v>
      </c>
      <c r="AW254" s="13" t="s">
        <v>36</v>
      </c>
      <c r="AX254" s="13" t="s">
        <v>77</v>
      </c>
      <c r="AY254" s="159" t="s">
        <v>358</v>
      </c>
    </row>
    <row r="255" spans="2:65" s="14" customFormat="1" ht="11.25">
      <c r="B255" s="165"/>
      <c r="D255" s="152" t="s">
        <v>368</v>
      </c>
      <c r="E255" s="166" t="s">
        <v>19</v>
      </c>
      <c r="F255" s="167" t="s">
        <v>371</v>
      </c>
      <c r="H255" s="168">
        <v>14</v>
      </c>
      <c r="I255" s="169"/>
      <c r="L255" s="165"/>
      <c r="M255" s="170"/>
      <c r="T255" s="171"/>
      <c r="AT255" s="166" t="s">
        <v>368</v>
      </c>
      <c r="AU255" s="166" t="s">
        <v>90</v>
      </c>
      <c r="AV255" s="14" t="s">
        <v>364</v>
      </c>
      <c r="AW255" s="14" t="s">
        <v>36</v>
      </c>
      <c r="AX255" s="14" t="s">
        <v>84</v>
      </c>
      <c r="AY255" s="166" t="s">
        <v>358</v>
      </c>
    </row>
    <row r="256" spans="2:65" s="1" customFormat="1" ht="24.2" customHeight="1">
      <c r="B256" s="33"/>
      <c r="C256" s="134" t="s">
        <v>210</v>
      </c>
      <c r="D256" s="134" t="s">
        <v>360</v>
      </c>
      <c r="E256" s="135" t="s">
        <v>509</v>
      </c>
      <c r="F256" s="136" t="s">
        <v>510</v>
      </c>
      <c r="G256" s="137" t="s">
        <v>443</v>
      </c>
      <c r="H256" s="138">
        <v>6.0570000000000004</v>
      </c>
      <c r="I256" s="139"/>
      <c r="J256" s="140">
        <f>ROUND(I256*H256,2)</f>
        <v>0</v>
      </c>
      <c r="K256" s="136" t="s">
        <v>363</v>
      </c>
      <c r="L256" s="33"/>
      <c r="M256" s="141" t="s">
        <v>19</v>
      </c>
      <c r="N256" s="142" t="s">
        <v>49</v>
      </c>
      <c r="P256" s="143">
        <f>O256*H256</f>
        <v>0</v>
      </c>
      <c r="Q256" s="143">
        <v>1.0627727796999999</v>
      </c>
      <c r="R256" s="143">
        <f>Q256*H256</f>
        <v>6.4372147266429005</v>
      </c>
      <c r="S256" s="143">
        <v>0</v>
      </c>
      <c r="T256" s="144">
        <f>S256*H256</f>
        <v>0</v>
      </c>
      <c r="AR256" s="145" t="s">
        <v>364</v>
      </c>
      <c r="AT256" s="145" t="s">
        <v>360</v>
      </c>
      <c r="AU256" s="145" t="s">
        <v>90</v>
      </c>
      <c r="AY256" s="18" t="s">
        <v>358</v>
      </c>
      <c r="BE256" s="146">
        <f>IF(N256="základní",J256,0)</f>
        <v>0</v>
      </c>
      <c r="BF256" s="146">
        <f>IF(N256="snížená",J256,0)</f>
        <v>0</v>
      </c>
      <c r="BG256" s="146">
        <f>IF(N256="zákl. přenesená",J256,0)</f>
        <v>0</v>
      </c>
      <c r="BH256" s="146">
        <f>IF(N256="sníž. přenesená",J256,0)</f>
        <v>0</v>
      </c>
      <c r="BI256" s="146">
        <f>IF(N256="nulová",J256,0)</f>
        <v>0</v>
      </c>
      <c r="BJ256" s="18" t="s">
        <v>90</v>
      </c>
      <c r="BK256" s="146">
        <f>ROUND(I256*H256,2)</f>
        <v>0</v>
      </c>
      <c r="BL256" s="18" t="s">
        <v>364</v>
      </c>
      <c r="BM256" s="145" t="s">
        <v>511</v>
      </c>
    </row>
    <row r="257" spans="2:65" s="1" customFormat="1" ht="11.25">
      <c r="B257" s="33"/>
      <c r="D257" s="147" t="s">
        <v>366</v>
      </c>
      <c r="F257" s="148" t="s">
        <v>512</v>
      </c>
      <c r="I257" s="149"/>
      <c r="L257" s="33"/>
      <c r="M257" s="150"/>
      <c r="T257" s="54"/>
      <c r="AT257" s="18" t="s">
        <v>366</v>
      </c>
      <c r="AU257" s="18" t="s">
        <v>90</v>
      </c>
    </row>
    <row r="258" spans="2:65" s="12" customFormat="1" ht="11.25">
      <c r="B258" s="151"/>
      <c r="D258" s="152" t="s">
        <v>368</v>
      </c>
      <c r="E258" s="153" t="s">
        <v>19</v>
      </c>
      <c r="F258" s="154" t="s">
        <v>513</v>
      </c>
      <c r="H258" s="153" t="s">
        <v>19</v>
      </c>
      <c r="I258" s="155"/>
      <c r="L258" s="151"/>
      <c r="M258" s="156"/>
      <c r="T258" s="157"/>
      <c r="AT258" s="153" t="s">
        <v>368</v>
      </c>
      <c r="AU258" s="153" t="s">
        <v>90</v>
      </c>
      <c r="AV258" s="12" t="s">
        <v>84</v>
      </c>
      <c r="AW258" s="12" t="s">
        <v>36</v>
      </c>
      <c r="AX258" s="12" t="s">
        <v>77</v>
      </c>
      <c r="AY258" s="153" t="s">
        <v>358</v>
      </c>
    </row>
    <row r="259" spans="2:65" s="13" customFormat="1" ht="11.25">
      <c r="B259" s="158"/>
      <c r="D259" s="152" t="s">
        <v>368</v>
      </c>
      <c r="E259" s="159" t="s">
        <v>19</v>
      </c>
      <c r="F259" s="160" t="s">
        <v>514</v>
      </c>
      <c r="H259" s="161">
        <v>6.0570000000000004</v>
      </c>
      <c r="I259" s="162"/>
      <c r="L259" s="158"/>
      <c r="M259" s="163"/>
      <c r="T259" s="164"/>
      <c r="AT259" s="159" t="s">
        <v>368</v>
      </c>
      <c r="AU259" s="159" t="s">
        <v>90</v>
      </c>
      <c r="AV259" s="13" t="s">
        <v>90</v>
      </c>
      <c r="AW259" s="13" t="s">
        <v>36</v>
      </c>
      <c r="AX259" s="13" t="s">
        <v>77</v>
      </c>
      <c r="AY259" s="159" t="s">
        <v>358</v>
      </c>
    </row>
    <row r="260" spans="2:65" s="14" customFormat="1" ht="11.25">
      <c r="B260" s="165"/>
      <c r="D260" s="152" t="s">
        <v>368</v>
      </c>
      <c r="E260" s="166" t="s">
        <v>19</v>
      </c>
      <c r="F260" s="167" t="s">
        <v>371</v>
      </c>
      <c r="H260" s="168">
        <v>6.0570000000000004</v>
      </c>
      <c r="I260" s="169"/>
      <c r="L260" s="165"/>
      <c r="M260" s="170"/>
      <c r="T260" s="171"/>
      <c r="AT260" s="166" t="s">
        <v>368</v>
      </c>
      <c r="AU260" s="166" t="s">
        <v>90</v>
      </c>
      <c r="AV260" s="14" t="s">
        <v>364</v>
      </c>
      <c r="AW260" s="14" t="s">
        <v>36</v>
      </c>
      <c r="AX260" s="14" t="s">
        <v>84</v>
      </c>
      <c r="AY260" s="166" t="s">
        <v>358</v>
      </c>
    </row>
    <row r="261" spans="2:65" s="1" customFormat="1" ht="24.2" customHeight="1">
      <c r="B261" s="33"/>
      <c r="C261" s="134" t="s">
        <v>515</v>
      </c>
      <c r="D261" s="134" t="s">
        <v>360</v>
      </c>
      <c r="E261" s="135" t="s">
        <v>516</v>
      </c>
      <c r="F261" s="136" t="s">
        <v>517</v>
      </c>
      <c r="G261" s="137" t="s">
        <v>209</v>
      </c>
      <c r="H261" s="138">
        <v>8.0830000000000002</v>
      </c>
      <c r="I261" s="139"/>
      <c r="J261" s="140">
        <f>ROUND(I261*H261,2)</f>
        <v>0</v>
      </c>
      <c r="K261" s="136" t="s">
        <v>19</v>
      </c>
      <c r="L261" s="33"/>
      <c r="M261" s="141" t="s">
        <v>19</v>
      </c>
      <c r="N261" s="142" t="s">
        <v>49</v>
      </c>
      <c r="P261" s="143">
        <f>O261*H261</f>
        <v>0</v>
      </c>
      <c r="Q261" s="143">
        <v>2.3010199999999998</v>
      </c>
      <c r="R261" s="143">
        <f>Q261*H261</f>
        <v>18.59914466</v>
      </c>
      <c r="S261" s="143">
        <v>0</v>
      </c>
      <c r="T261" s="144">
        <f>S261*H261</f>
        <v>0</v>
      </c>
      <c r="AR261" s="145" t="s">
        <v>364</v>
      </c>
      <c r="AT261" s="145" t="s">
        <v>360</v>
      </c>
      <c r="AU261" s="145" t="s">
        <v>90</v>
      </c>
      <c r="AY261" s="18" t="s">
        <v>358</v>
      </c>
      <c r="BE261" s="146">
        <f>IF(N261="základní",J261,0)</f>
        <v>0</v>
      </c>
      <c r="BF261" s="146">
        <f>IF(N261="snížená",J261,0)</f>
        <v>0</v>
      </c>
      <c r="BG261" s="146">
        <f>IF(N261="zákl. přenesená",J261,0)</f>
        <v>0</v>
      </c>
      <c r="BH261" s="146">
        <f>IF(N261="sníž. přenesená",J261,0)</f>
        <v>0</v>
      </c>
      <c r="BI261" s="146">
        <f>IF(N261="nulová",J261,0)</f>
        <v>0</v>
      </c>
      <c r="BJ261" s="18" t="s">
        <v>90</v>
      </c>
      <c r="BK261" s="146">
        <f>ROUND(I261*H261,2)</f>
        <v>0</v>
      </c>
      <c r="BL261" s="18" t="s">
        <v>364</v>
      </c>
      <c r="BM261" s="145" t="s">
        <v>518</v>
      </c>
    </row>
    <row r="262" spans="2:65" s="12" customFormat="1" ht="11.25">
      <c r="B262" s="151"/>
      <c r="D262" s="152" t="s">
        <v>368</v>
      </c>
      <c r="E262" s="153" t="s">
        <v>19</v>
      </c>
      <c r="F262" s="154" t="s">
        <v>486</v>
      </c>
      <c r="H262" s="153" t="s">
        <v>19</v>
      </c>
      <c r="I262" s="155"/>
      <c r="L262" s="151"/>
      <c r="M262" s="156"/>
      <c r="T262" s="157"/>
      <c r="AT262" s="153" t="s">
        <v>368</v>
      </c>
      <c r="AU262" s="153" t="s">
        <v>90</v>
      </c>
      <c r="AV262" s="12" t="s">
        <v>84</v>
      </c>
      <c r="AW262" s="12" t="s">
        <v>36</v>
      </c>
      <c r="AX262" s="12" t="s">
        <v>77</v>
      </c>
      <c r="AY262" s="153" t="s">
        <v>358</v>
      </c>
    </row>
    <row r="263" spans="2:65" s="13" customFormat="1" ht="22.5">
      <c r="B263" s="158"/>
      <c r="D263" s="152" t="s">
        <v>368</v>
      </c>
      <c r="E263" s="159" t="s">
        <v>19</v>
      </c>
      <c r="F263" s="160" t="s">
        <v>519</v>
      </c>
      <c r="H263" s="161">
        <v>5.4119999999999999</v>
      </c>
      <c r="I263" s="162"/>
      <c r="L263" s="158"/>
      <c r="M263" s="163"/>
      <c r="T263" s="164"/>
      <c r="AT263" s="159" t="s">
        <v>368</v>
      </c>
      <c r="AU263" s="159" t="s">
        <v>90</v>
      </c>
      <c r="AV263" s="13" t="s">
        <v>90</v>
      </c>
      <c r="AW263" s="13" t="s">
        <v>36</v>
      </c>
      <c r="AX263" s="13" t="s">
        <v>77</v>
      </c>
      <c r="AY263" s="159" t="s">
        <v>358</v>
      </c>
    </row>
    <row r="264" spans="2:65" s="13" customFormat="1" ht="11.25">
      <c r="B264" s="158"/>
      <c r="D264" s="152" t="s">
        <v>368</v>
      </c>
      <c r="E264" s="159" t="s">
        <v>19</v>
      </c>
      <c r="F264" s="160" t="s">
        <v>520</v>
      </c>
      <c r="H264" s="161">
        <v>2.6709999999999998</v>
      </c>
      <c r="I264" s="162"/>
      <c r="L264" s="158"/>
      <c r="M264" s="163"/>
      <c r="T264" s="164"/>
      <c r="AT264" s="159" t="s">
        <v>368</v>
      </c>
      <c r="AU264" s="159" t="s">
        <v>90</v>
      </c>
      <c r="AV264" s="13" t="s">
        <v>90</v>
      </c>
      <c r="AW264" s="13" t="s">
        <v>36</v>
      </c>
      <c r="AX264" s="13" t="s">
        <v>77</v>
      </c>
      <c r="AY264" s="159" t="s">
        <v>358</v>
      </c>
    </row>
    <row r="265" spans="2:65" s="14" customFormat="1" ht="11.25">
      <c r="B265" s="165"/>
      <c r="D265" s="152" t="s">
        <v>368</v>
      </c>
      <c r="E265" s="166" t="s">
        <v>19</v>
      </c>
      <c r="F265" s="167" t="s">
        <v>371</v>
      </c>
      <c r="H265" s="168">
        <v>8.0830000000000002</v>
      </c>
      <c r="I265" s="169"/>
      <c r="L265" s="165"/>
      <c r="M265" s="170"/>
      <c r="T265" s="171"/>
      <c r="AT265" s="166" t="s">
        <v>368</v>
      </c>
      <c r="AU265" s="166" t="s">
        <v>90</v>
      </c>
      <c r="AV265" s="14" t="s">
        <v>364</v>
      </c>
      <c r="AW265" s="14" t="s">
        <v>36</v>
      </c>
      <c r="AX265" s="14" t="s">
        <v>84</v>
      </c>
      <c r="AY265" s="166" t="s">
        <v>358</v>
      </c>
    </row>
    <row r="266" spans="2:65" s="1" customFormat="1" ht="33" customHeight="1">
      <c r="B266" s="33"/>
      <c r="C266" s="134" t="s">
        <v>521</v>
      </c>
      <c r="D266" s="134" t="s">
        <v>360</v>
      </c>
      <c r="E266" s="135" t="s">
        <v>522</v>
      </c>
      <c r="F266" s="136" t="s">
        <v>523</v>
      </c>
      <c r="G266" s="137" t="s">
        <v>209</v>
      </c>
      <c r="H266" s="138">
        <v>68.245000000000005</v>
      </c>
      <c r="I266" s="139"/>
      <c r="J266" s="140">
        <f>ROUND(I266*H266,2)</f>
        <v>0</v>
      </c>
      <c r="K266" s="136" t="s">
        <v>363</v>
      </c>
      <c r="L266" s="33"/>
      <c r="M266" s="141" t="s">
        <v>19</v>
      </c>
      <c r="N266" s="142" t="s">
        <v>49</v>
      </c>
      <c r="P266" s="143">
        <f>O266*H266</f>
        <v>0</v>
      </c>
      <c r="Q266" s="143">
        <v>2.5018722040000001</v>
      </c>
      <c r="R266" s="143">
        <f>Q266*H266</f>
        <v>170.74026856198003</v>
      </c>
      <c r="S266" s="143">
        <v>0</v>
      </c>
      <c r="T266" s="144">
        <f>S266*H266</f>
        <v>0</v>
      </c>
      <c r="AR266" s="145" t="s">
        <v>364</v>
      </c>
      <c r="AT266" s="145" t="s">
        <v>360</v>
      </c>
      <c r="AU266" s="145" t="s">
        <v>90</v>
      </c>
      <c r="AY266" s="18" t="s">
        <v>358</v>
      </c>
      <c r="BE266" s="146">
        <f>IF(N266="základní",J266,0)</f>
        <v>0</v>
      </c>
      <c r="BF266" s="146">
        <f>IF(N266="snížená",J266,0)</f>
        <v>0</v>
      </c>
      <c r="BG266" s="146">
        <f>IF(N266="zákl. přenesená",J266,0)</f>
        <v>0</v>
      </c>
      <c r="BH266" s="146">
        <f>IF(N266="sníž. přenesená",J266,0)</f>
        <v>0</v>
      </c>
      <c r="BI266" s="146">
        <f>IF(N266="nulová",J266,0)</f>
        <v>0</v>
      </c>
      <c r="BJ266" s="18" t="s">
        <v>90</v>
      </c>
      <c r="BK266" s="146">
        <f>ROUND(I266*H266,2)</f>
        <v>0</v>
      </c>
      <c r="BL266" s="18" t="s">
        <v>364</v>
      </c>
      <c r="BM266" s="145" t="s">
        <v>524</v>
      </c>
    </row>
    <row r="267" spans="2:65" s="1" customFormat="1" ht="11.25">
      <c r="B267" s="33"/>
      <c r="D267" s="147" t="s">
        <v>366</v>
      </c>
      <c r="F267" s="148" t="s">
        <v>525</v>
      </c>
      <c r="I267" s="149"/>
      <c r="L267" s="33"/>
      <c r="M267" s="150"/>
      <c r="T267" s="54"/>
      <c r="AT267" s="18" t="s">
        <v>366</v>
      </c>
      <c r="AU267" s="18" t="s">
        <v>90</v>
      </c>
    </row>
    <row r="268" spans="2:65" s="12" customFormat="1" ht="11.25">
      <c r="B268" s="151"/>
      <c r="D268" s="152" t="s">
        <v>368</v>
      </c>
      <c r="E268" s="153" t="s">
        <v>19</v>
      </c>
      <c r="F268" s="154" t="s">
        <v>486</v>
      </c>
      <c r="H268" s="153" t="s">
        <v>19</v>
      </c>
      <c r="I268" s="155"/>
      <c r="L268" s="151"/>
      <c r="M268" s="156"/>
      <c r="T268" s="157"/>
      <c r="AT268" s="153" t="s">
        <v>368</v>
      </c>
      <c r="AU268" s="153" t="s">
        <v>90</v>
      </c>
      <c r="AV268" s="12" t="s">
        <v>84</v>
      </c>
      <c r="AW268" s="12" t="s">
        <v>36</v>
      </c>
      <c r="AX268" s="12" t="s">
        <v>77</v>
      </c>
      <c r="AY268" s="153" t="s">
        <v>358</v>
      </c>
    </row>
    <row r="269" spans="2:65" s="13" customFormat="1" ht="22.5">
      <c r="B269" s="158"/>
      <c r="D269" s="152" t="s">
        <v>368</v>
      </c>
      <c r="E269" s="159" t="s">
        <v>19</v>
      </c>
      <c r="F269" s="160" t="s">
        <v>526</v>
      </c>
      <c r="H269" s="161">
        <v>45.097999999999999</v>
      </c>
      <c r="I269" s="162"/>
      <c r="L269" s="158"/>
      <c r="M269" s="163"/>
      <c r="T269" s="164"/>
      <c r="AT269" s="159" t="s">
        <v>368</v>
      </c>
      <c r="AU269" s="159" t="s">
        <v>90</v>
      </c>
      <c r="AV269" s="13" t="s">
        <v>90</v>
      </c>
      <c r="AW269" s="13" t="s">
        <v>36</v>
      </c>
      <c r="AX269" s="13" t="s">
        <v>77</v>
      </c>
      <c r="AY269" s="159" t="s">
        <v>358</v>
      </c>
    </row>
    <row r="270" spans="2:65" s="13" customFormat="1" ht="11.25">
      <c r="B270" s="158"/>
      <c r="D270" s="152" t="s">
        <v>368</v>
      </c>
      <c r="E270" s="159" t="s">
        <v>19</v>
      </c>
      <c r="F270" s="160" t="s">
        <v>527</v>
      </c>
      <c r="H270" s="161">
        <v>23.146999999999998</v>
      </c>
      <c r="I270" s="162"/>
      <c r="L270" s="158"/>
      <c r="M270" s="163"/>
      <c r="T270" s="164"/>
      <c r="AT270" s="159" t="s">
        <v>368</v>
      </c>
      <c r="AU270" s="159" t="s">
        <v>90</v>
      </c>
      <c r="AV270" s="13" t="s">
        <v>90</v>
      </c>
      <c r="AW270" s="13" t="s">
        <v>36</v>
      </c>
      <c r="AX270" s="13" t="s">
        <v>77</v>
      </c>
      <c r="AY270" s="159" t="s">
        <v>358</v>
      </c>
    </row>
    <row r="271" spans="2:65" s="14" customFormat="1" ht="11.25">
      <c r="B271" s="165"/>
      <c r="D271" s="152" t="s">
        <v>368</v>
      </c>
      <c r="E271" s="166" t="s">
        <v>19</v>
      </c>
      <c r="F271" s="167" t="s">
        <v>371</v>
      </c>
      <c r="H271" s="168">
        <v>68.245000000000005</v>
      </c>
      <c r="I271" s="169"/>
      <c r="L271" s="165"/>
      <c r="M271" s="170"/>
      <c r="T271" s="171"/>
      <c r="AT271" s="166" t="s">
        <v>368</v>
      </c>
      <c r="AU271" s="166" t="s">
        <v>90</v>
      </c>
      <c r="AV271" s="14" t="s">
        <v>364</v>
      </c>
      <c r="AW271" s="14" t="s">
        <v>36</v>
      </c>
      <c r="AX271" s="14" t="s">
        <v>84</v>
      </c>
      <c r="AY271" s="166" t="s">
        <v>358</v>
      </c>
    </row>
    <row r="272" spans="2:65" s="1" customFormat="1" ht="16.5" customHeight="1">
      <c r="B272" s="33"/>
      <c r="C272" s="134" t="s">
        <v>528</v>
      </c>
      <c r="D272" s="134" t="s">
        <v>360</v>
      </c>
      <c r="E272" s="135" t="s">
        <v>529</v>
      </c>
      <c r="F272" s="136" t="s">
        <v>530</v>
      </c>
      <c r="G272" s="137" t="s">
        <v>195</v>
      </c>
      <c r="H272" s="138">
        <v>125.80500000000001</v>
      </c>
      <c r="I272" s="139"/>
      <c r="J272" s="140">
        <f>ROUND(I272*H272,2)</f>
        <v>0</v>
      </c>
      <c r="K272" s="136" t="s">
        <v>363</v>
      </c>
      <c r="L272" s="33"/>
      <c r="M272" s="141" t="s">
        <v>19</v>
      </c>
      <c r="N272" s="142" t="s">
        <v>49</v>
      </c>
      <c r="P272" s="143">
        <f>O272*H272</f>
        <v>0</v>
      </c>
      <c r="Q272" s="143">
        <v>2.6919000000000001E-3</v>
      </c>
      <c r="R272" s="143">
        <f>Q272*H272</f>
        <v>0.33865447950000005</v>
      </c>
      <c r="S272" s="143">
        <v>0</v>
      </c>
      <c r="T272" s="144">
        <f>S272*H272</f>
        <v>0</v>
      </c>
      <c r="AR272" s="145" t="s">
        <v>364</v>
      </c>
      <c r="AT272" s="145" t="s">
        <v>360</v>
      </c>
      <c r="AU272" s="145" t="s">
        <v>90</v>
      </c>
      <c r="AY272" s="18" t="s">
        <v>358</v>
      </c>
      <c r="BE272" s="146">
        <f>IF(N272="základní",J272,0)</f>
        <v>0</v>
      </c>
      <c r="BF272" s="146">
        <f>IF(N272="snížená",J272,0)</f>
        <v>0</v>
      </c>
      <c r="BG272" s="146">
        <f>IF(N272="zákl. přenesená",J272,0)</f>
        <v>0</v>
      </c>
      <c r="BH272" s="146">
        <f>IF(N272="sníž. přenesená",J272,0)</f>
        <v>0</v>
      </c>
      <c r="BI272" s="146">
        <f>IF(N272="nulová",J272,0)</f>
        <v>0</v>
      </c>
      <c r="BJ272" s="18" t="s">
        <v>90</v>
      </c>
      <c r="BK272" s="146">
        <f>ROUND(I272*H272,2)</f>
        <v>0</v>
      </c>
      <c r="BL272" s="18" t="s">
        <v>364</v>
      </c>
      <c r="BM272" s="145" t="s">
        <v>531</v>
      </c>
    </row>
    <row r="273" spans="2:65" s="1" customFormat="1" ht="11.25">
      <c r="B273" s="33"/>
      <c r="D273" s="147" t="s">
        <v>366</v>
      </c>
      <c r="F273" s="148" t="s">
        <v>532</v>
      </c>
      <c r="I273" s="149"/>
      <c r="L273" s="33"/>
      <c r="M273" s="150"/>
      <c r="T273" s="54"/>
      <c r="AT273" s="18" t="s">
        <v>366</v>
      </c>
      <c r="AU273" s="18" t="s">
        <v>90</v>
      </c>
    </row>
    <row r="274" spans="2:65" s="12" customFormat="1" ht="11.25">
      <c r="B274" s="151"/>
      <c r="D274" s="152" t="s">
        <v>368</v>
      </c>
      <c r="E274" s="153" t="s">
        <v>19</v>
      </c>
      <c r="F274" s="154" t="s">
        <v>486</v>
      </c>
      <c r="H274" s="153" t="s">
        <v>19</v>
      </c>
      <c r="I274" s="155"/>
      <c r="L274" s="151"/>
      <c r="M274" s="156"/>
      <c r="T274" s="157"/>
      <c r="AT274" s="153" t="s">
        <v>368</v>
      </c>
      <c r="AU274" s="153" t="s">
        <v>90</v>
      </c>
      <c r="AV274" s="12" t="s">
        <v>84</v>
      </c>
      <c r="AW274" s="12" t="s">
        <v>36</v>
      </c>
      <c r="AX274" s="12" t="s">
        <v>77</v>
      </c>
      <c r="AY274" s="153" t="s">
        <v>358</v>
      </c>
    </row>
    <row r="275" spans="2:65" s="13" customFormat="1" ht="22.5">
      <c r="B275" s="158"/>
      <c r="D275" s="152" t="s">
        <v>368</v>
      </c>
      <c r="E275" s="159" t="s">
        <v>19</v>
      </c>
      <c r="F275" s="160" t="s">
        <v>533</v>
      </c>
      <c r="H275" s="161">
        <v>90.194999999999993</v>
      </c>
      <c r="I275" s="162"/>
      <c r="L275" s="158"/>
      <c r="M275" s="163"/>
      <c r="T275" s="164"/>
      <c r="AT275" s="159" t="s">
        <v>368</v>
      </c>
      <c r="AU275" s="159" t="s">
        <v>90</v>
      </c>
      <c r="AV275" s="13" t="s">
        <v>90</v>
      </c>
      <c r="AW275" s="13" t="s">
        <v>36</v>
      </c>
      <c r="AX275" s="13" t="s">
        <v>77</v>
      </c>
      <c r="AY275" s="159" t="s">
        <v>358</v>
      </c>
    </row>
    <row r="276" spans="2:65" s="13" customFormat="1" ht="11.25">
      <c r="B276" s="158"/>
      <c r="D276" s="152" t="s">
        <v>368</v>
      </c>
      <c r="E276" s="159" t="s">
        <v>19</v>
      </c>
      <c r="F276" s="160" t="s">
        <v>534</v>
      </c>
      <c r="H276" s="161">
        <v>35.61</v>
      </c>
      <c r="I276" s="162"/>
      <c r="L276" s="158"/>
      <c r="M276" s="163"/>
      <c r="T276" s="164"/>
      <c r="AT276" s="159" t="s">
        <v>368</v>
      </c>
      <c r="AU276" s="159" t="s">
        <v>90</v>
      </c>
      <c r="AV276" s="13" t="s">
        <v>90</v>
      </c>
      <c r="AW276" s="13" t="s">
        <v>36</v>
      </c>
      <c r="AX276" s="13" t="s">
        <v>77</v>
      </c>
      <c r="AY276" s="159" t="s">
        <v>358</v>
      </c>
    </row>
    <row r="277" spans="2:65" s="14" customFormat="1" ht="11.25">
      <c r="B277" s="165"/>
      <c r="D277" s="152" t="s">
        <v>368</v>
      </c>
      <c r="E277" s="166" t="s">
        <v>237</v>
      </c>
      <c r="F277" s="167" t="s">
        <v>371</v>
      </c>
      <c r="H277" s="168">
        <v>125.80500000000001</v>
      </c>
      <c r="I277" s="169"/>
      <c r="L277" s="165"/>
      <c r="M277" s="170"/>
      <c r="T277" s="171"/>
      <c r="AT277" s="166" t="s">
        <v>368</v>
      </c>
      <c r="AU277" s="166" t="s">
        <v>90</v>
      </c>
      <c r="AV277" s="14" t="s">
        <v>364</v>
      </c>
      <c r="AW277" s="14" t="s">
        <v>36</v>
      </c>
      <c r="AX277" s="14" t="s">
        <v>84</v>
      </c>
      <c r="AY277" s="166" t="s">
        <v>358</v>
      </c>
    </row>
    <row r="278" spans="2:65" s="1" customFormat="1" ht="16.5" customHeight="1">
      <c r="B278" s="33"/>
      <c r="C278" s="134" t="s">
        <v>535</v>
      </c>
      <c r="D278" s="134" t="s">
        <v>360</v>
      </c>
      <c r="E278" s="135" t="s">
        <v>536</v>
      </c>
      <c r="F278" s="136" t="s">
        <v>537</v>
      </c>
      <c r="G278" s="137" t="s">
        <v>195</v>
      </c>
      <c r="H278" s="138">
        <v>125.80500000000001</v>
      </c>
      <c r="I278" s="139"/>
      <c r="J278" s="140">
        <f>ROUND(I278*H278,2)</f>
        <v>0</v>
      </c>
      <c r="K278" s="136" t="s">
        <v>363</v>
      </c>
      <c r="L278" s="33"/>
      <c r="M278" s="141" t="s">
        <v>19</v>
      </c>
      <c r="N278" s="142" t="s">
        <v>49</v>
      </c>
      <c r="P278" s="143">
        <f>O278*H278</f>
        <v>0</v>
      </c>
      <c r="Q278" s="143">
        <v>0</v>
      </c>
      <c r="R278" s="143">
        <f>Q278*H278</f>
        <v>0</v>
      </c>
      <c r="S278" s="143">
        <v>0</v>
      </c>
      <c r="T278" s="144">
        <f>S278*H278</f>
        <v>0</v>
      </c>
      <c r="AR278" s="145" t="s">
        <v>364</v>
      </c>
      <c r="AT278" s="145" t="s">
        <v>360</v>
      </c>
      <c r="AU278" s="145" t="s">
        <v>90</v>
      </c>
      <c r="AY278" s="18" t="s">
        <v>358</v>
      </c>
      <c r="BE278" s="146">
        <f>IF(N278="základní",J278,0)</f>
        <v>0</v>
      </c>
      <c r="BF278" s="146">
        <f>IF(N278="snížená",J278,0)</f>
        <v>0</v>
      </c>
      <c r="BG278" s="146">
        <f>IF(N278="zákl. přenesená",J278,0)</f>
        <v>0</v>
      </c>
      <c r="BH278" s="146">
        <f>IF(N278="sníž. přenesená",J278,0)</f>
        <v>0</v>
      </c>
      <c r="BI278" s="146">
        <f>IF(N278="nulová",J278,0)</f>
        <v>0</v>
      </c>
      <c r="BJ278" s="18" t="s">
        <v>90</v>
      </c>
      <c r="BK278" s="146">
        <f>ROUND(I278*H278,2)</f>
        <v>0</v>
      </c>
      <c r="BL278" s="18" t="s">
        <v>364</v>
      </c>
      <c r="BM278" s="145" t="s">
        <v>538</v>
      </c>
    </row>
    <row r="279" spans="2:65" s="1" customFormat="1" ht="11.25">
      <c r="B279" s="33"/>
      <c r="D279" s="147" t="s">
        <v>366</v>
      </c>
      <c r="F279" s="148" t="s">
        <v>539</v>
      </c>
      <c r="I279" s="149"/>
      <c r="L279" s="33"/>
      <c r="M279" s="150"/>
      <c r="T279" s="54"/>
      <c r="AT279" s="18" t="s">
        <v>366</v>
      </c>
      <c r="AU279" s="18" t="s">
        <v>90</v>
      </c>
    </row>
    <row r="280" spans="2:65" s="13" customFormat="1" ht="11.25">
      <c r="B280" s="158"/>
      <c r="D280" s="152" t="s">
        <v>368</v>
      </c>
      <c r="E280" s="159" t="s">
        <v>19</v>
      </c>
      <c r="F280" s="160" t="s">
        <v>237</v>
      </c>
      <c r="H280" s="161">
        <v>125.80500000000001</v>
      </c>
      <c r="I280" s="162"/>
      <c r="L280" s="158"/>
      <c r="M280" s="163"/>
      <c r="T280" s="164"/>
      <c r="AT280" s="159" t="s">
        <v>368</v>
      </c>
      <c r="AU280" s="159" t="s">
        <v>90</v>
      </c>
      <c r="AV280" s="13" t="s">
        <v>90</v>
      </c>
      <c r="AW280" s="13" t="s">
        <v>36</v>
      </c>
      <c r="AX280" s="13" t="s">
        <v>77</v>
      </c>
      <c r="AY280" s="159" t="s">
        <v>358</v>
      </c>
    </row>
    <row r="281" spans="2:65" s="14" customFormat="1" ht="11.25">
      <c r="B281" s="165"/>
      <c r="D281" s="152" t="s">
        <v>368</v>
      </c>
      <c r="E281" s="166" t="s">
        <v>19</v>
      </c>
      <c r="F281" s="167" t="s">
        <v>371</v>
      </c>
      <c r="H281" s="168">
        <v>125.80500000000001</v>
      </c>
      <c r="I281" s="169"/>
      <c r="L281" s="165"/>
      <c r="M281" s="170"/>
      <c r="T281" s="171"/>
      <c r="AT281" s="166" t="s">
        <v>368</v>
      </c>
      <c r="AU281" s="166" t="s">
        <v>90</v>
      </c>
      <c r="AV281" s="14" t="s">
        <v>364</v>
      </c>
      <c r="AW281" s="14" t="s">
        <v>36</v>
      </c>
      <c r="AX281" s="14" t="s">
        <v>84</v>
      </c>
      <c r="AY281" s="166" t="s">
        <v>358</v>
      </c>
    </row>
    <row r="282" spans="2:65" s="1" customFormat="1" ht="55.5" customHeight="1">
      <c r="B282" s="33"/>
      <c r="C282" s="134" t="s">
        <v>540</v>
      </c>
      <c r="D282" s="134" t="s">
        <v>360</v>
      </c>
      <c r="E282" s="135" t="s">
        <v>541</v>
      </c>
      <c r="F282" s="136" t="s">
        <v>542</v>
      </c>
      <c r="G282" s="137" t="s">
        <v>504</v>
      </c>
      <c r="H282" s="138">
        <v>15</v>
      </c>
      <c r="I282" s="139"/>
      <c r="J282" s="140">
        <f>ROUND(I282*H282,2)</f>
        <v>0</v>
      </c>
      <c r="K282" s="136" t="s">
        <v>363</v>
      </c>
      <c r="L282" s="33"/>
      <c r="M282" s="141" t="s">
        <v>19</v>
      </c>
      <c r="N282" s="142" t="s">
        <v>49</v>
      </c>
      <c r="P282" s="143">
        <f>O282*H282</f>
        <v>0</v>
      </c>
      <c r="Q282" s="143">
        <v>9.3964400000000007E-3</v>
      </c>
      <c r="R282" s="143">
        <f>Q282*H282</f>
        <v>0.14094660000000001</v>
      </c>
      <c r="S282" s="143">
        <v>0</v>
      </c>
      <c r="T282" s="144">
        <f>S282*H282</f>
        <v>0</v>
      </c>
      <c r="AR282" s="145" t="s">
        <v>364</v>
      </c>
      <c r="AT282" s="145" t="s">
        <v>360</v>
      </c>
      <c r="AU282" s="145" t="s">
        <v>90</v>
      </c>
      <c r="AY282" s="18" t="s">
        <v>358</v>
      </c>
      <c r="BE282" s="146">
        <f>IF(N282="základní",J282,0)</f>
        <v>0</v>
      </c>
      <c r="BF282" s="146">
        <f>IF(N282="snížená",J282,0)</f>
        <v>0</v>
      </c>
      <c r="BG282" s="146">
        <f>IF(N282="zákl. přenesená",J282,0)</f>
        <v>0</v>
      </c>
      <c r="BH282" s="146">
        <f>IF(N282="sníž. přenesená",J282,0)</f>
        <v>0</v>
      </c>
      <c r="BI282" s="146">
        <f>IF(N282="nulová",J282,0)</f>
        <v>0</v>
      </c>
      <c r="BJ282" s="18" t="s">
        <v>90</v>
      </c>
      <c r="BK282" s="146">
        <f>ROUND(I282*H282,2)</f>
        <v>0</v>
      </c>
      <c r="BL282" s="18" t="s">
        <v>364</v>
      </c>
      <c r="BM282" s="145" t="s">
        <v>543</v>
      </c>
    </row>
    <row r="283" spans="2:65" s="1" customFormat="1" ht="11.25">
      <c r="B283" s="33"/>
      <c r="D283" s="147" t="s">
        <v>366</v>
      </c>
      <c r="F283" s="148" t="s">
        <v>544</v>
      </c>
      <c r="I283" s="149"/>
      <c r="L283" s="33"/>
      <c r="M283" s="150"/>
      <c r="T283" s="54"/>
      <c r="AT283" s="18" t="s">
        <v>366</v>
      </c>
      <c r="AU283" s="18" t="s">
        <v>90</v>
      </c>
    </row>
    <row r="284" spans="2:65" s="12" customFormat="1" ht="11.25">
      <c r="B284" s="151"/>
      <c r="D284" s="152" t="s">
        <v>368</v>
      </c>
      <c r="E284" s="153" t="s">
        <v>19</v>
      </c>
      <c r="F284" s="154" t="s">
        <v>507</v>
      </c>
      <c r="H284" s="153" t="s">
        <v>19</v>
      </c>
      <c r="I284" s="155"/>
      <c r="L284" s="151"/>
      <c r="M284" s="156"/>
      <c r="T284" s="157"/>
      <c r="AT284" s="153" t="s">
        <v>368</v>
      </c>
      <c r="AU284" s="153" t="s">
        <v>90</v>
      </c>
      <c r="AV284" s="12" t="s">
        <v>84</v>
      </c>
      <c r="AW284" s="12" t="s">
        <v>36</v>
      </c>
      <c r="AX284" s="12" t="s">
        <v>77</v>
      </c>
      <c r="AY284" s="153" t="s">
        <v>358</v>
      </c>
    </row>
    <row r="285" spans="2:65" s="13" customFormat="1" ht="11.25">
      <c r="B285" s="158"/>
      <c r="D285" s="152" t="s">
        <v>368</v>
      </c>
      <c r="E285" s="159" t="s">
        <v>19</v>
      </c>
      <c r="F285" s="160" t="s">
        <v>545</v>
      </c>
      <c r="H285" s="161">
        <v>15</v>
      </c>
      <c r="I285" s="162"/>
      <c r="L285" s="158"/>
      <c r="M285" s="163"/>
      <c r="T285" s="164"/>
      <c r="AT285" s="159" t="s">
        <v>368</v>
      </c>
      <c r="AU285" s="159" t="s">
        <v>90</v>
      </c>
      <c r="AV285" s="13" t="s">
        <v>90</v>
      </c>
      <c r="AW285" s="13" t="s">
        <v>36</v>
      </c>
      <c r="AX285" s="13" t="s">
        <v>77</v>
      </c>
      <c r="AY285" s="159" t="s">
        <v>358</v>
      </c>
    </row>
    <row r="286" spans="2:65" s="14" customFormat="1" ht="11.25">
      <c r="B286" s="165"/>
      <c r="D286" s="152" t="s">
        <v>368</v>
      </c>
      <c r="E286" s="166" t="s">
        <v>19</v>
      </c>
      <c r="F286" s="167" t="s">
        <v>371</v>
      </c>
      <c r="H286" s="168">
        <v>15</v>
      </c>
      <c r="I286" s="169"/>
      <c r="L286" s="165"/>
      <c r="M286" s="170"/>
      <c r="T286" s="171"/>
      <c r="AT286" s="166" t="s">
        <v>368</v>
      </c>
      <c r="AU286" s="166" t="s">
        <v>90</v>
      </c>
      <c r="AV286" s="14" t="s">
        <v>364</v>
      </c>
      <c r="AW286" s="14" t="s">
        <v>36</v>
      </c>
      <c r="AX286" s="14" t="s">
        <v>84</v>
      </c>
      <c r="AY286" s="166" t="s">
        <v>358</v>
      </c>
    </row>
    <row r="287" spans="2:65" s="1" customFormat="1" ht="24.2" customHeight="1">
      <c r="B287" s="33"/>
      <c r="C287" s="134" t="s">
        <v>546</v>
      </c>
      <c r="D287" s="134" t="s">
        <v>360</v>
      </c>
      <c r="E287" s="135" t="s">
        <v>547</v>
      </c>
      <c r="F287" s="136" t="s">
        <v>548</v>
      </c>
      <c r="G287" s="137" t="s">
        <v>443</v>
      </c>
      <c r="H287" s="138">
        <v>12.481</v>
      </c>
      <c r="I287" s="139"/>
      <c r="J287" s="140">
        <f>ROUND(I287*H287,2)</f>
        <v>0</v>
      </c>
      <c r="K287" s="136" t="s">
        <v>363</v>
      </c>
      <c r="L287" s="33"/>
      <c r="M287" s="141" t="s">
        <v>19</v>
      </c>
      <c r="N287" s="142" t="s">
        <v>49</v>
      </c>
      <c r="P287" s="143">
        <f>O287*H287</f>
        <v>0</v>
      </c>
      <c r="Q287" s="143">
        <v>1.0606207999999999</v>
      </c>
      <c r="R287" s="143">
        <f>Q287*H287</f>
        <v>13.237608204799999</v>
      </c>
      <c r="S287" s="143">
        <v>0</v>
      </c>
      <c r="T287" s="144">
        <f>S287*H287</f>
        <v>0</v>
      </c>
      <c r="AR287" s="145" t="s">
        <v>364</v>
      </c>
      <c r="AT287" s="145" t="s">
        <v>360</v>
      </c>
      <c r="AU287" s="145" t="s">
        <v>90</v>
      </c>
      <c r="AY287" s="18" t="s">
        <v>358</v>
      </c>
      <c r="BE287" s="146">
        <f>IF(N287="základní",J287,0)</f>
        <v>0</v>
      </c>
      <c r="BF287" s="146">
        <f>IF(N287="snížená",J287,0)</f>
        <v>0</v>
      </c>
      <c r="BG287" s="146">
        <f>IF(N287="zákl. přenesená",J287,0)</f>
        <v>0</v>
      </c>
      <c r="BH287" s="146">
        <f>IF(N287="sníž. přenesená",J287,0)</f>
        <v>0</v>
      </c>
      <c r="BI287" s="146">
        <f>IF(N287="nulová",J287,0)</f>
        <v>0</v>
      </c>
      <c r="BJ287" s="18" t="s">
        <v>90</v>
      </c>
      <c r="BK287" s="146">
        <f>ROUND(I287*H287,2)</f>
        <v>0</v>
      </c>
      <c r="BL287" s="18" t="s">
        <v>364</v>
      </c>
      <c r="BM287" s="145" t="s">
        <v>549</v>
      </c>
    </row>
    <row r="288" spans="2:65" s="1" customFormat="1" ht="11.25">
      <c r="B288" s="33"/>
      <c r="D288" s="147" t="s">
        <v>366</v>
      </c>
      <c r="F288" s="148" t="s">
        <v>550</v>
      </c>
      <c r="I288" s="149"/>
      <c r="L288" s="33"/>
      <c r="M288" s="150"/>
      <c r="T288" s="54"/>
      <c r="AT288" s="18" t="s">
        <v>366</v>
      </c>
      <c r="AU288" s="18" t="s">
        <v>90</v>
      </c>
    </row>
    <row r="289" spans="2:65" s="12" customFormat="1" ht="11.25">
      <c r="B289" s="151"/>
      <c r="D289" s="152" t="s">
        <v>368</v>
      </c>
      <c r="E289" s="153" t="s">
        <v>19</v>
      </c>
      <c r="F289" s="154" t="s">
        <v>513</v>
      </c>
      <c r="H289" s="153" t="s">
        <v>19</v>
      </c>
      <c r="I289" s="155"/>
      <c r="L289" s="151"/>
      <c r="M289" s="156"/>
      <c r="T289" s="157"/>
      <c r="AT289" s="153" t="s">
        <v>368</v>
      </c>
      <c r="AU289" s="153" t="s">
        <v>90</v>
      </c>
      <c r="AV289" s="12" t="s">
        <v>84</v>
      </c>
      <c r="AW289" s="12" t="s">
        <v>36</v>
      </c>
      <c r="AX289" s="12" t="s">
        <v>77</v>
      </c>
      <c r="AY289" s="153" t="s">
        <v>358</v>
      </c>
    </row>
    <row r="290" spans="2:65" s="13" customFormat="1" ht="11.25">
      <c r="B290" s="158"/>
      <c r="D290" s="152" t="s">
        <v>368</v>
      </c>
      <c r="E290" s="159" t="s">
        <v>19</v>
      </c>
      <c r="F290" s="160" t="s">
        <v>551</v>
      </c>
      <c r="H290" s="161">
        <v>12.481</v>
      </c>
      <c r="I290" s="162"/>
      <c r="L290" s="158"/>
      <c r="M290" s="163"/>
      <c r="T290" s="164"/>
      <c r="AT290" s="159" t="s">
        <v>368</v>
      </c>
      <c r="AU290" s="159" t="s">
        <v>90</v>
      </c>
      <c r="AV290" s="13" t="s">
        <v>90</v>
      </c>
      <c r="AW290" s="13" t="s">
        <v>36</v>
      </c>
      <c r="AX290" s="13" t="s">
        <v>77</v>
      </c>
      <c r="AY290" s="159" t="s">
        <v>358</v>
      </c>
    </row>
    <row r="291" spans="2:65" s="14" customFormat="1" ht="11.25">
      <c r="B291" s="165"/>
      <c r="D291" s="152" t="s">
        <v>368</v>
      </c>
      <c r="E291" s="166" t="s">
        <v>19</v>
      </c>
      <c r="F291" s="167" t="s">
        <v>371</v>
      </c>
      <c r="H291" s="168">
        <v>12.481</v>
      </c>
      <c r="I291" s="169"/>
      <c r="L291" s="165"/>
      <c r="M291" s="170"/>
      <c r="T291" s="171"/>
      <c r="AT291" s="166" t="s">
        <v>368</v>
      </c>
      <c r="AU291" s="166" t="s">
        <v>90</v>
      </c>
      <c r="AV291" s="14" t="s">
        <v>364</v>
      </c>
      <c r="AW291" s="14" t="s">
        <v>36</v>
      </c>
      <c r="AX291" s="14" t="s">
        <v>84</v>
      </c>
      <c r="AY291" s="166" t="s">
        <v>358</v>
      </c>
    </row>
    <row r="292" spans="2:65" s="1" customFormat="1" ht="44.25" customHeight="1">
      <c r="B292" s="33"/>
      <c r="C292" s="134" t="s">
        <v>552</v>
      </c>
      <c r="D292" s="134" t="s">
        <v>360</v>
      </c>
      <c r="E292" s="135" t="s">
        <v>553</v>
      </c>
      <c r="F292" s="136" t="s">
        <v>554</v>
      </c>
      <c r="G292" s="137" t="s">
        <v>195</v>
      </c>
      <c r="H292" s="138">
        <v>29.381</v>
      </c>
      <c r="I292" s="139"/>
      <c r="J292" s="140">
        <f>ROUND(I292*H292,2)</f>
        <v>0</v>
      </c>
      <c r="K292" s="136" t="s">
        <v>363</v>
      </c>
      <c r="L292" s="33"/>
      <c r="M292" s="141" t="s">
        <v>19</v>
      </c>
      <c r="N292" s="142" t="s">
        <v>49</v>
      </c>
      <c r="P292" s="143">
        <f>O292*H292</f>
        <v>0</v>
      </c>
      <c r="Q292" s="143">
        <v>0.54960140000000002</v>
      </c>
      <c r="R292" s="143">
        <f>Q292*H292</f>
        <v>16.1478387334</v>
      </c>
      <c r="S292" s="143">
        <v>0</v>
      </c>
      <c r="T292" s="144">
        <f>S292*H292</f>
        <v>0</v>
      </c>
      <c r="AR292" s="145" t="s">
        <v>364</v>
      </c>
      <c r="AT292" s="145" t="s">
        <v>360</v>
      </c>
      <c r="AU292" s="145" t="s">
        <v>90</v>
      </c>
      <c r="AY292" s="18" t="s">
        <v>358</v>
      </c>
      <c r="BE292" s="146">
        <f>IF(N292="základní",J292,0)</f>
        <v>0</v>
      </c>
      <c r="BF292" s="146">
        <f>IF(N292="snížená",J292,0)</f>
        <v>0</v>
      </c>
      <c r="BG292" s="146">
        <f>IF(N292="zákl. přenesená",J292,0)</f>
        <v>0</v>
      </c>
      <c r="BH292" s="146">
        <f>IF(N292="sníž. přenesená",J292,0)</f>
        <v>0</v>
      </c>
      <c r="BI292" s="146">
        <f>IF(N292="nulová",J292,0)</f>
        <v>0</v>
      </c>
      <c r="BJ292" s="18" t="s">
        <v>90</v>
      </c>
      <c r="BK292" s="146">
        <f>ROUND(I292*H292,2)</f>
        <v>0</v>
      </c>
      <c r="BL292" s="18" t="s">
        <v>364</v>
      </c>
      <c r="BM292" s="145" t="s">
        <v>555</v>
      </c>
    </row>
    <row r="293" spans="2:65" s="1" customFormat="1" ht="11.25">
      <c r="B293" s="33"/>
      <c r="D293" s="147" t="s">
        <v>366</v>
      </c>
      <c r="F293" s="148" t="s">
        <v>556</v>
      </c>
      <c r="I293" s="149"/>
      <c r="L293" s="33"/>
      <c r="M293" s="150"/>
      <c r="T293" s="54"/>
      <c r="AT293" s="18" t="s">
        <v>366</v>
      </c>
      <c r="AU293" s="18" t="s">
        <v>90</v>
      </c>
    </row>
    <row r="294" spans="2:65" s="12" customFormat="1" ht="11.25">
      <c r="B294" s="151"/>
      <c r="D294" s="152" t="s">
        <v>368</v>
      </c>
      <c r="E294" s="153" t="s">
        <v>19</v>
      </c>
      <c r="F294" s="154" t="s">
        <v>486</v>
      </c>
      <c r="H294" s="153" t="s">
        <v>19</v>
      </c>
      <c r="I294" s="155"/>
      <c r="L294" s="151"/>
      <c r="M294" s="156"/>
      <c r="T294" s="157"/>
      <c r="AT294" s="153" t="s">
        <v>368</v>
      </c>
      <c r="AU294" s="153" t="s">
        <v>90</v>
      </c>
      <c r="AV294" s="12" t="s">
        <v>84</v>
      </c>
      <c r="AW294" s="12" t="s">
        <v>36</v>
      </c>
      <c r="AX294" s="12" t="s">
        <v>77</v>
      </c>
      <c r="AY294" s="153" t="s">
        <v>358</v>
      </c>
    </row>
    <row r="295" spans="2:65" s="13" customFormat="1" ht="11.25">
      <c r="B295" s="158"/>
      <c r="D295" s="152" t="s">
        <v>368</v>
      </c>
      <c r="E295" s="159" t="s">
        <v>19</v>
      </c>
      <c r="F295" s="160" t="s">
        <v>557</v>
      </c>
      <c r="H295" s="161">
        <v>29.381</v>
      </c>
      <c r="I295" s="162"/>
      <c r="L295" s="158"/>
      <c r="M295" s="163"/>
      <c r="T295" s="164"/>
      <c r="AT295" s="159" t="s">
        <v>368</v>
      </c>
      <c r="AU295" s="159" t="s">
        <v>90</v>
      </c>
      <c r="AV295" s="13" t="s">
        <v>90</v>
      </c>
      <c r="AW295" s="13" t="s">
        <v>36</v>
      </c>
      <c r="AX295" s="13" t="s">
        <v>77</v>
      </c>
      <c r="AY295" s="159" t="s">
        <v>358</v>
      </c>
    </row>
    <row r="296" spans="2:65" s="14" customFormat="1" ht="11.25">
      <c r="B296" s="165"/>
      <c r="D296" s="152" t="s">
        <v>368</v>
      </c>
      <c r="E296" s="166" t="s">
        <v>19</v>
      </c>
      <c r="F296" s="167" t="s">
        <v>371</v>
      </c>
      <c r="H296" s="168">
        <v>29.381</v>
      </c>
      <c r="I296" s="169"/>
      <c r="L296" s="165"/>
      <c r="M296" s="170"/>
      <c r="T296" s="171"/>
      <c r="AT296" s="166" t="s">
        <v>368</v>
      </c>
      <c r="AU296" s="166" t="s">
        <v>90</v>
      </c>
      <c r="AV296" s="14" t="s">
        <v>364</v>
      </c>
      <c r="AW296" s="14" t="s">
        <v>36</v>
      </c>
      <c r="AX296" s="14" t="s">
        <v>84</v>
      </c>
      <c r="AY296" s="166" t="s">
        <v>358</v>
      </c>
    </row>
    <row r="297" spans="2:65" s="1" customFormat="1" ht="44.25" customHeight="1">
      <c r="B297" s="33"/>
      <c r="C297" s="134" t="s">
        <v>558</v>
      </c>
      <c r="D297" s="134" t="s">
        <v>360</v>
      </c>
      <c r="E297" s="135" t="s">
        <v>559</v>
      </c>
      <c r="F297" s="136" t="s">
        <v>560</v>
      </c>
      <c r="G297" s="137" t="s">
        <v>195</v>
      </c>
      <c r="H297" s="138">
        <v>64.114000000000004</v>
      </c>
      <c r="I297" s="139"/>
      <c r="J297" s="140">
        <f>ROUND(I297*H297,2)</f>
        <v>0</v>
      </c>
      <c r="K297" s="136" t="s">
        <v>363</v>
      </c>
      <c r="L297" s="33"/>
      <c r="M297" s="141" t="s">
        <v>19</v>
      </c>
      <c r="N297" s="142" t="s">
        <v>49</v>
      </c>
      <c r="P297" s="143">
        <f>O297*H297</f>
        <v>0</v>
      </c>
      <c r="Q297" s="143">
        <v>0.73403773999999999</v>
      </c>
      <c r="R297" s="143">
        <f>Q297*H297</f>
        <v>47.062095662360001</v>
      </c>
      <c r="S297" s="143">
        <v>0</v>
      </c>
      <c r="T297" s="144">
        <f>S297*H297</f>
        <v>0</v>
      </c>
      <c r="AR297" s="145" t="s">
        <v>364</v>
      </c>
      <c r="AT297" s="145" t="s">
        <v>360</v>
      </c>
      <c r="AU297" s="145" t="s">
        <v>90</v>
      </c>
      <c r="AY297" s="18" t="s">
        <v>358</v>
      </c>
      <c r="BE297" s="146">
        <f>IF(N297="základní",J297,0)</f>
        <v>0</v>
      </c>
      <c r="BF297" s="146">
        <f>IF(N297="snížená",J297,0)</f>
        <v>0</v>
      </c>
      <c r="BG297" s="146">
        <f>IF(N297="zákl. přenesená",J297,0)</f>
        <v>0</v>
      </c>
      <c r="BH297" s="146">
        <f>IF(N297="sníž. přenesená",J297,0)</f>
        <v>0</v>
      </c>
      <c r="BI297" s="146">
        <f>IF(N297="nulová",J297,0)</f>
        <v>0</v>
      </c>
      <c r="BJ297" s="18" t="s">
        <v>90</v>
      </c>
      <c r="BK297" s="146">
        <f>ROUND(I297*H297,2)</f>
        <v>0</v>
      </c>
      <c r="BL297" s="18" t="s">
        <v>364</v>
      </c>
      <c r="BM297" s="145" t="s">
        <v>561</v>
      </c>
    </row>
    <row r="298" spans="2:65" s="1" customFormat="1" ht="11.25">
      <c r="B298" s="33"/>
      <c r="D298" s="147" t="s">
        <v>366</v>
      </c>
      <c r="F298" s="148" t="s">
        <v>562</v>
      </c>
      <c r="I298" s="149"/>
      <c r="L298" s="33"/>
      <c r="M298" s="150"/>
      <c r="T298" s="54"/>
      <c r="AT298" s="18" t="s">
        <v>366</v>
      </c>
      <c r="AU298" s="18" t="s">
        <v>90</v>
      </c>
    </row>
    <row r="299" spans="2:65" s="12" customFormat="1" ht="11.25">
      <c r="B299" s="151"/>
      <c r="D299" s="152" t="s">
        <v>368</v>
      </c>
      <c r="E299" s="153" t="s">
        <v>19</v>
      </c>
      <c r="F299" s="154" t="s">
        <v>486</v>
      </c>
      <c r="H299" s="153" t="s">
        <v>19</v>
      </c>
      <c r="I299" s="155"/>
      <c r="L299" s="151"/>
      <c r="M299" s="156"/>
      <c r="T299" s="157"/>
      <c r="AT299" s="153" t="s">
        <v>368</v>
      </c>
      <c r="AU299" s="153" t="s">
        <v>90</v>
      </c>
      <c r="AV299" s="12" t="s">
        <v>84</v>
      </c>
      <c r="AW299" s="12" t="s">
        <v>36</v>
      </c>
      <c r="AX299" s="12" t="s">
        <v>77</v>
      </c>
      <c r="AY299" s="153" t="s">
        <v>358</v>
      </c>
    </row>
    <row r="300" spans="2:65" s="13" customFormat="1" ht="22.5">
      <c r="B300" s="158"/>
      <c r="D300" s="152" t="s">
        <v>368</v>
      </c>
      <c r="E300" s="159" t="s">
        <v>19</v>
      </c>
      <c r="F300" s="160" t="s">
        <v>563</v>
      </c>
      <c r="H300" s="161">
        <v>64.114000000000004</v>
      </c>
      <c r="I300" s="162"/>
      <c r="L300" s="158"/>
      <c r="M300" s="163"/>
      <c r="T300" s="164"/>
      <c r="AT300" s="159" t="s">
        <v>368</v>
      </c>
      <c r="AU300" s="159" t="s">
        <v>90</v>
      </c>
      <c r="AV300" s="13" t="s">
        <v>90</v>
      </c>
      <c r="AW300" s="13" t="s">
        <v>36</v>
      </c>
      <c r="AX300" s="13" t="s">
        <v>77</v>
      </c>
      <c r="AY300" s="159" t="s">
        <v>358</v>
      </c>
    </row>
    <row r="301" spans="2:65" s="14" customFormat="1" ht="11.25">
      <c r="B301" s="165"/>
      <c r="D301" s="152" t="s">
        <v>368</v>
      </c>
      <c r="E301" s="166" t="s">
        <v>19</v>
      </c>
      <c r="F301" s="167" t="s">
        <v>371</v>
      </c>
      <c r="H301" s="168">
        <v>64.114000000000004</v>
      </c>
      <c r="I301" s="169"/>
      <c r="L301" s="165"/>
      <c r="M301" s="170"/>
      <c r="T301" s="171"/>
      <c r="AT301" s="166" t="s">
        <v>368</v>
      </c>
      <c r="AU301" s="166" t="s">
        <v>90</v>
      </c>
      <c r="AV301" s="14" t="s">
        <v>364</v>
      </c>
      <c r="AW301" s="14" t="s">
        <v>36</v>
      </c>
      <c r="AX301" s="14" t="s">
        <v>84</v>
      </c>
      <c r="AY301" s="166" t="s">
        <v>358</v>
      </c>
    </row>
    <row r="302" spans="2:65" s="1" customFormat="1" ht="24.2" customHeight="1">
      <c r="B302" s="33"/>
      <c r="C302" s="134" t="s">
        <v>564</v>
      </c>
      <c r="D302" s="134" t="s">
        <v>360</v>
      </c>
      <c r="E302" s="135" t="s">
        <v>565</v>
      </c>
      <c r="F302" s="136" t="s">
        <v>566</v>
      </c>
      <c r="G302" s="137" t="s">
        <v>209</v>
      </c>
      <c r="H302" s="138">
        <v>2.895</v>
      </c>
      <c r="I302" s="139"/>
      <c r="J302" s="140">
        <f>ROUND(I302*H302,2)</f>
        <v>0</v>
      </c>
      <c r="K302" s="136" t="s">
        <v>363</v>
      </c>
      <c r="L302" s="33"/>
      <c r="M302" s="141" t="s">
        <v>19</v>
      </c>
      <c r="N302" s="142" t="s">
        <v>49</v>
      </c>
      <c r="P302" s="143">
        <f>O302*H302</f>
        <v>0</v>
      </c>
      <c r="Q302" s="143">
        <v>2.5018722040000001</v>
      </c>
      <c r="R302" s="143">
        <f>Q302*H302</f>
        <v>7.2429200305800006</v>
      </c>
      <c r="S302" s="143">
        <v>0</v>
      </c>
      <c r="T302" s="144">
        <f>S302*H302</f>
        <v>0</v>
      </c>
      <c r="AR302" s="145" t="s">
        <v>364</v>
      </c>
      <c r="AT302" s="145" t="s">
        <v>360</v>
      </c>
      <c r="AU302" s="145" t="s">
        <v>90</v>
      </c>
      <c r="AY302" s="18" t="s">
        <v>358</v>
      </c>
      <c r="BE302" s="146">
        <f>IF(N302="základní",J302,0)</f>
        <v>0</v>
      </c>
      <c r="BF302" s="146">
        <f>IF(N302="snížená",J302,0)</f>
        <v>0</v>
      </c>
      <c r="BG302" s="146">
        <f>IF(N302="zákl. přenesená",J302,0)</f>
        <v>0</v>
      </c>
      <c r="BH302" s="146">
        <f>IF(N302="sníž. přenesená",J302,0)</f>
        <v>0</v>
      </c>
      <c r="BI302" s="146">
        <f>IF(N302="nulová",J302,0)</f>
        <v>0</v>
      </c>
      <c r="BJ302" s="18" t="s">
        <v>90</v>
      </c>
      <c r="BK302" s="146">
        <f>ROUND(I302*H302,2)</f>
        <v>0</v>
      </c>
      <c r="BL302" s="18" t="s">
        <v>364</v>
      </c>
      <c r="BM302" s="145" t="s">
        <v>567</v>
      </c>
    </row>
    <row r="303" spans="2:65" s="1" customFormat="1" ht="11.25">
      <c r="B303" s="33"/>
      <c r="D303" s="147" t="s">
        <v>366</v>
      </c>
      <c r="F303" s="148" t="s">
        <v>568</v>
      </c>
      <c r="I303" s="149"/>
      <c r="L303" s="33"/>
      <c r="M303" s="150"/>
      <c r="T303" s="54"/>
      <c r="AT303" s="18" t="s">
        <v>366</v>
      </c>
      <c r="AU303" s="18" t="s">
        <v>90</v>
      </c>
    </row>
    <row r="304" spans="2:65" s="12" customFormat="1" ht="11.25">
      <c r="B304" s="151"/>
      <c r="D304" s="152" t="s">
        <v>368</v>
      </c>
      <c r="E304" s="153" t="s">
        <v>19</v>
      </c>
      <c r="F304" s="154" t="s">
        <v>569</v>
      </c>
      <c r="H304" s="153" t="s">
        <v>19</v>
      </c>
      <c r="I304" s="155"/>
      <c r="L304" s="151"/>
      <c r="M304" s="156"/>
      <c r="T304" s="157"/>
      <c r="AT304" s="153" t="s">
        <v>368</v>
      </c>
      <c r="AU304" s="153" t="s">
        <v>90</v>
      </c>
      <c r="AV304" s="12" t="s">
        <v>84</v>
      </c>
      <c r="AW304" s="12" t="s">
        <v>36</v>
      </c>
      <c r="AX304" s="12" t="s">
        <v>77</v>
      </c>
      <c r="AY304" s="153" t="s">
        <v>358</v>
      </c>
    </row>
    <row r="305" spans="2:65" s="12" customFormat="1" ht="11.25">
      <c r="B305" s="151"/>
      <c r="D305" s="152" t="s">
        <v>368</v>
      </c>
      <c r="E305" s="153" t="s">
        <v>19</v>
      </c>
      <c r="F305" s="154" t="s">
        <v>486</v>
      </c>
      <c r="H305" s="153" t="s">
        <v>19</v>
      </c>
      <c r="I305" s="155"/>
      <c r="L305" s="151"/>
      <c r="M305" s="156"/>
      <c r="T305" s="157"/>
      <c r="AT305" s="153" t="s">
        <v>368</v>
      </c>
      <c r="AU305" s="153" t="s">
        <v>90</v>
      </c>
      <c r="AV305" s="12" t="s">
        <v>84</v>
      </c>
      <c r="AW305" s="12" t="s">
        <v>36</v>
      </c>
      <c r="AX305" s="12" t="s">
        <v>77</v>
      </c>
      <c r="AY305" s="153" t="s">
        <v>358</v>
      </c>
    </row>
    <row r="306" spans="2:65" s="13" customFormat="1" ht="11.25">
      <c r="B306" s="158"/>
      <c r="D306" s="152" t="s">
        <v>368</v>
      </c>
      <c r="E306" s="159" t="s">
        <v>19</v>
      </c>
      <c r="F306" s="160" t="s">
        <v>570</v>
      </c>
      <c r="H306" s="161">
        <v>2.895</v>
      </c>
      <c r="I306" s="162"/>
      <c r="L306" s="158"/>
      <c r="M306" s="163"/>
      <c r="T306" s="164"/>
      <c r="AT306" s="159" t="s">
        <v>368</v>
      </c>
      <c r="AU306" s="159" t="s">
        <v>90</v>
      </c>
      <c r="AV306" s="13" t="s">
        <v>90</v>
      </c>
      <c r="AW306" s="13" t="s">
        <v>36</v>
      </c>
      <c r="AX306" s="13" t="s">
        <v>77</v>
      </c>
      <c r="AY306" s="159" t="s">
        <v>358</v>
      </c>
    </row>
    <row r="307" spans="2:65" s="14" customFormat="1" ht="11.25">
      <c r="B307" s="165"/>
      <c r="D307" s="152" t="s">
        <v>368</v>
      </c>
      <c r="E307" s="166" t="s">
        <v>19</v>
      </c>
      <c r="F307" s="167" t="s">
        <v>371</v>
      </c>
      <c r="H307" s="168">
        <v>2.895</v>
      </c>
      <c r="I307" s="169"/>
      <c r="L307" s="165"/>
      <c r="M307" s="170"/>
      <c r="T307" s="171"/>
      <c r="AT307" s="166" t="s">
        <v>368</v>
      </c>
      <c r="AU307" s="166" t="s">
        <v>90</v>
      </c>
      <c r="AV307" s="14" t="s">
        <v>364</v>
      </c>
      <c r="AW307" s="14" t="s">
        <v>36</v>
      </c>
      <c r="AX307" s="14" t="s">
        <v>84</v>
      </c>
      <c r="AY307" s="166" t="s">
        <v>358</v>
      </c>
    </row>
    <row r="308" spans="2:65" s="1" customFormat="1" ht="24.2" customHeight="1">
      <c r="B308" s="33"/>
      <c r="C308" s="134" t="s">
        <v>571</v>
      </c>
      <c r="D308" s="134" t="s">
        <v>360</v>
      </c>
      <c r="E308" s="135" t="s">
        <v>572</v>
      </c>
      <c r="F308" s="136" t="s">
        <v>573</v>
      </c>
      <c r="G308" s="137" t="s">
        <v>195</v>
      </c>
      <c r="H308" s="138">
        <v>23.16</v>
      </c>
      <c r="I308" s="139"/>
      <c r="J308" s="140">
        <f>ROUND(I308*H308,2)</f>
        <v>0</v>
      </c>
      <c r="K308" s="136" t="s">
        <v>363</v>
      </c>
      <c r="L308" s="33"/>
      <c r="M308" s="141" t="s">
        <v>19</v>
      </c>
      <c r="N308" s="142" t="s">
        <v>49</v>
      </c>
      <c r="P308" s="143">
        <f>O308*H308</f>
        <v>0</v>
      </c>
      <c r="Q308" s="143">
        <v>2.7469E-3</v>
      </c>
      <c r="R308" s="143">
        <f>Q308*H308</f>
        <v>6.3618203999999998E-2</v>
      </c>
      <c r="S308" s="143">
        <v>0</v>
      </c>
      <c r="T308" s="144">
        <f>S308*H308</f>
        <v>0</v>
      </c>
      <c r="AR308" s="145" t="s">
        <v>364</v>
      </c>
      <c r="AT308" s="145" t="s">
        <v>360</v>
      </c>
      <c r="AU308" s="145" t="s">
        <v>90</v>
      </c>
      <c r="AY308" s="18" t="s">
        <v>358</v>
      </c>
      <c r="BE308" s="146">
        <f>IF(N308="základní",J308,0)</f>
        <v>0</v>
      </c>
      <c r="BF308" s="146">
        <f>IF(N308="snížená",J308,0)</f>
        <v>0</v>
      </c>
      <c r="BG308" s="146">
        <f>IF(N308="zákl. přenesená",J308,0)</f>
        <v>0</v>
      </c>
      <c r="BH308" s="146">
        <f>IF(N308="sníž. přenesená",J308,0)</f>
        <v>0</v>
      </c>
      <c r="BI308" s="146">
        <f>IF(N308="nulová",J308,0)</f>
        <v>0</v>
      </c>
      <c r="BJ308" s="18" t="s">
        <v>90</v>
      </c>
      <c r="BK308" s="146">
        <f>ROUND(I308*H308,2)</f>
        <v>0</v>
      </c>
      <c r="BL308" s="18" t="s">
        <v>364</v>
      </c>
      <c r="BM308" s="145" t="s">
        <v>574</v>
      </c>
    </row>
    <row r="309" spans="2:65" s="1" customFormat="1" ht="11.25">
      <c r="B309" s="33"/>
      <c r="D309" s="147" t="s">
        <v>366</v>
      </c>
      <c r="F309" s="148" t="s">
        <v>575</v>
      </c>
      <c r="I309" s="149"/>
      <c r="L309" s="33"/>
      <c r="M309" s="150"/>
      <c r="T309" s="54"/>
      <c r="AT309" s="18" t="s">
        <v>366</v>
      </c>
      <c r="AU309" s="18" t="s">
        <v>90</v>
      </c>
    </row>
    <row r="310" spans="2:65" s="12" customFormat="1" ht="11.25">
      <c r="B310" s="151"/>
      <c r="D310" s="152" t="s">
        <v>368</v>
      </c>
      <c r="E310" s="153" t="s">
        <v>19</v>
      </c>
      <c r="F310" s="154" t="s">
        <v>569</v>
      </c>
      <c r="H310" s="153" t="s">
        <v>19</v>
      </c>
      <c r="I310" s="155"/>
      <c r="L310" s="151"/>
      <c r="M310" s="156"/>
      <c r="T310" s="157"/>
      <c r="AT310" s="153" t="s">
        <v>368</v>
      </c>
      <c r="AU310" s="153" t="s">
        <v>90</v>
      </c>
      <c r="AV310" s="12" t="s">
        <v>84</v>
      </c>
      <c r="AW310" s="12" t="s">
        <v>36</v>
      </c>
      <c r="AX310" s="12" t="s">
        <v>77</v>
      </c>
      <c r="AY310" s="153" t="s">
        <v>358</v>
      </c>
    </row>
    <row r="311" spans="2:65" s="12" customFormat="1" ht="11.25">
      <c r="B311" s="151"/>
      <c r="D311" s="152" t="s">
        <v>368</v>
      </c>
      <c r="E311" s="153" t="s">
        <v>19</v>
      </c>
      <c r="F311" s="154" t="s">
        <v>486</v>
      </c>
      <c r="H311" s="153" t="s">
        <v>19</v>
      </c>
      <c r="I311" s="155"/>
      <c r="L311" s="151"/>
      <c r="M311" s="156"/>
      <c r="T311" s="157"/>
      <c r="AT311" s="153" t="s">
        <v>368</v>
      </c>
      <c r="AU311" s="153" t="s">
        <v>90</v>
      </c>
      <c r="AV311" s="12" t="s">
        <v>84</v>
      </c>
      <c r="AW311" s="12" t="s">
        <v>36</v>
      </c>
      <c r="AX311" s="12" t="s">
        <v>77</v>
      </c>
      <c r="AY311" s="153" t="s">
        <v>358</v>
      </c>
    </row>
    <row r="312" spans="2:65" s="13" customFormat="1" ht="11.25">
      <c r="B312" s="158"/>
      <c r="D312" s="152" t="s">
        <v>368</v>
      </c>
      <c r="E312" s="159" t="s">
        <v>19</v>
      </c>
      <c r="F312" s="160" t="s">
        <v>576</v>
      </c>
      <c r="H312" s="161">
        <v>23.16</v>
      </c>
      <c r="I312" s="162"/>
      <c r="L312" s="158"/>
      <c r="M312" s="163"/>
      <c r="T312" s="164"/>
      <c r="AT312" s="159" t="s">
        <v>368</v>
      </c>
      <c r="AU312" s="159" t="s">
        <v>90</v>
      </c>
      <c r="AV312" s="13" t="s">
        <v>90</v>
      </c>
      <c r="AW312" s="13" t="s">
        <v>36</v>
      </c>
      <c r="AX312" s="13" t="s">
        <v>77</v>
      </c>
      <c r="AY312" s="159" t="s">
        <v>358</v>
      </c>
    </row>
    <row r="313" spans="2:65" s="14" customFormat="1" ht="11.25">
      <c r="B313" s="165"/>
      <c r="D313" s="152" t="s">
        <v>368</v>
      </c>
      <c r="E313" s="166" t="s">
        <v>19</v>
      </c>
      <c r="F313" s="167" t="s">
        <v>371</v>
      </c>
      <c r="H313" s="168">
        <v>23.16</v>
      </c>
      <c r="I313" s="169"/>
      <c r="L313" s="165"/>
      <c r="M313" s="170"/>
      <c r="T313" s="171"/>
      <c r="AT313" s="166" t="s">
        <v>368</v>
      </c>
      <c r="AU313" s="166" t="s">
        <v>90</v>
      </c>
      <c r="AV313" s="14" t="s">
        <v>364</v>
      </c>
      <c r="AW313" s="14" t="s">
        <v>36</v>
      </c>
      <c r="AX313" s="14" t="s">
        <v>84</v>
      </c>
      <c r="AY313" s="166" t="s">
        <v>358</v>
      </c>
    </row>
    <row r="314" spans="2:65" s="1" customFormat="1" ht="24.2" customHeight="1">
      <c r="B314" s="33"/>
      <c r="C314" s="134" t="s">
        <v>577</v>
      </c>
      <c r="D314" s="134" t="s">
        <v>360</v>
      </c>
      <c r="E314" s="135" t="s">
        <v>578</v>
      </c>
      <c r="F314" s="136" t="s">
        <v>579</v>
      </c>
      <c r="G314" s="137" t="s">
        <v>195</v>
      </c>
      <c r="H314" s="138">
        <v>23.16</v>
      </c>
      <c r="I314" s="139"/>
      <c r="J314" s="140">
        <f>ROUND(I314*H314,2)</f>
        <v>0</v>
      </c>
      <c r="K314" s="136" t="s">
        <v>363</v>
      </c>
      <c r="L314" s="33"/>
      <c r="M314" s="141" t="s">
        <v>19</v>
      </c>
      <c r="N314" s="142" t="s">
        <v>49</v>
      </c>
      <c r="P314" s="143">
        <f>O314*H314</f>
        <v>0</v>
      </c>
      <c r="Q314" s="143">
        <v>0</v>
      </c>
      <c r="R314" s="143">
        <f>Q314*H314</f>
        <v>0</v>
      </c>
      <c r="S314" s="143">
        <v>0</v>
      </c>
      <c r="T314" s="144">
        <f>S314*H314</f>
        <v>0</v>
      </c>
      <c r="AR314" s="145" t="s">
        <v>364</v>
      </c>
      <c r="AT314" s="145" t="s">
        <v>360</v>
      </c>
      <c r="AU314" s="145" t="s">
        <v>90</v>
      </c>
      <c r="AY314" s="18" t="s">
        <v>358</v>
      </c>
      <c r="BE314" s="146">
        <f>IF(N314="základní",J314,0)</f>
        <v>0</v>
      </c>
      <c r="BF314" s="146">
        <f>IF(N314="snížená",J314,0)</f>
        <v>0</v>
      </c>
      <c r="BG314" s="146">
        <f>IF(N314="zákl. přenesená",J314,0)</f>
        <v>0</v>
      </c>
      <c r="BH314" s="146">
        <f>IF(N314="sníž. přenesená",J314,0)</f>
        <v>0</v>
      </c>
      <c r="BI314" s="146">
        <f>IF(N314="nulová",J314,0)</f>
        <v>0</v>
      </c>
      <c r="BJ314" s="18" t="s">
        <v>90</v>
      </c>
      <c r="BK314" s="146">
        <f>ROUND(I314*H314,2)</f>
        <v>0</v>
      </c>
      <c r="BL314" s="18" t="s">
        <v>364</v>
      </c>
      <c r="BM314" s="145" t="s">
        <v>580</v>
      </c>
    </row>
    <row r="315" spans="2:65" s="1" customFormat="1" ht="11.25">
      <c r="B315" s="33"/>
      <c r="D315" s="147" t="s">
        <v>366</v>
      </c>
      <c r="F315" s="148" t="s">
        <v>581</v>
      </c>
      <c r="I315" s="149"/>
      <c r="L315" s="33"/>
      <c r="M315" s="150"/>
      <c r="T315" s="54"/>
      <c r="AT315" s="18" t="s">
        <v>366</v>
      </c>
      <c r="AU315" s="18" t="s">
        <v>90</v>
      </c>
    </row>
    <row r="316" spans="2:65" s="12" customFormat="1" ht="11.25">
      <c r="B316" s="151"/>
      <c r="D316" s="152" t="s">
        <v>368</v>
      </c>
      <c r="E316" s="153" t="s">
        <v>19</v>
      </c>
      <c r="F316" s="154" t="s">
        <v>569</v>
      </c>
      <c r="H316" s="153" t="s">
        <v>19</v>
      </c>
      <c r="I316" s="155"/>
      <c r="L316" s="151"/>
      <c r="M316" s="156"/>
      <c r="T316" s="157"/>
      <c r="AT316" s="153" t="s">
        <v>368</v>
      </c>
      <c r="AU316" s="153" t="s">
        <v>90</v>
      </c>
      <c r="AV316" s="12" t="s">
        <v>84</v>
      </c>
      <c r="AW316" s="12" t="s">
        <v>36</v>
      </c>
      <c r="AX316" s="12" t="s">
        <v>77</v>
      </c>
      <c r="AY316" s="153" t="s">
        <v>358</v>
      </c>
    </row>
    <row r="317" spans="2:65" s="12" customFormat="1" ht="11.25">
      <c r="B317" s="151"/>
      <c r="D317" s="152" t="s">
        <v>368</v>
      </c>
      <c r="E317" s="153" t="s">
        <v>19</v>
      </c>
      <c r="F317" s="154" t="s">
        <v>486</v>
      </c>
      <c r="H317" s="153" t="s">
        <v>19</v>
      </c>
      <c r="I317" s="155"/>
      <c r="L317" s="151"/>
      <c r="M317" s="156"/>
      <c r="T317" s="157"/>
      <c r="AT317" s="153" t="s">
        <v>368</v>
      </c>
      <c r="AU317" s="153" t="s">
        <v>90</v>
      </c>
      <c r="AV317" s="12" t="s">
        <v>84</v>
      </c>
      <c r="AW317" s="12" t="s">
        <v>36</v>
      </c>
      <c r="AX317" s="12" t="s">
        <v>77</v>
      </c>
      <c r="AY317" s="153" t="s">
        <v>358</v>
      </c>
    </row>
    <row r="318" spans="2:65" s="13" customFormat="1" ht="11.25">
      <c r="B318" s="158"/>
      <c r="D318" s="152" t="s">
        <v>368</v>
      </c>
      <c r="E318" s="159" t="s">
        <v>19</v>
      </c>
      <c r="F318" s="160" t="s">
        <v>576</v>
      </c>
      <c r="H318" s="161">
        <v>23.16</v>
      </c>
      <c r="I318" s="162"/>
      <c r="L318" s="158"/>
      <c r="M318" s="163"/>
      <c r="T318" s="164"/>
      <c r="AT318" s="159" t="s">
        <v>368</v>
      </c>
      <c r="AU318" s="159" t="s">
        <v>90</v>
      </c>
      <c r="AV318" s="13" t="s">
        <v>90</v>
      </c>
      <c r="AW318" s="13" t="s">
        <v>36</v>
      </c>
      <c r="AX318" s="13" t="s">
        <v>77</v>
      </c>
      <c r="AY318" s="159" t="s">
        <v>358</v>
      </c>
    </row>
    <row r="319" spans="2:65" s="14" customFormat="1" ht="11.25">
      <c r="B319" s="165"/>
      <c r="D319" s="152" t="s">
        <v>368</v>
      </c>
      <c r="E319" s="166" t="s">
        <v>19</v>
      </c>
      <c r="F319" s="167" t="s">
        <v>371</v>
      </c>
      <c r="H319" s="168">
        <v>23.16</v>
      </c>
      <c r="I319" s="169"/>
      <c r="L319" s="165"/>
      <c r="M319" s="170"/>
      <c r="T319" s="171"/>
      <c r="AT319" s="166" t="s">
        <v>368</v>
      </c>
      <c r="AU319" s="166" t="s">
        <v>90</v>
      </c>
      <c r="AV319" s="14" t="s">
        <v>364</v>
      </c>
      <c r="AW319" s="14" t="s">
        <v>36</v>
      </c>
      <c r="AX319" s="14" t="s">
        <v>84</v>
      </c>
      <c r="AY319" s="166" t="s">
        <v>358</v>
      </c>
    </row>
    <row r="320" spans="2:65" s="11" customFormat="1" ht="22.9" customHeight="1">
      <c r="B320" s="122"/>
      <c r="D320" s="123" t="s">
        <v>76</v>
      </c>
      <c r="E320" s="132" t="s">
        <v>97</v>
      </c>
      <c r="F320" s="132" t="s">
        <v>582</v>
      </c>
      <c r="I320" s="125"/>
      <c r="J320" s="133">
        <f>BK320</f>
        <v>0</v>
      </c>
      <c r="L320" s="122"/>
      <c r="M320" s="127"/>
      <c r="P320" s="128">
        <f>SUM(P321:P516)</f>
        <v>0</v>
      </c>
      <c r="R320" s="128">
        <f>SUM(R321:R516)</f>
        <v>471.09178975701599</v>
      </c>
      <c r="T320" s="129">
        <f>SUM(T321:T516)</f>
        <v>0</v>
      </c>
      <c r="AR320" s="123" t="s">
        <v>84</v>
      </c>
      <c r="AT320" s="130" t="s">
        <v>76</v>
      </c>
      <c r="AU320" s="130" t="s">
        <v>84</v>
      </c>
      <c r="AY320" s="123" t="s">
        <v>358</v>
      </c>
      <c r="BK320" s="131">
        <f>SUM(BK321:BK516)</f>
        <v>0</v>
      </c>
    </row>
    <row r="321" spans="2:65" s="1" customFormat="1" ht="37.9" customHeight="1">
      <c r="B321" s="33"/>
      <c r="C321" s="134" t="s">
        <v>583</v>
      </c>
      <c r="D321" s="134" t="s">
        <v>360</v>
      </c>
      <c r="E321" s="135" t="s">
        <v>584</v>
      </c>
      <c r="F321" s="136" t="s">
        <v>585</v>
      </c>
      <c r="G321" s="137" t="s">
        <v>195</v>
      </c>
      <c r="H321" s="138">
        <v>66.75</v>
      </c>
      <c r="I321" s="139"/>
      <c r="J321" s="140">
        <f>ROUND(I321*H321,2)</f>
        <v>0</v>
      </c>
      <c r="K321" s="136" t="s">
        <v>363</v>
      </c>
      <c r="L321" s="33"/>
      <c r="M321" s="141" t="s">
        <v>19</v>
      </c>
      <c r="N321" s="142" t="s">
        <v>49</v>
      </c>
      <c r="P321" s="143">
        <f>O321*H321</f>
        <v>0</v>
      </c>
      <c r="Q321" s="143">
        <v>0.49689280000000002</v>
      </c>
      <c r="R321" s="143">
        <f>Q321*H321</f>
        <v>33.167594399999999</v>
      </c>
      <c r="S321" s="143">
        <v>0</v>
      </c>
      <c r="T321" s="144">
        <f>S321*H321</f>
        <v>0</v>
      </c>
      <c r="AR321" s="145" t="s">
        <v>364</v>
      </c>
      <c r="AT321" s="145" t="s">
        <v>360</v>
      </c>
      <c r="AU321" s="145" t="s">
        <v>90</v>
      </c>
      <c r="AY321" s="18" t="s">
        <v>358</v>
      </c>
      <c r="BE321" s="146">
        <f>IF(N321="základní",J321,0)</f>
        <v>0</v>
      </c>
      <c r="BF321" s="146">
        <f>IF(N321="snížená",J321,0)</f>
        <v>0</v>
      </c>
      <c r="BG321" s="146">
        <f>IF(N321="zákl. přenesená",J321,0)</f>
        <v>0</v>
      </c>
      <c r="BH321" s="146">
        <f>IF(N321="sníž. přenesená",J321,0)</f>
        <v>0</v>
      </c>
      <c r="BI321" s="146">
        <f>IF(N321="nulová",J321,0)</f>
        <v>0</v>
      </c>
      <c r="BJ321" s="18" t="s">
        <v>90</v>
      </c>
      <c r="BK321" s="146">
        <f>ROUND(I321*H321,2)</f>
        <v>0</v>
      </c>
      <c r="BL321" s="18" t="s">
        <v>364</v>
      </c>
      <c r="BM321" s="145" t="s">
        <v>586</v>
      </c>
    </row>
    <row r="322" spans="2:65" s="1" customFormat="1" ht="11.25">
      <c r="B322" s="33"/>
      <c r="D322" s="147" t="s">
        <v>366</v>
      </c>
      <c r="F322" s="148" t="s">
        <v>587</v>
      </c>
      <c r="I322" s="149"/>
      <c r="L322" s="33"/>
      <c r="M322" s="150"/>
      <c r="T322" s="54"/>
      <c r="AT322" s="18" t="s">
        <v>366</v>
      </c>
      <c r="AU322" s="18" t="s">
        <v>90</v>
      </c>
    </row>
    <row r="323" spans="2:65" s="12" customFormat="1" ht="11.25">
      <c r="B323" s="151"/>
      <c r="D323" s="152" t="s">
        <v>368</v>
      </c>
      <c r="E323" s="153" t="s">
        <v>19</v>
      </c>
      <c r="F323" s="154" t="s">
        <v>485</v>
      </c>
      <c r="H323" s="153" t="s">
        <v>19</v>
      </c>
      <c r="I323" s="155"/>
      <c r="L323" s="151"/>
      <c r="M323" s="156"/>
      <c r="T323" s="157"/>
      <c r="AT323" s="153" t="s">
        <v>368</v>
      </c>
      <c r="AU323" s="153" t="s">
        <v>90</v>
      </c>
      <c r="AV323" s="12" t="s">
        <v>84</v>
      </c>
      <c r="AW323" s="12" t="s">
        <v>36</v>
      </c>
      <c r="AX323" s="12" t="s">
        <v>77</v>
      </c>
      <c r="AY323" s="153" t="s">
        <v>358</v>
      </c>
    </row>
    <row r="324" spans="2:65" s="12" customFormat="1" ht="11.25">
      <c r="B324" s="151"/>
      <c r="D324" s="152" t="s">
        <v>368</v>
      </c>
      <c r="E324" s="153" t="s">
        <v>19</v>
      </c>
      <c r="F324" s="154" t="s">
        <v>380</v>
      </c>
      <c r="H324" s="153" t="s">
        <v>19</v>
      </c>
      <c r="I324" s="155"/>
      <c r="L324" s="151"/>
      <c r="M324" s="156"/>
      <c r="T324" s="157"/>
      <c r="AT324" s="153" t="s">
        <v>368</v>
      </c>
      <c r="AU324" s="153" t="s">
        <v>90</v>
      </c>
      <c r="AV324" s="12" t="s">
        <v>84</v>
      </c>
      <c r="AW324" s="12" t="s">
        <v>36</v>
      </c>
      <c r="AX324" s="12" t="s">
        <v>77</v>
      </c>
      <c r="AY324" s="153" t="s">
        <v>358</v>
      </c>
    </row>
    <row r="325" spans="2:65" s="12" customFormat="1" ht="11.25">
      <c r="B325" s="151"/>
      <c r="D325" s="152" t="s">
        <v>368</v>
      </c>
      <c r="E325" s="153" t="s">
        <v>19</v>
      </c>
      <c r="F325" s="154" t="s">
        <v>588</v>
      </c>
      <c r="H325" s="153" t="s">
        <v>19</v>
      </c>
      <c r="I325" s="155"/>
      <c r="L325" s="151"/>
      <c r="M325" s="156"/>
      <c r="T325" s="157"/>
      <c r="AT325" s="153" t="s">
        <v>368</v>
      </c>
      <c r="AU325" s="153" t="s">
        <v>90</v>
      </c>
      <c r="AV325" s="12" t="s">
        <v>84</v>
      </c>
      <c r="AW325" s="12" t="s">
        <v>36</v>
      </c>
      <c r="AX325" s="12" t="s">
        <v>77</v>
      </c>
      <c r="AY325" s="153" t="s">
        <v>358</v>
      </c>
    </row>
    <row r="326" spans="2:65" s="12" customFormat="1" ht="11.25">
      <c r="B326" s="151"/>
      <c r="D326" s="152" t="s">
        <v>368</v>
      </c>
      <c r="E326" s="153" t="s">
        <v>19</v>
      </c>
      <c r="F326" s="154" t="s">
        <v>589</v>
      </c>
      <c r="H326" s="153" t="s">
        <v>19</v>
      </c>
      <c r="I326" s="155"/>
      <c r="L326" s="151"/>
      <c r="M326" s="156"/>
      <c r="T326" s="157"/>
      <c r="AT326" s="153" t="s">
        <v>368</v>
      </c>
      <c r="AU326" s="153" t="s">
        <v>90</v>
      </c>
      <c r="AV326" s="12" t="s">
        <v>84</v>
      </c>
      <c r="AW326" s="12" t="s">
        <v>36</v>
      </c>
      <c r="AX326" s="12" t="s">
        <v>77</v>
      </c>
      <c r="AY326" s="153" t="s">
        <v>358</v>
      </c>
    </row>
    <row r="327" spans="2:65" s="13" customFormat="1" ht="11.25">
      <c r="B327" s="158"/>
      <c r="D327" s="152" t="s">
        <v>368</v>
      </c>
      <c r="E327" s="159" t="s">
        <v>19</v>
      </c>
      <c r="F327" s="160" t="s">
        <v>590</v>
      </c>
      <c r="H327" s="161">
        <v>66.75</v>
      </c>
      <c r="I327" s="162"/>
      <c r="L327" s="158"/>
      <c r="M327" s="163"/>
      <c r="T327" s="164"/>
      <c r="AT327" s="159" t="s">
        <v>368</v>
      </c>
      <c r="AU327" s="159" t="s">
        <v>90</v>
      </c>
      <c r="AV327" s="13" t="s">
        <v>90</v>
      </c>
      <c r="AW327" s="13" t="s">
        <v>36</v>
      </c>
      <c r="AX327" s="13" t="s">
        <v>77</v>
      </c>
      <c r="AY327" s="159" t="s">
        <v>358</v>
      </c>
    </row>
    <row r="328" spans="2:65" s="14" customFormat="1" ht="11.25">
      <c r="B328" s="165"/>
      <c r="D328" s="152" t="s">
        <v>368</v>
      </c>
      <c r="E328" s="166" t="s">
        <v>19</v>
      </c>
      <c r="F328" s="167" t="s">
        <v>371</v>
      </c>
      <c r="H328" s="168">
        <v>66.75</v>
      </c>
      <c r="I328" s="169"/>
      <c r="L328" s="165"/>
      <c r="M328" s="170"/>
      <c r="T328" s="171"/>
      <c r="AT328" s="166" t="s">
        <v>368</v>
      </c>
      <c r="AU328" s="166" t="s">
        <v>90</v>
      </c>
      <c r="AV328" s="14" t="s">
        <v>364</v>
      </c>
      <c r="AW328" s="14" t="s">
        <v>36</v>
      </c>
      <c r="AX328" s="14" t="s">
        <v>84</v>
      </c>
      <c r="AY328" s="166" t="s">
        <v>358</v>
      </c>
    </row>
    <row r="329" spans="2:65" s="1" customFormat="1" ht="37.9" customHeight="1">
      <c r="B329" s="33"/>
      <c r="C329" s="134" t="s">
        <v>591</v>
      </c>
      <c r="D329" s="134" t="s">
        <v>360</v>
      </c>
      <c r="E329" s="135" t="s">
        <v>592</v>
      </c>
      <c r="F329" s="136" t="s">
        <v>593</v>
      </c>
      <c r="G329" s="137" t="s">
        <v>195</v>
      </c>
      <c r="H329" s="138">
        <v>117.886</v>
      </c>
      <c r="I329" s="139"/>
      <c r="J329" s="140">
        <f>ROUND(I329*H329,2)</f>
        <v>0</v>
      </c>
      <c r="K329" s="136" t="s">
        <v>363</v>
      </c>
      <c r="L329" s="33"/>
      <c r="M329" s="141" t="s">
        <v>19</v>
      </c>
      <c r="N329" s="142" t="s">
        <v>49</v>
      </c>
      <c r="P329" s="143">
        <f>O329*H329</f>
        <v>0</v>
      </c>
      <c r="Q329" s="143">
        <v>0.54960140000000002</v>
      </c>
      <c r="R329" s="143">
        <f>Q329*H329</f>
        <v>64.790310640399994</v>
      </c>
      <c r="S329" s="143">
        <v>0</v>
      </c>
      <c r="T329" s="144">
        <f>S329*H329</f>
        <v>0</v>
      </c>
      <c r="AR329" s="145" t="s">
        <v>364</v>
      </c>
      <c r="AT329" s="145" t="s">
        <v>360</v>
      </c>
      <c r="AU329" s="145" t="s">
        <v>90</v>
      </c>
      <c r="AY329" s="18" t="s">
        <v>358</v>
      </c>
      <c r="BE329" s="146">
        <f>IF(N329="základní",J329,0)</f>
        <v>0</v>
      </c>
      <c r="BF329" s="146">
        <f>IF(N329="snížená",J329,0)</f>
        <v>0</v>
      </c>
      <c r="BG329" s="146">
        <f>IF(N329="zákl. přenesená",J329,0)</f>
        <v>0</v>
      </c>
      <c r="BH329" s="146">
        <f>IF(N329="sníž. přenesená",J329,0)</f>
        <v>0</v>
      </c>
      <c r="BI329" s="146">
        <f>IF(N329="nulová",J329,0)</f>
        <v>0</v>
      </c>
      <c r="BJ329" s="18" t="s">
        <v>90</v>
      </c>
      <c r="BK329" s="146">
        <f>ROUND(I329*H329,2)</f>
        <v>0</v>
      </c>
      <c r="BL329" s="18" t="s">
        <v>364</v>
      </c>
      <c r="BM329" s="145" t="s">
        <v>594</v>
      </c>
    </row>
    <row r="330" spans="2:65" s="1" customFormat="1" ht="11.25">
      <c r="B330" s="33"/>
      <c r="D330" s="147" t="s">
        <v>366</v>
      </c>
      <c r="F330" s="148" t="s">
        <v>595</v>
      </c>
      <c r="I330" s="149"/>
      <c r="L330" s="33"/>
      <c r="M330" s="150"/>
      <c r="T330" s="54"/>
      <c r="AT330" s="18" t="s">
        <v>366</v>
      </c>
      <c r="AU330" s="18" t="s">
        <v>90</v>
      </c>
    </row>
    <row r="331" spans="2:65" s="12" customFormat="1" ht="11.25">
      <c r="B331" s="151"/>
      <c r="D331" s="152" t="s">
        <v>368</v>
      </c>
      <c r="E331" s="153" t="s">
        <v>19</v>
      </c>
      <c r="F331" s="154" t="s">
        <v>485</v>
      </c>
      <c r="H331" s="153" t="s">
        <v>19</v>
      </c>
      <c r="I331" s="155"/>
      <c r="L331" s="151"/>
      <c r="M331" s="156"/>
      <c r="T331" s="157"/>
      <c r="AT331" s="153" t="s">
        <v>368</v>
      </c>
      <c r="AU331" s="153" t="s">
        <v>90</v>
      </c>
      <c r="AV331" s="12" t="s">
        <v>84</v>
      </c>
      <c r="AW331" s="12" t="s">
        <v>36</v>
      </c>
      <c r="AX331" s="12" t="s">
        <v>77</v>
      </c>
      <c r="AY331" s="153" t="s">
        <v>358</v>
      </c>
    </row>
    <row r="332" spans="2:65" s="12" customFormat="1" ht="11.25">
      <c r="B332" s="151"/>
      <c r="D332" s="152" t="s">
        <v>368</v>
      </c>
      <c r="E332" s="153" t="s">
        <v>19</v>
      </c>
      <c r="F332" s="154" t="s">
        <v>380</v>
      </c>
      <c r="H332" s="153" t="s">
        <v>19</v>
      </c>
      <c r="I332" s="155"/>
      <c r="L332" s="151"/>
      <c r="M332" s="156"/>
      <c r="T332" s="157"/>
      <c r="AT332" s="153" t="s">
        <v>368</v>
      </c>
      <c r="AU332" s="153" t="s">
        <v>90</v>
      </c>
      <c r="AV332" s="12" t="s">
        <v>84</v>
      </c>
      <c r="AW332" s="12" t="s">
        <v>36</v>
      </c>
      <c r="AX332" s="12" t="s">
        <v>77</v>
      </c>
      <c r="AY332" s="153" t="s">
        <v>358</v>
      </c>
    </row>
    <row r="333" spans="2:65" s="12" customFormat="1" ht="11.25">
      <c r="B333" s="151"/>
      <c r="D333" s="152" t="s">
        <v>368</v>
      </c>
      <c r="E333" s="153" t="s">
        <v>19</v>
      </c>
      <c r="F333" s="154" t="s">
        <v>588</v>
      </c>
      <c r="H333" s="153" t="s">
        <v>19</v>
      </c>
      <c r="I333" s="155"/>
      <c r="L333" s="151"/>
      <c r="M333" s="156"/>
      <c r="T333" s="157"/>
      <c r="AT333" s="153" t="s">
        <v>368</v>
      </c>
      <c r="AU333" s="153" t="s">
        <v>90</v>
      </c>
      <c r="AV333" s="12" t="s">
        <v>84</v>
      </c>
      <c r="AW333" s="12" t="s">
        <v>36</v>
      </c>
      <c r="AX333" s="12" t="s">
        <v>77</v>
      </c>
      <c r="AY333" s="153" t="s">
        <v>358</v>
      </c>
    </row>
    <row r="334" spans="2:65" s="12" customFormat="1" ht="11.25">
      <c r="B334" s="151"/>
      <c r="D334" s="152" t="s">
        <v>368</v>
      </c>
      <c r="E334" s="153" t="s">
        <v>19</v>
      </c>
      <c r="F334" s="154" t="s">
        <v>596</v>
      </c>
      <c r="H334" s="153" t="s">
        <v>19</v>
      </c>
      <c r="I334" s="155"/>
      <c r="L334" s="151"/>
      <c r="M334" s="156"/>
      <c r="T334" s="157"/>
      <c r="AT334" s="153" t="s">
        <v>368</v>
      </c>
      <c r="AU334" s="153" t="s">
        <v>90</v>
      </c>
      <c r="AV334" s="12" t="s">
        <v>84</v>
      </c>
      <c r="AW334" s="12" t="s">
        <v>36</v>
      </c>
      <c r="AX334" s="12" t="s">
        <v>77</v>
      </c>
      <c r="AY334" s="153" t="s">
        <v>358</v>
      </c>
    </row>
    <row r="335" spans="2:65" s="13" customFormat="1" ht="11.25">
      <c r="B335" s="158"/>
      <c r="D335" s="152" t="s">
        <v>368</v>
      </c>
      <c r="E335" s="159" t="s">
        <v>19</v>
      </c>
      <c r="F335" s="160" t="s">
        <v>597</v>
      </c>
      <c r="H335" s="161">
        <v>117.886</v>
      </c>
      <c r="I335" s="162"/>
      <c r="L335" s="158"/>
      <c r="M335" s="163"/>
      <c r="T335" s="164"/>
      <c r="AT335" s="159" t="s">
        <v>368</v>
      </c>
      <c r="AU335" s="159" t="s">
        <v>90</v>
      </c>
      <c r="AV335" s="13" t="s">
        <v>90</v>
      </c>
      <c r="AW335" s="13" t="s">
        <v>36</v>
      </c>
      <c r="AX335" s="13" t="s">
        <v>77</v>
      </c>
      <c r="AY335" s="159" t="s">
        <v>358</v>
      </c>
    </row>
    <row r="336" spans="2:65" s="14" customFormat="1" ht="11.25">
      <c r="B336" s="165"/>
      <c r="D336" s="152" t="s">
        <v>368</v>
      </c>
      <c r="E336" s="166" t="s">
        <v>19</v>
      </c>
      <c r="F336" s="167" t="s">
        <v>371</v>
      </c>
      <c r="H336" s="168">
        <v>117.886</v>
      </c>
      <c r="I336" s="169"/>
      <c r="L336" s="165"/>
      <c r="M336" s="170"/>
      <c r="T336" s="171"/>
      <c r="AT336" s="166" t="s">
        <v>368</v>
      </c>
      <c r="AU336" s="166" t="s">
        <v>90</v>
      </c>
      <c r="AV336" s="14" t="s">
        <v>364</v>
      </c>
      <c r="AW336" s="14" t="s">
        <v>36</v>
      </c>
      <c r="AX336" s="14" t="s">
        <v>84</v>
      </c>
      <c r="AY336" s="166" t="s">
        <v>358</v>
      </c>
    </row>
    <row r="337" spans="2:65" s="1" customFormat="1" ht="37.9" customHeight="1">
      <c r="B337" s="33"/>
      <c r="C337" s="134" t="s">
        <v>598</v>
      </c>
      <c r="D337" s="134" t="s">
        <v>360</v>
      </c>
      <c r="E337" s="135" t="s">
        <v>599</v>
      </c>
      <c r="F337" s="136" t="s">
        <v>600</v>
      </c>
      <c r="G337" s="137" t="s">
        <v>195</v>
      </c>
      <c r="H337" s="138">
        <v>46.701000000000001</v>
      </c>
      <c r="I337" s="139"/>
      <c r="J337" s="140">
        <f>ROUND(I337*H337,2)</f>
        <v>0</v>
      </c>
      <c r="K337" s="136" t="s">
        <v>363</v>
      </c>
      <c r="L337" s="33"/>
      <c r="M337" s="141" t="s">
        <v>19</v>
      </c>
      <c r="N337" s="142" t="s">
        <v>49</v>
      </c>
      <c r="P337" s="143">
        <f>O337*H337</f>
        <v>0</v>
      </c>
      <c r="Q337" s="143">
        <v>0.18971099999999999</v>
      </c>
      <c r="R337" s="143">
        <f>Q337*H337</f>
        <v>8.8596934110000003</v>
      </c>
      <c r="S337" s="143">
        <v>0</v>
      </c>
      <c r="T337" s="144">
        <f>S337*H337</f>
        <v>0</v>
      </c>
      <c r="AR337" s="145" t="s">
        <v>364</v>
      </c>
      <c r="AT337" s="145" t="s">
        <v>360</v>
      </c>
      <c r="AU337" s="145" t="s">
        <v>90</v>
      </c>
      <c r="AY337" s="18" t="s">
        <v>358</v>
      </c>
      <c r="BE337" s="146">
        <f>IF(N337="základní",J337,0)</f>
        <v>0</v>
      </c>
      <c r="BF337" s="146">
        <f>IF(N337="snížená",J337,0)</f>
        <v>0</v>
      </c>
      <c r="BG337" s="146">
        <f>IF(N337="zákl. přenesená",J337,0)</f>
        <v>0</v>
      </c>
      <c r="BH337" s="146">
        <f>IF(N337="sníž. přenesená",J337,0)</f>
        <v>0</v>
      </c>
      <c r="BI337" s="146">
        <f>IF(N337="nulová",J337,0)</f>
        <v>0</v>
      </c>
      <c r="BJ337" s="18" t="s">
        <v>90</v>
      </c>
      <c r="BK337" s="146">
        <f>ROUND(I337*H337,2)</f>
        <v>0</v>
      </c>
      <c r="BL337" s="18" t="s">
        <v>364</v>
      </c>
      <c r="BM337" s="145" t="s">
        <v>601</v>
      </c>
    </row>
    <row r="338" spans="2:65" s="1" customFormat="1" ht="11.25">
      <c r="B338" s="33"/>
      <c r="D338" s="147" t="s">
        <v>366</v>
      </c>
      <c r="F338" s="148" t="s">
        <v>602</v>
      </c>
      <c r="I338" s="149"/>
      <c r="L338" s="33"/>
      <c r="M338" s="150"/>
      <c r="T338" s="54"/>
      <c r="AT338" s="18" t="s">
        <v>366</v>
      </c>
      <c r="AU338" s="18" t="s">
        <v>90</v>
      </c>
    </row>
    <row r="339" spans="2:65" s="12" customFormat="1" ht="11.25">
      <c r="B339" s="151"/>
      <c r="D339" s="152" t="s">
        <v>368</v>
      </c>
      <c r="E339" s="153" t="s">
        <v>19</v>
      </c>
      <c r="F339" s="154" t="s">
        <v>603</v>
      </c>
      <c r="H339" s="153" t="s">
        <v>19</v>
      </c>
      <c r="I339" s="155"/>
      <c r="L339" s="151"/>
      <c r="M339" s="156"/>
      <c r="T339" s="157"/>
      <c r="AT339" s="153" t="s">
        <v>368</v>
      </c>
      <c r="AU339" s="153" t="s">
        <v>90</v>
      </c>
      <c r="AV339" s="12" t="s">
        <v>84</v>
      </c>
      <c r="AW339" s="12" t="s">
        <v>36</v>
      </c>
      <c r="AX339" s="12" t="s">
        <v>77</v>
      </c>
      <c r="AY339" s="153" t="s">
        <v>358</v>
      </c>
    </row>
    <row r="340" spans="2:65" s="13" customFormat="1" ht="11.25">
      <c r="B340" s="158"/>
      <c r="D340" s="152" t="s">
        <v>368</v>
      </c>
      <c r="E340" s="159" t="s">
        <v>19</v>
      </c>
      <c r="F340" s="160" t="s">
        <v>604</v>
      </c>
      <c r="H340" s="161">
        <v>46.701000000000001</v>
      </c>
      <c r="I340" s="162"/>
      <c r="L340" s="158"/>
      <c r="M340" s="163"/>
      <c r="T340" s="164"/>
      <c r="AT340" s="159" t="s">
        <v>368</v>
      </c>
      <c r="AU340" s="159" t="s">
        <v>90</v>
      </c>
      <c r="AV340" s="13" t="s">
        <v>90</v>
      </c>
      <c r="AW340" s="13" t="s">
        <v>36</v>
      </c>
      <c r="AX340" s="13" t="s">
        <v>77</v>
      </c>
      <c r="AY340" s="159" t="s">
        <v>358</v>
      </c>
    </row>
    <row r="341" spans="2:65" s="14" customFormat="1" ht="11.25">
      <c r="B341" s="165"/>
      <c r="D341" s="152" t="s">
        <v>368</v>
      </c>
      <c r="E341" s="166" t="s">
        <v>19</v>
      </c>
      <c r="F341" s="167" t="s">
        <v>371</v>
      </c>
      <c r="H341" s="168">
        <v>46.701000000000001</v>
      </c>
      <c r="I341" s="169"/>
      <c r="L341" s="165"/>
      <c r="M341" s="170"/>
      <c r="T341" s="171"/>
      <c r="AT341" s="166" t="s">
        <v>368</v>
      </c>
      <c r="AU341" s="166" t="s">
        <v>90</v>
      </c>
      <c r="AV341" s="14" t="s">
        <v>364</v>
      </c>
      <c r="AW341" s="14" t="s">
        <v>36</v>
      </c>
      <c r="AX341" s="14" t="s">
        <v>84</v>
      </c>
      <c r="AY341" s="166" t="s">
        <v>358</v>
      </c>
    </row>
    <row r="342" spans="2:65" s="1" customFormat="1" ht="37.9" customHeight="1">
      <c r="B342" s="33"/>
      <c r="C342" s="134" t="s">
        <v>605</v>
      </c>
      <c r="D342" s="134" t="s">
        <v>360</v>
      </c>
      <c r="E342" s="135" t="s">
        <v>606</v>
      </c>
      <c r="F342" s="136" t="s">
        <v>607</v>
      </c>
      <c r="G342" s="137" t="s">
        <v>195</v>
      </c>
      <c r="H342" s="138">
        <v>766.46600000000001</v>
      </c>
      <c r="I342" s="139"/>
      <c r="J342" s="140">
        <f>ROUND(I342*H342,2)</f>
        <v>0</v>
      </c>
      <c r="K342" s="136" t="s">
        <v>363</v>
      </c>
      <c r="L342" s="33"/>
      <c r="M342" s="141" t="s">
        <v>19</v>
      </c>
      <c r="N342" s="142" t="s">
        <v>49</v>
      </c>
      <c r="P342" s="143">
        <f>O342*H342</f>
        <v>0</v>
      </c>
      <c r="Q342" s="143">
        <v>0.26878400000000002</v>
      </c>
      <c r="R342" s="143">
        <f>Q342*H342</f>
        <v>206.01379734400001</v>
      </c>
      <c r="S342" s="143">
        <v>0</v>
      </c>
      <c r="T342" s="144">
        <f>S342*H342</f>
        <v>0</v>
      </c>
      <c r="AR342" s="145" t="s">
        <v>364</v>
      </c>
      <c r="AT342" s="145" t="s">
        <v>360</v>
      </c>
      <c r="AU342" s="145" t="s">
        <v>90</v>
      </c>
      <c r="AY342" s="18" t="s">
        <v>358</v>
      </c>
      <c r="BE342" s="146">
        <f>IF(N342="základní",J342,0)</f>
        <v>0</v>
      </c>
      <c r="BF342" s="146">
        <f>IF(N342="snížená",J342,0)</f>
        <v>0</v>
      </c>
      <c r="BG342" s="146">
        <f>IF(N342="zákl. přenesená",J342,0)</f>
        <v>0</v>
      </c>
      <c r="BH342" s="146">
        <f>IF(N342="sníž. přenesená",J342,0)</f>
        <v>0</v>
      </c>
      <c r="BI342" s="146">
        <f>IF(N342="nulová",J342,0)</f>
        <v>0</v>
      </c>
      <c r="BJ342" s="18" t="s">
        <v>90</v>
      </c>
      <c r="BK342" s="146">
        <f>ROUND(I342*H342,2)</f>
        <v>0</v>
      </c>
      <c r="BL342" s="18" t="s">
        <v>364</v>
      </c>
      <c r="BM342" s="145" t="s">
        <v>608</v>
      </c>
    </row>
    <row r="343" spans="2:65" s="1" customFormat="1" ht="11.25">
      <c r="B343" s="33"/>
      <c r="D343" s="147" t="s">
        <v>366</v>
      </c>
      <c r="F343" s="148" t="s">
        <v>609</v>
      </c>
      <c r="I343" s="149"/>
      <c r="L343" s="33"/>
      <c r="M343" s="150"/>
      <c r="T343" s="54"/>
      <c r="AT343" s="18" t="s">
        <v>366</v>
      </c>
      <c r="AU343" s="18" t="s">
        <v>90</v>
      </c>
    </row>
    <row r="344" spans="2:65" s="12" customFormat="1" ht="11.25">
      <c r="B344" s="151"/>
      <c r="D344" s="152" t="s">
        <v>368</v>
      </c>
      <c r="E344" s="153" t="s">
        <v>19</v>
      </c>
      <c r="F344" s="154" t="s">
        <v>380</v>
      </c>
      <c r="H344" s="153" t="s">
        <v>19</v>
      </c>
      <c r="I344" s="155"/>
      <c r="L344" s="151"/>
      <c r="M344" s="156"/>
      <c r="T344" s="157"/>
      <c r="AT344" s="153" t="s">
        <v>368</v>
      </c>
      <c r="AU344" s="153" t="s">
        <v>90</v>
      </c>
      <c r="AV344" s="12" t="s">
        <v>84</v>
      </c>
      <c r="AW344" s="12" t="s">
        <v>36</v>
      </c>
      <c r="AX344" s="12" t="s">
        <v>77</v>
      </c>
      <c r="AY344" s="153" t="s">
        <v>358</v>
      </c>
    </row>
    <row r="345" spans="2:65" s="12" customFormat="1" ht="11.25">
      <c r="B345" s="151"/>
      <c r="D345" s="152" t="s">
        <v>368</v>
      </c>
      <c r="E345" s="153" t="s">
        <v>19</v>
      </c>
      <c r="F345" s="154" t="s">
        <v>610</v>
      </c>
      <c r="H345" s="153" t="s">
        <v>19</v>
      </c>
      <c r="I345" s="155"/>
      <c r="L345" s="151"/>
      <c r="M345" s="156"/>
      <c r="T345" s="157"/>
      <c r="AT345" s="153" t="s">
        <v>368</v>
      </c>
      <c r="AU345" s="153" t="s">
        <v>90</v>
      </c>
      <c r="AV345" s="12" t="s">
        <v>84</v>
      </c>
      <c r="AW345" s="12" t="s">
        <v>36</v>
      </c>
      <c r="AX345" s="12" t="s">
        <v>77</v>
      </c>
      <c r="AY345" s="153" t="s">
        <v>358</v>
      </c>
    </row>
    <row r="346" spans="2:65" s="13" customFormat="1" ht="11.25">
      <c r="B346" s="158"/>
      <c r="D346" s="152" t="s">
        <v>368</v>
      </c>
      <c r="E346" s="159" t="s">
        <v>19</v>
      </c>
      <c r="F346" s="160" t="s">
        <v>611</v>
      </c>
      <c r="H346" s="161">
        <v>766.46600000000001</v>
      </c>
      <c r="I346" s="162"/>
      <c r="L346" s="158"/>
      <c r="M346" s="163"/>
      <c r="T346" s="164"/>
      <c r="AT346" s="159" t="s">
        <v>368</v>
      </c>
      <c r="AU346" s="159" t="s">
        <v>90</v>
      </c>
      <c r="AV346" s="13" t="s">
        <v>90</v>
      </c>
      <c r="AW346" s="13" t="s">
        <v>36</v>
      </c>
      <c r="AX346" s="13" t="s">
        <v>77</v>
      </c>
      <c r="AY346" s="159" t="s">
        <v>358</v>
      </c>
    </row>
    <row r="347" spans="2:65" s="14" customFormat="1" ht="11.25">
      <c r="B347" s="165"/>
      <c r="D347" s="152" t="s">
        <v>368</v>
      </c>
      <c r="E347" s="166" t="s">
        <v>19</v>
      </c>
      <c r="F347" s="167" t="s">
        <v>371</v>
      </c>
      <c r="H347" s="168">
        <v>766.46600000000001</v>
      </c>
      <c r="I347" s="169"/>
      <c r="L347" s="165"/>
      <c r="M347" s="170"/>
      <c r="T347" s="171"/>
      <c r="AT347" s="166" t="s">
        <v>368</v>
      </c>
      <c r="AU347" s="166" t="s">
        <v>90</v>
      </c>
      <c r="AV347" s="14" t="s">
        <v>364</v>
      </c>
      <c r="AW347" s="14" t="s">
        <v>36</v>
      </c>
      <c r="AX347" s="14" t="s">
        <v>84</v>
      </c>
      <c r="AY347" s="166" t="s">
        <v>358</v>
      </c>
    </row>
    <row r="348" spans="2:65" s="1" customFormat="1" ht="44.25" customHeight="1">
      <c r="B348" s="33"/>
      <c r="C348" s="134" t="s">
        <v>612</v>
      </c>
      <c r="D348" s="134" t="s">
        <v>360</v>
      </c>
      <c r="E348" s="135" t="s">
        <v>613</v>
      </c>
      <c r="F348" s="136" t="s">
        <v>614</v>
      </c>
      <c r="G348" s="137" t="s">
        <v>195</v>
      </c>
      <c r="H348" s="138">
        <v>270.48</v>
      </c>
      <c r="I348" s="139"/>
      <c r="J348" s="140">
        <f>ROUND(I348*H348,2)</f>
        <v>0</v>
      </c>
      <c r="K348" s="136" t="s">
        <v>363</v>
      </c>
      <c r="L348" s="33"/>
      <c r="M348" s="141" t="s">
        <v>19</v>
      </c>
      <c r="N348" s="142" t="s">
        <v>49</v>
      </c>
      <c r="P348" s="143">
        <f>O348*H348</f>
        <v>0</v>
      </c>
      <c r="Q348" s="143">
        <v>0.28716900000000001</v>
      </c>
      <c r="R348" s="143">
        <f>Q348*H348</f>
        <v>77.673471120000002</v>
      </c>
      <c r="S348" s="143">
        <v>0</v>
      </c>
      <c r="T348" s="144">
        <f>S348*H348</f>
        <v>0</v>
      </c>
      <c r="AR348" s="145" t="s">
        <v>364</v>
      </c>
      <c r="AT348" s="145" t="s">
        <v>360</v>
      </c>
      <c r="AU348" s="145" t="s">
        <v>90</v>
      </c>
      <c r="AY348" s="18" t="s">
        <v>358</v>
      </c>
      <c r="BE348" s="146">
        <f>IF(N348="základní",J348,0)</f>
        <v>0</v>
      </c>
      <c r="BF348" s="146">
        <f>IF(N348="snížená",J348,0)</f>
        <v>0</v>
      </c>
      <c r="BG348" s="146">
        <f>IF(N348="zákl. přenesená",J348,0)</f>
        <v>0</v>
      </c>
      <c r="BH348" s="146">
        <f>IF(N348="sníž. přenesená",J348,0)</f>
        <v>0</v>
      </c>
      <c r="BI348" s="146">
        <f>IF(N348="nulová",J348,0)</f>
        <v>0</v>
      </c>
      <c r="BJ348" s="18" t="s">
        <v>90</v>
      </c>
      <c r="BK348" s="146">
        <f>ROUND(I348*H348,2)</f>
        <v>0</v>
      </c>
      <c r="BL348" s="18" t="s">
        <v>364</v>
      </c>
      <c r="BM348" s="145" t="s">
        <v>615</v>
      </c>
    </row>
    <row r="349" spans="2:65" s="1" customFormat="1" ht="11.25">
      <c r="B349" s="33"/>
      <c r="D349" s="147" t="s">
        <v>366</v>
      </c>
      <c r="F349" s="148" t="s">
        <v>616</v>
      </c>
      <c r="I349" s="149"/>
      <c r="L349" s="33"/>
      <c r="M349" s="150"/>
      <c r="T349" s="54"/>
      <c r="AT349" s="18" t="s">
        <v>366</v>
      </c>
      <c r="AU349" s="18" t="s">
        <v>90</v>
      </c>
    </row>
    <row r="350" spans="2:65" s="12" customFormat="1" ht="11.25">
      <c r="B350" s="151"/>
      <c r="D350" s="152" t="s">
        <v>368</v>
      </c>
      <c r="E350" s="153" t="s">
        <v>19</v>
      </c>
      <c r="F350" s="154" t="s">
        <v>380</v>
      </c>
      <c r="H350" s="153" t="s">
        <v>19</v>
      </c>
      <c r="I350" s="155"/>
      <c r="L350" s="151"/>
      <c r="M350" s="156"/>
      <c r="T350" s="157"/>
      <c r="AT350" s="153" t="s">
        <v>368</v>
      </c>
      <c r="AU350" s="153" t="s">
        <v>90</v>
      </c>
      <c r="AV350" s="12" t="s">
        <v>84</v>
      </c>
      <c r="AW350" s="12" t="s">
        <v>36</v>
      </c>
      <c r="AX350" s="12" t="s">
        <v>77</v>
      </c>
      <c r="AY350" s="153" t="s">
        <v>358</v>
      </c>
    </row>
    <row r="351" spans="2:65" s="12" customFormat="1" ht="11.25">
      <c r="B351" s="151"/>
      <c r="D351" s="152" t="s">
        <v>368</v>
      </c>
      <c r="E351" s="153" t="s">
        <v>19</v>
      </c>
      <c r="F351" s="154" t="s">
        <v>610</v>
      </c>
      <c r="H351" s="153" t="s">
        <v>19</v>
      </c>
      <c r="I351" s="155"/>
      <c r="L351" s="151"/>
      <c r="M351" s="156"/>
      <c r="T351" s="157"/>
      <c r="AT351" s="153" t="s">
        <v>368</v>
      </c>
      <c r="AU351" s="153" t="s">
        <v>90</v>
      </c>
      <c r="AV351" s="12" t="s">
        <v>84</v>
      </c>
      <c r="AW351" s="12" t="s">
        <v>36</v>
      </c>
      <c r="AX351" s="12" t="s">
        <v>77</v>
      </c>
      <c r="AY351" s="153" t="s">
        <v>358</v>
      </c>
    </row>
    <row r="352" spans="2:65" s="13" customFormat="1" ht="22.5">
      <c r="B352" s="158"/>
      <c r="D352" s="152" t="s">
        <v>368</v>
      </c>
      <c r="E352" s="159" t="s">
        <v>19</v>
      </c>
      <c r="F352" s="160" t="s">
        <v>617</v>
      </c>
      <c r="H352" s="161">
        <v>117.342</v>
      </c>
      <c r="I352" s="162"/>
      <c r="L352" s="158"/>
      <c r="M352" s="163"/>
      <c r="T352" s="164"/>
      <c r="AT352" s="159" t="s">
        <v>368</v>
      </c>
      <c r="AU352" s="159" t="s">
        <v>90</v>
      </c>
      <c r="AV352" s="13" t="s">
        <v>90</v>
      </c>
      <c r="AW352" s="13" t="s">
        <v>36</v>
      </c>
      <c r="AX352" s="13" t="s">
        <v>77</v>
      </c>
      <c r="AY352" s="159" t="s">
        <v>358</v>
      </c>
    </row>
    <row r="353" spans="2:65" s="12" customFormat="1" ht="11.25">
      <c r="B353" s="151"/>
      <c r="D353" s="152" t="s">
        <v>368</v>
      </c>
      <c r="E353" s="153" t="s">
        <v>19</v>
      </c>
      <c r="F353" s="154" t="s">
        <v>618</v>
      </c>
      <c r="H353" s="153" t="s">
        <v>19</v>
      </c>
      <c r="I353" s="155"/>
      <c r="L353" s="151"/>
      <c r="M353" s="156"/>
      <c r="T353" s="157"/>
      <c r="AT353" s="153" t="s">
        <v>368</v>
      </c>
      <c r="AU353" s="153" t="s">
        <v>90</v>
      </c>
      <c r="AV353" s="12" t="s">
        <v>84</v>
      </c>
      <c r="AW353" s="12" t="s">
        <v>36</v>
      </c>
      <c r="AX353" s="12" t="s">
        <v>77</v>
      </c>
      <c r="AY353" s="153" t="s">
        <v>358</v>
      </c>
    </row>
    <row r="354" spans="2:65" s="13" customFormat="1" ht="22.5">
      <c r="B354" s="158"/>
      <c r="D354" s="152" t="s">
        <v>368</v>
      </c>
      <c r="E354" s="159" t="s">
        <v>19</v>
      </c>
      <c r="F354" s="160" t="s">
        <v>619</v>
      </c>
      <c r="H354" s="161">
        <v>112.797</v>
      </c>
      <c r="I354" s="162"/>
      <c r="L354" s="158"/>
      <c r="M354" s="163"/>
      <c r="T354" s="164"/>
      <c r="AT354" s="159" t="s">
        <v>368</v>
      </c>
      <c r="AU354" s="159" t="s">
        <v>90</v>
      </c>
      <c r="AV354" s="13" t="s">
        <v>90</v>
      </c>
      <c r="AW354" s="13" t="s">
        <v>36</v>
      </c>
      <c r="AX354" s="13" t="s">
        <v>77</v>
      </c>
      <c r="AY354" s="159" t="s">
        <v>358</v>
      </c>
    </row>
    <row r="355" spans="2:65" s="12" customFormat="1" ht="11.25">
      <c r="B355" s="151"/>
      <c r="D355" s="152" t="s">
        <v>368</v>
      </c>
      <c r="E355" s="153" t="s">
        <v>19</v>
      </c>
      <c r="F355" s="154" t="s">
        <v>603</v>
      </c>
      <c r="H355" s="153" t="s">
        <v>19</v>
      </c>
      <c r="I355" s="155"/>
      <c r="L355" s="151"/>
      <c r="M355" s="156"/>
      <c r="T355" s="157"/>
      <c r="AT355" s="153" t="s">
        <v>368</v>
      </c>
      <c r="AU355" s="153" t="s">
        <v>90</v>
      </c>
      <c r="AV355" s="12" t="s">
        <v>84</v>
      </c>
      <c r="AW355" s="12" t="s">
        <v>36</v>
      </c>
      <c r="AX355" s="12" t="s">
        <v>77</v>
      </c>
      <c r="AY355" s="153" t="s">
        <v>358</v>
      </c>
    </row>
    <row r="356" spans="2:65" s="13" customFormat="1" ht="11.25">
      <c r="B356" s="158"/>
      <c r="D356" s="152" t="s">
        <v>368</v>
      </c>
      <c r="E356" s="159" t="s">
        <v>19</v>
      </c>
      <c r="F356" s="160" t="s">
        <v>620</v>
      </c>
      <c r="H356" s="161">
        <v>40.341000000000001</v>
      </c>
      <c r="I356" s="162"/>
      <c r="L356" s="158"/>
      <c r="M356" s="163"/>
      <c r="T356" s="164"/>
      <c r="AT356" s="159" t="s">
        <v>368</v>
      </c>
      <c r="AU356" s="159" t="s">
        <v>90</v>
      </c>
      <c r="AV356" s="13" t="s">
        <v>90</v>
      </c>
      <c r="AW356" s="13" t="s">
        <v>36</v>
      </c>
      <c r="AX356" s="13" t="s">
        <v>77</v>
      </c>
      <c r="AY356" s="159" t="s">
        <v>358</v>
      </c>
    </row>
    <row r="357" spans="2:65" s="14" customFormat="1" ht="11.25">
      <c r="B357" s="165"/>
      <c r="D357" s="152" t="s">
        <v>368</v>
      </c>
      <c r="E357" s="166" t="s">
        <v>19</v>
      </c>
      <c r="F357" s="167" t="s">
        <v>371</v>
      </c>
      <c r="H357" s="168">
        <v>270.48</v>
      </c>
      <c r="I357" s="169"/>
      <c r="L357" s="165"/>
      <c r="M357" s="170"/>
      <c r="T357" s="171"/>
      <c r="AT357" s="166" t="s">
        <v>368</v>
      </c>
      <c r="AU357" s="166" t="s">
        <v>90</v>
      </c>
      <c r="AV357" s="14" t="s">
        <v>364</v>
      </c>
      <c r="AW357" s="14" t="s">
        <v>36</v>
      </c>
      <c r="AX357" s="14" t="s">
        <v>84</v>
      </c>
      <c r="AY357" s="166" t="s">
        <v>358</v>
      </c>
    </row>
    <row r="358" spans="2:65" s="1" customFormat="1" ht="24.2" customHeight="1">
      <c r="B358" s="33"/>
      <c r="C358" s="134" t="s">
        <v>621</v>
      </c>
      <c r="D358" s="134" t="s">
        <v>360</v>
      </c>
      <c r="E358" s="135" t="s">
        <v>622</v>
      </c>
      <c r="F358" s="136" t="s">
        <v>623</v>
      </c>
      <c r="G358" s="137" t="s">
        <v>235</v>
      </c>
      <c r="H358" s="138">
        <v>39.520000000000003</v>
      </c>
      <c r="I358" s="139"/>
      <c r="J358" s="140">
        <f>ROUND(I358*H358,2)</f>
        <v>0</v>
      </c>
      <c r="K358" s="136" t="s">
        <v>363</v>
      </c>
      <c r="L358" s="33"/>
      <c r="M358" s="141" t="s">
        <v>19</v>
      </c>
      <c r="N358" s="142" t="s">
        <v>49</v>
      </c>
      <c r="P358" s="143">
        <f>O358*H358</f>
        <v>0</v>
      </c>
      <c r="Q358" s="143">
        <v>1.5520000000000001E-2</v>
      </c>
      <c r="R358" s="143">
        <f>Q358*H358</f>
        <v>0.61335040000000007</v>
      </c>
      <c r="S358" s="143">
        <v>0</v>
      </c>
      <c r="T358" s="144">
        <f>S358*H358</f>
        <v>0</v>
      </c>
      <c r="AR358" s="145" t="s">
        <v>364</v>
      </c>
      <c r="AT358" s="145" t="s">
        <v>360</v>
      </c>
      <c r="AU358" s="145" t="s">
        <v>90</v>
      </c>
      <c r="AY358" s="18" t="s">
        <v>358</v>
      </c>
      <c r="BE358" s="146">
        <f>IF(N358="základní",J358,0)</f>
        <v>0</v>
      </c>
      <c r="BF358" s="146">
        <f>IF(N358="snížená",J358,0)</f>
        <v>0</v>
      </c>
      <c r="BG358" s="146">
        <f>IF(N358="zákl. přenesená",J358,0)</f>
        <v>0</v>
      </c>
      <c r="BH358" s="146">
        <f>IF(N358="sníž. přenesená",J358,0)</f>
        <v>0</v>
      </c>
      <c r="BI358" s="146">
        <f>IF(N358="nulová",J358,0)</f>
        <v>0</v>
      </c>
      <c r="BJ358" s="18" t="s">
        <v>90</v>
      </c>
      <c r="BK358" s="146">
        <f>ROUND(I358*H358,2)</f>
        <v>0</v>
      </c>
      <c r="BL358" s="18" t="s">
        <v>364</v>
      </c>
      <c r="BM358" s="145" t="s">
        <v>624</v>
      </c>
    </row>
    <row r="359" spans="2:65" s="1" customFormat="1" ht="11.25">
      <c r="B359" s="33"/>
      <c r="D359" s="147" t="s">
        <v>366</v>
      </c>
      <c r="F359" s="148" t="s">
        <v>625</v>
      </c>
      <c r="I359" s="149"/>
      <c r="L359" s="33"/>
      <c r="M359" s="150"/>
      <c r="T359" s="54"/>
      <c r="AT359" s="18" t="s">
        <v>366</v>
      </c>
      <c r="AU359" s="18" t="s">
        <v>90</v>
      </c>
    </row>
    <row r="360" spans="2:65" s="12" customFormat="1" ht="11.25">
      <c r="B360" s="151"/>
      <c r="D360" s="152" t="s">
        <v>368</v>
      </c>
      <c r="E360" s="153" t="s">
        <v>19</v>
      </c>
      <c r="F360" s="154" t="s">
        <v>380</v>
      </c>
      <c r="H360" s="153" t="s">
        <v>19</v>
      </c>
      <c r="I360" s="155"/>
      <c r="L360" s="151"/>
      <c r="M360" s="156"/>
      <c r="T360" s="157"/>
      <c r="AT360" s="153" t="s">
        <v>368</v>
      </c>
      <c r="AU360" s="153" t="s">
        <v>90</v>
      </c>
      <c r="AV360" s="12" t="s">
        <v>84</v>
      </c>
      <c r="AW360" s="12" t="s">
        <v>36</v>
      </c>
      <c r="AX360" s="12" t="s">
        <v>77</v>
      </c>
      <c r="AY360" s="153" t="s">
        <v>358</v>
      </c>
    </row>
    <row r="361" spans="2:65" s="12" customFormat="1" ht="11.25">
      <c r="B361" s="151"/>
      <c r="D361" s="152" t="s">
        <v>368</v>
      </c>
      <c r="E361" s="153" t="s">
        <v>19</v>
      </c>
      <c r="F361" s="154" t="s">
        <v>610</v>
      </c>
      <c r="H361" s="153" t="s">
        <v>19</v>
      </c>
      <c r="I361" s="155"/>
      <c r="L361" s="151"/>
      <c r="M361" s="156"/>
      <c r="T361" s="157"/>
      <c r="AT361" s="153" t="s">
        <v>368</v>
      </c>
      <c r="AU361" s="153" t="s">
        <v>90</v>
      </c>
      <c r="AV361" s="12" t="s">
        <v>84</v>
      </c>
      <c r="AW361" s="12" t="s">
        <v>36</v>
      </c>
      <c r="AX361" s="12" t="s">
        <v>77</v>
      </c>
      <c r="AY361" s="153" t="s">
        <v>358</v>
      </c>
    </row>
    <row r="362" spans="2:65" s="13" customFormat="1" ht="11.25">
      <c r="B362" s="158"/>
      <c r="D362" s="152" t="s">
        <v>368</v>
      </c>
      <c r="E362" s="159" t="s">
        <v>19</v>
      </c>
      <c r="F362" s="160" t="s">
        <v>626</v>
      </c>
      <c r="H362" s="161">
        <v>39.520000000000003</v>
      </c>
      <c r="I362" s="162"/>
      <c r="L362" s="158"/>
      <c r="M362" s="163"/>
      <c r="T362" s="164"/>
      <c r="AT362" s="159" t="s">
        <v>368</v>
      </c>
      <c r="AU362" s="159" t="s">
        <v>90</v>
      </c>
      <c r="AV362" s="13" t="s">
        <v>90</v>
      </c>
      <c r="AW362" s="13" t="s">
        <v>36</v>
      </c>
      <c r="AX362" s="13" t="s">
        <v>77</v>
      </c>
      <c r="AY362" s="159" t="s">
        <v>358</v>
      </c>
    </row>
    <row r="363" spans="2:65" s="14" customFormat="1" ht="11.25">
      <c r="B363" s="165"/>
      <c r="D363" s="152" t="s">
        <v>368</v>
      </c>
      <c r="E363" s="166" t="s">
        <v>19</v>
      </c>
      <c r="F363" s="167" t="s">
        <v>371</v>
      </c>
      <c r="H363" s="168">
        <v>39.520000000000003</v>
      </c>
      <c r="I363" s="169"/>
      <c r="L363" s="165"/>
      <c r="M363" s="170"/>
      <c r="T363" s="171"/>
      <c r="AT363" s="166" t="s">
        <v>368</v>
      </c>
      <c r="AU363" s="166" t="s">
        <v>90</v>
      </c>
      <c r="AV363" s="14" t="s">
        <v>364</v>
      </c>
      <c r="AW363" s="14" t="s">
        <v>36</v>
      </c>
      <c r="AX363" s="14" t="s">
        <v>84</v>
      </c>
      <c r="AY363" s="166" t="s">
        <v>358</v>
      </c>
    </row>
    <row r="364" spans="2:65" s="1" customFormat="1" ht="24.2" customHeight="1">
      <c r="B364" s="33"/>
      <c r="C364" s="134" t="s">
        <v>627</v>
      </c>
      <c r="D364" s="134" t="s">
        <v>360</v>
      </c>
      <c r="E364" s="135" t="s">
        <v>628</v>
      </c>
      <c r="F364" s="136" t="s">
        <v>629</v>
      </c>
      <c r="G364" s="137" t="s">
        <v>235</v>
      </c>
      <c r="H364" s="138">
        <v>86.75</v>
      </c>
      <c r="I364" s="139"/>
      <c r="J364" s="140">
        <f>ROUND(I364*H364,2)</f>
        <v>0</v>
      </c>
      <c r="K364" s="136" t="s">
        <v>363</v>
      </c>
      <c r="L364" s="33"/>
      <c r="M364" s="141" t="s">
        <v>19</v>
      </c>
      <c r="N364" s="142" t="s">
        <v>49</v>
      </c>
      <c r="P364" s="143">
        <f>O364*H364</f>
        <v>0</v>
      </c>
      <c r="Q364" s="143">
        <v>1.856E-2</v>
      </c>
      <c r="R364" s="143">
        <f>Q364*H364</f>
        <v>1.61008</v>
      </c>
      <c r="S364" s="143">
        <v>0</v>
      </c>
      <c r="T364" s="144">
        <f>S364*H364</f>
        <v>0</v>
      </c>
      <c r="AR364" s="145" t="s">
        <v>364</v>
      </c>
      <c r="AT364" s="145" t="s">
        <v>360</v>
      </c>
      <c r="AU364" s="145" t="s">
        <v>90</v>
      </c>
      <c r="AY364" s="18" t="s">
        <v>358</v>
      </c>
      <c r="BE364" s="146">
        <f>IF(N364="základní",J364,0)</f>
        <v>0</v>
      </c>
      <c r="BF364" s="146">
        <f>IF(N364="snížená",J364,0)</f>
        <v>0</v>
      </c>
      <c r="BG364" s="146">
        <f>IF(N364="zákl. přenesená",J364,0)</f>
        <v>0</v>
      </c>
      <c r="BH364" s="146">
        <f>IF(N364="sníž. přenesená",J364,0)</f>
        <v>0</v>
      </c>
      <c r="BI364" s="146">
        <f>IF(N364="nulová",J364,0)</f>
        <v>0</v>
      </c>
      <c r="BJ364" s="18" t="s">
        <v>90</v>
      </c>
      <c r="BK364" s="146">
        <f>ROUND(I364*H364,2)</f>
        <v>0</v>
      </c>
      <c r="BL364" s="18" t="s">
        <v>364</v>
      </c>
      <c r="BM364" s="145" t="s">
        <v>630</v>
      </c>
    </row>
    <row r="365" spans="2:65" s="1" customFormat="1" ht="11.25">
      <c r="B365" s="33"/>
      <c r="D365" s="147" t="s">
        <v>366</v>
      </c>
      <c r="F365" s="148" t="s">
        <v>631</v>
      </c>
      <c r="I365" s="149"/>
      <c r="L365" s="33"/>
      <c r="M365" s="150"/>
      <c r="T365" s="54"/>
      <c r="AT365" s="18" t="s">
        <v>366</v>
      </c>
      <c r="AU365" s="18" t="s">
        <v>90</v>
      </c>
    </row>
    <row r="366" spans="2:65" s="12" customFormat="1" ht="11.25">
      <c r="B366" s="151"/>
      <c r="D366" s="152" t="s">
        <v>368</v>
      </c>
      <c r="E366" s="153" t="s">
        <v>19</v>
      </c>
      <c r="F366" s="154" t="s">
        <v>380</v>
      </c>
      <c r="H366" s="153" t="s">
        <v>19</v>
      </c>
      <c r="I366" s="155"/>
      <c r="L366" s="151"/>
      <c r="M366" s="156"/>
      <c r="T366" s="157"/>
      <c r="AT366" s="153" t="s">
        <v>368</v>
      </c>
      <c r="AU366" s="153" t="s">
        <v>90</v>
      </c>
      <c r="AV366" s="12" t="s">
        <v>84</v>
      </c>
      <c r="AW366" s="12" t="s">
        <v>36</v>
      </c>
      <c r="AX366" s="12" t="s">
        <v>77</v>
      </c>
      <c r="AY366" s="153" t="s">
        <v>358</v>
      </c>
    </row>
    <row r="367" spans="2:65" s="12" customFormat="1" ht="11.25">
      <c r="B367" s="151"/>
      <c r="D367" s="152" t="s">
        <v>368</v>
      </c>
      <c r="E367" s="153" t="s">
        <v>19</v>
      </c>
      <c r="F367" s="154" t="s">
        <v>610</v>
      </c>
      <c r="H367" s="153" t="s">
        <v>19</v>
      </c>
      <c r="I367" s="155"/>
      <c r="L367" s="151"/>
      <c r="M367" s="156"/>
      <c r="T367" s="157"/>
      <c r="AT367" s="153" t="s">
        <v>368</v>
      </c>
      <c r="AU367" s="153" t="s">
        <v>90</v>
      </c>
      <c r="AV367" s="12" t="s">
        <v>84</v>
      </c>
      <c r="AW367" s="12" t="s">
        <v>36</v>
      </c>
      <c r="AX367" s="12" t="s">
        <v>77</v>
      </c>
      <c r="AY367" s="153" t="s">
        <v>358</v>
      </c>
    </row>
    <row r="368" spans="2:65" s="13" customFormat="1" ht="11.25">
      <c r="B368" s="158"/>
      <c r="D368" s="152" t="s">
        <v>368</v>
      </c>
      <c r="E368" s="159" t="s">
        <v>19</v>
      </c>
      <c r="F368" s="160" t="s">
        <v>632</v>
      </c>
      <c r="H368" s="161">
        <v>86.75</v>
      </c>
      <c r="I368" s="162"/>
      <c r="L368" s="158"/>
      <c r="M368" s="163"/>
      <c r="T368" s="164"/>
      <c r="AT368" s="159" t="s">
        <v>368</v>
      </c>
      <c r="AU368" s="159" t="s">
        <v>90</v>
      </c>
      <c r="AV368" s="13" t="s">
        <v>90</v>
      </c>
      <c r="AW368" s="13" t="s">
        <v>36</v>
      </c>
      <c r="AX368" s="13" t="s">
        <v>77</v>
      </c>
      <c r="AY368" s="159" t="s">
        <v>358</v>
      </c>
    </row>
    <row r="369" spans="2:65" s="14" customFormat="1" ht="11.25">
      <c r="B369" s="165"/>
      <c r="D369" s="152" t="s">
        <v>368</v>
      </c>
      <c r="E369" s="166" t="s">
        <v>19</v>
      </c>
      <c r="F369" s="167" t="s">
        <v>371</v>
      </c>
      <c r="H369" s="168">
        <v>86.75</v>
      </c>
      <c r="I369" s="169"/>
      <c r="L369" s="165"/>
      <c r="M369" s="170"/>
      <c r="T369" s="171"/>
      <c r="AT369" s="166" t="s">
        <v>368</v>
      </c>
      <c r="AU369" s="166" t="s">
        <v>90</v>
      </c>
      <c r="AV369" s="14" t="s">
        <v>364</v>
      </c>
      <c r="AW369" s="14" t="s">
        <v>36</v>
      </c>
      <c r="AX369" s="14" t="s">
        <v>84</v>
      </c>
      <c r="AY369" s="166" t="s">
        <v>358</v>
      </c>
    </row>
    <row r="370" spans="2:65" s="1" customFormat="1" ht="37.9" customHeight="1">
      <c r="B370" s="33"/>
      <c r="C370" s="134" t="s">
        <v>633</v>
      </c>
      <c r="D370" s="134" t="s">
        <v>360</v>
      </c>
      <c r="E370" s="135" t="s">
        <v>634</v>
      </c>
      <c r="F370" s="136" t="s">
        <v>635</v>
      </c>
      <c r="G370" s="137" t="s">
        <v>504</v>
      </c>
      <c r="H370" s="138">
        <v>25</v>
      </c>
      <c r="I370" s="139"/>
      <c r="J370" s="140">
        <f>ROUND(I370*H370,2)</f>
        <v>0</v>
      </c>
      <c r="K370" s="136" t="s">
        <v>363</v>
      </c>
      <c r="L370" s="33"/>
      <c r="M370" s="141" t="s">
        <v>19</v>
      </c>
      <c r="N370" s="142" t="s">
        <v>49</v>
      </c>
      <c r="P370" s="143">
        <f>O370*H370</f>
        <v>0</v>
      </c>
      <c r="Q370" s="143">
        <v>2.6931E-2</v>
      </c>
      <c r="R370" s="143">
        <f>Q370*H370</f>
        <v>0.67327499999999996</v>
      </c>
      <c r="S370" s="143">
        <v>0</v>
      </c>
      <c r="T370" s="144">
        <f>S370*H370</f>
        <v>0</v>
      </c>
      <c r="AR370" s="145" t="s">
        <v>364</v>
      </c>
      <c r="AT370" s="145" t="s">
        <v>360</v>
      </c>
      <c r="AU370" s="145" t="s">
        <v>90</v>
      </c>
      <c r="AY370" s="18" t="s">
        <v>358</v>
      </c>
      <c r="BE370" s="146">
        <f>IF(N370="základní",J370,0)</f>
        <v>0</v>
      </c>
      <c r="BF370" s="146">
        <f>IF(N370="snížená",J370,0)</f>
        <v>0</v>
      </c>
      <c r="BG370" s="146">
        <f>IF(N370="zákl. přenesená",J370,0)</f>
        <v>0</v>
      </c>
      <c r="BH370" s="146">
        <f>IF(N370="sníž. přenesená",J370,0)</f>
        <v>0</v>
      </c>
      <c r="BI370" s="146">
        <f>IF(N370="nulová",J370,0)</f>
        <v>0</v>
      </c>
      <c r="BJ370" s="18" t="s">
        <v>90</v>
      </c>
      <c r="BK370" s="146">
        <f>ROUND(I370*H370,2)</f>
        <v>0</v>
      </c>
      <c r="BL370" s="18" t="s">
        <v>364</v>
      </c>
      <c r="BM370" s="145" t="s">
        <v>636</v>
      </c>
    </row>
    <row r="371" spans="2:65" s="1" customFormat="1" ht="11.25">
      <c r="B371" s="33"/>
      <c r="D371" s="147" t="s">
        <v>366</v>
      </c>
      <c r="F371" s="148" t="s">
        <v>637</v>
      </c>
      <c r="I371" s="149"/>
      <c r="L371" s="33"/>
      <c r="M371" s="150"/>
      <c r="T371" s="54"/>
      <c r="AT371" s="18" t="s">
        <v>366</v>
      </c>
      <c r="AU371" s="18" t="s">
        <v>90</v>
      </c>
    </row>
    <row r="372" spans="2:65" s="12" customFormat="1" ht="11.25">
      <c r="B372" s="151"/>
      <c r="D372" s="152" t="s">
        <v>368</v>
      </c>
      <c r="E372" s="153" t="s">
        <v>19</v>
      </c>
      <c r="F372" s="154" t="s">
        <v>638</v>
      </c>
      <c r="H372" s="153" t="s">
        <v>19</v>
      </c>
      <c r="I372" s="155"/>
      <c r="L372" s="151"/>
      <c r="M372" s="156"/>
      <c r="T372" s="157"/>
      <c r="AT372" s="153" t="s">
        <v>368</v>
      </c>
      <c r="AU372" s="153" t="s">
        <v>90</v>
      </c>
      <c r="AV372" s="12" t="s">
        <v>84</v>
      </c>
      <c r="AW372" s="12" t="s">
        <v>36</v>
      </c>
      <c r="AX372" s="12" t="s">
        <v>77</v>
      </c>
      <c r="AY372" s="153" t="s">
        <v>358</v>
      </c>
    </row>
    <row r="373" spans="2:65" s="13" customFormat="1" ht="11.25">
      <c r="B373" s="158"/>
      <c r="D373" s="152" t="s">
        <v>368</v>
      </c>
      <c r="E373" s="159" t="s">
        <v>19</v>
      </c>
      <c r="F373" s="160" t="s">
        <v>639</v>
      </c>
      <c r="H373" s="161">
        <v>25</v>
      </c>
      <c r="I373" s="162"/>
      <c r="L373" s="158"/>
      <c r="M373" s="163"/>
      <c r="T373" s="164"/>
      <c r="AT373" s="159" t="s">
        <v>368</v>
      </c>
      <c r="AU373" s="159" t="s">
        <v>90</v>
      </c>
      <c r="AV373" s="13" t="s">
        <v>90</v>
      </c>
      <c r="AW373" s="13" t="s">
        <v>36</v>
      </c>
      <c r="AX373" s="13" t="s">
        <v>77</v>
      </c>
      <c r="AY373" s="159" t="s">
        <v>358</v>
      </c>
    </row>
    <row r="374" spans="2:65" s="14" customFormat="1" ht="11.25">
      <c r="B374" s="165"/>
      <c r="D374" s="152" t="s">
        <v>368</v>
      </c>
      <c r="E374" s="166" t="s">
        <v>19</v>
      </c>
      <c r="F374" s="167" t="s">
        <v>371</v>
      </c>
      <c r="H374" s="168">
        <v>25</v>
      </c>
      <c r="I374" s="169"/>
      <c r="L374" s="165"/>
      <c r="M374" s="170"/>
      <c r="T374" s="171"/>
      <c r="AT374" s="166" t="s">
        <v>368</v>
      </c>
      <c r="AU374" s="166" t="s">
        <v>90</v>
      </c>
      <c r="AV374" s="14" t="s">
        <v>364</v>
      </c>
      <c r="AW374" s="14" t="s">
        <v>36</v>
      </c>
      <c r="AX374" s="14" t="s">
        <v>84</v>
      </c>
      <c r="AY374" s="166" t="s">
        <v>358</v>
      </c>
    </row>
    <row r="375" spans="2:65" s="1" customFormat="1" ht="37.9" customHeight="1">
      <c r="B375" s="33"/>
      <c r="C375" s="134" t="s">
        <v>640</v>
      </c>
      <c r="D375" s="134" t="s">
        <v>360</v>
      </c>
      <c r="E375" s="135" t="s">
        <v>641</v>
      </c>
      <c r="F375" s="136" t="s">
        <v>642</v>
      </c>
      <c r="G375" s="137" t="s">
        <v>504</v>
      </c>
      <c r="H375" s="138">
        <v>1</v>
      </c>
      <c r="I375" s="139"/>
      <c r="J375" s="140">
        <f>ROUND(I375*H375,2)</f>
        <v>0</v>
      </c>
      <c r="K375" s="136" t="s">
        <v>363</v>
      </c>
      <c r="L375" s="33"/>
      <c r="M375" s="141" t="s">
        <v>19</v>
      </c>
      <c r="N375" s="142" t="s">
        <v>49</v>
      </c>
      <c r="P375" s="143">
        <f>O375*H375</f>
        <v>0</v>
      </c>
      <c r="Q375" s="143">
        <v>3.6975000000000001E-2</v>
      </c>
      <c r="R375" s="143">
        <f>Q375*H375</f>
        <v>3.6975000000000001E-2</v>
      </c>
      <c r="S375" s="143">
        <v>0</v>
      </c>
      <c r="T375" s="144">
        <f>S375*H375</f>
        <v>0</v>
      </c>
      <c r="AR375" s="145" t="s">
        <v>364</v>
      </c>
      <c r="AT375" s="145" t="s">
        <v>360</v>
      </c>
      <c r="AU375" s="145" t="s">
        <v>90</v>
      </c>
      <c r="AY375" s="18" t="s">
        <v>358</v>
      </c>
      <c r="BE375" s="146">
        <f>IF(N375="základní",J375,0)</f>
        <v>0</v>
      </c>
      <c r="BF375" s="146">
        <f>IF(N375="snížená",J375,0)</f>
        <v>0</v>
      </c>
      <c r="BG375" s="146">
        <f>IF(N375="zákl. přenesená",J375,0)</f>
        <v>0</v>
      </c>
      <c r="BH375" s="146">
        <f>IF(N375="sníž. přenesená",J375,0)</f>
        <v>0</v>
      </c>
      <c r="BI375" s="146">
        <f>IF(N375="nulová",J375,0)</f>
        <v>0</v>
      </c>
      <c r="BJ375" s="18" t="s">
        <v>90</v>
      </c>
      <c r="BK375" s="146">
        <f>ROUND(I375*H375,2)</f>
        <v>0</v>
      </c>
      <c r="BL375" s="18" t="s">
        <v>364</v>
      </c>
      <c r="BM375" s="145" t="s">
        <v>643</v>
      </c>
    </row>
    <row r="376" spans="2:65" s="1" customFormat="1" ht="11.25">
      <c r="B376" s="33"/>
      <c r="D376" s="147" t="s">
        <v>366</v>
      </c>
      <c r="F376" s="148" t="s">
        <v>644</v>
      </c>
      <c r="I376" s="149"/>
      <c r="L376" s="33"/>
      <c r="M376" s="150"/>
      <c r="T376" s="54"/>
      <c r="AT376" s="18" t="s">
        <v>366</v>
      </c>
      <c r="AU376" s="18" t="s">
        <v>90</v>
      </c>
    </row>
    <row r="377" spans="2:65" s="12" customFormat="1" ht="11.25">
      <c r="B377" s="151"/>
      <c r="D377" s="152" t="s">
        <v>368</v>
      </c>
      <c r="E377" s="153" t="s">
        <v>19</v>
      </c>
      <c r="F377" s="154" t="s">
        <v>638</v>
      </c>
      <c r="H377" s="153" t="s">
        <v>19</v>
      </c>
      <c r="I377" s="155"/>
      <c r="L377" s="151"/>
      <c r="M377" s="156"/>
      <c r="T377" s="157"/>
      <c r="AT377" s="153" t="s">
        <v>368</v>
      </c>
      <c r="AU377" s="153" t="s">
        <v>90</v>
      </c>
      <c r="AV377" s="12" t="s">
        <v>84</v>
      </c>
      <c r="AW377" s="12" t="s">
        <v>36</v>
      </c>
      <c r="AX377" s="12" t="s">
        <v>77</v>
      </c>
      <c r="AY377" s="153" t="s">
        <v>358</v>
      </c>
    </row>
    <row r="378" spans="2:65" s="13" customFormat="1" ht="11.25">
      <c r="B378" s="158"/>
      <c r="D378" s="152" t="s">
        <v>368</v>
      </c>
      <c r="E378" s="159" t="s">
        <v>19</v>
      </c>
      <c r="F378" s="160" t="s">
        <v>645</v>
      </c>
      <c r="H378" s="161">
        <v>1</v>
      </c>
      <c r="I378" s="162"/>
      <c r="L378" s="158"/>
      <c r="M378" s="163"/>
      <c r="T378" s="164"/>
      <c r="AT378" s="159" t="s">
        <v>368</v>
      </c>
      <c r="AU378" s="159" t="s">
        <v>90</v>
      </c>
      <c r="AV378" s="13" t="s">
        <v>90</v>
      </c>
      <c r="AW378" s="13" t="s">
        <v>36</v>
      </c>
      <c r="AX378" s="13" t="s">
        <v>77</v>
      </c>
      <c r="AY378" s="159" t="s">
        <v>358</v>
      </c>
    </row>
    <row r="379" spans="2:65" s="14" customFormat="1" ht="11.25">
      <c r="B379" s="165"/>
      <c r="D379" s="152" t="s">
        <v>368</v>
      </c>
      <c r="E379" s="166" t="s">
        <v>19</v>
      </c>
      <c r="F379" s="167" t="s">
        <v>371</v>
      </c>
      <c r="H379" s="168">
        <v>1</v>
      </c>
      <c r="I379" s="169"/>
      <c r="L379" s="165"/>
      <c r="M379" s="170"/>
      <c r="T379" s="171"/>
      <c r="AT379" s="166" t="s">
        <v>368</v>
      </c>
      <c r="AU379" s="166" t="s">
        <v>90</v>
      </c>
      <c r="AV379" s="14" t="s">
        <v>364</v>
      </c>
      <c r="AW379" s="14" t="s">
        <v>36</v>
      </c>
      <c r="AX379" s="14" t="s">
        <v>84</v>
      </c>
      <c r="AY379" s="166" t="s">
        <v>358</v>
      </c>
    </row>
    <row r="380" spans="2:65" s="1" customFormat="1" ht="37.9" customHeight="1">
      <c r="B380" s="33"/>
      <c r="C380" s="134" t="s">
        <v>646</v>
      </c>
      <c r="D380" s="134" t="s">
        <v>360</v>
      </c>
      <c r="E380" s="135" t="s">
        <v>647</v>
      </c>
      <c r="F380" s="136" t="s">
        <v>648</v>
      </c>
      <c r="G380" s="137" t="s">
        <v>504</v>
      </c>
      <c r="H380" s="138">
        <v>12</v>
      </c>
      <c r="I380" s="139"/>
      <c r="J380" s="140">
        <f>ROUND(I380*H380,2)</f>
        <v>0</v>
      </c>
      <c r="K380" s="136" t="s">
        <v>363</v>
      </c>
      <c r="L380" s="33"/>
      <c r="M380" s="141" t="s">
        <v>19</v>
      </c>
      <c r="N380" s="142" t="s">
        <v>49</v>
      </c>
      <c r="P380" s="143">
        <f>O380*H380</f>
        <v>0</v>
      </c>
      <c r="Q380" s="143">
        <v>3.6547999999999997E-2</v>
      </c>
      <c r="R380" s="143">
        <f>Q380*H380</f>
        <v>0.43857599999999997</v>
      </c>
      <c r="S380" s="143">
        <v>0</v>
      </c>
      <c r="T380" s="144">
        <f>S380*H380</f>
        <v>0</v>
      </c>
      <c r="AR380" s="145" t="s">
        <v>364</v>
      </c>
      <c r="AT380" s="145" t="s">
        <v>360</v>
      </c>
      <c r="AU380" s="145" t="s">
        <v>90</v>
      </c>
      <c r="AY380" s="18" t="s">
        <v>358</v>
      </c>
      <c r="BE380" s="146">
        <f>IF(N380="základní",J380,0)</f>
        <v>0</v>
      </c>
      <c r="BF380" s="146">
        <f>IF(N380="snížená",J380,0)</f>
        <v>0</v>
      </c>
      <c r="BG380" s="146">
        <f>IF(N380="zákl. přenesená",J380,0)</f>
        <v>0</v>
      </c>
      <c r="BH380" s="146">
        <f>IF(N380="sníž. přenesená",J380,0)</f>
        <v>0</v>
      </c>
      <c r="BI380" s="146">
        <f>IF(N380="nulová",J380,0)</f>
        <v>0</v>
      </c>
      <c r="BJ380" s="18" t="s">
        <v>90</v>
      </c>
      <c r="BK380" s="146">
        <f>ROUND(I380*H380,2)</f>
        <v>0</v>
      </c>
      <c r="BL380" s="18" t="s">
        <v>364</v>
      </c>
      <c r="BM380" s="145" t="s">
        <v>649</v>
      </c>
    </row>
    <row r="381" spans="2:65" s="1" customFormat="1" ht="11.25">
      <c r="B381" s="33"/>
      <c r="D381" s="147" t="s">
        <v>366</v>
      </c>
      <c r="F381" s="148" t="s">
        <v>650</v>
      </c>
      <c r="I381" s="149"/>
      <c r="L381" s="33"/>
      <c r="M381" s="150"/>
      <c r="T381" s="54"/>
      <c r="AT381" s="18" t="s">
        <v>366</v>
      </c>
      <c r="AU381" s="18" t="s">
        <v>90</v>
      </c>
    </row>
    <row r="382" spans="2:65" s="12" customFormat="1" ht="11.25">
      <c r="B382" s="151"/>
      <c r="D382" s="152" t="s">
        <v>368</v>
      </c>
      <c r="E382" s="153" t="s">
        <v>19</v>
      </c>
      <c r="F382" s="154" t="s">
        <v>638</v>
      </c>
      <c r="H382" s="153" t="s">
        <v>19</v>
      </c>
      <c r="I382" s="155"/>
      <c r="L382" s="151"/>
      <c r="M382" s="156"/>
      <c r="T382" s="157"/>
      <c r="AT382" s="153" t="s">
        <v>368</v>
      </c>
      <c r="AU382" s="153" t="s">
        <v>90</v>
      </c>
      <c r="AV382" s="12" t="s">
        <v>84</v>
      </c>
      <c r="AW382" s="12" t="s">
        <v>36</v>
      </c>
      <c r="AX382" s="12" t="s">
        <v>77</v>
      </c>
      <c r="AY382" s="153" t="s">
        <v>358</v>
      </c>
    </row>
    <row r="383" spans="2:65" s="13" customFormat="1" ht="11.25">
      <c r="B383" s="158"/>
      <c r="D383" s="152" t="s">
        <v>368</v>
      </c>
      <c r="E383" s="159" t="s">
        <v>19</v>
      </c>
      <c r="F383" s="160" t="s">
        <v>651</v>
      </c>
      <c r="H383" s="161">
        <v>9</v>
      </c>
      <c r="I383" s="162"/>
      <c r="L383" s="158"/>
      <c r="M383" s="163"/>
      <c r="T383" s="164"/>
      <c r="AT383" s="159" t="s">
        <v>368</v>
      </c>
      <c r="AU383" s="159" t="s">
        <v>90</v>
      </c>
      <c r="AV383" s="13" t="s">
        <v>90</v>
      </c>
      <c r="AW383" s="13" t="s">
        <v>36</v>
      </c>
      <c r="AX383" s="13" t="s">
        <v>77</v>
      </c>
      <c r="AY383" s="159" t="s">
        <v>358</v>
      </c>
    </row>
    <row r="384" spans="2:65" s="13" customFormat="1" ht="11.25">
      <c r="B384" s="158"/>
      <c r="D384" s="152" t="s">
        <v>368</v>
      </c>
      <c r="E384" s="159" t="s">
        <v>19</v>
      </c>
      <c r="F384" s="160" t="s">
        <v>652</v>
      </c>
      <c r="H384" s="161">
        <v>3</v>
      </c>
      <c r="I384" s="162"/>
      <c r="L384" s="158"/>
      <c r="M384" s="163"/>
      <c r="T384" s="164"/>
      <c r="AT384" s="159" t="s">
        <v>368</v>
      </c>
      <c r="AU384" s="159" t="s">
        <v>90</v>
      </c>
      <c r="AV384" s="13" t="s">
        <v>90</v>
      </c>
      <c r="AW384" s="13" t="s">
        <v>36</v>
      </c>
      <c r="AX384" s="13" t="s">
        <v>77</v>
      </c>
      <c r="AY384" s="159" t="s">
        <v>358</v>
      </c>
    </row>
    <row r="385" spans="2:65" s="14" customFormat="1" ht="11.25">
      <c r="B385" s="165"/>
      <c r="D385" s="152" t="s">
        <v>368</v>
      </c>
      <c r="E385" s="166" t="s">
        <v>19</v>
      </c>
      <c r="F385" s="167" t="s">
        <v>371</v>
      </c>
      <c r="H385" s="168">
        <v>12</v>
      </c>
      <c r="I385" s="169"/>
      <c r="L385" s="165"/>
      <c r="M385" s="170"/>
      <c r="T385" s="171"/>
      <c r="AT385" s="166" t="s">
        <v>368</v>
      </c>
      <c r="AU385" s="166" t="s">
        <v>90</v>
      </c>
      <c r="AV385" s="14" t="s">
        <v>364</v>
      </c>
      <c r="AW385" s="14" t="s">
        <v>36</v>
      </c>
      <c r="AX385" s="14" t="s">
        <v>84</v>
      </c>
      <c r="AY385" s="166" t="s">
        <v>358</v>
      </c>
    </row>
    <row r="386" spans="2:65" s="1" customFormat="1" ht="37.9" customHeight="1">
      <c r="B386" s="33"/>
      <c r="C386" s="134" t="s">
        <v>653</v>
      </c>
      <c r="D386" s="134" t="s">
        <v>360</v>
      </c>
      <c r="E386" s="135" t="s">
        <v>654</v>
      </c>
      <c r="F386" s="136" t="s">
        <v>655</v>
      </c>
      <c r="G386" s="137" t="s">
        <v>504</v>
      </c>
      <c r="H386" s="138">
        <v>21</v>
      </c>
      <c r="I386" s="139"/>
      <c r="J386" s="140">
        <f>ROUND(I386*H386,2)</f>
        <v>0</v>
      </c>
      <c r="K386" s="136" t="s">
        <v>363</v>
      </c>
      <c r="L386" s="33"/>
      <c r="M386" s="141" t="s">
        <v>19</v>
      </c>
      <c r="N386" s="142" t="s">
        <v>49</v>
      </c>
      <c r="P386" s="143">
        <f>O386*H386</f>
        <v>0</v>
      </c>
      <c r="Q386" s="143">
        <v>4.5547999999999998E-2</v>
      </c>
      <c r="R386" s="143">
        <f>Q386*H386</f>
        <v>0.95650799999999991</v>
      </c>
      <c r="S386" s="143">
        <v>0</v>
      </c>
      <c r="T386" s="144">
        <f>S386*H386</f>
        <v>0</v>
      </c>
      <c r="AR386" s="145" t="s">
        <v>364</v>
      </c>
      <c r="AT386" s="145" t="s">
        <v>360</v>
      </c>
      <c r="AU386" s="145" t="s">
        <v>90</v>
      </c>
      <c r="AY386" s="18" t="s">
        <v>358</v>
      </c>
      <c r="BE386" s="146">
        <f>IF(N386="základní",J386,0)</f>
        <v>0</v>
      </c>
      <c r="BF386" s="146">
        <f>IF(N386="snížená",J386,0)</f>
        <v>0</v>
      </c>
      <c r="BG386" s="146">
        <f>IF(N386="zákl. přenesená",J386,0)</f>
        <v>0</v>
      </c>
      <c r="BH386" s="146">
        <f>IF(N386="sníž. přenesená",J386,0)</f>
        <v>0</v>
      </c>
      <c r="BI386" s="146">
        <f>IF(N386="nulová",J386,0)</f>
        <v>0</v>
      </c>
      <c r="BJ386" s="18" t="s">
        <v>90</v>
      </c>
      <c r="BK386" s="146">
        <f>ROUND(I386*H386,2)</f>
        <v>0</v>
      </c>
      <c r="BL386" s="18" t="s">
        <v>364</v>
      </c>
      <c r="BM386" s="145" t="s">
        <v>656</v>
      </c>
    </row>
    <row r="387" spans="2:65" s="1" customFormat="1" ht="11.25">
      <c r="B387" s="33"/>
      <c r="D387" s="147" t="s">
        <v>366</v>
      </c>
      <c r="F387" s="148" t="s">
        <v>657</v>
      </c>
      <c r="I387" s="149"/>
      <c r="L387" s="33"/>
      <c r="M387" s="150"/>
      <c r="T387" s="54"/>
      <c r="AT387" s="18" t="s">
        <v>366</v>
      </c>
      <c r="AU387" s="18" t="s">
        <v>90</v>
      </c>
    </row>
    <row r="388" spans="2:65" s="12" customFormat="1" ht="11.25">
      <c r="B388" s="151"/>
      <c r="D388" s="152" t="s">
        <v>368</v>
      </c>
      <c r="E388" s="153" t="s">
        <v>19</v>
      </c>
      <c r="F388" s="154" t="s">
        <v>638</v>
      </c>
      <c r="H388" s="153" t="s">
        <v>19</v>
      </c>
      <c r="I388" s="155"/>
      <c r="L388" s="151"/>
      <c r="M388" s="156"/>
      <c r="T388" s="157"/>
      <c r="AT388" s="153" t="s">
        <v>368</v>
      </c>
      <c r="AU388" s="153" t="s">
        <v>90</v>
      </c>
      <c r="AV388" s="12" t="s">
        <v>84</v>
      </c>
      <c r="AW388" s="12" t="s">
        <v>36</v>
      </c>
      <c r="AX388" s="12" t="s">
        <v>77</v>
      </c>
      <c r="AY388" s="153" t="s">
        <v>358</v>
      </c>
    </row>
    <row r="389" spans="2:65" s="13" customFormat="1" ht="11.25">
      <c r="B389" s="158"/>
      <c r="D389" s="152" t="s">
        <v>368</v>
      </c>
      <c r="E389" s="159" t="s">
        <v>19</v>
      </c>
      <c r="F389" s="160" t="s">
        <v>658</v>
      </c>
      <c r="H389" s="161">
        <v>9</v>
      </c>
      <c r="I389" s="162"/>
      <c r="L389" s="158"/>
      <c r="M389" s="163"/>
      <c r="T389" s="164"/>
      <c r="AT389" s="159" t="s">
        <v>368</v>
      </c>
      <c r="AU389" s="159" t="s">
        <v>90</v>
      </c>
      <c r="AV389" s="13" t="s">
        <v>90</v>
      </c>
      <c r="AW389" s="13" t="s">
        <v>36</v>
      </c>
      <c r="AX389" s="13" t="s">
        <v>77</v>
      </c>
      <c r="AY389" s="159" t="s">
        <v>358</v>
      </c>
    </row>
    <row r="390" spans="2:65" s="13" customFormat="1" ht="11.25">
      <c r="B390" s="158"/>
      <c r="D390" s="152" t="s">
        <v>368</v>
      </c>
      <c r="E390" s="159" t="s">
        <v>19</v>
      </c>
      <c r="F390" s="160" t="s">
        <v>659</v>
      </c>
      <c r="H390" s="161">
        <v>12</v>
      </c>
      <c r="I390" s="162"/>
      <c r="L390" s="158"/>
      <c r="M390" s="163"/>
      <c r="T390" s="164"/>
      <c r="AT390" s="159" t="s">
        <v>368</v>
      </c>
      <c r="AU390" s="159" t="s">
        <v>90</v>
      </c>
      <c r="AV390" s="13" t="s">
        <v>90</v>
      </c>
      <c r="AW390" s="13" t="s">
        <v>36</v>
      </c>
      <c r="AX390" s="13" t="s">
        <v>77</v>
      </c>
      <c r="AY390" s="159" t="s">
        <v>358</v>
      </c>
    </row>
    <row r="391" spans="2:65" s="14" customFormat="1" ht="11.25">
      <c r="B391" s="165"/>
      <c r="D391" s="152" t="s">
        <v>368</v>
      </c>
      <c r="E391" s="166" t="s">
        <v>19</v>
      </c>
      <c r="F391" s="167" t="s">
        <v>371</v>
      </c>
      <c r="H391" s="168">
        <v>21</v>
      </c>
      <c r="I391" s="169"/>
      <c r="L391" s="165"/>
      <c r="M391" s="170"/>
      <c r="T391" s="171"/>
      <c r="AT391" s="166" t="s">
        <v>368</v>
      </c>
      <c r="AU391" s="166" t="s">
        <v>90</v>
      </c>
      <c r="AV391" s="14" t="s">
        <v>364</v>
      </c>
      <c r="AW391" s="14" t="s">
        <v>36</v>
      </c>
      <c r="AX391" s="14" t="s">
        <v>84</v>
      </c>
      <c r="AY391" s="166" t="s">
        <v>358</v>
      </c>
    </row>
    <row r="392" spans="2:65" s="1" customFormat="1" ht="37.9" customHeight="1">
      <c r="B392" s="33"/>
      <c r="C392" s="134" t="s">
        <v>660</v>
      </c>
      <c r="D392" s="134" t="s">
        <v>360</v>
      </c>
      <c r="E392" s="135" t="s">
        <v>661</v>
      </c>
      <c r="F392" s="136" t="s">
        <v>662</v>
      </c>
      <c r="G392" s="137" t="s">
        <v>504</v>
      </c>
      <c r="H392" s="138">
        <v>6</v>
      </c>
      <c r="I392" s="139"/>
      <c r="J392" s="140">
        <f>ROUND(I392*H392,2)</f>
        <v>0</v>
      </c>
      <c r="K392" s="136" t="s">
        <v>363</v>
      </c>
      <c r="L392" s="33"/>
      <c r="M392" s="141" t="s">
        <v>19</v>
      </c>
      <c r="N392" s="142" t="s">
        <v>49</v>
      </c>
      <c r="P392" s="143">
        <f>O392*H392</f>
        <v>0</v>
      </c>
      <c r="Q392" s="143">
        <v>5.4547999999999999E-2</v>
      </c>
      <c r="R392" s="143">
        <f>Q392*H392</f>
        <v>0.32728800000000002</v>
      </c>
      <c r="S392" s="143">
        <v>0</v>
      </c>
      <c r="T392" s="144">
        <f>S392*H392</f>
        <v>0</v>
      </c>
      <c r="AR392" s="145" t="s">
        <v>364</v>
      </c>
      <c r="AT392" s="145" t="s">
        <v>360</v>
      </c>
      <c r="AU392" s="145" t="s">
        <v>90</v>
      </c>
      <c r="AY392" s="18" t="s">
        <v>358</v>
      </c>
      <c r="BE392" s="146">
        <f>IF(N392="základní",J392,0)</f>
        <v>0</v>
      </c>
      <c r="BF392" s="146">
        <f>IF(N392="snížená",J392,0)</f>
        <v>0</v>
      </c>
      <c r="BG392" s="146">
        <f>IF(N392="zákl. přenesená",J392,0)</f>
        <v>0</v>
      </c>
      <c r="BH392" s="146">
        <f>IF(N392="sníž. přenesená",J392,0)</f>
        <v>0</v>
      </c>
      <c r="BI392" s="146">
        <f>IF(N392="nulová",J392,0)</f>
        <v>0</v>
      </c>
      <c r="BJ392" s="18" t="s">
        <v>90</v>
      </c>
      <c r="BK392" s="146">
        <f>ROUND(I392*H392,2)</f>
        <v>0</v>
      </c>
      <c r="BL392" s="18" t="s">
        <v>364</v>
      </c>
      <c r="BM392" s="145" t="s">
        <v>663</v>
      </c>
    </row>
    <row r="393" spans="2:65" s="1" customFormat="1" ht="11.25">
      <c r="B393" s="33"/>
      <c r="D393" s="147" t="s">
        <v>366</v>
      </c>
      <c r="F393" s="148" t="s">
        <v>664</v>
      </c>
      <c r="I393" s="149"/>
      <c r="L393" s="33"/>
      <c r="M393" s="150"/>
      <c r="T393" s="54"/>
      <c r="AT393" s="18" t="s">
        <v>366</v>
      </c>
      <c r="AU393" s="18" t="s">
        <v>90</v>
      </c>
    </row>
    <row r="394" spans="2:65" s="12" customFormat="1" ht="11.25">
      <c r="B394" s="151"/>
      <c r="D394" s="152" t="s">
        <v>368</v>
      </c>
      <c r="E394" s="153" t="s">
        <v>19</v>
      </c>
      <c r="F394" s="154" t="s">
        <v>638</v>
      </c>
      <c r="H394" s="153" t="s">
        <v>19</v>
      </c>
      <c r="I394" s="155"/>
      <c r="L394" s="151"/>
      <c r="M394" s="156"/>
      <c r="T394" s="157"/>
      <c r="AT394" s="153" t="s">
        <v>368</v>
      </c>
      <c r="AU394" s="153" t="s">
        <v>90</v>
      </c>
      <c r="AV394" s="12" t="s">
        <v>84</v>
      </c>
      <c r="AW394" s="12" t="s">
        <v>36</v>
      </c>
      <c r="AX394" s="12" t="s">
        <v>77</v>
      </c>
      <c r="AY394" s="153" t="s">
        <v>358</v>
      </c>
    </row>
    <row r="395" spans="2:65" s="13" customFormat="1" ht="11.25">
      <c r="B395" s="158"/>
      <c r="D395" s="152" t="s">
        <v>368</v>
      </c>
      <c r="E395" s="159" t="s">
        <v>19</v>
      </c>
      <c r="F395" s="160" t="s">
        <v>665</v>
      </c>
      <c r="H395" s="161">
        <v>6</v>
      </c>
      <c r="I395" s="162"/>
      <c r="L395" s="158"/>
      <c r="M395" s="163"/>
      <c r="T395" s="164"/>
      <c r="AT395" s="159" t="s">
        <v>368</v>
      </c>
      <c r="AU395" s="159" t="s">
        <v>90</v>
      </c>
      <c r="AV395" s="13" t="s">
        <v>90</v>
      </c>
      <c r="AW395" s="13" t="s">
        <v>36</v>
      </c>
      <c r="AX395" s="13" t="s">
        <v>77</v>
      </c>
      <c r="AY395" s="159" t="s">
        <v>358</v>
      </c>
    </row>
    <row r="396" spans="2:65" s="14" customFormat="1" ht="11.25">
      <c r="B396" s="165"/>
      <c r="D396" s="152" t="s">
        <v>368</v>
      </c>
      <c r="E396" s="166" t="s">
        <v>19</v>
      </c>
      <c r="F396" s="167" t="s">
        <v>371</v>
      </c>
      <c r="H396" s="168">
        <v>6</v>
      </c>
      <c r="I396" s="169"/>
      <c r="L396" s="165"/>
      <c r="M396" s="170"/>
      <c r="T396" s="171"/>
      <c r="AT396" s="166" t="s">
        <v>368</v>
      </c>
      <c r="AU396" s="166" t="s">
        <v>90</v>
      </c>
      <c r="AV396" s="14" t="s">
        <v>364</v>
      </c>
      <c r="AW396" s="14" t="s">
        <v>36</v>
      </c>
      <c r="AX396" s="14" t="s">
        <v>84</v>
      </c>
      <c r="AY396" s="166" t="s">
        <v>358</v>
      </c>
    </row>
    <row r="397" spans="2:65" s="1" customFormat="1" ht="37.9" customHeight="1">
      <c r="B397" s="33"/>
      <c r="C397" s="134" t="s">
        <v>666</v>
      </c>
      <c r="D397" s="134" t="s">
        <v>360</v>
      </c>
      <c r="E397" s="135" t="s">
        <v>667</v>
      </c>
      <c r="F397" s="136" t="s">
        <v>668</v>
      </c>
      <c r="G397" s="137" t="s">
        <v>504</v>
      </c>
      <c r="H397" s="138">
        <v>36</v>
      </c>
      <c r="I397" s="139"/>
      <c r="J397" s="140">
        <f>ROUND(I397*H397,2)</f>
        <v>0</v>
      </c>
      <c r="K397" s="136" t="s">
        <v>363</v>
      </c>
      <c r="L397" s="33"/>
      <c r="M397" s="141" t="s">
        <v>19</v>
      </c>
      <c r="N397" s="142" t="s">
        <v>49</v>
      </c>
      <c r="P397" s="143">
        <f>O397*H397</f>
        <v>0</v>
      </c>
      <c r="Q397" s="143">
        <v>6.3547999999999993E-2</v>
      </c>
      <c r="R397" s="143">
        <f>Q397*H397</f>
        <v>2.2877279999999995</v>
      </c>
      <c r="S397" s="143">
        <v>0</v>
      </c>
      <c r="T397" s="144">
        <f>S397*H397</f>
        <v>0</v>
      </c>
      <c r="AR397" s="145" t="s">
        <v>364</v>
      </c>
      <c r="AT397" s="145" t="s">
        <v>360</v>
      </c>
      <c r="AU397" s="145" t="s">
        <v>90</v>
      </c>
      <c r="AY397" s="18" t="s">
        <v>358</v>
      </c>
      <c r="BE397" s="146">
        <f>IF(N397="základní",J397,0)</f>
        <v>0</v>
      </c>
      <c r="BF397" s="146">
        <f>IF(N397="snížená",J397,0)</f>
        <v>0</v>
      </c>
      <c r="BG397" s="146">
        <f>IF(N397="zákl. přenesená",J397,0)</f>
        <v>0</v>
      </c>
      <c r="BH397" s="146">
        <f>IF(N397="sníž. přenesená",J397,0)</f>
        <v>0</v>
      </c>
      <c r="BI397" s="146">
        <f>IF(N397="nulová",J397,0)</f>
        <v>0</v>
      </c>
      <c r="BJ397" s="18" t="s">
        <v>90</v>
      </c>
      <c r="BK397" s="146">
        <f>ROUND(I397*H397,2)</f>
        <v>0</v>
      </c>
      <c r="BL397" s="18" t="s">
        <v>364</v>
      </c>
      <c r="BM397" s="145" t="s">
        <v>669</v>
      </c>
    </row>
    <row r="398" spans="2:65" s="1" customFormat="1" ht="11.25">
      <c r="B398" s="33"/>
      <c r="D398" s="147" t="s">
        <v>366</v>
      </c>
      <c r="F398" s="148" t="s">
        <v>670</v>
      </c>
      <c r="I398" s="149"/>
      <c r="L398" s="33"/>
      <c r="M398" s="150"/>
      <c r="T398" s="54"/>
      <c r="AT398" s="18" t="s">
        <v>366</v>
      </c>
      <c r="AU398" s="18" t="s">
        <v>90</v>
      </c>
    </row>
    <row r="399" spans="2:65" s="12" customFormat="1" ht="11.25">
      <c r="B399" s="151"/>
      <c r="D399" s="152" t="s">
        <v>368</v>
      </c>
      <c r="E399" s="153" t="s">
        <v>19</v>
      </c>
      <c r="F399" s="154" t="s">
        <v>638</v>
      </c>
      <c r="H399" s="153" t="s">
        <v>19</v>
      </c>
      <c r="I399" s="155"/>
      <c r="L399" s="151"/>
      <c r="M399" s="156"/>
      <c r="T399" s="157"/>
      <c r="AT399" s="153" t="s">
        <v>368</v>
      </c>
      <c r="AU399" s="153" t="s">
        <v>90</v>
      </c>
      <c r="AV399" s="12" t="s">
        <v>84</v>
      </c>
      <c r="AW399" s="12" t="s">
        <v>36</v>
      </c>
      <c r="AX399" s="12" t="s">
        <v>77</v>
      </c>
      <c r="AY399" s="153" t="s">
        <v>358</v>
      </c>
    </row>
    <row r="400" spans="2:65" s="13" customFormat="1" ht="11.25">
      <c r="B400" s="158"/>
      <c r="D400" s="152" t="s">
        <v>368</v>
      </c>
      <c r="E400" s="159" t="s">
        <v>19</v>
      </c>
      <c r="F400" s="160" t="s">
        <v>671</v>
      </c>
      <c r="H400" s="161">
        <v>36</v>
      </c>
      <c r="I400" s="162"/>
      <c r="L400" s="158"/>
      <c r="M400" s="163"/>
      <c r="T400" s="164"/>
      <c r="AT400" s="159" t="s">
        <v>368</v>
      </c>
      <c r="AU400" s="159" t="s">
        <v>90</v>
      </c>
      <c r="AV400" s="13" t="s">
        <v>90</v>
      </c>
      <c r="AW400" s="13" t="s">
        <v>36</v>
      </c>
      <c r="AX400" s="13" t="s">
        <v>77</v>
      </c>
      <c r="AY400" s="159" t="s">
        <v>358</v>
      </c>
    </row>
    <row r="401" spans="2:65" s="14" customFormat="1" ht="11.25">
      <c r="B401" s="165"/>
      <c r="D401" s="152" t="s">
        <v>368</v>
      </c>
      <c r="E401" s="166" t="s">
        <v>19</v>
      </c>
      <c r="F401" s="167" t="s">
        <v>371</v>
      </c>
      <c r="H401" s="168">
        <v>36</v>
      </c>
      <c r="I401" s="169"/>
      <c r="L401" s="165"/>
      <c r="M401" s="170"/>
      <c r="T401" s="171"/>
      <c r="AT401" s="166" t="s">
        <v>368</v>
      </c>
      <c r="AU401" s="166" t="s">
        <v>90</v>
      </c>
      <c r="AV401" s="14" t="s">
        <v>364</v>
      </c>
      <c r="AW401" s="14" t="s">
        <v>36</v>
      </c>
      <c r="AX401" s="14" t="s">
        <v>84</v>
      </c>
      <c r="AY401" s="166" t="s">
        <v>358</v>
      </c>
    </row>
    <row r="402" spans="2:65" s="1" customFormat="1" ht="37.9" customHeight="1">
      <c r="B402" s="33"/>
      <c r="C402" s="134" t="s">
        <v>672</v>
      </c>
      <c r="D402" s="134" t="s">
        <v>360</v>
      </c>
      <c r="E402" s="135" t="s">
        <v>673</v>
      </c>
      <c r="F402" s="136" t="s">
        <v>674</v>
      </c>
      <c r="G402" s="137" t="s">
        <v>504</v>
      </c>
      <c r="H402" s="138">
        <v>6</v>
      </c>
      <c r="I402" s="139"/>
      <c r="J402" s="140">
        <f>ROUND(I402*H402,2)</f>
        <v>0</v>
      </c>
      <c r="K402" s="136" t="s">
        <v>363</v>
      </c>
      <c r="L402" s="33"/>
      <c r="M402" s="141" t="s">
        <v>19</v>
      </c>
      <c r="N402" s="142" t="s">
        <v>49</v>
      </c>
      <c r="P402" s="143">
        <f>O402*H402</f>
        <v>0</v>
      </c>
      <c r="Q402" s="143">
        <v>0.100048</v>
      </c>
      <c r="R402" s="143">
        <f>Q402*H402</f>
        <v>0.60028799999999993</v>
      </c>
      <c r="S402" s="143">
        <v>0</v>
      </c>
      <c r="T402" s="144">
        <f>S402*H402</f>
        <v>0</v>
      </c>
      <c r="AR402" s="145" t="s">
        <v>364</v>
      </c>
      <c r="AT402" s="145" t="s">
        <v>360</v>
      </c>
      <c r="AU402" s="145" t="s">
        <v>90</v>
      </c>
      <c r="AY402" s="18" t="s">
        <v>358</v>
      </c>
      <c r="BE402" s="146">
        <f>IF(N402="základní",J402,0)</f>
        <v>0</v>
      </c>
      <c r="BF402" s="146">
        <f>IF(N402="snížená",J402,0)</f>
        <v>0</v>
      </c>
      <c r="BG402" s="146">
        <f>IF(N402="zákl. přenesená",J402,0)</f>
        <v>0</v>
      </c>
      <c r="BH402" s="146">
        <f>IF(N402="sníž. přenesená",J402,0)</f>
        <v>0</v>
      </c>
      <c r="BI402" s="146">
        <f>IF(N402="nulová",J402,0)</f>
        <v>0</v>
      </c>
      <c r="BJ402" s="18" t="s">
        <v>90</v>
      </c>
      <c r="BK402" s="146">
        <f>ROUND(I402*H402,2)</f>
        <v>0</v>
      </c>
      <c r="BL402" s="18" t="s">
        <v>364</v>
      </c>
      <c r="BM402" s="145" t="s">
        <v>675</v>
      </c>
    </row>
    <row r="403" spans="2:65" s="1" customFormat="1" ht="11.25">
      <c r="B403" s="33"/>
      <c r="D403" s="147" t="s">
        <v>366</v>
      </c>
      <c r="F403" s="148" t="s">
        <v>676</v>
      </c>
      <c r="I403" s="149"/>
      <c r="L403" s="33"/>
      <c r="M403" s="150"/>
      <c r="T403" s="54"/>
      <c r="AT403" s="18" t="s">
        <v>366</v>
      </c>
      <c r="AU403" s="18" t="s">
        <v>90</v>
      </c>
    </row>
    <row r="404" spans="2:65" s="12" customFormat="1" ht="11.25">
      <c r="B404" s="151"/>
      <c r="D404" s="152" t="s">
        <v>368</v>
      </c>
      <c r="E404" s="153" t="s">
        <v>19</v>
      </c>
      <c r="F404" s="154" t="s">
        <v>638</v>
      </c>
      <c r="H404" s="153" t="s">
        <v>19</v>
      </c>
      <c r="I404" s="155"/>
      <c r="L404" s="151"/>
      <c r="M404" s="156"/>
      <c r="T404" s="157"/>
      <c r="AT404" s="153" t="s">
        <v>368</v>
      </c>
      <c r="AU404" s="153" t="s">
        <v>90</v>
      </c>
      <c r="AV404" s="12" t="s">
        <v>84</v>
      </c>
      <c r="AW404" s="12" t="s">
        <v>36</v>
      </c>
      <c r="AX404" s="12" t="s">
        <v>77</v>
      </c>
      <c r="AY404" s="153" t="s">
        <v>358</v>
      </c>
    </row>
    <row r="405" spans="2:65" s="13" customFormat="1" ht="11.25">
      <c r="B405" s="158"/>
      <c r="D405" s="152" t="s">
        <v>368</v>
      </c>
      <c r="E405" s="159" t="s">
        <v>19</v>
      </c>
      <c r="F405" s="160" t="s">
        <v>677</v>
      </c>
      <c r="H405" s="161">
        <v>6</v>
      </c>
      <c r="I405" s="162"/>
      <c r="L405" s="158"/>
      <c r="M405" s="163"/>
      <c r="T405" s="164"/>
      <c r="AT405" s="159" t="s">
        <v>368</v>
      </c>
      <c r="AU405" s="159" t="s">
        <v>90</v>
      </c>
      <c r="AV405" s="13" t="s">
        <v>90</v>
      </c>
      <c r="AW405" s="13" t="s">
        <v>36</v>
      </c>
      <c r="AX405" s="13" t="s">
        <v>77</v>
      </c>
      <c r="AY405" s="159" t="s">
        <v>358</v>
      </c>
    </row>
    <row r="406" spans="2:65" s="14" customFormat="1" ht="11.25">
      <c r="B406" s="165"/>
      <c r="D406" s="152" t="s">
        <v>368</v>
      </c>
      <c r="E406" s="166" t="s">
        <v>19</v>
      </c>
      <c r="F406" s="167" t="s">
        <v>371</v>
      </c>
      <c r="H406" s="168">
        <v>6</v>
      </c>
      <c r="I406" s="169"/>
      <c r="L406" s="165"/>
      <c r="M406" s="170"/>
      <c r="T406" s="171"/>
      <c r="AT406" s="166" t="s">
        <v>368</v>
      </c>
      <c r="AU406" s="166" t="s">
        <v>90</v>
      </c>
      <c r="AV406" s="14" t="s">
        <v>364</v>
      </c>
      <c r="AW406" s="14" t="s">
        <v>36</v>
      </c>
      <c r="AX406" s="14" t="s">
        <v>84</v>
      </c>
      <c r="AY406" s="166" t="s">
        <v>358</v>
      </c>
    </row>
    <row r="407" spans="2:65" s="1" customFormat="1" ht="21.75" customHeight="1">
      <c r="B407" s="33"/>
      <c r="C407" s="134" t="s">
        <v>678</v>
      </c>
      <c r="D407" s="134" t="s">
        <v>360</v>
      </c>
      <c r="E407" s="135" t="s">
        <v>679</v>
      </c>
      <c r="F407" s="136" t="s">
        <v>680</v>
      </c>
      <c r="G407" s="137" t="s">
        <v>209</v>
      </c>
      <c r="H407" s="138">
        <v>8.2430000000000003</v>
      </c>
      <c r="I407" s="139"/>
      <c r="J407" s="140">
        <f>ROUND(I407*H407,2)</f>
        <v>0</v>
      </c>
      <c r="K407" s="136" t="s">
        <v>363</v>
      </c>
      <c r="L407" s="33"/>
      <c r="M407" s="141" t="s">
        <v>19</v>
      </c>
      <c r="N407" s="142" t="s">
        <v>49</v>
      </c>
      <c r="P407" s="143">
        <f>O407*H407</f>
        <v>0</v>
      </c>
      <c r="Q407" s="143">
        <v>2.5018773520000002</v>
      </c>
      <c r="R407" s="143">
        <f>Q407*H407</f>
        <v>20.622975012536003</v>
      </c>
      <c r="S407" s="143">
        <v>0</v>
      </c>
      <c r="T407" s="144">
        <f>S407*H407</f>
        <v>0</v>
      </c>
      <c r="AR407" s="145" t="s">
        <v>364</v>
      </c>
      <c r="AT407" s="145" t="s">
        <v>360</v>
      </c>
      <c r="AU407" s="145" t="s">
        <v>90</v>
      </c>
      <c r="AY407" s="18" t="s">
        <v>358</v>
      </c>
      <c r="BE407" s="146">
        <f>IF(N407="základní",J407,0)</f>
        <v>0</v>
      </c>
      <c r="BF407" s="146">
        <f>IF(N407="snížená",J407,0)</f>
        <v>0</v>
      </c>
      <c r="BG407" s="146">
        <f>IF(N407="zákl. přenesená",J407,0)</f>
        <v>0</v>
      </c>
      <c r="BH407" s="146">
        <f>IF(N407="sníž. přenesená",J407,0)</f>
        <v>0</v>
      </c>
      <c r="BI407" s="146">
        <f>IF(N407="nulová",J407,0)</f>
        <v>0</v>
      </c>
      <c r="BJ407" s="18" t="s">
        <v>90</v>
      </c>
      <c r="BK407" s="146">
        <f>ROUND(I407*H407,2)</f>
        <v>0</v>
      </c>
      <c r="BL407" s="18" t="s">
        <v>364</v>
      </c>
      <c r="BM407" s="145" t="s">
        <v>681</v>
      </c>
    </row>
    <row r="408" spans="2:65" s="1" customFormat="1" ht="11.25">
      <c r="B408" s="33"/>
      <c r="D408" s="147" t="s">
        <v>366</v>
      </c>
      <c r="F408" s="148" t="s">
        <v>682</v>
      </c>
      <c r="I408" s="149"/>
      <c r="L408" s="33"/>
      <c r="M408" s="150"/>
      <c r="T408" s="54"/>
      <c r="AT408" s="18" t="s">
        <v>366</v>
      </c>
      <c r="AU408" s="18" t="s">
        <v>90</v>
      </c>
    </row>
    <row r="409" spans="2:65" s="12" customFormat="1" ht="11.25">
      <c r="B409" s="151"/>
      <c r="D409" s="152" t="s">
        <v>368</v>
      </c>
      <c r="E409" s="153" t="s">
        <v>19</v>
      </c>
      <c r="F409" s="154" t="s">
        <v>683</v>
      </c>
      <c r="H409" s="153" t="s">
        <v>19</v>
      </c>
      <c r="I409" s="155"/>
      <c r="L409" s="151"/>
      <c r="M409" s="156"/>
      <c r="T409" s="157"/>
      <c r="AT409" s="153" t="s">
        <v>368</v>
      </c>
      <c r="AU409" s="153" t="s">
        <v>90</v>
      </c>
      <c r="AV409" s="12" t="s">
        <v>84</v>
      </c>
      <c r="AW409" s="12" t="s">
        <v>36</v>
      </c>
      <c r="AX409" s="12" t="s">
        <v>77</v>
      </c>
      <c r="AY409" s="153" t="s">
        <v>358</v>
      </c>
    </row>
    <row r="410" spans="2:65" s="13" customFormat="1" ht="11.25">
      <c r="B410" s="158"/>
      <c r="D410" s="152" t="s">
        <v>368</v>
      </c>
      <c r="E410" s="159" t="s">
        <v>19</v>
      </c>
      <c r="F410" s="160" t="s">
        <v>684</v>
      </c>
      <c r="H410" s="161">
        <v>1.83</v>
      </c>
      <c r="I410" s="162"/>
      <c r="L410" s="158"/>
      <c r="M410" s="163"/>
      <c r="T410" s="164"/>
      <c r="AT410" s="159" t="s">
        <v>368</v>
      </c>
      <c r="AU410" s="159" t="s">
        <v>90</v>
      </c>
      <c r="AV410" s="13" t="s">
        <v>90</v>
      </c>
      <c r="AW410" s="13" t="s">
        <v>36</v>
      </c>
      <c r="AX410" s="13" t="s">
        <v>77</v>
      </c>
      <c r="AY410" s="159" t="s">
        <v>358</v>
      </c>
    </row>
    <row r="411" spans="2:65" s="13" customFormat="1" ht="11.25">
      <c r="B411" s="158"/>
      <c r="D411" s="152" t="s">
        <v>368</v>
      </c>
      <c r="E411" s="159" t="s">
        <v>19</v>
      </c>
      <c r="F411" s="160" t="s">
        <v>685</v>
      </c>
      <c r="H411" s="161">
        <v>0.32300000000000001</v>
      </c>
      <c r="I411" s="162"/>
      <c r="L411" s="158"/>
      <c r="M411" s="163"/>
      <c r="T411" s="164"/>
      <c r="AT411" s="159" t="s">
        <v>368</v>
      </c>
      <c r="AU411" s="159" t="s">
        <v>90</v>
      </c>
      <c r="AV411" s="13" t="s">
        <v>90</v>
      </c>
      <c r="AW411" s="13" t="s">
        <v>36</v>
      </c>
      <c r="AX411" s="13" t="s">
        <v>77</v>
      </c>
      <c r="AY411" s="159" t="s">
        <v>358</v>
      </c>
    </row>
    <row r="412" spans="2:65" s="13" customFormat="1" ht="11.25">
      <c r="B412" s="158"/>
      <c r="D412" s="152" t="s">
        <v>368</v>
      </c>
      <c r="E412" s="159" t="s">
        <v>19</v>
      </c>
      <c r="F412" s="160" t="s">
        <v>686</v>
      </c>
      <c r="H412" s="161">
        <v>0.17299999999999999</v>
      </c>
      <c r="I412" s="162"/>
      <c r="L412" s="158"/>
      <c r="M412" s="163"/>
      <c r="T412" s="164"/>
      <c r="AT412" s="159" t="s">
        <v>368</v>
      </c>
      <c r="AU412" s="159" t="s">
        <v>90</v>
      </c>
      <c r="AV412" s="13" t="s">
        <v>90</v>
      </c>
      <c r="AW412" s="13" t="s">
        <v>36</v>
      </c>
      <c r="AX412" s="13" t="s">
        <v>77</v>
      </c>
      <c r="AY412" s="159" t="s">
        <v>358</v>
      </c>
    </row>
    <row r="413" spans="2:65" s="13" customFormat="1" ht="11.25">
      <c r="B413" s="158"/>
      <c r="D413" s="152" t="s">
        <v>368</v>
      </c>
      <c r="E413" s="159" t="s">
        <v>19</v>
      </c>
      <c r="F413" s="160" t="s">
        <v>687</v>
      </c>
      <c r="H413" s="161">
        <v>0.53100000000000003</v>
      </c>
      <c r="I413" s="162"/>
      <c r="L413" s="158"/>
      <c r="M413" s="163"/>
      <c r="T413" s="164"/>
      <c r="AT413" s="159" t="s">
        <v>368</v>
      </c>
      <c r="AU413" s="159" t="s">
        <v>90</v>
      </c>
      <c r="AV413" s="13" t="s">
        <v>90</v>
      </c>
      <c r="AW413" s="13" t="s">
        <v>36</v>
      </c>
      <c r="AX413" s="13" t="s">
        <v>77</v>
      </c>
      <c r="AY413" s="159" t="s">
        <v>358</v>
      </c>
    </row>
    <row r="414" spans="2:65" s="13" customFormat="1" ht="11.25">
      <c r="B414" s="158"/>
      <c r="D414" s="152" t="s">
        <v>368</v>
      </c>
      <c r="E414" s="159" t="s">
        <v>19</v>
      </c>
      <c r="F414" s="160" t="s">
        <v>688</v>
      </c>
      <c r="H414" s="161">
        <v>0.154</v>
      </c>
      <c r="I414" s="162"/>
      <c r="L414" s="158"/>
      <c r="M414" s="163"/>
      <c r="T414" s="164"/>
      <c r="AT414" s="159" t="s">
        <v>368</v>
      </c>
      <c r="AU414" s="159" t="s">
        <v>90</v>
      </c>
      <c r="AV414" s="13" t="s">
        <v>90</v>
      </c>
      <c r="AW414" s="13" t="s">
        <v>36</v>
      </c>
      <c r="AX414" s="13" t="s">
        <v>77</v>
      </c>
      <c r="AY414" s="159" t="s">
        <v>358</v>
      </c>
    </row>
    <row r="415" spans="2:65" s="15" customFormat="1" ht="11.25">
      <c r="B415" s="172"/>
      <c r="D415" s="152" t="s">
        <v>368</v>
      </c>
      <c r="E415" s="173" t="s">
        <v>19</v>
      </c>
      <c r="F415" s="174" t="s">
        <v>416</v>
      </c>
      <c r="H415" s="175">
        <v>3.0110000000000001</v>
      </c>
      <c r="I415" s="176"/>
      <c r="L415" s="172"/>
      <c r="M415" s="177"/>
      <c r="T415" s="178"/>
      <c r="AT415" s="173" t="s">
        <v>368</v>
      </c>
      <c r="AU415" s="173" t="s">
        <v>90</v>
      </c>
      <c r="AV415" s="15" t="s">
        <v>97</v>
      </c>
      <c r="AW415" s="15" t="s">
        <v>36</v>
      </c>
      <c r="AX415" s="15" t="s">
        <v>77</v>
      </c>
      <c r="AY415" s="173" t="s">
        <v>358</v>
      </c>
    </row>
    <row r="416" spans="2:65" s="12" customFormat="1" ht="11.25">
      <c r="B416" s="151"/>
      <c r="D416" s="152" t="s">
        <v>368</v>
      </c>
      <c r="E416" s="153" t="s">
        <v>19</v>
      </c>
      <c r="F416" s="154" t="s">
        <v>689</v>
      </c>
      <c r="H416" s="153" t="s">
        <v>19</v>
      </c>
      <c r="I416" s="155"/>
      <c r="L416" s="151"/>
      <c r="M416" s="156"/>
      <c r="T416" s="157"/>
      <c r="AT416" s="153" t="s">
        <v>368</v>
      </c>
      <c r="AU416" s="153" t="s">
        <v>90</v>
      </c>
      <c r="AV416" s="12" t="s">
        <v>84</v>
      </c>
      <c r="AW416" s="12" t="s">
        <v>36</v>
      </c>
      <c r="AX416" s="12" t="s">
        <v>77</v>
      </c>
      <c r="AY416" s="153" t="s">
        <v>358</v>
      </c>
    </row>
    <row r="417" spans="2:65" s="13" customFormat="1" ht="11.25">
      <c r="B417" s="158"/>
      <c r="D417" s="152" t="s">
        <v>368</v>
      </c>
      <c r="E417" s="159" t="s">
        <v>19</v>
      </c>
      <c r="F417" s="160" t="s">
        <v>684</v>
      </c>
      <c r="H417" s="161">
        <v>1.83</v>
      </c>
      <c r="I417" s="162"/>
      <c r="L417" s="158"/>
      <c r="M417" s="163"/>
      <c r="T417" s="164"/>
      <c r="AT417" s="159" t="s">
        <v>368</v>
      </c>
      <c r="AU417" s="159" t="s">
        <v>90</v>
      </c>
      <c r="AV417" s="13" t="s">
        <v>90</v>
      </c>
      <c r="AW417" s="13" t="s">
        <v>36</v>
      </c>
      <c r="AX417" s="13" t="s">
        <v>77</v>
      </c>
      <c r="AY417" s="159" t="s">
        <v>358</v>
      </c>
    </row>
    <row r="418" spans="2:65" s="13" customFormat="1" ht="11.25">
      <c r="B418" s="158"/>
      <c r="D418" s="152" t="s">
        <v>368</v>
      </c>
      <c r="E418" s="159" t="s">
        <v>19</v>
      </c>
      <c r="F418" s="160" t="s">
        <v>685</v>
      </c>
      <c r="H418" s="161">
        <v>0.32300000000000001</v>
      </c>
      <c r="I418" s="162"/>
      <c r="L418" s="158"/>
      <c r="M418" s="163"/>
      <c r="T418" s="164"/>
      <c r="AT418" s="159" t="s">
        <v>368</v>
      </c>
      <c r="AU418" s="159" t="s">
        <v>90</v>
      </c>
      <c r="AV418" s="13" t="s">
        <v>90</v>
      </c>
      <c r="AW418" s="13" t="s">
        <v>36</v>
      </c>
      <c r="AX418" s="13" t="s">
        <v>77</v>
      </c>
      <c r="AY418" s="159" t="s">
        <v>358</v>
      </c>
    </row>
    <row r="419" spans="2:65" s="13" customFormat="1" ht="11.25">
      <c r="B419" s="158"/>
      <c r="D419" s="152" t="s">
        <v>368</v>
      </c>
      <c r="E419" s="159" t="s">
        <v>19</v>
      </c>
      <c r="F419" s="160" t="s">
        <v>686</v>
      </c>
      <c r="H419" s="161">
        <v>0.17299999999999999</v>
      </c>
      <c r="I419" s="162"/>
      <c r="L419" s="158"/>
      <c r="M419" s="163"/>
      <c r="T419" s="164"/>
      <c r="AT419" s="159" t="s">
        <v>368</v>
      </c>
      <c r="AU419" s="159" t="s">
        <v>90</v>
      </c>
      <c r="AV419" s="13" t="s">
        <v>90</v>
      </c>
      <c r="AW419" s="13" t="s">
        <v>36</v>
      </c>
      <c r="AX419" s="13" t="s">
        <v>77</v>
      </c>
      <c r="AY419" s="159" t="s">
        <v>358</v>
      </c>
    </row>
    <row r="420" spans="2:65" s="13" customFormat="1" ht="11.25">
      <c r="B420" s="158"/>
      <c r="D420" s="152" t="s">
        <v>368</v>
      </c>
      <c r="E420" s="159" t="s">
        <v>19</v>
      </c>
      <c r="F420" s="160" t="s">
        <v>687</v>
      </c>
      <c r="H420" s="161">
        <v>0.53100000000000003</v>
      </c>
      <c r="I420" s="162"/>
      <c r="L420" s="158"/>
      <c r="M420" s="163"/>
      <c r="T420" s="164"/>
      <c r="AT420" s="159" t="s">
        <v>368</v>
      </c>
      <c r="AU420" s="159" t="s">
        <v>90</v>
      </c>
      <c r="AV420" s="13" t="s">
        <v>90</v>
      </c>
      <c r="AW420" s="13" t="s">
        <v>36</v>
      </c>
      <c r="AX420" s="13" t="s">
        <v>77</v>
      </c>
      <c r="AY420" s="159" t="s">
        <v>358</v>
      </c>
    </row>
    <row r="421" spans="2:65" s="13" customFormat="1" ht="11.25">
      <c r="B421" s="158"/>
      <c r="D421" s="152" t="s">
        <v>368</v>
      </c>
      <c r="E421" s="159" t="s">
        <v>19</v>
      </c>
      <c r="F421" s="160" t="s">
        <v>688</v>
      </c>
      <c r="H421" s="161">
        <v>0.154</v>
      </c>
      <c r="I421" s="162"/>
      <c r="L421" s="158"/>
      <c r="M421" s="163"/>
      <c r="T421" s="164"/>
      <c r="AT421" s="159" t="s">
        <v>368</v>
      </c>
      <c r="AU421" s="159" t="s">
        <v>90</v>
      </c>
      <c r="AV421" s="13" t="s">
        <v>90</v>
      </c>
      <c r="AW421" s="13" t="s">
        <v>36</v>
      </c>
      <c r="AX421" s="13" t="s">
        <v>77</v>
      </c>
      <c r="AY421" s="159" t="s">
        <v>358</v>
      </c>
    </row>
    <row r="422" spans="2:65" s="15" customFormat="1" ht="11.25">
      <c r="B422" s="172"/>
      <c r="D422" s="152" t="s">
        <v>368</v>
      </c>
      <c r="E422" s="173" t="s">
        <v>19</v>
      </c>
      <c r="F422" s="174" t="s">
        <v>416</v>
      </c>
      <c r="H422" s="175">
        <v>3.0110000000000001</v>
      </c>
      <c r="I422" s="176"/>
      <c r="L422" s="172"/>
      <c r="M422" s="177"/>
      <c r="T422" s="178"/>
      <c r="AT422" s="173" t="s">
        <v>368</v>
      </c>
      <c r="AU422" s="173" t="s">
        <v>90</v>
      </c>
      <c r="AV422" s="15" t="s">
        <v>97</v>
      </c>
      <c r="AW422" s="15" t="s">
        <v>36</v>
      </c>
      <c r="AX422" s="15" t="s">
        <v>77</v>
      </c>
      <c r="AY422" s="173" t="s">
        <v>358</v>
      </c>
    </row>
    <row r="423" spans="2:65" s="12" customFormat="1" ht="11.25">
      <c r="B423" s="151"/>
      <c r="D423" s="152" t="s">
        <v>368</v>
      </c>
      <c r="E423" s="153" t="s">
        <v>19</v>
      </c>
      <c r="F423" s="154" t="s">
        <v>690</v>
      </c>
      <c r="H423" s="153" t="s">
        <v>19</v>
      </c>
      <c r="I423" s="155"/>
      <c r="L423" s="151"/>
      <c r="M423" s="156"/>
      <c r="T423" s="157"/>
      <c r="AT423" s="153" t="s">
        <v>368</v>
      </c>
      <c r="AU423" s="153" t="s">
        <v>90</v>
      </c>
      <c r="AV423" s="12" t="s">
        <v>84</v>
      </c>
      <c r="AW423" s="12" t="s">
        <v>36</v>
      </c>
      <c r="AX423" s="12" t="s">
        <v>77</v>
      </c>
      <c r="AY423" s="153" t="s">
        <v>358</v>
      </c>
    </row>
    <row r="424" spans="2:65" s="13" customFormat="1" ht="11.25">
      <c r="B424" s="158"/>
      <c r="D424" s="152" t="s">
        <v>368</v>
      </c>
      <c r="E424" s="159" t="s">
        <v>19</v>
      </c>
      <c r="F424" s="160" t="s">
        <v>691</v>
      </c>
      <c r="H424" s="161">
        <v>0.68600000000000005</v>
      </c>
      <c r="I424" s="162"/>
      <c r="L424" s="158"/>
      <c r="M424" s="163"/>
      <c r="T424" s="164"/>
      <c r="AT424" s="159" t="s">
        <v>368</v>
      </c>
      <c r="AU424" s="159" t="s">
        <v>90</v>
      </c>
      <c r="AV424" s="13" t="s">
        <v>90</v>
      </c>
      <c r="AW424" s="13" t="s">
        <v>36</v>
      </c>
      <c r="AX424" s="13" t="s">
        <v>77</v>
      </c>
      <c r="AY424" s="159" t="s">
        <v>358</v>
      </c>
    </row>
    <row r="425" spans="2:65" s="13" customFormat="1" ht="11.25">
      <c r="B425" s="158"/>
      <c r="D425" s="152" t="s">
        <v>368</v>
      </c>
      <c r="E425" s="159" t="s">
        <v>19</v>
      </c>
      <c r="F425" s="160" t="s">
        <v>692</v>
      </c>
      <c r="H425" s="161">
        <v>0.86299999999999999</v>
      </c>
      <c r="I425" s="162"/>
      <c r="L425" s="158"/>
      <c r="M425" s="163"/>
      <c r="T425" s="164"/>
      <c r="AT425" s="159" t="s">
        <v>368</v>
      </c>
      <c r="AU425" s="159" t="s">
        <v>90</v>
      </c>
      <c r="AV425" s="13" t="s">
        <v>90</v>
      </c>
      <c r="AW425" s="13" t="s">
        <v>36</v>
      </c>
      <c r="AX425" s="13" t="s">
        <v>77</v>
      </c>
      <c r="AY425" s="159" t="s">
        <v>358</v>
      </c>
    </row>
    <row r="426" spans="2:65" s="13" customFormat="1" ht="11.25">
      <c r="B426" s="158"/>
      <c r="D426" s="152" t="s">
        <v>368</v>
      </c>
      <c r="E426" s="159" t="s">
        <v>19</v>
      </c>
      <c r="F426" s="160" t="s">
        <v>693</v>
      </c>
      <c r="H426" s="161">
        <v>0.105</v>
      </c>
      <c r="I426" s="162"/>
      <c r="L426" s="158"/>
      <c r="M426" s="163"/>
      <c r="T426" s="164"/>
      <c r="AT426" s="159" t="s">
        <v>368</v>
      </c>
      <c r="AU426" s="159" t="s">
        <v>90</v>
      </c>
      <c r="AV426" s="13" t="s">
        <v>90</v>
      </c>
      <c r="AW426" s="13" t="s">
        <v>36</v>
      </c>
      <c r="AX426" s="13" t="s">
        <v>77</v>
      </c>
      <c r="AY426" s="159" t="s">
        <v>358</v>
      </c>
    </row>
    <row r="427" spans="2:65" s="13" customFormat="1" ht="11.25">
      <c r="B427" s="158"/>
      <c r="D427" s="152" t="s">
        <v>368</v>
      </c>
      <c r="E427" s="159" t="s">
        <v>19</v>
      </c>
      <c r="F427" s="160" t="s">
        <v>694</v>
      </c>
      <c r="H427" s="161">
        <v>0.17299999999999999</v>
      </c>
      <c r="I427" s="162"/>
      <c r="L427" s="158"/>
      <c r="M427" s="163"/>
      <c r="T427" s="164"/>
      <c r="AT427" s="159" t="s">
        <v>368</v>
      </c>
      <c r="AU427" s="159" t="s">
        <v>90</v>
      </c>
      <c r="AV427" s="13" t="s">
        <v>90</v>
      </c>
      <c r="AW427" s="13" t="s">
        <v>36</v>
      </c>
      <c r="AX427" s="13" t="s">
        <v>77</v>
      </c>
      <c r="AY427" s="159" t="s">
        <v>358</v>
      </c>
    </row>
    <row r="428" spans="2:65" s="13" customFormat="1" ht="11.25">
      <c r="B428" s="158"/>
      <c r="D428" s="152" t="s">
        <v>368</v>
      </c>
      <c r="E428" s="159" t="s">
        <v>19</v>
      </c>
      <c r="F428" s="160" t="s">
        <v>695</v>
      </c>
      <c r="H428" s="161">
        <v>7.0999999999999994E-2</v>
      </c>
      <c r="I428" s="162"/>
      <c r="L428" s="158"/>
      <c r="M428" s="163"/>
      <c r="T428" s="164"/>
      <c r="AT428" s="159" t="s">
        <v>368</v>
      </c>
      <c r="AU428" s="159" t="s">
        <v>90</v>
      </c>
      <c r="AV428" s="13" t="s">
        <v>90</v>
      </c>
      <c r="AW428" s="13" t="s">
        <v>36</v>
      </c>
      <c r="AX428" s="13" t="s">
        <v>77</v>
      </c>
      <c r="AY428" s="159" t="s">
        <v>358</v>
      </c>
    </row>
    <row r="429" spans="2:65" s="13" customFormat="1" ht="11.25">
      <c r="B429" s="158"/>
      <c r="D429" s="152" t="s">
        <v>368</v>
      </c>
      <c r="E429" s="159" t="s">
        <v>19</v>
      </c>
      <c r="F429" s="160" t="s">
        <v>696</v>
      </c>
      <c r="H429" s="161">
        <v>0.32300000000000001</v>
      </c>
      <c r="I429" s="162"/>
      <c r="L429" s="158"/>
      <c r="M429" s="163"/>
      <c r="T429" s="164"/>
      <c r="AT429" s="159" t="s">
        <v>368</v>
      </c>
      <c r="AU429" s="159" t="s">
        <v>90</v>
      </c>
      <c r="AV429" s="13" t="s">
        <v>90</v>
      </c>
      <c r="AW429" s="13" t="s">
        <v>36</v>
      </c>
      <c r="AX429" s="13" t="s">
        <v>77</v>
      </c>
      <c r="AY429" s="159" t="s">
        <v>358</v>
      </c>
    </row>
    <row r="430" spans="2:65" s="15" customFormat="1" ht="11.25">
      <c r="B430" s="172"/>
      <c r="D430" s="152" t="s">
        <v>368</v>
      </c>
      <c r="E430" s="173" t="s">
        <v>19</v>
      </c>
      <c r="F430" s="174" t="s">
        <v>416</v>
      </c>
      <c r="H430" s="175">
        <v>2.2210000000000001</v>
      </c>
      <c r="I430" s="176"/>
      <c r="L430" s="172"/>
      <c r="M430" s="177"/>
      <c r="T430" s="178"/>
      <c r="AT430" s="173" t="s">
        <v>368</v>
      </c>
      <c r="AU430" s="173" t="s">
        <v>90</v>
      </c>
      <c r="AV430" s="15" t="s">
        <v>97</v>
      </c>
      <c r="AW430" s="15" t="s">
        <v>36</v>
      </c>
      <c r="AX430" s="15" t="s">
        <v>77</v>
      </c>
      <c r="AY430" s="173" t="s">
        <v>358</v>
      </c>
    </row>
    <row r="431" spans="2:65" s="14" customFormat="1" ht="11.25">
      <c r="B431" s="165"/>
      <c r="D431" s="152" t="s">
        <v>368</v>
      </c>
      <c r="E431" s="166" t="s">
        <v>19</v>
      </c>
      <c r="F431" s="167" t="s">
        <v>371</v>
      </c>
      <c r="H431" s="168">
        <v>8.2430000000000003</v>
      </c>
      <c r="I431" s="169"/>
      <c r="L431" s="165"/>
      <c r="M431" s="170"/>
      <c r="T431" s="171"/>
      <c r="AT431" s="166" t="s">
        <v>368</v>
      </c>
      <c r="AU431" s="166" t="s">
        <v>90</v>
      </c>
      <c r="AV431" s="14" t="s">
        <v>364</v>
      </c>
      <c r="AW431" s="14" t="s">
        <v>36</v>
      </c>
      <c r="AX431" s="14" t="s">
        <v>84</v>
      </c>
      <c r="AY431" s="166" t="s">
        <v>358</v>
      </c>
    </row>
    <row r="432" spans="2:65" s="1" customFormat="1" ht="37.9" customHeight="1">
      <c r="B432" s="33"/>
      <c r="C432" s="134" t="s">
        <v>697</v>
      </c>
      <c r="D432" s="134" t="s">
        <v>360</v>
      </c>
      <c r="E432" s="135" t="s">
        <v>698</v>
      </c>
      <c r="F432" s="136" t="s">
        <v>699</v>
      </c>
      <c r="G432" s="137" t="s">
        <v>195</v>
      </c>
      <c r="H432" s="138">
        <v>90.275999999999996</v>
      </c>
      <c r="I432" s="139"/>
      <c r="J432" s="140">
        <f>ROUND(I432*H432,2)</f>
        <v>0</v>
      </c>
      <c r="K432" s="136" t="s">
        <v>363</v>
      </c>
      <c r="L432" s="33"/>
      <c r="M432" s="141" t="s">
        <v>19</v>
      </c>
      <c r="N432" s="142" t="s">
        <v>49</v>
      </c>
      <c r="P432" s="143">
        <f>O432*H432</f>
        <v>0</v>
      </c>
      <c r="Q432" s="143">
        <v>9.8385E-3</v>
      </c>
      <c r="R432" s="143">
        <f>Q432*H432</f>
        <v>0.88818042599999991</v>
      </c>
      <c r="S432" s="143">
        <v>0</v>
      </c>
      <c r="T432" s="144">
        <f>S432*H432</f>
        <v>0</v>
      </c>
      <c r="AR432" s="145" t="s">
        <v>364</v>
      </c>
      <c r="AT432" s="145" t="s">
        <v>360</v>
      </c>
      <c r="AU432" s="145" t="s">
        <v>90</v>
      </c>
      <c r="AY432" s="18" t="s">
        <v>358</v>
      </c>
      <c r="BE432" s="146">
        <f>IF(N432="základní",J432,0)</f>
        <v>0</v>
      </c>
      <c r="BF432" s="146">
        <f>IF(N432="snížená",J432,0)</f>
        <v>0</v>
      </c>
      <c r="BG432" s="146">
        <f>IF(N432="zákl. přenesená",J432,0)</f>
        <v>0</v>
      </c>
      <c r="BH432" s="146">
        <f>IF(N432="sníž. přenesená",J432,0)</f>
        <v>0</v>
      </c>
      <c r="BI432" s="146">
        <f>IF(N432="nulová",J432,0)</f>
        <v>0</v>
      </c>
      <c r="BJ432" s="18" t="s">
        <v>90</v>
      </c>
      <c r="BK432" s="146">
        <f>ROUND(I432*H432,2)</f>
        <v>0</v>
      </c>
      <c r="BL432" s="18" t="s">
        <v>364</v>
      </c>
      <c r="BM432" s="145" t="s">
        <v>700</v>
      </c>
    </row>
    <row r="433" spans="2:51" s="1" customFormat="1" ht="11.25">
      <c r="B433" s="33"/>
      <c r="D433" s="147" t="s">
        <v>366</v>
      </c>
      <c r="F433" s="148" t="s">
        <v>701</v>
      </c>
      <c r="I433" s="149"/>
      <c r="L433" s="33"/>
      <c r="M433" s="150"/>
      <c r="T433" s="54"/>
      <c r="AT433" s="18" t="s">
        <v>366</v>
      </c>
      <c r="AU433" s="18" t="s">
        <v>90</v>
      </c>
    </row>
    <row r="434" spans="2:51" s="12" customFormat="1" ht="11.25">
      <c r="B434" s="151"/>
      <c r="D434" s="152" t="s">
        <v>368</v>
      </c>
      <c r="E434" s="153" t="s">
        <v>19</v>
      </c>
      <c r="F434" s="154" t="s">
        <v>683</v>
      </c>
      <c r="H434" s="153" t="s">
        <v>19</v>
      </c>
      <c r="I434" s="155"/>
      <c r="L434" s="151"/>
      <c r="M434" s="156"/>
      <c r="T434" s="157"/>
      <c r="AT434" s="153" t="s">
        <v>368</v>
      </c>
      <c r="AU434" s="153" t="s">
        <v>90</v>
      </c>
      <c r="AV434" s="12" t="s">
        <v>84</v>
      </c>
      <c r="AW434" s="12" t="s">
        <v>36</v>
      </c>
      <c r="AX434" s="12" t="s">
        <v>77</v>
      </c>
      <c r="AY434" s="153" t="s">
        <v>358</v>
      </c>
    </row>
    <row r="435" spans="2:51" s="13" customFormat="1" ht="11.25">
      <c r="B435" s="158"/>
      <c r="D435" s="152" t="s">
        <v>368</v>
      </c>
      <c r="E435" s="159" t="s">
        <v>19</v>
      </c>
      <c r="F435" s="160" t="s">
        <v>702</v>
      </c>
      <c r="H435" s="161">
        <v>19.52</v>
      </c>
      <c r="I435" s="162"/>
      <c r="L435" s="158"/>
      <c r="M435" s="163"/>
      <c r="T435" s="164"/>
      <c r="AT435" s="159" t="s">
        <v>368</v>
      </c>
      <c r="AU435" s="159" t="s">
        <v>90</v>
      </c>
      <c r="AV435" s="13" t="s">
        <v>90</v>
      </c>
      <c r="AW435" s="13" t="s">
        <v>36</v>
      </c>
      <c r="AX435" s="13" t="s">
        <v>77</v>
      </c>
      <c r="AY435" s="159" t="s">
        <v>358</v>
      </c>
    </row>
    <row r="436" spans="2:51" s="13" customFormat="1" ht="11.25">
      <c r="B436" s="158"/>
      <c r="D436" s="152" t="s">
        <v>368</v>
      </c>
      <c r="E436" s="159" t="s">
        <v>19</v>
      </c>
      <c r="F436" s="160" t="s">
        <v>703</v>
      </c>
      <c r="H436" s="161">
        <v>3.44</v>
      </c>
      <c r="I436" s="162"/>
      <c r="L436" s="158"/>
      <c r="M436" s="163"/>
      <c r="T436" s="164"/>
      <c r="AT436" s="159" t="s">
        <v>368</v>
      </c>
      <c r="AU436" s="159" t="s">
        <v>90</v>
      </c>
      <c r="AV436" s="13" t="s">
        <v>90</v>
      </c>
      <c r="AW436" s="13" t="s">
        <v>36</v>
      </c>
      <c r="AX436" s="13" t="s">
        <v>77</v>
      </c>
      <c r="AY436" s="159" t="s">
        <v>358</v>
      </c>
    </row>
    <row r="437" spans="2:51" s="13" customFormat="1" ht="11.25">
      <c r="B437" s="158"/>
      <c r="D437" s="152" t="s">
        <v>368</v>
      </c>
      <c r="E437" s="159" t="s">
        <v>19</v>
      </c>
      <c r="F437" s="160" t="s">
        <v>704</v>
      </c>
      <c r="H437" s="161">
        <v>1.84</v>
      </c>
      <c r="I437" s="162"/>
      <c r="L437" s="158"/>
      <c r="M437" s="163"/>
      <c r="T437" s="164"/>
      <c r="AT437" s="159" t="s">
        <v>368</v>
      </c>
      <c r="AU437" s="159" t="s">
        <v>90</v>
      </c>
      <c r="AV437" s="13" t="s">
        <v>90</v>
      </c>
      <c r="AW437" s="13" t="s">
        <v>36</v>
      </c>
      <c r="AX437" s="13" t="s">
        <v>77</v>
      </c>
      <c r="AY437" s="159" t="s">
        <v>358</v>
      </c>
    </row>
    <row r="438" spans="2:51" s="13" customFormat="1" ht="11.25">
      <c r="B438" s="158"/>
      <c r="D438" s="152" t="s">
        <v>368</v>
      </c>
      <c r="E438" s="159" t="s">
        <v>19</v>
      </c>
      <c r="F438" s="160" t="s">
        <v>705</v>
      </c>
      <c r="H438" s="161">
        <v>6.375</v>
      </c>
      <c r="I438" s="162"/>
      <c r="L438" s="158"/>
      <c r="M438" s="163"/>
      <c r="T438" s="164"/>
      <c r="AT438" s="159" t="s">
        <v>368</v>
      </c>
      <c r="AU438" s="159" t="s">
        <v>90</v>
      </c>
      <c r="AV438" s="13" t="s">
        <v>90</v>
      </c>
      <c r="AW438" s="13" t="s">
        <v>36</v>
      </c>
      <c r="AX438" s="13" t="s">
        <v>77</v>
      </c>
      <c r="AY438" s="159" t="s">
        <v>358</v>
      </c>
    </row>
    <row r="439" spans="2:51" s="13" customFormat="1" ht="11.25">
      <c r="B439" s="158"/>
      <c r="D439" s="152" t="s">
        <v>368</v>
      </c>
      <c r="E439" s="159" t="s">
        <v>19</v>
      </c>
      <c r="F439" s="160" t="s">
        <v>706</v>
      </c>
      <c r="H439" s="161">
        <v>1.849</v>
      </c>
      <c r="I439" s="162"/>
      <c r="L439" s="158"/>
      <c r="M439" s="163"/>
      <c r="T439" s="164"/>
      <c r="AT439" s="159" t="s">
        <v>368</v>
      </c>
      <c r="AU439" s="159" t="s">
        <v>90</v>
      </c>
      <c r="AV439" s="13" t="s">
        <v>90</v>
      </c>
      <c r="AW439" s="13" t="s">
        <v>36</v>
      </c>
      <c r="AX439" s="13" t="s">
        <v>77</v>
      </c>
      <c r="AY439" s="159" t="s">
        <v>358</v>
      </c>
    </row>
    <row r="440" spans="2:51" s="15" customFormat="1" ht="11.25">
      <c r="B440" s="172"/>
      <c r="D440" s="152" t="s">
        <v>368</v>
      </c>
      <c r="E440" s="173" t="s">
        <v>19</v>
      </c>
      <c r="F440" s="174" t="s">
        <v>416</v>
      </c>
      <c r="H440" s="175">
        <v>33.024000000000001</v>
      </c>
      <c r="I440" s="176"/>
      <c r="L440" s="172"/>
      <c r="M440" s="177"/>
      <c r="T440" s="178"/>
      <c r="AT440" s="173" t="s">
        <v>368</v>
      </c>
      <c r="AU440" s="173" t="s">
        <v>90</v>
      </c>
      <c r="AV440" s="15" t="s">
        <v>97</v>
      </c>
      <c r="AW440" s="15" t="s">
        <v>36</v>
      </c>
      <c r="AX440" s="15" t="s">
        <v>77</v>
      </c>
      <c r="AY440" s="173" t="s">
        <v>358</v>
      </c>
    </row>
    <row r="441" spans="2:51" s="12" customFormat="1" ht="11.25">
      <c r="B441" s="151"/>
      <c r="D441" s="152" t="s">
        <v>368</v>
      </c>
      <c r="E441" s="153" t="s">
        <v>19</v>
      </c>
      <c r="F441" s="154" t="s">
        <v>689</v>
      </c>
      <c r="H441" s="153" t="s">
        <v>19</v>
      </c>
      <c r="I441" s="155"/>
      <c r="L441" s="151"/>
      <c r="M441" s="156"/>
      <c r="T441" s="157"/>
      <c r="AT441" s="153" t="s">
        <v>368</v>
      </c>
      <c r="AU441" s="153" t="s">
        <v>90</v>
      </c>
      <c r="AV441" s="12" t="s">
        <v>84</v>
      </c>
      <c r="AW441" s="12" t="s">
        <v>36</v>
      </c>
      <c r="AX441" s="12" t="s">
        <v>77</v>
      </c>
      <c r="AY441" s="153" t="s">
        <v>358</v>
      </c>
    </row>
    <row r="442" spans="2:51" s="13" customFormat="1" ht="11.25">
      <c r="B442" s="158"/>
      <c r="D442" s="152" t="s">
        <v>368</v>
      </c>
      <c r="E442" s="159" t="s">
        <v>19</v>
      </c>
      <c r="F442" s="160" t="s">
        <v>702</v>
      </c>
      <c r="H442" s="161">
        <v>19.52</v>
      </c>
      <c r="I442" s="162"/>
      <c r="L442" s="158"/>
      <c r="M442" s="163"/>
      <c r="T442" s="164"/>
      <c r="AT442" s="159" t="s">
        <v>368</v>
      </c>
      <c r="AU442" s="159" t="s">
        <v>90</v>
      </c>
      <c r="AV442" s="13" t="s">
        <v>90</v>
      </c>
      <c r="AW442" s="13" t="s">
        <v>36</v>
      </c>
      <c r="AX442" s="13" t="s">
        <v>77</v>
      </c>
      <c r="AY442" s="159" t="s">
        <v>358</v>
      </c>
    </row>
    <row r="443" spans="2:51" s="13" customFormat="1" ht="11.25">
      <c r="B443" s="158"/>
      <c r="D443" s="152" t="s">
        <v>368</v>
      </c>
      <c r="E443" s="159" t="s">
        <v>19</v>
      </c>
      <c r="F443" s="160" t="s">
        <v>703</v>
      </c>
      <c r="H443" s="161">
        <v>3.44</v>
      </c>
      <c r="I443" s="162"/>
      <c r="L443" s="158"/>
      <c r="M443" s="163"/>
      <c r="T443" s="164"/>
      <c r="AT443" s="159" t="s">
        <v>368</v>
      </c>
      <c r="AU443" s="159" t="s">
        <v>90</v>
      </c>
      <c r="AV443" s="13" t="s">
        <v>90</v>
      </c>
      <c r="AW443" s="13" t="s">
        <v>36</v>
      </c>
      <c r="AX443" s="13" t="s">
        <v>77</v>
      </c>
      <c r="AY443" s="159" t="s">
        <v>358</v>
      </c>
    </row>
    <row r="444" spans="2:51" s="13" customFormat="1" ht="11.25">
      <c r="B444" s="158"/>
      <c r="D444" s="152" t="s">
        <v>368</v>
      </c>
      <c r="E444" s="159" t="s">
        <v>19</v>
      </c>
      <c r="F444" s="160" t="s">
        <v>707</v>
      </c>
      <c r="H444" s="161">
        <v>1.84</v>
      </c>
      <c r="I444" s="162"/>
      <c r="L444" s="158"/>
      <c r="M444" s="163"/>
      <c r="T444" s="164"/>
      <c r="AT444" s="159" t="s">
        <v>368</v>
      </c>
      <c r="AU444" s="159" t="s">
        <v>90</v>
      </c>
      <c r="AV444" s="13" t="s">
        <v>90</v>
      </c>
      <c r="AW444" s="13" t="s">
        <v>36</v>
      </c>
      <c r="AX444" s="13" t="s">
        <v>77</v>
      </c>
      <c r="AY444" s="159" t="s">
        <v>358</v>
      </c>
    </row>
    <row r="445" spans="2:51" s="13" customFormat="1" ht="11.25">
      <c r="B445" s="158"/>
      <c r="D445" s="152" t="s">
        <v>368</v>
      </c>
      <c r="E445" s="159" t="s">
        <v>19</v>
      </c>
      <c r="F445" s="160" t="s">
        <v>705</v>
      </c>
      <c r="H445" s="161">
        <v>6.375</v>
      </c>
      <c r="I445" s="162"/>
      <c r="L445" s="158"/>
      <c r="M445" s="163"/>
      <c r="T445" s="164"/>
      <c r="AT445" s="159" t="s">
        <v>368</v>
      </c>
      <c r="AU445" s="159" t="s">
        <v>90</v>
      </c>
      <c r="AV445" s="13" t="s">
        <v>90</v>
      </c>
      <c r="AW445" s="13" t="s">
        <v>36</v>
      </c>
      <c r="AX445" s="13" t="s">
        <v>77</v>
      </c>
      <c r="AY445" s="159" t="s">
        <v>358</v>
      </c>
    </row>
    <row r="446" spans="2:51" s="13" customFormat="1" ht="11.25">
      <c r="B446" s="158"/>
      <c r="D446" s="152" t="s">
        <v>368</v>
      </c>
      <c r="E446" s="159" t="s">
        <v>19</v>
      </c>
      <c r="F446" s="160" t="s">
        <v>706</v>
      </c>
      <c r="H446" s="161">
        <v>1.849</v>
      </c>
      <c r="I446" s="162"/>
      <c r="L446" s="158"/>
      <c r="M446" s="163"/>
      <c r="T446" s="164"/>
      <c r="AT446" s="159" t="s">
        <v>368</v>
      </c>
      <c r="AU446" s="159" t="s">
        <v>90</v>
      </c>
      <c r="AV446" s="13" t="s">
        <v>90</v>
      </c>
      <c r="AW446" s="13" t="s">
        <v>36</v>
      </c>
      <c r="AX446" s="13" t="s">
        <v>77</v>
      </c>
      <c r="AY446" s="159" t="s">
        <v>358</v>
      </c>
    </row>
    <row r="447" spans="2:51" s="15" customFormat="1" ht="11.25">
      <c r="B447" s="172"/>
      <c r="D447" s="152" t="s">
        <v>368</v>
      </c>
      <c r="E447" s="173" t="s">
        <v>19</v>
      </c>
      <c r="F447" s="174" t="s">
        <v>416</v>
      </c>
      <c r="H447" s="175">
        <v>33.024000000000001</v>
      </c>
      <c r="I447" s="176"/>
      <c r="L447" s="172"/>
      <c r="M447" s="177"/>
      <c r="T447" s="178"/>
      <c r="AT447" s="173" t="s">
        <v>368</v>
      </c>
      <c r="AU447" s="173" t="s">
        <v>90</v>
      </c>
      <c r="AV447" s="15" t="s">
        <v>97</v>
      </c>
      <c r="AW447" s="15" t="s">
        <v>36</v>
      </c>
      <c r="AX447" s="15" t="s">
        <v>77</v>
      </c>
      <c r="AY447" s="173" t="s">
        <v>358</v>
      </c>
    </row>
    <row r="448" spans="2:51" s="12" customFormat="1" ht="11.25">
      <c r="B448" s="151"/>
      <c r="D448" s="152" t="s">
        <v>368</v>
      </c>
      <c r="E448" s="153" t="s">
        <v>19</v>
      </c>
      <c r="F448" s="154" t="s">
        <v>690</v>
      </c>
      <c r="H448" s="153" t="s">
        <v>19</v>
      </c>
      <c r="I448" s="155"/>
      <c r="L448" s="151"/>
      <c r="M448" s="156"/>
      <c r="T448" s="157"/>
      <c r="AT448" s="153" t="s">
        <v>368</v>
      </c>
      <c r="AU448" s="153" t="s">
        <v>90</v>
      </c>
      <c r="AV448" s="12" t="s">
        <v>84</v>
      </c>
      <c r="AW448" s="12" t="s">
        <v>36</v>
      </c>
      <c r="AX448" s="12" t="s">
        <v>77</v>
      </c>
      <c r="AY448" s="153" t="s">
        <v>358</v>
      </c>
    </row>
    <row r="449" spans="2:65" s="13" customFormat="1" ht="11.25">
      <c r="B449" s="158"/>
      <c r="D449" s="152" t="s">
        <v>368</v>
      </c>
      <c r="E449" s="159" t="s">
        <v>19</v>
      </c>
      <c r="F449" s="160" t="s">
        <v>708</v>
      </c>
      <c r="H449" s="161">
        <v>7.32</v>
      </c>
      <c r="I449" s="162"/>
      <c r="L449" s="158"/>
      <c r="M449" s="163"/>
      <c r="T449" s="164"/>
      <c r="AT449" s="159" t="s">
        <v>368</v>
      </c>
      <c r="AU449" s="159" t="s">
        <v>90</v>
      </c>
      <c r="AV449" s="13" t="s">
        <v>90</v>
      </c>
      <c r="AW449" s="13" t="s">
        <v>36</v>
      </c>
      <c r="AX449" s="13" t="s">
        <v>77</v>
      </c>
      <c r="AY449" s="159" t="s">
        <v>358</v>
      </c>
    </row>
    <row r="450" spans="2:65" s="13" customFormat="1" ht="11.25">
      <c r="B450" s="158"/>
      <c r="D450" s="152" t="s">
        <v>368</v>
      </c>
      <c r="E450" s="159" t="s">
        <v>19</v>
      </c>
      <c r="F450" s="160" t="s">
        <v>709</v>
      </c>
      <c r="H450" s="161">
        <v>9.1999999999999993</v>
      </c>
      <c r="I450" s="162"/>
      <c r="L450" s="158"/>
      <c r="M450" s="163"/>
      <c r="T450" s="164"/>
      <c r="AT450" s="159" t="s">
        <v>368</v>
      </c>
      <c r="AU450" s="159" t="s">
        <v>90</v>
      </c>
      <c r="AV450" s="13" t="s">
        <v>90</v>
      </c>
      <c r="AW450" s="13" t="s">
        <v>36</v>
      </c>
      <c r="AX450" s="13" t="s">
        <v>77</v>
      </c>
      <c r="AY450" s="159" t="s">
        <v>358</v>
      </c>
    </row>
    <row r="451" spans="2:65" s="13" customFormat="1" ht="11.25">
      <c r="B451" s="158"/>
      <c r="D451" s="152" t="s">
        <v>368</v>
      </c>
      <c r="E451" s="159" t="s">
        <v>19</v>
      </c>
      <c r="F451" s="160" t="s">
        <v>710</v>
      </c>
      <c r="H451" s="161">
        <v>1.26</v>
      </c>
      <c r="I451" s="162"/>
      <c r="L451" s="158"/>
      <c r="M451" s="163"/>
      <c r="T451" s="164"/>
      <c r="AT451" s="159" t="s">
        <v>368</v>
      </c>
      <c r="AU451" s="159" t="s">
        <v>90</v>
      </c>
      <c r="AV451" s="13" t="s">
        <v>90</v>
      </c>
      <c r="AW451" s="13" t="s">
        <v>36</v>
      </c>
      <c r="AX451" s="13" t="s">
        <v>77</v>
      </c>
      <c r="AY451" s="159" t="s">
        <v>358</v>
      </c>
    </row>
    <row r="452" spans="2:65" s="13" customFormat="1" ht="11.25">
      <c r="B452" s="158"/>
      <c r="D452" s="152" t="s">
        <v>368</v>
      </c>
      <c r="E452" s="159" t="s">
        <v>19</v>
      </c>
      <c r="F452" s="160" t="s">
        <v>711</v>
      </c>
      <c r="H452" s="161">
        <v>2.1349999999999998</v>
      </c>
      <c r="I452" s="162"/>
      <c r="L452" s="158"/>
      <c r="M452" s="163"/>
      <c r="T452" s="164"/>
      <c r="AT452" s="159" t="s">
        <v>368</v>
      </c>
      <c r="AU452" s="159" t="s">
        <v>90</v>
      </c>
      <c r="AV452" s="13" t="s">
        <v>90</v>
      </c>
      <c r="AW452" s="13" t="s">
        <v>36</v>
      </c>
      <c r="AX452" s="13" t="s">
        <v>77</v>
      </c>
      <c r="AY452" s="159" t="s">
        <v>358</v>
      </c>
    </row>
    <row r="453" spans="2:65" s="13" customFormat="1" ht="11.25">
      <c r="B453" s="158"/>
      <c r="D453" s="152" t="s">
        <v>368</v>
      </c>
      <c r="E453" s="159" t="s">
        <v>19</v>
      </c>
      <c r="F453" s="160" t="s">
        <v>712</v>
      </c>
      <c r="H453" s="161">
        <v>0.873</v>
      </c>
      <c r="I453" s="162"/>
      <c r="L453" s="158"/>
      <c r="M453" s="163"/>
      <c r="T453" s="164"/>
      <c r="AT453" s="159" t="s">
        <v>368</v>
      </c>
      <c r="AU453" s="159" t="s">
        <v>90</v>
      </c>
      <c r="AV453" s="13" t="s">
        <v>90</v>
      </c>
      <c r="AW453" s="13" t="s">
        <v>36</v>
      </c>
      <c r="AX453" s="13" t="s">
        <v>77</v>
      </c>
      <c r="AY453" s="159" t="s">
        <v>358</v>
      </c>
    </row>
    <row r="454" spans="2:65" s="13" customFormat="1" ht="11.25">
      <c r="B454" s="158"/>
      <c r="D454" s="152" t="s">
        <v>368</v>
      </c>
      <c r="E454" s="159" t="s">
        <v>19</v>
      </c>
      <c r="F454" s="160" t="s">
        <v>713</v>
      </c>
      <c r="H454" s="161">
        <v>3.44</v>
      </c>
      <c r="I454" s="162"/>
      <c r="L454" s="158"/>
      <c r="M454" s="163"/>
      <c r="T454" s="164"/>
      <c r="AT454" s="159" t="s">
        <v>368</v>
      </c>
      <c r="AU454" s="159" t="s">
        <v>90</v>
      </c>
      <c r="AV454" s="13" t="s">
        <v>90</v>
      </c>
      <c r="AW454" s="13" t="s">
        <v>36</v>
      </c>
      <c r="AX454" s="13" t="s">
        <v>77</v>
      </c>
      <c r="AY454" s="159" t="s">
        <v>358</v>
      </c>
    </row>
    <row r="455" spans="2:65" s="15" customFormat="1" ht="11.25">
      <c r="B455" s="172"/>
      <c r="D455" s="152" t="s">
        <v>368</v>
      </c>
      <c r="E455" s="173" t="s">
        <v>19</v>
      </c>
      <c r="F455" s="174" t="s">
        <v>416</v>
      </c>
      <c r="H455" s="175">
        <v>24.228000000000002</v>
      </c>
      <c r="I455" s="176"/>
      <c r="L455" s="172"/>
      <c r="M455" s="177"/>
      <c r="T455" s="178"/>
      <c r="AT455" s="173" t="s">
        <v>368</v>
      </c>
      <c r="AU455" s="173" t="s">
        <v>90</v>
      </c>
      <c r="AV455" s="15" t="s">
        <v>97</v>
      </c>
      <c r="AW455" s="15" t="s">
        <v>36</v>
      </c>
      <c r="AX455" s="15" t="s">
        <v>77</v>
      </c>
      <c r="AY455" s="173" t="s">
        <v>358</v>
      </c>
    </row>
    <row r="456" spans="2:65" s="14" customFormat="1" ht="11.25">
      <c r="B456" s="165"/>
      <c r="D456" s="152" t="s">
        <v>368</v>
      </c>
      <c r="E456" s="166" t="s">
        <v>19</v>
      </c>
      <c r="F456" s="167" t="s">
        <v>371</v>
      </c>
      <c r="H456" s="168">
        <v>90.275999999999996</v>
      </c>
      <c r="I456" s="169"/>
      <c r="L456" s="165"/>
      <c r="M456" s="170"/>
      <c r="T456" s="171"/>
      <c r="AT456" s="166" t="s">
        <v>368</v>
      </c>
      <c r="AU456" s="166" t="s">
        <v>90</v>
      </c>
      <c r="AV456" s="14" t="s">
        <v>364</v>
      </c>
      <c r="AW456" s="14" t="s">
        <v>36</v>
      </c>
      <c r="AX456" s="14" t="s">
        <v>84</v>
      </c>
      <c r="AY456" s="166" t="s">
        <v>358</v>
      </c>
    </row>
    <row r="457" spans="2:65" s="1" customFormat="1" ht="37.9" customHeight="1">
      <c r="B457" s="33"/>
      <c r="C457" s="134" t="s">
        <v>714</v>
      </c>
      <c r="D457" s="134" t="s">
        <v>360</v>
      </c>
      <c r="E457" s="135" t="s">
        <v>715</v>
      </c>
      <c r="F457" s="136" t="s">
        <v>716</v>
      </c>
      <c r="G457" s="137" t="s">
        <v>195</v>
      </c>
      <c r="H457" s="138">
        <v>90.275999999999996</v>
      </c>
      <c r="I457" s="139"/>
      <c r="J457" s="140">
        <f>ROUND(I457*H457,2)</f>
        <v>0</v>
      </c>
      <c r="K457" s="136" t="s">
        <v>363</v>
      </c>
      <c r="L457" s="33"/>
      <c r="M457" s="141" t="s">
        <v>19</v>
      </c>
      <c r="N457" s="142" t="s">
        <v>49</v>
      </c>
      <c r="P457" s="143">
        <f>O457*H457</f>
        <v>0</v>
      </c>
      <c r="Q457" s="143">
        <v>0</v>
      </c>
      <c r="R457" s="143">
        <f>Q457*H457</f>
        <v>0</v>
      </c>
      <c r="S457" s="143">
        <v>0</v>
      </c>
      <c r="T457" s="144">
        <f>S457*H457</f>
        <v>0</v>
      </c>
      <c r="AR457" s="145" t="s">
        <v>364</v>
      </c>
      <c r="AT457" s="145" t="s">
        <v>360</v>
      </c>
      <c r="AU457" s="145" t="s">
        <v>90</v>
      </c>
      <c r="AY457" s="18" t="s">
        <v>358</v>
      </c>
      <c r="BE457" s="146">
        <f>IF(N457="základní",J457,0)</f>
        <v>0</v>
      </c>
      <c r="BF457" s="146">
        <f>IF(N457="snížená",J457,0)</f>
        <v>0</v>
      </c>
      <c r="BG457" s="146">
        <f>IF(N457="zákl. přenesená",J457,0)</f>
        <v>0</v>
      </c>
      <c r="BH457" s="146">
        <f>IF(N457="sníž. přenesená",J457,0)</f>
        <v>0</v>
      </c>
      <c r="BI457" s="146">
        <f>IF(N457="nulová",J457,0)</f>
        <v>0</v>
      </c>
      <c r="BJ457" s="18" t="s">
        <v>90</v>
      </c>
      <c r="BK457" s="146">
        <f>ROUND(I457*H457,2)</f>
        <v>0</v>
      </c>
      <c r="BL457" s="18" t="s">
        <v>364</v>
      </c>
      <c r="BM457" s="145" t="s">
        <v>717</v>
      </c>
    </row>
    <row r="458" spans="2:65" s="1" customFormat="1" ht="11.25">
      <c r="B458" s="33"/>
      <c r="D458" s="147" t="s">
        <v>366</v>
      </c>
      <c r="F458" s="148" t="s">
        <v>718</v>
      </c>
      <c r="I458" s="149"/>
      <c r="L458" s="33"/>
      <c r="M458" s="150"/>
      <c r="T458" s="54"/>
      <c r="AT458" s="18" t="s">
        <v>366</v>
      </c>
      <c r="AU458" s="18" t="s">
        <v>90</v>
      </c>
    </row>
    <row r="459" spans="2:65" s="12" customFormat="1" ht="11.25">
      <c r="B459" s="151"/>
      <c r="D459" s="152" t="s">
        <v>368</v>
      </c>
      <c r="E459" s="153" t="s">
        <v>19</v>
      </c>
      <c r="F459" s="154" t="s">
        <v>683</v>
      </c>
      <c r="H459" s="153" t="s">
        <v>19</v>
      </c>
      <c r="I459" s="155"/>
      <c r="L459" s="151"/>
      <c r="M459" s="156"/>
      <c r="T459" s="157"/>
      <c r="AT459" s="153" t="s">
        <v>368</v>
      </c>
      <c r="AU459" s="153" t="s">
        <v>90</v>
      </c>
      <c r="AV459" s="12" t="s">
        <v>84</v>
      </c>
      <c r="AW459" s="12" t="s">
        <v>36</v>
      </c>
      <c r="AX459" s="12" t="s">
        <v>77</v>
      </c>
      <c r="AY459" s="153" t="s">
        <v>358</v>
      </c>
    </row>
    <row r="460" spans="2:65" s="13" customFormat="1" ht="11.25">
      <c r="B460" s="158"/>
      <c r="D460" s="152" t="s">
        <v>368</v>
      </c>
      <c r="E460" s="159" t="s">
        <v>19</v>
      </c>
      <c r="F460" s="160" t="s">
        <v>702</v>
      </c>
      <c r="H460" s="161">
        <v>19.52</v>
      </c>
      <c r="I460" s="162"/>
      <c r="L460" s="158"/>
      <c r="M460" s="163"/>
      <c r="T460" s="164"/>
      <c r="AT460" s="159" t="s">
        <v>368</v>
      </c>
      <c r="AU460" s="159" t="s">
        <v>90</v>
      </c>
      <c r="AV460" s="13" t="s">
        <v>90</v>
      </c>
      <c r="AW460" s="13" t="s">
        <v>36</v>
      </c>
      <c r="AX460" s="13" t="s">
        <v>77</v>
      </c>
      <c r="AY460" s="159" t="s">
        <v>358</v>
      </c>
    </row>
    <row r="461" spans="2:65" s="13" customFormat="1" ht="11.25">
      <c r="B461" s="158"/>
      <c r="D461" s="152" t="s">
        <v>368</v>
      </c>
      <c r="E461" s="159" t="s">
        <v>19</v>
      </c>
      <c r="F461" s="160" t="s">
        <v>703</v>
      </c>
      <c r="H461" s="161">
        <v>3.44</v>
      </c>
      <c r="I461" s="162"/>
      <c r="L461" s="158"/>
      <c r="M461" s="163"/>
      <c r="T461" s="164"/>
      <c r="AT461" s="159" t="s">
        <v>368</v>
      </c>
      <c r="AU461" s="159" t="s">
        <v>90</v>
      </c>
      <c r="AV461" s="13" t="s">
        <v>90</v>
      </c>
      <c r="AW461" s="13" t="s">
        <v>36</v>
      </c>
      <c r="AX461" s="13" t="s">
        <v>77</v>
      </c>
      <c r="AY461" s="159" t="s">
        <v>358</v>
      </c>
    </row>
    <row r="462" spans="2:65" s="13" customFormat="1" ht="11.25">
      <c r="B462" s="158"/>
      <c r="D462" s="152" t="s">
        <v>368</v>
      </c>
      <c r="E462" s="159" t="s">
        <v>19</v>
      </c>
      <c r="F462" s="160" t="s">
        <v>704</v>
      </c>
      <c r="H462" s="161">
        <v>1.84</v>
      </c>
      <c r="I462" s="162"/>
      <c r="L462" s="158"/>
      <c r="M462" s="163"/>
      <c r="T462" s="164"/>
      <c r="AT462" s="159" t="s">
        <v>368</v>
      </c>
      <c r="AU462" s="159" t="s">
        <v>90</v>
      </c>
      <c r="AV462" s="13" t="s">
        <v>90</v>
      </c>
      <c r="AW462" s="13" t="s">
        <v>36</v>
      </c>
      <c r="AX462" s="13" t="s">
        <v>77</v>
      </c>
      <c r="AY462" s="159" t="s">
        <v>358</v>
      </c>
    </row>
    <row r="463" spans="2:65" s="13" customFormat="1" ht="11.25">
      <c r="B463" s="158"/>
      <c r="D463" s="152" t="s">
        <v>368</v>
      </c>
      <c r="E463" s="159" t="s">
        <v>19</v>
      </c>
      <c r="F463" s="160" t="s">
        <v>705</v>
      </c>
      <c r="H463" s="161">
        <v>6.375</v>
      </c>
      <c r="I463" s="162"/>
      <c r="L463" s="158"/>
      <c r="M463" s="163"/>
      <c r="T463" s="164"/>
      <c r="AT463" s="159" t="s">
        <v>368</v>
      </c>
      <c r="AU463" s="159" t="s">
        <v>90</v>
      </c>
      <c r="AV463" s="13" t="s">
        <v>90</v>
      </c>
      <c r="AW463" s="13" t="s">
        <v>36</v>
      </c>
      <c r="AX463" s="13" t="s">
        <v>77</v>
      </c>
      <c r="AY463" s="159" t="s">
        <v>358</v>
      </c>
    </row>
    <row r="464" spans="2:65" s="13" customFormat="1" ht="11.25">
      <c r="B464" s="158"/>
      <c r="D464" s="152" t="s">
        <v>368</v>
      </c>
      <c r="E464" s="159" t="s">
        <v>19</v>
      </c>
      <c r="F464" s="160" t="s">
        <v>706</v>
      </c>
      <c r="H464" s="161">
        <v>1.849</v>
      </c>
      <c r="I464" s="162"/>
      <c r="L464" s="158"/>
      <c r="M464" s="163"/>
      <c r="T464" s="164"/>
      <c r="AT464" s="159" t="s">
        <v>368</v>
      </c>
      <c r="AU464" s="159" t="s">
        <v>90</v>
      </c>
      <c r="AV464" s="13" t="s">
        <v>90</v>
      </c>
      <c r="AW464" s="13" t="s">
        <v>36</v>
      </c>
      <c r="AX464" s="13" t="s">
        <v>77</v>
      </c>
      <c r="AY464" s="159" t="s">
        <v>358</v>
      </c>
    </row>
    <row r="465" spans="2:51" s="15" customFormat="1" ht="11.25">
      <c r="B465" s="172"/>
      <c r="D465" s="152" t="s">
        <v>368</v>
      </c>
      <c r="E465" s="173" t="s">
        <v>19</v>
      </c>
      <c r="F465" s="174" t="s">
        <v>416</v>
      </c>
      <c r="H465" s="175">
        <v>33.024000000000001</v>
      </c>
      <c r="I465" s="176"/>
      <c r="L465" s="172"/>
      <c r="M465" s="177"/>
      <c r="T465" s="178"/>
      <c r="AT465" s="173" t="s">
        <v>368</v>
      </c>
      <c r="AU465" s="173" t="s">
        <v>90</v>
      </c>
      <c r="AV465" s="15" t="s">
        <v>97</v>
      </c>
      <c r="AW465" s="15" t="s">
        <v>36</v>
      </c>
      <c r="AX465" s="15" t="s">
        <v>77</v>
      </c>
      <c r="AY465" s="173" t="s">
        <v>358</v>
      </c>
    </row>
    <row r="466" spans="2:51" s="12" customFormat="1" ht="11.25">
      <c r="B466" s="151"/>
      <c r="D466" s="152" t="s">
        <v>368</v>
      </c>
      <c r="E466" s="153" t="s">
        <v>19</v>
      </c>
      <c r="F466" s="154" t="s">
        <v>689</v>
      </c>
      <c r="H466" s="153" t="s">
        <v>19</v>
      </c>
      <c r="I466" s="155"/>
      <c r="L466" s="151"/>
      <c r="M466" s="156"/>
      <c r="T466" s="157"/>
      <c r="AT466" s="153" t="s">
        <v>368</v>
      </c>
      <c r="AU466" s="153" t="s">
        <v>90</v>
      </c>
      <c r="AV466" s="12" t="s">
        <v>84</v>
      </c>
      <c r="AW466" s="12" t="s">
        <v>36</v>
      </c>
      <c r="AX466" s="12" t="s">
        <v>77</v>
      </c>
      <c r="AY466" s="153" t="s">
        <v>358</v>
      </c>
    </row>
    <row r="467" spans="2:51" s="13" customFormat="1" ht="11.25">
      <c r="B467" s="158"/>
      <c r="D467" s="152" t="s">
        <v>368</v>
      </c>
      <c r="E467" s="159" t="s">
        <v>19</v>
      </c>
      <c r="F467" s="160" t="s">
        <v>702</v>
      </c>
      <c r="H467" s="161">
        <v>19.52</v>
      </c>
      <c r="I467" s="162"/>
      <c r="L467" s="158"/>
      <c r="M467" s="163"/>
      <c r="T467" s="164"/>
      <c r="AT467" s="159" t="s">
        <v>368</v>
      </c>
      <c r="AU467" s="159" t="s">
        <v>90</v>
      </c>
      <c r="AV467" s="13" t="s">
        <v>90</v>
      </c>
      <c r="AW467" s="13" t="s">
        <v>36</v>
      </c>
      <c r="AX467" s="13" t="s">
        <v>77</v>
      </c>
      <c r="AY467" s="159" t="s">
        <v>358</v>
      </c>
    </row>
    <row r="468" spans="2:51" s="13" customFormat="1" ht="11.25">
      <c r="B468" s="158"/>
      <c r="D468" s="152" t="s">
        <v>368</v>
      </c>
      <c r="E468" s="159" t="s">
        <v>19</v>
      </c>
      <c r="F468" s="160" t="s">
        <v>703</v>
      </c>
      <c r="H468" s="161">
        <v>3.44</v>
      </c>
      <c r="I468" s="162"/>
      <c r="L468" s="158"/>
      <c r="M468" s="163"/>
      <c r="T468" s="164"/>
      <c r="AT468" s="159" t="s">
        <v>368</v>
      </c>
      <c r="AU468" s="159" t="s">
        <v>90</v>
      </c>
      <c r="AV468" s="13" t="s">
        <v>90</v>
      </c>
      <c r="AW468" s="13" t="s">
        <v>36</v>
      </c>
      <c r="AX468" s="13" t="s">
        <v>77</v>
      </c>
      <c r="AY468" s="159" t="s">
        <v>358</v>
      </c>
    </row>
    <row r="469" spans="2:51" s="13" customFormat="1" ht="11.25">
      <c r="B469" s="158"/>
      <c r="D469" s="152" t="s">
        <v>368</v>
      </c>
      <c r="E469" s="159" t="s">
        <v>19</v>
      </c>
      <c r="F469" s="160" t="s">
        <v>707</v>
      </c>
      <c r="H469" s="161">
        <v>1.84</v>
      </c>
      <c r="I469" s="162"/>
      <c r="L469" s="158"/>
      <c r="M469" s="163"/>
      <c r="T469" s="164"/>
      <c r="AT469" s="159" t="s">
        <v>368</v>
      </c>
      <c r="AU469" s="159" t="s">
        <v>90</v>
      </c>
      <c r="AV469" s="13" t="s">
        <v>90</v>
      </c>
      <c r="AW469" s="13" t="s">
        <v>36</v>
      </c>
      <c r="AX469" s="13" t="s">
        <v>77</v>
      </c>
      <c r="AY469" s="159" t="s">
        <v>358</v>
      </c>
    </row>
    <row r="470" spans="2:51" s="13" customFormat="1" ht="11.25">
      <c r="B470" s="158"/>
      <c r="D470" s="152" t="s">
        <v>368</v>
      </c>
      <c r="E470" s="159" t="s">
        <v>19</v>
      </c>
      <c r="F470" s="160" t="s">
        <v>705</v>
      </c>
      <c r="H470" s="161">
        <v>6.375</v>
      </c>
      <c r="I470" s="162"/>
      <c r="L470" s="158"/>
      <c r="M470" s="163"/>
      <c r="T470" s="164"/>
      <c r="AT470" s="159" t="s">
        <v>368</v>
      </c>
      <c r="AU470" s="159" t="s">
        <v>90</v>
      </c>
      <c r="AV470" s="13" t="s">
        <v>90</v>
      </c>
      <c r="AW470" s="13" t="s">
        <v>36</v>
      </c>
      <c r="AX470" s="13" t="s">
        <v>77</v>
      </c>
      <c r="AY470" s="159" t="s">
        <v>358</v>
      </c>
    </row>
    <row r="471" spans="2:51" s="13" customFormat="1" ht="11.25">
      <c r="B471" s="158"/>
      <c r="D471" s="152" t="s">
        <v>368</v>
      </c>
      <c r="E471" s="159" t="s">
        <v>19</v>
      </c>
      <c r="F471" s="160" t="s">
        <v>706</v>
      </c>
      <c r="H471" s="161">
        <v>1.849</v>
      </c>
      <c r="I471" s="162"/>
      <c r="L471" s="158"/>
      <c r="M471" s="163"/>
      <c r="T471" s="164"/>
      <c r="AT471" s="159" t="s">
        <v>368</v>
      </c>
      <c r="AU471" s="159" t="s">
        <v>90</v>
      </c>
      <c r="AV471" s="13" t="s">
        <v>90</v>
      </c>
      <c r="AW471" s="13" t="s">
        <v>36</v>
      </c>
      <c r="AX471" s="13" t="s">
        <v>77</v>
      </c>
      <c r="AY471" s="159" t="s">
        <v>358</v>
      </c>
    </row>
    <row r="472" spans="2:51" s="15" customFormat="1" ht="11.25">
      <c r="B472" s="172"/>
      <c r="D472" s="152" t="s">
        <v>368</v>
      </c>
      <c r="E472" s="173" t="s">
        <v>19</v>
      </c>
      <c r="F472" s="174" t="s">
        <v>416</v>
      </c>
      <c r="H472" s="175">
        <v>33.024000000000001</v>
      </c>
      <c r="I472" s="176"/>
      <c r="L472" s="172"/>
      <c r="M472" s="177"/>
      <c r="T472" s="178"/>
      <c r="AT472" s="173" t="s">
        <v>368</v>
      </c>
      <c r="AU472" s="173" t="s">
        <v>90</v>
      </c>
      <c r="AV472" s="15" t="s">
        <v>97</v>
      </c>
      <c r="AW472" s="15" t="s">
        <v>36</v>
      </c>
      <c r="AX472" s="15" t="s">
        <v>77</v>
      </c>
      <c r="AY472" s="173" t="s">
        <v>358</v>
      </c>
    </row>
    <row r="473" spans="2:51" s="12" customFormat="1" ht="11.25">
      <c r="B473" s="151"/>
      <c r="D473" s="152" t="s">
        <v>368</v>
      </c>
      <c r="E473" s="153" t="s">
        <v>19</v>
      </c>
      <c r="F473" s="154" t="s">
        <v>690</v>
      </c>
      <c r="H473" s="153" t="s">
        <v>19</v>
      </c>
      <c r="I473" s="155"/>
      <c r="L473" s="151"/>
      <c r="M473" s="156"/>
      <c r="T473" s="157"/>
      <c r="AT473" s="153" t="s">
        <v>368</v>
      </c>
      <c r="AU473" s="153" t="s">
        <v>90</v>
      </c>
      <c r="AV473" s="12" t="s">
        <v>84</v>
      </c>
      <c r="AW473" s="12" t="s">
        <v>36</v>
      </c>
      <c r="AX473" s="12" t="s">
        <v>77</v>
      </c>
      <c r="AY473" s="153" t="s">
        <v>358</v>
      </c>
    </row>
    <row r="474" spans="2:51" s="13" customFormat="1" ht="11.25">
      <c r="B474" s="158"/>
      <c r="D474" s="152" t="s">
        <v>368</v>
      </c>
      <c r="E474" s="159" t="s">
        <v>19</v>
      </c>
      <c r="F474" s="160" t="s">
        <v>708</v>
      </c>
      <c r="H474" s="161">
        <v>7.32</v>
      </c>
      <c r="I474" s="162"/>
      <c r="L474" s="158"/>
      <c r="M474" s="163"/>
      <c r="T474" s="164"/>
      <c r="AT474" s="159" t="s">
        <v>368</v>
      </c>
      <c r="AU474" s="159" t="s">
        <v>90</v>
      </c>
      <c r="AV474" s="13" t="s">
        <v>90</v>
      </c>
      <c r="AW474" s="13" t="s">
        <v>36</v>
      </c>
      <c r="AX474" s="13" t="s">
        <v>77</v>
      </c>
      <c r="AY474" s="159" t="s">
        <v>358</v>
      </c>
    </row>
    <row r="475" spans="2:51" s="13" customFormat="1" ht="11.25">
      <c r="B475" s="158"/>
      <c r="D475" s="152" t="s">
        <v>368</v>
      </c>
      <c r="E475" s="159" t="s">
        <v>19</v>
      </c>
      <c r="F475" s="160" t="s">
        <v>709</v>
      </c>
      <c r="H475" s="161">
        <v>9.1999999999999993</v>
      </c>
      <c r="I475" s="162"/>
      <c r="L475" s="158"/>
      <c r="M475" s="163"/>
      <c r="T475" s="164"/>
      <c r="AT475" s="159" t="s">
        <v>368</v>
      </c>
      <c r="AU475" s="159" t="s">
        <v>90</v>
      </c>
      <c r="AV475" s="13" t="s">
        <v>90</v>
      </c>
      <c r="AW475" s="13" t="s">
        <v>36</v>
      </c>
      <c r="AX475" s="13" t="s">
        <v>77</v>
      </c>
      <c r="AY475" s="159" t="s">
        <v>358</v>
      </c>
    </row>
    <row r="476" spans="2:51" s="13" customFormat="1" ht="11.25">
      <c r="B476" s="158"/>
      <c r="D476" s="152" t="s">
        <v>368</v>
      </c>
      <c r="E476" s="159" t="s">
        <v>19</v>
      </c>
      <c r="F476" s="160" t="s">
        <v>710</v>
      </c>
      <c r="H476" s="161">
        <v>1.26</v>
      </c>
      <c r="I476" s="162"/>
      <c r="L476" s="158"/>
      <c r="M476" s="163"/>
      <c r="T476" s="164"/>
      <c r="AT476" s="159" t="s">
        <v>368</v>
      </c>
      <c r="AU476" s="159" t="s">
        <v>90</v>
      </c>
      <c r="AV476" s="13" t="s">
        <v>90</v>
      </c>
      <c r="AW476" s="13" t="s">
        <v>36</v>
      </c>
      <c r="AX476" s="13" t="s">
        <v>77</v>
      </c>
      <c r="AY476" s="159" t="s">
        <v>358</v>
      </c>
    </row>
    <row r="477" spans="2:51" s="13" customFormat="1" ht="11.25">
      <c r="B477" s="158"/>
      <c r="D477" s="152" t="s">
        <v>368</v>
      </c>
      <c r="E477" s="159" t="s">
        <v>19</v>
      </c>
      <c r="F477" s="160" t="s">
        <v>711</v>
      </c>
      <c r="H477" s="161">
        <v>2.1349999999999998</v>
      </c>
      <c r="I477" s="162"/>
      <c r="L477" s="158"/>
      <c r="M477" s="163"/>
      <c r="T477" s="164"/>
      <c r="AT477" s="159" t="s">
        <v>368</v>
      </c>
      <c r="AU477" s="159" t="s">
        <v>90</v>
      </c>
      <c r="AV477" s="13" t="s">
        <v>90</v>
      </c>
      <c r="AW477" s="13" t="s">
        <v>36</v>
      </c>
      <c r="AX477" s="13" t="s">
        <v>77</v>
      </c>
      <c r="AY477" s="159" t="s">
        <v>358</v>
      </c>
    </row>
    <row r="478" spans="2:51" s="13" customFormat="1" ht="11.25">
      <c r="B478" s="158"/>
      <c r="D478" s="152" t="s">
        <v>368</v>
      </c>
      <c r="E478" s="159" t="s">
        <v>19</v>
      </c>
      <c r="F478" s="160" t="s">
        <v>712</v>
      </c>
      <c r="H478" s="161">
        <v>0.873</v>
      </c>
      <c r="I478" s="162"/>
      <c r="L478" s="158"/>
      <c r="M478" s="163"/>
      <c r="T478" s="164"/>
      <c r="AT478" s="159" t="s">
        <v>368</v>
      </c>
      <c r="AU478" s="159" t="s">
        <v>90</v>
      </c>
      <c r="AV478" s="13" t="s">
        <v>90</v>
      </c>
      <c r="AW478" s="13" t="s">
        <v>36</v>
      </c>
      <c r="AX478" s="13" t="s">
        <v>77</v>
      </c>
      <c r="AY478" s="159" t="s">
        <v>358</v>
      </c>
    </row>
    <row r="479" spans="2:51" s="13" customFormat="1" ht="11.25">
      <c r="B479" s="158"/>
      <c r="D479" s="152" t="s">
        <v>368</v>
      </c>
      <c r="E479" s="159" t="s">
        <v>19</v>
      </c>
      <c r="F479" s="160" t="s">
        <v>713</v>
      </c>
      <c r="H479" s="161">
        <v>3.44</v>
      </c>
      <c r="I479" s="162"/>
      <c r="L479" s="158"/>
      <c r="M479" s="163"/>
      <c r="T479" s="164"/>
      <c r="AT479" s="159" t="s">
        <v>368</v>
      </c>
      <c r="AU479" s="159" t="s">
        <v>90</v>
      </c>
      <c r="AV479" s="13" t="s">
        <v>90</v>
      </c>
      <c r="AW479" s="13" t="s">
        <v>36</v>
      </c>
      <c r="AX479" s="13" t="s">
        <v>77</v>
      </c>
      <c r="AY479" s="159" t="s">
        <v>358</v>
      </c>
    </row>
    <row r="480" spans="2:51" s="15" customFormat="1" ht="11.25">
      <c r="B480" s="172"/>
      <c r="D480" s="152" t="s">
        <v>368</v>
      </c>
      <c r="E480" s="173" t="s">
        <v>19</v>
      </c>
      <c r="F480" s="174" t="s">
        <v>416</v>
      </c>
      <c r="H480" s="175">
        <v>24.228000000000002</v>
      </c>
      <c r="I480" s="176"/>
      <c r="L480" s="172"/>
      <c r="M480" s="177"/>
      <c r="T480" s="178"/>
      <c r="AT480" s="173" t="s">
        <v>368</v>
      </c>
      <c r="AU480" s="173" t="s">
        <v>90</v>
      </c>
      <c r="AV480" s="15" t="s">
        <v>97</v>
      </c>
      <c r="AW480" s="15" t="s">
        <v>36</v>
      </c>
      <c r="AX480" s="15" t="s">
        <v>77</v>
      </c>
      <c r="AY480" s="173" t="s">
        <v>358</v>
      </c>
    </row>
    <row r="481" spans="2:65" s="14" customFormat="1" ht="11.25">
      <c r="B481" s="165"/>
      <c r="D481" s="152" t="s">
        <v>368</v>
      </c>
      <c r="E481" s="166" t="s">
        <v>19</v>
      </c>
      <c r="F481" s="167" t="s">
        <v>371</v>
      </c>
      <c r="H481" s="168">
        <v>90.275999999999996</v>
      </c>
      <c r="I481" s="169"/>
      <c r="L481" s="165"/>
      <c r="M481" s="170"/>
      <c r="T481" s="171"/>
      <c r="AT481" s="166" t="s">
        <v>368</v>
      </c>
      <c r="AU481" s="166" t="s">
        <v>90</v>
      </c>
      <c r="AV481" s="14" t="s">
        <v>364</v>
      </c>
      <c r="AW481" s="14" t="s">
        <v>36</v>
      </c>
      <c r="AX481" s="14" t="s">
        <v>84</v>
      </c>
      <c r="AY481" s="166" t="s">
        <v>358</v>
      </c>
    </row>
    <row r="482" spans="2:65" s="1" customFormat="1" ht="33" customHeight="1">
      <c r="B482" s="33"/>
      <c r="C482" s="134" t="s">
        <v>719</v>
      </c>
      <c r="D482" s="134" t="s">
        <v>360</v>
      </c>
      <c r="E482" s="135" t="s">
        <v>720</v>
      </c>
      <c r="F482" s="136" t="s">
        <v>721</v>
      </c>
      <c r="G482" s="137" t="s">
        <v>235</v>
      </c>
      <c r="H482" s="138">
        <v>6</v>
      </c>
      <c r="I482" s="139"/>
      <c r="J482" s="140">
        <f>ROUND(I482*H482,2)</f>
        <v>0</v>
      </c>
      <c r="K482" s="136" t="s">
        <v>363</v>
      </c>
      <c r="L482" s="33"/>
      <c r="M482" s="141" t="s">
        <v>19</v>
      </c>
      <c r="N482" s="142" t="s">
        <v>49</v>
      </c>
      <c r="P482" s="143">
        <f>O482*H482</f>
        <v>0</v>
      </c>
      <c r="Q482" s="143">
        <v>4.4999999999999999E-4</v>
      </c>
      <c r="R482" s="143">
        <f>Q482*H482</f>
        <v>2.7000000000000001E-3</v>
      </c>
      <c r="S482" s="143">
        <v>0</v>
      </c>
      <c r="T482" s="144">
        <f>S482*H482</f>
        <v>0</v>
      </c>
      <c r="AR482" s="145" t="s">
        <v>364</v>
      </c>
      <c r="AT482" s="145" t="s">
        <v>360</v>
      </c>
      <c r="AU482" s="145" t="s">
        <v>90</v>
      </c>
      <c r="AY482" s="18" t="s">
        <v>358</v>
      </c>
      <c r="BE482" s="146">
        <f>IF(N482="základní",J482,0)</f>
        <v>0</v>
      </c>
      <c r="BF482" s="146">
        <f>IF(N482="snížená",J482,0)</f>
        <v>0</v>
      </c>
      <c r="BG482" s="146">
        <f>IF(N482="zákl. přenesená",J482,0)</f>
        <v>0</v>
      </c>
      <c r="BH482" s="146">
        <f>IF(N482="sníž. přenesená",J482,0)</f>
        <v>0</v>
      </c>
      <c r="BI482" s="146">
        <f>IF(N482="nulová",J482,0)</f>
        <v>0</v>
      </c>
      <c r="BJ482" s="18" t="s">
        <v>90</v>
      </c>
      <c r="BK482" s="146">
        <f>ROUND(I482*H482,2)</f>
        <v>0</v>
      </c>
      <c r="BL482" s="18" t="s">
        <v>364</v>
      </c>
      <c r="BM482" s="145" t="s">
        <v>722</v>
      </c>
    </row>
    <row r="483" spans="2:65" s="1" customFormat="1" ht="11.25">
      <c r="B483" s="33"/>
      <c r="D483" s="147" t="s">
        <v>366</v>
      </c>
      <c r="F483" s="148" t="s">
        <v>723</v>
      </c>
      <c r="I483" s="149"/>
      <c r="L483" s="33"/>
      <c r="M483" s="150"/>
      <c r="T483" s="54"/>
      <c r="AT483" s="18" t="s">
        <v>366</v>
      </c>
      <c r="AU483" s="18" t="s">
        <v>90</v>
      </c>
    </row>
    <row r="484" spans="2:65" s="12" customFormat="1" ht="11.25">
      <c r="B484" s="151"/>
      <c r="D484" s="152" t="s">
        <v>368</v>
      </c>
      <c r="E484" s="153" t="s">
        <v>19</v>
      </c>
      <c r="F484" s="154" t="s">
        <v>638</v>
      </c>
      <c r="H484" s="153" t="s">
        <v>19</v>
      </c>
      <c r="I484" s="155"/>
      <c r="L484" s="151"/>
      <c r="M484" s="156"/>
      <c r="T484" s="157"/>
      <c r="AT484" s="153" t="s">
        <v>368</v>
      </c>
      <c r="AU484" s="153" t="s">
        <v>90</v>
      </c>
      <c r="AV484" s="12" t="s">
        <v>84</v>
      </c>
      <c r="AW484" s="12" t="s">
        <v>36</v>
      </c>
      <c r="AX484" s="12" t="s">
        <v>77</v>
      </c>
      <c r="AY484" s="153" t="s">
        <v>358</v>
      </c>
    </row>
    <row r="485" spans="2:65" s="13" customFormat="1" ht="11.25">
      <c r="B485" s="158"/>
      <c r="D485" s="152" t="s">
        <v>368</v>
      </c>
      <c r="E485" s="159" t="s">
        <v>19</v>
      </c>
      <c r="F485" s="160" t="s">
        <v>724</v>
      </c>
      <c r="H485" s="161">
        <v>3</v>
      </c>
      <c r="I485" s="162"/>
      <c r="L485" s="158"/>
      <c r="M485" s="163"/>
      <c r="T485" s="164"/>
      <c r="AT485" s="159" t="s">
        <v>368</v>
      </c>
      <c r="AU485" s="159" t="s">
        <v>90</v>
      </c>
      <c r="AV485" s="13" t="s">
        <v>90</v>
      </c>
      <c r="AW485" s="13" t="s">
        <v>36</v>
      </c>
      <c r="AX485" s="13" t="s">
        <v>77</v>
      </c>
      <c r="AY485" s="159" t="s">
        <v>358</v>
      </c>
    </row>
    <row r="486" spans="2:65" s="13" customFormat="1" ht="11.25">
      <c r="B486" s="158"/>
      <c r="D486" s="152" t="s">
        <v>368</v>
      </c>
      <c r="E486" s="159" t="s">
        <v>19</v>
      </c>
      <c r="F486" s="160" t="s">
        <v>725</v>
      </c>
      <c r="H486" s="161">
        <v>3</v>
      </c>
      <c r="I486" s="162"/>
      <c r="L486" s="158"/>
      <c r="M486" s="163"/>
      <c r="T486" s="164"/>
      <c r="AT486" s="159" t="s">
        <v>368</v>
      </c>
      <c r="AU486" s="159" t="s">
        <v>90</v>
      </c>
      <c r="AV486" s="13" t="s">
        <v>90</v>
      </c>
      <c r="AW486" s="13" t="s">
        <v>36</v>
      </c>
      <c r="AX486" s="13" t="s">
        <v>77</v>
      </c>
      <c r="AY486" s="159" t="s">
        <v>358</v>
      </c>
    </row>
    <row r="487" spans="2:65" s="14" customFormat="1" ht="11.25">
      <c r="B487" s="165"/>
      <c r="D487" s="152" t="s">
        <v>368</v>
      </c>
      <c r="E487" s="166" t="s">
        <v>19</v>
      </c>
      <c r="F487" s="167" t="s">
        <v>371</v>
      </c>
      <c r="H487" s="168">
        <v>6</v>
      </c>
      <c r="I487" s="169"/>
      <c r="L487" s="165"/>
      <c r="M487" s="170"/>
      <c r="T487" s="171"/>
      <c r="AT487" s="166" t="s">
        <v>368</v>
      </c>
      <c r="AU487" s="166" t="s">
        <v>90</v>
      </c>
      <c r="AV487" s="14" t="s">
        <v>364</v>
      </c>
      <c r="AW487" s="14" t="s">
        <v>36</v>
      </c>
      <c r="AX487" s="14" t="s">
        <v>84</v>
      </c>
      <c r="AY487" s="166" t="s">
        <v>358</v>
      </c>
    </row>
    <row r="488" spans="2:65" s="1" customFormat="1" ht="24.2" customHeight="1">
      <c r="B488" s="33"/>
      <c r="C488" s="134" t="s">
        <v>726</v>
      </c>
      <c r="D488" s="134" t="s">
        <v>360</v>
      </c>
      <c r="E488" s="135" t="s">
        <v>727</v>
      </c>
      <c r="F488" s="136" t="s">
        <v>728</v>
      </c>
      <c r="G488" s="137" t="s">
        <v>209</v>
      </c>
      <c r="H488" s="138">
        <v>0.33</v>
      </c>
      <c r="I488" s="139"/>
      <c r="J488" s="140">
        <f>ROUND(I488*H488,2)</f>
        <v>0</v>
      </c>
      <c r="K488" s="136" t="s">
        <v>363</v>
      </c>
      <c r="L488" s="33"/>
      <c r="M488" s="141" t="s">
        <v>19</v>
      </c>
      <c r="N488" s="142" t="s">
        <v>49</v>
      </c>
      <c r="P488" s="143">
        <f>O488*H488</f>
        <v>0</v>
      </c>
      <c r="Q488" s="143">
        <v>2.501876996</v>
      </c>
      <c r="R488" s="143">
        <f>Q488*H488</f>
        <v>0.82561940868000006</v>
      </c>
      <c r="S488" s="143">
        <v>0</v>
      </c>
      <c r="T488" s="144">
        <f>S488*H488</f>
        <v>0</v>
      </c>
      <c r="AR488" s="145" t="s">
        <v>364</v>
      </c>
      <c r="AT488" s="145" t="s">
        <v>360</v>
      </c>
      <c r="AU488" s="145" t="s">
        <v>90</v>
      </c>
      <c r="AY488" s="18" t="s">
        <v>358</v>
      </c>
      <c r="BE488" s="146">
        <f>IF(N488="základní",J488,0)</f>
        <v>0</v>
      </c>
      <c r="BF488" s="146">
        <f>IF(N488="snížená",J488,0)</f>
        <v>0</v>
      </c>
      <c r="BG488" s="146">
        <f>IF(N488="zákl. přenesená",J488,0)</f>
        <v>0</v>
      </c>
      <c r="BH488" s="146">
        <f>IF(N488="sníž. přenesená",J488,0)</f>
        <v>0</v>
      </c>
      <c r="BI488" s="146">
        <f>IF(N488="nulová",J488,0)</f>
        <v>0</v>
      </c>
      <c r="BJ488" s="18" t="s">
        <v>90</v>
      </c>
      <c r="BK488" s="146">
        <f>ROUND(I488*H488,2)</f>
        <v>0</v>
      </c>
      <c r="BL488" s="18" t="s">
        <v>364</v>
      </c>
      <c r="BM488" s="145" t="s">
        <v>729</v>
      </c>
    </row>
    <row r="489" spans="2:65" s="1" customFormat="1" ht="11.25">
      <c r="B489" s="33"/>
      <c r="D489" s="147" t="s">
        <v>366</v>
      </c>
      <c r="F489" s="148" t="s">
        <v>730</v>
      </c>
      <c r="I489" s="149"/>
      <c r="L489" s="33"/>
      <c r="M489" s="150"/>
      <c r="T489" s="54"/>
      <c r="AT489" s="18" t="s">
        <v>366</v>
      </c>
      <c r="AU489" s="18" t="s">
        <v>90</v>
      </c>
    </row>
    <row r="490" spans="2:65" s="12" customFormat="1" ht="11.25">
      <c r="B490" s="151"/>
      <c r="D490" s="152" t="s">
        <v>368</v>
      </c>
      <c r="E490" s="153" t="s">
        <v>19</v>
      </c>
      <c r="F490" s="154" t="s">
        <v>731</v>
      </c>
      <c r="H490" s="153" t="s">
        <v>19</v>
      </c>
      <c r="I490" s="155"/>
      <c r="L490" s="151"/>
      <c r="M490" s="156"/>
      <c r="T490" s="157"/>
      <c r="AT490" s="153" t="s">
        <v>368</v>
      </c>
      <c r="AU490" s="153" t="s">
        <v>90</v>
      </c>
      <c r="AV490" s="12" t="s">
        <v>84</v>
      </c>
      <c r="AW490" s="12" t="s">
        <v>36</v>
      </c>
      <c r="AX490" s="12" t="s">
        <v>77</v>
      </c>
      <c r="AY490" s="153" t="s">
        <v>358</v>
      </c>
    </row>
    <row r="491" spans="2:65" s="13" customFormat="1" ht="11.25">
      <c r="B491" s="158"/>
      <c r="D491" s="152" t="s">
        <v>368</v>
      </c>
      <c r="E491" s="159" t="s">
        <v>19</v>
      </c>
      <c r="F491" s="160" t="s">
        <v>732</v>
      </c>
      <c r="H491" s="161">
        <v>0.33</v>
      </c>
      <c r="I491" s="162"/>
      <c r="L491" s="158"/>
      <c r="M491" s="163"/>
      <c r="T491" s="164"/>
      <c r="AT491" s="159" t="s">
        <v>368</v>
      </c>
      <c r="AU491" s="159" t="s">
        <v>90</v>
      </c>
      <c r="AV491" s="13" t="s">
        <v>90</v>
      </c>
      <c r="AW491" s="13" t="s">
        <v>36</v>
      </c>
      <c r="AX491" s="13" t="s">
        <v>77</v>
      </c>
      <c r="AY491" s="159" t="s">
        <v>358</v>
      </c>
    </row>
    <row r="492" spans="2:65" s="14" customFormat="1" ht="11.25">
      <c r="B492" s="165"/>
      <c r="D492" s="152" t="s">
        <v>368</v>
      </c>
      <c r="E492" s="166" t="s">
        <v>19</v>
      </c>
      <c r="F492" s="167" t="s">
        <v>371</v>
      </c>
      <c r="H492" s="168">
        <v>0.33</v>
      </c>
      <c r="I492" s="169"/>
      <c r="L492" s="165"/>
      <c r="M492" s="170"/>
      <c r="T492" s="171"/>
      <c r="AT492" s="166" t="s">
        <v>368</v>
      </c>
      <c r="AU492" s="166" t="s">
        <v>90</v>
      </c>
      <c r="AV492" s="14" t="s">
        <v>364</v>
      </c>
      <c r="AW492" s="14" t="s">
        <v>36</v>
      </c>
      <c r="AX492" s="14" t="s">
        <v>84</v>
      </c>
      <c r="AY492" s="166" t="s">
        <v>358</v>
      </c>
    </row>
    <row r="493" spans="2:65" s="1" customFormat="1" ht="24.2" customHeight="1">
      <c r="B493" s="33"/>
      <c r="C493" s="134" t="s">
        <v>733</v>
      </c>
      <c r="D493" s="134" t="s">
        <v>360</v>
      </c>
      <c r="E493" s="135" t="s">
        <v>734</v>
      </c>
      <c r="F493" s="136" t="s">
        <v>735</v>
      </c>
      <c r="G493" s="137" t="s">
        <v>195</v>
      </c>
      <c r="H493" s="138">
        <v>3.3</v>
      </c>
      <c r="I493" s="139"/>
      <c r="J493" s="140">
        <f>ROUND(I493*H493,2)</f>
        <v>0</v>
      </c>
      <c r="K493" s="136" t="s">
        <v>363</v>
      </c>
      <c r="L493" s="33"/>
      <c r="M493" s="141" t="s">
        <v>19</v>
      </c>
      <c r="N493" s="142" t="s">
        <v>49</v>
      </c>
      <c r="P493" s="143">
        <f>O493*H493</f>
        <v>0</v>
      </c>
      <c r="Q493" s="143">
        <v>2.7469E-3</v>
      </c>
      <c r="R493" s="143">
        <f>Q493*H493</f>
        <v>9.0647699999999998E-3</v>
      </c>
      <c r="S493" s="143">
        <v>0</v>
      </c>
      <c r="T493" s="144">
        <f>S493*H493</f>
        <v>0</v>
      </c>
      <c r="AR493" s="145" t="s">
        <v>364</v>
      </c>
      <c r="AT493" s="145" t="s">
        <v>360</v>
      </c>
      <c r="AU493" s="145" t="s">
        <v>90</v>
      </c>
      <c r="AY493" s="18" t="s">
        <v>358</v>
      </c>
      <c r="BE493" s="146">
        <f>IF(N493="základní",J493,0)</f>
        <v>0</v>
      </c>
      <c r="BF493" s="146">
        <f>IF(N493="snížená",J493,0)</f>
        <v>0</v>
      </c>
      <c r="BG493" s="146">
        <f>IF(N493="zákl. přenesená",J493,0)</f>
        <v>0</v>
      </c>
      <c r="BH493" s="146">
        <f>IF(N493="sníž. přenesená",J493,0)</f>
        <v>0</v>
      </c>
      <c r="BI493" s="146">
        <f>IF(N493="nulová",J493,0)</f>
        <v>0</v>
      </c>
      <c r="BJ493" s="18" t="s">
        <v>90</v>
      </c>
      <c r="BK493" s="146">
        <f>ROUND(I493*H493,2)</f>
        <v>0</v>
      </c>
      <c r="BL493" s="18" t="s">
        <v>364</v>
      </c>
      <c r="BM493" s="145" t="s">
        <v>736</v>
      </c>
    </row>
    <row r="494" spans="2:65" s="1" customFormat="1" ht="11.25">
      <c r="B494" s="33"/>
      <c r="D494" s="147" t="s">
        <v>366</v>
      </c>
      <c r="F494" s="148" t="s">
        <v>737</v>
      </c>
      <c r="I494" s="149"/>
      <c r="L494" s="33"/>
      <c r="M494" s="150"/>
      <c r="T494" s="54"/>
      <c r="AT494" s="18" t="s">
        <v>366</v>
      </c>
      <c r="AU494" s="18" t="s">
        <v>90</v>
      </c>
    </row>
    <row r="495" spans="2:65" s="12" customFormat="1" ht="11.25">
      <c r="B495" s="151"/>
      <c r="D495" s="152" t="s">
        <v>368</v>
      </c>
      <c r="E495" s="153" t="s">
        <v>19</v>
      </c>
      <c r="F495" s="154" t="s">
        <v>731</v>
      </c>
      <c r="H495" s="153" t="s">
        <v>19</v>
      </c>
      <c r="I495" s="155"/>
      <c r="L495" s="151"/>
      <c r="M495" s="156"/>
      <c r="T495" s="157"/>
      <c r="AT495" s="153" t="s">
        <v>368</v>
      </c>
      <c r="AU495" s="153" t="s">
        <v>90</v>
      </c>
      <c r="AV495" s="12" t="s">
        <v>84</v>
      </c>
      <c r="AW495" s="12" t="s">
        <v>36</v>
      </c>
      <c r="AX495" s="12" t="s">
        <v>77</v>
      </c>
      <c r="AY495" s="153" t="s">
        <v>358</v>
      </c>
    </row>
    <row r="496" spans="2:65" s="13" customFormat="1" ht="11.25">
      <c r="B496" s="158"/>
      <c r="D496" s="152" t="s">
        <v>368</v>
      </c>
      <c r="E496" s="159" t="s">
        <v>19</v>
      </c>
      <c r="F496" s="160" t="s">
        <v>738</v>
      </c>
      <c r="H496" s="161">
        <v>3.3</v>
      </c>
      <c r="I496" s="162"/>
      <c r="L496" s="158"/>
      <c r="M496" s="163"/>
      <c r="T496" s="164"/>
      <c r="AT496" s="159" t="s">
        <v>368</v>
      </c>
      <c r="AU496" s="159" t="s">
        <v>90</v>
      </c>
      <c r="AV496" s="13" t="s">
        <v>90</v>
      </c>
      <c r="AW496" s="13" t="s">
        <v>36</v>
      </c>
      <c r="AX496" s="13" t="s">
        <v>77</v>
      </c>
      <c r="AY496" s="159" t="s">
        <v>358</v>
      </c>
    </row>
    <row r="497" spans="2:65" s="14" customFormat="1" ht="11.25">
      <c r="B497" s="165"/>
      <c r="D497" s="152" t="s">
        <v>368</v>
      </c>
      <c r="E497" s="166" t="s">
        <v>19</v>
      </c>
      <c r="F497" s="167" t="s">
        <v>371</v>
      </c>
      <c r="H497" s="168">
        <v>3.3</v>
      </c>
      <c r="I497" s="169"/>
      <c r="L497" s="165"/>
      <c r="M497" s="170"/>
      <c r="T497" s="171"/>
      <c r="AT497" s="166" t="s">
        <v>368</v>
      </c>
      <c r="AU497" s="166" t="s">
        <v>90</v>
      </c>
      <c r="AV497" s="14" t="s">
        <v>364</v>
      </c>
      <c r="AW497" s="14" t="s">
        <v>36</v>
      </c>
      <c r="AX497" s="14" t="s">
        <v>84</v>
      </c>
      <c r="AY497" s="166" t="s">
        <v>358</v>
      </c>
    </row>
    <row r="498" spans="2:65" s="1" customFormat="1" ht="24.2" customHeight="1">
      <c r="B498" s="33"/>
      <c r="C498" s="134" t="s">
        <v>739</v>
      </c>
      <c r="D498" s="134" t="s">
        <v>360</v>
      </c>
      <c r="E498" s="135" t="s">
        <v>740</v>
      </c>
      <c r="F498" s="136" t="s">
        <v>741</v>
      </c>
      <c r="G498" s="137" t="s">
        <v>195</v>
      </c>
      <c r="H498" s="138">
        <v>3.3</v>
      </c>
      <c r="I498" s="139"/>
      <c r="J498" s="140">
        <f>ROUND(I498*H498,2)</f>
        <v>0</v>
      </c>
      <c r="K498" s="136" t="s">
        <v>363</v>
      </c>
      <c r="L498" s="33"/>
      <c r="M498" s="141" t="s">
        <v>19</v>
      </c>
      <c r="N498" s="142" t="s">
        <v>49</v>
      </c>
      <c r="P498" s="143">
        <f>O498*H498</f>
        <v>0</v>
      </c>
      <c r="Q498" s="143">
        <v>0</v>
      </c>
      <c r="R498" s="143">
        <f>Q498*H498</f>
        <v>0</v>
      </c>
      <c r="S498" s="143">
        <v>0</v>
      </c>
      <c r="T498" s="144">
        <f>S498*H498</f>
        <v>0</v>
      </c>
      <c r="AR498" s="145" t="s">
        <v>364</v>
      </c>
      <c r="AT498" s="145" t="s">
        <v>360</v>
      </c>
      <c r="AU498" s="145" t="s">
        <v>90</v>
      </c>
      <c r="AY498" s="18" t="s">
        <v>358</v>
      </c>
      <c r="BE498" s="146">
        <f>IF(N498="základní",J498,0)</f>
        <v>0</v>
      </c>
      <c r="BF498" s="146">
        <f>IF(N498="snížená",J498,0)</f>
        <v>0</v>
      </c>
      <c r="BG498" s="146">
        <f>IF(N498="zákl. přenesená",J498,0)</f>
        <v>0</v>
      </c>
      <c r="BH498" s="146">
        <f>IF(N498="sníž. přenesená",J498,0)</f>
        <v>0</v>
      </c>
      <c r="BI498" s="146">
        <f>IF(N498="nulová",J498,0)</f>
        <v>0</v>
      </c>
      <c r="BJ498" s="18" t="s">
        <v>90</v>
      </c>
      <c r="BK498" s="146">
        <f>ROUND(I498*H498,2)</f>
        <v>0</v>
      </c>
      <c r="BL498" s="18" t="s">
        <v>364</v>
      </c>
      <c r="BM498" s="145" t="s">
        <v>742</v>
      </c>
    </row>
    <row r="499" spans="2:65" s="1" customFormat="1" ht="11.25">
      <c r="B499" s="33"/>
      <c r="D499" s="147" t="s">
        <v>366</v>
      </c>
      <c r="F499" s="148" t="s">
        <v>743</v>
      </c>
      <c r="I499" s="149"/>
      <c r="L499" s="33"/>
      <c r="M499" s="150"/>
      <c r="T499" s="54"/>
      <c r="AT499" s="18" t="s">
        <v>366</v>
      </c>
      <c r="AU499" s="18" t="s">
        <v>90</v>
      </c>
    </row>
    <row r="500" spans="2:65" s="1" customFormat="1" ht="37.9" customHeight="1">
      <c r="B500" s="33"/>
      <c r="C500" s="134" t="s">
        <v>744</v>
      </c>
      <c r="D500" s="134" t="s">
        <v>360</v>
      </c>
      <c r="E500" s="135" t="s">
        <v>745</v>
      </c>
      <c r="F500" s="136" t="s">
        <v>746</v>
      </c>
      <c r="G500" s="137" t="s">
        <v>443</v>
      </c>
      <c r="H500" s="138">
        <v>4.0490000000000004</v>
      </c>
      <c r="I500" s="139"/>
      <c r="J500" s="140">
        <f>ROUND(I500*H500,2)</f>
        <v>0</v>
      </c>
      <c r="K500" s="136" t="s">
        <v>363</v>
      </c>
      <c r="L500" s="33"/>
      <c r="M500" s="141" t="s">
        <v>19</v>
      </c>
      <c r="N500" s="142" t="s">
        <v>49</v>
      </c>
      <c r="P500" s="143">
        <f>O500*H500</f>
        <v>0</v>
      </c>
      <c r="Q500" s="143">
        <v>1.0463206</v>
      </c>
      <c r="R500" s="143">
        <f>Q500*H500</f>
        <v>4.2365521094000007</v>
      </c>
      <c r="S500" s="143">
        <v>0</v>
      </c>
      <c r="T500" s="144">
        <f>S500*H500</f>
        <v>0</v>
      </c>
      <c r="AR500" s="145" t="s">
        <v>364</v>
      </c>
      <c r="AT500" s="145" t="s">
        <v>360</v>
      </c>
      <c r="AU500" s="145" t="s">
        <v>90</v>
      </c>
      <c r="AY500" s="18" t="s">
        <v>358</v>
      </c>
      <c r="BE500" s="146">
        <f>IF(N500="základní",J500,0)</f>
        <v>0</v>
      </c>
      <c r="BF500" s="146">
        <f>IF(N500="snížená",J500,0)</f>
        <v>0</v>
      </c>
      <c r="BG500" s="146">
        <f>IF(N500="zákl. přenesená",J500,0)</f>
        <v>0</v>
      </c>
      <c r="BH500" s="146">
        <f>IF(N500="sníž. přenesená",J500,0)</f>
        <v>0</v>
      </c>
      <c r="BI500" s="146">
        <f>IF(N500="nulová",J500,0)</f>
        <v>0</v>
      </c>
      <c r="BJ500" s="18" t="s">
        <v>90</v>
      </c>
      <c r="BK500" s="146">
        <f>ROUND(I500*H500,2)</f>
        <v>0</v>
      </c>
      <c r="BL500" s="18" t="s">
        <v>364</v>
      </c>
      <c r="BM500" s="145" t="s">
        <v>747</v>
      </c>
    </row>
    <row r="501" spans="2:65" s="1" customFormat="1" ht="11.25">
      <c r="B501" s="33"/>
      <c r="D501" s="147" t="s">
        <v>366</v>
      </c>
      <c r="F501" s="148" t="s">
        <v>748</v>
      </c>
      <c r="I501" s="149"/>
      <c r="L501" s="33"/>
      <c r="M501" s="150"/>
      <c r="T501" s="54"/>
      <c r="AT501" s="18" t="s">
        <v>366</v>
      </c>
      <c r="AU501" s="18" t="s">
        <v>90</v>
      </c>
    </row>
    <row r="502" spans="2:65" s="12" customFormat="1" ht="11.25">
      <c r="B502" s="151"/>
      <c r="D502" s="152" t="s">
        <v>368</v>
      </c>
      <c r="E502" s="153" t="s">
        <v>19</v>
      </c>
      <c r="F502" s="154" t="s">
        <v>749</v>
      </c>
      <c r="H502" s="153" t="s">
        <v>19</v>
      </c>
      <c r="I502" s="155"/>
      <c r="L502" s="151"/>
      <c r="M502" s="156"/>
      <c r="T502" s="157"/>
      <c r="AT502" s="153" t="s">
        <v>368</v>
      </c>
      <c r="AU502" s="153" t="s">
        <v>90</v>
      </c>
      <c r="AV502" s="12" t="s">
        <v>84</v>
      </c>
      <c r="AW502" s="12" t="s">
        <v>36</v>
      </c>
      <c r="AX502" s="12" t="s">
        <v>77</v>
      </c>
      <c r="AY502" s="153" t="s">
        <v>358</v>
      </c>
    </row>
    <row r="503" spans="2:65" s="13" customFormat="1" ht="11.25">
      <c r="B503" s="158"/>
      <c r="D503" s="152" t="s">
        <v>368</v>
      </c>
      <c r="E503" s="159" t="s">
        <v>19</v>
      </c>
      <c r="F503" s="160" t="s">
        <v>750</v>
      </c>
      <c r="H503" s="161">
        <v>4.0490000000000004</v>
      </c>
      <c r="I503" s="162"/>
      <c r="L503" s="158"/>
      <c r="M503" s="163"/>
      <c r="T503" s="164"/>
      <c r="AT503" s="159" t="s">
        <v>368</v>
      </c>
      <c r="AU503" s="159" t="s">
        <v>90</v>
      </c>
      <c r="AV503" s="13" t="s">
        <v>90</v>
      </c>
      <c r="AW503" s="13" t="s">
        <v>36</v>
      </c>
      <c r="AX503" s="13" t="s">
        <v>77</v>
      </c>
      <c r="AY503" s="159" t="s">
        <v>358</v>
      </c>
    </row>
    <row r="504" spans="2:65" s="14" customFormat="1" ht="11.25">
      <c r="B504" s="165"/>
      <c r="D504" s="152" t="s">
        <v>368</v>
      </c>
      <c r="E504" s="166" t="s">
        <v>19</v>
      </c>
      <c r="F504" s="167" t="s">
        <v>371</v>
      </c>
      <c r="H504" s="168">
        <v>4.0490000000000004</v>
      </c>
      <c r="I504" s="169"/>
      <c r="L504" s="165"/>
      <c r="M504" s="170"/>
      <c r="T504" s="171"/>
      <c r="AT504" s="166" t="s">
        <v>368</v>
      </c>
      <c r="AU504" s="166" t="s">
        <v>90</v>
      </c>
      <c r="AV504" s="14" t="s">
        <v>364</v>
      </c>
      <c r="AW504" s="14" t="s">
        <v>36</v>
      </c>
      <c r="AX504" s="14" t="s">
        <v>84</v>
      </c>
      <c r="AY504" s="166" t="s">
        <v>358</v>
      </c>
    </row>
    <row r="505" spans="2:65" s="1" customFormat="1" ht="37.9" customHeight="1">
      <c r="B505" s="33"/>
      <c r="C505" s="134" t="s">
        <v>751</v>
      </c>
      <c r="D505" s="134" t="s">
        <v>360</v>
      </c>
      <c r="E505" s="135" t="s">
        <v>752</v>
      </c>
      <c r="F505" s="136" t="s">
        <v>753</v>
      </c>
      <c r="G505" s="137" t="s">
        <v>195</v>
      </c>
      <c r="H505" s="138">
        <v>372.87299999999999</v>
      </c>
      <c r="I505" s="139"/>
      <c r="J505" s="140">
        <f>ROUND(I505*H505,2)</f>
        <v>0</v>
      </c>
      <c r="K505" s="136" t="s">
        <v>363</v>
      </c>
      <c r="L505" s="33"/>
      <c r="M505" s="141" t="s">
        <v>19</v>
      </c>
      <c r="N505" s="142" t="s">
        <v>49</v>
      </c>
      <c r="P505" s="143">
        <f>O505*H505</f>
        <v>0</v>
      </c>
      <c r="Q505" s="143">
        <v>0.113955</v>
      </c>
      <c r="R505" s="143">
        <f>Q505*H505</f>
        <v>42.490742714999996</v>
      </c>
      <c r="S505" s="143">
        <v>0</v>
      </c>
      <c r="T505" s="144">
        <f>S505*H505</f>
        <v>0</v>
      </c>
      <c r="AR505" s="145" t="s">
        <v>364</v>
      </c>
      <c r="AT505" s="145" t="s">
        <v>360</v>
      </c>
      <c r="AU505" s="145" t="s">
        <v>90</v>
      </c>
      <c r="AY505" s="18" t="s">
        <v>358</v>
      </c>
      <c r="BE505" s="146">
        <f>IF(N505="základní",J505,0)</f>
        <v>0</v>
      </c>
      <c r="BF505" s="146">
        <f>IF(N505="snížená",J505,0)</f>
        <v>0</v>
      </c>
      <c r="BG505" s="146">
        <f>IF(N505="zákl. přenesená",J505,0)</f>
        <v>0</v>
      </c>
      <c r="BH505" s="146">
        <f>IF(N505="sníž. přenesená",J505,0)</f>
        <v>0</v>
      </c>
      <c r="BI505" s="146">
        <f>IF(N505="nulová",J505,0)</f>
        <v>0</v>
      </c>
      <c r="BJ505" s="18" t="s">
        <v>90</v>
      </c>
      <c r="BK505" s="146">
        <f>ROUND(I505*H505,2)</f>
        <v>0</v>
      </c>
      <c r="BL505" s="18" t="s">
        <v>364</v>
      </c>
      <c r="BM505" s="145" t="s">
        <v>754</v>
      </c>
    </row>
    <row r="506" spans="2:65" s="1" customFormat="1" ht="11.25">
      <c r="B506" s="33"/>
      <c r="D506" s="147" t="s">
        <v>366</v>
      </c>
      <c r="F506" s="148" t="s">
        <v>755</v>
      </c>
      <c r="I506" s="149"/>
      <c r="L506" s="33"/>
      <c r="M506" s="150"/>
      <c r="T506" s="54"/>
      <c r="AT506" s="18" t="s">
        <v>366</v>
      </c>
      <c r="AU506" s="18" t="s">
        <v>90</v>
      </c>
    </row>
    <row r="507" spans="2:65" s="12" customFormat="1" ht="11.25">
      <c r="B507" s="151"/>
      <c r="D507" s="152" t="s">
        <v>368</v>
      </c>
      <c r="E507" s="153" t="s">
        <v>19</v>
      </c>
      <c r="F507" s="154" t="s">
        <v>380</v>
      </c>
      <c r="H507" s="153" t="s">
        <v>19</v>
      </c>
      <c r="I507" s="155"/>
      <c r="L507" s="151"/>
      <c r="M507" s="156"/>
      <c r="T507" s="157"/>
      <c r="AT507" s="153" t="s">
        <v>368</v>
      </c>
      <c r="AU507" s="153" t="s">
        <v>90</v>
      </c>
      <c r="AV507" s="12" t="s">
        <v>84</v>
      </c>
      <c r="AW507" s="12" t="s">
        <v>36</v>
      </c>
      <c r="AX507" s="12" t="s">
        <v>77</v>
      </c>
      <c r="AY507" s="153" t="s">
        <v>358</v>
      </c>
    </row>
    <row r="508" spans="2:65" s="12" customFormat="1" ht="11.25">
      <c r="B508" s="151"/>
      <c r="D508" s="152" t="s">
        <v>368</v>
      </c>
      <c r="E508" s="153" t="s">
        <v>19</v>
      </c>
      <c r="F508" s="154" t="s">
        <v>610</v>
      </c>
      <c r="H508" s="153" t="s">
        <v>19</v>
      </c>
      <c r="I508" s="155"/>
      <c r="L508" s="151"/>
      <c r="M508" s="156"/>
      <c r="T508" s="157"/>
      <c r="AT508" s="153" t="s">
        <v>368</v>
      </c>
      <c r="AU508" s="153" t="s">
        <v>90</v>
      </c>
      <c r="AV508" s="12" t="s">
        <v>84</v>
      </c>
      <c r="AW508" s="12" t="s">
        <v>36</v>
      </c>
      <c r="AX508" s="12" t="s">
        <v>77</v>
      </c>
      <c r="AY508" s="153" t="s">
        <v>358</v>
      </c>
    </row>
    <row r="509" spans="2:65" s="13" customFormat="1" ht="22.5">
      <c r="B509" s="158"/>
      <c r="D509" s="152" t="s">
        <v>368</v>
      </c>
      <c r="E509" s="159" t="s">
        <v>19</v>
      </c>
      <c r="F509" s="160" t="s">
        <v>756</v>
      </c>
      <c r="H509" s="161">
        <v>89.510999999999996</v>
      </c>
      <c r="I509" s="162"/>
      <c r="L509" s="158"/>
      <c r="M509" s="163"/>
      <c r="T509" s="164"/>
      <c r="AT509" s="159" t="s">
        <v>368</v>
      </c>
      <c r="AU509" s="159" t="s">
        <v>90</v>
      </c>
      <c r="AV509" s="13" t="s">
        <v>90</v>
      </c>
      <c r="AW509" s="13" t="s">
        <v>36</v>
      </c>
      <c r="AX509" s="13" t="s">
        <v>77</v>
      </c>
      <c r="AY509" s="159" t="s">
        <v>358</v>
      </c>
    </row>
    <row r="510" spans="2:65" s="12" customFormat="1" ht="11.25">
      <c r="B510" s="151"/>
      <c r="D510" s="152" t="s">
        <v>368</v>
      </c>
      <c r="E510" s="153" t="s">
        <v>19</v>
      </c>
      <c r="F510" s="154" t="s">
        <v>618</v>
      </c>
      <c r="H510" s="153" t="s">
        <v>19</v>
      </c>
      <c r="I510" s="155"/>
      <c r="L510" s="151"/>
      <c r="M510" s="156"/>
      <c r="T510" s="157"/>
      <c r="AT510" s="153" t="s">
        <v>368</v>
      </c>
      <c r="AU510" s="153" t="s">
        <v>90</v>
      </c>
      <c r="AV510" s="12" t="s">
        <v>84</v>
      </c>
      <c r="AW510" s="12" t="s">
        <v>36</v>
      </c>
      <c r="AX510" s="12" t="s">
        <v>77</v>
      </c>
      <c r="AY510" s="153" t="s">
        <v>358</v>
      </c>
    </row>
    <row r="511" spans="2:65" s="13" customFormat="1" ht="33.75">
      <c r="B511" s="158"/>
      <c r="D511" s="152" t="s">
        <v>368</v>
      </c>
      <c r="E511" s="159" t="s">
        <v>19</v>
      </c>
      <c r="F511" s="160" t="s">
        <v>757</v>
      </c>
      <c r="H511" s="161">
        <v>86.010999999999996</v>
      </c>
      <c r="I511" s="162"/>
      <c r="L511" s="158"/>
      <c r="M511" s="163"/>
      <c r="T511" s="164"/>
      <c r="AT511" s="159" t="s">
        <v>368</v>
      </c>
      <c r="AU511" s="159" t="s">
        <v>90</v>
      </c>
      <c r="AV511" s="13" t="s">
        <v>90</v>
      </c>
      <c r="AW511" s="13" t="s">
        <v>36</v>
      </c>
      <c r="AX511" s="13" t="s">
        <v>77</v>
      </c>
      <c r="AY511" s="159" t="s">
        <v>358</v>
      </c>
    </row>
    <row r="512" spans="2:65" s="12" customFormat="1" ht="11.25">
      <c r="B512" s="151"/>
      <c r="D512" s="152" t="s">
        <v>368</v>
      </c>
      <c r="E512" s="153" t="s">
        <v>19</v>
      </c>
      <c r="F512" s="154" t="s">
        <v>603</v>
      </c>
      <c r="H512" s="153" t="s">
        <v>19</v>
      </c>
      <c r="I512" s="155"/>
      <c r="L512" s="151"/>
      <c r="M512" s="156"/>
      <c r="T512" s="157"/>
      <c r="AT512" s="153" t="s">
        <v>368</v>
      </c>
      <c r="AU512" s="153" t="s">
        <v>90</v>
      </c>
      <c r="AV512" s="12" t="s">
        <v>84</v>
      </c>
      <c r="AW512" s="12" t="s">
        <v>36</v>
      </c>
      <c r="AX512" s="12" t="s">
        <v>77</v>
      </c>
      <c r="AY512" s="153" t="s">
        <v>358</v>
      </c>
    </row>
    <row r="513" spans="2:65" s="13" customFormat="1" ht="33.75">
      <c r="B513" s="158"/>
      <c r="D513" s="152" t="s">
        <v>368</v>
      </c>
      <c r="E513" s="159" t="s">
        <v>19</v>
      </c>
      <c r="F513" s="160" t="s">
        <v>758</v>
      </c>
      <c r="H513" s="161">
        <v>197.351</v>
      </c>
      <c r="I513" s="162"/>
      <c r="L513" s="158"/>
      <c r="M513" s="163"/>
      <c r="T513" s="164"/>
      <c r="AT513" s="159" t="s">
        <v>368</v>
      </c>
      <c r="AU513" s="159" t="s">
        <v>90</v>
      </c>
      <c r="AV513" s="13" t="s">
        <v>90</v>
      </c>
      <c r="AW513" s="13" t="s">
        <v>36</v>
      </c>
      <c r="AX513" s="13" t="s">
        <v>77</v>
      </c>
      <c r="AY513" s="159" t="s">
        <v>358</v>
      </c>
    </row>
    <row r="514" spans="2:65" s="14" customFormat="1" ht="11.25">
      <c r="B514" s="165"/>
      <c r="D514" s="152" t="s">
        <v>368</v>
      </c>
      <c r="E514" s="166" t="s">
        <v>19</v>
      </c>
      <c r="F514" s="167" t="s">
        <v>371</v>
      </c>
      <c r="H514" s="168">
        <v>372.87299999999999</v>
      </c>
      <c r="I514" s="169"/>
      <c r="L514" s="165"/>
      <c r="M514" s="170"/>
      <c r="T514" s="171"/>
      <c r="AT514" s="166" t="s">
        <v>368</v>
      </c>
      <c r="AU514" s="166" t="s">
        <v>90</v>
      </c>
      <c r="AV514" s="14" t="s">
        <v>364</v>
      </c>
      <c r="AW514" s="14" t="s">
        <v>36</v>
      </c>
      <c r="AX514" s="14" t="s">
        <v>84</v>
      </c>
      <c r="AY514" s="166" t="s">
        <v>358</v>
      </c>
    </row>
    <row r="515" spans="2:65" s="1" customFormat="1" ht="16.5" customHeight="1">
      <c r="B515" s="33"/>
      <c r="C515" s="134" t="s">
        <v>759</v>
      </c>
      <c r="D515" s="134" t="s">
        <v>360</v>
      </c>
      <c r="E515" s="135" t="s">
        <v>760</v>
      </c>
      <c r="F515" s="136" t="s">
        <v>761</v>
      </c>
      <c r="G515" s="137" t="s">
        <v>209</v>
      </c>
      <c r="H515" s="138">
        <v>1.5</v>
      </c>
      <c r="I515" s="139"/>
      <c r="J515" s="140">
        <f>ROUND(I515*H515,2)</f>
        <v>0</v>
      </c>
      <c r="K515" s="136" t="s">
        <v>363</v>
      </c>
      <c r="L515" s="33"/>
      <c r="M515" s="141" t="s">
        <v>19</v>
      </c>
      <c r="N515" s="142" t="s">
        <v>49</v>
      </c>
      <c r="P515" s="143">
        <f>O515*H515</f>
        <v>0</v>
      </c>
      <c r="Q515" s="143">
        <v>2.6446800000000001</v>
      </c>
      <c r="R515" s="143">
        <f>Q515*H515</f>
        <v>3.9670200000000002</v>
      </c>
      <c r="S515" s="143">
        <v>0</v>
      </c>
      <c r="T515" s="144">
        <f>S515*H515</f>
        <v>0</v>
      </c>
      <c r="AR515" s="145" t="s">
        <v>364</v>
      </c>
      <c r="AT515" s="145" t="s">
        <v>360</v>
      </c>
      <c r="AU515" s="145" t="s">
        <v>90</v>
      </c>
      <c r="AY515" s="18" t="s">
        <v>358</v>
      </c>
      <c r="BE515" s="146">
        <f>IF(N515="základní",J515,0)</f>
        <v>0</v>
      </c>
      <c r="BF515" s="146">
        <f>IF(N515="snížená",J515,0)</f>
        <v>0</v>
      </c>
      <c r="BG515" s="146">
        <f>IF(N515="zákl. přenesená",J515,0)</f>
        <v>0</v>
      </c>
      <c r="BH515" s="146">
        <f>IF(N515="sníž. přenesená",J515,0)</f>
        <v>0</v>
      </c>
      <c r="BI515" s="146">
        <f>IF(N515="nulová",J515,0)</f>
        <v>0</v>
      </c>
      <c r="BJ515" s="18" t="s">
        <v>90</v>
      </c>
      <c r="BK515" s="146">
        <f>ROUND(I515*H515,2)</f>
        <v>0</v>
      </c>
      <c r="BL515" s="18" t="s">
        <v>364</v>
      </c>
      <c r="BM515" s="145" t="s">
        <v>762</v>
      </c>
    </row>
    <row r="516" spans="2:65" s="1" customFormat="1" ht="11.25">
      <c r="B516" s="33"/>
      <c r="D516" s="147" t="s">
        <v>366</v>
      </c>
      <c r="F516" s="148" t="s">
        <v>763</v>
      </c>
      <c r="I516" s="149"/>
      <c r="L516" s="33"/>
      <c r="M516" s="150"/>
      <c r="T516" s="54"/>
      <c r="AT516" s="18" t="s">
        <v>366</v>
      </c>
      <c r="AU516" s="18" t="s">
        <v>90</v>
      </c>
    </row>
    <row r="517" spans="2:65" s="11" customFormat="1" ht="22.9" customHeight="1">
      <c r="B517" s="122"/>
      <c r="D517" s="123" t="s">
        <v>76</v>
      </c>
      <c r="E517" s="132" t="s">
        <v>364</v>
      </c>
      <c r="F517" s="132" t="s">
        <v>764</v>
      </c>
      <c r="I517" s="125"/>
      <c r="J517" s="133">
        <f>BK517</f>
        <v>0</v>
      </c>
      <c r="L517" s="122"/>
      <c r="M517" s="127"/>
      <c r="P517" s="128">
        <f>SUM(P518:P684)</f>
        <v>0</v>
      </c>
      <c r="R517" s="128">
        <f>SUM(R518:R684)</f>
        <v>132.13886913041998</v>
      </c>
      <c r="T517" s="129">
        <f>SUM(T518:T684)</f>
        <v>0</v>
      </c>
      <c r="AR517" s="123" t="s">
        <v>84</v>
      </c>
      <c r="AT517" s="130" t="s">
        <v>76</v>
      </c>
      <c r="AU517" s="130" t="s">
        <v>84</v>
      </c>
      <c r="AY517" s="123" t="s">
        <v>358</v>
      </c>
      <c r="BK517" s="131">
        <f>SUM(BK518:BK684)</f>
        <v>0</v>
      </c>
    </row>
    <row r="518" spans="2:65" s="1" customFormat="1" ht="37.9" customHeight="1">
      <c r="B518" s="33"/>
      <c r="C518" s="134" t="s">
        <v>765</v>
      </c>
      <c r="D518" s="134" t="s">
        <v>360</v>
      </c>
      <c r="E518" s="135" t="s">
        <v>766</v>
      </c>
      <c r="F518" s="136" t="s">
        <v>767</v>
      </c>
      <c r="G518" s="137" t="s">
        <v>504</v>
      </c>
      <c r="H518" s="138">
        <v>110</v>
      </c>
      <c r="I518" s="139"/>
      <c r="J518" s="140">
        <f>ROUND(I518*H518,2)</f>
        <v>0</v>
      </c>
      <c r="K518" s="136" t="s">
        <v>363</v>
      </c>
      <c r="L518" s="33"/>
      <c r="M518" s="141" t="s">
        <v>19</v>
      </c>
      <c r="N518" s="142" t="s">
        <v>49</v>
      </c>
      <c r="P518" s="143">
        <f>O518*H518</f>
        <v>0</v>
      </c>
      <c r="Q518" s="143">
        <v>0.29121239999999998</v>
      </c>
      <c r="R518" s="143">
        <f>Q518*H518</f>
        <v>32.033363999999999</v>
      </c>
      <c r="S518" s="143">
        <v>0</v>
      </c>
      <c r="T518" s="144">
        <f>S518*H518</f>
        <v>0</v>
      </c>
      <c r="AR518" s="145" t="s">
        <v>364</v>
      </c>
      <c r="AT518" s="145" t="s">
        <v>360</v>
      </c>
      <c r="AU518" s="145" t="s">
        <v>90</v>
      </c>
      <c r="AY518" s="18" t="s">
        <v>358</v>
      </c>
      <c r="BE518" s="146">
        <f>IF(N518="základní",J518,0)</f>
        <v>0</v>
      </c>
      <c r="BF518" s="146">
        <f>IF(N518="snížená",J518,0)</f>
        <v>0</v>
      </c>
      <c r="BG518" s="146">
        <f>IF(N518="zákl. přenesená",J518,0)</f>
        <v>0</v>
      </c>
      <c r="BH518" s="146">
        <f>IF(N518="sníž. přenesená",J518,0)</f>
        <v>0</v>
      </c>
      <c r="BI518" s="146">
        <f>IF(N518="nulová",J518,0)</f>
        <v>0</v>
      </c>
      <c r="BJ518" s="18" t="s">
        <v>90</v>
      </c>
      <c r="BK518" s="146">
        <f>ROUND(I518*H518,2)</f>
        <v>0</v>
      </c>
      <c r="BL518" s="18" t="s">
        <v>364</v>
      </c>
      <c r="BM518" s="145" t="s">
        <v>768</v>
      </c>
    </row>
    <row r="519" spans="2:65" s="1" customFormat="1" ht="11.25">
      <c r="B519" s="33"/>
      <c r="D519" s="147" t="s">
        <v>366</v>
      </c>
      <c r="F519" s="148" t="s">
        <v>769</v>
      </c>
      <c r="I519" s="149"/>
      <c r="L519" s="33"/>
      <c r="M519" s="150"/>
      <c r="T519" s="54"/>
      <c r="AT519" s="18" t="s">
        <v>366</v>
      </c>
      <c r="AU519" s="18" t="s">
        <v>90</v>
      </c>
    </row>
    <row r="520" spans="2:65" s="12" customFormat="1" ht="11.25">
      <c r="B520" s="151"/>
      <c r="D520" s="152" t="s">
        <v>368</v>
      </c>
      <c r="E520" s="153" t="s">
        <v>19</v>
      </c>
      <c r="F520" s="154" t="s">
        <v>770</v>
      </c>
      <c r="H520" s="153" t="s">
        <v>19</v>
      </c>
      <c r="I520" s="155"/>
      <c r="L520" s="151"/>
      <c r="M520" s="156"/>
      <c r="T520" s="157"/>
      <c r="AT520" s="153" t="s">
        <v>368</v>
      </c>
      <c r="AU520" s="153" t="s">
        <v>90</v>
      </c>
      <c r="AV520" s="12" t="s">
        <v>84</v>
      </c>
      <c r="AW520" s="12" t="s">
        <v>36</v>
      </c>
      <c r="AX520" s="12" t="s">
        <v>77</v>
      </c>
      <c r="AY520" s="153" t="s">
        <v>358</v>
      </c>
    </row>
    <row r="521" spans="2:65" s="13" customFormat="1" ht="11.25">
      <c r="B521" s="158"/>
      <c r="D521" s="152" t="s">
        <v>368</v>
      </c>
      <c r="E521" s="159" t="s">
        <v>19</v>
      </c>
      <c r="F521" s="160" t="s">
        <v>577</v>
      </c>
      <c r="H521" s="161">
        <v>35</v>
      </c>
      <c r="I521" s="162"/>
      <c r="L521" s="158"/>
      <c r="M521" s="163"/>
      <c r="T521" s="164"/>
      <c r="AT521" s="159" t="s">
        <v>368</v>
      </c>
      <c r="AU521" s="159" t="s">
        <v>90</v>
      </c>
      <c r="AV521" s="13" t="s">
        <v>90</v>
      </c>
      <c r="AW521" s="13" t="s">
        <v>36</v>
      </c>
      <c r="AX521" s="13" t="s">
        <v>77</v>
      </c>
      <c r="AY521" s="159" t="s">
        <v>358</v>
      </c>
    </row>
    <row r="522" spans="2:65" s="12" customFormat="1" ht="11.25">
      <c r="B522" s="151"/>
      <c r="D522" s="152" t="s">
        <v>368</v>
      </c>
      <c r="E522" s="153" t="s">
        <v>19</v>
      </c>
      <c r="F522" s="154" t="s">
        <v>771</v>
      </c>
      <c r="H522" s="153" t="s">
        <v>19</v>
      </c>
      <c r="I522" s="155"/>
      <c r="L522" s="151"/>
      <c r="M522" s="156"/>
      <c r="T522" s="157"/>
      <c r="AT522" s="153" t="s">
        <v>368</v>
      </c>
      <c r="AU522" s="153" t="s">
        <v>90</v>
      </c>
      <c r="AV522" s="12" t="s">
        <v>84</v>
      </c>
      <c r="AW522" s="12" t="s">
        <v>36</v>
      </c>
      <c r="AX522" s="12" t="s">
        <v>77</v>
      </c>
      <c r="AY522" s="153" t="s">
        <v>358</v>
      </c>
    </row>
    <row r="523" spans="2:65" s="13" customFormat="1" ht="11.25">
      <c r="B523" s="158"/>
      <c r="D523" s="152" t="s">
        <v>368</v>
      </c>
      <c r="E523" s="159" t="s">
        <v>19</v>
      </c>
      <c r="F523" s="160" t="s">
        <v>577</v>
      </c>
      <c r="H523" s="161">
        <v>35</v>
      </c>
      <c r="I523" s="162"/>
      <c r="L523" s="158"/>
      <c r="M523" s="163"/>
      <c r="T523" s="164"/>
      <c r="AT523" s="159" t="s">
        <v>368</v>
      </c>
      <c r="AU523" s="159" t="s">
        <v>90</v>
      </c>
      <c r="AV523" s="13" t="s">
        <v>90</v>
      </c>
      <c r="AW523" s="13" t="s">
        <v>36</v>
      </c>
      <c r="AX523" s="13" t="s">
        <v>77</v>
      </c>
      <c r="AY523" s="159" t="s">
        <v>358</v>
      </c>
    </row>
    <row r="524" spans="2:65" s="12" customFormat="1" ht="11.25">
      <c r="B524" s="151"/>
      <c r="D524" s="152" t="s">
        <v>368</v>
      </c>
      <c r="E524" s="153" t="s">
        <v>19</v>
      </c>
      <c r="F524" s="154" t="s">
        <v>772</v>
      </c>
      <c r="H524" s="153" t="s">
        <v>19</v>
      </c>
      <c r="I524" s="155"/>
      <c r="L524" s="151"/>
      <c r="M524" s="156"/>
      <c r="T524" s="157"/>
      <c r="AT524" s="153" t="s">
        <v>368</v>
      </c>
      <c r="AU524" s="153" t="s">
        <v>90</v>
      </c>
      <c r="AV524" s="12" t="s">
        <v>84</v>
      </c>
      <c r="AW524" s="12" t="s">
        <v>36</v>
      </c>
      <c r="AX524" s="12" t="s">
        <v>77</v>
      </c>
      <c r="AY524" s="153" t="s">
        <v>358</v>
      </c>
    </row>
    <row r="525" spans="2:65" s="13" customFormat="1" ht="11.25">
      <c r="B525" s="158"/>
      <c r="D525" s="152" t="s">
        <v>368</v>
      </c>
      <c r="E525" s="159" t="s">
        <v>19</v>
      </c>
      <c r="F525" s="160" t="s">
        <v>612</v>
      </c>
      <c r="H525" s="161">
        <v>40</v>
      </c>
      <c r="I525" s="162"/>
      <c r="L525" s="158"/>
      <c r="M525" s="163"/>
      <c r="T525" s="164"/>
      <c r="AT525" s="159" t="s">
        <v>368</v>
      </c>
      <c r="AU525" s="159" t="s">
        <v>90</v>
      </c>
      <c r="AV525" s="13" t="s">
        <v>90</v>
      </c>
      <c r="AW525" s="13" t="s">
        <v>36</v>
      </c>
      <c r="AX525" s="13" t="s">
        <v>77</v>
      </c>
      <c r="AY525" s="159" t="s">
        <v>358</v>
      </c>
    </row>
    <row r="526" spans="2:65" s="14" customFormat="1" ht="11.25">
      <c r="B526" s="165"/>
      <c r="D526" s="152" t="s">
        <v>368</v>
      </c>
      <c r="E526" s="166" t="s">
        <v>19</v>
      </c>
      <c r="F526" s="167" t="s">
        <v>371</v>
      </c>
      <c r="H526" s="168">
        <v>110</v>
      </c>
      <c r="I526" s="169"/>
      <c r="L526" s="165"/>
      <c r="M526" s="170"/>
      <c r="T526" s="171"/>
      <c r="AT526" s="166" t="s">
        <v>368</v>
      </c>
      <c r="AU526" s="166" t="s">
        <v>90</v>
      </c>
      <c r="AV526" s="14" t="s">
        <v>364</v>
      </c>
      <c r="AW526" s="14" t="s">
        <v>36</v>
      </c>
      <c r="AX526" s="14" t="s">
        <v>84</v>
      </c>
      <c r="AY526" s="166" t="s">
        <v>358</v>
      </c>
    </row>
    <row r="527" spans="2:65" s="1" customFormat="1" ht="16.5" customHeight="1">
      <c r="B527" s="33"/>
      <c r="C527" s="179" t="s">
        <v>773</v>
      </c>
      <c r="D527" s="179" t="s">
        <v>440</v>
      </c>
      <c r="E527" s="180" t="s">
        <v>774</v>
      </c>
      <c r="F527" s="181" t="s">
        <v>775</v>
      </c>
      <c r="G527" s="182" t="s">
        <v>776</v>
      </c>
      <c r="H527" s="183">
        <v>317.98</v>
      </c>
      <c r="I527" s="184"/>
      <c r="J527" s="185">
        <f>ROUND(I527*H527,2)</f>
        <v>0</v>
      </c>
      <c r="K527" s="181" t="s">
        <v>19</v>
      </c>
      <c r="L527" s="186"/>
      <c r="M527" s="187" t="s">
        <v>19</v>
      </c>
      <c r="N527" s="188" t="s">
        <v>49</v>
      </c>
      <c r="P527" s="143">
        <f>O527*H527</f>
        <v>0</v>
      </c>
      <c r="Q527" s="143">
        <v>0</v>
      </c>
      <c r="R527" s="143">
        <f>Q527*H527</f>
        <v>0</v>
      </c>
      <c r="S527" s="143">
        <v>0</v>
      </c>
      <c r="T527" s="144">
        <f>S527*H527</f>
        <v>0</v>
      </c>
      <c r="AR527" s="145" t="s">
        <v>406</v>
      </c>
      <c r="AT527" s="145" t="s">
        <v>440</v>
      </c>
      <c r="AU527" s="145" t="s">
        <v>90</v>
      </c>
      <c r="AY527" s="18" t="s">
        <v>358</v>
      </c>
      <c r="BE527" s="146">
        <f>IF(N527="základní",J527,0)</f>
        <v>0</v>
      </c>
      <c r="BF527" s="146">
        <f>IF(N527="snížená",J527,0)</f>
        <v>0</v>
      </c>
      <c r="BG527" s="146">
        <f>IF(N527="zákl. přenesená",J527,0)</f>
        <v>0</v>
      </c>
      <c r="BH527" s="146">
        <f>IF(N527="sníž. přenesená",J527,0)</f>
        <v>0</v>
      </c>
      <c r="BI527" s="146">
        <f>IF(N527="nulová",J527,0)</f>
        <v>0</v>
      </c>
      <c r="BJ527" s="18" t="s">
        <v>90</v>
      </c>
      <c r="BK527" s="146">
        <f>ROUND(I527*H527,2)</f>
        <v>0</v>
      </c>
      <c r="BL527" s="18" t="s">
        <v>364</v>
      </c>
      <c r="BM527" s="145" t="s">
        <v>777</v>
      </c>
    </row>
    <row r="528" spans="2:65" s="12" customFormat="1" ht="11.25">
      <c r="B528" s="151"/>
      <c r="D528" s="152" t="s">
        <v>368</v>
      </c>
      <c r="E528" s="153" t="s">
        <v>19</v>
      </c>
      <c r="F528" s="154" t="s">
        <v>770</v>
      </c>
      <c r="H528" s="153" t="s">
        <v>19</v>
      </c>
      <c r="I528" s="155"/>
      <c r="L528" s="151"/>
      <c r="M528" s="156"/>
      <c r="T528" s="157"/>
      <c r="AT528" s="153" t="s">
        <v>368</v>
      </c>
      <c r="AU528" s="153" t="s">
        <v>90</v>
      </c>
      <c r="AV528" s="12" t="s">
        <v>84</v>
      </c>
      <c r="AW528" s="12" t="s">
        <v>36</v>
      </c>
      <c r="AX528" s="12" t="s">
        <v>77</v>
      </c>
      <c r="AY528" s="153" t="s">
        <v>358</v>
      </c>
    </row>
    <row r="529" spans="2:65" s="13" customFormat="1" ht="11.25">
      <c r="B529" s="158"/>
      <c r="D529" s="152" t="s">
        <v>368</v>
      </c>
      <c r="E529" s="159" t="s">
        <v>19</v>
      </c>
      <c r="F529" s="160" t="s">
        <v>778</v>
      </c>
      <c r="H529" s="161">
        <v>158.99</v>
      </c>
      <c r="I529" s="162"/>
      <c r="L529" s="158"/>
      <c r="M529" s="163"/>
      <c r="T529" s="164"/>
      <c r="AT529" s="159" t="s">
        <v>368</v>
      </c>
      <c r="AU529" s="159" t="s">
        <v>90</v>
      </c>
      <c r="AV529" s="13" t="s">
        <v>90</v>
      </c>
      <c r="AW529" s="13" t="s">
        <v>36</v>
      </c>
      <c r="AX529" s="13" t="s">
        <v>77</v>
      </c>
      <c r="AY529" s="159" t="s">
        <v>358</v>
      </c>
    </row>
    <row r="530" spans="2:65" s="12" customFormat="1" ht="11.25">
      <c r="B530" s="151"/>
      <c r="D530" s="152" t="s">
        <v>368</v>
      </c>
      <c r="E530" s="153" t="s">
        <v>19</v>
      </c>
      <c r="F530" s="154" t="s">
        <v>771</v>
      </c>
      <c r="H530" s="153" t="s">
        <v>19</v>
      </c>
      <c r="I530" s="155"/>
      <c r="L530" s="151"/>
      <c r="M530" s="156"/>
      <c r="T530" s="157"/>
      <c r="AT530" s="153" t="s">
        <v>368</v>
      </c>
      <c r="AU530" s="153" t="s">
        <v>90</v>
      </c>
      <c r="AV530" s="12" t="s">
        <v>84</v>
      </c>
      <c r="AW530" s="12" t="s">
        <v>36</v>
      </c>
      <c r="AX530" s="12" t="s">
        <v>77</v>
      </c>
      <c r="AY530" s="153" t="s">
        <v>358</v>
      </c>
    </row>
    <row r="531" spans="2:65" s="13" customFormat="1" ht="11.25">
      <c r="B531" s="158"/>
      <c r="D531" s="152" t="s">
        <v>368</v>
      </c>
      <c r="E531" s="159" t="s">
        <v>19</v>
      </c>
      <c r="F531" s="160" t="s">
        <v>778</v>
      </c>
      <c r="H531" s="161">
        <v>158.99</v>
      </c>
      <c r="I531" s="162"/>
      <c r="L531" s="158"/>
      <c r="M531" s="163"/>
      <c r="T531" s="164"/>
      <c r="AT531" s="159" t="s">
        <v>368</v>
      </c>
      <c r="AU531" s="159" t="s">
        <v>90</v>
      </c>
      <c r="AV531" s="13" t="s">
        <v>90</v>
      </c>
      <c r="AW531" s="13" t="s">
        <v>36</v>
      </c>
      <c r="AX531" s="13" t="s">
        <v>77</v>
      </c>
      <c r="AY531" s="159" t="s">
        <v>358</v>
      </c>
    </row>
    <row r="532" spans="2:65" s="14" customFormat="1" ht="11.25">
      <c r="B532" s="165"/>
      <c r="D532" s="152" t="s">
        <v>368</v>
      </c>
      <c r="E532" s="166" t="s">
        <v>19</v>
      </c>
      <c r="F532" s="167" t="s">
        <v>371</v>
      </c>
      <c r="H532" s="168">
        <v>317.98</v>
      </c>
      <c r="I532" s="169"/>
      <c r="L532" s="165"/>
      <c r="M532" s="170"/>
      <c r="T532" s="171"/>
      <c r="AT532" s="166" t="s">
        <v>368</v>
      </c>
      <c r="AU532" s="166" t="s">
        <v>90</v>
      </c>
      <c r="AV532" s="14" t="s">
        <v>364</v>
      </c>
      <c r="AW532" s="14" t="s">
        <v>36</v>
      </c>
      <c r="AX532" s="14" t="s">
        <v>84</v>
      </c>
      <c r="AY532" s="166" t="s">
        <v>358</v>
      </c>
    </row>
    <row r="533" spans="2:65" s="1" customFormat="1" ht="16.5" customHeight="1">
      <c r="B533" s="33"/>
      <c r="C533" s="179" t="s">
        <v>779</v>
      </c>
      <c r="D533" s="179" t="s">
        <v>440</v>
      </c>
      <c r="E533" s="180" t="s">
        <v>780</v>
      </c>
      <c r="F533" s="181" t="s">
        <v>781</v>
      </c>
      <c r="G533" s="182" t="s">
        <v>776</v>
      </c>
      <c r="H533" s="183">
        <v>69.3</v>
      </c>
      <c r="I533" s="184"/>
      <c r="J533" s="185">
        <f>ROUND(I533*H533,2)</f>
        <v>0</v>
      </c>
      <c r="K533" s="181" t="s">
        <v>19</v>
      </c>
      <c r="L533" s="186"/>
      <c r="M533" s="187" t="s">
        <v>19</v>
      </c>
      <c r="N533" s="188" t="s">
        <v>49</v>
      </c>
      <c r="P533" s="143">
        <f>O533*H533</f>
        <v>0</v>
      </c>
      <c r="Q533" s="143">
        <v>0</v>
      </c>
      <c r="R533" s="143">
        <f>Q533*H533</f>
        <v>0</v>
      </c>
      <c r="S533" s="143">
        <v>0</v>
      </c>
      <c r="T533" s="144">
        <f>S533*H533</f>
        <v>0</v>
      </c>
      <c r="AR533" s="145" t="s">
        <v>406</v>
      </c>
      <c r="AT533" s="145" t="s">
        <v>440</v>
      </c>
      <c r="AU533" s="145" t="s">
        <v>90</v>
      </c>
      <c r="AY533" s="18" t="s">
        <v>358</v>
      </c>
      <c r="BE533" s="146">
        <f>IF(N533="základní",J533,0)</f>
        <v>0</v>
      </c>
      <c r="BF533" s="146">
        <f>IF(N533="snížená",J533,0)</f>
        <v>0</v>
      </c>
      <c r="BG533" s="146">
        <f>IF(N533="zákl. přenesená",J533,0)</f>
        <v>0</v>
      </c>
      <c r="BH533" s="146">
        <f>IF(N533="sníž. přenesená",J533,0)</f>
        <v>0</v>
      </c>
      <c r="BI533" s="146">
        <f>IF(N533="nulová",J533,0)</f>
        <v>0</v>
      </c>
      <c r="BJ533" s="18" t="s">
        <v>90</v>
      </c>
      <c r="BK533" s="146">
        <f>ROUND(I533*H533,2)</f>
        <v>0</v>
      </c>
      <c r="BL533" s="18" t="s">
        <v>364</v>
      </c>
      <c r="BM533" s="145" t="s">
        <v>782</v>
      </c>
    </row>
    <row r="534" spans="2:65" s="12" customFormat="1" ht="11.25">
      <c r="B534" s="151"/>
      <c r="D534" s="152" t="s">
        <v>368</v>
      </c>
      <c r="E534" s="153" t="s">
        <v>19</v>
      </c>
      <c r="F534" s="154" t="s">
        <v>770</v>
      </c>
      <c r="H534" s="153" t="s">
        <v>19</v>
      </c>
      <c r="I534" s="155"/>
      <c r="L534" s="151"/>
      <c r="M534" s="156"/>
      <c r="T534" s="157"/>
      <c r="AT534" s="153" t="s">
        <v>368</v>
      </c>
      <c r="AU534" s="153" t="s">
        <v>90</v>
      </c>
      <c r="AV534" s="12" t="s">
        <v>84</v>
      </c>
      <c r="AW534" s="12" t="s">
        <v>36</v>
      </c>
      <c r="AX534" s="12" t="s">
        <v>77</v>
      </c>
      <c r="AY534" s="153" t="s">
        <v>358</v>
      </c>
    </row>
    <row r="535" spans="2:65" s="13" customFormat="1" ht="11.25">
      <c r="B535" s="158"/>
      <c r="D535" s="152" t="s">
        <v>368</v>
      </c>
      <c r="E535" s="159" t="s">
        <v>19</v>
      </c>
      <c r="F535" s="160" t="s">
        <v>783</v>
      </c>
      <c r="H535" s="161">
        <v>34.65</v>
      </c>
      <c r="I535" s="162"/>
      <c r="L535" s="158"/>
      <c r="M535" s="163"/>
      <c r="T535" s="164"/>
      <c r="AT535" s="159" t="s">
        <v>368</v>
      </c>
      <c r="AU535" s="159" t="s">
        <v>90</v>
      </c>
      <c r="AV535" s="13" t="s">
        <v>90</v>
      </c>
      <c r="AW535" s="13" t="s">
        <v>36</v>
      </c>
      <c r="AX535" s="13" t="s">
        <v>77</v>
      </c>
      <c r="AY535" s="159" t="s">
        <v>358</v>
      </c>
    </row>
    <row r="536" spans="2:65" s="12" customFormat="1" ht="11.25">
      <c r="B536" s="151"/>
      <c r="D536" s="152" t="s">
        <v>368</v>
      </c>
      <c r="E536" s="153" t="s">
        <v>19</v>
      </c>
      <c r="F536" s="154" t="s">
        <v>771</v>
      </c>
      <c r="H536" s="153" t="s">
        <v>19</v>
      </c>
      <c r="I536" s="155"/>
      <c r="L536" s="151"/>
      <c r="M536" s="156"/>
      <c r="T536" s="157"/>
      <c r="AT536" s="153" t="s">
        <v>368</v>
      </c>
      <c r="AU536" s="153" t="s">
        <v>90</v>
      </c>
      <c r="AV536" s="12" t="s">
        <v>84</v>
      </c>
      <c r="AW536" s="12" t="s">
        <v>36</v>
      </c>
      <c r="AX536" s="12" t="s">
        <v>77</v>
      </c>
      <c r="AY536" s="153" t="s">
        <v>358</v>
      </c>
    </row>
    <row r="537" spans="2:65" s="13" customFormat="1" ht="11.25">
      <c r="B537" s="158"/>
      <c r="D537" s="152" t="s">
        <v>368</v>
      </c>
      <c r="E537" s="159" t="s">
        <v>19</v>
      </c>
      <c r="F537" s="160" t="s">
        <v>783</v>
      </c>
      <c r="H537" s="161">
        <v>34.65</v>
      </c>
      <c r="I537" s="162"/>
      <c r="L537" s="158"/>
      <c r="M537" s="163"/>
      <c r="T537" s="164"/>
      <c r="AT537" s="159" t="s">
        <v>368</v>
      </c>
      <c r="AU537" s="159" t="s">
        <v>90</v>
      </c>
      <c r="AV537" s="13" t="s">
        <v>90</v>
      </c>
      <c r="AW537" s="13" t="s">
        <v>36</v>
      </c>
      <c r="AX537" s="13" t="s">
        <v>77</v>
      </c>
      <c r="AY537" s="159" t="s">
        <v>358</v>
      </c>
    </row>
    <row r="538" spans="2:65" s="14" customFormat="1" ht="11.25">
      <c r="B538" s="165"/>
      <c r="D538" s="152" t="s">
        <v>368</v>
      </c>
      <c r="E538" s="166" t="s">
        <v>19</v>
      </c>
      <c r="F538" s="167" t="s">
        <v>371</v>
      </c>
      <c r="H538" s="168">
        <v>69.3</v>
      </c>
      <c r="I538" s="169"/>
      <c r="L538" s="165"/>
      <c r="M538" s="170"/>
      <c r="T538" s="171"/>
      <c r="AT538" s="166" t="s">
        <v>368</v>
      </c>
      <c r="AU538" s="166" t="s">
        <v>90</v>
      </c>
      <c r="AV538" s="14" t="s">
        <v>364</v>
      </c>
      <c r="AW538" s="14" t="s">
        <v>36</v>
      </c>
      <c r="AX538" s="14" t="s">
        <v>84</v>
      </c>
      <c r="AY538" s="166" t="s">
        <v>358</v>
      </c>
    </row>
    <row r="539" spans="2:65" s="1" customFormat="1" ht="16.5" customHeight="1">
      <c r="B539" s="33"/>
      <c r="C539" s="179" t="s">
        <v>784</v>
      </c>
      <c r="D539" s="179" t="s">
        <v>440</v>
      </c>
      <c r="E539" s="180" t="s">
        <v>785</v>
      </c>
      <c r="F539" s="181" t="s">
        <v>786</v>
      </c>
      <c r="G539" s="182" t="s">
        <v>776</v>
      </c>
      <c r="H539" s="183">
        <v>39.36</v>
      </c>
      <c r="I539" s="184"/>
      <c r="J539" s="185">
        <f>ROUND(I539*H539,2)</f>
        <v>0</v>
      </c>
      <c r="K539" s="181" t="s">
        <v>19</v>
      </c>
      <c r="L539" s="186"/>
      <c r="M539" s="187" t="s">
        <v>19</v>
      </c>
      <c r="N539" s="188" t="s">
        <v>49</v>
      </c>
      <c r="P539" s="143">
        <f>O539*H539</f>
        <v>0</v>
      </c>
      <c r="Q539" s="143">
        <v>0</v>
      </c>
      <c r="R539" s="143">
        <f>Q539*H539</f>
        <v>0</v>
      </c>
      <c r="S539" s="143">
        <v>0</v>
      </c>
      <c r="T539" s="144">
        <f>S539*H539</f>
        <v>0</v>
      </c>
      <c r="AR539" s="145" t="s">
        <v>406</v>
      </c>
      <c r="AT539" s="145" t="s">
        <v>440</v>
      </c>
      <c r="AU539" s="145" t="s">
        <v>90</v>
      </c>
      <c r="AY539" s="18" t="s">
        <v>358</v>
      </c>
      <c r="BE539" s="146">
        <f>IF(N539="základní",J539,0)</f>
        <v>0</v>
      </c>
      <c r="BF539" s="146">
        <f>IF(N539="snížená",J539,0)</f>
        <v>0</v>
      </c>
      <c r="BG539" s="146">
        <f>IF(N539="zákl. přenesená",J539,0)</f>
        <v>0</v>
      </c>
      <c r="BH539" s="146">
        <f>IF(N539="sníž. přenesená",J539,0)</f>
        <v>0</v>
      </c>
      <c r="BI539" s="146">
        <f>IF(N539="nulová",J539,0)</f>
        <v>0</v>
      </c>
      <c r="BJ539" s="18" t="s">
        <v>90</v>
      </c>
      <c r="BK539" s="146">
        <f>ROUND(I539*H539,2)</f>
        <v>0</v>
      </c>
      <c r="BL539" s="18" t="s">
        <v>364</v>
      </c>
      <c r="BM539" s="145" t="s">
        <v>787</v>
      </c>
    </row>
    <row r="540" spans="2:65" s="12" customFormat="1" ht="11.25">
      <c r="B540" s="151"/>
      <c r="D540" s="152" t="s">
        <v>368</v>
      </c>
      <c r="E540" s="153" t="s">
        <v>19</v>
      </c>
      <c r="F540" s="154" t="s">
        <v>772</v>
      </c>
      <c r="H540" s="153" t="s">
        <v>19</v>
      </c>
      <c r="I540" s="155"/>
      <c r="L540" s="151"/>
      <c r="M540" s="156"/>
      <c r="T540" s="157"/>
      <c r="AT540" s="153" t="s">
        <v>368</v>
      </c>
      <c r="AU540" s="153" t="s">
        <v>90</v>
      </c>
      <c r="AV540" s="12" t="s">
        <v>84</v>
      </c>
      <c r="AW540" s="12" t="s">
        <v>36</v>
      </c>
      <c r="AX540" s="12" t="s">
        <v>77</v>
      </c>
      <c r="AY540" s="153" t="s">
        <v>358</v>
      </c>
    </row>
    <row r="541" spans="2:65" s="13" customFormat="1" ht="11.25">
      <c r="B541" s="158"/>
      <c r="D541" s="152" t="s">
        <v>368</v>
      </c>
      <c r="E541" s="159" t="s">
        <v>19</v>
      </c>
      <c r="F541" s="160" t="s">
        <v>788</v>
      </c>
      <c r="H541" s="161">
        <v>39.36</v>
      </c>
      <c r="I541" s="162"/>
      <c r="L541" s="158"/>
      <c r="M541" s="163"/>
      <c r="T541" s="164"/>
      <c r="AT541" s="159" t="s">
        <v>368</v>
      </c>
      <c r="AU541" s="159" t="s">
        <v>90</v>
      </c>
      <c r="AV541" s="13" t="s">
        <v>90</v>
      </c>
      <c r="AW541" s="13" t="s">
        <v>36</v>
      </c>
      <c r="AX541" s="13" t="s">
        <v>77</v>
      </c>
      <c r="AY541" s="159" t="s">
        <v>358</v>
      </c>
    </row>
    <row r="542" spans="2:65" s="14" customFormat="1" ht="11.25">
      <c r="B542" s="165"/>
      <c r="D542" s="152" t="s">
        <v>368</v>
      </c>
      <c r="E542" s="166" t="s">
        <v>19</v>
      </c>
      <c r="F542" s="167" t="s">
        <v>371</v>
      </c>
      <c r="H542" s="168">
        <v>39.36</v>
      </c>
      <c r="I542" s="169"/>
      <c r="L542" s="165"/>
      <c r="M542" s="170"/>
      <c r="T542" s="171"/>
      <c r="AT542" s="166" t="s">
        <v>368</v>
      </c>
      <c r="AU542" s="166" t="s">
        <v>90</v>
      </c>
      <c r="AV542" s="14" t="s">
        <v>364</v>
      </c>
      <c r="AW542" s="14" t="s">
        <v>36</v>
      </c>
      <c r="AX542" s="14" t="s">
        <v>84</v>
      </c>
      <c r="AY542" s="166" t="s">
        <v>358</v>
      </c>
    </row>
    <row r="543" spans="2:65" s="1" customFormat="1" ht="16.5" customHeight="1">
      <c r="B543" s="33"/>
      <c r="C543" s="179" t="s">
        <v>789</v>
      </c>
      <c r="D543" s="179" t="s">
        <v>440</v>
      </c>
      <c r="E543" s="180" t="s">
        <v>790</v>
      </c>
      <c r="F543" s="181" t="s">
        <v>791</v>
      </c>
      <c r="G543" s="182" t="s">
        <v>776</v>
      </c>
      <c r="H543" s="183">
        <v>180.54</v>
      </c>
      <c r="I543" s="184"/>
      <c r="J543" s="185">
        <f>ROUND(I543*H543,2)</f>
        <v>0</v>
      </c>
      <c r="K543" s="181" t="s">
        <v>19</v>
      </c>
      <c r="L543" s="186"/>
      <c r="M543" s="187" t="s">
        <v>19</v>
      </c>
      <c r="N543" s="188" t="s">
        <v>49</v>
      </c>
      <c r="P543" s="143">
        <f>O543*H543</f>
        <v>0</v>
      </c>
      <c r="Q543" s="143">
        <v>0</v>
      </c>
      <c r="R543" s="143">
        <f>Q543*H543</f>
        <v>0</v>
      </c>
      <c r="S543" s="143">
        <v>0</v>
      </c>
      <c r="T543" s="144">
        <f>S543*H543</f>
        <v>0</v>
      </c>
      <c r="AR543" s="145" t="s">
        <v>406</v>
      </c>
      <c r="AT543" s="145" t="s">
        <v>440</v>
      </c>
      <c r="AU543" s="145" t="s">
        <v>90</v>
      </c>
      <c r="AY543" s="18" t="s">
        <v>358</v>
      </c>
      <c r="BE543" s="146">
        <f>IF(N543="základní",J543,0)</f>
        <v>0</v>
      </c>
      <c r="BF543" s="146">
        <f>IF(N543="snížená",J543,0)</f>
        <v>0</v>
      </c>
      <c r="BG543" s="146">
        <f>IF(N543="zákl. přenesená",J543,0)</f>
        <v>0</v>
      </c>
      <c r="BH543" s="146">
        <f>IF(N543="sníž. přenesená",J543,0)</f>
        <v>0</v>
      </c>
      <c r="BI543" s="146">
        <f>IF(N543="nulová",J543,0)</f>
        <v>0</v>
      </c>
      <c r="BJ543" s="18" t="s">
        <v>90</v>
      </c>
      <c r="BK543" s="146">
        <f>ROUND(I543*H543,2)</f>
        <v>0</v>
      </c>
      <c r="BL543" s="18" t="s">
        <v>364</v>
      </c>
      <c r="BM543" s="145" t="s">
        <v>792</v>
      </c>
    </row>
    <row r="544" spans="2:65" s="12" customFormat="1" ht="11.25">
      <c r="B544" s="151"/>
      <c r="D544" s="152" t="s">
        <v>368</v>
      </c>
      <c r="E544" s="153" t="s">
        <v>19</v>
      </c>
      <c r="F544" s="154" t="s">
        <v>772</v>
      </c>
      <c r="H544" s="153" t="s">
        <v>19</v>
      </c>
      <c r="I544" s="155"/>
      <c r="L544" s="151"/>
      <c r="M544" s="156"/>
      <c r="T544" s="157"/>
      <c r="AT544" s="153" t="s">
        <v>368</v>
      </c>
      <c r="AU544" s="153" t="s">
        <v>90</v>
      </c>
      <c r="AV544" s="12" t="s">
        <v>84</v>
      </c>
      <c r="AW544" s="12" t="s">
        <v>36</v>
      </c>
      <c r="AX544" s="12" t="s">
        <v>77</v>
      </c>
      <c r="AY544" s="153" t="s">
        <v>358</v>
      </c>
    </row>
    <row r="545" spans="2:65" s="13" customFormat="1" ht="11.25">
      <c r="B545" s="158"/>
      <c r="D545" s="152" t="s">
        <v>368</v>
      </c>
      <c r="E545" s="159" t="s">
        <v>19</v>
      </c>
      <c r="F545" s="160" t="s">
        <v>793</v>
      </c>
      <c r="H545" s="161">
        <v>180.54</v>
      </c>
      <c r="I545" s="162"/>
      <c r="L545" s="158"/>
      <c r="M545" s="163"/>
      <c r="T545" s="164"/>
      <c r="AT545" s="159" t="s">
        <v>368</v>
      </c>
      <c r="AU545" s="159" t="s">
        <v>90</v>
      </c>
      <c r="AV545" s="13" t="s">
        <v>90</v>
      </c>
      <c r="AW545" s="13" t="s">
        <v>36</v>
      </c>
      <c r="AX545" s="13" t="s">
        <v>77</v>
      </c>
      <c r="AY545" s="159" t="s">
        <v>358</v>
      </c>
    </row>
    <row r="546" spans="2:65" s="14" customFormat="1" ht="11.25">
      <c r="B546" s="165"/>
      <c r="D546" s="152" t="s">
        <v>368</v>
      </c>
      <c r="E546" s="166" t="s">
        <v>19</v>
      </c>
      <c r="F546" s="167" t="s">
        <v>371</v>
      </c>
      <c r="H546" s="168">
        <v>180.54</v>
      </c>
      <c r="I546" s="169"/>
      <c r="L546" s="165"/>
      <c r="M546" s="170"/>
      <c r="T546" s="171"/>
      <c r="AT546" s="166" t="s">
        <v>368</v>
      </c>
      <c r="AU546" s="166" t="s">
        <v>90</v>
      </c>
      <c r="AV546" s="14" t="s">
        <v>364</v>
      </c>
      <c r="AW546" s="14" t="s">
        <v>36</v>
      </c>
      <c r="AX546" s="14" t="s">
        <v>84</v>
      </c>
      <c r="AY546" s="166" t="s">
        <v>358</v>
      </c>
    </row>
    <row r="547" spans="2:65" s="1" customFormat="1" ht="16.5" customHeight="1">
      <c r="B547" s="33"/>
      <c r="C547" s="134" t="s">
        <v>794</v>
      </c>
      <c r="D547" s="134" t="s">
        <v>360</v>
      </c>
      <c r="E547" s="135" t="s">
        <v>795</v>
      </c>
      <c r="F547" s="136" t="s">
        <v>796</v>
      </c>
      <c r="G547" s="137" t="s">
        <v>504</v>
      </c>
      <c r="H547" s="138">
        <v>2</v>
      </c>
      <c r="I547" s="139"/>
      <c r="J547" s="140">
        <f>ROUND(I547*H547,2)</f>
        <v>0</v>
      </c>
      <c r="K547" s="136" t="s">
        <v>19</v>
      </c>
      <c r="L547" s="33"/>
      <c r="M547" s="141" t="s">
        <v>19</v>
      </c>
      <c r="N547" s="142" t="s">
        <v>49</v>
      </c>
      <c r="P547" s="143">
        <f>O547*H547</f>
        <v>0</v>
      </c>
      <c r="Q547" s="143">
        <v>0</v>
      </c>
      <c r="R547" s="143">
        <f>Q547*H547</f>
        <v>0</v>
      </c>
      <c r="S547" s="143">
        <v>0</v>
      </c>
      <c r="T547" s="144">
        <f>S547*H547</f>
        <v>0</v>
      </c>
      <c r="AR547" s="145" t="s">
        <v>364</v>
      </c>
      <c r="AT547" s="145" t="s">
        <v>360</v>
      </c>
      <c r="AU547" s="145" t="s">
        <v>90</v>
      </c>
      <c r="AY547" s="18" t="s">
        <v>358</v>
      </c>
      <c r="BE547" s="146">
        <f>IF(N547="základní",J547,0)</f>
        <v>0</v>
      </c>
      <c r="BF547" s="146">
        <f>IF(N547="snížená",J547,0)</f>
        <v>0</v>
      </c>
      <c r="BG547" s="146">
        <f>IF(N547="zákl. přenesená",J547,0)</f>
        <v>0</v>
      </c>
      <c r="BH547" s="146">
        <f>IF(N547="sníž. přenesená",J547,0)</f>
        <v>0</v>
      </c>
      <c r="BI547" s="146">
        <f>IF(N547="nulová",J547,0)</f>
        <v>0</v>
      </c>
      <c r="BJ547" s="18" t="s">
        <v>90</v>
      </c>
      <c r="BK547" s="146">
        <f>ROUND(I547*H547,2)</f>
        <v>0</v>
      </c>
      <c r="BL547" s="18" t="s">
        <v>364</v>
      </c>
      <c r="BM547" s="145" t="s">
        <v>797</v>
      </c>
    </row>
    <row r="548" spans="2:65" s="12" customFormat="1" ht="11.25">
      <c r="B548" s="151"/>
      <c r="D548" s="152" t="s">
        <v>368</v>
      </c>
      <c r="E548" s="153" t="s">
        <v>19</v>
      </c>
      <c r="F548" s="154" t="s">
        <v>770</v>
      </c>
      <c r="H548" s="153" t="s">
        <v>19</v>
      </c>
      <c r="I548" s="155"/>
      <c r="L548" s="151"/>
      <c r="M548" s="156"/>
      <c r="T548" s="157"/>
      <c r="AT548" s="153" t="s">
        <v>368</v>
      </c>
      <c r="AU548" s="153" t="s">
        <v>90</v>
      </c>
      <c r="AV548" s="12" t="s">
        <v>84</v>
      </c>
      <c r="AW548" s="12" t="s">
        <v>36</v>
      </c>
      <c r="AX548" s="12" t="s">
        <v>77</v>
      </c>
      <c r="AY548" s="153" t="s">
        <v>358</v>
      </c>
    </row>
    <row r="549" spans="2:65" s="13" customFormat="1" ht="11.25">
      <c r="B549" s="158"/>
      <c r="D549" s="152" t="s">
        <v>368</v>
      </c>
      <c r="E549" s="159" t="s">
        <v>19</v>
      </c>
      <c r="F549" s="160" t="s">
        <v>84</v>
      </c>
      <c r="H549" s="161">
        <v>1</v>
      </c>
      <c r="I549" s="162"/>
      <c r="L549" s="158"/>
      <c r="M549" s="163"/>
      <c r="T549" s="164"/>
      <c r="AT549" s="159" t="s">
        <v>368</v>
      </c>
      <c r="AU549" s="159" t="s">
        <v>90</v>
      </c>
      <c r="AV549" s="13" t="s">
        <v>90</v>
      </c>
      <c r="AW549" s="13" t="s">
        <v>36</v>
      </c>
      <c r="AX549" s="13" t="s">
        <v>77</v>
      </c>
      <c r="AY549" s="159" t="s">
        <v>358</v>
      </c>
    </row>
    <row r="550" spans="2:65" s="12" customFormat="1" ht="11.25">
      <c r="B550" s="151"/>
      <c r="D550" s="152" t="s">
        <v>368</v>
      </c>
      <c r="E550" s="153" t="s">
        <v>19</v>
      </c>
      <c r="F550" s="154" t="s">
        <v>771</v>
      </c>
      <c r="H550" s="153" t="s">
        <v>19</v>
      </c>
      <c r="I550" s="155"/>
      <c r="L550" s="151"/>
      <c r="M550" s="156"/>
      <c r="T550" s="157"/>
      <c r="AT550" s="153" t="s">
        <v>368</v>
      </c>
      <c r="AU550" s="153" t="s">
        <v>90</v>
      </c>
      <c r="AV550" s="12" t="s">
        <v>84</v>
      </c>
      <c r="AW550" s="12" t="s">
        <v>36</v>
      </c>
      <c r="AX550" s="12" t="s">
        <v>77</v>
      </c>
      <c r="AY550" s="153" t="s">
        <v>358</v>
      </c>
    </row>
    <row r="551" spans="2:65" s="13" customFormat="1" ht="11.25">
      <c r="B551" s="158"/>
      <c r="D551" s="152" t="s">
        <v>368</v>
      </c>
      <c r="E551" s="159" t="s">
        <v>19</v>
      </c>
      <c r="F551" s="160" t="s">
        <v>84</v>
      </c>
      <c r="H551" s="161">
        <v>1</v>
      </c>
      <c r="I551" s="162"/>
      <c r="L551" s="158"/>
      <c r="M551" s="163"/>
      <c r="T551" s="164"/>
      <c r="AT551" s="159" t="s">
        <v>368</v>
      </c>
      <c r="AU551" s="159" t="s">
        <v>90</v>
      </c>
      <c r="AV551" s="13" t="s">
        <v>90</v>
      </c>
      <c r="AW551" s="13" t="s">
        <v>36</v>
      </c>
      <c r="AX551" s="13" t="s">
        <v>77</v>
      </c>
      <c r="AY551" s="159" t="s">
        <v>358</v>
      </c>
    </row>
    <row r="552" spans="2:65" s="14" customFormat="1" ht="11.25">
      <c r="B552" s="165"/>
      <c r="D552" s="152" t="s">
        <v>368</v>
      </c>
      <c r="E552" s="166" t="s">
        <v>19</v>
      </c>
      <c r="F552" s="167" t="s">
        <v>371</v>
      </c>
      <c r="H552" s="168">
        <v>2</v>
      </c>
      <c r="I552" s="169"/>
      <c r="L552" s="165"/>
      <c r="M552" s="170"/>
      <c r="T552" s="171"/>
      <c r="AT552" s="166" t="s">
        <v>368</v>
      </c>
      <c r="AU552" s="166" t="s">
        <v>90</v>
      </c>
      <c r="AV552" s="14" t="s">
        <v>364</v>
      </c>
      <c r="AW552" s="14" t="s">
        <v>36</v>
      </c>
      <c r="AX552" s="14" t="s">
        <v>84</v>
      </c>
      <c r="AY552" s="166" t="s">
        <v>358</v>
      </c>
    </row>
    <row r="553" spans="2:65" s="1" customFormat="1" ht="21.75" customHeight="1">
      <c r="B553" s="33"/>
      <c r="C553" s="134" t="s">
        <v>798</v>
      </c>
      <c r="D553" s="134" t="s">
        <v>360</v>
      </c>
      <c r="E553" s="135" t="s">
        <v>799</v>
      </c>
      <c r="F553" s="136" t="s">
        <v>800</v>
      </c>
      <c r="G553" s="137" t="s">
        <v>504</v>
      </c>
      <c r="H553" s="138">
        <v>1</v>
      </c>
      <c r="I553" s="139"/>
      <c r="J553" s="140">
        <f>ROUND(I553*H553,2)</f>
        <v>0</v>
      </c>
      <c r="K553" s="136" t="s">
        <v>19</v>
      </c>
      <c r="L553" s="33"/>
      <c r="M553" s="141" t="s">
        <v>19</v>
      </c>
      <c r="N553" s="142" t="s">
        <v>49</v>
      </c>
      <c r="P553" s="143">
        <f>O553*H553</f>
        <v>0</v>
      </c>
      <c r="Q553" s="143">
        <v>0</v>
      </c>
      <c r="R553" s="143">
        <f>Q553*H553</f>
        <v>0</v>
      </c>
      <c r="S553" s="143">
        <v>0</v>
      </c>
      <c r="T553" s="144">
        <f>S553*H553</f>
        <v>0</v>
      </c>
      <c r="AR553" s="145" t="s">
        <v>364</v>
      </c>
      <c r="AT553" s="145" t="s">
        <v>360</v>
      </c>
      <c r="AU553" s="145" t="s">
        <v>90</v>
      </c>
      <c r="AY553" s="18" t="s">
        <v>358</v>
      </c>
      <c r="BE553" s="146">
        <f>IF(N553="základní",J553,0)</f>
        <v>0</v>
      </c>
      <c r="BF553" s="146">
        <f>IF(N553="snížená",J553,0)</f>
        <v>0</v>
      </c>
      <c r="BG553" s="146">
        <f>IF(N553="zákl. přenesená",J553,0)</f>
        <v>0</v>
      </c>
      <c r="BH553" s="146">
        <f>IF(N553="sníž. přenesená",J553,0)</f>
        <v>0</v>
      </c>
      <c r="BI553" s="146">
        <f>IF(N553="nulová",J553,0)</f>
        <v>0</v>
      </c>
      <c r="BJ553" s="18" t="s">
        <v>90</v>
      </c>
      <c r="BK553" s="146">
        <f>ROUND(I553*H553,2)</f>
        <v>0</v>
      </c>
      <c r="BL553" s="18" t="s">
        <v>364</v>
      </c>
      <c r="BM553" s="145" t="s">
        <v>801</v>
      </c>
    </row>
    <row r="554" spans="2:65" s="12" customFormat="1" ht="11.25">
      <c r="B554" s="151"/>
      <c r="D554" s="152" t="s">
        <v>368</v>
      </c>
      <c r="E554" s="153" t="s">
        <v>19</v>
      </c>
      <c r="F554" s="154" t="s">
        <v>772</v>
      </c>
      <c r="H554" s="153" t="s">
        <v>19</v>
      </c>
      <c r="I554" s="155"/>
      <c r="L554" s="151"/>
      <c r="M554" s="156"/>
      <c r="T554" s="157"/>
      <c r="AT554" s="153" t="s">
        <v>368</v>
      </c>
      <c r="AU554" s="153" t="s">
        <v>90</v>
      </c>
      <c r="AV554" s="12" t="s">
        <v>84</v>
      </c>
      <c r="AW554" s="12" t="s">
        <v>36</v>
      </c>
      <c r="AX554" s="12" t="s">
        <v>77</v>
      </c>
      <c r="AY554" s="153" t="s">
        <v>358</v>
      </c>
    </row>
    <row r="555" spans="2:65" s="13" customFormat="1" ht="11.25">
      <c r="B555" s="158"/>
      <c r="D555" s="152" t="s">
        <v>368</v>
      </c>
      <c r="E555" s="159" t="s">
        <v>19</v>
      </c>
      <c r="F555" s="160" t="s">
        <v>84</v>
      </c>
      <c r="H555" s="161">
        <v>1</v>
      </c>
      <c r="I555" s="162"/>
      <c r="L555" s="158"/>
      <c r="M555" s="163"/>
      <c r="T555" s="164"/>
      <c r="AT555" s="159" t="s">
        <v>368</v>
      </c>
      <c r="AU555" s="159" t="s">
        <v>90</v>
      </c>
      <c r="AV555" s="13" t="s">
        <v>90</v>
      </c>
      <c r="AW555" s="13" t="s">
        <v>36</v>
      </c>
      <c r="AX555" s="13" t="s">
        <v>77</v>
      </c>
      <c r="AY555" s="159" t="s">
        <v>358</v>
      </c>
    </row>
    <row r="556" spans="2:65" s="14" customFormat="1" ht="11.25">
      <c r="B556" s="165"/>
      <c r="D556" s="152" t="s">
        <v>368</v>
      </c>
      <c r="E556" s="166" t="s">
        <v>19</v>
      </c>
      <c r="F556" s="167" t="s">
        <v>371</v>
      </c>
      <c r="H556" s="168">
        <v>1</v>
      </c>
      <c r="I556" s="169"/>
      <c r="L556" s="165"/>
      <c r="M556" s="170"/>
      <c r="T556" s="171"/>
      <c r="AT556" s="166" t="s">
        <v>368</v>
      </c>
      <c r="AU556" s="166" t="s">
        <v>90</v>
      </c>
      <c r="AV556" s="14" t="s">
        <v>364</v>
      </c>
      <c r="AW556" s="14" t="s">
        <v>36</v>
      </c>
      <c r="AX556" s="14" t="s">
        <v>84</v>
      </c>
      <c r="AY556" s="166" t="s">
        <v>358</v>
      </c>
    </row>
    <row r="557" spans="2:65" s="1" customFormat="1" ht="49.15" customHeight="1">
      <c r="B557" s="33"/>
      <c r="C557" s="134" t="s">
        <v>802</v>
      </c>
      <c r="D557" s="134" t="s">
        <v>360</v>
      </c>
      <c r="E557" s="135" t="s">
        <v>803</v>
      </c>
      <c r="F557" s="136" t="s">
        <v>804</v>
      </c>
      <c r="G557" s="137" t="s">
        <v>209</v>
      </c>
      <c r="H557" s="138">
        <v>1.48</v>
      </c>
      <c r="I557" s="139"/>
      <c r="J557" s="140">
        <f>ROUND(I557*H557,2)</f>
        <v>0</v>
      </c>
      <c r="K557" s="136" t="s">
        <v>363</v>
      </c>
      <c r="L557" s="33"/>
      <c r="M557" s="141" t="s">
        <v>19</v>
      </c>
      <c r="N557" s="142" t="s">
        <v>49</v>
      </c>
      <c r="P557" s="143">
        <f>O557*H557</f>
        <v>0</v>
      </c>
      <c r="Q557" s="143">
        <v>2.5020099999999998</v>
      </c>
      <c r="R557" s="143">
        <f>Q557*H557</f>
        <v>3.7029747999999998</v>
      </c>
      <c r="S557" s="143">
        <v>0</v>
      </c>
      <c r="T557" s="144">
        <f>S557*H557</f>
        <v>0</v>
      </c>
      <c r="AR557" s="145" t="s">
        <v>364</v>
      </c>
      <c r="AT557" s="145" t="s">
        <v>360</v>
      </c>
      <c r="AU557" s="145" t="s">
        <v>90</v>
      </c>
      <c r="AY557" s="18" t="s">
        <v>358</v>
      </c>
      <c r="BE557" s="146">
        <f>IF(N557="základní",J557,0)</f>
        <v>0</v>
      </c>
      <c r="BF557" s="146">
        <f>IF(N557="snížená",J557,0)</f>
        <v>0</v>
      </c>
      <c r="BG557" s="146">
        <f>IF(N557="zákl. přenesená",J557,0)</f>
        <v>0</v>
      </c>
      <c r="BH557" s="146">
        <f>IF(N557="sníž. přenesená",J557,0)</f>
        <v>0</v>
      </c>
      <c r="BI557" s="146">
        <f>IF(N557="nulová",J557,0)</f>
        <v>0</v>
      </c>
      <c r="BJ557" s="18" t="s">
        <v>90</v>
      </c>
      <c r="BK557" s="146">
        <f>ROUND(I557*H557,2)</f>
        <v>0</v>
      </c>
      <c r="BL557" s="18" t="s">
        <v>364</v>
      </c>
      <c r="BM557" s="145" t="s">
        <v>805</v>
      </c>
    </row>
    <row r="558" spans="2:65" s="1" customFormat="1" ht="11.25">
      <c r="B558" s="33"/>
      <c r="D558" s="147" t="s">
        <v>366</v>
      </c>
      <c r="F558" s="148" t="s">
        <v>806</v>
      </c>
      <c r="I558" s="149"/>
      <c r="L558" s="33"/>
      <c r="M558" s="150"/>
      <c r="T558" s="54"/>
      <c r="AT558" s="18" t="s">
        <v>366</v>
      </c>
      <c r="AU558" s="18" t="s">
        <v>90</v>
      </c>
    </row>
    <row r="559" spans="2:65" s="12" customFormat="1" ht="11.25">
      <c r="B559" s="151"/>
      <c r="D559" s="152" t="s">
        <v>368</v>
      </c>
      <c r="E559" s="153" t="s">
        <v>19</v>
      </c>
      <c r="F559" s="154" t="s">
        <v>485</v>
      </c>
      <c r="H559" s="153" t="s">
        <v>19</v>
      </c>
      <c r="I559" s="155"/>
      <c r="L559" s="151"/>
      <c r="M559" s="156"/>
      <c r="T559" s="157"/>
      <c r="AT559" s="153" t="s">
        <v>368</v>
      </c>
      <c r="AU559" s="153" t="s">
        <v>90</v>
      </c>
      <c r="AV559" s="12" t="s">
        <v>84</v>
      </c>
      <c r="AW559" s="12" t="s">
        <v>36</v>
      </c>
      <c r="AX559" s="12" t="s">
        <v>77</v>
      </c>
      <c r="AY559" s="153" t="s">
        <v>358</v>
      </c>
    </row>
    <row r="560" spans="2:65" s="12" customFormat="1" ht="11.25">
      <c r="B560" s="151"/>
      <c r="D560" s="152" t="s">
        <v>368</v>
      </c>
      <c r="E560" s="153" t="s">
        <v>19</v>
      </c>
      <c r="F560" s="154" t="s">
        <v>807</v>
      </c>
      <c r="H560" s="153" t="s">
        <v>19</v>
      </c>
      <c r="I560" s="155"/>
      <c r="L560" s="151"/>
      <c r="M560" s="156"/>
      <c r="T560" s="157"/>
      <c r="AT560" s="153" t="s">
        <v>368</v>
      </c>
      <c r="AU560" s="153" t="s">
        <v>90</v>
      </c>
      <c r="AV560" s="12" t="s">
        <v>84</v>
      </c>
      <c r="AW560" s="12" t="s">
        <v>36</v>
      </c>
      <c r="AX560" s="12" t="s">
        <v>77</v>
      </c>
      <c r="AY560" s="153" t="s">
        <v>358</v>
      </c>
    </row>
    <row r="561" spans="2:65" s="12" customFormat="1" ht="11.25">
      <c r="B561" s="151"/>
      <c r="D561" s="152" t="s">
        <v>368</v>
      </c>
      <c r="E561" s="153" t="s">
        <v>19</v>
      </c>
      <c r="F561" s="154" t="s">
        <v>380</v>
      </c>
      <c r="H561" s="153" t="s">
        <v>19</v>
      </c>
      <c r="I561" s="155"/>
      <c r="L561" s="151"/>
      <c r="M561" s="156"/>
      <c r="T561" s="157"/>
      <c r="AT561" s="153" t="s">
        <v>368</v>
      </c>
      <c r="AU561" s="153" t="s">
        <v>90</v>
      </c>
      <c r="AV561" s="12" t="s">
        <v>84</v>
      </c>
      <c r="AW561" s="12" t="s">
        <v>36</v>
      </c>
      <c r="AX561" s="12" t="s">
        <v>77</v>
      </c>
      <c r="AY561" s="153" t="s">
        <v>358</v>
      </c>
    </row>
    <row r="562" spans="2:65" s="12" customFormat="1" ht="11.25">
      <c r="B562" s="151"/>
      <c r="D562" s="152" t="s">
        <v>368</v>
      </c>
      <c r="E562" s="153" t="s">
        <v>19</v>
      </c>
      <c r="F562" s="154" t="s">
        <v>588</v>
      </c>
      <c r="H562" s="153" t="s">
        <v>19</v>
      </c>
      <c r="I562" s="155"/>
      <c r="L562" s="151"/>
      <c r="M562" s="156"/>
      <c r="T562" s="157"/>
      <c r="AT562" s="153" t="s">
        <v>368</v>
      </c>
      <c r="AU562" s="153" t="s">
        <v>90</v>
      </c>
      <c r="AV562" s="12" t="s">
        <v>84</v>
      </c>
      <c r="AW562" s="12" t="s">
        <v>36</v>
      </c>
      <c r="AX562" s="12" t="s">
        <v>77</v>
      </c>
      <c r="AY562" s="153" t="s">
        <v>358</v>
      </c>
    </row>
    <row r="563" spans="2:65" s="12" customFormat="1" ht="11.25">
      <c r="B563" s="151"/>
      <c r="D563" s="152" t="s">
        <v>368</v>
      </c>
      <c r="E563" s="153" t="s">
        <v>19</v>
      </c>
      <c r="F563" s="154" t="s">
        <v>808</v>
      </c>
      <c r="H563" s="153" t="s">
        <v>19</v>
      </c>
      <c r="I563" s="155"/>
      <c r="L563" s="151"/>
      <c r="M563" s="156"/>
      <c r="T563" s="157"/>
      <c r="AT563" s="153" t="s">
        <v>368</v>
      </c>
      <c r="AU563" s="153" t="s">
        <v>90</v>
      </c>
      <c r="AV563" s="12" t="s">
        <v>84</v>
      </c>
      <c r="AW563" s="12" t="s">
        <v>36</v>
      </c>
      <c r="AX563" s="12" t="s">
        <v>77</v>
      </c>
      <c r="AY563" s="153" t="s">
        <v>358</v>
      </c>
    </row>
    <row r="564" spans="2:65" s="13" customFormat="1" ht="11.25">
      <c r="B564" s="158"/>
      <c r="D564" s="152" t="s">
        <v>368</v>
      </c>
      <c r="E564" s="159" t="s">
        <v>19</v>
      </c>
      <c r="F564" s="160" t="s">
        <v>809</v>
      </c>
      <c r="H564" s="161">
        <v>1.48</v>
      </c>
      <c r="I564" s="162"/>
      <c r="L564" s="158"/>
      <c r="M564" s="163"/>
      <c r="T564" s="164"/>
      <c r="AT564" s="159" t="s">
        <v>368</v>
      </c>
      <c r="AU564" s="159" t="s">
        <v>90</v>
      </c>
      <c r="AV564" s="13" t="s">
        <v>90</v>
      </c>
      <c r="AW564" s="13" t="s">
        <v>36</v>
      </c>
      <c r="AX564" s="13" t="s">
        <v>77</v>
      </c>
      <c r="AY564" s="159" t="s">
        <v>358</v>
      </c>
    </row>
    <row r="565" spans="2:65" s="14" customFormat="1" ht="11.25">
      <c r="B565" s="165"/>
      <c r="D565" s="152" t="s">
        <v>368</v>
      </c>
      <c r="E565" s="166" t="s">
        <v>19</v>
      </c>
      <c r="F565" s="167" t="s">
        <v>371</v>
      </c>
      <c r="H565" s="168">
        <v>1.48</v>
      </c>
      <c r="I565" s="169"/>
      <c r="L565" s="165"/>
      <c r="M565" s="170"/>
      <c r="T565" s="171"/>
      <c r="AT565" s="166" t="s">
        <v>368</v>
      </c>
      <c r="AU565" s="166" t="s">
        <v>90</v>
      </c>
      <c r="AV565" s="14" t="s">
        <v>364</v>
      </c>
      <c r="AW565" s="14" t="s">
        <v>36</v>
      </c>
      <c r="AX565" s="14" t="s">
        <v>84</v>
      </c>
      <c r="AY565" s="166" t="s">
        <v>358</v>
      </c>
    </row>
    <row r="566" spans="2:65" s="1" customFormat="1" ht="37.9" customHeight="1">
      <c r="B566" s="33"/>
      <c r="C566" s="134" t="s">
        <v>810</v>
      </c>
      <c r="D566" s="134" t="s">
        <v>360</v>
      </c>
      <c r="E566" s="135" t="s">
        <v>811</v>
      </c>
      <c r="F566" s="136" t="s">
        <v>812</v>
      </c>
      <c r="G566" s="137" t="s">
        <v>195</v>
      </c>
      <c r="H566" s="138">
        <v>7.0960000000000001</v>
      </c>
      <c r="I566" s="139"/>
      <c r="J566" s="140">
        <f>ROUND(I566*H566,2)</f>
        <v>0</v>
      </c>
      <c r="K566" s="136" t="s">
        <v>363</v>
      </c>
      <c r="L566" s="33"/>
      <c r="M566" s="141" t="s">
        <v>19</v>
      </c>
      <c r="N566" s="142" t="s">
        <v>49</v>
      </c>
      <c r="P566" s="143">
        <f>O566*H566</f>
        <v>0</v>
      </c>
      <c r="Q566" s="143">
        <v>5.3261999999999997E-3</v>
      </c>
      <c r="R566" s="143">
        <f>Q566*H566</f>
        <v>3.7794715199999995E-2</v>
      </c>
      <c r="S566" s="143">
        <v>0</v>
      </c>
      <c r="T566" s="144">
        <f>S566*H566</f>
        <v>0</v>
      </c>
      <c r="AR566" s="145" t="s">
        <v>364</v>
      </c>
      <c r="AT566" s="145" t="s">
        <v>360</v>
      </c>
      <c r="AU566" s="145" t="s">
        <v>90</v>
      </c>
      <c r="AY566" s="18" t="s">
        <v>358</v>
      </c>
      <c r="BE566" s="146">
        <f>IF(N566="základní",J566,0)</f>
        <v>0</v>
      </c>
      <c r="BF566" s="146">
        <f>IF(N566="snížená",J566,0)</f>
        <v>0</v>
      </c>
      <c r="BG566" s="146">
        <f>IF(N566="zákl. přenesená",J566,0)</f>
        <v>0</v>
      </c>
      <c r="BH566" s="146">
        <f>IF(N566="sníž. přenesená",J566,0)</f>
        <v>0</v>
      </c>
      <c r="BI566" s="146">
        <f>IF(N566="nulová",J566,0)</f>
        <v>0</v>
      </c>
      <c r="BJ566" s="18" t="s">
        <v>90</v>
      </c>
      <c r="BK566" s="146">
        <f>ROUND(I566*H566,2)</f>
        <v>0</v>
      </c>
      <c r="BL566" s="18" t="s">
        <v>364</v>
      </c>
      <c r="BM566" s="145" t="s">
        <v>813</v>
      </c>
    </row>
    <row r="567" spans="2:65" s="1" customFormat="1" ht="11.25">
      <c r="B567" s="33"/>
      <c r="D567" s="147" t="s">
        <v>366</v>
      </c>
      <c r="F567" s="148" t="s">
        <v>814</v>
      </c>
      <c r="I567" s="149"/>
      <c r="L567" s="33"/>
      <c r="M567" s="150"/>
      <c r="T567" s="54"/>
      <c r="AT567" s="18" t="s">
        <v>366</v>
      </c>
      <c r="AU567" s="18" t="s">
        <v>90</v>
      </c>
    </row>
    <row r="568" spans="2:65" s="12" customFormat="1" ht="11.25">
      <c r="B568" s="151"/>
      <c r="D568" s="152" t="s">
        <v>368</v>
      </c>
      <c r="E568" s="153" t="s">
        <v>19</v>
      </c>
      <c r="F568" s="154" t="s">
        <v>485</v>
      </c>
      <c r="H568" s="153" t="s">
        <v>19</v>
      </c>
      <c r="I568" s="155"/>
      <c r="L568" s="151"/>
      <c r="M568" s="156"/>
      <c r="T568" s="157"/>
      <c r="AT568" s="153" t="s">
        <v>368</v>
      </c>
      <c r="AU568" s="153" t="s">
        <v>90</v>
      </c>
      <c r="AV568" s="12" t="s">
        <v>84</v>
      </c>
      <c r="AW568" s="12" t="s">
        <v>36</v>
      </c>
      <c r="AX568" s="12" t="s">
        <v>77</v>
      </c>
      <c r="AY568" s="153" t="s">
        <v>358</v>
      </c>
    </row>
    <row r="569" spans="2:65" s="12" customFormat="1" ht="11.25">
      <c r="B569" s="151"/>
      <c r="D569" s="152" t="s">
        <v>368</v>
      </c>
      <c r="E569" s="153" t="s">
        <v>19</v>
      </c>
      <c r="F569" s="154" t="s">
        <v>807</v>
      </c>
      <c r="H569" s="153" t="s">
        <v>19</v>
      </c>
      <c r="I569" s="155"/>
      <c r="L569" s="151"/>
      <c r="M569" s="156"/>
      <c r="T569" s="157"/>
      <c r="AT569" s="153" t="s">
        <v>368</v>
      </c>
      <c r="AU569" s="153" t="s">
        <v>90</v>
      </c>
      <c r="AV569" s="12" t="s">
        <v>84</v>
      </c>
      <c r="AW569" s="12" t="s">
        <v>36</v>
      </c>
      <c r="AX569" s="12" t="s">
        <v>77</v>
      </c>
      <c r="AY569" s="153" t="s">
        <v>358</v>
      </c>
    </row>
    <row r="570" spans="2:65" s="12" customFormat="1" ht="11.25">
      <c r="B570" s="151"/>
      <c r="D570" s="152" t="s">
        <v>368</v>
      </c>
      <c r="E570" s="153" t="s">
        <v>19</v>
      </c>
      <c r="F570" s="154" t="s">
        <v>380</v>
      </c>
      <c r="H570" s="153" t="s">
        <v>19</v>
      </c>
      <c r="I570" s="155"/>
      <c r="L570" s="151"/>
      <c r="M570" s="156"/>
      <c r="T570" s="157"/>
      <c r="AT570" s="153" t="s">
        <v>368</v>
      </c>
      <c r="AU570" s="153" t="s">
        <v>90</v>
      </c>
      <c r="AV570" s="12" t="s">
        <v>84</v>
      </c>
      <c r="AW570" s="12" t="s">
        <v>36</v>
      </c>
      <c r="AX570" s="12" t="s">
        <v>77</v>
      </c>
      <c r="AY570" s="153" t="s">
        <v>358</v>
      </c>
    </row>
    <row r="571" spans="2:65" s="12" customFormat="1" ht="11.25">
      <c r="B571" s="151"/>
      <c r="D571" s="152" t="s">
        <v>368</v>
      </c>
      <c r="E571" s="153" t="s">
        <v>19</v>
      </c>
      <c r="F571" s="154" t="s">
        <v>588</v>
      </c>
      <c r="H571" s="153" t="s">
        <v>19</v>
      </c>
      <c r="I571" s="155"/>
      <c r="L571" s="151"/>
      <c r="M571" s="156"/>
      <c r="T571" s="157"/>
      <c r="AT571" s="153" t="s">
        <v>368</v>
      </c>
      <c r="AU571" s="153" t="s">
        <v>90</v>
      </c>
      <c r="AV571" s="12" t="s">
        <v>84</v>
      </c>
      <c r="AW571" s="12" t="s">
        <v>36</v>
      </c>
      <c r="AX571" s="12" t="s">
        <v>77</v>
      </c>
      <c r="AY571" s="153" t="s">
        <v>358</v>
      </c>
    </row>
    <row r="572" spans="2:65" s="12" customFormat="1" ht="11.25">
      <c r="B572" s="151"/>
      <c r="D572" s="152" t="s">
        <v>368</v>
      </c>
      <c r="E572" s="153" t="s">
        <v>19</v>
      </c>
      <c r="F572" s="154" t="s">
        <v>808</v>
      </c>
      <c r="H572" s="153" t="s">
        <v>19</v>
      </c>
      <c r="I572" s="155"/>
      <c r="L572" s="151"/>
      <c r="M572" s="156"/>
      <c r="T572" s="157"/>
      <c r="AT572" s="153" t="s">
        <v>368</v>
      </c>
      <c r="AU572" s="153" t="s">
        <v>90</v>
      </c>
      <c r="AV572" s="12" t="s">
        <v>84</v>
      </c>
      <c r="AW572" s="12" t="s">
        <v>36</v>
      </c>
      <c r="AX572" s="12" t="s">
        <v>77</v>
      </c>
      <c r="AY572" s="153" t="s">
        <v>358</v>
      </c>
    </row>
    <row r="573" spans="2:65" s="13" customFormat="1" ht="11.25">
      <c r="B573" s="158"/>
      <c r="D573" s="152" t="s">
        <v>368</v>
      </c>
      <c r="E573" s="159" t="s">
        <v>19</v>
      </c>
      <c r="F573" s="160" t="s">
        <v>289</v>
      </c>
      <c r="H573" s="161">
        <v>4.9000000000000004</v>
      </c>
      <c r="I573" s="162"/>
      <c r="L573" s="158"/>
      <c r="M573" s="163"/>
      <c r="T573" s="164"/>
      <c r="AT573" s="159" t="s">
        <v>368</v>
      </c>
      <c r="AU573" s="159" t="s">
        <v>90</v>
      </c>
      <c r="AV573" s="13" t="s">
        <v>90</v>
      </c>
      <c r="AW573" s="13" t="s">
        <v>36</v>
      </c>
      <c r="AX573" s="13" t="s">
        <v>77</v>
      </c>
      <c r="AY573" s="159" t="s">
        <v>358</v>
      </c>
    </row>
    <row r="574" spans="2:65" s="13" customFormat="1" ht="11.25">
      <c r="B574" s="158"/>
      <c r="D574" s="152" t="s">
        <v>368</v>
      </c>
      <c r="E574" s="159" t="s">
        <v>19</v>
      </c>
      <c r="F574" s="160" t="s">
        <v>815</v>
      </c>
      <c r="H574" s="161">
        <v>2.1960000000000002</v>
      </c>
      <c r="I574" s="162"/>
      <c r="L574" s="158"/>
      <c r="M574" s="163"/>
      <c r="T574" s="164"/>
      <c r="AT574" s="159" t="s">
        <v>368</v>
      </c>
      <c r="AU574" s="159" t="s">
        <v>90</v>
      </c>
      <c r="AV574" s="13" t="s">
        <v>90</v>
      </c>
      <c r="AW574" s="13" t="s">
        <v>36</v>
      </c>
      <c r="AX574" s="13" t="s">
        <v>77</v>
      </c>
      <c r="AY574" s="159" t="s">
        <v>358</v>
      </c>
    </row>
    <row r="575" spans="2:65" s="15" customFormat="1" ht="11.25">
      <c r="B575" s="172"/>
      <c r="D575" s="152" t="s">
        <v>368</v>
      </c>
      <c r="E575" s="173" t="s">
        <v>293</v>
      </c>
      <c r="F575" s="174" t="s">
        <v>416</v>
      </c>
      <c r="H575" s="175">
        <v>7.0960000000000001</v>
      </c>
      <c r="I575" s="176"/>
      <c r="L575" s="172"/>
      <c r="M575" s="177"/>
      <c r="T575" s="178"/>
      <c r="AT575" s="173" t="s">
        <v>368</v>
      </c>
      <c r="AU575" s="173" t="s">
        <v>90</v>
      </c>
      <c r="AV575" s="15" t="s">
        <v>97</v>
      </c>
      <c r="AW575" s="15" t="s">
        <v>36</v>
      </c>
      <c r="AX575" s="15" t="s">
        <v>77</v>
      </c>
      <c r="AY575" s="173" t="s">
        <v>358</v>
      </c>
    </row>
    <row r="576" spans="2:65" s="14" customFormat="1" ht="11.25">
      <c r="B576" s="165"/>
      <c r="D576" s="152" t="s">
        <v>368</v>
      </c>
      <c r="E576" s="166" t="s">
        <v>19</v>
      </c>
      <c r="F576" s="167" t="s">
        <v>371</v>
      </c>
      <c r="H576" s="168">
        <v>7.0960000000000001</v>
      </c>
      <c r="I576" s="169"/>
      <c r="L576" s="165"/>
      <c r="M576" s="170"/>
      <c r="T576" s="171"/>
      <c r="AT576" s="166" t="s">
        <v>368</v>
      </c>
      <c r="AU576" s="166" t="s">
        <v>90</v>
      </c>
      <c r="AV576" s="14" t="s">
        <v>364</v>
      </c>
      <c r="AW576" s="14" t="s">
        <v>36</v>
      </c>
      <c r="AX576" s="14" t="s">
        <v>84</v>
      </c>
      <c r="AY576" s="166" t="s">
        <v>358</v>
      </c>
    </row>
    <row r="577" spans="2:65" s="1" customFormat="1" ht="37.9" customHeight="1">
      <c r="B577" s="33"/>
      <c r="C577" s="134" t="s">
        <v>816</v>
      </c>
      <c r="D577" s="134" t="s">
        <v>360</v>
      </c>
      <c r="E577" s="135" t="s">
        <v>817</v>
      </c>
      <c r="F577" s="136" t="s">
        <v>818</v>
      </c>
      <c r="G577" s="137" t="s">
        <v>195</v>
      </c>
      <c r="H577" s="138">
        <v>7.0960000000000001</v>
      </c>
      <c r="I577" s="139"/>
      <c r="J577" s="140">
        <f>ROUND(I577*H577,2)</f>
        <v>0</v>
      </c>
      <c r="K577" s="136" t="s">
        <v>363</v>
      </c>
      <c r="L577" s="33"/>
      <c r="M577" s="141" t="s">
        <v>19</v>
      </c>
      <c r="N577" s="142" t="s">
        <v>49</v>
      </c>
      <c r="P577" s="143">
        <f>O577*H577</f>
        <v>0</v>
      </c>
      <c r="Q577" s="143">
        <v>0</v>
      </c>
      <c r="R577" s="143">
        <f>Q577*H577</f>
        <v>0</v>
      </c>
      <c r="S577" s="143">
        <v>0</v>
      </c>
      <c r="T577" s="144">
        <f>S577*H577</f>
        <v>0</v>
      </c>
      <c r="AR577" s="145" t="s">
        <v>364</v>
      </c>
      <c r="AT577" s="145" t="s">
        <v>360</v>
      </c>
      <c r="AU577" s="145" t="s">
        <v>90</v>
      </c>
      <c r="AY577" s="18" t="s">
        <v>358</v>
      </c>
      <c r="BE577" s="146">
        <f>IF(N577="základní",J577,0)</f>
        <v>0</v>
      </c>
      <c r="BF577" s="146">
        <f>IF(N577="snížená",J577,0)</f>
        <v>0</v>
      </c>
      <c r="BG577" s="146">
        <f>IF(N577="zákl. přenesená",J577,0)</f>
        <v>0</v>
      </c>
      <c r="BH577" s="146">
        <f>IF(N577="sníž. přenesená",J577,0)</f>
        <v>0</v>
      </c>
      <c r="BI577" s="146">
        <f>IF(N577="nulová",J577,0)</f>
        <v>0</v>
      </c>
      <c r="BJ577" s="18" t="s">
        <v>90</v>
      </c>
      <c r="BK577" s="146">
        <f>ROUND(I577*H577,2)</f>
        <v>0</v>
      </c>
      <c r="BL577" s="18" t="s">
        <v>364</v>
      </c>
      <c r="BM577" s="145" t="s">
        <v>819</v>
      </c>
    </row>
    <row r="578" spans="2:65" s="1" customFormat="1" ht="11.25">
      <c r="B578" s="33"/>
      <c r="D578" s="147" t="s">
        <v>366</v>
      </c>
      <c r="F578" s="148" t="s">
        <v>820</v>
      </c>
      <c r="I578" s="149"/>
      <c r="L578" s="33"/>
      <c r="M578" s="150"/>
      <c r="T578" s="54"/>
      <c r="AT578" s="18" t="s">
        <v>366</v>
      </c>
      <c r="AU578" s="18" t="s">
        <v>90</v>
      </c>
    </row>
    <row r="579" spans="2:65" s="13" customFormat="1" ht="11.25">
      <c r="B579" s="158"/>
      <c r="D579" s="152" t="s">
        <v>368</v>
      </c>
      <c r="E579" s="159" t="s">
        <v>19</v>
      </c>
      <c r="F579" s="160" t="s">
        <v>293</v>
      </c>
      <c r="H579" s="161">
        <v>7.0960000000000001</v>
      </c>
      <c r="I579" s="162"/>
      <c r="L579" s="158"/>
      <c r="M579" s="163"/>
      <c r="T579" s="164"/>
      <c r="AT579" s="159" t="s">
        <v>368</v>
      </c>
      <c r="AU579" s="159" t="s">
        <v>90</v>
      </c>
      <c r="AV579" s="13" t="s">
        <v>90</v>
      </c>
      <c r="AW579" s="13" t="s">
        <v>36</v>
      </c>
      <c r="AX579" s="13" t="s">
        <v>77</v>
      </c>
      <c r="AY579" s="159" t="s">
        <v>358</v>
      </c>
    </row>
    <row r="580" spans="2:65" s="14" customFormat="1" ht="11.25">
      <c r="B580" s="165"/>
      <c r="D580" s="152" t="s">
        <v>368</v>
      </c>
      <c r="E580" s="166" t="s">
        <v>19</v>
      </c>
      <c r="F580" s="167" t="s">
        <v>371</v>
      </c>
      <c r="H580" s="168">
        <v>7.0960000000000001</v>
      </c>
      <c r="I580" s="169"/>
      <c r="L580" s="165"/>
      <c r="M580" s="170"/>
      <c r="T580" s="171"/>
      <c r="AT580" s="166" t="s">
        <v>368</v>
      </c>
      <c r="AU580" s="166" t="s">
        <v>90</v>
      </c>
      <c r="AV580" s="14" t="s">
        <v>364</v>
      </c>
      <c r="AW580" s="14" t="s">
        <v>36</v>
      </c>
      <c r="AX580" s="14" t="s">
        <v>84</v>
      </c>
      <c r="AY580" s="166" t="s">
        <v>358</v>
      </c>
    </row>
    <row r="581" spans="2:65" s="1" customFormat="1" ht="37.9" customHeight="1">
      <c r="B581" s="33"/>
      <c r="C581" s="134" t="s">
        <v>821</v>
      </c>
      <c r="D581" s="134" t="s">
        <v>360</v>
      </c>
      <c r="E581" s="135" t="s">
        <v>822</v>
      </c>
      <c r="F581" s="136" t="s">
        <v>823</v>
      </c>
      <c r="G581" s="137" t="s">
        <v>195</v>
      </c>
      <c r="H581" s="138">
        <v>4.9000000000000004</v>
      </c>
      <c r="I581" s="139"/>
      <c r="J581" s="140">
        <f>ROUND(I581*H581,2)</f>
        <v>0</v>
      </c>
      <c r="K581" s="136" t="s">
        <v>363</v>
      </c>
      <c r="L581" s="33"/>
      <c r="M581" s="141" t="s">
        <v>19</v>
      </c>
      <c r="N581" s="142" t="s">
        <v>49</v>
      </c>
      <c r="P581" s="143">
        <f>O581*H581</f>
        <v>0</v>
      </c>
      <c r="Q581" s="143">
        <v>9.2064000000000002E-4</v>
      </c>
      <c r="R581" s="143">
        <f>Q581*H581</f>
        <v>4.5111360000000007E-3</v>
      </c>
      <c r="S581" s="143">
        <v>0</v>
      </c>
      <c r="T581" s="144">
        <f>S581*H581</f>
        <v>0</v>
      </c>
      <c r="AR581" s="145" t="s">
        <v>364</v>
      </c>
      <c r="AT581" s="145" t="s">
        <v>360</v>
      </c>
      <c r="AU581" s="145" t="s">
        <v>90</v>
      </c>
      <c r="AY581" s="18" t="s">
        <v>358</v>
      </c>
      <c r="BE581" s="146">
        <f>IF(N581="základní",J581,0)</f>
        <v>0</v>
      </c>
      <c r="BF581" s="146">
        <f>IF(N581="snížená",J581,0)</f>
        <v>0</v>
      </c>
      <c r="BG581" s="146">
        <f>IF(N581="zákl. přenesená",J581,0)</f>
        <v>0</v>
      </c>
      <c r="BH581" s="146">
        <f>IF(N581="sníž. přenesená",J581,0)</f>
        <v>0</v>
      </c>
      <c r="BI581" s="146">
        <f>IF(N581="nulová",J581,0)</f>
        <v>0</v>
      </c>
      <c r="BJ581" s="18" t="s">
        <v>90</v>
      </c>
      <c r="BK581" s="146">
        <f>ROUND(I581*H581,2)</f>
        <v>0</v>
      </c>
      <c r="BL581" s="18" t="s">
        <v>364</v>
      </c>
      <c r="BM581" s="145" t="s">
        <v>824</v>
      </c>
    </row>
    <row r="582" spans="2:65" s="1" customFormat="1" ht="11.25">
      <c r="B582" s="33"/>
      <c r="D582" s="147" t="s">
        <v>366</v>
      </c>
      <c r="F582" s="148" t="s">
        <v>825</v>
      </c>
      <c r="I582" s="149"/>
      <c r="L582" s="33"/>
      <c r="M582" s="150"/>
      <c r="T582" s="54"/>
      <c r="AT582" s="18" t="s">
        <v>366</v>
      </c>
      <c r="AU582" s="18" t="s">
        <v>90</v>
      </c>
    </row>
    <row r="583" spans="2:65" s="12" customFormat="1" ht="11.25">
      <c r="B583" s="151"/>
      <c r="D583" s="152" t="s">
        <v>368</v>
      </c>
      <c r="E583" s="153" t="s">
        <v>19</v>
      </c>
      <c r="F583" s="154" t="s">
        <v>485</v>
      </c>
      <c r="H583" s="153" t="s">
        <v>19</v>
      </c>
      <c r="I583" s="155"/>
      <c r="L583" s="151"/>
      <c r="M583" s="156"/>
      <c r="T583" s="157"/>
      <c r="AT583" s="153" t="s">
        <v>368</v>
      </c>
      <c r="AU583" s="153" t="s">
        <v>90</v>
      </c>
      <c r="AV583" s="12" t="s">
        <v>84</v>
      </c>
      <c r="AW583" s="12" t="s">
        <v>36</v>
      </c>
      <c r="AX583" s="12" t="s">
        <v>77</v>
      </c>
      <c r="AY583" s="153" t="s">
        <v>358</v>
      </c>
    </row>
    <row r="584" spans="2:65" s="12" customFormat="1" ht="11.25">
      <c r="B584" s="151"/>
      <c r="D584" s="152" t="s">
        <v>368</v>
      </c>
      <c r="E584" s="153" t="s">
        <v>19</v>
      </c>
      <c r="F584" s="154" t="s">
        <v>807</v>
      </c>
      <c r="H584" s="153" t="s">
        <v>19</v>
      </c>
      <c r="I584" s="155"/>
      <c r="L584" s="151"/>
      <c r="M584" s="156"/>
      <c r="T584" s="157"/>
      <c r="AT584" s="153" t="s">
        <v>368</v>
      </c>
      <c r="AU584" s="153" t="s">
        <v>90</v>
      </c>
      <c r="AV584" s="12" t="s">
        <v>84</v>
      </c>
      <c r="AW584" s="12" t="s">
        <v>36</v>
      </c>
      <c r="AX584" s="12" t="s">
        <v>77</v>
      </c>
      <c r="AY584" s="153" t="s">
        <v>358</v>
      </c>
    </row>
    <row r="585" spans="2:65" s="12" customFormat="1" ht="11.25">
      <c r="B585" s="151"/>
      <c r="D585" s="152" t="s">
        <v>368</v>
      </c>
      <c r="E585" s="153" t="s">
        <v>19</v>
      </c>
      <c r="F585" s="154" t="s">
        <v>380</v>
      </c>
      <c r="H585" s="153" t="s">
        <v>19</v>
      </c>
      <c r="I585" s="155"/>
      <c r="L585" s="151"/>
      <c r="M585" s="156"/>
      <c r="T585" s="157"/>
      <c r="AT585" s="153" t="s">
        <v>368</v>
      </c>
      <c r="AU585" s="153" t="s">
        <v>90</v>
      </c>
      <c r="AV585" s="12" t="s">
        <v>84</v>
      </c>
      <c r="AW585" s="12" t="s">
        <v>36</v>
      </c>
      <c r="AX585" s="12" t="s">
        <v>77</v>
      </c>
      <c r="AY585" s="153" t="s">
        <v>358</v>
      </c>
    </row>
    <row r="586" spans="2:65" s="12" customFormat="1" ht="11.25">
      <c r="B586" s="151"/>
      <c r="D586" s="152" t="s">
        <v>368</v>
      </c>
      <c r="E586" s="153" t="s">
        <v>19</v>
      </c>
      <c r="F586" s="154" t="s">
        <v>588</v>
      </c>
      <c r="H586" s="153" t="s">
        <v>19</v>
      </c>
      <c r="I586" s="155"/>
      <c r="L586" s="151"/>
      <c r="M586" s="156"/>
      <c r="T586" s="157"/>
      <c r="AT586" s="153" t="s">
        <v>368</v>
      </c>
      <c r="AU586" s="153" t="s">
        <v>90</v>
      </c>
      <c r="AV586" s="12" t="s">
        <v>84</v>
      </c>
      <c r="AW586" s="12" t="s">
        <v>36</v>
      </c>
      <c r="AX586" s="12" t="s">
        <v>77</v>
      </c>
      <c r="AY586" s="153" t="s">
        <v>358</v>
      </c>
    </row>
    <row r="587" spans="2:65" s="12" customFormat="1" ht="11.25">
      <c r="B587" s="151"/>
      <c r="D587" s="152" t="s">
        <v>368</v>
      </c>
      <c r="E587" s="153" t="s">
        <v>19</v>
      </c>
      <c r="F587" s="154" t="s">
        <v>808</v>
      </c>
      <c r="H587" s="153" t="s">
        <v>19</v>
      </c>
      <c r="I587" s="155"/>
      <c r="L587" s="151"/>
      <c r="M587" s="156"/>
      <c r="T587" s="157"/>
      <c r="AT587" s="153" t="s">
        <v>368</v>
      </c>
      <c r="AU587" s="153" t="s">
        <v>90</v>
      </c>
      <c r="AV587" s="12" t="s">
        <v>84</v>
      </c>
      <c r="AW587" s="12" t="s">
        <v>36</v>
      </c>
      <c r="AX587" s="12" t="s">
        <v>77</v>
      </c>
      <c r="AY587" s="153" t="s">
        <v>358</v>
      </c>
    </row>
    <row r="588" spans="2:65" s="13" customFormat="1" ht="11.25">
      <c r="B588" s="158"/>
      <c r="D588" s="152" t="s">
        <v>368</v>
      </c>
      <c r="E588" s="159" t="s">
        <v>19</v>
      </c>
      <c r="F588" s="160" t="s">
        <v>289</v>
      </c>
      <c r="H588" s="161">
        <v>4.9000000000000004</v>
      </c>
      <c r="I588" s="162"/>
      <c r="L588" s="158"/>
      <c r="M588" s="163"/>
      <c r="T588" s="164"/>
      <c r="AT588" s="159" t="s">
        <v>368</v>
      </c>
      <c r="AU588" s="159" t="s">
        <v>90</v>
      </c>
      <c r="AV588" s="13" t="s">
        <v>90</v>
      </c>
      <c r="AW588" s="13" t="s">
        <v>36</v>
      </c>
      <c r="AX588" s="13" t="s">
        <v>77</v>
      </c>
      <c r="AY588" s="159" t="s">
        <v>358</v>
      </c>
    </row>
    <row r="589" spans="2:65" s="14" customFormat="1" ht="11.25">
      <c r="B589" s="165"/>
      <c r="D589" s="152" t="s">
        <v>368</v>
      </c>
      <c r="E589" s="166" t="s">
        <v>19</v>
      </c>
      <c r="F589" s="167" t="s">
        <v>371</v>
      </c>
      <c r="H589" s="168">
        <v>4.9000000000000004</v>
      </c>
      <c r="I589" s="169"/>
      <c r="L589" s="165"/>
      <c r="M589" s="170"/>
      <c r="T589" s="171"/>
      <c r="AT589" s="166" t="s">
        <v>368</v>
      </c>
      <c r="AU589" s="166" t="s">
        <v>90</v>
      </c>
      <c r="AV589" s="14" t="s">
        <v>364</v>
      </c>
      <c r="AW589" s="14" t="s">
        <v>36</v>
      </c>
      <c r="AX589" s="14" t="s">
        <v>84</v>
      </c>
      <c r="AY589" s="166" t="s">
        <v>358</v>
      </c>
    </row>
    <row r="590" spans="2:65" s="1" customFormat="1" ht="37.9" customHeight="1">
      <c r="B590" s="33"/>
      <c r="C590" s="134" t="s">
        <v>826</v>
      </c>
      <c r="D590" s="134" t="s">
        <v>360</v>
      </c>
      <c r="E590" s="135" t="s">
        <v>827</v>
      </c>
      <c r="F590" s="136" t="s">
        <v>828</v>
      </c>
      <c r="G590" s="137" t="s">
        <v>195</v>
      </c>
      <c r="H590" s="138">
        <v>4.9000000000000004</v>
      </c>
      <c r="I590" s="139"/>
      <c r="J590" s="140">
        <f>ROUND(I590*H590,2)</f>
        <v>0</v>
      </c>
      <c r="K590" s="136" t="s">
        <v>363</v>
      </c>
      <c r="L590" s="33"/>
      <c r="M590" s="141" t="s">
        <v>19</v>
      </c>
      <c r="N590" s="142" t="s">
        <v>49</v>
      </c>
      <c r="P590" s="143">
        <f>O590*H590</f>
        <v>0</v>
      </c>
      <c r="Q590" s="143">
        <v>0</v>
      </c>
      <c r="R590" s="143">
        <f>Q590*H590</f>
        <v>0</v>
      </c>
      <c r="S590" s="143">
        <v>0</v>
      </c>
      <c r="T590" s="144">
        <f>S590*H590</f>
        <v>0</v>
      </c>
      <c r="AR590" s="145" t="s">
        <v>364</v>
      </c>
      <c r="AT590" s="145" t="s">
        <v>360</v>
      </c>
      <c r="AU590" s="145" t="s">
        <v>90</v>
      </c>
      <c r="AY590" s="18" t="s">
        <v>358</v>
      </c>
      <c r="BE590" s="146">
        <f>IF(N590="základní",J590,0)</f>
        <v>0</v>
      </c>
      <c r="BF590" s="146">
        <f>IF(N590="snížená",J590,0)</f>
        <v>0</v>
      </c>
      <c r="BG590" s="146">
        <f>IF(N590="zákl. přenesená",J590,0)</f>
        <v>0</v>
      </c>
      <c r="BH590" s="146">
        <f>IF(N590="sníž. přenesená",J590,0)</f>
        <v>0</v>
      </c>
      <c r="BI590" s="146">
        <f>IF(N590="nulová",J590,0)</f>
        <v>0</v>
      </c>
      <c r="BJ590" s="18" t="s">
        <v>90</v>
      </c>
      <c r="BK590" s="146">
        <f>ROUND(I590*H590,2)</f>
        <v>0</v>
      </c>
      <c r="BL590" s="18" t="s">
        <v>364</v>
      </c>
      <c r="BM590" s="145" t="s">
        <v>829</v>
      </c>
    </row>
    <row r="591" spans="2:65" s="1" customFormat="1" ht="11.25">
      <c r="B591" s="33"/>
      <c r="D591" s="147" t="s">
        <v>366</v>
      </c>
      <c r="F591" s="148" t="s">
        <v>830</v>
      </c>
      <c r="I591" s="149"/>
      <c r="L591" s="33"/>
      <c r="M591" s="150"/>
      <c r="T591" s="54"/>
      <c r="AT591" s="18" t="s">
        <v>366</v>
      </c>
      <c r="AU591" s="18" t="s">
        <v>90</v>
      </c>
    </row>
    <row r="592" spans="2:65" s="12" customFormat="1" ht="11.25">
      <c r="B592" s="151"/>
      <c r="D592" s="152" t="s">
        <v>368</v>
      </c>
      <c r="E592" s="153" t="s">
        <v>19</v>
      </c>
      <c r="F592" s="154" t="s">
        <v>485</v>
      </c>
      <c r="H592" s="153" t="s">
        <v>19</v>
      </c>
      <c r="I592" s="155"/>
      <c r="L592" s="151"/>
      <c r="M592" s="156"/>
      <c r="T592" s="157"/>
      <c r="AT592" s="153" t="s">
        <v>368</v>
      </c>
      <c r="AU592" s="153" t="s">
        <v>90</v>
      </c>
      <c r="AV592" s="12" t="s">
        <v>84</v>
      </c>
      <c r="AW592" s="12" t="s">
        <v>36</v>
      </c>
      <c r="AX592" s="12" t="s">
        <v>77</v>
      </c>
      <c r="AY592" s="153" t="s">
        <v>358</v>
      </c>
    </row>
    <row r="593" spans="2:65" s="12" customFormat="1" ht="11.25">
      <c r="B593" s="151"/>
      <c r="D593" s="152" t="s">
        <v>368</v>
      </c>
      <c r="E593" s="153" t="s">
        <v>19</v>
      </c>
      <c r="F593" s="154" t="s">
        <v>807</v>
      </c>
      <c r="H593" s="153" t="s">
        <v>19</v>
      </c>
      <c r="I593" s="155"/>
      <c r="L593" s="151"/>
      <c r="M593" s="156"/>
      <c r="T593" s="157"/>
      <c r="AT593" s="153" t="s">
        <v>368</v>
      </c>
      <c r="AU593" s="153" t="s">
        <v>90</v>
      </c>
      <c r="AV593" s="12" t="s">
        <v>84</v>
      </c>
      <c r="AW593" s="12" t="s">
        <v>36</v>
      </c>
      <c r="AX593" s="12" t="s">
        <v>77</v>
      </c>
      <c r="AY593" s="153" t="s">
        <v>358</v>
      </c>
    </row>
    <row r="594" spans="2:65" s="12" customFormat="1" ht="11.25">
      <c r="B594" s="151"/>
      <c r="D594" s="152" t="s">
        <v>368</v>
      </c>
      <c r="E594" s="153" t="s">
        <v>19</v>
      </c>
      <c r="F594" s="154" t="s">
        <v>380</v>
      </c>
      <c r="H594" s="153" t="s">
        <v>19</v>
      </c>
      <c r="I594" s="155"/>
      <c r="L594" s="151"/>
      <c r="M594" s="156"/>
      <c r="T594" s="157"/>
      <c r="AT594" s="153" t="s">
        <v>368</v>
      </c>
      <c r="AU594" s="153" t="s">
        <v>90</v>
      </c>
      <c r="AV594" s="12" t="s">
        <v>84</v>
      </c>
      <c r="AW594" s="12" t="s">
        <v>36</v>
      </c>
      <c r="AX594" s="12" t="s">
        <v>77</v>
      </c>
      <c r="AY594" s="153" t="s">
        <v>358</v>
      </c>
    </row>
    <row r="595" spans="2:65" s="12" customFormat="1" ht="11.25">
      <c r="B595" s="151"/>
      <c r="D595" s="152" t="s">
        <v>368</v>
      </c>
      <c r="E595" s="153" t="s">
        <v>19</v>
      </c>
      <c r="F595" s="154" t="s">
        <v>588</v>
      </c>
      <c r="H595" s="153" t="s">
        <v>19</v>
      </c>
      <c r="I595" s="155"/>
      <c r="L595" s="151"/>
      <c r="M595" s="156"/>
      <c r="T595" s="157"/>
      <c r="AT595" s="153" t="s">
        <v>368</v>
      </c>
      <c r="AU595" s="153" t="s">
        <v>90</v>
      </c>
      <c r="AV595" s="12" t="s">
        <v>84</v>
      </c>
      <c r="AW595" s="12" t="s">
        <v>36</v>
      </c>
      <c r="AX595" s="12" t="s">
        <v>77</v>
      </c>
      <c r="AY595" s="153" t="s">
        <v>358</v>
      </c>
    </row>
    <row r="596" spans="2:65" s="12" customFormat="1" ht="11.25">
      <c r="B596" s="151"/>
      <c r="D596" s="152" t="s">
        <v>368</v>
      </c>
      <c r="E596" s="153" t="s">
        <v>19</v>
      </c>
      <c r="F596" s="154" t="s">
        <v>808</v>
      </c>
      <c r="H596" s="153" t="s">
        <v>19</v>
      </c>
      <c r="I596" s="155"/>
      <c r="L596" s="151"/>
      <c r="M596" s="156"/>
      <c r="T596" s="157"/>
      <c r="AT596" s="153" t="s">
        <v>368</v>
      </c>
      <c r="AU596" s="153" t="s">
        <v>90</v>
      </c>
      <c r="AV596" s="12" t="s">
        <v>84</v>
      </c>
      <c r="AW596" s="12" t="s">
        <v>36</v>
      </c>
      <c r="AX596" s="12" t="s">
        <v>77</v>
      </c>
      <c r="AY596" s="153" t="s">
        <v>358</v>
      </c>
    </row>
    <row r="597" spans="2:65" s="13" customFormat="1" ht="11.25">
      <c r="B597" s="158"/>
      <c r="D597" s="152" t="s">
        <v>368</v>
      </c>
      <c r="E597" s="159" t="s">
        <v>19</v>
      </c>
      <c r="F597" s="160" t="s">
        <v>289</v>
      </c>
      <c r="H597" s="161">
        <v>4.9000000000000004</v>
      </c>
      <c r="I597" s="162"/>
      <c r="L597" s="158"/>
      <c r="M597" s="163"/>
      <c r="T597" s="164"/>
      <c r="AT597" s="159" t="s">
        <v>368</v>
      </c>
      <c r="AU597" s="159" t="s">
        <v>90</v>
      </c>
      <c r="AV597" s="13" t="s">
        <v>90</v>
      </c>
      <c r="AW597" s="13" t="s">
        <v>36</v>
      </c>
      <c r="AX597" s="13" t="s">
        <v>77</v>
      </c>
      <c r="AY597" s="159" t="s">
        <v>358</v>
      </c>
    </row>
    <row r="598" spans="2:65" s="14" customFormat="1" ht="11.25">
      <c r="B598" s="165"/>
      <c r="D598" s="152" t="s">
        <v>368</v>
      </c>
      <c r="E598" s="166" t="s">
        <v>19</v>
      </c>
      <c r="F598" s="167" t="s">
        <v>371</v>
      </c>
      <c r="H598" s="168">
        <v>4.9000000000000004</v>
      </c>
      <c r="I598" s="169"/>
      <c r="L598" s="165"/>
      <c r="M598" s="170"/>
      <c r="T598" s="171"/>
      <c r="AT598" s="166" t="s">
        <v>368</v>
      </c>
      <c r="AU598" s="166" t="s">
        <v>90</v>
      </c>
      <c r="AV598" s="14" t="s">
        <v>364</v>
      </c>
      <c r="AW598" s="14" t="s">
        <v>36</v>
      </c>
      <c r="AX598" s="14" t="s">
        <v>84</v>
      </c>
      <c r="AY598" s="166" t="s">
        <v>358</v>
      </c>
    </row>
    <row r="599" spans="2:65" s="1" customFormat="1" ht="78" customHeight="1">
      <c r="B599" s="33"/>
      <c r="C599" s="134" t="s">
        <v>831</v>
      </c>
      <c r="D599" s="134" t="s">
        <v>360</v>
      </c>
      <c r="E599" s="135" t="s">
        <v>832</v>
      </c>
      <c r="F599" s="136" t="s">
        <v>833</v>
      </c>
      <c r="G599" s="137" t="s">
        <v>443</v>
      </c>
      <c r="H599" s="138">
        <v>0.29599999999999999</v>
      </c>
      <c r="I599" s="139"/>
      <c r="J599" s="140">
        <f>ROUND(I599*H599,2)</f>
        <v>0</v>
      </c>
      <c r="K599" s="136" t="s">
        <v>363</v>
      </c>
      <c r="L599" s="33"/>
      <c r="M599" s="141" t="s">
        <v>19</v>
      </c>
      <c r="N599" s="142" t="s">
        <v>49</v>
      </c>
      <c r="P599" s="143">
        <f>O599*H599</f>
        <v>0</v>
      </c>
      <c r="Q599" s="143">
        <v>1.0555522399999999</v>
      </c>
      <c r="R599" s="143">
        <f>Q599*H599</f>
        <v>0.31244346303999998</v>
      </c>
      <c r="S599" s="143">
        <v>0</v>
      </c>
      <c r="T599" s="144">
        <f>S599*H599</f>
        <v>0</v>
      </c>
      <c r="AR599" s="145" t="s">
        <v>364</v>
      </c>
      <c r="AT599" s="145" t="s">
        <v>360</v>
      </c>
      <c r="AU599" s="145" t="s">
        <v>90</v>
      </c>
      <c r="AY599" s="18" t="s">
        <v>358</v>
      </c>
      <c r="BE599" s="146">
        <f>IF(N599="základní",J599,0)</f>
        <v>0</v>
      </c>
      <c r="BF599" s="146">
        <f>IF(N599="snížená",J599,0)</f>
        <v>0</v>
      </c>
      <c r="BG599" s="146">
        <f>IF(N599="zákl. přenesená",J599,0)</f>
        <v>0</v>
      </c>
      <c r="BH599" s="146">
        <f>IF(N599="sníž. přenesená",J599,0)</f>
        <v>0</v>
      </c>
      <c r="BI599" s="146">
        <f>IF(N599="nulová",J599,0)</f>
        <v>0</v>
      </c>
      <c r="BJ599" s="18" t="s">
        <v>90</v>
      </c>
      <c r="BK599" s="146">
        <f>ROUND(I599*H599,2)</f>
        <v>0</v>
      </c>
      <c r="BL599" s="18" t="s">
        <v>364</v>
      </c>
      <c r="BM599" s="145" t="s">
        <v>834</v>
      </c>
    </row>
    <row r="600" spans="2:65" s="1" customFormat="1" ht="11.25">
      <c r="B600" s="33"/>
      <c r="D600" s="147" t="s">
        <v>366</v>
      </c>
      <c r="F600" s="148" t="s">
        <v>835</v>
      </c>
      <c r="I600" s="149"/>
      <c r="L600" s="33"/>
      <c r="M600" s="150"/>
      <c r="T600" s="54"/>
      <c r="AT600" s="18" t="s">
        <v>366</v>
      </c>
      <c r="AU600" s="18" t="s">
        <v>90</v>
      </c>
    </row>
    <row r="601" spans="2:65" s="12" customFormat="1" ht="11.25">
      <c r="B601" s="151"/>
      <c r="D601" s="152" t="s">
        <v>368</v>
      </c>
      <c r="E601" s="153" t="s">
        <v>19</v>
      </c>
      <c r="F601" s="154" t="s">
        <v>485</v>
      </c>
      <c r="H601" s="153" t="s">
        <v>19</v>
      </c>
      <c r="I601" s="155"/>
      <c r="L601" s="151"/>
      <c r="M601" s="156"/>
      <c r="T601" s="157"/>
      <c r="AT601" s="153" t="s">
        <v>368</v>
      </c>
      <c r="AU601" s="153" t="s">
        <v>90</v>
      </c>
      <c r="AV601" s="12" t="s">
        <v>84</v>
      </c>
      <c r="AW601" s="12" t="s">
        <v>36</v>
      </c>
      <c r="AX601" s="12" t="s">
        <v>77</v>
      </c>
      <c r="AY601" s="153" t="s">
        <v>358</v>
      </c>
    </row>
    <row r="602" spans="2:65" s="12" customFormat="1" ht="11.25">
      <c r="B602" s="151"/>
      <c r="D602" s="152" t="s">
        <v>368</v>
      </c>
      <c r="E602" s="153" t="s">
        <v>19</v>
      </c>
      <c r="F602" s="154" t="s">
        <v>807</v>
      </c>
      <c r="H602" s="153" t="s">
        <v>19</v>
      </c>
      <c r="I602" s="155"/>
      <c r="L602" s="151"/>
      <c r="M602" s="156"/>
      <c r="T602" s="157"/>
      <c r="AT602" s="153" t="s">
        <v>368</v>
      </c>
      <c r="AU602" s="153" t="s">
        <v>90</v>
      </c>
      <c r="AV602" s="12" t="s">
        <v>84</v>
      </c>
      <c r="AW602" s="12" t="s">
        <v>36</v>
      </c>
      <c r="AX602" s="12" t="s">
        <v>77</v>
      </c>
      <c r="AY602" s="153" t="s">
        <v>358</v>
      </c>
    </row>
    <row r="603" spans="2:65" s="12" customFormat="1" ht="11.25">
      <c r="B603" s="151"/>
      <c r="D603" s="152" t="s">
        <v>368</v>
      </c>
      <c r="E603" s="153" t="s">
        <v>19</v>
      </c>
      <c r="F603" s="154" t="s">
        <v>380</v>
      </c>
      <c r="H603" s="153" t="s">
        <v>19</v>
      </c>
      <c r="I603" s="155"/>
      <c r="L603" s="151"/>
      <c r="M603" s="156"/>
      <c r="T603" s="157"/>
      <c r="AT603" s="153" t="s">
        <v>368</v>
      </c>
      <c r="AU603" s="153" t="s">
        <v>90</v>
      </c>
      <c r="AV603" s="12" t="s">
        <v>84</v>
      </c>
      <c r="AW603" s="12" t="s">
        <v>36</v>
      </c>
      <c r="AX603" s="12" t="s">
        <v>77</v>
      </c>
      <c r="AY603" s="153" t="s">
        <v>358</v>
      </c>
    </row>
    <row r="604" spans="2:65" s="12" customFormat="1" ht="11.25">
      <c r="B604" s="151"/>
      <c r="D604" s="152" t="s">
        <v>368</v>
      </c>
      <c r="E604" s="153" t="s">
        <v>19</v>
      </c>
      <c r="F604" s="154" t="s">
        <v>588</v>
      </c>
      <c r="H604" s="153" t="s">
        <v>19</v>
      </c>
      <c r="I604" s="155"/>
      <c r="L604" s="151"/>
      <c r="M604" s="156"/>
      <c r="T604" s="157"/>
      <c r="AT604" s="153" t="s">
        <v>368</v>
      </c>
      <c r="AU604" s="153" t="s">
        <v>90</v>
      </c>
      <c r="AV604" s="12" t="s">
        <v>84</v>
      </c>
      <c r="AW604" s="12" t="s">
        <v>36</v>
      </c>
      <c r="AX604" s="12" t="s">
        <v>77</v>
      </c>
      <c r="AY604" s="153" t="s">
        <v>358</v>
      </c>
    </row>
    <row r="605" spans="2:65" s="12" customFormat="1" ht="11.25">
      <c r="B605" s="151"/>
      <c r="D605" s="152" t="s">
        <v>368</v>
      </c>
      <c r="E605" s="153" t="s">
        <v>19</v>
      </c>
      <c r="F605" s="154" t="s">
        <v>808</v>
      </c>
      <c r="H605" s="153" t="s">
        <v>19</v>
      </c>
      <c r="I605" s="155"/>
      <c r="L605" s="151"/>
      <c r="M605" s="156"/>
      <c r="T605" s="157"/>
      <c r="AT605" s="153" t="s">
        <v>368</v>
      </c>
      <c r="AU605" s="153" t="s">
        <v>90</v>
      </c>
      <c r="AV605" s="12" t="s">
        <v>84</v>
      </c>
      <c r="AW605" s="12" t="s">
        <v>36</v>
      </c>
      <c r="AX605" s="12" t="s">
        <v>77</v>
      </c>
      <c r="AY605" s="153" t="s">
        <v>358</v>
      </c>
    </row>
    <row r="606" spans="2:65" s="12" customFormat="1" ht="11.25">
      <c r="B606" s="151"/>
      <c r="D606" s="152" t="s">
        <v>368</v>
      </c>
      <c r="E606" s="153" t="s">
        <v>19</v>
      </c>
      <c r="F606" s="154" t="s">
        <v>836</v>
      </c>
      <c r="H606" s="153" t="s">
        <v>19</v>
      </c>
      <c r="I606" s="155"/>
      <c r="L606" s="151"/>
      <c r="M606" s="156"/>
      <c r="T606" s="157"/>
      <c r="AT606" s="153" t="s">
        <v>368</v>
      </c>
      <c r="AU606" s="153" t="s">
        <v>90</v>
      </c>
      <c r="AV606" s="12" t="s">
        <v>84</v>
      </c>
      <c r="AW606" s="12" t="s">
        <v>36</v>
      </c>
      <c r="AX606" s="12" t="s">
        <v>77</v>
      </c>
      <c r="AY606" s="153" t="s">
        <v>358</v>
      </c>
    </row>
    <row r="607" spans="2:65" s="13" customFormat="1" ht="11.25">
      <c r="B607" s="158"/>
      <c r="D607" s="152" t="s">
        <v>368</v>
      </c>
      <c r="E607" s="159" t="s">
        <v>19</v>
      </c>
      <c r="F607" s="160" t="s">
        <v>837</v>
      </c>
      <c r="H607" s="161">
        <v>0.29599999999999999</v>
      </c>
      <c r="I607" s="162"/>
      <c r="L607" s="158"/>
      <c r="M607" s="163"/>
      <c r="T607" s="164"/>
      <c r="AT607" s="159" t="s">
        <v>368</v>
      </c>
      <c r="AU607" s="159" t="s">
        <v>90</v>
      </c>
      <c r="AV607" s="13" t="s">
        <v>90</v>
      </c>
      <c r="AW607" s="13" t="s">
        <v>36</v>
      </c>
      <c r="AX607" s="13" t="s">
        <v>77</v>
      </c>
      <c r="AY607" s="159" t="s">
        <v>358</v>
      </c>
    </row>
    <row r="608" spans="2:65" s="14" customFormat="1" ht="11.25">
      <c r="B608" s="165"/>
      <c r="D608" s="152" t="s">
        <v>368</v>
      </c>
      <c r="E608" s="166" t="s">
        <v>19</v>
      </c>
      <c r="F608" s="167" t="s">
        <v>371</v>
      </c>
      <c r="H608" s="168">
        <v>0.29599999999999999</v>
      </c>
      <c r="I608" s="169"/>
      <c r="L608" s="165"/>
      <c r="M608" s="170"/>
      <c r="T608" s="171"/>
      <c r="AT608" s="166" t="s">
        <v>368</v>
      </c>
      <c r="AU608" s="166" t="s">
        <v>90</v>
      </c>
      <c r="AV608" s="14" t="s">
        <v>364</v>
      </c>
      <c r="AW608" s="14" t="s">
        <v>36</v>
      </c>
      <c r="AX608" s="14" t="s">
        <v>84</v>
      </c>
      <c r="AY608" s="166" t="s">
        <v>358</v>
      </c>
    </row>
    <row r="609" spans="2:65" s="1" customFormat="1" ht="24.2" customHeight="1">
      <c r="B609" s="33"/>
      <c r="C609" s="134" t="s">
        <v>838</v>
      </c>
      <c r="D609" s="134" t="s">
        <v>360</v>
      </c>
      <c r="E609" s="135" t="s">
        <v>839</v>
      </c>
      <c r="F609" s="136" t="s">
        <v>840</v>
      </c>
      <c r="G609" s="137" t="s">
        <v>209</v>
      </c>
      <c r="H609" s="138">
        <v>33.354999999999997</v>
      </c>
      <c r="I609" s="139"/>
      <c r="J609" s="140">
        <f>ROUND(I609*H609,2)</f>
        <v>0</v>
      </c>
      <c r="K609" s="136" t="s">
        <v>363</v>
      </c>
      <c r="L609" s="33"/>
      <c r="M609" s="141" t="s">
        <v>19</v>
      </c>
      <c r="N609" s="142" t="s">
        <v>49</v>
      </c>
      <c r="P609" s="143">
        <f>O609*H609</f>
        <v>0</v>
      </c>
      <c r="Q609" s="143">
        <v>2.5019749999999998</v>
      </c>
      <c r="R609" s="143">
        <f>Q609*H609</f>
        <v>83.453376124999991</v>
      </c>
      <c r="S609" s="143">
        <v>0</v>
      </c>
      <c r="T609" s="144">
        <f>S609*H609</f>
        <v>0</v>
      </c>
      <c r="AR609" s="145" t="s">
        <v>364</v>
      </c>
      <c r="AT609" s="145" t="s">
        <v>360</v>
      </c>
      <c r="AU609" s="145" t="s">
        <v>90</v>
      </c>
      <c r="AY609" s="18" t="s">
        <v>358</v>
      </c>
      <c r="BE609" s="146">
        <f>IF(N609="základní",J609,0)</f>
        <v>0</v>
      </c>
      <c r="BF609" s="146">
        <f>IF(N609="snížená",J609,0)</f>
        <v>0</v>
      </c>
      <c r="BG609" s="146">
        <f>IF(N609="zákl. přenesená",J609,0)</f>
        <v>0</v>
      </c>
      <c r="BH609" s="146">
        <f>IF(N609="sníž. přenesená",J609,0)</f>
        <v>0</v>
      </c>
      <c r="BI609" s="146">
        <f>IF(N609="nulová",J609,0)</f>
        <v>0</v>
      </c>
      <c r="BJ609" s="18" t="s">
        <v>90</v>
      </c>
      <c r="BK609" s="146">
        <f>ROUND(I609*H609,2)</f>
        <v>0</v>
      </c>
      <c r="BL609" s="18" t="s">
        <v>364</v>
      </c>
      <c r="BM609" s="145" t="s">
        <v>841</v>
      </c>
    </row>
    <row r="610" spans="2:65" s="1" customFormat="1" ht="11.25">
      <c r="B610" s="33"/>
      <c r="D610" s="147" t="s">
        <v>366</v>
      </c>
      <c r="F610" s="148" t="s">
        <v>842</v>
      </c>
      <c r="I610" s="149"/>
      <c r="L610" s="33"/>
      <c r="M610" s="150"/>
      <c r="T610" s="54"/>
      <c r="AT610" s="18" t="s">
        <v>366</v>
      </c>
      <c r="AU610" s="18" t="s">
        <v>90</v>
      </c>
    </row>
    <row r="611" spans="2:65" s="12" customFormat="1" ht="11.25">
      <c r="B611" s="151"/>
      <c r="D611" s="152" t="s">
        <v>368</v>
      </c>
      <c r="E611" s="153" t="s">
        <v>19</v>
      </c>
      <c r="F611" s="154" t="s">
        <v>485</v>
      </c>
      <c r="H611" s="153" t="s">
        <v>19</v>
      </c>
      <c r="I611" s="155"/>
      <c r="L611" s="151"/>
      <c r="M611" s="156"/>
      <c r="T611" s="157"/>
      <c r="AT611" s="153" t="s">
        <v>368</v>
      </c>
      <c r="AU611" s="153" t="s">
        <v>90</v>
      </c>
      <c r="AV611" s="12" t="s">
        <v>84</v>
      </c>
      <c r="AW611" s="12" t="s">
        <v>36</v>
      </c>
      <c r="AX611" s="12" t="s">
        <v>77</v>
      </c>
      <c r="AY611" s="153" t="s">
        <v>358</v>
      </c>
    </row>
    <row r="612" spans="2:65" s="12" customFormat="1" ht="11.25">
      <c r="B612" s="151"/>
      <c r="D612" s="152" t="s">
        <v>368</v>
      </c>
      <c r="E612" s="153" t="s">
        <v>19</v>
      </c>
      <c r="F612" s="154" t="s">
        <v>380</v>
      </c>
      <c r="H612" s="153" t="s">
        <v>19</v>
      </c>
      <c r="I612" s="155"/>
      <c r="L612" s="151"/>
      <c r="M612" s="156"/>
      <c r="T612" s="157"/>
      <c r="AT612" s="153" t="s">
        <v>368</v>
      </c>
      <c r="AU612" s="153" t="s">
        <v>90</v>
      </c>
      <c r="AV612" s="12" t="s">
        <v>84</v>
      </c>
      <c r="AW612" s="12" t="s">
        <v>36</v>
      </c>
      <c r="AX612" s="12" t="s">
        <v>77</v>
      </c>
      <c r="AY612" s="153" t="s">
        <v>358</v>
      </c>
    </row>
    <row r="613" spans="2:65" s="12" customFormat="1" ht="11.25">
      <c r="B613" s="151"/>
      <c r="D613" s="152" t="s">
        <v>368</v>
      </c>
      <c r="E613" s="153" t="s">
        <v>19</v>
      </c>
      <c r="F613" s="154" t="s">
        <v>683</v>
      </c>
      <c r="H613" s="153" t="s">
        <v>19</v>
      </c>
      <c r="I613" s="155"/>
      <c r="L613" s="151"/>
      <c r="M613" s="156"/>
      <c r="T613" s="157"/>
      <c r="AT613" s="153" t="s">
        <v>368</v>
      </c>
      <c r="AU613" s="153" t="s">
        <v>90</v>
      </c>
      <c r="AV613" s="12" t="s">
        <v>84</v>
      </c>
      <c r="AW613" s="12" t="s">
        <v>36</v>
      </c>
      <c r="AX613" s="12" t="s">
        <v>77</v>
      </c>
      <c r="AY613" s="153" t="s">
        <v>358</v>
      </c>
    </row>
    <row r="614" spans="2:65" s="13" customFormat="1" ht="11.25">
      <c r="B614" s="158"/>
      <c r="D614" s="152" t="s">
        <v>368</v>
      </c>
      <c r="E614" s="159" t="s">
        <v>19</v>
      </c>
      <c r="F614" s="160" t="s">
        <v>843</v>
      </c>
      <c r="H614" s="161">
        <v>1.857</v>
      </c>
      <c r="I614" s="162"/>
      <c r="L614" s="158"/>
      <c r="M614" s="163"/>
      <c r="T614" s="164"/>
      <c r="AT614" s="159" t="s">
        <v>368</v>
      </c>
      <c r="AU614" s="159" t="s">
        <v>90</v>
      </c>
      <c r="AV614" s="13" t="s">
        <v>90</v>
      </c>
      <c r="AW614" s="13" t="s">
        <v>36</v>
      </c>
      <c r="AX614" s="13" t="s">
        <v>77</v>
      </c>
      <c r="AY614" s="159" t="s">
        <v>358</v>
      </c>
    </row>
    <row r="615" spans="2:65" s="13" customFormat="1" ht="11.25">
      <c r="B615" s="158"/>
      <c r="D615" s="152" t="s">
        <v>368</v>
      </c>
      <c r="E615" s="159" t="s">
        <v>19</v>
      </c>
      <c r="F615" s="160" t="s">
        <v>844</v>
      </c>
      <c r="H615" s="161">
        <v>4.4550000000000001</v>
      </c>
      <c r="I615" s="162"/>
      <c r="L615" s="158"/>
      <c r="M615" s="163"/>
      <c r="T615" s="164"/>
      <c r="AT615" s="159" t="s">
        <v>368</v>
      </c>
      <c r="AU615" s="159" t="s">
        <v>90</v>
      </c>
      <c r="AV615" s="13" t="s">
        <v>90</v>
      </c>
      <c r="AW615" s="13" t="s">
        <v>36</v>
      </c>
      <c r="AX615" s="13" t="s">
        <v>77</v>
      </c>
      <c r="AY615" s="159" t="s">
        <v>358</v>
      </c>
    </row>
    <row r="616" spans="2:65" s="13" customFormat="1" ht="11.25">
      <c r="B616" s="158"/>
      <c r="D616" s="152" t="s">
        <v>368</v>
      </c>
      <c r="E616" s="159" t="s">
        <v>19</v>
      </c>
      <c r="F616" s="160" t="s">
        <v>845</v>
      </c>
      <c r="H616" s="161">
        <v>0.626</v>
      </c>
      <c r="I616" s="162"/>
      <c r="L616" s="158"/>
      <c r="M616" s="163"/>
      <c r="T616" s="164"/>
      <c r="AT616" s="159" t="s">
        <v>368</v>
      </c>
      <c r="AU616" s="159" t="s">
        <v>90</v>
      </c>
      <c r="AV616" s="13" t="s">
        <v>90</v>
      </c>
      <c r="AW616" s="13" t="s">
        <v>36</v>
      </c>
      <c r="AX616" s="13" t="s">
        <v>77</v>
      </c>
      <c r="AY616" s="159" t="s">
        <v>358</v>
      </c>
    </row>
    <row r="617" spans="2:65" s="13" customFormat="1" ht="11.25">
      <c r="B617" s="158"/>
      <c r="D617" s="152" t="s">
        <v>368</v>
      </c>
      <c r="E617" s="159" t="s">
        <v>19</v>
      </c>
      <c r="F617" s="160" t="s">
        <v>846</v>
      </c>
      <c r="H617" s="161">
        <v>7.3999999999999996E-2</v>
      </c>
      <c r="I617" s="162"/>
      <c r="L617" s="158"/>
      <c r="M617" s="163"/>
      <c r="T617" s="164"/>
      <c r="AT617" s="159" t="s">
        <v>368</v>
      </c>
      <c r="AU617" s="159" t="s">
        <v>90</v>
      </c>
      <c r="AV617" s="13" t="s">
        <v>90</v>
      </c>
      <c r="AW617" s="13" t="s">
        <v>36</v>
      </c>
      <c r="AX617" s="13" t="s">
        <v>77</v>
      </c>
      <c r="AY617" s="159" t="s">
        <v>358</v>
      </c>
    </row>
    <row r="618" spans="2:65" s="13" customFormat="1" ht="11.25">
      <c r="B618" s="158"/>
      <c r="D618" s="152" t="s">
        <v>368</v>
      </c>
      <c r="E618" s="159" t="s">
        <v>19</v>
      </c>
      <c r="F618" s="160" t="s">
        <v>847</v>
      </c>
      <c r="H618" s="161">
        <v>0.82799999999999996</v>
      </c>
      <c r="I618" s="162"/>
      <c r="L618" s="158"/>
      <c r="M618" s="163"/>
      <c r="T618" s="164"/>
      <c r="AT618" s="159" t="s">
        <v>368</v>
      </c>
      <c r="AU618" s="159" t="s">
        <v>90</v>
      </c>
      <c r="AV618" s="13" t="s">
        <v>90</v>
      </c>
      <c r="AW618" s="13" t="s">
        <v>36</v>
      </c>
      <c r="AX618" s="13" t="s">
        <v>77</v>
      </c>
      <c r="AY618" s="159" t="s">
        <v>358</v>
      </c>
    </row>
    <row r="619" spans="2:65" s="15" customFormat="1" ht="11.25">
      <c r="B619" s="172"/>
      <c r="D619" s="152" t="s">
        <v>368</v>
      </c>
      <c r="E619" s="173" t="s">
        <v>19</v>
      </c>
      <c r="F619" s="174" t="s">
        <v>416</v>
      </c>
      <c r="H619" s="175">
        <v>7.84</v>
      </c>
      <c r="I619" s="176"/>
      <c r="L619" s="172"/>
      <c r="M619" s="177"/>
      <c r="T619" s="178"/>
      <c r="AT619" s="173" t="s">
        <v>368</v>
      </c>
      <c r="AU619" s="173" t="s">
        <v>90</v>
      </c>
      <c r="AV619" s="15" t="s">
        <v>97</v>
      </c>
      <c r="AW619" s="15" t="s">
        <v>36</v>
      </c>
      <c r="AX619" s="15" t="s">
        <v>77</v>
      </c>
      <c r="AY619" s="173" t="s">
        <v>358</v>
      </c>
    </row>
    <row r="620" spans="2:65" s="12" customFormat="1" ht="11.25">
      <c r="B620" s="151"/>
      <c r="D620" s="152" t="s">
        <v>368</v>
      </c>
      <c r="E620" s="153" t="s">
        <v>19</v>
      </c>
      <c r="F620" s="154" t="s">
        <v>689</v>
      </c>
      <c r="H620" s="153" t="s">
        <v>19</v>
      </c>
      <c r="I620" s="155"/>
      <c r="L620" s="151"/>
      <c r="M620" s="156"/>
      <c r="T620" s="157"/>
      <c r="AT620" s="153" t="s">
        <v>368</v>
      </c>
      <c r="AU620" s="153" t="s">
        <v>90</v>
      </c>
      <c r="AV620" s="12" t="s">
        <v>84</v>
      </c>
      <c r="AW620" s="12" t="s">
        <v>36</v>
      </c>
      <c r="AX620" s="12" t="s">
        <v>77</v>
      </c>
      <c r="AY620" s="153" t="s">
        <v>358</v>
      </c>
    </row>
    <row r="621" spans="2:65" s="13" customFormat="1" ht="11.25">
      <c r="B621" s="158"/>
      <c r="D621" s="152" t="s">
        <v>368</v>
      </c>
      <c r="E621" s="159" t="s">
        <v>19</v>
      </c>
      <c r="F621" s="160" t="s">
        <v>848</v>
      </c>
      <c r="H621" s="161">
        <v>2.0840000000000001</v>
      </c>
      <c r="I621" s="162"/>
      <c r="L621" s="158"/>
      <c r="M621" s="163"/>
      <c r="T621" s="164"/>
      <c r="AT621" s="159" t="s">
        <v>368</v>
      </c>
      <c r="AU621" s="159" t="s">
        <v>90</v>
      </c>
      <c r="AV621" s="13" t="s">
        <v>90</v>
      </c>
      <c r="AW621" s="13" t="s">
        <v>36</v>
      </c>
      <c r="AX621" s="13" t="s">
        <v>77</v>
      </c>
      <c r="AY621" s="159" t="s">
        <v>358</v>
      </c>
    </row>
    <row r="622" spans="2:65" s="13" customFormat="1" ht="11.25">
      <c r="B622" s="158"/>
      <c r="D622" s="152" t="s">
        <v>368</v>
      </c>
      <c r="E622" s="159" t="s">
        <v>19</v>
      </c>
      <c r="F622" s="160" t="s">
        <v>849</v>
      </c>
      <c r="H622" s="161">
        <v>5.2359999999999998</v>
      </c>
      <c r="I622" s="162"/>
      <c r="L622" s="158"/>
      <c r="M622" s="163"/>
      <c r="T622" s="164"/>
      <c r="AT622" s="159" t="s">
        <v>368</v>
      </c>
      <c r="AU622" s="159" t="s">
        <v>90</v>
      </c>
      <c r="AV622" s="13" t="s">
        <v>90</v>
      </c>
      <c r="AW622" s="13" t="s">
        <v>36</v>
      </c>
      <c r="AX622" s="13" t="s">
        <v>77</v>
      </c>
      <c r="AY622" s="159" t="s">
        <v>358</v>
      </c>
    </row>
    <row r="623" spans="2:65" s="13" customFormat="1" ht="11.25">
      <c r="B623" s="158"/>
      <c r="D623" s="152" t="s">
        <v>368</v>
      </c>
      <c r="E623" s="159" t="s">
        <v>19</v>
      </c>
      <c r="F623" s="160" t="s">
        <v>850</v>
      </c>
      <c r="H623" s="161">
        <v>0.71</v>
      </c>
      <c r="I623" s="162"/>
      <c r="L623" s="158"/>
      <c r="M623" s="163"/>
      <c r="T623" s="164"/>
      <c r="AT623" s="159" t="s">
        <v>368</v>
      </c>
      <c r="AU623" s="159" t="s">
        <v>90</v>
      </c>
      <c r="AV623" s="13" t="s">
        <v>90</v>
      </c>
      <c r="AW623" s="13" t="s">
        <v>36</v>
      </c>
      <c r="AX623" s="13" t="s">
        <v>77</v>
      </c>
      <c r="AY623" s="159" t="s">
        <v>358</v>
      </c>
    </row>
    <row r="624" spans="2:65" s="13" customFormat="1" ht="11.25">
      <c r="B624" s="158"/>
      <c r="D624" s="152" t="s">
        <v>368</v>
      </c>
      <c r="E624" s="159" t="s">
        <v>19</v>
      </c>
      <c r="F624" s="160" t="s">
        <v>851</v>
      </c>
      <c r="H624" s="161">
        <v>8.5999999999999993E-2</v>
      </c>
      <c r="I624" s="162"/>
      <c r="L624" s="158"/>
      <c r="M624" s="163"/>
      <c r="T624" s="164"/>
      <c r="AT624" s="159" t="s">
        <v>368</v>
      </c>
      <c r="AU624" s="159" t="s">
        <v>90</v>
      </c>
      <c r="AV624" s="13" t="s">
        <v>90</v>
      </c>
      <c r="AW624" s="13" t="s">
        <v>36</v>
      </c>
      <c r="AX624" s="13" t="s">
        <v>77</v>
      </c>
      <c r="AY624" s="159" t="s">
        <v>358</v>
      </c>
    </row>
    <row r="625" spans="2:65" s="13" customFormat="1" ht="11.25">
      <c r="B625" s="158"/>
      <c r="D625" s="152" t="s">
        <v>368</v>
      </c>
      <c r="E625" s="159" t="s">
        <v>19</v>
      </c>
      <c r="F625" s="160" t="s">
        <v>852</v>
      </c>
      <c r="H625" s="161">
        <v>1.087</v>
      </c>
      <c r="I625" s="162"/>
      <c r="L625" s="158"/>
      <c r="M625" s="163"/>
      <c r="T625" s="164"/>
      <c r="AT625" s="159" t="s">
        <v>368</v>
      </c>
      <c r="AU625" s="159" t="s">
        <v>90</v>
      </c>
      <c r="AV625" s="13" t="s">
        <v>90</v>
      </c>
      <c r="AW625" s="13" t="s">
        <v>36</v>
      </c>
      <c r="AX625" s="13" t="s">
        <v>77</v>
      </c>
      <c r="AY625" s="159" t="s">
        <v>358</v>
      </c>
    </row>
    <row r="626" spans="2:65" s="15" customFormat="1" ht="11.25">
      <c r="B626" s="172"/>
      <c r="D626" s="152" t="s">
        <v>368</v>
      </c>
      <c r="E626" s="173" t="s">
        <v>19</v>
      </c>
      <c r="F626" s="174" t="s">
        <v>416</v>
      </c>
      <c r="H626" s="175">
        <v>9.2029999999999994</v>
      </c>
      <c r="I626" s="176"/>
      <c r="L626" s="172"/>
      <c r="M626" s="177"/>
      <c r="T626" s="178"/>
      <c r="AT626" s="173" t="s">
        <v>368</v>
      </c>
      <c r="AU626" s="173" t="s">
        <v>90</v>
      </c>
      <c r="AV626" s="15" t="s">
        <v>97</v>
      </c>
      <c r="AW626" s="15" t="s">
        <v>36</v>
      </c>
      <c r="AX626" s="15" t="s">
        <v>77</v>
      </c>
      <c r="AY626" s="173" t="s">
        <v>358</v>
      </c>
    </row>
    <row r="627" spans="2:65" s="12" customFormat="1" ht="11.25">
      <c r="B627" s="151"/>
      <c r="D627" s="152" t="s">
        <v>368</v>
      </c>
      <c r="E627" s="153" t="s">
        <v>19</v>
      </c>
      <c r="F627" s="154" t="s">
        <v>690</v>
      </c>
      <c r="H627" s="153" t="s">
        <v>19</v>
      </c>
      <c r="I627" s="155"/>
      <c r="L627" s="151"/>
      <c r="M627" s="156"/>
      <c r="T627" s="157"/>
      <c r="AT627" s="153" t="s">
        <v>368</v>
      </c>
      <c r="AU627" s="153" t="s">
        <v>90</v>
      </c>
      <c r="AV627" s="12" t="s">
        <v>84</v>
      </c>
      <c r="AW627" s="12" t="s">
        <v>36</v>
      </c>
      <c r="AX627" s="12" t="s">
        <v>77</v>
      </c>
      <c r="AY627" s="153" t="s">
        <v>358</v>
      </c>
    </row>
    <row r="628" spans="2:65" s="13" customFormat="1" ht="11.25">
      <c r="B628" s="158"/>
      <c r="D628" s="152" t="s">
        <v>368</v>
      </c>
      <c r="E628" s="159" t="s">
        <v>19</v>
      </c>
      <c r="F628" s="160" t="s">
        <v>853</v>
      </c>
      <c r="H628" s="161">
        <v>3.1320000000000001</v>
      </c>
      <c r="I628" s="162"/>
      <c r="L628" s="158"/>
      <c r="M628" s="163"/>
      <c r="T628" s="164"/>
      <c r="AT628" s="159" t="s">
        <v>368</v>
      </c>
      <c r="AU628" s="159" t="s">
        <v>90</v>
      </c>
      <c r="AV628" s="13" t="s">
        <v>90</v>
      </c>
      <c r="AW628" s="13" t="s">
        <v>36</v>
      </c>
      <c r="AX628" s="13" t="s">
        <v>77</v>
      </c>
      <c r="AY628" s="159" t="s">
        <v>358</v>
      </c>
    </row>
    <row r="629" spans="2:65" s="13" customFormat="1" ht="11.25">
      <c r="B629" s="158"/>
      <c r="D629" s="152" t="s">
        <v>368</v>
      </c>
      <c r="E629" s="159" t="s">
        <v>19</v>
      </c>
      <c r="F629" s="160" t="s">
        <v>854</v>
      </c>
      <c r="H629" s="161">
        <v>3.7490000000000001</v>
      </c>
      <c r="I629" s="162"/>
      <c r="L629" s="158"/>
      <c r="M629" s="163"/>
      <c r="T629" s="164"/>
      <c r="AT629" s="159" t="s">
        <v>368</v>
      </c>
      <c r="AU629" s="159" t="s">
        <v>90</v>
      </c>
      <c r="AV629" s="13" t="s">
        <v>90</v>
      </c>
      <c r="AW629" s="13" t="s">
        <v>36</v>
      </c>
      <c r="AX629" s="13" t="s">
        <v>77</v>
      </c>
      <c r="AY629" s="159" t="s">
        <v>358</v>
      </c>
    </row>
    <row r="630" spans="2:65" s="13" customFormat="1" ht="11.25">
      <c r="B630" s="158"/>
      <c r="D630" s="152" t="s">
        <v>368</v>
      </c>
      <c r="E630" s="159" t="s">
        <v>19</v>
      </c>
      <c r="F630" s="160" t="s">
        <v>855</v>
      </c>
      <c r="H630" s="161">
        <v>0.70599999999999996</v>
      </c>
      <c r="I630" s="162"/>
      <c r="L630" s="158"/>
      <c r="M630" s="163"/>
      <c r="T630" s="164"/>
      <c r="AT630" s="159" t="s">
        <v>368</v>
      </c>
      <c r="AU630" s="159" t="s">
        <v>90</v>
      </c>
      <c r="AV630" s="13" t="s">
        <v>90</v>
      </c>
      <c r="AW630" s="13" t="s">
        <v>36</v>
      </c>
      <c r="AX630" s="13" t="s">
        <v>77</v>
      </c>
      <c r="AY630" s="159" t="s">
        <v>358</v>
      </c>
    </row>
    <row r="631" spans="2:65" s="13" customFormat="1" ht="11.25">
      <c r="B631" s="158"/>
      <c r="D631" s="152" t="s">
        <v>368</v>
      </c>
      <c r="E631" s="159" t="s">
        <v>19</v>
      </c>
      <c r="F631" s="160" t="s">
        <v>856</v>
      </c>
      <c r="H631" s="161">
        <v>8.8999999999999996E-2</v>
      </c>
      <c r="I631" s="162"/>
      <c r="L631" s="158"/>
      <c r="M631" s="163"/>
      <c r="T631" s="164"/>
      <c r="AT631" s="159" t="s">
        <v>368</v>
      </c>
      <c r="AU631" s="159" t="s">
        <v>90</v>
      </c>
      <c r="AV631" s="13" t="s">
        <v>90</v>
      </c>
      <c r="AW631" s="13" t="s">
        <v>36</v>
      </c>
      <c r="AX631" s="13" t="s">
        <v>77</v>
      </c>
      <c r="AY631" s="159" t="s">
        <v>358</v>
      </c>
    </row>
    <row r="632" spans="2:65" s="13" customFormat="1" ht="11.25">
      <c r="B632" s="158"/>
      <c r="D632" s="152" t="s">
        <v>368</v>
      </c>
      <c r="E632" s="159" t="s">
        <v>19</v>
      </c>
      <c r="F632" s="160" t="s">
        <v>857</v>
      </c>
      <c r="H632" s="161">
        <v>1.9059999999999999</v>
      </c>
      <c r="I632" s="162"/>
      <c r="L632" s="158"/>
      <c r="M632" s="163"/>
      <c r="T632" s="164"/>
      <c r="AT632" s="159" t="s">
        <v>368</v>
      </c>
      <c r="AU632" s="159" t="s">
        <v>90</v>
      </c>
      <c r="AV632" s="13" t="s">
        <v>90</v>
      </c>
      <c r="AW632" s="13" t="s">
        <v>36</v>
      </c>
      <c r="AX632" s="13" t="s">
        <v>77</v>
      </c>
      <c r="AY632" s="159" t="s">
        <v>358</v>
      </c>
    </row>
    <row r="633" spans="2:65" s="13" customFormat="1" ht="11.25">
      <c r="B633" s="158"/>
      <c r="D633" s="152" t="s">
        <v>368</v>
      </c>
      <c r="E633" s="159" t="s">
        <v>19</v>
      </c>
      <c r="F633" s="160" t="s">
        <v>858</v>
      </c>
      <c r="H633" s="161">
        <v>1.04</v>
      </c>
      <c r="I633" s="162"/>
      <c r="L633" s="158"/>
      <c r="M633" s="163"/>
      <c r="T633" s="164"/>
      <c r="AT633" s="159" t="s">
        <v>368</v>
      </c>
      <c r="AU633" s="159" t="s">
        <v>90</v>
      </c>
      <c r="AV633" s="13" t="s">
        <v>90</v>
      </c>
      <c r="AW633" s="13" t="s">
        <v>36</v>
      </c>
      <c r="AX633" s="13" t="s">
        <v>77</v>
      </c>
      <c r="AY633" s="159" t="s">
        <v>358</v>
      </c>
    </row>
    <row r="634" spans="2:65" s="13" customFormat="1" ht="11.25">
      <c r="B634" s="158"/>
      <c r="D634" s="152" t="s">
        <v>368</v>
      </c>
      <c r="E634" s="159" t="s">
        <v>19</v>
      </c>
      <c r="F634" s="160" t="s">
        <v>859</v>
      </c>
      <c r="H634" s="161">
        <v>0.621</v>
      </c>
      <c r="I634" s="162"/>
      <c r="L634" s="158"/>
      <c r="M634" s="163"/>
      <c r="T634" s="164"/>
      <c r="AT634" s="159" t="s">
        <v>368</v>
      </c>
      <c r="AU634" s="159" t="s">
        <v>90</v>
      </c>
      <c r="AV634" s="13" t="s">
        <v>90</v>
      </c>
      <c r="AW634" s="13" t="s">
        <v>36</v>
      </c>
      <c r="AX634" s="13" t="s">
        <v>77</v>
      </c>
      <c r="AY634" s="159" t="s">
        <v>358</v>
      </c>
    </row>
    <row r="635" spans="2:65" s="13" customFormat="1" ht="11.25">
      <c r="B635" s="158"/>
      <c r="D635" s="152" t="s">
        <v>368</v>
      </c>
      <c r="E635" s="159" t="s">
        <v>19</v>
      </c>
      <c r="F635" s="160" t="s">
        <v>860</v>
      </c>
      <c r="H635" s="161">
        <v>0.74399999999999999</v>
      </c>
      <c r="I635" s="162"/>
      <c r="L635" s="158"/>
      <c r="M635" s="163"/>
      <c r="T635" s="164"/>
      <c r="AT635" s="159" t="s">
        <v>368</v>
      </c>
      <c r="AU635" s="159" t="s">
        <v>90</v>
      </c>
      <c r="AV635" s="13" t="s">
        <v>90</v>
      </c>
      <c r="AW635" s="13" t="s">
        <v>36</v>
      </c>
      <c r="AX635" s="13" t="s">
        <v>77</v>
      </c>
      <c r="AY635" s="159" t="s">
        <v>358</v>
      </c>
    </row>
    <row r="636" spans="2:65" s="15" customFormat="1" ht="11.25">
      <c r="B636" s="172"/>
      <c r="D636" s="152" t="s">
        <v>368</v>
      </c>
      <c r="E636" s="173" t="s">
        <v>19</v>
      </c>
      <c r="F636" s="174" t="s">
        <v>416</v>
      </c>
      <c r="H636" s="175">
        <v>11.987</v>
      </c>
      <c r="I636" s="176"/>
      <c r="L636" s="172"/>
      <c r="M636" s="177"/>
      <c r="T636" s="178"/>
      <c r="AT636" s="173" t="s">
        <v>368</v>
      </c>
      <c r="AU636" s="173" t="s">
        <v>90</v>
      </c>
      <c r="AV636" s="15" t="s">
        <v>97</v>
      </c>
      <c r="AW636" s="15" t="s">
        <v>36</v>
      </c>
      <c r="AX636" s="15" t="s">
        <v>77</v>
      </c>
      <c r="AY636" s="173" t="s">
        <v>358</v>
      </c>
    </row>
    <row r="637" spans="2:65" s="13" customFormat="1" ht="11.25">
      <c r="B637" s="158"/>
      <c r="D637" s="152" t="s">
        <v>368</v>
      </c>
      <c r="E637" s="159" t="s">
        <v>19</v>
      </c>
      <c r="F637" s="160" t="s">
        <v>861</v>
      </c>
      <c r="H637" s="161">
        <v>4.3250000000000002</v>
      </c>
      <c r="I637" s="162"/>
      <c r="L637" s="158"/>
      <c r="M637" s="163"/>
      <c r="T637" s="164"/>
      <c r="AT637" s="159" t="s">
        <v>368</v>
      </c>
      <c r="AU637" s="159" t="s">
        <v>90</v>
      </c>
      <c r="AV637" s="13" t="s">
        <v>90</v>
      </c>
      <c r="AW637" s="13" t="s">
        <v>36</v>
      </c>
      <c r="AX637" s="13" t="s">
        <v>77</v>
      </c>
      <c r="AY637" s="159" t="s">
        <v>358</v>
      </c>
    </row>
    <row r="638" spans="2:65" s="15" customFormat="1" ht="11.25">
      <c r="B638" s="172"/>
      <c r="D638" s="152" t="s">
        <v>368</v>
      </c>
      <c r="E638" s="173" t="s">
        <v>19</v>
      </c>
      <c r="F638" s="174" t="s">
        <v>416</v>
      </c>
      <c r="H638" s="175">
        <v>4.3250000000000002</v>
      </c>
      <c r="I638" s="176"/>
      <c r="L638" s="172"/>
      <c r="M638" s="177"/>
      <c r="T638" s="178"/>
      <c r="AT638" s="173" t="s">
        <v>368</v>
      </c>
      <c r="AU638" s="173" t="s">
        <v>90</v>
      </c>
      <c r="AV638" s="15" t="s">
        <v>97</v>
      </c>
      <c r="AW638" s="15" t="s">
        <v>36</v>
      </c>
      <c r="AX638" s="15" t="s">
        <v>77</v>
      </c>
      <c r="AY638" s="173" t="s">
        <v>358</v>
      </c>
    </row>
    <row r="639" spans="2:65" s="14" customFormat="1" ht="11.25">
      <c r="B639" s="165"/>
      <c r="D639" s="152" t="s">
        <v>368</v>
      </c>
      <c r="E639" s="166" t="s">
        <v>19</v>
      </c>
      <c r="F639" s="167" t="s">
        <v>371</v>
      </c>
      <c r="H639" s="168">
        <v>33.354999999999997</v>
      </c>
      <c r="I639" s="169"/>
      <c r="L639" s="165"/>
      <c r="M639" s="170"/>
      <c r="T639" s="171"/>
      <c r="AT639" s="166" t="s">
        <v>368</v>
      </c>
      <c r="AU639" s="166" t="s">
        <v>90</v>
      </c>
      <c r="AV639" s="14" t="s">
        <v>364</v>
      </c>
      <c r="AW639" s="14" t="s">
        <v>36</v>
      </c>
      <c r="AX639" s="14" t="s">
        <v>84</v>
      </c>
      <c r="AY639" s="166" t="s">
        <v>358</v>
      </c>
    </row>
    <row r="640" spans="2:65" s="1" customFormat="1" ht="24.2" customHeight="1">
      <c r="B640" s="33"/>
      <c r="C640" s="134" t="s">
        <v>862</v>
      </c>
      <c r="D640" s="134" t="s">
        <v>360</v>
      </c>
      <c r="E640" s="135" t="s">
        <v>863</v>
      </c>
      <c r="F640" s="136" t="s">
        <v>864</v>
      </c>
      <c r="G640" s="137" t="s">
        <v>195</v>
      </c>
      <c r="H640" s="138">
        <v>247.995</v>
      </c>
      <c r="I640" s="139"/>
      <c r="J640" s="140">
        <f>ROUND(I640*H640,2)</f>
        <v>0</v>
      </c>
      <c r="K640" s="136" t="s">
        <v>363</v>
      </c>
      <c r="L640" s="33"/>
      <c r="M640" s="141" t="s">
        <v>19</v>
      </c>
      <c r="N640" s="142" t="s">
        <v>49</v>
      </c>
      <c r="P640" s="143">
        <f>O640*H640</f>
        <v>0</v>
      </c>
      <c r="Q640" s="143">
        <v>1.11725E-2</v>
      </c>
      <c r="R640" s="143">
        <f>Q640*H640</f>
        <v>2.7707241375000002</v>
      </c>
      <c r="S640" s="143">
        <v>0</v>
      </c>
      <c r="T640" s="144">
        <f>S640*H640</f>
        <v>0</v>
      </c>
      <c r="AR640" s="145" t="s">
        <v>364</v>
      </c>
      <c r="AT640" s="145" t="s">
        <v>360</v>
      </c>
      <c r="AU640" s="145" t="s">
        <v>90</v>
      </c>
      <c r="AY640" s="18" t="s">
        <v>358</v>
      </c>
      <c r="BE640" s="146">
        <f>IF(N640="základní",J640,0)</f>
        <v>0</v>
      </c>
      <c r="BF640" s="146">
        <f>IF(N640="snížená",J640,0)</f>
        <v>0</v>
      </c>
      <c r="BG640" s="146">
        <f>IF(N640="zákl. přenesená",J640,0)</f>
        <v>0</v>
      </c>
      <c r="BH640" s="146">
        <f>IF(N640="sníž. přenesená",J640,0)</f>
        <v>0</v>
      </c>
      <c r="BI640" s="146">
        <f>IF(N640="nulová",J640,0)</f>
        <v>0</v>
      </c>
      <c r="BJ640" s="18" t="s">
        <v>90</v>
      </c>
      <c r="BK640" s="146">
        <f>ROUND(I640*H640,2)</f>
        <v>0</v>
      </c>
      <c r="BL640" s="18" t="s">
        <v>364</v>
      </c>
      <c r="BM640" s="145" t="s">
        <v>865</v>
      </c>
    </row>
    <row r="641" spans="2:51" s="1" customFormat="1" ht="11.25">
      <c r="B641" s="33"/>
      <c r="D641" s="147" t="s">
        <v>366</v>
      </c>
      <c r="F641" s="148" t="s">
        <v>866</v>
      </c>
      <c r="I641" s="149"/>
      <c r="L641" s="33"/>
      <c r="M641" s="150"/>
      <c r="T641" s="54"/>
      <c r="AT641" s="18" t="s">
        <v>366</v>
      </c>
      <c r="AU641" s="18" t="s">
        <v>90</v>
      </c>
    </row>
    <row r="642" spans="2:51" s="12" customFormat="1" ht="11.25">
      <c r="B642" s="151"/>
      <c r="D642" s="152" t="s">
        <v>368</v>
      </c>
      <c r="E642" s="153" t="s">
        <v>19</v>
      </c>
      <c r="F642" s="154" t="s">
        <v>485</v>
      </c>
      <c r="H642" s="153" t="s">
        <v>19</v>
      </c>
      <c r="I642" s="155"/>
      <c r="L642" s="151"/>
      <c r="M642" s="156"/>
      <c r="T642" s="157"/>
      <c r="AT642" s="153" t="s">
        <v>368</v>
      </c>
      <c r="AU642" s="153" t="s">
        <v>90</v>
      </c>
      <c r="AV642" s="12" t="s">
        <v>84</v>
      </c>
      <c r="AW642" s="12" t="s">
        <v>36</v>
      </c>
      <c r="AX642" s="12" t="s">
        <v>77</v>
      </c>
      <c r="AY642" s="153" t="s">
        <v>358</v>
      </c>
    </row>
    <row r="643" spans="2:51" s="12" customFormat="1" ht="11.25">
      <c r="B643" s="151"/>
      <c r="D643" s="152" t="s">
        <v>368</v>
      </c>
      <c r="E643" s="153" t="s">
        <v>19</v>
      </c>
      <c r="F643" s="154" t="s">
        <v>380</v>
      </c>
      <c r="H643" s="153" t="s">
        <v>19</v>
      </c>
      <c r="I643" s="155"/>
      <c r="L643" s="151"/>
      <c r="M643" s="156"/>
      <c r="T643" s="157"/>
      <c r="AT643" s="153" t="s">
        <v>368</v>
      </c>
      <c r="AU643" s="153" t="s">
        <v>90</v>
      </c>
      <c r="AV643" s="12" t="s">
        <v>84</v>
      </c>
      <c r="AW643" s="12" t="s">
        <v>36</v>
      </c>
      <c r="AX643" s="12" t="s">
        <v>77</v>
      </c>
      <c r="AY643" s="153" t="s">
        <v>358</v>
      </c>
    </row>
    <row r="644" spans="2:51" s="12" customFormat="1" ht="11.25">
      <c r="B644" s="151"/>
      <c r="D644" s="152" t="s">
        <v>368</v>
      </c>
      <c r="E644" s="153" t="s">
        <v>19</v>
      </c>
      <c r="F644" s="154" t="s">
        <v>683</v>
      </c>
      <c r="H644" s="153" t="s">
        <v>19</v>
      </c>
      <c r="I644" s="155"/>
      <c r="L644" s="151"/>
      <c r="M644" s="156"/>
      <c r="T644" s="157"/>
      <c r="AT644" s="153" t="s">
        <v>368</v>
      </c>
      <c r="AU644" s="153" t="s">
        <v>90</v>
      </c>
      <c r="AV644" s="12" t="s">
        <v>84</v>
      </c>
      <c r="AW644" s="12" t="s">
        <v>36</v>
      </c>
      <c r="AX644" s="12" t="s">
        <v>77</v>
      </c>
      <c r="AY644" s="153" t="s">
        <v>358</v>
      </c>
    </row>
    <row r="645" spans="2:51" s="13" customFormat="1" ht="11.25">
      <c r="B645" s="158"/>
      <c r="D645" s="152" t="s">
        <v>368</v>
      </c>
      <c r="E645" s="159" t="s">
        <v>19</v>
      </c>
      <c r="F645" s="160" t="s">
        <v>867</v>
      </c>
      <c r="H645" s="161">
        <v>12.382</v>
      </c>
      <c r="I645" s="162"/>
      <c r="L645" s="158"/>
      <c r="M645" s="163"/>
      <c r="T645" s="164"/>
      <c r="AT645" s="159" t="s">
        <v>368</v>
      </c>
      <c r="AU645" s="159" t="s">
        <v>90</v>
      </c>
      <c r="AV645" s="13" t="s">
        <v>90</v>
      </c>
      <c r="AW645" s="13" t="s">
        <v>36</v>
      </c>
      <c r="AX645" s="13" t="s">
        <v>77</v>
      </c>
      <c r="AY645" s="159" t="s">
        <v>358</v>
      </c>
    </row>
    <row r="646" spans="2:51" s="13" customFormat="1" ht="11.25">
      <c r="B646" s="158"/>
      <c r="D646" s="152" t="s">
        <v>368</v>
      </c>
      <c r="E646" s="159" t="s">
        <v>19</v>
      </c>
      <c r="F646" s="160" t="s">
        <v>868</v>
      </c>
      <c r="H646" s="161">
        <v>29.696999999999999</v>
      </c>
      <c r="I646" s="162"/>
      <c r="L646" s="158"/>
      <c r="M646" s="163"/>
      <c r="T646" s="164"/>
      <c r="AT646" s="159" t="s">
        <v>368</v>
      </c>
      <c r="AU646" s="159" t="s">
        <v>90</v>
      </c>
      <c r="AV646" s="13" t="s">
        <v>90</v>
      </c>
      <c r="AW646" s="13" t="s">
        <v>36</v>
      </c>
      <c r="AX646" s="13" t="s">
        <v>77</v>
      </c>
      <c r="AY646" s="159" t="s">
        <v>358</v>
      </c>
    </row>
    <row r="647" spans="2:51" s="13" customFormat="1" ht="11.25">
      <c r="B647" s="158"/>
      <c r="D647" s="152" t="s">
        <v>368</v>
      </c>
      <c r="E647" s="159" t="s">
        <v>19</v>
      </c>
      <c r="F647" s="160" t="s">
        <v>869</v>
      </c>
      <c r="H647" s="161">
        <v>3.1920000000000002</v>
      </c>
      <c r="I647" s="162"/>
      <c r="L647" s="158"/>
      <c r="M647" s="163"/>
      <c r="T647" s="164"/>
      <c r="AT647" s="159" t="s">
        <v>368</v>
      </c>
      <c r="AU647" s="159" t="s">
        <v>90</v>
      </c>
      <c r="AV647" s="13" t="s">
        <v>90</v>
      </c>
      <c r="AW647" s="13" t="s">
        <v>36</v>
      </c>
      <c r="AX647" s="13" t="s">
        <v>77</v>
      </c>
      <c r="AY647" s="159" t="s">
        <v>358</v>
      </c>
    </row>
    <row r="648" spans="2:51" s="13" customFormat="1" ht="11.25">
      <c r="B648" s="158"/>
      <c r="D648" s="152" t="s">
        <v>368</v>
      </c>
      <c r="E648" s="159" t="s">
        <v>19</v>
      </c>
      <c r="F648" s="160" t="s">
        <v>870</v>
      </c>
      <c r="H648" s="161">
        <v>0.45600000000000002</v>
      </c>
      <c r="I648" s="162"/>
      <c r="L648" s="158"/>
      <c r="M648" s="163"/>
      <c r="T648" s="164"/>
      <c r="AT648" s="159" t="s">
        <v>368</v>
      </c>
      <c r="AU648" s="159" t="s">
        <v>90</v>
      </c>
      <c r="AV648" s="13" t="s">
        <v>90</v>
      </c>
      <c r="AW648" s="13" t="s">
        <v>36</v>
      </c>
      <c r="AX648" s="13" t="s">
        <v>77</v>
      </c>
      <c r="AY648" s="159" t="s">
        <v>358</v>
      </c>
    </row>
    <row r="649" spans="2:51" s="13" customFormat="1" ht="11.25">
      <c r="B649" s="158"/>
      <c r="D649" s="152" t="s">
        <v>368</v>
      </c>
      <c r="E649" s="159" t="s">
        <v>19</v>
      </c>
      <c r="F649" s="160" t="s">
        <v>871</v>
      </c>
      <c r="H649" s="161">
        <v>6.6239999999999997</v>
      </c>
      <c r="I649" s="162"/>
      <c r="L649" s="158"/>
      <c r="M649" s="163"/>
      <c r="T649" s="164"/>
      <c r="AT649" s="159" t="s">
        <v>368</v>
      </c>
      <c r="AU649" s="159" t="s">
        <v>90</v>
      </c>
      <c r="AV649" s="13" t="s">
        <v>90</v>
      </c>
      <c r="AW649" s="13" t="s">
        <v>36</v>
      </c>
      <c r="AX649" s="13" t="s">
        <v>77</v>
      </c>
      <c r="AY649" s="159" t="s">
        <v>358</v>
      </c>
    </row>
    <row r="650" spans="2:51" s="15" customFormat="1" ht="11.25">
      <c r="B650" s="172"/>
      <c r="D650" s="152" t="s">
        <v>368</v>
      </c>
      <c r="E650" s="173" t="s">
        <v>19</v>
      </c>
      <c r="F650" s="174" t="s">
        <v>416</v>
      </c>
      <c r="H650" s="175">
        <v>52.350999999999999</v>
      </c>
      <c r="I650" s="176"/>
      <c r="L650" s="172"/>
      <c r="M650" s="177"/>
      <c r="T650" s="178"/>
      <c r="AT650" s="173" t="s">
        <v>368</v>
      </c>
      <c r="AU650" s="173" t="s">
        <v>90</v>
      </c>
      <c r="AV650" s="15" t="s">
        <v>97</v>
      </c>
      <c r="AW650" s="15" t="s">
        <v>36</v>
      </c>
      <c r="AX650" s="15" t="s">
        <v>77</v>
      </c>
      <c r="AY650" s="173" t="s">
        <v>358</v>
      </c>
    </row>
    <row r="651" spans="2:51" s="12" customFormat="1" ht="11.25">
      <c r="B651" s="151"/>
      <c r="D651" s="152" t="s">
        <v>368</v>
      </c>
      <c r="E651" s="153" t="s">
        <v>19</v>
      </c>
      <c r="F651" s="154" t="s">
        <v>689</v>
      </c>
      <c r="H651" s="153" t="s">
        <v>19</v>
      </c>
      <c r="I651" s="155"/>
      <c r="L651" s="151"/>
      <c r="M651" s="156"/>
      <c r="T651" s="157"/>
      <c r="AT651" s="153" t="s">
        <v>368</v>
      </c>
      <c r="AU651" s="153" t="s">
        <v>90</v>
      </c>
      <c r="AV651" s="12" t="s">
        <v>84</v>
      </c>
      <c r="AW651" s="12" t="s">
        <v>36</v>
      </c>
      <c r="AX651" s="12" t="s">
        <v>77</v>
      </c>
      <c r="AY651" s="153" t="s">
        <v>358</v>
      </c>
    </row>
    <row r="652" spans="2:51" s="13" customFormat="1" ht="11.25">
      <c r="B652" s="158"/>
      <c r="D652" s="152" t="s">
        <v>368</v>
      </c>
      <c r="E652" s="159" t="s">
        <v>19</v>
      </c>
      <c r="F652" s="160" t="s">
        <v>872</v>
      </c>
      <c r="H652" s="161">
        <v>13.891999999999999</v>
      </c>
      <c r="I652" s="162"/>
      <c r="L652" s="158"/>
      <c r="M652" s="163"/>
      <c r="T652" s="164"/>
      <c r="AT652" s="159" t="s">
        <v>368</v>
      </c>
      <c r="AU652" s="159" t="s">
        <v>90</v>
      </c>
      <c r="AV652" s="13" t="s">
        <v>90</v>
      </c>
      <c r="AW652" s="13" t="s">
        <v>36</v>
      </c>
      <c r="AX652" s="13" t="s">
        <v>77</v>
      </c>
      <c r="AY652" s="159" t="s">
        <v>358</v>
      </c>
    </row>
    <row r="653" spans="2:51" s="13" customFormat="1" ht="11.25">
      <c r="B653" s="158"/>
      <c r="D653" s="152" t="s">
        <v>368</v>
      </c>
      <c r="E653" s="159" t="s">
        <v>19</v>
      </c>
      <c r="F653" s="160" t="s">
        <v>873</v>
      </c>
      <c r="H653" s="161">
        <v>34.906999999999996</v>
      </c>
      <c r="I653" s="162"/>
      <c r="L653" s="158"/>
      <c r="M653" s="163"/>
      <c r="T653" s="164"/>
      <c r="AT653" s="159" t="s">
        <v>368</v>
      </c>
      <c r="AU653" s="159" t="s">
        <v>90</v>
      </c>
      <c r="AV653" s="13" t="s">
        <v>90</v>
      </c>
      <c r="AW653" s="13" t="s">
        <v>36</v>
      </c>
      <c r="AX653" s="13" t="s">
        <v>77</v>
      </c>
      <c r="AY653" s="159" t="s">
        <v>358</v>
      </c>
    </row>
    <row r="654" spans="2:51" s="13" customFormat="1" ht="11.25">
      <c r="B654" s="158"/>
      <c r="D654" s="152" t="s">
        <v>368</v>
      </c>
      <c r="E654" s="159" t="s">
        <v>19</v>
      </c>
      <c r="F654" s="160" t="s">
        <v>874</v>
      </c>
      <c r="H654" s="161">
        <v>3.7519999999999998</v>
      </c>
      <c r="I654" s="162"/>
      <c r="L654" s="158"/>
      <c r="M654" s="163"/>
      <c r="T654" s="164"/>
      <c r="AT654" s="159" t="s">
        <v>368</v>
      </c>
      <c r="AU654" s="159" t="s">
        <v>90</v>
      </c>
      <c r="AV654" s="13" t="s">
        <v>90</v>
      </c>
      <c r="AW654" s="13" t="s">
        <v>36</v>
      </c>
      <c r="AX654" s="13" t="s">
        <v>77</v>
      </c>
      <c r="AY654" s="159" t="s">
        <v>358</v>
      </c>
    </row>
    <row r="655" spans="2:51" s="13" customFormat="1" ht="11.25">
      <c r="B655" s="158"/>
      <c r="D655" s="152" t="s">
        <v>368</v>
      </c>
      <c r="E655" s="159" t="s">
        <v>19</v>
      </c>
      <c r="F655" s="160" t="s">
        <v>875</v>
      </c>
      <c r="H655" s="161">
        <v>0.53600000000000003</v>
      </c>
      <c r="I655" s="162"/>
      <c r="L655" s="158"/>
      <c r="M655" s="163"/>
      <c r="T655" s="164"/>
      <c r="AT655" s="159" t="s">
        <v>368</v>
      </c>
      <c r="AU655" s="159" t="s">
        <v>90</v>
      </c>
      <c r="AV655" s="13" t="s">
        <v>90</v>
      </c>
      <c r="AW655" s="13" t="s">
        <v>36</v>
      </c>
      <c r="AX655" s="13" t="s">
        <v>77</v>
      </c>
      <c r="AY655" s="159" t="s">
        <v>358</v>
      </c>
    </row>
    <row r="656" spans="2:51" s="13" customFormat="1" ht="11.25">
      <c r="B656" s="158"/>
      <c r="D656" s="152" t="s">
        <v>368</v>
      </c>
      <c r="E656" s="159" t="s">
        <v>19</v>
      </c>
      <c r="F656" s="160" t="s">
        <v>876</v>
      </c>
      <c r="H656" s="161">
        <v>8.6940000000000008</v>
      </c>
      <c r="I656" s="162"/>
      <c r="L656" s="158"/>
      <c r="M656" s="163"/>
      <c r="T656" s="164"/>
      <c r="AT656" s="159" t="s">
        <v>368</v>
      </c>
      <c r="AU656" s="159" t="s">
        <v>90</v>
      </c>
      <c r="AV656" s="13" t="s">
        <v>90</v>
      </c>
      <c r="AW656" s="13" t="s">
        <v>36</v>
      </c>
      <c r="AX656" s="13" t="s">
        <v>77</v>
      </c>
      <c r="AY656" s="159" t="s">
        <v>358</v>
      </c>
    </row>
    <row r="657" spans="2:65" s="15" customFormat="1" ht="11.25">
      <c r="B657" s="172"/>
      <c r="D657" s="152" t="s">
        <v>368</v>
      </c>
      <c r="E657" s="173" t="s">
        <v>19</v>
      </c>
      <c r="F657" s="174" t="s">
        <v>416</v>
      </c>
      <c r="H657" s="175">
        <v>61.780999999999999</v>
      </c>
      <c r="I657" s="176"/>
      <c r="L657" s="172"/>
      <c r="M657" s="177"/>
      <c r="T657" s="178"/>
      <c r="AT657" s="173" t="s">
        <v>368</v>
      </c>
      <c r="AU657" s="173" t="s">
        <v>90</v>
      </c>
      <c r="AV657" s="15" t="s">
        <v>97</v>
      </c>
      <c r="AW657" s="15" t="s">
        <v>36</v>
      </c>
      <c r="AX657" s="15" t="s">
        <v>77</v>
      </c>
      <c r="AY657" s="173" t="s">
        <v>358</v>
      </c>
    </row>
    <row r="658" spans="2:65" s="12" customFormat="1" ht="11.25">
      <c r="B658" s="151"/>
      <c r="D658" s="152" t="s">
        <v>368</v>
      </c>
      <c r="E658" s="153" t="s">
        <v>19</v>
      </c>
      <c r="F658" s="154" t="s">
        <v>690</v>
      </c>
      <c r="H658" s="153" t="s">
        <v>19</v>
      </c>
      <c r="I658" s="155"/>
      <c r="L658" s="151"/>
      <c r="M658" s="156"/>
      <c r="T658" s="157"/>
      <c r="AT658" s="153" t="s">
        <v>368</v>
      </c>
      <c r="AU658" s="153" t="s">
        <v>90</v>
      </c>
      <c r="AV658" s="12" t="s">
        <v>84</v>
      </c>
      <c r="AW658" s="12" t="s">
        <v>36</v>
      </c>
      <c r="AX658" s="12" t="s">
        <v>77</v>
      </c>
      <c r="AY658" s="153" t="s">
        <v>358</v>
      </c>
    </row>
    <row r="659" spans="2:65" s="13" customFormat="1" ht="11.25">
      <c r="B659" s="158"/>
      <c r="D659" s="152" t="s">
        <v>368</v>
      </c>
      <c r="E659" s="159" t="s">
        <v>19</v>
      </c>
      <c r="F659" s="160" t="s">
        <v>877</v>
      </c>
      <c r="H659" s="161">
        <v>21.344000000000001</v>
      </c>
      <c r="I659" s="162"/>
      <c r="L659" s="158"/>
      <c r="M659" s="163"/>
      <c r="T659" s="164"/>
      <c r="AT659" s="159" t="s">
        <v>368</v>
      </c>
      <c r="AU659" s="159" t="s">
        <v>90</v>
      </c>
      <c r="AV659" s="13" t="s">
        <v>90</v>
      </c>
      <c r="AW659" s="13" t="s">
        <v>36</v>
      </c>
      <c r="AX659" s="13" t="s">
        <v>77</v>
      </c>
      <c r="AY659" s="159" t="s">
        <v>358</v>
      </c>
    </row>
    <row r="660" spans="2:65" s="13" customFormat="1" ht="11.25">
      <c r="B660" s="158"/>
      <c r="D660" s="152" t="s">
        <v>368</v>
      </c>
      <c r="E660" s="159" t="s">
        <v>19</v>
      </c>
      <c r="F660" s="160" t="s">
        <v>878</v>
      </c>
      <c r="H660" s="161">
        <v>25.347000000000001</v>
      </c>
      <c r="I660" s="162"/>
      <c r="L660" s="158"/>
      <c r="M660" s="163"/>
      <c r="T660" s="164"/>
      <c r="AT660" s="159" t="s">
        <v>368</v>
      </c>
      <c r="AU660" s="159" t="s">
        <v>90</v>
      </c>
      <c r="AV660" s="13" t="s">
        <v>90</v>
      </c>
      <c r="AW660" s="13" t="s">
        <v>36</v>
      </c>
      <c r="AX660" s="13" t="s">
        <v>77</v>
      </c>
      <c r="AY660" s="159" t="s">
        <v>358</v>
      </c>
    </row>
    <row r="661" spans="2:65" s="13" customFormat="1" ht="11.25">
      <c r="B661" s="158"/>
      <c r="D661" s="152" t="s">
        <v>368</v>
      </c>
      <c r="E661" s="159" t="s">
        <v>19</v>
      </c>
      <c r="F661" s="160" t="s">
        <v>879</v>
      </c>
      <c r="H661" s="161">
        <v>3.976</v>
      </c>
      <c r="I661" s="162"/>
      <c r="L661" s="158"/>
      <c r="M661" s="163"/>
      <c r="T661" s="164"/>
      <c r="AT661" s="159" t="s">
        <v>368</v>
      </c>
      <c r="AU661" s="159" t="s">
        <v>90</v>
      </c>
      <c r="AV661" s="13" t="s">
        <v>90</v>
      </c>
      <c r="AW661" s="13" t="s">
        <v>36</v>
      </c>
      <c r="AX661" s="13" t="s">
        <v>77</v>
      </c>
      <c r="AY661" s="159" t="s">
        <v>358</v>
      </c>
    </row>
    <row r="662" spans="2:65" s="13" customFormat="1" ht="11.25">
      <c r="B662" s="158"/>
      <c r="D662" s="152" t="s">
        <v>368</v>
      </c>
      <c r="E662" s="159" t="s">
        <v>19</v>
      </c>
      <c r="F662" s="160" t="s">
        <v>880</v>
      </c>
      <c r="H662" s="161">
        <v>0.56799999999999995</v>
      </c>
      <c r="I662" s="162"/>
      <c r="L662" s="158"/>
      <c r="M662" s="163"/>
      <c r="T662" s="164"/>
      <c r="AT662" s="159" t="s">
        <v>368</v>
      </c>
      <c r="AU662" s="159" t="s">
        <v>90</v>
      </c>
      <c r="AV662" s="13" t="s">
        <v>90</v>
      </c>
      <c r="AW662" s="13" t="s">
        <v>36</v>
      </c>
      <c r="AX662" s="13" t="s">
        <v>77</v>
      </c>
      <c r="AY662" s="159" t="s">
        <v>358</v>
      </c>
    </row>
    <row r="663" spans="2:65" s="13" customFormat="1" ht="11.25">
      <c r="B663" s="158"/>
      <c r="D663" s="152" t="s">
        <v>368</v>
      </c>
      <c r="E663" s="159" t="s">
        <v>19</v>
      </c>
      <c r="F663" s="160" t="s">
        <v>881</v>
      </c>
      <c r="H663" s="161">
        <v>15.25</v>
      </c>
      <c r="I663" s="162"/>
      <c r="L663" s="158"/>
      <c r="M663" s="163"/>
      <c r="T663" s="164"/>
      <c r="AT663" s="159" t="s">
        <v>368</v>
      </c>
      <c r="AU663" s="159" t="s">
        <v>90</v>
      </c>
      <c r="AV663" s="13" t="s">
        <v>90</v>
      </c>
      <c r="AW663" s="13" t="s">
        <v>36</v>
      </c>
      <c r="AX663" s="13" t="s">
        <v>77</v>
      </c>
      <c r="AY663" s="159" t="s">
        <v>358</v>
      </c>
    </row>
    <row r="664" spans="2:65" s="13" customFormat="1" ht="11.25">
      <c r="B664" s="158"/>
      <c r="D664" s="152" t="s">
        <v>368</v>
      </c>
      <c r="E664" s="159" t="s">
        <v>19</v>
      </c>
      <c r="F664" s="160" t="s">
        <v>882</v>
      </c>
      <c r="H664" s="161">
        <v>7.1710000000000003</v>
      </c>
      <c r="I664" s="162"/>
      <c r="L664" s="158"/>
      <c r="M664" s="163"/>
      <c r="T664" s="164"/>
      <c r="AT664" s="159" t="s">
        <v>368</v>
      </c>
      <c r="AU664" s="159" t="s">
        <v>90</v>
      </c>
      <c r="AV664" s="13" t="s">
        <v>90</v>
      </c>
      <c r="AW664" s="13" t="s">
        <v>36</v>
      </c>
      <c r="AX664" s="13" t="s">
        <v>77</v>
      </c>
      <c r="AY664" s="159" t="s">
        <v>358</v>
      </c>
    </row>
    <row r="665" spans="2:65" s="13" customFormat="1" ht="11.25">
      <c r="B665" s="158"/>
      <c r="D665" s="152" t="s">
        <v>368</v>
      </c>
      <c r="E665" s="159" t="s">
        <v>19</v>
      </c>
      <c r="F665" s="160" t="s">
        <v>883</v>
      </c>
      <c r="H665" s="161">
        <v>4.0469999999999997</v>
      </c>
      <c r="I665" s="162"/>
      <c r="L665" s="158"/>
      <c r="M665" s="163"/>
      <c r="T665" s="164"/>
      <c r="AT665" s="159" t="s">
        <v>368</v>
      </c>
      <c r="AU665" s="159" t="s">
        <v>90</v>
      </c>
      <c r="AV665" s="13" t="s">
        <v>90</v>
      </c>
      <c r="AW665" s="13" t="s">
        <v>36</v>
      </c>
      <c r="AX665" s="13" t="s">
        <v>77</v>
      </c>
      <c r="AY665" s="159" t="s">
        <v>358</v>
      </c>
    </row>
    <row r="666" spans="2:65" s="13" customFormat="1" ht="11.25">
      <c r="B666" s="158"/>
      <c r="D666" s="152" t="s">
        <v>368</v>
      </c>
      <c r="E666" s="159" t="s">
        <v>19</v>
      </c>
      <c r="F666" s="160" t="s">
        <v>884</v>
      </c>
      <c r="H666" s="161">
        <v>4.26</v>
      </c>
      <c r="I666" s="162"/>
      <c r="L666" s="158"/>
      <c r="M666" s="163"/>
      <c r="T666" s="164"/>
      <c r="AT666" s="159" t="s">
        <v>368</v>
      </c>
      <c r="AU666" s="159" t="s">
        <v>90</v>
      </c>
      <c r="AV666" s="13" t="s">
        <v>90</v>
      </c>
      <c r="AW666" s="13" t="s">
        <v>36</v>
      </c>
      <c r="AX666" s="13" t="s">
        <v>77</v>
      </c>
      <c r="AY666" s="159" t="s">
        <v>358</v>
      </c>
    </row>
    <row r="667" spans="2:65" s="15" customFormat="1" ht="11.25">
      <c r="B667" s="172"/>
      <c r="D667" s="152" t="s">
        <v>368</v>
      </c>
      <c r="E667" s="173" t="s">
        <v>19</v>
      </c>
      <c r="F667" s="174" t="s">
        <v>416</v>
      </c>
      <c r="H667" s="175">
        <v>81.962999999999994</v>
      </c>
      <c r="I667" s="176"/>
      <c r="L667" s="172"/>
      <c r="M667" s="177"/>
      <c r="T667" s="178"/>
      <c r="AT667" s="173" t="s">
        <v>368</v>
      </c>
      <c r="AU667" s="173" t="s">
        <v>90</v>
      </c>
      <c r="AV667" s="15" t="s">
        <v>97</v>
      </c>
      <c r="AW667" s="15" t="s">
        <v>36</v>
      </c>
      <c r="AX667" s="15" t="s">
        <v>77</v>
      </c>
      <c r="AY667" s="173" t="s">
        <v>358</v>
      </c>
    </row>
    <row r="668" spans="2:65" s="13" customFormat="1" ht="11.25">
      <c r="B668" s="158"/>
      <c r="D668" s="152" t="s">
        <v>368</v>
      </c>
      <c r="E668" s="159" t="s">
        <v>19</v>
      </c>
      <c r="F668" s="160" t="s">
        <v>885</v>
      </c>
      <c r="H668" s="161">
        <v>51.9</v>
      </c>
      <c r="I668" s="162"/>
      <c r="L668" s="158"/>
      <c r="M668" s="163"/>
      <c r="T668" s="164"/>
      <c r="AT668" s="159" t="s">
        <v>368</v>
      </c>
      <c r="AU668" s="159" t="s">
        <v>90</v>
      </c>
      <c r="AV668" s="13" t="s">
        <v>90</v>
      </c>
      <c r="AW668" s="13" t="s">
        <v>36</v>
      </c>
      <c r="AX668" s="13" t="s">
        <v>77</v>
      </c>
      <c r="AY668" s="159" t="s">
        <v>358</v>
      </c>
    </row>
    <row r="669" spans="2:65" s="15" customFormat="1" ht="11.25">
      <c r="B669" s="172"/>
      <c r="D669" s="152" t="s">
        <v>368</v>
      </c>
      <c r="E669" s="173" t="s">
        <v>19</v>
      </c>
      <c r="F669" s="174" t="s">
        <v>416</v>
      </c>
      <c r="H669" s="175">
        <v>51.9</v>
      </c>
      <c r="I669" s="176"/>
      <c r="L669" s="172"/>
      <c r="M669" s="177"/>
      <c r="T669" s="178"/>
      <c r="AT669" s="173" t="s">
        <v>368</v>
      </c>
      <c r="AU669" s="173" t="s">
        <v>90</v>
      </c>
      <c r="AV669" s="15" t="s">
        <v>97</v>
      </c>
      <c r="AW669" s="15" t="s">
        <v>36</v>
      </c>
      <c r="AX669" s="15" t="s">
        <v>77</v>
      </c>
      <c r="AY669" s="173" t="s">
        <v>358</v>
      </c>
    </row>
    <row r="670" spans="2:65" s="14" customFormat="1" ht="11.25">
      <c r="B670" s="165"/>
      <c r="D670" s="152" t="s">
        <v>368</v>
      </c>
      <c r="E670" s="166" t="s">
        <v>256</v>
      </c>
      <c r="F670" s="167" t="s">
        <v>371</v>
      </c>
      <c r="H670" s="168">
        <v>247.995</v>
      </c>
      <c r="I670" s="169"/>
      <c r="L670" s="165"/>
      <c r="M670" s="170"/>
      <c r="T670" s="171"/>
      <c r="AT670" s="166" t="s">
        <v>368</v>
      </c>
      <c r="AU670" s="166" t="s">
        <v>90</v>
      </c>
      <c r="AV670" s="14" t="s">
        <v>364</v>
      </c>
      <c r="AW670" s="14" t="s">
        <v>36</v>
      </c>
      <c r="AX670" s="14" t="s">
        <v>84</v>
      </c>
      <c r="AY670" s="166" t="s">
        <v>358</v>
      </c>
    </row>
    <row r="671" spans="2:65" s="1" customFormat="1" ht="24.2" customHeight="1">
      <c r="B671" s="33"/>
      <c r="C671" s="134" t="s">
        <v>886</v>
      </c>
      <c r="D671" s="134" t="s">
        <v>360</v>
      </c>
      <c r="E671" s="135" t="s">
        <v>887</v>
      </c>
      <c r="F671" s="136" t="s">
        <v>888</v>
      </c>
      <c r="G671" s="137" t="s">
        <v>195</v>
      </c>
      <c r="H671" s="138">
        <v>247.995</v>
      </c>
      <c r="I671" s="139"/>
      <c r="J671" s="140">
        <f>ROUND(I671*H671,2)</f>
        <v>0</v>
      </c>
      <c r="K671" s="136" t="s">
        <v>363</v>
      </c>
      <c r="L671" s="33"/>
      <c r="M671" s="141" t="s">
        <v>19</v>
      </c>
      <c r="N671" s="142" t="s">
        <v>49</v>
      </c>
      <c r="P671" s="143">
        <f>O671*H671</f>
        <v>0</v>
      </c>
      <c r="Q671" s="143">
        <v>0</v>
      </c>
      <c r="R671" s="143">
        <f>Q671*H671</f>
        <v>0</v>
      </c>
      <c r="S671" s="143">
        <v>0</v>
      </c>
      <c r="T671" s="144">
        <f>S671*H671</f>
        <v>0</v>
      </c>
      <c r="AR671" s="145" t="s">
        <v>364</v>
      </c>
      <c r="AT671" s="145" t="s">
        <v>360</v>
      </c>
      <c r="AU671" s="145" t="s">
        <v>90</v>
      </c>
      <c r="AY671" s="18" t="s">
        <v>358</v>
      </c>
      <c r="BE671" s="146">
        <f>IF(N671="základní",J671,0)</f>
        <v>0</v>
      </c>
      <c r="BF671" s="146">
        <f>IF(N671="snížená",J671,0)</f>
        <v>0</v>
      </c>
      <c r="BG671" s="146">
        <f>IF(N671="zákl. přenesená",J671,0)</f>
        <v>0</v>
      </c>
      <c r="BH671" s="146">
        <f>IF(N671="sníž. přenesená",J671,0)</f>
        <v>0</v>
      </c>
      <c r="BI671" s="146">
        <f>IF(N671="nulová",J671,0)</f>
        <v>0</v>
      </c>
      <c r="BJ671" s="18" t="s">
        <v>90</v>
      </c>
      <c r="BK671" s="146">
        <f>ROUND(I671*H671,2)</f>
        <v>0</v>
      </c>
      <c r="BL671" s="18" t="s">
        <v>364</v>
      </c>
      <c r="BM671" s="145" t="s">
        <v>889</v>
      </c>
    </row>
    <row r="672" spans="2:65" s="1" customFormat="1" ht="11.25">
      <c r="B672" s="33"/>
      <c r="D672" s="147" t="s">
        <v>366</v>
      </c>
      <c r="F672" s="148" t="s">
        <v>890</v>
      </c>
      <c r="I672" s="149"/>
      <c r="L672" s="33"/>
      <c r="M672" s="150"/>
      <c r="T672" s="54"/>
      <c r="AT672" s="18" t="s">
        <v>366</v>
      </c>
      <c r="AU672" s="18" t="s">
        <v>90</v>
      </c>
    </row>
    <row r="673" spans="2:65" s="13" customFormat="1" ht="11.25">
      <c r="B673" s="158"/>
      <c r="D673" s="152" t="s">
        <v>368</v>
      </c>
      <c r="E673" s="159" t="s">
        <v>19</v>
      </c>
      <c r="F673" s="160" t="s">
        <v>256</v>
      </c>
      <c r="H673" s="161">
        <v>247.995</v>
      </c>
      <c r="I673" s="162"/>
      <c r="L673" s="158"/>
      <c r="M673" s="163"/>
      <c r="T673" s="164"/>
      <c r="AT673" s="159" t="s">
        <v>368</v>
      </c>
      <c r="AU673" s="159" t="s">
        <v>90</v>
      </c>
      <c r="AV673" s="13" t="s">
        <v>90</v>
      </c>
      <c r="AW673" s="13" t="s">
        <v>36</v>
      </c>
      <c r="AX673" s="13" t="s">
        <v>77</v>
      </c>
      <c r="AY673" s="159" t="s">
        <v>358</v>
      </c>
    </row>
    <row r="674" spans="2:65" s="14" customFormat="1" ht="11.25">
      <c r="B674" s="165"/>
      <c r="D674" s="152" t="s">
        <v>368</v>
      </c>
      <c r="E674" s="166" t="s">
        <v>19</v>
      </c>
      <c r="F674" s="167" t="s">
        <v>371</v>
      </c>
      <c r="H674" s="168">
        <v>247.995</v>
      </c>
      <c r="I674" s="169"/>
      <c r="L674" s="165"/>
      <c r="M674" s="170"/>
      <c r="T674" s="171"/>
      <c r="AT674" s="166" t="s">
        <v>368</v>
      </c>
      <c r="AU674" s="166" t="s">
        <v>90</v>
      </c>
      <c r="AV674" s="14" t="s">
        <v>364</v>
      </c>
      <c r="AW674" s="14" t="s">
        <v>36</v>
      </c>
      <c r="AX674" s="14" t="s">
        <v>84</v>
      </c>
      <c r="AY674" s="166" t="s">
        <v>358</v>
      </c>
    </row>
    <row r="675" spans="2:65" s="1" customFormat="1" ht="24.2" customHeight="1">
      <c r="B675" s="33"/>
      <c r="C675" s="134" t="s">
        <v>891</v>
      </c>
      <c r="D675" s="134" t="s">
        <v>360</v>
      </c>
      <c r="E675" s="135" t="s">
        <v>892</v>
      </c>
      <c r="F675" s="136" t="s">
        <v>893</v>
      </c>
      <c r="G675" s="137" t="s">
        <v>443</v>
      </c>
      <c r="H675" s="138">
        <v>6.101</v>
      </c>
      <c r="I675" s="139"/>
      <c r="J675" s="140">
        <f>ROUND(I675*H675,2)</f>
        <v>0</v>
      </c>
      <c r="K675" s="136" t="s">
        <v>363</v>
      </c>
      <c r="L675" s="33"/>
      <c r="M675" s="141" t="s">
        <v>19</v>
      </c>
      <c r="N675" s="142" t="s">
        <v>49</v>
      </c>
      <c r="P675" s="143">
        <f>O675*H675</f>
        <v>0</v>
      </c>
      <c r="Q675" s="143">
        <v>1.0529056800000001</v>
      </c>
      <c r="R675" s="143">
        <f>Q675*H675</f>
        <v>6.4237775536800008</v>
      </c>
      <c r="S675" s="143">
        <v>0</v>
      </c>
      <c r="T675" s="144">
        <f>S675*H675</f>
        <v>0</v>
      </c>
      <c r="AR675" s="145" t="s">
        <v>364</v>
      </c>
      <c r="AT675" s="145" t="s">
        <v>360</v>
      </c>
      <c r="AU675" s="145" t="s">
        <v>90</v>
      </c>
      <c r="AY675" s="18" t="s">
        <v>358</v>
      </c>
      <c r="BE675" s="146">
        <f>IF(N675="základní",J675,0)</f>
        <v>0</v>
      </c>
      <c r="BF675" s="146">
        <f>IF(N675="snížená",J675,0)</f>
        <v>0</v>
      </c>
      <c r="BG675" s="146">
        <f>IF(N675="zákl. přenesená",J675,0)</f>
        <v>0</v>
      </c>
      <c r="BH675" s="146">
        <f>IF(N675="sníž. přenesená",J675,0)</f>
        <v>0</v>
      </c>
      <c r="BI675" s="146">
        <f>IF(N675="nulová",J675,0)</f>
        <v>0</v>
      </c>
      <c r="BJ675" s="18" t="s">
        <v>90</v>
      </c>
      <c r="BK675" s="146">
        <f>ROUND(I675*H675,2)</f>
        <v>0</v>
      </c>
      <c r="BL675" s="18" t="s">
        <v>364</v>
      </c>
      <c r="BM675" s="145" t="s">
        <v>894</v>
      </c>
    </row>
    <row r="676" spans="2:65" s="1" customFormat="1" ht="11.25">
      <c r="B676" s="33"/>
      <c r="D676" s="147" t="s">
        <v>366</v>
      </c>
      <c r="F676" s="148" t="s">
        <v>895</v>
      </c>
      <c r="I676" s="149"/>
      <c r="L676" s="33"/>
      <c r="M676" s="150"/>
      <c r="T676" s="54"/>
      <c r="AT676" s="18" t="s">
        <v>366</v>
      </c>
      <c r="AU676" s="18" t="s">
        <v>90</v>
      </c>
    </row>
    <row r="677" spans="2:65" s="12" customFormat="1" ht="11.25">
      <c r="B677" s="151"/>
      <c r="D677" s="152" t="s">
        <v>368</v>
      </c>
      <c r="E677" s="153" t="s">
        <v>19</v>
      </c>
      <c r="F677" s="154" t="s">
        <v>896</v>
      </c>
      <c r="H677" s="153" t="s">
        <v>19</v>
      </c>
      <c r="I677" s="155"/>
      <c r="L677" s="151"/>
      <c r="M677" s="156"/>
      <c r="T677" s="157"/>
      <c r="AT677" s="153" t="s">
        <v>368</v>
      </c>
      <c r="AU677" s="153" t="s">
        <v>90</v>
      </c>
      <c r="AV677" s="12" t="s">
        <v>84</v>
      </c>
      <c r="AW677" s="12" t="s">
        <v>36</v>
      </c>
      <c r="AX677" s="12" t="s">
        <v>77</v>
      </c>
      <c r="AY677" s="153" t="s">
        <v>358</v>
      </c>
    </row>
    <row r="678" spans="2:65" s="13" customFormat="1" ht="11.25">
      <c r="B678" s="158"/>
      <c r="D678" s="152" t="s">
        <v>368</v>
      </c>
      <c r="E678" s="159" t="s">
        <v>19</v>
      </c>
      <c r="F678" s="160" t="s">
        <v>897</v>
      </c>
      <c r="H678" s="161">
        <v>6.101</v>
      </c>
      <c r="I678" s="162"/>
      <c r="L678" s="158"/>
      <c r="M678" s="163"/>
      <c r="T678" s="164"/>
      <c r="AT678" s="159" t="s">
        <v>368</v>
      </c>
      <c r="AU678" s="159" t="s">
        <v>90</v>
      </c>
      <c r="AV678" s="13" t="s">
        <v>90</v>
      </c>
      <c r="AW678" s="13" t="s">
        <v>36</v>
      </c>
      <c r="AX678" s="13" t="s">
        <v>77</v>
      </c>
      <c r="AY678" s="159" t="s">
        <v>358</v>
      </c>
    </row>
    <row r="679" spans="2:65" s="14" customFormat="1" ht="11.25">
      <c r="B679" s="165"/>
      <c r="D679" s="152" t="s">
        <v>368</v>
      </c>
      <c r="E679" s="166" t="s">
        <v>19</v>
      </c>
      <c r="F679" s="167" t="s">
        <v>371</v>
      </c>
      <c r="H679" s="168">
        <v>6.101</v>
      </c>
      <c r="I679" s="169"/>
      <c r="L679" s="165"/>
      <c r="M679" s="170"/>
      <c r="T679" s="171"/>
      <c r="AT679" s="166" t="s">
        <v>368</v>
      </c>
      <c r="AU679" s="166" t="s">
        <v>90</v>
      </c>
      <c r="AV679" s="14" t="s">
        <v>364</v>
      </c>
      <c r="AW679" s="14" t="s">
        <v>36</v>
      </c>
      <c r="AX679" s="14" t="s">
        <v>84</v>
      </c>
      <c r="AY679" s="166" t="s">
        <v>358</v>
      </c>
    </row>
    <row r="680" spans="2:65" s="1" customFormat="1" ht="33" customHeight="1">
      <c r="B680" s="33"/>
      <c r="C680" s="134" t="s">
        <v>898</v>
      </c>
      <c r="D680" s="134" t="s">
        <v>360</v>
      </c>
      <c r="E680" s="135" t="s">
        <v>899</v>
      </c>
      <c r="F680" s="136" t="s">
        <v>900</v>
      </c>
      <c r="G680" s="137" t="s">
        <v>504</v>
      </c>
      <c r="H680" s="138">
        <v>4</v>
      </c>
      <c r="I680" s="139"/>
      <c r="J680" s="140">
        <f>ROUND(I680*H680,2)</f>
        <v>0</v>
      </c>
      <c r="K680" s="136" t="s">
        <v>363</v>
      </c>
      <c r="L680" s="33"/>
      <c r="M680" s="141" t="s">
        <v>19</v>
      </c>
      <c r="N680" s="142" t="s">
        <v>49</v>
      </c>
      <c r="P680" s="143">
        <f>O680*H680</f>
        <v>0</v>
      </c>
      <c r="Q680" s="143">
        <v>0.12231930000000001</v>
      </c>
      <c r="R680" s="143">
        <f>Q680*H680</f>
        <v>0.48927720000000002</v>
      </c>
      <c r="S680" s="143">
        <v>0</v>
      </c>
      <c r="T680" s="144">
        <f>S680*H680</f>
        <v>0</v>
      </c>
      <c r="AR680" s="145" t="s">
        <v>364</v>
      </c>
      <c r="AT680" s="145" t="s">
        <v>360</v>
      </c>
      <c r="AU680" s="145" t="s">
        <v>90</v>
      </c>
      <c r="AY680" s="18" t="s">
        <v>358</v>
      </c>
      <c r="BE680" s="146">
        <f>IF(N680="základní",J680,0)</f>
        <v>0</v>
      </c>
      <c r="BF680" s="146">
        <f>IF(N680="snížená",J680,0)</f>
        <v>0</v>
      </c>
      <c r="BG680" s="146">
        <f>IF(N680="zákl. přenesená",J680,0)</f>
        <v>0</v>
      </c>
      <c r="BH680" s="146">
        <f>IF(N680="sníž. přenesená",J680,0)</f>
        <v>0</v>
      </c>
      <c r="BI680" s="146">
        <f>IF(N680="nulová",J680,0)</f>
        <v>0</v>
      </c>
      <c r="BJ680" s="18" t="s">
        <v>90</v>
      </c>
      <c r="BK680" s="146">
        <f>ROUND(I680*H680,2)</f>
        <v>0</v>
      </c>
      <c r="BL680" s="18" t="s">
        <v>364</v>
      </c>
      <c r="BM680" s="145" t="s">
        <v>901</v>
      </c>
    </row>
    <row r="681" spans="2:65" s="1" customFormat="1" ht="11.25">
      <c r="B681" s="33"/>
      <c r="D681" s="147" t="s">
        <v>366</v>
      </c>
      <c r="F681" s="148" t="s">
        <v>902</v>
      </c>
      <c r="I681" s="149"/>
      <c r="L681" s="33"/>
      <c r="M681" s="150"/>
      <c r="T681" s="54"/>
      <c r="AT681" s="18" t="s">
        <v>366</v>
      </c>
      <c r="AU681" s="18" t="s">
        <v>90</v>
      </c>
    </row>
    <row r="682" spans="2:65" s="1" customFormat="1" ht="33" customHeight="1">
      <c r="B682" s="33"/>
      <c r="C682" s="134" t="s">
        <v>903</v>
      </c>
      <c r="D682" s="134" t="s">
        <v>360</v>
      </c>
      <c r="E682" s="135" t="s">
        <v>904</v>
      </c>
      <c r="F682" s="136" t="s">
        <v>905</v>
      </c>
      <c r="G682" s="137" t="s">
        <v>504</v>
      </c>
      <c r="H682" s="138">
        <v>4</v>
      </c>
      <c r="I682" s="139"/>
      <c r="J682" s="140">
        <f>ROUND(I682*H682,2)</f>
        <v>0</v>
      </c>
      <c r="K682" s="136" t="s">
        <v>363</v>
      </c>
      <c r="L682" s="33"/>
      <c r="M682" s="141" t="s">
        <v>19</v>
      </c>
      <c r="N682" s="142" t="s">
        <v>49</v>
      </c>
      <c r="P682" s="143">
        <f>O682*H682</f>
        <v>0</v>
      </c>
      <c r="Q682" s="143">
        <v>8.5156499999999996E-2</v>
      </c>
      <c r="R682" s="143">
        <f>Q682*H682</f>
        <v>0.34062599999999998</v>
      </c>
      <c r="S682" s="143">
        <v>0</v>
      </c>
      <c r="T682" s="144">
        <f>S682*H682</f>
        <v>0</v>
      </c>
      <c r="AR682" s="145" t="s">
        <v>364</v>
      </c>
      <c r="AT682" s="145" t="s">
        <v>360</v>
      </c>
      <c r="AU682" s="145" t="s">
        <v>90</v>
      </c>
      <c r="AY682" s="18" t="s">
        <v>358</v>
      </c>
      <c r="BE682" s="146">
        <f>IF(N682="základní",J682,0)</f>
        <v>0</v>
      </c>
      <c r="BF682" s="146">
        <f>IF(N682="snížená",J682,0)</f>
        <v>0</v>
      </c>
      <c r="BG682" s="146">
        <f>IF(N682="zákl. přenesená",J682,0)</f>
        <v>0</v>
      </c>
      <c r="BH682" s="146">
        <f>IF(N682="sníž. přenesená",J682,0)</f>
        <v>0</v>
      </c>
      <c r="BI682" s="146">
        <f>IF(N682="nulová",J682,0)</f>
        <v>0</v>
      </c>
      <c r="BJ682" s="18" t="s">
        <v>90</v>
      </c>
      <c r="BK682" s="146">
        <f>ROUND(I682*H682,2)</f>
        <v>0</v>
      </c>
      <c r="BL682" s="18" t="s">
        <v>364</v>
      </c>
      <c r="BM682" s="145" t="s">
        <v>906</v>
      </c>
    </row>
    <row r="683" spans="2:65" s="1" customFormat="1" ht="11.25">
      <c r="B683" s="33"/>
      <c r="D683" s="147" t="s">
        <v>366</v>
      </c>
      <c r="F683" s="148" t="s">
        <v>907</v>
      </c>
      <c r="I683" s="149"/>
      <c r="L683" s="33"/>
      <c r="M683" s="150"/>
      <c r="T683" s="54"/>
      <c r="AT683" s="18" t="s">
        <v>366</v>
      </c>
      <c r="AU683" s="18" t="s">
        <v>90</v>
      </c>
    </row>
    <row r="684" spans="2:65" s="1" customFormat="1" ht="16.5" customHeight="1">
      <c r="B684" s="33"/>
      <c r="C684" s="179" t="s">
        <v>908</v>
      </c>
      <c r="D684" s="179" t="s">
        <v>440</v>
      </c>
      <c r="E684" s="180" t="s">
        <v>909</v>
      </c>
      <c r="F684" s="181" t="s">
        <v>910</v>
      </c>
      <c r="G684" s="182" t="s">
        <v>504</v>
      </c>
      <c r="H684" s="183">
        <v>1</v>
      </c>
      <c r="I684" s="184"/>
      <c r="J684" s="185">
        <f>ROUND(I684*H684,2)</f>
        <v>0</v>
      </c>
      <c r="K684" s="181" t="s">
        <v>19</v>
      </c>
      <c r="L684" s="186"/>
      <c r="M684" s="187" t="s">
        <v>19</v>
      </c>
      <c r="N684" s="188" t="s">
        <v>49</v>
      </c>
      <c r="P684" s="143">
        <f>O684*H684</f>
        <v>0</v>
      </c>
      <c r="Q684" s="143">
        <v>2.57</v>
      </c>
      <c r="R684" s="143">
        <f>Q684*H684</f>
        <v>2.57</v>
      </c>
      <c r="S684" s="143">
        <v>0</v>
      </c>
      <c r="T684" s="144">
        <f>S684*H684</f>
        <v>0</v>
      </c>
      <c r="AR684" s="145" t="s">
        <v>406</v>
      </c>
      <c r="AT684" s="145" t="s">
        <v>440</v>
      </c>
      <c r="AU684" s="145" t="s">
        <v>90</v>
      </c>
      <c r="AY684" s="18" t="s">
        <v>358</v>
      </c>
      <c r="BE684" s="146">
        <f>IF(N684="základní",J684,0)</f>
        <v>0</v>
      </c>
      <c r="BF684" s="146">
        <f>IF(N684="snížená",J684,0)</f>
        <v>0</v>
      </c>
      <c r="BG684" s="146">
        <f>IF(N684="zákl. přenesená",J684,0)</f>
        <v>0</v>
      </c>
      <c r="BH684" s="146">
        <f>IF(N684="sníž. přenesená",J684,0)</f>
        <v>0</v>
      </c>
      <c r="BI684" s="146">
        <f>IF(N684="nulová",J684,0)</f>
        <v>0</v>
      </c>
      <c r="BJ684" s="18" t="s">
        <v>90</v>
      </c>
      <c r="BK684" s="146">
        <f>ROUND(I684*H684,2)</f>
        <v>0</v>
      </c>
      <c r="BL684" s="18" t="s">
        <v>364</v>
      </c>
      <c r="BM684" s="145" t="s">
        <v>911</v>
      </c>
    </row>
    <row r="685" spans="2:65" s="11" customFormat="1" ht="22.9" customHeight="1">
      <c r="B685" s="122"/>
      <c r="D685" s="123" t="s">
        <v>76</v>
      </c>
      <c r="E685" s="132" t="s">
        <v>394</v>
      </c>
      <c r="F685" s="132" t="s">
        <v>912</v>
      </c>
      <c r="I685" s="125"/>
      <c r="J685" s="133">
        <f>BK685</f>
        <v>0</v>
      </c>
      <c r="L685" s="122"/>
      <c r="M685" s="127"/>
      <c r="P685" s="128">
        <f>SUM(P686:P1049)</f>
        <v>0</v>
      </c>
      <c r="R685" s="128">
        <f>SUM(R686:R1049)</f>
        <v>211.00320086279649</v>
      </c>
      <c r="T685" s="129">
        <f>SUM(T686:T1049)</f>
        <v>8.2565E-3</v>
      </c>
      <c r="AR685" s="123" t="s">
        <v>84</v>
      </c>
      <c r="AT685" s="130" t="s">
        <v>76</v>
      </c>
      <c r="AU685" s="130" t="s">
        <v>84</v>
      </c>
      <c r="AY685" s="123" t="s">
        <v>358</v>
      </c>
      <c r="BK685" s="131">
        <f>SUM(BK686:BK1049)</f>
        <v>0</v>
      </c>
    </row>
    <row r="686" spans="2:65" s="1" customFormat="1" ht="33" customHeight="1">
      <c r="B686" s="33"/>
      <c r="C686" s="134" t="s">
        <v>913</v>
      </c>
      <c r="D686" s="134" t="s">
        <v>360</v>
      </c>
      <c r="E686" s="135" t="s">
        <v>914</v>
      </c>
      <c r="F686" s="136" t="s">
        <v>915</v>
      </c>
      <c r="G686" s="137" t="s">
        <v>195</v>
      </c>
      <c r="H686" s="138">
        <v>2082.3389999999999</v>
      </c>
      <c r="I686" s="139"/>
      <c r="J686" s="140">
        <f>ROUND(I686*H686,2)</f>
        <v>0</v>
      </c>
      <c r="K686" s="136" t="s">
        <v>363</v>
      </c>
      <c r="L686" s="33"/>
      <c r="M686" s="141" t="s">
        <v>19</v>
      </c>
      <c r="N686" s="142" t="s">
        <v>49</v>
      </c>
      <c r="P686" s="143">
        <f>O686*H686</f>
        <v>0</v>
      </c>
      <c r="Q686" s="143">
        <v>7.3499999999999998E-3</v>
      </c>
      <c r="R686" s="143">
        <f>Q686*H686</f>
        <v>15.305191649999999</v>
      </c>
      <c r="S686" s="143">
        <v>0</v>
      </c>
      <c r="T686" s="144">
        <f>S686*H686</f>
        <v>0</v>
      </c>
      <c r="AR686" s="145" t="s">
        <v>364</v>
      </c>
      <c r="AT686" s="145" t="s">
        <v>360</v>
      </c>
      <c r="AU686" s="145" t="s">
        <v>90</v>
      </c>
      <c r="AY686" s="18" t="s">
        <v>358</v>
      </c>
      <c r="BE686" s="146">
        <f>IF(N686="základní",J686,0)</f>
        <v>0</v>
      </c>
      <c r="BF686" s="146">
        <f>IF(N686="snížená",J686,0)</f>
        <v>0</v>
      </c>
      <c r="BG686" s="146">
        <f>IF(N686="zákl. přenesená",J686,0)</f>
        <v>0</v>
      </c>
      <c r="BH686" s="146">
        <f>IF(N686="sníž. přenesená",J686,0)</f>
        <v>0</v>
      </c>
      <c r="BI686" s="146">
        <f>IF(N686="nulová",J686,0)</f>
        <v>0</v>
      </c>
      <c r="BJ686" s="18" t="s">
        <v>90</v>
      </c>
      <c r="BK686" s="146">
        <f>ROUND(I686*H686,2)</f>
        <v>0</v>
      </c>
      <c r="BL686" s="18" t="s">
        <v>364</v>
      </c>
      <c r="BM686" s="145" t="s">
        <v>916</v>
      </c>
    </row>
    <row r="687" spans="2:65" s="1" customFormat="1" ht="11.25">
      <c r="B687" s="33"/>
      <c r="D687" s="147" t="s">
        <v>366</v>
      </c>
      <c r="F687" s="148" t="s">
        <v>917</v>
      </c>
      <c r="I687" s="149"/>
      <c r="L687" s="33"/>
      <c r="M687" s="150"/>
      <c r="T687" s="54"/>
      <c r="AT687" s="18" t="s">
        <v>366</v>
      </c>
      <c r="AU687" s="18" t="s">
        <v>90</v>
      </c>
    </row>
    <row r="688" spans="2:65" s="13" customFormat="1" ht="11.25">
      <c r="B688" s="158"/>
      <c r="D688" s="152" t="s">
        <v>368</v>
      </c>
      <c r="E688" s="159" t="s">
        <v>19</v>
      </c>
      <c r="F688" s="160" t="s">
        <v>259</v>
      </c>
      <c r="H688" s="161">
        <v>2082.3389999999999</v>
      </c>
      <c r="I688" s="162"/>
      <c r="L688" s="158"/>
      <c r="M688" s="163"/>
      <c r="T688" s="164"/>
      <c r="AT688" s="159" t="s">
        <v>368</v>
      </c>
      <c r="AU688" s="159" t="s">
        <v>90</v>
      </c>
      <c r="AV688" s="13" t="s">
        <v>90</v>
      </c>
      <c r="AW688" s="13" t="s">
        <v>36</v>
      </c>
      <c r="AX688" s="13" t="s">
        <v>77</v>
      </c>
      <c r="AY688" s="159" t="s">
        <v>358</v>
      </c>
    </row>
    <row r="689" spans="2:65" s="14" customFormat="1" ht="11.25">
      <c r="B689" s="165"/>
      <c r="D689" s="152" t="s">
        <v>368</v>
      </c>
      <c r="E689" s="166" t="s">
        <v>19</v>
      </c>
      <c r="F689" s="167" t="s">
        <v>371</v>
      </c>
      <c r="H689" s="168">
        <v>2082.3389999999999</v>
      </c>
      <c r="I689" s="169"/>
      <c r="L689" s="165"/>
      <c r="M689" s="170"/>
      <c r="T689" s="171"/>
      <c r="AT689" s="166" t="s">
        <v>368</v>
      </c>
      <c r="AU689" s="166" t="s">
        <v>90</v>
      </c>
      <c r="AV689" s="14" t="s">
        <v>364</v>
      </c>
      <c r="AW689" s="14" t="s">
        <v>36</v>
      </c>
      <c r="AX689" s="14" t="s">
        <v>84</v>
      </c>
      <c r="AY689" s="166" t="s">
        <v>358</v>
      </c>
    </row>
    <row r="690" spans="2:65" s="1" customFormat="1" ht="24.2" customHeight="1">
      <c r="B690" s="33"/>
      <c r="C690" s="134" t="s">
        <v>918</v>
      </c>
      <c r="D690" s="134" t="s">
        <v>360</v>
      </c>
      <c r="E690" s="135" t="s">
        <v>919</v>
      </c>
      <c r="F690" s="136" t="s">
        <v>920</v>
      </c>
      <c r="G690" s="137" t="s">
        <v>195</v>
      </c>
      <c r="H690" s="138">
        <v>2082.3389999999999</v>
      </c>
      <c r="I690" s="139"/>
      <c r="J690" s="140">
        <f>ROUND(I690*H690,2)</f>
        <v>0</v>
      </c>
      <c r="K690" s="136" t="s">
        <v>363</v>
      </c>
      <c r="L690" s="33"/>
      <c r="M690" s="141" t="s">
        <v>19</v>
      </c>
      <c r="N690" s="142" t="s">
        <v>49</v>
      </c>
      <c r="P690" s="143">
        <f>O690*H690</f>
        <v>0</v>
      </c>
      <c r="Q690" s="143">
        <v>2.63E-4</v>
      </c>
      <c r="R690" s="143">
        <f>Q690*H690</f>
        <v>0.547655157</v>
      </c>
      <c r="S690" s="143">
        <v>0</v>
      </c>
      <c r="T690" s="144">
        <f>S690*H690</f>
        <v>0</v>
      </c>
      <c r="AR690" s="145" t="s">
        <v>364</v>
      </c>
      <c r="AT690" s="145" t="s">
        <v>360</v>
      </c>
      <c r="AU690" s="145" t="s">
        <v>90</v>
      </c>
      <c r="AY690" s="18" t="s">
        <v>358</v>
      </c>
      <c r="BE690" s="146">
        <f>IF(N690="základní",J690,0)</f>
        <v>0</v>
      </c>
      <c r="BF690" s="146">
        <f>IF(N690="snížená",J690,0)</f>
        <v>0</v>
      </c>
      <c r="BG690" s="146">
        <f>IF(N690="zákl. přenesená",J690,0)</f>
        <v>0</v>
      </c>
      <c r="BH690" s="146">
        <f>IF(N690="sníž. přenesená",J690,0)</f>
        <v>0</v>
      </c>
      <c r="BI690" s="146">
        <f>IF(N690="nulová",J690,0)</f>
        <v>0</v>
      </c>
      <c r="BJ690" s="18" t="s">
        <v>90</v>
      </c>
      <c r="BK690" s="146">
        <f>ROUND(I690*H690,2)</f>
        <v>0</v>
      </c>
      <c r="BL690" s="18" t="s">
        <v>364</v>
      </c>
      <c r="BM690" s="145" t="s">
        <v>921</v>
      </c>
    </row>
    <row r="691" spans="2:65" s="1" customFormat="1" ht="11.25">
      <c r="B691" s="33"/>
      <c r="D691" s="147" t="s">
        <v>366</v>
      </c>
      <c r="F691" s="148" t="s">
        <v>922</v>
      </c>
      <c r="I691" s="149"/>
      <c r="L691" s="33"/>
      <c r="M691" s="150"/>
      <c r="T691" s="54"/>
      <c r="AT691" s="18" t="s">
        <v>366</v>
      </c>
      <c r="AU691" s="18" t="s">
        <v>90</v>
      </c>
    </row>
    <row r="692" spans="2:65" s="13" customFormat="1" ht="22.5">
      <c r="B692" s="158"/>
      <c r="D692" s="152" t="s">
        <v>368</v>
      </c>
      <c r="E692" s="159" t="s">
        <v>19</v>
      </c>
      <c r="F692" s="160" t="s">
        <v>923</v>
      </c>
      <c r="H692" s="161">
        <v>98.338999999999999</v>
      </c>
      <c r="I692" s="162"/>
      <c r="L692" s="158"/>
      <c r="M692" s="163"/>
      <c r="T692" s="164"/>
      <c r="AT692" s="159" t="s">
        <v>368</v>
      </c>
      <c r="AU692" s="159" t="s">
        <v>90</v>
      </c>
      <c r="AV692" s="13" t="s">
        <v>90</v>
      </c>
      <c r="AW692" s="13" t="s">
        <v>36</v>
      </c>
      <c r="AX692" s="13" t="s">
        <v>77</v>
      </c>
      <c r="AY692" s="159" t="s">
        <v>358</v>
      </c>
    </row>
    <row r="693" spans="2:65" s="15" customFormat="1" ht="11.25">
      <c r="B693" s="172"/>
      <c r="D693" s="152" t="s">
        <v>368</v>
      </c>
      <c r="E693" s="173" t="s">
        <v>19</v>
      </c>
      <c r="F693" s="174" t="s">
        <v>416</v>
      </c>
      <c r="H693" s="175">
        <v>98.338999999999999</v>
      </c>
      <c r="I693" s="176"/>
      <c r="L693" s="172"/>
      <c r="M693" s="177"/>
      <c r="T693" s="178"/>
      <c r="AT693" s="173" t="s">
        <v>368</v>
      </c>
      <c r="AU693" s="173" t="s">
        <v>90</v>
      </c>
      <c r="AV693" s="15" t="s">
        <v>97</v>
      </c>
      <c r="AW693" s="15" t="s">
        <v>36</v>
      </c>
      <c r="AX693" s="15" t="s">
        <v>77</v>
      </c>
      <c r="AY693" s="173" t="s">
        <v>358</v>
      </c>
    </row>
    <row r="694" spans="2:65" s="13" customFormat="1" ht="11.25">
      <c r="B694" s="158"/>
      <c r="D694" s="152" t="s">
        <v>368</v>
      </c>
      <c r="E694" s="159" t="s">
        <v>19</v>
      </c>
      <c r="F694" s="160" t="s">
        <v>924</v>
      </c>
      <c r="H694" s="161">
        <v>697.26099999999997</v>
      </c>
      <c r="I694" s="162"/>
      <c r="L694" s="158"/>
      <c r="M694" s="163"/>
      <c r="T694" s="164"/>
      <c r="AT694" s="159" t="s">
        <v>368</v>
      </c>
      <c r="AU694" s="159" t="s">
        <v>90</v>
      </c>
      <c r="AV694" s="13" t="s">
        <v>90</v>
      </c>
      <c r="AW694" s="13" t="s">
        <v>36</v>
      </c>
      <c r="AX694" s="13" t="s">
        <v>77</v>
      </c>
      <c r="AY694" s="159" t="s">
        <v>358</v>
      </c>
    </row>
    <row r="695" spans="2:65" s="15" customFormat="1" ht="11.25">
      <c r="B695" s="172"/>
      <c r="D695" s="152" t="s">
        <v>368</v>
      </c>
      <c r="E695" s="173" t="s">
        <v>19</v>
      </c>
      <c r="F695" s="174" t="s">
        <v>416</v>
      </c>
      <c r="H695" s="175">
        <v>697.26099999999997</v>
      </c>
      <c r="I695" s="176"/>
      <c r="L695" s="172"/>
      <c r="M695" s="177"/>
      <c r="T695" s="178"/>
      <c r="AT695" s="173" t="s">
        <v>368</v>
      </c>
      <c r="AU695" s="173" t="s">
        <v>90</v>
      </c>
      <c r="AV695" s="15" t="s">
        <v>97</v>
      </c>
      <c r="AW695" s="15" t="s">
        <v>36</v>
      </c>
      <c r="AX695" s="15" t="s">
        <v>77</v>
      </c>
      <c r="AY695" s="173" t="s">
        <v>358</v>
      </c>
    </row>
    <row r="696" spans="2:65" s="12" customFormat="1" ht="11.25">
      <c r="B696" s="151"/>
      <c r="D696" s="152" t="s">
        <v>368</v>
      </c>
      <c r="E696" s="153" t="s">
        <v>19</v>
      </c>
      <c r="F696" s="154" t="s">
        <v>925</v>
      </c>
      <c r="H696" s="153" t="s">
        <v>19</v>
      </c>
      <c r="I696" s="155"/>
      <c r="L696" s="151"/>
      <c r="M696" s="156"/>
      <c r="T696" s="157"/>
      <c r="AT696" s="153" t="s">
        <v>368</v>
      </c>
      <c r="AU696" s="153" t="s">
        <v>90</v>
      </c>
      <c r="AV696" s="12" t="s">
        <v>84</v>
      </c>
      <c r="AW696" s="12" t="s">
        <v>36</v>
      </c>
      <c r="AX696" s="12" t="s">
        <v>77</v>
      </c>
      <c r="AY696" s="153" t="s">
        <v>358</v>
      </c>
    </row>
    <row r="697" spans="2:65" s="12" customFormat="1" ht="11.25">
      <c r="B697" s="151"/>
      <c r="D697" s="152" t="s">
        <v>368</v>
      </c>
      <c r="E697" s="153" t="s">
        <v>19</v>
      </c>
      <c r="F697" s="154" t="s">
        <v>380</v>
      </c>
      <c r="H697" s="153" t="s">
        <v>19</v>
      </c>
      <c r="I697" s="155"/>
      <c r="L697" s="151"/>
      <c r="M697" s="156"/>
      <c r="T697" s="157"/>
      <c r="AT697" s="153" t="s">
        <v>368</v>
      </c>
      <c r="AU697" s="153" t="s">
        <v>90</v>
      </c>
      <c r="AV697" s="12" t="s">
        <v>84</v>
      </c>
      <c r="AW697" s="12" t="s">
        <v>36</v>
      </c>
      <c r="AX697" s="12" t="s">
        <v>77</v>
      </c>
      <c r="AY697" s="153" t="s">
        <v>358</v>
      </c>
    </row>
    <row r="698" spans="2:65" s="12" customFormat="1" ht="11.25">
      <c r="B698" s="151"/>
      <c r="D698" s="152" t="s">
        <v>368</v>
      </c>
      <c r="E698" s="153" t="s">
        <v>19</v>
      </c>
      <c r="F698" s="154" t="s">
        <v>610</v>
      </c>
      <c r="H698" s="153" t="s">
        <v>19</v>
      </c>
      <c r="I698" s="155"/>
      <c r="L698" s="151"/>
      <c r="M698" s="156"/>
      <c r="T698" s="157"/>
      <c r="AT698" s="153" t="s">
        <v>368</v>
      </c>
      <c r="AU698" s="153" t="s">
        <v>90</v>
      </c>
      <c r="AV698" s="12" t="s">
        <v>84</v>
      </c>
      <c r="AW698" s="12" t="s">
        <v>36</v>
      </c>
      <c r="AX698" s="12" t="s">
        <v>77</v>
      </c>
      <c r="AY698" s="153" t="s">
        <v>358</v>
      </c>
    </row>
    <row r="699" spans="2:65" s="13" customFormat="1" ht="33.75">
      <c r="B699" s="158"/>
      <c r="D699" s="152" t="s">
        <v>368</v>
      </c>
      <c r="E699" s="159" t="s">
        <v>19</v>
      </c>
      <c r="F699" s="160" t="s">
        <v>926</v>
      </c>
      <c r="H699" s="161">
        <v>162.285</v>
      </c>
      <c r="I699" s="162"/>
      <c r="L699" s="158"/>
      <c r="M699" s="163"/>
      <c r="T699" s="164"/>
      <c r="AT699" s="159" t="s">
        <v>368</v>
      </c>
      <c r="AU699" s="159" t="s">
        <v>90</v>
      </c>
      <c r="AV699" s="13" t="s">
        <v>90</v>
      </c>
      <c r="AW699" s="13" t="s">
        <v>36</v>
      </c>
      <c r="AX699" s="13" t="s">
        <v>77</v>
      </c>
      <c r="AY699" s="159" t="s">
        <v>358</v>
      </c>
    </row>
    <row r="700" spans="2:65" s="12" customFormat="1" ht="11.25">
      <c r="B700" s="151"/>
      <c r="D700" s="152" t="s">
        <v>368</v>
      </c>
      <c r="E700" s="153" t="s">
        <v>19</v>
      </c>
      <c r="F700" s="154" t="s">
        <v>618</v>
      </c>
      <c r="H700" s="153" t="s">
        <v>19</v>
      </c>
      <c r="I700" s="155"/>
      <c r="L700" s="151"/>
      <c r="M700" s="156"/>
      <c r="T700" s="157"/>
      <c r="AT700" s="153" t="s">
        <v>368</v>
      </c>
      <c r="AU700" s="153" t="s">
        <v>90</v>
      </c>
      <c r="AV700" s="12" t="s">
        <v>84</v>
      </c>
      <c r="AW700" s="12" t="s">
        <v>36</v>
      </c>
      <c r="AX700" s="12" t="s">
        <v>77</v>
      </c>
      <c r="AY700" s="153" t="s">
        <v>358</v>
      </c>
    </row>
    <row r="701" spans="2:65" s="13" customFormat="1" ht="33.75">
      <c r="B701" s="158"/>
      <c r="D701" s="152" t="s">
        <v>368</v>
      </c>
      <c r="E701" s="159" t="s">
        <v>19</v>
      </c>
      <c r="F701" s="160" t="s">
        <v>926</v>
      </c>
      <c r="H701" s="161">
        <v>162.285</v>
      </c>
      <c r="I701" s="162"/>
      <c r="L701" s="158"/>
      <c r="M701" s="163"/>
      <c r="T701" s="164"/>
      <c r="AT701" s="159" t="s">
        <v>368</v>
      </c>
      <c r="AU701" s="159" t="s">
        <v>90</v>
      </c>
      <c r="AV701" s="13" t="s">
        <v>90</v>
      </c>
      <c r="AW701" s="13" t="s">
        <v>36</v>
      </c>
      <c r="AX701" s="13" t="s">
        <v>77</v>
      </c>
      <c r="AY701" s="159" t="s">
        <v>358</v>
      </c>
    </row>
    <row r="702" spans="2:65" s="12" customFormat="1" ht="11.25">
      <c r="B702" s="151"/>
      <c r="D702" s="152" t="s">
        <v>368</v>
      </c>
      <c r="E702" s="153" t="s">
        <v>19</v>
      </c>
      <c r="F702" s="154" t="s">
        <v>603</v>
      </c>
      <c r="H702" s="153" t="s">
        <v>19</v>
      </c>
      <c r="I702" s="155"/>
      <c r="L702" s="151"/>
      <c r="M702" s="156"/>
      <c r="T702" s="157"/>
      <c r="AT702" s="153" t="s">
        <v>368</v>
      </c>
      <c r="AU702" s="153" t="s">
        <v>90</v>
      </c>
      <c r="AV702" s="12" t="s">
        <v>84</v>
      </c>
      <c r="AW702" s="12" t="s">
        <v>36</v>
      </c>
      <c r="AX702" s="12" t="s">
        <v>77</v>
      </c>
      <c r="AY702" s="153" t="s">
        <v>358</v>
      </c>
    </row>
    <row r="703" spans="2:65" s="13" customFormat="1" ht="33.75">
      <c r="B703" s="158"/>
      <c r="D703" s="152" t="s">
        <v>368</v>
      </c>
      <c r="E703" s="159" t="s">
        <v>19</v>
      </c>
      <c r="F703" s="160" t="s">
        <v>927</v>
      </c>
      <c r="H703" s="161">
        <v>371.529</v>
      </c>
      <c r="I703" s="162"/>
      <c r="L703" s="158"/>
      <c r="M703" s="163"/>
      <c r="T703" s="164"/>
      <c r="AT703" s="159" t="s">
        <v>368</v>
      </c>
      <c r="AU703" s="159" t="s">
        <v>90</v>
      </c>
      <c r="AV703" s="13" t="s">
        <v>90</v>
      </c>
      <c r="AW703" s="13" t="s">
        <v>36</v>
      </c>
      <c r="AX703" s="13" t="s">
        <v>77</v>
      </c>
      <c r="AY703" s="159" t="s">
        <v>358</v>
      </c>
    </row>
    <row r="704" spans="2:65" s="15" customFormat="1" ht="11.25">
      <c r="B704" s="172"/>
      <c r="D704" s="152" t="s">
        <v>368</v>
      </c>
      <c r="E704" s="173" t="s">
        <v>19</v>
      </c>
      <c r="F704" s="174" t="s">
        <v>416</v>
      </c>
      <c r="H704" s="175">
        <v>696.09900000000005</v>
      </c>
      <c r="I704" s="176"/>
      <c r="L704" s="172"/>
      <c r="M704" s="177"/>
      <c r="T704" s="178"/>
      <c r="AT704" s="173" t="s">
        <v>368</v>
      </c>
      <c r="AU704" s="173" t="s">
        <v>90</v>
      </c>
      <c r="AV704" s="15" t="s">
        <v>97</v>
      </c>
      <c r="AW704" s="15" t="s">
        <v>36</v>
      </c>
      <c r="AX704" s="15" t="s">
        <v>77</v>
      </c>
      <c r="AY704" s="173" t="s">
        <v>358</v>
      </c>
    </row>
    <row r="705" spans="2:65" s="12" customFormat="1" ht="11.25">
      <c r="B705" s="151"/>
      <c r="D705" s="152" t="s">
        <v>368</v>
      </c>
      <c r="E705" s="153" t="s">
        <v>19</v>
      </c>
      <c r="F705" s="154" t="s">
        <v>610</v>
      </c>
      <c r="H705" s="153" t="s">
        <v>19</v>
      </c>
      <c r="I705" s="155"/>
      <c r="L705" s="151"/>
      <c r="M705" s="156"/>
      <c r="T705" s="157"/>
      <c r="AT705" s="153" t="s">
        <v>368</v>
      </c>
      <c r="AU705" s="153" t="s">
        <v>90</v>
      </c>
      <c r="AV705" s="12" t="s">
        <v>84</v>
      </c>
      <c r="AW705" s="12" t="s">
        <v>36</v>
      </c>
      <c r="AX705" s="12" t="s">
        <v>77</v>
      </c>
      <c r="AY705" s="153" t="s">
        <v>358</v>
      </c>
    </row>
    <row r="706" spans="2:65" s="13" customFormat="1" ht="22.5">
      <c r="B706" s="158"/>
      <c r="D706" s="152" t="s">
        <v>368</v>
      </c>
      <c r="E706" s="159" t="s">
        <v>19</v>
      </c>
      <c r="F706" s="160" t="s">
        <v>928</v>
      </c>
      <c r="H706" s="161">
        <v>212.94800000000001</v>
      </c>
      <c r="I706" s="162"/>
      <c r="L706" s="158"/>
      <c r="M706" s="163"/>
      <c r="T706" s="164"/>
      <c r="AT706" s="159" t="s">
        <v>368</v>
      </c>
      <c r="AU706" s="159" t="s">
        <v>90</v>
      </c>
      <c r="AV706" s="13" t="s">
        <v>90</v>
      </c>
      <c r="AW706" s="13" t="s">
        <v>36</v>
      </c>
      <c r="AX706" s="13" t="s">
        <v>77</v>
      </c>
      <c r="AY706" s="159" t="s">
        <v>358</v>
      </c>
    </row>
    <row r="707" spans="2:65" s="12" customFormat="1" ht="11.25">
      <c r="B707" s="151"/>
      <c r="D707" s="152" t="s">
        <v>368</v>
      </c>
      <c r="E707" s="153" t="s">
        <v>19</v>
      </c>
      <c r="F707" s="154" t="s">
        <v>618</v>
      </c>
      <c r="H707" s="153" t="s">
        <v>19</v>
      </c>
      <c r="I707" s="155"/>
      <c r="L707" s="151"/>
      <c r="M707" s="156"/>
      <c r="T707" s="157"/>
      <c r="AT707" s="153" t="s">
        <v>368</v>
      </c>
      <c r="AU707" s="153" t="s">
        <v>90</v>
      </c>
      <c r="AV707" s="12" t="s">
        <v>84</v>
      </c>
      <c r="AW707" s="12" t="s">
        <v>36</v>
      </c>
      <c r="AX707" s="12" t="s">
        <v>77</v>
      </c>
      <c r="AY707" s="153" t="s">
        <v>358</v>
      </c>
    </row>
    <row r="708" spans="2:65" s="13" customFormat="1" ht="22.5">
      <c r="B708" s="158"/>
      <c r="D708" s="152" t="s">
        <v>368</v>
      </c>
      <c r="E708" s="159" t="s">
        <v>19</v>
      </c>
      <c r="F708" s="160" t="s">
        <v>928</v>
      </c>
      <c r="H708" s="161">
        <v>212.94800000000001</v>
      </c>
      <c r="I708" s="162"/>
      <c r="L708" s="158"/>
      <c r="M708" s="163"/>
      <c r="T708" s="164"/>
      <c r="AT708" s="159" t="s">
        <v>368</v>
      </c>
      <c r="AU708" s="159" t="s">
        <v>90</v>
      </c>
      <c r="AV708" s="13" t="s">
        <v>90</v>
      </c>
      <c r="AW708" s="13" t="s">
        <v>36</v>
      </c>
      <c r="AX708" s="13" t="s">
        <v>77</v>
      </c>
      <c r="AY708" s="159" t="s">
        <v>358</v>
      </c>
    </row>
    <row r="709" spans="2:65" s="12" customFormat="1" ht="11.25">
      <c r="B709" s="151"/>
      <c r="D709" s="152" t="s">
        <v>368</v>
      </c>
      <c r="E709" s="153" t="s">
        <v>19</v>
      </c>
      <c r="F709" s="154" t="s">
        <v>603</v>
      </c>
      <c r="H709" s="153" t="s">
        <v>19</v>
      </c>
      <c r="I709" s="155"/>
      <c r="L709" s="151"/>
      <c r="M709" s="156"/>
      <c r="T709" s="157"/>
      <c r="AT709" s="153" t="s">
        <v>368</v>
      </c>
      <c r="AU709" s="153" t="s">
        <v>90</v>
      </c>
      <c r="AV709" s="12" t="s">
        <v>84</v>
      </c>
      <c r="AW709" s="12" t="s">
        <v>36</v>
      </c>
      <c r="AX709" s="12" t="s">
        <v>77</v>
      </c>
      <c r="AY709" s="153" t="s">
        <v>358</v>
      </c>
    </row>
    <row r="710" spans="2:65" s="13" customFormat="1" ht="11.25">
      <c r="B710" s="158"/>
      <c r="D710" s="152" t="s">
        <v>368</v>
      </c>
      <c r="E710" s="159" t="s">
        <v>19</v>
      </c>
      <c r="F710" s="160" t="s">
        <v>929</v>
      </c>
      <c r="H710" s="161">
        <v>76.275999999999996</v>
      </c>
      <c r="I710" s="162"/>
      <c r="L710" s="158"/>
      <c r="M710" s="163"/>
      <c r="T710" s="164"/>
      <c r="AT710" s="159" t="s">
        <v>368</v>
      </c>
      <c r="AU710" s="159" t="s">
        <v>90</v>
      </c>
      <c r="AV710" s="13" t="s">
        <v>90</v>
      </c>
      <c r="AW710" s="13" t="s">
        <v>36</v>
      </c>
      <c r="AX710" s="13" t="s">
        <v>77</v>
      </c>
      <c r="AY710" s="159" t="s">
        <v>358</v>
      </c>
    </row>
    <row r="711" spans="2:65" s="13" customFormat="1" ht="11.25">
      <c r="B711" s="158"/>
      <c r="D711" s="152" t="s">
        <v>368</v>
      </c>
      <c r="E711" s="159" t="s">
        <v>19</v>
      </c>
      <c r="F711" s="160" t="s">
        <v>930</v>
      </c>
      <c r="H711" s="161">
        <v>88.468000000000004</v>
      </c>
      <c r="I711" s="162"/>
      <c r="L711" s="158"/>
      <c r="M711" s="163"/>
      <c r="T711" s="164"/>
      <c r="AT711" s="159" t="s">
        <v>368</v>
      </c>
      <c r="AU711" s="159" t="s">
        <v>90</v>
      </c>
      <c r="AV711" s="13" t="s">
        <v>90</v>
      </c>
      <c r="AW711" s="13" t="s">
        <v>36</v>
      </c>
      <c r="AX711" s="13" t="s">
        <v>77</v>
      </c>
      <c r="AY711" s="159" t="s">
        <v>358</v>
      </c>
    </row>
    <row r="712" spans="2:65" s="15" customFormat="1" ht="11.25">
      <c r="B712" s="172"/>
      <c r="D712" s="152" t="s">
        <v>368</v>
      </c>
      <c r="E712" s="173" t="s">
        <v>19</v>
      </c>
      <c r="F712" s="174" t="s">
        <v>416</v>
      </c>
      <c r="H712" s="175">
        <v>590.64</v>
      </c>
      <c r="I712" s="176"/>
      <c r="L712" s="172"/>
      <c r="M712" s="177"/>
      <c r="T712" s="178"/>
      <c r="AT712" s="173" t="s">
        <v>368</v>
      </c>
      <c r="AU712" s="173" t="s">
        <v>90</v>
      </c>
      <c r="AV712" s="15" t="s">
        <v>97</v>
      </c>
      <c r="AW712" s="15" t="s">
        <v>36</v>
      </c>
      <c r="AX712" s="15" t="s">
        <v>77</v>
      </c>
      <c r="AY712" s="173" t="s">
        <v>358</v>
      </c>
    </row>
    <row r="713" spans="2:65" s="14" customFormat="1" ht="11.25">
      <c r="B713" s="165"/>
      <c r="D713" s="152" t="s">
        <v>368</v>
      </c>
      <c r="E713" s="166" t="s">
        <v>259</v>
      </c>
      <c r="F713" s="167" t="s">
        <v>371</v>
      </c>
      <c r="H713" s="168">
        <v>2082.3389999999999</v>
      </c>
      <c r="I713" s="169"/>
      <c r="L713" s="165"/>
      <c r="M713" s="170"/>
      <c r="T713" s="171"/>
      <c r="AT713" s="166" t="s">
        <v>368</v>
      </c>
      <c r="AU713" s="166" t="s">
        <v>90</v>
      </c>
      <c r="AV713" s="14" t="s">
        <v>364</v>
      </c>
      <c r="AW713" s="14" t="s">
        <v>36</v>
      </c>
      <c r="AX713" s="14" t="s">
        <v>84</v>
      </c>
      <c r="AY713" s="166" t="s">
        <v>358</v>
      </c>
    </row>
    <row r="714" spans="2:65" s="14" customFormat="1" ht="11.25">
      <c r="B714" s="165"/>
      <c r="D714" s="152" t="s">
        <v>368</v>
      </c>
      <c r="E714" s="166" t="s">
        <v>19</v>
      </c>
      <c r="F714" s="167" t="s">
        <v>371</v>
      </c>
      <c r="H714" s="168">
        <v>0</v>
      </c>
      <c r="I714" s="169"/>
      <c r="L714" s="165"/>
      <c r="M714" s="170"/>
      <c r="T714" s="171"/>
      <c r="AT714" s="166" t="s">
        <v>368</v>
      </c>
      <c r="AU714" s="166" t="s">
        <v>90</v>
      </c>
      <c r="AV714" s="14" t="s">
        <v>364</v>
      </c>
      <c r="AW714" s="14" t="s">
        <v>36</v>
      </c>
      <c r="AX714" s="14" t="s">
        <v>77</v>
      </c>
      <c r="AY714" s="166" t="s">
        <v>358</v>
      </c>
    </row>
    <row r="715" spans="2:65" s="1" customFormat="1" ht="24.2" customHeight="1">
      <c r="B715" s="33"/>
      <c r="C715" s="134" t="s">
        <v>931</v>
      </c>
      <c r="D715" s="134" t="s">
        <v>360</v>
      </c>
      <c r="E715" s="135" t="s">
        <v>932</v>
      </c>
      <c r="F715" s="136" t="s">
        <v>933</v>
      </c>
      <c r="G715" s="137" t="s">
        <v>195</v>
      </c>
      <c r="H715" s="138">
        <v>1713.8720000000001</v>
      </c>
      <c r="I715" s="139"/>
      <c r="J715" s="140">
        <f>ROUND(I715*H715,2)</f>
        <v>0</v>
      </c>
      <c r="K715" s="136" t="s">
        <v>363</v>
      </c>
      <c r="L715" s="33"/>
      <c r="M715" s="141" t="s">
        <v>19</v>
      </c>
      <c r="N715" s="142" t="s">
        <v>49</v>
      </c>
      <c r="P715" s="143">
        <f>O715*H715</f>
        <v>0</v>
      </c>
      <c r="Q715" s="143">
        <v>3.0000000000000001E-3</v>
      </c>
      <c r="R715" s="143">
        <f>Q715*H715</f>
        <v>5.141616</v>
      </c>
      <c r="S715" s="143">
        <v>0</v>
      </c>
      <c r="T715" s="144">
        <f>S715*H715</f>
        <v>0</v>
      </c>
      <c r="AR715" s="145" t="s">
        <v>364</v>
      </c>
      <c r="AT715" s="145" t="s">
        <v>360</v>
      </c>
      <c r="AU715" s="145" t="s">
        <v>90</v>
      </c>
      <c r="AY715" s="18" t="s">
        <v>358</v>
      </c>
      <c r="BE715" s="146">
        <f>IF(N715="základní",J715,0)</f>
        <v>0</v>
      </c>
      <c r="BF715" s="146">
        <f>IF(N715="snížená",J715,0)</f>
        <v>0</v>
      </c>
      <c r="BG715" s="146">
        <f>IF(N715="zákl. přenesená",J715,0)</f>
        <v>0</v>
      </c>
      <c r="BH715" s="146">
        <f>IF(N715="sníž. přenesená",J715,0)</f>
        <v>0</v>
      </c>
      <c r="BI715" s="146">
        <f>IF(N715="nulová",J715,0)</f>
        <v>0</v>
      </c>
      <c r="BJ715" s="18" t="s">
        <v>90</v>
      </c>
      <c r="BK715" s="146">
        <f>ROUND(I715*H715,2)</f>
        <v>0</v>
      </c>
      <c r="BL715" s="18" t="s">
        <v>364</v>
      </c>
      <c r="BM715" s="145" t="s">
        <v>934</v>
      </c>
    </row>
    <row r="716" spans="2:65" s="1" customFormat="1" ht="11.25">
      <c r="B716" s="33"/>
      <c r="D716" s="147" t="s">
        <v>366</v>
      </c>
      <c r="F716" s="148" t="s">
        <v>935</v>
      </c>
      <c r="I716" s="149"/>
      <c r="L716" s="33"/>
      <c r="M716" s="150"/>
      <c r="T716" s="54"/>
      <c r="AT716" s="18" t="s">
        <v>366</v>
      </c>
      <c r="AU716" s="18" t="s">
        <v>90</v>
      </c>
    </row>
    <row r="717" spans="2:65" s="13" customFormat="1" ht="11.25">
      <c r="B717" s="158"/>
      <c r="D717" s="152" t="s">
        <v>368</v>
      </c>
      <c r="E717" s="159" t="s">
        <v>19</v>
      </c>
      <c r="F717" s="160" t="s">
        <v>936</v>
      </c>
      <c r="H717" s="161">
        <v>1713.8720000000001</v>
      </c>
      <c r="I717" s="162"/>
      <c r="L717" s="158"/>
      <c r="M717" s="163"/>
      <c r="T717" s="164"/>
      <c r="AT717" s="159" t="s">
        <v>368</v>
      </c>
      <c r="AU717" s="159" t="s">
        <v>90</v>
      </c>
      <c r="AV717" s="13" t="s">
        <v>90</v>
      </c>
      <c r="AW717" s="13" t="s">
        <v>36</v>
      </c>
      <c r="AX717" s="13" t="s">
        <v>77</v>
      </c>
      <c r="AY717" s="159" t="s">
        <v>358</v>
      </c>
    </row>
    <row r="718" spans="2:65" s="14" customFormat="1" ht="11.25">
      <c r="B718" s="165"/>
      <c r="D718" s="152" t="s">
        <v>368</v>
      </c>
      <c r="E718" s="166" t="s">
        <v>262</v>
      </c>
      <c r="F718" s="167" t="s">
        <v>371</v>
      </c>
      <c r="H718" s="168">
        <v>1713.8720000000001</v>
      </c>
      <c r="I718" s="169"/>
      <c r="L718" s="165"/>
      <c r="M718" s="170"/>
      <c r="T718" s="171"/>
      <c r="AT718" s="166" t="s">
        <v>368</v>
      </c>
      <c r="AU718" s="166" t="s">
        <v>90</v>
      </c>
      <c r="AV718" s="14" t="s">
        <v>364</v>
      </c>
      <c r="AW718" s="14" t="s">
        <v>36</v>
      </c>
      <c r="AX718" s="14" t="s">
        <v>84</v>
      </c>
      <c r="AY718" s="166" t="s">
        <v>358</v>
      </c>
    </row>
    <row r="719" spans="2:65" s="1" customFormat="1" ht="37.9" customHeight="1">
      <c r="B719" s="33"/>
      <c r="C719" s="134" t="s">
        <v>937</v>
      </c>
      <c r="D719" s="134" t="s">
        <v>360</v>
      </c>
      <c r="E719" s="135" t="s">
        <v>938</v>
      </c>
      <c r="F719" s="136" t="s">
        <v>939</v>
      </c>
      <c r="G719" s="137" t="s">
        <v>195</v>
      </c>
      <c r="H719" s="138">
        <v>2082.3389999999999</v>
      </c>
      <c r="I719" s="139"/>
      <c r="J719" s="140">
        <f>ROUND(I719*H719,2)</f>
        <v>0</v>
      </c>
      <c r="K719" s="136" t="s">
        <v>363</v>
      </c>
      <c r="L719" s="33"/>
      <c r="M719" s="141" t="s">
        <v>19</v>
      </c>
      <c r="N719" s="142" t="s">
        <v>49</v>
      </c>
      <c r="P719" s="143">
        <f>O719*H719</f>
        <v>0</v>
      </c>
      <c r="Q719" s="143">
        <v>1.3599999999999999E-2</v>
      </c>
      <c r="R719" s="143">
        <f>Q719*H719</f>
        <v>28.319810399999998</v>
      </c>
      <c r="S719" s="143">
        <v>0</v>
      </c>
      <c r="T719" s="144">
        <f>S719*H719</f>
        <v>0</v>
      </c>
      <c r="AR719" s="145" t="s">
        <v>364</v>
      </c>
      <c r="AT719" s="145" t="s">
        <v>360</v>
      </c>
      <c r="AU719" s="145" t="s">
        <v>90</v>
      </c>
      <c r="AY719" s="18" t="s">
        <v>358</v>
      </c>
      <c r="BE719" s="146">
        <f>IF(N719="základní",J719,0)</f>
        <v>0</v>
      </c>
      <c r="BF719" s="146">
        <f>IF(N719="snížená",J719,0)</f>
        <v>0</v>
      </c>
      <c r="BG719" s="146">
        <f>IF(N719="zákl. přenesená",J719,0)</f>
        <v>0</v>
      </c>
      <c r="BH719" s="146">
        <f>IF(N719="sníž. přenesená",J719,0)</f>
        <v>0</v>
      </c>
      <c r="BI719" s="146">
        <f>IF(N719="nulová",J719,0)</f>
        <v>0</v>
      </c>
      <c r="BJ719" s="18" t="s">
        <v>90</v>
      </c>
      <c r="BK719" s="146">
        <f>ROUND(I719*H719,2)</f>
        <v>0</v>
      </c>
      <c r="BL719" s="18" t="s">
        <v>364</v>
      </c>
      <c r="BM719" s="145" t="s">
        <v>940</v>
      </c>
    </row>
    <row r="720" spans="2:65" s="1" customFormat="1" ht="11.25">
      <c r="B720" s="33"/>
      <c r="D720" s="147" t="s">
        <v>366</v>
      </c>
      <c r="F720" s="148" t="s">
        <v>941</v>
      </c>
      <c r="I720" s="149"/>
      <c r="L720" s="33"/>
      <c r="M720" s="150"/>
      <c r="T720" s="54"/>
      <c r="AT720" s="18" t="s">
        <v>366</v>
      </c>
      <c r="AU720" s="18" t="s">
        <v>90</v>
      </c>
    </row>
    <row r="721" spans="2:65" s="13" customFormat="1" ht="11.25">
      <c r="B721" s="158"/>
      <c r="D721" s="152" t="s">
        <v>368</v>
      </c>
      <c r="E721" s="159" t="s">
        <v>19</v>
      </c>
      <c r="F721" s="160" t="s">
        <v>259</v>
      </c>
      <c r="H721" s="161">
        <v>2082.3389999999999</v>
      </c>
      <c r="I721" s="162"/>
      <c r="L721" s="158"/>
      <c r="M721" s="163"/>
      <c r="T721" s="164"/>
      <c r="AT721" s="159" t="s">
        <v>368</v>
      </c>
      <c r="AU721" s="159" t="s">
        <v>90</v>
      </c>
      <c r="AV721" s="13" t="s">
        <v>90</v>
      </c>
      <c r="AW721" s="13" t="s">
        <v>36</v>
      </c>
      <c r="AX721" s="13" t="s">
        <v>77</v>
      </c>
      <c r="AY721" s="159" t="s">
        <v>358</v>
      </c>
    </row>
    <row r="722" spans="2:65" s="14" customFormat="1" ht="11.25">
      <c r="B722" s="165"/>
      <c r="D722" s="152" t="s">
        <v>368</v>
      </c>
      <c r="E722" s="166" t="s">
        <v>19</v>
      </c>
      <c r="F722" s="167" t="s">
        <v>371</v>
      </c>
      <c r="H722" s="168">
        <v>2082.3389999999999</v>
      </c>
      <c r="I722" s="169"/>
      <c r="L722" s="165"/>
      <c r="M722" s="170"/>
      <c r="T722" s="171"/>
      <c r="AT722" s="166" t="s">
        <v>368</v>
      </c>
      <c r="AU722" s="166" t="s">
        <v>90</v>
      </c>
      <c r="AV722" s="14" t="s">
        <v>364</v>
      </c>
      <c r="AW722" s="14" t="s">
        <v>36</v>
      </c>
      <c r="AX722" s="14" t="s">
        <v>84</v>
      </c>
      <c r="AY722" s="166" t="s">
        <v>358</v>
      </c>
    </row>
    <row r="723" spans="2:65" s="1" customFormat="1" ht="33" customHeight="1">
      <c r="B723" s="33"/>
      <c r="C723" s="134" t="s">
        <v>942</v>
      </c>
      <c r="D723" s="134" t="s">
        <v>360</v>
      </c>
      <c r="E723" s="135" t="s">
        <v>943</v>
      </c>
      <c r="F723" s="136" t="s">
        <v>944</v>
      </c>
      <c r="G723" s="137" t="s">
        <v>195</v>
      </c>
      <c r="H723" s="138">
        <v>117.95</v>
      </c>
      <c r="I723" s="139"/>
      <c r="J723" s="140">
        <f>ROUND(I723*H723,2)</f>
        <v>0</v>
      </c>
      <c r="K723" s="136" t="s">
        <v>363</v>
      </c>
      <c r="L723" s="33"/>
      <c r="M723" s="141" t="s">
        <v>19</v>
      </c>
      <c r="N723" s="142" t="s">
        <v>49</v>
      </c>
      <c r="P723" s="143">
        <f>O723*H723</f>
        <v>0</v>
      </c>
      <c r="Q723" s="143">
        <v>1.1E-4</v>
      </c>
      <c r="R723" s="143">
        <f>Q723*H723</f>
        <v>1.29745E-2</v>
      </c>
      <c r="S723" s="143">
        <v>6.0000000000000002E-5</v>
      </c>
      <c r="T723" s="144">
        <f>S723*H723</f>
        <v>7.077E-3</v>
      </c>
      <c r="AR723" s="145" t="s">
        <v>364</v>
      </c>
      <c r="AT723" s="145" t="s">
        <v>360</v>
      </c>
      <c r="AU723" s="145" t="s">
        <v>90</v>
      </c>
      <c r="AY723" s="18" t="s">
        <v>358</v>
      </c>
      <c r="BE723" s="146">
        <f>IF(N723="základní",J723,0)</f>
        <v>0</v>
      </c>
      <c r="BF723" s="146">
        <f>IF(N723="snížená",J723,0)</f>
        <v>0</v>
      </c>
      <c r="BG723" s="146">
        <f>IF(N723="zákl. přenesená",J723,0)</f>
        <v>0</v>
      </c>
      <c r="BH723" s="146">
        <f>IF(N723="sníž. přenesená",J723,0)</f>
        <v>0</v>
      </c>
      <c r="BI723" s="146">
        <f>IF(N723="nulová",J723,0)</f>
        <v>0</v>
      </c>
      <c r="BJ723" s="18" t="s">
        <v>90</v>
      </c>
      <c r="BK723" s="146">
        <f>ROUND(I723*H723,2)</f>
        <v>0</v>
      </c>
      <c r="BL723" s="18" t="s">
        <v>364</v>
      </c>
      <c r="BM723" s="145" t="s">
        <v>945</v>
      </c>
    </row>
    <row r="724" spans="2:65" s="1" customFormat="1" ht="11.25">
      <c r="B724" s="33"/>
      <c r="D724" s="147" t="s">
        <v>366</v>
      </c>
      <c r="F724" s="148" t="s">
        <v>946</v>
      </c>
      <c r="I724" s="149"/>
      <c r="L724" s="33"/>
      <c r="M724" s="150"/>
      <c r="T724" s="54"/>
      <c r="AT724" s="18" t="s">
        <v>366</v>
      </c>
      <c r="AU724" s="18" t="s">
        <v>90</v>
      </c>
    </row>
    <row r="725" spans="2:65" s="1" customFormat="1" ht="24.2" customHeight="1">
      <c r="B725" s="33"/>
      <c r="C725" s="134" t="s">
        <v>947</v>
      </c>
      <c r="D725" s="134" t="s">
        <v>360</v>
      </c>
      <c r="E725" s="135" t="s">
        <v>948</v>
      </c>
      <c r="F725" s="136" t="s">
        <v>949</v>
      </c>
      <c r="G725" s="137" t="s">
        <v>195</v>
      </c>
      <c r="H725" s="138">
        <v>899.96</v>
      </c>
      <c r="I725" s="139"/>
      <c r="J725" s="140">
        <f>ROUND(I725*H725,2)</f>
        <v>0</v>
      </c>
      <c r="K725" s="136" t="s">
        <v>363</v>
      </c>
      <c r="L725" s="33"/>
      <c r="M725" s="141" t="s">
        <v>19</v>
      </c>
      <c r="N725" s="142" t="s">
        <v>49</v>
      </c>
      <c r="P725" s="143">
        <f>O725*H725</f>
        <v>0</v>
      </c>
      <c r="Q725" s="143">
        <v>2.63E-4</v>
      </c>
      <c r="R725" s="143">
        <f>Q725*H725</f>
        <v>0.23668948000000001</v>
      </c>
      <c r="S725" s="143">
        <v>0</v>
      </c>
      <c r="T725" s="144">
        <f>S725*H725</f>
        <v>0</v>
      </c>
      <c r="AR725" s="145" t="s">
        <v>364</v>
      </c>
      <c r="AT725" s="145" t="s">
        <v>360</v>
      </c>
      <c r="AU725" s="145" t="s">
        <v>90</v>
      </c>
      <c r="AY725" s="18" t="s">
        <v>358</v>
      </c>
      <c r="BE725" s="146">
        <f>IF(N725="základní",J725,0)</f>
        <v>0</v>
      </c>
      <c r="BF725" s="146">
        <f>IF(N725="snížená",J725,0)</f>
        <v>0</v>
      </c>
      <c r="BG725" s="146">
        <f>IF(N725="zákl. přenesená",J725,0)</f>
        <v>0</v>
      </c>
      <c r="BH725" s="146">
        <f>IF(N725="sníž. přenesená",J725,0)</f>
        <v>0</v>
      </c>
      <c r="BI725" s="146">
        <f>IF(N725="nulová",J725,0)</f>
        <v>0</v>
      </c>
      <c r="BJ725" s="18" t="s">
        <v>90</v>
      </c>
      <c r="BK725" s="146">
        <f>ROUND(I725*H725,2)</f>
        <v>0</v>
      </c>
      <c r="BL725" s="18" t="s">
        <v>364</v>
      </c>
      <c r="BM725" s="145" t="s">
        <v>950</v>
      </c>
    </row>
    <row r="726" spans="2:65" s="1" customFormat="1" ht="11.25">
      <c r="B726" s="33"/>
      <c r="D726" s="147" t="s">
        <v>366</v>
      </c>
      <c r="F726" s="148" t="s">
        <v>951</v>
      </c>
      <c r="I726" s="149"/>
      <c r="L726" s="33"/>
      <c r="M726" s="150"/>
      <c r="T726" s="54"/>
      <c r="AT726" s="18" t="s">
        <v>366</v>
      </c>
      <c r="AU726" s="18" t="s">
        <v>90</v>
      </c>
    </row>
    <row r="727" spans="2:65" s="12" customFormat="1" ht="11.25">
      <c r="B727" s="151"/>
      <c r="D727" s="152" t="s">
        <v>368</v>
      </c>
      <c r="E727" s="153" t="s">
        <v>19</v>
      </c>
      <c r="F727" s="154" t="s">
        <v>485</v>
      </c>
      <c r="H727" s="153" t="s">
        <v>19</v>
      </c>
      <c r="I727" s="155"/>
      <c r="L727" s="151"/>
      <c r="M727" s="156"/>
      <c r="T727" s="157"/>
      <c r="AT727" s="153" t="s">
        <v>368</v>
      </c>
      <c r="AU727" s="153" t="s">
        <v>90</v>
      </c>
      <c r="AV727" s="12" t="s">
        <v>84</v>
      </c>
      <c r="AW727" s="12" t="s">
        <v>36</v>
      </c>
      <c r="AX727" s="12" t="s">
        <v>77</v>
      </c>
      <c r="AY727" s="153" t="s">
        <v>358</v>
      </c>
    </row>
    <row r="728" spans="2:65" s="12" customFormat="1" ht="11.25">
      <c r="B728" s="151"/>
      <c r="D728" s="152" t="s">
        <v>368</v>
      </c>
      <c r="E728" s="153" t="s">
        <v>19</v>
      </c>
      <c r="F728" s="154" t="s">
        <v>380</v>
      </c>
      <c r="H728" s="153" t="s">
        <v>19</v>
      </c>
      <c r="I728" s="155"/>
      <c r="L728" s="151"/>
      <c r="M728" s="156"/>
      <c r="T728" s="157"/>
      <c r="AT728" s="153" t="s">
        <v>368</v>
      </c>
      <c r="AU728" s="153" t="s">
        <v>90</v>
      </c>
      <c r="AV728" s="12" t="s">
        <v>84</v>
      </c>
      <c r="AW728" s="12" t="s">
        <v>36</v>
      </c>
      <c r="AX728" s="12" t="s">
        <v>77</v>
      </c>
      <c r="AY728" s="153" t="s">
        <v>358</v>
      </c>
    </row>
    <row r="729" spans="2:65" s="12" customFormat="1" ht="11.25">
      <c r="B729" s="151"/>
      <c r="D729" s="152" t="s">
        <v>368</v>
      </c>
      <c r="E729" s="153" t="s">
        <v>19</v>
      </c>
      <c r="F729" s="154" t="s">
        <v>952</v>
      </c>
      <c r="H729" s="153" t="s">
        <v>19</v>
      </c>
      <c r="I729" s="155"/>
      <c r="L729" s="151"/>
      <c r="M729" s="156"/>
      <c r="T729" s="157"/>
      <c r="AT729" s="153" t="s">
        <v>368</v>
      </c>
      <c r="AU729" s="153" t="s">
        <v>90</v>
      </c>
      <c r="AV729" s="12" t="s">
        <v>84</v>
      </c>
      <c r="AW729" s="12" t="s">
        <v>36</v>
      </c>
      <c r="AX729" s="12" t="s">
        <v>77</v>
      </c>
      <c r="AY729" s="153" t="s">
        <v>358</v>
      </c>
    </row>
    <row r="730" spans="2:65" s="12" customFormat="1" ht="11.25">
      <c r="B730" s="151"/>
      <c r="D730" s="152" t="s">
        <v>368</v>
      </c>
      <c r="E730" s="153" t="s">
        <v>19</v>
      </c>
      <c r="F730" s="154" t="s">
        <v>953</v>
      </c>
      <c r="H730" s="153" t="s">
        <v>19</v>
      </c>
      <c r="I730" s="155"/>
      <c r="L730" s="151"/>
      <c r="M730" s="156"/>
      <c r="T730" s="157"/>
      <c r="AT730" s="153" t="s">
        <v>368</v>
      </c>
      <c r="AU730" s="153" t="s">
        <v>90</v>
      </c>
      <c r="AV730" s="12" t="s">
        <v>84</v>
      </c>
      <c r="AW730" s="12" t="s">
        <v>36</v>
      </c>
      <c r="AX730" s="12" t="s">
        <v>77</v>
      </c>
      <c r="AY730" s="153" t="s">
        <v>358</v>
      </c>
    </row>
    <row r="731" spans="2:65" s="12" customFormat="1" ht="11.25">
      <c r="B731" s="151"/>
      <c r="D731" s="152" t="s">
        <v>368</v>
      </c>
      <c r="E731" s="153" t="s">
        <v>19</v>
      </c>
      <c r="F731" s="154" t="s">
        <v>954</v>
      </c>
      <c r="H731" s="153" t="s">
        <v>19</v>
      </c>
      <c r="I731" s="155"/>
      <c r="L731" s="151"/>
      <c r="M731" s="156"/>
      <c r="T731" s="157"/>
      <c r="AT731" s="153" t="s">
        <v>368</v>
      </c>
      <c r="AU731" s="153" t="s">
        <v>90</v>
      </c>
      <c r="AV731" s="12" t="s">
        <v>84</v>
      </c>
      <c r="AW731" s="12" t="s">
        <v>36</v>
      </c>
      <c r="AX731" s="12" t="s">
        <v>77</v>
      </c>
      <c r="AY731" s="153" t="s">
        <v>358</v>
      </c>
    </row>
    <row r="732" spans="2:65" s="12" customFormat="1" ht="11.25">
      <c r="B732" s="151"/>
      <c r="D732" s="152" t="s">
        <v>368</v>
      </c>
      <c r="E732" s="153" t="s">
        <v>19</v>
      </c>
      <c r="F732" s="154" t="s">
        <v>955</v>
      </c>
      <c r="H732" s="153" t="s">
        <v>19</v>
      </c>
      <c r="I732" s="155"/>
      <c r="L732" s="151"/>
      <c r="M732" s="156"/>
      <c r="T732" s="157"/>
      <c r="AT732" s="153" t="s">
        <v>368</v>
      </c>
      <c r="AU732" s="153" t="s">
        <v>90</v>
      </c>
      <c r="AV732" s="12" t="s">
        <v>84</v>
      </c>
      <c r="AW732" s="12" t="s">
        <v>36</v>
      </c>
      <c r="AX732" s="12" t="s">
        <v>77</v>
      </c>
      <c r="AY732" s="153" t="s">
        <v>358</v>
      </c>
    </row>
    <row r="733" spans="2:65" s="13" customFormat="1" ht="11.25">
      <c r="B733" s="158"/>
      <c r="D733" s="152" t="s">
        <v>368</v>
      </c>
      <c r="E733" s="159" t="s">
        <v>19</v>
      </c>
      <c r="F733" s="160" t="s">
        <v>956</v>
      </c>
      <c r="H733" s="161">
        <v>1015.45</v>
      </c>
      <c r="I733" s="162"/>
      <c r="L733" s="158"/>
      <c r="M733" s="163"/>
      <c r="T733" s="164"/>
      <c r="AT733" s="159" t="s">
        <v>368</v>
      </c>
      <c r="AU733" s="159" t="s">
        <v>90</v>
      </c>
      <c r="AV733" s="13" t="s">
        <v>90</v>
      </c>
      <c r="AW733" s="13" t="s">
        <v>36</v>
      </c>
      <c r="AX733" s="13" t="s">
        <v>77</v>
      </c>
      <c r="AY733" s="159" t="s">
        <v>358</v>
      </c>
    </row>
    <row r="734" spans="2:65" s="13" customFormat="1" ht="11.25">
      <c r="B734" s="158"/>
      <c r="D734" s="152" t="s">
        <v>368</v>
      </c>
      <c r="E734" s="159" t="s">
        <v>19</v>
      </c>
      <c r="F734" s="160" t="s">
        <v>957</v>
      </c>
      <c r="H734" s="161">
        <v>-115.49</v>
      </c>
      <c r="I734" s="162"/>
      <c r="L734" s="158"/>
      <c r="M734" s="163"/>
      <c r="T734" s="164"/>
      <c r="AT734" s="159" t="s">
        <v>368</v>
      </c>
      <c r="AU734" s="159" t="s">
        <v>90</v>
      </c>
      <c r="AV734" s="13" t="s">
        <v>90</v>
      </c>
      <c r="AW734" s="13" t="s">
        <v>36</v>
      </c>
      <c r="AX734" s="13" t="s">
        <v>77</v>
      </c>
      <c r="AY734" s="159" t="s">
        <v>358</v>
      </c>
    </row>
    <row r="735" spans="2:65" s="14" customFormat="1" ht="11.25">
      <c r="B735" s="165"/>
      <c r="D735" s="152" t="s">
        <v>368</v>
      </c>
      <c r="E735" s="166" t="s">
        <v>19</v>
      </c>
      <c r="F735" s="167" t="s">
        <v>371</v>
      </c>
      <c r="H735" s="168">
        <v>899.96</v>
      </c>
      <c r="I735" s="169"/>
      <c r="L735" s="165"/>
      <c r="M735" s="170"/>
      <c r="T735" s="171"/>
      <c r="AT735" s="166" t="s">
        <v>368</v>
      </c>
      <c r="AU735" s="166" t="s">
        <v>90</v>
      </c>
      <c r="AV735" s="14" t="s">
        <v>364</v>
      </c>
      <c r="AW735" s="14" t="s">
        <v>36</v>
      </c>
      <c r="AX735" s="14" t="s">
        <v>84</v>
      </c>
      <c r="AY735" s="166" t="s">
        <v>358</v>
      </c>
    </row>
    <row r="736" spans="2:65" s="1" customFormat="1" ht="33" customHeight="1">
      <c r="B736" s="33"/>
      <c r="C736" s="134" t="s">
        <v>958</v>
      </c>
      <c r="D736" s="134" t="s">
        <v>360</v>
      </c>
      <c r="E736" s="135" t="s">
        <v>959</v>
      </c>
      <c r="F736" s="136" t="s">
        <v>960</v>
      </c>
      <c r="G736" s="137" t="s">
        <v>195</v>
      </c>
      <c r="H736" s="138">
        <v>44.15</v>
      </c>
      <c r="I736" s="139"/>
      <c r="J736" s="140">
        <f>ROUND(I736*H736,2)</f>
        <v>0</v>
      </c>
      <c r="K736" s="136" t="s">
        <v>363</v>
      </c>
      <c r="L736" s="33"/>
      <c r="M736" s="141" t="s">
        <v>19</v>
      </c>
      <c r="N736" s="142" t="s">
        <v>49</v>
      </c>
      <c r="P736" s="143">
        <f>O736*H736</f>
        <v>0</v>
      </c>
      <c r="Q736" s="143">
        <v>4.3839999999999999E-3</v>
      </c>
      <c r="R736" s="143">
        <f>Q736*H736</f>
        <v>0.19355359999999999</v>
      </c>
      <c r="S736" s="143">
        <v>0</v>
      </c>
      <c r="T736" s="144">
        <f>S736*H736</f>
        <v>0</v>
      </c>
      <c r="AR736" s="145" t="s">
        <v>364</v>
      </c>
      <c r="AT736" s="145" t="s">
        <v>360</v>
      </c>
      <c r="AU736" s="145" t="s">
        <v>90</v>
      </c>
      <c r="AY736" s="18" t="s">
        <v>358</v>
      </c>
      <c r="BE736" s="146">
        <f>IF(N736="základní",J736,0)</f>
        <v>0</v>
      </c>
      <c r="BF736" s="146">
        <f>IF(N736="snížená",J736,0)</f>
        <v>0</v>
      </c>
      <c r="BG736" s="146">
        <f>IF(N736="zákl. přenesená",J736,0)</f>
        <v>0</v>
      </c>
      <c r="BH736" s="146">
        <f>IF(N736="sníž. přenesená",J736,0)</f>
        <v>0</v>
      </c>
      <c r="BI736" s="146">
        <f>IF(N736="nulová",J736,0)</f>
        <v>0</v>
      </c>
      <c r="BJ736" s="18" t="s">
        <v>90</v>
      </c>
      <c r="BK736" s="146">
        <f>ROUND(I736*H736,2)</f>
        <v>0</v>
      </c>
      <c r="BL736" s="18" t="s">
        <v>364</v>
      </c>
      <c r="BM736" s="145" t="s">
        <v>961</v>
      </c>
    </row>
    <row r="737" spans="2:65" s="1" customFormat="1" ht="11.25">
      <c r="B737" s="33"/>
      <c r="D737" s="147" t="s">
        <v>366</v>
      </c>
      <c r="F737" s="148" t="s">
        <v>962</v>
      </c>
      <c r="I737" s="149"/>
      <c r="L737" s="33"/>
      <c r="M737" s="150"/>
      <c r="T737" s="54"/>
      <c r="AT737" s="18" t="s">
        <v>366</v>
      </c>
      <c r="AU737" s="18" t="s">
        <v>90</v>
      </c>
    </row>
    <row r="738" spans="2:65" s="12" customFormat="1" ht="11.25">
      <c r="B738" s="151"/>
      <c r="D738" s="152" t="s">
        <v>368</v>
      </c>
      <c r="E738" s="153" t="s">
        <v>19</v>
      </c>
      <c r="F738" s="154" t="s">
        <v>485</v>
      </c>
      <c r="H738" s="153" t="s">
        <v>19</v>
      </c>
      <c r="I738" s="155"/>
      <c r="L738" s="151"/>
      <c r="M738" s="156"/>
      <c r="T738" s="157"/>
      <c r="AT738" s="153" t="s">
        <v>368</v>
      </c>
      <c r="AU738" s="153" t="s">
        <v>90</v>
      </c>
      <c r="AV738" s="12" t="s">
        <v>84</v>
      </c>
      <c r="AW738" s="12" t="s">
        <v>36</v>
      </c>
      <c r="AX738" s="12" t="s">
        <v>77</v>
      </c>
      <c r="AY738" s="153" t="s">
        <v>358</v>
      </c>
    </row>
    <row r="739" spans="2:65" s="12" customFormat="1" ht="11.25">
      <c r="B739" s="151"/>
      <c r="D739" s="152" t="s">
        <v>368</v>
      </c>
      <c r="E739" s="153" t="s">
        <v>19</v>
      </c>
      <c r="F739" s="154" t="s">
        <v>380</v>
      </c>
      <c r="H739" s="153" t="s">
        <v>19</v>
      </c>
      <c r="I739" s="155"/>
      <c r="L739" s="151"/>
      <c r="M739" s="156"/>
      <c r="T739" s="157"/>
      <c r="AT739" s="153" t="s">
        <v>368</v>
      </c>
      <c r="AU739" s="153" t="s">
        <v>90</v>
      </c>
      <c r="AV739" s="12" t="s">
        <v>84</v>
      </c>
      <c r="AW739" s="12" t="s">
        <v>36</v>
      </c>
      <c r="AX739" s="12" t="s">
        <v>77</v>
      </c>
      <c r="AY739" s="153" t="s">
        <v>358</v>
      </c>
    </row>
    <row r="740" spans="2:65" s="12" customFormat="1" ht="11.25">
      <c r="B740" s="151"/>
      <c r="D740" s="152" t="s">
        <v>368</v>
      </c>
      <c r="E740" s="153" t="s">
        <v>19</v>
      </c>
      <c r="F740" s="154" t="s">
        <v>963</v>
      </c>
      <c r="H740" s="153" t="s">
        <v>19</v>
      </c>
      <c r="I740" s="155"/>
      <c r="L740" s="151"/>
      <c r="M740" s="156"/>
      <c r="T740" s="157"/>
      <c r="AT740" s="153" t="s">
        <v>368</v>
      </c>
      <c r="AU740" s="153" t="s">
        <v>90</v>
      </c>
      <c r="AV740" s="12" t="s">
        <v>84</v>
      </c>
      <c r="AW740" s="12" t="s">
        <v>36</v>
      </c>
      <c r="AX740" s="12" t="s">
        <v>77</v>
      </c>
      <c r="AY740" s="153" t="s">
        <v>358</v>
      </c>
    </row>
    <row r="741" spans="2:65" s="12" customFormat="1" ht="11.25">
      <c r="B741" s="151"/>
      <c r="D741" s="152" t="s">
        <v>368</v>
      </c>
      <c r="E741" s="153" t="s">
        <v>19</v>
      </c>
      <c r="F741" s="154" t="s">
        <v>954</v>
      </c>
      <c r="H741" s="153" t="s">
        <v>19</v>
      </c>
      <c r="I741" s="155"/>
      <c r="L741" s="151"/>
      <c r="M741" s="156"/>
      <c r="T741" s="157"/>
      <c r="AT741" s="153" t="s">
        <v>368</v>
      </c>
      <c r="AU741" s="153" t="s">
        <v>90</v>
      </c>
      <c r="AV741" s="12" t="s">
        <v>84</v>
      </c>
      <c r="AW741" s="12" t="s">
        <v>36</v>
      </c>
      <c r="AX741" s="12" t="s">
        <v>77</v>
      </c>
      <c r="AY741" s="153" t="s">
        <v>358</v>
      </c>
    </row>
    <row r="742" spans="2:65" s="12" customFormat="1" ht="11.25">
      <c r="B742" s="151"/>
      <c r="D742" s="152" t="s">
        <v>368</v>
      </c>
      <c r="E742" s="153" t="s">
        <v>19</v>
      </c>
      <c r="F742" s="154" t="s">
        <v>964</v>
      </c>
      <c r="H742" s="153" t="s">
        <v>19</v>
      </c>
      <c r="I742" s="155"/>
      <c r="L742" s="151"/>
      <c r="M742" s="156"/>
      <c r="T742" s="157"/>
      <c r="AT742" s="153" t="s">
        <v>368</v>
      </c>
      <c r="AU742" s="153" t="s">
        <v>90</v>
      </c>
      <c r="AV742" s="12" t="s">
        <v>84</v>
      </c>
      <c r="AW742" s="12" t="s">
        <v>36</v>
      </c>
      <c r="AX742" s="12" t="s">
        <v>77</v>
      </c>
      <c r="AY742" s="153" t="s">
        <v>358</v>
      </c>
    </row>
    <row r="743" spans="2:65" s="13" customFormat="1" ht="11.25">
      <c r="B743" s="158"/>
      <c r="D743" s="152" t="s">
        <v>368</v>
      </c>
      <c r="E743" s="159" t="s">
        <v>19</v>
      </c>
      <c r="F743" s="160" t="s">
        <v>965</v>
      </c>
      <c r="H743" s="161">
        <v>44.15</v>
      </c>
      <c r="I743" s="162"/>
      <c r="L743" s="158"/>
      <c r="M743" s="163"/>
      <c r="T743" s="164"/>
      <c r="AT743" s="159" t="s">
        <v>368</v>
      </c>
      <c r="AU743" s="159" t="s">
        <v>90</v>
      </c>
      <c r="AV743" s="13" t="s">
        <v>90</v>
      </c>
      <c r="AW743" s="13" t="s">
        <v>36</v>
      </c>
      <c r="AX743" s="13" t="s">
        <v>77</v>
      </c>
      <c r="AY743" s="159" t="s">
        <v>358</v>
      </c>
    </row>
    <row r="744" spans="2:65" s="14" customFormat="1" ht="11.25">
      <c r="B744" s="165"/>
      <c r="D744" s="152" t="s">
        <v>368</v>
      </c>
      <c r="E744" s="166" t="s">
        <v>19</v>
      </c>
      <c r="F744" s="167" t="s">
        <v>371</v>
      </c>
      <c r="H744" s="168">
        <v>44.15</v>
      </c>
      <c r="I744" s="169"/>
      <c r="L744" s="165"/>
      <c r="M744" s="170"/>
      <c r="T744" s="171"/>
      <c r="AT744" s="166" t="s">
        <v>368</v>
      </c>
      <c r="AU744" s="166" t="s">
        <v>90</v>
      </c>
      <c r="AV744" s="14" t="s">
        <v>364</v>
      </c>
      <c r="AW744" s="14" t="s">
        <v>36</v>
      </c>
      <c r="AX744" s="14" t="s">
        <v>84</v>
      </c>
      <c r="AY744" s="166" t="s">
        <v>358</v>
      </c>
    </row>
    <row r="745" spans="2:65" s="1" customFormat="1" ht="55.5" customHeight="1">
      <c r="B745" s="33"/>
      <c r="C745" s="134" t="s">
        <v>966</v>
      </c>
      <c r="D745" s="134" t="s">
        <v>360</v>
      </c>
      <c r="E745" s="135" t="s">
        <v>967</v>
      </c>
      <c r="F745" s="136" t="s">
        <v>968</v>
      </c>
      <c r="G745" s="137" t="s">
        <v>235</v>
      </c>
      <c r="H745" s="138">
        <v>234.6</v>
      </c>
      <c r="I745" s="139"/>
      <c r="J745" s="140">
        <f>ROUND(I745*H745,2)</f>
        <v>0</v>
      </c>
      <c r="K745" s="136" t="s">
        <v>363</v>
      </c>
      <c r="L745" s="33"/>
      <c r="M745" s="141" t="s">
        <v>19</v>
      </c>
      <c r="N745" s="142" t="s">
        <v>49</v>
      </c>
      <c r="P745" s="143">
        <f>O745*H745</f>
        <v>0</v>
      </c>
      <c r="Q745" s="143">
        <v>0</v>
      </c>
      <c r="R745" s="143">
        <f>Q745*H745</f>
        <v>0</v>
      </c>
      <c r="S745" s="143">
        <v>0</v>
      </c>
      <c r="T745" s="144">
        <f>S745*H745</f>
        <v>0</v>
      </c>
      <c r="AR745" s="145" t="s">
        <v>364</v>
      </c>
      <c r="AT745" s="145" t="s">
        <v>360</v>
      </c>
      <c r="AU745" s="145" t="s">
        <v>90</v>
      </c>
      <c r="AY745" s="18" t="s">
        <v>358</v>
      </c>
      <c r="BE745" s="146">
        <f>IF(N745="základní",J745,0)</f>
        <v>0</v>
      </c>
      <c r="BF745" s="146">
        <f>IF(N745="snížená",J745,0)</f>
        <v>0</v>
      </c>
      <c r="BG745" s="146">
        <f>IF(N745="zákl. přenesená",J745,0)</f>
        <v>0</v>
      </c>
      <c r="BH745" s="146">
        <f>IF(N745="sníž. přenesená",J745,0)</f>
        <v>0</v>
      </c>
      <c r="BI745" s="146">
        <f>IF(N745="nulová",J745,0)</f>
        <v>0</v>
      </c>
      <c r="BJ745" s="18" t="s">
        <v>90</v>
      </c>
      <c r="BK745" s="146">
        <f>ROUND(I745*H745,2)</f>
        <v>0</v>
      </c>
      <c r="BL745" s="18" t="s">
        <v>364</v>
      </c>
      <c r="BM745" s="145" t="s">
        <v>969</v>
      </c>
    </row>
    <row r="746" spans="2:65" s="1" customFormat="1" ht="11.25">
      <c r="B746" s="33"/>
      <c r="D746" s="147" t="s">
        <v>366</v>
      </c>
      <c r="F746" s="148" t="s">
        <v>970</v>
      </c>
      <c r="I746" s="149"/>
      <c r="L746" s="33"/>
      <c r="M746" s="150"/>
      <c r="T746" s="54"/>
      <c r="AT746" s="18" t="s">
        <v>366</v>
      </c>
      <c r="AU746" s="18" t="s">
        <v>90</v>
      </c>
    </row>
    <row r="747" spans="2:65" s="13" customFormat="1" ht="11.25">
      <c r="B747" s="158"/>
      <c r="D747" s="152" t="s">
        <v>368</v>
      </c>
      <c r="E747" s="159" t="s">
        <v>19</v>
      </c>
      <c r="F747" s="160" t="s">
        <v>971</v>
      </c>
      <c r="H747" s="161">
        <v>234.6</v>
      </c>
      <c r="I747" s="162"/>
      <c r="L747" s="158"/>
      <c r="M747" s="163"/>
      <c r="T747" s="164"/>
      <c r="AT747" s="159" t="s">
        <v>368</v>
      </c>
      <c r="AU747" s="159" t="s">
        <v>90</v>
      </c>
      <c r="AV747" s="13" t="s">
        <v>90</v>
      </c>
      <c r="AW747" s="13" t="s">
        <v>36</v>
      </c>
      <c r="AX747" s="13" t="s">
        <v>77</v>
      </c>
      <c r="AY747" s="159" t="s">
        <v>358</v>
      </c>
    </row>
    <row r="748" spans="2:65" s="14" customFormat="1" ht="11.25">
      <c r="B748" s="165"/>
      <c r="D748" s="152" t="s">
        <v>368</v>
      </c>
      <c r="E748" s="166" t="s">
        <v>19</v>
      </c>
      <c r="F748" s="167" t="s">
        <v>371</v>
      </c>
      <c r="H748" s="168">
        <v>234.6</v>
      </c>
      <c r="I748" s="169"/>
      <c r="L748" s="165"/>
      <c r="M748" s="170"/>
      <c r="T748" s="171"/>
      <c r="AT748" s="166" t="s">
        <v>368</v>
      </c>
      <c r="AU748" s="166" t="s">
        <v>90</v>
      </c>
      <c r="AV748" s="14" t="s">
        <v>364</v>
      </c>
      <c r="AW748" s="14" t="s">
        <v>36</v>
      </c>
      <c r="AX748" s="14" t="s">
        <v>84</v>
      </c>
      <c r="AY748" s="166" t="s">
        <v>358</v>
      </c>
    </row>
    <row r="749" spans="2:65" s="1" customFormat="1" ht="24.2" customHeight="1">
      <c r="B749" s="33"/>
      <c r="C749" s="179" t="s">
        <v>972</v>
      </c>
      <c r="D749" s="179" t="s">
        <v>440</v>
      </c>
      <c r="E749" s="180" t="s">
        <v>973</v>
      </c>
      <c r="F749" s="181" t="s">
        <v>974</v>
      </c>
      <c r="G749" s="182" t="s">
        <v>235</v>
      </c>
      <c r="H749" s="183">
        <v>246.33</v>
      </c>
      <c r="I749" s="184"/>
      <c r="J749" s="185">
        <f>ROUND(I749*H749,2)</f>
        <v>0</v>
      </c>
      <c r="K749" s="181" t="s">
        <v>363</v>
      </c>
      <c r="L749" s="186"/>
      <c r="M749" s="187" t="s">
        <v>19</v>
      </c>
      <c r="N749" s="188" t="s">
        <v>49</v>
      </c>
      <c r="P749" s="143">
        <f>O749*H749</f>
        <v>0</v>
      </c>
      <c r="Q749" s="143">
        <v>4.0000000000000003E-5</v>
      </c>
      <c r="R749" s="143">
        <f>Q749*H749</f>
        <v>9.8532000000000012E-3</v>
      </c>
      <c r="S749" s="143">
        <v>0</v>
      </c>
      <c r="T749" s="144">
        <f>S749*H749</f>
        <v>0</v>
      </c>
      <c r="AR749" s="145" t="s">
        <v>406</v>
      </c>
      <c r="AT749" s="145" t="s">
        <v>440</v>
      </c>
      <c r="AU749" s="145" t="s">
        <v>90</v>
      </c>
      <c r="AY749" s="18" t="s">
        <v>358</v>
      </c>
      <c r="BE749" s="146">
        <f>IF(N749="základní",J749,0)</f>
        <v>0</v>
      </c>
      <c r="BF749" s="146">
        <f>IF(N749="snížená",J749,0)</f>
        <v>0</v>
      </c>
      <c r="BG749" s="146">
        <f>IF(N749="zákl. přenesená",J749,0)</f>
        <v>0</v>
      </c>
      <c r="BH749" s="146">
        <f>IF(N749="sníž. přenesená",J749,0)</f>
        <v>0</v>
      </c>
      <c r="BI749" s="146">
        <f>IF(N749="nulová",J749,0)</f>
        <v>0</v>
      </c>
      <c r="BJ749" s="18" t="s">
        <v>90</v>
      </c>
      <c r="BK749" s="146">
        <f>ROUND(I749*H749,2)</f>
        <v>0</v>
      </c>
      <c r="BL749" s="18" t="s">
        <v>364</v>
      </c>
      <c r="BM749" s="145" t="s">
        <v>975</v>
      </c>
    </row>
    <row r="750" spans="2:65" s="13" customFormat="1" ht="11.25">
      <c r="B750" s="158"/>
      <c r="D750" s="152" t="s">
        <v>368</v>
      </c>
      <c r="E750" s="159" t="s">
        <v>19</v>
      </c>
      <c r="F750" s="160" t="s">
        <v>971</v>
      </c>
      <c r="H750" s="161">
        <v>234.6</v>
      </c>
      <c r="I750" s="162"/>
      <c r="L750" s="158"/>
      <c r="M750" s="163"/>
      <c r="T750" s="164"/>
      <c r="AT750" s="159" t="s">
        <v>368</v>
      </c>
      <c r="AU750" s="159" t="s">
        <v>90</v>
      </c>
      <c r="AV750" s="13" t="s">
        <v>90</v>
      </c>
      <c r="AW750" s="13" t="s">
        <v>36</v>
      </c>
      <c r="AX750" s="13" t="s">
        <v>77</v>
      </c>
      <c r="AY750" s="159" t="s">
        <v>358</v>
      </c>
    </row>
    <row r="751" spans="2:65" s="14" customFormat="1" ht="11.25">
      <c r="B751" s="165"/>
      <c r="D751" s="152" t="s">
        <v>368</v>
      </c>
      <c r="E751" s="166" t="s">
        <v>19</v>
      </c>
      <c r="F751" s="167" t="s">
        <v>371</v>
      </c>
      <c r="H751" s="168">
        <v>234.6</v>
      </c>
      <c r="I751" s="169"/>
      <c r="L751" s="165"/>
      <c r="M751" s="170"/>
      <c r="T751" s="171"/>
      <c r="AT751" s="166" t="s">
        <v>368</v>
      </c>
      <c r="AU751" s="166" t="s">
        <v>90</v>
      </c>
      <c r="AV751" s="14" t="s">
        <v>364</v>
      </c>
      <c r="AW751" s="14" t="s">
        <v>36</v>
      </c>
      <c r="AX751" s="14" t="s">
        <v>84</v>
      </c>
      <c r="AY751" s="166" t="s">
        <v>358</v>
      </c>
    </row>
    <row r="752" spans="2:65" s="13" customFormat="1" ht="11.25">
      <c r="B752" s="158"/>
      <c r="D752" s="152" t="s">
        <v>368</v>
      </c>
      <c r="F752" s="160" t="s">
        <v>976</v>
      </c>
      <c r="H752" s="161">
        <v>246.33</v>
      </c>
      <c r="I752" s="162"/>
      <c r="L752" s="158"/>
      <c r="M752" s="163"/>
      <c r="T752" s="164"/>
      <c r="AT752" s="159" t="s">
        <v>368</v>
      </c>
      <c r="AU752" s="159" t="s">
        <v>90</v>
      </c>
      <c r="AV752" s="13" t="s">
        <v>90</v>
      </c>
      <c r="AW752" s="13" t="s">
        <v>4</v>
      </c>
      <c r="AX752" s="13" t="s">
        <v>84</v>
      </c>
      <c r="AY752" s="159" t="s">
        <v>358</v>
      </c>
    </row>
    <row r="753" spans="2:65" s="1" customFormat="1" ht="24.2" customHeight="1">
      <c r="B753" s="33"/>
      <c r="C753" s="134" t="s">
        <v>977</v>
      </c>
      <c r="D753" s="134" t="s">
        <v>360</v>
      </c>
      <c r="E753" s="135" t="s">
        <v>978</v>
      </c>
      <c r="F753" s="136" t="s">
        <v>979</v>
      </c>
      <c r="G753" s="137" t="s">
        <v>195</v>
      </c>
      <c r="H753" s="138">
        <v>39.734999999999999</v>
      </c>
      <c r="I753" s="139"/>
      <c r="J753" s="140">
        <f>ROUND(I753*H753,2)</f>
        <v>0</v>
      </c>
      <c r="K753" s="136" t="s">
        <v>363</v>
      </c>
      <c r="L753" s="33"/>
      <c r="M753" s="141" t="s">
        <v>19</v>
      </c>
      <c r="N753" s="142" t="s">
        <v>49</v>
      </c>
      <c r="P753" s="143">
        <f>O753*H753</f>
        <v>0</v>
      </c>
      <c r="Q753" s="143">
        <v>1.8000000000000001E-4</v>
      </c>
      <c r="R753" s="143">
        <f>Q753*H753</f>
        <v>7.1523000000000003E-3</v>
      </c>
      <c r="S753" s="143">
        <v>0</v>
      </c>
      <c r="T753" s="144">
        <f>S753*H753</f>
        <v>0</v>
      </c>
      <c r="AR753" s="145" t="s">
        <v>364</v>
      </c>
      <c r="AT753" s="145" t="s">
        <v>360</v>
      </c>
      <c r="AU753" s="145" t="s">
        <v>90</v>
      </c>
      <c r="AY753" s="18" t="s">
        <v>358</v>
      </c>
      <c r="BE753" s="146">
        <f>IF(N753="základní",J753,0)</f>
        <v>0</v>
      </c>
      <c r="BF753" s="146">
        <f>IF(N753="snížená",J753,0)</f>
        <v>0</v>
      </c>
      <c r="BG753" s="146">
        <f>IF(N753="zákl. přenesená",J753,0)</f>
        <v>0</v>
      </c>
      <c r="BH753" s="146">
        <f>IF(N753="sníž. přenesená",J753,0)</f>
        <v>0</v>
      </c>
      <c r="BI753" s="146">
        <f>IF(N753="nulová",J753,0)</f>
        <v>0</v>
      </c>
      <c r="BJ753" s="18" t="s">
        <v>90</v>
      </c>
      <c r="BK753" s="146">
        <f>ROUND(I753*H753,2)</f>
        <v>0</v>
      </c>
      <c r="BL753" s="18" t="s">
        <v>364</v>
      </c>
      <c r="BM753" s="145" t="s">
        <v>980</v>
      </c>
    </row>
    <row r="754" spans="2:65" s="1" customFormat="1" ht="11.25">
      <c r="B754" s="33"/>
      <c r="D754" s="147" t="s">
        <v>366</v>
      </c>
      <c r="F754" s="148" t="s">
        <v>981</v>
      </c>
      <c r="I754" s="149"/>
      <c r="L754" s="33"/>
      <c r="M754" s="150"/>
      <c r="T754" s="54"/>
      <c r="AT754" s="18" t="s">
        <v>366</v>
      </c>
      <c r="AU754" s="18" t="s">
        <v>90</v>
      </c>
    </row>
    <row r="755" spans="2:65" s="12" customFormat="1" ht="11.25">
      <c r="B755" s="151"/>
      <c r="D755" s="152" t="s">
        <v>368</v>
      </c>
      <c r="E755" s="153" t="s">
        <v>19</v>
      </c>
      <c r="F755" s="154" t="s">
        <v>485</v>
      </c>
      <c r="H755" s="153" t="s">
        <v>19</v>
      </c>
      <c r="I755" s="155"/>
      <c r="L755" s="151"/>
      <c r="M755" s="156"/>
      <c r="T755" s="157"/>
      <c r="AT755" s="153" t="s">
        <v>368</v>
      </c>
      <c r="AU755" s="153" t="s">
        <v>90</v>
      </c>
      <c r="AV755" s="12" t="s">
        <v>84</v>
      </c>
      <c r="AW755" s="12" t="s">
        <v>36</v>
      </c>
      <c r="AX755" s="12" t="s">
        <v>77</v>
      </c>
      <c r="AY755" s="153" t="s">
        <v>358</v>
      </c>
    </row>
    <row r="756" spans="2:65" s="12" customFormat="1" ht="11.25">
      <c r="B756" s="151"/>
      <c r="D756" s="152" t="s">
        <v>368</v>
      </c>
      <c r="E756" s="153" t="s">
        <v>19</v>
      </c>
      <c r="F756" s="154" t="s">
        <v>380</v>
      </c>
      <c r="H756" s="153" t="s">
        <v>19</v>
      </c>
      <c r="I756" s="155"/>
      <c r="L756" s="151"/>
      <c r="M756" s="156"/>
      <c r="T756" s="157"/>
      <c r="AT756" s="153" t="s">
        <v>368</v>
      </c>
      <c r="AU756" s="153" t="s">
        <v>90</v>
      </c>
      <c r="AV756" s="12" t="s">
        <v>84</v>
      </c>
      <c r="AW756" s="12" t="s">
        <v>36</v>
      </c>
      <c r="AX756" s="12" t="s">
        <v>77</v>
      </c>
      <c r="AY756" s="153" t="s">
        <v>358</v>
      </c>
    </row>
    <row r="757" spans="2:65" s="12" customFormat="1" ht="11.25">
      <c r="B757" s="151"/>
      <c r="D757" s="152" t="s">
        <v>368</v>
      </c>
      <c r="E757" s="153" t="s">
        <v>19</v>
      </c>
      <c r="F757" s="154" t="s">
        <v>952</v>
      </c>
      <c r="H757" s="153" t="s">
        <v>19</v>
      </c>
      <c r="I757" s="155"/>
      <c r="L757" s="151"/>
      <c r="M757" s="156"/>
      <c r="T757" s="157"/>
      <c r="AT757" s="153" t="s">
        <v>368</v>
      </c>
      <c r="AU757" s="153" t="s">
        <v>90</v>
      </c>
      <c r="AV757" s="12" t="s">
        <v>84</v>
      </c>
      <c r="AW757" s="12" t="s">
        <v>36</v>
      </c>
      <c r="AX757" s="12" t="s">
        <v>77</v>
      </c>
      <c r="AY757" s="153" t="s">
        <v>358</v>
      </c>
    </row>
    <row r="758" spans="2:65" s="12" customFormat="1" ht="11.25">
      <c r="B758" s="151"/>
      <c r="D758" s="152" t="s">
        <v>368</v>
      </c>
      <c r="E758" s="153" t="s">
        <v>19</v>
      </c>
      <c r="F758" s="154" t="s">
        <v>953</v>
      </c>
      <c r="H758" s="153" t="s">
        <v>19</v>
      </c>
      <c r="I758" s="155"/>
      <c r="L758" s="151"/>
      <c r="M758" s="156"/>
      <c r="T758" s="157"/>
      <c r="AT758" s="153" t="s">
        <v>368</v>
      </c>
      <c r="AU758" s="153" t="s">
        <v>90</v>
      </c>
      <c r="AV758" s="12" t="s">
        <v>84</v>
      </c>
      <c r="AW758" s="12" t="s">
        <v>36</v>
      </c>
      <c r="AX758" s="12" t="s">
        <v>77</v>
      </c>
      <c r="AY758" s="153" t="s">
        <v>358</v>
      </c>
    </row>
    <row r="759" spans="2:65" s="12" customFormat="1" ht="11.25">
      <c r="B759" s="151"/>
      <c r="D759" s="152" t="s">
        <v>368</v>
      </c>
      <c r="E759" s="153" t="s">
        <v>19</v>
      </c>
      <c r="F759" s="154" t="s">
        <v>964</v>
      </c>
      <c r="H759" s="153" t="s">
        <v>19</v>
      </c>
      <c r="I759" s="155"/>
      <c r="L759" s="151"/>
      <c r="M759" s="156"/>
      <c r="T759" s="157"/>
      <c r="AT759" s="153" t="s">
        <v>368</v>
      </c>
      <c r="AU759" s="153" t="s">
        <v>90</v>
      </c>
      <c r="AV759" s="12" t="s">
        <v>84</v>
      </c>
      <c r="AW759" s="12" t="s">
        <v>36</v>
      </c>
      <c r="AX759" s="12" t="s">
        <v>77</v>
      </c>
      <c r="AY759" s="153" t="s">
        <v>358</v>
      </c>
    </row>
    <row r="760" spans="2:65" s="13" customFormat="1" ht="11.25">
      <c r="B760" s="158"/>
      <c r="D760" s="152" t="s">
        <v>368</v>
      </c>
      <c r="E760" s="159" t="s">
        <v>19</v>
      </c>
      <c r="F760" s="160" t="s">
        <v>982</v>
      </c>
      <c r="H760" s="161">
        <v>39.734999999999999</v>
      </c>
      <c r="I760" s="162"/>
      <c r="L760" s="158"/>
      <c r="M760" s="163"/>
      <c r="T760" s="164"/>
      <c r="AT760" s="159" t="s">
        <v>368</v>
      </c>
      <c r="AU760" s="159" t="s">
        <v>90</v>
      </c>
      <c r="AV760" s="13" t="s">
        <v>90</v>
      </c>
      <c r="AW760" s="13" t="s">
        <v>36</v>
      </c>
      <c r="AX760" s="13" t="s">
        <v>77</v>
      </c>
      <c r="AY760" s="159" t="s">
        <v>358</v>
      </c>
    </row>
    <row r="761" spans="2:65" s="14" customFormat="1" ht="11.25">
      <c r="B761" s="165"/>
      <c r="D761" s="152" t="s">
        <v>368</v>
      </c>
      <c r="E761" s="166" t="s">
        <v>19</v>
      </c>
      <c r="F761" s="167" t="s">
        <v>371</v>
      </c>
      <c r="H761" s="168">
        <v>39.734999999999999</v>
      </c>
      <c r="I761" s="169"/>
      <c r="L761" s="165"/>
      <c r="M761" s="170"/>
      <c r="T761" s="171"/>
      <c r="AT761" s="166" t="s">
        <v>368</v>
      </c>
      <c r="AU761" s="166" t="s">
        <v>90</v>
      </c>
      <c r="AV761" s="14" t="s">
        <v>364</v>
      </c>
      <c r="AW761" s="14" t="s">
        <v>36</v>
      </c>
      <c r="AX761" s="14" t="s">
        <v>84</v>
      </c>
      <c r="AY761" s="166" t="s">
        <v>358</v>
      </c>
    </row>
    <row r="762" spans="2:65" s="1" customFormat="1" ht="24.2" customHeight="1">
      <c r="B762" s="33"/>
      <c r="C762" s="134" t="s">
        <v>983</v>
      </c>
      <c r="D762" s="134" t="s">
        <v>360</v>
      </c>
      <c r="E762" s="135" t="s">
        <v>984</v>
      </c>
      <c r="F762" s="136" t="s">
        <v>985</v>
      </c>
      <c r="G762" s="137" t="s">
        <v>195</v>
      </c>
      <c r="H762" s="138">
        <v>891.95399999999995</v>
      </c>
      <c r="I762" s="139"/>
      <c r="J762" s="140">
        <f>ROUND(I762*H762,2)</f>
        <v>0</v>
      </c>
      <c r="K762" s="136" t="s">
        <v>363</v>
      </c>
      <c r="L762" s="33"/>
      <c r="M762" s="141" t="s">
        <v>19</v>
      </c>
      <c r="N762" s="142" t="s">
        <v>49</v>
      </c>
      <c r="P762" s="143">
        <f>O762*H762</f>
        <v>0</v>
      </c>
      <c r="Q762" s="143">
        <v>1.3999999999999999E-4</v>
      </c>
      <c r="R762" s="143">
        <f>Q762*H762</f>
        <v>0.12487355999999998</v>
      </c>
      <c r="S762" s="143">
        <v>0</v>
      </c>
      <c r="T762" s="144">
        <f>S762*H762</f>
        <v>0</v>
      </c>
      <c r="AR762" s="145" t="s">
        <v>364</v>
      </c>
      <c r="AT762" s="145" t="s">
        <v>360</v>
      </c>
      <c r="AU762" s="145" t="s">
        <v>90</v>
      </c>
      <c r="AY762" s="18" t="s">
        <v>358</v>
      </c>
      <c r="BE762" s="146">
        <f>IF(N762="základní",J762,0)</f>
        <v>0</v>
      </c>
      <c r="BF762" s="146">
        <f>IF(N762="snížená",J762,0)</f>
        <v>0</v>
      </c>
      <c r="BG762" s="146">
        <f>IF(N762="zákl. přenesená",J762,0)</f>
        <v>0</v>
      </c>
      <c r="BH762" s="146">
        <f>IF(N762="sníž. přenesená",J762,0)</f>
        <v>0</v>
      </c>
      <c r="BI762" s="146">
        <f>IF(N762="nulová",J762,0)</f>
        <v>0</v>
      </c>
      <c r="BJ762" s="18" t="s">
        <v>90</v>
      </c>
      <c r="BK762" s="146">
        <f>ROUND(I762*H762,2)</f>
        <v>0</v>
      </c>
      <c r="BL762" s="18" t="s">
        <v>364</v>
      </c>
      <c r="BM762" s="145" t="s">
        <v>986</v>
      </c>
    </row>
    <row r="763" spans="2:65" s="1" customFormat="1" ht="11.25">
      <c r="B763" s="33"/>
      <c r="D763" s="147" t="s">
        <v>366</v>
      </c>
      <c r="F763" s="148" t="s">
        <v>987</v>
      </c>
      <c r="I763" s="149"/>
      <c r="L763" s="33"/>
      <c r="M763" s="150"/>
      <c r="T763" s="54"/>
      <c r="AT763" s="18" t="s">
        <v>366</v>
      </c>
      <c r="AU763" s="18" t="s">
        <v>90</v>
      </c>
    </row>
    <row r="764" spans="2:65" s="13" customFormat="1" ht="11.25">
      <c r="B764" s="158"/>
      <c r="D764" s="152" t="s">
        <v>368</v>
      </c>
      <c r="E764" s="159" t="s">
        <v>19</v>
      </c>
      <c r="F764" s="160" t="s">
        <v>240</v>
      </c>
      <c r="H764" s="161">
        <v>859.78399999999999</v>
      </c>
      <c r="I764" s="162"/>
      <c r="L764" s="158"/>
      <c r="M764" s="163"/>
      <c r="T764" s="164"/>
      <c r="AT764" s="159" t="s">
        <v>368</v>
      </c>
      <c r="AU764" s="159" t="s">
        <v>90</v>
      </c>
      <c r="AV764" s="13" t="s">
        <v>90</v>
      </c>
      <c r="AW764" s="13" t="s">
        <v>36</v>
      </c>
      <c r="AX764" s="13" t="s">
        <v>77</v>
      </c>
      <c r="AY764" s="159" t="s">
        <v>358</v>
      </c>
    </row>
    <row r="765" spans="2:65" s="13" customFormat="1" ht="11.25">
      <c r="B765" s="158"/>
      <c r="D765" s="152" t="s">
        <v>368</v>
      </c>
      <c r="E765" s="159" t="s">
        <v>19</v>
      </c>
      <c r="F765" s="160" t="s">
        <v>988</v>
      </c>
      <c r="H765" s="161">
        <v>32.17</v>
      </c>
      <c r="I765" s="162"/>
      <c r="L765" s="158"/>
      <c r="M765" s="163"/>
      <c r="T765" s="164"/>
      <c r="AT765" s="159" t="s">
        <v>368</v>
      </c>
      <c r="AU765" s="159" t="s">
        <v>90</v>
      </c>
      <c r="AV765" s="13" t="s">
        <v>90</v>
      </c>
      <c r="AW765" s="13" t="s">
        <v>36</v>
      </c>
      <c r="AX765" s="13" t="s">
        <v>77</v>
      </c>
      <c r="AY765" s="159" t="s">
        <v>358</v>
      </c>
    </row>
    <row r="766" spans="2:65" s="14" customFormat="1" ht="11.25">
      <c r="B766" s="165"/>
      <c r="D766" s="152" t="s">
        <v>368</v>
      </c>
      <c r="E766" s="166" t="s">
        <v>19</v>
      </c>
      <c r="F766" s="167" t="s">
        <v>371</v>
      </c>
      <c r="H766" s="168">
        <v>891.95399999999995</v>
      </c>
      <c r="I766" s="169"/>
      <c r="L766" s="165"/>
      <c r="M766" s="170"/>
      <c r="T766" s="171"/>
      <c r="AT766" s="166" t="s">
        <v>368</v>
      </c>
      <c r="AU766" s="166" t="s">
        <v>90</v>
      </c>
      <c r="AV766" s="14" t="s">
        <v>364</v>
      </c>
      <c r="AW766" s="14" t="s">
        <v>36</v>
      </c>
      <c r="AX766" s="14" t="s">
        <v>84</v>
      </c>
      <c r="AY766" s="166" t="s">
        <v>358</v>
      </c>
    </row>
    <row r="767" spans="2:65" s="1" customFormat="1" ht="78" customHeight="1">
      <c r="B767" s="33"/>
      <c r="C767" s="134" t="s">
        <v>989</v>
      </c>
      <c r="D767" s="134" t="s">
        <v>360</v>
      </c>
      <c r="E767" s="135" t="s">
        <v>990</v>
      </c>
      <c r="F767" s="136" t="s">
        <v>991</v>
      </c>
      <c r="G767" s="137" t="s">
        <v>195</v>
      </c>
      <c r="H767" s="138">
        <v>26.49</v>
      </c>
      <c r="I767" s="139"/>
      <c r="J767" s="140">
        <f>ROUND(I767*H767,2)</f>
        <v>0</v>
      </c>
      <c r="K767" s="136" t="s">
        <v>363</v>
      </c>
      <c r="L767" s="33"/>
      <c r="M767" s="141" t="s">
        <v>19</v>
      </c>
      <c r="N767" s="142" t="s">
        <v>49</v>
      </c>
      <c r="P767" s="143">
        <f>O767*H767</f>
        <v>0</v>
      </c>
      <c r="Q767" s="143">
        <v>6.3800000000000003E-3</v>
      </c>
      <c r="R767" s="143">
        <f>Q767*H767</f>
        <v>0.1690062</v>
      </c>
      <c r="S767" s="143">
        <v>0</v>
      </c>
      <c r="T767" s="144">
        <f>S767*H767</f>
        <v>0</v>
      </c>
      <c r="AR767" s="145" t="s">
        <v>364</v>
      </c>
      <c r="AT767" s="145" t="s">
        <v>360</v>
      </c>
      <c r="AU767" s="145" t="s">
        <v>90</v>
      </c>
      <c r="AY767" s="18" t="s">
        <v>358</v>
      </c>
      <c r="BE767" s="146">
        <f>IF(N767="základní",J767,0)</f>
        <v>0</v>
      </c>
      <c r="BF767" s="146">
        <f>IF(N767="snížená",J767,0)</f>
        <v>0</v>
      </c>
      <c r="BG767" s="146">
        <f>IF(N767="zákl. přenesená",J767,0)</f>
        <v>0</v>
      </c>
      <c r="BH767" s="146">
        <f>IF(N767="sníž. přenesená",J767,0)</f>
        <v>0</v>
      </c>
      <c r="BI767" s="146">
        <f>IF(N767="nulová",J767,0)</f>
        <v>0</v>
      </c>
      <c r="BJ767" s="18" t="s">
        <v>90</v>
      </c>
      <c r="BK767" s="146">
        <f>ROUND(I767*H767,2)</f>
        <v>0</v>
      </c>
      <c r="BL767" s="18" t="s">
        <v>364</v>
      </c>
      <c r="BM767" s="145" t="s">
        <v>992</v>
      </c>
    </row>
    <row r="768" spans="2:65" s="1" customFormat="1" ht="11.25">
      <c r="B768" s="33"/>
      <c r="D768" s="147" t="s">
        <v>366</v>
      </c>
      <c r="F768" s="148" t="s">
        <v>993</v>
      </c>
      <c r="I768" s="149"/>
      <c r="L768" s="33"/>
      <c r="M768" s="150"/>
      <c r="T768" s="54"/>
      <c r="AT768" s="18" t="s">
        <v>366</v>
      </c>
      <c r="AU768" s="18" t="s">
        <v>90</v>
      </c>
    </row>
    <row r="769" spans="2:65" s="12" customFormat="1" ht="11.25">
      <c r="B769" s="151"/>
      <c r="D769" s="152" t="s">
        <v>368</v>
      </c>
      <c r="E769" s="153" t="s">
        <v>19</v>
      </c>
      <c r="F769" s="154" t="s">
        <v>485</v>
      </c>
      <c r="H769" s="153" t="s">
        <v>19</v>
      </c>
      <c r="I769" s="155"/>
      <c r="L769" s="151"/>
      <c r="M769" s="156"/>
      <c r="T769" s="157"/>
      <c r="AT769" s="153" t="s">
        <v>368</v>
      </c>
      <c r="AU769" s="153" t="s">
        <v>90</v>
      </c>
      <c r="AV769" s="12" t="s">
        <v>84</v>
      </c>
      <c r="AW769" s="12" t="s">
        <v>36</v>
      </c>
      <c r="AX769" s="12" t="s">
        <v>77</v>
      </c>
      <c r="AY769" s="153" t="s">
        <v>358</v>
      </c>
    </row>
    <row r="770" spans="2:65" s="12" customFormat="1" ht="11.25">
      <c r="B770" s="151"/>
      <c r="D770" s="152" t="s">
        <v>368</v>
      </c>
      <c r="E770" s="153" t="s">
        <v>19</v>
      </c>
      <c r="F770" s="154" t="s">
        <v>380</v>
      </c>
      <c r="H770" s="153" t="s">
        <v>19</v>
      </c>
      <c r="I770" s="155"/>
      <c r="L770" s="151"/>
      <c r="M770" s="156"/>
      <c r="T770" s="157"/>
      <c r="AT770" s="153" t="s">
        <v>368</v>
      </c>
      <c r="AU770" s="153" t="s">
        <v>90</v>
      </c>
      <c r="AV770" s="12" t="s">
        <v>84</v>
      </c>
      <c r="AW770" s="12" t="s">
        <v>36</v>
      </c>
      <c r="AX770" s="12" t="s">
        <v>77</v>
      </c>
      <c r="AY770" s="153" t="s">
        <v>358</v>
      </c>
    </row>
    <row r="771" spans="2:65" s="12" customFormat="1" ht="11.25">
      <c r="B771" s="151"/>
      <c r="D771" s="152" t="s">
        <v>368</v>
      </c>
      <c r="E771" s="153" t="s">
        <v>19</v>
      </c>
      <c r="F771" s="154" t="s">
        <v>952</v>
      </c>
      <c r="H771" s="153" t="s">
        <v>19</v>
      </c>
      <c r="I771" s="155"/>
      <c r="L771" s="151"/>
      <c r="M771" s="156"/>
      <c r="T771" s="157"/>
      <c r="AT771" s="153" t="s">
        <v>368</v>
      </c>
      <c r="AU771" s="153" t="s">
        <v>90</v>
      </c>
      <c r="AV771" s="12" t="s">
        <v>84</v>
      </c>
      <c r="AW771" s="12" t="s">
        <v>36</v>
      </c>
      <c r="AX771" s="12" t="s">
        <v>77</v>
      </c>
      <c r="AY771" s="153" t="s">
        <v>358</v>
      </c>
    </row>
    <row r="772" spans="2:65" s="12" customFormat="1" ht="11.25">
      <c r="B772" s="151"/>
      <c r="D772" s="152" t="s">
        <v>368</v>
      </c>
      <c r="E772" s="153" t="s">
        <v>19</v>
      </c>
      <c r="F772" s="154" t="s">
        <v>953</v>
      </c>
      <c r="H772" s="153" t="s">
        <v>19</v>
      </c>
      <c r="I772" s="155"/>
      <c r="L772" s="151"/>
      <c r="M772" s="156"/>
      <c r="T772" s="157"/>
      <c r="AT772" s="153" t="s">
        <v>368</v>
      </c>
      <c r="AU772" s="153" t="s">
        <v>90</v>
      </c>
      <c r="AV772" s="12" t="s">
        <v>84</v>
      </c>
      <c r="AW772" s="12" t="s">
        <v>36</v>
      </c>
      <c r="AX772" s="12" t="s">
        <v>77</v>
      </c>
      <c r="AY772" s="153" t="s">
        <v>358</v>
      </c>
    </row>
    <row r="773" spans="2:65" s="13" customFormat="1" ht="11.25">
      <c r="B773" s="158"/>
      <c r="D773" s="152" t="s">
        <v>368</v>
      </c>
      <c r="E773" s="159" t="s">
        <v>19</v>
      </c>
      <c r="F773" s="160" t="s">
        <v>994</v>
      </c>
      <c r="H773" s="161">
        <v>26.49</v>
      </c>
      <c r="I773" s="162"/>
      <c r="L773" s="158"/>
      <c r="M773" s="163"/>
      <c r="T773" s="164"/>
      <c r="AT773" s="159" t="s">
        <v>368</v>
      </c>
      <c r="AU773" s="159" t="s">
        <v>90</v>
      </c>
      <c r="AV773" s="13" t="s">
        <v>90</v>
      </c>
      <c r="AW773" s="13" t="s">
        <v>36</v>
      </c>
      <c r="AX773" s="13" t="s">
        <v>77</v>
      </c>
      <c r="AY773" s="159" t="s">
        <v>358</v>
      </c>
    </row>
    <row r="774" spans="2:65" s="14" customFormat="1" ht="11.25">
      <c r="B774" s="165"/>
      <c r="D774" s="152" t="s">
        <v>368</v>
      </c>
      <c r="E774" s="166" t="s">
        <v>19</v>
      </c>
      <c r="F774" s="167" t="s">
        <v>371</v>
      </c>
      <c r="H774" s="168">
        <v>26.49</v>
      </c>
      <c r="I774" s="169"/>
      <c r="L774" s="165"/>
      <c r="M774" s="170"/>
      <c r="T774" s="171"/>
      <c r="AT774" s="166" t="s">
        <v>368</v>
      </c>
      <c r="AU774" s="166" t="s">
        <v>90</v>
      </c>
      <c r="AV774" s="14" t="s">
        <v>364</v>
      </c>
      <c r="AW774" s="14" t="s">
        <v>36</v>
      </c>
      <c r="AX774" s="14" t="s">
        <v>84</v>
      </c>
      <c r="AY774" s="166" t="s">
        <v>358</v>
      </c>
    </row>
    <row r="775" spans="2:65" s="1" customFormat="1" ht="24.2" customHeight="1">
      <c r="B775" s="33"/>
      <c r="C775" s="179" t="s">
        <v>995</v>
      </c>
      <c r="D775" s="179" t="s">
        <v>440</v>
      </c>
      <c r="E775" s="180" t="s">
        <v>996</v>
      </c>
      <c r="F775" s="181" t="s">
        <v>997</v>
      </c>
      <c r="G775" s="182" t="s">
        <v>195</v>
      </c>
      <c r="H775" s="183">
        <v>27.815000000000001</v>
      </c>
      <c r="I775" s="184"/>
      <c r="J775" s="185">
        <f>ROUND(I775*H775,2)</f>
        <v>0</v>
      </c>
      <c r="K775" s="181" t="s">
        <v>363</v>
      </c>
      <c r="L775" s="186"/>
      <c r="M775" s="187" t="s">
        <v>19</v>
      </c>
      <c r="N775" s="188" t="s">
        <v>49</v>
      </c>
      <c r="P775" s="143">
        <f>O775*H775</f>
        <v>0</v>
      </c>
      <c r="Q775" s="143">
        <v>3.0000000000000001E-3</v>
      </c>
      <c r="R775" s="143">
        <f>Q775*H775</f>
        <v>8.3445000000000005E-2</v>
      </c>
      <c r="S775" s="143">
        <v>0</v>
      </c>
      <c r="T775" s="144">
        <f>S775*H775</f>
        <v>0</v>
      </c>
      <c r="AR775" s="145" t="s">
        <v>406</v>
      </c>
      <c r="AT775" s="145" t="s">
        <v>440</v>
      </c>
      <c r="AU775" s="145" t="s">
        <v>90</v>
      </c>
      <c r="AY775" s="18" t="s">
        <v>358</v>
      </c>
      <c r="BE775" s="146">
        <f>IF(N775="základní",J775,0)</f>
        <v>0</v>
      </c>
      <c r="BF775" s="146">
        <f>IF(N775="snížená",J775,0)</f>
        <v>0</v>
      </c>
      <c r="BG775" s="146">
        <f>IF(N775="zákl. přenesená",J775,0)</f>
        <v>0</v>
      </c>
      <c r="BH775" s="146">
        <f>IF(N775="sníž. přenesená",J775,0)</f>
        <v>0</v>
      </c>
      <c r="BI775" s="146">
        <f>IF(N775="nulová",J775,0)</f>
        <v>0</v>
      </c>
      <c r="BJ775" s="18" t="s">
        <v>90</v>
      </c>
      <c r="BK775" s="146">
        <f>ROUND(I775*H775,2)</f>
        <v>0</v>
      </c>
      <c r="BL775" s="18" t="s">
        <v>364</v>
      </c>
      <c r="BM775" s="145" t="s">
        <v>998</v>
      </c>
    </row>
    <row r="776" spans="2:65" s="12" customFormat="1" ht="11.25">
      <c r="B776" s="151"/>
      <c r="D776" s="152" t="s">
        <v>368</v>
      </c>
      <c r="E776" s="153" t="s">
        <v>19</v>
      </c>
      <c r="F776" s="154" t="s">
        <v>485</v>
      </c>
      <c r="H776" s="153" t="s">
        <v>19</v>
      </c>
      <c r="I776" s="155"/>
      <c r="L776" s="151"/>
      <c r="M776" s="156"/>
      <c r="T776" s="157"/>
      <c r="AT776" s="153" t="s">
        <v>368</v>
      </c>
      <c r="AU776" s="153" t="s">
        <v>90</v>
      </c>
      <c r="AV776" s="12" t="s">
        <v>84</v>
      </c>
      <c r="AW776" s="12" t="s">
        <v>36</v>
      </c>
      <c r="AX776" s="12" t="s">
        <v>77</v>
      </c>
      <c r="AY776" s="153" t="s">
        <v>358</v>
      </c>
    </row>
    <row r="777" spans="2:65" s="12" customFormat="1" ht="11.25">
      <c r="B777" s="151"/>
      <c r="D777" s="152" t="s">
        <v>368</v>
      </c>
      <c r="E777" s="153" t="s">
        <v>19</v>
      </c>
      <c r="F777" s="154" t="s">
        <v>380</v>
      </c>
      <c r="H777" s="153" t="s">
        <v>19</v>
      </c>
      <c r="I777" s="155"/>
      <c r="L777" s="151"/>
      <c r="M777" s="156"/>
      <c r="T777" s="157"/>
      <c r="AT777" s="153" t="s">
        <v>368</v>
      </c>
      <c r="AU777" s="153" t="s">
        <v>90</v>
      </c>
      <c r="AV777" s="12" t="s">
        <v>84</v>
      </c>
      <c r="AW777" s="12" t="s">
        <v>36</v>
      </c>
      <c r="AX777" s="12" t="s">
        <v>77</v>
      </c>
      <c r="AY777" s="153" t="s">
        <v>358</v>
      </c>
    </row>
    <row r="778" spans="2:65" s="12" customFormat="1" ht="11.25">
      <c r="B778" s="151"/>
      <c r="D778" s="152" t="s">
        <v>368</v>
      </c>
      <c r="E778" s="153" t="s">
        <v>19</v>
      </c>
      <c r="F778" s="154" t="s">
        <v>952</v>
      </c>
      <c r="H778" s="153" t="s">
        <v>19</v>
      </c>
      <c r="I778" s="155"/>
      <c r="L778" s="151"/>
      <c r="M778" s="156"/>
      <c r="T778" s="157"/>
      <c r="AT778" s="153" t="s">
        <v>368</v>
      </c>
      <c r="AU778" s="153" t="s">
        <v>90</v>
      </c>
      <c r="AV778" s="12" t="s">
        <v>84</v>
      </c>
      <c r="AW778" s="12" t="s">
        <v>36</v>
      </c>
      <c r="AX778" s="12" t="s">
        <v>77</v>
      </c>
      <c r="AY778" s="153" t="s">
        <v>358</v>
      </c>
    </row>
    <row r="779" spans="2:65" s="12" customFormat="1" ht="11.25">
      <c r="B779" s="151"/>
      <c r="D779" s="152" t="s">
        <v>368</v>
      </c>
      <c r="E779" s="153" t="s">
        <v>19</v>
      </c>
      <c r="F779" s="154" t="s">
        <v>953</v>
      </c>
      <c r="H779" s="153" t="s">
        <v>19</v>
      </c>
      <c r="I779" s="155"/>
      <c r="L779" s="151"/>
      <c r="M779" s="156"/>
      <c r="T779" s="157"/>
      <c r="AT779" s="153" t="s">
        <v>368</v>
      </c>
      <c r="AU779" s="153" t="s">
        <v>90</v>
      </c>
      <c r="AV779" s="12" t="s">
        <v>84</v>
      </c>
      <c r="AW779" s="12" t="s">
        <v>36</v>
      </c>
      <c r="AX779" s="12" t="s">
        <v>77</v>
      </c>
      <c r="AY779" s="153" t="s">
        <v>358</v>
      </c>
    </row>
    <row r="780" spans="2:65" s="13" customFormat="1" ht="11.25">
      <c r="B780" s="158"/>
      <c r="D780" s="152" t="s">
        <v>368</v>
      </c>
      <c r="E780" s="159" t="s">
        <v>19</v>
      </c>
      <c r="F780" s="160" t="s">
        <v>994</v>
      </c>
      <c r="H780" s="161">
        <v>26.49</v>
      </c>
      <c r="I780" s="162"/>
      <c r="L780" s="158"/>
      <c r="M780" s="163"/>
      <c r="T780" s="164"/>
      <c r="AT780" s="159" t="s">
        <v>368</v>
      </c>
      <c r="AU780" s="159" t="s">
        <v>90</v>
      </c>
      <c r="AV780" s="13" t="s">
        <v>90</v>
      </c>
      <c r="AW780" s="13" t="s">
        <v>36</v>
      </c>
      <c r="AX780" s="13" t="s">
        <v>77</v>
      </c>
      <c r="AY780" s="159" t="s">
        <v>358</v>
      </c>
    </row>
    <row r="781" spans="2:65" s="14" customFormat="1" ht="11.25">
      <c r="B781" s="165"/>
      <c r="D781" s="152" t="s">
        <v>368</v>
      </c>
      <c r="E781" s="166" t="s">
        <v>19</v>
      </c>
      <c r="F781" s="167" t="s">
        <v>371</v>
      </c>
      <c r="H781" s="168">
        <v>26.49</v>
      </c>
      <c r="I781" s="169"/>
      <c r="L781" s="165"/>
      <c r="M781" s="170"/>
      <c r="T781" s="171"/>
      <c r="AT781" s="166" t="s">
        <v>368</v>
      </c>
      <c r="AU781" s="166" t="s">
        <v>90</v>
      </c>
      <c r="AV781" s="14" t="s">
        <v>364</v>
      </c>
      <c r="AW781" s="14" t="s">
        <v>36</v>
      </c>
      <c r="AX781" s="14" t="s">
        <v>84</v>
      </c>
      <c r="AY781" s="166" t="s">
        <v>358</v>
      </c>
    </row>
    <row r="782" spans="2:65" s="13" customFormat="1" ht="11.25">
      <c r="B782" s="158"/>
      <c r="D782" s="152" t="s">
        <v>368</v>
      </c>
      <c r="F782" s="160" t="s">
        <v>999</v>
      </c>
      <c r="H782" s="161">
        <v>27.815000000000001</v>
      </c>
      <c r="I782" s="162"/>
      <c r="L782" s="158"/>
      <c r="M782" s="163"/>
      <c r="T782" s="164"/>
      <c r="AT782" s="159" t="s">
        <v>368</v>
      </c>
      <c r="AU782" s="159" t="s">
        <v>90</v>
      </c>
      <c r="AV782" s="13" t="s">
        <v>90</v>
      </c>
      <c r="AW782" s="13" t="s">
        <v>4</v>
      </c>
      <c r="AX782" s="13" t="s">
        <v>84</v>
      </c>
      <c r="AY782" s="159" t="s">
        <v>358</v>
      </c>
    </row>
    <row r="783" spans="2:65" s="1" customFormat="1" ht="78" customHeight="1">
      <c r="B783" s="33"/>
      <c r="C783" s="134" t="s">
        <v>1000</v>
      </c>
      <c r="D783" s="134" t="s">
        <v>360</v>
      </c>
      <c r="E783" s="135" t="s">
        <v>1001</v>
      </c>
      <c r="F783" s="136" t="s">
        <v>1002</v>
      </c>
      <c r="G783" s="137" t="s">
        <v>195</v>
      </c>
      <c r="H783" s="138">
        <v>859.78399999999999</v>
      </c>
      <c r="I783" s="139"/>
      <c r="J783" s="140">
        <f>ROUND(I783*H783,2)</f>
        <v>0</v>
      </c>
      <c r="K783" s="136" t="s">
        <v>363</v>
      </c>
      <c r="L783" s="33"/>
      <c r="M783" s="141" t="s">
        <v>19</v>
      </c>
      <c r="N783" s="142" t="s">
        <v>49</v>
      </c>
      <c r="P783" s="143">
        <f>O783*H783</f>
        <v>0</v>
      </c>
      <c r="Q783" s="143">
        <v>1.167696E-2</v>
      </c>
      <c r="R783" s="143">
        <f>Q783*H783</f>
        <v>10.03966337664</v>
      </c>
      <c r="S783" s="143">
        <v>0</v>
      </c>
      <c r="T783" s="144">
        <f>S783*H783</f>
        <v>0</v>
      </c>
      <c r="AR783" s="145" t="s">
        <v>364</v>
      </c>
      <c r="AT783" s="145" t="s">
        <v>360</v>
      </c>
      <c r="AU783" s="145" t="s">
        <v>90</v>
      </c>
      <c r="AY783" s="18" t="s">
        <v>358</v>
      </c>
      <c r="BE783" s="146">
        <f>IF(N783="základní",J783,0)</f>
        <v>0</v>
      </c>
      <c r="BF783" s="146">
        <f>IF(N783="snížená",J783,0)</f>
        <v>0</v>
      </c>
      <c r="BG783" s="146">
        <f>IF(N783="zákl. přenesená",J783,0)</f>
        <v>0</v>
      </c>
      <c r="BH783" s="146">
        <f>IF(N783="sníž. přenesená",J783,0)</f>
        <v>0</v>
      </c>
      <c r="BI783" s="146">
        <f>IF(N783="nulová",J783,0)</f>
        <v>0</v>
      </c>
      <c r="BJ783" s="18" t="s">
        <v>90</v>
      </c>
      <c r="BK783" s="146">
        <f>ROUND(I783*H783,2)</f>
        <v>0</v>
      </c>
      <c r="BL783" s="18" t="s">
        <v>364</v>
      </c>
      <c r="BM783" s="145" t="s">
        <v>1003</v>
      </c>
    </row>
    <row r="784" spans="2:65" s="1" customFormat="1" ht="11.25">
      <c r="B784" s="33"/>
      <c r="D784" s="147" t="s">
        <v>366</v>
      </c>
      <c r="F784" s="148" t="s">
        <v>1004</v>
      </c>
      <c r="I784" s="149"/>
      <c r="L784" s="33"/>
      <c r="M784" s="150"/>
      <c r="T784" s="54"/>
      <c r="AT784" s="18" t="s">
        <v>366</v>
      </c>
      <c r="AU784" s="18" t="s">
        <v>90</v>
      </c>
    </row>
    <row r="785" spans="2:65" s="12" customFormat="1" ht="11.25">
      <c r="B785" s="151"/>
      <c r="D785" s="152" t="s">
        <v>368</v>
      </c>
      <c r="E785" s="153" t="s">
        <v>19</v>
      </c>
      <c r="F785" s="154" t="s">
        <v>485</v>
      </c>
      <c r="H785" s="153" t="s">
        <v>19</v>
      </c>
      <c r="I785" s="155"/>
      <c r="L785" s="151"/>
      <c r="M785" s="156"/>
      <c r="T785" s="157"/>
      <c r="AT785" s="153" t="s">
        <v>368</v>
      </c>
      <c r="AU785" s="153" t="s">
        <v>90</v>
      </c>
      <c r="AV785" s="12" t="s">
        <v>84</v>
      </c>
      <c r="AW785" s="12" t="s">
        <v>36</v>
      </c>
      <c r="AX785" s="12" t="s">
        <v>77</v>
      </c>
      <c r="AY785" s="153" t="s">
        <v>358</v>
      </c>
    </row>
    <row r="786" spans="2:65" s="12" customFormat="1" ht="11.25">
      <c r="B786" s="151"/>
      <c r="D786" s="152" t="s">
        <v>368</v>
      </c>
      <c r="E786" s="153" t="s">
        <v>19</v>
      </c>
      <c r="F786" s="154" t="s">
        <v>380</v>
      </c>
      <c r="H786" s="153" t="s">
        <v>19</v>
      </c>
      <c r="I786" s="155"/>
      <c r="L786" s="151"/>
      <c r="M786" s="156"/>
      <c r="T786" s="157"/>
      <c r="AT786" s="153" t="s">
        <v>368</v>
      </c>
      <c r="AU786" s="153" t="s">
        <v>90</v>
      </c>
      <c r="AV786" s="12" t="s">
        <v>84</v>
      </c>
      <c r="AW786" s="12" t="s">
        <v>36</v>
      </c>
      <c r="AX786" s="12" t="s">
        <v>77</v>
      </c>
      <c r="AY786" s="153" t="s">
        <v>358</v>
      </c>
    </row>
    <row r="787" spans="2:65" s="12" customFormat="1" ht="11.25">
      <c r="B787" s="151"/>
      <c r="D787" s="152" t="s">
        <v>368</v>
      </c>
      <c r="E787" s="153" t="s">
        <v>19</v>
      </c>
      <c r="F787" s="154" t="s">
        <v>952</v>
      </c>
      <c r="H787" s="153" t="s">
        <v>19</v>
      </c>
      <c r="I787" s="155"/>
      <c r="L787" s="151"/>
      <c r="M787" s="156"/>
      <c r="T787" s="157"/>
      <c r="AT787" s="153" t="s">
        <v>368</v>
      </c>
      <c r="AU787" s="153" t="s">
        <v>90</v>
      </c>
      <c r="AV787" s="12" t="s">
        <v>84</v>
      </c>
      <c r="AW787" s="12" t="s">
        <v>36</v>
      </c>
      <c r="AX787" s="12" t="s">
        <v>77</v>
      </c>
      <c r="AY787" s="153" t="s">
        <v>358</v>
      </c>
    </row>
    <row r="788" spans="2:65" s="12" customFormat="1" ht="11.25">
      <c r="B788" s="151"/>
      <c r="D788" s="152" t="s">
        <v>368</v>
      </c>
      <c r="E788" s="153" t="s">
        <v>19</v>
      </c>
      <c r="F788" s="154" t="s">
        <v>953</v>
      </c>
      <c r="H788" s="153" t="s">
        <v>19</v>
      </c>
      <c r="I788" s="155"/>
      <c r="L788" s="151"/>
      <c r="M788" s="156"/>
      <c r="T788" s="157"/>
      <c r="AT788" s="153" t="s">
        <v>368</v>
      </c>
      <c r="AU788" s="153" t="s">
        <v>90</v>
      </c>
      <c r="AV788" s="12" t="s">
        <v>84</v>
      </c>
      <c r="AW788" s="12" t="s">
        <v>36</v>
      </c>
      <c r="AX788" s="12" t="s">
        <v>77</v>
      </c>
      <c r="AY788" s="153" t="s">
        <v>358</v>
      </c>
    </row>
    <row r="789" spans="2:65" s="12" customFormat="1" ht="11.25">
      <c r="B789" s="151"/>
      <c r="D789" s="152" t="s">
        <v>368</v>
      </c>
      <c r="E789" s="153" t="s">
        <v>19</v>
      </c>
      <c r="F789" s="154" t="s">
        <v>954</v>
      </c>
      <c r="H789" s="153" t="s">
        <v>19</v>
      </c>
      <c r="I789" s="155"/>
      <c r="L789" s="151"/>
      <c r="M789" s="156"/>
      <c r="T789" s="157"/>
      <c r="AT789" s="153" t="s">
        <v>368</v>
      </c>
      <c r="AU789" s="153" t="s">
        <v>90</v>
      </c>
      <c r="AV789" s="12" t="s">
        <v>84</v>
      </c>
      <c r="AW789" s="12" t="s">
        <v>36</v>
      </c>
      <c r="AX789" s="12" t="s">
        <v>77</v>
      </c>
      <c r="AY789" s="153" t="s">
        <v>358</v>
      </c>
    </row>
    <row r="790" spans="2:65" s="12" customFormat="1" ht="11.25">
      <c r="B790" s="151"/>
      <c r="D790" s="152" t="s">
        <v>368</v>
      </c>
      <c r="E790" s="153" t="s">
        <v>19</v>
      </c>
      <c r="F790" s="154" t="s">
        <v>955</v>
      </c>
      <c r="H790" s="153" t="s">
        <v>19</v>
      </c>
      <c r="I790" s="155"/>
      <c r="L790" s="151"/>
      <c r="M790" s="156"/>
      <c r="T790" s="157"/>
      <c r="AT790" s="153" t="s">
        <v>368</v>
      </c>
      <c r="AU790" s="153" t="s">
        <v>90</v>
      </c>
      <c r="AV790" s="12" t="s">
        <v>84</v>
      </c>
      <c r="AW790" s="12" t="s">
        <v>36</v>
      </c>
      <c r="AX790" s="12" t="s">
        <v>77</v>
      </c>
      <c r="AY790" s="153" t="s">
        <v>358</v>
      </c>
    </row>
    <row r="791" spans="2:65" s="13" customFormat="1" ht="11.25">
      <c r="B791" s="158"/>
      <c r="D791" s="152" t="s">
        <v>368</v>
      </c>
      <c r="E791" s="159" t="s">
        <v>19</v>
      </c>
      <c r="F791" s="160" t="s">
        <v>1005</v>
      </c>
      <c r="H791" s="161">
        <v>975.274</v>
      </c>
      <c r="I791" s="162"/>
      <c r="L791" s="158"/>
      <c r="M791" s="163"/>
      <c r="T791" s="164"/>
      <c r="AT791" s="159" t="s">
        <v>368</v>
      </c>
      <c r="AU791" s="159" t="s">
        <v>90</v>
      </c>
      <c r="AV791" s="13" t="s">
        <v>90</v>
      </c>
      <c r="AW791" s="13" t="s">
        <v>36</v>
      </c>
      <c r="AX791" s="13" t="s">
        <v>77</v>
      </c>
      <c r="AY791" s="159" t="s">
        <v>358</v>
      </c>
    </row>
    <row r="792" spans="2:65" s="13" customFormat="1" ht="11.25">
      <c r="B792" s="158"/>
      <c r="D792" s="152" t="s">
        <v>368</v>
      </c>
      <c r="E792" s="159" t="s">
        <v>19</v>
      </c>
      <c r="F792" s="160" t="s">
        <v>957</v>
      </c>
      <c r="H792" s="161">
        <v>-115.49</v>
      </c>
      <c r="I792" s="162"/>
      <c r="L792" s="158"/>
      <c r="M792" s="163"/>
      <c r="T792" s="164"/>
      <c r="AT792" s="159" t="s">
        <v>368</v>
      </c>
      <c r="AU792" s="159" t="s">
        <v>90</v>
      </c>
      <c r="AV792" s="13" t="s">
        <v>90</v>
      </c>
      <c r="AW792" s="13" t="s">
        <v>36</v>
      </c>
      <c r="AX792" s="13" t="s">
        <v>77</v>
      </c>
      <c r="AY792" s="159" t="s">
        <v>358</v>
      </c>
    </row>
    <row r="793" spans="2:65" s="14" customFormat="1" ht="11.25">
      <c r="B793" s="165"/>
      <c r="D793" s="152" t="s">
        <v>368</v>
      </c>
      <c r="E793" s="166" t="s">
        <v>240</v>
      </c>
      <c r="F793" s="167" t="s">
        <v>371</v>
      </c>
      <c r="H793" s="168">
        <v>859.78399999999999</v>
      </c>
      <c r="I793" s="169"/>
      <c r="L793" s="165"/>
      <c r="M793" s="170"/>
      <c r="T793" s="171"/>
      <c r="AT793" s="166" t="s">
        <v>368</v>
      </c>
      <c r="AU793" s="166" t="s">
        <v>90</v>
      </c>
      <c r="AV793" s="14" t="s">
        <v>364</v>
      </c>
      <c r="AW793" s="14" t="s">
        <v>36</v>
      </c>
      <c r="AX793" s="14" t="s">
        <v>84</v>
      </c>
      <c r="AY793" s="166" t="s">
        <v>358</v>
      </c>
    </row>
    <row r="794" spans="2:65" s="1" customFormat="1" ht="24.2" customHeight="1">
      <c r="B794" s="33"/>
      <c r="C794" s="179" t="s">
        <v>1006</v>
      </c>
      <c r="D794" s="179" t="s">
        <v>440</v>
      </c>
      <c r="E794" s="180" t="s">
        <v>1007</v>
      </c>
      <c r="F794" s="181" t="s">
        <v>1008</v>
      </c>
      <c r="G794" s="182" t="s">
        <v>195</v>
      </c>
      <c r="H794" s="183">
        <v>902.77300000000002</v>
      </c>
      <c r="I794" s="184"/>
      <c r="J794" s="185">
        <f>ROUND(I794*H794,2)</f>
        <v>0</v>
      </c>
      <c r="K794" s="181" t="s">
        <v>363</v>
      </c>
      <c r="L794" s="186"/>
      <c r="M794" s="187" t="s">
        <v>19</v>
      </c>
      <c r="N794" s="188" t="s">
        <v>49</v>
      </c>
      <c r="P794" s="143">
        <f>O794*H794</f>
        <v>0</v>
      </c>
      <c r="Q794" s="143">
        <v>2.8000000000000001E-2</v>
      </c>
      <c r="R794" s="143">
        <f>Q794*H794</f>
        <v>25.277644000000002</v>
      </c>
      <c r="S794" s="143">
        <v>0</v>
      </c>
      <c r="T794" s="144">
        <f>S794*H794</f>
        <v>0</v>
      </c>
      <c r="AR794" s="145" t="s">
        <v>406</v>
      </c>
      <c r="AT794" s="145" t="s">
        <v>440</v>
      </c>
      <c r="AU794" s="145" t="s">
        <v>90</v>
      </c>
      <c r="AY794" s="18" t="s">
        <v>358</v>
      </c>
      <c r="BE794" s="146">
        <f>IF(N794="základní",J794,0)</f>
        <v>0</v>
      </c>
      <c r="BF794" s="146">
        <f>IF(N794="snížená",J794,0)</f>
        <v>0</v>
      </c>
      <c r="BG794" s="146">
        <f>IF(N794="zákl. přenesená",J794,0)</f>
        <v>0</v>
      </c>
      <c r="BH794" s="146">
        <f>IF(N794="sníž. přenesená",J794,0)</f>
        <v>0</v>
      </c>
      <c r="BI794" s="146">
        <f>IF(N794="nulová",J794,0)</f>
        <v>0</v>
      </c>
      <c r="BJ794" s="18" t="s">
        <v>90</v>
      </c>
      <c r="BK794" s="146">
        <f>ROUND(I794*H794,2)</f>
        <v>0</v>
      </c>
      <c r="BL794" s="18" t="s">
        <v>364</v>
      </c>
      <c r="BM794" s="145" t="s">
        <v>1009</v>
      </c>
    </row>
    <row r="795" spans="2:65" s="13" customFormat="1" ht="11.25">
      <c r="B795" s="158"/>
      <c r="D795" s="152" t="s">
        <v>368</v>
      </c>
      <c r="E795" s="159" t="s">
        <v>19</v>
      </c>
      <c r="F795" s="160" t="s">
        <v>240</v>
      </c>
      <c r="H795" s="161">
        <v>859.78399999999999</v>
      </c>
      <c r="I795" s="162"/>
      <c r="L795" s="158"/>
      <c r="M795" s="163"/>
      <c r="T795" s="164"/>
      <c r="AT795" s="159" t="s">
        <v>368</v>
      </c>
      <c r="AU795" s="159" t="s">
        <v>90</v>
      </c>
      <c r="AV795" s="13" t="s">
        <v>90</v>
      </c>
      <c r="AW795" s="13" t="s">
        <v>36</v>
      </c>
      <c r="AX795" s="13" t="s">
        <v>77</v>
      </c>
      <c r="AY795" s="159" t="s">
        <v>358</v>
      </c>
    </row>
    <row r="796" spans="2:65" s="14" customFormat="1" ht="11.25">
      <c r="B796" s="165"/>
      <c r="D796" s="152" t="s">
        <v>368</v>
      </c>
      <c r="E796" s="166" t="s">
        <v>19</v>
      </c>
      <c r="F796" s="167" t="s">
        <v>371</v>
      </c>
      <c r="H796" s="168">
        <v>859.78399999999999</v>
      </c>
      <c r="I796" s="169"/>
      <c r="L796" s="165"/>
      <c r="M796" s="170"/>
      <c r="T796" s="171"/>
      <c r="AT796" s="166" t="s">
        <v>368</v>
      </c>
      <c r="AU796" s="166" t="s">
        <v>90</v>
      </c>
      <c r="AV796" s="14" t="s">
        <v>364</v>
      </c>
      <c r="AW796" s="14" t="s">
        <v>36</v>
      </c>
      <c r="AX796" s="14" t="s">
        <v>84</v>
      </c>
      <c r="AY796" s="166" t="s">
        <v>358</v>
      </c>
    </row>
    <row r="797" spans="2:65" s="13" customFormat="1" ht="11.25">
      <c r="B797" s="158"/>
      <c r="D797" s="152" t="s">
        <v>368</v>
      </c>
      <c r="F797" s="160" t="s">
        <v>1010</v>
      </c>
      <c r="H797" s="161">
        <v>902.77300000000002</v>
      </c>
      <c r="I797" s="162"/>
      <c r="L797" s="158"/>
      <c r="M797" s="163"/>
      <c r="T797" s="164"/>
      <c r="AT797" s="159" t="s">
        <v>368</v>
      </c>
      <c r="AU797" s="159" t="s">
        <v>90</v>
      </c>
      <c r="AV797" s="13" t="s">
        <v>90</v>
      </c>
      <c r="AW797" s="13" t="s">
        <v>4</v>
      </c>
      <c r="AX797" s="13" t="s">
        <v>84</v>
      </c>
      <c r="AY797" s="159" t="s">
        <v>358</v>
      </c>
    </row>
    <row r="798" spans="2:65" s="1" customFormat="1" ht="66.75" customHeight="1">
      <c r="B798" s="33"/>
      <c r="C798" s="134" t="s">
        <v>1011</v>
      </c>
      <c r="D798" s="134" t="s">
        <v>360</v>
      </c>
      <c r="E798" s="135" t="s">
        <v>1012</v>
      </c>
      <c r="F798" s="136" t="s">
        <v>1013</v>
      </c>
      <c r="G798" s="137" t="s">
        <v>235</v>
      </c>
      <c r="H798" s="138">
        <v>160.85</v>
      </c>
      <c r="I798" s="139"/>
      <c r="J798" s="140">
        <f>ROUND(I798*H798,2)</f>
        <v>0</v>
      </c>
      <c r="K798" s="136" t="s">
        <v>363</v>
      </c>
      <c r="L798" s="33"/>
      <c r="M798" s="141" t="s">
        <v>19</v>
      </c>
      <c r="N798" s="142" t="s">
        <v>49</v>
      </c>
      <c r="P798" s="143">
        <f>O798*H798</f>
        <v>0</v>
      </c>
      <c r="Q798" s="143">
        <v>1.758E-3</v>
      </c>
      <c r="R798" s="143">
        <f>Q798*H798</f>
        <v>0.28277429999999998</v>
      </c>
      <c r="S798" s="143">
        <v>0</v>
      </c>
      <c r="T798" s="144">
        <f>S798*H798</f>
        <v>0</v>
      </c>
      <c r="AR798" s="145" t="s">
        <v>364</v>
      </c>
      <c r="AT798" s="145" t="s">
        <v>360</v>
      </c>
      <c r="AU798" s="145" t="s">
        <v>90</v>
      </c>
      <c r="AY798" s="18" t="s">
        <v>358</v>
      </c>
      <c r="BE798" s="146">
        <f>IF(N798="základní",J798,0)</f>
        <v>0</v>
      </c>
      <c r="BF798" s="146">
        <f>IF(N798="snížená",J798,0)</f>
        <v>0</v>
      </c>
      <c r="BG798" s="146">
        <f>IF(N798="zákl. přenesená",J798,0)</f>
        <v>0</v>
      </c>
      <c r="BH798" s="146">
        <f>IF(N798="sníž. přenesená",J798,0)</f>
        <v>0</v>
      </c>
      <c r="BI798" s="146">
        <f>IF(N798="nulová",J798,0)</f>
        <v>0</v>
      </c>
      <c r="BJ798" s="18" t="s">
        <v>90</v>
      </c>
      <c r="BK798" s="146">
        <f>ROUND(I798*H798,2)</f>
        <v>0</v>
      </c>
      <c r="BL798" s="18" t="s">
        <v>364</v>
      </c>
      <c r="BM798" s="145" t="s">
        <v>1014</v>
      </c>
    </row>
    <row r="799" spans="2:65" s="1" customFormat="1" ht="11.25">
      <c r="B799" s="33"/>
      <c r="D799" s="147" t="s">
        <v>366</v>
      </c>
      <c r="F799" s="148" t="s">
        <v>1015</v>
      </c>
      <c r="I799" s="149"/>
      <c r="L799" s="33"/>
      <c r="M799" s="150"/>
      <c r="T799" s="54"/>
      <c r="AT799" s="18" t="s">
        <v>366</v>
      </c>
      <c r="AU799" s="18" t="s">
        <v>90</v>
      </c>
    </row>
    <row r="800" spans="2:65" s="13" customFormat="1" ht="11.25">
      <c r="B800" s="158"/>
      <c r="D800" s="152" t="s">
        <v>368</v>
      </c>
      <c r="E800" s="159" t="s">
        <v>19</v>
      </c>
      <c r="F800" s="160" t="s">
        <v>245</v>
      </c>
      <c r="H800" s="161">
        <v>160.85</v>
      </c>
      <c r="I800" s="162"/>
      <c r="L800" s="158"/>
      <c r="M800" s="163"/>
      <c r="T800" s="164"/>
      <c r="AT800" s="159" t="s">
        <v>368</v>
      </c>
      <c r="AU800" s="159" t="s">
        <v>90</v>
      </c>
      <c r="AV800" s="13" t="s">
        <v>90</v>
      </c>
      <c r="AW800" s="13" t="s">
        <v>36</v>
      </c>
      <c r="AX800" s="13" t="s">
        <v>77</v>
      </c>
      <c r="AY800" s="159" t="s">
        <v>358</v>
      </c>
    </row>
    <row r="801" spans="2:65" s="14" customFormat="1" ht="11.25">
      <c r="B801" s="165"/>
      <c r="D801" s="152" t="s">
        <v>368</v>
      </c>
      <c r="E801" s="166" t="s">
        <v>255</v>
      </c>
      <c r="F801" s="167" t="s">
        <v>371</v>
      </c>
      <c r="H801" s="168">
        <v>160.85</v>
      </c>
      <c r="I801" s="169"/>
      <c r="L801" s="165"/>
      <c r="M801" s="170"/>
      <c r="T801" s="171"/>
      <c r="AT801" s="166" t="s">
        <v>368</v>
      </c>
      <c r="AU801" s="166" t="s">
        <v>90</v>
      </c>
      <c r="AV801" s="14" t="s">
        <v>364</v>
      </c>
      <c r="AW801" s="14" t="s">
        <v>36</v>
      </c>
      <c r="AX801" s="14" t="s">
        <v>84</v>
      </c>
      <c r="AY801" s="166" t="s">
        <v>358</v>
      </c>
    </row>
    <row r="802" spans="2:65" s="1" customFormat="1" ht="55.5" customHeight="1">
      <c r="B802" s="33"/>
      <c r="C802" s="134" t="s">
        <v>1016</v>
      </c>
      <c r="D802" s="134" t="s">
        <v>360</v>
      </c>
      <c r="E802" s="135" t="s">
        <v>1017</v>
      </c>
      <c r="F802" s="136" t="s">
        <v>1018</v>
      </c>
      <c r="G802" s="137" t="s">
        <v>195</v>
      </c>
      <c r="H802" s="138">
        <v>859.78399999999999</v>
      </c>
      <c r="I802" s="139"/>
      <c r="J802" s="140">
        <f>ROUND(I802*H802,2)</f>
        <v>0</v>
      </c>
      <c r="K802" s="136" t="s">
        <v>363</v>
      </c>
      <c r="L802" s="33"/>
      <c r="M802" s="141" t="s">
        <v>19</v>
      </c>
      <c r="N802" s="142" t="s">
        <v>49</v>
      </c>
      <c r="P802" s="143">
        <f>O802*H802</f>
        <v>0</v>
      </c>
      <c r="Q802" s="143">
        <v>8.0599999999999994E-5</v>
      </c>
      <c r="R802" s="143">
        <f>Q802*H802</f>
        <v>6.9298590399999999E-2</v>
      </c>
      <c r="S802" s="143">
        <v>0</v>
      </c>
      <c r="T802" s="144">
        <f>S802*H802</f>
        <v>0</v>
      </c>
      <c r="AR802" s="145" t="s">
        <v>364</v>
      </c>
      <c r="AT802" s="145" t="s">
        <v>360</v>
      </c>
      <c r="AU802" s="145" t="s">
        <v>90</v>
      </c>
      <c r="AY802" s="18" t="s">
        <v>358</v>
      </c>
      <c r="BE802" s="146">
        <f>IF(N802="základní",J802,0)</f>
        <v>0</v>
      </c>
      <c r="BF802" s="146">
        <f>IF(N802="snížená",J802,0)</f>
        <v>0</v>
      </c>
      <c r="BG802" s="146">
        <f>IF(N802="zákl. přenesená",J802,0)</f>
        <v>0</v>
      </c>
      <c r="BH802" s="146">
        <f>IF(N802="sníž. přenesená",J802,0)</f>
        <v>0</v>
      </c>
      <c r="BI802" s="146">
        <f>IF(N802="nulová",J802,0)</f>
        <v>0</v>
      </c>
      <c r="BJ802" s="18" t="s">
        <v>90</v>
      </c>
      <c r="BK802" s="146">
        <f>ROUND(I802*H802,2)</f>
        <v>0</v>
      </c>
      <c r="BL802" s="18" t="s">
        <v>364</v>
      </c>
      <c r="BM802" s="145" t="s">
        <v>1019</v>
      </c>
    </row>
    <row r="803" spans="2:65" s="1" customFormat="1" ht="11.25">
      <c r="B803" s="33"/>
      <c r="D803" s="147" t="s">
        <v>366</v>
      </c>
      <c r="F803" s="148" t="s">
        <v>1020</v>
      </c>
      <c r="I803" s="149"/>
      <c r="L803" s="33"/>
      <c r="M803" s="150"/>
      <c r="T803" s="54"/>
      <c r="AT803" s="18" t="s">
        <v>366</v>
      </c>
      <c r="AU803" s="18" t="s">
        <v>90</v>
      </c>
    </row>
    <row r="804" spans="2:65" s="13" customFormat="1" ht="11.25">
      <c r="B804" s="158"/>
      <c r="D804" s="152" t="s">
        <v>368</v>
      </c>
      <c r="E804" s="159" t="s">
        <v>19</v>
      </c>
      <c r="F804" s="160" t="s">
        <v>240</v>
      </c>
      <c r="H804" s="161">
        <v>859.78399999999999</v>
      </c>
      <c r="I804" s="162"/>
      <c r="L804" s="158"/>
      <c r="M804" s="163"/>
      <c r="T804" s="164"/>
      <c r="AT804" s="159" t="s">
        <v>368</v>
      </c>
      <c r="AU804" s="159" t="s">
        <v>90</v>
      </c>
      <c r="AV804" s="13" t="s">
        <v>90</v>
      </c>
      <c r="AW804" s="13" t="s">
        <v>36</v>
      </c>
      <c r="AX804" s="13" t="s">
        <v>77</v>
      </c>
      <c r="AY804" s="159" t="s">
        <v>358</v>
      </c>
    </row>
    <row r="805" spans="2:65" s="14" customFormat="1" ht="11.25">
      <c r="B805" s="165"/>
      <c r="D805" s="152" t="s">
        <v>368</v>
      </c>
      <c r="E805" s="166" t="s">
        <v>19</v>
      </c>
      <c r="F805" s="167" t="s">
        <v>371</v>
      </c>
      <c r="H805" s="168">
        <v>859.78399999999999</v>
      </c>
      <c r="I805" s="169"/>
      <c r="L805" s="165"/>
      <c r="M805" s="170"/>
      <c r="T805" s="171"/>
      <c r="AT805" s="166" t="s">
        <v>368</v>
      </c>
      <c r="AU805" s="166" t="s">
        <v>90</v>
      </c>
      <c r="AV805" s="14" t="s">
        <v>364</v>
      </c>
      <c r="AW805" s="14" t="s">
        <v>36</v>
      </c>
      <c r="AX805" s="14" t="s">
        <v>84</v>
      </c>
      <c r="AY805" s="166" t="s">
        <v>358</v>
      </c>
    </row>
    <row r="806" spans="2:65" s="1" customFormat="1" ht="24.2" customHeight="1">
      <c r="B806" s="33"/>
      <c r="C806" s="134" t="s">
        <v>1021</v>
      </c>
      <c r="D806" s="134" t="s">
        <v>360</v>
      </c>
      <c r="E806" s="135" t="s">
        <v>1022</v>
      </c>
      <c r="F806" s="136" t="s">
        <v>1023</v>
      </c>
      <c r="G806" s="137" t="s">
        <v>235</v>
      </c>
      <c r="H806" s="138">
        <v>88.3</v>
      </c>
      <c r="I806" s="139"/>
      <c r="J806" s="140">
        <f>ROUND(I806*H806,2)</f>
        <v>0</v>
      </c>
      <c r="K806" s="136" t="s">
        <v>363</v>
      </c>
      <c r="L806" s="33"/>
      <c r="M806" s="141" t="s">
        <v>19</v>
      </c>
      <c r="N806" s="142" t="s">
        <v>49</v>
      </c>
      <c r="P806" s="143">
        <f>O806*H806</f>
        <v>0</v>
      </c>
      <c r="Q806" s="143">
        <v>3.0000000000000001E-5</v>
      </c>
      <c r="R806" s="143">
        <f>Q806*H806</f>
        <v>2.6489999999999999E-3</v>
      </c>
      <c r="S806" s="143">
        <v>0</v>
      </c>
      <c r="T806" s="144">
        <f>S806*H806</f>
        <v>0</v>
      </c>
      <c r="AR806" s="145" t="s">
        <v>364</v>
      </c>
      <c r="AT806" s="145" t="s">
        <v>360</v>
      </c>
      <c r="AU806" s="145" t="s">
        <v>90</v>
      </c>
      <c r="AY806" s="18" t="s">
        <v>358</v>
      </c>
      <c r="BE806" s="146">
        <f>IF(N806="základní",J806,0)</f>
        <v>0</v>
      </c>
      <c r="BF806" s="146">
        <f>IF(N806="snížená",J806,0)</f>
        <v>0</v>
      </c>
      <c r="BG806" s="146">
        <f>IF(N806="zákl. přenesená",J806,0)</f>
        <v>0</v>
      </c>
      <c r="BH806" s="146">
        <f>IF(N806="sníž. přenesená",J806,0)</f>
        <v>0</v>
      </c>
      <c r="BI806" s="146">
        <f>IF(N806="nulová",J806,0)</f>
        <v>0</v>
      </c>
      <c r="BJ806" s="18" t="s">
        <v>90</v>
      </c>
      <c r="BK806" s="146">
        <f>ROUND(I806*H806,2)</f>
        <v>0</v>
      </c>
      <c r="BL806" s="18" t="s">
        <v>364</v>
      </c>
      <c r="BM806" s="145" t="s">
        <v>1024</v>
      </c>
    </row>
    <row r="807" spans="2:65" s="1" customFormat="1" ht="11.25">
      <c r="B807" s="33"/>
      <c r="D807" s="147" t="s">
        <v>366</v>
      </c>
      <c r="F807" s="148" t="s">
        <v>1025</v>
      </c>
      <c r="I807" s="149"/>
      <c r="L807" s="33"/>
      <c r="M807" s="150"/>
      <c r="T807" s="54"/>
      <c r="AT807" s="18" t="s">
        <v>366</v>
      </c>
      <c r="AU807" s="18" t="s">
        <v>90</v>
      </c>
    </row>
    <row r="808" spans="2:65" s="12" customFormat="1" ht="11.25">
      <c r="B808" s="151"/>
      <c r="D808" s="152" t="s">
        <v>368</v>
      </c>
      <c r="E808" s="153" t="s">
        <v>19</v>
      </c>
      <c r="F808" s="154" t="s">
        <v>485</v>
      </c>
      <c r="H808" s="153" t="s">
        <v>19</v>
      </c>
      <c r="I808" s="155"/>
      <c r="L808" s="151"/>
      <c r="M808" s="156"/>
      <c r="T808" s="157"/>
      <c r="AT808" s="153" t="s">
        <v>368</v>
      </c>
      <c r="AU808" s="153" t="s">
        <v>90</v>
      </c>
      <c r="AV808" s="12" t="s">
        <v>84</v>
      </c>
      <c r="AW808" s="12" t="s">
        <v>36</v>
      </c>
      <c r="AX808" s="12" t="s">
        <v>77</v>
      </c>
      <c r="AY808" s="153" t="s">
        <v>358</v>
      </c>
    </row>
    <row r="809" spans="2:65" s="12" customFormat="1" ht="11.25">
      <c r="B809" s="151"/>
      <c r="D809" s="152" t="s">
        <v>368</v>
      </c>
      <c r="E809" s="153" t="s">
        <v>19</v>
      </c>
      <c r="F809" s="154" t="s">
        <v>380</v>
      </c>
      <c r="H809" s="153" t="s">
        <v>19</v>
      </c>
      <c r="I809" s="155"/>
      <c r="L809" s="151"/>
      <c r="M809" s="156"/>
      <c r="T809" s="157"/>
      <c r="AT809" s="153" t="s">
        <v>368</v>
      </c>
      <c r="AU809" s="153" t="s">
        <v>90</v>
      </c>
      <c r="AV809" s="12" t="s">
        <v>84</v>
      </c>
      <c r="AW809" s="12" t="s">
        <v>36</v>
      </c>
      <c r="AX809" s="12" t="s">
        <v>77</v>
      </c>
      <c r="AY809" s="153" t="s">
        <v>358</v>
      </c>
    </row>
    <row r="810" spans="2:65" s="12" customFormat="1" ht="11.25">
      <c r="B810" s="151"/>
      <c r="D810" s="152" t="s">
        <v>368</v>
      </c>
      <c r="E810" s="153" t="s">
        <v>19</v>
      </c>
      <c r="F810" s="154" t="s">
        <v>952</v>
      </c>
      <c r="H810" s="153" t="s">
        <v>19</v>
      </c>
      <c r="I810" s="155"/>
      <c r="L810" s="151"/>
      <c r="M810" s="156"/>
      <c r="T810" s="157"/>
      <c r="AT810" s="153" t="s">
        <v>368</v>
      </c>
      <c r="AU810" s="153" t="s">
        <v>90</v>
      </c>
      <c r="AV810" s="12" t="s">
        <v>84</v>
      </c>
      <c r="AW810" s="12" t="s">
        <v>36</v>
      </c>
      <c r="AX810" s="12" t="s">
        <v>77</v>
      </c>
      <c r="AY810" s="153" t="s">
        <v>358</v>
      </c>
    </row>
    <row r="811" spans="2:65" s="12" customFormat="1" ht="11.25">
      <c r="B811" s="151"/>
      <c r="D811" s="152" t="s">
        <v>368</v>
      </c>
      <c r="E811" s="153" t="s">
        <v>19</v>
      </c>
      <c r="F811" s="154" t="s">
        <v>953</v>
      </c>
      <c r="H811" s="153" t="s">
        <v>19</v>
      </c>
      <c r="I811" s="155"/>
      <c r="L811" s="151"/>
      <c r="M811" s="156"/>
      <c r="T811" s="157"/>
      <c r="AT811" s="153" t="s">
        <v>368</v>
      </c>
      <c r="AU811" s="153" t="s">
        <v>90</v>
      </c>
      <c r="AV811" s="12" t="s">
        <v>84</v>
      </c>
      <c r="AW811" s="12" t="s">
        <v>36</v>
      </c>
      <c r="AX811" s="12" t="s">
        <v>77</v>
      </c>
      <c r="AY811" s="153" t="s">
        <v>358</v>
      </c>
    </row>
    <row r="812" spans="2:65" s="12" customFormat="1" ht="11.25">
      <c r="B812" s="151"/>
      <c r="D812" s="152" t="s">
        <v>368</v>
      </c>
      <c r="E812" s="153" t="s">
        <v>19</v>
      </c>
      <c r="F812" s="154" t="s">
        <v>964</v>
      </c>
      <c r="H812" s="153" t="s">
        <v>19</v>
      </c>
      <c r="I812" s="155"/>
      <c r="L812" s="151"/>
      <c r="M812" s="156"/>
      <c r="T812" s="157"/>
      <c r="AT812" s="153" t="s">
        <v>368</v>
      </c>
      <c r="AU812" s="153" t="s">
        <v>90</v>
      </c>
      <c r="AV812" s="12" t="s">
        <v>84</v>
      </c>
      <c r="AW812" s="12" t="s">
        <v>36</v>
      </c>
      <c r="AX812" s="12" t="s">
        <v>77</v>
      </c>
      <c r="AY812" s="153" t="s">
        <v>358</v>
      </c>
    </row>
    <row r="813" spans="2:65" s="13" customFormat="1" ht="11.25">
      <c r="B813" s="158"/>
      <c r="D813" s="152" t="s">
        <v>368</v>
      </c>
      <c r="E813" s="159" t="s">
        <v>19</v>
      </c>
      <c r="F813" s="160" t="s">
        <v>1026</v>
      </c>
      <c r="H813" s="161">
        <v>88.3</v>
      </c>
      <c r="I813" s="162"/>
      <c r="L813" s="158"/>
      <c r="M813" s="163"/>
      <c r="T813" s="164"/>
      <c r="AT813" s="159" t="s">
        <v>368</v>
      </c>
      <c r="AU813" s="159" t="s">
        <v>90</v>
      </c>
      <c r="AV813" s="13" t="s">
        <v>90</v>
      </c>
      <c r="AW813" s="13" t="s">
        <v>36</v>
      </c>
      <c r="AX813" s="13" t="s">
        <v>77</v>
      </c>
      <c r="AY813" s="159" t="s">
        <v>358</v>
      </c>
    </row>
    <row r="814" spans="2:65" s="14" customFormat="1" ht="11.25">
      <c r="B814" s="165"/>
      <c r="D814" s="152" t="s">
        <v>368</v>
      </c>
      <c r="E814" s="166" t="s">
        <v>19</v>
      </c>
      <c r="F814" s="167" t="s">
        <v>371</v>
      </c>
      <c r="H814" s="168">
        <v>88.3</v>
      </c>
      <c r="I814" s="169"/>
      <c r="L814" s="165"/>
      <c r="M814" s="170"/>
      <c r="T814" s="171"/>
      <c r="AT814" s="166" t="s">
        <v>368</v>
      </c>
      <c r="AU814" s="166" t="s">
        <v>90</v>
      </c>
      <c r="AV814" s="14" t="s">
        <v>364</v>
      </c>
      <c r="AW814" s="14" t="s">
        <v>36</v>
      </c>
      <c r="AX814" s="14" t="s">
        <v>84</v>
      </c>
      <c r="AY814" s="166" t="s">
        <v>358</v>
      </c>
    </row>
    <row r="815" spans="2:65" s="1" customFormat="1" ht="24.2" customHeight="1">
      <c r="B815" s="33"/>
      <c r="C815" s="179" t="s">
        <v>1027</v>
      </c>
      <c r="D815" s="179" t="s">
        <v>440</v>
      </c>
      <c r="E815" s="180" t="s">
        <v>1028</v>
      </c>
      <c r="F815" s="181" t="s">
        <v>1029</v>
      </c>
      <c r="G815" s="182" t="s">
        <v>235</v>
      </c>
      <c r="H815" s="183">
        <v>92.715000000000003</v>
      </c>
      <c r="I815" s="184"/>
      <c r="J815" s="185">
        <f>ROUND(I815*H815,2)</f>
        <v>0</v>
      </c>
      <c r="K815" s="181" t="s">
        <v>363</v>
      </c>
      <c r="L815" s="186"/>
      <c r="M815" s="187" t="s">
        <v>19</v>
      </c>
      <c r="N815" s="188" t="s">
        <v>49</v>
      </c>
      <c r="P815" s="143">
        <f>O815*H815</f>
        <v>0</v>
      </c>
      <c r="Q815" s="143">
        <v>6.8000000000000005E-4</v>
      </c>
      <c r="R815" s="143">
        <f>Q815*H815</f>
        <v>6.3046200000000011E-2</v>
      </c>
      <c r="S815" s="143">
        <v>0</v>
      </c>
      <c r="T815" s="144">
        <f>S815*H815</f>
        <v>0</v>
      </c>
      <c r="AR815" s="145" t="s">
        <v>406</v>
      </c>
      <c r="AT815" s="145" t="s">
        <v>440</v>
      </c>
      <c r="AU815" s="145" t="s">
        <v>90</v>
      </c>
      <c r="AY815" s="18" t="s">
        <v>358</v>
      </c>
      <c r="BE815" s="146">
        <f>IF(N815="základní",J815,0)</f>
        <v>0</v>
      </c>
      <c r="BF815" s="146">
        <f>IF(N815="snížená",J815,0)</f>
        <v>0</v>
      </c>
      <c r="BG815" s="146">
        <f>IF(N815="zákl. přenesená",J815,0)</f>
        <v>0</v>
      </c>
      <c r="BH815" s="146">
        <f>IF(N815="sníž. přenesená",J815,0)</f>
        <v>0</v>
      </c>
      <c r="BI815" s="146">
        <f>IF(N815="nulová",J815,0)</f>
        <v>0</v>
      </c>
      <c r="BJ815" s="18" t="s">
        <v>90</v>
      </c>
      <c r="BK815" s="146">
        <f>ROUND(I815*H815,2)</f>
        <v>0</v>
      </c>
      <c r="BL815" s="18" t="s">
        <v>364</v>
      </c>
      <c r="BM815" s="145" t="s">
        <v>1030</v>
      </c>
    </row>
    <row r="816" spans="2:65" s="13" customFormat="1" ht="11.25">
      <c r="B816" s="158"/>
      <c r="D816" s="152" t="s">
        <v>368</v>
      </c>
      <c r="F816" s="160" t="s">
        <v>1031</v>
      </c>
      <c r="H816" s="161">
        <v>92.715000000000003</v>
      </c>
      <c r="I816" s="162"/>
      <c r="L816" s="158"/>
      <c r="M816" s="163"/>
      <c r="T816" s="164"/>
      <c r="AT816" s="159" t="s">
        <v>368</v>
      </c>
      <c r="AU816" s="159" t="s">
        <v>90</v>
      </c>
      <c r="AV816" s="13" t="s">
        <v>90</v>
      </c>
      <c r="AW816" s="13" t="s">
        <v>4</v>
      </c>
      <c r="AX816" s="13" t="s">
        <v>84</v>
      </c>
      <c r="AY816" s="159" t="s">
        <v>358</v>
      </c>
    </row>
    <row r="817" spans="2:65" s="1" customFormat="1" ht="24.2" customHeight="1">
      <c r="B817" s="33"/>
      <c r="C817" s="134" t="s">
        <v>1032</v>
      </c>
      <c r="D817" s="134" t="s">
        <v>360</v>
      </c>
      <c r="E817" s="135" t="s">
        <v>1033</v>
      </c>
      <c r="F817" s="136" t="s">
        <v>1034</v>
      </c>
      <c r="G817" s="137" t="s">
        <v>235</v>
      </c>
      <c r="H817" s="138">
        <v>662.05</v>
      </c>
      <c r="I817" s="139"/>
      <c r="J817" s="140">
        <f>ROUND(I817*H817,2)</f>
        <v>0</v>
      </c>
      <c r="K817" s="136" t="s">
        <v>363</v>
      </c>
      <c r="L817" s="33"/>
      <c r="M817" s="141" t="s">
        <v>19</v>
      </c>
      <c r="N817" s="142" t="s">
        <v>49</v>
      </c>
      <c r="P817" s="143">
        <f>O817*H817</f>
        <v>0</v>
      </c>
      <c r="Q817" s="143">
        <v>0</v>
      </c>
      <c r="R817" s="143">
        <f>Q817*H817</f>
        <v>0</v>
      </c>
      <c r="S817" s="143">
        <v>0</v>
      </c>
      <c r="T817" s="144">
        <f>S817*H817</f>
        <v>0</v>
      </c>
      <c r="AR817" s="145" t="s">
        <v>364</v>
      </c>
      <c r="AT817" s="145" t="s">
        <v>360</v>
      </c>
      <c r="AU817" s="145" t="s">
        <v>90</v>
      </c>
      <c r="AY817" s="18" t="s">
        <v>358</v>
      </c>
      <c r="BE817" s="146">
        <f>IF(N817="základní",J817,0)</f>
        <v>0</v>
      </c>
      <c r="BF817" s="146">
        <f>IF(N817="snížená",J817,0)</f>
        <v>0</v>
      </c>
      <c r="BG817" s="146">
        <f>IF(N817="zákl. přenesená",J817,0)</f>
        <v>0</v>
      </c>
      <c r="BH817" s="146">
        <f>IF(N817="sníž. přenesená",J817,0)</f>
        <v>0</v>
      </c>
      <c r="BI817" s="146">
        <f>IF(N817="nulová",J817,0)</f>
        <v>0</v>
      </c>
      <c r="BJ817" s="18" t="s">
        <v>90</v>
      </c>
      <c r="BK817" s="146">
        <f>ROUND(I817*H817,2)</f>
        <v>0</v>
      </c>
      <c r="BL817" s="18" t="s">
        <v>364</v>
      </c>
      <c r="BM817" s="145" t="s">
        <v>1035</v>
      </c>
    </row>
    <row r="818" spans="2:65" s="1" customFormat="1" ht="11.25">
      <c r="B818" s="33"/>
      <c r="D818" s="147" t="s">
        <v>366</v>
      </c>
      <c r="F818" s="148" t="s">
        <v>1036</v>
      </c>
      <c r="I818" s="149"/>
      <c r="L818" s="33"/>
      <c r="M818" s="150"/>
      <c r="T818" s="54"/>
      <c r="AT818" s="18" t="s">
        <v>366</v>
      </c>
      <c r="AU818" s="18" t="s">
        <v>90</v>
      </c>
    </row>
    <row r="819" spans="2:65" s="13" customFormat="1" ht="11.25">
      <c r="B819" s="158"/>
      <c r="D819" s="152" t="s">
        <v>368</v>
      </c>
      <c r="E819" s="159" t="s">
        <v>19</v>
      </c>
      <c r="F819" s="160" t="s">
        <v>252</v>
      </c>
      <c r="H819" s="161">
        <v>73.75</v>
      </c>
      <c r="I819" s="162"/>
      <c r="L819" s="158"/>
      <c r="M819" s="163"/>
      <c r="T819" s="164"/>
      <c r="AT819" s="159" t="s">
        <v>368</v>
      </c>
      <c r="AU819" s="159" t="s">
        <v>90</v>
      </c>
      <c r="AV819" s="13" t="s">
        <v>90</v>
      </c>
      <c r="AW819" s="13" t="s">
        <v>36</v>
      </c>
      <c r="AX819" s="13" t="s">
        <v>77</v>
      </c>
      <c r="AY819" s="159" t="s">
        <v>358</v>
      </c>
    </row>
    <row r="820" spans="2:65" s="13" customFormat="1" ht="11.25">
      <c r="B820" s="158"/>
      <c r="D820" s="152" t="s">
        <v>368</v>
      </c>
      <c r="E820" s="159" t="s">
        <v>19</v>
      </c>
      <c r="F820" s="160" t="s">
        <v>243</v>
      </c>
      <c r="H820" s="161">
        <v>160.85</v>
      </c>
      <c r="I820" s="162"/>
      <c r="L820" s="158"/>
      <c r="M820" s="163"/>
      <c r="T820" s="164"/>
      <c r="AT820" s="159" t="s">
        <v>368</v>
      </c>
      <c r="AU820" s="159" t="s">
        <v>90</v>
      </c>
      <c r="AV820" s="13" t="s">
        <v>90</v>
      </c>
      <c r="AW820" s="13" t="s">
        <v>36</v>
      </c>
      <c r="AX820" s="13" t="s">
        <v>77</v>
      </c>
      <c r="AY820" s="159" t="s">
        <v>358</v>
      </c>
    </row>
    <row r="821" spans="2:65" s="13" customFormat="1" ht="11.25">
      <c r="B821" s="158"/>
      <c r="D821" s="152" t="s">
        <v>368</v>
      </c>
      <c r="E821" s="159" t="s">
        <v>19</v>
      </c>
      <c r="F821" s="160" t="s">
        <v>246</v>
      </c>
      <c r="H821" s="161">
        <v>355.7</v>
      </c>
      <c r="I821" s="162"/>
      <c r="L821" s="158"/>
      <c r="M821" s="163"/>
      <c r="T821" s="164"/>
      <c r="AT821" s="159" t="s">
        <v>368</v>
      </c>
      <c r="AU821" s="159" t="s">
        <v>90</v>
      </c>
      <c r="AV821" s="13" t="s">
        <v>90</v>
      </c>
      <c r="AW821" s="13" t="s">
        <v>36</v>
      </c>
      <c r="AX821" s="13" t="s">
        <v>77</v>
      </c>
      <c r="AY821" s="159" t="s">
        <v>358</v>
      </c>
    </row>
    <row r="822" spans="2:65" s="13" customFormat="1" ht="11.25">
      <c r="B822" s="158"/>
      <c r="D822" s="152" t="s">
        <v>368</v>
      </c>
      <c r="E822" s="159" t="s">
        <v>19</v>
      </c>
      <c r="F822" s="160" t="s">
        <v>249</v>
      </c>
      <c r="H822" s="161">
        <v>71.75</v>
      </c>
      <c r="I822" s="162"/>
      <c r="L822" s="158"/>
      <c r="M822" s="163"/>
      <c r="T822" s="164"/>
      <c r="AT822" s="159" t="s">
        <v>368</v>
      </c>
      <c r="AU822" s="159" t="s">
        <v>90</v>
      </c>
      <c r="AV822" s="13" t="s">
        <v>90</v>
      </c>
      <c r="AW822" s="13" t="s">
        <v>36</v>
      </c>
      <c r="AX822" s="13" t="s">
        <v>77</v>
      </c>
      <c r="AY822" s="159" t="s">
        <v>358</v>
      </c>
    </row>
    <row r="823" spans="2:65" s="14" customFormat="1" ht="11.25">
      <c r="B823" s="165"/>
      <c r="D823" s="152" t="s">
        <v>368</v>
      </c>
      <c r="E823" s="166" t="s">
        <v>19</v>
      </c>
      <c r="F823" s="167" t="s">
        <v>371</v>
      </c>
      <c r="H823" s="168">
        <v>662.05</v>
      </c>
      <c r="I823" s="169"/>
      <c r="L823" s="165"/>
      <c r="M823" s="170"/>
      <c r="T823" s="171"/>
      <c r="AT823" s="166" t="s">
        <v>368</v>
      </c>
      <c r="AU823" s="166" t="s">
        <v>90</v>
      </c>
      <c r="AV823" s="14" t="s">
        <v>364</v>
      </c>
      <c r="AW823" s="14" t="s">
        <v>36</v>
      </c>
      <c r="AX823" s="14" t="s">
        <v>84</v>
      </c>
      <c r="AY823" s="166" t="s">
        <v>358</v>
      </c>
    </row>
    <row r="824" spans="2:65" s="1" customFormat="1" ht="24.2" customHeight="1">
      <c r="B824" s="33"/>
      <c r="C824" s="179" t="s">
        <v>1037</v>
      </c>
      <c r="D824" s="179" t="s">
        <v>440</v>
      </c>
      <c r="E824" s="180" t="s">
        <v>1038</v>
      </c>
      <c r="F824" s="181" t="s">
        <v>1039</v>
      </c>
      <c r="G824" s="182" t="s">
        <v>235</v>
      </c>
      <c r="H824" s="183">
        <v>373.48500000000001</v>
      </c>
      <c r="I824" s="184"/>
      <c r="J824" s="185">
        <f>ROUND(I824*H824,2)</f>
        <v>0</v>
      </c>
      <c r="K824" s="181" t="s">
        <v>363</v>
      </c>
      <c r="L824" s="186"/>
      <c r="M824" s="187" t="s">
        <v>19</v>
      </c>
      <c r="N824" s="188" t="s">
        <v>49</v>
      </c>
      <c r="P824" s="143">
        <f>O824*H824</f>
        <v>0</v>
      </c>
      <c r="Q824" s="143">
        <v>1.2E-4</v>
      </c>
      <c r="R824" s="143">
        <f>Q824*H824</f>
        <v>4.4818200000000002E-2</v>
      </c>
      <c r="S824" s="143">
        <v>0</v>
      </c>
      <c r="T824" s="144">
        <f>S824*H824</f>
        <v>0</v>
      </c>
      <c r="AR824" s="145" t="s">
        <v>406</v>
      </c>
      <c r="AT824" s="145" t="s">
        <v>440</v>
      </c>
      <c r="AU824" s="145" t="s">
        <v>90</v>
      </c>
      <c r="AY824" s="18" t="s">
        <v>358</v>
      </c>
      <c r="BE824" s="146">
        <f>IF(N824="základní",J824,0)</f>
        <v>0</v>
      </c>
      <c r="BF824" s="146">
        <f>IF(N824="snížená",J824,0)</f>
        <v>0</v>
      </c>
      <c r="BG824" s="146">
        <f>IF(N824="zákl. přenesená",J824,0)</f>
        <v>0</v>
      </c>
      <c r="BH824" s="146">
        <f>IF(N824="sníž. přenesená",J824,0)</f>
        <v>0</v>
      </c>
      <c r="BI824" s="146">
        <f>IF(N824="nulová",J824,0)</f>
        <v>0</v>
      </c>
      <c r="BJ824" s="18" t="s">
        <v>90</v>
      </c>
      <c r="BK824" s="146">
        <f>ROUND(I824*H824,2)</f>
        <v>0</v>
      </c>
      <c r="BL824" s="18" t="s">
        <v>364</v>
      </c>
      <c r="BM824" s="145" t="s">
        <v>1040</v>
      </c>
    </row>
    <row r="825" spans="2:65" s="13" customFormat="1" ht="11.25">
      <c r="B825" s="158"/>
      <c r="D825" s="152" t="s">
        <v>368</v>
      </c>
      <c r="E825" s="159" t="s">
        <v>19</v>
      </c>
      <c r="F825" s="160" t="s">
        <v>1041</v>
      </c>
      <c r="H825" s="161">
        <v>87.1</v>
      </c>
      <c r="I825" s="162"/>
      <c r="L825" s="158"/>
      <c r="M825" s="163"/>
      <c r="T825" s="164"/>
      <c r="AT825" s="159" t="s">
        <v>368</v>
      </c>
      <c r="AU825" s="159" t="s">
        <v>90</v>
      </c>
      <c r="AV825" s="13" t="s">
        <v>90</v>
      </c>
      <c r="AW825" s="13" t="s">
        <v>36</v>
      </c>
      <c r="AX825" s="13" t="s">
        <v>77</v>
      </c>
      <c r="AY825" s="159" t="s">
        <v>358</v>
      </c>
    </row>
    <row r="826" spans="2:65" s="13" customFormat="1" ht="11.25">
      <c r="B826" s="158"/>
      <c r="D826" s="152" t="s">
        <v>368</v>
      </c>
      <c r="E826" s="159" t="s">
        <v>19</v>
      </c>
      <c r="F826" s="160" t="s">
        <v>1042</v>
      </c>
      <c r="H826" s="161">
        <v>92</v>
      </c>
      <c r="I826" s="162"/>
      <c r="L826" s="158"/>
      <c r="M826" s="163"/>
      <c r="T826" s="164"/>
      <c r="AT826" s="159" t="s">
        <v>368</v>
      </c>
      <c r="AU826" s="159" t="s">
        <v>90</v>
      </c>
      <c r="AV826" s="13" t="s">
        <v>90</v>
      </c>
      <c r="AW826" s="13" t="s">
        <v>36</v>
      </c>
      <c r="AX826" s="13" t="s">
        <v>77</v>
      </c>
      <c r="AY826" s="159" t="s">
        <v>358</v>
      </c>
    </row>
    <row r="827" spans="2:65" s="13" customFormat="1" ht="11.25">
      <c r="B827" s="158"/>
      <c r="D827" s="152" t="s">
        <v>368</v>
      </c>
      <c r="E827" s="159" t="s">
        <v>19</v>
      </c>
      <c r="F827" s="160" t="s">
        <v>1043</v>
      </c>
      <c r="H827" s="161">
        <v>176.6</v>
      </c>
      <c r="I827" s="162"/>
      <c r="L827" s="158"/>
      <c r="M827" s="163"/>
      <c r="T827" s="164"/>
      <c r="AT827" s="159" t="s">
        <v>368</v>
      </c>
      <c r="AU827" s="159" t="s">
        <v>90</v>
      </c>
      <c r="AV827" s="13" t="s">
        <v>90</v>
      </c>
      <c r="AW827" s="13" t="s">
        <v>36</v>
      </c>
      <c r="AX827" s="13" t="s">
        <v>77</v>
      </c>
      <c r="AY827" s="159" t="s">
        <v>358</v>
      </c>
    </row>
    <row r="828" spans="2:65" s="14" customFormat="1" ht="11.25">
      <c r="B828" s="165"/>
      <c r="D828" s="152" t="s">
        <v>368</v>
      </c>
      <c r="E828" s="166" t="s">
        <v>246</v>
      </c>
      <c r="F828" s="167" t="s">
        <v>371</v>
      </c>
      <c r="H828" s="168">
        <v>355.7</v>
      </c>
      <c r="I828" s="169"/>
      <c r="L828" s="165"/>
      <c r="M828" s="170"/>
      <c r="T828" s="171"/>
      <c r="AT828" s="166" t="s">
        <v>368</v>
      </c>
      <c r="AU828" s="166" t="s">
        <v>90</v>
      </c>
      <c r="AV828" s="14" t="s">
        <v>364</v>
      </c>
      <c r="AW828" s="14" t="s">
        <v>36</v>
      </c>
      <c r="AX828" s="14" t="s">
        <v>84</v>
      </c>
      <c r="AY828" s="166" t="s">
        <v>358</v>
      </c>
    </row>
    <row r="829" spans="2:65" s="13" customFormat="1" ht="11.25">
      <c r="B829" s="158"/>
      <c r="D829" s="152" t="s">
        <v>368</v>
      </c>
      <c r="F829" s="160" t="s">
        <v>1044</v>
      </c>
      <c r="H829" s="161">
        <v>373.48500000000001</v>
      </c>
      <c r="I829" s="162"/>
      <c r="L829" s="158"/>
      <c r="M829" s="163"/>
      <c r="T829" s="164"/>
      <c r="AT829" s="159" t="s">
        <v>368</v>
      </c>
      <c r="AU829" s="159" t="s">
        <v>90</v>
      </c>
      <c r="AV829" s="13" t="s">
        <v>90</v>
      </c>
      <c r="AW829" s="13" t="s">
        <v>4</v>
      </c>
      <c r="AX829" s="13" t="s">
        <v>84</v>
      </c>
      <c r="AY829" s="159" t="s">
        <v>358</v>
      </c>
    </row>
    <row r="830" spans="2:65" s="1" customFormat="1" ht="24.2" customHeight="1">
      <c r="B830" s="33"/>
      <c r="C830" s="179" t="s">
        <v>1045</v>
      </c>
      <c r="D830" s="179" t="s">
        <v>440</v>
      </c>
      <c r="E830" s="180" t="s">
        <v>973</v>
      </c>
      <c r="F830" s="181" t="s">
        <v>974</v>
      </c>
      <c r="G830" s="182" t="s">
        <v>235</v>
      </c>
      <c r="H830" s="183">
        <v>168.893</v>
      </c>
      <c r="I830" s="184"/>
      <c r="J830" s="185">
        <f>ROUND(I830*H830,2)</f>
        <v>0</v>
      </c>
      <c r="K830" s="181" t="s">
        <v>363</v>
      </c>
      <c r="L830" s="186"/>
      <c r="M830" s="187" t="s">
        <v>19</v>
      </c>
      <c r="N830" s="188" t="s">
        <v>49</v>
      </c>
      <c r="P830" s="143">
        <f>O830*H830</f>
        <v>0</v>
      </c>
      <c r="Q830" s="143">
        <v>4.0000000000000003E-5</v>
      </c>
      <c r="R830" s="143">
        <f>Q830*H830</f>
        <v>6.7557200000000006E-3</v>
      </c>
      <c r="S830" s="143">
        <v>0</v>
      </c>
      <c r="T830" s="144">
        <f>S830*H830</f>
        <v>0</v>
      </c>
      <c r="AR830" s="145" t="s">
        <v>406</v>
      </c>
      <c r="AT830" s="145" t="s">
        <v>440</v>
      </c>
      <c r="AU830" s="145" t="s">
        <v>90</v>
      </c>
      <c r="AY830" s="18" t="s">
        <v>358</v>
      </c>
      <c r="BE830" s="146">
        <f>IF(N830="základní",J830,0)</f>
        <v>0</v>
      </c>
      <c r="BF830" s="146">
        <f>IF(N830="snížená",J830,0)</f>
        <v>0</v>
      </c>
      <c r="BG830" s="146">
        <f>IF(N830="zákl. přenesená",J830,0)</f>
        <v>0</v>
      </c>
      <c r="BH830" s="146">
        <f>IF(N830="sníž. přenesená",J830,0)</f>
        <v>0</v>
      </c>
      <c r="BI830" s="146">
        <f>IF(N830="nulová",J830,0)</f>
        <v>0</v>
      </c>
      <c r="BJ830" s="18" t="s">
        <v>90</v>
      </c>
      <c r="BK830" s="146">
        <f>ROUND(I830*H830,2)</f>
        <v>0</v>
      </c>
      <c r="BL830" s="18" t="s">
        <v>364</v>
      </c>
      <c r="BM830" s="145" t="s">
        <v>1046</v>
      </c>
    </row>
    <row r="831" spans="2:65" s="13" customFormat="1" ht="11.25">
      <c r="B831" s="158"/>
      <c r="D831" s="152" t="s">
        <v>368</v>
      </c>
      <c r="E831" s="159" t="s">
        <v>19</v>
      </c>
      <c r="F831" s="160" t="s">
        <v>245</v>
      </c>
      <c r="H831" s="161">
        <v>160.85</v>
      </c>
      <c r="I831" s="162"/>
      <c r="L831" s="158"/>
      <c r="M831" s="163"/>
      <c r="T831" s="164"/>
      <c r="AT831" s="159" t="s">
        <v>368</v>
      </c>
      <c r="AU831" s="159" t="s">
        <v>90</v>
      </c>
      <c r="AV831" s="13" t="s">
        <v>90</v>
      </c>
      <c r="AW831" s="13" t="s">
        <v>36</v>
      </c>
      <c r="AX831" s="13" t="s">
        <v>77</v>
      </c>
      <c r="AY831" s="159" t="s">
        <v>358</v>
      </c>
    </row>
    <row r="832" spans="2:65" s="14" customFormat="1" ht="11.25">
      <c r="B832" s="165"/>
      <c r="D832" s="152" t="s">
        <v>368</v>
      </c>
      <c r="E832" s="166" t="s">
        <v>243</v>
      </c>
      <c r="F832" s="167" t="s">
        <v>371</v>
      </c>
      <c r="H832" s="168">
        <v>160.85</v>
      </c>
      <c r="I832" s="169"/>
      <c r="L832" s="165"/>
      <c r="M832" s="170"/>
      <c r="T832" s="171"/>
      <c r="AT832" s="166" t="s">
        <v>368</v>
      </c>
      <c r="AU832" s="166" t="s">
        <v>90</v>
      </c>
      <c r="AV832" s="14" t="s">
        <v>364</v>
      </c>
      <c r="AW832" s="14" t="s">
        <v>36</v>
      </c>
      <c r="AX832" s="14" t="s">
        <v>84</v>
      </c>
      <c r="AY832" s="166" t="s">
        <v>358</v>
      </c>
    </row>
    <row r="833" spans="2:65" s="13" customFormat="1" ht="11.25">
      <c r="B833" s="158"/>
      <c r="D833" s="152" t="s">
        <v>368</v>
      </c>
      <c r="F833" s="160" t="s">
        <v>1047</v>
      </c>
      <c r="H833" s="161">
        <v>168.893</v>
      </c>
      <c r="I833" s="162"/>
      <c r="L833" s="158"/>
      <c r="M833" s="163"/>
      <c r="T833" s="164"/>
      <c r="AT833" s="159" t="s">
        <v>368</v>
      </c>
      <c r="AU833" s="159" t="s">
        <v>90</v>
      </c>
      <c r="AV833" s="13" t="s">
        <v>90</v>
      </c>
      <c r="AW833" s="13" t="s">
        <v>4</v>
      </c>
      <c r="AX833" s="13" t="s">
        <v>84</v>
      </c>
      <c r="AY833" s="159" t="s">
        <v>358</v>
      </c>
    </row>
    <row r="834" spans="2:65" s="1" customFormat="1" ht="24.2" customHeight="1">
      <c r="B834" s="33"/>
      <c r="C834" s="179" t="s">
        <v>1048</v>
      </c>
      <c r="D834" s="179" t="s">
        <v>440</v>
      </c>
      <c r="E834" s="180" t="s">
        <v>1049</v>
      </c>
      <c r="F834" s="181" t="s">
        <v>1050</v>
      </c>
      <c r="G834" s="182" t="s">
        <v>235</v>
      </c>
      <c r="H834" s="183">
        <v>77.438000000000002</v>
      </c>
      <c r="I834" s="184"/>
      <c r="J834" s="185">
        <f>ROUND(I834*H834,2)</f>
        <v>0</v>
      </c>
      <c r="K834" s="181" t="s">
        <v>363</v>
      </c>
      <c r="L834" s="186"/>
      <c r="M834" s="187" t="s">
        <v>19</v>
      </c>
      <c r="N834" s="188" t="s">
        <v>49</v>
      </c>
      <c r="P834" s="143">
        <f>O834*H834</f>
        <v>0</v>
      </c>
      <c r="Q834" s="143">
        <v>2.9999999999999997E-4</v>
      </c>
      <c r="R834" s="143">
        <f>Q834*H834</f>
        <v>2.3231399999999999E-2</v>
      </c>
      <c r="S834" s="143">
        <v>0</v>
      </c>
      <c r="T834" s="144">
        <f>S834*H834</f>
        <v>0</v>
      </c>
      <c r="AR834" s="145" t="s">
        <v>406</v>
      </c>
      <c r="AT834" s="145" t="s">
        <v>440</v>
      </c>
      <c r="AU834" s="145" t="s">
        <v>90</v>
      </c>
      <c r="AY834" s="18" t="s">
        <v>358</v>
      </c>
      <c r="BE834" s="146">
        <f>IF(N834="základní",J834,0)</f>
        <v>0</v>
      </c>
      <c r="BF834" s="146">
        <f>IF(N834="snížená",J834,0)</f>
        <v>0</v>
      </c>
      <c r="BG834" s="146">
        <f>IF(N834="zákl. přenesená",J834,0)</f>
        <v>0</v>
      </c>
      <c r="BH834" s="146">
        <f>IF(N834="sníž. přenesená",J834,0)</f>
        <v>0</v>
      </c>
      <c r="BI834" s="146">
        <f>IF(N834="nulová",J834,0)</f>
        <v>0</v>
      </c>
      <c r="BJ834" s="18" t="s">
        <v>90</v>
      </c>
      <c r="BK834" s="146">
        <f>ROUND(I834*H834,2)</f>
        <v>0</v>
      </c>
      <c r="BL834" s="18" t="s">
        <v>364</v>
      </c>
      <c r="BM834" s="145" t="s">
        <v>1051</v>
      </c>
    </row>
    <row r="835" spans="2:65" s="13" customFormat="1" ht="11.25">
      <c r="B835" s="158"/>
      <c r="D835" s="152" t="s">
        <v>368</v>
      </c>
      <c r="E835" s="159" t="s">
        <v>19</v>
      </c>
      <c r="F835" s="160" t="s">
        <v>254</v>
      </c>
      <c r="H835" s="161">
        <v>73.75</v>
      </c>
      <c r="I835" s="162"/>
      <c r="L835" s="158"/>
      <c r="M835" s="163"/>
      <c r="T835" s="164"/>
      <c r="AT835" s="159" t="s">
        <v>368</v>
      </c>
      <c r="AU835" s="159" t="s">
        <v>90</v>
      </c>
      <c r="AV835" s="13" t="s">
        <v>90</v>
      </c>
      <c r="AW835" s="13" t="s">
        <v>36</v>
      </c>
      <c r="AX835" s="13" t="s">
        <v>77</v>
      </c>
      <c r="AY835" s="159" t="s">
        <v>358</v>
      </c>
    </row>
    <row r="836" spans="2:65" s="14" customFormat="1" ht="11.25">
      <c r="B836" s="165"/>
      <c r="D836" s="152" t="s">
        <v>368</v>
      </c>
      <c r="E836" s="166" t="s">
        <v>252</v>
      </c>
      <c r="F836" s="167" t="s">
        <v>371</v>
      </c>
      <c r="H836" s="168">
        <v>73.75</v>
      </c>
      <c r="I836" s="169"/>
      <c r="L836" s="165"/>
      <c r="M836" s="170"/>
      <c r="T836" s="171"/>
      <c r="AT836" s="166" t="s">
        <v>368</v>
      </c>
      <c r="AU836" s="166" t="s">
        <v>90</v>
      </c>
      <c r="AV836" s="14" t="s">
        <v>364</v>
      </c>
      <c r="AW836" s="14" t="s">
        <v>36</v>
      </c>
      <c r="AX836" s="14" t="s">
        <v>84</v>
      </c>
      <c r="AY836" s="166" t="s">
        <v>358</v>
      </c>
    </row>
    <row r="837" spans="2:65" s="13" customFormat="1" ht="11.25">
      <c r="B837" s="158"/>
      <c r="D837" s="152" t="s">
        <v>368</v>
      </c>
      <c r="F837" s="160" t="s">
        <v>1052</v>
      </c>
      <c r="H837" s="161">
        <v>77.438000000000002</v>
      </c>
      <c r="I837" s="162"/>
      <c r="L837" s="158"/>
      <c r="M837" s="163"/>
      <c r="T837" s="164"/>
      <c r="AT837" s="159" t="s">
        <v>368</v>
      </c>
      <c r="AU837" s="159" t="s">
        <v>90</v>
      </c>
      <c r="AV837" s="13" t="s">
        <v>90</v>
      </c>
      <c r="AW837" s="13" t="s">
        <v>4</v>
      </c>
      <c r="AX837" s="13" t="s">
        <v>84</v>
      </c>
      <c r="AY837" s="159" t="s">
        <v>358</v>
      </c>
    </row>
    <row r="838" spans="2:65" s="1" customFormat="1" ht="24.2" customHeight="1">
      <c r="B838" s="33"/>
      <c r="C838" s="179" t="s">
        <v>1053</v>
      </c>
      <c r="D838" s="179" t="s">
        <v>440</v>
      </c>
      <c r="E838" s="180" t="s">
        <v>1054</v>
      </c>
      <c r="F838" s="181" t="s">
        <v>1055</v>
      </c>
      <c r="G838" s="182" t="s">
        <v>235</v>
      </c>
      <c r="H838" s="183">
        <v>75.337999999999994</v>
      </c>
      <c r="I838" s="184"/>
      <c r="J838" s="185">
        <f>ROUND(I838*H838,2)</f>
        <v>0</v>
      </c>
      <c r="K838" s="181" t="s">
        <v>363</v>
      </c>
      <c r="L838" s="186"/>
      <c r="M838" s="187" t="s">
        <v>19</v>
      </c>
      <c r="N838" s="188" t="s">
        <v>49</v>
      </c>
      <c r="P838" s="143">
        <f>O838*H838</f>
        <v>0</v>
      </c>
      <c r="Q838" s="143">
        <v>2.0000000000000001E-4</v>
      </c>
      <c r="R838" s="143">
        <f>Q838*H838</f>
        <v>1.5067599999999999E-2</v>
      </c>
      <c r="S838" s="143">
        <v>0</v>
      </c>
      <c r="T838" s="144">
        <f>S838*H838</f>
        <v>0</v>
      </c>
      <c r="AR838" s="145" t="s">
        <v>406</v>
      </c>
      <c r="AT838" s="145" t="s">
        <v>440</v>
      </c>
      <c r="AU838" s="145" t="s">
        <v>90</v>
      </c>
      <c r="AY838" s="18" t="s">
        <v>358</v>
      </c>
      <c r="BE838" s="146">
        <f>IF(N838="základní",J838,0)</f>
        <v>0</v>
      </c>
      <c r="BF838" s="146">
        <f>IF(N838="snížená",J838,0)</f>
        <v>0</v>
      </c>
      <c r="BG838" s="146">
        <f>IF(N838="zákl. přenesená",J838,0)</f>
        <v>0</v>
      </c>
      <c r="BH838" s="146">
        <f>IF(N838="sníž. přenesená",J838,0)</f>
        <v>0</v>
      </c>
      <c r="BI838" s="146">
        <f>IF(N838="nulová",J838,0)</f>
        <v>0</v>
      </c>
      <c r="BJ838" s="18" t="s">
        <v>90</v>
      </c>
      <c r="BK838" s="146">
        <f>ROUND(I838*H838,2)</f>
        <v>0</v>
      </c>
      <c r="BL838" s="18" t="s">
        <v>364</v>
      </c>
      <c r="BM838" s="145" t="s">
        <v>1056</v>
      </c>
    </row>
    <row r="839" spans="2:65" s="13" customFormat="1" ht="11.25">
      <c r="B839" s="158"/>
      <c r="D839" s="152" t="s">
        <v>368</v>
      </c>
      <c r="E839" s="159" t="s">
        <v>19</v>
      </c>
      <c r="F839" s="160" t="s">
        <v>251</v>
      </c>
      <c r="H839" s="161">
        <v>71.75</v>
      </c>
      <c r="I839" s="162"/>
      <c r="L839" s="158"/>
      <c r="M839" s="163"/>
      <c r="T839" s="164"/>
      <c r="AT839" s="159" t="s">
        <v>368</v>
      </c>
      <c r="AU839" s="159" t="s">
        <v>90</v>
      </c>
      <c r="AV839" s="13" t="s">
        <v>90</v>
      </c>
      <c r="AW839" s="13" t="s">
        <v>36</v>
      </c>
      <c r="AX839" s="13" t="s">
        <v>77</v>
      </c>
      <c r="AY839" s="159" t="s">
        <v>358</v>
      </c>
    </row>
    <row r="840" spans="2:65" s="14" customFormat="1" ht="11.25">
      <c r="B840" s="165"/>
      <c r="D840" s="152" t="s">
        <v>368</v>
      </c>
      <c r="E840" s="166" t="s">
        <v>249</v>
      </c>
      <c r="F840" s="167" t="s">
        <v>371</v>
      </c>
      <c r="H840" s="168">
        <v>71.75</v>
      </c>
      <c r="I840" s="169"/>
      <c r="L840" s="165"/>
      <c r="M840" s="170"/>
      <c r="T840" s="171"/>
      <c r="AT840" s="166" t="s">
        <v>368</v>
      </c>
      <c r="AU840" s="166" t="s">
        <v>90</v>
      </c>
      <c r="AV840" s="14" t="s">
        <v>364</v>
      </c>
      <c r="AW840" s="14" t="s">
        <v>36</v>
      </c>
      <c r="AX840" s="14" t="s">
        <v>84</v>
      </c>
      <c r="AY840" s="166" t="s">
        <v>358</v>
      </c>
    </row>
    <row r="841" spans="2:65" s="13" customFormat="1" ht="11.25">
      <c r="B841" s="158"/>
      <c r="D841" s="152" t="s">
        <v>368</v>
      </c>
      <c r="F841" s="160" t="s">
        <v>1057</v>
      </c>
      <c r="H841" s="161">
        <v>75.337999999999994</v>
      </c>
      <c r="I841" s="162"/>
      <c r="L841" s="158"/>
      <c r="M841" s="163"/>
      <c r="T841" s="164"/>
      <c r="AT841" s="159" t="s">
        <v>368</v>
      </c>
      <c r="AU841" s="159" t="s">
        <v>90</v>
      </c>
      <c r="AV841" s="13" t="s">
        <v>90</v>
      </c>
      <c r="AW841" s="13" t="s">
        <v>4</v>
      </c>
      <c r="AX841" s="13" t="s">
        <v>84</v>
      </c>
      <c r="AY841" s="159" t="s">
        <v>358</v>
      </c>
    </row>
    <row r="842" spans="2:65" s="1" customFormat="1" ht="37.9" customHeight="1">
      <c r="B842" s="33"/>
      <c r="C842" s="134" t="s">
        <v>1058</v>
      </c>
      <c r="D842" s="134" t="s">
        <v>360</v>
      </c>
      <c r="E842" s="135" t="s">
        <v>1059</v>
      </c>
      <c r="F842" s="136" t="s">
        <v>1060</v>
      </c>
      <c r="G842" s="137" t="s">
        <v>195</v>
      </c>
      <c r="H842" s="138">
        <v>891.95399999999995</v>
      </c>
      <c r="I842" s="139"/>
      <c r="J842" s="140">
        <f>ROUND(I842*H842,2)</f>
        <v>0</v>
      </c>
      <c r="K842" s="136" t="s">
        <v>363</v>
      </c>
      <c r="L842" s="33"/>
      <c r="M842" s="141" t="s">
        <v>19</v>
      </c>
      <c r="N842" s="142" t="s">
        <v>49</v>
      </c>
      <c r="P842" s="143">
        <f>O842*H842</f>
        <v>0</v>
      </c>
      <c r="Q842" s="143">
        <v>2.8500000000000001E-3</v>
      </c>
      <c r="R842" s="143">
        <f>Q842*H842</f>
        <v>2.5420688999999999</v>
      </c>
      <c r="S842" s="143">
        <v>0</v>
      </c>
      <c r="T842" s="144">
        <f>S842*H842</f>
        <v>0</v>
      </c>
      <c r="AR842" s="145" t="s">
        <v>364</v>
      </c>
      <c r="AT842" s="145" t="s">
        <v>360</v>
      </c>
      <c r="AU842" s="145" t="s">
        <v>90</v>
      </c>
      <c r="AY842" s="18" t="s">
        <v>358</v>
      </c>
      <c r="BE842" s="146">
        <f>IF(N842="základní",J842,0)</f>
        <v>0</v>
      </c>
      <c r="BF842" s="146">
        <f>IF(N842="snížená",J842,0)</f>
        <v>0</v>
      </c>
      <c r="BG842" s="146">
        <f>IF(N842="zákl. přenesená",J842,0)</f>
        <v>0</v>
      </c>
      <c r="BH842" s="146">
        <f>IF(N842="sníž. přenesená",J842,0)</f>
        <v>0</v>
      </c>
      <c r="BI842" s="146">
        <f>IF(N842="nulová",J842,0)</f>
        <v>0</v>
      </c>
      <c r="BJ842" s="18" t="s">
        <v>90</v>
      </c>
      <c r="BK842" s="146">
        <f>ROUND(I842*H842,2)</f>
        <v>0</v>
      </c>
      <c r="BL842" s="18" t="s">
        <v>364</v>
      </c>
      <c r="BM842" s="145" t="s">
        <v>1061</v>
      </c>
    </row>
    <row r="843" spans="2:65" s="1" customFormat="1" ht="11.25">
      <c r="B843" s="33"/>
      <c r="D843" s="147" t="s">
        <v>366</v>
      </c>
      <c r="F843" s="148" t="s">
        <v>1062</v>
      </c>
      <c r="I843" s="149"/>
      <c r="L843" s="33"/>
      <c r="M843" s="150"/>
      <c r="T843" s="54"/>
      <c r="AT843" s="18" t="s">
        <v>366</v>
      </c>
      <c r="AU843" s="18" t="s">
        <v>90</v>
      </c>
    </row>
    <row r="844" spans="2:65" s="13" customFormat="1" ht="11.25">
      <c r="B844" s="158"/>
      <c r="D844" s="152" t="s">
        <v>368</v>
      </c>
      <c r="E844" s="159" t="s">
        <v>19</v>
      </c>
      <c r="F844" s="160" t="s">
        <v>240</v>
      </c>
      <c r="H844" s="161">
        <v>859.78399999999999</v>
      </c>
      <c r="I844" s="162"/>
      <c r="L844" s="158"/>
      <c r="M844" s="163"/>
      <c r="T844" s="164"/>
      <c r="AT844" s="159" t="s">
        <v>368</v>
      </c>
      <c r="AU844" s="159" t="s">
        <v>90</v>
      </c>
      <c r="AV844" s="13" t="s">
        <v>90</v>
      </c>
      <c r="AW844" s="13" t="s">
        <v>36</v>
      </c>
      <c r="AX844" s="13" t="s">
        <v>77</v>
      </c>
      <c r="AY844" s="159" t="s">
        <v>358</v>
      </c>
    </row>
    <row r="845" spans="2:65" s="13" customFormat="1" ht="11.25">
      <c r="B845" s="158"/>
      <c r="D845" s="152" t="s">
        <v>368</v>
      </c>
      <c r="E845" s="159" t="s">
        <v>19</v>
      </c>
      <c r="F845" s="160" t="s">
        <v>988</v>
      </c>
      <c r="H845" s="161">
        <v>32.17</v>
      </c>
      <c r="I845" s="162"/>
      <c r="L845" s="158"/>
      <c r="M845" s="163"/>
      <c r="T845" s="164"/>
      <c r="AT845" s="159" t="s">
        <v>368</v>
      </c>
      <c r="AU845" s="159" t="s">
        <v>90</v>
      </c>
      <c r="AV845" s="13" t="s">
        <v>90</v>
      </c>
      <c r="AW845" s="13" t="s">
        <v>36</v>
      </c>
      <c r="AX845" s="13" t="s">
        <v>77</v>
      </c>
      <c r="AY845" s="159" t="s">
        <v>358</v>
      </c>
    </row>
    <row r="846" spans="2:65" s="14" customFormat="1" ht="11.25">
      <c r="B846" s="165"/>
      <c r="D846" s="152" t="s">
        <v>368</v>
      </c>
      <c r="E846" s="166" t="s">
        <v>19</v>
      </c>
      <c r="F846" s="167" t="s">
        <v>371</v>
      </c>
      <c r="H846" s="168">
        <v>891.95399999999995</v>
      </c>
      <c r="I846" s="169"/>
      <c r="L846" s="165"/>
      <c r="M846" s="170"/>
      <c r="T846" s="171"/>
      <c r="AT846" s="166" t="s">
        <v>368</v>
      </c>
      <c r="AU846" s="166" t="s">
        <v>90</v>
      </c>
      <c r="AV846" s="14" t="s">
        <v>364</v>
      </c>
      <c r="AW846" s="14" t="s">
        <v>36</v>
      </c>
      <c r="AX846" s="14" t="s">
        <v>84</v>
      </c>
      <c r="AY846" s="166" t="s">
        <v>358</v>
      </c>
    </row>
    <row r="847" spans="2:65" s="1" customFormat="1" ht="37.9" customHeight="1">
      <c r="B847" s="33"/>
      <c r="C847" s="134" t="s">
        <v>1063</v>
      </c>
      <c r="D847" s="134" t="s">
        <v>360</v>
      </c>
      <c r="E847" s="135" t="s">
        <v>1064</v>
      </c>
      <c r="F847" s="136" t="s">
        <v>1065</v>
      </c>
      <c r="G847" s="137" t="s">
        <v>195</v>
      </c>
      <c r="H847" s="138">
        <v>117.95</v>
      </c>
      <c r="I847" s="139"/>
      <c r="J847" s="140">
        <f>ROUND(I847*H847,2)</f>
        <v>0</v>
      </c>
      <c r="K847" s="136" t="s">
        <v>363</v>
      </c>
      <c r="L847" s="33"/>
      <c r="M847" s="141" t="s">
        <v>19</v>
      </c>
      <c r="N847" s="142" t="s">
        <v>49</v>
      </c>
      <c r="P847" s="143">
        <f>O847*H847</f>
        <v>0</v>
      </c>
      <c r="Q847" s="143">
        <v>0</v>
      </c>
      <c r="R847" s="143">
        <f>Q847*H847</f>
        <v>0</v>
      </c>
      <c r="S847" s="143">
        <v>1.0000000000000001E-5</v>
      </c>
      <c r="T847" s="144">
        <f>S847*H847</f>
        <v>1.1795000000000002E-3</v>
      </c>
      <c r="AR847" s="145" t="s">
        <v>364</v>
      </c>
      <c r="AT847" s="145" t="s">
        <v>360</v>
      </c>
      <c r="AU847" s="145" t="s">
        <v>90</v>
      </c>
      <c r="AY847" s="18" t="s">
        <v>358</v>
      </c>
      <c r="BE847" s="146">
        <f>IF(N847="základní",J847,0)</f>
        <v>0</v>
      </c>
      <c r="BF847" s="146">
        <f>IF(N847="snížená",J847,0)</f>
        <v>0</v>
      </c>
      <c r="BG847" s="146">
        <f>IF(N847="zákl. přenesená",J847,0)</f>
        <v>0</v>
      </c>
      <c r="BH847" s="146">
        <f>IF(N847="sníž. přenesená",J847,0)</f>
        <v>0</v>
      </c>
      <c r="BI847" s="146">
        <f>IF(N847="nulová",J847,0)</f>
        <v>0</v>
      </c>
      <c r="BJ847" s="18" t="s">
        <v>90</v>
      </c>
      <c r="BK847" s="146">
        <f>ROUND(I847*H847,2)</f>
        <v>0</v>
      </c>
      <c r="BL847" s="18" t="s">
        <v>364</v>
      </c>
      <c r="BM847" s="145" t="s">
        <v>1066</v>
      </c>
    </row>
    <row r="848" spans="2:65" s="1" customFormat="1" ht="11.25">
      <c r="B848" s="33"/>
      <c r="D848" s="147" t="s">
        <v>366</v>
      </c>
      <c r="F848" s="148" t="s">
        <v>1067</v>
      </c>
      <c r="I848" s="149"/>
      <c r="L848" s="33"/>
      <c r="M848" s="150"/>
      <c r="T848" s="54"/>
      <c r="AT848" s="18" t="s">
        <v>366</v>
      </c>
      <c r="AU848" s="18" t="s">
        <v>90</v>
      </c>
    </row>
    <row r="849" spans="2:65" s="1" customFormat="1" ht="37.9" customHeight="1">
      <c r="B849" s="33"/>
      <c r="C849" s="134" t="s">
        <v>1068</v>
      </c>
      <c r="D849" s="134" t="s">
        <v>360</v>
      </c>
      <c r="E849" s="135" t="s">
        <v>1069</v>
      </c>
      <c r="F849" s="136" t="s">
        <v>1070</v>
      </c>
      <c r="G849" s="137" t="s">
        <v>235</v>
      </c>
      <c r="H849" s="138">
        <v>176.6</v>
      </c>
      <c r="I849" s="139"/>
      <c r="J849" s="140">
        <f>ROUND(I849*H849,2)</f>
        <v>0</v>
      </c>
      <c r="K849" s="136" t="s">
        <v>363</v>
      </c>
      <c r="L849" s="33"/>
      <c r="M849" s="141" t="s">
        <v>19</v>
      </c>
      <c r="N849" s="142" t="s">
        <v>49</v>
      </c>
      <c r="P849" s="143">
        <f>O849*H849</f>
        <v>0</v>
      </c>
      <c r="Q849" s="143">
        <v>0</v>
      </c>
      <c r="R849" s="143">
        <f>Q849*H849</f>
        <v>0</v>
      </c>
      <c r="S849" s="143">
        <v>0</v>
      </c>
      <c r="T849" s="144">
        <f>S849*H849</f>
        <v>0</v>
      </c>
      <c r="AR849" s="145" t="s">
        <v>364</v>
      </c>
      <c r="AT849" s="145" t="s">
        <v>360</v>
      </c>
      <c r="AU849" s="145" t="s">
        <v>90</v>
      </c>
      <c r="AY849" s="18" t="s">
        <v>358</v>
      </c>
      <c r="BE849" s="146">
        <f>IF(N849="základní",J849,0)</f>
        <v>0</v>
      </c>
      <c r="BF849" s="146">
        <f>IF(N849="snížená",J849,0)</f>
        <v>0</v>
      </c>
      <c r="BG849" s="146">
        <f>IF(N849="zákl. přenesená",J849,0)</f>
        <v>0</v>
      </c>
      <c r="BH849" s="146">
        <f>IF(N849="sníž. přenesená",J849,0)</f>
        <v>0</v>
      </c>
      <c r="BI849" s="146">
        <f>IF(N849="nulová",J849,0)</f>
        <v>0</v>
      </c>
      <c r="BJ849" s="18" t="s">
        <v>90</v>
      </c>
      <c r="BK849" s="146">
        <f>ROUND(I849*H849,2)</f>
        <v>0</v>
      </c>
      <c r="BL849" s="18" t="s">
        <v>364</v>
      </c>
      <c r="BM849" s="145" t="s">
        <v>1071</v>
      </c>
    </row>
    <row r="850" spans="2:65" s="1" customFormat="1" ht="11.25">
      <c r="B850" s="33"/>
      <c r="D850" s="147" t="s">
        <v>366</v>
      </c>
      <c r="F850" s="148" t="s">
        <v>1072</v>
      </c>
      <c r="I850" s="149"/>
      <c r="L850" s="33"/>
      <c r="M850" s="150"/>
      <c r="T850" s="54"/>
      <c r="AT850" s="18" t="s">
        <v>366</v>
      </c>
      <c r="AU850" s="18" t="s">
        <v>90</v>
      </c>
    </row>
    <row r="851" spans="2:65" s="13" customFormat="1" ht="11.25">
      <c r="B851" s="158"/>
      <c r="D851" s="152" t="s">
        <v>368</v>
      </c>
      <c r="E851" s="159" t="s">
        <v>19</v>
      </c>
      <c r="F851" s="160" t="s">
        <v>1043</v>
      </c>
      <c r="H851" s="161">
        <v>176.6</v>
      </c>
      <c r="I851" s="162"/>
      <c r="L851" s="158"/>
      <c r="M851" s="163"/>
      <c r="T851" s="164"/>
      <c r="AT851" s="159" t="s">
        <v>368</v>
      </c>
      <c r="AU851" s="159" t="s">
        <v>90</v>
      </c>
      <c r="AV851" s="13" t="s">
        <v>90</v>
      </c>
      <c r="AW851" s="13" t="s">
        <v>36</v>
      </c>
      <c r="AX851" s="13" t="s">
        <v>77</v>
      </c>
      <c r="AY851" s="159" t="s">
        <v>358</v>
      </c>
    </row>
    <row r="852" spans="2:65" s="14" customFormat="1" ht="11.25">
      <c r="B852" s="165"/>
      <c r="D852" s="152" t="s">
        <v>368</v>
      </c>
      <c r="E852" s="166" t="s">
        <v>19</v>
      </c>
      <c r="F852" s="167" t="s">
        <v>371</v>
      </c>
      <c r="H852" s="168">
        <v>176.6</v>
      </c>
      <c r="I852" s="169"/>
      <c r="L852" s="165"/>
      <c r="M852" s="170"/>
      <c r="T852" s="171"/>
      <c r="AT852" s="166" t="s">
        <v>368</v>
      </c>
      <c r="AU852" s="166" t="s">
        <v>90</v>
      </c>
      <c r="AV852" s="14" t="s">
        <v>364</v>
      </c>
      <c r="AW852" s="14" t="s">
        <v>36</v>
      </c>
      <c r="AX852" s="14" t="s">
        <v>84</v>
      </c>
      <c r="AY852" s="166" t="s">
        <v>358</v>
      </c>
    </row>
    <row r="853" spans="2:65" s="1" customFormat="1" ht="24.2" customHeight="1">
      <c r="B853" s="33"/>
      <c r="C853" s="134" t="s">
        <v>1073</v>
      </c>
      <c r="D853" s="134" t="s">
        <v>360</v>
      </c>
      <c r="E853" s="135" t="s">
        <v>1074</v>
      </c>
      <c r="F853" s="136" t="s">
        <v>1075</v>
      </c>
      <c r="G853" s="137" t="s">
        <v>195</v>
      </c>
      <c r="H853" s="138">
        <v>376.15800000000002</v>
      </c>
      <c r="I853" s="139"/>
      <c r="J853" s="140">
        <f>ROUND(I853*H853,2)</f>
        <v>0</v>
      </c>
      <c r="K853" s="136" t="s">
        <v>19</v>
      </c>
      <c r="L853" s="33"/>
      <c r="M853" s="141" t="s">
        <v>19</v>
      </c>
      <c r="N853" s="142" t="s">
        <v>49</v>
      </c>
      <c r="P853" s="143">
        <f>O853*H853</f>
        <v>0</v>
      </c>
      <c r="Q853" s="143">
        <v>0</v>
      </c>
      <c r="R853" s="143">
        <f>Q853*H853</f>
        <v>0</v>
      </c>
      <c r="S853" s="143">
        <v>0</v>
      </c>
      <c r="T853" s="144">
        <f>S853*H853</f>
        <v>0</v>
      </c>
      <c r="AR853" s="145" t="s">
        <v>364</v>
      </c>
      <c r="AT853" s="145" t="s">
        <v>360</v>
      </c>
      <c r="AU853" s="145" t="s">
        <v>90</v>
      </c>
      <c r="AY853" s="18" t="s">
        <v>358</v>
      </c>
      <c r="BE853" s="146">
        <f>IF(N853="základní",J853,0)</f>
        <v>0</v>
      </c>
      <c r="BF853" s="146">
        <f>IF(N853="snížená",J853,0)</f>
        <v>0</v>
      </c>
      <c r="BG853" s="146">
        <f>IF(N853="zákl. přenesená",J853,0)</f>
        <v>0</v>
      </c>
      <c r="BH853" s="146">
        <f>IF(N853="sníž. přenesená",J853,0)</f>
        <v>0</v>
      </c>
      <c r="BI853" s="146">
        <f>IF(N853="nulová",J853,0)</f>
        <v>0</v>
      </c>
      <c r="BJ853" s="18" t="s">
        <v>90</v>
      </c>
      <c r="BK853" s="146">
        <f>ROUND(I853*H853,2)</f>
        <v>0</v>
      </c>
      <c r="BL853" s="18" t="s">
        <v>364</v>
      </c>
      <c r="BM853" s="145" t="s">
        <v>1076</v>
      </c>
    </row>
    <row r="854" spans="2:65" s="12" customFormat="1" ht="11.25">
      <c r="B854" s="151"/>
      <c r="D854" s="152" t="s">
        <v>368</v>
      </c>
      <c r="E854" s="153" t="s">
        <v>19</v>
      </c>
      <c r="F854" s="154" t="s">
        <v>485</v>
      </c>
      <c r="H854" s="153" t="s">
        <v>19</v>
      </c>
      <c r="I854" s="155"/>
      <c r="L854" s="151"/>
      <c r="M854" s="156"/>
      <c r="T854" s="157"/>
      <c r="AT854" s="153" t="s">
        <v>368</v>
      </c>
      <c r="AU854" s="153" t="s">
        <v>90</v>
      </c>
      <c r="AV854" s="12" t="s">
        <v>84</v>
      </c>
      <c r="AW854" s="12" t="s">
        <v>36</v>
      </c>
      <c r="AX854" s="12" t="s">
        <v>77</v>
      </c>
      <c r="AY854" s="153" t="s">
        <v>358</v>
      </c>
    </row>
    <row r="855" spans="2:65" s="12" customFormat="1" ht="11.25">
      <c r="B855" s="151"/>
      <c r="D855" s="152" t="s">
        <v>368</v>
      </c>
      <c r="E855" s="153" t="s">
        <v>19</v>
      </c>
      <c r="F855" s="154" t="s">
        <v>380</v>
      </c>
      <c r="H855" s="153" t="s">
        <v>19</v>
      </c>
      <c r="I855" s="155"/>
      <c r="L855" s="151"/>
      <c r="M855" s="156"/>
      <c r="T855" s="157"/>
      <c r="AT855" s="153" t="s">
        <v>368</v>
      </c>
      <c r="AU855" s="153" t="s">
        <v>90</v>
      </c>
      <c r="AV855" s="12" t="s">
        <v>84</v>
      </c>
      <c r="AW855" s="12" t="s">
        <v>36</v>
      </c>
      <c r="AX855" s="12" t="s">
        <v>77</v>
      </c>
      <c r="AY855" s="153" t="s">
        <v>358</v>
      </c>
    </row>
    <row r="856" spans="2:65" s="12" customFormat="1" ht="11.25">
      <c r="B856" s="151"/>
      <c r="D856" s="152" t="s">
        <v>368</v>
      </c>
      <c r="E856" s="153" t="s">
        <v>19</v>
      </c>
      <c r="F856" s="154" t="s">
        <v>952</v>
      </c>
      <c r="H856" s="153" t="s">
        <v>19</v>
      </c>
      <c r="I856" s="155"/>
      <c r="L856" s="151"/>
      <c r="M856" s="156"/>
      <c r="T856" s="157"/>
      <c r="AT856" s="153" t="s">
        <v>368</v>
      </c>
      <c r="AU856" s="153" t="s">
        <v>90</v>
      </c>
      <c r="AV856" s="12" t="s">
        <v>84</v>
      </c>
      <c r="AW856" s="12" t="s">
        <v>36</v>
      </c>
      <c r="AX856" s="12" t="s">
        <v>77</v>
      </c>
      <c r="AY856" s="153" t="s">
        <v>358</v>
      </c>
    </row>
    <row r="857" spans="2:65" s="12" customFormat="1" ht="11.25">
      <c r="B857" s="151"/>
      <c r="D857" s="152" t="s">
        <v>368</v>
      </c>
      <c r="E857" s="153" t="s">
        <v>19</v>
      </c>
      <c r="F857" s="154" t="s">
        <v>953</v>
      </c>
      <c r="H857" s="153" t="s">
        <v>19</v>
      </c>
      <c r="I857" s="155"/>
      <c r="L857" s="151"/>
      <c r="M857" s="156"/>
      <c r="T857" s="157"/>
      <c r="AT857" s="153" t="s">
        <v>368</v>
      </c>
      <c r="AU857" s="153" t="s">
        <v>90</v>
      </c>
      <c r="AV857" s="12" t="s">
        <v>84</v>
      </c>
      <c r="AW857" s="12" t="s">
        <v>36</v>
      </c>
      <c r="AX857" s="12" t="s">
        <v>77</v>
      </c>
      <c r="AY857" s="153" t="s">
        <v>358</v>
      </c>
    </row>
    <row r="858" spans="2:65" s="13" customFormat="1" ht="11.25">
      <c r="B858" s="158"/>
      <c r="D858" s="152" t="s">
        <v>368</v>
      </c>
      <c r="E858" s="159" t="s">
        <v>19</v>
      </c>
      <c r="F858" s="160" t="s">
        <v>1077</v>
      </c>
      <c r="H858" s="161">
        <v>376.15800000000002</v>
      </c>
      <c r="I858" s="162"/>
      <c r="L858" s="158"/>
      <c r="M858" s="163"/>
      <c r="T858" s="164"/>
      <c r="AT858" s="159" t="s">
        <v>368</v>
      </c>
      <c r="AU858" s="159" t="s">
        <v>90</v>
      </c>
      <c r="AV858" s="13" t="s">
        <v>90</v>
      </c>
      <c r="AW858" s="13" t="s">
        <v>36</v>
      </c>
      <c r="AX858" s="13" t="s">
        <v>77</v>
      </c>
      <c r="AY858" s="159" t="s">
        <v>358</v>
      </c>
    </row>
    <row r="859" spans="2:65" s="14" customFormat="1" ht="11.25">
      <c r="B859" s="165"/>
      <c r="D859" s="152" t="s">
        <v>368</v>
      </c>
      <c r="E859" s="166" t="s">
        <v>19</v>
      </c>
      <c r="F859" s="167" t="s">
        <v>371</v>
      </c>
      <c r="H859" s="168">
        <v>376.15800000000002</v>
      </c>
      <c r="I859" s="169"/>
      <c r="L859" s="165"/>
      <c r="M859" s="170"/>
      <c r="T859" s="171"/>
      <c r="AT859" s="166" t="s">
        <v>368</v>
      </c>
      <c r="AU859" s="166" t="s">
        <v>90</v>
      </c>
      <c r="AV859" s="14" t="s">
        <v>364</v>
      </c>
      <c r="AW859" s="14" t="s">
        <v>36</v>
      </c>
      <c r="AX859" s="14" t="s">
        <v>84</v>
      </c>
      <c r="AY859" s="166" t="s">
        <v>358</v>
      </c>
    </row>
    <row r="860" spans="2:65" s="1" customFormat="1" ht="37.9" customHeight="1">
      <c r="B860" s="33"/>
      <c r="C860" s="134" t="s">
        <v>1078</v>
      </c>
      <c r="D860" s="134" t="s">
        <v>360</v>
      </c>
      <c r="E860" s="135" t="s">
        <v>1079</v>
      </c>
      <c r="F860" s="136" t="s">
        <v>1080</v>
      </c>
      <c r="G860" s="137" t="s">
        <v>195</v>
      </c>
      <c r="H860" s="138">
        <v>26.49</v>
      </c>
      <c r="I860" s="139"/>
      <c r="J860" s="140">
        <f>ROUND(I860*H860,2)</f>
        <v>0</v>
      </c>
      <c r="K860" s="136" t="s">
        <v>363</v>
      </c>
      <c r="L860" s="33"/>
      <c r="M860" s="141" t="s">
        <v>19</v>
      </c>
      <c r="N860" s="142" t="s">
        <v>49</v>
      </c>
      <c r="P860" s="143">
        <f>O860*H860</f>
        <v>0</v>
      </c>
      <c r="Q860" s="143">
        <v>0</v>
      </c>
      <c r="R860" s="143">
        <f>Q860*H860</f>
        <v>0</v>
      </c>
      <c r="S860" s="143">
        <v>0</v>
      </c>
      <c r="T860" s="144">
        <f>S860*H860</f>
        <v>0</v>
      </c>
      <c r="AR860" s="145" t="s">
        <v>364</v>
      </c>
      <c r="AT860" s="145" t="s">
        <v>360</v>
      </c>
      <c r="AU860" s="145" t="s">
        <v>90</v>
      </c>
      <c r="AY860" s="18" t="s">
        <v>358</v>
      </c>
      <c r="BE860" s="146">
        <f>IF(N860="základní",J860,0)</f>
        <v>0</v>
      </c>
      <c r="BF860" s="146">
        <f>IF(N860="snížená",J860,0)</f>
        <v>0</v>
      </c>
      <c r="BG860" s="146">
        <f>IF(N860="zákl. přenesená",J860,0)</f>
        <v>0</v>
      </c>
      <c r="BH860" s="146">
        <f>IF(N860="sníž. přenesená",J860,0)</f>
        <v>0</v>
      </c>
      <c r="BI860" s="146">
        <f>IF(N860="nulová",J860,0)</f>
        <v>0</v>
      </c>
      <c r="BJ860" s="18" t="s">
        <v>90</v>
      </c>
      <c r="BK860" s="146">
        <f>ROUND(I860*H860,2)</f>
        <v>0</v>
      </c>
      <c r="BL860" s="18" t="s">
        <v>364</v>
      </c>
      <c r="BM860" s="145" t="s">
        <v>1081</v>
      </c>
    </row>
    <row r="861" spans="2:65" s="1" customFormat="1" ht="11.25">
      <c r="B861" s="33"/>
      <c r="D861" s="147" t="s">
        <v>366</v>
      </c>
      <c r="F861" s="148" t="s">
        <v>1082</v>
      </c>
      <c r="I861" s="149"/>
      <c r="L861" s="33"/>
      <c r="M861" s="150"/>
      <c r="T861" s="54"/>
      <c r="AT861" s="18" t="s">
        <v>366</v>
      </c>
      <c r="AU861" s="18" t="s">
        <v>90</v>
      </c>
    </row>
    <row r="862" spans="2:65" s="12" customFormat="1" ht="11.25">
      <c r="B862" s="151"/>
      <c r="D862" s="152" t="s">
        <v>368</v>
      </c>
      <c r="E862" s="153" t="s">
        <v>19</v>
      </c>
      <c r="F862" s="154" t="s">
        <v>485</v>
      </c>
      <c r="H862" s="153" t="s">
        <v>19</v>
      </c>
      <c r="I862" s="155"/>
      <c r="L862" s="151"/>
      <c r="M862" s="156"/>
      <c r="T862" s="157"/>
      <c r="AT862" s="153" t="s">
        <v>368</v>
      </c>
      <c r="AU862" s="153" t="s">
        <v>90</v>
      </c>
      <c r="AV862" s="12" t="s">
        <v>84</v>
      </c>
      <c r="AW862" s="12" t="s">
        <v>36</v>
      </c>
      <c r="AX862" s="12" t="s">
        <v>77</v>
      </c>
      <c r="AY862" s="153" t="s">
        <v>358</v>
      </c>
    </row>
    <row r="863" spans="2:65" s="12" customFormat="1" ht="11.25">
      <c r="B863" s="151"/>
      <c r="D863" s="152" t="s">
        <v>368</v>
      </c>
      <c r="E863" s="153" t="s">
        <v>19</v>
      </c>
      <c r="F863" s="154" t="s">
        <v>380</v>
      </c>
      <c r="H863" s="153" t="s">
        <v>19</v>
      </c>
      <c r="I863" s="155"/>
      <c r="L863" s="151"/>
      <c r="M863" s="156"/>
      <c r="T863" s="157"/>
      <c r="AT863" s="153" t="s">
        <v>368</v>
      </c>
      <c r="AU863" s="153" t="s">
        <v>90</v>
      </c>
      <c r="AV863" s="12" t="s">
        <v>84</v>
      </c>
      <c r="AW863" s="12" t="s">
        <v>36</v>
      </c>
      <c r="AX863" s="12" t="s">
        <v>77</v>
      </c>
      <c r="AY863" s="153" t="s">
        <v>358</v>
      </c>
    </row>
    <row r="864" spans="2:65" s="12" customFormat="1" ht="11.25">
      <c r="B864" s="151"/>
      <c r="D864" s="152" t="s">
        <v>368</v>
      </c>
      <c r="E864" s="153" t="s">
        <v>19</v>
      </c>
      <c r="F864" s="154" t="s">
        <v>952</v>
      </c>
      <c r="H864" s="153" t="s">
        <v>19</v>
      </c>
      <c r="I864" s="155"/>
      <c r="L864" s="151"/>
      <c r="M864" s="156"/>
      <c r="T864" s="157"/>
      <c r="AT864" s="153" t="s">
        <v>368</v>
      </c>
      <c r="AU864" s="153" t="s">
        <v>90</v>
      </c>
      <c r="AV864" s="12" t="s">
        <v>84</v>
      </c>
      <c r="AW864" s="12" t="s">
        <v>36</v>
      </c>
      <c r="AX864" s="12" t="s">
        <v>77</v>
      </c>
      <c r="AY864" s="153" t="s">
        <v>358</v>
      </c>
    </row>
    <row r="865" spans="2:65" s="12" customFormat="1" ht="11.25">
      <c r="B865" s="151"/>
      <c r="D865" s="152" t="s">
        <v>368</v>
      </c>
      <c r="E865" s="153" t="s">
        <v>19</v>
      </c>
      <c r="F865" s="154" t="s">
        <v>953</v>
      </c>
      <c r="H865" s="153" t="s">
        <v>19</v>
      </c>
      <c r="I865" s="155"/>
      <c r="L865" s="151"/>
      <c r="M865" s="156"/>
      <c r="T865" s="157"/>
      <c r="AT865" s="153" t="s">
        <v>368</v>
      </c>
      <c r="AU865" s="153" t="s">
        <v>90</v>
      </c>
      <c r="AV865" s="12" t="s">
        <v>84</v>
      </c>
      <c r="AW865" s="12" t="s">
        <v>36</v>
      </c>
      <c r="AX865" s="12" t="s">
        <v>77</v>
      </c>
      <c r="AY865" s="153" t="s">
        <v>358</v>
      </c>
    </row>
    <row r="866" spans="2:65" s="13" customFormat="1" ht="11.25">
      <c r="B866" s="158"/>
      <c r="D866" s="152" t="s">
        <v>368</v>
      </c>
      <c r="E866" s="159" t="s">
        <v>19</v>
      </c>
      <c r="F866" s="160" t="s">
        <v>994</v>
      </c>
      <c r="H866" s="161">
        <v>26.49</v>
      </c>
      <c r="I866" s="162"/>
      <c r="L866" s="158"/>
      <c r="M866" s="163"/>
      <c r="T866" s="164"/>
      <c r="AT866" s="159" t="s">
        <v>368</v>
      </c>
      <c r="AU866" s="159" t="s">
        <v>90</v>
      </c>
      <c r="AV866" s="13" t="s">
        <v>90</v>
      </c>
      <c r="AW866" s="13" t="s">
        <v>36</v>
      </c>
      <c r="AX866" s="13" t="s">
        <v>77</v>
      </c>
      <c r="AY866" s="159" t="s">
        <v>358</v>
      </c>
    </row>
    <row r="867" spans="2:65" s="14" customFormat="1" ht="11.25">
      <c r="B867" s="165"/>
      <c r="D867" s="152" t="s">
        <v>368</v>
      </c>
      <c r="E867" s="166" t="s">
        <v>19</v>
      </c>
      <c r="F867" s="167" t="s">
        <v>371</v>
      </c>
      <c r="H867" s="168">
        <v>26.49</v>
      </c>
      <c r="I867" s="169"/>
      <c r="L867" s="165"/>
      <c r="M867" s="170"/>
      <c r="T867" s="171"/>
      <c r="AT867" s="166" t="s">
        <v>368</v>
      </c>
      <c r="AU867" s="166" t="s">
        <v>90</v>
      </c>
      <c r="AV867" s="14" t="s">
        <v>364</v>
      </c>
      <c r="AW867" s="14" t="s">
        <v>36</v>
      </c>
      <c r="AX867" s="14" t="s">
        <v>84</v>
      </c>
      <c r="AY867" s="166" t="s">
        <v>358</v>
      </c>
    </row>
    <row r="868" spans="2:65" s="1" customFormat="1" ht="33" customHeight="1">
      <c r="B868" s="33"/>
      <c r="C868" s="134" t="s">
        <v>1083</v>
      </c>
      <c r="D868" s="134" t="s">
        <v>360</v>
      </c>
      <c r="E868" s="135" t="s">
        <v>1084</v>
      </c>
      <c r="F868" s="136" t="s">
        <v>1085</v>
      </c>
      <c r="G868" s="137" t="s">
        <v>209</v>
      </c>
      <c r="H868" s="138">
        <v>2.8969999999999998</v>
      </c>
      <c r="I868" s="139"/>
      <c r="J868" s="140">
        <f>ROUND(I868*H868,2)</f>
        <v>0</v>
      </c>
      <c r="K868" s="136" t="s">
        <v>363</v>
      </c>
      <c r="L868" s="33"/>
      <c r="M868" s="141" t="s">
        <v>19</v>
      </c>
      <c r="N868" s="142" t="s">
        <v>49</v>
      </c>
      <c r="P868" s="143">
        <f>O868*H868</f>
        <v>0</v>
      </c>
      <c r="Q868" s="143">
        <v>2.5018699999999998</v>
      </c>
      <c r="R868" s="143">
        <f>Q868*H868</f>
        <v>7.2479173899999987</v>
      </c>
      <c r="S868" s="143">
        <v>0</v>
      </c>
      <c r="T868" s="144">
        <f>S868*H868</f>
        <v>0</v>
      </c>
      <c r="AR868" s="145" t="s">
        <v>364</v>
      </c>
      <c r="AT868" s="145" t="s">
        <v>360</v>
      </c>
      <c r="AU868" s="145" t="s">
        <v>90</v>
      </c>
      <c r="AY868" s="18" t="s">
        <v>358</v>
      </c>
      <c r="BE868" s="146">
        <f>IF(N868="základní",J868,0)</f>
        <v>0</v>
      </c>
      <c r="BF868" s="146">
        <f>IF(N868="snížená",J868,0)</f>
        <v>0</v>
      </c>
      <c r="BG868" s="146">
        <f>IF(N868="zákl. přenesená",J868,0)</f>
        <v>0</v>
      </c>
      <c r="BH868" s="146">
        <f>IF(N868="sníž. přenesená",J868,0)</f>
        <v>0</v>
      </c>
      <c r="BI868" s="146">
        <f>IF(N868="nulová",J868,0)</f>
        <v>0</v>
      </c>
      <c r="BJ868" s="18" t="s">
        <v>90</v>
      </c>
      <c r="BK868" s="146">
        <f>ROUND(I868*H868,2)</f>
        <v>0</v>
      </c>
      <c r="BL868" s="18" t="s">
        <v>364</v>
      </c>
      <c r="BM868" s="145" t="s">
        <v>1086</v>
      </c>
    </row>
    <row r="869" spans="2:65" s="1" customFormat="1" ht="11.25">
      <c r="B869" s="33"/>
      <c r="D869" s="147" t="s">
        <v>366</v>
      </c>
      <c r="F869" s="148" t="s">
        <v>1087</v>
      </c>
      <c r="I869" s="149"/>
      <c r="L869" s="33"/>
      <c r="M869" s="150"/>
      <c r="T869" s="54"/>
      <c r="AT869" s="18" t="s">
        <v>366</v>
      </c>
      <c r="AU869" s="18" t="s">
        <v>90</v>
      </c>
    </row>
    <row r="870" spans="2:65" s="13" customFormat="1" ht="11.25">
      <c r="B870" s="158"/>
      <c r="D870" s="152" t="s">
        <v>368</v>
      </c>
      <c r="E870" s="159" t="s">
        <v>19</v>
      </c>
      <c r="F870" s="160" t="s">
        <v>1088</v>
      </c>
      <c r="H870" s="161">
        <v>0.34300000000000003</v>
      </c>
      <c r="I870" s="162"/>
      <c r="L870" s="158"/>
      <c r="M870" s="163"/>
      <c r="T870" s="164"/>
      <c r="AT870" s="159" t="s">
        <v>368</v>
      </c>
      <c r="AU870" s="159" t="s">
        <v>90</v>
      </c>
      <c r="AV870" s="13" t="s">
        <v>90</v>
      </c>
      <c r="AW870" s="13" t="s">
        <v>36</v>
      </c>
      <c r="AX870" s="13" t="s">
        <v>77</v>
      </c>
      <c r="AY870" s="159" t="s">
        <v>358</v>
      </c>
    </row>
    <row r="871" spans="2:65" s="13" customFormat="1" ht="11.25">
      <c r="B871" s="158"/>
      <c r="D871" s="152" t="s">
        <v>368</v>
      </c>
      <c r="E871" s="159" t="s">
        <v>19</v>
      </c>
      <c r="F871" s="160" t="s">
        <v>1089</v>
      </c>
      <c r="H871" s="161">
        <v>2.5539999999999998</v>
      </c>
      <c r="I871" s="162"/>
      <c r="L871" s="158"/>
      <c r="M871" s="163"/>
      <c r="T871" s="164"/>
      <c r="AT871" s="159" t="s">
        <v>368</v>
      </c>
      <c r="AU871" s="159" t="s">
        <v>90</v>
      </c>
      <c r="AV871" s="13" t="s">
        <v>90</v>
      </c>
      <c r="AW871" s="13" t="s">
        <v>36</v>
      </c>
      <c r="AX871" s="13" t="s">
        <v>77</v>
      </c>
      <c r="AY871" s="159" t="s">
        <v>358</v>
      </c>
    </row>
    <row r="872" spans="2:65" s="14" customFormat="1" ht="11.25">
      <c r="B872" s="165"/>
      <c r="D872" s="152" t="s">
        <v>368</v>
      </c>
      <c r="E872" s="166" t="s">
        <v>19</v>
      </c>
      <c r="F872" s="167" t="s">
        <v>371</v>
      </c>
      <c r="H872" s="168">
        <v>2.8969999999999998</v>
      </c>
      <c r="I872" s="169"/>
      <c r="L872" s="165"/>
      <c r="M872" s="170"/>
      <c r="T872" s="171"/>
      <c r="AT872" s="166" t="s">
        <v>368</v>
      </c>
      <c r="AU872" s="166" t="s">
        <v>90</v>
      </c>
      <c r="AV872" s="14" t="s">
        <v>364</v>
      </c>
      <c r="AW872" s="14" t="s">
        <v>36</v>
      </c>
      <c r="AX872" s="14" t="s">
        <v>84</v>
      </c>
      <c r="AY872" s="166" t="s">
        <v>358</v>
      </c>
    </row>
    <row r="873" spans="2:65" s="1" customFormat="1" ht="33" customHeight="1">
      <c r="B873" s="33"/>
      <c r="C873" s="134" t="s">
        <v>1090</v>
      </c>
      <c r="D873" s="134" t="s">
        <v>360</v>
      </c>
      <c r="E873" s="135" t="s">
        <v>1091</v>
      </c>
      <c r="F873" s="136" t="s">
        <v>1092</v>
      </c>
      <c r="G873" s="137" t="s">
        <v>209</v>
      </c>
      <c r="H873" s="138">
        <v>2.8969999999999998</v>
      </c>
      <c r="I873" s="139"/>
      <c r="J873" s="140">
        <f>ROUND(I873*H873,2)</f>
        <v>0</v>
      </c>
      <c r="K873" s="136" t="s">
        <v>363</v>
      </c>
      <c r="L873" s="33"/>
      <c r="M873" s="141" t="s">
        <v>19</v>
      </c>
      <c r="N873" s="142" t="s">
        <v>49</v>
      </c>
      <c r="P873" s="143">
        <f>O873*H873</f>
        <v>0</v>
      </c>
      <c r="Q873" s="143">
        <v>0</v>
      </c>
      <c r="R873" s="143">
        <f>Q873*H873</f>
        <v>0</v>
      </c>
      <c r="S873" s="143">
        <v>0</v>
      </c>
      <c r="T873" s="144">
        <f>S873*H873</f>
        <v>0</v>
      </c>
      <c r="AR873" s="145" t="s">
        <v>364</v>
      </c>
      <c r="AT873" s="145" t="s">
        <v>360</v>
      </c>
      <c r="AU873" s="145" t="s">
        <v>90</v>
      </c>
      <c r="AY873" s="18" t="s">
        <v>358</v>
      </c>
      <c r="BE873" s="146">
        <f>IF(N873="základní",J873,0)</f>
        <v>0</v>
      </c>
      <c r="BF873" s="146">
        <f>IF(N873="snížená",J873,0)</f>
        <v>0</v>
      </c>
      <c r="BG873" s="146">
        <f>IF(N873="zákl. přenesená",J873,0)</f>
        <v>0</v>
      </c>
      <c r="BH873" s="146">
        <f>IF(N873="sníž. přenesená",J873,0)</f>
        <v>0</v>
      </c>
      <c r="BI873" s="146">
        <f>IF(N873="nulová",J873,0)</f>
        <v>0</v>
      </c>
      <c r="BJ873" s="18" t="s">
        <v>90</v>
      </c>
      <c r="BK873" s="146">
        <f>ROUND(I873*H873,2)</f>
        <v>0</v>
      </c>
      <c r="BL873" s="18" t="s">
        <v>364</v>
      </c>
      <c r="BM873" s="145" t="s">
        <v>1093</v>
      </c>
    </row>
    <row r="874" spans="2:65" s="1" customFormat="1" ht="11.25">
      <c r="B874" s="33"/>
      <c r="D874" s="147" t="s">
        <v>366</v>
      </c>
      <c r="F874" s="148" t="s">
        <v>1094</v>
      </c>
      <c r="I874" s="149"/>
      <c r="L874" s="33"/>
      <c r="M874" s="150"/>
      <c r="T874" s="54"/>
      <c r="AT874" s="18" t="s">
        <v>366</v>
      </c>
      <c r="AU874" s="18" t="s">
        <v>90</v>
      </c>
    </row>
    <row r="875" spans="2:65" s="13" customFormat="1" ht="11.25">
      <c r="B875" s="158"/>
      <c r="D875" s="152" t="s">
        <v>368</v>
      </c>
      <c r="E875" s="159" t="s">
        <v>19</v>
      </c>
      <c r="F875" s="160" t="s">
        <v>1088</v>
      </c>
      <c r="H875" s="161">
        <v>0.34300000000000003</v>
      </c>
      <c r="I875" s="162"/>
      <c r="L875" s="158"/>
      <c r="M875" s="163"/>
      <c r="T875" s="164"/>
      <c r="AT875" s="159" t="s">
        <v>368</v>
      </c>
      <c r="AU875" s="159" t="s">
        <v>90</v>
      </c>
      <c r="AV875" s="13" t="s">
        <v>90</v>
      </c>
      <c r="AW875" s="13" t="s">
        <v>36</v>
      </c>
      <c r="AX875" s="13" t="s">
        <v>77</v>
      </c>
      <c r="AY875" s="159" t="s">
        <v>358</v>
      </c>
    </row>
    <row r="876" spans="2:65" s="13" customFormat="1" ht="11.25">
      <c r="B876" s="158"/>
      <c r="D876" s="152" t="s">
        <v>368</v>
      </c>
      <c r="E876" s="159" t="s">
        <v>19</v>
      </c>
      <c r="F876" s="160" t="s">
        <v>1089</v>
      </c>
      <c r="H876" s="161">
        <v>2.5539999999999998</v>
      </c>
      <c r="I876" s="162"/>
      <c r="L876" s="158"/>
      <c r="M876" s="163"/>
      <c r="T876" s="164"/>
      <c r="AT876" s="159" t="s">
        <v>368</v>
      </c>
      <c r="AU876" s="159" t="s">
        <v>90</v>
      </c>
      <c r="AV876" s="13" t="s">
        <v>90</v>
      </c>
      <c r="AW876" s="13" t="s">
        <v>36</v>
      </c>
      <c r="AX876" s="13" t="s">
        <v>77</v>
      </c>
      <c r="AY876" s="159" t="s">
        <v>358</v>
      </c>
    </row>
    <row r="877" spans="2:65" s="14" customFormat="1" ht="11.25">
      <c r="B877" s="165"/>
      <c r="D877" s="152" t="s">
        <v>368</v>
      </c>
      <c r="E877" s="166" t="s">
        <v>19</v>
      </c>
      <c r="F877" s="167" t="s">
        <v>371</v>
      </c>
      <c r="H877" s="168">
        <v>2.8969999999999998</v>
      </c>
      <c r="I877" s="169"/>
      <c r="L877" s="165"/>
      <c r="M877" s="170"/>
      <c r="T877" s="171"/>
      <c r="AT877" s="166" t="s">
        <v>368</v>
      </c>
      <c r="AU877" s="166" t="s">
        <v>90</v>
      </c>
      <c r="AV877" s="14" t="s">
        <v>364</v>
      </c>
      <c r="AW877" s="14" t="s">
        <v>36</v>
      </c>
      <c r="AX877" s="14" t="s">
        <v>84</v>
      </c>
      <c r="AY877" s="166" t="s">
        <v>358</v>
      </c>
    </row>
    <row r="878" spans="2:65" s="1" customFormat="1" ht="44.25" customHeight="1">
      <c r="B878" s="33"/>
      <c r="C878" s="134" t="s">
        <v>1095</v>
      </c>
      <c r="D878" s="134" t="s">
        <v>360</v>
      </c>
      <c r="E878" s="135" t="s">
        <v>1096</v>
      </c>
      <c r="F878" s="136" t="s">
        <v>1097</v>
      </c>
      <c r="G878" s="137" t="s">
        <v>209</v>
      </c>
      <c r="H878" s="138">
        <v>2.8969999999999998</v>
      </c>
      <c r="I878" s="139"/>
      <c r="J878" s="140">
        <f>ROUND(I878*H878,2)</f>
        <v>0</v>
      </c>
      <c r="K878" s="136" t="s">
        <v>363</v>
      </c>
      <c r="L878" s="33"/>
      <c r="M878" s="141" t="s">
        <v>19</v>
      </c>
      <c r="N878" s="142" t="s">
        <v>49</v>
      </c>
      <c r="P878" s="143">
        <f>O878*H878</f>
        <v>0</v>
      </c>
      <c r="Q878" s="143">
        <v>0</v>
      </c>
      <c r="R878" s="143">
        <f>Q878*H878</f>
        <v>0</v>
      </c>
      <c r="S878" s="143">
        <v>0</v>
      </c>
      <c r="T878" s="144">
        <f>S878*H878</f>
        <v>0</v>
      </c>
      <c r="AR878" s="145" t="s">
        <v>364</v>
      </c>
      <c r="AT878" s="145" t="s">
        <v>360</v>
      </c>
      <c r="AU878" s="145" t="s">
        <v>90</v>
      </c>
      <c r="AY878" s="18" t="s">
        <v>358</v>
      </c>
      <c r="BE878" s="146">
        <f>IF(N878="základní",J878,0)</f>
        <v>0</v>
      </c>
      <c r="BF878" s="146">
        <f>IF(N878="snížená",J878,0)</f>
        <v>0</v>
      </c>
      <c r="BG878" s="146">
        <f>IF(N878="zákl. přenesená",J878,0)</f>
        <v>0</v>
      </c>
      <c r="BH878" s="146">
        <f>IF(N878="sníž. přenesená",J878,0)</f>
        <v>0</v>
      </c>
      <c r="BI878" s="146">
        <f>IF(N878="nulová",J878,0)</f>
        <v>0</v>
      </c>
      <c r="BJ878" s="18" t="s">
        <v>90</v>
      </c>
      <c r="BK878" s="146">
        <f>ROUND(I878*H878,2)</f>
        <v>0</v>
      </c>
      <c r="BL878" s="18" t="s">
        <v>364</v>
      </c>
      <c r="BM878" s="145" t="s">
        <v>1098</v>
      </c>
    </row>
    <row r="879" spans="2:65" s="1" customFormat="1" ht="11.25">
      <c r="B879" s="33"/>
      <c r="D879" s="147" t="s">
        <v>366</v>
      </c>
      <c r="F879" s="148" t="s">
        <v>1099</v>
      </c>
      <c r="I879" s="149"/>
      <c r="L879" s="33"/>
      <c r="M879" s="150"/>
      <c r="T879" s="54"/>
      <c r="AT879" s="18" t="s">
        <v>366</v>
      </c>
      <c r="AU879" s="18" t="s">
        <v>90</v>
      </c>
    </row>
    <row r="880" spans="2:65" s="13" customFormat="1" ht="11.25">
      <c r="B880" s="158"/>
      <c r="D880" s="152" t="s">
        <v>368</v>
      </c>
      <c r="E880" s="159" t="s">
        <v>19</v>
      </c>
      <c r="F880" s="160" t="s">
        <v>1088</v>
      </c>
      <c r="H880" s="161">
        <v>0.34300000000000003</v>
      </c>
      <c r="I880" s="162"/>
      <c r="L880" s="158"/>
      <c r="M880" s="163"/>
      <c r="T880" s="164"/>
      <c r="AT880" s="159" t="s">
        <v>368</v>
      </c>
      <c r="AU880" s="159" t="s">
        <v>90</v>
      </c>
      <c r="AV880" s="13" t="s">
        <v>90</v>
      </c>
      <c r="AW880" s="13" t="s">
        <v>36</v>
      </c>
      <c r="AX880" s="13" t="s">
        <v>77</v>
      </c>
      <c r="AY880" s="159" t="s">
        <v>358</v>
      </c>
    </row>
    <row r="881" spans="2:65" s="13" customFormat="1" ht="11.25">
      <c r="B881" s="158"/>
      <c r="D881" s="152" t="s">
        <v>368</v>
      </c>
      <c r="E881" s="159" t="s">
        <v>19</v>
      </c>
      <c r="F881" s="160" t="s">
        <v>1089</v>
      </c>
      <c r="H881" s="161">
        <v>2.5539999999999998</v>
      </c>
      <c r="I881" s="162"/>
      <c r="L881" s="158"/>
      <c r="M881" s="163"/>
      <c r="T881" s="164"/>
      <c r="AT881" s="159" t="s">
        <v>368</v>
      </c>
      <c r="AU881" s="159" t="s">
        <v>90</v>
      </c>
      <c r="AV881" s="13" t="s">
        <v>90</v>
      </c>
      <c r="AW881" s="13" t="s">
        <v>36</v>
      </c>
      <c r="AX881" s="13" t="s">
        <v>77</v>
      </c>
      <c r="AY881" s="159" t="s">
        <v>358</v>
      </c>
    </row>
    <row r="882" spans="2:65" s="14" customFormat="1" ht="11.25">
      <c r="B882" s="165"/>
      <c r="D882" s="152" t="s">
        <v>368</v>
      </c>
      <c r="E882" s="166" t="s">
        <v>19</v>
      </c>
      <c r="F882" s="167" t="s">
        <v>371</v>
      </c>
      <c r="H882" s="168">
        <v>2.8969999999999998</v>
      </c>
      <c r="I882" s="169"/>
      <c r="L882" s="165"/>
      <c r="M882" s="170"/>
      <c r="T882" s="171"/>
      <c r="AT882" s="166" t="s">
        <v>368</v>
      </c>
      <c r="AU882" s="166" t="s">
        <v>90</v>
      </c>
      <c r="AV882" s="14" t="s">
        <v>364</v>
      </c>
      <c r="AW882" s="14" t="s">
        <v>36</v>
      </c>
      <c r="AX882" s="14" t="s">
        <v>84</v>
      </c>
      <c r="AY882" s="166" t="s">
        <v>358</v>
      </c>
    </row>
    <row r="883" spans="2:65" s="1" customFormat="1" ht="33" customHeight="1">
      <c r="B883" s="33"/>
      <c r="C883" s="134" t="s">
        <v>1100</v>
      </c>
      <c r="D883" s="134" t="s">
        <v>360</v>
      </c>
      <c r="E883" s="135" t="s">
        <v>1101</v>
      </c>
      <c r="F883" s="136" t="s">
        <v>1102</v>
      </c>
      <c r="G883" s="137" t="s">
        <v>209</v>
      </c>
      <c r="H883" s="138">
        <v>2.8969999999999998</v>
      </c>
      <c r="I883" s="139"/>
      <c r="J883" s="140">
        <f>ROUND(I883*H883,2)</f>
        <v>0</v>
      </c>
      <c r="K883" s="136" t="s">
        <v>363</v>
      </c>
      <c r="L883" s="33"/>
      <c r="M883" s="141" t="s">
        <v>19</v>
      </c>
      <c r="N883" s="142" t="s">
        <v>49</v>
      </c>
      <c r="P883" s="143">
        <f>O883*H883</f>
        <v>0</v>
      </c>
      <c r="Q883" s="143">
        <v>0</v>
      </c>
      <c r="R883" s="143">
        <f>Q883*H883</f>
        <v>0</v>
      </c>
      <c r="S883" s="143">
        <v>0</v>
      </c>
      <c r="T883" s="144">
        <f>S883*H883</f>
        <v>0</v>
      </c>
      <c r="AR883" s="145" t="s">
        <v>364</v>
      </c>
      <c r="AT883" s="145" t="s">
        <v>360</v>
      </c>
      <c r="AU883" s="145" t="s">
        <v>90</v>
      </c>
      <c r="AY883" s="18" t="s">
        <v>358</v>
      </c>
      <c r="BE883" s="146">
        <f>IF(N883="základní",J883,0)</f>
        <v>0</v>
      </c>
      <c r="BF883" s="146">
        <f>IF(N883="snížená",J883,0)</f>
        <v>0</v>
      </c>
      <c r="BG883" s="146">
        <f>IF(N883="zákl. přenesená",J883,0)</f>
        <v>0</v>
      </c>
      <c r="BH883" s="146">
        <f>IF(N883="sníž. přenesená",J883,0)</f>
        <v>0</v>
      </c>
      <c r="BI883" s="146">
        <f>IF(N883="nulová",J883,0)</f>
        <v>0</v>
      </c>
      <c r="BJ883" s="18" t="s">
        <v>90</v>
      </c>
      <c r="BK883" s="146">
        <f>ROUND(I883*H883,2)</f>
        <v>0</v>
      </c>
      <c r="BL883" s="18" t="s">
        <v>364</v>
      </c>
      <c r="BM883" s="145" t="s">
        <v>1103</v>
      </c>
    </row>
    <row r="884" spans="2:65" s="1" customFormat="1" ht="11.25">
      <c r="B884" s="33"/>
      <c r="D884" s="147" t="s">
        <v>366</v>
      </c>
      <c r="F884" s="148" t="s">
        <v>1104</v>
      </c>
      <c r="I884" s="149"/>
      <c r="L884" s="33"/>
      <c r="M884" s="150"/>
      <c r="T884" s="54"/>
      <c r="AT884" s="18" t="s">
        <v>366</v>
      </c>
      <c r="AU884" s="18" t="s">
        <v>90</v>
      </c>
    </row>
    <row r="885" spans="2:65" s="13" customFormat="1" ht="11.25">
      <c r="B885" s="158"/>
      <c r="D885" s="152" t="s">
        <v>368</v>
      </c>
      <c r="E885" s="159" t="s">
        <v>19</v>
      </c>
      <c r="F885" s="160" t="s">
        <v>1088</v>
      </c>
      <c r="H885" s="161">
        <v>0.34300000000000003</v>
      </c>
      <c r="I885" s="162"/>
      <c r="L885" s="158"/>
      <c r="M885" s="163"/>
      <c r="T885" s="164"/>
      <c r="AT885" s="159" t="s">
        <v>368</v>
      </c>
      <c r="AU885" s="159" t="s">
        <v>90</v>
      </c>
      <c r="AV885" s="13" t="s">
        <v>90</v>
      </c>
      <c r="AW885" s="13" t="s">
        <v>36</v>
      </c>
      <c r="AX885" s="13" t="s">
        <v>77</v>
      </c>
      <c r="AY885" s="159" t="s">
        <v>358</v>
      </c>
    </row>
    <row r="886" spans="2:65" s="13" customFormat="1" ht="11.25">
      <c r="B886" s="158"/>
      <c r="D886" s="152" t="s">
        <v>368</v>
      </c>
      <c r="E886" s="159" t="s">
        <v>19</v>
      </c>
      <c r="F886" s="160" t="s">
        <v>1089</v>
      </c>
      <c r="H886" s="161">
        <v>2.5539999999999998</v>
      </c>
      <c r="I886" s="162"/>
      <c r="L886" s="158"/>
      <c r="M886" s="163"/>
      <c r="T886" s="164"/>
      <c r="AT886" s="159" t="s">
        <v>368</v>
      </c>
      <c r="AU886" s="159" t="s">
        <v>90</v>
      </c>
      <c r="AV886" s="13" t="s">
        <v>90</v>
      </c>
      <c r="AW886" s="13" t="s">
        <v>36</v>
      </c>
      <c r="AX886" s="13" t="s">
        <v>77</v>
      </c>
      <c r="AY886" s="159" t="s">
        <v>358</v>
      </c>
    </row>
    <row r="887" spans="2:65" s="14" customFormat="1" ht="11.25">
      <c r="B887" s="165"/>
      <c r="D887" s="152" t="s">
        <v>368</v>
      </c>
      <c r="E887" s="166" t="s">
        <v>19</v>
      </c>
      <c r="F887" s="167" t="s">
        <v>371</v>
      </c>
      <c r="H887" s="168">
        <v>2.8969999999999998</v>
      </c>
      <c r="I887" s="169"/>
      <c r="L887" s="165"/>
      <c r="M887" s="170"/>
      <c r="T887" s="171"/>
      <c r="AT887" s="166" t="s">
        <v>368</v>
      </c>
      <c r="AU887" s="166" t="s">
        <v>90</v>
      </c>
      <c r="AV887" s="14" t="s">
        <v>364</v>
      </c>
      <c r="AW887" s="14" t="s">
        <v>36</v>
      </c>
      <c r="AX887" s="14" t="s">
        <v>84</v>
      </c>
      <c r="AY887" s="166" t="s">
        <v>358</v>
      </c>
    </row>
    <row r="888" spans="2:65" s="1" customFormat="1" ht="33" customHeight="1">
      <c r="B888" s="33"/>
      <c r="C888" s="134" t="s">
        <v>1105</v>
      </c>
      <c r="D888" s="134" t="s">
        <v>360</v>
      </c>
      <c r="E888" s="135" t="s">
        <v>1106</v>
      </c>
      <c r="F888" s="136" t="s">
        <v>1107</v>
      </c>
      <c r="G888" s="137" t="s">
        <v>209</v>
      </c>
      <c r="H888" s="138">
        <v>0.34300000000000003</v>
      </c>
      <c r="I888" s="139"/>
      <c r="J888" s="140">
        <f>ROUND(I888*H888,2)</f>
        <v>0</v>
      </c>
      <c r="K888" s="136" t="s">
        <v>363</v>
      </c>
      <c r="L888" s="33"/>
      <c r="M888" s="141" t="s">
        <v>19</v>
      </c>
      <c r="N888" s="142" t="s">
        <v>49</v>
      </c>
      <c r="P888" s="143">
        <f>O888*H888</f>
        <v>0</v>
      </c>
      <c r="Q888" s="143">
        <v>0</v>
      </c>
      <c r="R888" s="143">
        <f>Q888*H888</f>
        <v>0</v>
      </c>
      <c r="S888" s="143">
        <v>0</v>
      </c>
      <c r="T888" s="144">
        <f>S888*H888</f>
        <v>0</v>
      </c>
      <c r="AR888" s="145" t="s">
        <v>364</v>
      </c>
      <c r="AT888" s="145" t="s">
        <v>360</v>
      </c>
      <c r="AU888" s="145" t="s">
        <v>90</v>
      </c>
      <c r="AY888" s="18" t="s">
        <v>358</v>
      </c>
      <c r="BE888" s="146">
        <f>IF(N888="základní",J888,0)</f>
        <v>0</v>
      </c>
      <c r="BF888" s="146">
        <f>IF(N888="snížená",J888,0)</f>
        <v>0</v>
      </c>
      <c r="BG888" s="146">
        <f>IF(N888="zákl. přenesená",J888,0)</f>
        <v>0</v>
      </c>
      <c r="BH888" s="146">
        <f>IF(N888="sníž. přenesená",J888,0)</f>
        <v>0</v>
      </c>
      <c r="BI888" s="146">
        <f>IF(N888="nulová",J888,0)</f>
        <v>0</v>
      </c>
      <c r="BJ888" s="18" t="s">
        <v>90</v>
      </c>
      <c r="BK888" s="146">
        <f>ROUND(I888*H888,2)</f>
        <v>0</v>
      </c>
      <c r="BL888" s="18" t="s">
        <v>364</v>
      </c>
      <c r="BM888" s="145" t="s">
        <v>1108</v>
      </c>
    </row>
    <row r="889" spans="2:65" s="1" customFormat="1" ht="11.25">
      <c r="B889" s="33"/>
      <c r="D889" s="147" t="s">
        <v>366</v>
      </c>
      <c r="F889" s="148" t="s">
        <v>1109</v>
      </c>
      <c r="I889" s="149"/>
      <c r="L889" s="33"/>
      <c r="M889" s="150"/>
      <c r="T889" s="54"/>
      <c r="AT889" s="18" t="s">
        <v>366</v>
      </c>
      <c r="AU889" s="18" t="s">
        <v>90</v>
      </c>
    </row>
    <row r="890" spans="2:65" s="13" customFormat="1" ht="11.25">
      <c r="B890" s="158"/>
      <c r="D890" s="152" t="s">
        <v>368</v>
      </c>
      <c r="E890" s="159" t="s">
        <v>19</v>
      </c>
      <c r="F890" s="160" t="s">
        <v>1088</v>
      </c>
      <c r="H890" s="161">
        <v>0.34300000000000003</v>
      </c>
      <c r="I890" s="162"/>
      <c r="L890" s="158"/>
      <c r="M890" s="163"/>
      <c r="T890" s="164"/>
      <c r="AT890" s="159" t="s">
        <v>368</v>
      </c>
      <c r="AU890" s="159" t="s">
        <v>90</v>
      </c>
      <c r="AV890" s="13" t="s">
        <v>90</v>
      </c>
      <c r="AW890" s="13" t="s">
        <v>36</v>
      </c>
      <c r="AX890" s="13" t="s">
        <v>77</v>
      </c>
      <c r="AY890" s="159" t="s">
        <v>358</v>
      </c>
    </row>
    <row r="891" spans="2:65" s="14" customFormat="1" ht="11.25">
      <c r="B891" s="165"/>
      <c r="D891" s="152" t="s">
        <v>368</v>
      </c>
      <c r="E891" s="166" t="s">
        <v>19</v>
      </c>
      <c r="F891" s="167" t="s">
        <v>371</v>
      </c>
      <c r="H891" s="168">
        <v>0.34300000000000003</v>
      </c>
      <c r="I891" s="169"/>
      <c r="L891" s="165"/>
      <c r="M891" s="170"/>
      <c r="T891" s="171"/>
      <c r="AT891" s="166" t="s">
        <v>368</v>
      </c>
      <c r="AU891" s="166" t="s">
        <v>90</v>
      </c>
      <c r="AV891" s="14" t="s">
        <v>364</v>
      </c>
      <c r="AW891" s="14" t="s">
        <v>36</v>
      </c>
      <c r="AX891" s="14" t="s">
        <v>84</v>
      </c>
      <c r="AY891" s="166" t="s">
        <v>358</v>
      </c>
    </row>
    <row r="892" spans="2:65" s="1" customFormat="1" ht="21.75" customHeight="1">
      <c r="B892" s="33"/>
      <c r="C892" s="134" t="s">
        <v>1110</v>
      </c>
      <c r="D892" s="134" t="s">
        <v>360</v>
      </c>
      <c r="E892" s="135" t="s">
        <v>1111</v>
      </c>
      <c r="F892" s="136" t="s">
        <v>1112</v>
      </c>
      <c r="G892" s="137" t="s">
        <v>443</v>
      </c>
      <c r="H892" s="138">
        <v>0.14499999999999999</v>
      </c>
      <c r="I892" s="139"/>
      <c r="J892" s="140">
        <f>ROUND(I892*H892,2)</f>
        <v>0</v>
      </c>
      <c r="K892" s="136" t="s">
        <v>363</v>
      </c>
      <c r="L892" s="33"/>
      <c r="M892" s="141" t="s">
        <v>19</v>
      </c>
      <c r="N892" s="142" t="s">
        <v>49</v>
      </c>
      <c r="P892" s="143">
        <f>O892*H892</f>
        <v>0</v>
      </c>
      <c r="Q892" s="143">
        <v>1.0627727796999999</v>
      </c>
      <c r="R892" s="143">
        <f>Q892*H892</f>
        <v>0.15410205305649999</v>
      </c>
      <c r="S892" s="143">
        <v>0</v>
      </c>
      <c r="T892" s="144">
        <f>S892*H892</f>
        <v>0</v>
      </c>
      <c r="AR892" s="145" t="s">
        <v>364</v>
      </c>
      <c r="AT892" s="145" t="s">
        <v>360</v>
      </c>
      <c r="AU892" s="145" t="s">
        <v>90</v>
      </c>
      <c r="AY892" s="18" t="s">
        <v>358</v>
      </c>
      <c r="BE892" s="146">
        <f>IF(N892="základní",J892,0)</f>
        <v>0</v>
      </c>
      <c r="BF892" s="146">
        <f>IF(N892="snížená",J892,0)</f>
        <v>0</v>
      </c>
      <c r="BG892" s="146">
        <f>IF(N892="zákl. přenesená",J892,0)</f>
        <v>0</v>
      </c>
      <c r="BH892" s="146">
        <f>IF(N892="sníž. přenesená",J892,0)</f>
        <v>0</v>
      </c>
      <c r="BI892" s="146">
        <f>IF(N892="nulová",J892,0)</f>
        <v>0</v>
      </c>
      <c r="BJ892" s="18" t="s">
        <v>90</v>
      </c>
      <c r="BK892" s="146">
        <f>ROUND(I892*H892,2)</f>
        <v>0</v>
      </c>
      <c r="BL892" s="18" t="s">
        <v>364</v>
      </c>
      <c r="BM892" s="145" t="s">
        <v>1113</v>
      </c>
    </row>
    <row r="893" spans="2:65" s="1" customFormat="1" ht="11.25">
      <c r="B893" s="33"/>
      <c r="D893" s="147" t="s">
        <v>366</v>
      </c>
      <c r="F893" s="148" t="s">
        <v>1114</v>
      </c>
      <c r="I893" s="149"/>
      <c r="L893" s="33"/>
      <c r="M893" s="150"/>
      <c r="T893" s="54"/>
      <c r="AT893" s="18" t="s">
        <v>366</v>
      </c>
      <c r="AU893" s="18" t="s">
        <v>90</v>
      </c>
    </row>
    <row r="894" spans="2:65" s="12" customFormat="1" ht="11.25">
      <c r="B894" s="151"/>
      <c r="D894" s="152" t="s">
        <v>368</v>
      </c>
      <c r="E894" s="153" t="s">
        <v>19</v>
      </c>
      <c r="F894" s="154" t="s">
        <v>1115</v>
      </c>
      <c r="H894" s="153" t="s">
        <v>19</v>
      </c>
      <c r="I894" s="155"/>
      <c r="L894" s="151"/>
      <c r="M894" s="156"/>
      <c r="T894" s="157"/>
      <c r="AT894" s="153" t="s">
        <v>368</v>
      </c>
      <c r="AU894" s="153" t="s">
        <v>90</v>
      </c>
      <c r="AV894" s="12" t="s">
        <v>84</v>
      </c>
      <c r="AW894" s="12" t="s">
        <v>36</v>
      </c>
      <c r="AX894" s="12" t="s">
        <v>77</v>
      </c>
      <c r="AY894" s="153" t="s">
        <v>358</v>
      </c>
    </row>
    <row r="895" spans="2:65" s="13" customFormat="1" ht="11.25">
      <c r="B895" s="158"/>
      <c r="D895" s="152" t="s">
        <v>368</v>
      </c>
      <c r="E895" s="159" t="s">
        <v>19</v>
      </c>
      <c r="F895" s="160" t="s">
        <v>1116</v>
      </c>
      <c r="H895" s="161">
        <v>1.9E-2</v>
      </c>
      <c r="I895" s="162"/>
      <c r="L895" s="158"/>
      <c r="M895" s="163"/>
      <c r="T895" s="164"/>
      <c r="AT895" s="159" t="s">
        <v>368</v>
      </c>
      <c r="AU895" s="159" t="s">
        <v>90</v>
      </c>
      <c r="AV895" s="13" t="s">
        <v>90</v>
      </c>
      <c r="AW895" s="13" t="s">
        <v>36</v>
      </c>
      <c r="AX895" s="13" t="s">
        <v>77</v>
      </c>
      <c r="AY895" s="159" t="s">
        <v>358</v>
      </c>
    </row>
    <row r="896" spans="2:65" s="13" customFormat="1" ht="11.25">
      <c r="B896" s="158"/>
      <c r="D896" s="152" t="s">
        <v>368</v>
      </c>
      <c r="E896" s="159" t="s">
        <v>19</v>
      </c>
      <c r="F896" s="160" t="s">
        <v>1117</v>
      </c>
      <c r="H896" s="161">
        <v>0.113</v>
      </c>
      <c r="I896" s="162"/>
      <c r="L896" s="158"/>
      <c r="M896" s="163"/>
      <c r="T896" s="164"/>
      <c r="AT896" s="159" t="s">
        <v>368</v>
      </c>
      <c r="AU896" s="159" t="s">
        <v>90</v>
      </c>
      <c r="AV896" s="13" t="s">
        <v>90</v>
      </c>
      <c r="AW896" s="13" t="s">
        <v>36</v>
      </c>
      <c r="AX896" s="13" t="s">
        <v>77</v>
      </c>
      <c r="AY896" s="159" t="s">
        <v>358</v>
      </c>
    </row>
    <row r="897" spans="2:65" s="12" customFormat="1" ht="11.25">
      <c r="B897" s="151"/>
      <c r="D897" s="152" t="s">
        <v>368</v>
      </c>
      <c r="E897" s="153" t="s">
        <v>19</v>
      </c>
      <c r="F897" s="154" t="s">
        <v>731</v>
      </c>
      <c r="H897" s="153" t="s">
        <v>19</v>
      </c>
      <c r="I897" s="155"/>
      <c r="L897" s="151"/>
      <c r="M897" s="156"/>
      <c r="T897" s="157"/>
      <c r="AT897" s="153" t="s">
        <v>368</v>
      </c>
      <c r="AU897" s="153" t="s">
        <v>90</v>
      </c>
      <c r="AV897" s="12" t="s">
        <v>84</v>
      </c>
      <c r="AW897" s="12" t="s">
        <v>36</v>
      </c>
      <c r="AX897" s="12" t="s">
        <v>77</v>
      </c>
      <c r="AY897" s="153" t="s">
        <v>358</v>
      </c>
    </row>
    <row r="898" spans="2:65" s="13" customFormat="1" ht="11.25">
      <c r="B898" s="158"/>
      <c r="D898" s="152" t="s">
        <v>368</v>
      </c>
      <c r="E898" s="159" t="s">
        <v>19</v>
      </c>
      <c r="F898" s="160" t="s">
        <v>1118</v>
      </c>
      <c r="H898" s="161">
        <v>1.2999999999999999E-2</v>
      </c>
      <c r="I898" s="162"/>
      <c r="L898" s="158"/>
      <c r="M898" s="163"/>
      <c r="T898" s="164"/>
      <c r="AT898" s="159" t="s">
        <v>368</v>
      </c>
      <c r="AU898" s="159" t="s">
        <v>90</v>
      </c>
      <c r="AV898" s="13" t="s">
        <v>90</v>
      </c>
      <c r="AW898" s="13" t="s">
        <v>36</v>
      </c>
      <c r="AX898" s="13" t="s">
        <v>77</v>
      </c>
      <c r="AY898" s="159" t="s">
        <v>358</v>
      </c>
    </row>
    <row r="899" spans="2:65" s="14" customFormat="1" ht="11.25">
      <c r="B899" s="165"/>
      <c r="D899" s="152" t="s">
        <v>368</v>
      </c>
      <c r="E899" s="166" t="s">
        <v>19</v>
      </c>
      <c r="F899" s="167" t="s">
        <v>371</v>
      </c>
      <c r="H899" s="168">
        <v>0.14499999999999999</v>
      </c>
      <c r="I899" s="169"/>
      <c r="L899" s="165"/>
      <c r="M899" s="170"/>
      <c r="T899" s="171"/>
      <c r="AT899" s="166" t="s">
        <v>368</v>
      </c>
      <c r="AU899" s="166" t="s">
        <v>90</v>
      </c>
      <c r="AV899" s="14" t="s">
        <v>364</v>
      </c>
      <c r="AW899" s="14" t="s">
        <v>36</v>
      </c>
      <c r="AX899" s="14" t="s">
        <v>84</v>
      </c>
      <c r="AY899" s="166" t="s">
        <v>358</v>
      </c>
    </row>
    <row r="900" spans="2:65" s="1" customFormat="1" ht="24.2" customHeight="1">
      <c r="B900" s="33"/>
      <c r="C900" s="134" t="s">
        <v>1119</v>
      </c>
      <c r="D900" s="134" t="s">
        <v>360</v>
      </c>
      <c r="E900" s="135" t="s">
        <v>1120</v>
      </c>
      <c r="F900" s="136" t="s">
        <v>1121</v>
      </c>
      <c r="G900" s="137" t="s">
        <v>195</v>
      </c>
      <c r="H900" s="138">
        <v>607.16</v>
      </c>
      <c r="I900" s="139"/>
      <c r="J900" s="140">
        <f>ROUND(I900*H900,2)</f>
        <v>0</v>
      </c>
      <c r="K900" s="136" t="s">
        <v>363</v>
      </c>
      <c r="L900" s="33"/>
      <c r="M900" s="141" t="s">
        <v>19</v>
      </c>
      <c r="N900" s="142" t="s">
        <v>49</v>
      </c>
      <c r="P900" s="143">
        <f>O900*H900</f>
        <v>0</v>
      </c>
      <c r="Q900" s="143">
        <v>0.11</v>
      </c>
      <c r="R900" s="143">
        <f>Q900*H900</f>
        <v>66.787599999999998</v>
      </c>
      <c r="S900" s="143">
        <v>0</v>
      </c>
      <c r="T900" s="144">
        <f>S900*H900</f>
        <v>0</v>
      </c>
      <c r="AR900" s="145" t="s">
        <v>364</v>
      </c>
      <c r="AT900" s="145" t="s">
        <v>360</v>
      </c>
      <c r="AU900" s="145" t="s">
        <v>90</v>
      </c>
      <c r="AY900" s="18" t="s">
        <v>358</v>
      </c>
      <c r="BE900" s="146">
        <f>IF(N900="základní",J900,0)</f>
        <v>0</v>
      </c>
      <c r="BF900" s="146">
        <f>IF(N900="snížená",J900,0)</f>
        <v>0</v>
      </c>
      <c r="BG900" s="146">
        <f>IF(N900="zákl. přenesená",J900,0)</f>
        <v>0</v>
      </c>
      <c r="BH900" s="146">
        <f>IF(N900="sníž. přenesená",J900,0)</f>
        <v>0</v>
      </c>
      <c r="BI900" s="146">
        <f>IF(N900="nulová",J900,0)</f>
        <v>0</v>
      </c>
      <c r="BJ900" s="18" t="s">
        <v>90</v>
      </c>
      <c r="BK900" s="146">
        <f>ROUND(I900*H900,2)</f>
        <v>0</v>
      </c>
      <c r="BL900" s="18" t="s">
        <v>364</v>
      </c>
      <c r="BM900" s="145" t="s">
        <v>1122</v>
      </c>
    </row>
    <row r="901" spans="2:65" s="1" customFormat="1" ht="11.25">
      <c r="B901" s="33"/>
      <c r="D901" s="147" t="s">
        <v>366</v>
      </c>
      <c r="F901" s="148" t="s">
        <v>1123</v>
      </c>
      <c r="I901" s="149"/>
      <c r="L901" s="33"/>
      <c r="M901" s="150"/>
      <c r="T901" s="54"/>
      <c r="AT901" s="18" t="s">
        <v>366</v>
      </c>
      <c r="AU901" s="18" t="s">
        <v>90</v>
      </c>
    </row>
    <row r="902" spans="2:65" s="13" customFormat="1" ht="11.25">
      <c r="B902" s="158"/>
      <c r="D902" s="152" t="s">
        <v>368</v>
      </c>
      <c r="E902" s="159" t="s">
        <v>19</v>
      </c>
      <c r="F902" s="160" t="s">
        <v>215</v>
      </c>
      <c r="H902" s="161">
        <v>176.58</v>
      </c>
      <c r="I902" s="162"/>
      <c r="L902" s="158"/>
      <c r="M902" s="163"/>
      <c r="T902" s="164"/>
      <c r="AT902" s="159" t="s">
        <v>368</v>
      </c>
      <c r="AU902" s="159" t="s">
        <v>90</v>
      </c>
      <c r="AV902" s="13" t="s">
        <v>90</v>
      </c>
      <c r="AW902" s="13" t="s">
        <v>36</v>
      </c>
      <c r="AX902" s="13" t="s">
        <v>77</v>
      </c>
      <c r="AY902" s="159" t="s">
        <v>358</v>
      </c>
    </row>
    <row r="903" spans="2:65" s="13" customFormat="1" ht="11.25">
      <c r="B903" s="158"/>
      <c r="D903" s="152" t="s">
        <v>368</v>
      </c>
      <c r="E903" s="159" t="s">
        <v>19</v>
      </c>
      <c r="F903" s="160" t="s">
        <v>219</v>
      </c>
      <c r="H903" s="161">
        <v>316.29000000000002</v>
      </c>
      <c r="I903" s="162"/>
      <c r="L903" s="158"/>
      <c r="M903" s="163"/>
      <c r="T903" s="164"/>
      <c r="AT903" s="159" t="s">
        <v>368</v>
      </c>
      <c r="AU903" s="159" t="s">
        <v>90</v>
      </c>
      <c r="AV903" s="13" t="s">
        <v>90</v>
      </c>
      <c r="AW903" s="13" t="s">
        <v>36</v>
      </c>
      <c r="AX903" s="13" t="s">
        <v>77</v>
      </c>
      <c r="AY903" s="159" t="s">
        <v>358</v>
      </c>
    </row>
    <row r="904" spans="2:65" s="13" customFormat="1" ht="11.25">
      <c r="B904" s="158"/>
      <c r="D904" s="152" t="s">
        <v>368</v>
      </c>
      <c r="E904" s="159" t="s">
        <v>19</v>
      </c>
      <c r="F904" s="160" t="s">
        <v>229</v>
      </c>
      <c r="H904" s="161">
        <v>114.29</v>
      </c>
      <c r="I904" s="162"/>
      <c r="L904" s="158"/>
      <c r="M904" s="163"/>
      <c r="T904" s="164"/>
      <c r="AT904" s="159" t="s">
        <v>368</v>
      </c>
      <c r="AU904" s="159" t="s">
        <v>90</v>
      </c>
      <c r="AV904" s="13" t="s">
        <v>90</v>
      </c>
      <c r="AW904" s="13" t="s">
        <v>36</v>
      </c>
      <c r="AX904" s="13" t="s">
        <v>77</v>
      </c>
      <c r="AY904" s="159" t="s">
        <v>358</v>
      </c>
    </row>
    <row r="905" spans="2:65" s="14" customFormat="1" ht="11.25">
      <c r="B905" s="165"/>
      <c r="D905" s="152" t="s">
        <v>368</v>
      </c>
      <c r="E905" s="166" t="s">
        <v>19</v>
      </c>
      <c r="F905" s="167" t="s">
        <v>371</v>
      </c>
      <c r="H905" s="168">
        <v>607.16</v>
      </c>
      <c r="I905" s="169"/>
      <c r="L905" s="165"/>
      <c r="M905" s="170"/>
      <c r="T905" s="171"/>
      <c r="AT905" s="166" t="s">
        <v>368</v>
      </c>
      <c r="AU905" s="166" t="s">
        <v>90</v>
      </c>
      <c r="AV905" s="14" t="s">
        <v>364</v>
      </c>
      <c r="AW905" s="14" t="s">
        <v>36</v>
      </c>
      <c r="AX905" s="14" t="s">
        <v>84</v>
      </c>
      <c r="AY905" s="166" t="s">
        <v>358</v>
      </c>
    </row>
    <row r="906" spans="2:65" s="1" customFormat="1" ht="37.9" customHeight="1">
      <c r="B906" s="33"/>
      <c r="C906" s="134" t="s">
        <v>1124</v>
      </c>
      <c r="D906" s="134" t="s">
        <v>360</v>
      </c>
      <c r="E906" s="135" t="s">
        <v>1125</v>
      </c>
      <c r="F906" s="136" t="s">
        <v>1126</v>
      </c>
      <c r="G906" s="137" t="s">
        <v>195</v>
      </c>
      <c r="H906" s="138">
        <v>2428.64</v>
      </c>
      <c r="I906" s="139"/>
      <c r="J906" s="140">
        <f>ROUND(I906*H906,2)</f>
        <v>0</v>
      </c>
      <c r="K906" s="136" t="s">
        <v>363</v>
      </c>
      <c r="L906" s="33"/>
      <c r="M906" s="141" t="s">
        <v>19</v>
      </c>
      <c r="N906" s="142" t="s">
        <v>49</v>
      </c>
      <c r="P906" s="143">
        <f>O906*H906</f>
        <v>0</v>
      </c>
      <c r="Q906" s="143">
        <v>1.0999999999999999E-2</v>
      </c>
      <c r="R906" s="143">
        <f>Q906*H906</f>
        <v>26.715039999999998</v>
      </c>
      <c r="S906" s="143">
        <v>0</v>
      </c>
      <c r="T906" s="144">
        <f>S906*H906</f>
        <v>0</v>
      </c>
      <c r="AR906" s="145" t="s">
        <v>364</v>
      </c>
      <c r="AT906" s="145" t="s">
        <v>360</v>
      </c>
      <c r="AU906" s="145" t="s">
        <v>90</v>
      </c>
      <c r="AY906" s="18" t="s">
        <v>358</v>
      </c>
      <c r="BE906" s="146">
        <f>IF(N906="základní",J906,0)</f>
        <v>0</v>
      </c>
      <c r="BF906" s="146">
        <f>IF(N906="snížená",J906,0)</f>
        <v>0</v>
      </c>
      <c r="BG906" s="146">
        <f>IF(N906="zákl. přenesená",J906,0)</f>
        <v>0</v>
      </c>
      <c r="BH906" s="146">
        <f>IF(N906="sníž. přenesená",J906,0)</f>
        <v>0</v>
      </c>
      <c r="BI906" s="146">
        <f>IF(N906="nulová",J906,0)</f>
        <v>0</v>
      </c>
      <c r="BJ906" s="18" t="s">
        <v>90</v>
      </c>
      <c r="BK906" s="146">
        <f>ROUND(I906*H906,2)</f>
        <v>0</v>
      </c>
      <c r="BL906" s="18" t="s">
        <v>364</v>
      </c>
      <c r="BM906" s="145" t="s">
        <v>1127</v>
      </c>
    </row>
    <row r="907" spans="2:65" s="1" customFormat="1" ht="11.25">
      <c r="B907" s="33"/>
      <c r="D907" s="147" t="s">
        <v>366</v>
      </c>
      <c r="F907" s="148" t="s">
        <v>1128</v>
      </c>
      <c r="I907" s="149"/>
      <c r="L907" s="33"/>
      <c r="M907" s="150"/>
      <c r="T907" s="54"/>
      <c r="AT907" s="18" t="s">
        <v>366</v>
      </c>
      <c r="AU907" s="18" t="s">
        <v>90</v>
      </c>
    </row>
    <row r="908" spans="2:65" s="13" customFormat="1" ht="11.25">
      <c r="B908" s="158"/>
      <c r="D908" s="152" t="s">
        <v>368</v>
      </c>
      <c r="E908" s="159" t="s">
        <v>19</v>
      </c>
      <c r="F908" s="160" t="s">
        <v>1129</v>
      </c>
      <c r="H908" s="161">
        <v>706.32</v>
      </c>
      <c r="I908" s="162"/>
      <c r="L908" s="158"/>
      <c r="M908" s="163"/>
      <c r="T908" s="164"/>
      <c r="AT908" s="159" t="s">
        <v>368</v>
      </c>
      <c r="AU908" s="159" t="s">
        <v>90</v>
      </c>
      <c r="AV908" s="13" t="s">
        <v>90</v>
      </c>
      <c r="AW908" s="13" t="s">
        <v>36</v>
      </c>
      <c r="AX908" s="13" t="s">
        <v>77</v>
      </c>
      <c r="AY908" s="159" t="s">
        <v>358</v>
      </c>
    </row>
    <row r="909" spans="2:65" s="13" customFormat="1" ht="11.25">
      <c r="B909" s="158"/>
      <c r="D909" s="152" t="s">
        <v>368</v>
      </c>
      <c r="E909" s="159" t="s">
        <v>19</v>
      </c>
      <c r="F909" s="160" t="s">
        <v>1130</v>
      </c>
      <c r="H909" s="161">
        <v>1265.1600000000001</v>
      </c>
      <c r="I909" s="162"/>
      <c r="L909" s="158"/>
      <c r="M909" s="163"/>
      <c r="T909" s="164"/>
      <c r="AT909" s="159" t="s">
        <v>368</v>
      </c>
      <c r="AU909" s="159" t="s">
        <v>90</v>
      </c>
      <c r="AV909" s="13" t="s">
        <v>90</v>
      </c>
      <c r="AW909" s="13" t="s">
        <v>36</v>
      </c>
      <c r="AX909" s="13" t="s">
        <v>77</v>
      </c>
      <c r="AY909" s="159" t="s">
        <v>358</v>
      </c>
    </row>
    <row r="910" spans="2:65" s="13" customFormat="1" ht="11.25">
      <c r="B910" s="158"/>
      <c r="D910" s="152" t="s">
        <v>368</v>
      </c>
      <c r="E910" s="159" t="s">
        <v>19</v>
      </c>
      <c r="F910" s="160" t="s">
        <v>1131</v>
      </c>
      <c r="H910" s="161">
        <v>457.16</v>
      </c>
      <c r="I910" s="162"/>
      <c r="L910" s="158"/>
      <c r="M910" s="163"/>
      <c r="T910" s="164"/>
      <c r="AT910" s="159" t="s">
        <v>368</v>
      </c>
      <c r="AU910" s="159" t="s">
        <v>90</v>
      </c>
      <c r="AV910" s="13" t="s">
        <v>90</v>
      </c>
      <c r="AW910" s="13" t="s">
        <v>36</v>
      </c>
      <c r="AX910" s="13" t="s">
        <v>77</v>
      </c>
      <c r="AY910" s="159" t="s">
        <v>358</v>
      </c>
    </row>
    <row r="911" spans="2:65" s="14" customFormat="1" ht="11.25">
      <c r="B911" s="165"/>
      <c r="D911" s="152" t="s">
        <v>368</v>
      </c>
      <c r="E911" s="166" t="s">
        <v>19</v>
      </c>
      <c r="F911" s="167" t="s">
        <v>371</v>
      </c>
      <c r="H911" s="168">
        <v>2428.64</v>
      </c>
      <c r="I911" s="169"/>
      <c r="L911" s="165"/>
      <c r="M911" s="170"/>
      <c r="T911" s="171"/>
      <c r="AT911" s="166" t="s">
        <v>368</v>
      </c>
      <c r="AU911" s="166" t="s">
        <v>90</v>
      </c>
      <c r="AV911" s="14" t="s">
        <v>364</v>
      </c>
      <c r="AW911" s="14" t="s">
        <v>36</v>
      </c>
      <c r="AX911" s="14" t="s">
        <v>84</v>
      </c>
      <c r="AY911" s="166" t="s">
        <v>358</v>
      </c>
    </row>
    <row r="912" spans="2:65" s="1" customFormat="1" ht="24.2" customHeight="1">
      <c r="B912" s="33"/>
      <c r="C912" s="134" t="s">
        <v>1132</v>
      </c>
      <c r="D912" s="134" t="s">
        <v>360</v>
      </c>
      <c r="E912" s="135" t="s">
        <v>1133</v>
      </c>
      <c r="F912" s="136" t="s">
        <v>1134</v>
      </c>
      <c r="G912" s="137" t="s">
        <v>195</v>
      </c>
      <c r="H912" s="138">
        <v>54.72</v>
      </c>
      <c r="I912" s="139"/>
      <c r="J912" s="140">
        <f>ROUND(I912*H912,2)</f>
        <v>0</v>
      </c>
      <c r="K912" s="136" t="s">
        <v>19</v>
      </c>
      <c r="L912" s="33"/>
      <c r="M912" s="141" t="s">
        <v>19</v>
      </c>
      <c r="N912" s="142" t="s">
        <v>49</v>
      </c>
      <c r="P912" s="143">
        <f>O912*H912</f>
        <v>0</v>
      </c>
      <c r="Q912" s="143">
        <v>4.8680000000000001E-2</v>
      </c>
      <c r="R912" s="143">
        <f>Q912*H912</f>
        <v>2.6637696000000002</v>
      </c>
      <c r="S912" s="143">
        <v>0</v>
      </c>
      <c r="T912" s="144">
        <f>S912*H912</f>
        <v>0</v>
      </c>
      <c r="AR912" s="145" t="s">
        <v>364</v>
      </c>
      <c r="AT912" s="145" t="s">
        <v>360</v>
      </c>
      <c r="AU912" s="145" t="s">
        <v>90</v>
      </c>
      <c r="AY912" s="18" t="s">
        <v>358</v>
      </c>
      <c r="BE912" s="146">
        <f>IF(N912="základní",J912,0)</f>
        <v>0</v>
      </c>
      <c r="BF912" s="146">
        <f>IF(N912="snížená",J912,0)</f>
        <v>0</v>
      </c>
      <c r="BG912" s="146">
        <f>IF(N912="zákl. přenesená",J912,0)</f>
        <v>0</v>
      </c>
      <c r="BH912" s="146">
        <f>IF(N912="sníž. přenesená",J912,0)</f>
        <v>0</v>
      </c>
      <c r="BI912" s="146">
        <f>IF(N912="nulová",J912,0)</f>
        <v>0</v>
      </c>
      <c r="BJ912" s="18" t="s">
        <v>90</v>
      </c>
      <c r="BK912" s="146">
        <f>ROUND(I912*H912,2)</f>
        <v>0</v>
      </c>
      <c r="BL912" s="18" t="s">
        <v>364</v>
      </c>
      <c r="BM912" s="145" t="s">
        <v>1135</v>
      </c>
    </row>
    <row r="913" spans="2:65" s="12" customFormat="1" ht="11.25">
      <c r="B913" s="151"/>
      <c r="D913" s="152" t="s">
        <v>368</v>
      </c>
      <c r="E913" s="153" t="s">
        <v>19</v>
      </c>
      <c r="F913" s="154" t="s">
        <v>485</v>
      </c>
      <c r="H913" s="153" t="s">
        <v>19</v>
      </c>
      <c r="I913" s="155"/>
      <c r="L913" s="151"/>
      <c r="M913" s="156"/>
      <c r="T913" s="157"/>
      <c r="AT913" s="153" t="s">
        <v>368</v>
      </c>
      <c r="AU913" s="153" t="s">
        <v>90</v>
      </c>
      <c r="AV913" s="12" t="s">
        <v>84</v>
      </c>
      <c r="AW913" s="12" t="s">
        <v>36</v>
      </c>
      <c r="AX913" s="12" t="s">
        <v>77</v>
      </c>
      <c r="AY913" s="153" t="s">
        <v>358</v>
      </c>
    </row>
    <row r="914" spans="2:65" s="12" customFormat="1" ht="11.25">
      <c r="B914" s="151"/>
      <c r="D914" s="152" t="s">
        <v>368</v>
      </c>
      <c r="E914" s="153" t="s">
        <v>19</v>
      </c>
      <c r="F914" s="154" t="s">
        <v>807</v>
      </c>
      <c r="H914" s="153" t="s">
        <v>19</v>
      </c>
      <c r="I914" s="155"/>
      <c r="L914" s="151"/>
      <c r="M914" s="156"/>
      <c r="T914" s="157"/>
      <c r="AT914" s="153" t="s">
        <v>368</v>
      </c>
      <c r="AU914" s="153" t="s">
        <v>90</v>
      </c>
      <c r="AV914" s="12" t="s">
        <v>84</v>
      </c>
      <c r="AW914" s="12" t="s">
        <v>36</v>
      </c>
      <c r="AX914" s="12" t="s">
        <v>77</v>
      </c>
      <c r="AY914" s="153" t="s">
        <v>358</v>
      </c>
    </row>
    <row r="915" spans="2:65" s="12" customFormat="1" ht="11.25">
      <c r="B915" s="151"/>
      <c r="D915" s="152" t="s">
        <v>368</v>
      </c>
      <c r="E915" s="153" t="s">
        <v>19</v>
      </c>
      <c r="F915" s="154" t="s">
        <v>380</v>
      </c>
      <c r="H915" s="153" t="s">
        <v>19</v>
      </c>
      <c r="I915" s="155"/>
      <c r="L915" s="151"/>
      <c r="M915" s="156"/>
      <c r="T915" s="157"/>
      <c r="AT915" s="153" t="s">
        <v>368</v>
      </c>
      <c r="AU915" s="153" t="s">
        <v>90</v>
      </c>
      <c r="AV915" s="12" t="s">
        <v>84</v>
      </c>
      <c r="AW915" s="12" t="s">
        <v>36</v>
      </c>
      <c r="AX915" s="12" t="s">
        <v>77</v>
      </c>
      <c r="AY915" s="153" t="s">
        <v>358</v>
      </c>
    </row>
    <row r="916" spans="2:65" s="12" customFormat="1" ht="11.25">
      <c r="B916" s="151"/>
      <c r="D916" s="152" t="s">
        <v>368</v>
      </c>
      <c r="E916" s="153" t="s">
        <v>19</v>
      </c>
      <c r="F916" s="154" t="s">
        <v>588</v>
      </c>
      <c r="H916" s="153" t="s">
        <v>19</v>
      </c>
      <c r="I916" s="155"/>
      <c r="L916" s="151"/>
      <c r="M916" s="156"/>
      <c r="T916" s="157"/>
      <c r="AT916" s="153" t="s">
        <v>368</v>
      </c>
      <c r="AU916" s="153" t="s">
        <v>90</v>
      </c>
      <c r="AV916" s="12" t="s">
        <v>84</v>
      </c>
      <c r="AW916" s="12" t="s">
        <v>36</v>
      </c>
      <c r="AX916" s="12" t="s">
        <v>77</v>
      </c>
      <c r="AY916" s="153" t="s">
        <v>358</v>
      </c>
    </row>
    <row r="917" spans="2:65" s="12" customFormat="1" ht="11.25">
      <c r="B917" s="151"/>
      <c r="D917" s="152" t="s">
        <v>368</v>
      </c>
      <c r="E917" s="153" t="s">
        <v>19</v>
      </c>
      <c r="F917" s="154" t="s">
        <v>297</v>
      </c>
      <c r="H917" s="153" t="s">
        <v>19</v>
      </c>
      <c r="I917" s="155"/>
      <c r="L917" s="151"/>
      <c r="M917" s="156"/>
      <c r="T917" s="157"/>
      <c r="AT917" s="153" t="s">
        <v>368</v>
      </c>
      <c r="AU917" s="153" t="s">
        <v>90</v>
      </c>
      <c r="AV917" s="12" t="s">
        <v>84</v>
      </c>
      <c r="AW917" s="12" t="s">
        <v>36</v>
      </c>
      <c r="AX917" s="12" t="s">
        <v>77</v>
      </c>
      <c r="AY917" s="153" t="s">
        <v>358</v>
      </c>
    </row>
    <row r="918" spans="2:65" s="12" customFormat="1" ht="11.25">
      <c r="B918" s="151"/>
      <c r="D918" s="152" t="s">
        <v>368</v>
      </c>
      <c r="E918" s="153" t="s">
        <v>19</v>
      </c>
      <c r="F918" s="154" t="s">
        <v>1136</v>
      </c>
      <c r="H918" s="153" t="s">
        <v>19</v>
      </c>
      <c r="I918" s="155"/>
      <c r="L918" s="151"/>
      <c r="M918" s="156"/>
      <c r="T918" s="157"/>
      <c r="AT918" s="153" t="s">
        <v>368</v>
      </c>
      <c r="AU918" s="153" t="s">
        <v>90</v>
      </c>
      <c r="AV918" s="12" t="s">
        <v>84</v>
      </c>
      <c r="AW918" s="12" t="s">
        <v>36</v>
      </c>
      <c r="AX918" s="12" t="s">
        <v>77</v>
      </c>
      <c r="AY918" s="153" t="s">
        <v>358</v>
      </c>
    </row>
    <row r="919" spans="2:65" s="13" customFormat="1" ht="11.25">
      <c r="B919" s="158"/>
      <c r="D919" s="152" t="s">
        <v>368</v>
      </c>
      <c r="E919" s="159" t="s">
        <v>19</v>
      </c>
      <c r="F919" s="160" t="s">
        <v>1137</v>
      </c>
      <c r="H919" s="161">
        <v>54.72</v>
      </c>
      <c r="I919" s="162"/>
      <c r="L919" s="158"/>
      <c r="M919" s="163"/>
      <c r="T919" s="164"/>
      <c r="AT919" s="159" t="s">
        <v>368</v>
      </c>
      <c r="AU919" s="159" t="s">
        <v>90</v>
      </c>
      <c r="AV919" s="13" t="s">
        <v>90</v>
      </c>
      <c r="AW919" s="13" t="s">
        <v>36</v>
      </c>
      <c r="AX919" s="13" t="s">
        <v>77</v>
      </c>
      <c r="AY919" s="159" t="s">
        <v>358</v>
      </c>
    </row>
    <row r="920" spans="2:65" s="14" customFormat="1" ht="11.25">
      <c r="B920" s="165"/>
      <c r="D920" s="152" t="s">
        <v>368</v>
      </c>
      <c r="E920" s="166" t="s">
        <v>19</v>
      </c>
      <c r="F920" s="167" t="s">
        <v>371</v>
      </c>
      <c r="H920" s="168">
        <v>54.72</v>
      </c>
      <c r="I920" s="169"/>
      <c r="L920" s="165"/>
      <c r="M920" s="170"/>
      <c r="T920" s="171"/>
      <c r="AT920" s="166" t="s">
        <v>368</v>
      </c>
      <c r="AU920" s="166" t="s">
        <v>90</v>
      </c>
      <c r="AV920" s="14" t="s">
        <v>364</v>
      </c>
      <c r="AW920" s="14" t="s">
        <v>36</v>
      </c>
      <c r="AX920" s="14" t="s">
        <v>84</v>
      </c>
      <c r="AY920" s="166" t="s">
        <v>358</v>
      </c>
    </row>
    <row r="921" spans="2:65" s="1" customFormat="1" ht="24.2" customHeight="1">
      <c r="B921" s="33"/>
      <c r="C921" s="134" t="s">
        <v>1138</v>
      </c>
      <c r="D921" s="134" t="s">
        <v>360</v>
      </c>
      <c r="E921" s="135" t="s">
        <v>1139</v>
      </c>
      <c r="F921" s="136" t="s">
        <v>1140</v>
      </c>
      <c r="G921" s="137" t="s">
        <v>195</v>
      </c>
      <c r="H921" s="138">
        <v>640.76</v>
      </c>
      <c r="I921" s="139"/>
      <c r="J921" s="140">
        <f>ROUND(I921*H921,2)</f>
        <v>0</v>
      </c>
      <c r="K921" s="136" t="s">
        <v>363</v>
      </c>
      <c r="L921" s="33"/>
      <c r="M921" s="141" t="s">
        <v>19</v>
      </c>
      <c r="N921" s="142" t="s">
        <v>49</v>
      </c>
      <c r="P921" s="143">
        <f>O921*H921</f>
        <v>0</v>
      </c>
      <c r="Q921" s="143">
        <v>1.3200000000000001E-4</v>
      </c>
      <c r="R921" s="143">
        <f>Q921*H921</f>
        <v>8.4580320000000001E-2</v>
      </c>
      <c r="S921" s="143">
        <v>0</v>
      </c>
      <c r="T921" s="144">
        <f>S921*H921</f>
        <v>0</v>
      </c>
      <c r="AR921" s="145" t="s">
        <v>364</v>
      </c>
      <c r="AT921" s="145" t="s">
        <v>360</v>
      </c>
      <c r="AU921" s="145" t="s">
        <v>90</v>
      </c>
      <c r="AY921" s="18" t="s">
        <v>358</v>
      </c>
      <c r="BE921" s="146">
        <f>IF(N921="základní",J921,0)</f>
        <v>0</v>
      </c>
      <c r="BF921" s="146">
        <f>IF(N921="snížená",J921,0)</f>
        <v>0</v>
      </c>
      <c r="BG921" s="146">
        <f>IF(N921="zákl. přenesená",J921,0)</f>
        <v>0</v>
      </c>
      <c r="BH921" s="146">
        <f>IF(N921="sníž. přenesená",J921,0)</f>
        <v>0</v>
      </c>
      <c r="BI921" s="146">
        <f>IF(N921="nulová",J921,0)</f>
        <v>0</v>
      </c>
      <c r="BJ921" s="18" t="s">
        <v>90</v>
      </c>
      <c r="BK921" s="146">
        <f>ROUND(I921*H921,2)</f>
        <v>0</v>
      </c>
      <c r="BL921" s="18" t="s">
        <v>364</v>
      </c>
      <c r="BM921" s="145" t="s">
        <v>1141</v>
      </c>
    </row>
    <row r="922" spans="2:65" s="1" customFormat="1" ht="11.25">
      <c r="B922" s="33"/>
      <c r="D922" s="147" t="s">
        <v>366</v>
      </c>
      <c r="F922" s="148" t="s">
        <v>1142</v>
      </c>
      <c r="I922" s="149"/>
      <c r="L922" s="33"/>
      <c r="M922" s="150"/>
      <c r="T922" s="54"/>
      <c r="AT922" s="18" t="s">
        <v>366</v>
      </c>
      <c r="AU922" s="18" t="s">
        <v>90</v>
      </c>
    </row>
    <row r="923" spans="2:65" s="13" customFormat="1" ht="11.25">
      <c r="B923" s="158"/>
      <c r="D923" s="152" t="s">
        <v>368</v>
      </c>
      <c r="E923" s="159" t="s">
        <v>19</v>
      </c>
      <c r="F923" s="160" t="s">
        <v>287</v>
      </c>
      <c r="H923" s="161">
        <v>4.9000000000000004</v>
      </c>
      <c r="I923" s="162"/>
      <c r="L923" s="158"/>
      <c r="M923" s="163"/>
      <c r="T923" s="164"/>
      <c r="AT923" s="159" t="s">
        <v>368</v>
      </c>
      <c r="AU923" s="159" t="s">
        <v>90</v>
      </c>
      <c r="AV923" s="13" t="s">
        <v>90</v>
      </c>
      <c r="AW923" s="13" t="s">
        <v>36</v>
      </c>
      <c r="AX923" s="13" t="s">
        <v>77</v>
      </c>
      <c r="AY923" s="159" t="s">
        <v>358</v>
      </c>
    </row>
    <row r="924" spans="2:65" s="13" customFormat="1" ht="11.25">
      <c r="B924" s="158"/>
      <c r="D924" s="152" t="s">
        <v>368</v>
      </c>
      <c r="E924" s="159" t="s">
        <v>19</v>
      </c>
      <c r="F924" s="160" t="s">
        <v>215</v>
      </c>
      <c r="H924" s="161">
        <v>176.58</v>
      </c>
      <c r="I924" s="162"/>
      <c r="L924" s="158"/>
      <c r="M924" s="163"/>
      <c r="T924" s="164"/>
      <c r="AT924" s="159" t="s">
        <v>368</v>
      </c>
      <c r="AU924" s="159" t="s">
        <v>90</v>
      </c>
      <c r="AV924" s="13" t="s">
        <v>90</v>
      </c>
      <c r="AW924" s="13" t="s">
        <v>36</v>
      </c>
      <c r="AX924" s="13" t="s">
        <v>77</v>
      </c>
      <c r="AY924" s="159" t="s">
        <v>358</v>
      </c>
    </row>
    <row r="925" spans="2:65" s="13" customFormat="1" ht="11.25">
      <c r="B925" s="158"/>
      <c r="D925" s="152" t="s">
        <v>368</v>
      </c>
      <c r="E925" s="159" t="s">
        <v>19</v>
      </c>
      <c r="F925" s="160" t="s">
        <v>226</v>
      </c>
      <c r="H925" s="161">
        <v>28.7</v>
      </c>
      <c r="I925" s="162"/>
      <c r="L925" s="158"/>
      <c r="M925" s="163"/>
      <c r="T925" s="164"/>
      <c r="AT925" s="159" t="s">
        <v>368</v>
      </c>
      <c r="AU925" s="159" t="s">
        <v>90</v>
      </c>
      <c r="AV925" s="13" t="s">
        <v>90</v>
      </c>
      <c r="AW925" s="13" t="s">
        <v>36</v>
      </c>
      <c r="AX925" s="13" t="s">
        <v>77</v>
      </c>
      <c r="AY925" s="159" t="s">
        <v>358</v>
      </c>
    </row>
    <row r="926" spans="2:65" s="13" customFormat="1" ht="11.25">
      <c r="B926" s="158"/>
      <c r="D926" s="152" t="s">
        <v>368</v>
      </c>
      <c r="E926" s="159" t="s">
        <v>19</v>
      </c>
      <c r="F926" s="160" t="s">
        <v>219</v>
      </c>
      <c r="H926" s="161">
        <v>316.29000000000002</v>
      </c>
      <c r="I926" s="162"/>
      <c r="L926" s="158"/>
      <c r="M926" s="163"/>
      <c r="T926" s="164"/>
      <c r="AT926" s="159" t="s">
        <v>368</v>
      </c>
      <c r="AU926" s="159" t="s">
        <v>90</v>
      </c>
      <c r="AV926" s="13" t="s">
        <v>90</v>
      </c>
      <c r="AW926" s="13" t="s">
        <v>36</v>
      </c>
      <c r="AX926" s="13" t="s">
        <v>77</v>
      </c>
      <c r="AY926" s="159" t="s">
        <v>358</v>
      </c>
    </row>
    <row r="927" spans="2:65" s="13" customFormat="1" ht="11.25">
      <c r="B927" s="158"/>
      <c r="D927" s="152" t="s">
        <v>368</v>
      </c>
      <c r="E927" s="159" t="s">
        <v>19</v>
      </c>
      <c r="F927" s="160" t="s">
        <v>229</v>
      </c>
      <c r="H927" s="161">
        <v>114.29</v>
      </c>
      <c r="I927" s="162"/>
      <c r="L927" s="158"/>
      <c r="M927" s="163"/>
      <c r="T927" s="164"/>
      <c r="AT927" s="159" t="s">
        <v>368</v>
      </c>
      <c r="AU927" s="159" t="s">
        <v>90</v>
      </c>
      <c r="AV927" s="13" t="s">
        <v>90</v>
      </c>
      <c r="AW927" s="13" t="s">
        <v>36</v>
      </c>
      <c r="AX927" s="13" t="s">
        <v>77</v>
      </c>
      <c r="AY927" s="159" t="s">
        <v>358</v>
      </c>
    </row>
    <row r="928" spans="2:65" s="14" customFormat="1" ht="11.25">
      <c r="B928" s="165"/>
      <c r="D928" s="152" t="s">
        <v>368</v>
      </c>
      <c r="E928" s="166" t="s">
        <v>19</v>
      </c>
      <c r="F928" s="167" t="s">
        <v>371</v>
      </c>
      <c r="H928" s="168">
        <v>640.76</v>
      </c>
      <c r="I928" s="169"/>
      <c r="L928" s="165"/>
      <c r="M928" s="170"/>
      <c r="T928" s="171"/>
      <c r="AT928" s="166" t="s">
        <v>368</v>
      </c>
      <c r="AU928" s="166" t="s">
        <v>90</v>
      </c>
      <c r="AV928" s="14" t="s">
        <v>364</v>
      </c>
      <c r="AW928" s="14" t="s">
        <v>36</v>
      </c>
      <c r="AX928" s="14" t="s">
        <v>84</v>
      </c>
      <c r="AY928" s="166" t="s">
        <v>358</v>
      </c>
    </row>
    <row r="929" spans="2:65" s="1" customFormat="1" ht="33" customHeight="1">
      <c r="B929" s="33"/>
      <c r="C929" s="134" t="s">
        <v>1143</v>
      </c>
      <c r="D929" s="134" t="s">
        <v>360</v>
      </c>
      <c r="E929" s="135" t="s">
        <v>1144</v>
      </c>
      <c r="F929" s="136" t="s">
        <v>1145</v>
      </c>
      <c r="G929" s="137" t="s">
        <v>195</v>
      </c>
      <c r="H929" s="138">
        <v>32.76</v>
      </c>
      <c r="I929" s="139"/>
      <c r="J929" s="140">
        <f>ROUND(I929*H929,2)</f>
        <v>0</v>
      </c>
      <c r="K929" s="136" t="s">
        <v>363</v>
      </c>
      <c r="L929" s="33"/>
      <c r="M929" s="141" t="s">
        <v>19</v>
      </c>
      <c r="N929" s="142" t="s">
        <v>49</v>
      </c>
      <c r="P929" s="143">
        <f>O929*H929</f>
        <v>0</v>
      </c>
      <c r="Q929" s="143">
        <v>0.208925</v>
      </c>
      <c r="R929" s="143">
        <f>Q929*H929</f>
        <v>6.8443829999999997</v>
      </c>
      <c r="S929" s="143">
        <v>0</v>
      </c>
      <c r="T929" s="144">
        <f>S929*H929</f>
        <v>0</v>
      </c>
      <c r="AR929" s="145" t="s">
        <v>364</v>
      </c>
      <c r="AT929" s="145" t="s">
        <v>360</v>
      </c>
      <c r="AU929" s="145" t="s">
        <v>90</v>
      </c>
      <c r="AY929" s="18" t="s">
        <v>358</v>
      </c>
      <c r="BE929" s="146">
        <f>IF(N929="základní",J929,0)</f>
        <v>0</v>
      </c>
      <c r="BF929" s="146">
        <f>IF(N929="snížená",J929,0)</f>
        <v>0</v>
      </c>
      <c r="BG929" s="146">
        <f>IF(N929="zákl. přenesená",J929,0)</f>
        <v>0</v>
      </c>
      <c r="BH929" s="146">
        <f>IF(N929="sníž. přenesená",J929,0)</f>
        <v>0</v>
      </c>
      <c r="BI929" s="146">
        <f>IF(N929="nulová",J929,0)</f>
        <v>0</v>
      </c>
      <c r="BJ929" s="18" t="s">
        <v>90</v>
      </c>
      <c r="BK929" s="146">
        <f>ROUND(I929*H929,2)</f>
        <v>0</v>
      </c>
      <c r="BL929" s="18" t="s">
        <v>364</v>
      </c>
      <c r="BM929" s="145" t="s">
        <v>1146</v>
      </c>
    </row>
    <row r="930" spans="2:65" s="1" customFormat="1" ht="11.25">
      <c r="B930" s="33"/>
      <c r="D930" s="147" t="s">
        <v>366</v>
      </c>
      <c r="F930" s="148" t="s">
        <v>1147</v>
      </c>
      <c r="I930" s="149"/>
      <c r="L930" s="33"/>
      <c r="M930" s="150"/>
      <c r="T930" s="54"/>
      <c r="AT930" s="18" t="s">
        <v>366</v>
      </c>
      <c r="AU930" s="18" t="s">
        <v>90</v>
      </c>
    </row>
    <row r="931" spans="2:65" s="12" customFormat="1" ht="11.25">
      <c r="B931" s="151"/>
      <c r="D931" s="152" t="s">
        <v>368</v>
      </c>
      <c r="E931" s="153" t="s">
        <v>19</v>
      </c>
      <c r="F931" s="154" t="s">
        <v>460</v>
      </c>
      <c r="H931" s="153" t="s">
        <v>19</v>
      </c>
      <c r="I931" s="155"/>
      <c r="L931" s="151"/>
      <c r="M931" s="156"/>
      <c r="T931" s="157"/>
      <c r="AT931" s="153" t="s">
        <v>368</v>
      </c>
      <c r="AU931" s="153" t="s">
        <v>90</v>
      </c>
      <c r="AV931" s="12" t="s">
        <v>84</v>
      </c>
      <c r="AW931" s="12" t="s">
        <v>36</v>
      </c>
      <c r="AX931" s="12" t="s">
        <v>77</v>
      </c>
      <c r="AY931" s="153" t="s">
        <v>358</v>
      </c>
    </row>
    <row r="932" spans="2:65" s="13" customFormat="1" ht="11.25">
      <c r="B932" s="158"/>
      <c r="D932" s="152" t="s">
        <v>368</v>
      </c>
      <c r="E932" s="159" t="s">
        <v>19</v>
      </c>
      <c r="F932" s="160" t="s">
        <v>1148</v>
      </c>
      <c r="H932" s="161">
        <v>32.76</v>
      </c>
      <c r="I932" s="162"/>
      <c r="L932" s="158"/>
      <c r="M932" s="163"/>
      <c r="T932" s="164"/>
      <c r="AT932" s="159" t="s">
        <v>368</v>
      </c>
      <c r="AU932" s="159" t="s">
        <v>90</v>
      </c>
      <c r="AV932" s="13" t="s">
        <v>90</v>
      </c>
      <c r="AW932" s="13" t="s">
        <v>36</v>
      </c>
      <c r="AX932" s="13" t="s">
        <v>77</v>
      </c>
      <c r="AY932" s="159" t="s">
        <v>358</v>
      </c>
    </row>
    <row r="933" spans="2:65" s="14" customFormat="1" ht="11.25">
      <c r="B933" s="165"/>
      <c r="D933" s="152" t="s">
        <v>368</v>
      </c>
      <c r="E933" s="166" t="s">
        <v>19</v>
      </c>
      <c r="F933" s="167" t="s">
        <v>371</v>
      </c>
      <c r="H933" s="168">
        <v>32.76</v>
      </c>
      <c r="I933" s="169"/>
      <c r="L933" s="165"/>
      <c r="M933" s="170"/>
      <c r="T933" s="171"/>
      <c r="AT933" s="166" t="s">
        <v>368</v>
      </c>
      <c r="AU933" s="166" t="s">
        <v>90</v>
      </c>
      <c r="AV933" s="14" t="s">
        <v>364</v>
      </c>
      <c r="AW933" s="14" t="s">
        <v>36</v>
      </c>
      <c r="AX933" s="14" t="s">
        <v>84</v>
      </c>
      <c r="AY933" s="166" t="s">
        <v>358</v>
      </c>
    </row>
    <row r="934" spans="2:65" s="1" customFormat="1" ht="37.9" customHeight="1">
      <c r="B934" s="33"/>
      <c r="C934" s="134" t="s">
        <v>1149</v>
      </c>
      <c r="D934" s="134" t="s">
        <v>360</v>
      </c>
      <c r="E934" s="135" t="s">
        <v>1150</v>
      </c>
      <c r="F934" s="136" t="s">
        <v>1151</v>
      </c>
      <c r="G934" s="137" t="s">
        <v>235</v>
      </c>
      <c r="H934" s="138">
        <v>81.900000000000006</v>
      </c>
      <c r="I934" s="139"/>
      <c r="J934" s="140">
        <f>ROUND(I934*H934,2)</f>
        <v>0</v>
      </c>
      <c r="K934" s="136" t="s">
        <v>363</v>
      </c>
      <c r="L934" s="33"/>
      <c r="M934" s="141" t="s">
        <v>19</v>
      </c>
      <c r="N934" s="142" t="s">
        <v>49</v>
      </c>
      <c r="P934" s="143">
        <f>O934*H934</f>
        <v>0</v>
      </c>
      <c r="Q934" s="143">
        <v>0.12894600000000001</v>
      </c>
      <c r="R934" s="143">
        <f>Q934*H934</f>
        <v>10.560677400000001</v>
      </c>
      <c r="S934" s="143">
        <v>0</v>
      </c>
      <c r="T934" s="144">
        <f>S934*H934</f>
        <v>0</v>
      </c>
      <c r="AR934" s="145" t="s">
        <v>364</v>
      </c>
      <c r="AT934" s="145" t="s">
        <v>360</v>
      </c>
      <c r="AU934" s="145" t="s">
        <v>90</v>
      </c>
      <c r="AY934" s="18" t="s">
        <v>358</v>
      </c>
      <c r="BE934" s="146">
        <f>IF(N934="základní",J934,0)</f>
        <v>0</v>
      </c>
      <c r="BF934" s="146">
        <f>IF(N934="snížená",J934,0)</f>
        <v>0</v>
      </c>
      <c r="BG934" s="146">
        <f>IF(N934="zákl. přenesená",J934,0)</f>
        <v>0</v>
      </c>
      <c r="BH934" s="146">
        <f>IF(N934="sníž. přenesená",J934,0)</f>
        <v>0</v>
      </c>
      <c r="BI934" s="146">
        <f>IF(N934="nulová",J934,0)</f>
        <v>0</v>
      </c>
      <c r="BJ934" s="18" t="s">
        <v>90</v>
      </c>
      <c r="BK934" s="146">
        <f>ROUND(I934*H934,2)</f>
        <v>0</v>
      </c>
      <c r="BL934" s="18" t="s">
        <v>364</v>
      </c>
      <c r="BM934" s="145" t="s">
        <v>1152</v>
      </c>
    </row>
    <row r="935" spans="2:65" s="1" customFormat="1" ht="11.25">
      <c r="B935" s="33"/>
      <c r="D935" s="147" t="s">
        <v>366</v>
      </c>
      <c r="F935" s="148" t="s">
        <v>1153</v>
      </c>
      <c r="I935" s="149"/>
      <c r="L935" s="33"/>
      <c r="M935" s="150"/>
      <c r="T935" s="54"/>
      <c r="AT935" s="18" t="s">
        <v>366</v>
      </c>
      <c r="AU935" s="18" t="s">
        <v>90</v>
      </c>
    </row>
    <row r="936" spans="2:65" s="12" customFormat="1" ht="11.25">
      <c r="B936" s="151"/>
      <c r="D936" s="152" t="s">
        <v>368</v>
      </c>
      <c r="E936" s="153" t="s">
        <v>19</v>
      </c>
      <c r="F936" s="154" t="s">
        <v>460</v>
      </c>
      <c r="H936" s="153" t="s">
        <v>19</v>
      </c>
      <c r="I936" s="155"/>
      <c r="L936" s="151"/>
      <c r="M936" s="156"/>
      <c r="T936" s="157"/>
      <c r="AT936" s="153" t="s">
        <v>368</v>
      </c>
      <c r="AU936" s="153" t="s">
        <v>90</v>
      </c>
      <c r="AV936" s="12" t="s">
        <v>84</v>
      </c>
      <c r="AW936" s="12" t="s">
        <v>36</v>
      </c>
      <c r="AX936" s="12" t="s">
        <v>77</v>
      </c>
      <c r="AY936" s="153" t="s">
        <v>358</v>
      </c>
    </row>
    <row r="937" spans="2:65" s="13" customFormat="1" ht="11.25">
      <c r="B937" s="158"/>
      <c r="D937" s="152" t="s">
        <v>368</v>
      </c>
      <c r="E937" s="159" t="s">
        <v>19</v>
      </c>
      <c r="F937" s="160" t="s">
        <v>1154</v>
      </c>
      <c r="H937" s="161">
        <v>81.900000000000006</v>
      </c>
      <c r="I937" s="162"/>
      <c r="L937" s="158"/>
      <c r="M937" s="163"/>
      <c r="T937" s="164"/>
      <c r="AT937" s="159" t="s">
        <v>368</v>
      </c>
      <c r="AU937" s="159" t="s">
        <v>90</v>
      </c>
      <c r="AV937" s="13" t="s">
        <v>90</v>
      </c>
      <c r="AW937" s="13" t="s">
        <v>36</v>
      </c>
      <c r="AX937" s="13" t="s">
        <v>77</v>
      </c>
      <c r="AY937" s="159" t="s">
        <v>358</v>
      </c>
    </row>
    <row r="938" spans="2:65" s="14" customFormat="1" ht="11.25">
      <c r="B938" s="165"/>
      <c r="D938" s="152" t="s">
        <v>368</v>
      </c>
      <c r="E938" s="166" t="s">
        <v>19</v>
      </c>
      <c r="F938" s="167" t="s">
        <v>371</v>
      </c>
      <c r="H938" s="168">
        <v>81.900000000000006</v>
      </c>
      <c r="I938" s="169"/>
      <c r="L938" s="165"/>
      <c r="M938" s="170"/>
      <c r="T938" s="171"/>
      <c r="AT938" s="166" t="s">
        <v>368</v>
      </c>
      <c r="AU938" s="166" t="s">
        <v>90</v>
      </c>
      <c r="AV938" s="14" t="s">
        <v>364</v>
      </c>
      <c r="AW938" s="14" t="s">
        <v>36</v>
      </c>
      <c r="AX938" s="14" t="s">
        <v>84</v>
      </c>
      <c r="AY938" s="166" t="s">
        <v>358</v>
      </c>
    </row>
    <row r="939" spans="2:65" s="1" customFormat="1" ht="37.9" customHeight="1">
      <c r="B939" s="33"/>
      <c r="C939" s="134" t="s">
        <v>1155</v>
      </c>
      <c r="D939" s="134" t="s">
        <v>360</v>
      </c>
      <c r="E939" s="135" t="s">
        <v>1156</v>
      </c>
      <c r="F939" s="136" t="s">
        <v>1157</v>
      </c>
      <c r="G939" s="137" t="s">
        <v>504</v>
      </c>
      <c r="H939" s="138">
        <v>25</v>
      </c>
      <c r="I939" s="139"/>
      <c r="J939" s="140">
        <f>ROUND(I939*H939,2)</f>
        <v>0</v>
      </c>
      <c r="K939" s="136" t="s">
        <v>363</v>
      </c>
      <c r="L939" s="33"/>
      <c r="M939" s="141" t="s">
        <v>19</v>
      </c>
      <c r="N939" s="142" t="s">
        <v>49</v>
      </c>
      <c r="P939" s="143">
        <f>O939*H939</f>
        <v>0</v>
      </c>
      <c r="Q939" s="143">
        <v>4.8161770000000002E-4</v>
      </c>
      <c r="R939" s="143">
        <f>Q939*H939</f>
        <v>1.20404425E-2</v>
      </c>
      <c r="S939" s="143">
        <v>0</v>
      </c>
      <c r="T939" s="144">
        <f>S939*H939</f>
        <v>0</v>
      </c>
      <c r="AR939" s="145" t="s">
        <v>364</v>
      </c>
      <c r="AT939" s="145" t="s">
        <v>360</v>
      </c>
      <c r="AU939" s="145" t="s">
        <v>90</v>
      </c>
      <c r="AY939" s="18" t="s">
        <v>358</v>
      </c>
      <c r="BE939" s="146">
        <f>IF(N939="základní",J939,0)</f>
        <v>0</v>
      </c>
      <c r="BF939" s="146">
        <f>IF(N939="snížená",J939,0)</f>
        <v>0</v>
      </c>
      <c r="BG939" s="146">
        <f>IF(N939="zákl. přenesená",J939,0)</f>
        <v>0</v>
      </c>
      <c r="BH939" s="146">
        <f>IF(N939="sníž. přenesená",J939,0)</f>
        <v>0</v>
      </c>
      <c r="BI939" s="146">
        <f>IF(N939="nulová",J939,0)</f>
        <v>0</v>
      </c>
      <c r="BJ939" s="18" t="s">
        <v>90</v>
      </c>
      <c r="BK939" s="146">
        <f>ROUND(I939*H939,2)</f>
        <v>0</v>
      </c>
      <c r="BL939" s="18" t="s">
        <v>364</v>
      </c>
      <c r="BM939" s="145" t="s">
        <v>1158</v>
      </c>
    </row>
    <row r="940" spans="2:65" s="1" customFormat="1" ht="11.25">
      <c r="B940" s="33"/>
      <c r="D940" s="147" t="s">
        <v>366</v>
      </c>
      <c r="F940" s="148" t="s">
        <v>1159</v>
      </c>
      <c r="I940" s="149"/>
      <c r="L940" s="33"/>
      <c r="M940" s="150"/>
      <c r="T940" s="54"/>
      <c r="AT940" s="18" t="s">
        <v>366</v>
      </c>
      <c r="AU940" s="18" t="s">
        <v>90</v>
      </c>
    </row>
    <row r="941" spans="2:65" s="12" customFormat="1" ht="11.25">
      <c r="B941" s="151"/>
      <c r="D941" s="152" t="s">
        <v>368</v>
      </c>
      <c r="E941" s="153" t="s">
        <v>19</v>
      </c>
      <c r="F941" s="154" t="s">
        <v>1160</v>
      </c>
      <c r="H941" s="153" t="s">
        <v>19</v>
      </c>
      <c r="I941" s="155"/>
      <c r="L941" s="151"/>
      <c r="M941" s="156"/>
      <c r="T941" s="157"/>
      <c r="AT941" s="153" t="s">
        <v>368</v>
      </c>
      <c r="AU941" s="153" t="s">
        <v>90</v>
      </c>
      <c r="AV941" s="12" t="s">
        <v>84</v>
      </c>
      <c r="AW941" s="12" t="s">
        <v>36</v>
      </c>
      <c r="AX941" s="12" t="s">
        <v>77</v>
      </c>
      <c r="AY941" s="153" t="s">
        <v>358</v>
      </c>
    </row>
    <row r="942" spans="2:65" s="12" customFormat="1" ht="11.25">
      <c r="B942" s="151"/>
      <c r="D942" s="152" t="s">
        <v>368</v>
      </c>
      <c r="E942" s="153" t="s">
        <v>19</v>
      </c>
      <c r="F942" s="154" t="s">
        <v>1161</v>
      </c>
      <c r="H942" s="153" t="s">
        <v>19</v>
      </c>
      <c r="I942" s="155"/>
      <c r="L942" s="151"/>
      <c r="M942" s="156"/>
      <c r="T942" s="157"/>
      <c r="AT942" s="153" t="s">
        <v>368</v>
      </c>
      <c r="AU942" s="153" t="s">
        <v>90</v>
      </c>
      <c r="AV942" s="12" t="s">
        <v>84</v>
      </c>
      <c r="AW942" s="12" t="s">
        <v>36</v>
      </c>
      <c r="AX942" s="12" t="s">
        <v>77</v>
      </c>
      <c r="AY942" s="153" t="s">
        <v>358</v>
      </c>
    </row>
    <row r="943" spans="2:65" s="13" customFormat="1" ht="11.25">
      <c r="B943" s="158"/>
      <c r="D943" s="152" t="s">
        <v>368</v>
      </c>
      <c r="E943" s="159" t="s">
        <v>19</v>
      </c>
      <c r="F943" s="160" t="s">
        <v>1162</v>
      </c>
      <c r="H943" s="161">
        <v>1</v>
      </c>
      <c r="I943" s="162"/>
      <c r="L943" s="158"/>
      <c r="M943" s="163"/>
      <c r="T943" s="164"/>
      <c r="AT943" s="159" t="s">
        <v>368</v>
      </c>
      <c r="AU943" s="159" t="s">
        <v>90</v>
      </c>
      <c r="AV943" s="13" t="s">
        <v>90</v>
      </c>
      <c r="AW943" s="13" t="s">
        <v>36</v>
      </c>
      <c r="AX943" s="13" t="s">
        <v>77</v>
      </c>
      <c r="AY943" s="159" t="s">
        <v>358</v>
      </c>
    </row>
    <row r="944" spans="2:65" s="13" customFormat="1" ht="11.25">
      <c r="B944" s="158"/>
      <c r="D944" s="152" t="s">
        <v>368</v>
      </c>
      <c r="E944" s="159" t="s">
        <v>19</v>
      </c>
      <c r="F944" s="160" t="s">
        <v>1163</v>
      </c>
      <c r="H944" s="161">
        <v>1</v>
      </c>
      <c r="I944" s="162"/>
      <c r="L944" s="158"/>
      <c r="M944" s="163"/>
      <c r="T944" s="164"/>
      <c r="AT944" s="159" t="s">
        <v>368</v>
      </c>
      <c r="AU944" s="159" t="s">
        <v>90</v>
      </c>
      <c r="AV944" s="13" t="s">
        <v>90</v>
      </c>
      <c r="AW944" s="13" t="s">
        <v>36</v>
      </c>
      <c r="AX944" s="13" t="s">
        <v>77</v>
      </c>
      <c r="AY944" s="159" t="s">
        <v>358</v>
      </c>
    </row>
    <row r="945" spans="2:51" s="13" customFormat="1" ht="11.25">
      <c r="B945" s="158"/>
      <c r="D945" s="152" t="s">
        <v>368</v>
      </c>
      <c r="E945" s="159" t="s">
        <v>19</v>
      </c>
      <c r="F945" s="160" t="s">
        <v>1164</v>
      </c>
      <c r="H945" s="161">
        <v>1</v>
      </c>
      <c r="I945" s="162"/>
      <c r="L945" s="158"/>
      <c r="M945" s="163"/>
      <c r="T945" s="164"/>
      <c r="AT945" s="159" t="s">
        <v>368</v>
      </c>
      <c r="AU945" s="159" t="s">
        <v>90</v>
      </c>
      <c r="AV945" s="13" t="s">
        <v>90</v>
      </c>
      <c r="AW945" s="13" t="s">
        <v>36</v>
      </c>
      <c r="AX945" s="13" t="s">
        <v>77</v>
      </c>
      <c r="AY945" s="159" t="s">
        <v>358</v>
      </c>
    </row>
    <row r="946" spans="2:51" s="13" customFormat="1" ht="11.25">
      <c r="B946" s="158"/>
      <c r="D946" s="152" t="s">
        <v>368</v>
      </c>
      <c r="E946" s="159" t="s">
        <v>19</v>
      </c>
      <c r="F946" s="160" t="s">
        <v>1165</v>
      </c>
      <c r="H946" s="161">
        <v>1</v>
      </c>
      <c r="I946" s="162"/>
      <c r="L946" s="158"/>
      <c r="M946" s="163"/>
      <c r="T946" s="164"/>
      <c r="AT946" s="159" t="s">
        <v>368</v>
      </c>
      <c r="AU946" s="159" t="s">
        <v>90</v>
      </c>
      <c r="AV946" s="13" t="s">
        <v>90</v>
      </c>
      <c r="AW946" s="13" t="s">
        <v>36</v>
      </c>
      <c r="AX946" s="13" t="s">
        <v>77</v>
      </c>
      <c r="AY946" s="159" t="s">
        <v>358</v>
      </c>
    </row>
    <row r="947" spans="2:51" s="13" customFormat="1" ht="11.25">
      <c r="B947" s="158"/>
      <c r="D947" s="152" t="s">
        <v>368</v>
      </c>
      <c r="E947" s="159" t="s">
        <v>19</v>
      </c>
      <c r="F947" s="160" t="s">
        <v>1166</v>
      </c>
      <c r="H947" s="161">
        <v>1</v>
      </c>
      <c r="I947" s="162"/>
      <c r="L947" s="158"/>
      <c r="M947" s="163"/>
      <c r="T947" s="164"/>
      <c r="AT947" s="159" t="s">
        <v>368</v>
      </c>
      <c r="AU947" s="159" t="s">
        <v>90</v>
      </c>
      <c r="AV947" s="13" t="s">
        <v>90</v>
      </c>
      <c r="AW947" s="13" t="s">
        <v>36</v>
      </c>
      <c r="AX947" s="13" t="s">
        <v>77</v>
      </c>
      <c r="AY947" s="159" t="s">
        <v>358</v>
      </c>
    </row>
    <row r="948" spans="2:51" s="13" customFormat="1" ht="11.25">
      <c r="B948" s="158"/>
      <c r="D948" s="152" t="s">
        <v>368</v>
      </c>
      <c r="E948" s="159" t="s">
        <v>19</v>
      </c>
      <c r="F948" s="160" t="s">
        <v>1167</v>
      </c>
      <c r="H948" s="161">
        <v>1</v>
      </c>
      <c r="I948" s="162"/>
      <c r="L948" s="158"/>
      <c r="M948" s="163"/>
      <c r="T948" s="164"/>
      <c r="AT948" s="159" t="s">
        <v>368</v>
      </c>
      <c r="AU948" s="159" t="s">
        <v>90</v>
      </c>
      <c r="AV948" s="13" t="s">
        <v>90</v>
      </c>
      <c r="AW948" s="13" t="s">
        <v>36</v>
      </c>
      <c r="AX948" s="13" t="s">
        <v>77</v>
      </c>
      <c r="AY948" s="159" t="s">
        <v>358</v>
      </c>
    </row>
    <row r="949" spans="2:51" s="13" customFormat="1" ht="11.25">
      <c r="B949" s="158"/>
      <c r="D949" s="152" t="s">
        <v>368</v>
      </c>
      <c r="E949" s="159" t="s">
        <v>19</v>
      </c>
      <c r="F949" s="160" t="s">
        <v>1168</v>
      </c>
      <c r="H949" s="161">
        <v>1</v>
      </c>
      <c r="I949" s="162"/>
      <c r="L949" s="158"/>
      <c r="M949" s="163"/>
      <c r="T949" s="164"/>
      <c r="AT949" s="159" t="s">
        <v>368</v>
      </c>
      <c r="AU949" s="159" t="s">
        <v>90</v>
      </c>
      <c r="AV949" s="13" t="s">
        <v>90</v>
      </c>
      <c r="AW949" s="13" t="s">
        <v>36</v>
      </c>
      <c r="AX949" s="13" t="s">
        <v>77</v>
      </c>
      <c r="AY949" s="159" t="s">
        <v>358</v>
      </c>
    </row>
    <row r="950" spans="2:51" s="13" customFormat="1" ht="11.25">
      <c r="B950" s="158"/>
      <c r="D950" s="152" t="s">
        <v>368</v>
      </c>
      <c r="E950" s="159" t="s">
        <v>19</v>
      </c>
      <c r="F950" s="160" t="s">
        <v>1169</v>
      </c>
      <c r="H950" s="161">
        <v>1</v>
      </c>
      <c r="I950" s="162"/>
      <c r="L950" s="158"/>
      <c r="M950" s="163"/>
      <c r="T950" s="164"/>
      <c r="AT950" s="159" t="s">
        <v>368</v>
      </c>
      <c r="AU950" s="159" t="s">
        <v>90</v>
      </c>
      <c r="AV950" s="13" t="s">
        <v>90</v>
      </c>
      <c r="AW950" s="13" t="s">
        <v>36</v>
      </c>
      <c r="AX950" s="13" t="s">
        <v>77</v>
      </c>
      <c r="AY950" s="159" t="s">
        <v>358</v>
      </c>
    </row>
    <row r="951" spans="2:51" s="13" customFormat="1" ht="11.25">
      <c r="B951" s="158"/>
      <c r="D951" s="152" t="s">
        <v>368</v>
      </c>
      <c r="E951" s="159" t="s">
        <v>19</v>
      </c>
      <c r="F951" s="160" t="s">
        <v>1170</v>
      </c>
      <c r="H951" s="161">
        <v>1</v>
      </c>
      <c r="I951" s="162"/>
      <c r="L951" s="158"/>
      <c r="M951" s="163"/>
      <c r="T951" s="164"/>
      <c r="AT951" s="159" t="s">
        <v>368</v>
      </c>
      <c r="AU951" s="159" t="s">
        <v>90</v>
      </c>
      <c r="AV951" s="13" t="s">
        <v>90</v>
      </c>
      <c r="AW951" s="13" t="s">
        <v>36</v>
      </c>
      <c r="AX951" s="13" t="s">
        <v>77</v>
      </c>
      <c r="AY951" s="159" t="s">
        <v>358</v>
      </c>
    </row>
    <row r="952" spans="2:51" s="13" customFormat="1" ht="11.25">
      <c r="B952" s="158"/>
      <c r="D952" s="152" t="s">
        <v>368</v>
      </c>
      <c r="E952" s="159" t="s">
        <v>19</v>
      </c>
      <c r="F952" s="160" t="s">
        <v>1171</v>
      </c>
      <c r="H952" s="161">
        <v>1</v>
      </c>
      <c r="I952" s="162"/>
      <c r="L952" s="158"/>
      <c r="M952" s="163"/>
      <c r="T952" s="164"/>
      <c r="AT952" s="159" t="s">
        <v>368</v>
      </c>
      <c r="AU952" s="159" t="s">
        <v>90</v>
      </c>
      <c r="AV952" s="13" t="s">
        <v>90</v>
      </c>
      <c r="AW952" s="13" t="s">
        <v>36</v>
      </c>
      <c r="AX952" s="13" t="s">
        <v>77</v>
      </c>
      <c r="AY952" s="159" t="s">
        <v>358</v>
      </c>
    </row>
    <row r="953" spans="2:51" s="13" customFormat="1" ht="11.25">
      <c r="B953" s="158"/>
      <c r="D953" s="152" t="s">
        <v>368</v>
      </c>
      <c r="E953" s="159" t="s">
        <v>19</v>
      </c>
      <c r="F953" s="160" t="s">
        <v>1172</v>
      </c>
      <c r="H953" s="161">
        <v>1</v>
      </c>
      <c r="I953" s="162"/>
      <c r="L953" s="158"/>
      <c r="M953" s="163"/>
      <c r="T953" s="164"/>
      <c r="AT953" s="159" t="s">
        <v>368</v>
      </c>
      <c r="AU953" s="159" t="s">
        <v>90</v>
      </c>
      <c r="AV953" s="13" t="s">
        <v>90</v>
      </c>
      <c r="AW953" s="13" t="s">
        <v>36</v>
      </c>
      <c r="AX953" s="13" t="s">
        <v>77</v>
      </c>
      <c r="AY953" s="159" t="s">
        <v>358</v>
      </c>
    </row>
    <row r="954" spans="2:51" s="13" customFormat="1" ht="11.25">
      <c r="B954" s="158"/>
      <c r="D954" s="152" t="s">
        <v>368</v>
      </c>
      <c r="E954" s="159" t="s">
        <v>19</v>
      </c>
      <c r="F954" s="160" t="s">
        <v>1173</v>
      </c>
      <c r="H954" s="161">
        <v>1</v>
      </c>
      <c r="I954" s="162"/>
      <c r="L954" s="158"/>
      <c r="M954" s="163"/>
      <c r="T954" s="164"/>
      <c r="AT954" s="159" t="s">
        <v>368</v>
      </c>
      <c r="AU954" s="159" t="s">
        <v>90</v>
      </c>
      <c r="AV954" s="13" t="s">
        <v>90</v>
      </c>
      <c r="AW954" s="13" t="s">
        <v>36</v>
      </c>
      <c r="AX954" s="13" t="s">
        <v>77</v>
      </c>
      <c r="AY954" s="159" t="s">
        <v>358</v>
      </c>
    </row>
    <row r="955" spans="2:51" s="13" customFormat="1" ht="11.25">
      <c r="B955" s="158"/>
      <c r="D955" s="152" t="s">
        <v>368</v>
      </c>
      <c r="E955" s="159" t="s">
        <v>19</v>
      </c>
      <c r="F955" s="160" t="s">
        <v>1174</v>
      </c>
      <c r="H955" s="161">
        <v>1</v>
      </c>
      <c r="I955" s="162"/>
      <c r="L955" s="158"/>
      <c r="M955" s="163"/>
      <c r="T955" s="164"/>
      <c r="AT955" s="159" t="s">
        <v>368</v>
      </c>
      <c r="AU955" s="159" t="s">
        <v>90</v>
      </c>
      <c r="AV955" s="13" t="s">
        <v>90</v>
      </c>
      <c r="AW955" s="13" t="s">
        <v>36</v>
      </c>
      <c r="AX955" s="13" t="s">
        <v>77</v>
      </c>
      <c r="AY955" s="159" t="s">
        <v>358</v>
      </c>
    </row>
    <row r="956" spans="2:51" s="13" customFormat="1" ht="11.25">
      <c r="B956" s="158"/>
      <c r="D956" s="152" t="s">
        <v>368</v>
      </c>
      <c r="E956" s="159" t="s">
        <v>19</v>
      </c>
      <c r="F956" s="160" t="s">
        <v>1175</v>
      </c>
      <c r="H956" s="161">
        <v>1</v>
      </c>
      <c r="I956" s="162"/>
      <c r="L956" s="158"/>
      <c r="M956" s="163"/>
      <c r="T956" s="164"/>
      <c r="AT956" s="159" t="s">
        <v>368</v>
      </c>
      <c r="AU956" s="159" t="s">
        <v>90</v>
      </c>
      <c r="AV956" s="13" t="s">
        <v>90</v>
      </c>
      <c r="AW956" s="13" t="s">
        <v>36</v>
      </c>
      <c r="AX956" s="13" t="s">
        <v>77</v>
      </c>
      <c r="AY956" s="159" t="s">
        <v>358</v>
      </c>
    </row>
    <row r="957" spans="2:51" s="13" customFormat="1" ht="11.25">
      <c r="B957" s="158"/>
      <c r="D957" s="152" t="s">
        <v>368</v>
      </c>
      <c r="E957" s="159" t="s">
        <v>19</v>
      </c>
      <c r="F957" s="160" t="s">
        <v>1176</v>
      </c>
      <c r="H957" s="161">
        <v>1</v>
      </c>
      <c r="I957" s="162"/>
      <c r="L957" s="158"/>
      <c r="M957" s="163"/>
      <c r="T957" s="164"/>
      <c r="AT957" s="159" t="s">
        <v>368</v>
      </c>
      <c r="AU957" s="159" t="s">
        <v>90</v>
      </c>
      <c r="AV957" s="13" t="s">
        <v>90</v>
      </c>
      <c r="AW957" s="13" t="s">
        <v>36</v>
      </c>
      <c r="AX957" s="13" t="s">
        <v>77</v>
      </c>
      <c r="AY957" s="159" t="s">
        <v>358</v>
      </c>
    </row>
    <row r="958" spans="2:51" s="13" customFormat="1" ht="11.25">
      <c r="B958" s="158"/>
      <c r="D958" s="152" t="s">
        <v>368</v>
      </c>
      <c r="E958" s="159" t="s">
        <v>19</v>
      </c>
      <c r="F958" s="160" t="s">
        <v>1177</v>
      </c>
      <c r="H958" s="161">
        <v>1</v>
      </c>
      <c r="I958" s="162"/>
      <c r="L958" s="158"/>
      <c r="M958" s="163"/>
      <c r="T958" s="164"/>
      <c r="AT958" s="159" t="s">
        <v>368</v>
      </c>
      <c r="AU958" s="159" t="s">
        <v>90</v>
      </c>
      <c r="AV958" s="13" t="s">
        <v>90</v>
      </c>
      <c r="AW958" s="13" t="s">
        <v>36</v>
      </c>
      <c r="AX958" s="13" t="s">
        <v>77</v>
      </c>
      <c r="AY958" s="159" t="s">
        <v>358</v>
      </c>
    </row>
    <row r="959" spans="2:51" s="13" customFormat="1" ht="11.25">
      <c r="B959" s="158"/>
      <c r="D959" s="152" t="s">
        <v>368</v>
      </c>
      <c r="E959" s="159" t="s">
        <v>19</v>
      </c>
      <c r="F959" s="160" t="s">
        <v>1178</v>
      </c>
      <c r="H959" s="161">
        <v>1</v>
      </c>
      <c r="I959" s="162"/>
      <c r="L959" s="158"/>
      <c r="M959" s="163"/>
      <c r="T959" s="164"/>
      <c r="AT959" s="159" t="s">
        <v>368</v>
      </c>
      <c r="AU959" s="159" t="s">
        <v>90</v>
      </c>
      <c r="AV959" s="13" t="s">
        <v>90</v>
      </c>
      <c r="AW959" s="13" t="s">
        <v>36</v>
      </c>
      <c r="AX959" s="13" t="s">
        <v>77</v>
      </c>
      <c r="AY959" s="159" t="s">
        <v>358</v>
      </c>
    </row>
    <row r="960" spans="2:51" s="13" customFormat="1" ht="11.25">
      <c r="B960" s="158"/>
      <c r="D960" s="152" t="s">
        <v>368</v>
      </c>
      <c r="E960" s="159" t="s">
        <v>19</v>
      </c>
      <c r="F960" s="160" t="s">
        <v>1179</v>
      </c>
      <c r="H960" s="161">
        <v>1</v>
      </c>
      <c r="I960" s="162"/>
      <c r="L960" s="158"/>
      <c r="M960" s="163"/>
      <c r="T960" s="164"/>
      <c r="AT960" s="159" t="s">
        <v>368</v>
      </c>
      <c r="AU960" s="159" t="s">
        <v>90</v>
      </c>
      <c r="AV960" s="13" t="s">
        <v>90</v>
      </c>
      <c r="AW960" s="13" t="s">
        <v>36</v>
      </c>
      <c r="AX960" s="13" t="s">
        <v>77</v>
      </c>
      <c r="AY960" s="159" t="s">
        <v>358</v>
      </c>
    </row>
    <row r="961" spans="2:65" s="13" customFormat="1" ht="11.25">
      <c r="B961" s="158"/>
      <c r="D961" s="152" t="s">
        <v>368</v>
      </c>
      <c r="E961" s="159" t="s">
        <v>19</v>
      </c>
      <c r="F961" s="160" t="s">
        <v>1180</v>
      </c>
      <c r="H961" s="161">
        <v>1</v>
      </c>
      <c r="I961" s="162"/>
      <c r="L961" s="158"/>
      <c r="M961" s="163"/>
      <c r="T961" s="164"/>
      <c r="AT961" s="159" t="s">
        <v>368</v>
      </c>
      <c r="AU961" s="159" t="s">
        <v>90</v>
      </c>
      <c r="AV961" s="13" t="s">
        <v>90</v>
      </c>
      <c r="AW961" s="13" t="s">
        <v>36</v>
      </c>
      <c r="AX961" s="13" t="s">
        <v>77</v>
      </c>
      <c r="AY961" s="159" t="s">
        <v>358</v>
      </c>
    </row>
    <row r="962" spans="2:65" s="13" customFormat="1" ht="11.25">
      <c r="B962" s="158"/>
      <c r="D962" s="152" t="s">
        <v>368</v>
      </c>
      <c r="E962" s="159" t="s">
        <v>19</v>
      </c>
      <c r="F962" s="160" t="s">
        <v>1181</v>
      </c>
      <c r="H962" s="161">
        <v>1</v>
      </c>
      <c r="I962" s="162"/>
      <c r="L962" s="158"/>
      <c r="M962" s="163"/>
      <c r="T962" s="164"/>
      <c r="AT962" s="159" t="s">
        <v>368</v>
      </c>
      <c r="AU962" s="159" t="s">
        <v>90</v>
      </c>
      <c r="AV962" s="13" t="s">
        <v>90</v>
      </c>
      <c r="AW962" s="13" t="s">
        <v>36</v>
      </c>
      <c r="AX962" s="13" t="s">
        <v>77</v>
      </c>
      <c r="AY962" s="159" t="s">
        <v>358</v>
      </c>
    </row>
    <row r="963" spans="2:65" s="13" customFormat="1" ht="11.25">
      <c r="B963" s="158"/>
      <c r="D963" s="152" t="s">
        <v>368</v>
      </c>
      <c r="E963" s="159" t="s">
        <v>19</v>
      </c>
      <c r="F963" s="160" t="s">
        <v>1182</v>
      </c>
      <c r="H963" s="161">
        <v>1</v>
      </c>
      <c r="I963" s="162"/>
      <c r="L963" s="158"/>
      <c r="M963" s="163"/>
      <c r="T963" s="164"/>
      <c r="AT963" s="159" t="s">
        <v>368</v>
      </c>
      <c r="AU963" s="159" t="s">
        <v>90</v>
      </c>
      <c r="AV963" s="13" t="s">
        <v>90</v>
      </c>
      <c r="AW963" s="13" t="s">
        <v>36</v>
      </c>
      <c r="AX963" s="13" t="s">
        <v>77</v>
      </c>
      <c r="AY963" s="159" t="s">
        <v>358</v>
      </c>
    </row>
    <row r="964" spans="2:65" s="13" customFormat="1" ht="11.25">
      <c r="B964" s="158"/>
      <c r="D964" s="152" t="s">
        <v>368</v>
      </c>
      <c r="E964" s="159" t="s">
        <v>19</v>
      </c>
      <c r="F964" s="160" t="s">
        <v>1183</v>
      </c>
      <c r="H964" s="161">
        <v>1</v>
      </c>
      <c r="I964" s="162"/>
      <c r="L964" s="158"/>
      <c r="M964" s="163"/>
      <c r="T964" s="164"/>
      <c r="AT964" s="159" t="s">
        <v>368</v>
      </c>
      <c r="AU964" s="159" t="s">
        <v>90</v>
      </c>
      <c r="AV964" s="13" t="s">
        <v>90</v>
      </c>
      <c r="AW964" s="13" t="s">
        <v>36</v>
      </c>
      <c r="AX964" s="13" t="s">
        <v>77</v>
      </c>
      <c r="AY964" s="159" t="s">
        <v>358</v>
      </c>
    </row>
    <row r="965" spans="2:65" s="13" customFormat="1" ht="11.25">
      <c r="B965" s="158"/>
      <c r="D965" s="152" t="s">
        <v>368</v>
      </c>
      <c r="E965" s="159" t="s">
        <v>19</v>
      </c>
      <c r="F965" s="160" t="s">
        <v>1184</v>
      </c>
      <c r="H965" s="161">
        <v>1</v>
      </c>
      <c r="I965" s="162"/>
      <c r="L965" s="158"/>
      <c r="M965" s="163"/>
      <c r="T965" s="164"/>
      <c r="AT965" s="159" t="s">
        <v>368</v>
      </c>
      <c r="AU965" s="159" t="s">
        <v>90</v>
      </c>
      <c r="AV965" s="13" t="s">
        <v>90</v>
      </c>
      <c r="AW965" s="13" t="s">
        <v>36</v>
      </c>
      <c r="AX965" s="13" t="s">
        <v>77</v>
      </c>
      <c r="AY965" s="159" t="s">
        <v>358</v>
      </c>
    </row>
    <row r="966" spans="2:65" s="13" customFormat="1" ht="11.25">
      <c r="B966" s="158"/>
      <c r="D966" s="152" t="s">
        <v>368</v>
      </c>
      <c r="E966" s="159" t="s">
        <v>19</v>
      </c>
      <c r="F966" s="160" t="s">
        <v>1185</v>
      </c>
      <c r="H966" s="161">
        <v>1</v>
      </c>
      <c r="I966" s="162"/>
      <c r="L966" s="158"/>
      <c r="M966" s="163"/>
      <c r="T966" s="164"/>
      <c r="AT966" s="159" t="s">
        <v>368</v>
      </c>
      <c r="AU966" s="159" t="s">
        <v>90</v>
      </c>
      <c r="AV966" s="13" t="s">
        <v>90</v>
      </c>
      <c r="AW966" s="13" t="s">
        <v>36</v>
      </c>
      <c r="AX966" s="13" t="s">
        <v>77</v>
      </c>
      <c r="AY966" s="159" t="s">
        <v>358</v>
      </c>
    </row>
    <row r="967" spans="2:65" s="13" customFormat="1" ht="11.25">
      <c r="B967" s="158"/>
      <c r="D967" s="152" t="s">
        <v>368</v>
      </c>
      <c r="E967" s="159" t="s">
        <v>19</v>
      </c>
      <c r="F967" s="160" t="s">
        <v>1186</v>
      </c>
      <c r="H967" s="161">
        <v>1</v>
      </c>
      <c r="I967" s="162"/>
      <c r="L967" s="158"/>
      <c r="M967" s="163"/>
      <c r="T967" s="164"/>
      <c r="AT967" s="159" t="s">
        <v>368</v>
      </c>
      <c r="AU967" s="159" t="s">
        <v>90</v>
      </c>
      <c r="AV967" s="13" t="s">
        <v>90</v>
      </c>
      <c r="AW967" s="13" t="s">
        <v>36</v>
      </c>
      <c r="AX967" s="13" t="s">
        <v>77</v>
      </c>
      <c r="AY967" s="159" t="s">
        <v>358</v>
      </c>
    </row>
    <row r="968" spans="2:65" s="14" customFormat="1" ht="11.25">
      <c r="B968" s="165"/>
      <c r="D968" s="152" t="s">
        <v>368</v>
      </c>
      <c r="E968" s="166" t="s">
        <v>19</v>
      </c>
      <c r="F968" s="167" t="s">
        <v>371</v>
      </c>
      <c r="H968" s="168">
        <v>25</v>
      </c>
      <c r="I968" s="169"/>
      <c r="L968" s="165"/>
      <c r="M968" s="170"/>
      <c r="T968" s="171"/>
      <c r="AT968" s="166" t="s">
        <v>368</v>
      </c>
      <c r="AU968" s="166" t="s">
        <v>90</v>
      </c>
      <c r="AV968" s="14" t="s">
        <v>364</v>
      </c>
      <c r="AW968" s="14" t="s">
        <v>36</v>
      </c>
      <c r="AX968" s="14" t="s">
        <v>84</v>
      </c>
      <c r="AY968" s="166" t="s">
        <v>358</v>
      </c>
    </row>
    <row r="969" spans="2:65" s="1" customFormat="1" ht="55.5" customHeight="1">
      <c r="B969" s="33"/>
      <c r="C969" s="179" t="s">
        <v>1187</v>
      </c>
      <c r="D969" s="179" t="s">
        <v>440</v>
      </c>
      <c r="E969" s="180" t="s">
        <v>1188</v>
      </c>
      <c r="F969" s="181" t="s">
        <v>1189</v>
      </c>
      <c r="G969" s="182" t="s">
        <v>504</v>
      </c>
      <c r="H969" s="183">
        <v>2</v>
      </c>
      <c r="I969" s="184"/>
      <c r="J969" s="185">
        <f>ROUND(I969*H969,2)</f>
        <v>0</v>
      </c>
      <c r="K969" s="181" t="s">
        <v>19</v>
      </c>
      <c r="L969" s="186"/>
      <c r="M969" s="187" t="s">
        <v>19</v>
      </c>
      <c r="N969" s="188" t="s">
        <v>49</v>
      </c>
      <c r="P969" s="143">
        <f>O969*H969</f>
        <v>0</v>
      </c>
      <c r="Q969" s="143">
        <v>2.281E-2</v>
      </c>
      <c r="R969" s="143">
        <f>Q969*H969</f>
        <v>4.5620000000000001E-2</v>
      </c>
      <c r="S969" s="143">
        <v>0</v>
      </c>
      <c r="T969" s="144">
        <f>S969*H969</f>
        <v>0</v>
      </c>
      <c r="AR969" s="145" t="s">
        <v>406</v>
      </c>
      <c r="AT969" s="145" t="s">
        <v>440</v>
      </c>
      <c r="AU969" s="145" t="s">
        <v>90</v>
      </c>
      <c r="AY969" s="18" t="s">
        <v>358</v>
      </c>
      <c r="BE969" s="146">
        <f>IF(N969="základní",J969,0)</f>
        <v>0</v>
      </c>
      <c r="BF969" s="146">
        <f>IF(N969="snížená",J969,0)</f>
        <v>0</v>
      </c>
      <c r="BG969" s="146">
        <f>IF(N969="zákl. přenesená",J969,0)</f>
        <v>0</v>
      </c>
      <c r="BH969" s="146">
        <f>IF(N969="sníž. přenesená",J969,0)</f>
        <v>0</v>
      </c>
      <c r="BI969" s="146">
        <f>IF(N969="nulová",J969,0)</f>
        <v>0</v>
      </c>
      <c r="BJ969" s="18" t="s">
        <v>90</v>
      </c>
      <c r="BK969" s="146">
        <f>ROUND(I969*H969,2)</f>
        <v>0</v>
      </c>
      <c r="BL969" s="18" t="s">
        <v>364</v>
      </c>
      <c r="BM969" s="145" t="s">
        <v>1190</v>
      </c>
    </row>
    <row r="970" spans="2:65" s="12" customFormat="1" ht="11.25">
      <c r="B970" s="151"/>
      <c r="D970" s="152" t="s">
        <v>368</v>
      </c>
      <c r="E970" s="153" t="s">
        <v>19</v>
      </c>
      <c r="F970" s="154" t="s">
        <v>1160</v>
      </c>
      <c r="H970" s="153" t="s">
        <v>19</v>
      </c>
      <c r="I970" s="155"/>
      <c r="L970" s="151"/>
      <c r="M970" s="156"/>
      <c r="T970" s="157"/>
      <c r="AT970" s="153" t="s">
        <v>368</v>
      </c>
      <c r="AU970" s="153" t="s">
        <v>90</v>
      </c>
      <c r="AV970" s="12" t="s">
        <v>84</v>
      </c>
      <c r="AW970" s="12" t="s">
        <v>36</v>
      </c>
      <c r="AX970" s="12" t="s">
        <v>77</v>
      </c>
      <c r="AY970" s="153" t="s">
        <v>358</v>
      </c>
    </row>
    <row r="971" spans="2:65" s="12" customFormat="1" ht="11.25">
      <c r="B971" s="151"/>
      <c r="D971" s="152" t="s">
        <v>368</v>
      </c>
      <c r="E971" s="153" t="s">
        <v>19</v>
      </c>
      <c r="F971" s="154" t="s">
        <v>1161</v>
      </c>
      <c r="H971" s="153" t="s">
        <v>19</v>
      </c>
      <c r="I971" s="155"/>
      <c r="L971" s="151"/>
      <c r="M971" s="156"/>
      <c r="T971" s="157"/>
      <c r="AT971" s="153" t="s">
        <v>368</v>
      </c>
      <c r="AU971" s="153" t="s">
        <v>90</v>
      </c>
      <c r="AV971" s="12" t="s">
        <v>84</v>
      </c>
      <c r="AW971" s="12" t="s">
        <v>36</v>
      </c>
      <c r="AX971" s="12" t="s">
        <v>77</v>
      </c>
      <c r="AY971" s="153" t="s">
        <v>358</v>
      </c>
    </row>
    <row r="972" spans="2:65" s="13" customFormat="1" ht="11.25">
      <c r="B972" s="158"/>
      <c r="D972" s="152" t="s">
        <v>368</v>
      </c>
      <c r="E972" s="159" t="s">
        <v>19</v>
      </c>
      <c r="F972" s="160" t="s">
        <v>1176</v>
      </c>
      <c r="H972" s="161">
        <v>1</v>
      </c>
      <c r="I972" s="162"/>
      <c r="L972" s="158"/>
      <c r="M972" s="163"/>
      <c r="T972" s="164"/>
      <c r="AT972" s="159" t="s">
        <v>368</v>
      </c>
      <c r="AU972" s="159" t="s">
        <v>90</v>
      </c>
      <c r="AV972" s="13" t="s">
        <v>90</v>
      </c>
      <c r="AW972" s="13" t="s">
        <v>36</v>
      </c>
      <c r="AX972" s="13" t="s">
        <v>77</v>
      </c>
      <c r="AY972" s="159" t="s">
        <v>358</v>
      </c>
    </row>
    <row r="973" spans="2:65" s="13" customFormat="1" ht="11.25">
      <c r="B973" s="158"/>
      <c r="D973" s="152" t="s">
        <v>368</v>
      </c>
      <c r="E973" s="159" t="s">
        <v>19</v>
      </c>
      <c r="F973" s="160" t="s">
        <v>1177</v>
      </c>
      <c r="H973" s="161">
        <v>1</v>
      </c>
      <c r="I973" s="162"/>
      <c r="L973" s="158"/>
      <c r="M973" s="163"/>
      <c r="T973" s="164"/>
      <c r="AT973" s="159" t="s">
        <v>368</v>
      </c>
      <c r="AU973" s="159" t="s">
        <v>90</v>
      </c>
      <c r="AV973" s="13" t="s">
        <v>90</v>
      </c>
      <c r="AW973" s="13" t="s">
        <v>36</v>
      </c>
      <c r="AX973" s="13" t="s">
        <v>77</v>
      </c>
      <c r="AY973" s="159" t="s">
        <v>358</v>
      </c>
    </row>
    <row r="974" spans="2:65" s="14" customFormat="1" ht="11.25">
      <c r="B974" s="165"/>
      <c r="D974" s="152" t="s">
        <v>368</v>
      </c>
      <c r="E974" s="166" t="s">
        <v>19</v>
      </c>
      <c r="F974" s="167" t="s">
        <v>371</v>
      </c>
      <c r="H974" s="168">
        <v>2</v>
      </c>
      <c r="I974" s="169"/>
      <c r="L974" s="165"/>
      <c r="M974" s="170"/>
      <c r="T974" s="171"/>
      <c r="AT974" s="166" t="s">
        <v>368</v>
      </c>
      <c r="AU974" s="166" t="s">
        <v>90</v>
      </c>
      <c r="AV974" s="14" t="s">
        <v>364</v>
      </c>
      <c r="AW974" s="14" t="s">
        <v>36</v>
      </c>
      <c r="AX974" s="14" t="s">
        <v>84</v>
      </c>
      <c r="AY974" s="166" t="s">
        <v>358</v>
      </c>
    </row>
    <row r="975" spans="2:65" s="1" customFormat="1" ht="55.5" customHeight="1">
      <c r="B975" s="33"/>
      <c r="C975" s="179" t="s">
        <v>1191</v>
      </c>
      <c r="D975" s="179" t="s">
        <v>440</v>
      </c>
      <c r="E975" s="180" t="s">
        <v>1192</v>
      </c>
      <c r="F975" s="181" t="s">
        <v>1193</v>
      </c>
      <c r="G975" s="182" t="s">
        <v>504</v>
      </c>
      <c r="H975" s="183">
        <v>12</v>
      </c>
      <c r="I975" s="184"/>
      <c r="J975" s="185">
        <f>ROUND(I975*H975,2)</f>
        <v>0</v>
      </c>
      <c r="K975" s="181" t="s">
        <v>19</v>
      </c>
      <c r="L975" s="186"/>
      <c r="M975" s="187" t="s">
        <v>19</v>
      </c>
      <c r="N975" s="188" t="s">
        <v>49</v>
      </c>
      <c r="P975" s="143">
        <f>O975*H975</f>
        <v>0</v>
      </c>
      <c r="Q975" s="143">
        <v>2.3369999999999998E-2</v>
      </c>
      <c r="R975" s="143">
        <f>Q975*H975</f>
        <v>0.28043999999999997</v>
      </c>
      <c r="S975" s="143">
        <v>0</v>
      </c>
      <c r="T975" s="144">
        <f>S975*H975</f>
        <v>0</v>
      </c>
      <c r="AR975" s="145" t="s">
        <v>406</v>
      </c>
      <c r="AT975" s="145" t="s">
        <v>440</v>
      </c>
      <c r="AU975" s="145" t="s">
        <v>90</v>
      </c>
      <c r="AY975" s="18" t="s">
        <v>358</v>
      </c>
      <c r="BE975" s="146">
        <f>IF(N975="základní",J975,0)</f>
        <v>0</v>
      </c>
      <c r="BF975" s="146">
        <f>IF(N975="snížená",J975,0)</f>
        <v>0</v>
      </c>
      <c r="BG975" s="146">
        <f>IF(N975="zákl. přenesená",J975,0)</f>
        <v>0</v>
      </c>
      <c r="BH975" s="146">
        <f>IF(N975="sníž. přenesená",J975,0)</f>
        <v>0</v>
      </c>
      <c r="BI975" s="146">
        <f>IF(N975="nulová",J975,0)</f>
        <v>0</v>
      </c>
      <c r="BJ975" s="18" t="s">
        <v>90</v>
      </c>
      <c r="BK975" s="146">
        <f>ROUND(I975*H975,2)</f>
        <v>0</v>
      </c>
      <c r="BL975" s="18" t="s">
        <v>364</v>
      </c>
      <c r="BM975" s="145" t="s">
        <v>1194</v>
      </c>
    </row>
    <row r="976" spans="2:65" s="12" customFormat="1" ht="11.25">
      <c r="B976" s="151"/>
      <c r="D976" s="152" t="s">
        <v>368</v>
      </c>
      <c r="E976" s="153" t="s">
        <v>19</v>
      </c>
      <c r="F976" s="154" t="s">
        <v>1160</v>
      </c>
      <c r="H976" s="153" t="s">
        <v>19</v>
      </c>
      <c r="I976" s="155"/>
      <c r="L976" s="151"/>
      <c r="M976" s="156"/>
      <c r="T976" s="157"/>
      <c r="AT976" s="153" t="s">
        <v>368</v>
      </c>
      <c r="AU976" s="153" t="s">
        <v>90</v>
      </c>
      <c r="AV976" s="12" t="s">
        <v>84</v>
      </c>
      <c r="AW976" s="12" t="s">
        <v>36</v>
      </c>
      <c r="AX976" s="12" t="s">
        <v>77</v>
      </c>
      <c r="AY976" s="153" t="s">
        <v>358</v>
      </c>
    </row>
    <row r="977" spans="2:65" s="12" customFormat="1" ht="11.25">
      <c r="B977" s="151"/>
      <c r="D977" s="152" t="s">
        <v>368</v>
      </c>
      <c r="E977" s="153" t="s">
        <v>19</v>
      </c>
      <c r="F977" s="154" t="s">
        <v>1161</v>
      </c>
      <c r="H977" s="153" t="s">
        <v>19</v>
      </c>
      <c r="I977" s="155"/>
      <c r="L977" s="151"/>
      <c r="M977" s="156"/>
      <c r="T977" s="157"/>
      <c r="AT977" s="153" t="s">
        <v>368</v>
      </c>
      <c r="AU977" s="153" t="s">
        <v>90</v>
      </c>
      <c r="AV977" s="12" t="s">
        <v>84</v>
      </c>
      <c r="AW977" s="12" t="s">
        <v>36</v>
      </c>
      <c r="AX977" s="12" t="s">
        <v>77</v>
      </c>
      <c r="AY977" s="153" t="s">
        <v>358</v>
      </c>
    </row>
    <row r="978" spans="2:65" s="13" customFormat="1" ht="11.25">
      <c r="B978" s="158"/>
      <c r="D978" s="152" t="s">
        <v>368</v>
      </c>
      <c r="E978" s="159" t="s">
        <v>19</v>
      </c>
      <c r="F978" s="160" t="s">
        <v>1172</v>
      </c>
      <c r="H978" s="161">
        <v>1</v>
      </c>
      <c r="I978" s="162"/>
      <c r="L978" s="158"/>
      <c r="M978" s="163"/>
      <c r="T978" s="164"/>
      <c r="AT978" s="159" t="s">
        <v>368</v>
      </c>
      <c r="AU978" s="159" t="s">
        <v>90</v>
      </c>
      <c r="AV978" s="13" t="s">
        <v>90</v>
      </c>
      <c r="AW978" s="13" t="s">
        <v>36</v>
      </c>
      <c r="AX978" s="13" t="s">
        <v>77</v>
      </c>
      <c r="AY978" s="159" t="s">
        <v>358</v>
      </c>
    </row>
    <row r="979" spans="2:65" s="13" customFormat="1" ht="11.25">
      <c r="B979" s="158"/>
      <c r="D979" s="152" t="s">
        <v>368</v>
      </c>
      <c r="E979" s="159" t="s">
        <v>19</v>
      </c>
      <c r="F979" s="160" t="s">
        <v>1173</v>
      </c>
      <c r="H979" s="161">
        <v>1</v>
      </c>
      <c r="I979" s="162"/>
      <c r="L979" s="158"/>
      <c r="M979" s="163"/>
      <c r="T979" s="164"/>
      <c r="AT979" s="159" t="s">
        <v>368</v>
      </c>
      <c r="AU979" s="159" t="s">
        <v>90</v>
      </c>
      <c r="AV979" s="13" t="s">
        <v>90</v>
      </c>
      <c r="AW979" s="13" t="s">
        <v>36</v>
      </c>
      <c r="AX979" s="13" t="s">
        <v>77</v>
      </c>
      <c r="AY979" s="159" t="s">
        <v>358</v>
      </c>
    </row>
    <row r="980" spans="2:65" s="13" customFormat="1" ht="11.25">
      <c r="B980" s="158"/>
      <c r="D980" s="152" t="s">
        <v>368</v>
      </c>
      <c r="E980" s="159" t="s">
        <v>19</v>
      </c>
      <c r="F980" s="160" t="s">
        <v>1174</v>
      </c>
      <c r="H980" s="161">
        <v>1</v>
      </c>
      <c r="I980" s="162"/>
      <c r="L980" s="158"/>
      <c r="M980" s="163"/>
      <c r="T980" s="164"/>
      <c r="AT980" s="159" t="s">
        <v>368</v>
      </c>
      <c r="AU980" s="159" t="s">
        <v>90</v>
      </c>
      <c r="AV980" s="13" t="s">
        <v>90</v>
      </c>
      <c r="AW980" s="13" t="s">
        <v>36</v>
      </c>
      <c r="AX980" s="13" t="s">
        <v>77</v>
      </c>
      <c r="AY980" s="159" t="s">
        <v>358</v>
      </c>
    </row>
    <row r="981" spans="2:65" s="13" customFormat="1" ht="11.25">
      <c r="B981" s="158"/>
      <c r="D981" s="152" t="s">
        <v>368</v>
      </c>
      <c r="E981" s="159" t="s">
        <v>19</v>
      </c>
      <c r="F981" s="160" t="s">
        <v>1175</v>
      </c>
      <c r="H981" s="161">
        <v>1</v>
      </c>
      <c r="I981" s="162"/>
      <c r="L981" s="158"/>
      <c r="M981" s="163"/>
      <c r="T981" s="164"/>
      <c r="AT981" s="159" t="s">
        <v>368</v>
      </c>
      <c r="AU981" s="159" t="s">
        <v>90</v>
      </c>
      <c r="AV981" s="13" t="s">
        <v>90</v>
      </c>
      <c r="AW981" s="13" t="s">
        <v>36</v>
      </c>
      <c r="AX981" s="13" t="s">
        <v>77</v>
      </c>
      <c r="AY981" s="159" t="s">
        <v>358</v>
      </c>
    </row>
    <row r="982" spans="2:65" s="13" customFormat="1" ht="11.25">
      <c r="B982" s="158"/>
      <c r="D982" s="152" t="s">
        <v>368</v>
      </c>
      <c r="E982" s="159" t="s">
        <v>19</v>
      </c>
      <c r="F982" s="160" t="s">
        <v>1178</v>
      </c>
      <c r="H982" s="161">
        <v>1</v>
      </c>
      <c r="I982" s="162"/>
      <c r="L982" s="158"/>
      <c r="M982" s="163"/>
      <c r="T982" s="164"/>
      <c r="AT982" s="159" t="s">
        <v>368</v>
      </c>
      <c r="AU982" s="159" t="s">
        <v>90</v>
      </c>
      <c r="AV982" s="13" t="s">
        <v>90</v>
      </c>
      <c r="AW982" s="13" t="s">
        <v>36</v>
      </c>
      <c r="AX982" s="13" t="s">
        <v>77</v>
      </c>
      <c r="AY982" s="159" t="s">
        <v>358</v>
      </c>
    </row>
    <row r="983" spans="2:65" s="13" customFormat="1" ht="11.25">
      <c r="B983" s="158"/>
      <c r="D983" s="152" t="s">
        <v>368</v>
      </c>
      <c r="E983" s="159" t="s">
        <v>19</v>
      </c>
      <c r="F983" s="160" t="s">
        <v>1179</v>
      </c>
      <c r="H983" s="161">
        <v>1</v>
      </c>
      <c r="I983" s="162"/>
      <c r="L983" s="158"/>
      <c r="M983" s="163"/>
      <c r="T983" s="164"/>
      <c r="AT983" s="159" t="s">
        <v>368</v>
      </c>
      <c r="AU983" s="159" t="s">
        <v>90</v>
      </c>
      <c r="AV983" s="13" t="s">
        <v>90</v>
      </c>
      <c r="AW983" s="13" t="s">
        <v>36</v>
      </c>
      <c r="AX983" s="13" t="s">
        <v>77</v>
      </c>
      <c r="AY983" s="159" t="s">
        <v>358</v>
      </c>
    </row>
    <row r="984" spans="2:65" s="13" customFormat="1" ht="11.25">
      <c r="B984" s="158"/>
      <c r="D984" s="152" t="s">
        <v>368</v>
      </c>
      <c r="E984" s="159" t="s">
        <v>19</v>
      </c>
      <c r="F984" s="160" t="s">
        <v>1180</v>
      </c>
      <c r="H984" s="161">
        <v>1</v>
      </c>
      <c r="I984" s="162"/>
      <c r="L984" s="158"/>
      <c r="M984" s="163"/>
      <c r="T984" s="164"/>
      <c r="AT984" s="159" t="s">
        <v>368</v>
      </c>
      <c r="AU984" s="159" t="s">
        <v>90</v>
      </c>
      <c r="AV984" s="13" t="s">
        <v>90</v>
      </c>
      <c r="AW984" s="13" t="s">
        <v>36</v>
      </c>
      <c r="AX984" s="13" t="s">
        <v>77</v>
      </c>
      <c r="AY984" s="159" t="s">
        <v>358</v>
      </c>
    </row>
    <row r="985" spans="2:65" s="13" customFormat="1" ht="11.25">
      <c r="B985" s="158"/>
      <c r="D985" s="152" t="s">
        <v>368</v>
      </c>
      <c r="E985" s="159" t="s">
        <v>19</v>
      </c>
      <c r="F985" s="160" t="s">
        <v>1181</v>
      </c>
      <c r="H985" s="161">
        <v>1</v>
      </c>
      <c r="I985" s="162"/>
      <c r="L985" s="158"/>
      <c r="M985" s="163"/>
      <c r="T985" s="164"/>
      <c r="AT985" s="159" t="s">
        <v>368</v>
      </c>
      <c r="AU985" s="159" t="s">
        <v>90</v>
      </c>
      <c r="AV985" s="13" t="s">
        <v>90</v>
      </c>
      <c r="AW985" s="13" t="s">
        <v>36</v>
      </c>
      <c r="AX985" s="13" t="s">
        <v>77</v>
      </c>
      <c r="AY985" s="159" t="s">
        <v>358</v>
      </c>
    </row>
    <row r="986" spans="2:65" s="13" customFormat="1" ht="11.25">
      <c r="B986" s="158"/>
      <c r="D986" s="152" t="s">
        <v>368</v>
      </c>
      <c r="E986" s="159" t="s">
        <v>19</v>
      </c>
      <c r="F986" s="160" t="s">
        <v>1182</v>
      </c>
      <c r="H986" s="161">
        <v>1</v>
      </c>
      <c r="I986" s="162"/>
      <c r="L986" s="158"/>
      <c r="M986" s="163"/>
      <c r="T986" s="164"/>
      <c r="AT986" s="159" t="s">
        <v>368</v>
      </c>
      <c r="AU986" s="159" t="s">
        <v>90</v>
      </c>
      <c r="AV986" s="13" t="s">
        <v>90</v>
      </c>
      <c r="AW986" s="13" t="s">
        <v>36</v>
      </c>
      <c r="AX986" s="13" t="s">
        <v>77</v>
      </c>
      <c r="AY986" s="159" t="s">
        <v>358</v>
      </c>
    </row>
    <row r="987" spans="2:65" s="13" customFormat="1" ht="11.25">
      <c r="B987" s="158"/>
      <c r="D987" s="152" t="s">
        <v>368</v>
      </c>
      <c r="E987" s="159" t="s">
        <v>19</v>
      </c>
      <c r="F987" s="160" t="s">
        <v>1183</v>
      </c>
      <c r="H987" s="161">
        <v>1</v>
      </c>
      <c r="I987" s="162"/>
      <c r="L987" s="158"/>
      <c r="M987" s="163"/>
      <c r="T987" s="164"/>
      <c r="AT987" s="159" t="s">
        <v>368</v>
      </c>
      <c r="AU987" s="159" t="s">
        <v>90</v>
      </c>
      <c r="AV987" s="13" t="s">
        <v>90</v>
      </c>
      <c r="AW987" s="13" t="s">
        <v>36</v>
      </c>
      <c r="AX987" s="13" t="s">
        <v>77</v>
      </c>
      <c r="AY987" s="159" t="s">
        <v>358</v>
      </c>
    </row>
    <row r="988" spans="2:65" s="13" customFormat="1" ht="11.25">
      <c r="B988" s="158"/>
      <c r="D988" s="152" t="s">
        <v>368</v>
      </c>
      <c r="E988" s="159" t="s">
        <v>19</v>
      </c>
      <c r="F988" s="160" t="s">
        <v>1185</v>
      </c>
      <c r="H988" s="161">
        <v>1</v>
      </c>
      <c r="I988" s="162"/>
      <c r="L988" s="158"/>
      <c r="M988" s="163"/>
      <c r="T988" s="164"/>
      <c r="AT988" s="159" t="s">
        <v>368</v>
      </c>
      <c r="AU988" s="159" t="s">
        <v>90</v>
      </c>
      <c r="AV988" s="13" t="s">
        <v>90</v>
      </c>
      <c r="AW988" s="13" t="s">
        <v>36</v>
      </c>
      <c r="AX988" s="13" t="s">
        <v>77</v>
      </c>
      <c r="AY988" s="159" t="s">
        <v>358</v>
      </c>
    </row>
    <row r="989" spans="2:65" s="13" customFormat="1" ht="11.25">
      <c r="B989" s="158"/>
      <c r="D989" s="152" t="s">
        <v>368</v>
      </c>
      <c r="E989" s="159" t="s">
        <v>19</v>
      </c>
      <c r="F989" s="160" t="s">
        <v>1186</v>
      </c>
      <c r="H989" s="161">
        <v>1</v>
      </c>
      <c r="I989" s="162"/>
      <c r="L989" s="158"/>
      <c r="M989" s="163"/>
      <c r="T989" s="164"/>
      <c r="AT989" s="159" t="s">
        <v>368</v>
      </c>
      <c r="AU989" s="159" t="s">
        <v>90</v>
      </c>
      <c r="AV989" s="13" t="s">
        <v>90</v>
      </c>
      <c r="AW989" s="13" t="s">
        <v>36</v>
      </c>
      <c r="AX989" s="13" t="s">
        <v>77</v>
      </c>
      <c r="AY989" s="159" t="s">
        <v>358</v>
      </c>
    </row>
    <row r="990" spans="2:65" s="14" customFormat="1" ht="11.25">
      <c r="B990" s="165"/>
      <c r="D990" s="152" t="s">
        <v>368</v>
      </c>
      <c r="E990" s="166" t="s">
        <v>19</v>
      </c>
      <c r="F990" s="167" t="s">
        <v>371</v>
      </c>
      <c r="H990" s="168">
        <v>12</v>
      </c>
      <c r="I990" s="169"/>
      <c r="L990" s="165"/>
      <c r="M990" s="170"/>
      <c r="T990" s="171"/>
      <c r="AT990" s="166" t="s">
        <v>368</v>
      </c>
      <c r="AU990" s="166" t="s">
        <v>90</v>
      </c>
      <c r="AV990" s="14" t="s">
        <v>364</v>
      </c>
      <c r="AW990" s="14" t="s">
        <v>36</v>
      </c>
      <c r="AX990" s="14" t="s">
        <v>84</v>
      </c>
      <c r="AY990" s="166" t="s">
        <v>358</v>
      </c>
    </row>
    <row r="991" spans="2:65" s="1" customFormat="1" ht="55.5" customHeight="1">
      <c r="B991" s="33"/>
      <c r="C991" s="179" t="s">
        <v>1195</v>
      </c>
      <c r="D991" s="179" t="s">
        <v>440</v>
      </c>
      <c r="E991" s="180" t="s">
        <v>1196</v>
      </c>
      <c r="F991" s="181" t="s">
        <v>1197</v>
      </c>
      <c r="G991" s="182" t="s">
        <v>504</v>
      </c>
      <c r="H991" s="183">
        <v>11</v>
      </c>
      <c r="I991" s="184"/>
      <c r="J991" s="185">
        <f>ROUND(I991*H991,2)</f>
        <v>0</v>
      </c>
      <c r="K991" s="181" t="s">
        <v>19</v>
      </c>
      <c r="L991" s="186"/>
      <c r="M991" s="187" t="s">
        <v>19</v>
      </c>
      <c r="N991" s="188" t="s">
        <v>49</v>
      </c>
      <c r="P991" s="143">
        <f>O991*H991</f>
        <v>0</v>
      </c>
      <c r="Q991" s="143">
        <v>2.3959999999999999E-2</v>
      </c>
      <c r="R991" s="143">
        <f>Q991*H991</f>
        <v>0.26355999999999996</v>
      </c>
      <c r="S991" s="143">
        <v>0</v>
      </c>
      <c r="T991" s="144">
        <f>S991*H991</f>
        <v>0</v>
      </c>
      <c r="AR991" s="145" t="s">
        <v>406</v>
      </c>
      <c r="AT991" s="145" t="s">
        <v>440</v>
      </c>
      <c r="AU991" s="145" t="s">
        <v>90</v>
      </c>
      <c r="AY991" s="18" t="s">
        <v>358</v>
      </c>
      <c r="BE991" s="146">
        <f>IF(N991="základní",J991,0)</f>
        <v>0</v>
      </c>
      <c r="BF991" s="146">
        <f>IF(N991="snížená",J991,0)</f>
        <v>0</v>
      </c>
      <c r="BG991" s="146">
        <f>IF(N991="zákl. přenesená",J991,0)</f>
        <v>0</v>
      </c>
      <c r="BH991" s="146">
        <f>IF(N991="sníž. přenesená",J991,0)</f>
        <v>0</v>
      </c>
      <c r="BI991" s="146">
        <f>IF(N991="nulová",J991,0)</f>
        <v>0</v>
      </c>
      <c r="BJ991" s="18" t="s">
        <v>90</v>
      </c>
      <c r="BK991" s="146">
        <f>ROUND(I991*H991,2)</f>
        <v>0</v>
      </c>
      <c r="BL991" s="18" t="s">
        <v>364</v>
      </c>
      <c r="BM991" s="145" t="s">
        <v>1198</v>
      </c>
    </row>
    <row r="992" spans="2:65" s="12" customFormat="1" ht="11.25">
      <c r="B992" s="151"/>
      <c r="D992" s="152" t="s">
        <v>368</v>
      </c>
      <c r="E992" s="153" t="s">
        <v>19</v>
      </c>
      <c r="F992" s="154" t="s">
        <v>1160</v>
      </c>
      <c r="H992" s="153" t="s">
        <v>19</v>
      </c>
      <c r="I992" s="155"/>
      <c r="L992" s="151"/>
      <c r="M992" s="156"/>
      <c r="T992" s="157"/>
      <c r="AT992" s="153" t="s">
        <v>368</v>
      </c>
      <c r="AU992" s="153" t="s">
        <v>90</v>
      </c>
      <c r="AV992" s="12" t="s">
        <v>84</v>
      </c>
      <c r="AW992" s="12" t="s">
        <v>36</v>
      </c>
      <c r="AX992" s="12" t="s">
        <v>77</v>
      </c>
      <c r="AY992" s="153" t="s">
        <v>358</v>
      </c>
    </row>
    <row r="993" spans="2:65" s="12" customFormat="1" ht="11.25">
      <c r="B993" s="151"/>
      <c r="D993" s="152" t="s">
        <v>368</v>
      </c>
      <c r="E993" s="153" t="s">
        <v>19</v>
      </c>
      <c r="F993" s="154" t="s">
        <v>1161</v>
      </c>
      <c r="H993" s="153" t="s">
        <v>19</v>
      </c>
      <c r="I993" s="155"/>
      <c r="L993" s="151"/>
      <c r="M993" s="156"/>
      <c r="T993" s="157"/>
      <c r="AT993" s="153" t="s">
        <v>368</v>
      </c>
      <c r="AU993" s="153" t="s">
        <v>90</v>
      </c>
      <c r="AV993" s="12" t="s">
        <v>84</v>
      </c>
      <c r="AW993" s="12" t="s">
        <v>36</v>
      </c>
      <c r="AX993" s="12" t="s">
        <v>77</v>
      </c>
      <c r="AY993" s="153" t="s">
        <v>358</v>
      </c>
    </row>
    <row r="994" spans="2:65" s="13" customFormat="1" ht="11.25">
      <c r="B994" s="158"/>
      <c r="D994" s="152" t="s">
        <v>368</v>
      </c>
      <c r="E994" s="159" t="s">
        <v>19</v>
      </c>
      <c r="F994" s="160" t="s">
        <v>1162</v>
      </c>
      <c r="H994" s="161">
        <v>1</v>
      </c>
      <c r="I994" s="162"/>
      <c r="L994" s="158"/>
      <c r="M994" s="163"/>
      <c r="T994" s="164"/>
      <c r="AT994" s="159" t="s">
        <v>368</v>
      </c>
      <c r="AU994" s="159" t="s">
        <v>90</v>
      </c>
      <c r="AV994" s="13" t="s">
        <v>90</v>
      </c>
      <c r="AW994" s="13" t="s">
        <v>36</v>
      </c>
      <c r="AX994" s="13" t="s">
        <v>77</v>
      </c>
      <c r="AY994" s="159" t="s">
        <v>358</v>
      </c>
    </row>
    <row r="995" spans="2:65" s="13" customFormat="1" ht="11.25">
      <c r="B995" s="158"/>
      <c r="D995" s="152" t="s">
        <v>368</v>
      </c>
      <c r="E995" s="159" t="s">
        <v>19</v>
      </c>
      <c r="F995" s="160" t="s">
        <v>1163</v>
      </c>
      <c r="H995" s="161">
        <v>1</v>
      </c>
      <c r="I995" s="162"/>
      <c r="L995" s="158"/>
      <c r="M995" s="163"/>
      <c r="T995" s="164"/>
      <c r="AT995" s="159" t="s">
        <v>368</v>
      </c>
      <c r="AU995" s="159" t="s">
        <v>90</v>
      </c>
      <c r="AV995" s="13" t="s">
        <v>90</v>
      </c>
      <c r="AW995" s="13" t="s">
        <v>36</v>
      </c>
      <c r="AX995" s="13" t="s">
        <v>77</v>
      </c>
      <c r="AY995" s="159" t="s">
        <v>358</v>
      </c>
    </row>
    <row r="996" spans="2:65" s="13" customFormat="1" ht="11.25">
      <c r="B996" s="158"/>
      <c r="D996" s="152" t="s">
        <v>368</v>
      </c>
      <c r="E996" s="159" t="s">
        <v>19</v>
      </c>
      <c r="F996" s="160" t="s">
        <v>1164</v>
      </c>
      <c r="H996" s="161">
        <v>1</v>
      </c>
      <c r="I996" s="162"/>
      <c r="L996" s="158"/>
      <c r="M996" s="163"/>
      <c r="T996" s="164"/>
      <c r="AT996" s="159" t="s">
        <v>368</v>
      </c>
      <c r="AU996" s="159" t="s">
        <v>90</v>
      </c>
      <c r="AV996" s="13" t="s">
        <v>90</v>
      </c>
      <c r="AW996" s="13" t="s">
        <v>36</v>
      </c>
      <c r="AX996" s="13" t="s">
        <v>77</v>
      </c>
      <c r="AY996" s="159" t="s">
        <v>358</v>
      </c>
    </row>
    <row r="997" spans="2:65" s="13" customFormat="1" ht="11.25">
      <c r="B997" s="158"/>
      <c r="D997" s="152" t="s">
        <v>368</v>
      </c>
      <c r="E997" s="159" t="s">
        <v>19</v>
      </c>
      <c r="F997" s="160" t="s">
        <v>1165</v>
      </c>
      <c r="H997" s="161">
        <v>1</v>
      </c>
      <c r="I997" s="162"/>
      <c r="L997" s="158"/>
      <c r="M997" s="163"/>
      <c r="T997" s="164"/>
      <c r="AT997" s="159" t="s">
        <v>368</v>
      </c>
      <c r="AU997" s="159" t="s">
        <v>90</v>
      </c>
      <c r="AV997" s="13" t="s">
        <v>90</v>
      </c>
      <c r="AW997" s="13" t="s">
        <v>36</v>
      </c>
      <c r="AX997" s="13" t="s">
        <v>77</v>
      </c>
      <c r="AY997" s="159" t="s">
        <v>358</v>
      </c>
    </row>
    <row r="998" spans="2:65" s="13" customFormat="1" ht="11.25">
      <c r="B998" s="158"/>
      <c r="D998" s="152" t="s">
        <v>368</v>
      </c>
      <c r="E998" s="159" t="s">
        <v>19</v>
      </c>
      <c r="F998" s="160" t="s">
        <v>1166</v>
      </c>
      <c r="H998" s="161">
        <v>1</v>
      </c>
      <c r="I998" s="162"/>
      <c r="L998" s="158"/>
      <c r="M998" s="163"/>
      <c r="T998" s="164"/>
      <c r="AT998" s="159" t="s">
        <v>368</v>
      </c>
      <c r="AU998" s="159" t="s">
        <v>90</v>
      </c>
      <c r="AV998" s="13" t="s">
        <v>90</v>
      </c>
      <c r="AW998" s="13" t="s">
        <v>36</v>
      </c>
      <c r="AX998" s="13" t="s">
        <v>77</v>
      </c>
      <c r="AY998" s="159" t="s">
        <v>358</v>
      </c>
    </row>
    <row r="999" spans="2:65" s="13" customFormat="1" ht="11.25">
      <c r="B999" s="158"/>
      <c r="D999" s="152" t="s">
        <v>368</v>
      </c>
      <c r="E999" s="159" t="s">
        <v>19</v>
      </c>
      <c r="F999" s="160" t="s">
        <v>1167</v>
      </c>
      <c r="H999" s="161">
        <v>1</v>
      </c>
      <c r="I999" s="162"/>
      <c r="L999" s="158"/>
      <c r="M999" s="163"/>
      <c r="T999" s="164"/>
      <c r="AT999" s="159" t="s">
        <v>368</v>
      </c>
      <c r="AU999" s="159" t="s">
        <v>90</v>
      </c>
      <c r="AV999" s="13" t="s">
        <v>90</v>
      </c>
      <c r="AW999" s="13" t="s">
        <v>36</v>
      </c>
      <c r="AX999" s="13" t="s">
        <v>77</v>
      </c>
      <c r="AY999" s="159" t="s">
        <v>358</v>
      </c>
    </row>
    <row r="1000" spans="2:65" s="13" customFormat="1" ht="11.25">
      <c r="B1000" s="158"/>
      <c r="D1000" s="152" t="s">
        <v>368</v>
      </c>
      <c r="E1000" s="159" t="s">
        <v>19</v>
      </c>
      <c r="F1000" s="160" t="s">
        <v>1168</v>
      </c>
      <c r="H1000" s="161">
        <v>1</v>
      </c>
      <c r="I1000" s="162"/>
      <c r="L1000" s="158"/>
      <c r="M1000" s="163"/>
      <c r="T1000" s="164"/>
      <c r="AT1000" s="159" t="s">
        <v>368</v>
      </c>
      <c r="AU1000" s="159" t="s">
        <v>90</v>
      </c>
      <c r="AV1000" s="13" t="s">
        <v>90</v>
      </c>
      <c r="AW1000" s="13" t="s">
        <v>36</v>
      </c>
      <c r="AX1000" s="13" t="s">
        <v>77</v>
      </c>
      <c r="AY1000" s="159" t="s">
        <v>358</v>
      </c>
    </row>
    <row r="1001" spans="2:65" s="13" customFormat="1" ht="11.25">
      <c r="B1001" s="158"/>
      <c r="D1001" s="152" t="s">
        <v>368</v>
      </c>
      <c r="E1001" s="159" t="s">
        <v>19</v>
      </c>
      <c r="F1001" s="160" t="s">
        <v>1169</v>
      </c>
      <c r="H1001" s="161">
        <v>1</v>
      </c>
      <c r="I1001" s="162"/>
      <c r="L1001" s="158"/>
      <c r="M1001" s="163"/>
      <c r="T1001" s="164"/>
      <c r="AT1001" s="159" t="s">
        <v>368</v>
      </c>
      <c r="AU1001" s="159" t="s">
        <v>90</v>
      </c>
      <c r="AV1001" s="13" t="s">
        <v>90</v>
      </c>
      <c r="AW1001" s="13" t="s">
        <v>36</v>
      </c>
      <c r="AX1001" s="13" t="s">
        <v>77</v>
      </c>
      <c r="AY1001" s="159" t="s">
        <v>358</v>
      </c>
    </row>
    <row r="1002" spans="2:65" s="13" customFormat="1" ht="11.25">
      <c r="B1002" s="158"/>
      <c r="D1002" s="152" t="s">
        <v>368</v>
      </c>
      <c r="E1002" s="159" t="s">
        <v>19</v>
      </c>
      <c r="F1002" s="160" t="s">
        <v>1170</v>
      </c>
      <c r="H1002" s="161">
        <v>1</v>
      </c>
      <c r="I1002" s="162"/>
      <c r="L1002" s="158"/>
      <c r="M1002" s="163"/>
      <c r="T1002" s="164"/>
      <c r="AT1002" s="159" t="s">
        <v>368</v>
      </c>
      <c r="AU1002" s="159" t="s">
        <v>90</v>
      </c>
      <c r="AV1002" s="13" t="s">
        <v>90</v>
      </c>
      <c r="AW1002" s="13" t="s">
        <v>36</v>
      </c>
      <c r="AX1002" s="13" t="s">
        <v>77</v>
      </c>
      <c r="AY1002" s="159" t="s">
        <v>358</v>
      </c>
    </row>
    <row r="1003" spans="2:65" s="13" customFormat="1" ht="11.25">
      <c r="B1003" s="158"/>
      <c r="D1003" s="152" t="s">
        <v>368</v>
      </c>
      <c r="E1003" s="159" t="s">
        <v>19</v>
      </c>
      <c r="F1003" s="160" t="s">
        <v>1171</v>
      </c>
      <c r="H1003" s="161">
        <v>1</v>
      </c>
      <c r="I1003" s="162"/>
      <c r="L1003" s="158"/>
      <c r="M1003" s="163"/>
      <c r="T1003" s="164"/>
      <c r="AT1003" s="159" t="s">
        <v>368</v>
      </c>
      <c r="AU1003" s="159" t="s">
        <v>90</v>
      </c>
      <c r="AV1003" s="13" t="s">
        <v>90</v>
      </c>
      <c r="AW1003" s="13" t="s">
        <v>36</v>
      </c>
      <c r="AX1003" s="13" t="s">
        <v>77</v>
      </c>
      <c r="AY1003" s="159" t="s">
        <v>358</v>
      </c>
    </row>
    <row r="1004" spans="2:65" s="13" customFormat="1" ht="11.25">
      <c r="B1004" s="158"/>
      <c r="D1004" s="152" t="s">
        <v>368</v>
      </c>
      <c r="E1004" s="159" t="s">
        <v>19</v>
      </c>
      <c r="F1004" s="160" t="s">
        <v>1184</v>
      </c>
      <c r="H1004" s="161">
        <v>1</v>
      </c>
      <c r="I1004" s="162"/>
      <c r="L1004" s="158"/>
      <c r="M1004" s="163"/>
      <c r="T1004" s="164"/>
      <c r="AT1004" s="159" t="s">
        <v>368</v>
      </c>
      <c r="AU1004" s="159" t="s">
        <v>90</v>
      </c>
      <c r="AV1004" s="13" t="s">
        <v>90</v>
      </c>
      <c r="AW1004" s="13" t="s">
        <v>36</v>
      </c>
      <c r="AX1004" s="13" t="s">
        <v>77</v>
      </c>
      <c r="AY1004" s="159" t="s">
        <v>358</v>
      </c>
    </row>
    <row r="1005" spans="2:65" s="14" customFormat="1" ht="11.25">
      <c r="B1005" s="165"/>
      <c r="D1005" s="152" t="s">
        <v>368</v>
      </c>
      <c r="E1005" s="166" t="s">
        <v>19</v>
      </c>
      <c r="F1005" s="167" t="s">
        <v>371</v>
      </c>
      <c r="H1005" s="168">
        <v>11</v>
      </c>
      <c r="I1005" s="169"/>
      <c r="L1005" s="165"/>
      <c r="M1005" s="170"/>
      <c r="T1005" s="171"/>
      <c r="AT1005" s="166" t="s">
        <v>368</v>
      </c>
      <c r="AU1005" s="166" t="s">
        <v>90</v>
      </c>
      <c r="AV1005" s="14" t="s">
        <v>364</v>
      </c>
      <c r="AW1005" s="14" t="s">
        <v>36</v>
      </c>
      <c r="AX1005" s="14" t="s">
        <v>84</v>
      </c>
      <c r="AY1005" s="166" t="s">
        <v>358</v>
      </c>
    </row>
    <row r="1006" spans="2:65" s="1" customFormat="1" ht="44.25" customHeight="1">
      <c r="B1006" s="33"/>
      <c r="C1006" s="134" t="s">
        <v>1199</v>
      </c>
      <c r="D1006" s="134" t="s">
        <v>360</v>
      </c>
      <c r="E1006" s="135" t="s">
        <v>1200</v>
      </c>
      <c r="F1006" s="136" t="s">
        <v>1201</v>
      </c>
      <c r="G1006" s="137" t="s">
        <v>504</v>
      </c>
      <c r="H1006" s="138">
        <v>12</v>
      </c>
      <c r="I1006" s="139"/>
      <c r="J1006" s="140">
        <f>ROUND(I1006*H1006,2)</f>
        <v>0</v>
      </c>
      <c r="K1006" s="136" t="s">
        <v>363</v>
      </c>
      <c r="L1006" s="33"/>
      <c r="M1006" s="141" t="s">
        <v>19</v>
      </c>
      <c r="N1006" s="142" t="s">
        <v>49</v>
      </c>
      <c r="P1006" s="143">
        <f>O1006*H1006</f>
        <v>0</v>
      </c>
      <c r="Q1006" s="143">
        <v>9.6324609999999999E-4</v>
      </c>
      <c r="R1006" s="143">
        <f>Q1006*H1006</f>
        <v>1.1558953199999999E-2</v>
      </c>
      <c r="S1006" s="143">
        <v>0</v>
      </c>
      <c r="T1006" s="144">
        <f>S1006*H1006</f>
        <v>0</v>
      </c>
      <c r="AR1006" s="145" t="s">
        <v>364</v>
      </c>
      <c r="AT1006" s="145" t="s">
        <v>360</v>
      </c>
      <c r="AU1006" s="145" t="s">
        <v>90</v>
      </c>
      <c r="AY1006" s="18" t="s">
        <v>358</v>
      </c>
      <c r="BE1006" s="146">
        <f>IF(N1006="základní",J1006,0)</f>
        <v>0</v>
      </c>
      <c r="BF1006" s="146">
        <f>IF(N1006="snížená",J1006,0)</f>
        <v>0</v>
      </c>
      <c r="BG1006" s="146">
        <f>IF(N1006="zákl. přenesená",J1006,0)</f>
        <v>0</v>
      </c>
      <c r="BH1006" s="146">
        <f>IF(N1006="sníž. přenesená",J1006,0)</f>
        <v>0</v>
      </c>
      <c r="BI1006" s="146">
        <f>IF(N1006="nulová",J1006,0)</f>
        <v>0</v>
      </c>
      <c r="BJ1006" s="18" t="s">
        <v>90</v>
      </c>
      <c r="BK1006" s="146">
        <f>ROUND(I1006*H1006,2)</f>
        <v>0</v>
      </c>
      <c r="BL1006" s="18" t="s">
        <v>364</v>
      </c>
      <c r="BM1006" s="145" t="s">
        <v>1202</v>
      </c>
    </row>
    <row r="1007" spans="2:65" s="1" customFormat="1" ht="11.25">
      <c r="B1007" s="33"/>
      <c r="D1007" s="147" t="s">
        <v>366</v>
      </c>
      <c r="F1007" s="148" t="s">
        <v>1203</v>
      </c>
      <c r="I1007" s="149"/>
      <c r="L1007" s="33"/>
      <c r="M1007" s="150"/>
      <c r="T1007" s="54"/>
      <c r="AT1007" s="18" t="s">
        <v>366</v>
      </c>
      <c r="AU1007" s="18" t="s">
        <v>90</v>
      </c>
    </row>
    <row r="1008" spans="2:65" s="12" customFormat="1" ht="11.25">
      <c r="B1008" s="151"/>
      <c r="D1008" s="152" t="s">
        <v>368</v>
      </c>
      <c r="E1008" s="153" t="s">
        <v>19</v>
      </c>
      <c r="F1008" s="154" t="s">
        <v>1160</v>
      </c>
      <c r="H1008" s="153" t="s">
        <v>19</v>
      </c>
      <c r="I1008" s="155"/>
      <c r="L1008" s="151"/>
      <c r="M1008" s="156"/>
      <c r="T1008" s="157"/>
      <c r="AT1008" s="153" t="s">
        <v>368</v>
      </c>
      <c r="AU1008" s="153" t="s">
        <v>90</v>
      </c>
      <c r="AV1008" s="12" t="s">
        <v>84</v>
      </c>
      <c r="AW1008" s="12" t="s">
        <v>36</v>
      </c>
      <c r="AX1008" s="12" t="s">
        <v>77</v>
      </c>
      <c r="AY1008" s="153" t="s">
        <v>358</v>
      </c>
    </row>
    <row r="1009" spans="2:65" s="12" customFormat="1" ht="11.25">
      <c r="B1009" s="151"/>
      <c r="D1009" s="152" t="s">
        <v>368</v>
      </c>
      <c r="E1009" s="153" t="s">
        <v>19</v>
      </c>
      <c r="F1009" s="154" t="s">
        <v>1161</v>
      </c>
      <c r="H1009" s="153" t="s">
        <v>19</v>
      </c>
      <c r="I1009" s="155"/>
      <c r="L1009" s="151"/>
      <c r="M1009" s="156"/>
      <c r="T1009" s="157"/>
      <c r="AT1009" s="153" t="s">
        <v>368</v>
      </c>
      <c r="AU1009" s="153" t="s">
        <v>90</v>
      </c>
      <c r="AV1009" s="12" t="s">
        <v>84</v>
      </c>
      <c r="AW1009" s="12" t="s">
        <v>36</v>
      </c>
      <c r="AX1009" s="12" t="s">
        <v>77</v>
      </c>
      <c r="AY1009" s="153" t="s">
        <v>358</v>
      </c>
    </row>
    <row r="1010" spans="2:65" s="13" customFormat="1" ht="11.25">
      <c r="B1010" s="158"/>
      <c r="D1010" s="152" t="s">
        <v>368</v>
      </c>
      <c r="E1010" s="159" t="s">
        <v>19</v>
      </c>
      <c r="F1010" s="160" t="s">
        <v>1204</v>
      </c>
      <c r="H1010" s="161">
        <v>1</v>
      </c>
      <c r="I1010" s="162"/>
      <c r="L1010" s="158"/>
      <c r="M1010" s="163"/>
      <c r="T1010" s="164"/>
      <c r="AT1010" s="159" t="s">
        <v>368</v>
      </c>
      <c r="AU1010" s="159" t="s">
        <v>90</v>
      </c>
      <c r="AV1010" s="13" t="s">
        <v>90</v>
      </c>
      <c r="AW1010" s="13" t="s">
        <v>36</v>
      </c>
      <c r="AX1010" s="13" t="s">
        <v>77</v>
      </c>
      <c r="AY1010" s="159" t="s">
        <v>358</v>
      </c>
    </row>
    <row r="1011" spans="2:65" s="13" customFormat="1" ht="11.25">
      <c r="B1011" s="158"/>
      <c r="D1011" s="152" t="s">
        <v>368</v>
      </c>
      <c r="E1011" s="159" t="s">
        <v>19</v>
      </c>
      <c r="F1011" s="160" t="s">
        <v>1205</v>
      </c>
      <c r="H1011" s="161">
        <v>1</v>
      </c>
      <c r="I1011" s="162"/>
      <c r="L1011" s="158"/>
      <c r="M1011" s="163"/>
      <c r="T1011" s="164"/>
      <c r="AT1011" s="159" t="s">
        <v>368</v>
      </c>
      <c r="AU1011" s="159" t="s">
        <v>90</v>
      </c>
      <c r="AV1011" s="13" t="s">
        <v>90</v>
      </c>
      <c r="AW1011" s="13" t="s">
        <v>36</v>
      </c>
      <c r="AX1011" s="13" t="s">
        <v>77</v>
      </c>
      <c r="AY1011" s="159" t="s">
        <v>358</v>
      </c>
    </row>
    <row r="1012" spans="2:65" s="13" customFormat="1" ht="11.25">
      <c r="B1012" s="158"/>
      <c r="D1012" s="152" t="s">
        <v>368</v>
      </c>
      <c r="E1012" s="159" t="s">
        <v>19</v>
      </c>
      <c r="F1012" s="160" t="s">
        <v>1206</v>
      </c>
      <c r="H1012" s="161">
        <v>1</v>
      </c>
      <c r="I1012" s="162"/>
      <c r="L1012" s="158"/>
      <c r="M1012" s="163"/>
      <c r="T1012" s="164"/>
      <c r="AT1012" s="159" t="s">
        <v>368</v>
      </c>
      <c r="AU1012" s="159" t="s">
        <v>90</v>
      </c>
      <c r="AV1012" s="13" t="s">
        <v>90</v>
      </c>
      <c r="AW1012" s="13" t="s">
        <v>36</v>
      </c>
      <c r="AX1012" s="13" t="s">
        <v>77</v>
      </c>
      <c r="AY1012" s="159" t="s">
        <v>358</v>
      </c>
    </row>
    <row r="1013" spans="2:65" s="13" customFormat="1" ht="11.25">
      <c r="B1013" s="158"/>
      <c r="D1013" s="152" t="s">
        <v>368</v>
      </c>
      <c r="E1013" s="159" t="s">
        <v>19</v>
      </c>
      <c r="F1013" s="160" t="s">
        <v>1207</v>
      </c>
      <c r="H1013" s="161">
        <v>1</v>
      </c>
      <c r="I1013" s="162"/>
      <c r="L1013" s="158"/>
      <c r="M1013" s="163"/>
      <c r="T1013" s="164"/>
      <c r="AT1013" s="159" t="s">
        <v>368</v>
      </c>
      <c r="AU1013" s="159" t="s">
        <v>90</v>
      </c>
      <c r="AV1013" s="13" t="s">
        <v>90</v>
      </c>
      <c r="AW1013" s="13" t="s">
        <v>36</v>
      </c>
      <c r="AX1013" s="13" t="s">
        <v>77</v>
      </c>
      <c r="AY1013" s="159" t="s">
        <v>358</v>
      </c>
    </row>
    <row r="1014" spans="2:65" s="13" customFormat="1" ht="11.25">
      <c r="B1014" s="158"/>
      <c r="D1014" s="152" t="s">
        <v>368</v>
      </c>
      <c r="E1014" s="159" t="s">
        <v>19</v>
      </c>
      <c r="F1014" s="160" t="s">
        <v>1208</v>
      </c>
      <c r="H1014" s="161">
        <v>1</v>
      </c>
      <c r="I1014" s="162"/>
      <c r="L1014" s="158"/>
      <c r="M1014" s="163"/>
      <c r="T1014" s="164"/>
      <c r="AT1014" s="159" t="s">
        <v>368</v>
      </c>
      <c r="AU1014" s="159" t="s">
        <v>90</v>
      </c>
      <c r="AV1014" s="13" t="s">
        <v>90</v>
      </c>
      <c r="AW1014" s="13" t="s">
        <v>36</v>
      </c>
      <c r="AX1014" s="13" t="s">
        <v>77</v>
      </c>
      <c r="AY1014" s="159" t="s">
        <v>358</v>
      </c>
    </row>
    <row r="1015" spans="2:65" s="13" customFormat="1" ht="11.25">
      <c r="B1015" s="158"/>
      <c r="D1015" s="152" t="s">
        <v>368</v>
      </c>
      <c r="E1015" s="159" t="s">
        <v>19</v>
      </c>
      <c r="F1015" s="160" t="s">
        <v>1209</v>
      </c>
      <c r="H1015" s="161">
        <v>1</v>
      </c>
      <c r="I1015" s="162"/>
      <c r="L1015" s="158"/>
      <c r="M1015" s="163"/>
      <c r="T1015" s="164"/>
      <c r="AT1015" s="159" t="s">
        <v>368</v>
      </c>
      <c r="AU1015" s="159" t="s">
        <v>90</v>
      </c>
      <c r="AV1015" s="13" t="s">
        <v>90</v>
      </c>
      <c r="AW1015" s="13" t="s">
        <v>36</v>
      </c>
      <c r="AX1015" s="13" t="s">
        <v>77</v>
      </c>
      <c r="AY1015" s="159" t="s">
        <v>358</v>
      </c>
    </row>
    <row r="1016" spans="2:65" s="13" customFormat="1" ht="11.25">
      <c r="B1016" s="158"/>
      <c r="D1016" s="152" t="s">
        <v>368</v>
      </c>
      <c r="E1016" s="159" t="s">
        <v>19</v>
      </c>
      <c r="F1016" s="160" t="s">
        <v>1210</v>
      </c>
      <c r="H1016" s="161">
        <v>1</v>
      </c>
      <c r="I1016" s="162"/>
      <c r="L1016" s="158"/>
      <c r="M1016" s="163"/>
      <c r="T1016" s="164"/>
      <c r="AT1016" s="159" t="s">
        <v>368</v>
      </c>
      <c r="AU1016" s="159" t="s">
        <v>90</v>
      </c>
      <c r="AV1016" s="13" t="s">
        <v>90</v>
      </c>
      <c r="AW1016" s="13" t="s">
        <v>36</v>
      </c>
      <c r="AX1016" s="13" t="s">
        <v>77</v>
      </c>
      <c r="AY1016" s="159" t="s">
        <v>358</v>
      </c>
    </row>
    <row r="1017" spans="2:65" s="13" customFormat="1" ht="11.25">
      <c r="B1017" s="158"/>
      <c r="D1017" s="152" t="s">
        <v>368</v>
      </c>
      <c r="E1017" s="159" t="s">
        <v>19</v>
      </c>
      <c r="F1017" s="160" t="s">
        <v>1211</v>
      </c>
      <c r="H1017" s="161">
        <v>1</v>
      </c>
      <c r="I1017" s="162"/>
      <c r="L1017" s="158"/>
      <c r="M1017" s="163"/>
      <c r="T1017" s="164"/>
      <c r="AT1017" s="159" t="s">
        <v>368</v>
      </c>
      <c r="AU1017" s="159" t="s">
        <v>90</v>
      </c>
      <c r="AV1017" s="13" t="s">
        <v>90</v>
      </c>
      <c r="AW1017" s="13" t="s">
        <v>36</v>
      </c>
      <c r="AX1017" s="13" t="s">
        <v>77</v>
      </c>
      <c r="AY1017" s="159" t="s">
        <v>358</v>
      </c>
    </row>
    <row r="1018" spans="2:65" s="13" customFormat="1" ht="11.25">
      <c r="B1018" s="158"/>
      <c r="D1018" s="152" t="s">
        <v>368</v>
      </c>
      <c r="E1018" s="159" t="s">
        <v>19</v>
      </c>
      <c r="F1018" s="160" t="s">
        <v>1212</v>
      </c>
      <c r="H1018" s="161">
        <v>1</v>
      </c>
      <c r="I1018" s="162"/>
      <c r="L1018" s="158"/>
      <c r="M1018" s="163"/>
      <c r="T1018" s="164"/>
      <c r="AT1018" s="159" t="s">
        <v>368</v>
      </c>
      <c r="AU1018" s="159" t="s">
        <v>90</v>
      </c>
      <c r="AV1018" s="13" t="s">
        <v>90</v>
      </c>
      <c r="AW1018" s="13" t="s">
        <v>36</v>
      </c>
      <c r="AX1018" s="13" t="s">
        <v>77</v>
      </c>
      <c r="AY1018" s="159" t="s">
        <v>358</v>
      </c>
    </row>
    <row r="1019" spans="2:65" s="13" customFormat="1" ht="11.25">
      <c r="B1019" s="158"/>
      <c r="D1019" s="152" t="s">
        <v>368</v>
      </c>
      <c r="E1019" s="159" t="s">
        <v>19</v>
      </c>
      <c r="F1019" s="160" t="s">
        <v>1213</v>
      </c>
      <c r="H1019" s="161">
        <v>1</v>
      </c>
      <c r="I1019" s="162"/>
      <c r="L1019" s="158"/>
      <c r="M1019" s="163"/>
      <c r="T1019" s="164"/>
      <c r="AT1019" s="159" t="s">
        <v>368</v>
      </c>
      <c r="AU1019" s="159" t="s">
        <v>90</v>
      </c>
      <c r="AV1019" s="13" t="s">
        <v>90</v>
      </c>
      <c r="AW1019" s="13" t="s">
        <v>36</v>
      </c>
      <c r="AX1019" s="13" t="s">
        <v>77</v>
      </c>
      <c r="AY1019" s="159" t="s">
        <v>358</v>
      </c>
    </row>
    <row r="1020" spans="2:65" s="13" customFormat="1" ht="11.25">
      <c r="B1020" s="158"/>
      <c r="D1020" s="152" t="s">
        <v>368</v>
      </c>
      <c r="E1020" s="159" t="s">
        <v>19</v>
      </c>
      <c r="F1020" s="160" t="s">
        <v>1214</v>
      </c>
      <c r="H1020" s="161">
        <v>1</v>
      </c>
      <c r="I1020" s="162"/>
      <c r="L1020" s="158"/>
      <c r="M1020" s="163"/>
      <c r="T1020" s="164"/>
      <c r="AT1020" s="159" t="s">
        <v>368</v>
      </c>
      <c r="AU1020" s="159" t="s">
        <v>90</v>
      </c>
      <c r="AV1020" s="13" t="s">
        <v>90</v>
      </c>
      <c r="AW1020" s="13" t="s">
        <v>36</v>
      </c>
      <c r="AX1020" s="13" t="s">
        <v>77</v>
      </c>
      <c r="AY1020" s="159" t="s">
        <v>358</v>
      </c>
    </row>
    <row r="1021" spans="2:65" s="13" customFormat="1" ht="11.25">
      <c r="B1021" s="158"/>
      <c r="D1021" s="152" t="s">
        <v>368</v>
      </c>
      <c r="E1021" s="159" t="s">
        <v>19</v>
      </c>
      <c r="F1021" s="160" t="s">
        <v>1215</v>
      </c>
      <c r="H1021" s="161">
        <v>1</v>
      </c>
      <c r="I1021" s="162"/>
      <c r="L1021" s="158"/>
      <c r="M1021" s="163"/>
      <c r="T1021" s="164"/>
      <c r="AT1021" s="159" t="s">
        <v>368</v>
      </c>
      <c r="AU1021" s="159" t="s">
        <v>90</v>
      </c>
      <c r="AV1021" s="13" t="s">
        <v>90</v>
      </c>
      <c r="AW1021" s="13" t="s">
        <v>36</v>
      </c>
      <c r="AX1021" s="13" t="s">
        <v>77</v>
      </c>
      <c r="AY1021" s="159" t="s">
        <v>358</v>
      </c>
    </row>
    <row r="1022" spans="2:65" s="14" customFormat="1" ht="11.25">
      <c r="B1022" s="165"/>
      <c r="D1022" s="152" t="s">
        <v>368</v>
      </c>
      <c r="E1022" s="166" t="s">
        <v>19</v>
      </c>
      <c r="F1022" s="167" t="s">
        <v>371</v>
      </c>
      <c r="H1022" s="168">
        <v>12</v>
      </c>
      <c r="I1022" s="169"/>
      <c r="L1022" s="165"/>
      <c r="M1022" s="170"/>
      <c r="T1022" s="171"/>
      <c r="AT1022" s="166" t="s">
        <v>368</v>
      </c>
      <c r="AU1022" s="166" t="s">
        <v>90</v>
      </c>
      <c r="AV1022" s="14" t="s">
        <v>364</v>
      </c>
      <c r="AW1022" s="14" t="s">
        <v>36</v>
      </c>
      <c r="AX1022" s="14" t="s">
        <v>84</v>
      </c>
      <c r="AY1022" s="166" t="s">
        <v>358</v>
      </c>
    </row>
    <row r="1023" spans="2:65" s="1" customFormat="1" ht="55.5" customHeight="1">
      <c r="B1023" s="33"/>
      <c r="C1023" s="179" t="s">
        <v>1216</v>
      </c>
      <c r="D1023" s="179" t="s">
        <v>440</v>
      </c>
      <c r="E1023" s="180" t="s">
        <v>1217</v>
      </c>
      <c r="F1023" s="181" t="s">
        <v>1218</v>
      </c>
      <c r="G1023" s="182" t="s">
        <v>504</v>
      </c>
      <c r="H1023" s="183">
        <v>12</v>
      </c>
      <c r="I1023" s="184"/>
      <c r="J1023" s="185">
        <f>ROUND(I1023*H1023,2)</f>
        <v>0</v>
      </c>
      <c r="K1023" s="181" t="s">
        <v>19</v>
      </c>
      <c r="L1023" s="186"/>
      <c r="M1023" s="187" t="s">
        <v>19</v>
      </c>
      <c r="N1023" s="188" t="s">
        <v>49</v>
      </c>
      <c r="P1023" s="143">
        <f>O1023*H1023</f>
        <v>0</v>
      </c>
      <c r="Q1023" s="143">
        <v>2.9000000000000001E-2</v>
      </c>
      <c r="R1023" s="143">
        <f>Q1023*H1023</f>
        <v>0.34800000000000003</v>
      </c>
      <c r="S1023" s="143">
        <v>0</v>
      </c>
      <c r="T1023" s="144">
        <f>S1023*H1023</f>
        <v>0</v>
      </c>
      <c r="AR1023" s="145" t="s">
        <v>406</v>
      </c>
      <c r="AT1023" s="145" t="s">
        <v>440</v>
      </c>
      <c r="AU1023" s="145" t="s">
        <v>90</v>
      </c>
      <c r="AY1023" s="18" t="s">
        <v>358</v>
      </c>
      <c r="BE1023" s="146">
        <f>IF(N1023="základní",J1023,0)</f>
        <v>0</v>
      </c>
      <c r="BF1023" s="146">
        <f>IF(N1023="snížená",J1023,0)</f>
        <v>0</v>
      </c>
      <c r="BG1023" s="146">
        <f>IF(N1023="zákl. přenesená",J1023,0)</f>
        <v>0</v>
      </c>
      <c r="BH1023" s="146">
        <f>IF(N1023="sníž. přenesená",J1023,0)</f>
        <v>0</v>
      </c>
      <c r="BI1023" s="146">
        <f>IF(N1023="nulová",J1023,0)</f>
        <v>0</v>
      </c>
      <c r="BJ1023" s="18" t="s">
        <v>90</v>
      </c>
      <c r="BK1023" s="146">
        <f>ROUND(I1023*H1023,2)</f>
        <v>0</v>
      </c>
      <c r="BL1023" s="18" t="s">
        <v>364</v>
      </c>
      <c r="BM1023" s="145" t="s">
        <v>1219</v>
      </c>
    </row>
    <row r="1024" spans="2:65" s="12" customFormat="1" ht="11.25">
      <c r="B1024" s="151"/>
      <c r="D1024" s="152" t="s">
        <v>368</v>
      </c>
      <c r="E1024" s="153" t="s">
        <v>19</v>
      </c>
      <c r="F1024" s="154" t="s">
        <v>1160</v>
      </c>
      <c r="H1024" s="153" t="s">
        <v>19</v>
      </c>
      <c r="I1024" s="155"/>
      <c r="L1024" s="151"/>
      <c r="M1024" s="156"/>
      <c r="T1024" s="157"/>
      <c r="AT1024" s="153" t="s">
        <v>368</v>
      </c>
      <c r="AU1024" s="153" t="s">
        <v>90</v>
      </c>
      <c r="AV1024" s="12" t="s">
        <v>84</v>
      </c>
      <c r="AW1024" s="12" t="s">
        <v>36</v>
      </c>
      <c r="AX1024" s="12" t="s">
        <v>77</v>
      </c>
      <c r="AY1024" s="153" t="s">
        <v>358</v>
      </c>
    </row>
    <row r="1025" spans="2:65" s="12" customFormat="1" ht="11.25">
      <c r="B1025" s="151"/>
      <c r="D1025" s="152" t="s">
        <v>368</v>
      </c>
      <c r="E1025" s="153" t="s">
        <v>19</v>
      </c>
      <c r="F1025" s="154" t="s">
        <v>1161</v>
      </c>
      <c r="H1025" s="153" t="s">
        <v>19</v>
      </c>
      <c r="I1025" s="155"/>
      <c r="L1025" s="151"/>
      <c r="M1025" s="156"/>
      <c r="T1025" s="157"/>
      <c r="AT1025" s="153" t="s">
        <v>368</v>
      </c>
      <c r="AU1025" s="153" t="s">
        <v>90</v>
      </c>
      <c r="AV1025" s="12" t="s">
        <v>84</v>
      </c>
      <c r="AW1025" s="12" t="s">
        <v>36</v>
      </c>
      <c r="AX1025" s="12" t="s">
        <v>77</v>
      </c>
      <c r="AY1025" s="153" t="s">
        <v>358</v>
      </c>
    </row>
    <row r="1026" spans="2:65" s="13" customFormat="1" ht="11.25">
      <c r="B1026" s="158"/>
      <c r="D1026" s="152" t="s">
        <v>368</v>
      </c>
      <c r="E1026" s="159" t="s">
        <v>19</v>
      </c>
      <c r="F1026" s="160" t="s">
        <v>1204</v>
      </c>
      <c r="H1026" s="161">
        <v>1</v>
      </c>
      <c r="I1026" s="162"/>
      <c r="L1026" s="158"/>
      <c r="M1026" s="163"/>
      <c r="T1026" s="164"/>
      <c r="AT1026" s="159" t="s">
        <v>368</v>
      </c>
      <c r="AU1026" s="159" t="s">
        <v>90</v>
      </c>
      <c r="AV1026" s="13" t="s">
        <v>90</v>
      </c>
      <c r="AW1026" s="13" t="s">
        <v>36</v>
      </c>
      <c r="AX1026" s="13" t="s">
        <v>77</v>
      </c>
      <c r="AY1026" s="159" t="s">
        <v>358</v>
      </c>
    </row>
    <row r="1027" spans="2:65" s="13" customFormat="1" ht="11.25">
      <c r="B1027" s="158"/>
      <c r="D1027" s="152" t="s">
        <v>368</v>
      </c>
      <c r="E1027" s="159" t="s">
        <v>19</v>
      </c>
      <c r="F1027" s="160" t="s">
        <v>1205</v>
      </c>
      <c r="H1027" s="161">
        <v>1</v>
      </c>
      <c r="I1027" s="162"/>
      <c r="L1027" s="158"/>
      <c r="M1027" s="163"/>
      <c r="T1027" s="164"/>
      <c r="AT1027" s="159" t="s">
        <v>368</v>
      </c>
      <c r="AU1027" s="159" t="s">
        <v>90</v>
      </c>
      <c r="AV1027" s="13" t="s">
        <v>90</v>
      </c>
      <c r="AW1027" s="13" t="s">
        <v>36</v>
      </c>
      <c r="AX1027" s="13" t="s">
        <v>77</v>
      </c>
      <c r="AY1027" s="159" t="s">
        <v>358</v>
      </c>
    </row>
    <row r="1028" spans="2:65" s="13" customFormat="1" ht="11.25">
      <c r="B1028" s="158"/>
      <c r="D1028" s="152" t="s">
        <v>368</v>
      </c>
      <c r="E1028" s="159" t="s">
        <v>19</v>
      </c>
      <c r="F1028" s="160" t="s">
        <v>1206</v>
      </c>
      <c r="H1028" s="161">
        <v>1</v>
      </c>
      <c r="I1028" s="162"/>
      <c r="L1028" s="158"/>
      <c r="M1028" s="163"/>
      <c r="T1028" s="164"/>
      <c r="AT1028" s="159" t="s">
        <v>368</v>
      </c>
      <c r="AU1028" s="159" t="s">
        <v>90</v>
      </c>
      <c r="AV1028" s="13" t="s">
        <v>90</v>
      </c>
      <c r="AW1028" s="13" t="s">
        <v>36</v>
      </c>
      <c r="AX1028" s="13" t="s">
        <v>77</v>
      </c>
      <c r="AY1028" s="159" t="s">
        <v>358</v>
      </c>
    </row>
    <row r="1029" spans="2:65" s="13" customFormat="1" ht="11.25">
      <c r="B1029" s="158"/>
      <c r="D1029" s="152" t="s">
        <v>368</v>
      </c>
      <c r="E1029" s="159" t="s">
        <v>19</v>
      </c>
      <c r="F1029" s="160" t="s">
        <v>1207</v>
      </c>
      <c r="H1029" s="161">
        <v>1</v>
      </c>
      <c r="I1029" s="162"/>
      <c r="L1029" s="158"/>
      <c r="M1029" s="163"/>
      <c r="T1029" s="164"/>
      <c r="AT1029" s="159" t="s">
        <v>368</v>
      </c>
      <c r="AU1029" s="159" t="s">
        <v>90</v>
      </c>
      <c r="AV1029" s="13" t="s">
        <v>90</v>
      </c>
      <c r="AW1029" s="13" t="s">
        <v>36</v>
      </c>
      <c r="AX1029" s="13" t="s">
        <v>77</v>
      </c>
      <c r="AY1029" s="159" t="s">
        <v>358</v>
      </c>
    </row>
    <row r="1030" spans="2:65" s="13" customFormat="1" ht="11.25">
      <c r="B1030" s="158"/>
      <c r="D1030" s="152" t="s">
        <v>368</v>
      </c>
      <c r="E1030" s="159" t="s">
        <v>19</v>
      </c>
      <c r="F1030" s="160" t="s">
        <v>1208</v>
      </c>
      <c r="H1030" s="161">
        <v>1</v>
      </c>
      <c r="I1030" s="162"/>
      <c r="L1030" s="158"/>
      <c r="M1030" s="163"/>
      <c r="T1030" s="164"/>
      <c r="AT1030" s="159" t="s">
        <v>368</v>
      </c>
      <c r="AU1030" s="159" t="s">
        <v>90</v>
      </c>
      <c r="AV1030" s="13" t="s">
        <v>90</v>
      </c>
      <c r="AW1030" s="13" t="s">
        <v>36</v>
      </c>
      <c r="AX1030" s="13" t="s">
        <v>77</v>
      </c>
      <c r="AY1030" s="159" t="s">
        <v>358</v>
      </c>
    </row>
    <row r="1031" spans="2:65" s="13" customFormat="1" ht="11.25">
      <c r="B1031" s="158"/>
      <c r="D1031" s="152" t="s">
        <v>368</v>
      </c>
      <c r="E1031" s="159" t="s">
        <v>19</v>
      </c>
      <c r="F1031" s="160" t="s">
        <v>1209</v>
      </c>
      <c r="H1031" s="161">
        <v>1</v>
      </c>
      <c r="I1031" s="162"/>
      <c r="L1031" s="158"/>
      <c r="M1031" s="163"/>
      <c r="T1031" s="164"/>
      <c r="AT1031" s="159" t="s">
        <v>368</v>
      </c>
      <c r="AU1031" s="159" t="s">
        <v>90</v>
      </c>
      <c r="AV1031" s="13" t="s">
        <v>90</v>
      </c>
      <c r="AW1031" s="13" t="s">
        <v>36</v>
      </c>
      <c r="AX1031" s="13" t="s">
        <v>77</v>
      </c>
      <c r="AY1031" s="159" t="s">
        <v>358</v>
      </c>
    </row>
    <row r="1032" spans="2:65" s="13" customFormat="1" ht="11.25">
      <c r="B1032" s="158"/>
      <c r="D1032" s="152" t="s">
        <v>368</v>
      </c>
      <c r="E1032" s="159" t="s">
        <v>19</v>
      </c>
      <c r="F1032" s="160" t="s">
        <v>1210</v>
      </c>
      <c r="H1032" s="161">
        <v>1</v>
      </c>
      <c r="I1032" s="162"/>
      <c r="L1032" s="158"/>
      <c r="M1032" s="163"/>
      <c r="T1032" s="164"/>
      <c r="AT1032" s="159" t="s">
        <v>368</v>
      </c>
      <c r="AU1032" s="159" t="s">
        <v>90</v>
      </c>
      <c r="AV1032" s="13" t="s">
        <v>90</v>
      </c>
      <c r="AW1032" s="13" t="s">
        <v>36</v>
      </c>
      <c r="AX1032" s="13" t="s">
        <v>77</v>
      </c>
      <c r="AY1032" s="159" t="s">
        <v>358</v>
      </c>
    </row>
    <row r="1033" spans="2:65" s="13" customFormat="1" ht="11.25">
      <c r="B1033" s="158"/>
      <c r="D1033" s="152" t="s">
        <v>368</v>
      </c>
      <c r="E1033" s="159" t="s">
        <v>19</v>
      </c>
      <c r="F1033" s="160" t="s">
        <v>1211</v>
      </c>
      <c r="H1033" s="161">
        <v>1</v>
      </c>
      <c r="I1033" s="162"/>
      <c r="L1033" s="158"/>
      <c r="M1033" s="163"/>
      <c r="T1033" s="164"/>
      <c r="AT1033" s="159" t="s">
        <v>368</v>
      </c>
      <c r="AU1033" s="159" t="s">
        <v>90</v>
      </c>
      <c r="AV1033" s="13" t="s">
        <v>90</v>
      </c>
      <c r="AW1033" s="13" t="s">
        <v>36</v>
      </c>
      <c r="AX1033" s="13" t="s">
        <v>77</v>
      </c>
      <c r="AY1033" s="159" t="s">
        <v>358</v>
      </c>
    </row>
    <row r="1034" spans="2:65" s="13" customFormat="1" ht="11.25">
      <c r="B1034" s="158"/>
      <c r="D1034" s="152" t="s">
        <v>368</v>
      </c>
      <c r="E1034" s="159" t="s">
        <v>19</v>
      </c>
      <c r="F1034" s="160" t="s">
        <v>1212</v>
      </c>
      <c r="H1034" s="161">
        <v>1</v>
      </c>
      <c r="I1034" s="162"/>
      <c r="L1034" s="158"/>
      <c r="M1034" s="163"/>
      <c r="T1034" s="164"/>
      <c r="AT1034" s="159" t="s">
        <v>368</v>
      </c>
      <c r="AU1034" s="159" t="s">
        <v>90</v>
      </c>
      <c r="AV1034" s="13" t="s">
        <v>90</v>
      </c>
      <c r="AW1034" s="13" t="s">
        <v>36</v>
      </c>
      <c r="AX1034" s="13" t="s">
        <v>77</v>
      </c>
      <c r="AY1034" s="159" t="s">
        <v>358</v>
      </c>
    </row>
    <row r="1035" spans="2:65" s="13" customFormat="1" ht="11.25">
      <c r="B1035" s="158"/>
      <c r="D1035" s="152" t="s">
        <v>368</v>
      </c>
      <c r="E1035" s="159" t="s">
        <v>19</v>
      </c>
      <c r="F1035" s="160" t="s">
        <v>1213</v>
      </c>
      <c r="H1035" s="161">
        <v>1</v>
      </c>
      <c r="I1035" s="162"/>
      <c r="L1035" s="158"/>
      <c r="M1035" s="163"/>
      <c r="T1035" s="164"/>
      <c r="AT1035" s="159" t="s">
        <v>368</v>
      </c>
      <c r="AU1035" s="159" t="s">
        <v>90</v>
      </c>
      <c r="AV1035" s="13" t="s">
        <v>90</v>
      </c>
      <c r="AW1035" s="13" t="s">
        <v>36</v>
      </c>
      <c r="AX1035" s="13" t="s">
        <v>77</v>
      </c>
      <c r="AY1035" s="159" t="s">
        <v>358</v>
      </c>
    </row>
    <row r="1036" spans="2:65" s="13" customFormat="1" ht="11.25">
      <c r="B1036" s="158"/>
      <c r="D1036" s="152" t="s">
        <v>368</v>
      </c>
      <c r="E1036" s="159" t="s">
        <v>19</v>
      </c>
      <c r="F1036" s="160" t="s">
        <v>1214</v>
      </c>
      <c r="H1036" s="161">
        <v>1</v>
      </c>
      <c r="I1036" s="162"/>
      <c r="L1036" s="158"/>
      <c r="M1036" s="163"/>
      <c r="T1036" s="164"/>
      <c r="AT1036" s="159" t="s">
        <v>368</v>
      </c>
      <c r="AU1036" s="159" t="s">
        <v>90</v>
      </c>
      <c r="AV1036" s="13" t="s">
        <v>90</v>
      </c>
      <c r="AW1036" s="13" t="s">
        <v>36</v>
      </c>
      <c r="AX1036" s="13" t="s">
        <v>77</v>
      </c>
      <c r="AY1036" s="159" t="s">
        <v>358</v>
      </c>
    </row>
    <row r="1037" spans="2:65" s="13" customFormat="1" ht="11.25">
      <c r="B1037" s="158"/>
      <c r="D1037" s="152" t="s">
        <v>368</v>
      </c>
      <c r="E1037" s="159" t="s">
        <v>19</v>
      </c>
      <c r="F1037" s="160" t="s">
        <v>1215</v>
      </c>
      <c r="H1037" s="161">
        <v>1</v>
      </c>
      <c r="I1037" s="162"/>
      <c r="L1037" s="158"/>
      <c r="M1037" s="163"/>
      <c r="T1037" s="164"/>
      <c r="AT1037" s="159" t="s">
        <v>368</v>
      </c>
      <c r="AU1037" s="159" t="s">
        <v>90</v>
      </c>
      <c r="AV1037" s="13" t="s">
        <v>90</v>
      </c>
      <c r="AW1037" s="13" t="s">
        <v>36</v>
      </c>
      <c r="AX1037" s="13" t="s">
        <v>77</v>
      </c>
      <c r="AY1037" s="159" t="s">
        <v>358</v>
      </c>
    </row>
    <row r="1038" spans="2:65" s="14" customFormat="1" ht="11.25">
      <c r="B1038" s="165"/>
      <c r="D1038" s="152" t="s">
        <v>368</v>
      </c>
      <c r="E1038" s="166" t="s">
        <v>19</v>
      </c>
      <c r="F1038" s="167" t="s">
        <v>371</v>
      </c>
      <c r="H1038" s="168">
        <v>12</v>
      </c>
      <c r="I1038" s="169"/>
      <c r="L1038" s="165"/>
      <c r="M1038" s="170"/>
      <c r="T1038" s="171"/>
      <c r="AT1038" s="166" t="s">
        <v>368</v>
      </c>
      <c r="AU1038" s="166" t="s">
        <v>90</v>
      </c>
      <c r="AV1038" s="14" t="s">
        <v>364</v>
      </c>
      <c r="AW1038" s="14" t="s">
        <v>36</v>
      </c>
      <c r="AX1038" s="14" t="s">
        <v>84</v>
      </c>
      <c r="AY1038" s="166" t="s">
        <v>358</v>
      </c>
    </row>
    <row r="1039" spans="2:65" s="1" customFormat="1" ht="37.9" customHeight="1">
      <c r="B1039" s="33"/>
      <c r="C1039" s="134" t="s">
        <v>1220</v>
      </c>
      <c r="D1039" s="134" t="s">
        <v>360</v>
      </c>
      <c r="E1039" s="135" t="s">
        <v>1221</v>
      </c>
      <c r="F1039" s="136" t="s">
        <v>1222</v>
      </c>
      <c r="G1039" s="137" t="s">
        <v>504</v>
      </c>
      <c r="H1039" s="138">
        <v>1</v>
      </c>
      <c r="I1039" s="139"/>
      <c r="J1039" s="140">
        <f>ROUND(I1039*H1039,2)</f>
        <v>0</v>
      </c>
      <c r="K1039" s="136" t="s">
        <v>363</v>
      </c>
      <c r="L1039" s="33"/>
      <c r="M1039" s="141" t="s">
        <v>19</v>
      </c>
      <c r="N1039" s="142" t="s">
        <v>49</v>
      </c>
      <c r="P1039" s="143">
        <f>O1039*H1039</f>
        <v>0</v>
      </c>
      <c r="Q1039" s="143">
        <v>0.44170336999999998</v>
      </c>
      <c r="R1039" s="143">
        <f>Q1039*H1039</f>
        <v>0.44170336999999998</v>
      </c>
      <c r="S1039" s="143">
        <v>0</v>
      </c>
      <c r="T1039" s="144">
        <f>S1039*H1039</f>
        <v>0</v>
      </c>
      <c r="AR1039" s="145" t="s">
        <v>364</v>
      </c>
      <c r="AT1039" s="145" t="s">
        <v>360</v>
      </c>
      <c r="AU1039" s="145" t="s">
        <v>90</v>
      </c>
      <c r="AY1039" s="18" t="s">
        <v>358</v>
      </c>
      <c r="BE1039" s="146">
        <f>IF(N1039="základní",J1039,0)</f>
        <v>0</v>
      </c>
      <c r="BF1039" s="146">
        <f>IF(N1039="snížená",J1039,0)</f>
        <v>0</v>
      </c>
      <c r="BG1039" s="146">
        <f>IF(N1039="zákl. přenesená",J1039,0)</f>
        <v>0</v>
      </c>
      <c r="BH1039" s="146">
        <f>IF(N1039="sníž. přenesená",J1039,0)</f>
        <v>0</v>
      </c>
      <c r="BI1039" s="146">
        <f>IF(N1039="nulová",J1039,0)</f>
        <v>0</v>
      </c>
      <c r="BJ1039" s="18" t="s">
        <v>90</v>
      </c>
      <c r="BK1039" s="146">
        <f>ROUND(I1039*H1039,2)</f>
        <v>0</v>
      </c>
      <c r="BL1039" s="18" t="s">
        <v>364</v>
      </c>
      <c r="BM1039" s="145" t="s">
        <v>1223</v>
      </c>
    </row>
    <row r="1040" spans="2:65" s="1" customFormat="1" ht="11.25">
      <c r="B1040" s="33"/>
      <c r="D1040" s="147" t="s">
        <v>366</v>
      </c>
      <c r="F1040" s="148" t="s">
        <v>1224</v>
      </c>
      <c r="I1040" s="149"/>
      <c r="L1040" s="33"/>
      <c r="M1040" s="150"/>
      <c r="T1040" s="54"/>
      <c r="AT1040" s="18" t="s">
        <v>366</v>
      </c>
      <c r="AU1040" s="18" t="s">
        <v>90</v>
      </c>
    </row>
    <row r="1041" spans="2:65" s="12" customFormat="1" ht="11.25">
      <c r="B1041" s="151"/>
      <c r="D1041" s="152" t="s">
        <v>368</v>
      </c>
      <c r="E1041" s="153" t="s">
        <v>19</v>
      </c>
      <c r="F1041" s="154" t="s">
        <v>485</v>
      </c>
      <c r="H1041" s="153" t="s">
        <v>19</v>
      </c>
      <c r="I1041" s="155"/>
      <c r="L1041" s="151"/>
      <c r="M1041" s="156"/>
      <c r="T1041" s="157"/>
      <c r="AT1041" s="153" t="s">
        <v>368</v>
      </c>
      <c r="AU1041" s="153" t="s">
        <v>90</v>
      </c>
      <c r="AV1041" s="12" t="s">
        <v>84</v>
      </c>
      <c r="AW1041" s="12" t="s">
        <v>36</v>
      </c>
      <c r="AX1041" s="12" t="s">
        <v>77</v>
      </c>
      <c r="AY1041" s="153" t="s">
        <v>358</v>
      </c>
    </row>
    <row r="1042" spans="2:65" s="12" customFormat="1" ht="11.25">
      <c r="B1042" s="151"/>
      <c r="D1042" s="152" t="s">
        <v>368</v>
      </c>
      <c r="E1042" s="153" t="s">
        <v>19</v>
      </c>
      <c r="F1042" s="154" t="s">
        <v>1225</v>
      </c>
      <c r="H1042" s="153" t="s">
        <v>19</v>
      </c>
      <c r="I1042" s="155"/>
      <c r="L1042" s="151"/>
      <c r="M1042" s="156"/>
      <c r="T1042" s="157"/>
      <c r="AT1042" s="153" t="s">
        <v>368</v>
      </c>
      <c r="AU1042" s="153" t="s">
        <v>90</v>
      </c>
      <c r="AV1042" s="12" t="s">
        <v>84</v>
      </c>
      <c r="AW1042" s="12" t="s">
        <v>36</v>
      </c>
      <c r="AX1042" s="12" t="s">
        <v>77</v>
      </c>
      <c r="AY1042" s="153" t="s">
        <v>358</v>
      </c>
    </row>
    <row r="1043" spans="2:65" s="13" customFormat="1" ht="11.25">
      <c r="B1043" s="158"/>
      <c r="D1043" s="152" t="s">
        <v>368</v>
      </c>
      <c r="E1043" s="159" t="s">
        <v>19</v>
      </c>
      <c r="F1043" s="160" t="s">
        <v>1226</v>
      </c>
      <c r="H1043" s="161">
        <v>1</v>
      </c>
      <c r="I1043" s="162"/>
      <c r="L1043" s="158"/>
      <c r="M1043" s="163"/>
      <c r="T1043" s="164"/>
      <c r="AT1043" s="159" t="s">
        <v>368</v>
      </c>
      <c r="AU1043" s="159" t="s">
        <v>90</v>
      </c>
      <c r="AV1043" s="13" t="s">
        <v>90</v>
      </c>
      <c r="AW1043" s="13" t="s">
        <v>36</v>
      </c>
      <c r="AX1043" s="13" t="s">
        <v>77</v>
      </c>
      <c r="AY1043" s="159" t="s">
        <v>358</v>
      </c>
    </row>
    <row r="1044" spans="2:65" s="14" customFormat="1" ht="11.25">
      <c r="B1044" s="165"/>
      <c r="D1044" s="152" t="s">
        <v>368</v>
      </c>
      <c r="E1044" s="166" t="s">
        <v>19</v>
      </c>
      <c r="F1044" s="167" t="s">
        <v>371</v>
      </c>
      <c r="H1044" s="168">
        <v>1</v>
      </c>
      <c r="I1044" s="169"/>
      <c r="L1044" s="165"/>
      <c r="M1044" s="170"/>
      <c r="T1044" s="171"/>
      <c r="AT1044" s="166" t="s">
        <v>368</v>
      </c>
      <c r="AU1044" s="166" t="s">
        <v>90</v>
      </c>
      <c r="AV1044" s="14" t="s">
        <v>364</v>
      </c>
      <c r="AW1044" s="14" t="s">
        <v>36</v>
      </c>
      <c r="AX1044" s="14" t="s">
        <v>84</v>
      </c>
      <c r="AY1044" s="166" t="s">
        <v>358</v>
      </c>
    </row>
    <row r="1045" spans="2:65" s="1" customFormat="1" ht="55.5" customHeight="1">
      <c r="B1045" s="33"/>
      <c r="C1045" s="179" t="s">
        <v>1227</v>
      </c>
      <c r="D1045" s="179" t="s">
        <v>440</v>
      </c>
      <c r="E1045" s="180" t="s">
        <v>1228</v>
      </c>
      <c r="F1045" s="181" t="s">
        <v>1229</v>
      </c>
      <c r="G1045" s="182" t="s">
        <v>504</v>
      </c>
      <c r="H1045" s="183">
        <v>1</v>
      </c>
      <c r="I1045" s="184"/>
      <c r="J1045" s="185">
        <f>ROUND(I1045*H1045,2)</f>
        <v>0</v>
      </c>
      <c r="K1045" s="181" t="s">
        <v>19</v>
      </c>
      <c r="L1045" s="186"/>
      <c r="M1045" s="187" t="s">
        <v>19</v>
      </c>
      <c r="N1045" s="188" t="s">
        <v>49</v>
      </c>
      <c r="P1045" s="143">
        <f>O1045*H1045</f>
        <v>0</v>
      </c>
      <c r="Q1045" s="143">
        <v>2.3369999999999998E-2</v>
      </c>
      <c r="R1045" s="143">
        <f>Q1045*H1045</f>
        <v>2.3369999999999998E-2</v>
      </c>
      <c r="S1045" s="143">
        <v>0</v>
      </c>
      <c r="T1045" s="144">
        <f>S1045*H1045</f>
        <v>0</v>
      </c>
      <c r="AR1045" s="145" t="s">
        <v>406</v>
      </c>
      <c r="AT1045" s="145" t="s">
        <v>440</v>
      </c>
      <c r="AU1045" s="145" t="s">
        <v>90</v>
      </c>
      <c r="AY1045" s="18" t="s">
        <v>358</v>
      </c>
      <c r="BE1045" s="146">
        <f>IF(N1045="základní",J1045,0)</f>
        <v>0</v>
      </c>
      <c r="BF1045" s="146">
        <f>IF(N1045="snížená",J1045,0)</f>
        <v>0</v>
      </c>
      <c r="BG1045" s="146">
        <f>IF(N1045="zákl. přenesená",J1045,0)</f>
        <v>0</v>
      </c>
      <c r="BH1045" s="146">
        <f>IF(N1045="sníž. přenesená",J1045,0)</f>
        <v>0</v>
      </c>
      <c r="BI1045" s="146">
        <f>IF(N1045="nulová",J1045,0)</f>
        <v>0</v>
      </c>
      <c r="BJ1045" s="18" t="s">
        <v>90</v>
      </c>
      <c r="BK1045" s="146">
        <f>ROUND(I1045*H1045,2)</f>
        <v>0</v>
      </c>
      <c r="BL1045" s="18" t="s">
        <v>364</v>
      </c>
      <c r="BM1045" s="145" t="s">
        <v>1230</v>
      </c>
    </row>
    <row r="1046" spans="2:65" s="12" customFormat="1" ht="11.25">
      <c r="B1046" s="151"/>
      <c r="D1046" s="152" t="s">
        <v>368</v>
      </c>
      <c r="E1046" s="153" t="s">
        <v>19</v>
      </c>
      <c r="F1046" s="154" t="s">
        <v>485</v>
      </c>
      <c r="H1046" s="153" t="s">
        <v>19</v>
      </c>
      <c r="I1046" s="155"/>
      <c r="L1046" s="151"/>
      <c r="M1046" s="156"/>
      <c r="T1046" s="157"/>
      <c r="AT1046" s="153" t="s">
        <v>368</v>
      </c>
      <c r="AU1046" s="153" t="s">
        <v>90</v>
      </c>
      <c r="AV1046" s="12" t="s">
        <v>84</v>
      </c>
      <c r="AW1046" s="12" t="s">
        <v>36</v>
      </c>
      <c r="AX1046" s="12" t="s">
        <v>77</v>
      </c>
      <c r="AY1046" s="153" t="s">
        <v>358</v>
      </c>
    </row>
    <row r="1047" spans="2:65" s="12" customFormat="1" ht="11.25">
      <c r="B1047" s="151"/>
      <c r="D1047" s="152" t="s">
        <v>368</v>
      </c>
      <c r="E1047" s="153" t="s">
        <v>19</v>
      </c>
      <c r="F1047" s="154" t="s">
        <v>1231</v>
      </c>
      <c r="H1047" s="153" t="s">
        <v>19</v>
      </c>
      <c r="I1047" s="155"/>
      <c r="L1047" s="151"/>
      <c r="M1047" s="156"/>
      <c r="T1047" s="157"/>
      <c r="AT1047" s="153" t="s">
        <v>368</v>
      </c>
      <c r="AU1047" s="153" t="s">
        <v>90</v>
      </c>
      <c r="AV1047" s="12" t="s">
        <v>84</v>
      </c>
      <c r="AW1047" s="12" t="s">
        <v>36</v>
      </c>
      <c r="AX1047" s="12" t="s">
        <v>77</v>
      </c>
      <c r="AY1047" s="153" t="s">
        <v>358</v>
      </c>
    </row>
    <row r="1048" spans="2:65" s="13" customFormat="1" ht="11.25">
      <c r="B1048" s="158"/>
      <c r="D1048" s="152" t="s">
        <v>368</v>
      </c>
      <c r="E1048" s="159" t="s">
        <v>19</v>
      </c>
      <c r="F1048" s="160" t="s">
        <v>1226</v>
      </c>
      <c r="H1048" s="161">
        <v>1</v>
      </c>
      <c r="I1048" s="162"/>
      <c r="L1048" s="158"/>
      <c r="M1048" s="163"/>
      <c r="T1048" s="164"/>
      <c r="AT1048" s="159" t="s">
        <v>368</v>
      </c>
      <c r="AU1048" s="159" t="s">
        <v>90</v>
      </c>
      <c r="AV1048" s="13" t="s">
        <v>90</v>
      </c>
      <c r="AW1048" s="13" t="s">
        <v>36</v>
      </c>
      <c r="AX1048" s="13" t="s">
        <v>77</v>
      </c>
      <c r="AY1048" s="159" t="s">
        <v>358</v>
      </c>
    </row>
    <row r="1049" spans="2:65" s="14" customFormat="1" ht="11.25">
      <c r="B1049" s="165"/>
      <c r="D1049" s="152" t="s">
        <v>368</v>
      </c>
      <c r="E1049" s="166" t="s">
        <v>19</v>
      </c>
      <c r="F1049" s="167" t="s">
        <v>371</v>
      </c>
      <c r="H1049" s="168">
        <v>1</v>
      </c>
      <c r="I1049" s="169"/>
      <c r="L1049" s="165"/>
      <c r="M1049" s="170"/>
      <c r="T1049" s="171"/>
      <c r="AT1049" s="166" t="s">
        <v>368</v>
      </c>
      <c r="AU1049" s="166" t="s">
        <v>90</v>
      </c>
      <c r="AV1049" s="14" t="s">
        <v>364</v>
      </c>
      <c r="AW1049" s="14" t="s">
        <v>36</v>
      </c>
      <c r="AX1049" s="14" t="s">
        <v>84</v>
      </c>
      <c r="AY1049" s="166" t="s">
        <v>358</v>
      </c>
    </row>
    <row r="1050" spans="2:65" s="11" customFormat="1" ht="22.9" customHeight="1">
      <c r="B1050" s="122"/>
      <c r="D1050" s="123" t="s">
        <v>76</v>
      </c>
      <c r="E1050" s="132" t="s">
        <v>411</v>
      </c>
      <c r="F1050" s="132" t="s">
        <v>1232</v>
      </c>
      <c r="I1050" s="125"/>
      <c r="J1050" s="133">
        <f>BK1050</f>
        <v>0</v>
      </c>
      <c r="L1050" s="122"/>
      <c r="M1050" s="127"/>
      <c r="P1050" s="128">
        <f>SUM(P1051:P1188)</f>
        <v>0</v>
      </c>
      <c r="R1050" s="128">
        <f>SUM(R1051:R1188)</f>
        <v>0.56463510000000006</v>
      </c>
      <c r="T1050" s="129">
        <f>SUM(T1051:T1188)</f>
        <v>15.802800000000001</v>
      </c>
      <c r="AR1050" s="123" t="s">
        <v>84</v>
      </c>
      <c r="AT1050" s="130" t="s">
        <v>76</v>
      </c>
      <c r="AU1050" s="130" t="s">
        <v>84</v>
      </c>
      <c r="AY1050" s="123" t="s">
        <v>358</v>
      </c>
      <c r="BK1050" s="131">
        <f>SUM(BK1051:BK1188)</f>
        <v>0</v>
      </c>
    </row>
    <row r="1051" spans="2:65" s="1" customFormat="1" ht="44.25" customHeight="1">
      <c r="B1051" s="33"/>
      <c r="C1051" s="134" t="s">
        <v>1233</v>
      </c>
      <c r="D1051" s="134" t="s">
        <v>360</v>
      </c>
      <c r="E1051" s="135" t="s">
        <v>1234</v>
      </c>
      <c r="F1051" s="136" t="s">
        <v>1235</v>
      </c>
      <c r="G1051" s="137" t="s">
        <v>195</v>
      </c>
      <c r="H1051" s="138">
        <v>1110</v>
      </c>
      <c r="I1051" s="139"/>
      <c r="J1051" s="140">
        <f>ROUND(I1051*H1051,2)</f>
        <v>0</v>
      </c>
      <c r="K1051" s="136" t="s">
        <v>363</v>
      </c>
      <c r="L1051" s="33"/>
      <c r="M1051" s="141" t="s">
        <v>19</v>
      </c>
      <c r="N1051" s="142" t="s">
        <v>49</v>
      </c>
      <c r="P1051" s="143">
        <f>O1051*H1051</f>
        <v>0</v>
      </c>
      <c r="Q1051" s="143">
        <v>0</v>
      </c>
      <c r="R1051" s="143">
        <f>Q1051*H1051</f>
        <v>0</v>
      </c>
      <c r="S1051" s="143">
        <v>0</v>
      </c>
      <c r="T1051" s="144">
        <f>S1051*H1051</f>
        <v>0</v>
      </c>
      <c r="AR1051" s="145" t="s">
        <v>364</v>
      </c>
      <c r="AT1051" s="145" t="s">
        <v>360</v>
      </c>
      <c r="AU1051" s="145" t="s">
        <v>90</v>
      </c>
      <c r="AY1051" s="18" t="s">
        <v>358</v>
      </c>
      <c r="BE1051" s="146">
        <f>IF(N1051="základní",J1051,0)</f>
        <v>0</v>
      </c>
      <c r="BF1051" s="146">
        <f>IF(N1051="snížená",J1051,0)</f>
        <v>0</v>
      </c>
      <c r="BG1051" s="146">
        <f>IF(N1051="zákl. přenesená",J1051,0)</f>
        <v>0</v>
      </c>
      <c r="BH1051" s="146">
        <f>IF(N1051="sníž. přenesená",J1051,0)</f>
        <v>0</v>
      </c>
      <c r="BI1051" s="146">
        <f>IF(N1051="nulová",J1051,0)</f>
        <v>0</v>
      </c>
      <c r="BJ1051" s="18" t="s">
        <v>90</v>
      </c>
      <c r="BK1051" s="146">
        <f>ROUND(I1051*H1051,2)</f>
        <v>0</v>
      </c>
      <c r="BL1051" s="18" t="s">
        <v>364</v>
      </c>
      <c r="BM1051" s="145" t="s">
        <v>1236</v>
      </c>
    </row>
    <row r="1052" spans="2:65" s="1" customFormat="1" ht="11.25">
      <c r="B1052" s="33"/>
      <c r="D1052" s="147" t="s">
        <v>366</v>
      </c>
      <c r="F1052" s="148" t="s">
        <v>1237</v>
      </c>
      <c r="I1052" s="149"/>
      <c r="L1052" s="33"/>
      <c r="M1052" s="150"/>
      <c r="T1052" s="54"/>
      <c r="AT1052" s="18" t="s">
        <v>366</v>
      </c>
      <c r="AU1052" s="18" t="s">
        <v>90</v>
      </c>
    </row>
    <row r="1053" spans="2:65" s="12" customFormat="1" ht="11.25">
      <c r="B1053" s="151"/>
      <c r="D1053" s="152" t="s">
        <v>368</v>
      </c>
      <c r="E1053" s="153" t="s">
        <v>19</v>
      </c>
      <c r="F1053" s="154" t="s">
        <v>1238</v>
      </c>
      <c r="H1053" s="153" t="s">
        <v>19</v>
      </c>
      <c r="I1053" s="155"/>
      <c r="L1053" s="151"/>
      <c r="M1053" s="156"/>
      <c r="T1053" s="157"/>
      <c r="AT1053" s="153" t="s">
        <v>368</v>
      </c>
      <c r="AU1053" s="153" t="s">
        <v>90</v>
      </c>
      <c r="AV1053" s="12" t="s">
        <v>84</v>
      </c>
      <c r="AW1053" s="12" t="s">
        <v>36</v>
      </c>
      <c r="AX1053" s="12" t="s">
        <v>77</v>
      </c>
      <c r="AY1053" s="153" t="s">
        <v>358</v>
      </c>
    </row>
    <row r="1054" spans="2:65" s="12" customFormat="1" ht="11.25">
      <c r="B1054" s="151"/>
      <c r="D1054" s="152" t="s">
        <v>368</v>
      </c>
      <c r="E1054" s="153" t="s">
        <v>19</v>
      </c>
      <c r="F1054" s="154" t="s">
        <v>1239</v>
      </c>
      <c r="H1054" s="153" t="s">
        <v>19</v>
      </c>
      <c r="I1054" s="155"/>
      <c r="L1054" s="151"/>
      <c r="M1054" s="156"/>
      <c r="T1054" s="157"/>
      <c r="AT1054" s="153" t="s">
        <v>368</v>
      </c>
      <c r="AU1054" s="153" t="s">
        <v>90</v>
      </c>
      <c r="AV1054" s="12" t="s">
        <v>84</v>
      </c>
      <c r="AW1054" s="12" t="s">
        <v>36</v>
      </c>
      <c r="AX1054" s="12" t="s">
        <v>77</v>
      </c>
      <c r="AY1054" s="153" t="s">
        <v>358</v>
      </c>
    </row>
    <row r="1055" spans="2:65" s="13" customFormat="1" ht="11.25">
      <c r="B1055" s="158"/>
      <c r="D1055" s="152" t="s">
        <v>368</v>
      </c>
      <c r="E1055" s="159" t="s">
        <v>19</v>
      </c>
      <c r="F1055" s="160" t="s">
        <v>1240</v>
      </c>
      <c r="H1055" s="161">
        <v>1110</v>
      </c>
      <c r="I1055" s="162"/>
      <c r="L1055" s="158"/>
      <c r="M1055" s="163"/>
      <c r="T1055" s="164"/>
      <c r="AT1055" s="159" t="s">
        <v>368</v>
      </c>
      <c r="AU1055" s="159" t="s">
        <v>90</v>
      </c>
      <c r="AV1055" s="13" t="s">
        <v>90</v>
      </c>
      <c r="AW1055" s="13" t="s">
        <v>36</v>
      </c>
      <c r="AX1055" s="13" t="s">
        <v>77</v>
      </c>
      <c r="AY1055" s="159" t="s">
        <v>358</v>
      </c>
    </row>
    <row r="1056" spans="2:65" s="14" customFormat="1" ht="11.25">
      <c r="B1056" s="165"/>
      <c r="D1056" s="152" t="s">
        <v>368</v>
      </c>
      <c r="E1056" s="166" t="s">
        <v>278</v>
      </c>
      <c r="F1056" s="167" t="s">
        <v>371</v>
      </c>
      <c r="H1056" s="168">
        <v>1110</v>
      </c>
      <c r="I1056" s="169"/>
      <c r="L1056" s="165"/>
      <c r="M1056" s="170"/>
      <c r="T1056" s="171"/>
      <c r="AT1056" s="166" t="s">
        <v>368</v>
      </c>
      <c r="AU1056" s="166" t="s">
        <v>90</v>
      </c>
      <c r="AV1056" s="14" t="s">
        <v>364</v>
      </c>
      <c r="AW1056" s="14" t="s">
        <v>36</v>
      </c>
      <c r="AX1056" s="14" t="s">
        <v>84</v>
      </c>
      <c r="AY1056" s="166" t="s">
        <v>358</v>
      </c>
    </row>
    <row r="1057" spans="2:65" s="1" customFormat="1" ht="55.5" customHeight="1">
      <c r="B1057" s="33"/>
      <c r="C1057" s="134" t="s">
        <v>1241</v>
      </c>
      <c r="D1057" s="134" t="s">
        <v>360</v>
      </c>
      <c r="E1057" s="135" t="s">
        <v>1242</v>
      </c>
      <c r="F1057" s="136" t="s">
        <v>1243</v>
      </c>
      <c r="G1057" s="137" t="s">
        <v>195</v>
      </c>
      <c r="H1057" s="138">
        <v>199800</v>
      </c>
      <c r="I1057" s="139"/>
      <c r="J1057" s="140">
        <f>ROUND(I1057*H1057,2)</f>
        <v>0</v>
      </c>
      <c r="K1057" s="136" t="s">
        <v>363</v>
      </c>
      <c r="L1057" s="33"/>
      <c r="M1057" s="141" t="s">
        <v>19</v>
      </c>
      <c r="N1057" s="142" t="s">
        <v>49</v>
      </c>
      <c r="P1057" s="143">
        <f>O1057*H1057</f>
        <v>0</v>
      </c>
      <c r="Q1057" s="143">
        <v>0</v>
      </c>
      <c r="R1057" s="143">
        <f>Q1057*H1057</f>
        <v>0</v>
      </c>
      <c r="S1057" s="143">
        <v>0</v>
      </c>
      <c r="T1057" s="144">
        <f>S1057*H1057</f>
        <v>0</v>
      </c>
      <c r="AR1057" s="145" t="s">
        <v>364</v>
      </c>
      <c r="AT1057" s="145" t="s">
        <v>360</v>
      </c>
      <c r="AU1057" s="145" t="s">
        <v>90</v>
      </c>
      <c r="AY1057" s="18" t="s">
        <v>358</v>
      </c>
      <c r="BE1057" s="146">
        <f>IF(N1057="základní",J1057,0)</f>
        <v>0</v>
      </c>
      <c r="BF1057" s="146">
        <f>IF(N1057="snížená",J1057,0)</f>
        <v>0</v>
      </c>
      <c r="BG1057" s="146">
        <f>IF(N1057="zákl. přenesená",J1057,0)</f>
        <v>0</v>
      </c>
      <c r="BH1057" s="146">
        <f>IF(N1057="sníž. přenesená",J1057,0)</f>
        <v>0</v>
      </c>
      <c r="BI1057" s="146">
        <f>IF(N1057="nulová",J1057,0)</f>
        <v>0</v>
      </c>
      <c r="BJ1057" s="18" t="s">
        <v>90</v>
      </c>
      <c r="BK1057" s="146">
        <f>ROUND(I1057*H1057,2)</f>
        <v>0</v>
      </c>
      <c r="BL1057" s="18" t="s">
        <v>364</v>
      </c>
      <c r="BM1057" s="145" t="s">
        <v>1244</v>
      </c>
    </row>
    <row r="1058" spans="2:65" s="1" customFormat="1" ht="11.25">
      <c r="B1058" s="33"/>
      <c r="D1058" s="147" t="s">
        <v>366</v>
      </c>
      <c r="F1058" s="148" t="s">
        <v>1245</v>
      </c>
      <c r="I1058" s="149"/>
      <c r="L1058" s="33"/>
      <c r="M1058" s="150"/>
      <c r="T1058" s="54"/>
      <c r="AT1058" s="18" t="s">
        <v>366</v>
      </c>
      <c r="AU1058" s="18" t="s">
        <v>90</v>
      </c>
    </row>
    <row r="1059" spans="2:65" s="13" customFormat="1" ht="11.25">
      <c r="B1059" s="158"/>
      <c r="D1059" s="152" t="s">
        <v>368</v>
      </c>
      <c r="E1059" s="159" t="s">
        <v>19</v>
      </c>
      <c r="F1059" s="160" t="s">
        <v>1246</v>
      </c>
      <c r="H1059" s="161">
        <v>199800</v>
      </c>
      <c r="I1059" s="162"/>
      <c r="L1059" s="158"/>
      <c r="M1059" s="163"/>
      <c r="T1059" s="164"/>
      <c r="AT1059" s="159" t="s">
        <v>368</v>
      </c>
      <c r="AU1059" s="159" t="s">
        <v>90</v>
      </c>
      <c r="AV1059" s="13" t="s">
        <v>90</v>
      </c>
      <c r="AW1059" s="13" t="s">
        <v>36</v>
      </c>
      <c r="AX1059" s="13" t="s">
        <v>77</v>
      </c>
      <c r="AY1059" s="159" t="s">
        <v>358</v>
      </c>
    </row>
    <row r="1060" spans="2:65" s="14" customFormat="1" ht="11.25">
      <c r="B1060" s="165"/>
      <c r="D1060" s="152" t="s">
        <v>368</v>
      </c>
      <c r="E1060" s="166" t="s">
        <v>19</v>
      </c>
      <c r="F1060" s="167" t="s">
        <v>371</v>
      </c>
      <c r="H1060" s="168">
        <v>199800</v>
      </c>
      <c r="I1060" s="169"/>
      <c r="L1060" s="165"/>
      <c r="M1060" s="170"/>
      <c r="T1060" s="171"/>
      <c r="AT1060" s="166" t="s">
        <v>368</v>
      </c>
      <c r="AU1060" s="166" t="s">
        <v>90</v>
      </c>
      <c r="AV1060" s="14" t="s">
        <v>364</v>
      </c>
      <c r="AW1060" s="14" t="s">
        <v>36</v>
      </c>
      <c r="AX1060" s="14" t="s">
        <v>84</v>
      </c>
      <c r="AY1060" s="166" t="s">
        <v>358</v>
      </c>
    </row>
    <row r="1061" spans="2:65" s="1" customFormat="1" ht="44.25" customHeight="1">
      <c r="B1061" s="33"/>
      <c r="C1061" s="134" t="s">
        <v>1247</v>
      </c>
      <c r="D1061" s="134" t="s">
        <v>360</v>
      </c>
      <c r="E1061" s="135" t="s">
        <v>1248</v>
      </c>
      <c r="F1061" s="136" t="s">
        <v>1249</v>
      </c>
      <c r="G1061" s="137" t="s">
        <v>195</v>
      </c>
      <c r="H1061" s="138">
        <v>1110</v>
      </c>
      <c r="I1061" s="139"/>
      <c r="J1061" s="140">
        <f>ROUND(I1061*H1061,2)</f>
        <v>0</v>
      </c>
      <c r="K1061" s="136" t="s">
        <v>363</v>
      </c>
      <c r="L1061" s="33"/>
      <c r="M1061" s="141" t="s">
        <v>19</v>
      </c>
      <c r="N1061" s="142" t="s">
        <v>49</v>
      </c>
      <c r="P1061" s="143">
        <f>O1061*H1061</f>
        <v>0</v>
      </c>
      <c r="Q1061" s="143">
        <v>0</v>
      </c>
      <c r="R1061" s="143">
        <f>Q1061*H1061</f>
        <v>0</v>
      </c>
      <c r="S1061" s="143">
        <v>0</v>
      </c>
      <c r="T1061" s="144">
        <f>S1061*H1061</f>
        <v>0</v>
      </c>
      <c r="AR1061" s="145" t="s">
        <v>364</v>
      </c>
      <c r="AT1061" s="145" t="s">
        <v>360</v>
      </c>
      <c r="AU1061" s="145" t="s">
        <v>90</v>
      </c>
      <c r="AY1061" s="18" t="s">
        <v>358</v>
      </c>
      <c r="BE1061" s="146">
        <f>IF(N1061="základní",J1061,0)</f>
        <v>0</v>
      </c>
      <c r="BF1061" s="146">
        <f>IF(N1061="snížená",J1061,0)</f>
        <v>0</v>
      </c>
      <c r="BG1061" s="146">
        <f>IF(N1061="zákl. přenesená",J1061,0)</f>
        <v>0</v>
      </c>
      <c r="BH1061" s="146">
        <f>IF(N1061="sníž. přenesená",J1061,0)</f>
        <v>0</v>
      </c>
      <c r="BI1061" s="146">
        <f>IF(N1061="nulová",J1061,0)</f>
        <v>0</v>
      </c>
      <c r="BJ1061" s="18" t="s">
        <v>90</v>
      </c>
      <c r="BK1061" s="146">
        <f>ROUND(I1061*H1061,2)</f>
        <v>0</v>
      </c>
      <c r="BL1061" s="18" t="s">
        <v>364</v>
      </c>
      <c r="BM1061" s="145" t="s">
        <v>1250</v>
      </c>
    </row>
    <row r="1062" spans="2:65" s="1" customFormat="1" ht="11.25">
      <c r="B1062" s="33"/>
      <c r="D1062" s="147" t="s">
        <v>366</v>
      </c>
      <c r="F1062" s="148" t="s">
        <v>1251</v>
      </c>
      <c r="I1062" s="149"/>
      <c r="L1062" s="33"/>
      <c r="M1062" s="150"/>
      <c r="T1062" s="54"/>
      <c r="AT1062" s="18" t="s">
        <v>366</v>
      </c>
      <c r="AU1062" s="18" t="s">
        <v>90</v>
      </c>
    </row>
    <row r="1063" spans="2:65" s="13" customFormat="1" ht="11.25">
      <c r="B1063" s="158"/>
      <c r="D1063" s="152" t="s">
        <v>368</v>
      </c>
      <c r="E1063" s="159" t="s">
        <v>19</v>
      </c>
      <c r="F1063" s="160" t="s">
        <v>278</v>
      </c>
      <c r="H1063" s="161">
        <v>1110</v>
      </c>
      <c r="I1063" s="162"/>
      <c r="L1063" s="158"/>
      <c r="M1063" s="163"/>
      <c r="T1063" s="164"/>
      <c r="AT1063" s="159" t="s">
        <v>368</v>
      </c>
      <c r="AU1063" s="159" t="s">
        <v>90</v>
      </c>
      <c r="AV1063" s="13" t="s">
        <v>90</v>
      </c>
      <c r="AW1063" s="13" t="s">
        <v>36</v>
      </c>
      <c r="AX1063" s="13" t="s">
        <v>77</v>
      </c>
      <c r="AY1063" s="159" t="s">
        <v>358</v>
      </c>
    </row>
    <row r="1064" spans="2:65" s="14" customFormat="1" ht="11.25">
      <c r="B1064" s="165"/>
      <c r="D1064" s="152" t="s">
        <v>368</v>
      </c>
      <c r="E1064" s="166" t="s">
        <v>19</v>
      </c>
      <c r="F1064" s="167" t="s">
        <v>371</v>
      </c>
      <c r="H1064" s="168">
        <v>1110</v>
      </c>
      <c r="I1064" s="169"/>
      <c r="L1064" s="165"/>
      <c r="M1064" s="170"/>
      <c r="T1064" s="171"/>
      <c r="AT1064" s="166" t="s">
        <v>368</v>
      </c>
      <c r="AU1064" s="166" t="s">
        <v>90</v>
      </c>
      <c r="AV1064" s="14" t="s">
        <v>364</v>
      </c>
      <c r="AW1064" s="14" t="s">
        <v>36</v>
      </c>
      <c r="AX1064" s="14" t="s">
        <v>84</v>
      </c>
      <c r="AY1064" s="166" t="s">
        <v>358</v>
      </c>
    </row>
    <row r="1065" spans="2:65" s="1" customFormat="1" ht="24.2" customHeight="1">
      <c r="B1065" s="33"/>
      <c r="C1065" s="134" t="s">
        <v>1252</v>
      </c>
      <c r="D1065" s="134" t="s">
        <v>360</v>
      </c>
      <c r="E1065" s="135" t="s">
        <v>1253</v>
      </c>
      <c r="F1065" s="136" t="s">
        <v>1254</v>
      </c>
      <c r="G1065" s="137" t="s">
        <v>195</v>
      </c>
      <c r="H1065" s="138">
        <v>1110</v>
      </c>
      <c r="I1065" s="139"/>
      <c r="J1065" s="140">
        <f>ROUND(I1065*H1065,2)</f>
        <v>0</v>
      </c>
      <c r="K1065" s="136" t="s">
        <v>363</v>
      </c>
      <c r="L1065" s="33"/>
      <c r="M1065" s="141" t="s">
        <v>19</v>
      </c>
      <c r="N1065" s="142" t="s">
        <v>49</v>
      </c>
      <c r="P1065" s="143">
        <f>O1065*H1065</f>
        <v>0</v>
      </c>
      <c r="Q1065" s="143">
        <v>0</v>
      </c>
      <c r="R1065" s="143">
        <f>Q1065*H1065</f>
        <v>0</v>
      </c>
      <c r="S1065" s="143">
        <v>0</v>
      </c>
      <c r="T1065" s="144">
        <f>S1065*H1065</f>
        <v>0</v>
      </c>
      <c r="AR1065" s="145" t="s">
        <v>364</v>
      </c>
      <c r="AT1065" s="145" t="s">
        <v>360</v>
      </c>
      <c r="AU1065" s="145" t="s">
        <v>90</v>
      </c>
      <c r="AY1065" s="18" t="s">
        <v>358</v>
      </c>
      <c r="BE1065" s="146">
        <f>IF(N1065="základní",J1065,0)</f>
        <v>0</v>
      </c>
      <c r="BF1065" s="146">
        <f>IF(N1065="snížená",J1065,0)</f>
        <v>0</v>
      </c>
      <c r="BG1065" s="146">
        <f>IF(N1065="zákl. přenesená",J1065,0)</f>
        <v>0</v>
      </c>
      <c r="BH1065" s="146">
        <f>IF(N1065="sníž. přenesená",J1065,0)</f>
        <v>0</v>
      </c>
      <c r="BI1065" s="146">
        <f>IF(N1065="nulová",J1065,0)</f>
        <v>0</v>
      </c>
      <c r="BJ1065" s="18" t="s">
        <v>90</v>
      </c>
      <c r="BK1065" s="146">
        <f>ROUND(I1065*H1065,2)</f>
        <v>0</v>
      </c>
      <c r="BL1065" s="18" t="s">
        <v>364</v>
      </c>
      <c r="BM1065" s="145" t="s">
        <v>1255</v>
      </c>
    </row>
    <row r="1066" spans="2:65" s="1" customFormat="1" ht="11.25">
      <c r="B1066" s="33"/>
      <c r="D1066" s="147" t="s">
        <v>366</v>
      </c>
      <c r="F1066" s="148" t="s">
        <v>1256</v>
      </c>
      <c r="I1066" s="149"/>
      <c r="L1066" s="33"/>
      <c r="M1066" s="150"/>
      <c r="T1066" s="54"/>
      <c r="AT1066" s="18" t="s">
        <v>366</v>
      </c>
      <c r="AU1066" s="18" t="s">
        <v>90</v>
      </c>
    </row>
    <row r="1067" spans="2:65" s="13" customFormat="1" ht="11.25">
      <c r="B1067" s="158"/>
      <c r="D1067" s="152" t="s">
        <v>368</v>
      </c>
      <c r="E1067" s="159" t="s">
        <v>19</v>
      </c>
      <c r="F1067" s="160" t="s">
        <v>278</v>
      </c>
      <c r="H1067" s="161">
        <v>1110</v>
      </c>
      <c r="I1067" s="162"/>
      <c r="L1067" s="158"/>
      <c r="M1067" s="163"/>
      <c r="T1067" s="164"/>
      <c r="AT1067" s="159" t="s">
        <v>368</v>
      </c>
      <c r="AU1067" s="159" t="s">
        <v>90</v>
      </c>
      <c r="AV1067" s="13" t="s">
        <v>90</v>
      </c>
      <c r="AW1067" s="13" t="s">
        <v>36</v>
      </c>
      <c r="AX1067" s="13" t="s">
        <v>77</v>
      </c>
      <c r="AY1067" s="159" t="s">
        <v>358</v>
      </c>
    </row>
    <row r="1068" spans="2:65" s="14" customFormat="1" ht="11.25">
      <c r="B1068" s="165"/>
      <c r="D1068" s="152" t="s">
        <v>368</v>
      </c>
      <c r="E1068" s="166" t="s">
        <v>19</v>
      </c>
      <c r="F1068" s="167" t="s">
        <v>371</v>
      </c>
      <c r="H1068" s="168">
        <v>1110</v>
      </c>
      <c r="I1068" s="169"/>
      <c r="L1068" s="165"/>
      <c r="M1068" s="170"/>
      <c r="T1068" s="171"/>
      <c r="AT1068" s="166" t="s">
        <v>368</v>
      </c>
      <c r="AU1068" s="166" t="s">
        <v>90</v>
      </c>
      <c r="AV1068" s="14" t="s">
        <v>364</v>
      </c>
      <c r="AW1068" s="14" t="s">
        <v>36</v>
      </c>
      <c r="AX1068" s="14" t="s">
        <v>84</v>
      </c>
      <c r="AY1068" s="166" t="s">
        <v>358</v>
      </c>
    </row>
    <row r="1069" spans="2:65" s="1" customFormat="1" ht="33" customHeight="1">
      <c r="B1069" s="33"/>
      <c r="C1069" s="134" t="s">
        <v>1257</v>
      </c>
      <c r="D1069" s="134" t="s">
        <v>360</v>
      </c>
      <c r="E1069" s="135" t="s">
        <v>1258</v>
      </c>
      <c r="F1069" s="136" t="s">
        <v>1259</v>
      </c>
      <c r="G1069" s="137" t="s">
        <v>195</v>
      </c>
      <c r="H1069" s="138">
        <v>199800</v>
      </c>
      <c r="I1069" s="139"/>
      <c r="J1069" s="140">
        <f>ROUND(I1069*H1069,2)</f>
        <v>0</v>
      </c>
      <c r="K1069" s="136" t="s">
        <v>363</v>
      </c>
      <c r="L1069" s="33"/>
      <c r="M1069" s="141" t="s">
        <v>19</v>
      </c>
      <c r="N1069" s="142" t="s">
        <v>49</v>
      </c>
      <c r="P1069" s="143">
        <f>O1069*H1069</f>
        <v>0</v>
      </c>
      <c r="Q1069" s="143">
        <v>0</v>
      </c>
      <c r="R1069" s="143">
        <f>Q1069*H1069</f>
        <v>0</v>
      </c>
      <c r="S1069" s="143">
        <v>0</v>
      </c>
      <c r="T1069" s="144">
        <f>S1069*H1069</f>
        <v>0</v>
      </c>
      <c r="AR1069" s="145" t="s">
        <v>364</v>
      </c>
      <c r="AT1069" s="145" t="s">
        <v>360</v>
      </c>
      <c r="AU1069" s="145" t="s">
        <v>90</v>
      </c>
      <c r="AY1069" s="18" t="s">
        <v>358</v>
      </c>
      <c r="BE1069" s="146">
        <f>IF(N1069="základní",J1069,0)</f>
        <v>0</v>
      </c>
      <c r="BF1069" s="146">
        <f>IF(N1069="snížená",J1069,0)</f>
        <v>0</v>
      </c>
      <c r="BG1069" s="146">
        <f>IF(N1069="zákl. přenesená",J1069,0)</f>
        <v>0</v>
      </c>
      <c r="BH1069" s="146">
        <f>IF(N1069="sníž. přenesená",J1069,0)</f>
        <v>0</v>
      </c>
      <c r="BI1069" s="146">
        <f>IF(N1069="nulová",J1069,0)</f>
        <v>0</v>
      </c>
      <c r="BJ1069" s="18" t="s">
        <v>90</v>
      </c>
      <c r="BK1069" s="146">
        <f>ROUND(I1069*H1069,2)</f>
        <v>0</v>
      </c>
      <c r="BL1069" s="18" t="s">
        <v>364</v>
      </c>
      <c r="BM1069" s="145" t="s">
        <v>1260</v>
      </c>
    </row>
    <row r="1070" spans="2:65" s="1" customFormat="1" ht="11.25">
      <c r="B1070" s="33"/>
      <c r="D1070" s="147" t="s">
        <v>366</v>
      </c>
      <c r="F1070" s="148" t="s">
        <v>1261</v>
      </c>
      <c r="I1070" s="149"/>
      <c r="L1070" s="33"/>
      <c r="M1070" s="150"/>
      <c r="T1070" s="54"/>
      <c r="AT1070" s="18" t="s">
        <v>366</v>
      </c>
      <c r="AU1070" s="18" t="s">
        <v>90</v>
      </c>
    </row>
    <row r="1071" spans="2:65" s="13" customFormat="1" ht="11.25">
      <c r="B1071" s="158"/>
      <c r="D1071" s="152" t="s">
        <v>368</v>
      </c>
      <c r="E1071" s="159" t="s">
        <v>19</v>
      </c>
      <c r="F1071" s="160" t="s">
        <v>1246</v>
      </c>
      <c r="H1071" s="161">
        <v>199800</v>
      </c>
      <c r="I1071" s="162"/>
      <c r="L1071" s="158"/>
      <c r="M1071" s="163"/>
      <c r="T1071" s="164"/>
      <c r="AT1071" s="159" t="s">
        <v>368</v>
      </c>
      <c r="AU1071" s="159" t="s">
        <v>90</v>
      </c>
      <c r="AV1071" s="13" t="s">
        <v>90</v>
      </c>
      <c r="AW1071" s="13" t="s">
        <v>36</v>
      </c>
      <c r="AX1071" s="13" t="s">
        <v>77</v>
      </c>
      <c r="AY1071" s="159" t="s">
        <v>358</v>
      </c>
    </row>
    <row r="1072" spans="2:65" s="14" customFormat="1" ht="11.25">
      <c r="B1072" s="165"/>
      <c r="D1072" s="152" t="s">
        <v>368</v>
      </c>
      <c r="E1072" s="166" t="s">
        <v>19</v>
      </c>
      <c r="F1072" s="167" t="s">
        <v>371</v>
      </c>
      <c r="H1072" s="168">
        <v>199800</v>
      </c>
      <c r="I1072" s="169"/>
      <c r="L1072" s="165"/>
      <c r="M1072" s="170"/>
      <c r="T1072" s="171"/>
      <c r="AT1072" s="166" t="s">
        <v>368</v>
      </c>
      <c r="AU1072" s="166" t="s">
        <v>90</v>
      </c>
      <c r="AV1072" s="14" t="s">
        <v>364</v>
      </c>
      <c r="AW1072" s="14" t="s">
        <v>36</v>
      </c>
      <c r="AX1072" s="14" t="s">
        <v>84</v>
      </c>
      <c r="AY1072" s="166" t="s">
        <v>358</v>
      </c>
    </row>
    <row r="1073" spans="2:65" s="1" customFormat="1" ht="24.2" customHeight="1">
      <c r="B1073" s="33"/>
      <c r="C1073" s="134" t="s">
        <v>1262</v>
      </c>
      <c r="D1073" s="134" t="s">
        <v>360</v>
      </c>
      <c r="E1073" s="135" t="s">
        <v>1263</v>
      </c>
      <c r="F1073" s="136" t="s">
        <v>1264</v>
      </c>
      <c r="G1073" s="137" t="s">
        <v>195</v>
      </c>
      <c r="H1073" s="138">
        <v>1110</v>
      </c>
      <c r="I1073" s="139"/>
      <c r="J1073" s="140">
        <f>ROUND(I1073*H1073,2)</f>
        <v>0</v>
      </c>
      <c r="K1073" s="136" t="s">
        <v>363</v>
      </c>
      <c r="L1073" s="33"/>
      <c r="M1073" s="141" t="s">
        <v>19</v>
      </c>
      <c r="N1073" s="142" t="s">
        <v>49</v>
      </c>
      <c r="P1073" s="143">
        <f>O1073*H1073</f>
        <v>0</v>
      </c>
      <c r="Q1073" s="143">
        <v>0</v>
      </c>
      <c r="R1073" s="143">
        <f>Q1073*H1073</f>
        <v>0</v>
      </c>
      <c r="S1073" s="143">
        <v>0</v>
      </c>
      <c r="T1073" s="144">
        <f>S1073*H1073</f>
        <v>0</v>
      </c>
      <c r="AR1073" s="145" t="s">
        <v>364</v>
      </c>
      <c r="AT1073" s="145" t="s">
        <v>360</v>
      </c>
      <c r="AU1073" s="145" t="s">
        <v>90</v>
      </c>
      <c r="AY1073" s="18" t="s">
        <v>358</v>
      </c>
      <c r="BE1073" s="146">
        <f>IF(N1073="základní",J1073,0)</f>
        <v>0</v>
      </c>
      <c r="BF1073" s="146">
        <f>IF(N1073="snížená",J1073,0)</f>
        <v>0</v>
      </c>
      <c r="BG1073" s="146">
        <f>IF(N1073="zákl. přenesená",J1073,0)</f>
        <v>0</v>
      </c>
      <c r="BH1073" s="146">
        <f>IF(N1073="sníž. přenesená",J1073,0)</f>
        <v>0</v>
      </c>
      <c r="BI1073" s="146">
        <f>IF(N1073="nulová",J1073,0)</f>
        <v>0</v>
      </c>
      <c r="BJ1073" s="18" t="s">
        <v>90</v>
      </c>
      <c r="BK1073" s="146">
        <f>ROUND(I1073*H1073,2)</f>
        <v>0</v>
      </c>
      <c r="BL1073" s="18" t="s">
        <v>364</v>
      </c>
      <c r="BM1073" s="145" t="s">
        <v>1265</v>
      </c>
    </row>
    <row r="1074" spans="2:65" s="1" customFormat="1" ht="11.25">
      <c r="B1074" s="33"/>
      <c r="D1074" s="147" t="s">
        <v>366</v>
      </c>
      <c r="F1074" s="148" t="s">
        <v>1266</v>
      </c>
      <c r="I1074" s="149"/>
      <c r="L1074" s="33"/>
      <c r="M1074" s="150"/>
      <c r="T1074" s="54"/>
      <c r="AT1074" s="18" t="s">
        <v>366</v>
      </c>
      <c r="AU1074" s="18" t="s">
        <v>90</v>
      </c>
    </row>
    <row r="1075" spans="2:65" s="13" customFormat="1" ht="11.25">
      <c r="B1075" s="158"/>
      <c r="D1075" s="152" t="s">
        <v>368</v>
      </c>
      <c r="E1075" s="159" t="s">
        <v>19</v>
      </c>
      <c r="F1075" s="160" t="s">
        <v>278</v>
      </c>
      <c r="H1075" s="161">
        <v>1110</v>
      </c>
      <c r="I1075" s="162"/>
      <c r="L1075" s="158"/>
      <c r="M1075" s="163"/>
      <c r="T1075" s="164"/>
      <c r="AT1075" s="159" t="s">
        <v>368</v>
      </c>
      <c r="AU1075" s="159" t="s">
        <v>90</v>
      </c>
      <c r="AV1075" s="13" t="s">
        <v>90</v>
      </c>
      <c r="AW1075" s="13" t="s">
        <v>36</v>
      </c>
      <c r="AX1075" s="13" t="s">
        <v>77</v>
      </c>
      <c r="AY1075" s="159" t="s">
        <v>358</v>
      </c>
    </row>
    <row r="1076" spans="2:65" s="14" customFormat="1" ht="11.25">
      <c r="B1076" s="165"/>
      <c r="D1076" s="152" t="s">
        <v>368</v>
      </c>
      <c r="E1076" s="166" t="s">
        <v>19</v>
      </c>
      <c r="F1076" s="167" t="s">
        <v>371</v>
      </c>
      <c r="H1076" s="168">
        <v>1110</v>
      </c>
      <c r="I1076" s="169"/>
      <c r="L1076" s="165"/>
      <c r="M1076" s="170"/>
      <c r="T1076" s="171"/>
      <c r="AT1076" s="166" t="s">
        <v>368</v>
      </c>
      <c r="AU1076" s="166" t="s">
        <v>90</v>
      </c>
      <c r="AV1076" s="14" t="s">
        <v>364</v>
      </c>
      <c r="AW1076" s="14" t="s">
        <v>36</v>
      </c>
      <c r="AX1076" s="14" t="s">
        <v>84</v>
      </c>
      <c r="AY1076" s="166" t="s">
        <v>358</v>
      </c>
    </row>
    <row r="1077" spans="2:65" s="1" customFormat="1" ht="37.9" customHeight="1">
      <c r="B1077" s="33"/>
      <c r="C1077" s="134" t="s">
        <v>1267</v>
      </c>
      <c r="D1077" s="134" t="s">
        <v>360</v>
      </c>
      <c r="E1077" s="135" t="s">
        <v>1268</v>
      </c>
      <c r="F1077" s="136" t="s">
        <v>1269</v>
      </c>
      <c r="G1077" s="137" t="s">
        <v>195</v>
      </c>
      <c r="H1077" s="138">
        <v>701.74</v>
      </c>
      <c r="I1077" s="139"/>
      <c r="J1077" s="140">
        <f>ROUND(I1077*H1077,2)</f>
        <v>0</v>
      </c>
      <c r="K1077" s="136" t="s">
        <v>363</v>
      </c>
      <c r="L1077" s="33"/>
      <c r="M1077" s="141" t="s">
        <v>19</v>
      </c>
      <c r="N1077" s="142" t="s">
        <v>49</v>
      </c>
      <c r="P1077" s="143">
        <f>O1077*H1077</f>
        <v>0</v>
      </c>
      <c r="Q1077" s="143">
        <v>1.2999999999999999E-4</v>
      </c>
      <c r="R1077" s="143">
        <f>Q1077*H1077</f>
        <v>9.1226199999999993E-2</v>
      </c>
      <c r="S1077" s="143">
        <v>0</v>
      </c>
      <c r="T1077" s="144">
        <f>S1077*H1077</f>
        <v>0</v>
      </c>
      <c r="AR1077" s="145" t="s">
        <v>364</v>
      </c>
      <c r="AT1077" s="145" t="s">
        <v>360</v>
      </c>
      <c r="AU1077" s="145" t="s">
        <v>90</v>
      </c>
      <c r="AY1077" s="18" t="s">
        <v>358</v>
      </c>
      <c r="BE1077" s="146">
        <f>IF(N1077="základní",J1077,0)</f>
        <v>0</v>
      </c>
      <c r="BF1077" s="146">
        <f>IF(N1077="snížená",J1077,0)</f>
        <v>0</v>
      </c>
      <c r="BG1077" s="146">
        <f>IF(N1077="zákl. přenesená",J1077,0)</f>
        <v>0</v>
      </c>
      <c r="BH1077" s="146">
        <f>IF(N1077="sníž. přenesená",J1077,0)</f>
        <v>0</v>
      </c>
      <c r="BI1077" s="146">
        <f>IF(N1077="nulová",J1077,0)</f>
        <v>0</v>
      </c>
      <c r="BJ1077" s="18" t="s">
        <v>90</v>
      </c>
      <c r="BK1077" s="146">
        <f>ROUND(I1077*H1077,2)</f>
        <v>0</v>
      </c>
      <c r="BL1077" s="18" t="s">
        <v>364</v>
      </c>
      <c r="BM1077" s="145" t="s">
        <v>1270</v>
      </c>
    </row>
    <row r="1078" spans="2:65" s="1" customFormat="1" ht="11.25">
      <c r="B1078" s="33"/>
      <c r="D1078" s="147" t="s">
        <v>366</v>
      </c>
      <c r="F1078" s="148" t="s">
        <v>1271</v>
      </c>
      <c r="I1078" s="149"/>
      <c r="L1078" s="33"/>
      <c r="M1078" s="150"/>
      <c r="T1078" s="54"/>
      <c r="AT1078" s="18" t="s">
        <v>366</v>
      </c>
      <c r="AU1078" s="18" t="s">
        <v>90</v>
      </c>
    </row>
    <row r="1079" spans="2:65" s="12" customFormat="1" ht="11.25">
      <c r="B1079" s="151"/>
      <c r="D1079" s="152" t="s">
        <v>368</v>
      </c>
      <c r="E1079" s="153" t="s">
        <v>19</v>
      </c>
      <c r="F1079" s="154" t="s">
        <v>1160</v>
      </c>
      <c r="H1079" s="153" t="s">
        <v>19</v>
      </c>
      <c r="I1079" s="155"/>
      <c r="L1079" s="151"/>
      <c r="M1079" s="156"/>
      <c r="T1079" s="157"/>
      <c r="AT1079" s="153" t="s">
        <v>368</v>
      </c>
      <c r="AU1079" s="153" t="s">
        <v>90</v>
      </c>
      <c r="AV1079" s="12" t="s">
        <v>84</v>
      </c>
      <c r="AW1079" s="12" t="s">
        <v>36</v>
      </c>
      <c r="AX1079" s="12" t="s">
        <v>77</v>
      </c>
      <c r="AY1079" s="153" t="s">
        <v>358</v>
      </c>
    </row>
    <row r="1080" spans="2:65" s="12" customFormat="1" ht="11.25">
      <c r="B1080" s="151"/>
      <c r="D1080" s="152" t="s">
        <v>368</v>
      </c>
      <c r="E1080" s="153" t="s">
        <v>19</v>
      </c>
      <c r="F1080" s="154" t="s">
        <v>610</v>
      </c>
      <c r="H1080" s="153" t="s">
        <v>19</v>
      </c>
      <c r="I1080" s="155"/>
      <c r="L1080" s="151"/>
      <c r="M1080" s="156"/>
      <c r="T1080" s="157"/>
      <c r="AT1080" s="153" t="s">
        <v>368</v>
      </c>
      <c r="AU1080" s="153" t="s">
        <v>90</v>
      </c>
      <c r="AV1080" s="12" t="s">
        <v>84</v>
      </c>
      <c r="AW1080" s="12" t="s">
        <v>36</v>
      </c>
      <c r="AX1080" s="12" t="s">
        <v>77</v>
      </c>
      <c r="AY1080" s="153" t="s">
        <v>358</v>
      </c>
    </row>
    <row r="1081" spans="2:65" s="13" customFormat="1" ht="11.25">
      <c r="B1081" s="158"/>
      <c r="D1081" s="152" t="s">
        <v>368</v>
      </c>
      <c r="E1081" s="159" t="s">
        <v>19</v>
      </c>
      <c r="F1081" s="160" t="s">
        <v>1272</v>
      </c>
      <c r="H1081" s="161">
        <v>235.73</v>
      </c>
      <c r="I1081" s="162"/>
      <c r="L1081" s="158"/>
      <c r="M1081" s="163"/>
      <c r="T1081" s="164"/>
      <c r="AT1081" s="159" t="s">
        <v>368</v>
      </c>
      <c r="AU1081" s="159" t="s">
        <v>90</v>
      </c>
      <c r="AV1081" s="13" t="s">
        <v>90</v>
      </c>
      <c r="AW1081" s="13" t="s">
        <v>36</v>
      </c>
      <c r="AX1081" s="13" t="s">
        <v>77</v>
      </c>
      <c r="AY1081" s="159" t="s">
        <v>358</v>
      </c>
    </row>
    <row r="1082" spans="2:65" s="15" customFormat="1" ht="11.25">
      <c r="B1082" s="172"/>
      <c r="D1082" s="152" t="s">
        <v>368</v>
      </c>
      <c r="E1082" s="173" t="s">
        <v>19</v>
      </c>
      <c r="F1082" s="174" t="s">
        <v>416</v>
      </c>
      <c r="H1082" s="175">
        <v>235.73</v>
      </c>
      <c r="I1082" s="176"/>
      <c r="L1082" s="172"/>
      <c r="M1082" s="177"/>
      <c r="T1082" s="178"/>
      <c r="AT1082" s="173" t="s">
        <v>368</v>
      </c>
      <c r="AU1082" s="173" t="s">
        <v>90</v>
      </c>
      <c r="AV1082" s="15" t="s">
        <v>97</v>
      </c>
      <c r="AW1082" s="15" t="s">
        <v>36</v>
      </c>
      <c r="AX1082" s="15" t="s">
        <v>77</v>
      </c>
      <c r="AY1082" s="173" t="s">
        <v>358</v>
      </c>
    </row>
    <row r="1083" spans="2:65" s="12" customFormat="1" ht="11.25">
      <c r="B1083" s="151"/>
      <c r="D1083" s="152" t="s">
        <v>368</v>
      </c>
      <c r="E1083" s="153" t="s">
        <v>19</v>
      </c>
      <c r="F1083" s="154" t="s">
        <v>618</v>
      </c>
      <c r="H1083" s="153" t="s">
        <v>19</v>
      </c>
      <c r="I1083" s="155"/>
      <c r="L1083" s="151"/>
      <c r="M1083" s="156"/>
      <c r="T1083" s="157"/>
      <c r="AT1083" s="153" t="s">
        <v>368</v>
      </c>
      <c r="AU1083" s="153" t="s">
        <v>90</v>
      </c>
      <c r="AV1083" s="12" t="s">
        <v>84</v>
      </c>
      <c r="AW1083" s="12" t="s">
        <v>36</v>
      </c>
      <c r="AX1083" s="12" t="s">
        <v>77</v>
      </c>
      <c r="AY1083" s="153" t="s">
        <v>358</v>
      </c>
    </row>
    <row r="1084" spans="2:65" s="13" customFormat="1" ht="11.25">
      <c r="B1084" s="158"/>
      <c r="D1084" s="152" t="s">
        <v>368</v>
      </c>
      <c r="E1084" s="159" t="s">
        <v>19</v>
      </c>
      <c r="F1084" s="160" t="s">
        <v>1273</v>
      </c>
      <c r="H1084" s="161">
        <v>235.28</v>
      </c>
      <c r="I1084" s="162"/>
      <c r="L1084" s="158"/>
      <c r="M1084" s="163"/>
      <c r="T1084" s="164"/>
      <c r="AT1084" s="159" t="s">
        <v>368</v>
      </c>
      <c r="AU1084" s="159" t="s">
        <v>90</v>
      </c>
      <c r="AV1084" s="13" t="s">
        <v>90</v>
      </c>
      <c r="AW1084" s="13" t="s">
        <v>36</v>
      </c>
      <c r="AX1084" s="13" t="s">
        <v>77</v>
      </c>
      <c r="AY1084" s="159" t="s">
        <v>358</v>
      </c>
    </row>
    <row r="1085" spans="2:65" s="15" customFormat="1" ht="11.25">
      <c r="B1085" s="172"/>
      <c r="D1085" s="152" t="s">
        <v>368</v>
      </c>
      <c r="E1085" s="173" t="s">
        <v>19</v>
      </c>
      <c r="F1085" s="174" t="s">
        <v>416</v>
      </c>
      <c r="H1085" s="175">
        <v>235.28</v>
      </c>
      <c r="I1085" s="176"/>
      <c r="L1085" s="172"/>
      <c r="M1085" s="177"/>
      <c r="T1085" s="178"/>
      <c r="AT1085" s="173" t="s">
        <v>368</v>
      </c>
      <c r="AU1085" s="173" t="s">
        <v>90</v>
      </c>
      <c r="AV1085" s="15" t="s">
        <v>97</v>
      </c>
      <c r="AW1085" s="15" t="s">
        <v>36</v>
      </c>
      <c r="AX1085" s="15" t="s">
        <v>77</v>
      </c>
      <c r="AY1085" s="173" t="s">
        <v>358</v>
      </c>
    </row>
    <row r="1086" spans="2:65" s="12" customFormat="1" ht="11.25">
      <c r="B1086" s="151"/>
      <c r="D1086" s="152" t="s">
        <v>368</v>
      </c>
      <c r="E1086" s="153" t="s">
        <v>19</v>
      </c>
      <c r="F1086" s="154" t="s">
        <v>603</v>
      </c>
      <c r="H1086" s="153" t="s">
        <v>19</v>
      </c>
      <c r="I1086" s="155"/>
      <c r="L1086" s="151"/>
      <c r="M1086" s="156"/>
      <c r="T1086" s="157"/>
      <c r="AT1086" s="153" t="s">
        <v>368</v>
      </c>
      <c r="AU1086" s="153" t="s">
        <v>90</v>
      </c>
      <c r="AV1086" s="12" t="s">
        <v>84</v>
      </c>
      <c r="AW1086" s="12" t="s">
        <v>36</v>
      </c>
      <c r="AX1086" s="12" t="s">
        <v>77</v>
      </c>
      <c r="AY1086" s="153" t="s">
        <v>358</v>
      </c>
    </row>
    <row r="1087" spans="2:65" s="13" customFormat="1" ht="11.25">
      <c r="B1087" s="158"/>
      <c r="D1087" s="152" t="s">
        <v>368</v>
      </c>
      <c r="E1087" s="159" t="s">
        <v>19</v>
      </c>
      <c r="F1087" s="160" t="s">
        <v>1274</v>
      </c>
      <c r="H1087" s="161">
        <v>230.73</v>
      </c>
      <c r="I1087" s="162"/>
      <c r="L1087" s="158"/>
      <c r="M1087" s="163"/>
      <c r="T1087" s="164"/>
      <c r="AT1087" s="159" t="s">
        <v>368</v>
      </c>
      <c r="AU1087" s="159" t="s">
        <v>90</v>
      </c>
      <c r="AV1087" s="13" t="s">
        <v>90</v>
      </c>
      <c r="AW1087" s="13" t="s">
        <v>36</v>
      </c>
      <c r="AX1087" s="13" t="s">
        <v>77</v>
      </c>
      <c r="AY1087" s="159" t="s">
        <v>358</v>
      </c>
    </row>
    <row r="1088" spans="2:65" s="15" customFormat="1" ht="11.25">
      <c r="B1088" s="172"/>
      <c r="D1088" s="152" t="s">
        <v>368</v>
      </c>
      <c r="E1088" s="173" t="s">
        <v>19</v>
      </c>
      <c r="F1088" s="174" t="s">
        <v>416</v>
      </c>
      <c r="H1088" s="175">
        <v>230.73</v>
      </c>
      <c r="I1088" s="176"/>
      <c r="L1088" s="172"/>
      <c r="M1088" s="177"/>
      <c r="T1088" s="178"/>
      <c r="AT1088" s="173" t="s">
        <v>368</v>
      </c>
      <c r="AU1088" s="173" t="s">
        <v>90</v>
      </c>
      <c r="AV1088" s="15" t="s">
        <v>97</v>
      </c>
      <c r="AW1088" s="15" t="s">
        <v>36</v>
      </c>
      <c r="AX1088" s="15" t="s">
        <v>77</v>
      </c>
      <c r="AY1088" s="173" t="s">
        <v>358</v>
      </c>
    </row>
    <row r="1089" spans="2:65" s="14" customFormat="1" ht="11.25">
      <c r="B1089" s="165"/>
      <c r="D1089" s="152" t="s">
        <v>368</v>
      </c>
      <c r="E1089" s="166" t="s">
        <v>19</v>
      </c>
      <c r="F1089" s="167" t="s">
        <v>371</v>
      </c>
      <c r="H1089" s="168">
        <v>701.74</v>
      </c>
      <c r="I1089" s="169"/>
      <c r="L1089" s="165"/>
      <c r="M1089" s="170"/>
      <c r="T1089" s="171"/>
      <c r="AT1089" s="166" t="s">
        <v>368</v>
      </c>
      <c r="AU1089" s="166" t="s">
        <v>90</v>
      </c>
      <c r="AV1089" s="14" t="s">
        <v>364</v>
      </c>
      <c r="AW1089" s="14" t="s">
        <v>36</v>
      </c>
      <c r="AX1089" s="14" t="s">
        <v>84</v>
      </c>
      <c r="AY1089" s="166" t="s">
        <v>358</v>
      </c>
    </row>
    <row r="1090" spans="2:65" s="1" customFormat="1" ht="37.9" customHeight="1">
      <c r="B1090" s="33"/>
      <c r="C1090" s="134" t="s">
        <v>1275</v>
      </c>
      <c r="D1090" s="134" t="s">
        <v>360</v>
      </c>
      <c r="E1090" s="135" t="s">
        <v>1276</v>
      </c>
      <c r="F1090" s="136" t="s">
        <v>1277</v>
      </c>
      <c r="G1090" s="137" t="s">
        <v>235</v>
      </c>
      <c r="H1090" s="138">
        <v>12.45</v>
      </c>
      <c r="I1090" s="139"/>
      <c r="J1090" s="140">
        <f>ROUND(I1090*H1090,2)</f>
        <v>0</v>
      </c>
      <c r="K1090" s="136" t="s">
        <v>363</v>
      </c>
      <c r="L1090" s="33"/>
      <c r="M1090" s="141" t="s">
        <v>19</v>
      </c>
      <c r="N1090" s="142" t="s">
        <v>49</v>
      </c>
      <c r="P1090" s="143">
        <f>O1090*H1090</f>
        <v>0</v>
      </c>
      <c r="Q1090" s="143">
        <v>0</v>
      </c>
      <c r="R1090" s="143">
        <f>Q1090*H1090</f>
        <v>0</v>
      </c>
      <c r="S1090" s="143">
        <v>0</v>
      </c>
      <c r="T1090" s="144">
        <f>S1090*H1090</f>
        <v>0</v>
      </c>
      <c r="AR1090" s="145" t="s">
        <v>364</v>
      </c>
      <c r="AT1090" s="145" t="s">
        <v>360</v>
      </c>
      <c r="AU1090" s="145" t="s">
        <v>90</v>
      </c>
      <c r="AY1090" s="18" t="s">
        <v>358</v>
      </c>
      <c r="BE1090" s="146">
        <f>IF(N1090="základní",J1090,0)</f>
        <v>0</v>
      </c>
      <c r="BF1090" s="146">
        <f>IF(N1090="snížená",J1090,0)</f>
        <v>0</v>
      </c>
      <c r="BG1090" s="146">
        <f>IF(N1090="zákl. přenesená",J1090,0)</f>
        <v>0</v>
      </c>
      <c r="BH1090" s="146">
        <f>IF(N1090="sníž. přenesená",J1090,0)</f>
        <v>0</v>
      </c>
      <c r="BI1090" s="146">
        <f>IF(N1090="nulová",J1090,0)</f>
        <v>0</v>
      </c>
      <c r="BJ1090" s="18" t="s">
        <v>90</v>
      </c>
      <c r="BK1090" s="146">
        <f>ROUND(I1090*H1090,2)</f>
        <v>0</v>
      </c>
      <c r="BL1090" s="18" t="s">
        <v>364</v>
      </c>
      <c r="BM1090" s="145" t="s">
        <v>1278</v>
      </c>
    </row>
    <row r="1091" spans="2:65" s="1" customFormat="1" ht="11.25">
      <c r="B1091" s="33"/>
      <c r="D1091" s="147" t="s">
        <v>366</v>
      </c>
      <c r="F1091" s="148" t="s">
        <v>1279</v>
      </c>
      <c r="I1091" s="149"/>
      <c r="L1091" s="33"/>
      <c r="M1091" s="150"/>
      <c r="T1091" s="54"/>
      <c r="AT1091" s="18" t="s">
        <v>366</v>
      </c>
      <c r="AU1091" s="18" t="s">
        <v>90</v>
      </c>
    </row>
    <row r="1092" spans="2:65" s="1" customFormat="1" ht="44.25" customHeight="1">
      <c r="B1092" s="33"/>
      <c r="C1092" s="134" t="s">
        <v>1280</v>
      </c>
      <c r="D1092" s="134" t="s">
        <v>360</v>
      </c>
      <c r="E1092" s="135" t="s">
        <v>1281</v>
      </c>
      <c r="F1092" s="136" t="s">
        <v>1282</v>
      </c>
      <c r="G1092" s="137" t="s">
        <v>235</v>
      </c>
      <c r="H1092" s="138">
        <v>373.5</v>
      </c>
      <c r="I1092" s="139"/>
      <c r="J1092" s="140">
        <f>ROUND(I1092*H1092,2)</f>
        <v>0</v>
      </c>
      <c r="K1092" s="136" t="s">
        <v>363</v>
      </c>
      <c r="L1092" s="33"/>
      <c r="M1092" s="141" t="s">
        <v>19</v>
      </c>
      <c r="N1092" s="142" t="s">
        <v>49</v>
      </c>
      <c r="P1092" s="143">
        <f>O1092*H1092</f>
        <v>0</v>
      </c>
      <c r="Q1092" s="143">
        <v>0</v>
      </c>
      <c r="R1092" s="143">
        <f>Q1092*H1092</f>
        <v>0</v>
      </c>
      <c r="S1092" s="143">
        <v>0</v>
      </c>
      <c r="T1092" s="144">
        <f>S1092*H1092</f>
        <v>0</v>
      </c>
      <c r="AR1092" s="145" t="s">
        <v>364</v>
      </c>
      <c r="AT1092" s="145" t="s">
        <v>360</v>
      </c>
      <c r="AU1092" s="145" t="s">
        <v>90</v>
      </c>
      <c r="AY1092" s="18" t="s">
        <v>358</v>
      </c>
      <c r="BE1092" s="146">
        <f>IF(N1092="základní",J1092,0)</f>
        <v>0</v>
      </c>
      <c r="BF1092" s="146">
        <f>IF(N1092="snížená",J1092,0)</f>
        <v>0</v>
      </c>
      <c r="BG1092" s="146">
        <f>IF(N1092="zákl. přenesená",J1092,0)</f>
        <v>0</v>
      </c>
      <c r="BH1092" s="146">
        <f>IF(N1092="sníž. přenesená",J1092,0)</f>
        <v>0</v>
      </c>
      <c r="BI1092" s="146">
        <f>IF(N1092="nulová",J1092,0)</f>
        <v>0</v>
      </c>
      <c r="BJ1092" s="18" t="s">
        <v>90</v>
      </c>
      <c r="BK1092" s="146">
        <f>ROUND(I1092*H1092,2)</f>
        <v>0</v>
      </c>
      <c r="BL1092" s="18" t="s">
        <v>364</v>
      </c>
      <c r="BM1092" s="145" t="s">
        <v>1283</v>
      </c>
    </row>
    <row r="1093" spans="2:65" s="1" customFormat="1" ht="11.25">
      <c r="B1093" s="33"/>
      <c r="D1093" s="147" t="s">
        <v>366</v>
      </c>
      <c r="F1093" s="148" t="s">
        <v>1284</v>
      </c>
      <c r="I1093" s="149"/>
      <c r="L1093" s="33"/>
      <c r="M1093" s="150"/>
      <c r="T1093" s="54"/>
      <c r="AT1093" s="18" t="s">
        <v>366</v>
      </c>
      <c r="AU1093" s="18" t="s">
        <v>90</v>
      </c>
    </row>
    <row r="1094" spans="2:65" s="13" customFormat="1" ht="11.25">
      <c r="B1094" s="158"/>
      <c r="D1094" s="152" t="s">
        <v>368</v>
      </c>
      <c r="E1094" s="159" t="s">
        <v>19</v>
      </c>
      <c r="F1094" s="160" t="s">
        <v>1285</v>
      </c>
      <c r="H1094" s="161">
        <v>373.5</v>
      </c>
      <c r="I1094" s="162"/>
      <c r="L1094" s="158"/>
      <c r="M1094" s="163"/>
      <c r="T1094" s="164"/>
      <c r="AT1094" s="159" t="s">
        <v>368</v>
      </c>
      <c r="AU1094" s="159" t="s">
        <v>90</v>
      </c>
      <c r="AV1094" s="13" t="s">
        <v>90</v>
      </c>
      <c r="AW1094" s="13" t="s">
        <v>36</v>
      </c>
      <c r="AX1094" s="13" t="s">
        <v>77</v>
      </c>
      <c r="AY1094" s="159" t="s">
        <v>358</v>
      </c>
    </row>
    <row r="1095" spans="2:65" s="14" customFormat="1" ht="11.25">
      <c r="B1095" s="165"/>
      <c r="D1095" s="152" t="s">
        <v>368</v>
      </c>
      <c r="E1095" s="166" t="s">
        <v>19</v>
      </c>
      <c r="F1095" s="167" t="s">
        <v>371</v>
      </c>
      <c r="H1095" s="168">
        <v>373.5</v>
      </c>
      <c r="I1095" s="169"/>
      <c r="L1095" s="165"/>
      <c r="M1095" s="170"/>
      <c r="T1095" s="171"/>
      <c r="AT1095" s="166" t="s">
        <v>368</v>
      </c>
      <c r="AU1095" s="166" t="s">
        <v>90</v>
      </c>
      <c r="AV1095" s="14" t="s">
        <v>364</v>
      </c>
      <c r="AW1095" s="14" t="s">
        <v>36</v>
      </c>
      <c r="AX1095" s="14" t="s">
        <v>84</v>
      </c>
      <c r="AY1095" s="166" t="s">
        <v>358</v>
      </c>
    </row>
    <row r="1096" spans="2:65" s="1" customFormat="1" ht="37.9" customHeight="1">
      <c r="B1096" s="33"/>
      <c r="C1096" s="134" t="s">
        <v>1286</v>
      </c>
      <c r="D1096" s="134" t="s">
        <v>360</v>
      </c>
      <c r="E1096" s="135" t="s">
        <v>1287</v>
      </c>
      <c r="F1096" s="136" t="s">
        <v>1288</v>
      </c>
      <c r="G1096" s="137" t="s">
        <v>235</v>
      </c>
      <c r="H1096" s="138">
        <v>12.45</v>
      </c>
      <c r="I1096" s="139"/>
      <c r="J1096" s="140">
        <f>ROUND(I1096*H1096,2)</f>
        <v>0</v>
      </c>
      <c r="K1096" s="136" t="s">
        <v>363</v>
      </c>
      <c r="L1096" s="33"/>
      <c r="M1096" s="141" t="s">
        <v>19</v>
      </c>
      <c r="N1096" s="142" t="s">
        <v>49</v>
      </c>
      <c r="P1096" s="143">
        <f>O1096*H1096</f>
        <v>0</v>
      </c>
      <c r="Q1096" s="143">
        <v>0</v>
      </c>
      <c r="R1096" s="143">
        <f>Q1096*H1096</f>
        <v>0</v>
      </c>
      <c r="S1096" s="143">
        <v>0</v>
      </c>
      <c r="T1096" s="144">
        <f>S1096*H1096</f>
        <v>0</v>
      </c>
      <c r="AR1096" s="145" t="s">
        <v>364</v>
      </c>
      <c r="AT1096" s="145" t="s">
        <v>360</v>
      </c>
      <c r="AU1096" s="145" t="s">
        <v>90</v>
      </c>
      <c r="AY1096" s="18" t="s">
        <v>358</v>
      </c>
      <c r="BE1096" s="146">
        <f>IF(N1096="základní",J1096,0)</f>
        <v>0</v>
      </c>
      <c r="BF1096" s="146">
        <f>IF(N1096="snížená",J1096,0)</f>
        <v>0</v>
      </c>
      <c r="BG1096" s="146">
        <f>IF(N1096="zákl. přenesená",J1096,0)</f>
        <v>0</v>
      </c>
      <c r="BH1096" s="146">
        <f>IF(N1096="sníž. přenesená",J1096,0)</f>
        <v>0</v>
      </c>
      <c r="BI1096" s="146">
        <f>IF(N1096="nulová",J1096,0)</f>
        <v>0</v>
      </c>
      <c r="BJ1096" s="18" t="s">
        <v>90</v>
      </c>
      <c r="BK1096" s="146">
        <f>ROUND(I1096*H1096,2)</f>
        <v>0</v>
      </c>
      <c r="BL1096" s="18" t="s">
        <v>364</v>
      </c>
      <c r="BM1096" s="145" t="s">
        <v>1289</v>
      </c>
    </row>
    <row r="1097" spans="2:65" s="1" customFormat="1" ht="11.25">
      <c r="B1097" s="33"/>
      <c r="D1097" s="147" t="s">
        <v>366</v>
      </c>
      <c r="F1097" s="148" t="s">
        <v>1290</v>
      </c>
      <c r="I1097" s="149"/>
      <c r="L1097" s="33"/>
      <c r="M1097" s="150"/>
      <c r="T1097" s="54"/>
      <c r="AT1097" s="18" t="s">
        <v>366</v>
      </c>
      <c r="AU1097" s="18" t="s">
        <v>90</v>
      </c>
    </row>
    <row r="1098" spans="2:65" s="1" customFormat="1" ht="37.9" customHeight="1">
      <c r="B1098" s="33"/>
      <c r="C1098" s="134" t="s">
        <v>1291</v>
      </c>
      <c r="D1098" s="134" t="s">
        <v>360</v>
      </c>
      <c r="E1098" s="135" t="s">
        <v>1292</v>
      </c>
      <c r="F1098" s="136" t="s">
        <v>1293</v>
      </c>
      <c r="G1098" s="137" t="s">
        <v>195</v>
      </c>
      <c r="H1098" s="138">
        <v>701.74</v>
      </c>
      <c r="I1098" s="139"/>
      <c r="J1098" s="140">
        <f>ROUND(I1098*H1098,2)</f>
        <v>0</v>
      </c>
      <c r="K1098" s="136" t="s">
        <v>363</v>
      </c>
      <c r="L1098" s="33"/>
      <c r="M1098" s="141" t="s">
        <v>19</v>
      </c>
      <c r="N1098" s="142" t="s">
        <v>49</v>
      </c>
      <c r="P1098" s="143">
        <f>O1098*H1098</f>
        <v>0</v>
      </c>
      <c r="Q1098" s="143">
        <v>3.4999999999999997E-5</v>
      </c>
      <c r="R1098" s="143">
        <f>Q1098*H1098</f>
        <v>2.4560899999999997E-2</v>
      </c>
      <c r="S1098" s="143">
        <v>0</v>
      </c>
      <c r="T1098" s="144">
        <f>S1098*H1098</f>
        <v>0</v>
      </c>
      <c r="AR1098" s="145" t="s">
        <v>364</v>
      </c>
      <c r="AT1098" s="145" t="s">
        <v>360</v>
      </c>
      <c r="AU1098" s="145" t="s">
        <v>90</v>
      </c>
      <c r="AY1098" s="18" t="s">
        <v>358</v>
      </c>
      <c r="BE1098" s="146">
        <f>IF(N1098="základní",J1098,0)</f>
        <v>0</v>
      </c>
      <c r="BF1098" s="146">
        <f>IF(N1098="snížená",J1098,0)</f>
        <v>0</v>
      </c>
      <c r="BG1098" s="146">
        <f>IF(N1098="zákl. přenesená",J1098,0)</f>
        <v>0</v>
      </c>
      <c r="BH1098" s="146">
        <f>IF(N1098="sníž. přenesená",J1098,0)</f>
        <v>0</v>
      </c>
      <c r="BI1098" s="146">
        <f>IF(N1098="nulová",J1098,0)</f>
        <v>0</v>
      </c>
      <c r="BJ1098" s="18" t="s">
        <v>90</v>
      </c>
      <c r="BK1098" s="146">
        <f>ROUND(I1098*H1098,2)</f>
        <v>0</v>
      </c>
      <c r="BL1098" s="18" t="s">
        <v>364</v>
      </c>
      <c r="BM1098" s="145" t="s">
        <v>1294</v>
      </c>
    </row>
    <row r="1099" spans="2:65" s="1" customFormat="1" ht="11.25">
      <c r="B1099" s="33"/>
      <c r="D1099" s="147" t="s">
        <v>366</v>
      </c>
      <c r="F1099" s="148" t="s">
        <v>1295</v>
      </c>
      <c r="I1099" s="149"/>
      <c r="L1099" s="33"/>
      <c r="M1099" s="150"/>
      <c r="T1099" s="54"/>
      <c r="AT1099" s="18" t="s">
        <v>366</v>
      </c>
      <c r="AU1099" s="18" t="s">
        <v>90</v>
      </c>
    </row>
    <row r="1100" spans="2:65" s="12" customFormat="1" ht="11.25">
      <c r="B1100" s="151"/>
      <c r="D1100" s="152" t="s">
        <v>368</v>
      </c>
      <c r="E1100" s="153" t="s">
        <v>19</v>
      </c>
      <c r="F1100" s="154" t="s">
        <v>1160</v>
      </c>
      <c r="H1100" s="153" t="s">
        <v>19</v>
      </c>
      <c r="I1100" s="155"/>
      <c r="L1100" s="151"/>
      <c r="M1100" s="156"/>
      <c r="T1100" s="157"/>
      <c r="AT1100" s="153" t="s">
        <v>368</v>
      </c>
      <c r="AU1100" s="153" t="s">
        <v>90</v>
      </c>
      <c r="AV1100" s="12" t="s">
        <v>84</v>
      </c>
      <c r="AW1100" s="12" t="s">
        <v>36</v>
      </c>
      <c r="AX1100" s="12" t="s">
        <v>77</v>
      </c>
      <c r="AY1100" s="153" t="s">
        <v>358</v>
      </c>
    </row>
    <row r="1101" spans="2:65" s="12" customFormat="1" ht="11.25">
      <c r="B1101" s="151"/>
      <c r="D1101" s="152" t="s">
        <v>368</v>
      </c>
      <c r="E1101" s="153" t="s">
        <v>19</v>
      </c>
      <c r="F1101" s="154" t="s">
        <v>610</v>
      </c>
      <c r="H1101" s="153" t="s">
        <v>19</v>
      </c>
      <c r="I1101" s="155"/>
      <c r="L1101" s="151"/>
      <c r="M1101" s="156"/>
      <c r="T1101" s="157"/>
      <c r="AT1101" s="153" t="s">
        <v>368</v>
      </c>
      <c r="AU1101" s="153" t="s">
        <v>90</v>
      </c>
      <c r="AV1101" s="12" t="s">
        <v>84</v>
      </c>
      <c r="AW1101" s="12" t="s">
        <v>36</v>
      </c>
      <c r="AX1101" s="12" t="s">
        <v>77</v>
      </c>
      <c r="AY1101" s="153" t="s">
        <v>358</v>
      </c>
    </row>
    <row r="1102" spans="2:65" s="13" customFormat="1" ht="11.25">
      <c r="B1102" s="158"/>
      <c r="D1102" s="152" t="s">
        <v>368</v>
      </c>
      <c r="E1102" s="159" t="s">
        <v>19</v>
      </c>
      <c r="F1102" s="160" t="s">
        <v>1272</v>
      </c>
      <c r="H1102" s="161">
        <v>235.73</v>
      </c>
      <c r="I1102" s="162"/>
      <c r="L1102" s="158"/>
      <c r="M1102" s="163"/>
      <c r="T1102" s="164"/>
      <c r="AT1102" s="159" t="s">
        <v>368</v>
      </c>
      <c r="AU1102" s="159" t="s">
        <v>90</v>
      </c>
      <c r="AV1102" s="13" t="s">
        <v>90</v>
      </c>
      <c r="AW1102" s="13" t="s">
        <v>36</v>
      </c>
      <c r="AX1102" s="13" t="s">
        <v>77</v>
      </c>
      <c r="AY1102" s="159" t="s">
        <v>358</v>
      </c>
    </row>
    <row r="1103" spans="2:65" s="15" customFormat="1" ht="11.25">
      <c r="B1103" s="172"/>
      <c r="D1103" s="152" t="s">
        <v>368</v>
      </c>
      <c r="E1103" s="173" t="s">
        <v>19</v>
      </c>
      <c r="F1103" s="174" t="s">
        <v>416</v>
      </c>
      <c r="H1103" s="175">
        <v>235.73</v>
      </c>
      <c r="I1103" s="176"/>
      <c r="L1103" s="172"/>
      <c r="M1103" s="177"/>
      <c r="T1103" s="178"/>
      <c r="AT1103" s="173" t="s">
        <v>368</v>
      </c>
      <c r="AU1103" s="173" t="s">
        <v>90</v>
      </c>
      <c r="AV1103" s="15" t="s">
        <v>97</v>
      </c>
      <c r="AW1103" s="15" t="s">
        <v>36</v>
      </c>
      <c r="AX1103" s="15" t="s">
        <v>77</v>
      </c>
      <c r="AY1103" s="173" t="s">
        <v>358</v>
      </c>
    </row>
    <row r="1104" spans="2:65" s="12" customFormat="1" ht="11.25">
      <c r="B1104" s="151"/>
      <c r="D1104" s="152" t="s">
        <v>368</v>
      </c>
      <c r="E1104" s="153" t="s">
        <v>19</v>
      </c>
      <c r="F1104" s="154" t="s">
        <v>618</v>
      </c>
      <c r="H1104" s="153" t="s">
        <v>19</v>
      </c>
      <c r="I1104" s="155"/>
      <c r="L1104" s="151"/>
      <c r="M1104" s="156"/>
      <c r="T1104" s="157"/>
      <c r="AT1104" s="153" t="s">
        <v>368</v>
      </c>
      <c r="AU1104" s="153" t="s">
        <v>90</v>
      </c>
      <c r="AV1104" s="12" t="s">
        <v>84</v>
      </c>
      <c r="AW1104" s="12" t="s">
        <v>36</v>
      </c>
      <c r="AX1104" s="12" t="s">
        <v>77</v>
      </c>
      <c r="AY1104" s="153" t="s">
        <v>358</v>
      </c>
    </row>
    <row r="1105" spans="2:65" s="13" customFormat="1" ht="11.25">
      <c r="B1105" s="158"/>
      <c r="D1105" s="152" t="s">
        <v>368</v>
      </c>
      <c r="E1105" s="159" t="s">
        <v>19</v>
      </c>
      <c r="F1105" s="160" t="s">
        <v>1273</v>
      </c>
      <c r="H1105" s="161">
        <v>235.28</v>
      </c>
      <c r="I1105" s="162"/>
      <c r="L1105" s="158"/>
      <c r="M1105" s="163"/>
      <c r="T1105" s="164"/>
      <c r="AT1105" s="159" t="s">
        <v>368</v>
      </c>
      <c r="AU1105" s="159" t="s">
        <v>90</v>
      </c>
      <c r="AV1105" s="13" t="s">
        <v>90</v>
      </c>
      <c r="AW1105" s="13" t="s">
        <v>36</v>
      </c>
      <c r="AX1105" s="13" t="s">
        <v>77</v>
      </c>
      <c r="AY1105" s="159" t="s">
        <v>358</v>
      </c>
    </row>
    <row r="1106" spans="2:65" s="15" customFormat="1" ht="11.25">
      <c r="B1106" s="172"/>
      <c r="D1106" s="152" t="s">
        <v>368</v>
      </c>
      <c r="E1106" s="173" t="s">
        <v>19</v>
      </c>
      <c r="F1106" s="174" t="s">
        <v>416</v>
      </c>
      <c r="H1106" s="175">
        <v>235.28</v>
      </c>
      <c r="I1106" s="176"/>
      <c r="L1106" s="172"/>
      <c r="M1106" s="177"/>
      <c r="T1106" s="178"/>
      <c r="AT1106" s="173" t="s">
        <v>368</v>
      </c>
      <c r="AU1106" s="173" t="s">
        <v>90</v>
      </c>
      <c r="AV1106" s="15" t="s">
        <v>97</v>
      </c>
      <c r="AW1106" s="15" t="s">
        <v>36</v>
      </c>
      <c r="AX1106" s="15" t="s">
        <v>77</v>
      </c>
      <c r="AY1106" s="173" t="s">
        <v>358</v>
      </c>
    </row>
    <row r="1107" spans="2:65" s="12" customFormat="1" ht="11.25">
      <c r="B1107" s="151"/>
      <c r="D1107" s="152" t="s">
        <v>368</v>
      </c>
      <c r="E1107" s="153" t="s">
        <v>19</v>
      </c>
      <c r="F1107" s="154" t="s">
        <v>603</v>
      </c>
      <c r="H1107" s="153" t="s">
        <v>19</v>
      </c>
      <c r="I1107" s="155"/>
      <c r="L1107" s="151"/>
      <c r="M1107" s="156"/>
      <c r="T1107" s="157"/>
      <c r="AT1107" s="153" t="s">
        <v>368</v>
      </c>
      <c r="AU1107" s="153" t="s">
        <v>90</v>
      </c>
      <c r="AV1107" s="12" t="s">
        <v>84</v>
      </c>
      <c r="AW1107" s="12" t="s">
        <v>36</v>
      </c>
      <c r="AX1107" s="12" t="s">
        <v>77</v>
      </c>
      <c r="AY1107" s="153" t="s">
        <v>358</v>
      </c>
    </row>
    <row r="1108" spans="2:65" s="13" customFormat="1" ht="11.25">
      <c r="B1108" s="158"/>
      <c r="D1108" s="152" t="s">
        <v>368</v>
      </c>
      <c r="E1108" s="159" t="s">
        <v>19</v>
      </c>
      <c r="F1108" s="160" t="s">
        <v>1274</v>
      </c>
      <c r="H1108" s="161">
        <v>230.73</v>
      </c>
      <c r="I1108" s="162"/>
      <c r="L1108" s="158"/>
      <c r="M1108" s="163"/>
      <c r="T1108" s="164"/>
      <c r="AT1108" s="159" t="s">
        <v>368</v>
      </c>
      <c r="AU1108" s="159" t="s">
        <v>90</v>
      </c>
      <c r="AV1108" s="13" t="s">
        <v>90</v>
      </c>
      <c r="AW1108" s="13" t="s">
        <v>36</v>
      </c>
      <c r="AX1108" s="13" t="s">
        <v>77</v>
      </c>
      <c r="AY1108" s="159" t="s">
        <v>358</v>
      </c>
    </row>
    <row r="1109" spans="2:65" s="15" customFormat="1" ht="11.25">
      <c r="B1109" s="172"/>
      <c r="D1109" s="152" t="s">
        <v>368</v>
      </c>
      <c r="E1109" s="173" t="s">
        <v>19</v>
      </c>
      <c r="F1109" s="174" t="s">
        <v>416</v>
      </c>
      <c r="H1109" s="175">
        <v>230.73</v>
      </c>
      <c r="I1109" s="176"/>
      <c r="L1109" s="172"/>
      <c r="M1109" s="177"/>
      <c r="T1109" s="178"/>
      <c r="AT1109" s="173" t="s">
        <v>368</v>
      </c>
      <c r="AU1109" s="173" t="s">
        <v>90</v>
      </c>
      <c r="AV1109" s="15" t="s">
        <v>97</v>
      </c>
      <c r="AW1109" s="15" t="s">
        <v>36</v>
      </c>
      <c r="AX1109" s="15" t="s">
        <v>77</v>
      </c>
      <c r="AY1109" s="173" t="s">
        <v>358</v>
      </c>
    </row>
    <row r="1110" spans="2:65" s="14" customFormat="1" ht="11.25">
      <c r="B1110" s="165"/>
      <c r="D1110" s="152" t="s">
        <v>368</v>
      </c>
      <c r="E1110" s="166" t="s">
        <v>19</v>
      </c>
      <c r="F1110" s="167" t="s">
        <v>371</v>
      </c>
      <c r="H1110" s="168">
        <v>701.74</v>
      </c>
      <c r="I1110" s="169"/>
      <c r="L1110" s="165"/>
      <c r="M1110" s="170"/>
      <c r="T1110" s="171"/>
      <c r="AT1110" s="166" t="s">
        <v>368</v>
      </c>
      <c r="AU1110" s="166" t="s">
        <v>90</v>
      </c>
      <c r="AV1110" s="14" t="s">
        <v>364</v>
      </c>
      <c r="AW1110" s="14" t="s">
        <v>36</v>
      </c>
      <c r="AX1110" s="14" t="s">
        <v>84</v>
      </c>
      <c r="AY1110" s="166" t="s">
        <v>358</v>
      </c>
    </row>
    <row r="1111" spans="2:65" s="1" customFormat="1" ht="44.25" customHeight="1">
      <c r="B1111" s="33"/>
      <c r="C1111" s="134" t="s">
        <v>1296</v>
      </c>
      <c r="D1111" s="134" t="s">
        <v>360</v>
      </c>
      <c r="E1111" s="135" t="s">
        <v>1297</v>
      </c>
      <c r="F1111" s="136" t="s">
        <v>1298</v>
      </c>
      <c r="G1111" s="137" t="s">
        <v>195</v>
      </c>
      <c r="H1111" s="138">
        <v>15</v>
      </c>
      <c r="I1111" s="139"/>
      <c r="J1111" s="140">
        <f>ROUND(I1111*H1111,2)</f>
        <v>0</v>
      </c>
      <c r="K1111" s="136" t="s">
        <v>363</v>
      </c>
      <c r="L1111" s="33"/>
      <c r="M1111" s="141" t="s">
        <v>19</v>
      </c>
      <c r="N1111" s="142" t="s">
        <v>49</v>
      </c>
      <c r="P1111" s="143">
        <f>O1111*H1111</f>
        <v>0</v>
      </c>
      <c r="Q1111" s="143">
        <v>2.9399999999999999E-4</v>
      </c>
      <c r="R1111" s="143">
        <f>Q1111*H1111</f>
        <v>4.4099999999999999E-3</v>
      </c>
      <c r="S1111" s="143">
        <v>0</v>
      </c>
      <c r="T1111" s="144">
        <f>S1111*H1111</f>
        <v>0</v>
      </c>
      <c r="AR1111" s="145" t="s">
        <v>454</v>
      </c>
      <c r="AT1111" s="145" t="s">
        <v>360</v>
      </c>
      <c r="AU1111" s="145" t="s">
        <v>90</v>
      </c>
      <c r="AY1111" s="18" t="s">
        <v>358</v>
      </c>
      <c r="BE1111" s="146">
        <f>IF(N1111="základní",J1111,0)</f>
        <v>0</v>
      </c>
      <c r="BF1111" s="146">
        <f>IF(N1111="snížená",J1111,0)</f>
        <v>0</v>
      </c>
      <c r="BG1111" s="146">
        <f>IF(N1111="zákl. přenesená",J1111,0)</f>
        <v>0</v>
      </c>
      <c r="BH1111" s="146">
        <f>IF(N1111="sníž. přenesená",J1111,0)</f>
        <v>0</v>
      </c>
      <c r="BI1111" s="146">
        <f>IF(N1111="nulová",J1111,0)</f>
        <v>0</v>
      </c>
      <c r="BJ1111" s="18" t="s">
        <v>90</v>
      </c>
      <c r="BK1111" s="146">
        <f>ROUND(I1111*H1111,2)</f>
        <v>0</v>
      </c>
      <c r="BL1111" s="18" t="s">
        <v>454</v>
      </c>
      <c r="BM1111" s="145" t="s">
        <v>1299</v>
      </c>
    </row>
    <row r="1112" spans="2:65" s="1" customFormat="1" ht="11.25">
      <c r="B1112" s="33"/>
      <c r="D1112" s="147" t="s">
        <v>366</v>
      </c>
      <c r="F1112" s="148" t="s">
        <v>1300</v>
      </c>
      <c r="I1112" s="149"/>
      <c r="L1112" s="33"/>
      <c r="M1112" s="150"/>
      <c r="T1112" s="54"/>
      <c r="AT1112" s="18" t="s">
        <v>366</v>
      </c>
      <c r="AU1112" s="18" t="s">
        <v>90</v>
      </c>
    </row>
    <row r="1113" spans="2:65" s="12" customFormat="1" ht="11.25">
      <c r="B1113" s="151"/>
      <c r="D1113" s="152" t="s">
        <v>368</v>
      </c>
      <c r="E1113" s="153" t="s">
        <v>19</v>
      </c>
      <c r="F1113" s="154" t="s">
        <v>1301</v>
      </c>
      <c r="H1113" s="153" t="s">
        <v>19</v>
      </c>
      <c r="I1113" s="155"/>
      <c r="L1113" s="151"/>
      <c r="M1113" s="156"/>
      <c r="T1113" s="157"/>
      <c r="AT1113" s="153" t="s">
        <v>368</v>
      </c>
      <c r="AU1113" s="153" t="s">
        <v>90</v>
      </c>
      <c r="AV1113" s="12" t="s">
        <v>84</v>
      </c>
      <c r="AW1113" s="12" t="s">
        <v>36</v>
      </c>
      <c r="AX1113" s="12" t="s">
        <v>77</v>
      </c>
      <c r="AY1113" s="153" t="s">
        <v>358</v>
      </c>
    </row>
    <row r="1114" spans="2:65" s="12" customFormat="1" ht="11.25">
      <c r="B1114" s="151"/>
      <c r="D1114" s="152" t="s">
        <v>368</v>
      </c>
      <c r="E1114" s="153" t="s">
        <v>19</v>
      </c>
      <c r="F1114" s="154" t="s">
        <v>1302</v>
      </c>
      <c r="H1114" s="153" t="s">
        <v>19</v>
      </c>
      <c r="I1114" s="155"/>
      <c r="L1114" s="151"/>
      <c r="M1114" s="156"/>
      <c r="T1114" s="157"/>
      <c r="AT1114" s="153" t="s">
        <v>368</v>
      </c>
      <c r="AU1114" s="153" t="s">
        <v>90</v>
      </c>
      <c r="AV1114" s="12" t="s">
        <v>84</v>
      </c>
      <c r="AW1114" s="12" t="s">
        <v>36</v>
      </c>
      <c r="AX1114" s="12" t="s">
        <v>77</v>
      </c>
      <c r="AY1114" s="153" t="s">
        <v>358</v>
      </c>
    </row>
    <row r="1115" spans="2:65" s="13" customFormat="1" ht="11.25">
      <c r="B1115" s="158"/>
      <c r="D1115" s="152" t="s">
        <v>368</v>
      </c>
      <c r="E1115" s="159" t="s">
        <v>19</v>
      </c>
      <c r="F1115" s="160" t="s">
        <v>1303</v>
      </c>
      <c r="H1115" s="161">
        <v>15</v>
      </c>
      <c r="I1115" s="162"/>
      <c r="L1115" s="158"/>
      <c r="M1115" s="163"/>
      <c r="T1115" s="164"/>
      <c r="AT1115" s="159" t="s">
        <v>368</v>
      </c>
      <c r="AU1115" s="159" t="s">
        <v>90</v>
      </c>
      <c r="AV1115" s="13" t="s">
        <v>90</v>
      </c>
      <c r="AW1115" s="13" t="s">
        <v>36</v>
      </c>
      <c r="AX1115" s="13" t="s">
        <v>77</v>
      </c>
      <c r="AY1115" s="159" t="s">
        <v>358</v>
      </c>
    </row>
    <row r="1116" spans="2:65" s="14" customFormat="1" ht="11.25">
      <c r="B1116" s="165"/>
      <c r="D1116" s="152" t="s">
        <v>368</v>
      </c>
      <c r="E1116" s="166" t="s">
        <v>19</v>
      </c>
      <c r="F1116" s="167" t="s">
        <v>371</v>
      </c>
      <c r="H1116" s="168">
        <v>15</v>
      </c>
      <c r="I1116" s="169"/>
      <c r="L1116" s="165"/>
      <c r="M1116" s="170"/>
      <c r="T1116" s="171"/>
      <c r="AT1116" s="166" t="s">
        <v>368</v>
      </c>
      <c r="AU1116" s="166" t="s">
        <v>90</v>
      </c>
      <c r="AV1116" s="14" t="s">
        <v>364</v>
      </c>
      <c r="AW1116" s="14" t="s">
        <v>36</v>
      </c>
      <c r="AX1116" s="14" t="s">
        <v>84</v>
      </c>
      <c r="AY1116" s="166" t="s">
        <v>358</v>
      </c>
    </row>
    <row r="1117" spans="2:65" s="1" customFormat="1" ht="37.9" customHeight="1">
      <c r="B1117" s="33"/>
      <c r="C1117" s="134" t="s">
        <v>1304</v>
      </c>
      <c r="D1117" s="134" t="s">
        <v>360</v>
      </c>
      <c r="E1117" s="135" t="s">
        <v>1305</v>
      </c>
      <c r="F1117" s="136" t="s">
        <v>1306</v>
      </c>
      <c r="G1117" s="137" t="s">
        <v>504</v>
      </c>
      <c r="H1117" s="138">
        <v>24</v>
      </c>
      <c r="I1117" s="139"/>
      <c r="J1117" s="140">
        <f>ROUND(I1117*H1117,2)</f>
        <v>0</v>
      </c>
      <c r="K1117" s="136" t="s">
        <v>363</v>
      </c>
      <c r="L1117" s="33"/>
      <c r="M1117" s="141" t="s">
        <v>19</v>
      </c>
      <c r="N1117" s="142" t="s">
        <v>49</v>
      </c>
      <c r="P1117" s="143">
        <f>O1117*H1117</f>
        <v>0</v>
      </c>
      <c r="Q1117" s="143">
        <v>1.4999999999999999E-4</v>
      </c>
      <c r="R1117" s="143">
        <f>Q1117*H1117</f>
        <v>3.5999999999999999E-3</v>
      </c>
      <c r="S1117" s="143">
        <v>0</v>
      </c>
      <c r="T1117" s="144">
        <f>S1117*H1117</f>
        <v>0</v>
      </c>
      <c r="AR1117" s="145" t="s">
        <v>364</v>
      </c>
      <c r="AT1117" s="145" t="s">
        <v>360</v>
      </c>
      <c r="AU1117" s="145" t="s">
        <v>90</v>
      </c>
      <c r="AY1117" s="18" t="s">
        <v>358</v>
      </c>
      <c r="BE1117" s="146">
        <f>IF(N1117="základní",J1117,0)</f>
        <v>0</v>
      </c>
      <c r="BF1117" s="146">
        <f>IF(N1117="snížená",J1117,0)</f>
        <v>0</v>
      </c>
      <c r="BG1117" s="146">
        <f>IF(N1117="zákl. přenesená",J1117,0)</f>
        <v>0</v>
      </c>
      <c r="BH1117" s="146">
        <f>IF(N1117="sníž. přenesená",J1117,0)</f>
        <v>0</v>
      </c>
      <c r="BI1117" s="146">
        <f>IF(N1117="nulová",J1117,0)</f>
        <v>0</v>
      </c>
      <c r="BJ1117" s="18" t="s">
        <v>90</v>
      </c>
      <c r="BK1117" s="146">
        <f>ROUND(I1117*H1117,2)</f>
        <v>0</v>
      </c>
      <c r="BL1117" s="18" t="s">
        <v>364</v>
      </c>
      <c r="BM1117" s="145" t="s">
        <v>1307</v>
      </c>
    </row>
    <row r="1118" spans="2:65" s="1" customFormat="1" ht="11.25">
      <c r="B1118" s="33"/>
      <c r="D1118" s="147" t="s">
        <v>366</v>
      </c>
      <c r="F1118" s="148" t="s">
        <v>1308</v>
      </c>
      <c r="I1118" s="149"/>
      <c r="L1118" s="33"/>
      <c r="M1118" s="150"/>
      <c r="T1118" s="54"/>
      <c r="AT1118" s="18" t="s">
        <v>366</v>
      </c>
      <c r="AU1118" s="18" t="s">
        <v>90</v>
      </c>
    </row>
    <row r="1119" spans="2:65" s="12" customFormat="1" ht="11.25">
      <c r="B1119" s="151"/>
      <c r="D1119" s="152" t="s">
        <v>368</v>
      </c>
      <c r="E1119" s="153" t="s">
        <v>19</v>
      </c>
      <c r="F1119" s="154" t="s">
        <v>1309</v>
      </c>
      <c r="H1119" s="153" t="s">
        <v>19</v>
      </c>
      <c r="I1119" s="155"/>
      <c r="L1119" s="151"/>
      <c r="M1119" s="156"/>
      <c r="T1119" s="157"/>
      <c r="AT1119" s="153" t="s">
        <v>368</v>
      </c>
      <c r="AU1119" s="153" t="s">
        <v>90</v>
      </c>
      <c r="AV1119" s="12" t="s">
        <v>84</v>
      </c>
      <c r="AW1119" s="12" t="s">
        <v>36</v>
      </c>
      <c r="AX1119" s="12" t="s">
        <v>77</v>
      </c>
      <c r="AY1119" s="153" t="s">
        <v>358</v>
      </c>
    </row>
    <row r="1120" spans="2:65" s="13" customFormat="1" ht="11.25">
      <c r="B1120" s="158"/>
      <c r="D1120" s="152" t="s">
        <v>368</v>
      </c>
      <c r="E1120" s="159" t="s">
        <v>19</v>
      </c>
      <c r="F1120" s="160" t="s">
        <v>1310</v>
      </c>
      <c r="H1120" s="161">
        <v>24</v>
      </c>
      <c r="I1120" s="162"/>
      <c r="L1120" s="158"/>
      <c r="M1120" s="163"/>
      <c r="T1120" s="164"/>
      <c r="AT1120" s="159" t="s">
        <v>368</v>
      </c>
      <c r="AU1120" s="159" t="s">
        <v>90</v>
      </c>
      <c r="AV1120" s="13" t="s">
        <v>90</v>
      </c>
      <c r="AW1120" s="13" t="s">
        <v>36</v>
      </c>
      <c r="AX1120" s="13" t="s">
        <v>77</v>
      </c>
      <c r="AY1120" s="159" t="s">
        <v>358</v>
      </c>
    </row>
    <row r="1121" spans="2:65" s="14" customFormat="1" ht="11.25">
      <c r="B1121" s="165"/>
      <c r="D1121" s="152" t="s">
        <v>368</v>
      </c>
      <c r="E1121" s="166" t="s">
        <v>19</v>
      </c>
      <c r="F1121" s="167" t="s">
        <v>371</v>
      </c>
      <c r="H1121" s="168">
        <v>24</v>
      </c>
      <c r="I1121" s="169"/>
      <c r="L1121" s="165"/>
      <c r="M1121" s="170"/>
      <c r="T1121" s="171"/>
      <c r="AT1121" s="166" t="s">
        <v>368</v>
      </c>
      <c r="AU1121" s="166" t="s">
        <v>90</v>
      </c>
      <c r="AV1121" s="14" t="s">
        <v>364</v>
      </c>
      <c r="AW1121" s="14" t="s">
        <v>36</v>
      </c>
      <c r="AX1121" s="14" t="s">
        <v>84</v>
      </c>
      <c r="AY1121" s="166" t="s">
        <v>358</v>
      </c>
    </row>
    <row r="1122" spans="2:65" s="1" customFormat="1" ht="49.15" customHeight="1">
      <c r="B1122" s="33"/>
      <c r="C1122" s="134" t="s">
        <v>1311</v>
      </c>
      <c r="D1122" s="134" t="s">
        <v>360</v>
      </c>
      <c r="E1122" s="135" t="s">
        <v>1312</v>
      </c>
      <c r="F1122" s="136" t="s">
        <v>1313</v>
      </c>
      <c r="G1122" s="137" t="s">
        <v>504</v>
      </c>
      <c r="H1122" s="138">
        <v>23</v>
      </c>
      <c r="I1122" s="139"/>
      <c r="J1122" s="140">
        <f>ROUND(I1122*H1122,2)</f>
        <v>0</v>
      </c>
      <c r="K1122" s="136" t="s">
        <v>363</v>
      </c>
      <c r="L1122" s="33"/>
      <c r="M1122" s="141" t="s">
        <v>19</v>
      </c>
      <c r="N1122" s="142" t="s">
        <v>49</v>
      </c>
      <c r="P1122" s="143">
        <f>O1122*H1122</f>
        <v>0</v>
      </c>
      <c r="Q1122" s="143">
        <v>1.035E-2</v>
      </c>
      <c r="R1122" s="143">
        <f>Q1122*H1122</f>
        <v>0.23804999999999998</v>
      </c>
      <c r="S1122" s="143">
        <v>0</v>
      </c>
      <c r="T1122" s="144">
        <f>S1122*H1122</f>
        <v>0</v>
      </c>
      <c r="AR1122" s="145" t="s">
        <v>364</v>
      </c>
      <c r="AT1122" s="145" t="s">
        <v>360</v>
      </c>
      <c r="AU1122" s="145" t="s">
        <v>90</v>
      </c>
      <c r="AY1122" s="18" t="s">
        <v>358</v>
      </c>
      <c r="BE1122" s="146">
        <f>IF(N1122="základní",J1122,0)</f>
        <v>0</v>
      </c>
      <c r="BF1122" s="146">
        <f>IF(N1122="snížená",J1122,0)</f>
        <v>0</v>
      </c>
      <c r="BG1122" s="146">
        <f>IF(N1122="zákl. přenesená",J1122,0)</f>
        <v>0</v>
      </c>
      <c r="BH1122" s="146">
        <f>IF(N1122="sníž. přenesená",J1122,0)</f>
        <v>0</v>
      </c>
      <c r="BI1122" s="146">
        <f>IF(N1122="nulová",J1122,0)</f>
        <v>0</v>
      </c>
      <c r="BJ1122" s="18" t="s">
        <v>90</v>
      </c>
      <c r="BK1122" s="146">
        <f>ROUND(I1122*H1122,2)</f>
        <v>0</v>
      </c>
      <c r="BL1122" s="18" t="s">
        <v>364</v>
      </c>
      <c r="BM1122" s="145" t="s">
        <v>1314</v>
      </c>
    </row>
    <row r="1123" spans="2:65" s="1" customFormat="1" ht="11.25">
      <c r="B1123" s="33"/>
      <c r="D1123" s="147" t="s">
        <v>366</v>
      </c>
      <c r="F1123" s="148" t="s">
        <v>1315</v>
      </c>
      <c r="I1123" s="149"/>
      <c r="L1123" s="33"/>
      <c r="M1123" s="150"/>
      <c r="T1123" s="54"/>
      <c r="AT1123" s="18" t="s">
        <v>366</v>
      </c>
      <c r="AU1123" s="18" t="s">
        <v>90</v>
      </c>
    </row>
    <row r="1124" spans="2:65" s="12" customFormat="1" ht="11.25">
      <c r="B1124" s="151"/>
      <c r="D1124" s="152" t="s">
        <v>368</v>
      </c>
      <c r="E1124" s="153" t="s">
        <v>19</v>
      </c>
      <c r="F1124" s="154" t="s">
        <v>1160</v>
      </c>
      <c r="H1124" s="153" t="s">
        <v>19</v>
      </c>
      <c r="I1124" s="155"/>
      <c r="L1124" s="151"/>
      <c r="M1124" s="156"/>
      <c r="T1124" s="157"/>
      <c r="AT1124" s="153" t="s">
        <v>368</v>
      </c>
      <c r="AU1124" s="153" t="s">
        <v>90</v>
      </c>
      <c r="AV1124" s="12" t="s">
        <v>84</v>
      </c>
      <c r="AW1124" s="12" t="s">
        <v>36</v>
      </c>
      <c r="AX1124" s="12" t="s">
        <v>77</v>
      </c>
      <c r="AY1124" s="153" t="s">
        <v>358</v>
      </c>
    </row>
    <row r="1125" spans="2:65" s="12" customFormat="1" ht="11.25">
      <c r="B1125" s="151"/>
      <c r="D1125" s="152" t="s">
        <v>368</v>
      </c>
      <c r="E1125" s="153" t="s">
        <v>19</v>
      </c>
      <c r="F1125" s="154" t="s">
        <v>460</v>
      </c>
      <c r="H1125" s="153" t="s">
        <v>19</v>
      </c>
      <c r="I1125" s="155"/>
      <c r="L1125" s="151"/>
      <c r="M1125" s="156"/>
      <c r="T1125" s="157"/>
      <c r="AT1125" s="153" t="s">
        <v>368</v>
      </c>
      <c r="AU1125" s="153" t="s">
        <v>90</v>
      </c>
      <c r="AV1125" s="12" t="s">
        <v>84</v>
      </c>
      <c r="AW1125" s="12" t="s">
        <v>36</v>
      </c>
      <c r="AX1125" s="12" t="s">
        <v>77</v>
      </c>
      <c r="AY1125" s="153" t="s">
        <v>358</v>
      </c>
    </row>
    <row r="1126" spans="2:65" s="13" customFormat="1" ht="11.25">
      <c r="B1126" s="158"/>
      <c r="D1126" s="152" t="s">
        <v>368</v>
      </c>
      <c r="E1126" s="159" t="s">
        <v>19</v>
      </c>
      <c r="F1126" s="160" t="s">
        <v>1316</v>
      </c>
      <c r="H1126" s="161">
        <v>23</v>
      </c>
      <c r="I1126" s="162"/>
      <c r="L1126" s="158"/>
      <c r="M1126" s="163"/>
      <c r="T1126" s="164"/>
      <c r="AT1126" s="159" t="s">
        <v>368</v>
      </c>
      <c r="AU1126" s="159" t="s">
        <v>90</v>
      </c>
      <c r="AV1126" s="13" t="s">
        <v>90</v>
      </c>
      <c r="AW1126" s="13" t="s">
        <v>36</v>
      </c>
      <c r="AX1126" s="13" t="s">
        <v>77</v>
      </c>
      <c r="AY1126" s="159" t="s">
        <v>358</v>
      </c>
    </row>
    <row r="1127" spans="2:65" s="14" customFormat="1" ht="11.25">
      <c r="B1127" s="165"/>
      <c r="D1127" s="152" t="s">
        <v>368</v>
      </c>
      <c r="E1127" s="166" t="s">
        <v>19</v>
      </c>
      <c r="F1127" s="167" t="s">
        <v>371</v>
      </c>
      <c r="H1127" s="168">
        <v>23</v>
      </c>
      <c r="I1127" s="169"/>
      <c r="L1127" s="165"/>
      <c r="M1127" s="170"/>
      <c r="T1127" s="171"/>
      <c r="AT1127" s="166" t="s">
        <v>368</v>
      </c>
      <c r="AU1127" s="166" t="s">
        <v>90</v>
      </c>
      <c r="AV1127" s="14" t="s">
        <v>364</v>
      </c>
      <c r="AW1127" s="14" t="s">
        <v>36</v>
      </c>
      <c r="AX1127" s="14" t="s">
        <v>84</v>
      </c>
      <c r="AY1127" s="166" t="s">
        <v>358</v>
      </c>
    </row>
    <row r="1128" spans="2:65" s="1" customFormat="1" ht="55.5" customHeight="1">
      <c r="B1128" s="33"/>
      <c r="C1128" s="134" t="s">
        <v>1317</v>
      </c>
      <c r="D1128" s="134" t="s">
        <v>360</v>
      </c>
      <c r="E1128" s="135" t="s">
        <v>1318</v>
      </c>
      <c r="F1128" s="136" t="s">
        <v>1319</v>
      </c>
      <c r="G1128" s="137" t="s">
        <v>504</v>
      </c>
      <c r="H1128" s="138">
        <v>55</v>
      </c>
      <c r="I1128" s="139"/>
      <c r="J1128" s="140">
        <f>ROUND(I1128*H1128,2)</f>
        <v>0</v>
      </c>
      <c r="K1128" s="136" t="s">
        <v>363</v>
      </c>
      <c r="L1128" s="33"/>
      <c r="M1128" s="141" t="s">
        <v>19</v>
      </c>
      <c r="N1128" s="142" t="s">
        <v>49</v>
      </c>
      <c r="P1128" s="143">
        <f>O1128*H1128</f>
        <v>0</v>
      </c>
      <c r="Q1128" s="143">
        <v>2.3400000000000001E-3</v>
      </c>
      <c r="R1128" s="143">
        <f>Q1128*H1128</f>
        <v>0.12870000000000001</v>
      </c>
      <c r="S1128" s="143">
        <v>0</v>
      </c>
      <c r="T1128" s="144">
        <f>S1128*H1128</f>
        <v>0</v>
      </c>
      <c r="AR1128" s="145" t="s">
        <v>364</v>
      </c>
      <c r="AT1128" s="145" t="s">
        <v>360</v>
      </c>
      <c r="AU1128" s="145" t="s">
        <v>90</v>
      </c>
      <c r="AY1128" s="18" t="s">
        <v>358</v>
      </c>
      <c r="BE1128" s="146">
        <f>IF(N1128="základní",J1128,0)</f>
        <v>0</v>
      </c>
      <c r="BF1128" s="146">
        <f>IF(N1128="snížená",J1128,0)</f>
        <v>0</v>
      </c>
      <c r="BG1128" s="146">
        <f>IF(N1128="zákl. přenesená",J1128,0)</f>
        <v>0</v>
      </c>
      <c r="BH1128" s="146">
        <f>IF(N1128="sníž. přenesená",J1128,0)</f>
        <v>0</v>
      </c>
      <c r="BI1128" s="146">
        <f>IF(N1128="nulová",J1128,0)</f>
        <v>0</v>
      </c>
      <c r="BJ1128" s="18" t="s">
        <v>90</v>
      </c>
      <c r="BK1128" s="146">
        <f>ROUND(I1128*H1128,2)</f>
        <v>0</v>
      </c>
      <c r="BL1128" s="18" t="s">
        <v>364</v>
      </c>
      <c r="BM1128" s="145" t="s">
        <v>1320</v>
      </c>
    </row>
    <row r="1129" spans="2:65" s="1" customFormat="1" ht="11.25">
      <c r="B1129" s="33"/>
      <c r="D1129" s="147" t="s">
        <v>366</v>
      </c>
      <c r="F1129" s="148" t="s">
        <v>1321</v>
      </c>
      <c r="I1129" s="149"/>
      <c r="L1129" s="33"/>
      <c r="M1129" s="150"/>
      <c r="T1129" s="54"/>
      <c r="AT1129" s="18" t="s">
        <v>366</v>
      </c>
      <c r="AU1129" s="18" t="s">
        <v>90</v>
      </c>
    </row>
    <row r="1130" spans="2:65" s="12" customFormat="1" ht="11.25">
      <c r="B1130" s="151"/>
      <c r="D1130" s="152" t="s">
        <v>368</v>
      </c>
      <c r="E1130" s="153" t="s">
        <v>19</v>
      </c>
      <c r="F1130" s="154" t="s">
        <v>1160</v>
      </c>
      <c r="H1130" s="153" t="s">
        <v>19</v>
      </c>
      <c r="I1130" s="155"/>
      <c r="L1130" s="151"/>
      <c r="M1130" s="156"/>
      <c r="T1130" s="157"/>
      <c r="AT1130" s="153" t="s">
        <v>368</v>
      </c>
      <c r="AU1130" s="153" t="s">
        <v>90</v>
      </c>
      <c r="AV1130" s="12" t="s">
        <v>84</v>
      </c>
      <c r="AW1130" s="12" t="s">
        <v>36</v>
      </c>
      <c r="AX1130" s="12" t="s">
        <v>77</v>
      </c>
      <c r="AY1130" s="153" t="s">
        <v>358</v>
      </c>
    </row>
    <row r="1131" spans="2:65" s="12" customFormat="1" ht="11.25">
      <c r="B1131" s="151"/>
      <c r="D1131" s="152" t="s">
        <v>368</v>
      </c>
      <c r="E1131" s="153" t="s">
        <v>19</v>
      </c>
      <c r="F1131" s="154" t="s">
        <v>1322</v>
      </c>
      <c r="H1131" s="153" t="s">
        <v>19</v>
      </c>
      <c r="I1131" s="155"/>
      <c r="L1131" s="151"/>
      <c r="M1131" s="156"/>
      <c r="T1131" s="157"/>
      <c r="AT1131" s="153" t="s">
        <v>368</v>
      </c>
      <c r="AU1131" s="153" t="s">
        <v>90</v>
      </c>
      <c r="AV1131" s="12" t="s">
        <v>84</v>
      </c>
      <c r="AW1131" s="12" t="s">
        <v>36</v>
      </c>
      <c r="AX1131" s="12" t="s">
        <v>77</v>
      </c>
      <c r="AY1131" s="153" t="s">
        <v>358</v>
      </c>
    </row>
    <row r="1132" spans="2:65" s="13" customFormat="1" ht="11.25">
      <c r="B1132" s="158"/>
      <c r="D1132" s="152" t="s">
        <v>368</v>
      </c>
      <c r="E1132" s="159" t="s">
        <v>19</v>
      </c>
      <c r="F1132" s="160" t="s">
        <v>1323</v>
      </c>
      <c r="H1132" s="161">
        <v>55</v>
      </c>
      <c r="I1132" s="162"/>
      <c r="L1132" s="158"/>
      <c r="M1132" s="163"/>
      <c r="T1132" s="164"/>
      <c r="AT1132" s="159" t="s">
        <v>368</v>
      </c>
      <c r="AU1132" s="159" t="s">
        <v>90</v>
      </c>
      <c r="AV1132" s="13" t="s">
        <v>90</v>
      </c>
      <c r="AW1132" s="13" t="s">
        <v>36</v>
      </c>
      <c r="AX1132" s="13" t="s">
        <v>77</v>
      </c>
      <c r="AY1132" s="159" t="s">
        <v>358</v>
      </c>
    </row>
    <row r="1133" spans="2:65" s="14" customFormat="1" ht="11.25">
      <c r="B1133" s="165"/>
      <c r="D1133" s="152" t="s">
        <v>368</v>
      </c>
      <c r="E1133" s="166" t="s">
        <v>19</v>
      </c>
      <c r="F1133" s="167" t="s">
        <v>371</v>
      </c>
      <c r="H1133" s="168">
        <v>55</v>
      </c>
      <c r="I1133" s="169"/>
      <c r="L1133" s="165"/>
      <c r="M1133" s="170"/>
      <c r="T1133" s="171"/>
      <c r="AT1133" s="166" t="s">
        <v>368</v>
      </c>
      <c r="AU1133" s="166" t="s">
        <v>90</v>
      </c>
      <c r="AV1133" s="14" t="s">
        <v>364</v>
      </c>
      <c r="AW1133" s="14" t="s">
        <v>36</v>
      </c>
      <c r="AX1133" s="14" t="s">
        <v>84</v>
      </c>
      <c r="AY1133" s="166" t="s">
        <v>358</v>
      </c>
    </row>
    <row r="1134" spans="2:65" s="1" customFormat="1" ht="16.5" customHeight="1">
      <c r="B1134" s="33"/>
      <c r="C1134" s="179" t="s">
        <v>1324</v>
      </c>
      <c r="D1134" s="179" t="s">
        <v>440</v>
      </c>
      <c r="E1134" s="180" t="s">
        <v>1325</v>
      </c>
      <c r="F1134" s="181" t="s">
        <v>1326</v>
      </c>
      <c r="G1134" s="182" t="s">
        <v>504</v>
      </c>
      <c r="H1134" s="183">
        <v>55</v>
      </c>
      <c r="I1134" s="184"/>
      <c r="J1134" s="185">
        <f>ROUND(I1134*H1134,2)</f>
        <v>0</v>
      </c>
      <c r="K1134" s="181" t="s">
        <v>19</v>
      </c>
      <c r="L1134" s="186"/>
      <c r="M1134" s="187" t="s">
        <v>19</v>
      </c>
      <c r="N1134" s="188" t="s">
        <v>49</v>
      </c>
      <c r="P1134" s="143">
        <f>O1134*H1134</f>
        <v>0</v>
      </c>
      <c r="Q1134" s="143">
        <v>0</v>
      </c>
      <c r="R1134" s="143">
        <f>Q1134*H1134</f>
        <v>0</v>
      </c>
      <c r="S1134" s="143">
        <v>0</v>
      </c>
      <c r="T1134" s="144">
        <f>S1134*H1134</f>
        <v>0</v>
      </c>
      <c r="AR1134" s="145" t="s">
        <v>406</v>
      </c>
      <c r="AT1134" s="145" t="s">
        <v>440</v>
      </c>
      <c r="AU1134" s="145" t="s">
        <v>90</v>
      </c>
      <c r="AY1134" s="18" t="s">
        <v>358</v>
      </c>
      <c r="BE1134" s="146">
        <f>IF(N1134="základní",J1134,0)</f>
        <v>0</v>
      </c>
      <c r="BF1134" s="146">
        <f>IF(N1134="snížená",J1134,0)</f>
        <v>0</v>
      </c>
      <c r="BG1134" s="146">
        <f>IF(N1134="zákl. přenesená",J1134,0)</f>
        <v>0</v>
      </c>
      <c r="BH1134" s="146">
        <f>IF(N1134="sníž. přenesená",J1134,0)</f>
        <v>0</v>
      </c>
      <c r="BI1134" s="146">
        <f>IF(N1134="nulová",J1134,0)</f>
        <v>0</v>
      </c>
      <c r="BJ1134" s="18" t="s">
        <v>90</v>
      </c>
      <c r="BK1134" s="146">
        <f>ROUND(I1134*H1134,2)</f>
        <v>0</v>
      </c>
      <c r="BL1134" s="18" t="s">
        <v>364</v>
      </c>
      <c r="BM1134" s="145" t="s">
        <v>1327</v>
      </c>
    </row>
    <row r="1135" spans="2:65" s="12" customFormat="1" ht="11.25">
      <c r="B1135" s="151"/>
      <c r="D1135" s="152" t="s">
        <v>368</v>
      </c>
      <c r="E1135" s="153" t="s">
        <v>19</v>
      </c>
      <c r="F1135" s="154" t="s">
        <v>1160</v>
      </c>
      <c r="H1135" s="153" t="s">
        <v>19</v>
      </c>
      <c r="I1135" s="155"/>
      <c r="L1135" s="151"/>
      <c r="M1135" s="156"/>
      <c r="T1135" s="157"/>
      <c r="AT1135" s="153" t="s">
        <v>368</v>
      </c>
      <c r="AU1135" s="153" t="s">
        <v>90</v>
      </c>
      <c r="AV1135" s="12" t="s">
        <v>84</v>
      </c>
      <c r="AW1135" s="12" t="s">
        <v>36</v>
      </c>
      <c r="AX1135" s="12" t="s">
        <v>77</v>
      </c>
      <c r="AY1135" s="153" t="s">
        <v>358</v>
      </c>
    </row>
    <row r="1136" spans="2:65" s="12" customFormat="1" ht="11.25">
      <c r="B1136" s="151"/>
      <c r="D1136" s="152" t="s">
        <v>368</v>
      </c>
      <c r="E1136" s="153" t="s">
        <v>19</v>
      </c>
      <c r="F1136" s="154" t="s">
        <v>1322</v>
      </c>
      <c r="H1136" s="153" t="s">
        <v>19</v>
      </c>
      <c r="I1136" s="155"/>
      <c r="L1136" s="151"/>
      <c r="M1136" s="156"/>
      <c r="T1136" s="157"/>
      <c r="AT1136" s="153" t="s">
        <v>368</v>
      </c>
      <c r="AU1136" s="153" t="s">
        <v>90</v>
      </c>
      <c r="AV1136" s="12" t="s">
        <v>84</v>
      </c>
      <c r="AW1136" s="12" t="s">
        <v>36</v>
      </c>
      <c r="AX1136" s="12" t="s">
        <v>77</v>
      </c>
      <c r="AY1136" s="153" t="s">
        <v>358</v>
      </c>
    </row>
    <row r="1137" spans="2:65" s="13" customFormat="1" ht="11.25">
      <c r="B1137" s="158"/>
      <c r="D1137" s="152" t="s">
        <v>368</v>
      </c>
      <c r="E1137" s="159" t="s">
        <v>19</v>
      </c>
      <c r="F1137" s="160" t="s">
        <v>1323</v>
      </c>
      <c r="H1137" s="161">
        <v>55</v>
      </c>
      <c r="I1137" s="162"/>
      <c r="L1137" s="158"/>
      <c r="M1137" s="163"/>
      <c r="T1137" s="164"/>
      <c r="AT1137" s="159" t="s">
        <v>368</v>
      </c>
      <c r="AU1137" s="159" t="s">
        <v>90</v>
      </c>
      <c r="AV1137" s="13" t="s">
        <v>90</v>
      </c>
      <c r="AW1137" s="13" t="s">
        <v>36</v>
      </c>
      <c r="AX1137" s="13" t="s">
        <v>77</v>
      </c>
      <c r="AY1137" s="159" t="s">
        <v>358</v>
      </c>
    </row>
    <row r="1138" spans="2:65" s="14" customFormat="1" ht="11.25">
      <c r="B1138" s="165"/>
      <c r="D1138" s="152" t="s">
        <v>368</v>
      </c>
      <c r="E1138" s="166" t="s">
        <v>19</v>
      </c>
      <c r="F1138" s="167" t="s">
        <v>371</v>
      </c>
      <c r="H1138" s="168">
        <v>55</v>
      </c>
      <c r="I1138" s="169"/>
      <c r="L1138" s="165"/>
      <c r="M1138" s="170"/>
      <c r="T1138" s="171"/>
      <c r="AT1138" s="166" t="s">
        <v>368</v>
      </c>
      <c r="AU1138" s="166" t="s">
        <v>90</v>
      </c>
      <c r="AV1138" s="14" t="s">
        <v>364</v>
      </c>
      <c r="AW1138" s="14" t="s">
        <v>36</v>
      </c>
      <c r="AX1138" s="14" t="s">
        <v>84</v>
      </c>
      <c r="AY1138" s="166" t="s">
        <v>358</v>
      </c>
    </row>
    <row r="1139" spans="2:65" s="1" customFormat="1" ht="33" customHeight="1">
      <c r="B1139" s="33"/>
      <c r="C1139" s="134" t="s">
        <v>1328</v>
      </c>
      <c r="D1139" s="134" t="s">
        <v>360</v>
      </c>
      <c r="E1139" s="135" t="s">
        <v>1329</v>
      </c>
      <c r="F1139" s="136" t="s">
        <v>1330</v>
      </c>
      <c r="G1139" s="137" t="s">
        <v>504</v>
      </c>
      <c r="H1139" s="138">
        <v>2</v>
      </c>
      <c r="I1139" s="139"/>
      <c r="J1139" s="140">
        <f>ROUND(I1139*H1139,2)</f>
        <v>0</v>
      </c>
      <c r="K1139" s="136" t="s">
        <v>19</v>
      </c>
      <c r="L1139" s="33"/>
      <c r="M1139" s="141" t="s">
        <v>19</v>
      </c>
      <c r="N1139" s="142" t="s">
        <v>49</v>
      </c>
      <c r="P1139" s="143">
        <f>O1139*H1139</f>
        <v>0</v>
      </c>
      <c r="Q1139" s="143">
        <v>2.3400000000000001E-3</v>
      </c>
      <c r="R1139" s="143">
        <f>Q1139*H1139</f>
        <v>4.6800000000000001E-3</v>
      </c>
      <c r="S1139" s="143">
        <v>0</v>
      </c>
      <c r="T1139" s="144">
        <f>S1139*H1139</f>
        <v>0</v>
      </c>
      <c r="AR1139" s="145" t="s">
        <v>364</v>
      </c>
      <c r="AT1139" s="145" t="s">
        <v>360</v>
      </c>
      <c r="AU1139" s="145" t="s">
        <v>90</v>
      </c>
      <c r="AY1139" s="18" t="s">
        <v>358</v>
      </c>
      <c r="BE1139" s="146">
        <f>IF(N1139="základní",J1139,0)</f>
        <v>0</v>
      </c>
      <c r="BF1139" s="146">
        <f>IF(N1139="snížená",J1139,0)</f>
        <v>0</v>
      </c>
      <c r="BG1139" s="146">
        <f>IF(N1139="zákl. přenesená",J1139,0)</f>
        <v>0</v>
      </c>
      <c r="BH1139" s="146">
        <f>IF(N1139="sníž. přenesená",J1139,0)</f>
        <v>0</v>
      </c>
      <c r="BI1139" s="146">
        <f>IF(N1139="nulová",J1139,0)</f>
        <v>0</v>
      </c>
      <c r="BJ1139" s="18" t="s">
        <v>90</v>
      </c>
      <c r="BK1139" s="146">
        <f>ROUND(I1139*H1139,2)</f>
        <v>0</v>
      </c>
      <c r="BL1139" s="18" t="s">
        <v>364</v>
      </c>
      <c r="BM1139" s="145" t="s">
        <v>1331</v>
      </c>
    </row>
    <row r="1140" spans="2:65" s="12" customFormat="1" ht="11.25">
      <c r="B1140" s="151"/>
      <c r="D1140" s="152" t="s">
        <v>368</v>
      </c>
      <c r="E1140" s="153" t="s">
        <v>19</v>
      </c>
      <c r="F1140" s="154" t="s">
        <v>1160</v>
      </c>
      <c r="H1140" s="153" t="s">
        <v>19</v>
      </c>
      <c r="I1140" s="155"/>
      <c r="L1140" s="151"/>
      <c r="M1140" s="156"/>
      <c r="T1140" s="157"/>
      <c r="AT1140" s="153" t="s">
        <v>368</v>
      </c>
      <c r="AU1140" s="153" t="s">
        <v>90</v>
      </c>
      <c r="AV1140" s="12" t="s">
        <v>84</v>
      </c>
      <c r="AW1140" s="12" t="s">
        <v>36</v>
      </c>
      <c r="AX1140" s="12" t="s">
        <v>77</v>
      </c>
      <c r="AY1140" s="153" t="s">
        <v>358</v>
      </c>
    </row>
    <row r="1141" spans="2:65" s="12" customFormat="1" ht="11.25">
      <c r="B1141" s="151"/>
      <c r="D1141" s="152" t="s">
        <v>368</v>
      </c>
      <c r="E1141" s="153" t="s">
        <v>19</v>
      </c>
      <c r="F1141" s="154" t="s">
        <v>460</v>
      </c>
      <c r="H1141" s="153" t="s">
        <v>19</v>
      </c>
      <c r="I1141" s="155"/>
      <c r="L1141" s="151"/>
      <c r="M1141" s="156"/>
      <c r="T1141" s="157"/>
      <c r="AT1141" s="153" t="s">
        <v>368</v>
      </c>
      <c r="AU1141" s="153" t="s">
        <v>90</v>
      </c>
      <c r="AV1141" s="12" t="s">
        <v>84</v>
      </c>
      <c r="AW1141" s="12" t="s">
        <v>36</v>
      </c>
      <c r="AX1141" s="12" t="s">
        <v>77</v>
      </c>
      <c r="AY1141" s="153" t="s">
        <v>358</v>
      </c>
    </row>
    <row r="1142" spans="2:65" s="13" customFormat="1" ht="11.25">
      <c r="B1142" s="158"/>
      <c r="D1142" s="152" t="s">
        <v>368</v>
      </c>
      <c r="E1142" s="159" t="s">
        <v>19</v>
      </c>
      <c r="F1142" s="160" t="s">
        <v>1332</v>
      </c>
      <c r="H1142" s="161">
        <v>2</v>
      </c>
      <c r="I1142" s="162"/>
      <c r="L1142" s="158"/>
      <c r="M1142" s="163"/>
      <c r="T1142" s="164"/>
      <c r="AT1142" s="159" t="s">
        <v>368</v>
      </c>
      <c r="AU1142" s="159" t="s">
        <v>90</v>
      </c>
      <c r="AV1142" s="13" t="s">
        <v>90</v>
      </c>
      <c r="AW1142" s="13" t="s">
        <v>36</v>
      </c>
      <c r="AX1142" s="13" t="s">
        <v>77</v>
      </c>
      <c r="AY1142" s="159" t="s">
        <v>358</v>
      </c>
    </row>
    <row r="1143" spans="2:65" s="14" customFormat="1" ht="11.25">
      <c r="B1143" s="165"/>
      <c r="D1143" s="152" t="s">
        <v>368</v>
      </c>
      <c r="E1143" s="166" t="s">
        <v>19</v>
      </c>
      <c r="F1143" s="167" t="s">
        <v>371</v>
      </c>
      <c r="H1143" s="168">
        <v>2</v>
      </c>
      <c r="I1143" s="169"/>
      <c r="L1143" s="165"/>
      <c r="M1143" s="170"/>
      <c r="T1143" s="171"/>
      <c r="AT1143" s="166" t="s">
        <v>368</v>
      </c>
      <c r="AU1143" s="166" t="s">
        <v>90</v>
      </c>
      <c r="AV1143" s="14" t="s">
        <v>364</v>
      </c>
      <c r="AW1143" s="14" t="s">
        <v>36</v>
      </c>
      <c r="AX1143" s="14" t="s">
        <v>84</v>
      </c>
      <c r="AY1143" s="166" t="s">
        <v>358</v>
      </c>
    </row>
    <row r="1144" spans="2:65" s="1" customFormat="1" ht="24.2" customHeight="1">
      <c r="B1144" s="33"/>
      <c r="C1144" s="134" t="s">
        <v>1333</v>
      </c>
      <c r="D1144" s="134" t="s">
        <v>360</v>
      </c>
      <c r="E1144" s="135" t="s">
        <v>1334</v>
      </c>
      <c r="F1144" s="136" t="s">
        <v>1335</v>
      </c>
      <c r="G1144" s="137" t="s">
        <v>504</v>
      </c>
      <c r="H1144" s="138">
        <v>4</v>
      </c>
      <c r="I1144" s="139"/>
      <c r="J1144" s="140">
        <f>ROUND(I1144*H1144,2)</f>
        <v>0</v>
      </c>
      <c r="K1144" s="136" t="s">
        <v>363</v>
      </c>
      <c r="L1144" s="33"/>
      <c r="M1144" s="141" t="s">
        <v>19</v>
      </c>
      <c r="N1144" s="142" t="s">
        <v>49</v>
      </c>
      <c r="P1144" s="143">
        <f>O1144*H1144</f>
        <v>0</v>
      </c>
      <c r="Q1144" s="143">
        <v>1.76E-4</v>
      </c>
      <c r="R1144" s="143">
        <f>Q1144*H1144</f>
        <v>7.0399999999999998E-4</v>
      </c>
      <c r="S1144" s="143">
        <v>0</v>
      </c>
      <c r="T1144" s="144">
        <f>S1144*H1144</f>
        <v>0</v>
      </c>
      <c r="AR1144" s="145" t="s">
        <v>364</v>
      </c>
      <c r="AT1144" s="145" t="s">
        <v>360</v>
      </c>
      <c r="AU1144" s="145" t="s">
        <v>90</v>
      </c>
      <c r="AY1144" s="18" t="s">
        <v>358</v>
      </c>
      <c r="BE1144" s="146">
        <f>IF(N1144="základní",J1144,0)</f>
        <v>0</v>
      </c>
      <c r="BF1144" s="146">
        <f>IF(N1144="snížená",J1144,0)</f>
        <v>0</v>
      </c>
      <c r="BG1144" s="146">
        <f>IF(N1144="zákl. přenesená",J1144,0)</f>
        <v>0</v>
      </c>
      <c r="BH1144" s="146">
        <f>IF(N1144="sníž. přenesená",J1144,0)</f>
        <v>0</v>
      </c>
      <c r="BI1144" s="146">
        <f>IF(N1144="nulová",J1144,0)</f>
        <v>0</v>
      </c>
      <c r="BJ1144" s="18" t="s">
        <v>90</v>
      </c>
      <c r="BK1144" s="146">
        <f>ROUND(I1144*H1144,2)</f>
        <v>0</v>
      </c>
      <c r="BL1144" s="18" t="s">
        <v>364</v>
      </c>
      <c r="BM1144" s="145" t="s">
        <v>1336</v>
      </c>
    </row>
    <row r="1145" spans="2:65" s="1" customFormat="1" ht="11.25">
      <c r="B1145" s="33"/>
      <c r="D1145" s="147" t="s">
        <v>366</v>
      </c>
      <c r="F1145" s="148" t="s">
        <v>1337</v>
      </c>
      <c r="I1145" s="149"/>
      <c r="L1145" s="33"/>
      <c r="M1145" s="150"/>
      <c r="T1145" s="54"/>
      <c r="AT1145" s="18" t="s">
        <v>366</v>
      </c>
      <c r="AU1145" s="18" t="s">
        <v>90</v>
      </c>
    </row>
    <row r="1146" spans="2:65" s="12" customFormat="1" ht="11.25">
      <c r="B1146" s="151"/>
      <c r="D1146" s="152" t="s">
        <v>368</v>
      </c>
      <c r="E1146" s="153" t="s">
        <v>19</v>
      </c>
      <c r="F1146" s="154" t="s">
        <v>1160</v>
      </c>
      <c r="H1146" s="153" t="s">
        <v>19</v>
      </c>
      <c r="I1146" s="155"/>
      <c r="L1146" s="151"/>
      <c r="M1146" s="156"/>
      <c r="T1146" s="157"/>
      <c r="AT1146" s="153" t="s">
        <v>368</v>
      </c>
      <c r="AU1146" s="153" t="s">
        <v>90</v>
      </c>
      <c r="AV1146" s="12" t="s">
        <v>84</v>
      </c>
      <c r="AW1146" s="12" t="s">
        <v>36</v>
      </c>
      <c r="AX1146" s="12" t="s">
        <v>77</v>
      </c>
      <c r="AY1146" s="153" t="s">
        <v>358</v>
      </c>
    </row>
    <row r="1147" spans="2:65" s="12" customFormat="1" ht="11.25">
      <c r="B1147" s="151"/>
      <c r="D1147" s="152" t="s">
        <v>368</v>
      </c>
      <c r="E1147" s="153" t="s">
        <v>19</v>
      </c>
      <c r="F1147" s="154" t="s">
        <v>460</v>
      </c>
      <c r="H1147" s="153" t="s">
        <v>19</v>
      </c>
      <c r="I1147" s="155"/>
      <c r="L1147" s="151"/>
      <c r="M1147" s="156"/>
      <c r="T1147" s="157"/>
      <c r="AT1147" s="153" t="s">
        <v>368</v>
      </c>
      <c r="AU1147" s="153" t="s">
        <v>90</v>
      </c>
      <c r="AV1147" s="12" t="s">
        <v>84</v>
      </c>
      <c r="AW1147" s="12" t="s">
        <v>36</v>
      </c>
      <c r="AX1147" s="12" t="s">
        <v>77</v>
      </c>
      <c r="AY1147" s="153" t="s">
        <v>358</v>
      </c>
    </row>
    <row r="1148" spans="2:65" s="13" customFormat="1" ht="11.25">
      <c r="B1148" s="158"/>
      <c r="D1148" s="152" t="s">
        <v>368</v>
      </c>
      <c r="E1148" s="159" t="s">
        <v>19</v>
      </c>
      <c r="F1148" s="160" t="s">
        <v>1338</v>
      </c>
      <c r="H1148" s="161">
        <v>4</v>
      </c>
      <c r="I1148" s="162"/>
      <c r="L1148" s="158"/>
      <c r="M1148" s="163"/>
      <c r="T1148" s="164"/>
      <c r="AT1148" s="159" t="s">
        <v>368</v>
      </c>
      <c r="AU1148" s="159" t="s">
        <v>90</v>
      </c>
      <c r="AV1148" s="13" t="s">
        <v>90</v>
      </c>
      <c r="AW1148" s="13" t="s">
        <v>36</v>
      </c>
      <c r="AX1148" s="13" t="s">
        <v>77</v>
      </c>
      <c r="AY1148" s="159" t="s">
        <v>358</v>
      </c>
    </row>
    <row r="1149" spans="2:65" s="14" customFormat="1" ht="11.25">
      <c r="B1149" s="165"/>
      <c r="D1149" s="152" t="s">
        <v>368</v>
      </c>
      <c r="E1149" s="166" t="s">
        <v>19</v>
      </c>
      <c r="F1149" s="167" t="s">
        <v>371</v>
      </c>
      <c r="H1149" s="168">
        <v>4</v>
      </c>
      <c r="I1149" s="169"/>
      <c r="L1149" s="165"/>
      <c r="M1149" s="170"/>
      <c r="T1149" s="171"/>
      <c r="AT1149" s="166" t="s">
        <v>368</v>
      </c>
      <c r="AU1149" s="166" t="s">
        <v>90</v>
      </c>
      <c r="AV1149" s="14" t="s">
        <v>364</v>
      </c>
      <c r="AW1149" s="14" t="s">
        <v>36</v>
      </c>
      <c r="AX1149" s="14" t="s">
        <v>84</v>
      </c>
      <c r="AY1149" s="166" t="s">
        <v>358</v>
      </c>
    </row>
    <row r="1150" spans="2:65" s="1" customFormat="1" ht="16.5" customHeight="1">
      <c r="B1150" s="33"/>
      <c r="C1150" s="179" t="s">
        <v>1339</v>
      </c>
      <c r="D1150" s="179" t="s">
        <v>440</v>
      </c>
      <c r="E1150" s="180" t="s">
        <v>1340</v>
      </c>
      <c r="F1150" s="181" t="s">
        <v>1341</v>
      </c>
      <c r="G1150" s="182" t="s">
        <v>504</v>
      </c>
      <c r="H1150" s="183">
        <v>4</v>
      </c>
      <c r="I1150" s="184"/>
      <c r="J1150" s="185">
        <f>ROUND(I1150*H1150,2)</f>
        <v>0</v>
      </c>
      <c r="K1150" s="181" t="s">
        <v>363</v>
      </c>
      <c r="L1150" s="186"/>
      <c r="M1150" s="187" t="s">
        <v>19</v>
      </c>
      <c r="N1150" s="188" t="s">
        <v>49</v>
      </c>
      <c r="P1150" s="143">
        <f>O1150*H1150</f>
        <v>0</v>
      </c>
      <c r="Q1150" s="143">
        <v>1.2E-2</v>
      </c>
      <c r="R1150" s="143">
        <f>Q1150*H1150</f>
        <v>4.8000000000000001E-2</v>
      </c>
      <c r="S1150" s="143">
        <v>0</v>
      </c>
      <c r="T1150" s="144">
        <f>S1150*H1150</f>
        <v>0</v>
      </c>
      <c r="AR1150" s="145" t="s">
        <v>406</v>
      </c>
      <c r="AT1150" s="145" t="s">
        <v>440</v>
      </c>
      <c r="AU1150" s="145" t="s">
        <v>90</v>
      </c>
      <c r="AY1150" s="18" t="s">
        <v>358</v>
      </c>
      <c r="BE1150" s="146">
        <f>IF(N1150="základní",J1150,0)</f>
        <v>0</v>
      </c>
      <c r="BF1150" s="146">
        <f>IF(N1150="snížená",J1150,0)</f>
        <v>0</v>
      </c>
      <c r="BG1150" s="146">
        <f>IF(N1150="zákl. přenesená",J1150,0)</f>
        <v>0</v>
      </c>
      <c r="BH1150" s="146">
        <f>IF(N1150="sníž. přenesená",J1150,0)</f>
        <v>0</v>
      </c>
      <c r="BI1150" s="146">
        <f>IF(N1150="nulová",J1150,0)</f>
        <v>0</v>
      </c>
      <c r="BJ1150" s="18" t="s">
        <v>90</v>
      </c>
      <c r="BK1150" s="146">
        <f>ROUND(I1150*H1150,2)</f>
        <v>0</v>
      </c>
      <c r="BL1150" s="18" t="s">
        <v>364</v>
      </c>
      <c r="BM1150" s="145" t="s">
        <v>1342</v>
      </c>
    </row>
    <row r="1151" spans="2:65" s="1" customFormat="1" ht="24.2" customHeight="1">
      <c r="B1151" s="33"/>
      <c r="C1151" s="134" t="s">
        <v>1343</v>
      </c>
      <c r="D1151" s="134" t="s">
        <v>360</v>
      </c>
      <c r="E1151" s="135" t="s">
        <v>1344</v>
      </c>
      <c r="F1151" s="136" t="s">
        <v>1345</v>
      </c>
      <c r="G1151" s="137" t="s">
        <v>504</v>
      </c>
      <c r="H1151" s="138">
        <v>4</v>
      </c>
      <c r="I1151" s="139"/>
      <c r="J1151" s="140">
        <f>ROUND(I1151*H1151,2)</f>
        <v>0</v>
      </c>
      <c r="K1151" s="136" t="s">
        <v>363</v>
      </c>
      <c r="L1151" s="33"/>
      <c r="M1151" s="141" t="s">
        <v>19</v>
      </c>
      <c r="N1151" s="142" t="s">
        <v>49</v>
      </c>
      <c r="P1151" s="143">
        <f>O1151*H1151</f>
        <v>0</v>
      </c>
      <c r="Q1151" s="143">
        <v>1.76E-4</v>
      </c>
      <c r="R1151" s="143">
        <f>Q1151*H1151</f>
        <v>7.0399999999999998E-4</v>
      </c>
      <c r="S1151" s="143">
        <v>0</v>
      </c>
      <c r="T1151" s="144">
        <f>S1151*H1151</f>
        <v>0</v>
      </c>
      <c r="AR1151" s="145" t="s">
        <v>364</v>
      </c>
      <c r="AT1151" s="145" t="s">
        <v>360</v>
      </c>
      <c r="AU1151" s="145" t="s">
        <v>90</v>
      </c>
      <c r="AY1151" s="18" t="s">
        <v>358</v>
      </c>
      <c r="BE1151" s="146">
        <f>IF(N1151="základní",J1151,0)</f>
        <v>0</v>
      </c>
      <c r="BF1151" s="146">
        <f>IF(N1151="snížená",J1151,0)</f>
        <v>0</v>
      </c>
      <c r="BG1151" s="146">
        <f>IF(N1151="zákl. přenesená",J1151,0)</f>
        <v>0</v>
      </c>
      <c r="BH1151" s="146">
        <f>IF(N1151="sníž. přenesená",J1151,0)</f>
        <v>0</v>
      </c>
      <c r="BI1151" s="146">
        <f>IF(N1151="nulová",J1151,0)</f>
        <v>0</v>
      </c>
      <c r="BJ1151" s="18" t="s">
        <v>90</v>
      </c>
      <c r="BK1151" s="146">
        <f>ROUND(I1151*H1151,2)</f>
        <v>0</v>
      </c>
      <c r="BL1151" s="18" t="s">
        <v>364</v>
      </c>
      <c r="BM1151" s="145" t="s">
        <v>1346</v>
      </c>
    </row>
    <row r="1152" spans="2:65" s="1" customFormat="1" ht="11.25">
      <c r="B1152" s="33"/>
      <c r="D1152" s="147" t="s">
        <v>366</v>
      </c>
      <c r="F1152" s="148" t="s">
        <v>1347</v>
      </c>
      <c r="I1152" s="149"/>
      <c r="L1152" s="33"/>
      <c r="M1152" s="150"/>
      <c r="T1152" s="54"/>
      <c r="AT1152" s="18" t="s">
        <v>366</v>
      </c>
      <c r="AU1152" s="18" t="s">
        <v>90</v>
      </c>
    </row>
    <row r="1153" spans="2:65" s="12" customFormat="1" ht="11.25">
      <c r="B1153" s="151"/>
      <c r="D1153" s="152" t="s">
        <v>368</v>
      </c>
      <c r="E1153" s="153" t="s">
        <v>19</v>
      </c>
      <c r="F1153" s="154" t="s">
        <v>1160</v>
      </c>
      <c r="H1153" s="153" t="s">
        <v>19</v>
      </c>
      <c r="I1153" s="155"/>
      <c r="L1153" s="151"/>
      <c r="M1153" s="156"/>
      <c r="T1153" s="157"/>
      <c r="AT1153" s="153" t="s">
        <v>368</v>
      </c>
      <c r="AU1153" s="153" t="s">
        <v>90</v>
      </c>
      <c r="AV1153" s="12" t="s">
        <v>84</v>
      </c>
      <c r="AW1153" s="12" t="s">
        <v>36</v>
      </c>
      <c r="AX1153" s="12" t="s">
        <v>77</v>
      </c>
      <c r="AY1153" s="153" t="s">
        <v>358</v>
      </c>
    </row>
    <row r="1154" spans="2:65" s="12" customFormat="1" ht="11.25">
      <c r="B1154" s="151"/>
      <c r="D1154" s="152" t="s">
        <v>368</v>
      </c>
      <c r="E1154" s="153" t="s">
        <v>19</v>
      </c>
      <c r="F1154" s="154" t="s">
        <v>460</v>
      </c>
      <c r="H1154" s="153" t="s">
        <v>19</v>
      </c>
      <c r="I1154" s="155"/>
      <c r="L1154" s="151"/>
      <c r="M1154" s="156"/>
      <c r="T1154" s="157"/>
      <c r="AT1154" s="153" t="s">
        <v>368</v>
      </c>
      <c r="AU1154" s="153" t="s">
        <v>90</v>
      </c>
      <c r="AV1154" s="12" t="s">
        <v>84</v>
      </c>
      <c r="AW1154" s="12" t="s">
        <v>36</v>
      </c>
      <c r="AX1154" s="12" t="s">
        <v>77</v>
      </c>
      <c r="AY1154" s="153" t="s">
        <v>358</v>
      </c>
    </row>
    <row r="1155" spans="2:65" s="13" customFormat="1" ht="11.25">
      <c r="B1155" s="158"/>
      <c r="D1155" s="152" t="s">
        <v>368</v>
      </c>
      <c r="E1155" s="159" t="s">
        <v>19</v>
      </c>
      <c r="F1155" s="160" t="s">
        <v>1338</v>
      </c>
      <c r="H1155" s="161">
        <v>4</v>
      </c>
      <c r="I1155" s="162"/>
      <c r="L1155" s="158"/>
      <c r="M1155" s="163"/>
      <c r="T1155" s="164"/>
      <c r="AT1155" s="159" t="s">
        <v>368</v>
      </c>
      <c r="AU1155" s="159" t="s">
        <v>90</v>
      </c>
      <c r="AV1155" s="13" t="s">
        <v>90</v>
      </c>
      <c r="AW1155" s="13" t="s">
        <v>36</v>
      </c>
      <c r="AX1155" s="13" t="s">
        <v>77</v>
      </c>
      <c r="AY1155" s="159" t="s">
        <v>358</v>
      </c>
    </row>
    <row r="1156" spans="2:65" s="14" customFormat="1" ht="11.25">
      <c r="B1156" s="165"/>
      <c r="D1156" s="152" t="s">
        <v>368</v>
      </c>
      <c r="E1156" s="166" t="s">
        <v>19</v>
      </c>
      <c r="F1156" s="167" t="s">
        <v>371</v>
      </c>
      <c r="H1156" s="168">
        <v>4</v>
      </c>
      <c r="I1156" s="169"/>
      <c r="L1156" s="165"/>
      <c r="M1156" s="170"/>
      <c r="T1156" s="171"/>
      <c r="AT1156" s="166" t="s">
        <v>368</v>
      </c>
      <c r="AU1156" s="166" t="s">
        <v>90</v>
      </c>
      <c r="AV1156" s="14" t="s">
        <v>364</v>
      </c>
      <c r="AW1156" s="14" t="s">
        <v>36</v>
      </c>
      <c r="AX1156" s="14" t="s">
        <v>84</v>
      </c>
      <c r="AY1156" s="166" t="s">
        <v>358</v>
      </c>
    </row>
    <row r="1157" spans="2:65" s="1" customFormat="1" ht="16.5" customHeight="1">
      <c r="B1157" s="33"/>
      <c r="C1157" s="179" t="s">
        <v>1348</v>
      </c>
      <c r="D1157" s="179" t="s">
        <v>440</v>
      </c>
      <c r="E1157" s="180" t="s">
        <v>1349</v>
      </c>
      <c r="F1157" s="181" t="s">
        <v>1350</v>
      </c>
      <c r="G1157" s="182" t="s">
        <v>504</v>
      </c>
      <c r="H1157" s="183">
        <v>4</v>
      </c>
      <c r="I1157" s="184"/>
      <c r="J1157" s="185">
        <f>ROUND(I1157*H1157,2)</f>
        <v>0</v>
      </c>
      <c r="K1157" s="181" t="s">
        <v>363</v>
      </c>
      <c r="L1157" s="186"/>
      <c r="M1157" s="187" t="s">
        <v>19</v>
      </c>
      <c r="N1157" s="188" t="s">
        <v>49</v>
      </c>
      <c r="P1157" s="143">
        <f>O1157*H1157</f>
        <v>0</v>
      </c>
      <c r="Q1157" s="143">
        <v>5.0000000000000001E-3</v>
      </c>
      <c r="R1157" s="143">
        <f>Q1157*H1157</f>
        <v>0.02</v>
      </c>
      <c r="S1157" s="143">
        <v>0</v>
      </c>
      <c r="T1157" s="144">
        <f>S1157*H1157</f>
        <v>0</v>
      </c>
      <c r="AR1157" s="145" t="s">
        <v>406</v>
      </c>
      <c r="AT1157" s="145" t="s">
        <v>440</v>
      </c>
      <c r="AU1157" s="145" t="s">
        <v>90</v>
      </c>
      <c r="AY1157" s="18" t="s">
        <v>358</v>
      </c>
      <c r="BE1157" s="146">
        <f>IF(N1157="základní",J1157,0)</f>
        <v>0</v>
      </c>
      <c r="BF1157" s="146">
        <f>IF(N1157="snížená",J1157,0)</f>
        <v>0</v>
      </c>
      <c r="BG1157" s="146">
        <f>IF(N1157="zákl. přenesená",J1157,0)</f>
        <v>0</v>
      </c>
      <c r="BH1157" s="146">
        <f>IF(N1157="sníž. přenesená",J1157,0)</f>
        <v>0</v>
      </c>
      <c r="BI1157" s="146">
        <f>IF(N1157="nulová",J1157,0)</f>
        <v>0</v>
      </c>
      <c r="BJ1157" s="18" t="s">
        <v>90</v>
      </c>
      <c r="BK1157" s="146">
        <f>ROUND(I1157*H1157,2)</f>
        <v>0</v>
      </c>
      <c r="BL1157" s="18" t="s">
        <v>364</v>
      </c>
      <c r="BM1157" s="145" t="s">
        <v>1351</v>
      </c>
    </row>
    <row r="1158" spans="2:65" s="12" customFormat="1" ht="11.25">
      <c r="B1158" s="151"/>
      <c r="D1158" s="152" t="s">
        <v>368</v>
      </c>
      <c r="E1158" s="153" t="s">
        <v>19</v>
      </c>
      <c r="F1158" s="154" t="s">
        <v>1160</v>
      </c>
      <c r="H1158" s="153" t="s">
        <v>19</v>
      </c>
      <c r="I1158" s="155"/>
      <c r="L1158" s="151"/>
      <c r="M1158" s="156"/>
      <c r="T1158" s="157"/>
      <c r="AT1158" s="153" t="s">
        <v>368</v>
      </c>
      <c r="AU1158" s="153" t="s">
        <v>90</v>
      </c>
      <c r="AV1158" s="12" t="s">
        <v>84</v>
      </c>
      <c r="AW1158" s="12" t="s">
        <v>36</v>
      </c>
      <c r="AX1158" s="12" t="s">
        <v>77</v>
      </c>
      <c r="AY1158" s="153" t="s">
        <v>358</v>
      </c>
    </row>
    <row r="1159" spans="2:65" s="12" customFormat="1" ht="11.25">
      <c r="B1159" s="151"/>
      <c r="D1159" s="152" t="s">
        <v>368</v>
      </c>
      <c r="E1159" s="153" t="s">
        <v>19</v>
      </c>
      <c r="F1159" s="154" t="s">
        <v>460</v>
      </c>
      <c r="H1159" s="153" t="s">
        <v>19</v>
      </c>
      <c r="I1159" s="155"/>
      <c r="L1159" s="151"/>
      <c r="M1159" s="156"/>
      <c r="T1159" s="157"/>
      <c r="AT1159" s="153" t="s">
        <v>368</v>
      </c>
      <c r="AU1159" s="153" t="s">
        <v>90</v>
      </c>
      <c r="AV1159" s="12" t="s">
        <v>84</v>
      </c>
      <c r="AW1159" s="12" t="s">
        <v>36</v>
      </c>
      <c r="AX1159" s="12" t="s">
        <v>77</v>
      </c>
      <c r="AY1159" s="153" t="s">
        <v>358</v>
      </c>
    </row>
    <row r="1160" spans="2:65" s="13" customFormat="1" ht="11.25">
      <c r="B1160" s="158"/>
      <c r="D1160" s="152" t="s">
        <v>368</v>
      </c>
      <c r="E1160" s="159" t="s">
        <v>19</v>
      </c>
      <c r="F1160" s="160" t="s">
        <v>1338</v>
      </c>
      <c r="H1160" s="161">
        <v>4</v>
      </c>
      <c r="I1160" s="162"/>
      <c r="L1160" s="158"/>
      <c r="M1160" s="163"/>
      <c r="T1160" s="164"/>
      <c r="AT1160" s="159" t="s">
        <v>368</v>
      </c>
      <c r="AU1160" s="159" t="s">
        <v>90</v>
      </c>
      <c r="AV1160" s="13" t="s">
        <v>90</v>
      </c>
      <c r="AW1160" s="13" t="s">
        <v>36</v>
      </c>
      <c r="AX1160" s="13" t="s">
        <v>77</v>
      </c>
      <c r="AY1160" s="159" t="s">
        <v>358</v>
      </c>
    </row>
    <row r="1161" spans="2:65" s="14" customFormat="1" ht="11.25">
      <c r="B1161" s="165"/>
      <c r="D1161" s="152" t="s">
        <v>368</v>
      </c>
      <c r="E1161" s="166" t="s">
        <v>19</v>
      </c>
      <c r="F1161" s="167" t="s">
        <v>371</v>
      </c>
      <c r="H1161" s="168">
        <v>4</v>
      </c>
      <c r="I1161" s="169"/>
      <c r="L1161" s="165"/>
      <c r="M1161" s="170"/>
      <c r="T1161" s="171"/>
      <c r="AT1161" s="166" t="s">
        <v>368</v>
      </c>
      <c r="AU1161" s="166" t="s">
        <v>90</v>
      </c>
      <c r="AV1161" s="14" t="s">
        <v>364</v>
      </c>
      <c r="AW1161" s="14" t="s">
        <v>36</v>
      </c>
      <c r="AX1161" s="14" t="s">
        <v>84</v>
      </c>
      <c r="AY1161" s="166" t="s">
        <v>358</v>
      </c>
    </row>
    <row r="1162" spans="2:65" s="1" customFormat="1" ht="55.5" customHeight="1">
      <c r="B1162" s="33"/>
      <c r="C1162" s="134" t="s">
        <v>1352</v>
      </c>
      <c r="D1162" s="134" t="s">
        <v>360</v>
      </c>
      <c r="E1162" s="135" t="s">
        <v>1353</v>
      </c>
      <c r="F1162" s="136" t="s">
        <v>1354</v>
      </c>
      <c r="G1162" s="137" t="s">
        <v>504</v>
      </c>
      <c r="H1162" s="138">
        <v>102</v>
      </c>
      <c r="I1162" s="139"/>
      <c r="J1162" s="140">
        <f>ROUND(I1162*H1162,2)</f>
        <v>0</v>
      </c>
      <c r="K1162" s="136" t="s">
        <v>363</v>
      </c>
      <c r="L1162" s="33"/>
      <c r="M1162" s="141" t="s">
        <v>19</v>
      </c>
      <c r="N1162" s="142" t="s">
        <v>49</v>
      </c>
      <c r="P1162" s="143">
        <f>O1162*H1162</f>
        <v>0</v>
      </c>
      <c r="Q1162" s="143">
        <v>0</v>
      </c>
      <c r="R1162" s="143">
        <f>Q1162*H1162</f>
        <v>0</v>
      </c>
      <c r="S1162" s="143">
        <v>0.13800000000000001</v>
      </c>
      <c r="T1162" s="144">
        <f>S1162*H1162</f>
        <v>14.076000000000001</v>
      </c>
      <c r="AR1162" s="145" t="s">
        <v>364</v>
      </c>
      <c r="AT1162" s="145" t="s">
        <v>360</v>
      </c>
      <c r="AU1162" s="145" t="s">
        <v>90</v>
      </c>
      <c r="AY1162" s="18" t="s">
        <v>358</v>
      </c>
      <c r="BE1162" s="146">
        <f>IF(N1162="základní",J1162,0)</f>
        <v>0</v>
      </c>
      <c r="BF1162" s="146">
        <f>IF(N1162="snížená",J1162,0)</f>
        <v>0</v>
      </c>
      <c r="BG1162" s="146">
        <f>IF(N1162="zákl. přenesená",J1162,0)</f>
        <v>0</v>
      </c>
      <c r="BH1162" s="146">
        <f>IF(N1162="sníž. přenesená",J1162,0)</f>
        <v>0</v>
      </c>
      <c r="BI1162" s="146">
        <f>IF(N1162="nulová",J1162,0)</f>
        <v>0</v>
      </c>
      <c r="BJ1162" s="18" t="s">
        <v>90</v>
      </c>
      <c r="BK1162" s="146">
        <f>ROUND(I1162*H1162,2)</f>
        <v>0</v>
      </c>
      <c r="BL1162" s="18" t="s">
        <v>364</v>
      </c>
      <c r="BM1162" s="145" t="s">
        <v>1355</v>
      </c>
    </row>
    <row r="1163" spans="2:65" s="1" customFormat="1" ht="11.25">
      <c r="B1163" s="33"/>
      <c r="D1163" s="147" t="s">
        <v>366</v>
      </c>
      <c r="F1163" s="148" t="s">
        <v>1356</v>
      </c>
      <c r="I1163" s="149"/>
      <c r="L1163" s="33"/>
      <c r="M1163" s="150"/>
      <c r="T1163" s="54"/>
      <c r="AT1163" s="18" t="s">
        <v>366</v>
      </c>
      <c r="AU1163" s="18" t="s">
        <v>90</v>
      </c>
    </row>
    <row r="1164" spans="2:65" s="12" customFormat="1" ht="11.25">
      <c r="B1164" s="151"/>
      <c r="D1164" s="152" t="s">
        <v>368</v>
      </c>
      <c r="E1164" s="153" t="s">
        <v>19</v>
      </c>
      <c r="F1164" s="154" t="s">
        <v>1357</v>
      </c>
      <c r="H1164" s="153" t="s">
        <v>19</v>
      </c>
      <c r="I1164" s="155"/>
      <c r="L1164" s="151"/>
      <c r="M1164" s="156"/>
      <c r="T1164" s="157"/>
      <c r="AT1164" s="153" t="s">
        <v>368</v>
      </c>
      <c r="AU1164" s="153" t="s">
        <v>90</v>
      </c>
      <c r="AV1164" s="12" t="s">
        <v>84</v>
      </c>
      <c r="AW1164" s="12" t="s">
        <v>36</v>
      </c>
      <c r="AX1164" s="12" t="s">
        <v>77</v>
      </c>
      <c r="AY1164" s="153" t="s">
        <v>358</v>
      </c>
    </row>
    <row r="1165" spans="2:65" s="13" customFormat="1" ht="11.25">
      <c r="B1165" s="158"/>
      <c r="D1165" s="152" t="s">
        <v>368</v>
      </c>
      <c r="E1165" s="159" t="s">
        <v>19</v>
      </c>
      <c r="F1165" s="160" t="s">
        <v>1358</v>
      </c>
      <c r="H1165" s="161">
        <v>34</v>
      </c>
      <c r="I1165" s="162"/>
      <c r="L1165" s="158"/>
      <c r="M1165" s="163"/>
      <c r="T1165" s="164"/>
      <c r="AT1165" s="159" t="s">
        <v>368</v>
      </c>
      <c r="AU1165" s="159" t="s">
        <v>90</v>
      </c>
      <c r="AV1165" s="13" t="s">
        <v>90</v>
      </c>
      <c r="AW1165" s="13" t="s">
        <v>36</v>
      </c>
      <c r="AX1165" s="13" t="s">
        <v>77</v>
      </c>
      <c r="AY1165" s="159" t="s">
        <v>358</v>
      </c>
    </row>
    <row r="1166" spans="2:65" s="12" customFormat="1" ht="11.25">
      <c r="B1166" s="151"/>
      <c r="D1166" s="152" t="s">
        <v>368</v>
      </c>
      <c r="E1166" s="153" t="s">
        <v>19</v>
      </c>
      <c r="F1166" s="154" t="s">
        <v>1359</v>
      </c>
      <c r="H1166" s="153" t="s">
        <v>19</v>
      </c>
      <c r="I1166" s="155"/>
      <c r="L1166" s="151"/>
      <c r="M1166" s="156"/>
      <c r="T1166" s="157"/>
      <c r="AT1166" s="153" t="s">
        <v>368</v>
      </c>
      <c r="AU1166" s="153" t="s">
        <v>90</v>
      </c>
      <c r="AV1166" s="12" t="s">
        <v>84</v>
      </c>
      <c r="AW1166" s="12" t="s">
        <v>36</v>
      </c>
      <c r="AX1166" s="12" t="s">
        <v>77</v>
      </c>
      <c r="AY1166" s="153" t="s">
        <v>358</v>
      </c>
    </row>
    <row r="1167" spans="2:65" s="13" customFormat="1" ht="11.25">
      <c r="B1167" s="158"/>
      <c r="D1167" s="152" t="s">
        <v>368</v>
      </c>
      <c r="E1167" s="159" t="s">
        <v>19</v>
      </c>
      <c r="F1167" s="160" t="s">
        <v>1360</v>
      </c>
      <c r="H1167" s="161">
        <v>34</v>
      </c>
      <c r="I1167" s="162"/>
      <c r="L1167" s="158"/>
      <c r="M1167" s="163"/>
      <c r="T1167" s="164"/>
      <c r="AT1167" s="159" t="s">
        <v>368</v>
      </c>
      <c r="AU1167" s="159" t="s">
        <v>90</v>
      </c>
      <c r="AV1167" s="13" t="s">
        <v>90</v>
      </c>
      <c r="AW1167" s="13" t="s">
        <v>36</v>
      </c>
      <c r="AX1167" s="13" t="s">
        <v>77</v>
      </c>
      <c r="AY1167" s="159" t="s">
        <v>358</v>
      </c>
    </row>
    <row r="1168" spans="2:65" s="12" customFormat="1" ht="11.25">
      <c r="B1168" s="151"/>
      <c r="D1168" s="152" t="s">
        <v>368</v>
      </c>
      <c r="E1168" s="153" t="s">
        <v>19</v>
      </c>
      <c r="F1168" s="154" t="s">
        <v>1361</v>
      </c>
      <c r="H1168" s="153" t="s">
        <v>19</v>
      </c>
      <c r="I1168" s="155"/>
      <c r="L1168" s="151"/>
      <c r="M1168" s="156"/>
      <c r="T1168" s="157"/>
      <c r="AT1168" s="153" t="s">
        <v>368</v>
      </c>
      <c r="AU1168" s="153" t="s">
        <v>90</v>
      </c>
      <c r="AV1168" s="12" t="s">
        <v>84</v>
      </c>
      <c r="AW1168" s="12" t="s">
        <v>36</v>
      </c>
      <c r="AX1168" s="12" t="s">
        <v>77</v>
      </c>
      <c r="AY1168" s="153" t="s">
        <v>358</v>
      </c>
    </row>
    <row r="1169" spans="2:65" s="13" customFormat="1" ht="11.25">
      <c r="B1169" s="158"/>
      <c r="D1169" s="152" t="s">
        <v>368</v>
      </c>
      <c r="E1169" s="159" t="s">
        <v>19</v>
      </c>
      <c r="F1169" s="160" t="s">
        <v>1360</v>
      </c>
      <c r="H1169" s="161">
        <v>34</v>
      </c>
      <c r="I1169" s="162"/>
      <c r="L1169" s="158"/>
      <c r="M1169" s="163"/>
      <c r="T1169" s="164"/>
      <c r="AT1169" s="159" t="s">
        <v>368</v>
      </c>
      <c r="AU1169" s="159" t="s">
        <v>90</v>
      </c>
      <c r="AV1169" s="13" t="s">
        <v>90</v>
      </c>
      <c r="AW1169" s="13" t="s">
        <v>36</v>
      </c>
      <c r="AX1169" s="13" t="s">
        <v>77</v>
      </c>
      <c r="AY1169" s="159" t="s">
        <v>358</v>
      </c>
    </row>
    <row r="1170" spans="2:65" s="14" customFormat="1" ht="11.25">
      <c r="B1170" s="165"/>
      <c r="D1170" s="152" t="s">
        <v>368</v>
      </c>
      <c r="E1170" s="166" t="s">
        <v>19</v>
      </c>
      <c r="F1170" s="167" t="s">
        <v>371</v>
      </c>
      <c r="H1170" s="168">
        <v>102</v>
      </c>
      <c r="I1170" s="169"/>
      <c r="L1170" s="165"/>
      <c r="M1170" s="170"/>
      <c r="T1170" s="171"/>
      <c r="AT1170" s="166" t="s">
        <v>368</v>
      </c>
      <c r="AU1170" s="166" t="s">
        <v>90</v>
      </c>
      <c r="AV1170" s="14" t="s">
        <v>364</v>
      </c>
      <c r="AW1170" s="14" t="s">
        <v>36</v>
      </c>
      <c r="AX1170" s="14" t="s">
        <v>84</v>
      </c>
      <c r="AY1170" s="166" t="s">
        <v>358</v>
      </c>
    </row>
    <row r="1171" spans="2:65" s="1" customFormat="1" ht="37.9" customHeight="1">
      <c r="B1171" s="33"/>
      <c r="C1171" s="134" t="s">
        <v>1362</v>
      </c>
      <c r="D1171" s="134" t="s">
        <v>360</v>
      </c>
      <c r="E1171" s="135" t="s">
        <v>1363</v>
      </c>
      <c r="F1171" s="136" t="s">
        <v>1364</v>
      </c>
      <c r="G1171" s="137" t="s">
        <v>209</v>
      </c>
      <c r="H1171" s="138">
        <v>0.6</v>
      </c>
      <c r="I1171" s="139"/>
      <c r="J1171" s="140">
        <f>ROUND(I1171*H1171,2)</f>
        <v>0</v>
      </c>
      <c r="K1171" s="136" t="s">
        <v>363</v>
      </c>
      <c r="L1171" s="33"/>
      <c r="M1171" s="141" t="s">
        <v>19</v>
      </c>
      <c r="N1171" s="142" t="s">
        <v>49</v>
      </c>
      <c r="P1171" s="143">
        <f>O1171*H1171</f>
        <v>0</v>
      </c>
      <c r="Q1171" s="143">
        <v>0</v>
      </c>
      <c r="R1171" s="143">
        <f>Q1171*H1171</f>
        <v>0</v>
      </c>
      <c r="S1171" s="143">
        <v>1.8</v>
      </c>
      <c r="T1171" s="144">
        <f>S1171*H1171</f>
        <v>1.08</v>
      </c>
      <c r="AR1171" s="145" t="s">
        <v>364</v>
      </c>
      <c r="AT1171" s="145" t="s">
        <v>360</v>
      </c>
      <c r="AU1171" s="145" t="s">
        <v>90</v>
      </c>
      <c r="AY1171" s="18" t="s">
        <v>358</v>
      </c>
      <c r="BE1171" s="146">
        <f>IF(N1171="základní",J1171,0)</f>
        <v>0</v>
      </c>
      <c r="BF1171" s="146">
        <f>IF(N1171="snížená",J1171,0)</f>
        <v>0</v>
      </c>
      <c r="BG1171" s="146">
        <f>IF(N1171="zákl. přenesená",J1171,0)</f>
        <v>0</v>
      </c>
      <c r="BH1171" s="146">
        <f>IF(N1171="sníž. přenesená",J1171,0)</f>
        <v>0</v>
      </c>
      <c r="BI1171" s="146">
        <f>IF(N1171="nulová",J1171,0)</f>
        <v>0</v>
      </c>
      <c r="BJ1171" s="18" t="s">
        <v>90</v>
      </c>
      <c r="BK1171" s="146">
        <f>ROUND(I1171*H1171,2)</f>
        <v>0</v>
      </c>
      <c r="BL1171" s="18" t="s">
        <v>364</v>
      </c>
      <c r="BM1171" s="145" t="s">
        <v>1365</v>
      </c>
    </row>
    <row r="1172" spans="2:65" s="1" customFormat="1" ht="11.25">
      <c r="B1172" s="33"/>
      <c r="D1172" s="147" t="s">
        <v>366</v>
      </c>
      <c r="F1172" s="148" t="s">
        <v>1366</v>
      </c>
      <c r="I1172" s="149"/>
      <c r="L1172" s="33"/>
      <c r="M1172" s="150"/>
      <c r="T1172" s="54"/>
      <c r="AT1172" s="18" t="s">
        <v>366</v>
      </c>
      <c r="AU1172" s="18" t="s">
        <v>90</v>
      </c>
    </row>
    <row r="1173" spans="2:65" s="12" customFormat="1" ht="11.25">
      <c r="B1173" s="151"/>
      <c r="D1173" s="152" t="s">
        <v>368</v>
      </c>
      <c r="E1173" s="153" t="s">
        <v>19</v>
      </c>
      <c r="F1173" s="154" t="s">
        <v>610</v>
      </c>
      <c r="H1173" s="153" t="s">
        <v>19</v>
      </c>
      <c r="I1173" s="155"/>
      <c r="L1173" s="151"/>
      <c r="M1173" s="156"/>
      <c r="T1173" s="157"/>
      <c r="AT1173" s="153" t="s">
        <v>368</v>
      </c>
      <c r="AU1173" s="153" t="s">
        <v>90</v>
      </c>
      <c r="AV1173" s="12" t="s">
        <v>84</v>
      </c>
      <c r="AW1173" s="12" t="s">
        <v>36</v>
      </c>
      <c r="AX1173" s="12" t="s">
        <v>77</v>
      </c>
      <c r="AY1173" s="153" t="s">
        <v>358</v>
      </c>
    </row>
    <row r="1174" spans="2:65" s="13" customFormat="1" ht="11.25">
      <c r="B1174" s="158"/>
      <c r="D1174" s="152" t="s">
        <v>368</v>
      </c>
      <c r="E1174" s="159" t="s">
        <v>19</v>
      </c>
      <c r="F1174" s="160" t="s">
        <v>1367</v>
      </c>
      <c r="H1174" s="161">
        <v>0.182</v>
      </c>
      <c r="I1174" s="162"/>
      <c r="L1174" s="158"/>
      <c r="M1174" s="163"/>
      <c r="T1174" s="164"/>
      <c r="AT1174" s="159" t="s">
        <v>368</v>
      </c>
      <c r="AU1174" s="159" t="s">
        <v>90</v>
      </c>
      <c r="AV1174" s="13" t="s">
        <v>90</v>
      </c>
      <c r="AW1174" s="13" t="s">
        <v>36</v>
      </c>
      <c r="AX1174" s="13" t="s">
        <v>77</v>
      </c>
      <c r="AY1174" s="159" t="s">
        <v>358</v>
      </c>
    </row>
    <row r="1175" spans="2:65" s="12" customFormat="1" ht="11.25">
      <c r="B1175" s="151"/>
      <c r="D1175" s="152" t="s">
        <v>368</v>
      </c>
      <c r="E1175" s="153" t="s">
        <v>19</v>
      </c>
      <c r="F1175" s="154" t="s">
        <v>618</v>
      </c>
      <c r="H1175" s="153" t="s">
        <v>19</v>
      </c>
      <c r="I1175" s="155"/>
      <c r="L1175" s="151"/>
      <c r="M1175" s="156"/>
      <c r="T1175" s="157"/>
      <c r="AT1175" s="153" t="s">
        <v>368</v>
      </c>
      <c r="AU1175" s="153" t="s">
        <v>90</v>
      </c>
      <c r="AV1175" s="12" t="s">
        <v>84</v>
      </c>
      <c r="AW1175" s="12" t="s">
        <v>36</v>
      </c>
      <c r="AX1175" s="12" t="s">
        <v>77</v>
      </c>
      <c r="AY1175" s="153" t="s">
        <v>358</v>
      </c>
    </row>
    <row r="1176" spans="2:65" s="13" customFormat="1" ht="11.25">
      <c r="B1176" s="158"/>
      <c r="D1176" s="152" t="s">
        <v>368</v>
      </c>
      <c r="E1176" s="159" t="s">
        <v>19</v>
      </c>
      <c r="F1176" s="160" t="s">
        <v>1368</v>
      </c>
      <c r="H1176" s="161">
        <v>0.23599999999999999</v>
      </c>
      <c r="I1176" s="162"/>
      <c r="L1176" s="158"/>
      <c r="M1176" s="163"/>
      <c r="T1176" s="164"/>
      <c r="AT1176" s="159" t="s">
        <v>368</v>
      </c>
      <c r="AU1176" s="159" t="s">
        <v>90</v>
      </c>
      <c r="AV1176" s="13" t="s">
        <v>90</v>
      </c>
      <c r="AW1176" s="13" t="s">
        <v>36</v>
      </c>
      <c r="AX1176" s="13" t="s">
        <v>77</v>
      </c>
      <c r="AY1176" s="159" t="s">
        <v>358</v>
      </c>
    </row>
    <row r="1177" spans="2:65" s="12" customFormat="1" ht="11.25">
      <c r="B1177" s="151"/>
      <c r="D1177" s="152" t="s">
        <v>368</v>
      </c>
      <c r="E1177" s="153" t="s">
        <v>19</v>
      </c>
      <c r="F1177" s="154" t="s">
        <v>603</v>
      </c>
      <c r="H1177" s="153" t="s">
        <v>19</v>
      </c>
      <c r="I1177" s="155"/>
      <c r="L1177" s="151"/>
      <c r="M1177" s="156"/>
      <c r="T1177" s="157"/>
      <c r="AT1177" s="153" t="s">
        <v>368</v>
      </c>
      <c r="AU1177" s="153" t="s">
        <v>90</v>
      </c>
      <c r="AV1177" s="12" t="s">
        <v>84</v>
      </c>
      <c r="AW1177" s="12" t="s">
        <v>36</v>
      </c>
      <c r="AX1177" s="12" t="s">
        <v>77</v>
      </c>
      <c r="AY1177" s="153" t="s">
        <v>358</v>
      </c>
    </row>
    <row r="1178" spans="2:65" s="13" customFormat="1" ht="11.25">
      <c r="B1178" s="158"/>
      <c r="D1178" s="152" t="s">
        <v>368</v>
      </c>
      <c r="E1178" s="159" t="s">
        <v>19</v>
      </c>
      <c r="F1178" s="160" t="s">
        <v>1367</v>
      </c>
      <c r="H1178" s="161">
        <v>0.182</v>
      </c>
      <c r="I1178" s="162"/>
      <c r="L1178" s="158"/>
      <c r="M1178" s="163"/>
      <c r="T1178" s="164"/>
      <c r="AT1178" s="159" t="s">
        <v>368</v>
      </c>
      <c r="AU1178" s="159" t="s">
        <v>90</v>
      </c>
      <c r="AV1178" s="13" t="s">
        <v>90</v>
      </c>
      <c r="AW1178" s="13" t="s">
        <v>36</v>
      </c>
      <c r="AX1178" s="13" t="s">
        <v>77</v>
      </c>
      <c r="AY1178" s="159" t="s">
        <v>358</v>
      </c>
    </row>
    <row r="1179" spans="2:65" s="14" customFormat="1" ht="11.25">
      <c r="B1179" s="165"/>
      <c r="D1179" s="152" t="s">
        <v>368</v>
      </c>
      <c r="E1179" s="166" t="s">
        <v>19</v>
      </c>
      <c r="F1179" s="167" t="s">
        <v>371</v>
      </c>
      <c r="H1179" s="168">
        <v>0.6</v>
      </c>
      <c r="I1179" s="169"/>
      <c r="L1179" s="165"/>
      <c r="M1179" s="170"/>
      <c r="T1179" s="171"/>
      <c r="AT1179" s="166" t="s">
        <v>368</v>
      </c>
      <c r="AU1179" s="166" t="s">
        <v>90</v>
      </c>
      <c r="AV1179" s="14" t="s">
        <v>364</v>
      </c>
      <c r="AW1179" s="14" t="s">
        <v>36</v>
      </c>
      <c r="AX1179" s="14" t="s">
        <v>84</v>
      </c>
      <c r="AY1179" s="166" t="s">
        <v>358</v>
      </c>
    </row>
    <row r="1180" spans="2:65" s="1" customFormat="1" ht="49.15" customHeight="1">
      <c r="B1180" s="33"/>
      <c r="C1180" s="134" t="s">
        <v>1369</v>
      </c>
      <c r="D1180" s="134" t="s">
        <v>360</v>
      </c>
      <c r="E1180" s="135" t="s">
        <v>1370</v>
      </c>
      <c r="F1180" s="136" t="s">
        <v>1371</v>
      </c>
      <c r="G1180" s="137" t="s">
        <v>235</v>
      </c>
      <c r="H1180" s="138">
        <v>15.4</v>
      </c>
      <c r="I1180" s="139"/>
      <c r="J1180" s="140">
        <f>ROUND(I1180*H1180,2)</f>
        <v>0</v>
      </c>
      <c r="K1180" s="136" t="s">
        <v>363</v>
      </c>
      <c r="L1180" s="33"/>
      <c r="M1180" s="141" t="s">
        <v>19</v>
      </c>
      <c r="N1180" s="142" t="s">
        <v>49</v>
      </c>
      <c r="P1180" s="143">
        <f>O1180*H1180</f>
        <v>0</v>
      </c>
      <c r="Q1180" s="143">
        <v>0</v>
      </c>
      <c r="R1180" s="143">
        <f>Q1180*H1180</f>
        <v>0</v>
      </c>
      <c r="S1180" s="143">
        <v>4.2000000000000003E-2</v>
      </c>
      <c r="T1180" s="144">
        <f>S1180*H1180</f>
        <v>0.64680000000000004</v>
      </c>
      <c r="AR1180" s="145" t="s">
        <v>364</v>
      </c>
      <c r="AT1180" s="145" t="s">
        <v>360</v>
      </c>
      <c r="AU1180" s="145" t="s">
        <v>90</v>
      </c>
      <c r="AY1180" s="18" t="s">
        <v>358</v>
      </c>
      <c r="BE1180" s="146">
        <f>IF(N1180="základní",J1180,0)</f>
        <v>0</v>
      </c>
      <c r="BF1180" s="146">
        <f>IF(N1180="snížená",J1180,0)</f>
        <v>0</v>
      </c>
      <c r="BG1180" s="146">
        <f>IF(N1180="zákl. přenesená",J1180,0)</f>
        <v>0</v>
      </c>
      <c r="BH1180" s="146">
        <f>IF(N1180="sníž. přenesená",J1180,0)</f>
        <v>0</v>
      </c>
      <c r="BI1180" s="146">
        <f>IF(N1180="nulová",J1180,0)</f>
        <v>0</v>
      </c>
      <c r="BJ1180" s="18" t="s">
        <v>90</v>
      </c>
      <c r="BK1180" s="146">
        <f>ROUND(I1180*H1180,2)</f>
        <v>0</v>
      </c>
      <c r="BL1180" s="18" t="s">
        <v>364</v>
      </c>
      <c r="BM1180" s="145" t="s">
        <v>1372</v>
      </c>
    </row>
    <row r="1181" spans="2:65" s="1" customFormat="1" ht="11.25">
      <c r="B1181" s="33"/>
      <c r="D1181" s="147" t="s">
        <v>366</v>
      </c>
      <c r="F1181" s="148" t="s">
        <v>1373</v>
      </c>
      <c r="I1181" s="149"/>
      <c r="L1181" s="33"/>
      <c r="M1181" s="150"/>
      <c r="T1181" s="54"/>
      <c r="AT1181" s="18" t="s">
        <v>366</v>
      </c>
      <c r="AU1181" s="18" t="s">
        <v>90</v>
      </c>
    </row>
    <row r="1182" spans="2:65" s="12" customFormat="1" ht="11.25">
      <c r="B1182" s="151"/>
      <c r="D1182" s="152" t="s">
        <v>368</v>
      </c>
      <c r="E1182" s="153" t="s">
        <v>19</v>
      </c>
      <c r="F1182" s="154" t="s">
        <v>610</v>
      </c>
      <c r="H1182" s="153" t="s">
        <v>19</v>
      </c>
      <c r="I1182" s="155"/>
      <c r="L1182" s="151"/>
      <c r="M1182" s="156"/>
      <c r="T1182" s="157"/>
      <c r="AT1182" s="153" t="s">
        <v>368</v>
      </c>
      <c r="AU1182" s="153" t="s">
        <v>90</v>
      </c>
      <c r="AV1182" s="12" t="s">
        <v>84</v>
      </c>
      <c r="AW1182" s="12" t="s">
        <v>36</v>
      </c>
      <c r="AX1182" s="12" t="s">
        <v>77</v>
      </c>
      <c r="AY1182" s="153" t="s">
        <v>358</v>
      </c>
    </row>
    <row r="1183" spans="2:65" s="13" customFormat="1" ht="11.25">
      <c r="B1183" s="158"/>
      <c r="D1183" s="152" t="s">
        <v>368</v>
      </c>
      <c r="E1183" s="159" t="s">
        <v>19</v>
      </c>
      <c r="F1183" s="160" t="s">
        <v>1374</v>
      </c>
      <c r="H1183" s="161">
        <v>2.2000000000000002</v>
      </c>
      <c r="I1183" s="162"/>
      <c r="L1183" s="158"/>
      <c r="M1183" s="163"/>
      <c r="T1183" s="164"/>
      <c r="AT1183" s="159" t="s">
        <v>368</v>
      </c>
      <c r="AU1183" s="159" t="s">
        <v>90</v>
      </c>
      <c r="AV1183" s="13" t="s">
        <v>90</v>
      </c>
      <c r="AW1183" s="13" t="s">
        <v>36</v>
      </c>
      <c r="AX1183" s="13" t="s">
        <v>77</v>
      </c>
      <c r="AY1183" s="159" t="s">
        <v>358</v>
      </c>
    </row>
    <row r="1184" spans="2:65" s="12" customFormat="1" ht="11.25">
      <c r="B1184" s="151"/>
      <c r="D1184" s="152" t="s">
        <v>368</v>
      </c>
      <c r="E1184" s="153" t="s">
        <v>19</v>
      </c>
      <c r="F1184" s="154" t="s">
        <v>618</v>
      </c>
      <c r="H1184" s="153" t="s">
        <v>19</v>
      </c>
      <c r="I1184" s="155"/>
      <c r="L1184" s="151"/>
      <c r="M1184" s="156"/>
      <c r="T1184" s="157"/>
      <c r="AT1184" s="153" t="s">
        <v>368</v>
      </c>
      <c r="AU1184" s="153" t="s">
        <v>90</v>
      </c>
      <c r="AV1184" s="12" t="s">
        <v>84</v>
      </c>
      <c r="AW1184" s="12" t="s">
        <v>36</v>
      </c>
      <c r="AX1184" s="12" t="s">
        <v>77</v>
      </c>
      <c r="AY1184" s="153" t="s">
        <v>358</v>
      </c>
    </row>
    <row r="1185" spans="2:65" s="13" customFormat="1" ht="11.25">
      <c r="B1185" s="158"/>
      <c r="D1185" s="152" t="s">
        <v>368</v>
      </c>
      <c r="E1185" s="159" t="s">
        <v>19</v>
      </c>
      <c r="F1185" s="160" t="s">
        <v>1375</v>
      </c>
      <c r="H1185" s="161">
        <v>4.4000000000000004</v>
      </c>
      <c r="I1185" s="162"/>
      <c r="L1185" s="158"/>
      <c r="M1185" s="163"/>
      <c r="T1185" s="164"/>
      <c r="AT1185" s="159" t="s">
        <v>368</v>
      </c>
      <c r="AU1185" s="159" t="s">
        <v>90</v>
      </c>
      <c r="AV1185" s="13" t="s">
        <v>90</v>
      </c>
      <c r="AW1185" s="13" t="s">
        <v>36</v>
      </c>
      <c r="AX1185" s="13" t="s">
        <v>77</v>
      </c>
      <c r="AY1185" s="159" t="s">
        <v>358</v>
      </c>
    </row>
    <row r="1186" spans="2:65" s="12" customFormat="1" ht="11.25">
      <c r="B1186" s="151"/>
      <c r="D1186" s="152" t="s">
        <v>368</v>
      </c>
      <c r="E1186" s="153" t="s">
        <v>19</v>
      </c>
      <c r="F1186" s="154" t="s">
        <v>603</v>
      </c>
      <c r="H1186" s="153" t="s">
        <v>19</v>
      </c>
      <c r="I1186" s="155"/>
      <c r="L1186" s="151"/>
      <c r="M1186" s="156"/>
      <c r="T1186" s="157"/>
      <c r="AT1186" s="153" t="s">
        <v>368</v>
      </c>
      <c r="AU1186" s="153" t="s">
        <v>90</v>
      </c>
      <c r="AV1186" s="12" t="s">
        <v>84</v>
      </c>
      <c r="AW1186" s="12" t="s">
        <v>36</v>
      </c>
      <c r="AX1186" s="12" t="s">
        <v>77</v>
      </c>
      <c r="AY1186" s="153" t="s">
        <v>358</v>
      </c>
    </row>
    <row r="1187" spans="2:65" s="13" customFormat="1" ht="11.25">
      <c r="B1187" s="158"/>
      <c r="D1187" s="152" t="s">
        <v>368</v>
      </c>
      <c r="E1187" s="159" t="s">
        <v>19</v>
      </c>
      <c r="F1187" s="160" t="s">
        <v>1376</v>
      </c>
      <c r="H1187" s="161">
        <v>8.8000000000000007</v>
      </c>
      <c r="I1187" s="162"/>
      <c r="L1187" s="158"/>
      <c r="M1187" s="163"/>
      <c r="T1187" s="164"/>
      <c r="AT1187" s="159" t="s">
        <v>368</v>
      </c>
      <c r="AU1187" s="159" t="s">
        <v>90</v>
      </c>
      <c r="AV1187" s="13" t="s">
        <v>90</v>
      </c>
      <c r="AW1187" s="13" t="s">
        <v>36</v>
      </c>
      <c r="AX1187" s="13" t="s">
        <v>77</v>
      </c>
      <c r="AY1187" s="159" t="s">
        <v>358</v>
      </c>
    </row>
    <row r="1188" spans="2:65" s="14" customFormat="1" ht="11.25">
      <c r="B1188" s="165"/>
      <c r="D1188" s="152" t="s">
        <v>368</v>
      </c>
      <c r="E1188" s="166" t="s">
        <v>19</v>
      </c>
      <c r="F1188" s="167" t="s">
        <v>371</v>
      </c>
      <c r="H1188" s="168">
        <v>15.4</v>
      </c>
      <c r="I1188" s="169"/>
      <c r="L1188" s="165"/>
      <c r="M1188" s="170"/>
      <c r="T1188" s="171"/>
      <c r="AT1188" s="166" t="s">
        <v>368</v>
      </c>
      <c r="AU1188" s="166" t="s">
        <v>90</v>
      </c>
      <c r="AV1188" s="14" t="s">
        <v>364</v>
      </c>
      <c r="AW1188" s="14" t="s">
        <v>36</v>
      </c>
      <c r="AX1188" s="14" t="s">
        <v>84</v>
      </c>
      <c r="AY1188" s="166" t="s">
        <v>358</v>
      </c>
    </row>
    <row r="1189" spans="2:65" s="11" customFormat="1" ht="22.9" customHeight="1">
      <c r="B1189" s="122"/>
      <c r="D1189" s="123" t="s">
        <v>76</v>
      </c>
      <c r="E1189" s="132" t="s">
        <v>1377</v>
      </c>
      <c r="F1189" s="132" t="s">
        <v>1378</v>
      </c>
      <c r="I1189" s="125"/>
      <c r="J1189" s="133">
        <f>BK1189</f>
        <v>0</v>
      </c>
      <c r="L1189" s="122"/>
      <c r="M1189" s="127"/>
      <c r="P1189" s="128">
        <f>SUM(P1190:P1198)</f>
        <v>0</v>
      </c>
      <c r="R1189" s="128">
        <f>SUM(R1190:R1198)</f>
        <v>0</v>
      </c>
      <c r="T1189" s="129">
        <f>SUM(T1190:T1198)</f>
        <v>0</v>
      </c>
      <c r="AR1189" s="123" t="s">
        <v>84</v>
      </c>
      <c r="AT1189" s="130" t="s">
        <v>76</v>
      </c>
      <c r="AU1189" s="130" t="s">
        <v>84</v>
      </c>
      <c r="AY1189" s="123" t="s">
        <v>358</v>
      </c>
      <c r="BK1189" s="131">
        <f>SUM(BK1190:BK1198)</f>
        <v>0</v>
      </c>
    </row>
    <row r="1190" spans="2:65" s="1" customFormat="1" ht="37.9" customHeight="1">
      <c r="B1190" s="33"/>
      <c r="C1190" s="134" t="s">
        <v>1379</v>
      </c>
      <c r="D1190" s="134" t="s">
        <v>360</v>
      </c>
      <c r="E1190" s="135" t="s">
        <v>1380</v>
      </c>
      <c r="F1190" s="136" t="s">
        <v>1381</v>
      </c>
      <c r="G1190" s="137" t="s">
        <v>443</v>
      </c>
      <c r="H1190" s="138">
        <v>15.811</v>
      </c>
      <c r="I1190" s="139"/>
      <c r="J1190" s="140">
        <f>ROUND(I1190*H1190,2)</f>
        <v>0</v>
      </c>
      <c r="K1190" s="136" t="s">
        <v>402</v>
      </c>
      <c r="L1190" s="33"/>
      <c r="M1190" s="141" t="s">
        <v>19</v>
      </c>
      <c r="N1190" s="142" t="s">
        <v>49</v>
      </c>
      <c r="P1190" s="143">
        <f>O1190*H1190</f>
        <v>0</v>
      </c>
      <c r="Q1190" s="143">
        <v>0</v>
      </c>
      <c r="R1190" s="143">
        <f>Q1190*H1190</f>
        <v>0</v>
      </c>
      <c r="S1190" s="143">
        <v>0</v>
      </c>
      <c r="T1190" s="144">
        <f>S1190*H1190</f>
        <v>0</v>
      </c>
      <c r="AR1190" s="145" t="s">
        <v>364</v>
      </c>
      <c r="AT1190" s="145" t="s">
        <v>360</v>
      </c>
      <c r="AU1190" s="145" t="s">
        <v>90</v>
      </c>
      <c r="AY1190" s="18" t="s">
        <v>358</v>
      </c>
      <c r="BE1190" s="146">
        <f>IF(N1190="základní",J1190,0)</f>
        <v>0</v>
      </c>
      <c r="BF1190" s="146">
        <f>IF(N1190="snížená",J1190,0)</f>
        <v>0</v>
      </c>
      <c r="BG1190" s="146">
        <f>IF(N1190="zákl. přenesená",J1190,0)</f>
        <v>0</v>
      </c>
      <c r="BH1190" s="146">
        <f>IF(N1190="sníž. přenesená",J1190,0)</f>
        <v>0</v>
      </c>
      <c r="BI1190" s="146">
        <f>IF(N1190="nulová",J1190,0)</f>
        <v>0</v>
      </c>
      <c r="BJ1190" s="18" t="s">
        <v>90</v>
      </c>
      <c r="BK1190" s="146">
        <f>ROUND(I1190*H1190,2)</f>
        <v>0</v>
      </c>
      <c r="BL1190" s="18" t="s">
        <v>364</v>
      </c>
      <c r="BM1190" s="145" t="s">
        <v>1382</v>
      </c>
    </row>
    <row r="1191" spans="2:65" s="1" customFormat="1" ht="11.25">
      <c r="B1191" s="33"/>
      <c r="D1191" s="147" t="s">
        <v>366</v>
      </c>
      <c r="F1191" s="148" t="s">
        <v>1383</v>
      </c>
      <c r="I1191" s="149"/>
      <c r="L1191" s="33"/>
      <c r="M1191" s="150"/>
      <c r="T1191" s="54"/>
      <c r="AT1191" s="18" t="s">
        <v>366</v>
      </c>
      <c r="AU1191" s="18" t="s">
        <v>90</v>
      </c>
    </row>
    <row r="1192" spans="2:65" s="1" customFormat="1" ht="44.25" customHeight="1">
      <c r="B1192" s="33"/>
      <c r="C1192" s="134" t="s">
        <v>1384</v>
      </c>
      <c r="D1192" s="134" t="s">
        <v>360</v>
      </c>
      <c r="E1192" s="135" t="s">
        <v>1385</v>
      </c>
      <c r="F1192" s="136" t="s">
        <v>1386</v>
      </c>
      <c r="G1192" s="137" t="s">
        <v>443</v>
      </c>
      <c r="H1192" s="138">
        <v>237.16499999999999</v>
      </c>
      <c r="I1192" s="139"/>
      <c r="J1192" s="140">
        <f>ROUND(I1192*H1192,2)</f>
        <v>0</v>
      </c>
      <c r="K1192" s="136" t="s">
        <v>402</v>
      </c>
      <c r="L1192" s="33"/>
      <c r="M1192" s="141" t="s">
        <v>19</v>
      </c>
      <c r="N1192" s="142" t="s">
        <v>49</v>
      </c>
      <c r="P1192" s="143">
        <f>O1192*H1192</f>
        <v>0</v>
      </c>
      <c r="Q1192" s="143">
        <v>0</v>
      </c>
      <c r="R1192" s="143">
        <f>Q1192*H1192</f>
        <v>0</v>
      </c>
      <c r="S1192" s="143">
        <v>0</v>
      </c>
      <c r="T1192" s="144">
        <f>S1192*H1192</f>
        <v>0</v>
      </c>
      <c r="AR1192" s="145" t="s">
        <v>364</v>
      </c>
      <c r="AT1192" s="145" t="s">
        <v>360</v>
      </c>
      <c r="AU1192" s="145" t="s">
        <v>90</v>
      </c>
      <c r="AY1192" s="18" t="s">
        <v>358</v>
      </c>
      <c r="BE1192" s="146">
        <f>IF(N1192="základní",J1192,0)</f>
        <v>0</v>
      </c>
      <c r="BF1192" s="146">
        <f>IF(N1192="snížená",J1192,0)</f>
        <v>0</v>
      </c>
      <c r="BG1192" s="146">
        <f>IF(N1192="zákl. přenesená",J1192,0)</f>
        <v>0</v>
      </c>
      <c r="BH1192" s="146">
        <f>IF(N1192="sníž. přenesená",J1192,0)</f>
        <v>0</v>
      </c>
      <c r="BI1192" s="146">
        <f>IF(N1192="nulová",J1192,0)</f>
        <v>0</v>
      </c>
      <c r="BJ1192" s="18" t="s">
        <v>90</v>
      </c>
      <c r="BK1192" s="146">
        <f>ROUND(I1192*H1192,2)</f>
        <v>0</v>
      </c>
      <c r="BL1192" s="18" t="s">
        <v>364</v>
      </c>
      <c r="BM1192" s="145" t="s">
        <v>1387</v>
      </c>
    </row>
    <row r="1193" spans="2:65" s="1" customFormat="1" ht="11.25">
      <c r="B1193" s="33"/>
      <c r="D1193" s="147" t="s">
        <v>366</v>
      </c>
      <c r="F1193" s="148" t="s">
        <v>1388</v>
      </c>
      <c r="I1193" s="149"/>
      <c r="L1193" s="33"/>
      <c r="M1193" s="150"/>
      <c r="T1193" s="54"/>
      <c r="AT1193" s="18" t="s">
        <v>366</v>
      </c>
      <c r="AU1193" s="18" t="s">
        <v>90</v>
      </c>
    </row>
    <row r="1194" spans="2:65" s="13" customFormat="1" ht="11.25">
      <c r="B1194" s="158"/>
      <c r="D1194" s="152" t="s">
        <v>368</v>
      </c>
      <c r="F1194" s="160" t="s">
        <v>1389</v>
      </c>
      <c r="H1194" s="161">
        <v>237.16499999999999</v>
      </c>
      <c r="I1194" s="162"/>
      <c r="L1194" s="158"/>
      <c r="M1194" s="163"/>
      <c r="T1194" s="164"/>
      <c r="AT1194" s="159" t="s">
        <v>368</v>
      </c>
      <c r="AU1194" s="159" t="s">
        <v>90</v>
      </c>
      <c r="AV1194" s="13" t="s">
        <v>90</v>
      </c>
      <c r="AW1194" s="13" t="s">
        <v>4</v>
      </c>
      <c r="AX1194" s="13" t="s">
        <v>84</v>
      </c>
      <c r="AY1194" s="159" t="s">
        <v>358</v>
      </c>
    </row>
    <row r="1195" spans="2:65" s="1" customFormat="1" ht="37.9" customHeight="1">
      <c r="B1195" s="33"/>
      <c r="C1195" s="134" t="s">
        <v>1390</v>
      </c>
      <c r="D1195" s="134" t="s">
        <v>360</v>
      </c>
      <c r="E1195" s="135" t="s">
        <v>1391</v>
      </c>
      <c r="F1195" s="136" t="s">
        <v>1392</v>
      </c>
      <c r="G1195" s="137" t="s">
        <v>443</v>
      </c>
      <c r="H1195" s="138">
        <v>15.811</v>
      </c>
      <c r="I1195" s="139"/>
      <c r="J1195" s="140">
        <f>ROUND(I1195*H1195,2)</f>
        <v>0</v>
      </c>
      <c r="K1195" s="136" t="s">
        <v>402</v>
      </c>
      <c r="L1195" s="33"/>
      <c r="M1195" s="141" t="s">
        <v>19</v>
      </c>
      <c r="N1195" s="142" t="s">
        <v>49</v>
      </c>
      <c r="P1195" s="143">
        <f>O1195*H1195</f>
        <v>0</v>
      </c>
      <c r="Q1195" s="143">
        <v>0</v>
      </c>
      <c r="R1195" s="143">
        <f>Q1195*H1195</f>
        <v>0</v>
      </c>
      <c r="S1195" s="143">
        <v>0</v>
      </c>
      <c r="T1195" s="144">
        <f>S1195*H1195</f>
        <v>0</v>
      </c>
      <c r="AR1195" s="145" t="s">
        <v>364</v>
      </c>
      <c r="AT1195" s="145" t="s">
        <v>360</v>
      </c>
      <c r="AU1195" s="145" t="s">
        <v>90</v>
      </c>
      <c r="AY1195" s="18" t="s">
        <v>358</v>
      </c>
      <c r="BE1195" s="146">
        <f>IF(N1195="základní",J1195,0)</f>
        <v>0</v>
      </c>
      <c r="BF1195" s="146">
        <f>IF(N1195="snížená",J1195,0)</f>
        <v>0</v>
      </c>
      <c r="BG1195" s="146">
        <f>IF(N1195="zákl. přenesená",J1195,0)</f>
        <v>0</v>
      </c>
      <c r="BH1195" s="146">
        <f>IF(N1195="sníž. přenesená",J1195,0)</f>
        <v>0</v>
      </c>
      <c r="BI1195" s="146">
        <f>IF(N1195="nulová",J1195,0)</f>
        <v>0</v>
      </c>
      <c r="BJ1195" s="18" t="s">
        <v>90</v>
      </c>
      <c r="BK1195" s="146">
        <f>ROUND(I1195*H1195,2)</f>
        <v>0</v>
      </c>
      <c r="BL1195" s="18" t="s">
        <v>364</v>
      </c>
      <c r="BM1195" s="145" t="s">
        <v>1393</v>
      </c>
    </row>
    <row r="1196" spans="2:65" s="1" customFormat="1" ht="11.25">
      <c r="B1196" s="33"/>
      <c r="D1196" s="147" t="s">
        <v>366</v>
      </c>
      <c r="F1196" s="148" t="s">
        <v>1394</v>
      </c>
      <c r="I1196" s="149"/>
      <c r="L1196" s="33"/>
      <c r="M1196" s="150"/>
      <c r="T1196" s="54"/>
      <c r="AT1196" s="18" t="s">
        <v>366</v>
      </c>
      <c r="AU1196" s="18" t="s">
        <v>90</v>
      </c>
    </row>
    <row r="1197" spans="2:65" s="1" customFormat="1" ht="44.25" customHeight="1">
      <c r="B1197" s="33"/>
      <c r="C1197" s="134" t="s">
        <v>1395</v>
      </c>
      <c r="D1197" s="134" t="s">
        <v>360</v>
      </c>
      <c r="E1197" s="135" t="s">
        <v>1396</v>
      </c>
      <c r="F1197" s="136" t="s">
        <v>1397</v>
      </c>
      <c r="G1197" s="137" t="s">
        <v>443</v>
      </c>
      <c r="H1197" s="138">
        <v>15.811</v>
      </c>
      <c r="I1197" s="139"/>
      <c r="J1197" s="140">
        <f>ROUND(I1197*H1197,2)</f>
        <v>0</v>
      </c>
      <c r="K1197" s="136" t="s">
        <v>402</v>
      </c>
      <c r="L1197" s="33"/>
      <c r="M1197" s="141" t="s">
        <v>19</v>
      </c>
      <c r="N1197" s="142" t="s">
        <v>49</v>
      </c>
      <c r="P1197" s="143">
        <f>O1197*H1197</f>
        <v>0</v>
      </c>
      <c r="Q1197" s="143">
        <v>0</v>
      </c>
      <c r="R1197" s="143">
        <f>Q1197*H1197</f>
        <v>0</v>
      </c>
      <c r="S1197" s="143">
        <v>0</v>
      </c>
      <c r="T1197" s="144">
        <f>S1197*H1197</f>
        <v>0</v>
      </c>
      <c r="AR1197" s="145" t="s">
        <v>364</v>
      </c>
      <c r="AT1197" s="145" t="s">
        <v>360</v>
      </c>
      <c r="AU1197" s="145" t="s">
        <v>90</v>
      </c>
      <c r="AY1197" s="18" t="s">
        <v>358</v>
      </c>
      <c r="BE1197" s="146">
        <f>IF(N1197="základní",J1197,0)</f>
        <v>0</v>
      </c>
      <c r="BF1197" s="146">
        <f>IF(N1197="snížená",J1197,0)</f>
        <v>0</v>
      </c>
      <c r="BG1197" s="146">
        <f>IF(N1197="zákl. přenesená",J1197,0)</f>
        <v>0</v>
      </c>
      <c r="BH1197" s="146">
        <f>IF(N1197="sníž. přenesená",J1197,0)</f>
        <v>0</v>
      </c>
      <c r="BI1197" s="146">
        <f>IF(N1197="nulová",J1197,0)</f>
        <v>0</v>
      </c>
      <c r="BJ1197" s="18" t="s">
        <v>90</v>
      </c>
      <c r="BK1197" s="146">
        <f>ROUND(I1197*H1197,2)</f>
        <v>0</v>
      </c>
      <c r="BL1197" s="18" t="s">
        <v>364</v>
      </c>
      <c r="BM1197" s="145" t="s">
        <v>1398</v>
      </c>
    </row>
    <row r="1198" spans="2:65" s="1" customFormat="1" ht="11.25">
      <c r="B1198" s="33"/>
      <c r="D1198" s="147" t="s">
        <v>366</v>
      </c>
      <c r="F1198" s="148" t="s">
        <v>1399</v>
      </c>
      <c r="I1198" s="149"/>
      <c r="L1198" s="33"/>
      <c r="M1198" s="150"/>
      <c r="T1198" s="54"/>
      <c r="AT1198" s="18" t="s">
        <v>366</v>
      </c>
      <c r="AU1198" s="18" t="s">
        <v>90</v>
      </c>
    </row>
    <row r="1199" spans="2:65" s="11" customFormat="1" ht="22.9" customHeight="1">
      <c r="B1199" s="122"/>
      <c r="D1199" s="123" t="s">
        <v>76</v>
      </c>
      <c r="E1199" s="132" t="s">
        <v>1400</v>
      </c>
      <c r="F1199" s="132" t="s">
        <v>1401</v>
      </c>
      <c r="I1199" s="125"/>
      <c r="J1199" s="133">
        <f>BK1199</f>
        <v>0</v>
      </c>
      <c r="L1199" s="122"/>
      <c r="M1199" s="127"/>
      <c r="P1199" s="128">
        <f>SUM(P1200:P1201)</f>
        <v>0</v>
      </c>
      <c r="R1199" s="128">
        <f>SUM(R1200:R1201)</f>
        <v>0</v>
      </c>
      <c r="T1199" s="129">
        <f>SUM(T1200:T1201)</f>
        <v>0</v>
      </c>
      <c r="AR1199" s="123" t="s">
        <v>84</v>
      </c>
      <c r="AT1199" s="130" t="s">
        <v>76</v>
      </c>
      <c r="AU1199" s="130" t="s">
        <v>84</v>
      </c>
      <c r="AY1199" s="123" t="s">
        <v>358</v>
      </c>
      <c r="BK1199" s="131">
        <f>SUM(BK1200:BK1201)</f>
        <v>0</v>
      </c>
    </row>
    <row r="1200" spans="2:65" s="1" customFormat="1" ht="62.65" customHeight="1">
      <c r="B1200" s="33"/>
      <c r="C1200" s="134" t="s">
        <v>1402</v>
      </c>
      <c r="D1200" s="134" t="s">
        <v>360</v>
      </c>
      <c r="E1200" s="135" t="s">
        <v>1403</v>
      </c>
      <c r="F1200" s="136" t="s">
        <v>1404</v>
      </c>
      <c r="G1200" s="137" t="s">
        <v>443</v>
      </c>
      <c r="H1200" s="138">
        <v>1895.692</v>
      </c>
      <c r="I1200" s="139"/>
      <c r="J1200" s="140">
        <f>ROUND(I1200*H1200,2)</f>
        <v>0</v>
      </c>
      <c r="K1200" s="136" t="s">
        <v>363</v>
      </c>
      <c r="L1200" s="33"/>
      <c r="M1200" s="141" t="s">
        <v>19</v>
      </c>
      <c r="N1200" s="142" t="s">
        <v>49</v>
      </c>
      <c r="P1200" s="143">
        <f>O1200*H1200</f>
        <v>0</v>
      </c>
      <c r="Q1200" s="143">
        <v>0</v>
      </c>
      <c r="R1200" s="143">
        <f>Q1200*H1200</f>
        <v>0</v>
      </c>
      <c r="S1200" s="143">
        <v>0</v>
      </c>
      <c r="T1200" s="144">
        <f>S1200*H1200</f>
        <v>0</v>
      </c>
      <c r="AR1200" s="145" t="s">
        <v>364</v>
      </c>
      <c r="AT1200" s="145" t="s">
        <v>360</v>
      </c>
      <c r="AU1200" s="145" t="s">
        <v>90</v>
      </c>
      <c r="AY1200" s="18" t="s">
        <v>358</v>
      </c>
      <c r="BE1200" s="146">
        <f>IF(N1200="základní",J1200,0)</f>
        <v>0</v>
      </c>
      <c r="BF1200" s="146">
        <f>IF(N1200="snížená",J1200,0)</f>
        <v>0</v>
      </c>
      <c r="BG1200" s="146">
        <f>IF(N1200="zákl. přenesená",J1200,0)</f>
        <v>0</v>
      </c>
      <c r="BH1200" s="146">
        <f>IF(N1200="sníž. přenesená",J1200,0)</f>
        <v>0</v>
      </c>
      <c r="BI1200" s="146">
        <f>IF(N1200="nulová",J1200,0)</f>
        <v>0</v>
      </c>
      <c r="BJ1200" s="18" t="s">
        <v>90</v>
      </c>
      <c r="BK1200" s="146">
        <f>ROUND(I1200*H1200,2)</f>
        <v>0</v>
      </c>
      <c r="BL1200" s="18" t="s">
        <v>364</v>
      </c>
      <c r="BM1200" s="145" t="s">
        <v>1405</v>
      </c>
    </row>
    <row r="1201" spans="2:65" s="1" customFormat="1" ht="11.25">
      <c r="B1201" s="33"/>
      <c r="D1201" s="147" t="s">
        <v>366</v>
      </c>
      <c r="F1201" s="148" t="s">
        <v>1406</v>
      </c>
      <c r="I1201" s="149"/>
      <c r="L1201" s="33"/>
      <c r="M1201" s="150"/>
      <c r="T1201" s="54"/>
      <c r="AT1201" s="18" t="s">
        <v>366</v>
      </c>
      <c r="AU1201" s="18" t="s">
        <v>90</v>
      </c>
    </row>
    <row r="1202" spans="2:65" s="11" customFormat="1" ht="25.9" customHeight="1">
      <c r="B1202" s="122"/>
      <c r="D1202" s="123" t="s">
        <v>76</v>
      </c>
      <c r="E1202" s="124" t="s">
        <v>1407</v>
      </c>
      <c r="F1202" s="124" t="s">
        <v>1408</v>
      </c>
      <c r="I1202" s="125"/>
      <c r="J1202" s="126">
        <f>BK1202</f>
        <v>0</v>
      </c>
      <c r="L1202" s="122"/>
      <c r="M1202" s="127"/>
      <c r="P1202" s="128">
        <f>P1203+P1290+P1584+P1733+P1754+P1776+P1793+P1924+P1953+P2088+P2180+P2378+P2523+P2659+P2735+P2775+P2790</f>
        <v>0</v>
      </c>
      <c r="R1202" s="128">
        <f>R1203+R1290+R1584+R1733+R1754+R1776+R1793+R1924+R1953+R2088+R2180+R2378+R2523+R2659+R2735+R2775+R2790</f>
        <v>83.392484992034483</v>
      </c>
      <c r="T1202" s="129">
        <f>T1203+T1290+T1584+T1733+T1754+T1776+T1793+T1924+T1953+T2088+T2180+T2378+T2523+T2659+T2735+T2775+T2790</f>
        <v>0</v>
      </c>
      <c r="AR1202" s="123" t="s">
        <v>90</v>
      </c>
      <c r="AT1202" s="130" t="s">
        <v>76</v>
      </c>
      <c r="AU1202" s="130" t="s">
        <v>77</v>
      </c>
      <c r="AY1202" s="123" t="s">
        <v>358</v>
      </c>
      <c r="BK1202" s="131">
        <f>BK1203+BK1290+BK1584+BK1733+BK1754+BK1776+BK1793+BK1924+BK1953+BK2088+BK2180+BK2378+BK2523+BK2659+BK2735+BK2775+BK2790</f>
        <v>0</v>
      </c>
    </row>
    <row r="1203" spans="2:65" s="11" customFormat="1" ht="22.9" customHeight="1">
      <c r="B1203" s="122"/>
      <c r="D1203" s="123" t="s">
        <v>76</v>
      </c>
      <c r="E1203" s="132" t="s">
        <v>1409</v>
      </c>
      <c r="F1203" s="132" t="s">
        <v>1410</v>
      </c>
      <c r="I1203" s="125"/>
      <c r="J1203" s="133">
        <f>BK1203</f>
        <v>0</v>
      </c>
      <c r="L1203" s="122"/>
      <c r="M1203" s="127"/>
      <c r="P1203" s="128">
        <f>SUM(P1204:P1289)</f>
        <v>0</v>
      </c>
      <c r="R1203" s="128">
        <f>SUM(R1204:R1289)</f>
        <v>3.0054641264999997</v>
      </c>
      <c r="T1203" s="129">
        <f>SUM(T1204:T1289)</f>
        <v>0</v>
      </c>
      <c r="AR1203" s="123" t="s">
        <v>90</v>
      </c>
      <c r="AT1203" s="130" t="s">
        <v>76</v>
      </c>
      <c r="AU1203" s="130" t="s">
        <v>84</v>
      </c>
      <c r="AY1203" s="123" t="s">
        <v>358</v>
      </c>
      <c r="BK1203" s="131">
        <f>SUM(BK1204:BK1289)</f>
        <v>0</v>
      </c>
    </row>
    <row r="1204" spans="2:65" s="1" customFormat="1" ht="37.9" customHeight="1">
      <c r="B1204" s="33"/>
      <c r="C1204" s="134" t="s">
        <v>1411</v>
      </c>
      <c r="D1204" s="134" t="s">
        <v>360</v>
      </c>
      <c r="E1204" s="135" t="s">
        <v>1412</v>
      </c>
      <c r="F1204" s="136" t="s">
        <v>1413</v>
      </c>
      <c r="G1204" s="137" t="s">
        <v>195</v>
      </c>
      <c r="H1204" s="138">
        <v>285</v>
      </c>
      <c r="I1204" s="139"/>
      <c r="J1204" s="140">
        <f>ROUND(I1204*H1204,2)</f>
        <v>0</v>
      </c>
      <c r="K1204" s="136" t="s">
        <v>363</v>
      </c>
      <c r="L1204" s="33"/>
      <c r="M1204" s="141" t="s">
        <v>19</v>
      </c>
      <c r="N1204" s="142" t="s">
        <v>49</v>
      </c>
      <c r="P1204" s="143">
        <f>O1204*H1204</f>
        <v>0</v>
      </c>
      <c r="Q1204" s="143">
        <v>0</v>
      </c>
      <c r="R1204" s="143">
        <f>Q1204*H1204</f>
        <v>0</v>
      </c>
      <c r="S1204" s="143">
        <v>0</v>
      </c>
      <c r="T1204" s="144">
        <f>S1204*H1204</f>
        <v>0</v>
      </c>
      <c r="AR1204" s="145" t="s">
        <v>454</v>
      </c>
      <c r="AT1204" s="145" t="s">
        <v>360</v>
      </c>
      <c r="AU1204" s="145" t="s">
        <v>90</v>
      </c>
      <c r="AY1204" s="18" t="s">
        <v>358</v>
      </c>
      <c r="BE1204" s="146">
        <f>IF(N1204="základní",J1204,0)</f>
        <v>0</v>
      </c>
      <c r="BF1204" s="146">
        <f>IF(N1204="snížená",J1204,0)</f>
        <v>0</v>
      </c>
      <c r="BG1204" s="146">
        <f>IF(N1204="zákl. přenesená",J1204,0)</f>
        <v>0</v>
      </c>
      <c r="BH1204" s="146">
        <f>IF(N1204="sníž. přenesená",J1204,0)</f>
        <v>0</v>
      </c>
      <c r="BI1204" s="146">
        <f>IF(N1204="nulová",J1204,0)</f>
        <v>0</v>
      </c>
      <c r="BJ1204" s="18" t="s">
        <v>90</v>
      </c>
      <c r="BK1204" s="146">
        <f>ROUND(I1204*H1204,2)</f>
        <v>0</v>
      </c>
      <c r="BL1204" s="18" t="s">
        <v>454</v>
      </c>
      <c r="BM1204" s="145" t="s">
        <v>1414</v>
      </c>
    </row>
    <row r="1205" spans="2:65" s="1" customFormat="1" ht="11.25">
      <c r="B1205" s="33"/>
      <c r="D1205" s="147" t="s">
        <v>366</v>
      </c>
      <c r="F1205" s="148" t="s">
        <v>1415</v>
      </c>
      <c r="I1205" s="149"/>
      <c r="L1205" s="33"/>
      <c r="M1205" s="150"/>
      <c r="T1205" s="54"/>
      <c r="AT1205" s="18" t="s">
        <v>366</v>
      </c>
      <c r="AU1205" s="18" t="s">
        <v>90</v>
      </c>
    </row>
    <row r="1206" spans="2:65" s="12" customFormat="1" ht="11.25">
      <c r="B1206" s="151"/>
      <c r="D1206" s="152" t="s">
        <v>368</v>
      </c>
      <c r="E1206" s="153" t="s">
        <v>19</v>
      </c>
      <c r="F1206" s="154" t="s">
        <v>485</v>
      </c>
      <c r="H1206" s="153" t="s">
        <v>19</v>
      </c>
      <c r="I1206" s="155"/>
      <c r="L1206" s="151"/>
      <c r="M1206" s="156"/>
      <c r="T1206" s="157"/>
      <c r="AT1206" s="153" t="s">
        <v>368</v>
      </c>
      <c r="AU1206" s="153" t="s">
        <v>90</v>
      </c>
      <c r="AV1206" s="12" t="s">
        <v>84</v>
      </c>
      <c r="AW1206" s="12" t="s">
        <v>36</v>
      </c>
      <c r="AX1206" s="12" t="s">
        <v>77</v>
      </c>
      <c r="AY1206" s="153" t="s">
        <v>358</v>
      </c>
    </row>
    <row r="1207" spans="2:65" s="12" customFormat="1" ht="11.25">
      <c r="B1207" s="151"/>
      <c r="D1207" s="152" t="s">
        <v>368</v>
      </c>
      <c r="E1207" s="153" t="s">
        <v>19</v>
      </c>
      <c r="F1207" s="154" t="s">
        <v>459</v>
      </c>
      <c r="H1207" s="153" t="s">
        <v>19</v>
      </c>
      <c r="I1207" s="155"/>
      <c r="L1207" s="151"/>
      <c r="M1207" s="156"/>
      <c r="T1207" s="157"/>
      <c r="AT1207" s="153" t="s">
        <v>368</v>
      </c>
      <c r="AU1207" s="153" t="s">
        <v>90</v>
      </c>
      <c r="AV1207" s="12" t="s">
        <v>84</v>
      </c>
      <c r="AW1207" s="12" t="s">
        <v>36</v>
      </c>
      <c r="AX1207" s="12" t="s">
        <v>77</v>
      </c>
      <c r="AY1207" s="153" t="s">
        <v>358</v>
      </c>
    </row>
    <row r="1208" spans="2:65" s="12" customFormat="1" ht="11.25">
      <c r="B1208" s="151"/>
      <c r="D1208" s="152" t="s">
        <v>368</v>
      </c>
      <c r="E1208" s="153" t="s">
        <v>19</v>
      </c>
      <c r="F1208" s="154" t="s">
        <v>954</v>
      </c>
      <c r="H1208" s="153" t="s">
        <v>19</v>
      </c>
      <c r="I1208" s="155"/>
      <c r="L1208" s="151"/>
      <c r="M1208" s="156"/>
      <c r="T1208" s="157"/>
      <c r="AT1208" s="153" t="s">
        <v>368</v>
      </c>
      <c r="AU1208" s="153" t="s">
        <v>90</v>
      </c>
      <c r="AV1208" s="12" t="s">
        <v>84</v>
      </c>
      <c r="AW1208" s="12" t="s">
        <v>36</v>
      </c>
      <c r="AX1208" s="12" t="s">
        <v>77</v>
      </c>
      <c r="AY1208" s="153" t="s">
        <v>358</v>
      </c>
    </row>
    <row r="1209" spans="2:65" s="12" customFormat="1" ht="11.25">
      <c r="B1209" s="151"/>
      <c r="D1209" s="152" t="s">
        <v>368</v>
      </c>
      <c r="E1209" s="153" t="s">
        <v>19</v>
      </c>
      <c r="F1209" s="154" t="s">
        <v>1416</v>
      </c>
      <c r="H1209" s="153" t="s">
        <v>19</v>
      </c>
      <c r="I1209" s="155"/>
      <c r="L1209" s="151"/>
      <c r="M1209" s="156"/>
      <c r="T1209" s="157"/>
      <c r="AT1209" s="153" t="s">
        <v>368</v>
      </c>
      <c r="AU1209" s="153" t="s">
        <v>90</v>
      </c>
      <c r="AV1209" s="12" t="s">
        <v>84</v>
      </c>
      <c r="AW1209" s="12" t="s">
        <v>36</v>
      </c>
      <c r="AX1209" s="12" t="s">
        <v>77</v>
      </c>
      <c r="AY1209" s="153" t="s">
        <v>358</v>
      </c>
    </row>
    <row r="1210" spans="2:65" s="13" customFormat="1" ht="11.25">
      <c r="B1210" s="158"/>
      <c r="D1210" s="152" t="s">
        <v>368</v>
      </c>
      <c r="E1210" s="159" t="s">
        <v>19</v>
      </c>
      <c r="F1210" s="160" t="s">
        <v>1417</v>
      </c>
      <c r="H1210" s="161">
        <v>274.42</v>
      </c>
      <c r="I1210" s="162"/>
      <c r="L1210" s="158"/>
      <c r="M1210" s="163"/>
      <c r="T1210" s="164"/>
      <c r="AT1210" s="159" t="s">
        <v>368</v>
      </c>
      <c r="AU1210" s="159" t="s">
        <v>90</v>
      </c>
      <c r="AV1210" s="13" t="s">
        <v>90</v>
      </c>
      <c r="AW1210" s="13" t="s">
        <v>36</v>
      </c>
      <c r="AX1210" s="13" t="s">
        <v>77</v>
      </c>
      <c r="AY1210" s="159" t="s">
        <v>358</v>
      </c>
    </row>
    <row r="1211" spans="2:65" s="13" customFormat="1" ht="11.25">
      <c r="B1211" s="158"/>
      <c r="D1211" s="152" t="s">
        <v>368</v>
      </c>
      <c r="E1211" s="159" t="s">
        <v>19</v>
      </c>
      <c r="F1211" s="160" t="s">
        <v>1418</v>
      </c>
      <c r="H1211" s="161">
        <v>10.58</v>
      </c>
      <c r="I1211" s="162"/>
      <c r="L1211" s="158"/>
      <c r="M1211" s="163"/>
      <c r="T1211" s="164"/>
      <c r="AT1211" s="159" t="s">
        <v>368</v>
      </c>
      <c r="AU1211" s="159" t="s">
        <v>90</v>
      </c>
      <c r="AV1211" s="13" t="s">
        <v>90</v>
      </c>
      <c r="AW1211" s="13" t="s">
        <v>36</v>
      </c>
      <c r="AX1211" s="13" t="s">
        <v>77</v>
      </c>
      <c r="AY1211" s="159" t="s">
        <v>358</v>
      </c>
    </row>
    <row r="1212" spans="2:65" s="14" customFormat="1" ht="11.25">
      <c r="B1212" s="165"/>
      <c r="D1212" s="152" t="s">
        <v>368</v>
      </c>
      <c r="E1212" s="166" t="s">
        <v>193</v>
      </c>
      <c r="F1212" s="167" t="s">
        <v>371</v>
      </c>
      <c r="H1212" s="168">
        <v>285</v>
      </c>
      <c r="I1212" s="169"/>
      <c r="L1212" s="165"/>
      <c r="M1212" s="170"/>
      <c r="T1212" s="171"/>
      <c r="AT1212" s="166" t="s">
        <v>368</v>
      </c>
      <c r="AU1212" s="166" t="s">
        <v>90</v>
      </c>
      <c r="AV1212" s="14" t="s">
        <v>364</v>
      </c>
      <c r="AW1212" s="14" t="s">
        <v>36</v>
      </c>
      <c r="AX1212" s="14" t="s">
        <v>84</v>
      </c>
      <c r="AY1212" s="166" t="s">
        <v>358</v>
      </c>
    </row>
    <row r="1213" spans="2:65" s="1" customFormat="1" ht="16.5" customHeight="1">
      <c r="B1213" s="33"/>
      <c r="C1213" s="179" t="s">
        <v>1419</v>
      </c>
      <c r="D1213" s="179" t="s">
        <v>440</v>
      </c>
      <c r="E1213" s="180" t="s">
        <v>1420</v>
      </c>
      <c r="F1213" s="181" t="s">
        <v>1421</v>
      </c>
      <c r="G1213" s="182" t="s">
        <v>443</v>
      </c>
      <c r="H1213" s="183">
        <v>8.5999999999999993E-2</v>
      </c>
      <c r="I1213" s="184"/>
      <c r="J1213" s="185">
        <f>ROUND(I1213*H1213,2)</f>
        <v>0</v>
      </c>
      <c r="K1213" s="181" t="s">
        <v>363</v>
      </c>
      <c r="L1213" s="186"/>
      <c r="M1213" s="187" t="s">
        <v>19</v>
      </c>
      <c r="N1213" s="188" t="s">
        <v>49</v>
      </c>
      <c r="P1213" s="143">
        <f>O1213*H1213</f>
        <v>0</v>
      </c>
      <c r="Q1213" s="143">
        <v>1</v>
      </c>
      <c r="R1213" s="143">
        <f>Q1213*H1213</f>
        <v>8.5999999999999993E-2</v>
      </c>
      <c r="S1213" s="143">
        <v>0</v>
      </c>
      <c r="T1213" s="144">
        <f>S1213*H1213</f>
        <v>0</v>
      </c>
      <c r="AR1213" s="145" t="s">
        <v>558</v>
      </c>
      <c r="AT1213" s="145" t="s">
        <v>440</v>
      </c>
      <c r="AU1213" s="145" t="s">
        <v>90</v>
      </c>
      <c r="AY1213" s="18" t="s">
        <v>358</v>
      </c>
      <c r="BE1213" s="146">
        <f>IF(N1213="základní",J1213,0)</f>
        <v>0</v>
      </c>
      <c r="BF1213" s="146">
        <f>IF(N1213="snížená",J1213,0)</f>
        <v>0</v>
      </c>
      <c r="BG1213" s="146">
        <f>IF(N1213="zákl. přenesená",J1213,0)</f>
        <v>0</v>
      </c>
      <c r="BH1213" s="146">
        <f>IF(N1213="sníž. přenesená",J1213,0)</f>
        <v>0</v>
      </c>
      <c r="BI1213" s="146">
        <f>IF(N1213="nulová",J1213,0)</f>
        <v>0</v>
      </c>
      <c r="BJ1213" s="18" t="s">
        <v>90</v>
      </c>
      <c r="BK1213" s="146">
        <f>ROUND(I1213*H1213,2)</f>
        <v>0</v>
      </c>
      <c r="BL1213" s="18" t="s">
        <v>454</v>
      </c>
      <c r="BM1213" s="145" t="s">
        <v>1422</v>
      </c>
    </row>
    <row r="1214" spans="2:65" s="13" customFormat="1" ht="11.25">
      <c r="B1214" s="158"/>
      <c r="D1214" s="152" t="s">
        <v>368</v>
      </c>
      <c r="F1214" s="160" t="s">
        <v>1423</v>
      </c>
      <c r="H1214" s="161">
        <v>8.5999999999999993E-2</v>
      </c>
      <c r="I1214" s="162"/>
      <c r="L1214" s="158"/>
      <c r="M1214" s="163"/>
      <c r="T1214" s="164"/>
      <c r="AT1214" s="159" t="s">
        <v>368</v>
      </c>
      <c r="AU1214" s="159" t="s">
        <v>90</v>
      </c>
      <c r="AV1214" s="13" t="s">
        <v>90</v>
      </c>
      <c r="AW1214" s="13" t="s">
        <v>4</v>
      </c>
      <c r="AX1214" s="13" t="s">
        <v>84</v>
      </c>
      <c r="AY1214" s="159" t="s">
        <v>358</v>
      </c>
    </row>
    <row r="1215" spans="2:65" s="1" customFormat="1" ht="33" customHeight="1">
      <c r="B1215" s="33"/>
      <c r="C1215" s="134" t="s">
        <v>1424</v>
      </c>
      <c r="D1215" s="134" t="s">
        <v>360</v>
      </c>
      <c r="E1215" s="135" t="s">
        <v>1425</v>
      </c>
      <c r="F1215" s="136" t="s">
        <v>1426</v>
      </c>
      <c r="G1215" s="137" t="s">
        <v>195</v>
      </c>
      <c r="H1215" s="138">
        <v>128.05000000000001</v>
      </c>
      <c r="I1215" s="139"/>
      <c r="J1215" s="140">
        <f>ROUND(I1215*H1215,2)</f>
        <v>0</v>
      </c>
      <c r="K1215" s="136" t="s">
        <v>363</v>
      </c>
      <c r="L1215" s="33"/>
      <c r="M1215" s="141" t="s">
        <v>19</v>
      </c>
      <c r="N1215" s="142" t="s">
        <v>49</v>
      </c>
      <c r="P1215" s="143">
        <f>O1215*H1215</f>
        <v>0</v>
      </c>
      <c r="Q1215" s="143">
        <v>0</v>
      </c>
      <c r="R1215" s="143">
        <f>Q1215*H1215</f>
        <v>0</v>
      </c>
      <c r="S1215" s="143">
        <v>0</v>
      </c>
      <c r="T1215" s="144">
        <f>S1215*H1215</f>
        <v>0</v>
      </c>
      <c r="AR1215" s="145" t="s">
        <v>454</v>
      </c>
      <c r="AT1215" s="145" t="s">
        <v>360</v>
      </c>
      <c r="AU1215" s="145" t="s">
        <v>90</v>
      </c>
      <c r="AY1215" s="18" t="s">
        <v>358</v>
      </c>
      <c r="BE1215" s="146">
        <f>IF(N1215="základní",J1215,0)</f>
        <v>0</v>
      </c>
      <c r="BF1215" s="146">
        <f>IF(N1215="snížená",J1215,0)</f>
        <v>0</v>
      </c>
      <c r="BG1215" s="146">
        <f>IF(N1215="zákl. přenesená",J1215,0)</f>
        <v>0</v>
      </c>
      <c r="BH1215" s="146">
        <f>IF(N1215="sníž. přenesená",J1215,0)</f>
        <v>0</v>
      </c>
      <c r="BI1215" s="146">
        <f>IF(N1215="nulová",J1215,0)</f>
        <v>0</v>
      </c>
      <c r="BJ1215" s="18" t="s">
        <v>90</v>
      </c>
      <c r="BK1215" s="146">
        <f>ROUND(I1215*H1215,2)</f>
        <v>0</v>
      </c>
      <c r="BL1215" s="18" t="s">
        <v>454</v>
      </c>
      <c r="BM1215" s="145" t="s">
        <v>1427</v>
      </c>
    </row>
    <row r="1216" spans="2:65" s="1" customFormat="1" ht="11.25">
      <c r="B1216" s="33"/>
      <c r="D1216" s="147" t="s">
        <v>366</v>
      </c>
      <c r="F1216" s="148" t="s">
        <v>1428</v>
      </c>
      <c r="I1216" s="149"/>
      <c r="L1216" s="33"/>
      <c r="M1216" s="150"/>
      <c r="T1216" s="54"/>
      <c r="AT1216" s="18" t="s">
        <v>366</v>
      </c>
      <c r="AU1216" s="18" t="s">
        <v>90</v>
      </c>
    </row>
    <row r="1217" spans="2:65" s="12" customFormat="1" ht="11.25">
      <c r="B1217" s="151"/>
      <c r="D1217" s="152" t="s">
        <v>368</v>
      </c>
      <c r="E1217" s="153" t="s">
        <v>19</v>
      </c>
      <c r="F1217" s="154" t="s">
        <v>485</v>
      </c>
      <c r="H1217" s="153" t="s">
        <v>19</v>
      </c>
      <c r="I1217" s="155"/>
      <c r="L1217" s="151"/>
      <c r="M1217" s="156"/>
      <c r="T1217" s="157"/>
      <c r="AT1217" s="153" t="s">
        <v>368</v>
      </c>
      <c r="AU1217" s="153" t="s">
        <v>90</v>
      </c>
      <c r="AV1217" s="12" t="s">
        <v>84</v>
      </c>
      <c r="AW1217" s="12" t="s">
        <v>36</v>
      </c>
      <c r="AX1217" s="12" t="s">
        <v>77</v>
      </c>
      <c r="AY1217" s="153" t="s">
        <v>358</v>
      </c>
    </row>
    <row r="1218" spans="2:65" s="12" customFormat="1" ht="11.25">
      <c r="B1218" s="151"/>
      <c r="D1218" s="152" t="s">
        <v>368</v>
      </c>
      <c r="E1218" s="153" t="s">
        <v>19</v>
      </c>
      <c r="F1218" s="154" t="s">
        <v>459</v>
      </c>
      <c r="H1218" s="153" t="s">
        <v>19</v>
      </c>
      <c r="I1218" s="155"/>
      <c r="L1218" s="151"/>
      <c r="M1218" s="156"/>
      <c r="T1218" s="157"/>
      <c r="AT1218" s="153" t="s">
        <v>368</v>
      </c>
      <c r="AU1218" s="153" t="s">
        <v>90</v>
      </c>
      <c r="AV1218" s="12" t="s">
        <v>84</v>
      </c>
      <c r="AW1218" s="12" t="s">
        <v>36</v>
      </c>
      <c r="AX1218" s="12" t="s">
        <v>77</v>
      </c>
      <c r="AY1218" s="153" t="s">
        <v>358</v>
      </c>
    </row>
    <row r="1219" spans="2:65" s="12" customFormat="1" ht="11.25">
      <c r="B1219" s="151"/>
      <c r="D1219" s="152" t="s">
        <v>368</v>
      </c>
      <c r="E1219" s="153" t="s">
        <v>19</v>
      </c>
      <c r="F1219" s="154" t="s">
        <v>380</v>
      </c>
      <c r="H1219" s="153" t="s">
        <v>19</v>
      </c>
      <c r="I1219" s="155"/>
      <c r="L1219" s="151"/>
      <c r="M1219" s="156"/>
      <c r="T1219" s="157"/>
      <c r="AT1219" s="153" t="s">
        <v>368</v>
      </c>
      <c r="AU1219" s="153" t="s">
        <v>90</v>
      </c>
      <c r="AV1219" s="12" t="s">
        <v>84</v>
      </c>
      <c r="AW1219" s="12" t="s">
        <v>36</v>
      </c>
      <c r="AX1219" s="12" t="s">
        <v>77</v>
      </c>
      <c r="AY1219" s="153" t="s">
        <v>358</v>
      </c>
    </row>
    <row r="1220" spans="2:65" s="12" customFormat="1" ht="11.25">
      <c r="B1220" s="151"/>
      <c r="D1220" s="152" t="s">
        <v>368</v>
      </c>
      <c r="E1220" s="153" t="s">
        <v>19</v>
      </c>
      <c r="F1220" s="154" t="s">
        <v>588</v>
      </c>
      <c r="H1220" s="153" t="s">
        <v>19</v>
      </c>
      <c r="I1220" s="155"/>
      <c r="L1220" s="151"/>
      <c r="M1220" s="156"/>
      <c r="T1220" s="157"/>
      <c r="AT1220" s="153" t="s">
        <v>368</v>
      </c>
      <c r="AU1220" s="153" t="s">
        <v>90</v>
      </c>
      <c r="AV1220" s="12" t="s">
        <v>84</v>
      </c>
      <c r="AW1220" s="12" t="s">
        <v>36</v>
      </c>
      <c r="AX1220" s="12" t="s">
        <v>77</v>
      </c>
      <c r="AY1220" s="153" t="s">
        <v>358</v>
      </c>
    </row>
    <row r="1221" spans="2:65" s="13" customFormat="1" ht="11.25">
      <c r="B1221" s="158"/>
      <c r="D1221" s="152" t="s">
        <v>368</v>
      </c>
      <c r="E1221" s="159" t="s">
        <v>19</v>
      </c>
      <c r="F1221" s="160" t="s">
        <v>1429</v>
      </c>
      <c r="H1221" s="161">
        <v>112.45</v>
      </c>
      <c r="I1221" s="162"/>
      <c r="L1221" s="158"/>
      <c r="M1221" s="163"/>
      <c r="T1221" s="164"/>
      <c r="AT1221" s="159" t="s">
        <v>368</v>
      </c>
      <c r="AU1221" s="159" t="s">
        <v>90</v>
      </c>
      <c r="AV1221" s="13" t="s">
        <v>90</v>
      </c>
      <c r="AW1221" s="13" t="s">
        <v>36</v>
      </c>
      <c r="AX1221" s="13" t="s">
        <v>77</v>
      </c>
      <c r="AY1221" s="159" t="s">
        <v>358</v>
      </c>
    </row>
    <row r="1222" spans="2:65" s="12" customFormat="1" ht="11.25">
      <c r="B1222" s="151"/>
      <c r="D1222" s="152" t="s">
        <v>368</v>
      </c>
      <c r="E1222" s="153" t="s">
        <v>19</v>
      </c>
      <c r="F1222" s="154" t="s">
        <v>1302</v>
      </c>
      <c r="H1222" s="153" t="s">
        <v>19</v>
      </c>
      <c r="I1222" s="155"/>
      <c r="L1222" s="151"/>
      <c r="M1222" s="156"/>
      <c r="T1222" s="157"/>
      <c r="AT1222" s="153" t="s">
        <v>368</v>
      </c>
      <c r="AU1222" s="153" t="s">
        <v>90</v>
      </c>
      <c r="AV1222" s="12" t="s">
        <v>84</v>
      </c>
      <c r="AW1222" s="12" t="s">
        <v>36</v>
      </c>
      <c r="AX1222" s="12" t="s">
        <v>77</v>
      </c>
      <c r="AY1222" s="153" t="s">
        <v>358</v>
      </c>
    </row>
    <row r="1223" spans="2:65" s="13" customFormat="1" ht="11.25">
      <c r="B1223" s="158"/>
      <c r="D1223" s="152" t="s">
        <v>368</v>
      </c>
      <c r="E1223" s="159" t="s">
        <v>19</v>
      </c>
      <c r="F1223" s="160" t="s">
        <v>1430</v>
      </c>
      <c r="H1223" s="161">
        <v>15.6</v>
      </c>
      <c r="I1223" s="162"/>
      <c r="L1223" s="158"/>
      <c r="M1223" s="163"/>
      <c r="T1223" s="164"/>
      <c r="AT1223" s="159" t="s">
        <v>368</v>
      </c>
      <c r="AU1223" s="159" t="s">
        <v>90</v>
      </c>
      <c r="AV1223" s="13" t="s">
        <v>90</v>
      </c>
      <c r="AW1223" s="13" t="s">
        <v>36</v>
      </c>
      <c r="AX1223" s="13" t="s">
        <v>77</v>
      </c>
      <c r="AY1223" s="159" t="s">
        <v>358</v>
      </c>
    </row>
    <row r="1224" spans="2:65" s="14" customFormat="1" ht="11.25">
      <c r="B1224" s="165"/>
      <c r="D1224" s="152" t="s">
        <v>368</v>
      </c>
      <c r="E1224" s="166" t="s">
        <v>197</v>
      </c>
      <c r="F1224" s="167" t="s">
        <v>371</v>
      </c>
      <c r="H1224" s="168">
        <v>128.05000000000001</v>
      </c>
      <c r="I1224" s="169"/>
      <c r="L1224" s="165"/>
      <c r="M1224" s="170"/>
      <c r="T1224" s="171"/>
      <c r="AT1224" s="166" t="s">
        <v>368</v>
      </c>
      <c r="AU1224" s="166" t="s">
        <v>90</v>
      </c>
      <c r="AV1224" s="14" t="s">
        <v>364</v>
      </c>
      <c r="AW1224" s="14" t="s">
        <v>36</v>
      </c>
      <c r="AX1224" s="14" t="s">
        <v>84</v>
      </c>
      <c r="AY1224" s="166" t="s">
        <v>358</v>
      </c>
    </row>
    <row r="1225" spans="2:65" s="1" customFormat="1" ht="16.5" customHeight="1">
      <c r="B1225" s="33"/>
      <c r="C1225" s="179" t="s">
        <v>1431</v>
      </c>
      <c r="D1225" s="179" t="s">
        <v>440</v>
      </c>
      <c r="E1225" s="180" t="s">
        <v>1420</v>
      </c>
      <c r="F1225" s="181" t="s">
        <v>1421</v>
      </c>
      <c r="G1225" s="182" t="s">
        <v>443</v>
      </c>
      <c r="H1225" s="183">
        <v>4.3999999999999997E-2</v>
      </c>
      <c r="I1225" s="184"/>
      <c r="J1225" s="185">
        <f>ROUND(I1225*H1225,2)</f>
        <v>0</v>
      </c>
      <c r="K1225" s="181" t="s">
        <v>363</v>
      </c>
      <c r="L1225" s="186"/>
      <c r="M1225" s="187" t="s">
        <v>19</v>
      </c>
      <c r="N1225" s="188" t="s">
        <v>49</v>
      </c>
      <c r="P1225" s="143">
        <f>O1225*H1225</f>
        <v>0</v>
      </c>
      <c r="Q1225" s="143">
        <v>1</v>
      </c>
      <c r="R1225" s="143">
        <f>Q1225*H1225</f>
        <v>4.3999999999999997E-2</v>
      </c>
      <c r="S1225" s="143">
        <v>0</v>
      </c>
      <c r="T1225" s="144">
        <f>S1225*H1225</f>
        <v>0</v>
      </c>
      <c r="AR1225" s="145" t="s">
        <v>558</v>
      </c>
      <c r="AT1225" s="145" t="s">
        <v>440</v>
      </c>
      <c r="AU1225" s="145" t="s">
        <v>90</v>
      </c>
      <c r="AY1225" s="18" t="s">
        <v>358</v>
      </c>
      <c r="BE1225" s="146">
        <f>IF(N1225="základní",J1225,0)</f>
        <v>0</v>
      </c>
      <c r="BF1225" s="146">
        <f>IF(N1225="snížená",J1225,0)</f>
        <v>0</v>
      </c>
      <c r="BG1225" s="146">
        <f>IF(N1225="zákl. přenesená",J1225,0)</f>
        <v>0</v>
      </c>
      <c r="BH1225" s="146">
        <f>IF(N1225="sníž. přenesená",J1225,0)</f>
        <v>0</v>
      </c>
      <c r="BI1225" s="146">
        <f>IF(N1225="nulová",J1225,0)</f>
        <v>0</v>
      </c>
      <c r="BJ1225" s="18" t="s">
        <v>90</v>
      </c>
      <c r="BK1225" s="146">
        <f>ROUND(I1225*H1225,2)</f>
        <v>0</v>
      </c>
      <c r="BL1225" s="18" t="s">
        <v>454</v>
      </c>
      <c r="BM1225" s="145" t="s">
        <v>1432</v>
      </c>
    </row>
    <row r="1226" spans="2:65" s="13" customFormat="1" ht="11.25">
      <c r="B1226" s="158"/>
      <c r="D1226" s="152" t="s">
        <v>368</v>
      </c>
      <c r="E1226" s="159" t="s">
        <v>19</v>
      </c>
      <c r="F1226" s="160" t="s">
        <v>197</v>
      </c>
      <c r="H1226" s="161">
        <v>128.05000000000001</v>
      </c>
      <c r="I1226" s="162"/>
      <c r="L1226" s="158"/>
      <c r="M1226" s="163"/>
      <c r="T1226" s="164"/>
      <c r="AT1226" s="159" t="s">
        <v>368</v>
      </c>
      <c r="AU1226" s="159" t="s">
        <v>90</v>
      </c>
      <c r="AV1226" s="13" t="s">
        <v>90</v>
      </c>
      <c r="AW1226" s="13" t="s">
        <v>36</v>
      </c>
      <c r="AX1226" s="13" t="s">
        <v>77</v>
      </c>
      <c r="AY1226" s="159" t="s">
        <v>358</v>
      </c>
    </row>
    <row r="1227" spans="2:65" s="14" customFormat="1" ht="11.25">
      <c r="B1227" s="165"/>
      <c r="D1227" s="152" t="s">
        <v>368</v>
      </c>
      <c r="E1227" s="166" t="s">
        <v>19</v>
      </c>
      <c r="F1227" s="167" t="s">
        <v>371</v>
      </c>
      <c r="H1227" s="168">
        <v>128.05000000000001</v>
      </c>
      <c r="I1227" s="169"/>
      <c r="L1227" s="165"/>
      <c r="M1227" s="170"/>
      <c r="T1227" s="171"/>
      <c r="AT1227" s="166" t="s">
        <v>368</v>
      </c>
      <c r="AU1227" s="166" t="s">
        <v>90</v>
      </c>
      <c r="AV1227" s="14" t="s">
        <v>364</v>
      </c>
      <c r="AW1227" s="14" t="s">
        <v>36</v>
      </c>
      <c r="AX1227" s="14" t="s">
        <v>84</v>
      </c>
      <c r="AY1227" s="166" t="s">
        <v>358</v>
      </c>
    </row>
    <row r="1228" spans="2:65" s="13" customFormat="1" ht="11.25">
      <c r="B1228" s="158"/>
      <c r="D1228" s="152" t="s">
        <v>368</v>
      </c>
      <c r="F1228" s="160" t="s">
        <v>1433</v>
      </c>
      <c r="H1228" s="161">
        <v>4.3999999999999997E-2</v>
      </c>
      <c r="I1228" s="162"/>
      <c r="L1228" s="158"/>
      <c r="M1228" s="163"/>
      <c r="T1228" s="164"/>
      <c r="AT1228" s="159" t="s">
        <v>368</v>
      </c>
      <c r="AU1228" s="159" t="s">
        <v>90</v>
      </c>
      <c r="AV1228" s="13" t="s">
        <v>90</v>
      </c>
      <c r="AW1228" s="13" t="s">
        <v>4</v>
      </c>
      <c r="AX1228" s="13" t="s">
        <v>84</v>
      </c>
      <c r="AY1228" s="159" t="s">
        <v>358</v>
      </c>
    </row>
    <row r="1229" spans="2:65" s="1" customFormat="1" ht="24.2" customHeight="1">
      <c r="B1229" s="33"/>
      <c r="C1229" s="134" t="s">
        <v>1434</v>
      </c>
      <c r="D1229" s="134" t="s">
        <v>360</v>
      </c>
      <c r="E1229" s="135" t="s">
        <v>1435</v>
      </c>
      <c r="F1229" s="136" t="s">
        <v>1436</v>
      </c>
      <c r="G1229" s="137" t="s">
        <v>195</v>
      </c>
      <c r="H1229" s="138">
        <v>285</v>
      </c>
      <c r="I1229" s="139"/>
      <c r="J1229" s="140">
        <f>ROUND(I1229*H1229,2)</f>
        <v>0</v>
      </c>
      <c r="K1229" s="136" t="s">
        <v>363</v>
      </c>
      <c r="L1229" s="33"/>
      <c r="M1229" s="141" t="s">
        <v>19</v>
      </c>
      <c r="N1229" s="142" t="s">
        <v>49</v>
      </c>
      <c r="P1229" s="143">
        <f>O1229*H1229</f>
        <v>0</v>
      </c>
      <c r="Q1229" s="143">
        <v>3.9825E-4</v>
      </c>
      <c r="R1229" s="143">
        <f>Q1229*H1229</f>
        <v>0.11350125</v>
      </c>
      <c r="S1229" s="143">
        <v>0</v>
      </c>
      <c r="T1229" s="144">
        <f>S1229*H1229</f>
        <v>0</v>
      </c>
      <c r="AR1229" s="145" t="s">
        <v>454</v>
      </c>
      <c r="AT1229" s="145" t="s">
        <v>360</v>
      </c>
      <c r="AU1229" s="145" t="s">
        <v>90</v>
      </c>
      <c r="AY1229" s="18" t="s">
        <v>358</v>
      </c>
      <c r="BE1229" s="146">
        <f>IF(N1229="základní",J1229,0)</f>
        <v>0</v>
      </c>
      <c r="BF1229" s="146">
        <f>IF(N1229="snížená",J1229,0)</f>
        <v>0</v>
      </c>
      <c r="BG1229" s="146">
        <f>IF(N1229="zákl. přenesená",J1229,0)</f>
        <v>0</v>
      </c>
      <c r="BH1229" s="146">
        <f>IF(N1229="sníž. přenesená",J1229,0)</f>
        <v>0</v>
      </c>
      <c r="BI1229" s="146">
        <f>IF(N1229="nulová",J1229,0)</f>
        <v>0</v>
      </c>
      <c r="BJ1229" s="18" t="s">
        <v>90</v>
      </c>
      <c r="BK1229" s="146">
        <f>ROUND(I1229*H1229,2)</f>
        <v>0</v>
      </c>
      <c r="BL1229" s="18" t="s">
        <v>454</v>
      </c>
      <c r="BM1229" s="145" t="s">
        <v>1437</v>
      </c>
    </row>
    <row r="1230" spans="2:65" s="1" customFormat="1" ht="11.25">
      <c r="B1230" s="33"/>
      <c r="D1230" s="147" t="s">
        <v>366</v>
      </c>
      <c r="F1230" s="148" t="s">
        <v>1438</v>
      </c>
      <c r="I1230" s="149"/>
      <c r="L1230" s="33"/>
      <c r="M1230" s="150"/>
      <c r="T1230" s="54"/>
      <c r="AT1230" s="18" t="s">
        <v>366</v>
      </c>
      <c r="AU1230" s="18" t="s">
        <v>90</v>
      </c>
    </row>
    <row r="1231" spans="2:65" s="13" customFormat="1" ht="11.25">
      <c r="B1231" s="158"/>
      <c r="D1231" s="152" t="s">
        <v>368</v>
      </c>
      <c r="E1231" s="159" t="s">
        <v>19</v>
      </c>
      <c r="F1231" s="160" t="s">
        <v>193</v>
      </c>
      <c r="H1231" s="161">
        <v>285</v>
      </c>
      <c r="I1231" s="162"/>
      <c r="L1231" s="158"/>
      <c r="M1231" s="163"/>
      <c r="T1231" s="164"/>
      <c r="AT1231" s="159" t="s">
        <v>368</v>
      </c>
      <c r="AU1231" s="159" t="s">
        <v>90</v>
      </c>
      <c r="AV1231" s="13" t="s">
        <v>90</v>
      </c>
      <c r="AW1231" s="13" t="s">
        <v>36</v>
      </c>
      <c r="AX1231" s="13" t="s">
        <v>77</v>
      </c>
      <c r="AY1231" s="159" t="s">
        <v>358</v>
      </c>
    </row>
    <row r="1232" spans="2:65" s="14" customFormat="1" ht="11.25">
      <c r="B1232" s="165"/>
      <c r="D1232" s="152" t="s">
        <v>368</v>
      </c>
      <c r="E1232" s="166" t="s">
        <v>19</v>
      </c>
      <c r="F1232" s="167" t="s">
        <v>371</v>
      </c>
      <c r="H1232" s="168">
        <v>285</v>
      </c>
      <c r="I1232" s="169"/>
      <c r="L1232" s="165"/>
      <c r="M1232" s="170"/>
      <c r="T1232" s="171"/>
      <c r="AT1232" s="166" t="s">
        <v>368</v>
      </c>
      <c r="AU1232" s="166" t="s">
        <v>90</v>
      </c>
      <c r="AV1232" s="14" t="s">
        <v>364</v>
      </c>
      <c r="AW1232" s="14" t="s">
        <v>36</v>
      </c>
      <c r="AX1232" s="14" t="s">
        <v>84</v>
      </c>
      <c r="AY1232" s="166" t="s">
        <v>358</v>
      </c>
    </row>
    <row r="1233" spans="2:65" s="1" customFormat="1" ht="49.15" customHeight="1">
      <c r="B1233" s="33"/>
      <c r="C1233" s="179" t="s">
        <v>1439</v>
      </c>
      <c r="D1233" s="179" t="s">
        <v>440</v>
      </c>
      <c r="E1233" s="180" t="s">
        <v>1440</v>
      </c>
      <c r="F1233" s="181" t="s">
        <v>1441</v>
      </c>
      <c r="G1233" s="182" t="s">
        <v>195</v>
      </c>
      <c r="H1233" s="183">
        <v>332.16800000000001</v>
      </c>
      <c r="I1233" s="184"/>
      <c r="J1233" s="185">
        <f>ROUND(I1233*H1233,2)</f>
        <v>0</v>
      </c>
      <c r="K1233" s="181" t="s">
        <v>363</v>
      </c>
      <c r="L1233" s="186"/>
      <c r="M1233" s="187" t="s">
        <v>19</v>
      </c>
      <c r="N1233" s="188" t="s">
        <v>49</v>
      </c>
      <c r="P1233" s="143">
        <f>O1233*H1233</f>
        <v>0</v>
      </c>
      <c r="Q1233" s="143">
        <v>5.4000000000000003E-3</v>
      </c>
      <c r="R1233" s="143">
        <f>Q1233*H1233</f>
        <v>1.7937072000000001</v>
      </c>
      <c r="S1233" s="143">
        <v>0</v>
      </c>
      <c r="T1233" s="144">
        <f>S1233*H1233</f>
        <v>0</v>
      </c>
      <c r="AR1233" s="145" t="s">
        <v>558</v>
      </c>
      <c r="AT1233" s="145" t="s">
        <v>440</v>
      </c>
      <c r="AU1233" s="145" t="s">
        <v>90</v>
      </c>
      <c r="AY1233" s="18" t="s">
        <v>358</v>
      </c>
      <c r="BE1233" s="146">
        <f>IF(N1233="základní",J1233,0)</f>
        <v>0</v>
      </c>
      <c r="BF1233" s="146">
        <f>IF(N1233="snížená",J1233,0)</f>
        <v>0</v>
      </c>
      <c r="BG1233" s="146">
        <f>IF(N1233="zákl. přenesená",J1233,0)</f>
        <v>0</v>
      </c>
      <c r="BH1233" s="146">
        <f>IF(N1233="sníž. přenesená",J1233,0)</f>
        <v>0</v>
      </c>
      <c r="BI1233" s="146">
        <f>IF(N1233="nulová",J1233,0)</f>
        <v>0</v>
      </c>
      <c r="BJ1233" s="18" t="s">
        <v>90</v>
      </c>
      <c r="BK1233" s="146">
        <f>ROUND(I1233*H1233,2)</f>
        <v>0</v>
      </c>
      <c r="BL1233" s="18" t="s">
        <v>454</v>
      </c>
      <c r="BM1233" s="145" t="s">
        <v>1442</v>
      </c>
    </row>
    <row r="1234" spans="2:65" s="13" customFormat="1" ht="11.25">
      <c r="B1234" s="158"/>
      <c r="D1234" s="152" t="s">
        <v>368</v>
      </c>
      <c r="F1234" s="160" t="s">
        <v>1443</v>
      </c>
      <c r="H1234" s="161">
        <v>332.16800000000001</v>
      </c>
      <c r="I1234" s="162"/>
      <c r="L1234" s="158"/>
      <c r="M1234" s="163"/>
      <c r="T1234" s="164"/>
      <c r="AT1234" s="159" t="s">
        <v>368</v>
      </c>
      <c r="AU1234" s="159" t="s">
        <v>90</v>
      </c>
      <c r="AV1234" s="13" t="s">
        <v>90</v>
      </c>
      <c r="AW1234" s="13" t="s">
        <v>4</v>
      </c>
      <c r="AX1234" s="13" t="s">
        <v>84</v>
      </c>
      <c r="AY1234" s="159" t="s">
        <v>358</v>
      </c>
    </row>
    <row r="1235" spans="2:65" s="1" customFormat="1" ht="24.2" customHeight="1">
      <c r="B1235" s="33"/>
      <c r="C1235" s="134" t="s">
        <v>1444</v>
      </c>
      <c r="D1235" s="134" t="s">
        <v>360</v>
      </c>
      <c r="E1235" s="135" t="s">
        <v>1445</v>
      </c>
      <c r="F1235" s="136" t="s">
        <v>1446</v>
      </c>
      <c r="G1235" s="137" t="s">
        <v>195</v>
      </c>
      <c r="H1235" s="138">
        <v>128.05000000000001</v>
      </c>
      <c r="I1235" s="139"/>
      <c r="J1235" s="140">
        <f>ROUND(I1235*H1235,2)</f>
        <v>0</v>
      </c>
      <c r="K1235" s="136" t="s">
        <v>363</v>
      </c>
      <c r="L1235" s="33"/>
      <c r="M1235" s="141" t="s">
        <v>19</v>
      </c>
      <c r="N1235" s="142" t="s">
        <v>49</v>
      </c>
      <c r="P1235" s="143">
        <f>O1235*H1235</f>
        <v>0</v>
      </c>
      <c r="Q1235" s="143">
        <v>3.9825E-4</v>
      </c>
      <c r="R1235" s="143">
        <f>Q1235*H1235</f>
        <v>5.0995912500000004E-2</v>
      </c>
      <c r="S1235" s="143">
        <v>0</v>
      </c>
      <c r="T1235" s="144">
        <f>S1235*H1235</f>
        <v>0</v>
      </c>
      <c r="AR1235" s="145" t="s">
        <v>454</v>
      </c>
      <c r="AT1235" s="145" t="s">
        <v>360</v>
      </c>
      <c r="AU1235" s="145" t="s">
        <v>90</v>
      </c>
      <c r="AY1235" s="18" t="s">
        <v>358</v>
      </c>
      <c r="BE1235" s="146">
        <f>IF(N1235="základní",J1235,0)</f>
        <v>0</v>
      </c>
      <c r="BF1235" s="146">
        <f>IF(N1235="snížená",J1235,0)</f>
        <v>0</v>
      </c>
      <c r="BG1235" s="146">
        <f>IF(N1235="zákl. přenesená",J1235,0)</f>
        <v>0</v>
      </c>
      <c r="BH1235" s="146">
        <f>IF(N1235="sníž. přenesená",J1235,0)</f>
        <v>0</v>
      </c>
      <c r="BI1235" s="146">
        <f>IF(N1235="nulová",J1235,0)</f>
        <v>0</v>
      </c>
      <c r="BJ1235" s="18" t="s">
        <v>90</v>
      </c>
      <c r="BK1235" s="146">
        <f>ROUND(I1235*H1235,2)</f>
        <v>0</v>
      </c>
      <c r="BL1235" s="18" t="s">
        <v>454</v>
      </c>
      <c r="BM1235" s="145" t="s">
        <v>1447</v>
      </c>
    </row>
    <row r="1236" spans="2:65" s="1" customFormat="1" ht="11.25">
      <c r="B1236" s="33"/>
      <c r="D1236" s="147" t="s">
        <v>366</v>
      </c>
      <c r="F1236" s="148" t="s">
        <v>1448</v>
      </c>
      <c r="I1236" s="149"/>
      <c r="L1236" s="33"/>
      <c r="M1236" s="150"/>
      <c r="T1236" s="54"/>
      <c r="AT1236" s="18" t="s">
        <v>366</v>
      </c>
      <c r="AU1236" s="18" t="s">
        <v>90</v>
      </c>
    </row>
    <row r="1237" spans="2:65" s="13" customFormat="1" ht="11.25">
      <c r="B1237" s="158"/>
      <c r="D1237" s="152" t="s">
        <v>368</v>
      </c>
      <c r="E1237" s="159" t="s">
        <v>19</v>
      </c>
      <c r="F1237" s="160" t="s">
        <v>197</v>
      </c>
      <c r="H1237" s="161">
        <v>128.05000000000001</v>
      </c>
      <c r="I1237" s="162"/>
      <c r="L1237" s="158"/>
      <c r="M1237" s="163"/>
      <c r="T1237" s="164"/>
      <c r="AT1237" s="159" t="s">
        <v>368</v>
      </c>
      <c r="AU1237" s="159" t="s">
        <v>90</v>
      </c>
      <c r="AV1237" s="13" t="s">
        <v>90</v>
      </c>
      <c r="AW1237" s="13" t="s">
        <v>36</v>
      </c>
      <c r="AX1237" s="13" t="s">
        <v>77</v>
      </c>
      <c r="AY1237" s="159" t="s">
        <v>358</v>
      </c>
    </row>
    <row r="1238" spans="2:65" s="14" customFormat="1" ht="11.25">
      <c r="B1238" s="165"/>
      <c r="D1238" s="152" t="s">
        <v>368</v>
      </c>
      <c r="E1238" s="166" t="s">
        <v>19</v>
      </c>
      <c r="F1238" s="167" t="s">
        <v>371</v>
      </c>
      <c r="H1238" s="168">
        <v>128.05000000000001</v>
      </c>
      <c r="I1238" s="169"/>
      <c r="L1238" s="165"/>
      <c r="M1238" s="170"/>
      <c r="T1238" s="171"/>
      <c r="AT1238" s="166" t="s">
        <v>368</v>
      </c>
      <c r="AU1238" s="166" t="s">
        <v>90</v>
      </c>
      <c r="AV1238" s="14" t="s">
        <v>364</v>
      </c>
      <c r="AW1238" s="14" t="s">
        <v>36</v>
      </c>
      <c r="AX1238" s="14" t="s">
        <v>84</v>
      </c>
      <c r="AY1238" s="166" t="s">
        <v>358</v>
      </c>
    </row>
    <row r="1239" spans="2:65" s="1" customFormat="1" ht="49.15" customHeight="1">
      <c r="B1239" s="33"/>
      <c r="C1239" s="179" t="s">
        <v>1449</v>
      </c>
      <c r="D1239" s="179" t="s">
        <v>440</v>
      </c>
      <c r="E1239" s="180" t="s">
        <v>1440</v>
      </c>
      <c r="F1239" s="181" t="s">
        <v>1441</v>
      </c>
      <c r="G1239" s="182" t="s">
        <v>195</v>
      </c>
      <c r="H1239" s="183">
        <v>156.34899999999999</v>
      </c>
      <c r="I1239" s="184"/>
      <c r="J1239" s="185">
        <f>ROUND(I1239*H1239,2)</f>
        <v>0</v>
      </c>
      <c r="K1239" s="181" t="s">
        <v>363</v>
      </c>
      <c r="L1239" s="186"/>
      <c r="M1239" s="187" t="s">
        <v>19</v>
      </c>
      <c r="N1239" s="188" t="s">
        <v>49</v>
      </c>
      <c r="P1239" s="143">
        <f>O1239*H1239</f>
        <v>0</v>
      </c>
      <c r="Q1239" s="143">
        <v>5.4000000000000003E-3</v>
      </c>
      <c r="R1239" s="143">
        <f>Q1239*H1239</f>
        <v>0.84428459999999994</v>
      </c>
      <c r="S1239" s="143">
        <v>0</v>
      </c>
      <c r="T1239" s="144">
        <f>S1239*H1239</f>
        <v>0</v>
      </c>
      <c r="AR1239" s="145" t="s">
        <v>558</v>
      </c>
      <c r="AT1239" s="145" t="s">
        <v>440</v>
      </c>
      <c r="AU1239" s="145" t="s">
        <v>90</v>
      </c>
      <c r="AY1239" s="18" t="s">
        <v>358</v>
      </c>
      <c r="BE1239" s="146">
        <f>IF(N1239="základní",J1239,0)</f>
        <v>0</v>
      </c>
      <c r="BF1239" s="146">
        <f>IF(N1239="snížená",J1239,0)</f>
        <v>0</v>
      </c>
      <c r="BG1239" s="146">
        <f>IF(N1239="zákl. přenesená",J1239,0)</f>
        <v>0</v>
      </c>
      <c r="BH1239" s="146">
        <f>IF(N1239="sníž. přenesená",J1239,0)</f>
        <v>0</v>
      </c>
      <c r="BI1239" s="146">
        <f>IF(N1239="nulová",J1239,0)</f>
        <v>0</v>
      </c>
      <c r="BJ1239" s="18" t="s">
        <v>90</v>
      </c>
      <c r="BK1239" s="146">
        <f>ROUND(I1239*H1239,2)</f>
        <v>0</v>
      </c>
      <c r="BL1239" s="18" t="s">
        <v>454</v>
      </c>
      <c r="BM1239" s="145" t="s">
        <v>1450</v>
      </c>
    </row>
    <row r="1240" spans="2:65" s="13" customFormat="1" ht="11.25">
      <c r="B1240" s="158"/>
      <c r="D1240" s="152" t="s">
        <v>368</v>
      </c>
      <c r="E1240" s="159" t="s">
        <v>19</v>
      </c>
      <c r="F1240" s="160" t="s">
        <v>197</v>
      </c>
      <c r="H1240" s="161">
        <v>128.05000000000001</v>
      </c>
      <c r="I1240" s="162"/>
      <c r="L1240" s="158"/>
      <c r="M1240" s="163"/>
      <c r="T1240" s="164"/>
      <c r="AT1240" s="159" t="s">
        <v>368</v>
      </c>
      <c r="AU1240" s="159" t="s">
        <v>90</v>
      </c>
      <c r="AV1240" s="13" t="s">
        <v>90</v>
      </c>
      <c r="AW1240" s="13" t="s">
        <v>36</v>
      </c>
      <c r="AX1240" s="13" t="s">
        <v>77</v>
      </c>
      <c r="AY1240" s="159" t="s">
        <v>358</v>
      </c>
    </row>
    <row r="1241" spans="2:65" s="14" customFormat="1" ht="11.25">
      <c r="B1241" s="165"/>
      <c r="D1241" s="152" t="s">
        <v>368</v>
      </c>
      <c r="E1241" s="166" t="s">
        <v>19</v>
      </c>
      <c r="F1241" s="167" t="s">
        <v>371</v>
      </c>
      <c r="H1241" s="168">
        <v>128.05000000000001</v>
      </c>
      <c r="I1241" s="169"/>
      <c r="L1241" s="165"/>
      <c r="M1241" s="170"/>
      <c r="T1241" s="171"/>
      <c r="AT1241" s="166" t="s">
        <v>368</v>
      </c>
      <c r="AU1241" s="166" t="s">
        <v>90</v>
      </c>
      <c r="AV1241" s="14" t="s">
        <v>364</v>
      </c>
      <c r="AW1241" s="14" t="s">
        <v>36</v>
      </c>
      <c r="AX1241" s="14" t="s">
        <v>84</v>
      </c>
      <c r="AY1241" s="166" t="s">
        <v>358</v>
      </c>
    </row>
    <row r="1242" spans="2:65" s="13" customFormat="1" ht="11.25">
      <c r="B1242" s="158"/>
      <c r="D1242" s="152" t="s">
        <v>368</v>
      </c>
      <c r="F1242" s="160" t="s">
        <v>1451</v>
      </c>
      <c r="H1242" s="161">
        <v>156.34899999999999</v>
      </c>
      <c r="I1242" s="162"/>
      <c r="L1242" s="158"/>
      <c r="M1242" s="163"/>
      <c r="T1242" s="164"/>
      <c r="AT1242" s="159" t="s">
        <v>368</v>
      </c>
      <c r="AU1242" s="159" t="s">
        <v>90</v>
      </c>
      <c r="AV1242" s="13" t="s">
        <v>90</v>
      </c>
      <c r="AW1242" s="13" t="s">
        <v>4</v>
      </c>
      <c r="AX1242" s="13" t="s">
        <v>84</v>
      </c>
      <c r="AY1242" s="159" t="s">
        <v>358</v>
      </c>
    </row>
    <row r="1243" spans="2:65" s="1" customFormat="1" ht="44.25" customHeight="1">
      <c r="B1243" s="33"/>
      <c r="C1243" s="134" t="s">
        <v>1452</v>
      </c>
      <c r="D1243" s="134" t="s">
        <v>360</v>
      </c>
      <c r="E1243" s="135" t="s">
        <v>1453</v>
      </c>
      <c r="F1243" s="136" t="s">
        <v>1454</v>
      </c>
      <c r="G1243" s="137" t="s">
        <v>195</v>
      </c>
      <c r="H1243" s="138">
        <v>86.5</v>
      </c>
      <c r="I1243" s="139"/>
      <c r="J1243" s="140">
        <f>ROUND(I1243*H1243,2)</f>
        <v>0</v>
      </c>
      <c r="K1243" s="136" t="s">
        <v>363</v>
      </c>
      <c r="L1243" s="33"/>
      <c r="M1243" s="141" t="s">
        <v>19</v>
      </c>
      <c r="N1243" s="142" t="s">
        <v>49</v>
      </c>
      <c r="P1243" s="143">
        <f>O1243*H1243</f>
        <v>0</v>
      </c>
      <c r="Q1243" s="143">
        <v>3.9500000000000001E-4</v>
      </c>
      <c r="R1243" s="143">
        <f>Q1243*H1243</f>
        <v>3.4167500000000003E-2</v>
      </c>
      <c r="S1243" s="143">
        <v>0</v>
      </c>
      <c r="T1243" s="144">
        <f>S1243*H1243</f>
        <v>0</v>
      </c>
      <c r="AR1243" s="145" t="s">
        <v>454</v>
      </c>
      <c r="AT1243" s="145" t="s">
        <v>360</v>
      </c>
      <c r="AU1243" s="145" t="s">
        <v>90</v>
      </c>
      <c r="AY1243" s="18" t="s">
        <v>358</v>
      </c>
      <c r="BE1243" s="146">
        <f>IF(N1243="základní",J1243,0)</f>
        <v>0</v>
      </c>
      <c r="BF1243" s="146">
        <f>IF(N1243="snížená",J1243,0)</f>
        <v>0</v>
      </c>
      <c r="BG1243" s="146">
        <f>IF(N1243="zákl. přenesená",J1243,0)</f>
        <v>0</v>
      </c>
      <c r="BH1243" s="146">
        <f>IF(N1243="sníž. přenesená",J1243,0)</f>
        <v>0</v>
      </c>
      <c r="BI1243" s="146">
        <f>IF(N1243="nulová",J1243,0)</f>
        <v>0</v>
      </c>
      <c r="BJ1243" s="18" t="s">
        <v>90</v>
      </c>
      <c r="BK1243" s="146">
        <f>ROUND(I1243*H1243,2)</f>
        <v>0</v>
      </c>
      <c r="BL1243" s="18" t="s">
        <v>454</v>
      </c>
      <c r="BM1243" s="145" t="s">
        <v>1455</v>
      </c>
    </row>
    <row r="1244" spans="2:65" s="1" customFormat="1" ht="11.25">
      <c r="B1244" s="33"/>
      <c r="D1244" s="147" t="s">
        <v>366</v>
      </c>
      <c r="F1244" s="148" t="s">
        <v>1456</v>
      </c>
      <c r="I1244" s="149"/>
      <c r="L1244" s="33"/>
      <c r="M1244" s="150"/>
      <c r="T1244" s="54"/>
      <c r="AT1244" s="18" t="s">
        <v>366</v>
      </c>
      <c r="AU1244" s="18" t="s">
        <v>90</v>
      </c>
    </row>
    <row r="1245" spans="2:65" s="12" customFormat="1" ht="11.25">
      <c r="B1245" s="151"/>
      <c r="D1245" s="152" t="s">
        <v>368</v>
      </c>
      <c r="E1245" s="153" t="s">
        <v>19</v>
      </c>
      <c r="F1245" s="154" t="s">
        <v>485</v>
      </c>
      <c r="H1245" s="153" t="s">
        <v>19</v>
      </c>
      <c r="I1245" s="155"/>
      <c r="L1245" s="151"/>
      <c r="M1245" s="156"/>
      <c r="T1245" s="157"/>
      <c r="AT1245" s="153" t="s">
        <v>368</v>
      </c>
      <c r="AU1245" s="153" t="s">
        <v>90</v>
      </c>
      <c r="AV1245" s="12" t="s">
        <v>84</v>
      </c>
      <c r="AW1245" s="12" t="s">
        <v>36</v>
      </c>
      <c r="AX1245" s="12" t="s">
        <v>77</v>
      </c>
      <c r="AY1245" s="153" t="s">
        <v>358</v>
      </c>
    </row>
    <row r="1246" spans="2:65" s="12" customFormat="1" ht="11.25">
      <c r="B1246" s="151"/>
      <c r="D1246" s="152" t="s">
        <v>368</v>
      </c>
      <c r="E1246" s="153" t="s">
        <v>19</v>
      </c>
      <c r="F1246" s="154" t="s">
        <v>459</v>
      </c>
      <c r="H1246" s="153" t="s">
        <v>19</v>
      </c>
      <c r="I1246" s="155"/>
      <c r="L1246" s="151"/>
      <c r="M1246" s="156"/>
      <c r="T1246" s="157"/>
      <c r="AT1246" s="153" t="s">
        <v>368</v>
      </c>
      <c r="AU1246" s="153" t="s">
        <v>90</v>
      </c>
      <c r="AV1246" s="12" t="s">
        <v>84</v>
      </c>
      <c r="AW1246" s="12" t="s">
        <v>36</v>
      </c>
      <c r="AX1246" s="12" t="s">
        <v>77</v>
      </c>
      <c r="AY1246" s="153" t="s">
        <v>358</v>
      </c>
    </row>
    <row r="1247" spans="2:65" s="12" customFormat="1" ht="11.25">
      <c r="B1247" s="151"/>
      <c r="D1247" s="152" t="s">
        <v>368</v>
      </c>
      <c r="E1247" s="153" t="s">
        <v>19</v>
      </c>
      <c r="F1247" s="154" t="s">
        <v>588</v>
      </c>
      <c r="H1247" s="153" t="s">
        <v>19</v>
      </c>
      <c r="I1247" s="155"/>
      <c r="L1247" s="151"/>
      <c r="M1247" s="156"/>
      <c r="T1247" s="157"/>
      <c r="AT1247" s="153" t="s">
        <v>368</v>
      </c>
      <c r="AU1247" s="153" t="s">
        <v>90</v>
      </c>
      <c r="AV1247" s="12" t="s">
        <v>84</v>
      </c>
      <c r="AW1247" s="12" t="s">
        <v>36</v>
      </c>
      <c r="AX1247" s="12" t="s">
        <v>77</v>
      </c>
      <c r="AY1247" s="153" t="s">
        <v>358</v>
      </c>
    </row>
    <row r="1248" spans="2:65" s="13" customFormat="1" ht="11.25">
      <c r="B1248" s="158"/>
      <c r="D1248" s="152" t="s">
        <v>368</v>
      </c>
      <c r="E1248" s="159" t="s">
        <v>19</v>
      </c>
      <c r="F1248" s="160" t="s">
        <v>1457</v>
      </c>
      <c r="H1248" s="161">
        <v>86.5</v>
      </c>
      <c r="I1248" s="162"/>
      <c r="L1248" s="158"/>
      <c r="M1248" s="163"/>
      <c r="T1248" s="164"/>
      <c r="AT1248" s="159" t="s">
        <v>368</v>
      </c>
      <c r="AU1248" s="159" t="s">
        <v>90</v>
      </c>
      <c r="AV1248" s="13" t="s">
        <v>90</v>
      </c>
      <c r="AW1248" s="13" t="s">
        <v>36</v>
      </c>
      <c r="AX1248" s="13" t="s">
        <v>77</v>
      </c>
      <c r="AY1248" s="159" t="s">
        <v>358</v>
      </c>
    </row>
    <row r="1249" spans="2:65" s="14" customFormat="1" ht="11.25">
      <c r="B1249" s="165"/>
      <c r="D1249" s="152" t="s">
        <v>368</v>
      </c>
      <c r="E1249" s="166" t="s">
        <v>19</v>
      </c>
      <c r="F1249" s="167" t="s">
        <v>371</v>
      </c>
      <c r="H1249" s="168">
        <v>86.5</v>
      </c>
      <c r="I1249" s="169"/>
      <c r="L1249" s="165"/>
      <c r="M1249" s="170"/>
      <c r="T1249" s="171"/>
      <c r="AT1249" s="166" t="s">
        <v>368</v>
      </c>
      <c r="AU1249" s="166" t="s">
        <v>90</v>
      </c>
      <c r="AV1249" s="14" t="s">
        <v>364</v>
      </c>
      <c r="AW1249" s="14" t="s">
        <v>36</v>
      </c>
      <c r="AX1249" s="14" t="s">
        <v>84</v>
      </c>
      <c r="AY1249" s="166" t="s">
        <v>358</v>
      </c>
    </row>
    <row r="1250" spans="2:65" s="1" customFormat="1" ht="24.2" customHeight="1">
      <c r="B1250" s="33"/>
      <c r="C1250" s="134" t="s">
        <v>1458</v>
      </c>
      <c r="D1250" s="134" t="s">
        <v>360</v>
      </c>
      <c r="E1250" s="135" t="s">
        <v>1459</v>
      </c>
      <c r="F1250" s="136" t="s">
        <v>1460</v>
      </c>
      <c r="G1250" s="137" t="s">
        <v>235</v>
      </c>
      <c r="H1250" s="138">
        <v>86.5</v>
      </c>
      <c r="I1250" s="139"/>
      <c r="J1250" s="140">
        <f>ROUND(I1250*H1250,2)</f>
        <v>0</v>
      </c>
      <c r="K1250" s="136" t="s">
        <v>363</v>
      </c>
      <c r="L1250" s="33"/>
      <c r="M1250" s="141" t="s">
        <v>19</v>
      </c>
      <c r="N1250" s="142" t="s">
        <v>49</v>
      </c>
      <c r="P1250" s="143">
        <f>O1250*H1250</f>
        <v>0</v>
      </c>
      <c r="Q1250" s="143">
        <v>1.6000000000000001E-4</v>
      </c>
      <c r="R1250" s="143">
        <f>Q1250*H1250</f>
        <v>1.3840000000000002E-2</v>
      </c>
      <c r="S1250" s="143">
        <v>0</v>
      </c>
      <c r="T1250" s="144">
        <f>S1250*H1250</f>
        <v>0</v>
      </c>
      <c r="AR1250" s="145" t="s">
        <v>454</v>
      </c>
      <c r="AT1250" s="145" t="s">
        <v>360</v>
      </c>
      <c r="AU1250" s="145" t="s">
        <v>90</v>
      </c>
      <c r="AY1250" s="18" t="s">
        <v>358</v>
      </c>
      <c r="BE1250" s="146">
        <f>IF(N1250="základní",J1250,0)</f>
        <v>0</v>
      </c>
      <c r="BF1250" s="146">
        <f>IF(N1250="snížená",J1250,0)</f>
        <v>0</v>
      </c>
      <c r="BG1250" s="146">
        <f>IF(N1250="zákl. přenesená",J1250,0)</f>
        <v>0</v>
      </c>
      <c r="BH1250" s="146">
        <f>IF(N1250="sníž. přenesená",J1250,0)</f>
        <v>0</v>
      </c>
      <c r="BI1250" s="146">
        <f>IF(N1250="nulová",J1250,0)</f>
        <v>0</v>
      </c>
      <c r="BJ1250" s="18" t="s">
        <v>90</v>
      </c>
      <c r="BK1250" s="146">
        <f>ROUND(I1250*H1250,2)</f>
        <v>0</v>
      </c>
      <c r="BL1250" s="18" t="s">
        <v>454</v>
      </c>
      <c r="BM1250" s="145" t="s">
        <v>1461</v>
      </c>
    </row>
    <row r="1251" spans="2:65" s="1" customFormat="1" ht="11.25">
      <c r="B1251" s="33"/>
      <c r="D1251" s="147" t="s">
        <v>366</v>
      </c>
      <c r="F1251" s="148" t="s">
        <v>1462</v>
      </c>
      <c r="I1251" s="149"/>
      <c r="L1251" s="33"/>
      <c r="M1251" s="150"/>
      <c r="T1251" s="54"/>
      <c r="AT1251" s="18" t="s">
        <v>366</v>
      </c>
      <c r="AU1251" s="18" t="s">
        <v>90</v>
      </c>
    </row>
    <row r="1252" spans="2:65" s="12" customFormat="1" ht="11.25">
      <c r="B1252" s="151"/>
      <c r="D1252" s="152" t="s">
        <v>368</v>
      </c>
      <c r="E1252" s="153" t="s">
        <v>19</v>
      </c>
      <c r="F1252" s="154" t="s">
        <v>485</v>
      </c>
      <c r="H1252" s="153" t="s">
        <v>19</v>
      </c>
      <c r="I1252" s="155"/>
      <c r="L1252" s="151"/>
      <c r="M1252" s="156"/>
      <c r="T1252" s="157"/>
      <c r="AT1252" s="153" t="s">
        <v>368</v>
      </c>
      <c r="AU1252" s="153" t="s">
        <v>90</v>
      </c>
      <c r="AV1252" s="12" t="s">
        <v>84</v>
      </c>
      <c r="AW1252" s="12" t="s">
        <v>36</v>
      </c>
      <c r="AX1252" s="12" t="s">
        <v>77</v>
      </c>
      <c r="AY1252" s="153" t="s">
        <v>358</v>
      </c>
    </row>
    <row r="1253" spans="2:65" s="12" customFormat="1" ht="11.25">
      <c r="B1253" s="151"/>
      <c r="D1253" s="152" t="s">
        <v>368</v>
      </c>
      <c r="E1253" s="153" t="s">
        <v>19</v>
      </c>
      <c r="F1253" s="154" t="s">
        <v>459</v>
      </c>
      <c r="H1253" s="153" t="s">
        <v>19</v>
      </c>
      <c r="I1253" s="155"/>
      <c r="L1253" s="151"/>
      <c r="M1253" s="156"/>
      <c r="T1253" s="157"/>
      <c r="AT1253" s="153" t="s">
        <v>368</v>
      </c>
      <c r="AU1253" s="153" t="s">
        <v>90</v>
      </c>
      <c r="AV1253" s="12" t="s">
        <v>84</v>
      </c>
      <c r="AW1253" s="12" t="s">
        <v>36</v>
      </c>
      <c r="AX1253" s="12" t="s">
        <v>77</v>
      </c>
      <c r="AY1253" s="153" t="s">
        <v>358</v>
      </c>
    </row>
    <row r="1254" spans="2:65" s="12" customFormat="1" ht="11.25">
      <c r="B1254" s="151"/>
      <c r="D1254" s="152" t="s">
        <v>368</v>
      </c>
      <c r="E1254" s="153" t="s">
        <v>19</v>
      </c>
      <c r="F1254" s="154" t="s">
        <v>588</v>
      </c>
      <c r="H1254" s="153" t="s">
        <v>19</v>
      </c>
      <c r="I1254" s="155"/>
      <c r="L1254" s="151"/>
      <c r="M1254" s="156"/>
      <c r="T1254" s="157"/>
      <c r="AT1254" s="153" t="s">
        <v>368</v>
      </c>
      <c r="AU1254" s="153" t="s">
        <v>90</v>
      </c>
      <c r="AV1254" s="12" t="s">
        <v>84</v>
      </c>
      <c r="AW1254" s="12" t="s">
        <v>36</v>
      </c>
      <c r="AX1254" s="12" t="s">
        <v>77</v>
      </c>
      <c r="AY1254" s="153" t="s">
        <v>358</v>
      </c>
    </row>
    <row r="1255" spans="2:65" s="13" customFormat="1" ht="11.25">
      <c r="B1255" s="158"/>
      <c r="D1255" s="152" t="s">
        <v>368</v>
      </c>
      <c r="E1255" s="159" t="s">
        <v>19</v>
      </c>
      <c r="F1255" s="160" t="s">
        <v>1463</v>
      </c>
      <c r="H1255" s="161">
        <v>86.5</v>
      </c>
      <c r="I1255" s="162"/>
      <c r="L1255" s="158"/>
      <c r="M1255" s="163"/>
      <c r="T1255" s="164"/>
      <c r="AT1255" s="159" t="s">
        <v>368</v>
      </c>
      <c r="AU1255" s="159" t="s">
        <v>90</v>
      </c>
      <c r="AV1255" s="13" t="s">
        <v>90</v>
      </c>
      <c r="AW1255" s="13" t="s">
        <v>36</v>
      </c>
      <c r="AX1255" s="13" t="s">
        <v>77</v>
      </c>
      <c r="AY1255" s="159" t="s">
        <v>358</v>
      </c>
    </row>
    <row r="1256" spans="2:65" s="14" customFormat="1" ht="11.25">
      <c r="B1256" s="165"/>
      <c r="D1256" s="152" t="s">
        <v>368</v>
      </c>
      <c r="E1256" s="166" t="s">
        <v>19</v>
      </c>
      <c r="F1256" s="167" t="s">
        <v>371</v>
      </c>
      <c r="H1256" s="168">
        <v>86.5</v>
      </c>
      <c r="I1256" s="169"/>
      <c r="L1256" s="165"/>
      <c r="M1256" s="170"/>
      <c r="T1256" s="171"/>
      <c r="AT1256" s="166" t="s">
        <v>368</v>
      </c>
      <c r="AU1256" s="166" t="s">
        <v>90</v>
      </c>
      <c r="AV1256" s="14" t="s">
        <v>364</v>
      </c>
      <c r="AW1256" s="14" t="s">
        <v>36</v>
      </c>
      <c r="AX1256" s="14" t="s">
        <v>84</v>
      </c>
      <c r="AY1256" s="166" t="s">
        <v>358</v>
      </c>
    </row>
    <row r="1257" spans="2:65" s="1" customFormat="1" ht="37.9" customHeight="1">
      <c r="B1257" s="33"/>
      <c r="C1257" s="134" t="s">
        <v>1464</v>
      </c>
      <c r="D1257" s="134" t="s">
        <v>360</v>
      </c>
      <c r="E1257" s="135" t="s">
        <v>1465</v>
      </c>
      <c r="F1257" s="136" t="s">
        <v>1466</v>
      </c>
      <c r="G1257" s="137" t="s">
        <v>504</v>
      </c>
      <c r="H1257" s="138">
        <v>8</v>
      </c>
      <c r="I1257" s="139"/>
      <c r="J1257" s="140">
        <f>ROUND(I1257*H1257,2)</f>
        <v>0</v>
      </c>
      <c r="K1257" s="136" t="s">
        <v>363</v>
      </c>
      <c r="L1257" s="33"/>
      <c r="M1257" s="141" t="s">
        <v>19</v>
      </c>
      <c r="N1257" s="142" t="s">
        <v>49</v>
      </c>
      <c r="P1257" s="143">
        <f>O1257*H1257</f>
        <v>0</v>
      </c>
      <c r="Q1257" s="143">
        <v>1.7200000000000001E-4</v>
      </c>
      <c r="R1257" s="143">
        <f>Q1257*H1257</f>
        <v>1.3760000000000001E-3</v>
      </c>
      <c r="S1257" s="143">
        <v>0</v>
      </c>
      <c r="T1257" s="144">
        <f>S1257*H1257</f>
        <v>0</v>
      </c>
      <c r="AR1257" s="145" t="s">
        <v>454</v>
      </c>
      <c r="AT1257" s="145" t="s">
        <v>360</v>
      </c>
      <c r="AU1257" s="145" t="s">
        <v>90</v>
      </c>
      <c r="AY1257" s="18" t="s">
        <v>358</v>
      </c>
      <c r="BE1257" s="146">
        <f>IF(N1257="základní",J1257,0)</f>
        <v>0</v>
      </c>
      <c r="BF1257" s="146">
        <f>IF(N1257="snížená",J1257,0)</f>
        <v>0</v>
      </c>
      <c r="BG1257" s="146">
        <f>IF(N1257="zákl. přenesená",J1257,0)</f>
        <v>0</v>
      </c>
      <c r="BH1257" s="146">
        <f>IF(N1257="sníž. přenesená",J1257,0)</f>
        <v>0</v>
      </c>
      <c r="BI1257" s="146">
        <f>IF(N1257="nulová",J1257,0)</f>
        <v>0</v>
      </c>
      <c r="BJ1257" s="18" t="s">
        <v>90</v>
      </c>
      <c r="BK1257" s="146">
        <f>ROUND(I1257*H1257,2)</f>
        <v>0</v>
      </c>
      <c r="BL1257" s="18" t="s">
        <v>454</v>
      </c>
      <c r="BM1257" s="145" t="s">
        <v>1467</v>
      </c>
    </row>
    <row r="1258" spans="2:65" s="1" customFormat="1" ht="11.25">
      <c r="B1258" s="33"/>
      <c r="D1258" s="147" t="s">
        <v>366</v>
      </c>
      <c r="F1258" s="148" t="s">
        <v>1468</v>
      </c>
      <c r="I1258" s="149"/>
      <c r="L1258" s="33"/>
      <c r="M1258" s="150"/>
      <c r="T1258" s="54"/>
      <c r="AT1258" s="18" t="s">
        <v>366</v>
      </c>
      <c r="AU1258" s="18" t="s">
        <v>90</v>
      </c>
    </row>
    <row r="1259" spans="2:65" s="1" customFormat="1" ht="37.9" customHeight="1">
      <c r="B1259" s="33"/>
      <c r="C1259" s="134" t="s">
        <v>1469</v>
      </c>
      <c r="D1259" s="134" t="s">
        <v>360</v>
      </c>
      <c r="E1259" s="135" t="s">
        <v>1470</v>
      </c>
      <c r="F1259" s="136" t="s">
        <v>1471</v>
      </c>
      <c r="G1259" s="137" t="s">
        <v>504</v>
      </c>
      <c r="H1259" s="138">
        <v>4</v>
      </c>
      <c r="I1259" s="139"/>
      <c r="J1259" s="140">
        <f>ROUND(I1259*H1259,2)</f>
        <v>0</v>
      </c>
      <c r="K1259" s="136" t="s">
        <v>363</v>
      </c>
      <c r="L1259" s="33"/>
      <c r="M1259" s="141" t="s">
        <v>19</v>
      </c>
      <c r="N1259" s="142" t="s">
        <v>49</v>
      </c>
      <c r="P1259" s="143">
        <f>O1259*H1259</f>
        <v>0</v>
      </c>
      <c r="Q1259" s="143">
        <v>1.84E-4</v>
      </c>
      <c r="R1259" s="143">
        <f>Q1259*H1259</f>
        <v>7.36E-4</v>
      </c>
      <c r="S1259" s="143">
        <v>0</v>
      </c>
      <c r="T1259" s="144">
        <f>S1259*H1259</f>
        <v>0</v>
      </c>
      <c r="AR1259" s="145" t="s">
        <v>454</v>
      </c>
      <c r="AT1259" s="145" t="s">
        <v>360</v>
      </c>
      <c r="AU1259" s="145" t="s">
        <v>90</v>
      </c>
      <c r="AY1259" s="18" t="s">
        <v>358</v>
      </c>
      <c r="BE1259" s="146">
        <f>IF(N1259="základní",J1259,0)</f>
        <v>0</v>
      </c>
      <c r="BF1259" s="146">
        <f>IF(N1259="snížená",J1259,0)</f>
        <v>0</v>
      </c>
      <c r="BG1259" s="146">
        <f>IF(N1259="zákl. přenesená",J1259,0)</f>
        <v>0</v>
      </c>
      <c r="BH1259" s="146">
        <f>IF(N1259="sníž. přenesená",J1259,0)</f>
        <v>0</v>
      </c>
      <c r="BI1259" s="146">
        <f>IF(N1259="nulová",J1259,0)</f>
        <v>0</v>
      </c>
      <c r="BJ1259" s="18" t="s">
        <v>90</v>
      </c>
      <c r="BK1259" s="146">
        <f>ROUND(I1259*H1259,2)</f>
        <v>0</v>
      </c>
      <c r="BL1259" s="18" t="s">
        <v>454</v>
      </c>
      <c r="BM1259" s="145" t="s">
        <v>1472</v>
      </c>
    </row>
    <row r="1260" spans="2:65" s="1" customFormat="1" ht="11.25">
      <c r="B1260" s="33"/>
      <c r="D1260" s="147" t="s">
        <v>366</v>
      </c>
      <c r="F1260" s="148" t="s">
        <v>1473</v>
      </c>
      <c r="I1260" s="149"/>
      <c r="L1260" s="33"/>
      <c r="M1260" s="150"/>
      <c r="T1260" s="54"/>
      <c r="AT1260" s="18" t="s">
        <v>366</v>
      </c>
      <c r="AU1260" s="18" t="s">
        <v>90</v>
      </c>
    </row>
    <row r="1261" spans="2:65" s="1" customFormat="1" ht="49.15" customHeight="1">
      <c r="B1261" s="33"/>
      <c r="C1261" s="134" t="s">
        <v>1474</v>
      </c>
      <c r="D1261" s="134" t="s">
        <v>360</v>
      </c>
      <c r="E1261" s="135" t="s">
        <v>1475</v>
      </c>
      <c r="F1261" s="136" t="s">
        <v>1476</v>
      </c>
      <c r="G1261" s="137" t="s">
        <v>504</v>
      </c>
      <c r="H1261" s="138">
        <v>8</v>
      </c>
      <c r="I1261" s="139"/>
      <c r="J1261" s="140">
        <f>ROUND(I1261*H1261,2)</f>
        <v>0</v>
      </c>
      <c r="K1261" s="136" t="s">
        <v>363</v>
      </c>
      <c r="L1261" s="33"/>
      <c r="M1261" s="141" t="s">
        <v>19</v>
      </c>
      <c r="N1261" s="142" t="s">
        <v>49</v>
      </c>
      <c r="P1261" s="143">
        <f>O1261*H1261</f>
        <v>0</v>
      </c>
      <c r="Q1261" s="143">
        <v>1E-4</v>
      </c>
      <c r="R1261" s="143">
        <f>Q1261*H1261</f>
        <v>8.0000000000000004E-4</v>
      </c>
      <c r="S1261" s="143">
        <v>0</v>
      </c>
      <c r="T1261" s="144">
        <f>S1261*H1261</f>
        <v>0</v>
      </c>
      <c r="AR1261" s="145" t="s">
        <v>454</v>
      </c>
      <c r="AT1261" s="145" t="s">
        <v>360</v>
      </c>
      <c r="AU1261" s="145" t="s">
        <v>90</v>
      </c>
      <c r="AY1261" s="18" t="s">
        <v>358</v>
      </c>
      <c r="BE1261" s="146">
        <f>IF(N1261="základní",J1261,0)</f>
        <v>0</v>
      </c>
      <c r="BF1261" s="146">
        <f>IF(N1261="snížená",J1261,0)</f>
        <v>0</v>
      </c>
      <c r="BG1261" s="146">
        <f>IF(N1261="zákl. přenesená",J1261,0)</f>
        <v>0</v>
      </c>
      <c r="BH1261" s="146">
        <f>IF(N1261="sníž. přenesená",J1261,0)</f>
        <v>0</v>
      </c>
      <c r="BI1261" s="146">
        <f>IF(N1261="nulová",J1261,0)</f>
        <v>0</v>
      </c>
      <c r="BJ1261" s="18" t="s">
        <v>90</v>
      </c>
      <c r="BK1261" s="146">
        <f>ROUND(I1261*H1261,2)</f>
        <v>0</v>
      </c>
      <c r="BL1261" s="18" t="s">
        <v>454</v>
      </c>
      <c r="BM1261" s="145" t="s">
        <v>1477</v>
      </c>
    </row>
    <row r="1262" spans="2:65" s="1" customFormat="1" ht="11.25">
      <c r="B1262" s="33"/>
      <c r="D1262" s="147" t="s">
        <v>366</v>
      </c>
      <c r="F1262" s="148" t="s">
        <v>1478</v>
      </c>
      <c r="I1262" s="149"/>
      <c r="L1262" s="33"/>
      <c r="M1262" s="150"/>
      <c r="T1262" s="54"/>
      <c r="AT1262" s="18" t="s">
        <v>366</v>
      </c>
      <c r="AU1262" s="18" t="s">
        <v>90</v>
      </c>
    </row>
    <row r="1263" spans="2:65" s="12" customFormat="1" ht="11.25">
      <c r="B1263" s="151"/>
      <c r="D1263" s="152" t="s">
        <v>368</v>
      </c>
      <c r="E1263" s="153" t="s">
        <v>19</v>
      </c>
      <c r="F1263" s="154" t="s">
        <v>1160</v>
      </c>
      <c r="H1263" s="153" t="s">
        <v>19</v>
      </c>
      <c r="I1263" s="155"/>
      <c r="L1263" s="151"/>
      <c r="M1263" s="156"/>
      <c r="T1263" s="157"/>
      <c r="AT1263" s="153" t="s">
        <v>368</v>
      </c>
      <c r="AU1263" s="153" t="s">
        <v>90</v>
      </c>
      <c r="AV1263" s="12" t="s">
        <v>84</v>
      </c>
      <c r="AW1263" s="12" t="s">
        <v>36</v>
      </c>
      <c r="AX1263" s="12" t="s">
        <v>77</v>
      </c>
      <c r="AY1263" s="153" t="s">
        <v>358</v>
      </c>
    </row>
    <row r="1264" spans="2:65" s="12" customFormat="1" ht="11.25">
      <c r="B1264" s="151"/>
      <c r="D1264" s="152" t="s">
        <v>368</v>
      </c>
      <c r="E1264" s="153" t="s">
        <v>19</v>
      </c>
      <c r="F1264" s="154" t="s">
        <v>460</v>
      </c>
      <c r="H1264" s="153" t="s">
        <v>19</v>
      </c>
      <c r="I1264" s="155"/>
      <c r="L1264" s="151"/>
      <c r="M1264" s="156"/>
      <c r="T1264" s="157"/>
      <c r="AT1264" s="153" t="s">
        <v>368</v>
      </c>
      <c r="AU1264" s="153" t="s">
        <v>90</v>
      </c>
      <c r="AV1264" s="12" t="s">
        <v>84</v>
      </c>
      <c r="AW1264" s="12" t="s">
        <v>36</v>
      </c>
      <c r="AX1264" s="12" t="s">
        <v>77</v>
      </c>
      <c r="AY1264" s="153" t="s">
        <v>358</v>
      </c>
    </row>
    <row r="1265" spans="2:65" s="13" customFormat="1" ht="11.25">
      <c r="B1265" s="158"/>
      <c r="D1265" s="152" t="s">
        <v>368</v>
      </c>
      <c r="E1265" s="159" t="s">
        <v>19</v>
      </c>
      <c r="F1265" s="160" t="s">
        <v>1479</v>
      </c>
      <c r="H1265" s="161">
        <v>2</v>
      </c>
      <c r="I1265" s="162"/>
      <c r="L1265" s="158"/>
      <c r="M1265" s="163"/>
      <c r="T1265" s="164"/>
      <c r="AT1265" s="159" t="s">
        <v>368</v>
      </c>
      <c r="AU1265" s="159" t="s">
        <v>90</v>
      </c>
      <c r="AV1265" s="13" t="s">
        <v>90</v>
      </c>
      <c r="AW1265" s="13" t="s">
        <v>36</v>
      </c>
      <c r="AX1265" s="13" t="s">
        <v>77</v>
      </c>
      <c r="AY1265" s="159" t="s">
        <v>358</v>
      </c>
    </row>
    <row r="1266" spans="2:65" s="13" customFormat="1" ht="11.25">
      <c r="B1266" s="158"/>
      <c r="D1266" s="152" t="s">
        <v>368</v>
      </c>
      <c r="E1266" s="159" t="s">
        <v>19</v>
      </c>
      <c r="F1266" s="160" t="s">
        <v>1480</v>
      </c>
      <c r="H1266" s="161">
        <v>6</v>
      </c>
      <c r="I1266" s="162"/>
      <c r="L1266" s="158"/>
      <c r="M1266" s="163"/>
      <c r="T1266" s="164"/>
      <c r="AT1266" s="159" t="s">
        <v>368</v>
      </c>
      <c r="AU1266" s="159" t="s">
        <v>90</v>
      </c>
      <c r="AV1266" s="13" t="s">
        <v>90</v>
      </c>
      <c r="AW1266" s="13" t="s">
        <v>36</v>
      </c>
      <c r="AX1266" s="13" t="s">
        <v>77</v>
      </c>
      <c r="AY1266" s="159" t="s">
        <v>358</v>
      </c>
    </row>
    <row r="1267" spans="2:65" s="14" customFormat="1" ht="11.25">
      <c r="B1267" s="165"/>
      <c r="D1267" s="152" t="s">
        <v>368</v>
      </c>
      <c r="E1267" s="166" t="s">
        <v>19</v>
      </c>
      <c r="F1267" s="167" t="s">
        <v>371</v>
      </c>
      <c r="H1267" s="168">
        <v>8</v>
      </c>
      <c r="I1267" s="169"/>
      <c r="L1267" s="165"/>
      <c r="M1267" s="170"/>
      <c r="T1267" s="171"/>
      <c r="AT1267" s="166" t="s">
        <v>368</v>
      </c>
      <c r="AU1267" s="166" t="s">
        <v>90</v>
      </c>
      <c r="AV1267" s="14" t="s">
        <v>364</v>
      </c>
      <c r="AW1267" s="14" t="s">
        <v>36</v>
      </c>
      <c r="AX1267" s="14" t="s">
        <v>84</v>
      </c>
      <c r="AY1267" s="166" t="s">
        <v>358</v>
      </c>
    </row>
    <row r="1268" spans="2:65" s="1" customFormat="1" ht="24.2" customHeight="1">
      <c r="B1268" s="33"/>
      <c r="C1268" s="179" t="s">
        <v>1481</v>
      </c>
      <c r="D1268" s="179" t="s">
        <v>440</v>
      </c>
      <c r="E1268" s="180" t="s">
        <v>1482</v>
      </c>
      <c r="F1268" s="181" t="s">
        <v>1483</v>
      </c>
      <c r="G1268" s="182" t="s">
        <v>504</v>
      </c>
      <c r="H1268" s="183">
        <v>2</v>
      </c>
      <c r="I1268" s="184"/>
      <c r="J1268" s="185">
        <f>ROUND(I1268*H1268,2)</f>
        <v>0</v>
      </c>
      <c r="K1268" s="181" t="s">
        <v>19</v>
      </c>
      <c r="L1268" s="186"/>
      <c r="M1268" s="187" t="s">
        <v>19</v>
      </c>
      <c r="N1268" s="188" t="s">
        <v>49</v>
      </c>
      <c r="P1268" s="143">
        <f>O1268*H1268</f>
        <v>0</v>
      </c>
      <c r="Q1268" s="143">
        <v>2.9999999999999997E-4</v>
      </c>
      <c r="R1268" s="143">
        <f>Q1268*H1268</f>
        <v>5.9999999999999995E-4</v>
      </c>
      <c r="S1268" s="143">
        <v>0</v>
      </c>
      <c r="T1268" s="144">
        <f>S1268*H1268</f>
        <v>0</v>
      </c>
      <c r="AR1268" s="145" t="s">
        <v>558</v>
      </c>
      <c r="AT1268" s="145" t="s">
        <v>440</v>
      </c>
      <c r="AU1268" s="145" t="s">
        <v>90</v>
      </c>
      <c r="AY1268" s="18" t="s">
        <v>358</v>
      </c>
      <c r="BE1268" s="146">
        <f>IF(N1268="základní",J1268,0)</f>
        <v>0</v>
      </c>
      <c r="BF1268" s="146">
        <f>IF(N1268="snížená",J1268,0)</f>
        <v>0</v>
      </c>
      <c r="BG1268" s="146">
        <f>IF(N1268="zákl. přenesená",J1268,0)</f>
        <v>0</v>
      </c>
      <c r="BH1268" s="146">
        <f>IF(N1268="sníž. přenesená",J1268,0)</f>
        <v>0</v>
      </c>
      <c r="BI1268" s="146">
        <f>IF(N1268="nulová",J1268,0)</f>
        <v>0</v>
      </c>
      <c r="BJ1268" s="18" t="s">
        <v>90</v>
      </c>
      <c r="BK1268" s="146">
        <f>ROUND(I1268*H1268,2)</f>
        <v>0</v>
      </c>
      <c r="BL1268" s="18" t="s">
        <v>454</v>
      </c>
      <c r="BM1268" s="145" t="s">
        <v>1484</v>
      </c>
    </row>
    <row r="1269" spans="2:65" s="12" customFormat="1" ht="11.25">
      <c r="B1269" s="151"/>
      <c r="D1269" s="152" t="s">
        <v>368</v>
      </c>
      <c r="E1269" s="153" t="s">
        <v>19</v>
      </c>
      <c r="F1269" s="154" t="s">
        <v>1160</v>
      </c>
      <c r="H1269" s="153" t="s">
        <v>19</v>
      </c>
      <c r="I1269" s="155"/>
      <c r="L1269" s="151"/>
      <c r="M1269" s="156"/>
      <c r="T1269" s="157"/>
      <c r="AT1269" s="153" t="s">
        <v>368</v>
      </c>
      <c r="AU1269" s="153" t="s">
        <v>90</v>
      </c>
      <c r="AV1269" s="12" t="s">
        <v>84</v>
      </c>
      <c r="AW1269" s="12" t="s">
        <v>36</v>
      </c>
      <c r="AX1269" s="12" t="s">
        <v>77</v>
      </c>
      <c r="AY1269" s="153" t="s">
        <v>358</v>
      </c>
    </row>
    <row r="1270" spans="2:65" s="12" customFormat="1" ht="11.25">
      <c r="B1270" s="151"/>
      <c r="D1270" s="152" t="s">
        <v>368</v>
      </c>
      <c r="E1270" s="153" t="s">
        <v>19</v>
      </c>
      <c r="F1270" s="154" t="s">
        <v>460</v>
      </c>
      <c r="H1270" s="153" t="s">
        <v>19</v>
      </c>
      <c r="I1270" s="155"/>
      <c r="L1270" s="151"/>
      <c r="M1270" s="156"/>
      <c r="T1270" s="157"/>
      <c r="AT1270" s="153" t="s">
        <v>368</v>
      </c>
      <c r="AU1270" s="153" t="s">
        <v>90</v>
      </c>
      <c r="AV1270" s="12" t="s">
        <v>84</v>
      </c>
      <c r="AW1270" s="12" t="s">
        <v>36</v>
      </c>
      <c r="AX1270" s="12" t="s">
        <v>77</v>
      </c>
      <c r="AY1270" s="153" t="s">
        <v>358</v>
      </c>
    </row>
    <row r="1271" spans="2:65" s="13" customFormat="1" ht="11.25">
      <c r="B1271" s="158"/>
      <c r="D1271" s="152" t="s">
        <v>368</v>
      </c>
      <c r="E1271" s="159" t="s">
        <v>19</v>
      </c>
      <c r="F1271" s="160" t="s">
        <v>1479</v>
      </c>
      <c r="H1271" s="161">
        <v>2</v>
      </c>
      <c r="I1271" s="162"/>
      <c r="L1271" s="158"/>
      <c r="M1271" s="163"/>
      <c r="T1271" s="164"/>
      <c r="AT1271" s="159" t="s">
        <v>368</v>
      </c>
      <c r="AU1271" s="159" t="s">
        <v>90</v>
      </c>
      <c r="AV1271" s="13" t="s">
        <v>90</v>
      </c>
      <c r="AW1271" s="13" t="s">
        <v>36</v>
      </c>
      <c r="AX1271" s="13" t="s">
        <v>77</v>
      </c>
      <c r="AY1271" s="159" t="s">
        <v>358</v>
      </c>
    </row>
    <row r="1272" spans="2:65" s="14" customFormat="1" ht="11.25">
      <c r="B1272" s="165"/>
      <c r="D1272" s="152" t="s">
        <v>368</v>
      </c>
      <c r="E1272" s="166" t="s">
        <v>19</v>
      </c>
      <c r="F1272" s="167" t="s">
        <v>371</v>
      </c>
      <c r="H1272" s="168">
        <v>2</v>
      </c>
      <c r="I1272" s="169"/>
      <c r="L1272" s="165"/>
      <c r="M1272" s="170"/>
      <c r="T1272" s="171"/>
      <c r="AT1272" s="166" t="s">
        <v>368</v>
      </c>
      <c r="AU1272" s="166" t="s">
        <v>90</v>
      </c>
      <c r="AV1272" s="14" t="s">
        <v>364</v>
      </c>
      <c r="AW1272" s="14" t="s">
        <v>36</v>
      </c>
      <c r="AX1272" s="14" t="s">
        <v>84</v>
      </c>
      <c r="AY1272" s="166" t="s">
        <v>358</v>
      </c>
    </row>
    <row r="1273" spans="2:65" s="1" customFormat="1" ht="24.2" customHeight="1">
      <c r="B1273" s="33"/>
      <c r="C1273" s="179" t="s">
        <v>1485</v>
      </c>
      <c r="D1273" s="179" t="s">
        <v>440</v>
      </c>
      <c r="E1273" s="180" t="s">
        <v>1486</v>
      </c>
      <c r="F1273" s="181" t="s">
        <v>1487</v>
      </c>
      <c r="G1273" s="182" t="s">
        <v>504</v>
      </c>
      <c r="H1273" s="183">
        <v>6</v>
      </c>
      <c r="I1273" s="184"/>
      <c r="J1273" s="185">
        <f>ROUND(I1273*H1273,2)</f>
        <v>0</v>
      </c>
      <c r="K1273" s="181" t="s">
        <v>19</v>
      </c>
      <c r="L1273" s="186"/>
      <c r="M1273" s="187" t="s">
        <v>19</v>
      </c>
      <c r="N1273" s="188" t="s">
        <v>49</v>
      </c>
      <c r="P1273" s="143">
        <f>O1273*H1273</f>
        <v>0</v>
      </c>
      <c r="Q1273" s="143">
        <v>2.9999999999999997E-4</v>
      </c>
      <c r="R1273" s="143">
        <f>Q1273*H1273</f>
        <v>1.8E-3</v>
      </c>
      <c r="S1273" s="143">
        <v>0</v>
      </c>
      <c r="T1273" s="144">
        <f>S1273*H1273</f>
        <v>0</v>
      </c>
      <c r="AR1273" s="145" t="s">
        <v>558</v>
      </c>
      <c r="AT1273" s="145" t="s">
        <v>440</v>
      </c>
      <c r="AU1273" s="145" t="s">
        <v>90</v>
      </c>
      <c r="AY1273" s="18" t="s">
        <v>358</v>
      </c>
      <c r="BE1273" s="146">
        <f>IF(N1273="základní",J1273,0)</f>
        <v>0</v>
      </c>
      <c r="BF1273" s="146">
        <f>IF(N1273="snížená",J1273,0)</f>
        <v>0</v>
      </c>
      <c r="BG1273" s="146">
        <f>IF(N1273="zákl. přenesená",J1273,0)</f>
        <v>0</v>
      </c>
      <c r="BH1273" s="146">
        <f>IF(N1273="sníž. přenesená",J1273,0)</f>
        <v>0</v>
      </c>
      <c r="BI1273" s="146">
        <f>IF(N1273="nulová",J1273,0)</f>
        <v>0</v>
      </c>
      <c r="BJ1273" s="18" t="s">
        <v>90</v>
      </c>
      <c r="BK1273" s="146">
        <f>ROUND(I1273*H1273,2)</f>
        <v>0</v>
      </c>
      <c r="BL1273" s="18" t="s">
        <v>454</v>
      </c>
      <c r="BM1273" s="145" t="s">
        <v>1488</v>
      </c>
    </row>
    <row r="1274" spans="2:65" s="12" customFormat="1" ht="11.25">
      <c r="B1274" s="151"/>
      <c r="D1274" s="152" t="s">
        <v>368</v>
      </c>
      <c r="E1274" s="153" t="s">
        <v>19</v>
      </c>
      <c r="F1274" s="154" t="s">
        <v>1160</v>
      </c>
      <c r="H1274" s="153" t="s">
        <v>19</v>
      </c>
      <c r="I1274" s="155"/>
      <c r="L1274" s="151"/>
      <c r="M1274" s="156"/>
      <c r="T1274" s="157"/>
      <c r="AT1274" s="153" t="s">
        <v>368</v>
      </c>
      <c r="AU1274" s="153" t="s">
        <v>90</v>
      </c>
      <c r="AV1274" s="12" t="s">
        <v>84</v>
      </c>
      <c r="AW1274" s="12" t="s">
        <v>36</v>
      </c>
      <c r="AX1274" s="12" t="s">
        <v>77</v>
      </c>
      <c r="AY1274" s="153" t="s">
        <v>358</v>
      </c>
    </row>
    <row r="1275" spans="2:65" s="12" customFormat="1" ht="11.25">
      <c r="B1275" s="151"/>
      <c r="D1275" s="152" t="s">
        <v>368</v>
      </c>
      <c r="E1275" s="153" t="s">
        <v>19</v>
      </c>
      <c r="F1275" s="154" t="s">
        <v>460</v>
      </c>
      <c r="H1275" s="153" t="s">
        <v>19</v>
      </c>
      <c r="I1275" s="155"/>
      <c r="L1275" s="151"/>
      <c r="M1275" s="156"/>
      <c r="T1275" s="157"/>
      <c r="AT1275" s="153" t="s">
        <v>368</v>
      </c>
      <c r="AU1275" s="153" t="s">
        <v>90</v>
      </c>
      <c r="AV1275" s="12" t="s">
        <v>84</v>
      </c>
      <c r="AW1275" s="12" t="s">
        <v>36</v>
      </c>
      <c r="AX1275" s="12" t="s">
        <v>77</v>
      </c>
      <c r="AY1275" s="153" t="s">
        <v>358</v>
      </c>
    </row>
    <row r="1276" spans="2:65" s="13" customFormat="1" ht="11.25">
      <c r="B1276" s="158"/>
      <c r="D1276" s="152" t="s">
        <v>368</v>
      </c>
      <c r="E1276" s="159" t="s">
        <v>19</v>
      </c>
      <c r="F1276" s="160" t="s">
        <v>1480</v>
      </c>
      <c r="H1276" s="161">
        <v>6</v>
      </c>
      <c r="I1276" s="162"/>
      <c r="L1276" s="158"/>
      <c r="M1276" s="163"/>
      <c r="T1276" s="164"/>
      <c r="AT1276" s="159" t="s">
        <v>368</v>
      </c>
      <c r="AU1276" s="159" t="s">
        <v>90</v>
      </c>
      <c r="AV1276" s="13" t="s">
        <v>90</v>
      </c>
      <c r="AW1276" s="13" t="s">
        <v>36</v>
      </c>
      <c r="AX1276" s="13" t="s">
        <v>77</v>
      </c>
      <c r="AY1276" s="159" t="s">
        <v>358</v>
      </c>
    </row>
    <row r="1277" spans="2:65" s="14" customFormat="1" ht="11.25">
      <c r="B1277" s="165"/>
      <c r="D1277" s="152" t="s">
        <v>368</v>
      </c>
      <c r="E1277" s="166" t="s">
        <v>19</v>
      </c>
      <c r="F1277" s="167" t="s">
        <v>371</v>
      </c>
      <c r="H1277" s="168">
        <v>6</v>
      </c>
      <c r="I1277" s="169"/>
      <c r="L1277" s="165"/>
      <c r="M1277" s="170"/>
      <c r="T1277" s="171"/>
      <c r="AT1277" s="166" t="s">
        <v>368</v>
      </c>
      <c r="AU1277" s="166" t="s">
        <v>90</v>
      </c>
      <c r="AV1277" s="14" t="s">
        <v>364</v>
      </c>
      <c r="AW1277" s="14" t="s">
        <v>36</v>
      </c>
      <c r="AX1277" s="14" t="s">
        <v>84</v>
      </c>
      <c r="AY1277" s="166" t="s">
        <v>358</v>
      </c>
    </row>
    <row r="1278" spans="2:65" s="1" customFormat="1" ht="33" customHeight="1">
      <c r="B1278" s="33"/>
      <c r="C1278" s="134" t="s">
        <v>1489</v>
      </c>
      <c r="D1278" s="134" t="s">
        <v>360</v>
      </c>
      <c r="E1278" s="135" t="s">
        <v>1490</v>
      </c>
      <c r="F1278" s="136" t="s">
        <v>1491</v>
      </c>
      <c r="G1278" s="137" t="s">
        <v>235</v>
      </c>
      <c r="H1278" s="138">
        <v>97.6</v>
      </c>
      <c r="I1278" s="139"/>
      <c r="J1278" s="140">
        <f>ROUND(I1278*H1278,2)</f>
        <v>0</v>
      </c>
      <c r="K1278" s="136" t="s">
        <v>363</v>
      </c>
      <c r="L1278" s="33"/>
      <c r="M1278" s="141" t="s">
        <v>19</v>
      </c>
      <c r="N1278" s="142" t="s">
        <v>49</v>
      </c>
      <c r="P1278" s="143">
        <f>O1278*H1278</f>
        <v>0</v>
      </c>
      <c r="Q1278" s="143">
        <v>2.0138999999999999E-4</v>
      </c>
      <c r="R1278" s="143">
        <f>Q1278*H1278</f>
        <v>1.9655664E-2</v>
      </c>
      <c r="S1278" s="143">
        <v>0</v>
      </c>
      <c r="T1278" s="144">
        <f>S1278*H1278</f>
        <v>0</v>
      </c>
      <c r="AR1278" s="145" t="s">
        <v>454</v>
      </c>
      <c r="AT1278" s="145" t="s">
        <v>360</v>
      </c>
      <c r="AU1278" s="145" t="s">
        <v>90</v>
      </c>
      <c r="AY1278" s="18" t="s">
        <v>358</v>
      </c>
      <c r="BE1278" s="146">
        <f>IF(N1278="základní",J1278,0)</f>
        <v>0</v>
      </c>
      <c r="BF1278" s="146">
        <f>IF(N1278="snížená",J1278,0)</f>
        <v>0</v>
      </c>
      <c r="BG1278" s="146">
        <f>IF(N1278="zákl. přenesená",J1278,0)</f>
        <v>0</v>
      </c>
      <c r="BH1278" s="146">
        <f>IF(N1278="sníž. přenesená",J1278,0)</f>
        <v>0</v>
      </c>
      <c r="BI1278" s="146">
        <f>IF(N1278="nulová",J1278,0)</f>
        <v>0</v>
      </c>
      <c r="BJ1278" s="18" t="s">
        <v>90</v>
      </c>
      <c r="BK1278" s="146">
        <f>ROUND(I1278*H1278,2)</f>
        <v>0</v>
      </c>
      <c r="BL1278" s="18" t="s">
        <v>454</v>
      </c>
      <c r="BM1278" s="145" t="s">
        <v>1492</v>
      </c>
    </row>
    <row r="1279" spans="2:65" s="1" customFormat="1" ht="11.25">
      <c r="B1279" s="33"/>
      <c r="D1279" s="147" t="s">
        <v>366</v>
      </c>
      <c r="F1279" s="148" t="s">
        <v>1493</v>
      </c>
      <c r="I1279" s="149"/>
      <c r="L1279" s="33"/>
      <c r="M1279" s="150"/>
      <c r="T1279" s="54"/>
      <c r="AT1279" s="18" t="s">
        <v>366</v>
      </c>
      <c r="AU1279" s="18" t="s">
        <v>90</v>
      </c>
    </row>
    <row r="1280" spans="2:65" s="12" customFormat="1" ht="11.25">
      <c r="B1280" s="151"/>
      <c r="D1280" s="152" t="s">
        <v>368</v>
      </c>
      <c r="E1280" s="153" t="s">
        <v>19</v>
      </c>
      <c r="F1280" s="154" t="s">
        <v>485</v>
      </c>
      <c r="H1280" s="153" t="s">
        <v>19</v>
      </c>
      <c r="I1280" s="155"/>
      <c r="L1280" s="151"/>
      <c r="M1280" s="156"/>
      <c r="T1280" s="157"/>
      <c r="AT1280" s="153" t="s">
        <v>368</v>
      </c>
      <c r="AU1280" s="153" t="s">
        <v>90</v>
      </c>
      <c r="AV1280" s="12" t="s">
        <v>84</v>
      </c>
      <c r="AW1280" s="12" t="s">
        <v>36</v>
      </c>
      <c r="AX1280" s="12" t="s">
        <v>77</v>
      </c>
      <c r="AY1280" s="153" t="s">
        <v>358</v>
      </c>
    </row>
    <row r="1281" spans="2:65" s="12" customFormat="1" ht="11.25">
      <c r="B1281" s="151"/>
      <c r="D1281" s="152" t="s">
        <v>368</v>
      </c>
      <c r="E1281" s="153" t="s">
        <v>19</v>
      </c>
      <c r="F1281" s="154" t="s">
        <v>459</v>
      </c>
      <c r="H1281" s="153" t="s">
        <v>19</v>
      </c>
      <c r="I1281" s="155"/>
      <c r="L1281" s="151"/>
      <c r="M1281" s="156"/>
      <c r="T1281" s="157"/>
      <c r="AT1281" s="153" t="s">
        <v>368</v>
      </c>
      <c r="AU1281" s="153" t="s">
        <v>90</v>
      </c>
      <c r="AV1281" s="12" t="s">
        <v>84</v>
      </c>
      <c r="AW1281" s="12" t="s">
        <v>36</v>
      </c>
      <c r="AX1281" s="12" t="s">
        <v>77</v>
      </c>
      <c r="AY1281" s="153" t="s">
        <v>358</v>
      </c>
    </row>
    <row r="1282" spans="2:65" s="12" customFormat="1" ht="11.25">
      <c r="B1282" s="151"/>
      <c r="D1282" s="152" t="s">
        <v>368</v>
      </c>
      <c r="E1282" s="153" t="s">
        <v>19</v>
      </c>
      <c r="F1282" s="154" t="s">
        <v>380</v>
      </c>
      <c r="H1282" s="153" t="s">
        <v>19</v>
      </c>
      <c r="I1282" s="155"/>
      <c r="L1282" s="151"/>
      <c r="M1282" s="156"/>
      <c r="T1282" s="157"/>
      <c r="AT1282" s="153" t="s">
        <v>368</v>
      </c>
      <c r="AU1282" s="153" t="s">
        <v>90</v>
      </c>
      <c r="AV1282" s="12" t="s">
        <v>84</v>
      </c>
      <c r="AW1282" s="12" t="s">
        <v>36</v>
      </c>
      <c r="AX1282" s="12" t="s">
        <v>77</v>
      </c>
      <c r="AY1282" s="153" t="s">
        <v>358</v>
      </c>
    </row>
    <row r="1283" spans="2:65" s="12" customFormat="1" ht="11.25">
      <c r="B1283" s="151"/>
      <c r="D1283" s="152" t="s">
        <v>368</v>
      </c>
      <c r="E1283" s="153" t="s">
        <v>19</v>
      </c>
      <c r="F1283" s="154" t="s">
        <v>588</v>
      </c>
      <c r="H1283" s="153" t="s">
        <v>19</v>
      </c>
      <c r="I1283" s="155"/>
      <c r="L1283" s="151"/>
      <c r="M1283" s="156"/>
      <c r="T1283" s="157"/>
      <c r="AT1283" s="153" t="s">
        <v>368</v>
      </c>
      <c r="AU1283" s="153" t="s">
        <v>90</v>
      </c>
      <c r="AV1283" s="12" t="s">
        <v>84</v>
      </c>
      <c r="AW1283" s="12" t="s">
        <v>36</v>
      </c>
      <c r="AX1283" s="12" t="s">
        <v>77</v>
      </c>
      <c r="AY1283" s="153" t="s">
        <v>358</v>
      </c>
    </row>
    <row r="1284" spans="2:65" s="13" customFormat="1" ht="11.25">
      <c r="B1284" s="158"/>
      <c r="D1284" s="152" t="s">
        <v>368</v>
      </c>
      <c r="E1284" s="159" t="s">
        <v>19</v>
      </c>
      <c r="F1284" s="160" t="s">
        <v>1463</v>
      </c>
      <c r="H1284" s="161">
        <v>86.5</v>
      </c>
      <c r="I1284" s="162"/>
      <c r="L1284" s="158"/>
      <c r="M1284" s="163"/>
      <c r="T1284" s="164"/>
      <c r="AT1284" s="159" t="s">
        <v>368</v>
      </c>
      <c r="AU1284" s="159" t="s">
        <v>90</v>
      </c>
      <c r="AV1284" s="13" t="s">
        <v>90</v>
      </c>
      <c r="AW1284" s="13" t="s">
        <v>36</v>
      </c>
      <c r="AX1284" s="13" t="s">
        <v>77</v>
      </c>
      <c r="AY1284" s="159" t="s">
        <v>358</v>
      </c>
    </row>
    <row r="1285" spans="2:65" s="12" customFormat="1" ht="11.25">
      <c r="B1285" s="151"/>
      <c r="D1285" s="152" t="s">
        <v>368</v>
      </c>
      <c r="E1285" s="153" t="s">
        <v>19</v>
      </c>
      <c r="F1285" s="154" t="s">
        <v>1302</v>
      </c>
      <c r="H1285" s="153" t="s">
        <v>19</v>
      </c>
      <c r="I1285" s="155"/>
      <c r="L1285" s="151"/>
      <c r="M1285" s="156"/>
      <c r="T1285" s="157"/>
      <c r="AT1285" s="153" t="s">
        <v>368</v>
      </c>
      <c r="AU1285" s="153" t="s">
        <v>90</v>
      </c>
      <c r="AV1285" s="12" t="s">
        <v>84</v>
      </c>
      <c r="AW1285" s="12" t="s">
        <v>36</v>
      </c>
      <c r="AX1285" s="12" t="s">
        <v>77</v>
      </c>
      <c r="AY1285" s="153" t="s">
        <v>358</v>
      </c>
    </row>
    <row r="1286" spans="2:65" s="13" customFormat="1" ht="11.25">
      <c r="B1286" s="158"/>
      <c r="D1286" s="152" t="s">
        <v>368</v>
      </c>
      <c r="E1286" s="159" t="s">
        <v>19</v>
      </c>
      <c r="F1286" s="160" t="s">
        <v>1494</v>
      </c>
      <c r="H1286" s="161">
        <v>11.1</v>
      </c>
      <c r="I1286" s="162"/>
      <c r="L1286" s="158"/>
      <c r="M1286" s="163"/>
      <c r="T1286" s="164"/>
      <c r="AT1286" s="159" t="s">
        <v>368</v>
      </c>
      <c r="AU1286" s="159" t="s">
        <v>90</v>
      </c>
      <c r="AV1286" s="13" t="s">
        <v>90</v>
      </c>
      <c r="AW1286" s="13" t="s">
        <v>36</v>
      </c>
      <c r="AX1286" s="13" t="s">
        <v>77</v>
      </c>
      <c r="AY1286" s="159" t="s">
        <v>358</v>
      </c>
    </row>
    <row r="1287" spans="2:65" s="14" customFormat="1" ht="11.25">
      <c r="B1287" s="165"/>
      <c r="D1287" s="152" t="s">
        <v>368</v>
      </c>
      <c r="E1287" s="166" t="s">
        <v>19</v>
      </c>
      <c r="F1287" s="167" t="s">
        <v>371</v>
      </c>
      <c r="H1287" s="168">
        <v>97.6</v>
      </c>
      <c r="I1287" s="169"/>
      <c r="L1287" s="165"/>
      <c r="M1287" s="170"/>
      <c r="T1287" s="171"/>
      <c r="AT1287" s="166" t="s">
        <v>368</v>
      </c>
      <c r="AU1287" s="166" t="s">
        <v>90</v>
      </c>
      <c r="AV1287" s="14" t="s">
        <v>364</v>
      </c>
      <c r="AW1287" s="14" t="s">
        <v>36</v>
      </c>
      <c r="AX1287" s="14" t="s">
        <v>84</v>
      </c>
      <c r="AY1287" s="166" t="s">
        <v>358</v>
      </c>
    </row>
    <row r="1288" spans="2:65" s="1" customFormat="1" ht="49.15" customHeight="1">
      <c r="B1288" s="33"/>
      <c r="C1288" s="134" t="s">
        <v>1495</v>
      </c>
      <c r="D1288" s="134" t="s">
        <v>360</v>
      </c>
      <c r="E1288" s="135" t="s">
        <v>1496</v>
      </c>
      <c r="F1288" s="136" t="s">
        <v>1497</v>
      </c>
      <c r="G1288" s="137" t="s">
        <v>1498</v>
      </c>
      <c r="H1288" s="189"/>
      <c r="I1288" s="139"/>
      <c r="J1288" s="140">
        <f>ROUND(I1288*H1288,2)</f>
        <v>0</v>
      </c>
      <c r="K1288" s="136" t="s">
        <v>363</v>
      </c>
      <c r="L1288" s="33"/>
      <c r="M1288" s="141" t="s">
        <v>19</v>
      </c>
      <c r="N1288" s="142" t="s">
        <v>49</v>
      </c>
      <c r="P1288" s="143">
        <f>O1288*H1288</f>
        <v>0</v>
      </c>
      <c r="Q1288" s="143">
        <v>0</v>
      </c>
      <c r="R1288" s="143">
        <f>Q1288*H1288</f>
        <v>0</v>
      </c>
      <c r="S1288" s="143">
        <v>0</v>
      </c>
      <c r="T1288" s="144">
        <f>S1288*H1288</f>
        <v>0</v>
      </c>
      <c r="AR1288" s="145" t="s">
        <v>454</v>
      </c>
      <c r="AT1288" s="145" t="s">
        <v>360</v>
      </c>
      <c r="AU1288" s="145" t="s">
        <v>90</v>
      </c>
      <c r="AY1288" s="18" t="s">
        <v>358</v>
      </c>
      <c r="BE1288" s="146">
        <f>IF(N1288="základní",J1288,0)</f>
        <v>0</v>
      </c>
      <c r="BF1288" s="146">
        <f>IF(N1288="snížená",J1288,0)</f>
        <v>0</v>
      </c>
      <c r="BG1288" s="146">
        <f>IF(N1288="zákl. přenesená",J1288,0)</f>
        <v>0</v>
      </c>
      <c r="BH1288" s="146">
        <f>IF(N1288="sníž. přenesená",J1288,0)</f>
        <v>0</v>
      </c>
      <c r="BI1288" s="146">
        <f>IF(N1288="nulová",J1288,0)</f>
        <v>0</v>
      </c>
      <c r="BJ1288" s="18" t="s">
        <v>90</v>
      </c>
      <c r="BK1288" s="146">
        <f>ROUND(I1288*H1288,2)</f>
        <v>0</v>
      </c>
      <c r="BL1288" s="18" t="s">
        <v>454</v>
      </c>
      <c r="BM1288" s="145" t="s">
        <v>1499</v>
      </c>
    </row>
    <row r="1289" spans="2:65" s="1" customFormat="1" ht="11.25">
      <c r="B1289" s="33"/>
      <c r="D1289" s="147" t="s">
        <v>366</v>
      </c>
      <c r="F1289" s="148" t="s">
        <v>1500</v>
      </c>
      <c r="I1289" s="149"/>
      <c r="L1289" s="33"/>
      <c r="M1289" s="150"/>
      <c r="T1289" s="54"/>
      <c r="AT1289" s="18" t="s">
        <v>366</v>
      </c>
      <c r="AU1289" s="18" t="s">
        <v>90</v>
      </c>
    </row>
    <row r="1290" spans="2:65" s="11" customFormat="1" ht="22.9" customHeight="1">
      <c r="B1290" s="122"/>
      <c r="D1290" s="123" t="s">
        <v>76</v>
      </c>
      <c r="E1290" s="132" t="s">
        <v>1501</v>
      </c>
      <c r="F1290" s="132" t="s">
        <v>1502</v>
      </c>
      <c r="I1290" s="125"/>
      <c r="J1290" s="133">
        <f>BK1290</f>
        <v>0</v>
      </c>
      <c r="L1290" s="122"/>
      <c r="M1290" s="127"/>
      <c r="P1290" s="128">
        <f>SUM(P1291:P1583)</f>
        <v>0</v>
      </c>
      <c r="R1290" s="128">
        <f>SUM(R1291:R1583)</f>
        <v>34.101019994040001</v>
      </c>
      <c r="T1290" s="129">
        <f>SUM(T1291:T1583)</f>
        <v>0</v>
      </c>
      <c r="AR1290" s="123" t="s">
        <v>90</v>
      </c>
      <c r="AT1290" s="130" t="s">
        <v>76</v>
      </c>
      <c r="AU1290" s="130" t="s">
        <v>84</v>
      </c>
      <c r="AY1290" s="123" t="s">
        <v>358</v>
      </c>
      <c r="BK1290" s="131">
        <f>SUM(BK1291:BK1583)</f>
        <v>0</v>
      </c>
    </row>
    <row r="1291" spans="2:65" s="1" customFormat="1" ht="37.9" customHeight="1">
      <c r="B1291" s="33"/>
      <c r="C1291" s="134" t="s">
        <v>1503</v>
      </c>
      <c r="D1291" s="134" t="s">
        <v>360</v>
      </c>
      <c r="E1291" s="135" t="s">
        <v>1504</v>
      </c>
      <c r="F1291" s="136" t="s">
        <v>1505</v>
      </c>
      <c r="G1291" s="137" t="s">
        <v>195</v>
      </c>
      <c r="H1291" s="138">
        <v>282.5</v>
      </c>
      <c r="I1291" s="139"/>
      <c r="J1291" s="140">
        <f>ROUND(I1291*H1291,2)</f>
        <v>0</v>
      </c>
      <c r="K1291" s="136" t="s">
        <v>363</v>
      </c>
      <c r="L1291" s="33"/>
      <c r="M1291" s="141" t="s">
        <v>19</v>
      </c>
      <c r="N1291" s="142" t="s">
        <v>49</v>
      </c>
      <c r="P1291" s="143">
        <f>O1291*H1291</f>
        <v>0</v>
      </c>
      <c r="Q1291" s="143">
        <v>0</v>
      </c>
      <c r="R1291" s="143">
        <f>Q1291*H1291</f>
        <v>0</v>
      </c>
      <c r="S1291" s="143">
        <v>0</v>
      </c>
      <c r="T1291" s="144">
        <f>S1291*H1291</f>
        <v>0</v>
      </c>
      <c r="AR1291" s="145" t="s">
        <v>454</v>
      </c>
      <c r="AT1291" s="145" t="s">
        <v>360</v>
      </c>
      <c r="AU1291" s="145" t="s">
        <v>90</v>
      </c>
      <c r="AY1291" s="18" t="s">
        <v>358</v>
      </c>
      <c r="BE1291" s="146">
        <f>IF(N1291="základní",J1291,0)</f>
        <v>0</v>
      </c>
      <c r="BF1291" s="146">
        <f>IF(N1291="snížená",J1291,0)</f>
        <v>0</v>
      </c>
      <c r="BG1291" s="146">
        <f>IF(N1291="zákl. přenesená",J1291,0)</f>
        <v>0</v>
      </c>
      <c r="BH1291" s="146">
        <f>IF(N1291="sníž. přenesená",J1291,0)</f>
        <v>0</v>
      </c>
      <c r="BI1291" s="146">
        <f>IF(N1291="nulová",J1291,0)</f>
        <v>0</v>
      </c>
      <c r="BJ1291" s="18" t="s">
        <v>90</v>
      </c>
      <c r="BK1291" s="146">
        <f>ROUND(I1291*H1291,2)</f>
        <v>0</v>
      </c>
      <c r="BL1291" s="18" t="s">
        <v>454</v>
      </c>
      <c r="BM1291" s="145" t="s">
        <v>1506</v>
      </c>
    </row>
    <row r="1292" spans="2:65" s="1" customFormat="1" ht="11.25">
      <c r="B1292" s="33"/>
      <c r="D1292" s="147" t="s">
        <v>366</v>
      </c>
      <c r="F1292" s="148" t="s">
        <v>1507</v>
      </c>
      <c r="I1292" s="149"/>
      <c r="L1292" s="33"/>
      <c r="M1292" s="150"/>
      <c r="T1292" s="54"/>
      <c r="AT1292" s="18" t="s">
        <v>366</v>
      </c>
      <c r="AU1292" s="18" t="s">
        <v>90</v>
      </c>
    </row>
    <row r="1293" spans="2:65" s="12" customFormat="1" ht="11.25">
      <c r="B1293" s="151"/>
      <c r="D1293" s="152" t="s">
        <v>368</v>
      </c>
      <c r="E1293" s="153" t="s">
        <v>19</v>
      </c>
      <c r="F1293" s="154" t="s">
        <v>485</v>
      </c>
      <c r="H1293" s="153" t="s">
        <v>19</v>
      </c>
      <c r="I1293" s="155"/>
      <c r="L1293" s="151"/>
      <c r="M1293" s="156"/>
      <c r="T1293" s="157"/>
      <c r="AT1293" s="153" t="s">
        <v>368</v>
      </c>
      <c r="AU1293" s="153" t="s">
        <v>90</v>
      </c>
      <c r="AV1293" s="12" t="s">
        <v>84</v>
      </c>
      <c r="AW1293" s="12" t="s">
        <v>36</v>
      </c>
      <c r="AX1293" s="12" t="s">
        <v>77</v>
      </c>
      <c r="AY1293" s="153" t="s">
        <v>358</v>
      </c>
    </row>
    <row r="1294" spans="2:65" s="12" customFormat="1" ht="11.25">
      <c r="B1294" s="151"/>
      <c r="D1294" s="152" t="s">
        <v>368</v>
      </c>
      <c r="E1294" s="153" t="s">
        <v>19</v>
      </c>
      <c r="F1294" s="154" t="s">
        <v>807</v>
      </c>
      <c r="H1294" s="153" t="s">
        <v>19</v>
      </c>
      <c r="I1294" s="155"/>
      <c r="L1294" s="151"/>
      <c r="M1294" s="156"/>
      <c r="T1294" s="157"/>
      <c r="AT1294" s="153" t="s">
        <v>368</v>
      </c>
      <c r="AU1294" s="153" t="s">
        <v>90</v>
      </c>
      <c r="AV1294" s="12" t="s">
        <v>84</v>
      </c>
      <c r="AW1294" s="12" t="s">
        <v>36</v>
      </c>
      <c r="AX1294" s="12" t="s">
        <v>77</v>
      </c>
      <c r="AY1294" s="153" t="s">
        <v>358</v>
      </c>
    </row>
    <row r="1295" spans="2:65" s="12" customFormat="1" ht="11.25">
      <c r="B1295" s="151"/>
      <c r="D1295" s="152" t="s">
        <v>368</v>
      </c>
      <c r="E1295" s="153" t="s">
        <v>19</v>
      </c>
      <c r="F1295" s="154" t="s">
        <v>380</v>
      </c>
      <c r="H1295" s="153" t="s">
        <v>19</v>
      </c>
      <c r="I1295" s="155"/>
      <c r="L1295" s="151"/>
      <c r="M1295" s="156"/>
      <c r="T1295" s="157"/>
      <c r="AT1295" s="153" t="s">
        <v>368</v>
      </c>
      <c r="AU1295" s="153" t="s">
        <v>90</v>
      </c>
      <c r="AV1295" s="12" t="s">
        <v>84</v>
      </c>
      <c r="AW1295" s="12" t="s">
        <v>36</v>
      </c>
      <c r="AX1295" s="12" t="s">
        <v>77</v>
      </c>
      <c r="AY1295" s="153" t="s">
        <v>358</v>
      </c>
    </row>
    <row r="1296" spans="2:65" s="12" customFormat="1" ht="11.25">
      <c r="B1296" s="151"/>
      <c r="D1296" s="152" t="s">
        <v>368</v>
      </c>
      <c r="E1296" s="153" t="s">
        <v>19</v>
      </c>
      <c r="F1296" s="154" t="s">
        <v>588</v>
      </c>
      <c r="H1296" s="153" t="s">
        <v>19</v>
      </c>
      <c r="I1296" s="155"/>
      <c r="L1296" s="151"/>
      <c r="M1296" s="156"/>
      <c r="T1296" s="157"/>
      <c r="AT1296" s="153" t="s">
        <v>368</v>
      </c>
      <c r="AU1296" s="153" t="s">
        <v>90</v>
      </c>
      <c r="AV1296" s="12" t="s">
        <v>84</v>
      </c>
      <c r="AW1296" s="12" t="s">
        <v>36</v>
      </c>
      <c r="AX1296" s="12" t="s">
        <v>77</v>
      </c>
      <c r="AY1296" s="153" t="s">
        <v>358</v>
      </c>
    </row>
    <row r="1297" spans="2:65" s="12" customFormat="1" ht="11.25">
      <c r="B1297" s="151"/>
      <c r="D1297" s="152" t="s">
        <v>368</v>
      </c>
      <c r="E1297" s="153" t="s">
        <v>19</v>
      </c>
      <c r="F1297" s="154" t="s">
        <v>297</v>
      </c>
      <c r="H1297" s="153" t="s">
        <v>19</v>
      </c>
      <c r="I1297" s="155"/>
      <c r="L1297" s="151"/>
      <c r="M1297" s="156"/>
      <c r="T1297" s="157"/>
      <c r="AT1297" s="153" t="s">
        <v>368</v>
      </c>
      <c r="AU1297" s="153" t="s">
        <v>90</v>
      </c>
      <c r="AV1297" s="12" t="s">
        <v>84</v>
      </c>
      <c r="AW1297" s="12" t="s">
        <v>36</v>
      </c>
      <c r="AX1297" s="12" t="s">
        <v>77</v>
      </c>
      <c r="AY1297" s="153" t="s">
        <v>358</v>
      </c>
    </row>
    <row r="1298" spans="2:65" s="13" customFormat="1" ht="11.25">
      <c r="B1298" s="158"/>
      <c r="D1298" s="152" t="s">
        <v>368</v>
      </c>
      <c r="E1298" s="159" t="s">
        <v>19</v>
      </c>
      <c r="F1298" s="160" t="s">
        <v>298</v>
      </c>
      <c r="H1298" s="161">
        <v>273.60000000000002</v>
      </c>
      <c r="I1298" s="162"/>
      <c r="L1298" s="158"/>
      <c r="M1298" s="163"/>
      <c r="T1298" s="164"/>
      <c r="AT1298" s="159" t="s">
        <v>368</v>
      </c>
      <c r="AU1298" s="159" t="s">
        <v>90</v>
      </c>
      <c r="AV1298" s="13" t="s">
        <v>90</v>
      </c>
      <c r="AW1298" s="13" t="s">
        <v>36</v>
      </c>
      <c r="AX1298" s="13" t="s">
        <v>77</v>
      </c>
      <c r="AY1298" s="159" t="s">
        <v>358</v>
      </c>
    </row>
    <row r="1299" spans="2:65" s="15" customFormat="1" ht="11.25">
      <c r="B1299" s="172"/>
      <c r="D1299" s="152" t="s">
        <v>368</v>
      </c>
      <c r="E1299" s="173" t="s">
        <v>296</v>
      </c>
      <c r="F1299" s="174" t="s">
        <v>416</v>
      </c>
      <c r="H1299" s="175">
        <v>273.60000000000002</v>
      </c>
      <c r="I1299" s="176"/>
      <c r="L1299" s="172"/>
      <c r="M1299" s="177"/>
      <c r="T1299" s="178"/>
      <c r="AT1299" s="173" t="s">
        <v>368</v>
      </c>
      <c r="AU1299" s="173" t="s">
        <v>90</v>
      </c>
      <c r="AV1299" s="15" t="s">
        <v>97</v>
      </c>
      <c r="AW1299" s="15" t="s">
        <v>36</v>
      </c>
      <c r="AX1299" s="15" t="s">
        <v>77</v>
      </c>
      <c r="AY1299" s="173" t="s">
        <v>358</v>
      </c>
    </row>
    <row r="1300" spans="2:65" s="12" customFormat="1" ht="11.25">
      <c r="B1300" s="151"/>
      <c r="D1300" s="152" t="s">
        <v>368</v>
      </c>
      <c r="E1300" s="153" t="s">
        <v>19</v>
      </c>
      <c r="F1300" s="154" t="s">
        <v>300</v>
      </c>
      <c r="H1300" s="153" t="s">
        <v>19</v>
      </c>
      <c r="I1300" s="155"/>
      <c r="L1300" s="151"/>
      <c r="M1300" s="156"/>
      <c r="T1300" s="157"/>
      <c r="AT1300" s="153" t="s">
        <v>368</v>
      </c>
      <c r="AU1300" s="153" t="s">
        <v>90</v>
      </c>
      <c r="AV1300" s="12" t="s">
        <v>84</v>
      </c>
      <c r="AW1300" s="12" t="s">
        <v>36</v>
      </c>
      <c r="AX1300" s="12" t="s">
        <v>77</v>
      </c>
      <c r="AY1300" s="153" t="s">
        <v>358</v>
      </c>
    </row>
    <row r="1301" spans="2:65" s="13" customFormat="1" ht="11.25">
      <c r="B1301" s="158"/>
      <c r="D1301" s="152" t="s">
        <v>368</v>
      </c>
      <c r="E1301" s="159" t="s">
        <v>19</v>
      </c>
      <c r="F1301" s="160" t="s">
        <v>301</v>
      </c>
      <c r="H1301" s="161">
        <v>8.9</v>
      </c>
      <c r="I1301" s="162"/>
      <c r="L1301" s="158"/>
      <c r="M1301" s="163"/>
      <c r="T1301" s="164"/>
      <c r="AT1301" s="159" t="s">
        <v>368</v>
      </c>
      <c r="AU1301" s="159" t="s">
        <v>90</v>
      </c>
      <c r="AV1301" s="13" t="s">
        <v>90</v>
      </c>
      <c r="AW1301" s="13" t="s">
        <v>36</v>
      </c>
      <c r="AX1301" s="13" t="s">
        <v>77</v>
      </c>
      <c r="AY1301" s="159" t="s">
        <v>358</v>
      </c>
    </row>
    <row r="1302" spans="2:65" s="15" customFormat="1" ht="11.25">
      <c r="B1302" s="172"/>
      <c r="D1302" s="152" t="s">
        <v>368</v>
      </c>
      <c r="E1302" s="173" t="s">
        <v>299</v>
      </c>
      <c r="F1302" s="174" t="s">
        <v>416</v>
      </c>
      <c r="H1302" s="175">
        <v>8.9</v>
      </c>
      <c r="I1302" s="176"/>
      <c r="L1302" s="172"/>
      <c r="M1302" s="177"/>
      <c r="T1302" s="178"/>
      <c r="AT1302" s="173" t="s">
        <v>368</v>
      </c>
      <c r="AU1302" s="173" t="s">
        <v>90</v>
      </c>
      <c r="AV1302" s="15" t="s">
        <v>97</v>
      </c>
      <c r="AW1302" s="15" t="s">
        <v>36</v>
      </c>
      <c r="AX1302" s="15" t="s">
        <v>77</v>
      </c>
      <c r="AY1302" s="173" t="s">
        <v>358</v>
      </c>
    </row>
    <row r="1303" spans="2:65" s="14" customFormat="1" ht="11.25">
      <c r="B1303" s="165"/>
      <c r="D1303" s="152" t="s">
        <v>368</v>
      </c>
      <c r="E1303" s="166" t="s">
        <v>19</v>
      </c>
      <c r="F1303" s="167" t="s">
        <v>371</v>
      </c>
      <c r="H1303" s="168">
        <v>282.5</v>
      </c>
      <c r="I1303" s="169"/>
      <c r="L1303" s="165"/>
      <c r="M1303" s="170"/>
      <c r="T1303" s="171"/>
      <c r="AT1303" s="166" t="s">
        <v>368</v>
      </c>
      <c r="AU1303" s="166" t="s">
        <v>90</v>
      </c>
      <c r="AV1303" s="14" t="s">
        <v>364</v>
      </c>
      <c r="AW1303" s="14" t="s">
        <v>36</v>
      </c>
      <c r="AX1303" s="14" t="s">
        <v>84</v>
      </c>
      <c r="AY1303" s="166" t="s">
        <v>358</v>
      </c>
    </row>
    <row r="1304" spans="2:65" s="1" customFormat="1" ht="16.5" customHeight="1">
      <c r="B1304" s="33"/>
      <c r="C1304" s="179" t="s">
        <v>1508</v>
      </c>
      <c r="D1304" s="179" t="s">
        <v>440</v>
      </c>
      <c r="E1304" s="180" t="s">
        <v>1509</v>
      </c>
      <c r="F1304" s="181" t="s">
        <v>1510</v>
      </c>
      <c r="G1304" s="182" t="s">
        <v>1511</v>
      </c>
      <c r="H1304" s="183">
        <v>98.875</v>
      </c>
      <c r="I1304" s="184"/>
      <c r="J1304" s="185">
        <f>ROUND(I1304*H1304,2)</f>
        <v>0</v>
      </c>
      <c r="K1304" s="181" t="s">
        <v>363</v>
      </c>
      <c r="L1304" s="186"/>
      <c r="M1304" s="187" t="s">
        <v>19</v>
      </c>
      <c r="N1304" s="188" t="s">
        <v>49</v>
      </c>
      <c r="P1304" s="143">
        <f>O1304*H1304</f>
        <v>0</v>
      </c>
      <c r="Q1304" s="143">
        <v>1E-3</v>
      </c>
      <c r="R1304" s="143">
        <f>Q1304*H1304</f>
        <v>9.8875000000000005E-2</v>
      </c>
      <c r="S1304" s="143">
        <v>0</v>
      </c>
      <c r="T1304" s="144">
        <f>S1304*H1304</f>
        <v>0</v>
      </c>
      <c r="AR1304" s="145" t="s">
        <v>558</v>
      </c>
      <c r="AT1304" s="145" t="s">
        <v>440</v>
      </c>
      <c r="AU1304" s="145" t="s">
        <v>90</v>
      </c>
      <c r="AY1304" s="18" t="s">
        <v>358</v>
      </c>
      <c r="BE1304" s="146">
        <f>IF(N1304="základní",J1304,0)</f>
        <v>0</v>
      </c>
      <c r="BF1304" s="146">
        <f>IF(N1304="snížená",J1304,0)</f>
        <v>0</v>
      </c>
      <c r="BG1304" s="146">
        <f>IF(N1304="zákl. přenesená",J1304,0)</f>
        <v>0</v>
      </c>
      <c r="BH1304" s="146">
        <f>IF(N1304="sníž. přenesená",J1304,0)</f>
        <v>0</v>
      </c>
      <c r="BI1304" s="146">
        <f>IF(N1304="nulová",J1304,0)</f>
        <v>0</v>
      </c>
      <c r="BJ1304" s="18" t="s">
        <v>90</v>
      </c>
      <c r="BK1304" s="146">
        <f>ROUND(I1304*H1304,2)</f>
        <v>0</v>
      </c>
      <c r="BL1304" s="18" t="s">
        <v>454</v>
      </c>
      <c r="BM1304" s="145" t="s">
        <v>1512</v>
      </c>
    </row>
    <row r="1305" spans="2:65" s="13" customFormat="1" ht="11.25">
      <c r="B1305" s="158"/>
      <c r="D1305" s="152" t="s">
        <v>368</v>
      </c>
      <c r="E1305" s="159" t="s">
        <v>19</v>
      </c>
      <c r="F1305" s="160" t="s">
        <v>296</v>
      </c>
      <c r="H1305" s="161">
        <v>273.60000000000002</v>
      </c>
      <c r="I1305" s="162"/>
      <c r="L1305" s="158"/>
      <c r="M1305" s="163"/>
      <c r="T1305" s="164"/>
      <c r="AT1305" s="159" t="s">
        <v>368</v>
      </c>
      <c r="AU1305" s="159" t="s">
        <v>90</v>
      </c>
      <c r="AV1305" s="13" t="s">
        <v>90</v>
      </c>
      <c r="AW1305" s="13" t="s">
        <v>36</v>
      </c>
      <c r="AX1305" s="13" t="s">
        <v>77</v>
      </c>
      <c r="AY1305" s="159" t="s">
        <v>358</v>
      </c>
    </row>
    <row r="1306" spans="2:65" s="13" customFormat="1" ht="11.25">
      <c r="B1306" s="158"/>
      <c r="D1306" s="152" t="s">
        <v>368</v>
      </c>
      <c r="E1306" s="159" t="s">
        <v>19</v>
      </c>
      <c r="F1306" s="160" t="s">
        <v>299</v>
      </c>
      <c r="H1306" s="161">
        <v>8.9</v>
      </c>
      <c r="I1306" s="162"/>
      <c r="L1306" s="158"/>
      <c r="M1306" s="163"/>
      <c r="T1306" s="164"/>
      <c r="AT1306" s="159" t="s">
        <v>368</v>
      </c>
      <c r="AU1306" s="159" t="s">
        <v>90</v>
      </c>
      <c r="AV1306" s="13" t="s">
        <v>90</v>
      </c>
      <c r="AW1306" s="13" t="s">
        <v>36</v>
      </c>
      <c r="AX1306" s="13" t="s">
        <v>77</v>
      </c>
      <c r="AY1306" s="159" t="s">
        <v>358</v>
      </c>
    </row>
    <row r="1307" spans="2:65" s="14" customFormat="1" ht="11.25">
      <c r="B1307" s="165"/>
      <c r="D1307" s="152" t="s">
        <v>368</v>
      </c>
      <c r="E1307" s="166" t="s">
        <v>19</v>
      </c>
      <c r="F1307" s="167" t="s">
        <v>371</v>
      </c>
      <c r="H1307" s="168">
        <v>282.5</v>
      </c>
      <c r="I1307" s="169"/>
      <c r="L1307" s="165"/>
      <c r="M1307" s="170"/>
      <c r="T1307" s="171"/>
      <c r="AT1307" s="166" t="s">
        <v>368</v>
      </c>
      <c r="AU1307" s="166" t="s">
        <v>90</v>
      </c>
      <c r="AV1307" s="14" t="s">
        <v>364</v>
      </c>
      <c r="AW1307" s="14" t="s">
        <v>36</v>
      </c>
      <c r="AX1307" s="14" t="s">
        <v>84</v>
      </c>
      <c r="AY1307" s="166" t="s">
        <v>358</v>
      </c>
    </row>
    <row r="1308" spans="2:65" s="13" customFormat="1" ht="11.25">
      <c r="B1308" s="158"/>
      <c r="D1308" s="152" t="s">
        <v>368</v>
      </c>
      <c r="F1308" s="160" t="s">
        <v>1513</v>
      </c>
      <c r="H1308" s="161">
        <v>98.875</v>
      </c>
      <c r="I1308" s="162"/>
      <c r="L1308" s="158"/>
      <c r="M1308" s="163"/>
      <c r="T1308" s="164"/>
      <c r="AT1308" s="159" t="s">
        <v>368</v>
      </c>
      <c r="AU1308" s="159" t="s">
        <v>90</v>
      </c>
      <c r="AV1308" s="13" t="s">
        <v>90</v>
      </c>
      <c r="AW1308" s="13" t="s">
        <v>4</v>
      </c>
      <c r="AX1308" s="13" t="s">
        <v>84</v>
      </c>
      <c r="AY1308" s="159" t="s">
        <v>358</v>
      </c>
    </row>
    <row r="1309" spans="2:65" s="1" customFormat="1" ht="24.2" customHeight="1">
      <c r="B1309" s="33"/>
      <c r="C1309" s="134" t="s">
        <v>1514</v>
      </c>
      <c r="D1309" s="134" t="s">
        <v>360</v>
      </c>
      <c r="E1309" s="135" t="s">
        <v>1515</v>
      </c>
      <c r="F1309" s="136" t="s">
        <v>1516</v>
      </c>
      <c r="G1309" s="137" t="s">
        <v>195</v>
      </c>
      <c r="H1309" s="138">
        <v>282.5</v>
      </c>
      <c r="I1309" s="139"/>
      <c r="J1309" s="140">
        <f>ROUND(I1309*H1309,2)</f>
        <v>0</v>
      </c>
      <c r="K1309" s="136" t="s">
        <v>363</v>
      </c>
      <c r="L1309" s="33"/>
      <c r="M1309" s="141" t="s">
        <v>19</v>
      </c>
      <c r="N1309" s="142" t="s">
        <v>49</v>
      </c>
      <c r="P1309" s="143">
        <f>O1309*H1309</f>
        <v>0</v>
      </c>
      <c r="Q1309" s="143">
        <v>8.8312999999999998E-4</v>
      </c>
      <c r="R1309" s="143">
        <f>Q1309*H1309</f>
        <v>0.249484225</v>
      </c>
      <c r="S1309" s="143">
        <v>0</v>
      </c>
      <c r="T1309" s="144">
        <f>S1309*H1309</f>
        <v>0</v>
      </c>
      <c r="AR1309" s="145" t="s">
        <v>454</v>
      </c>
      <c r="AT1309" s="145" t="s">
        <v>360</v>
      </c>
      <c r="AU1309" s="145" t="s">
        <v>90</v>
      </c>
      <c r="AY1309" s="18" t="s">
        <v>358</v>
      </c>
      <c r="BE1309" s="146">
        <f>IF(N1309="základní",J1309,0)</f>
        <v>0</v>
      </c>
      <c r="BF1309" s="146">
        <f>IF(N1309="snížená",J1309,0)</f>
        <v>0</v>
      </c>
      <c r="BG1309" s="146">
        <f>IF(N1309="zákl. přenesená",J1309,0)</f>
        <v>0</v>
      </c>
      <c r="BH1309" s="146">
        <f>IF(N1309="sníž. přenesená",J1309,0)</f>
        <v>0</v>
      </c>
      <c r="BI1309" s="146">
        <f>IF(N1309="nulová",J1309,0)</f>
        <v>0</v>
      </c>
      <c r="BJ1309" s="18" t="s">
        <v>90</v>
      </c>
      <c r="BK1309" s="146">
        <f>ROUND(I1309*H1309,2)</f>
        <v>0</v>
      </c>
      <c r="BL1309" s="18" t="s">
        <v>454</v>
      </c>
      <c r="BM1309" s="145" t="s">
        <v>1517</v>
      </c>
    </row>
    <row r="1310" spans="2:65" s="1" customFormat="1" ht="11.25">
      <c r="B1310" s="33"/>
      <c r="D1310" s="147" t="s">
        <v>366</v>
      </c>
      <c r="F1310" s="148" t="s">
        <v>1518</v>
      </c>
      <c r="I1310" s="149"/>
      <c r="L1310" s="33"/>
      <c r="M1310" s="150"/>
      <c r="T1310" s="54"/>
      <c r="AT1310" s="18" t="s">
        <v>366</v>
      </c>
      <c r="AU1310" s="18" t="s">
        <v>90</v>
      </c>
    </row>
    <row r="1311" spans="2:65" s="13" customFormat="1" ht="11.25">
      <c r="B1311" s="158"/>
      <c r="D1311" s="152" t="s">
        <v>368</v>
      </c>
      <c r="E1311" s="159" t="s">
        <v>19</v>
      </c>
      <c r="F1311" s="160" t="s">
        <v>296</v>
      </c>
      <c r="H1311" s="161">
        <v>273.60000000000002</v>
      </c>
      <c r="I1311" s="162"/>
      <c r="L1311" s="158"/>
      <c r="M1311" s="163"/>
      <c r="T1311" s="164"/>
      <c r="AT1311" s="159" t="s">
        <v>368</v>
      </c>
      <c r="AU1311" s="159" t="s">
        <v>90</v>
      </c>
      <c r="AV1311" s="13" t="s">
        <v>90</v>
      </c>
      <c r="AW1311" s="13" t="s">
        <v>36</v>
      </c>
      <c r="AX1311" s="13" t="s">
        <v>77</v>
      </c>
      <c r="AY1311" s="159" t="s">
        <v>358</v>
      </c>
    </row>
    <row r="1312" spans="2:65" s="13" customFormat="1" ht="11.25">
      <c r="B1312" s="158"/>
      <c r="D1312" s="152" t="s">
        <v>368</v>
      </c>
      <c r="E1312" s="159" t="s">
        <v>19</v>
      </c>
      <c r="F1312" s="160" t="s">
        <v>299</v>
      </c>
      <c r="H1312" s="161">
        <v>8.9</v>
      </c>
      <c r="I1312" s="162"/>
      <c r="L1312" s="158"/>
      <c r="M1312" s="163"/>
      <c r="T1312" s="164"/>
      <c r="AT1312" s="159" t="s">
        <v>368</v>
      </c>
      <c r="AU1312" s="159" t="s">
        <v>90</v>
      </c>
      <c r="AV1312" s="13" t="s">
        <v>90</v>
      </c>
      <c r="AW1312" s="13" t="s">
        <v>36</v>
      </c>
      <c r="AX1312" s="13" t="s">
        <v>77</v>
      </c>
      <c r="AY1312" s="159" t="s">
        <v>358</v>
      </c>
    </row>
    <row r="1313" spans="2:65" s="14" customFormat="1" ht="11.25">
      <c r="B1313" s="165"/>
      <c r="D1313" s="152" t="s">
        <v>368</v>
      </c>
      <c r="E1313" s="166" t="s">
        <v>19</v>
      </c>
      <c r="F1313" s="167" t="s">
        <v>371</v>
      </c>
      <c r="H1313" s="168">
        <v>282.5</v>
      </c>
      <c r="I1313" s="169"/>
      <c r="L1313" s="165"/>
      <c r="M1313" s="170"/>
      <c r="T1313" s="171"/>
      <c r="AT1313" s="166" t="s">
        <v>368</v>
      </c>
      <c r="AU1313" s="166" t="s">
        <v>90</v>
      </c>
      <c r="AV1313" s="14" t="s">
        <v>364</v>
      </c>
      <c r="AW1313" s="14" t="s">
        <v>36</v>
      </c>
      <c r="AX1313" s="14" t="s">
        <v>84</v>
      </c>
      <c r="AY1313" s="166" t="s">
        <v>358</v>
      </c>
    </row>
    <row r="1314" spans="2:65" s="1" customFormat="1" ht="49.15" customHeight="1">
      <c r="B1314" s="33"/>
      <c r="C1314" s="179" t="s">
        <v>1519</v>
      </c>
      <c r="D1314" s="179" t="s">
        <v>440</v>
      </c>
      <c r="E1314" s="180" t="s">
        <v>1440</v>
      </c>
      <c r="F1314" s="181" t="s">
        <v>1441</v>
      </c>
      <c r="G1314" s="182" t="s">
        <v>195</v>
      </c>
      <c r="H1314" s="183">
        <v>329.113</v>
      </c>
      <c r="I1314" s="184"/>
      <c r="J1314" s="185">
        <f>ROUND(I1314*H1314,2)</f>
        <v>0</v>
      </c>
      <c r="K1314" s="181" t="s">
        <v>363</v>
      </c>
      <c r="L1314" s="186"/>
      <c r="M1314" s="187" t="s">
        <v>19</v>
      </c>
      <c r="N1314" s="188" t="s">
        <v>49</v>
      </c>
      <c r="P1314" s="143">
        <f>O1314*H1314</f>
        <v>0</v>
      </c>
      <c r="Q1314" s="143">
        <v>5.4000000000000003E-3</v>
      </c>
      <c r="R1314" s="143">
        <f>Q1314*H1314</f>
        <v>1.7772102000000001</v>
      </c>
      <c r="S1314" s="143">
        <v>0</v>
      </c>
      <c r="T1314" s="144">
        <f>S1314*H1314</f>
        <v>0</v>
      </c>
      <c r="AR1314" s="145" t="s">
        <v>558</v>
      </c>
      <c r="AT1314" s="145" t="s">
        <v>440</v>
      </c>
      <c r="AU1314" s="145" t="s">
        <v>90</v>
      </c>
      <c r="AY1314" s="18" t="s">
        <v>358</v>
      </c>
      <c r="BE1314" s="146">
        <f>IF(N1314="základní",J1314,0)</f>
        <v>0</v>
      </c>
      <c r="BF1314" s="146">
        <f>IF(N1314="snížená",J1314,0)</f>
        <v>0</v>
      </c>
      <c r="BG1314" s="146">
        <f>IF(N1314="zákl. přenesená",J1314,0)</f>
        <v>0</v>
      </c>
      <c r="BH1314" s="146">
        <f>IF(N1314="sníž. přenesená",J1314,0)</f>
        <v>0</v>
      </c>
      <c r="BI1314" s="146">
        <f>IF(N1314="nulová",J1314,0)</f>
        <v>0</v>
      </c>
      <c r="BJ1314" s="18" t="s">
        <v>90</v>
      </c>
      <c r="BK1314" s="146">
        <f>ROUND(I1314*H1314,2)</f>
        <v>0</v>
      </c>
      <c r="BL1314" s="18" t="s">
        <v>454</v>
      </c>
      <c r="BM1314" s="145" t="s">
        <v>1520</v>
      </c>
    </row>
    <row r="1315" spans="2:65" s="13" customFormat="1" ht="11.25">
      <c r="B1315" s="158"/>
      <c r="D1315" s="152" t="s">
        <v>368</v>
      </c>
      <c r="E1315" s="159" t="s">
        <v>19</v>
      </c>
      <c r="F1315" s="160" t="s">
        <v>296</v>
      </c>
      <c r="H1315" s="161">
        <v>273.60000000000002</v>
      </c>
      <c r="I1315" s="162"/>
      <c r="L1315" s="158"/>
      <c r="M1315" s="163"/>
      <c r="T1315" s="164"/>
      <c r="AT1315" s="159" t="s">
        <v>368</v>
      </c>
      <c r="AU1315" s="159" t="s">
        <v>90</v>
      </c>
      <c r="AV1315" s="13" t="s">
        <v>90</v>
      </c>
      <c r="AW1315" s="13" t="s">
        <v>36</v>
      </c>
      <c r="AX1315" s="13" t="s">
        <v>77</v>
      </c>
      <c r="AY1315" s="159" t="s">
        <v>358</v>
      </c>
    </row>
    <row r="1316" spans="2:65" s="13" customFormat="1" ht="11.25">
      <c r="B1316" s="158"/>
      <c r="D1316" s="152" t="s">
        <v>368</v>
      </c>
      <c r="E1316" s="159" t="s">
        <v>19</v>
      </c>
      <c r="F1316" s="160" t="s">
        <v>299</v>
      </c>
      <c r="H1316" s="161">
        <v>8.9</v>
      </c>
      <c r="I1316" s="162"/>
      <c r="L1316" s="158"/>
      <c r="M1316" s="163"/>
      <c r="T1316" s="164"/>
      <c r="AT1316" s="159" t="s">
        <v>368</v>
      </c>
      <c r="AU1316" s="159" t="s">
        <v>90</v>
      </c>
      <c r="AV1316" s="13" t="s">
        <v>90</v>
      </c>
      <c r="AW1316" s="13" t="s">
        <v>36</v>
      </c>
      <c r="AX1316" s="13" t="s">
        <v>77</v>
      </c>
      <c r="AY1316" s="159" t="s">
        <v>358</v>
      </c>
    </row>
    <row r="1317" spans="2:65" s="14" customFormat="1" ht="11.25">
      <c r="B1317" s="165"/>
      <c r="D1317" s="152" t="s">
        <v>368</v>
      </c>
      <c r="E1317" s="166" t="s">
        <v>19</v>
      </c>
      <c r="F1317" s="167" t="s">
        <v>371</v>
      </c>
      <c r="H1317" s="168">
        <v>282.5</v>
      </c>
      <c r="I1317" s="169"/>
      <c r="L1317" s="165"/>
      <c r="M1317" s="170"/>
      <c r="T1317" s="171"/>
      <c r="AT1317" s="166" t="s">
        <v>368</v>
      </c>
      <c r="AU1317" s="166" t="s">
        <v>90</v>
      </c>
      <c r="AV1317" s="14" t="s">
        <v>364</v>
      </c>
      <c r="AW1317" s="14" t="s">
        <v>36</v>
      </c>
      <c r="AX1317" s="14" t="s">
        <v>84</v>
      </c>
      <c r="AY1317" s="166" t="s">
        <v>358</v>
      </c>
    </row>
    <row r="1318" spans="2:65" s="13" customFormat="1" ht="11.25">
      <c r="B1318" s="158"/>
      <c r="D1318" s="152" t="s">
        <v>368</v>
      </c>
      <c r="F1318" s="160" t="s">
        <v>1521</v>
      </c>
      <c r="H1318" s="161">
        <v>329.113</v>
      </c>
      <c r="I1318" s="162"/>
      <c r="L1318" s="158"/>
      <c r="M1318" s="163"/>
      <c r="T1318" s="164"/>
      <c r="AT1318" s="159" t="s">
        <v>368</v>
      </c>
      <c r="AU1318" s="159" t="s">
        <v>90</v>
      </c>
      <c r="AV1318" s="13" t="s">
        <v>90</v>
      </c>
      <c r="AW1318" s="13" t="s">
        <v>4</v>
      </c>
      <c r="AX1318" s="13" t="s">
        <v>84</v>
      </c>
      <c r="AY1318" s="159" t="s">
        <v>358</v>
      </c>
    </row>
    <row r="1319" spans="2:65" s="1" customFormat="1" ht="55.5" customHeight="1">
      <c r="B1319" s="33"/>
      <c r="C1319" s="134" t="s">
        <v>1522</v>
      </c>
      <c r="D1319" s="134" t="s">
        <v>360</v>
      </c>
      <c r="E1319" s="135" t="s">
        <v>1523</v>
      </c>
      <c r="F1319" s="136" t="s">
        <v>1524</v>
      </c>
      <c r="G1319" s="137" t="s">
        <v>504</v>
      </c>
      <c r="H1319" s="138">
        <v>12</v>
      </c>
      <c r="I1319" s="139"/>
      <c r="J1319" s="140">
        <f>ROUND(I1319*H1319,2)</f>
        <v>0</v>
      </c>
      <c r="K1319" s="136" t="s">
        <v>363</v>
      </c>
      <c r="L1319" s="33"/>
      <c r="M1319" s="141" t="s">
        <v>19</v>
      </c>
      <c r="N1319" s="142" t="s">
        <v>49</v>
      </c>
      <c r="P1319" s="143">
        <f>O1319*H1319</f>
        <v>0</v>
      </c>
      <c r="Q1319" s="143">
        <v>1.08E-3</v>
      </c>
      <c r="R1319" s="143">
        <f>Q1319*H1319</f>
        <v>1.2959999999999999E-2</v>
      </c>
      <c r="S1319" s="143">
        <v>0</v>
      </c>
      <c r="T1319" s="144">
        <f>S1319*H1319</f>
        <v>0</v>
      </c>
      <c r="AR1319" s="145" t="s">
        <v>454</v>
      </c>
      <c r="AT1319" s="145" t="s">
        <v>360</v>
      </c>
      <c r="AU1319" s="145" t="s">
        <v>90</v>
      </c>
      <c r="AY1319" s="18" t="s">
        <v>358</v>
      </c>
      <c r="BE1319" s="146">
        <f>IF(N1319="základní",J1319,0)</f>
        <v>0</v>
      </c>
      <c r="BF1319" s="146">
        <f>IF(N1319="snížená",J1319,0)</f>
        <v>0</v>
      </c>
      <c r="BG1319" s="146">
        <f>IF(N1319="zákl. přenesená",J1319,0)</f>
        <v>0</v>
      </c>
      <c r="BH1319" s="146">
        <f>IF(N1319="sníž. přenesená",J1319,0)</f>
        <v>0</v>
      </c>
      <c r="BI1319" s="146">
        <f>IF(N1319="nulová",J1319,0)</f>
        <v>0</v>
      </c>
      <c r="BJ1319" s="18" t="s">
        <v>90</v>
      </c>
      <c r="BK1319" s="146">
        <f>ROUND(I1319*H1319,2)</f>
        <v>0</v>
      </c>
      <c r="BL1319" s="18" t="s">
        <v>454</v>
      </c>
      <c r="BM1319" s="145" t="s">
        <v>1525</v>
      </c>
    </row>
    <row r="1320" spans="2:65" s="1" customFormat="1" ht="11.25">
      <c r="B1320" s="33"/>
      <c r="D1320" s="147" t="s">
        <v>366</v>
      </c>
      <c r="F1320" s="148" t="s">
        <v>1526</v>
      </c>
      <c r="I1320" s="149"/>
      <c r="L1320" s="33"/>
      <c r="M1320" s="150"/>
      <c r="T1320" s="54"/>
      <c r="AT1320" s="18" t="s">
        <v>366</v>
      </c>
      <c r="AU1320" s="18" t="s">
        <v>90</v>
      </c>
    </row>
    <row r="1321" spans="2:65" s="12" customFormat="1" ht="11.25">
      <c r="B1321" s="151"/>
      <c r="D1321" s="152" t="s">
        <v>368</v>
      </c>
      <c r="E1321" s="153" t="s">
        <v>19</v>
      </c>
      <c r="F1321" s="154" t="s">
        <v>1160</v>
      </c>
      <c r="H1321" s="153" t="s">
        <v>19</v>
      </c>
      <c r="I1321" s="155"/>
      <c r="L1321" s="151"/>
      <c r="M1321" s="156"/>
      <c r="T1321" s="157"/>
      <c r="AT1321" s="153" t="s">
        <v>368</v>
      </c>
      <c r="AU1321" s="153" t="s">
        <v>90</v>
      </c>
      <c r="AV1321" s="12" t="s">
        <v>84</v>
      </c>
      <c r="AW1321" s="12" t="s">
        <v>36</v>
      </c>
      <c r="AX1321" s="12" t="s">
        <v>77</v>
      </c>
      <c r="AY1321" s="153" t="s">
        <v>358</v>
      </c>
    </row>
    <row r="1322" spans="2:65" s="12" customFormat="1" ht="11.25">
      <c r="B1322" s="151"/>
      <c r="D1322" s="152" t="s">
        <v>368</v>
      </c>
      <c r="E1322" s="153" t="s">
        <v>19</v>
      </c>
      <c r="F1322" s="154" t="s">
        <v>460</v>
      </c>
      <c r="H1322" s="153" t="s">
        <v>19</v>
      </c>
      <c r="I1322" s="155"/>
      <c r="L1322" s="151"/>
      <c r="M1322" s="156"/>
      <c r="T1322" s="157"/>
      <c r="AT1322" s="153" t="s">
        <v>368</v>
      </c>
      <c r="AU1322" s="153" t="s">
        <v>90</v>
      </c>
      <c r="AV1322" s="12" t="s">
        <v>84</v>
      </c>
      <c r="AW1322" s="12" t="s">
        <v>36</v>
      </c>
      <c r="AX1322" s="12" t="s">
        <v>77</v>
      </c>
      <c r="AY1322" s="153" t="s">
        <v>358</v>
      </c>
    </row>
    <row r="1323" spans="2:65" s="13" customFormat="1" ht="11.25">
      <c r="B1323" s="158"/>
      <c r="D1323" s="152" t="s">
        <v>368</v>
      </c>
      <c r="E1323" s="159" t="s">
        <v>19</v>
      </c>
      <c r="F1323" s="160" t="s">
        <v>1527</v>
      </c>
      <c r="H1323" s="161">
        <v>2</v>
      </c>
      <c r="I1323" s="162"/>
      <c r="L1323" s="158"/>
      <c r="M1323" s="163"/>
      <c r="T1323" s="164"/>
      <c r="AT1323" s="159" t="s">
        <v>368</v>
      </c>
      <c r="AU1323" s="159" t="s">
        <v>90</v>
      </c>
      <c r="AV1323" s="13" t="s">
        <v>90</v>
      </c>
      <c r="AW1323" s="13" t="s">
        <v>36</v>
      </c>
      <c r="AX1323" s="13" t="s">
        <v>77</v>
      </c>
      <c r="AY1323" s="159" t="s">
        <v>358</v>
      </c>
    </row>
    <row r="1324" spans="2:65" s="13" customFormat="1" ht="11.25">
      <c r="B1324" s="158"/>
      <c r="D1324" s="152" t="s">
        <v>368</v>
      </c>
      <c r="E1324" s="159" t="s">
        <v>19</v>
      </c>
      <c r="F1324" s="160" t="s">
        <v>1528</v>
      </c>
      <c r="H1324" s="161">
        <v>7</v>
      </c>
      <c r="I1324" s="162"/>
      <c r="L1324" s="158"/>
      <c r="M1324" s="163"/>
      <c r="T1324" s="164"/>
      <c r="AT1324" s="159" t="s">
        <v>368</v>
      </c>
      <c r="AU1324" s="159" t="s">
        <v>90</v>
      </c>
      <c r="AV1324" s="13" t="s">
        <v>90</v>
      </c>
      <c r="AW1324" s="13" t="s">
        <v>36</v>
      </c>
      <c r="AX1324" s="13" t="s">
        <v>77</v>
      </c>
      <c r="AY1324" s="159" t="s">
        <v>358</v>
      </c>
    </row>
    <row r="1325" spans="2:65" s="13" customFormat="1" ht="11.25">
      <c r="B1325" s="158"/>
      <c r="D1325" s="152" t="s">
        <v>368</v>
      </c>
      <c r="E1325" s="159" t="s">
        <v>19</v>
      </c>
      <c r="F1325" s="160" t="s">
        <v>1529</v>
      </c>
      <c r="H1325" s="161">
        <v>3</v>
      </c>
      <c r="I1325" s="162"/>
      <c r="L1325" s="158"/>
      <c r="M1325" s="163"/>
      <c r="T1325" s="164"/>
      <c r="AT1325" s="159" t="s">
        <v>368</v>
      </c>
      <c r="AU1325" s="159" t="s">
        <v>90</v>
      </c>
      <c r="AV1325" s="13" t="s">
        <v>90</v>
      </c>
      <c r="AW1325" s="13" t="s">
        <v>36</v>
      </c>
      <c r="AX1325" s="13" t="s">
        <v>77</v>
      </c>
      <c r="AY1325" s="159" t="s">
        <v>358</v>
      </c>
    </row>
    <row r="1326" spans="2:65" s="14" customFormat="1" ht="11.25">
      <c r="B1326" s="165"/>
      <c r="D1326" s="152" t="s">
        <v>368</v>
      </c>
      <c r="E1326" s="166" t="s">
        <v>19</v>
      </c>
      <c r="F1326" s="167" t="s">
        <v>371</v>
      </c>
      <c r="H1326" s="168">
        <v>12</v>
      </c>
      <c r="I1326" s="169"/>
      <c r="L1326" s="165"/>
      <c r="M1326" s="170"/>
      <c r="T1326" s="171"/>
      <c r="AT1326" s="166" t="s">
        <v>368</v>
      </c>
      <c r="AU1326" s="166" t="s">
        <v>90</v>
      </c>
      <c r="AV1326" s="14" t="s">
        <v>364</v>
      </c>
      <c r="AW1326" s="14" t="s">
        <v>36</v>
      </c>
      <c r="AX1326" s="14" t="s">
        <v>84</v>
      </c>
      <c r="AY1326" s="166" t="s">
        <v>358</v>
      </c>
    </row>
    <row r="1327" spans="2:65" s="1" customFormat="1" ht="24.2" customHeight="1">
      <c r="B1327" s="33"/>
      <c r="C1327" s="179" t="s">
        <v>1530</v>
      </c>
      <c r="D1327" s="179" t="s">
        <v>440</v>
      </c>
      <c r="E1327" s="180" t="s">
        <v>1531</v>
      </c>
      <c r="F1327" s="181" t="s">
        <v>1532</v>
      </c>
      <c r="G1327" s="182" t="s">
        <v>504</v>
      </c>
      <c r="H1327" s="183">
        <v>2</v>
      </c>
      <c r="I1327" s="184"/>
      <c r="J1327" s="185">
        <f>ROUND(I1327*H1327,2)</f>
        <v>0</v>
      </c>
      <c r="K1327" s="181" t="s">
        <v>363</v>
      </c>
      <c r="L1327" s="186"/>
      <c r="M1327" s="187" t="s">
        <v>19</v>
      </c>
      <c r="N1327" s="188" t="s">
        <v>49</v>
      </c>
      <c r="P1327" s="143">
        <f>O1327*H1327</f>
        <v>0</v>
      </c>
      <c r="Q1327" s="143">
        <v>1.6900000000000001E-3</v>
      </c>
      <c r="R1327" s="143">
        <f>Q1327*H1327</f>
        <v>3.3800000000000002E-3</v>
      </c>
      <c r="S1327" s="143">
        <v>0</v>
      </c>
      <c r="T1327" s="144">
        <f>S1327*H1327</f>
        <v>0</v>
      </c>
      <c r="AR1327" s="145" t="s">
        <v>558</v>
      </c>
      <c r="AT1327" s="145" t="s">
        <v>440</v>
      </c>
      <c r="AU1327" s="145" t="s">
        <v>90</v>
      </c>
      <c r="AY1327" s="18" t="s">
        <v>358</v>
      </c>
      <c r="BE1327" s="146">
        <f>IF(N1327="základní",J1327,0)</f>
        <v>0</v>
      </c>
      <c r="BF1327" s="146">
        <f>IF(N1327="snížená",J1327,0)</f>
        <v>0</v>
      </c>
      <c r="BG1327" s="146">
        <f>IF(N1327="zákl. přenesená",J1327,0)</f>
        <v>0</v>
      </c>
      <c r="BH1327" s="146">
        <f>IF(N1327="sníž. přenesená",J1327,0)</f>
        <v>0</v>
      </c>
      <c r="BI1327" s="146">
        <f>IF(N1327="nulová",J1327,0)</f>
        <v>0</v>
      </c>
      <c r="BJ1327" s="18" t="s">
        <v>90</v>
      </c>
      <c r="BK1327" s="146">
        <f>ROUND(I1327*H1327,2)</f>
        <v>0</v>
      </c>
      <c r="BL1327" s="18" t="s">
        <v>454</v>
      </c>
      <c r="BM1327" s="145" t="s">
        <v>1533</v>
      </c>
    </row>
    <row r="1328" spans="2:65" s="12" customFormat="1" ht="11.25">
      <c r="B1328" s="151"/>
      <c r="D1328" s="152" t="s">
        <v>368</v>
      </c>
      <c r="E1328" s="153" t="s">
        <v>19</v>
      </c>
      <c r="F1328" s="154" t="s">
        <v>1160</v>
      </c>
      <c r="H1328" s="153" t="s">
        <v>19</v>
      </c>
      <c r="I1328" s="155"/>
      <c r="L1328" s="151"/>
      <c r="M1328" s="156"/>
      <c r="T1328" s="157"/>
      <c r="AT1328" s="153" t="s">
        <v>368</v>
      </c>
      <c r="AU1328" s="153" t="s">
        <v>90</v>
      </c>
      <c r="AV1328" s="12" t="s">
        <v>84</v>
      </c>
      <c r="AW1328" s="12" t="s">
        <v>36</v>
      </c>
      <c r="AX1328" s="12" t="s">
        <v>77</v>
      </c>
      <c r="AY1328" s="153" t="s">
        <v>358</v>
      </c>
    </row>
    <row r="1329" spans="2:65" s="12" customFormat="1" ht="11.25">
      <c r="B1329" s="151"/>
      <c r="D1329" s="152" t="s">
        <v>368</v>
      </c>
      <c r="E1329" s="153" t="s">
        <v>19</v>
      </c>
      <c r="F1329" s="154" t="s">
        <v>460</v>
      </c>
      <c r="H1329" s="153" t="s">
        <v>19</v>
      </c>
      <c r="I1329" s="155"/>
      <c r="L1329" s="151"/>
      <c r="M1329" s="156"/>
      <c r="T1329" s="157"/>
      <c r="AT1329" s="153" t="s">
        <v>368</v>
      </c>
      <c r="AU1329" s="153" t="s">
        <v>90</v>
      </c>
      <c r="AV1329" s="12" t="s">
        <v>84</v>
      </c>
      <c r="AW1329" s="12" t="s">
        <v>36</v>
      </c>
      <c r="AX1329" s="12" t="s">
        <v>77</v>
      </c>
      <c r="AY1329" s="153" t="s">
        <v>358</v>
      </c>
    </row>
    <row r="1330" spans="2:65" s="13" customFormat="1" ht="11.25">
      <c r="B1330" s="158"/>
      <c r="D1330" s="152" t="s">
        <v>368</v>
      </c>
      <c r="E1330" s="159" t="s">
        <v>19</v>
      </c>
      <c r="F1330" s="160" t="s">
        <v>1527</v>
      </c>
      <c r="H1330" s="161">
        <v>2</v>
      </c>
      <c r="I1330" s="162"/>
      <c r="L1330" s="158"/>
      <c r="M1330" s="163"/>
      <c r="T1330" s="164"/>
      <c r="AT1330" s="159" t="s">
        <v>368</v>
      </c>
      <c r="AU1330" s="159" t="s">
        <v>90</v>
      </c>
      <c r="AV1330" s="13" t="s">
        <v>90</v>
      </c>
      <c r="AW1330" s="13" t="s">
        <v>36</v>
      </c>
      <c r="AX1330" s="13" t="s">
        <v>77</v>
      </c>
      <c r="AY1330" s="159" t="s">
        <v>358</v>
      </c>
    </row>
    <row r="1331" spans="2:65" s="14" customFormat="1" ht="11.25">
      <c r="B1331" s="165"/>
      <c r="D1331" s="152" t="s">
        <v>368</v>
      </c>
      <c r="E1331" s="166" t="s">
        <v>19</v>
      </c>
      <c r="F1331" s="167" t="s">
        <v>371</v>
      </c>
      <c r="H1331" s="168">
        <v>2</v>
      </c>
      <c r="I1331" s="169"/>
      <c r="L1331" s="165"/>
      <c r="M1331" s="170"/>
      <c r="T1331" s="171"/>
      <c r="AT1331" s="166" t="s">
        <v>368</v>
      </c>
      <c r="AU1331" s="166" t="s">
        <v>90</v>
      </c>
      <c r="AV1331" s="14" t="s">
        <v>364</v>
      </c>
      <c r="AW1331" s="14" t="s">
        <v>36</v>
      </c>
      <c r="AX1331" s="14" t="s">
        <v>84</v>
      </c>
      <c r="AY1331" s="166" t="s">
        <v>358</v>
      </c>
    </row>
    <row r="1332" spans="2:65" s="1" customFormat="1" ht="24.2" customHeight="1">
      <c r="B1332" s="33"/>
      <c r="C1332" s="179" t="s">
        <v>1534</v>
      </c>
      <c r="D1332" s="179" t="s">
        <v>440</v>
      </c>
      <c r="E1332" s="180" t="s">
        <v>1535</v>
      </c>
      <c r="F1332" s="181" t="s">
        <v>1536</v>
      </c>
      <c r="G1332" s="182" t="s">
        <v>504</v>
      </c>
      <c r="H1332" s="183">
        <v>7</v>
      </c>
      <c r="I1332" s="184"/>
      <c r="J1332" s="185">
        <f>ROUND(I1332*H1332,2)</f>
        <v>0</v>
      </c>
      <c r="K1332" s="181" t="s">
        <v>363</v>
      </c>
      <c r="L1332" s="186"/>
      <c r="M1332" s="187" t="s">
        <v>19</v>
      </c>
      <c r="N1332" s="188" t="s">
        <v>49</v>
      </c>
      <c r="P1332" s="143">
        <f>O1332*H1332</f>
        <v>0</v>
      </c>
      <c r="Q1332" s="143">
        <v>3.0000000000000001E-3</v>
      </c>
      <c r="R1332" s="143">
        <f>Q1332*H1332</f>
        <v>2.1000000000000001E-2</v>
      </c>
      <c r="S1332" s="143">
        <v>0</v>
      </c>
      <c r="T1332" s="144">
        <f>S1332*H1332</f>
        <v>0</v>
      </c>
      <c r="AR1332" s="145" t="s">
        <v>558</v>
      </c>
      <c r="AT1332" s="145" t="s">
        <v>440</v>
      </c>
      <c r="AU1332" s="145" t="s">
        <v>90</v>
      </c>
      <c r="AY1332" s="18" t="s">
        <v>358</v>
      </c>
      <c r="BE1332" s="146">
        <f>IF(N1332="základní",J1332,0)</f>
        <v>0</v>
      </c>
      <c r="BF1332" s="146">
        <f>IF(N1332="snížená",J1332,0)</f>
        <v>0</v>
      </c>
      <c r="BG1332" s="146">
        <f>IF(N1332="zákl. přenesená",J1332,0)</f>
        <v>0</v>
      </c>
      <c r="BH1332" s="146">
        <f>IF(N1332="sníž. přenesená",J1332,0)</f>
        <v>0</v>
      </c>
      <c r="BI1332" s="146">
        <f>IF(N1332="nulová",J1332,0)</f>
        <v>0</v>
      </c>
      <c r="BJ1332" s="18" t="s">
        <v>90</v>
      </c>
      <c r="BK1332" s="146">
        <f>ROUND(I1332*H1332,2)</f>
        <v>0</v>
      </c>
      <c r="BL1332" s="18" t="s">
        <v>454</v>
      </c>
      <c r="BM1332" s="145" t="s">
        <v>1537</v>
      </c>
    </row>
    <row r="1333" spans="2:65" s="12" customFormat="1" ht="11.25">
      <c r="B1333" s="151"/>
      <c r="D1333" s="152" t="s">
        <v>368</v>
      </c>
      <c r="E1333" s="153" t="s">
        <v>19</v>
      </c>
      <c r="F1333" s="154" t="s">
        <v>1160</v>
      </c>
      <c r="H1333" s="153" t="s">
        <v>19</v>
      </c>
      <c r="I1333" s="155"/>
      <c r="L1333" s="151"/>
      <c r="M1333" s="156"/>
      <c r="T1333" s="157"/>
      <c r="AT1333" s="153" t="s">
        <v>368</v>
      </c>
      <c r="AU1333" s="153" t="s">
        <v>90</v>
      </c>
      <c r="AV1333" s="12" t="s">
        <v>84</v>
      </c>
      <c r="AW1333" s="12" t="s">
        <v>36</v>
      </c>
      <c r="AX1333" s="12" t="s">
        <v>77</v>
      </c>
      <c r="AY1333" s="153" t="s">
        <v>358</v>
      </c>
    </row>
    <row r="1334" spans="2:65" s="12" customFormat="1" ht="11.25">
      <c r="B1334" s="151"/>
      <c r="D1334" s="152" t="s">
        <v>368</v>
      </c>
      <c r="E1334" s="153" t="s">
        <v>19</v>
      </c>
      <c r="F1334" s="154" t="s">
        <v>460</v>
      </c>
      <c r="H1334" s="153" t="s">
        <v>19</v>
      </c>
      <c r="I1334" s="155"/>
      <c r="L1334" s="151"/>
      <c r="M1334" s="156"/>
      <c r="T1334" s="157"/>
      <c r="AT1334" s="153" t="s">
        <v>368</v>
      </c>
      <c r="AU1334" s="153" t="s">
        <v>90</v>
      </c>
      <c r="AV1334" s="12" t="s">
        <v>84</v>
      </c>
      <c r="AW1334" s="12" t="s">
        <v>36</v>
      </c>
      <c r="AX1334" s="12" t="s">
        <v>77</v>
      </c>
      <c r="AY1334" s="153" t="s">
        <v>358</v>
      </c>
    </row>
    <row r="1335" spans="2:65" s="13" customFormat="1" ht="11.25">
      <c r="B1335" s="158"/>
      <c r="D1335" s="152" t="s">
        <v>368</v>
      </c>
      <c r="E1335" s="159" t="s">
        <v>19</v>
      </c>
      <c r="F1335" s="160" t="s">
        <v>1528</v>
      </c>
      <c r="H1335" s="161">
        <v>7</v>
      </c>
      <c r="I1335" s="162"/>
      <c r="L1335" s="158"/>
      <c r="M1335" s="163"/>
      <c r="T1335" s="164"/>
      <c r="AT1335" s="159" t="s">
        <v>368</v>
      </c>
      <c r="AU1335" s="159" t="s">
        <v>90</v>
      </c>
      <c r="AV1335" s="13" t="s">
        <v>90</v>
      </c>
      <c r="AW1335" s="13" t="s">
        <v>36</v>
      </c>
      <c r="AX1335" s="13" t="s">
        <v>77</v>
      </c>
      <c r="AY1335" s="159" t="s">
        <v>358</v>
      </c>
    </row>
    <row r="1336" spans="2:65" s="14" customFormat="1" ht="11.25">
      <c r="B1336" s="165"/>
      <c r="D1336" s="152" t="s">
        <v>368</v>
      </c>
      <c r="E1336" s="166" t="s">
        <v>19</v>
      </c>
      <c r="F1336" s="167" t="s">
        <v>371</v>
      </c>
      <c r="H1336" s="168">
        <v>7</v>
      </c>
      <c r="I1336" s="169"/>
      <c r="L1336" s="165"/>
      <c r="M1336" s="170"/>
      <c r="T1336" s="171"/>
      <c r="AT1336" s="166" t="s">
        <v>368</v>
      </c>
      <c r="AU1336" s="166" t="s">
        <v>90</v>
      </c>
      <c r="AV1336" s="14" t="s">
        <v>364</v>
      </c>
      <c r="AW1336" s="14" t="s">
        <v>36</v>
      </c>
      <c r="AX1336" s="14" t="s">
        <v>84</v>
      </c>
      <c r="AY1336" s="166" t="s">
        <v>358</v>
      </c>
    </row>
    <row r="1337" spans="2:65" s="1" customFormat="1" ht="24.2" customHeight="1">
      <c r="B1337" s="33"/>
      <c r="C1337" s="179" t="s">
        <v>1538</v>
      </c>
      <c r="D1337" s="179" t="s">
        <v>440</v>
      </c>
      <c r="E1337" s="180" t="s">
        <v>1539</v>
      </c>
      <c r="F1337" s="181" t="s">
        <v>1540</v>
      </c>
      <c r="G1337" s="182" t="s">
        <v>504</v>
      </c>
      <c r="H1337" s="183">
        <v>3</v>
      </c>
      <c r="I1337" s="184"/>
      <c r="J1337" s="185">
        <f>ROUND(I1337*H1337,2)</f>
        <v>0</v>
      </c>
      <c r="K1337" s="181" t="s">
        <v>363</v>
      </c>
      <c r="L1337" s="186"/>
      <c r="M1337" s="187" t="s">
        <v>19</v>
      </c>
      <c r="N1337" s="188" t="s">
        <v>49</v>
      </c>
      <c r="P1337" s="143">
        <f>O1337*H1337</f>
        <v>0</v>
      </c>
      <c r="Q1337" s="143">
        <v>2.0200000000000001E-3</v>
      </c>
      <c r="R1337" s="143">
        <f>Q1337*H1337</f>
        <v>6.0600000000000003E-3</v>
      </c>
      <c r="S1337" s="143">
        <v>0</v>
      </c>
      <c r="T1337" s="144">
        <f>S1337*H1337</f>
        <v>0</v>
      </c>
      <c r="AR1337" s="145" t="s">
        <v>558</v>
      </c>
      <c r="AT1337" s="145" t="s">
        <v>440</v>
      </c>
      <c r="AU1337" s="145" t="s">
        <v>90</v>
      </c>
      <c r="AY1337" s="18" t="s">
        <v>358</v>
      </c>
      <c r="BE1337" s="146">
        <f>IF(N1337="základní",J1337,0)</f>
        <v>0</v>
      </c>
      <c r="BF1337" s="146">
        <f>IF(N1337="snížená",J1337,0)</f>
        <v>0</v>
      </c>
      <c r="BG1337" s="146">
        <f>IF(N1337="zákl. přenesená",J1337,0)</f>
        <v>0</v>
      </c>
      <c r="BH1337" s="146">
        <f>IF(N1337="sníž. přenesená",J1337,0)</f>
        <v>0</v>
      </c>
      <c r="BI1337" s="146">
        <f>IF(N1337="nulová",J1337,0)</f>
        <v>0</v>
      </c>
      <c r="BJ1337" s="18" t="s">
        <v>90</v>
      </c>
      <c r="BK1337" s="146">
        <f>ROUND(I1337*H1337,2)</f>
        <v>0</v>
      </c>
      <c r="BL1337" s="18" t="s">
        <v>454</v>
      </c>
      <c r="BM1337" s="145" t="s">
        <v>1541</v>
      </c>
    </row>
    <row r="1338" spans="2:65" s="12" customFormat="1" ht="11.25">
      <c r="B1338" s="151"/>
      <c r="D1338" s="152" t="s">
        <v>368</v>
      </c>
      <c r="E1338" s="153" t="s">
        <v>19</v>
      </c>
      <c r="F1338" s="154" t="s">
        <v>1160</v>
      </c>
      <c r="H1338" s="153" t="s">
        <v>19</v>
      </c>
      <c r="I1338" s="155"/>
      <c r="L1338" s="151"/>
      <c r="M1338" s="156"/>
      <c r="T1338" s="157"/>
      <c r="AT1338" s="153" t="s">
        <v>368</v>
      </c>
      <c r="AU1338" s="153" t="s">
        <v>90</v>
      </c>
      <c r="AV1338" s="12" t="s">
        <v>84</v>
      </c>
      <c r="AW1338" s="12" t="s">
        <v>36</v>
      </c>
      <c r="AX1338" s="12" t="s">
        <v>77</v>
      </c>
      <c r="AY1338" s="153" t="s">
        <v>358</v>
      </c>
    </row>
    <row r="1339" spans="2:65" s="12" customFormat="1" ht="11.25">
      <c r="B1339" s="151"/>
      <c r="D1339" s="152" t="s">
        <v>368</v>
      </c>
      <c r="E1339" s="153" t="s">
        <v>19</v>
      </c>
      <c r="F1339" s="154" t="s">
        <v>460</v>
      </c>
      <c r="H1339" s="153" t="s">
        <v>19</v>
      </c>
      <c r="I1339" s="155"/>
      <c r="L1339" s="151"/>
      <c r="M1339" s="156"/>
      <c r="T1339" s="157"/>
      <c r="AT1339" s="153" t="s">
        <v>368</v>
      </c>
      <c r="AU1339" s="153" t="s">
        <v>90</v>
      </c>
      <c r="AV1339" s="12" t="s">
        <v>84</v>
      </c>
      <c r="AW1339" s="12" t="s">
        <v>36</v>
      </c>
      <c r="AX1339" s="12" t="s">
        <v>77</v>
      </c>
      <c r="AY1339" s="153" t="s">
        <v>358</v>
      </c>
    </row>
    <row r="1340" spans="2:65" s="13" customFormat="1" ht="11.25">
      <c r="B1340" s="158"/>
      <c r="D1340" s="152" t="s">
        <v>368</v>
      </c>
      <c r="E1340" s="159" t="s">
        <v>19</v>
      </c>
      <c r="F1340" s="160" t="s">
        <v>1529</v>
      </c>
      <c r="H1340" s="161">
        <v>3</v>
      </c>
      <c r="I1340" s="162"/>
      <c r="L1340" s="158"/>
      <c r="M1340" s="163"/>
      <c r="T1340" s="164"/>
      <c r="AT1340" s="159" t="s">
        <v>368</v>
      </c>
      <c r="AU1340" s="159" t="s">
        <v>90</v>
      </c>
      <c r="AV1340" s="13" t="s">
        <v>90</v>
      </c>
      <c r="AW1340" s="13" t="s">
        <v>36</v>
      </c>
      <c r="AX1340" s="13" t="s">
        <v>77</v>
      </c>
      <c r="AY1340" s="159" t="s">
        <v>358</v>
      </c>
    </row>
    <row r="1341" spans="2:65" s="14" customFormat="1" ht="11.25">
      <c r="B1341" s="165"/>
      <c r="D1341" s="152" t="s">
        <v>368</v>
      </c>
      <c r="E1341" s="166" t="s">
        <v>19</v>
      </c>
      <c r="F1341" s="167" t="s">
        <v>371</v>
      </c>
      <c r="H1341" s="168">
        <v>3</v>
      </c>
      <c r="I1341" s="169"/>
      <c r="L1341" s="165"/>
      <c r="M1341" s="170"/>
      <c r="T1341" s="171"/>
      <c r="AT1341" s="166" t="s">
        <v>368</v>
      </c>
      <c r="AU1341" s="166" t="s">
        <v>90</v>
      </c>
      <c r="AV1341" s="14" t="s">
        <v>364</v>
      </c>
      <c r="AW1341" s="14" t="s">
        <v>36</v>
      </c>
      <c r="AX1341" s="14" t="s">
        <v>84</v>
      </c>
      <c r="AY1341" s="166" t="s">
        <v>358</v>
      </c>
    </row>
    <row r="1342" spans="2:65" s="1" customFormat="1" ht="24.2" customHeight="1">
      <c r="B1342" s="33"/>
      <c r="C1342" s="134" t="s">
        <v>1542</v>
      </c>
      <c r="D1342" s="134" t="s">
        <v>360</v>
      </c>
      <c r="E1342" s="135" t="s">
        <v>1543</v>
      </c>
      <c r="F1342" s="136" t="s">
        <v>1544</v>
      </c>
      <c r="G1342" s="137" t="s">
        <v>195</v>
      </c>
      <c r="H1342" s="138">
        <v>300.64</v>
      </c>
      <c r="I1342" s="139"/>
      <c r="J1342" s="140">
        <f>ROUND(I1342*H1342,2)</f>
        <v>0</v>
      </c>
      <c r="K1342" s="136" t="s">
        <v>363</v>
      </c>
      <c r="L1342" s="33"/>
      <c r="M1342" s="141" t="s">
        <v>19</v>
      </c>
      <c r="N1342" s="142" t="s">
        <v>49</v>
      </c>
      <c r="P1342" s="143">
        <f>O1342*H1342</f>
        <v>0</v>
      </c>
      <c r="Q1342" s="143">
        <v>1.94E-4</v>
      </c>
      <c r="R1342" s="143">
        <f>Q1342*H1342</f>
        <v>5.832416E-2</v>
      </c>
      <c r="S1342" s="143">
        <v>0</v>
      </c>
      <c r="T1342" s="144">
        <f>S1342*H1342</f>
        <v>0</v>
      </c>
      <c r="AR1342" s="145" t="s">
        <v>454</v>
      </c>
      <c r="AT1342" s="145" t="s">
        <v>360</v>
      </c>
      <c r="AU1342" s="145" t="s">
        <v>90</v>
      </c>
      <c r="AY1342" s="18" t="s">
        <v>358</v>
      </c>
      <c r="BE1342" s="146">
        <f>IF(N1342="základní",J1342,0)</f>
        <v>0</v>
      </c>
      <c r="BF1342" s="146">
        <f>IF(N1342="snížená",J1342,0)</f>
        <v>0</v>
      </c>
      <c r="BG1342" s="146">
        <f>IF(N1342="zákl. přenesená",J1342,0)</f>
        <v>0</v>
      </c>
      <c r="BH1342" s="146">
        <f>IF(N1342="sníž. přenesená",J1342,0)</f>
        <v>0</v>
      </c>
      <c r="BI1342" s="146">
        <f>IF(N1342="nulová",J1342,0)</f>
        <v>0</v>
      </c>
      <c r="BJ1342" s="18" t="s">
        <v>90</v>
      </c>
      <c r="BK1342" s="146">
        <f>ROUND(I1342*H1342,2)</f>
        <v>0</v>
      </c>
      <c r="BL1342" s="18" t="s">
        <v>454</v>
      </c>
      <c r="BM1342" s="145" t="s">
        <v>1545</v>
      </c>
    </row>
    <row r="1343" spans="2:65" s="1" customFormat="1" ht="11.25">
      <c r="B1343" s="33"/>
      <c r="D1343" s="147" t="s">
        <v>366</v>
      </c>
      <c r="F1343" s="148" t="s">
        <v>1546</v>
      </c>
      <c r="I1343" s="149"/>
      <c r="L1343" s="33"/>
      <c r="M1343" s="150"/>
      <c r="T1343" s="54"/>
      <c r="AT1343" s="18" t="s">
        <v>366</v>
      </c>
      <c r="AU1343" s="18" t="s">
        <v>90</v>
      </c>
    </row>
    <row r="1344" spans="2:65" s="12" customFormat="1" ht="11.25">
      <c r="B1344" s="151"/>
      <c r="D1344" s="152" t="s">
        <v>368</v>
      </c>
      <c r="E1344" s="153" t="s">
        <v>19</v>
      </c>
      <c r="F1344" s="154" t="s">
        <v>485</v>
      </c>
      <c r="H1344" s="153" t="s">
        <v>19</v>
      </c>
      <c r="I1344" s="155"/>
      <c r="L1344" s="151"/>
      <c r="M1344" s="156"/>
      <c r="T1344" s="157"/>
      <c r="AT1344" s="153" t="s">
        <v>368</v>
      </c>
      <c r="AU1344" s="153" t="s">
        <v>90</v>
      </c>
      <c r="AV1344" s="12" t="s">
        <v>84</v>
      </c>
      <c r="AW1344" s="12" t="s">
        <v>36</v>
      </c>
      <c r="AX1344" s="12" t="s">
        <v>77</v>
      </c>
      <c r="AY1344" s="153" t="s">
        <v>358</v>
      </c>
    </row>
    <row r="1345" spans="2:65" s="12" customFormat="1" ht="11.25">
      <c r="B1345" s="151"/>
      <c r="D1345" s="152" t="s">
        <v>368</v>
      </c>
      <c r="E1345" s="153" t="s">
        <v>19</v>
      </c>
      <c r="F1345" s="154" t="s">
        <v>807</v>
      </c>
      <c r="H1345" s="153" t="s">
        <v>19</v>
      </c>
      <c r="I1345" s="155"/>
      <c r="L1345" s="151"/>
      <c r="M1345" s="156"/>
      <c r="T1345" s="157"/>
      <c r="AT1345" s="153" t="s">
        <v>368</v>
      </c>
      <c r="AU1345" s="153" t="s">
        <v>90</v>
      </c>
      <c r="AV1345" s="12" t="s">
        <v>84</v>
      </c>
      <c r="AW1345" s="12" t="s">
        <v>36</v>
      </c>
      <c r="AX1345" s="12" t="s">
        <v>77</v>
      </c>
      <c r="AY1345" s="153" t="s">
        <v>358</v>
      </c>
    </row>
    <row r="1346" spans="2:65" s="12" customFormat="1" ht="11.25">
      <c r="B1346" s="151"/>
      <c r="D1346" s="152" t="s">
        <v>368</v>
      </c>
      <c r="E1346" s="153" t="s">
        <v>19</v>
      </c>
      <c r="F1346" s="154" t="s">
        <v>380</v>
      </c>
      <c r="H1346" s="153" t="s">
        <v>19</v>
      </c>
      <c r="I1346" s="155"/>
      <c r="L1346" s="151"/>
      <c r="M1346" s="156"/>
      <c r="T1346" s="157"/>
      <c r="AT1346" s="153" t="s">
        <v>368</v>
      </c>
      <c r="AU1346" s="153" t="s">
        <v>90</v>
      </c>
      <c r="AV1346" s="12" t="s">
        <v>84</v>
      </c>
      <c r="AW1346" s="12" t="s">
        <v>36</v>
      </c>
      <c r="AX1346" s="12" t="s">
        <v>77</v>
      </c>
      <c r="AY1346" s="153" t="s">
        <v>358</v>
      </c>
    </row>
    <row r="1347" spans="2:65" s="12" customFormat="1" ht="11.25">
      <c r="B1347" s="151"/>
      <c r="D1347" s="152" t="s">
        <v>368</v>
      </c>
      <c r="E1347" s="153" t="s">
        <v>19</v>
      </c>
      <c r="F1347" s="154" t="s">
        <v>588</v>
      </c>
      <c r="H1347" s="153" t="s">
        <v>19</v>
      </c>
      <c r="I1347" s="155"/>
      <c r="L1347" s="151"/>
      <c r="M1347" s="156"/>
      <c r="T1347" s="157"/>
      <c r="AT1347" s="153" t="s">
        <v>368</v>
      </c>
      <c r="AU1347" s="153" t="s">
        <v>90</v>
      </c>
      <c r="AV1347" s="12" t="s">
        <v>84</v>
      </c>
      <c r="AW1347" s="12" t="s">
        <v>36</v>
      </c>
      <c r="AX1347" s="12" t="s">
        <v>77</v>
      </c>
      <c r="AY1347" s="153" t="s">
        <v>358</v>
      </c>
    </row>
    <row r="1348" spans="2:65" s="12" customFormat="1" ht="11.25">
      <c r="B1348" s="151"/>
      <c r="D1348" s="152" t="s">
        <v>368</v>
      </c>
      <c r="E1348" s="153" t="s">
        <v>19</v>
      </c>
      <c r="F1348" s="154" t="s">
        <v>297</v>
      </c>
      <c r="H1348" s="153" t="s">
        <v>19</v>
      </c>
      <c r="I1348" s="155"/>
      <c r="L1348" s="151"/>
      <c r="M1348" s="156"/>
      <c r="T1348" s="157"/>
      <c r="AT1348" s="153" t="s">
        <v>368</v>
      </c>
      <c r="AU1348" s="153" t="s">
        <v>90</v>
      </c>
      <c r="AV1348" s="12" t="s">
        <v>84</v>
      </c>
      <c r="AW1348" s="12" t="s">
        <v>36</v>
      </c>
      <c r="AX1348" s="12" t="s">
        <v>77</v>
      </c>
      <c r="AY1348" s="153" t="s">
        <v>358</v>
      </c>
    </row>
    <row r="1349" spans="2:65" s="13" customFormat="1" ht="11.25">
      <c r="B1349" s="158"/>
      <c r="D1349" s="152" t="s">
        <v>368</v>
      </c>
      <c r="E1349" s="159" t="s">
        <v>19</v>
      </c>
      <c r="F1349" s="160" t="s">
        <v>1547</v>
      </c>
      <c r="H1349" s="161">
        <v>291.74</v>
      </c>
      <c r="I1349" s="162"/>
      <c r="L1349" s="158"/>
      <c r="M1349" s="163"/>
      <c r="T1349" s="164"/>
      <c r="AT1349" s="159" t="s">
        <v>368</v>
      </c>
      <c r="AU1349" s="159" t="s">
        <v>90</v>
      </c>
      <c r="AV1349" s="13" t="s">
        <v>90</v>
      </c>
      <c r="AW1349" s="13" t="s">
        <v>36</v>
      </c>
      <c r="AX1349" s="13" t="s">
        <v>77</v>
      </c>
      <c r="AY1349" s="159" t="s">
        <v>358</v>
      </c>
    </row>
    <row r="1350" spans="2:65" s="15" customFormat="1" ht="11.25">
      <c r="B1350" s="172"/>
      <c r="D1350" s="152" t="s">
        <v>368</v>
      </c>
      <c r="E1350" s="173" t="s">
        <v>19</v>
      </c>
      <c r="F1350" s="174" t="s">
        <v>416</v>
      </c>
      <c r="H1350" s="175">
        <v>291.74</v>
      </c>
      <c r="I1350" s="176"/>
      <c r="L1350" s="172"/>
      <c r="M1350" s="177"/>
      <c r="T1350" s="178"/>
      <c r="AT1350" s="173" t="s">
        <v>368</v>
      </c>
      <c r="AU1350" s="173" t="s">
        <v>90</v>
      </c>
      <c r="AV1350" s="15" t="s">
        <v>97</v>
      </c>
      <c r="AW1350" s="15" t="s">
        <v>36</v>
      </c>
      <c r="AX1350" s="15" t="s">
        <v>77</v>
      </c>
      <c r="AY1350" s="173" t="s">
        <v>358</v>
      </c>
    </row>
    <row r="1351" spans="2:65" s="12" customFormat="1" ht="11.25">
      <c r="B1351" s="151"/>
      <c r="D1351" s="152" t="s">
        <v>368</v>
      </c>
      <c r="E1351" s="153" t="s">
        <v>19</v>
      </c>
      <c r="F1351" s="154" t="s">
        <v>300</v>
      </c>
      <c r="H1351" s="153" t="s">
        <v>19</v>
      </c>
      <c r="I1351" s="155"/>
      <c r="L1351" s="151"/>
      <c r="M1351" s="156"/>
      <c r="T1351" s="157"/>
      <c r="AT1351" s="153" t="s">
        <v>368</v>
      </c>
      <c r="AU1351" s="153" t="s">
        <v>90</v>
      </c>
      <c r="AV1351" s="12" t="s">
        <v>84</v>
      </c>
      <c r="AW1351" s="12" t="s">
        <v>36</v>
      </c>
      <c r="AX1351" s="12" t="s">
        <v>77</v>
      </c>
      <c r="AY1351" s="153" t="s">
        <v>358</v>
      </c>
    </row>
    <row r="1352" spans="2:65" s="13" customFormat="1" ht="11.25">
      <c r="B1352" s="158"/>
      <c r="D1352" s="152" t="s">
        <v>368</v>
      </c>
      <c r="E1352" s="159" t="s">
        <v>19</v>
      </c>
      <c r="F1352" s="160" t="s">
        <v>301</v>
      </c>
      <c r="H1352" s="161">
        <v>8.9</v>
      </c>
      <c r="I1352" s="162"/>
      <c r="L1352" s="158"/>
      <c r="M1352" s="163"/>
      <c r="T1352" s="164"/>
      <c r="AT1352" s="159" t="s">
        <v>368</v>
      </c>
      <c r="AU1352" s="159" t="s">
        <v>90</v>
      </c>
      <c r="AV1352" s="13" t="s">
        <v>90</v>
      </c>
      <c r="AW1352" s="13" t="s">
        <v>36</v>
      </c>
      <c r="AX1352" s="13" t="s">
        <v>77</v>
      </c>
      <c r="AY1352" s="159" t="s">
        <v>358</v>
      </c>
    </row>
    <row r="1353" spans="2:65" s="15" customFormat="1" ht="11.25">
      <c r="B1353" s="172"/>
      <c r="D1353" s="152" t="s">
        <v>368</v>
      </c>
      <c r="E1353" s="173" t="s">
        <v>19</v>
      </c>
      <c r="F1353" s="174" t="s">
        <v>416</v>
      </c>
      <c r="H1353" s="175">
        <v>8.9</v>
      </c>
      <c r="I1353" s="176"/>
      <c r="L1353" s="172"/>
      <c r="M1353" s="177"/>
      <c r="T1353" s="178"/>
      <c r="AT1353" s="173" t="s">
        <v>368</v>
      </c>
      <c r="AU1353" s="173" t="s">
        <v>90</v>
      </c>
      <c r="AV1353" s="15" t="s">
        <v>97</v>
      </c>
      <c r="AW1353" s="15" t="s">
        <v>36</v>
      </c>
      <c r="AX1353" s="15" t="s">
        <v>77</v>
      </c>
      <c r="AY1353" s="173" t="s">
        <v>358</v>
      </c>
    </row>
    <row r="1354" spans="2:65" s="14" customFormat="1" ht="11.25">
      <c r="B1354" s="165"/>
      <c r="D1354" s="152" t="s">
        <v>368</v>
      </c>
      <c r="E1354" s="166" t="s">
        <v>19</v>
      </c>
      <c r="F1354" s="167" t="s">
        <v>371</v>
      </c>
      <c r="H1354" s="168">
        <v>300.64</v>
      </c>
      <c r="I1354" s="169"/>
      <c r="L1354" s="165"/>
      <c r="M1354" s="170"/>
      <c r="T1354" s="171"/>
      <c r="AT1354" s="166" t="s">
        <v>368</v>
      </c>
      <c r="AU1354" s="166" t="s">
        <v>90</v>
      </c>
      <c r="AV1354" s="14" t="s">
        <v>364</v>
      </c>
      <c r="AW1354" s="14" t="s">
        <v>36</v>
      </c>
      <c r="AX1354" s="14" t="s">
        <v>84</v>
      </c>
      <c r="AY1354" s="166" t="s">
        <v>358</v>
      </c>
    </row>
    <row r="1355" spans="2:65" s="1" customFormat="1" ht="33" customHeight="1">
      <c r="B1355" s="33"/>
      <c r="C1355" s="179" t="s">
        <v>1548</v>
      </c>
      <c r="D1355" s="179" t="s">
        <v>440</v>
      </c>
      <c r="E1355" s="180" t="s">
        <v>1549</v>
      </c>
      <c r="F1355" s="181" t="s">
        <v>1550</v>
      </c>
      <c r="G1355" s="182" t="s">
        <v>195</v>
      </c>
      <c r="H1355" s="183">
        <v>350.39600000000002</v>
      </c>
      <c r="I1355" s="184"/>
      <c r="J1355" s="185">
        <f>ROUND(I1355*H1355,2)</f>
        <v>0</v>
      </c>
      <c r="K1355" s="181" t="s">
        <v>363</v>
      </c>
      <c r="L1355" s="186"/>
      <c r="M1355" s="187" t="s">
        <v>19</v>
      </c>
      <c r="N1355" s="188" t="s">
        <v>49</v>
      </c>
      <c r="P1355" s="143">
        <f>O1355*H1355</f>
        <v>0</v>
      </c>
      <c r="Q1355" s="143">
        <v>1.9E-3</v>
      </c>
      <c r="R1355" s="143">
        <f>Q1355*H1355</f>
        <v>0.66575240000000002</v>
      </c>
      <c r="S1355" s="143">
        <v>0</v>
      </c>
      <c r="T1355" s="144">
        <f>S1355*H1355</f>
        <v>0</v>
      </c>
      <c r="AR1355" s="145" t="s">
        <v>558</v>
      </c>
      <c r="AT1355" s="145" t="s">
        <v>440</v>
      </c>
      <c r="AU1355" s="145" t="s">
        <v>90</v>
      </c>
      <c r="AY1355" s="18" t="s">
        <v>358</v>
      </c>
      <c r="BE1355" s="146">
        <f>IF(N1355="základní",J1355,0)</f>
        <v>0</v>
      </c>
      <c r="BF1355" s="146">
        <f>IF(N1355="snížená",J1355,0)</f>
        <v>0</v>
      </c>
      <c r="BG1355" s="146">
        <f>IF(N1355="zákl. přenesená",J1355,0)</f>
        <v>0</v>
      </c>
      <c r="BH1355" s="146">
        <f>IF(N1355="sníž. přenesená",J1355,0)</f>
        <v>0</v>
      </c>
      <c r="BI1355" s="146">
        <f>IF(N1355="nulová",J1355,0)</f>
        <v>0</v>
      </c>
      <c r="BJ1355" s="18" t="s">
        <v>90</v>
      </c>
      <c r="BK1355" s="146">
        <f>ROUND(I1355*H1355,2)</f>
        <v>0</v>
      </c>
      <c r="BL1355" s="18" t="s">
        <v>454</v>
      </c>
      <c r="BM1355" s="145" t="s">
        <v>1551</v>
      </c>
    </row>
    <row r="1356" spans="2:65" s="12" customFormat="1" ht="11.25">
      <c r="B1356" s="151"/>
      <c r="D1356" s="152" t="s">
        <v>368</v>
      </c>
      <c r="E1356" s="153" t="s">
        <v>19</v>
      </c>
      <c r="F1356" s="154" t="s">
        <v>485</v>
      </c>
      <c r="H1356" s="153" t="s">
        <v>19</v>
      </c>
      <c r="I1356" s="155"/>
      <c r="L1356" s="151"/>
      <c r="M1356" s="156"/>
      <c r="T1356" s="157"/>
      <c r="AT1356" s="153" t="s">
        <v>368</v>
      </c>
      <c r="AU1356" s="153" t="s">
        <v>90</v>
      </c>
      <c r="AV1356" s="12" t="s">
        <v>84</v>
      </c>
      <c r="AW1356" s="12" t="s">
        <v>36</v>
      </c>
      <c r="AX1356" s="12" t="s">
        <v>77</v>
      </c>
      <c r="AY1356" s="153" t="s">
        <v>358</v>
      </c>
    </row>
    <row r="1357" spans="2:65" s="12" customFormat="1" ht="11.25">
      <c r="B1357" s="151"/>
      <c r="D1357" s="152" t="s">
        <v>368</v>
      </c>
      <c r="E1357" s="153" t="s">
        <v>19</v>
      </c>
      <c r="F1357" s="154" t="s">
        <v>807</v>
      </c>
      <c r="H1357" s="153" t="s">
        <v>19</v>
      </c>
      <c r="I1357" s="155"/>
      <c r="L1357" s="151"/>
      <c r="M1357" s="156"/>
      <c r="T1357" s="157"/>
      <c r="AT1357" s="153" t="s">
        <v>368</v>
      </c>
      <c r="AU1357" s="153" t="s">
        <v>90</v>
      </c>
      <c r="AV1357" s="12" t="s">
        <v>84</v>
      </c>
      <c r="AW1357" s="12" t="s">
        <v>36</v>
      </c>
      <c r="AX1357" s="12" t="s">
        <v>77</v>
      </c>
      <c r="AY1357" s="153" t="s">
        <v>358</v>
      </c>
    </row>
    <row r="1358" spans="2:65" s="12" customFormat="1" ht="11.25">
      <c r="B1358" s="151"/>
      <c r="D1358" s="152" t="s">
        <v>368</v>
      </c>
      <c r="E1358" s="153" t="s">
        <v>19</v>
      </c>
      <c r="F1358" s="154" t="s">
        <v>380</v>
      </c>
      <c r="H1358" s="153" t="s">
        <v>19</v>
      </c>
      <c r="I1358" s="155"/>
      <c r="L1358" s="151"/>
      <c r="M1358" s="156"/>
      <c r="T1358" s="157"/>
      <c r="AT1358" s="153" t="s">
        <v>368</v>
      </c>
      <c r="AU1358" s="153" t="s">
        <v>90</v>
      </c>
      <c r="AV1358" s="12" t="s">
        <v>84</v>
      </c>
      <c r="AW1358" s="12" t="s">
        <v>36</v>
      </c>
      <c r="AX1358" s="12" t="s">
        <v>77</v>
      </c>
      <c r="AY1358" s="153" t="s">
        <v>358</v>
      </c>
    </row>
    <row r="1359" spans="2:65" s="12" customFormat="1" ht="11.25">
      <c r="B1359" s="151"/>
      <c r="D1359" s="152" t="s">
        <v>368</v>
      </c>
      <c r="E1359" s="153" t="s">
        <v>19</v>
      </c>
      <c r="F1359" s="154" t="s">
        <v>588</v>
      </c>
      <c r="H1359" s="153" t="s">
        <v>19</v>
      </c>
      <c r="I1359" s="155"/>
      <c r="L1359" s="151"/>
      <c r="M1359" s="156"/>
      <c r="T1359" s="157"/>
      <c r="AT1359" s="153" t="s">
        <v>368</v>
      </c>
      <c r="AU1359" s="153" t="s">
        <v>90</v>
      </c>
      <c r="AV1359" s="12" t="s">
        <v>84</v>
      </c>
      <c r="AW1359" s="12" t="s">
        <v>36</v>
      </c>
      <c r="AX1359" s="12" t="s">
        <v>77</v>
      </c>
      <c r="AY1359" s="153" t="s">
        <v>358</v>
      </c>
    </row>
    <row r="1360" spans="2:65" s="12" customFormat="1" ht="11.25">
      <c r="B1360" s="151"/>
      <c r="D1360" s="152" t="s">
        <v>368</v>
      </c>
      <c r="E1360" s="153" t="s">
        <v>19</v>
      </c>
      <c r="F1360" s="154" t="s">
        <v>297</v>
      </c>
      <c r="H1360" s="153" t="s">
        <v>19</v>
      </c>
      <c r="I1360" s="155"/>
      <c r="L1360" s="151"/>
      <c r="M1360" s="156"/>
      <c r="T1360" s="157"/>
      <c r="AT1360" s="153" t="s">
        <v>368</v>
      </c>
      <c r="AU1360" s="153" t="s">
        <v>90</v>
      </c>
      <c r="AV1360" s="12" t="s">
        <v>84</v>
      </c>
      <c r="AW1360" s="12" t="s">
        <v>36</v>
      </c>
      <c r="AX1360" s="12" t="s">
        <v>77</v>
      </c>
      <c r="AY1360" s="153" t="s">
        <v>358</v>
      </c>
    </row>
    <row r="1361" spans="2:65" s="13" customFormat="1" ht="11.25">
      <c r="B1361" s="158"/>
      <c r="D1361" s="152" t="s">
        <v>368</v>
      </c>
      <c r="E1361" s="159" t="s">
        <v>19</v>
      </c>
      <c r="F1361" s="160" t="s">
        <v>1547</v>
      </c>
      <c r="H1361" s="161">
        <v>291.74</v>
      </c>
      <c r="I1361" s="162"/>
      <c r="L1361" s="158"/>
      <c r="M1361" s="163"/>
      <c r="T1361" s="164"/>
      <c r="AT1361" s="159" t="s">
        <v>368</v>
      </c>
      <c r="AU1361" s="159" t="s">
        <v>90</v>
      </c>
      <c r="AV1361" s="13" t="s">
        <v>90</v>
      </c>
      <c r="AW1361" s="13" t="s">
        <v>36</v>
      </c>
      <c r="AX1361" s="13" t="s">
        <v>77</v>
      </c>
      <c r="AY1361" s="159" t="s">
        <v>358</v>
      </c>
    </row>
    <row r="1362" spans="2:65" s="15" customFormat="1" ht="11.25">
      <c r="B1362" s="172"/>
      <c r="D1362" s="152" t="s">
        <v>368</v>
      </c>
      <c r="E1362" s="173" t="s">
        <v>19</v>
      </c>
      <c r="F1362" s="174" t="s">
        <v>416</v>
      </c>
      <c r="H1362" s="175">
        <v>291.74</v>
      </c>
      <c r="I1362" s="176"/>
      <c r="L1362" s="172"/>
      <c r="M1362" s="177"/>
      <c r="T1362" s="178"/>
      <c r="AT1362" s="173" t="s">
        <v>368</v>
      </c>
      <c r="AU1362" s="173" t="s">
        <v>90</v>
      </c>
      <c r="AV1362" s="15" t="s">
        <v>97</v>
      </c>
      <c r="AW1362" s="15" t="s">
        <v>36</v>
      </c>
      <c r="AX1362" s="15" t="s">
        <v>77</v>
      </c>
      <c r="AY1362" s="173" t="s">
        <v>358</v>
      </c>
    </row>
    <row r="1363" spans="2:65" s="12" customFormat="1" ht="11.25">
      <c r="B1363" s="151"/>
      <c r="D1363" s="152" t="s">
        <v>368</v>
      </c>
      <c r="E1363" s="153" t="s">
        <v>19</v>
      </c>
      <c r="F1363" s="154" t="s">
        <v>300</v>
      </c>
      <c r="H1363" s="153" t="s">
        <v>19</v>
      </c>
      <c r="I1363" s="155"/>
      <c r="L1363" s="151"/>
      <c r="M1363" s="156"/>
      <c r="T1363" s="157"/>
      <c r="AT1363" s="153" t="s">
        <v>368</v>
      </c>
      <c r="AU1363" s="153" t="s">
        <v>90</v>
      </c>
      <c r="AV1363" s="12" t="s">
        <v>84</v>
      </c>
      <c r="AW1363" s="12" t="s">
        <v>36</v>
      </c>
      <c r="AX1363" s="12" t="s">
        <v>77</v>
      </c>
      <c r="AY1363" s="153" t="s">
        <v>358</v>
      </c>
    </row>
    <row r="1364" spans="2:65" s="13" customFormat="1" ht="11.25">
      <c r="B1364" s="158"/>
      <c r="D1364" s="152" t="s">
        <v>368</v>
      </c>
      <c r="E1364" s="159" t="s">
        <v>19</v>
      </c>
      <c r="F1364" s="160" t="s">
        <v>301</v>
      </c>
      <c r="H1364" s="161">
        <v>8.9</v>
      </c>
      <c r="I1364" s="162"/>
      <c r="L1364" s="158"/>
      <c r="M1364" s="163"/>
      <c r="T1364" s="164"/>
      <c r="AT1364" s="159" t="s">
        <v>368</v>
      </c>
      <c r="AU1364" s="159" t="s">
        <v>90</v>
      </c>
      <c r="AV1364" s="13" t="s">
        <v>90</v>
      </c>
      <c r="AW1364" s="13" t="s">
        <v>36</v>
      </c>
      <c r="AX1364" s="13" t="s">
        <v>77</v>
      </c>
      <c r="AY1364" s="159" t="s">
        <v>358</v>
      </c>
    </row>
    <row r="1365" spans="2:65" s="15" customFormat="1" ht="11.25">
      <c r="B1365" s="172"/>
      <c r="D1365" s="152" t="s">
        <v>368</v>
      </c>
      <c r="E1365" s="173" t="s">
        <v>19</v>
      </c>
      <c r="F1365" s="174" t="s">
        <v>416</v>
      </c>
      <c r="H1365" s="175">
        <v>8.9</v>
      </c>
      <c r="I1365" s="176"/>
      <c r="L1365" s="172"/>
      <c r="M1365" s="177"/>
      <c r="T1365" s="178"/>
      <c r="AT1365" s="173" t="s">
        <v>368</v>
      </c>
      <c r="AU1365" s="173" t="s">
        <v>90</v>
      </c>
      <c r="AV1365" s="15" t="s">
        <v>97</v>
      </c>
      <c r="AW1365" s="15" t="s">
        <v>36</v>
      </c>
      <c r="AX1365" s="15" t="s">
        <v>77</v>
      </c>
      <c r="AY1365" s="173" t="s">
        <v>358</v>
      </c>
    </row>
    <row r="1366" spans="2:65" s="14" customFormat="1" ht="11.25">
      <c r="B1366" s="165"/>
      <c r="D1366" s="152" t="s">
        <v>368</v>
      </c>
      <c r="E1366" s="166" t="s">
        <v>19</v>
      </c>
      <c r="F1366" s="167" t="s">
        <v>371</v>
      </c>
      <c r="H1366" s="168">
        <v>300.64</v>
      </c>
      <c r="I1366" s="169"/>
      <c r="L1366" s="165"/>
      <c r="M1366" s="170"/>
      <c r="T1366" s="171"/>
      <c r="AT1366" s="166" t="s">
        <v>368</v>
      </c>
      <c r="AU1366" s="166" t="s">
        <v>90</v>
      </c>
      <c r="AV1366" s="14" t="s">
        <v>364</v>
      </c>
      <c r="AW1366" s="14" t="s">
        <v>36</v>
      </c>
      <c r="AX1366" s="14" t="s">
        <v>84</v>
      </c>
      <c r="AY1366" s="166" t="s">
        <v>358</v>
      </c>
    </row>
    <row r="1367" spans="2:65" s="13" customFormat="1" ht="11.25">
      <c r="B1367" s="158"/>
      <c r="D1367" s="152" t="s">
        <v>368</v>
      </c>
      <c r="F1367" s="160" t="s">
        <v>1552</v>
      </c>
      <c r="H1367" s="161">
        <v>350.39600000000002</v>
      </c>
      <c r="I1367" s="162"/>
      <c r="L1367" s="158"/>
      <c r="M1367" s="163"/>
      <c r="T1367" s="164"/>
      <c r="AT1367" s="159" t="s">
        <v>368</v>
      </c>
      <c r="AU1367" s="159" t="s">
        <v>90</v>
      </c>
      <c r="AV1367" s="13" t="s">
        <v>90</v>
      </c>
      <c r="AW1367" s="13" t="s">
        <v>4</v>
      </c>
      <c r="AX1367" s="13" t="s">
        <v>84</v>
      </c>
      <c r="AY1367" s="159" t="s">
        <v>358</v>
      </c>
    </row>
    <row r="1368" spans="2:65" s="1" customFormat="1" ht="55.5" customHeight="1">
      <c r="B1368" s="33"/>
      <c r="C1368" s="134" t="s">
        <v>1553</v>
      </c>
      <c r="D1368" s="134" t="s">
        <v>360</v>
      </c>
      <c r="E1368" s="135" t="s">
        <v>1554</v>
      </c>
      <c r="F1368" s="136" t="s">
        <v>1555</v>
      </c>
      <c r="G1368" s="137" t="s">
        <v>504</v>
      </c>
      <c r="H1368" s="138">
        <v>27</v>
      </c>
      <c r="I1368" s="139"/>
      <c r="J1368" s="140">
        <f>ROUND(I1368*H1368,2)</f>
        <v>0</v>
      </c>
      <c r="K1368" s="136" t="s">
        <v>363</v>
      </c>
      <c r="L1368" s="33"/>
      <c r="M1368" s="141" t="s">
        <v>19</v>
      </c>
      <c r="N1368" s="142" t="s">
        <v>49</v>
      </c>
      <c r="P1368" s="143">
        <f>O1368*H1368</f>
        <v>0</v>
      </c>
      <c r="Q1368" s="143">
        <v>7.4999999999999997E-3</v>
      </c>
      <c r="R1368" s="143">
        <f>Q1368*H1368</f>
        <v>0.20249999999999999</v>
      </c>
      <c r="S1368" s="143">
        <v>0</v>
      </c>
      <c r="T1368" s="144">
        <f>S1368*H1368</f>
        <v>0</v>
      </c>
      <c r="AR1368" s="145" t="s">
        <v>454</v>
      </c>
      <c r="AT1368" s="145" t="s">
        <v>360</v>
      </c>
      <c r="AU1368" s="145" t="s">
        <v>90</v>
      </c>
      <c r="AY1368" s="18" t="s">
        <v>358</v>
      </c>
      <c r="BE1368" s="146">
        <f>IF(N1368="základní",J1368,0)</f>
        <v>0</v>
      </c>
      <c r="BF1368" s="146">
        <f>IF(N1368="snížená",J1368,0)</f>
        <v>0</v>
      </c>
      <c r="BG1368" s="146">
        <f>IF(N1368="zákl. přenesená",J1368,0)</f>
        <v>0</v>
      </c>
      <c r="BH1368" s="146">
        <f>IF(N1368="sníž. přenesená",J1368,0)</f>
        <v>0</v>
      </c>
      <c r="BI1368" s="146">
        <f>IF(N1368="nulová",J1368,0)</f>
        <v>0</v>
      </c>
      <c r="BJ1368" s="18" t="s">
        <v>90</v>
      </c>
      <c r="BK1368" s="146">
        <f>ROUND(I1368*H1368,2)</f>
        <v>0</v>
      </c>
      <c r="BL1368" s="18" t="s">
        <v>454</v>
      </c>
      <c r="BM1368" s="145" t="s">
        <v>1556</v>
      </c>
    </row>
    <row r="1369" spans="2:65" s="1" customFormat="1" ht="11.25">
      <c r="B1369" s="33"/>
      <c r="D1369" s="147" t="s">
        <v>366</v>
      </c>
      <c r="F1369" s="148" t="s">
        <v>1557</v>
      </c>
      <c r="I1369" s="149"/>
      <c r="L1369" s="33"/>
      <c r="M1369" s="150"/>
      <c r="T1369" s="54"/>
      <c r="AT1369" s="18" t="s">
        <v>366</v>
      </c>
      <c r="AU1369" s="18" t="s">
        <v>90</v>
      </c>
    </row>
    <row r="1370" spans="2:65" s="12" customFormat="1" ht="11.25">
      <c r="B1370" s="151"/>
      <c r="D1370" s="152" t="s">
        <v>368</v>
      </c>
      <c r="E1370" s="153" t="s">
        <v>19</v>
      </c>
      <c r="F1370" s="154" t="s">
        <v>1160</v>
      </c>
      <c r="H1370" s="153" t="s">
        <v>19</v>
      </c>
      <c r="I1370" s="155"/>
      <c r="L1370" s="151"/>
      <c r="M1370" s="156"/>
      <c r="T1370" s="157"/>
      <c r="AT1370" s="153" t="s">
        <v>368</v>
      </c>
      <c r="AU1370" s="153" t="s">
        <v>90</v>
      </c>
      <c r="AV1370" s="12" t="s">
        <v>84</v>
      </c>
      <c r="AW1370" s="12" t="s">
        <v>36</v>
      </c>
      <c r="AX1370" s="12" t="s">
        <v>77</v>
      </c>
      <c r="AY1370" s="153" t="s">
        <v>358</v>
      </c>
    </row>
    <row r="1371" spans="2:65" s="12" customFormat="1" ht="11.25">
      <c r="B1371" s="151"/>
      <c r="D1371" s="152" t="s">
        <v>368</v>
      </c>
      <c r="E1371" s="153" t="s">
        <v>19</v>
      </c>
      <c r="F1371" s="154" t="s">
        <v>460</v>
      </c>
      <c r="H1371" s="153" t="s">
        <v>19</v>
      </c>
      <c r="I1371" s="155"/>
      <c r="L1371" s="151"/>
      <c r="M1371" s="156"/>
      <c r="T1371" s="157"/>
      <c r="AT1371" s="153" t="s">
        <v>368</v>
      </c>
      <c r="AU1371" s="153" t="s">
        <v>90</v>
      </c>
      <c r="AV1371" s="12" t="s">
        <v>84</v>
      </c>
      <c r="AW1371" s="12" t="s">
        <v>36</v>
      </c>
      <c r="AX1371" s="12" t="s">
        <v>77</v>
      </c>
      <c r="AY1371" s="153" t="s">
        <v>358</v>
      </c>
    </row>
    <row r="1372" spans="2:65" s="13" customFormat="1" ht="11.25">
      <c r="B1372" s="158"/>
      <c r="D1372" s="152" t="s">
        <v>368</v>
      </c>
      <c r="E1372" s="159" t="s">
        <v>19</v>
      </c>
      <c r="F1372" s="160" t="s">
        <v>1558</v>
      </c>
      <c r="H1372" s="161">
        <v>1</v>
      </c>
      <c r="I1372" s="162"/>
      <c r="L1372" s="158"/>
      <c r="M1372" s="163"/>
      <c r="T1372" s="164"/>
      <c r="AT1372" s="159" t="s">
        <v>368</v>
      </c>
      <c r="AU1372" s="159" t="s">
        <v>90</v>
      </c>
      <c r="AV1372" s="13" t="s">
        <v>90</v>
      </c>
      <c r="AW1372" s="13" t="s">
        <v>36</v>
      </c>
      <c r="AX1372" s="13" t="s">
        <v>77</v>
      </c>
      <c r="AY1372" s="159" t="s">
        <v>358</v>
      </c>
    </row>
    <row r="1373" spans="2:65" s="13" customFormat="1" ht="11.25">
      <c r="B1373" s="158"/>
      <c r="D1373" s="152" t="s">
        <v>368</v>
      </c>
      <c r="E1373" s="159" t="s">
        <v>19</v>
      </c>
      <c r="F1373" s="160" t="s">
        <v>1559</v>
      </c>
      <c r="H1373" s="161">
        <v>1</v>
      </c>
      <c r="I1373" s="162"/>
      <c r="L1373" s="158"/>
      <c r="M1373" s="163"/>
      <c r="T1373" s="164"/>
      <c r="AT1373" s="159" t="s">
        <v>368</v>
      </c>
      <c r="AU1373" s="159" t="s">
        <v>90</v>
      </c>
      <c r="AV1373" s="13" t="s">
        <v>90</v>
      </c>
      <c r="AW1373" s="13" t="s">
        <v>36</v>
      </c>
      <c r="AX1373" s="13" t="s">
        <v>77</v>
      </c>
      <c r="AY1373" s="159" t="s">
        <v>358</v>
      </c>
    </row>
    <row r="1374" spans="2:65" s="13" customFormat="1" ht="11.25">
      <c r="B1374" s="158"/>
      <c r="D1374" s="152" t="s">
        <v>368</v>
      </c>
      <c r="E1374" s="159" t="s">
        <v>19</v>
      </c>
      <c r="F1374" s="160" t="s">
        <v>1560</v>
      </c>
      <c r="H1374" s="161">
        <v>6</v>
      </c>
      <c r="I1374" s="162"/>
      <c r="L1374" s="158"/>
      <c r="M1374" s="163"/>
      <c r="T1374" s="164"/>
      <c r="AT1374" s="159" t="s">
        <v>368</v>
      </c>
      <c r="AU1374" s="159" t="s">
        <v>90</v>
      </c>
      <c r="AV1374" s="13" t="s">
        <v>90</v>
      </c>
      <c r="AW1374" s="13" t="s">
        <v>36</v>
      </c>
      <c r="AX1374" s="13" t="s">
        <v>77</v>
      </c>
      <c r="AY1374" s="159" t="s">
        <v>358</v>
      </c>
    </row>
    <row r="1375" spans="2:65" s="13" customFormat="1" ht="11.25">
      <c r="B1375" s="158"/>
      <c r="D1375" s="152" t="s">
        <v>368</v>
      </c>
      <c r="E1375" s="159" t="s">
        <v>19</v>
      </c>
      <c r="F1375" s="160" t="s">
        <v>1561</v>
      </c>
      <c r="H1375" s="161">
        <v>2</v>
      </c>
      <c r="I1375" s="162"/>
      <c r="L1375" s="158"/>
      <c r="M1375" s="163"/>
      <c r="T1375" s="164"/>
      <c r="AT1375" s="159" t="s">
        <v>368</v>
      </c>
      <c r="AU1375" s="159" t="s">
        <v>90</v>
      </c>
      <c r="AV1375" s="13" t="s">
        <v>90</v>
      </c>
      <c r="AW1375" s="13" t="s">
        <v>36</v>
      </c>
      <c r="AX1375" s="13" t="s">
        <v>77</v>
      </c>
      <c r="AY1375" s="159" t="s">
        <v>358</v>
      </c>
    </row>
    <row r="1376" spans="2:65" s="13" customFormat="1" ht="11.25">
      <c r="B1376" s="158"/>
      <c r="D1376" s="152" t="s">
        <v>368</v>
      </c>
      <c r="E1376" s="159" t="s">
        <v>19</v>
      </c>
      <c r="F1376" s="160" t="s">
        <v>1562</v>
      </c>
      <c r="H1376" s="161">
        <v>16</v>
      </c>
      <c r="I1376" s="162"/>
      <c r="L1376" s="158"/>
      <c r="M1376" s="163"/>
      <c r="T1376" s="164"/>
      <c r="AT1376" s="159" t="s">
        <v>368</v>
      </c>
      <c r="AU1376" s="159" t="s">
        <v>90</v>
      </c>
      <c r="AV1376" s="13" t="s">
        <v>90</v>
      </c>
      <c r="AW1376" s="13" t="s">
        <v>36</v>
      </c>
      <c r="AX1376" s="13" t="s">
        <v>77</v>
      </c>
      <c r="AY1376" s="159" t="s">
        <v>358</v>
      </c>
    </row>
    <row r="1377" spans="2:65" s="13" customFormat="1" ht="11.25">
      <c r="B1377" s="158"/>
      <c r="D1377" s="152" t="s">
        <v>368</v>
      </c>
      <c r="E1377" s="159" t="s">
        <v>19</v>
      </c>
      <c r="F1377" s="160" t="s">
        <v>1563</v>
      </c>
      <c r="H1377" s="161">
        <v>1</v>
      </c>
      <c r="I1377" s="162"/>
      <c r="L1377" s="158"/>
      <c r="M1377" s="163"/>
      <c r="T1377" s="164"/>
      <c r="AT1377" s="159" t="s">
        <v>368</v>
      </c>
      <c r="AU1377" s="159" t="s">
        <v>90</v>
      </c>
      <c r="AV1377" s="13" t="s">
        <v>90</v>
      </c>
      <c r="AW1377" s="13" t="s">
        <v>36</v>
      </c>
      <c r="AX1377" s="13" t="s">
        <v>77</v>
      </c>
      <c r="AY1377" s="159" t="s">
        <v>358</v>
      </c>
    </row>
    <row r="1378" spans="2:65" s="14" customFormat="1" ht="11.25">
      <c r="B1378" s="165"/>
      <c r="D1378" s="152" t="s">
        <v>368</v>
      </c>
      <c r="E1378" s="166" t="s">
        <v>19</v>
      </c>
      <c r="F1378" s="167" t="s">
        <v>371</v>
      </c>
      <c r="H1378" s="168">
        <v>27</v>
      </c>
      <c r="I1378" s="169"/>
      <c r="L1378" s="165"/>
      <c r="M1378" s="170"/>
      <c r="T1378" s="171"/>
      <c r="AT1378" s="166" t="s">
        <v>368</v>
      </c>
      <c r="AU1378" s="166" t="s">
        <v>90</v>
      </c>
      <c r="AV1378" s="14" t="s">
        <v>364</v>
      </c>
      <c r="AW1378" s="14" t="s">
        <v>36</v>
      </c>
      <c r="AX1378" s="14" t="s">
        <v>84</v>
      </c>
      <c r="AY1378" s="166" t="s">
        <v>358</v>
      </c>
    </row>
    <row r="1379" spans="2:65" s="1" customFormat="1" ht="24.2" customHeight="1">
      <c r="B1379" s="33"/>
      <c r="C1379" s="179" t="s">
        <v>1564</v>
      </c>
      <c r="D1379" s="179" t="s">
        <v>440</v>
      </c>
      <c r="E1379" s="180" t="s">
        <v>1565</v>
      </c>
      <c r="F1379" s="181" t="s">
        <v>1566</v>
      </c>
      <c r="G1379" s="182" t="s">
        <v>504</v>
      </c>
      <c r="H1379" s="183">
        <v>7</v>
      </c>
      <c r="I1379" s="184"/>
      <c r="J1379" s="185">
        <f>ROUND(I1379*H1379,2)</f>
        <v>0</v>
      </c>
      <c r="K1379" s="181" t="s">
        <v>363</v>
      </c>
      <c r="L1379" s="186"/>
      <c r="M1379" s="187" t="s">
        <v>19</v>
      </c>
      <c r="N1379" s="188" t="s">
        <v>49</v>
      </c>
      <c r="P1379" s="143">
        <f>O1379*H1379</f>
        <v>0</v>
      </c>
      <c r="Q1379" s="143">
        <v>1.39E-3</v>
      </c>
      <c r="R1379" s="143">
        <f>Q1379*H1379</f>
        <v>9.7299999999999991E-3</v>
      </c>
      <c r="S1379" s="143">
        <v>0</v>
      </c>
      <c r="T1379" s="144">
        <f>S1379*H1379</f>
        <v>0</v>
      </c>
      <c r="AR1379" s="145" t="s">
        <v>558</v>
      </c>
      <c r="AT1379" s="145" t="s">
        <v>440</v>
      </c>
      <c r="AU1379" s="145" t="s">
        <v>90</v>
      </c>
      <c r="AY1379" s="18" t="s">
        <v>358</v>
      </c>
      <c r="BE1379" s="146">
        <f>IF(N1379="základní",J1379,0)</f>
        <v>0</v>
      </c>
      <c r="BF1379" s="146">
        <f>IF(N1379="snížená",J1379,0)</f>
        <v>0</v>
      </c>
      <c r="BG1379" s="146">
        <f>IF(N1379="zákl. přenesená",J1379,0)</f>
        <v>0</v>
      </c>
      <c r="BH1379" s="146">
        <f>IF(N1379="sníž. přenesená",J1379,0)</f>
        <v>0</v>
      </c>
      <c r="BI1379" s="146">
        <f>IF(N1379="nulová",J1379,0)</f>
        <v>0</v>
      </c>
      <c r="BJ1379" s="18" t="s">
        <v>90</v>
      </c>
      <c r="BK1379" s="146">
        <f>ROUND(I1379*H1379,2)</f>
        <v>0</v>
      </c>
      <c r="BL1379" s="18" t="s">
        <v>454</v>
      </c>
      <c r="BM1379" s="145" t="s">
        <v>1567</v>
      </c>
    </row>
    <row r="1380" spans="2:65" s="12" customFormat="1" ht="11.25">
      <c r="B1380" s="151"/>
      <c r="D1380" s="152" t="s">
        <v>368</v>
      </c>
      <c r="E1380" s="153" t="s">
        <v>19</v>
      </c>
      <c r="F1380" s="154" t="s">
        <v>1160</v>
      </c>
      <c r="H1380" s="153" t="s">
        <v>19</v>
      </c>
      <c r="I1380" s="155"/>
      <c r="L1380" s="151"/>
      <c r="M1380" s="156"/>
      <c r="T1380" s="157"/>
      <c r="AT1380" s="153" t="s">
        <v>368</v>
      </c>
      <c r="AU1380" s="153" t="s">
        <v>90</v>
      </c>
      <c r="AV1380" s="12" t="s">
        <v>84</v>
      </c>
      <c r="AW1380" s="12" t="s">
        <v>36</v>
      </c>
      <c r="AX1380" s="12" t="s">
        <v>77</v>
      </c>
      <c r="AY1380" s="153" t="s">
        <v>358</v>
      </c>
    </row>
    <row r="1381" spans="2:65" s="12" customFormat="1" ht="11.25">
      <c r="B1381" s="151"/>
      <c r="D1381" s="152" t="s">
        <v>368</v>
      </c>
      <c r="E1381" s="153" t="s">
        <v>19</v>
      </c>
      <c r="F1381" s="154" t="s">
        <v>460</v>
      </c>
      <c r="H1381" s="153" t="s">
        <v>19</v>
      </c>
      <c r="I1381" s="155"/>
      <c r="L1381" s="151"/>
      <c r="M1381" s="156"/>
      <c r="T1381" s="157"/>
      <c r="AT1381" s="153" t="s">
        <v>368</v>
      </c>
      <c r="AU1381" s="153" t="s">
        <v>90</v>
      </c>
      <c r="AV1381" s="12" t="s">
        <v>84</v>
      </c>
      <c r="AW1381" s="12" t="s">
        <v>36</v>
      </c>
      <c r="AX1381" s="12" t="s">
        <v>77</v>
      </c>
      <c r="AY1381" s="153" t="s">
        <v>358</v>
      </c>
    </row>
    <row r="1382" spans="2:65" s="13" customFormat="1" ht="11.25">
      <c r="B1382" s="158"/>
      <c r="D1382" s="152" t="s">
        <v>368</v>
      </c>
      <c r="E1382" s="159" t="s">
        <v>19</v>
      </c>
      <c r="F1382" s="160" t="s">
        <v>1558</v>
      </c>
      <c r="H1382" s="161">
        <v>1</v>
      </c>
      <c r="I1382" s="162"/>
      <c r="L1382" s="158"/>
      <c r="M1382" s="163"/>
      <c r="T1382" s="164"/>
      <c r="AT1382" s="159" t="s">
        <v>368</v>
      </c>
      <c r="AU1382" s="159" t="s">
        <v>90</v>
      </c>
      <c r="AV1382" s="13" t="s">
        <v>90</v>
      </c>
      <c r="AW1382" s="13" t="s">
        <v>36</v>
      </c>
      <c r="AX1382" s="13" t="s">
        <v>77</v>
      </c>
      <c r="AY1382" s="159" t="s">
        <v>358</v>
      </c>
    </row>
    <row r="1383" spans="2:65" s="13" customFormat="1" ht="11.25">
      <c r="B1383" s="158"/>
      <c r="D1383" s="152" t="s">
        <v>368</v>
      </c>
      <c r="E1383" s="159" t="s">
        <v>19</v>
      </c>
      <c r="F1383" s="160" t="s">
        <v>1560</v>
      </c>
      <c r="H1383" s="161">
        <v>6</v>
      </c>
      <c r="I1383" s="162"/>
      <c r="L1383" s="158"/>
      <c r="M1383" s="163"/>
      <c r="T1383" s="164"/>
      <c r="AT1383" s="159" t="s">
        <v>368</v>
      </c>
      <c r="AU1383" s="159" t="s">
        <v>90</v>
      </c>
      <c r="AV1383" s="13" t="s">
        <v>90</v>
      </c>
      <c r="AW1383" s="13" t="s">
        <v>36</v>
      </c>
      <c r="AX1383" s="13" t="s">
        <v>77</v>
      </c>
      <c r="AY1383" s="159" t="s">
        <v>358</v>
      </c>
    </row>
    <row r="1384" spans="2:65" s="14" customFormat="1" ht="11.25">
      <c r="B1384" s="165"/>
      <c r="D1384" s="152" t="s">
        <v>368</v>
      </c>
      <c r="E1384" s="166" t="s">
        <v>19</v>
      </c>
      <c r="F1384" s="167" t="s">
        <v>371</v>
      </c>
      <c r="H1384" s="168">
        <v>7</v>
      </c>
      <c r="I1384" s="169"/>
      <c r="L1384" s="165"/>
      <c r="M1384" s="170"/>
      <c r="T1384" s="171"/>
      <c r="AT1384" s="166" t="s">
        <v>368</v>
      </c>
      <c r="AU1384" s="166" t="s">
        <v>90</v>
      </c>
      <c r="AV1384" s="14" t="s">
        <v>364</v>
      </c>
      <c r="AW1384" s="14" t="s">
        <v>36</v>
      </c>
      <c r="AX1384" s="14" t="s">
        <v>84</v>
      </c>
      <c r="AY1384" s="166" t="s">
        <v>358</v>
      </c>
    </row>
    <row r="1385" spans="2:65" s="1" customFormat="1" ht="24.2" customHeight="1">
      <c r="B1385" s="33"/>
      <c r="C1385" s="179" t="s">
        <v>1568</v>
      </c>
      <c r="D1385" s="179" t="s">
        <v>440</v>
      </c>
      <c r="E1385" s="180" t="s">
        <v>1569</v>
      </c>
      <c r="F1385" s="181" t="s">
        <v>1570</v>
      </c>
      <c r="G1385" s="182" t="s">
        <v>504</v>
      </c>
      <c r="H1385" s="183">
        <v>1</v>
      </c>
      <c r="I1385" s="184"/>
      <c r="J1385" s="185">
        <f>ROUND(I1385*H1385,2)</f>
        <v>0</v>
      </c>
      <c r="K1385" s="181" t="s">
        <v>363</v>
      </c>
      <c r="L1385" s="186"/>
      <c r="M1385" s="187" t="s">
        <v>19</v>
      </c>
      <c r="N1385" s="188" t="s">
        <v>49</v>
      </c>
      <c r="P1385" s="143">
        <f>O1385*H1385</f>
        <v>0</v>
      </c>
      <c r="Q1385" s="143">
        <v>2.2100000000000002E-3</v>
      </c>
      <c r="R1385" s="143">
        <f>Q1385*H1385</f>
        <v>2.2100000000000002E-3</v>
      </c>
      <c r="S1385" s="143">
        <v>0</v>
      </c>
      <c r="T1385" s="144">
        <f>S1385*H1385</f>
        <v>0</v>
      </c>
      <c r="AR1385" s="145" t="s">
        <v>558</v>
      </c>
      <c r="AT1385" s="145" t="s">
        <v>440</v>
      </c>
      <c r="AU1385" s="145" t="s">
        <v>90</v>
      </c>
      <c r="AY1385" s="18" t="s">
        <v>358</v>
      </c>
      <c r="BE1385" s="146">
        <f>IF(N1385="základní",J1385,0)</f>
        <v>0</v>
      </c>
      <c r="BF1385" s="146">
        <f>IF(N1385="snížená",J1385,0)</f>
        <v>0</v>
      </c>
      <c r="BG1385" s="146">
        <f>IF(N1385="zákl. přenesená",J1385,0)</f>
        <v>0</v>
      </c>
      <c r="BH1385" s="146">
        <f>IF(N1385="sníž. přenesená",J1385,0)</f>
        <v>0</v>
      </c>
      <c r="BI1385" s="146">
        <f>IF(N1385="nulová",J1385,0)</f>
        <v>0</v>
      </c>
      <c r="BJ1385" s="18" t="s">
        <v>90</v>
      </c>
      <c r="BK1385" s="146">
        <f>ROUND(I1385*H1385,2)</f>
        <v>0</v>
      </c>
      <c r="BL1385" s="18" t="s">
        <v>454</v>
      </c>
      <c r="BM1385" s="145" t="s">
        <v>1571</v>
      </c>
    </row>
    <row r="1386" spans="2:65" s="12" customFormat="1" ht="11.25">
      <c r="B1386" s="151"/>
      <c r="D1386" s="152" t="s">
        <v>368</v>
      </c>
      <c r="E1386" s="153" t="s">
        <v>19</v>
      </c>
      <c r="F1386" s="154" t="s">
        <v>1160</v>
      </c>
      <c r="H1386" s="153" t="s">
        <v>19</v>
      </c>
      <c r="I1386" s="155"/>
      <c r="L1386" s="151"/>
      <c r="M1386" s="156"/>
      <c r="T1386" s="157"/>
      <c r="AT1386" s="153" t="s">
        <v>368</v>
      </c>
      <c r="AU1386" s="153" t="s">
        <v>90</v>
      </c>
      <c r="AV1386" s="12" t="s">
        <v>84</v>
      </c>
      <c r="AW1386" s="12" t="s">
        <v>36</v>
      </c>
      <c r="AX1386" s="12" t="s">
        <v>77</v>
      </c>
      <c r="AY1386" s="153" t="s">
        <v>358</v>
      </c>
    </row>
    <row r="1387" spans="2:65" s="12" customFormat="1" ht="11.25">
      <c r="B1387" s="151"/>
      <c r="D1387" s="152" t="s">
        <v>368</v>
      </c>
      <c r="E1387" s="153" t="s">
        <v>19</v>
      </c>
      <c r="F1387" s="154" t="s">
        <v>460</v>
      </c>
      <c r="H1387" s="153" t="s">
        <v>19</v>
      </c>
      <c r="I1387" s="155"/>
      <c r="L1387" s="151"/>
      <c r="M1387" s="156"/>
      <c r="T1387" s="157"/>
      <c r="AT1387" s="153" t="s">
        <v>368</v>
      </c>
      <c r="AU1387" s="153" t="s">
        <v>90</v>
      </c>
      <c r="AV1387" s="12" t="s">
        <v>84</v>
      </c>
      <c r="AW1387" s="12" t="s">
        <v>36</v>
      </c>
      <c r="AX1387" s="12" t="s">
        <v>77</v>
      </c>
      <c r="AY1387" s="153" t="s">
        <v>358</v>
      </c>
    </row>
    <row r="1388" spans="2:65" s="13" customFormat="1" ht="11.25">
      <c r="B1388" s="158"/>
      <c r="D1388" s="152" t="s">
        <v>368</v>
      </c>
      <c r="E1388" s="159" t="s">
        <v>19</v>
      </c>
      <c r="F1388" s="160" t="s">
        <v>1559</v>
      </c>
      <c r="H1388" s="161">
        <v>1</v>
      </c>
      <c r="I1388" s="162"/>
      <c r="L1388" s="158"/>
      <c r="M1388" s="163"/>
      <c r="T1388" s="164"/>
      <c r="AT1388" s="159" t="s">
        <v>368</v>
      </c>
      <c r="AU1388" s="159" t="s">
        <v>90</v>
      </c>
      <c r="AV1388" s="13" t="s">
        <v>90</v>
      </c>
      <c r="AW1388" s="13" t="s">
        <v>36</v>
      </c>
      <c r="AX1388" s="13" t="s">
        <v>77</v>
      </c>
      <c r="AY1388" s="159" t="s">
        <v>358</v>
      </c>
    </row>
    <row r="1389" spans="2:65" s="14" customFormat="1" ht="11.25">
      <c r="B1389" s="165"/>
      <c r="D1389" s="152" t="s">
        <v>368</v>
      </c>
      <c r="E1389" s="166" t="s">
        <v>19</v>
      </c>
      <c r="F1389" s="167" t="s">
        <v>371</v>
      </c>
      <c r="H1389" s="168">
        <v>1</v>
      </c>
      <c r="I1389" s="169"/>
      <c r="L1389" s="165"/>
      <c r="M1389" s="170"/>
      <c r="T1389" s="171"/>
      <c r="AT1389" s="166" t="s">
        <v>368</v>
      </c>
      <c r="AU1389" s="166" t="s">
        <v>90</v>
      </c>
      <c r="AV1389" s="14" t="s">
        <v>364</v>
      </c>
      <c r="AW1389" s="14" t="s">
        <v>36</v>
      </c>
      <c r="AX1389" s="14" t="s">
        <v>84</v>
      </c>
      <c r="AY1389" s="166" t="s">
        <v>358</v>
      </c>
    </row>
    <row r="1390" spans="2:65" s="1" customFormat="1" ht="24.2" customHeight="1">
      <c r="B1390" s="33"/>
      <c r="C1390" s="179" t="s">
        <v>1572</v>
      </c>
      <c r="D1390" s="179" t="s">
        <v>440</v>
      </c>
      <c r="E1390" s="180" t="s">
        <v>1573</v>
      </c>
      <c r="F1390" s="181" t="s">
        <v>1574</v>
      </c>
      <c r="G1390" s="182" t="s">
        <v>504</v>
      </c>
      <c r="H1390" s="183">
        <v>2</v>
      </c>
      <c r="I1390" s="184"/>
      <c r="J1390" s="185">
        <f>ROUND(I1390*H1390,2)</f>
        <v>0</v>
      </c>
      <c r="K1390" s="181" t="s">
        <v>363</v>
      </c>
      <c r="L1390" s="186"/>
      <c r="M1390" s="187" t="s">
        <v>19</v>
      </c>
      <c r="N1390" s="188" t="s">
        <v>49</v>
      </c>
      <c r="P1390" s="143">
        <f>O1390*H1390</f>
        <v>0</v>
      </c>
      <c r="Q1390" s="143">
        <v>1.2899999999999999E-3</v>
      </c>
      <c r="R1390" s="143">
        <f>Q1390*H1390</f>
        <v>2.5799999999999998E-3</v>
      </c>
      <c r="S1390" s="143">
        <v>0</v>
      </c>
      <c r="T1390" s="144">
        <f>S1390*H1390</f>
        <v>0</v>
      </c>
      <c r="AR1390" s="145" t="s">
        <v>558</v>
      </c>
      <c r="AT1390" s="145" t="s">
        <v>440</v>
      </c>
      <c r="AU1390" s="145" t="s">
        <v>90</v>
      </c>
      <c r="AY1390" s="18" t="s">
        <v>358</v>
      </c>
      <c r="BE1390" s="146">
        <f>IF(N1390="základní",J1390,0)</f>
        <v>0</v>
      </c>
      <c r="BF1390" s="146">
        <f>IF(N1390="snížená",J1390,0)</f>
        <v>0</v>
      </c>
      <c r="BG1390" s="146">
        <f>IF(N1390="zákl. přenesená",J1390,0)</f>
        <v>0</v>
      </c>
      <c r="BH1390" s="146">
        <f>IF(N1390="sníž. přenesená",J1390,0)</f>
        <v>0</v>
      </c>
      <c r="BI1390" s="146">
        <f>IF(N1390="nulová",J1390,0)</f>
        <v>0</v>
      </c>
      <c r="BJ1390" s="18" t="s">
        <v>90</v>
      </c>
      <c r="BK1390" s="146">
        <f>ROUND(I1390*H1390,2)</f>
        <v>0</v>
      </c>
      <c r="BL1390" s="18" t="s">
        <v>454</v>
      </c>
      <c r="BM1390" s="145" t="s">
        <v>1575</v>
      </c>
    </row>
    <row r="1391" spans="2:65" s="12" customFormat="1" ht="11.25">
      <c r="B1391" s="151"/>
      <c r="D1391" s="152" t="s">
        <v>368</v>
      </c>
      <c r="E1391" s="153" t="s">
        <v>19</v>
      </c>
      <c r="F1391" s="154" t="s">
        <v>1160</v>
      </c>
      <c r="H1391" s="153" t="s">
        <v>19</v>
      </c>
      <c r="I1391" s="155"/>
      <c r="L1391" s="151"/>
      <c r="M1391" s="156"/>
      <c r="T1391" s="157"/>
      <c r="AT1391" s="153" t="s">
        <v>368</v>
      </c>
      <c r="AU1391" s="153" t="s">
        <v>90</v>
      </c>
      <c r="AV1391" s="12" t="s">
        <v>84</v>
      </c>
      <c r="AW1391" s="12" t="s">
        <v>36</v>
      </c>
      <c r="AX1391" s="12" t="s">
        <v>77</v>
      </c>
      <c r="AY1391" s="153" t="s">
        <v>358</v>
      </c>
    </row>
    <row r="1392" spans="2:65" s="12" customFormat="1" ht="11.25">
      <c r="B1392" s="151"/>
      <c r="D1392" s="152" t="s">
        <v>368</v>
      </c>
      <c r="E1392" s="153" t="s">
        <v>19</v>
      </c>
      <c r="F1392" s="154" t="s">
        <v>460</v>
      </c>
      <c r="H1392" s="153" t="s">
        <v>19</v>
      </c>
      <c r="I1392" s="155"/>
      <c r="L1392" s="151"/>
      <c r="M1392" s="156"/>
      <c r="T1392" s="157"/>
      <c r="AT1392" s="153" t="s">
        <v>368</v>
      </c>
      <c r="AU1392" s="153" t="s">
        <v>90</v>
      </c>
      <c r="AV1392" s="12" t="s">
        <v>84</v>
      </c>
      <c r="AW1392" s="12" t="s">
        <v>36</v>
      </c>
      <c r="AX1392" s="12" t="s">
        <v>77</v>
      </c>
      <c r="AY1392" s="153" t="s">
        <v>358</v>
      </c>
    </row>
    <row r="1393" spans="2:65" s="13" customFormat="1" ht="11.25">
      <c r="B1393" s="158"/>
      <c r="D1393" s="152" t="s">
        <v>368</v>
      </c>
      <c r="E1393" s="159" t="s">
        <v>19</v>
      </c>
      <c r="F1393" s="160" t="s">
        <v>1561</v>
      </c>
      <c r="H1393" s="161">
        <v>2</v>
      </c>
      <c r="I1393" s="162"/>
      <c r="L1393" s="158"/>
      <c r="M1393" s="163"/>
      <c r="T1393" s="164"/>
      <c r="AT1393" s="159" t="s">
        <v>368</v>
      </c>
      <c r="AU1393" s="159" t="s">
        <v>90</v>
      </c>
      <c r="AV1393" s="13" t="s">
        <v>90</v>
      </c>
      <c r="AW1393" s="13" t="s">
        <v>36</v>
      </c>
      <c r="AX1393" s="13" t="s">
        <v>77</v>
      </c>
      <c r="AY1393" s="159" t="s">
        <v>358</v>
      </c>
    </row>
    <row r="1394" spans="2:65" s="14" customFormat="1" ht="11.25">
      <c r="B1394" s="165"/>
      <c r="D1394" s="152" t="s">
        <v>368</v>
      </c>
      <c r="E1394" s="166" t="s">
        <v>19</v>
      </c>
      <c r="F1394" s="167" t="s">
        <v>371</v>
      </c>
      <c r="H1394" s="168">
        <v>2</v>
      </c>
      <c r="I1394" s="169"/>
      <c r="L1394" s="165"/>
      <c r="M1394" s="170"/>
      <c r="T1394" s="171"/>
      <c r="AT1394" s="166" t="s">
        <v>368</v>
      </c>
      <c r="AU1394" s="166" t="s">
        <v>90</v>
      </c>
      <c r="AV1394" s="14" t="s">
        <v>364</v>
      </c>
      <c r="AW1394" s="14" t="s">
        <v>36</v>
      </c>
      <c r="AX1394" s="14" t="s">
        <v>84</v>
      </c>
      <c r="AY1394" s="166" t="s">
        <v>358</v>
      </c>
    </row>
    <row r="1395" spans="2:65" s="1" customFormat="1" ht="24.2" customHeight="1">
      <c r="B1395" s="33"/>
      <c r="C1395" s="179" t="s">
        <v>1576</v>
      </c>
      <c r="D1395" s="179" t="s">
        <v>440</v>
      </c>
      <c r="E1395" s="180" t="s">
        <v>1577</v>
      </c>
      <c r="F1395" s="181" t="s">
        <v>1578</v>
      </c>
      <c r="G1395" s="182" t="s">
        <v>504</v>
      </c>
      <c r="H1395" s="183">
        <v>16</v>
      </c>
      <c r="I1395" s="184"/>
      <c r="J1395" s="185">
        <f>ROUND(I1395*H1395,2)</f>
        <v>0</v>
      </c>
      <c r="K1395" s="181" t="s">
        <v>363</v>
      </c>
      <c r="L1395" s="186"/>
      <c r="M1395" s="187" t="s">
        <v>19</v>
      </c>
      <c r="N1395" s="188" t="s">
        <v>49</v>
      </c>
      <c r="P1395" s="143">
        <f>O1395*H1395</f>
        <v>0</v>
      </c>
      <c r="Q1395" s="143">
        <v>1E-4</v>
      </c>
      <c r="R1395" s="143">
        <f>Q1395*H1395</f>
        <v>1.6000000000000001E-3</v>
      </c>
      <c r="S1395" s="143">
        <v>0</v>
      </c>
      <c r="T1395" s="144">
        <f>S1395*H1395</f>
        <v>0</v>
      </c>
      <c r="AR1395" s="145" t="s">
        <v>558</v>
      </c>
      <c r="AT1395" s="145" t="s">
        <v>440</v>
      </c>
      <c r="AU1395" s="145" t="s">
        <v>90</v>
      </c>
      <c r="AY1395" s="18" t="s">
        <v>358</v>
      </c>
      <c r="BE1395" s="146">
        <f>IF(N1395="základní",J1395,0)</f>
        <v>0</v>
      </c>
      <c r="BF1395" s="146">
        <f>IF(N1395="snížená",J1395,0)</f>
        <v>0</v>
      </c>
      <c r="BG1395" s="146">
        <f>IF(N1395="zákl. přenesená",J1395,0)</f>
        <v>0</v>
      </c>
      <c r="BH1395" s="146">
        <f>IF(N1395="sníž. přenesená",J1395,0)</f>
        <v>0</v>
      </c>
      <c r="BI1395" s="146">
        <f>IF(N1395="nulová",J1395,0)</f>
        <v>0</v>
      </c>
      <c r="BJ1395" s="18" t="s">
        <v>90</v>
      </c>
      <c r="BK1395" s="146">
        <f>ROUND(I1395*H1395,2)</f>
        <v>0</v>
      </c>
      <c r="BL1395" s="18" t="s">
        <v>454</v>
      </c>
      <c r="BM1395" s="145" t="s">
        <v>1579</v>
      </c>
    </row>
    <row r="1396" spans="2:65" s="12" customFormat="1" ht="11.25">
      <c r="B1396" s="151"/>
      <c r="D1396" s="152" t="s">
        <v>368</v>
      </c>
      <c r="E1396" s="153" t="s">
        <v>19</v>
      </c>
      <c r="F1396" s="154" t="s">
        <v>1160</v>
      </c>
      <c r="H1396" s="153" t="s">
        <v>19</v>
      </c>
      <c r="I1396" s="155"/>
      <c r="L1396" s="151"/>
      <c r="M1396" s="156"/>
      <c r="T1396" s="157"/>
      <c r="AT1396" s="153" t="s">
        <v>368</v>
      </c>
      <c r="AU1396" s="153" t="s">
        <v>90</v>
      </c>
      <c r="AV1396" s="12" t="s">
        <v>84</v>
      </c>
      <c r="AW1396" s="12" t="s">
        <v>36</v>
      </c>
      <c r="AX1396" s="12" t="s">
        <v>77</v>
      </c>
      <c r="AY1396" s="153" t="s">
        <v>358</v>
      </c>
    </row>
    <row r="1397" spans="2:65" s="12" customFormat="1" ht="11.25">
      <c r="B1397" s="151"/>
      <c r="D1397" s="152" t="s">
        <v>368</v>
      </c>
      <c r="E1397" s="153" t="s">
        <v>19</v>
      </c>
      <c r="F1397" s="154" t="s">
        <v>460</v>
      </c>
      <c r="H1397" s="153" t="s">
        <v>19</v>
      </c>
      <c r="I1397" s="155"/>
      <c r="L1397" s="151"/>
      <c r="M1397" s="156"/>
      <c r="T1397" s="157"/>
      <c r="AT1397" s="153" t="s">
        <v>368</v>
      </c>
      <c r="AU1397" s="153" t="s">
        <v>90</v>
      </c>
      <c r="AV1397" s="12" t="s">
        <v>84</v>
      </c>
      <c r="AW1397" s="12" t="s">
        <v>36</v>
      </c>
      <c r="AX1397" s="12" t="s">
        <v>77</v>
      </c>
      <c r="AY1397" s="153" t="s">
        <v>358</v>
      </c>
    </row>
    <row r="1398" spans="2:65" s="13" customFormat="1" ht="11.25">
      <c r="B1398" s="158"/>
      <c r="D1398" s="152" t="s">
        <v>368</v>
      </c>
      <c r="E1398" s="159" t="s">
        <v>19</v>
      </c>
      <c r="F1398" s="160" t="s">
        <v>1562</v>
      </c>
      <c r="H1398" s="161">
        <v>16</v>
      </c>
      <c r="I1398" s="162"/>
      <c r="L1398" s="158"/>
      <c r="M1398" s="163"/>
      <c r="T1398" s="164"/>
      <c r="AT1398" s="159" t="s">
        <v>368</v>
      </c>
      <c r="AU1398" s="159" t="s">
        <v>90</v>
      </c>
      <c r="AV1398" s="13" t="s">
        <v>90</v>
      </c>
      <c r="AW1398" s="13" t="s">
        <v>36</v>
      </c>
      <c r="AX1398" s="13" t="s">
        <v>77</v>
      </c>
      <c r="AY1398" s="159" t="s">
        <v>358</v>
      </c>
    </row>
    <row r="1399" spans="2:65" s="14" customFormat="1" ht="11.25">
      <c r="B1399" s="165"/>
      <c r="D1399" s="152" t="s">
        <v>368</v>
      </c>
      <c r="E1399" s="166" t="s">
        <v>19</v>
      </c>
      <c r="F1399" s="167" t="s">
        <v>371</v>
      </c>
      <c r="H1399" s="168">
        <v>16</v>
      </c>
      <c r="I1399" s="169"/>
      <c r="L1399" s="165"/>
      <c r="M1399" s="170"/>
      <c r="T1399" s="171"/>
      <c r="AT1399" s="166" t="s">
        <v>368</v>
      </c>
      <c r="AU1399" s="166" t="s">
        <v>90</v>
      </c>
      <c r="AV1399" s="14" t="s">
        <v>364</v>
      </c>
      <c r="AW1399" s="14" t="s">
        <v>36</v>
      </c>
      <c r="AX1399" s="14" t="s">
        <v>84</v>
      </c>
      <c r="AY1399" s="166" t="s">
        <v>358</v>
      </c>
    </row>
    <row r="1400" spans="2:65" s="1" customFormat="1" ht="24.2" customHeight="1">
      <c r="B1400" s="33"/>
      <c r="C1400" s="179" t="s">
        <v>1580</v>
      </c>
      <c r="D1400" s="179" t="s">
        <v>440</v>
      </c>
      <c r="E1400" s="180" t="s">
        <v>1581</v>
      </c>
      <c r="F1400" s="181" t="s">
        <v>1582</v>
      </c>
      <c r="G1400" s="182" t="s">
        <v>504</v>
      </c>
      <c r="H1400" s="183">
        <v>1</v>
      </c>
      <c r="I1400" s="184"/>
      <c r="J1400" s="185">
        <f>ROUND(I1400*H1400,2)</f>
        <v>0</v>
      </c>
      <c r="K1400" s="181" t="s">
        <v>363</v>
      </c>
      <c r="L1400" s="186"/>
      <c r="M1400" s="187" t="s">
        <v>19</v>
      </c>
      <c r="N1400" s="188" t="s">
        <v>49</v>
      </c>
      <c r="P1400" s="143">
        <f>O1400*H1400</f>
        <v>0</v>
      </c>
      <c r="Q1400" s="143">
        <v>1E-4</v>
      </c>
      <c r="R1400" s="143">
        <f>Q1400*H1400</f>
        <v>1E-4</v>
      </c>
      <c r="S1400" s="143">
        <v>0</v>
      </c>
      <c r="T1400" s="144">
        <f>S1400*H1400</f>
        <v>0</v>
      </c>
      <c r="AR1400" s="145" t="s">
        <v>558</v>
      </c>
      <c r="AT1400" s="145" t="s">
        <v>440</v>
      </c>
      <c r="AU1400" s="145" t="s">
        <v>90</v>
      </c>
      <c r="AY1400" s="18" t="s">
        <v>358</v>
      </c>
      <c r="BE1400" s="146">
        <f>IF(N1400="základní",J1400,0)</f>
        <v>0</v>
      </c>
      <c r="BF1400" s="146">
        <f>IF(N1400="snížená",J1400,0)</f>
        <v>0</v>
      </c>
      <c r="BG1400" s="146">
        <f>IF(N1400="zákl. přenesená",J1400,0)</f>
        <v>0</v>
      </c>
      <c r="BH1400" s="146">
        <f>IF(N1400="sníž. přenesená",J1400,0)</f>
        <v>0</v>
      </c>
      <c r="BI1400" s="146">
        <f>IF(N1400="nulová",J1400,0)</f>
        <v>0</v>
      </c>
      <c r="BJ1400" s="18" t="s">
        <v>90</v>
      </c>
      <c r="BK1400" s="146">
        <f>ROUND(I1400*H1400,2)</f>
        <v>0</v>
      </c>
      <c r="BL1400" s="18" t="s">
        <v>454</v>
      </c>
      <c r="BM1400" s="145" t="s">
        <v>1583</v>
      </c>
    </row>
    <row r="1401" spans="2:65" s="12" customFormat="1" ht="11.25">
      <c r="B1401" s="151"/>
      <c r="D1401" s="152" t="s">
        <v>368</v>
      </c>
      <c r="E1401" s="153" t="s">
        <v>19</v>
      </c>
      <c r="F1401" s="154" t="s">
        <v>1160</v>
      </c>
      <c r="H1401" s="153" t="s">
        <v>19</v>
      </c>
      <c r="I1401" s="155"/>
      <c r="L1401" s="151"/>
      <c r="M1401" s="156"/>
      <c r="T1401" s="157"/>
      <c r="AT1401" s="153" t="s">
        <v>368</v>
      </c>
      <c r="AU1401" s="153" t="s">
        <v>90</v>
      </c>
      <c r="AV1401" s="12" t="s">
        <v>84</v>
      </c>
      <c r="AW1401" s="12" t="s">
        <v>36</v>
      </c>
      <c r="AX1401" s="12" t="s">
        <v>77</v>
      </c>
      <c r="AY1401" s="153" t="s">
        <v>358</v>
      </c>
    </row>
    <row r="1402" spans="2:65" s="12" customFormat="1" ht="11.25">
      <c r="B1402" s="151"/>
      <c r="D1402" s="152" t="s">
        <v>368</v>
      </c>
      <c r="E1402" s="153" t="s">
        <v>19</v>
      </c>
      <c r="F1402" s="154" t="s">
        <v>460</v>
      </c>
      <c r="H1402" s="153" t="s">
        <v>19</v>
      </c>
      <c r="I1402" s="155"/>
      <c r="L1402" s="151"/>
      <c r="M1402" s="156"/>
      <c r="T1402" s="157"/>
      <c r="AT1402" s="153" t="s">
        <v>368</v>
      </c>
      <c r="AU1402" s="153" t="s">
        <v>90</v>
      </c>
      <c r="AV1402" s="12" t="s">
        <v>84</v>
      </c>
      <c r="AW1402" s="12" t="s">
        <v>36</v>
      </c>
      <c r="AX1402" s="12" t="s">
        <v>77</v>
      </c>
      <c r="AY1402" s="153" t="s">
        <v>358</v>
      </c>
    </row>
    <row r="1403" spans="2:65" s="13" customFormat="1" ht="11.25">
      <c r="B1403" s="158"/>
      <c r="D1403" s="152" t="s">
        <v>368</v>
      </c>
      <c r="E1403" s="159" t="s">
        <v>19</v>
      </c>
      <c r="F1403" s="160" t="s">
        <v>1563</v>
      </c>
      <c r="H1403" s="161">
        <v>1</v>
      </c>
      <c r="I1403" s="162"/>
      <c r="L1403" s="158"/>
      <c r="M1403" s="163"/>
      <c r="T1403" s="164"/>
      <c r="AT1403" s="159" t="s">
        <v>368</v>
      </c>
      <c r="AU1403" s="159" t="s">
        <v>90</v>
      </c>
      <c r="AV1403" s="13" t="s">
        <v>90</v>
      </c>
      <c r="AW1403" s="13" t="s">
        <v>36</v>
      </c>
      <c r="AX1403" s="13" t="s">
        <v>77</v>
      </c>
      <c r="AY1403" s="159" t="s">
        <v>358</v>
      </c>
    </row>
    <row r="1404" spans="2:65" s="14" customFormat="1" ht="11.25">
      <c r="B1404" s="165"/>
      <c r="D1404" s="152" t="s">
        <v>368</v>
      </c>
      <c r="E1404" s="166" t="s">
        <v>19</v>
      </c>
      <c r="F1404" s="167" t="s">
        <v>371</v>
      </c>
      <c r="H1404" s="168">
        <v>1</v>
      </c>
      <c r="I1404" s="169"/>
      <c r="L1404" s="165"/>
      <c r="M1404" s="170"/>
      <c r="T1404" s="171"/>
      <c r="AT1404" s="166" t="s">
        <v>368</v>
      </c>
      <c r="AU1404" s="166" t="s">
        <v>90</v>
      </c>
      <c r="AV1404" s="14" t="s">
        <v>364</v>
      </c>
      <c r="AW1404" s="14" t="s">
        <v>36</v>
      </c>
      <c r="AX1404" s="14" t="s">
        <v>84</v>
      </c>
      <c r="AY1404" s="166" t="s">
        <v>358</v>
      </c>
    </row>
    <row r="1405" spans="2:65" s="1" customFormat="1" ht="37.9" customHeight="1">
      <c r="B1405" s="33"/>
      <c r="C1405" s="134" t="s">
        <v>1584</v>
      </c>
      <c r="D1405" s="134" t="s">
        <v>360</v>
      </c>
      <c r="E1405" s="135" t="s">
        <v>1585</v>
      </c>
      <c r="F1405" s="136" t="s">
        <v>1586</v>
      </c>
      <c r="G1405" s="137" t="s">
        <v>235</v>
      </c>
      <c r="H1405" s="138">
        <v>101</v>
      </c>
      <c r="I1405" s="139"/>
      <c r="J1405" s="140">
        <f>ROUND(I1405*H1405,2)</f>
        <v>0</v>
      </c>
      <c r="K1405" s="136" t="s">
        <v>363</v>
      </c>
      <c r="L1405" s="33"/>
      <c r="M1405" s="141" t="s">
        <v>19</v>
      </c>
      <c r="N1405" s="142" t="s">
        <v>49</v>
      </c>
      <c r="P1405" s="143">
        <f>O1405*H1405</f>
        <v>0</v>
      </c>
      <c r="Q1405" s="143">
        <v>6.0479999999999996E-4</v>
      </c>
      <c r="R1405" s="143">
        <f>Q1405*H1405</f>
        <v>6.1084799999999995E-2</v>
      </c>
      <c r="S1405" s="143">
        <v>0</v>
      </c>
      <c r="T1405" s="144">
        <f>S1405*H1405</f>
        <v>0</v>
      </c>
      <c r="AR1405" s="145" t="s">
        <v>454</v>
      </c>
      <c r="AT1405" s="145" t="s">
        <v>360</v>
      </c>
      <c r="AU1405" s="145" t="s">
        <v>90</v>
      </c>
      <c r="AY1405" s="18" t="s">
        <v>358</v>
      </c>
      <c r="BE1405" s="146">
        <f>IF(N1405="základní",J1405,0)</f>
        <v>0</v>
      </c>
      <c r="BF1405" s="146">
        <f>IF(N1405="snížená",J1405,0)</f>
        <v>0</v>
      </c>
      <c r="BG1405" s="146">
        <f>IF(N1405="zákl. přenesená",J1405,0)</f>
        <v>0</v>
      </c>
      <c r="BH1405" s="146">
        <f>IF(N1405="sníž. přenesená",J1405,0)</f>
        <v>0</v>
      </c>
      <c r="BI1405" s="146">
        <f>IF(N1405="nulová",J1405,0)</f>
        <v>0</v>
      </c>
      <c r="BJ1405" s="18" t="s">
        <v>90</v>
      </c>
      <c r="BK1405" s="146">
        <f>ROUND(I1405*H1405,2)</f>
        <v>0</v>
      </c>
      <c r="BL1405" s="18" t="s">
        <v>454</v>
      </c>
      <c r="BM1405" s="145" t="s">
        <v>1587</v>
      </c>
    </row>
    <row r="1406" spans="2:65" s="1" customFormat="1" ht="11.25">
      <c r="B1406" s="33"/>
      <c r="D1406" s="147" t="s">
        <v>366</v>
      </c>
      <c r="F1406" s="148" t="s">
        <v>1588</v>
      </c>
      <c r="I1406" s="149"/>
      <c r="L1406" s="33"/>
      <c r="M1406" s="150"/>
      <c r="T1406" s="54"/>
      <c r="AT1406" s="18" t="s">
        <v>366</v>
      </c>
      <c r="AU1406" s="18" t="s">
        <v>90</v>
      </c>
    </row>
    <row r="1407" spans="2:65" s="12" customFormat="1" ht="11.25">
      <c r="B1407" s="151"/>
      <c r="D1407" s="152" t="s">
        <v>368</v>
      </c>
      <c r="E1407" s="153" t="s">
        <v>19</v>
      </c>
      <c r="F1407" s="154" t="s">
        <v>1160</v>
      </c>
      <c r="H1407" s="153" t="s">
        <v>19</v>
      </c>
      <c r="I1407" s="155"/>
      <c r="L1407" s="151"/>
      <c r="M1407" s="156"/>
      <c r="T1407" s="157"/>
      <c r="AT1407" s="153" t="s">
        <v>368</v>
      </c>
      <c r="AU1407" s="153" t="s">
        <v>90</v>
      </c>
      <c r="AV1407" s="12" t="s">
        <v>84</v>
      </c>
      <c r="AW1407" s="12" t="s">
        <v>36</v>
      </c>
      <c r="AX1407" s="12" t="s">
        <v>77</v>
      </c>
      <c r="AY1407" s="153" t="s">
        <v>358</v>
      </c>
    </row>
    <row r="1408" spans="2:65" s="12" customFormat="1" ht="11.25">
      <c r="B1408" s="151"/>
      <c r="D1408" s="152" t="s">
        <v>368</v>
      </c>
      <c r="E1408" s="153" t="s">
        <v>19</v>
      </c>
      <c r="F1408" s="154" t="s">
        <v>1589</v>
      </c>
      <c r="H1408" s="153" t="s">
        <v>19</v>
      </c>
      <c r="I1408" s="155"/>
      <c r="L1408" s="151"/>
      <c r="M1408" s="156"/>
      <c r="T1408" s="157"/>
      <c r="AT1408" s="153" t="s">
        <v>368</v>
      </c>
      <c r="AU1408" s="153" t="s">
        <v>90</v>
      </c>
      <c r="AV1408" s="12" t="s">
        <v>84</v>
      </c>
      <c r="AW1408" s="12" t="s">
        <v>36</v>
      </c>
      <c r="AX1408" s="12" t="s">
        <v>77</v>
      </c>
      <c r="AY1408" s="153" t="s">
        <v>358</v>
      </c>
    </row>
    <row r="1409" spans="2:65" s="13" customFormat="1" ht="11.25">
      <c r="B1409" s="158"/>
      <c r="D1409" s="152" t="s">
        <v>368</v>
      </c>
      <c r="E1409" s="159" t="s">
        <v>19</v>
      </c>
      <c r="F1409" s="160" t="s">
        <v>1590</v>
      </c>
      <c r="H1409" s="161">
        <v>101</v>
      </c>
      <c r="I1409" s="162"/>
      <c r="L1409" s="158"/>
      <c r="M1409" s="163"/>
      <c r="T1409" s="164"/>
      <c r="AT1409" s="159" t="s">
        <v>368</v>
      </c>
      <c r="AU1409" s="159" t="s">
        <v>90</v>
      </c>
      <c r="AV1409" s="13" t="s">
        <v>90</v>
      </c>
      <c r="AW1409" s="13" t="s">
        <v>36</v>
      </c>
      <c r="AX1409" s="13" t="s">
        <v>77</v>
      </c>
      <c r="AY1409" s="159" t="s">
        <v>358</v>
      </c>
    </row>
    <row r="1410" spans="2:65" s="14" customFormat="1" ht="11.25">
      <c r="B1410" s="165"/>
      <c r="D1410" s="152" t="s">
        <v>368</v>
      </c>
      <c r="E1410" s="166" t="s">
        <v>19</v>
      </c>
      <c r="F1410" s="167" t="s">
        <v>371</v>
      </c>
      <c r="H1410" s="168">
        <v>101</v>
      </c>
      <c r="I1410" s="169"/>
      <c r="L1410" s="165"/>
      <c r="M1410" s="170"/>
      <c r="T1410" s="171"/>
      <c r="AT1410" s="166" t="s">
        <v>368</v>
      </c>
      <c r="AU1410" s="166" t="s">
        <v>90</v>
      </c>
      <c r="AV1410" s="14" t="s">
        <v>364</v>
      </c>
      <c r="AW1410" s="14" t="s">
        <v>36</v>
      </c>
      <c r="AX1410" s="14" t="s">
        <v>84</v>
      </c>
      <c r="AY1410" s="166" t="s">
        <v>358</v>
      </c>
    </row>
    <row r="1411" spans="2:65" s="1" customFormat="1" ht="37.9" customHeight="1">
      <c r="B1411" s="33"/>
      <c r="C1411" s="134" t="s">
        <v>1591</v>
      </c>
      <c r="D1411" s="134" t="s">
        <v>360</v>
      </c>
      <c r="E1411" s="135" t="s">
        <v>1592</v>
      </c>
      <c r="F1411" s="136" t="s">
        <v>1593</v>
      </c>
      <c r="G1411" s="137" t="s">
        <v>235</v>
      </c>
      <c r="H1411" s="138">
        <v>96</v>
      </c>
      <c r="I1411" s="139"/>
      <c r="J1411" s="140">
        <f>ROUND(I1411*H1411,2)</f>
        <v>0</v>
      </c>
      <c r="K1411" s="136" t="s">
        <v>363</v>
      </c>
      <c r="L1411" s="33"/>
      <c r="M1411" s="141" t="s">
        <v>19</v>
      </c>
      <c r="N1411" s="142" t="s">
        <v>49</v>
      </c>
      <c r="P1411" s="143">
        <f>O1411*H1411</f>
        <v>0</v>
      </c>
      <c r="Q1411" s="143">
        <v>6.0479999999999996E-4</v>
      </c>
      <c r="R1411" s="143">
        <f>Q1411*H1411</f>
        <v>5.8060799999999996E-2</v>
      </c>
      <c r="S1411" s="143">
        <v>0</v>
      </c>
      <c r="T1411" s="144">
        <f>S1411*H1411</f>
        <v>0</v>
      </c>
      <c r="AR1411" s="145" t="s">
        <v>454</v>
      </c>
      <c r="AT1411" s="145" t="s">
        <v>360</v>
      </c>
      <c r="AU1411" s="145" t="s">
        <v>90</v>
      </c>
      <c r="AY1411" s="18" t="s">
        <v>358</v>
      </c>
      <c r="BE1411" s="146">
        <f>IF(N1411="základní",J1411,0)</f>
        <v>0</v>
      </c>
      <c r="BF1411" s="146">
        <f>IF(N1411="snížená",J1411,0)</f>
        <v>0</v>
      </c>
      <c r="BG1411" s="146">
        <f>IF(N1411="zákl. přenesená",J1411,0)</f>
        <v>0</v>
      </c>
      <c r="BH1411" s="146">
        <f>IF(N1411="sníž. přenesená",J1411,0)</f>
        <v>0</v>
      </c>
      <c r="BI1411" s="146">
        <f>IF(N1411="nulová",J1411,0)</f>
        <v>0</v>
      </c>
      <c r="BJ1411" s="18" t="s">
        <v>90</v>
      </c>
      <c r="BK1411" s="146">
        <f>ROUND(I1411*H1411,2)</f>
        <v>0</v>
      </c>
      <c r="BL1411" s="18" t="s">
        <v>454</v>
      </c>
      <c r="BM1411" s="145" t="s">
        <v>1594</v>
      </c>
    </row>
    <row r="1412" spans="2:65" s="1" customFormat="1" ht="11.25">
      <c r="B1412" s="33"/>
      <c r="D1412" s="147" t="s">
        <v>366</v>
      </c>
      <c r="F1412" s="148" t="s">
        <v>1595</v>
      </c>
      <c r="I1412" s="149"/>
      <c r="L1412" s="33"/>
      <c r="M1412" s="150"/>
      <c r="T1412" s="54"/>
      <c r="AT1412" s="18" t="s">
        <v>366</v>
      </c>
      <c r="AU1412" s="18" t="s">
        <v>90</v>
      </c>
    </row>
    <row r="1413" spans="2:65" s="12" customFormat="1" ht="11.25">
      <c r="B1413" s="151"/>
      <c r="D1413" s="152" t="s">
        <v>368</v>
      </c>
      <c r="E1413" s="153" t="s">
        <v>19</v>
      </c>
      <c r="F1413" s="154" t="s">
        <v>1160</v>
      </c>
      <c r="H1413" s="153" t="s">
        <v>19</v>
      </c>
      <c r="I1413" s="155"/>
      <c r="L1413" s="151"/>
      <c r="M1413" s="156"/>
      <c r="T1413" s="157"/>
      <c r="AT1413" s="153" t="s">
        <v>368</v>
      </c>
      <c r="AU1413" s="153" t="s">
        <v>90</v>
      </c>
      <c r="AV1413" s="12" t="s">
        <v>84</v>
      </c>
      <c r="AW1413" s="12" t="s">
        <v>36</v>
      </c>
      <c r="AX1413" s="12" t="s">
        <v>77</v>
      </c>
      <c r="AY1413" s="153" t="s">
        <v>358</v>
      </c>
    </row>
    <row r="1414" spans="2:65" s="12" customFormat="1" ht="11.25">
      <c r="B1414" s="151"/>
      <c r="D1414" s="152" t="s">
        <v>368</v>
      </c>
      <c r="E1414" s="153" t="s">
        <v>19</v>
      </c>
      <c r="F1414" s="154" t="s">
        <v>1589</v>
      </c>
      <c r="H1414" s="153" t="s">
        <v>19</v>
      </c>
      <c r="I1414" s="155"/>
      <c r="L1414" s="151"/>
      <c r="M1414" s="156"/>
      <c r="T1414" s="157"/>
      <c r="AT1414" s="153" t="s">
        <v>368</v>
      </c>
      <c r="AU1414" s="153" t="s">
        <v>90</v>
      </c>
      <c r="AV1414" s="12" t="s">
        <v>84</v>
      </c>
      <c r="AW1414" s="12" t="s">
        <v>36</v>
      </c>
      <c r="AX1414" s="12" t="s">
        <v>77</v>
      </c>
      <c r="AY1414" s="153" t="s">
        <v>358</v>
      </c>
    </row>
    <row r="1415" spans="2:65" s="13" customFormat="1" ht="11.25">
      <c r="B1415" s="158"/>
      <c r="D1415" s="152" t="s">
        <v>368</v>
      </c>
      <c r="E1415" s="159" t="s">
        <v>19</v>
      </c>
      <c r="F1415" s="160" t="s">
        <v>1596</v>
      </c>
      <c r="H1415" s="161">
        <v>96</v>
      </c>
      <c r="I1415" s="162"/>
      <c r="L1415" s="158"/>
      <c r="M1415" s="163"/>
      <c r="T1415" s="164"/>
      <c r="AT1415" s="159" t="s">
        <v>368</v>
      </c>
      <c r="AU1415" s="159" t="s">
        <v>90</v>
      </c>
      <c r="AV1415" s="13" t="s">
        <v>90</v>
      </c>
      <c r="AW1415" s="13" t="s">
        <v>36</v>
      </c>
      <c r="AX1415" s="13" t="s">
        <v>77</v>
      </c>
      <c r="AY1415" s="159" t="s">
        <v>358</v>
      </c>
    </row>
    <row r="1416" spans="2:65" s="14" customFormat="1" ht="11.25">
      <c r="B1416" s="165"/>
      <c r="D1416" s="152" t="s">
        <v>368</v>
      </c>
      <c r="E1416" s="166" t="s">
        <v>19</v>
      </c>
      <c r="F1416" s="167" t="s">
        <v>371</v>
      </c>
      <c r="H1416" s="168">
        <v>96</v>
      </c>
      <c r="I1416" s="169"/>
      <c r="L1416" s="165"/>
      <c r="M1416" s="170"/>
      <c r="T1416" s="171"/>
      <c r="AT1416" s="166" t="s">
        <v>368</v>
      </c>
      <c r="AU1416" s="166" t="s">
        <v>90</v>
      </c>
      <c r="AV1416" s="14" t="s">
        <v>364</v>
      </c>
      <c r="AW1416" s="14" t="s">
        <v>36</v>
      </c>
      <c r="AX1416" s="14" t="s">
        <v>84</v>
      </c>
      <c r="AY1416" s="166" t="s">
        <v>358</v>
      </c>
    </row>
    <row r="1417" spans="2:65" s="1" customFormat="1" ht="37.9" customHeight="1">
      <c r="B1417" s="33"/>
      <c r="C1417" s="134" t="s">
        <v>1597</v>
      </c>
      <c r="D1417" s="134" t="s">
        <v>360</v>
      </c>
      <c r="E1417" s="135" t="s">
        <v>1598</v>
      </c>
      <c r="F1417" s="136" t="s">
        <v>1599</v>
      </c>
      <c r="G1417" s="137" t="s">
        <v>235</v>
      </c>
      <c r="H1417" s="138">
        <v>5</v>
      </c>
      <c r="I1417" s="139"/>
      <c r="J1417" s="140">
        <f>ROUND(I1417*H1417,2)</f>
        <v>0</v>
      </c>
      <c r="K1417" s="136" t="s">
        <v>363</v>
      </c>
      <c r="L1417" s="33"/>
      <c r="M1417" s="141" t="s">
        <v>19</v>
      </c>
      <c r="N1417" s="142" t="s">
        <v>49</v>
      </c>
      <c r="P1417" s="143">
        <f>O1417*H1417</f>
        <v>0</v>
      </c>
      <c r="Q1417" s="143">
        <v>4.3199999999999998E-4</v>
      </c>
      <c r="R1417" s="143">
        <f>Q1417*H1417</f>
        <v>2.16E-3</v>
      </c>
      <c r="S1417" s="143">
        <v>0</v>
      </c>
      <c r="T1417" s="144">
        <f>S1417*H1417</f>
        <v>0</v>
      </c>
      <c r="AR1417" s="145" t="s">
        <v>454</v>
      </c>
      <c r="AT1417" s="145" t="s">
        <v>360</v>
      </c>
      <c r="AU1417" s="145" t="s">
        <v>90</v>
      </c>
      <c r="AY1417" s="18" t="s">
        <v>358</v>
      </c>
      <c r="BE1417" s="146">
        <f>IF(N1417="základní",J1417,0)</f>
        <v>0</v>
      </c>
      <c r="BF1417" s="146">
        <f>IF(N1417="snížená",J1417,0)</f>
        <v>0</v>
      </c>
      <c r="BG1417" s="146">
        <f>IF(N1417="zákl. přenesená",J1417,0)</f>
        <v>0</v>
      </c>
      <c r="BH1417" s="146">
        <f>IF(N1417="sníž. přenesená",J1417,0)</f>
        <v>0</v>
      </c>
      <c r="BI1417" s="146">
        <f>IF(N1417="nulová",J1417,0)</f>
        <v>0</v>
      </c>
      <c r="BJ1417" s="18" t="s">
        <v>90</v>
      </c>
      <c r="BK1417" s="146">
        <f>ROUND(I1417*H1417,2)</f>
        <v>0</v>
      </c>
      <c r="BL1417" s="18" t="s">
        <v>454</v>
      </c>
      <c r="BM1417" s="145" t="s">
        <v>1600</v>
      </c>
    </row>
    <row r="1418" spans="2:65" s="1" customFormat="1" ht="11.25">
      <c r="B1418" s="33"/>
      <c r="D1418" s="147" t="s">
        <v>366</v>
      </c>
      <c r="F1418" s="148" t="s">
        <v>1601</v>
      </c>
      <c r="I1418" s="149"/>
      <c r="L1418" s="33"/>
      <c r="M1418" s="150"/>
      <c r="T1418" s="54"/>
      <c r="AT1418" s="18" t="s">
        <v>366</v>
      </c>
      <c r="AU1418" s="18" t="s">
        <v>90</v>
      </c>
    </row>
    <row r="1419" spans="2:65" s="12" customFormat="1" ht="11.25">
      <c r="B1419" s="151"/>
      <c r="D1419" s="152" t="s">
        <v>368</v>
      </c>
      <c r="E1419" s="153" t="s">
        <v>19</v>
      </c>
      <c r="F1419" s="154" t="s">
        <v>1160</v>
      </c>
      <c r="H1419" s="153" t="s">
        <v>19</v>
      </c>
      <c r="I1419" s="155"/>
      <c r="L1419" s="151"/>
      <c r="M1419" s="156"/>
      <c r="T1419" s="157"/>
      <c r="AT1419" s="153" t="s">
        <v>368</v>
      </c>
      <c r="AU1419" s="153" t="s">
        <v>90</v>
      </c>
      <c r="AV1419" s="12" t="s">
        <v>84</v>
      </c>
      <c r="AW1419" s="12" t="s">
        <v>36</v>
      </c>
      <c r="AX1419" s="12" t="s">
        <v>77</v>
      </c>
      <c r="AY1419" s="153" t="s">
        <v>358</v>
      </c>
    </row>
    <row r="1420" spans="2:65" s="12" customFormat="1" ht="11.25">
      <c r="B1420" s="151"/>
      <c r="D1420" s="152" t="s">
        <v>368</v>
      </c>
      <c r="E1420" s="153" t="s">
        <v>19</v>
      </c>
      <c r="F1420" s="154" t="s">
        <v>1589</v>
      </c>
      <c r="H1420" s="153" t="s">
        <v>19</v>
      </c>
      <c r="I1420" s="155"/>
      <c r="L1420" s="151"/>
      <c r="M1420" s="156"/>
      <c r="T1420" s="157"/>
      <c r="AT1420" s="153" t="s">
        <v>368</v>
      </c>
      <c r="AU1420" s="153" t="s">
        <v>90</v>
      </c>
      <c r="AV1420" s="12" t="s">
        <v>84</v>
      </c>
      <c r="AW1420" s="12" t="s">
        <v>36</v>
      </c>
      <c r="AX1420" s="12" t="s">
        <v>77</v>
      </c>
      <c r="AY1420" s="153" t="s">
        <v>358</v>
      </c>
    </row>
    <row r="1421" spans="2:65" s="13" customFormat="1" ht="11.25">
      <c r="B1421" s="158"/>
      <c r="D1421" s="152" t="s">
        <v>368</v>
      </c>
      <c r="E1421" s="159" t="s">
        <v>19</v>
      </c>
      <c r="F1421" s="160" t="s">
        <v>1602</v>
      </c>
      <c r="H1421" s="161">
        <v>5</v>
      </c>
      <c r="I1421" s="162"/>
      <c r="L1421" s="158"/>
      <c r="M1421" s="163"/>
      <c r="T1421" s="164"/>
      <c r="AT1421" s="159" t="s">
        <v>368</v>
      </c>
      <c r="AU1421" s="159" t="s">
        <v>90</v>
      </c>
      <c r="AV1421" s="13" t="s">
        <v>90</v>
      </c>
      <c r="AW1421" s="13" t="s">
        <v>36</v>
      </c>
      <c r="AX1421" s="13" t="s">
        <v>77</v>
      </c>
      <c r="AY1421" s="159" t="s">
        <v>358</v>
      </c>
    </row>
    <row r="1422" spans="2:65" s="14" customFormat="1" ht="11.25">
      <c r="B1422" s="165"/>
      <c r="D1422" s="152" t="s">
        <v>368</v>
      </c>
      <c r="E1422" s="166" t="s">
        <v>19</v>
      </c>
      <c r="F1422" s="167" t="s">
        <v>371</v>
      </c>
      <c r="H1422" s="168">
        <v>5</v>
      </c>
      <c r="I1422" s="169"/>
      <c r="L1422" s="165"/>
      <c r="M1422" s="170"/>
      <c r="T1422" s="171"/>
      <c r="AT1422" s="166" t="s">
        <v>368</v>
      </c>
      <c r="AU1422" s="166" t="s">
        <v>90</v>
      </c>
      <c r="AV1422" s="14" t="s">
        <v>364</v>
      </c>
      <c r="AW1422" s="14" t="s">
        <v>36</v>
      </c>
      <c r="AX1422" s="14" t="s">
        <v>84</v>
      </c>
      <c r="AY1422" s="166" t="s">
        <v>358</v>
      </c>
    </row>
    <row r="1423" spans="2:65" s="1" customFormat="1" ht="33" customHeight="1">
      <c r="B1423" s="33"/>
      <c r="C1423" s="134" t="s">
        <v>1603</v>
      </c>
      <c r="D1423" s="134" t="s">
        <v>360</v>
      </c>
      <c r="E1423" s="135" t="s">
        <v>1604</v>
      </c>
      <c r="F1423" s="136" t="s">
        <v>1605</v>
      </c>
      <c r="G1423" s="137" t="s">
        <v>235</v>
      </c>
      <c r="H1423" s="138">
        <v>89</v>
      </c>
      <c r="I1423" s="139"/>
      <c r="J1423" s="140">
        <f>ROUND(I1423*H1423,2)</f>
        <v>0</v>
      </c>
      <c r="K1423" s="136" t="s">
        <v>363</v>
      </c>
      <c r="L1423" s="33"/>
      <c r="M1423" s="141" t="s">
        <v>19</v>
      </c>
      <c r="N1423" s="142" t="s">
        <v>49</v>
      </c>
      <c r="P1423" s="143">
        <f>O1423*H1423</f>
        <v>0</v>
      </c>
      <c r="Q1423" s="143">
        <v>1.5012000000000001E-3</v>
      </c>
      <c r="R1423" s="143">
        <f>Q1423*H1423</f>
        <v>0.1336068</v>
      </c>
      <c r="S1423" s="143">
        <v>0</v>
      </c>
      <c r="T1423" s="144">
        <f>S1423*H1423</f>
        <v>0</v>
      </c>
      <c r="AR1423" s="145" t="s">
        <v>454</v>
      </c>
      <c r="AT1423" s="145" t="s">
        <v>360</v>
      </c>
      <c r="AU1423" s="145" t="s">
        <v>90</v>
      </c>
      <c r="AY1423" s="18" t="s">
        <v>358</v>
      </c>
      <c r="BE1423" s="146">
        <f>IF(N1423="základní",J1423,0)</f>
        <v>0</v>
      </c>
      <c r="BF1423" s="146">
        <f>IF(N1423="snížená",J1423,0)</f>
        <v>0</v>
      </c>
      <c r="BG1423" s="146">
        <f>IF(N1423="zákl. přenesená",J1423,0)</f>
        <v>0</v>
      </c>
      <c r="BH1423" s="146">
        <f>IF(N1423="sníž. přenesená",J1423,0)</f>
        <v>0</v>
      </c>
      <c r="BI1423" s="146">
        <f>IF(N1423="nulová",J1423,0)</f>
        <v>0</v>
      </c>
      <c r="BJ1423" s="18" t="s">
        <v>90</v>
      </c>
      <c r="BK1423" s="146">
        <f>ROUND(I1423*H1423,2)</f>
        <v>0</v>
      </c>
      <c r="BL1423" s="18" t="s">
        <v>454</v>
      </c>
      <c r="BM1423" s="145" t="s">
        <v>1606</v>
      </c>
    </row>
    <row r="1424" spans="2:65" s="1" customFormat="1" ht="11.25">
      <c r="B1424" s="33"/>
      <c r="D1424" s="147" t="s">
        <v>366</v>
      </c>
      <c r="F1424" s="148" t="s">
        <v>1607</v>
      </c>
      <c r="I1424" s="149"/>
      <c r="L1424" s="33"/>
      <c r="M1424" s="150"/>
      <c r="T1424" s="54"/>
      <c r="AT1424" s="18" t="s">
        <v>366</v>
      </c>
      <c r="AU1424" s="18" t="s">
        <v>90</v>
      </c>
    </row>
    <row r="1425" spans="2:65" s="12" customFormat="1" ht="11.25">
      <c r="B1425" s="151"/>
      <c r="D1425" s="152" t="s">
        <v>368</v>
      </c>
      <c r="E1425" s="153" t="s">
        <v>19</v>
      </c>
      <c r="F1425" s="154" t="s">
        <v>1160</v>
      </c>
      <c r="H1425" s="153" t="s">
        <v>19</v>
      </c>
      <c r="I1425" s="155"/>
      <c r="L1425" s="151"/>
      <c r="M1425" s="156"/>
      <c r="T1425" s="157"/>
      <c r="AT1425" s="153" t="s">
        <v>368</v>
      </c>
      <c r="AU1425" s="153" t="s">
        <v>90</v>
      </c>
      <c r="AV1425" s="12" t="s">
        <v>84</v>
      </c>
      <c r="AW1425" s="12" t="s">
        <v>36</v>
      </c>
      <c r="AX1425" s="12" t="s">
        <v>77</v>
      </c>
      <c r="AY1425" s="153" t="s">
        <v>358</v>
      </c>
    </row>
    <row r="1426" spans="2:65" s="12" customFormat="1" ht="11.25">
      <c r="B1426" s="151"/>
      <c r="D1426" s="152" t="s">
        <v>368</v>
      </c>
      <c r="E1426" s="153" t="s">
        <v>19</v>
      </c>
      <c r="F1426" s="154" t="s">
        <v>1589</v>
      </c>
      <c r="H1426" s="153" t="s">
        <v>19</v>
      </c>
      <c r="I1426" s="155"/>
      <c r="L1426" s="151"/>
      <c r="M1426" s="156"/>
      <c r="T1426" s="157"/>
      <c r="AT1426" s="153" t="s">
        <v>368</v>
      </c>
      <c r="AU1426" s="153" t="s">
        <v>90</v>
      </c>
      <c r="AV1426" s="12" t="s">
        <v>84</v>
      </c>
      <c r="AW1426" s="12" t="s">
        <v>36</v>
      </c>
      <c r="AX1426" s="12" t="s">
        <v>77</v>
      </c>
      <c r="AY1426" s="153" t="s">
        <v>358</v>
      </c>
    </row>
    <row r="1427" spans="2:65" s="13" customFormat="1" ht="11.25">
      <c r="B1427" s="158"/>
      <c r="D1427" s="152" t="s">
        <v>368</v>
      </c>
      <c r="E1427" s="159" t="s">
        <v>19</v>
      </c>
      <c r="F1427" s="160" t="s">
        <v>1608</v>
      </c>
      <c r="H1427" s="161">
        <v>89</v>
      </c>
      <c r="I1427" s="162"/>
      <c r="L1427" s="158"/>
      <c r="M1427" s="163"/>
      <c r="T1427" s="164"/>
      <c r="AT1427" s="159" t="s">
        <v>368</v>
      </c>
      <c r="AU1427" s="159" t="s">
        <v>90</v>
      </c>
      <c r="AV1427" s="13" t="s">
        <v>90</v>
      </c>
      <c r="AW1427" s="13" t="s">
        <v>36</v>
      </c>
      <c r="AX1427" s="13" t="s">
        <v>77</v>
      </c>
      <c r="AY1427" s="159" t="s">
        <v>358</v>
      </c>
    </row>
    <row r="1428" spans="2:65" s="14" customFormat="1" ht="11.25">
      <c r="B1428" s="165"/>
      <c r="D1428" s="152" t="s">
        <v>368</v>
      </c>
      <c r="E1428" s="166" t="s">
        <v>19</v>
      </c>
      <c r="F1428" s="167" t="s">
        <v>371</v>
      </c>
      <c r="H1428" s="168">
        <v>89</v>
      </c>
      <c r="I1428" s="169"/>
      <c r="L1428" s="165"/>
      <c r="M1428" s="170"/>
      <c r="T1428" s="171"/>
      <c r="AT1428" s="166" t="s">
        <v>368</v>
      </c>
      <c r="AU1428" s="166" t="s">
        <v>90</v>
      </c>
      <c r="AV1428" s="14" t="s">
        <v>364</v>
      </c>
      <c r="AW1428" s="14" t="s">
        <v>36</v>
      </c>
      <c r="AX1428" s="14" t="s">
        <v>84</v>
      </c>
      <c r="AY1428" s="166" t="s">
        <v>358</v>
      </c>
    </row>
    <row r="1429" spans="2:65" s="1" customFormat="1" ht="33" customHeight="1">
      <c r="B1429" s="33"/>
      <c r="C1429" s="134" t="s">
        <v>1609</v>
      </c>
      <c r="D1429" s="134" t="s">
        <v>360</v>
      </c>
      <c r="E1429" s="135" t="s">
        <v>1610</v>
      </c>
      <c r="F1429" s="136" t="s">
        <v>1611</v>
      </c>
      <c r="G1429" s="137" t="s">
        <v>195</v>
      </c>
      <c r="H1429" s="138">
        <v>300.64</v>
      </c>
      <c r="I1429" s="139"/>
      <c r="J1429" s="140">
        <f>ROUND(I1429*H1429,2)</f>
        <v>0</v>
      </c>
      <c r="K1429" s="136" t="s">
        <v>363</v>
      </c>
      <c r="L1429" s="33"/>
      <c r="M1429" s="141" t="s">
        <v>19</v>
      </c>
      <c r="N1429" s="142" t="s">
        <v>49</v>
      </c>
      <c r="P1429" s="143">
        <f>O1429*H1429</f>
        <v>0</v>
      </c>
      <c r="Q1429" s="143">
        <v>0</v>
      </c>
      <c r="R1429" s="143">
        <f>Q1429*H1429</f>
        <v>0</v>
      </c>
      <c r="S1429" s="143">
        <v>0</v>
      </c>
      <c r="T1429" s="144">
        <f>S1429*H1429</f>
        <v>0</v>
      </c>
      <c r="AR1429" s="145" t="s">
        <v>454</v>
      </c>
      <c r="AT1429" s="145" t="s">
        <v>360</v>
      </c>
      <c r="AU1429" s="145" t="s">
        <v>90</v>
      </c>
      <c r="AY1429" s="18" t="s">
        <v>358</v>
      </c>
      <c r="BE1429" s="146">
        <f>IF(N1429="základní",J1429,0)</f>
        <v>0</v>
      </c>
      <c r="BF1429" s="146">
        <f>IF(N1429="snížená",J1429,0)</f>
        <v>0</v>
      </c>
      <c r="BG1429" s="146">
        <f>IF(N1429="zákl. přenesená",J1429,0)</f>
        <v>0</v>
      </c>
      <c r="BH1429" s="146">
        <f>IF(N1429="sníž. přenesená",J1429,0)</f>
        <v>0</v>
      </c>
      <c r="BI1429" s="146">
        <f>IF(N1429="nulová",J1429,0)</f>
        <v>0</v>
      </c>
      <c r="BJ1429" s="18" t="s">
        <v>90</v>
      </c>
      <c r="BK1429" s="146">
        <f>ROUND(I1429*H1429,2)</f>
        <v>0</v>
      </c>
      <c r="BL1429" s="18" t="s">
        <v>454</v>
      </c>
      <c r="BM1429" s="145" t="s">
        <v>1612</v>
      </c>
    </row>
    <row r="1430" spans="2:65" s="1" customFormat="1" ht="11.25">
      <c r="B1430" s="33"/>
      <c r="D1430" s="147" t="s">
        <v>366</v>
      </c>
      <c r="F1430" s="148" t="s">
        <v>1613</v>
      </c>
      <c r="I1430" s="149"/>
      <c r="L1430" s="33"/>
      <c r="M1430" s="150"/>
      <c r="T1430" s="54"/>
      <c r="AT1430" s="18" t="s">
        <v>366</v>
      </c>
      <c r="AU1430" s="18" t="s">
        <v>90</v>
      </c>
    </row>
    <row r="1431" spans="2:65" s="12" customFormat="1" ht="11.25">
      <c r="B1431" s="151"/>
      <c r="D1431" s="152" t="s">
        <v>368</v>
      </c>
      <c r="E1431" s="153" t="s">
        <v>19</v>
      </c>
      <c r="F1431" s="154" t="s">
        <v>297</v>
      </c>
      <c r="H1431" s="153" t="s">
        <v>19</v>
      </c>
      <c r="I1431" s="155"/>
      <c r="L1431" s="151"/>
      <c r="M1431" s="156"/>
      <c r="T1431" s="157"/>
      <c r="AT1431" s="153" t="s">
        <v>368</v>
      </c>
      <c r="AU1431" s="153" t="s">
        <v>90</v>
      </c>
      <c r="AV1431" s="12" t="s">
        <v>84</v>
      </c>
      <c r="AW1431" s="12" t="s">
        <v>36</v>
      </c>
      <c r="AX1431" s="12" t="s">
        <v>77</v>
      </c>
      <c r="AY1431" s="153" t="s">
        <v>358</v>
      </c>
    </row>
    <row r="1432" spans="2:65" s="13" customFormat="1" ht="11.25">
      <c r="B1432" s="158"/>
      <c r="D1432" s="152" t="s">
        <v>368</v>
      </c>
      <c r="E1432" s="159" t="s">
        <v>19</v>
      </c>
      <c r="F1432" s="160" t="s">
        <v>1547</v>
      </c>
      <c r="H1432" s="161">
        <v>291.74</v>
      </c>
      <c r="I1432" s="162"/>
      <c r="L1432" s="158"/>
      <c r="M1432" s="163"/>
      <c r="T1432" s="164"/>
      <c r="AT1432" s="159" t="s">
        <v>368</v>
      </c>
      <c r="AU1432" s="159" t="s">
        <v>90</v>
      </c>
      <c r="AV1432" s="13" t="s">
        <v>90</v>
      </c>
      <c r="AW1432" s="13" t="s">
        <v>36</v>
      </c>
      <c r="AX1432" s="13" t="s">
        <v>77</v>
      </c>
      <c r="AY1432" s="159" t="s">
        <v>358</v>
      </c>
    </row>
    <row r="1433" spans="2:65" s="13" customFormat="1" ht="11.25">
      <c r="B1433" s="158"/>
      <c r="D1433" s="152" t="s">
        <v>368</v>
      </c>
      <c r="E1433" s="159" t="s">
        <v>19</v>
      </c>
      <c r="F1433" s="160" t="s">
        <v>299</v>
      </c>
      <c r="H1433" s="161">
        <v>8.9</v>
      </c>
      <c r="I1433" s="162"/>
      <c r="L1433" s="158"/>
      <c r="M1433" s="163"/>
      <c r="T1433" s="164"/>
      <c r="AT1433" s="159" t="s">
        <v>368</v>
      </c>
      <c r="AU1433" s="159" t="s">
        <v>90</v>
      </c>
      <c r="AV1433" s="13" t="s">
        <v>90</v>
      </c>
      <c r="AW1433" s="13" t="s">
        <v>36</v>
      </c>
      <c r="AX1433" s="13" t="s">
        <v>77</v>
      </c>
      <c r="AY1433" s="159" t="s">
        <v>358</v>
      </c>
    </row>
    <row r="1434" spans="2:65" s="14" customFormat="1" ht="11.25">
      <c r="B1434" s="165"/>
      <c r="D1434" s="152" t="s">
        <v>368</v>
      </c>
      <c r="E1434" s="166" t="s">
        <v>19</v>
      </c>
      <c r="F1434" s="167" t="s">
        <v>371</v>
      </c>
      <c r="H1434" s="168">
        <v>300.64</v>
      </c>
      <c r="I1434" s="169"/>
      <c r="L1434" s="165"/>
      <c r="M1434" s="170"/>
      <c r="T1434" s="171"/>
      <c r="AT1434" s="166" t="s">
        <v>368</v>
      </c>
      <c r="AU1434" s="166" t="s">
        <v>90</v>
      </c>
      <c r="AV1434" s="14" t="s">
        <v>364</v>
      </c>
      <c r="AW1434" s="14" t="s">
        <v>36</v>
      </c>
      <c r="AX1434" s="14" t="s">
        <v>84</v>
      </c>
      <c r="AY1434" s="166" t="s">
        <v>358</v>
      </c>
    </row>
    <row r="1435" spans="2:65" s="1" customFormat="1" ht="24.2" customHeight="1">
      <c r="B1435" s="33"/>
      <c r="C1435" s="179" t="s">
        <v>1614</v>
      </c>
      <c r="D1435" s="179" t="s">
        <v>440</v>
      </c>
      <c r="E1435" s="180" t="s">
        <v>1615</v>
      </c>
      <c r="F1435" s="181" t="s">
        <v>1616</v>
      </c>
      <c r="G1435" s="182" t="s">
        <v>195</v>
      </c>
      <c r="H1435" s="183">
        <v>360.76799999999997</v>
      </c>
      <c r="I1435" s="184"/>
      <c r="J1435" s="185">
        <f>ROUND(I1435*H1435,2)</f>
        <v>0</v>
      </c>
      <c r="K1435" s="181" t="s">
        <v>363</v>
      </c>
      <c r="L1435" s="186"/>
      <c r="M1435" s="187" t="s">
        <v>19</v>
      </c>
      <c r="N1435" s="188" t="s">
        <v>49</v>
      </c>
      <c r="P1435" s="143">
        <f>O1435*H1435</f>
        <v>0</v>
      </c>
      <c r="Q1435" s="143">
        <v>2.9999999999999997E-4</v>
      </c>
      <c r="R1435" s="143">
        <f>Q1435*H1435</f>
        <v>0.10823039999999998</v>
      </c>
      <c r="S1435" s="143">
        <v>0</v>
      </c>
      <c r="T1435" s="144">
        <f>S1435*H1435</f>
        <v>0</v>
      </c>
      <c r="AR1435" s="145" t="s">
        <v>558</v>
      </c>
      <c r="AT1435" s="145" t="s">
        <v>440</v>
      </c>
      <c r="AU1435" s="145" t="s">
        <v>90</v>
      </c>
      <c r="AY1435" s="18" t="s">
        <v>358</v>
      </c>
      <c r="BE1435" s="146">
        <f>IF(N1435="základní",J1435,0)</f>
        <v>0</v>
      </c>
      <c r="BF1435" s="146">
        <f>IF(N1435="snížená",J1435,0)</f>
        <v>0</v>
      </c>
      <c r="BG1435" s="146">
        <f>IF(N1435="zákl. přenesená",J1435,0)</f>
        <v>0</v>
      </c>
      <c r="BH1435" s="146">
        <f>IF(N1435="sníž. přenesená",J1435,0)</f>
        <v>0</v>
      </c>
      <c r="BI1435" s="146">
        <f>IF(N1435="nulová",J1435,0)</f>
        <v>0</v>
      </c>
      <c r="BJ1435" s="18" t="s">
        <v>90</v>
      </c>
      <c r="BK1435" s="146">
        <f>ROUND(I1435*H1435,2)</f>
        <v>0</v>
      </c>
      <c r="BL1435" s="18" t="s">
        <v>454</v>
      </c>
      <c r="BM1435" s="145" t="s">
        <v>1617</v>
      </c>
    </row>
    <row r="1436" spans="2:65" s="12" customFormat="1" ht="11.25">
      <c r="B1436" s="151"/>
      <c r="D1436" s="152" t="s">
        <v>368</v>
      </c>
      <c r="E1436" s="153" t="s">
        <v>19</v>
      </c>
      <c r="F1436" s="154" t="s">
        <v>297</v>
      </c>
      <c r="H1436" s="153" t="s">
        <v>19</v>
      </c>
      <c r="I1436" s="155"/>
      <c r="L1436" s="151"/>
      <c r="M1436" s="156"/>
      <c r="T1436" s="157"/>
      <c r="AT1436" s="153" t="s">
        <v>368</v>
      </c>
      <c r="AU1436" s="153" t="s">
        <v>90</v>
      </c>
      <c r="AV1436" s="12" t="s">
        <v>84</v>
      </c>
      <c r="AW1436" s="12" t="s">
        <v>36</v>
      </c>
      <c r="AX1436" s="12" t="s">
        <v>77</v>
      </c>
      <c r="AY1436" s="153" t="s">
        <v>358</v>
      </c>
    </row>
    <row r="1437" spans="2:65" s="13" customFormat="1" ht="11.25">
      <c r="B1437" s="158"/>
      <c r="D1437" s="152" t="s">
        <v>368</v>
      </c>
      <c r="E1437" s="159" t="s">
        <v>19</v>
      </c>
      <c r="F1437" s="160" t="s">
        <v>1547</v>
      </c>
      <c r="H1437" s="161">
        <v>291.74</v>
      </c>
      <c r="I1437" s="162"/>
      <c r="L1437" s="158"/>
      <c r="M1437" s="163"/>
      <c r="T1437" s="164"/>
      <c r="AT1437" s="159" t="s">
        <v>368</v>
      </c>
      <c r="AU1437" s="159" t="s">
        <v>90</v>
      </c>
      <c r="AV1437" s="13" t="s">
        <v>90</v>
      </c>
      <c r="AW1437" s="13" t="s">
        <v>36</v>
      </c>
      <c r="AX1437" s="13" t="s">
        <v>77</v>
      </c>
      <c r="AY1437" s="159" t="s">
        <v>358</v>
      </c>
    </row>
    <row r="1438" spans="2:65" s="13" customFormat="1" ht="11.25">
      <c r="B1438" s="158"/>
      <c r="D1438" s="152" t="s">
        <v>368</v>
      </c>
      <c r="E1438" s="159" t="s">
        <v>19</v>
      </c>
      <c r="F1438" s="160" t="s">
        <v>299</v>
      </c>
      <c r="H1438" s="161">
        <v>8.9</v>
      </c>
      <c r="I1438" s="162"/>
      <c r="L1438" s="158"/>
      <c r="M1438" s="163"/>
      <c r="T1438" s="164"/>
      <c r="AT1438" s="159" t="s">
        <v>368</v>
      </c>
      <c r="AU1438" s="159" t="s">
        <v>90</v>
      </c>
      <c r="AV1438" s="13" t="s">
        <v>90</v>
      </c>
      <c r="AW1438" s="13" t="s">
        <v>36</v>
      </c>
      <c r="AX1438" s="13" t="s">
        <v>77</v>
      </c>
      <c r="AY1438" s="159" t="s">
        <v>358</v>
      </c>
    </row>
    <row r="1439" spans="2:65" s="14" customFormat="1" ht="11.25">
      <c r="B1439" s="165"/>
      <c r="D1439" s="152" t="s">
        <v>368</v>
      </c>
      <c r="E1439" s="166" t="s">
        <v>19</v>
      </c>
      <c r="F1439" s="167" t="s">
        <v>371</v>
      </c>
      <c r="H1439" s="168">
        <v>300.64</v>
      </c>
      <c r="I1439" s="169"/>
      <c r="L1439" s="165"/>
      <c r="M1439" s="170"/>
      <c r="T1439" s="171"/>
      <c r="AT1439" s="166" t="s">
        <v>368</v>
      </c>
      <c r="AU1439" s="166" t="s">
        <v>90</v>
      </c>
      <c r="AV1439" s="14" t="s">
        <v>364</v>
      </c>
      <c r="AW1439" s="14" t="s">
        <v>36</v>
      </c>
      <c r="AX1439" s="14" t="s">
        <v>84</v>
      </c>
      <c r="AY1439" s="166" t="s">
        <v>358</v>
      </c>
    </row>
    <row r="1440" spans="2:65" s="13" customFormat="1" ht="11.25">
      <c r="B1440" s="158"/>
      <c r="D1440" s="152" t="s">
        <v>368</v>
      </c>
      <c r="F1440" s="160" t="s">
        <v>1618</v>
      </c>
      <c r="H1440" s="161">
        <v>360.76799999999997</v>
      </c>
      <c r="I1440" s="162"/>
      <c r="L1440" s="158"/>
      <c r="M1440" s="163"/>
      <c r="T1440" s="164"/>
      <c r="AT1440" s="159" t="s">
        <v>368</v>
      </c>
      <c r="AU1440" s="159" t="s">
        <v>90</v>
      </c>
      <c r="AV1440" s="13" t="s">
        <v>90</v>
      </c>
      <c r="AW1440" s="13" t="s">
        <v>4</v>
      </c>
      <c r="AX1440" s="13" t="s">
        <v>84</v>
      </c>
      <c r="AY1440" s="159" t="s">
        <v>358</v>
      </c>
    </row>
    <row r="1441" spans="2:65" s="1" customFormat="1" ht="33" customHeight="1">
      <c r="B1441" s="33"/>
      <c r="C1441" s="134" t="s">
        <v>1619</v>
      </c>
      <c r="D1441" s="134" t="s">
        <v>360</v>
      </c>
      <c r="E1441" s="135" t="s">
        <v>1620</v>
      </c>
      <c r="F1441" s="136" t="s">
        <v>1621</v>
      </c>
      <c r="G1441" s="137" t="s">
        <v>195</v>
      </c>
      <c r="H1441" s="138">
        <v>273.60000000000002</v>
      </c>
      <c r="I1441" s="139"/>
      <c r="J1441" s="140">
        <f>ROUND(I1441*H1441,2)</f>
        <v>0</v>
      </c>
      <c r="K1441" s="136" t="s">
        <v>363</v>
      </c>
      <c r="L1441" s="33"/>
      <c r="M1441" s="141" t="s">
        <v>19</v>
      </c>
      <c r="N1441" s="142" t="s">
        <v>49</v>
      </c>
      <c r="P1441" s="143">
        <f>O1441*H1441</f>
        <v>0</v>
      </c>
      <c r="Q1441" s="143">
        <v>0</v>
      </c>
      <c r="R1441" s="143">
        <f>Q1441*H1441</f>
        <v>0</v>
      </c>
      <c r="S1441" s="143">
        <v>0</v>
      </c>
      <c r="T1441" s="144">
        <f>S1441*H1441</f>
        <v>0</v>
      </c>
      <c r="AR1441" s="145" t="s">
        <v>454</v>
      </c>
      <c r="AT1441" s="145" t="s">
        <v>360</v>
      </c>
      <c r="AU1441" s="145" t="s">
        <v>90</v>
      </c>
      <c r="AY1441" s="18" t="s">
        <v>358</v>
      </c>
      <c r="BE1441" s="146">
        <f>IF(N1441="základní",J1441,0)</f>
        <v>0</v>
      </c>
      <c r="BF1441" s="146">
        <f>IF(N1441="snížená",J1441,0)</f>
        <v>0</v>
      </c>
      <c r="BG1441" s="146">
        <f>IF(N1441="zákl. přenesená",J1441,0)</f>
        <v>0</v>
      </c>
      <c r="BH1441" s="146">
        <f>IF(N1441="sníž. přenesená",J1441,0)</f>
        <v>0</v>
      </c>
      <c r="BI1441" s="146">
        <f>IF(N1441="nulová",J1441,0)</f>
        <v>0</v>
      </c>
      <c r="BJ1441" s="18" t="s">
        <v>90</v>
      </c>
      <c r="BK1441" s="146">
        <f>ROUND(I1441*H1441,2)</f>
        <v>0</v>
      </c>
      <c r="BL1441" s="18" t="s">
        <v>454</v>
      </c>
      <c r="BM1441" s="145" t="s">
        <v>1622</v>
      </c>
    </row>
    <row r="1442" spans="2:65" s="1" customFormat="1" ht="11.25">
      <c r="B1442" s="33"/>
      <c r="D1442" s="147" t="s">
        <v>366</v>
      </c>
      <c r="F1442" s="148" t="s">
        <v>1623</v>
      </c>
      <c r="I1442" s="149"/>
      <c r="L1442" s="33"/>
      <c r="M1442" s="150"/>
      <c r="T1442" s="54"/>
      <c r="AT1442" s="18" t="s">
        <v>366</v>
      </c>
      <c r="AU1442" s="18" t="s">
        <v>90</v>
      </c>
    </row>
    <row r="1443" spans="2:65" s="13" customFormat="1" ht="11.25">
      <c r="B1443" s="158"/>
      <c r="D1443" s="152" t="s">
        <v>368</v>
      </c>
      <c r="E1443" s="159" t="s">
        <v>19</v>
      </c>
      <c r="F1443" s="160" t="s">
        <v>296</v>
      </c>
      <c r="H1443" s="161">
        <v>273.60000000000002</v>
      </c>
      <c r="I1443" s="162"/>
      <c r="L1443" s="158"/>
      <c r="M1443" s="163"/>
      <c r="T1443" s="164"/>
      <c r="AT1443" s="159" t="s">
        <v>368</v>
      </c>
      <c r="AU1443" s="159" t="s">
        <v>90</v>
      </c>
      <c r="AV1443" s="13" t="s">
        <v>90</v>
      </c>
      <c r="AW1443" s="13" t="s">
        <v>36</v>
      </c>
      <c r="AX1443" s="13" t="s">
        <v>77</v>
      </c>
      <c r="AY1443" s="159" t="s">
        <v>358</v>
      </c>
    </row>
    <row r="1444" spans="2:65" s="14" customFormat="1" ht="11.25">
      <c r="B1444" s="165"/>
      <c r="D1444" s="152" t="s">
        <v>368</v>
      </c>
      <c r="E1444" s="166" t="s">
        <v>19</v>
      </c>
      <c r="F1444" s="167" t="s">
        <v>371</v>
      </c>
      <c r="H1444" s="168">
        <v>273.60000000000002</v>
      </c>
      <c r="I1444" s="169"/>
      <c r="L1444" s="165"/>
      <c r="M1444" s="170"/>
      <c r="T1444" s="171"/>
      <c r="AT1444" s="166" t="s">
        <v>368</v>
      </c>
      <c r="AU1444" s="166" t="s">
        <v>90</v>
      </c>
      <c r="AV1444" s="14" t="s">
        <v>364</v>
      </c>
      <c r="AW1444" s="14" t="s">
        <v>36</v>
      </c>
      <c r="AX1444" s="14" t="s">
        <v>84</v>
      </c>
      <c r="AY1444" s="166" t="s">
        <v>358</v>
      </c>
    </row>
    <row r="1445" spans="2:65" s="1" customFormat="1" ht="24.2" customHeight="1">
      <c r="B1445" s="33"/>
      <c r="C1445" s="179" t="s">
        <v>1624</v>
      </c>
      <c r="D1445" s="179" t="s">
        <v>440</v>
      </c>
      <c r="E1445" s="180" t="s">
        <v>1625</v>
      </c>
      <c r="F1445" s="181" t="s">
        <v>1626</v>
      </c>
      <c r="G1445" s="182" t="s">
        <v>195</v>
      </c>
      <c r="H1445" s="183">
        <v>328.32</v>
      </c>
      <c r="I1445" s="184"/>
      <c r="J1445" s="185">
        <f>ROUND(I1445*H1445,2)</f>
        <v>0</v>
      </c>
      <c r="K1445" s="181" t="s">
        <v>363</v>
      </c>
      <c r="L1445" s="186"/>
      <c r="M1445" s="187" t="s">
        <v>19</v>
      </c>
      <c r="N1445" s="188" t="s">
        <v>49</v>
      </c>
      <c r="P1445" s="143">
        <f>O1445*H1445</f>
        <v>0</v>
      </c>
      <c r="Q1445" s="143">
        <v>5.0000000000000001E-4</v>
      </c>
      <c r="R1445" s="143">
        <f>Q1445*H1445</f>
        <v>0.16416</v>
      </c>
      <c r="S1445" s="143">
        <v>0</v>
      </c>
      <c r="T1445" s="144">
        <f>S1445*H1445</f>
        <v>0</v>
      </c>
      <c r="AR1445" s="145" t="s">
        <v>558</v>
      </c>
      <c r="AT1445" s="145" t="s">
        <v>440</v>
      </c>
      <c r="AU1445" s="145" t="s">
        <v>90</v>
      </c>
      <c r="AY1445" s="18" t="s">
        <v>358</v>
      </c>
      <c r="BE1445" s="146">
        <f>IF(N1445="základní",J1445,0)</f>
        <v>0</v>
      </c>
      <c r="BF1445" s="146">
        <f>IF(N1445="snížená",J1445,0)</f>
        <v>0</v>
      </c>
      <c r="BG1445" s="146">
        <f>IF(N1445="zákl. přenesená",J1445,0)</f>
        <v>0</v>
      </c>
      <c r="BH1445" s="146">
        <f>IF(N1445="sníž. přenesená",J1445,0)</f>
        <v>0</v>
      </c>
      <c r="BI1445" s="146">
        <f>IF(N1445="nulová",J1445,0)</f>
        <v>0</v>
      </c>
      <c r="BJ1445" s="18" t="s">
        <v>90</v>
      </c>
      <c r="BK1445" s="146">
        <f>ROUND(I1445*H1445,2)</f>
        <v>0</v>
      </c>
      <c r="BL1445" s="18" t="s">
        <v>454</v>
      </c>
      <c r="BM1445" s="145" t="s">
        <v>1627</v>
      </c>
    </row>
    <row r="1446" spans="2:65" s="13" customFormat="1" ht="11.25">
      <c r="B1446" s="158"/>
      <c r="D1446" s="152" t="s">
        <v>368</v>
      </c>
      <c r="E1446" s="159" t="s">
        <v>19</v>
      </c>
      <c r="F1446" s="160" t="s">
        <v>296</v>
      </c>
      <c r="H1446" s="161">
        <v>273.60000000000002</v>
      </c>
      <c r="I1446" s="162"/>
      <c r="L1446" s="158"/>
      <c r="M1446" s="163"/>
      <c r="T1446" s="164"/>
      <c r="AT1446" s="159" t="s">
        <v>368</v>
      </c>
      <c r="AU1446" s="159" t="s">
        <v>90</v>
      </c>
      <c r="AV1446" s="13" t="s">
        <v>90</v>
      </c>
      <c r="AW1446" s="13" t="s">
        <v>36</v>
      </c>
      <c r="AX1446" s="13" t="s">
        <v>77</v>
      </c>
      <c r="AY1446" s="159" t="s">
        <v>358</v>
      </c>
    </row>
    <row r="1447" spans="2:65" s="14" customFormat="1" ht="11.25">
      <c r="B1447" s="165"/>
      <c r="D1447" s="152" t="s">
        <v>368</v>
      </c>
      <c r="E1447" s="166" t="s">
        <v>19</v>
      </c>
      <c r="F1447" s="167" t="s">
        <v>371</v>
      </c>
      <c r="H1447" s="168">
        <v>273.60000000000002</v>
      </c>
      <c r="I1447" s="169"/>
      <c r="L1447" s="165"/>
      <c r="M1447" s="170"/>
      <c r="T1447" s="171"/>
      <c r="AT1447" s="166" t="s">
        <v>368</v>
      </c>
      <c r="AU1447" s="166" t="s">
        <v>90</v>
      </c>
      <c r="AV1447" s="14" t="s">
        <v>364</v>
      </c>
      <c r="AW1447" s="14" t="s">
        <v>36</v>
      </c>
      <c r="AX1447" s="14" t="s">
        <v>84</v>
      </c>
      <c r="AY1447" s="166" t="s">
        <v>358</v>
      </c>
    </row>
    <row r="1448" spans="2:65" s="13" customFormat="1" ht="11.25">
      <c r="B1448" s="158"/>
      <c r="D1448" s="152" t="s">
        <v>368</v>
      </c>
      <c r="F1448" s="160" t="s">
        <v>1628</v>
      </c>
      <c r="H1448" s="161">
        <v>328.32</v>
      </c>
      <c r="I1448" s="162"/>
      <c r="L1448" s="158"/>
      <c r="M1448" s="163"/>
      <c r="T1448" s="164"/>
      <c r="AT1448" s="159" t="s">
        <v>368</v>
      </c>
      <c r="AU1448" s="159" t="s">
        <v>90</v>
      </c>
      <c r="AV1448" s="13" t="s">
        <v>90</v>
      </c>
      <c r="AW1448" s="13" t="s">
        <v>4</v>
      </c>
      <c r="AX1448" s="13" t="s">
        <v>84</v>
      </c>
      <c r="AY1448" s="159" t="s">
        <v>358</v>
      </c>
    </row>
    <row r="1449" spans="2:65" s="1" customFormat="1" ht="37.9" customHeight="1">
      <c r="B1449" s="33"/>
      <c r="C1449" s="134" t="s">
        <v>1629</v>
      </c>
      <c r="D1449" s="134" t="s">
        <v>360</v>
      </c>
      <c r="E1449" s="135" t="s">
        <v>1630</v>
      </c>
      <c r="F1449" s="136" t="s">
        <v>1631</v>
      </c>
      <c r="G1449" s="137" t="s">
        <v>195</v>
      </c>
      <c r="H1449" s="138">
        <v>273.60000000000002</v>
      </c>
      <c r="I1449" s="139"/>
      <c r="J1449" s="140">
        <f>ROUND(I1449*H1449,2)</f>
        <v>0</v>
      </c>
      <c r="K1449" s="136" t="s">
        <v>363</v>
      </c>
      <c r="L1449" s="33"/>
      <c r="M1449" s="141" t="s">
        <v>19</v>
      </c>
      <c r="N1449" s="142" t="s">
        <v>49</v>
      </c>
      <c r="P1449" s="143">
        <f>O1449*H1449</f>
        <v>0</v>
      </c>
      <c r="Q1449" s="143">
        <v>0</v>
      </c>
      <c r="R1449" s="143">
        <f>Q1449*H1449</f>
        <v>0</v>
      </c>
      <c r="S1449" s="143">
        <v>0</v>
      </c>
      <c r="T1449" s="144">
        <f>S1449*H1449</f>
        <v>0</v>
      </c>
      <c r="AR1449" s="145" t="s">
        <v>454</v>
      </c>
      <c r="AT1449" s="145" t="s">
        <v>360</v>
      </c>
      <c r="AU1449" s="145" t="s">
        <v>90</v>
      </c>
      <c r="AY1449" s="18" t="s">
        <v>358</v>
      </c>
      <c r="BE1449" s="146">
        <f>IF(N1449="základní",J1449,0)</f>
        <v>0</v>
      </c>
      <c r="BF1449" s="146">
        <f>IF(N1449="snížená",J1449,0)</f>
        <v>0</v>
      </c>
      <c r="BG1449" s="146">
        <f>IF(N1449="zákl. přenesená",J1449,0)</f>
        <v>0</v>
      </c>
      <c r="BH1449" s="146">
        <f>IF(N1449="sníž. přenesená",J1449,0)</f>
        <v>0</v>
      </c>
      <c r="BI1449" s="146">
        <f>IF(N1449="nulová",J1449,0)</f>
        <v>0</v>
      </c>
      <c r="BJ1449" s="18" t="s">
        <v>90</v>
      </c>
      <c r="BK1449" s="146">
        <f>ROUND(I1449*H1449,2)</f>
        <v>0</v>
      </c>
      <c r="BL1449" s="18" t="s">
        <v>454</v>
      </c>
      <c r="BM1449" s="145" t="s">
        <v>1632</v>
      </c>
    </row>
    <row r="1450" spans="2:65" s="1" customFormat="1" ht="11.25">
      <c r="B1450" s="33"/>
      <c r="D1450" s="147" t="s">
        <v>366</v>
      </c>
      <c r="F1450" s="148" t="s">
        <v>1633</v>
      </c>
      <c r="I1450" s="149"/>
      <c r="L1450" s="33"/>
      <c r="M1450" s="150"/>
      <c r="T1450" s="54"/>
      <c r="AT1450" s="18" t="s">
        <v>366</v>
      </c>
      <c r="AU1450" s="18" t="s">
        <v>90</v>
      </c>
    </row>
    <row r="1451" spans="2:65" s="13" customFormat="1" ht="11.25">
      <c r="B1451" s="158"/>
      <c r="D1451" s="152" t="s">
        <v>368</v>
      </c>
      <c r="E1451" s="159" t="s">
        <v>19</v>
      </c>
      <c r="F1451" s="160" t="s">
        <v>296</v>
      </c>
      <c r="H1451" s="161">
        <v>273.60000000000002</v>
      </c>
      <c r="I1451" s="162"/>
      <c r="L1451" s="158"/>
      <c r="M1451" s="163"/>
      <c r="T1451" s="164"/>
      <c r="AT1451" s="159" t="s">
        <v>368</v>
      </c>
      <c r="AU1451" s="159" t="s">
        <v>90</v>
      </c>
      <c r="AV1451" s="13" t="s">
        <v>90</v>
      </c>
      <c r="AW1451" s="13" t="s">
        <v>36</v>
      </c>
      <c r="AX1451" s="13" t="s">
        <v>77</v>
      </c>
      <c r="AY1451" s="159" t="s">
        <v>358</v>
      </c>
    </row>
    <row r="1452" spans="2:65" s="14" customFormat="1" ht="11.25">
      <c r="B1452" s="165"/>
      <c r="D1452" s="152" t="s">
        <v>368</v>
      </c>
      <c r="E1452" s="166" t="s">
        <v>19</v>
      </c>
      <c r="F1452" s="167" t="s">
        <v>371</v>
      </c>
      <c r="H1452" s="168">
        <v>273.60000000000002</v>
      </c>
      <c r="I1452" s="169"/>
      <c r="L1452" s="165"/>
      <c r="M1452" s="170"/>
      <c r="T1452" s="171"/>
      <c r="AT1452" s="166" t="s">
        <v>368</v>
      </c>
      <c r="AU1452" s="166" t="s">
        <v>90</v>
      </c>
      <c r="AV1452" s="14" t="s">
        <v>364</v>
      </c>
      <c r="AW1452" s="14" t="s">
        <v>36</v>
      </c>
      <c r="AX1452" s="14" t="s">
        <v>84</v>
      </c>
      <c r="AY1452" s="166" t="s">
        <v>358</v>
      </c>
    </row>
    <row r="1453" spans="2:65" s="1" customFormat="1" ht="44.25" customHeight="1">
      <c r="B1453" s="33"/>
      <c r="C1453" s="134" t="s">
        <v>1634</v>
      </c>
      <c r="D1453" s="134" t="s">
        <v>360</v>
      </c>
      <c r="E1453" s="135" t="s">
        <v>1635</v>
      </c>
      <c r="F1453" s="136" t="s">
        <v>1636</v>
      </c>
      <c r="G1453" s="137" t="s">
        <v>195</v>
      </c>
      <c r="H1453" s="138">
        <v>273.60000000000002</v>
      </c>
      <c r="I1453" s="139"/>
      <c r="J1453" s="140">
        <f>ROUND(I1453*H1453,2)</f>
        <v>0</v>
      </c>
      <c r="K1453" s="136" t="s">
        <v>363</v>
      </c>
      <c r="L1453" s="33"/>
      <c r="M1453" s="141" t="s">
        <v>19</v>
      </c>
      <c r="N1453" s="142" t="s">
        <v>49</v>
      </c>
      <c r="P1453" s="143">
        <f>O1453*H1453</f>
        <v>0</v>
      </c>
      <c r="Q1453" s="143">
        <v>0</v>
      </c>
      <c r="R1453" s="143">
        <f>Q1453*H1453</f>
        <v>0</v>
      </c>
      <c r="S1453" s="143">
        <v>0</v>
      </c>
      <c r="T1453" s="144">
        <f>S1453*H1453</f>
        <v>0</v>
      </c>
      <c r="AR1453" s="145" t="s">
        <v>454</v>
      </c>
      <c r="AT1453" s="145" t="s">
        <v>360</v>
      </c>
      <c r="AU1453" s="145" t="s">
        <v>90</v>
      </c>
      <c r="AY1453" s="18" t="s">
        <v>358</v>
      </c>
      <c r="BE1453" s="146">
        <f>IF(N1453="základní",J1453,0)</f>
        <v>0</v>
      </c>
      <c r="BF1453" s="146">
        <f>IF(N1453="snížená",J1453,0)</f>
        <v>0</v>
      </c>
      <c r="BG1453" s="146">
        <f>IF(N1453="zákl. přenesená",J1453,0)</f>
        <v>0</v>
      </c>
      <c r="BH1453" s="146">
        <f>IF(N1453="sníž. přenesená",J1453,0)</f>
        <v>0</v>
      </c>
      <c r="BI1453" s="146">
        <f>IF(N1453="nulová",J1453,0)</f>
        <v>0</v>
      </c>
      <c r="BJ1453" s="18" t="s">
        <v>90</v>
      </c>
      <c r="BK1453" s="146">
        <f>ROUND(I1453*H1453,2)</f>
        <v>0</v>
      </c>
      <c r="BL1453" s="18" t="s">
        <v>454</v>
      </c>
      <c r="BM1453" s="145" t="s">
        <v>1637</v>
      </c>
    </row>
    <row r="1454" spans="2:65" s="1" customFormat="1" ht="11.25">
      <c r="B1454" s="33"/>
      <c r="D1454" s="147" t="s">
        <v>366</v>
      </c>
      <c r="F1454" s="148" t="s">
        <v>1638</v>
      </c>
      <c r="I1454" s="149"/>
      <c r="L1454" s="33"/>
      <c r="M1454" s="150"/>
      <c r="T1454" s="54"/>
      <c r="AT1454" s="18" t="s">
        <v>366</v>
      </c>
      <c r="AU1454" s="18" t="s">
        <v>90</v>
      </c>
    </row>
    <row r="1455" spans="2:65" s="13" customFormat="1" ht="11.25">
      <c r="B1455" s="158"/>
      <c r="D1455" s="152" t="s">
        <v>368</v>
      </c>
      <c r="E1455" s="159" t="s">
        <v>19</v>
      </c>
      <c r="F1455" s="160" t="s">
        <v>296</v>
      </c>
      <c r="H1455" s="161">
        <v>273.60000000000002</v>
      </c>
      <c r="I1455" s="162"/>
      <c r="L1455" s="158"/>
      <c r="M1455" s="163"/>
      <c r="T1455" s="164"/>
      <c r="AT1455" s="159" t="s">
        <v>368</v>
      </c>
      <c r="AU1455" s="159" t="s">
        <v>90</v>
      </c>
      <c r="AV1455" s="13" t="s">
        <v>90</v>
      </c>
      <c r="AW1455" s="13" t="s">
        <v>36</v>
      </c>
      <c r="AX1455" s="13" t="s">
        <v>77</v>
      </c>
      <c r="AY1455" s="159" t="s">
        <v>358</v>
      </c>
    </row>
    <row r="1456" spans="2:65" s="14" customFormat="1" ht="11.25">
      <c r="B1456" s="165"/>
      <c r="D1456" s="152" t="s">
        <v>368</v>
      </c>
      <c r="E1456" s="166" t="s">
        <v>19</v>
      </c>
      <c r="F1456" s="167" t="s">
        <v>371</v>
      </c>
      <c r="H1456" s="168">
        <v>273.60000000000002</v>
      </c>
      <c r="I1456" s="169"/>
      <c r="L1456" s="165"/>
      <c r="M1456" s="170"/>
      <c r="T1456" s="171"/>
      <c r="AT1456" s="166" t="s">
        <v>368</v>
      </c>
      <c r="AU1456" s="166" t="s">
        <v>90</v>
      </c>
      <c r="AV1456" s="14" t="s">
        <v>364</v>
      </c>
      <c r="AW1456" s="14" t="s">
        <v>36</v>
      </c>
      <c r="AX1456" s="14" t="s">
        <v>84</v>
      </c>
      <c r="AY1456" s="166" t="s">
        <v>358</v>
      </c>
    </row>
    <row r="1457" spans="2:65" s="1" customFormat="1" ht="16.5" customHeight="1">
      <c r="B1457" s="33"/>
      <c r="C1457" s="179" t="s">
        <v>1639</v>
      </c>
      <c r="D1457" s="179" t="s">
        <v>440</v>
      </c>
      <c r="E1457" s="180" t="s">
        <v>1640</v>
      </c>
      <c r="F1457" s="181" t="s">
        <v>1641</v>
      </c>
      <c r="G1457" s="182" t="s">
        <v>443</v>
      </c>
      <c r="H1457" s="183">
        <v>29.548999999999999</v>
      </c>
      <c r="I1457" s="184"/>
      <c r="J1457" s="185">
        <f>ROUND(I1457*H1457,2)</f>
        <v>0</v>
      </c>
      <c r="K1457" s="181" t="s">
        <v>363</v>
      </c>
      <c r="L1457" s="186"/>
      <c r="M1457" s="187" t="s">
        <v>19</v>
      </c>
      <c r="N1457" s="188" t="s">
        <v>49</v>
      </c>
      <c r="P1457" s="143">
        <f>O1457*H1457</f>
        <v>0</v>
      </c>
      <c r="Q1457" s="143">
        <v>1</v>
      </c>
      <c r="R1457" s="143">
        <f>Q1457*H1457</f>
        <v>29.548999999999999</v>
      </c>
      <c r="S1457" s="143">
        <v>0</v>
      </c>
      <c r="T1457" s="144">
        <f>S1457*H1457</f>
        <v>0</v>
      </c>
      <c r="AR1457" s="145" t="s">
        <v>558</v>
      </c>
      <c r="AT1457" s="145" t="s">
        <v>440</v>
      </c>
      <c r="AU1457" s="145" t="s">
        <v>90</v>
      </c>
      <c r="AY1457" s="18" t="s">
        <v>358</v>
      </c>
      <c r="BE1457" s="146">
        <f>IF(N1457="základní",J1457,0)</f>
        <v>0</v>
      </c>
      <c r="BF1457" s="146">
        <f>IF(N1457="snížená",J1457,0)</f>
        <v>0</v>
      </c>
      <c r="BG1457" s="146">
        <f>IF(N1457="zákl. přenesená",J1457,0)</f>
        <v>0</v>
      </c>
      <c r="BH1457" s="146">
        <f>IF(N1457="sníž. přenesená",J1457,0)</f>
        <v>0</v>
      </c>
      <c r="BI1457" s="146">
        <f>IF(N1457="nulová",J1457,0)</f>
        <v>0</v>
      </c>
      <c r="BJ1457" s="18" t="s">
        <v>90</v>
      </c>
      <c r="BK1457" s="146">
        <f>ROUND(I1457*H1457,2)</f>
        <v>0</v>
      </c>
      <c r="BL1457" s="18" t="s">
        <v>454</v>
      </c>
      <c r="BM1457" s="145" t="s">
        <v>1642</v>
      </c>
    </row>
    <row r="1458" spans="2:65" s="13" customFormat="1" ht="11.25">
      <c r="B1458" s="158"/>
      <c r="D1458" s="152" t="s">
        <v>368</v>
      </c>
      <c r="E1458" s="159" t="s">
        <v>19</v>
      </c>
      <c r="F1458" s="160" t="s">
        <v>1643</v>
      </c>
      <c r="H1458" s="161">
        <v>16.416</v>
      </c>
      <c r="I1458" s="162"/>
      <c r="L1458" s="158"/>
      <c r="M1458" s="163"/>
      <c r="T1458" s="164"/>
      <c r="AT1458" s="159" t="s">
        <v>368</v>
      </c>
      <c r="AU1458" s="159" t="s">
        <v>90</v>
      </c>
      <c r="AV1458" s="13" t="s">
        <v>90</v>
      </c>
      <c r="AW1458" s="13" t="s">
        <v>36</v>
      </c>
      <c r="AX1458" s="13" t="s">
        <v>77</v>
      </c>
      <c r="AY1458" s="159" t="s">
        <v>358</v>
      </c>
    </row>
    <row r="1459" spans="2:65" s="14" customFormat="1" ht="11.25">
      <c r="B1459" s="165"/>
      <c r="D1459" s="152" t="s">
        <v>368</v>
      </c>
      <c r="E1459" s="166" t="s">
        <v>19</v>
      </c>
      <c r="F1459" s="167" t="s">
        <v>371</v>
      </c>
      <c r="H1459" s="168">
        <v>16.416</v>
      </c>
      <c r="I1459" s="169"/>
      <c r="L1459" s="165"/>
      <c r="M1459" s="170"/>
      <c r="T1459" s="171"/>
      <c r="AT1459" s="166" t="s">
        <v>368</v>
      </c>
      <c r="AU1459" s="166" t="s">
        <v>90</v>
      </c>
      <c r="AV1459" s="14" t="s">
        <v>364</v>
      </c>
      <c r="AW1459" s="14" t="s">
        <v>36</v>
      </c>
      <c r="AX1459" s="14" t="s">
        <v>84</v>
      </c>
      <c r="AY1459" s="166" t="s">
        <v>358</v>
      </c>
    </row>
    <row r="1460" spans="2:65" s="13" customFormat="1" ht="11.25">
      <c r="B1460" s="158"/>
      <c r="D1460" s="152" t="s">
        <v>368</v>
      </c>
      <c r="F1460" s="160" t="s">
        <v>1644</v>
      </c>
      <c r="H1460" s="161">
        <v>29.548999999999999</v>
      </c>
      <c r="I1460" s="162"/>
      <c r="L1460" s="158"/>
      <c r="M1460" s="163"/>
      <c r="T1460" s="164"/>
      <c r="AT1460" s="159" t="s">
        <v>368</v>
      </c>
      <c r="AU1460" s="159" t="s">
        <v>90</v>
      </c>
      <c r="AV1460" s="13" t="s">
        <v>90</v>
      </c>
      <c r="AW1460" s="13" t="s">
        <v>4</v>
      </c>
      <c r="AX1460" s="13" t="s">
        <v>84</v>
      </c>
      <c r="AY1460" s="159" t="s">
        <v>358</v>
      </c>
    </row>
    <row r="1461" spans="2:65" s="1" customFormat="1" ht="44.25" customHeight="1">
      <c r="B1461" s="33"/>
      <c r="C1461" s="134" t="s">
        <v>1645</v>
      </c>
      <c r="D1461" s="134" t="s">
        <v>360</v>
      </c>
      <c r="E1461" s="135" t="s">
        <v>1646</v>
      </c>
      <c r="F1461" s="136" t="s">
        <v>1647</v>
      </c>
      <c r="G1461" s="137" t="s">
        <v>195</v>
      </c>
      <c r="H1461" s="138">
        <v>86.48</v>
      </c>
      <c r="I1461" s="139"/>
      <c r="J1461" s="140">
        <f>ROUND(I1461*H1461,2)</f>
        <v>0</v>
      </c>
      <c r="K1461" s="136" t="s">
        <v>363</v>
      </c>
      <c r="L1461" s="33"/>
      <c r="M1461" s="141" t="s">
        <v>19</v>
      </c>
      <c r="N1461" s="142" t="s">
        <v>49</v>
      </c>
      <c r="P1461" s="143">
        <f>O1461*H1461</f>
        <v>0</v>
      </c>
      <c r="Q1461" s="143">
        <v>0</v>
      </c>
      <c r="R1461" s="143">
        <f>Q1461*H1461</f>
        <v>0</v>
      </c>
      <c r="S1461" s="143">
        <v>0</v>
      </c>
      <c r="T1461" s="144">
        <f>S1461*H1461</f>
        <v>0</v>
      </c>
      <c r="AR1461" s="145" t="s">
        <v>454</v>
      </c>
      <c r="AT1461" s="145" t="s">
        <v>360</v>
      </c>
      <c r="AU1461" s="145" t="s">
        <v>90</v>
      </c>
      <c r="AY1461" s="18" t="s">
        <v>358</v>
      </c>
      <c r="BE1461" s="146">
        <f>IF(N1461="základní",J1461,0)</f>
        <v>0</v>
      </c>
      <c r="BF1461" s="146">
        <f>IF(N1461="snížená",J1461,0)</f>
        <v>0</v>
      </c>
      <c r="BG1461" s="146">
        <f>IF(N1461="zákl. přenesená",J1461,0)</f>
        <v>0</v>
      </c>
      <c r="BH1461" s="146">
        <f>IF(N1461="sníž. přenesená",J1461,0)</f>
        <v>0</v>
      </c>
      <c r="BI1461" s="146">
        <f>IF(N1461="nulová",J1461,0)</f>
        <v>0</v>
      </c>
      <c r="BJ1461" s="18" t="s">
        <v>90</v>
      </c>
      <c r="BK1461" s="146">
        <f>ROUND(I1461*H1461,2)</f>
        <v>0</v>
      </c>
      <c r="BL1461" s="18" t="s">
        <v>454</v>
      </c>
      <c r="BM1461" s="145" t="s">
        <v>1648</v>
      </c>
    </row>
    <row r="1462" spans="2:65" s="1" customFormat="1" ht="11.25">
      <c r="B1462" s="33"/>
      <c r="D1462" s="147" t="s">
        <v>366</v>
      </c>
      <c r="F1462" s="148" t="s">
        <v>1649</v>
      </c>
      <c r="I1462" s="149"/>
      <c r="L1462" s="33"/>
      <c r="M1462" s="150"/>
      <c r="T1462" s="54"/>
      <c r="AT1462" s="18" t="s">
        <v>366</v>
      </c>
      <c r="AU1462" s="18" t="s">
        <v>90</v>
      </c>
    </row>
    <row r="1463" spans="2:65" s="12" customFormat="1" ht="11.25">
      <c r="B1463" s="151"/>
      <c r="D1463" s="152" t="s">
        <v>368</v>
      </c>
      <c r="E1463" s="153" t="s">
        <v>19</v>
      </c>
      <c r="F1463" s="154" t="s">
        <v>485</v>
      </c>
      <c r="H1463" s="153" t="s">
        <v>19</v>
      </c>
      <c r="I1463" s="155"/>
      <c r="L1463" s="151"/>
      <c r="M1463" s="156"/>
      <c r="T1463" s="157"/>
      <c r="AT1463" s="153" t="s">
        <v>368</v>
      </c>
      <c r="AU1463" s="153" t="s">
        <v>90</v>
      </c>
      <c r="AV1463" s="12" t="s">
        <v>84</v>
      </c>
      <c r="AW1463" s="12" t="s">
        <v>36</v>
      </c>
      <c r="AX1463" s="12" t="s">
        <v>77</v>
      </c>
      <c r="AY1463" s="153" t="s">
        <v>358</v>
      </c>
    </row>
    <row r="1464" spans="2:65" s="12" customFormat="1" ht="11.25">
      <c r="B1464" s="151"/>
      <c r="D1464" s="152" t="s">
        <v>368</v>
      </c>
      <c r="E1464" s="153" t="s">
        <v>19</v>
      </c>
      <c r="F1464" s="154" t="s">
        <v>807</v>
      </c>
      <c r="H1464" s="153" t="s">
        <v>19</v>
      </c>
      <c r="I1464" s="155"/>
      <c r="L1464" s="151"/>
      <c r="M1464" s="156"/>
      <c r="T1464" s="157"/>
      <c r="AT1464" s="153" t="s">
        <v>368</v>
      </c>
      <c r="AU1464" s="153" t="s">
        <v>90</v>
      </c>
      <c r="AV1464" s="12" t="s">
        <v>84</v>
      </c>
      <c r="AW1464" s="12" t="s">
        <v>36</v>
      </c>
      <c r="AX1464" s="12" t="s">
        <v>77</v>
      </c>
      <c r="AY1464" s="153" t="s">
        <v>358</v>
      </c>
    </row>
    <row r="1465" spans="2:65" s="12" customFormat="1" ht="11.25">
      <c r="B1465" s="151"/>
      <c r="D1465" s="152" t="s">
        <v>368</v>
      </c>
      <c r="E1465" s="153" t="s">
        <v>19</v>
      </c>
      <c r="F1465" s="154" t="s">
        <v>380</v>
      </c>
      <c r="H1465" s="153" t="s">
        <v>19</v>
      </c>
      <c r="I1465" s="155"/>
      <c r="L1465" s="151"/>
      <c r="M1465" s="156"/>
      <c r="T1465" s="157"/>
      <c r="AT1465" s="153" t="s">
        <v>368</v>
      </c>
      <c r="AU1465" s="153" t="s">
        <v>90</v>
      </c>
      <c r="AV1465" s="12" t="s">
        <v>84</v>
      </c>
      <c r="AW1465" s="12" t="s">
        <v>36</v>
      </c>
      <c r="AX1465" s="12" t="s">
        <v>77</v>
      </c>
      <c r="AY1465" s="153" t="s">
        <v>358</v>
      </c>
    </row>
    <row r="1466" spans="2:65" s="12" customFormat="1" ht="11.25">
      <c r="B1466" s="151"/>
      <c r="D1466" s="152" t="s">
        <v>368</v>
      </c>
      <c r="E1466" s="153" t="s">
        <v>19</v>
      </c>
      <c r="F1466" s="154" t="s">
        <v>588</v>
      </c>
      <c r="H1466" s="153" t="s">
        <v>19</v>
      </c>
      <c r="I1466" s="155"/>
      <c r="L1466" s="151"/>
      <c r="M1466" s="156"/>
      <c r="T1466" s="157"/>
      <c r="AT1466" s="153" t="s">
        <v>368</v>
      </c>
      <c r="AU1466" s="153" t="s">
        <v>90</v>
      </c>
      <c r="AV1466" s="12" t="s">
        <v>84</v>
      </c>
      <c r="AW1466" s="12" t="s">
        <v>36</v>
      </c>
      <c r="AX1466" s="12" t="s">
        <v>77</v>
      </c>
      <c r="AY1466" s="153" t="s">
        <v>358</v>
      </c>
    </row>
    <row r="1467" spans="2:65" s="12" customFormat="1" ht="11.25">
      <c r="B1467" s="151"/>
      <c r="D1467" s="152" t="s">
        <v>368</v>
      </c>
      <c r="E1467" s="153" t="s">
        <v>19</v>
      </c>
      <c r="F1467" s="154" t="s">
        <v>1650</v>
      </c>
      <c r="H1467" s="153" t="s">
        <v>19</v>
      </c>
      <c r="I1467" s="155"/>
      <c r="L1467" s="151"/>
      <c r="M1467" s="156"/>
      <c r="T1467" s="157"/>
      <c r="AT1467" s="153" t="s">
        <v>368</v>
      </c>
      <c r="AU1467" s="153" t="s">
        <v>90</v>
      </c>
      <c r="AV1467" s="12" t="s">
        <v>84</v>
      </c>
      <c r="AW1467" s="12" t="s">
        <v>36</v>
      </c>
      <c r="AX1467" s="12" t="s">
        <v>77</v>
      </c>
      <c r="AY1467" s="153" t="s">
        <v>358</v>
      </c>
    </row>
    <row r="1468" spans="2:65" s="13" customFormat="1" ht="11.25">
      <c r="B1468" s="158"/>
      <c r="D1468" s="152" t="s">
        <v>368</v>
      </c>
      <c r="E1468" s="159" t="s">
        <v>19</v>
      </c>
      <c r="F1468" s="160" t="s">
        <v>1651</v>
      </c>
      <c r="H1468" s="161">
        <v>72.08</v>
      </c>
      <c r="I1468" s="162"/>
      <c r="L1468" s="158"/>
      <c r="M1468" s="163"/>
      <c r="T1468" s="164"/>
      <c r="AT1468" s="159" t="s">
        <v>368</v>
      </c>
      <c r="AU1468" s="159" t="s">
        <v>90</v>
      </c>
      <c r="AV1468" s="13" t="s">
        <v>90</v>
      </c>
      <c r="AW1468" s="13" t="s">
        <v>36</v>
      </c>
      <c r="AX1468" s="13" t="s">
        <v>77</v>
      </c>
      <c r="AY1468" s="159" t="s">
        <v>358</v>
      </c>
    </row>
    <row r="1469" spans="2:65" s="12" customFormat="1" ht="11.25">
      <c r="B1469" s="151"/>
      <c r="D1469" s="152" t="s">
        <v>368</v>
      </c>
      <c r="E1469" s="153" t="s">
        <v>19</v>
      </c>
      <c r="F1469" s="154" t="s">
        <v>1652</v>
      </c>
      <c r="H1469" s="153" t="s">
        <v>19</v>
      </c>
      <c r="I1469" s="155"/>
      <c r="L1469" s="151"/>
      <c r="M1469" s="156"/>
      <c r="T1469" s="157"/>
      <c r="AT1469" s="153" t="s">
        <v>368</v>
      </c>
      <c r="AU1469" s="153" t="s">
        <v>90</v>
      </c>
      <c r="AV1469" s="12" t="s">
        <v>84</v>
      </c>
      <c r="AW1469" s="12" t="s">
        <v>36</v>
      </c>
      <c r="AX1469" s="12" t="s">
        <v>77</v>
      </c>
      <c r="AY1469" s="153" t="s">
        <v>358</v>
      </c>
    </row>
    <row r="1470" spans="2:65" s="13" customFormat="1" ht="11.25">
      <c r="B1470" s="158"/>
      <c r="D1470" s="152" t="s">
        <v>368</v>
      </c>
      <c r="E1470" s="159" t="s">
        <v>19</v>
      </c>
      <c r="F1470" s="160" t="s">
        <v>1653</v>
      </c>
      <c r="H1470" s="161">
        <v>14.4</v>
      </c>
      <c r="I1470" s="162"/>
      <c r="L1470" s="158"/>
      <c r="M1470" s="163"/>
      <c r="T1470" s="164"/>
      <c r="AT1470" s="159" t="s">
        <v>368</v>
      </c>
      <c r="AU1470" s="159" t="s">
        <v>90</v>
      </c>
      <c r="AV1470" s="13" t="s">
        <v>90</v>
      </c>
      <c r="AW1470" s="13" t="s">
        <v>36</v>
      </c>
      <c r="AX1470" s="13" t="s">
        <v>77</v>
      </c>
      <c r="AY1470" s="159" t="s">
        <v>358</v>
      </c>
    </row>
    <row r="1471" spans="2:65" s="14" customFormat="1" ht="11.25">
      <c r="B1471" s="165"/>
      <c r="D1471" s="152" t="s">
        <v>368</v>
      </c>
      <c r="E1471" s="166" t="s">
        <v>19</v>
      </c>
      <c r="F1471" s="167" t="s">
        <v>371</v>
      </c>
      <c r="H1471" s="168">
        <v>86.48</v>
      </c>
      <c r="I1471" s="169"/>
      <c r="L1471" s="165"/>
      <c r="M1471" s="170"/>
      <c r="T1471" s="171"/>
      <c r="AT1471" s="166" t="s">
        <v>368</v>
      </c>
      <c r="AU1471" s="166" t="s">
        <v>90</v>
      </c>
      <c r="AV1471" s="14" t="s">
        <v>364</v>
      </c>
      <c r="AW1471" s="14" t="s">
        <v>36</v>
      </c>
      <c r="AX1471" s="14" t="s">
        <v>84</v>
      </c>
      <c r="AY1471" s="166" t="s">
        <v>358</v>
      </c>
    </row>
    <row r="1472" spans="2:65" s="1" customFormat="1" ht="16.5" customHeight="1">
      <c r="B1472" s="33"/>
      <c r="C1472" s="179" t="s">
        <v>1654</v>
      </c>
      <c r="D1472" s="179" t="s">
        <v>440</v>
      </c>
      <c r="E1472" s="180" t="s">
        <v>1509</v>
      </c>
      <c r="F1472" s="181" t="s">
        <v>1510</v>
      </c>
      <c r="G1472" s="182" t="s">
        <v>1511</v>
      </c>
      <c r="H1472" s="183">
        <v>30.268000000000001</v>
      </c>
      <c r="I1472" s="184"/>
      <c r="J1472" s="185">
        <f>ROUND(I1472*H1472,2)</f>
        <v>0</v>
      </c>
      <c r="K1472" s="181" t="s">
        <v>363</v>
      </c>
      <c r="L1472" s="186"/>
      <c r="M1472" s="187" t="s">
        <v>19</v>
      </c>
      <c r="N1472" s="188" t="s">
        <v>49</v>
      </c>
      <c r="P1472" s="143">
        <f>O1472*H1472</f>
        <v>0</v>
      </c>
      <c r="Q1472" s="143">
        <v>1E-3</v>
      </c>
      <c r="R1472" s="143">
        <f>Q1472*H1472</f>
        <v>3.0268E-2</v>
      </c>
      <c r="S1472" s="143">
        <v>0</v>
      </c>
      <c r="T1472" s="144">
        <f>S1472*H1472</f>
        <v>0</v>
      </c>
      <c r="AR1472" s="145" t="s">
        <v>558</v>
      </c>
      <c r="AT1472" s="145" t="s">
        <v>440</v>
      </c>
      <c r="AU1472" s="145" t="s">
        <v>90</v>
      </c>
      <c r="AY1472" s="18" t="s">
        <v>358</v>
      </c>
      <c r="BE1472" s="146">
        <f>IF(N1472="základní",J1472,0)</f>
        <v>0</v>
      </c>
      <c r="BF1472" s="146">
        <f>IF(N1472="snížená",J1472,0)</f>
        <v>0</v>
      </c>
      <c r="BG1472" s="146">
        <f>IF(N1472="zákl. přenesená",J1472,0)</f>
        <v>0</v>
      </c>
      <c r="BH1472" s="146">
        <f>IF(N1472="sníž. přenesená",J1472,0)</f>
        <v>0</v>
      </c>
      <c r="BI1472" s="146">
        <f>IF(N1472="nulová",J1472,0)</f>
        <v>0</v>
      </c>
      <c r="BJ1472" s="18" t="s">
        <v>90</v>
      </c>
      <c r="BK1472" s="146">
        <f>ROUND(I1472*H1472,2)</f>
        <v>0</v>
      </c>
      <c r="BL1472" s="18" t="s">
        <v>454</v>
      </c>
      <c r="BM1472" s="145" t="s">
        <v>1655</v>
      </c>
    </row>
    <row r="1473" spans="2:65" s="12" customFormat="1" ht="11.25">
      <c r="B1473" s="151"/>
      <c r="D1473" s="152" t="s">
        <v>368</v>
      </c>
      <c r="E1473" s="153" t="s">
        <v>19</v>
      </c>
      <c r="F1473" s="154" t="s">
        <v>485</v>
      </c>
      <c r="H1473" s="153" t="s">
        <v>19</v>
      </c>
      <c r="I1473" s="155"/>
      <c r="L1473" s="151"/>
      <c r="M1473" s="156"/>
      <c r="T1473" s="157"/>
      <c r="AT1473" s="153" t="s">
        <v>368</v>
      </c>
      <c r="AU1473" s="153" t="s">
        <v>90</v>
      </c>
      <c r="AV1473" s="12" t="s">
        <v>84</v>
      </c>
      <c r="AW1473" s="12" t="s">
        <v>36</v>
      </c>
      <c r="AX1473" s="12" t="s">
        <v>77</v>
      </c>
      <c r="AY1473" s="153" t="s">
        <v>358</v>
      </c>
    </row>
    <row r="1474" spans="2:65" s="12" customFormat="1" ht="11.25">
      <c r="B1474" s="151"/>
      <c r="D1474" s="152" t="s">
        <v>368</v>
      </c>
      <c r="E1474" s="153" t="s">
        <v>19</v>
      </c>
      <c r="F1474" s="154" t="s">
        <v>807</v>
      </c>
      <c r="H1474" s="153" t="s">
        <v>19</v>
      </c>
      <c r="I1474" s="155"/>
      <c r="L1474" s="151"/>
      <c r="M1474" s="156"/>
      <c r="T1474" s="157"/>
      <c r="AT1474" s="153" t="s">
        <v>368</v>
      </c>
      <c r="AU1474" s="153" t="s">
        <v>90</v>
      </c>
      <c r="AV1474" s="12" t="s">
        <v>84</v>
      </c>
      <c r="AW1474" s="12" t="s">
        <v>36</v>
      </c>
      <c r="AX1474" s="12" t="s">
        <v>77</v>
      </c>
      <c r="AY1474" s="153" t="s">
        <v>358</v>
      </c>
    </row>
    <row r="1475" spans="2:65" s="12" customFormat="1" ht="11.25">
      <c r="B1475" s="151"/>
      <c r="D1475" s="152" t="s">
        <v>368</v>
      </c>
      <c r="E1475" s="153" t="s">
        <v>19</v>
      </c>
      <c r="F1475" s="154" t="s">
        <v>380</v>
      </c>
      <c r="H1475" s="153" t="s">
        <v>19</v>
      </c>
      <c r="I1475" s="155"/>
      <c r="L1475" s="151"/>
      <c r="M1475" s="156"/>
      <c r="T1475" s="157"/>
      <c r="AT1475" s="153" t="s">
        <v>368</v>
      </c>
      <c r="AU1475" s="153" t="s">
        <v>90</v>
      </c>
      <c r="AV1475" s="12" t="s">
        <v>84</v>
      </c>
      <c r="AW1475" s="12" t="s">
        <v>36</v>
      </c>
      <c r="AX1475" s="12" t="s">
        <v>77</v>
      </c>
      <c r="AY1475" s="153" t="s">
        <v>358</v>
      </c>
    </row>
    <row r="1476" spans="2:65" s="12" customFormat="1" ht="11.25">
      <c r="B1476" s="151"/>
      <c r="D1476" s="152" t="s">
        <v>368</v>
      </c>
      <c r="E1476" s="153" t="s">
        <v>19</v>
      </c>
      <c r="F1476" s="154" t="s">
        <v>588</v>
      </c>
      <c r="H1476" s="153" t="s">
        <v>19</v>
      </c>
      <c r="I1476" s="155"/>
      <c r="L1476" s="151"/>
      <c r="M1476" s="156"/>
      <c r="T1476" s="157"/>
      <c r="AT1476" s="153" t="s">
        <v>368</v>
      </c>
      <c r="AU1476" s="153" t="s">
        <v>90</v>
      </c>
      <c r="AV1476" s="12" t="s">
        <v>84</v>
      </c>
      <c r="AW1476" s="12" t="s">
        <v>36</v>
      </c>
      <c r="AX1476" s="12" t="s">
        <v>77</v>
      </c>
      <c r="AY1476" s="153" t="s">
        <v>358</v>
      </c>
    </row>
    <row r="1477" spans="2:65" s="12" customFormat="1" ht="11.25">
      <c r="B1477" s="151"/>
      <c r="D1477" s="152" t="s">
        <v>368</v>
      </c>
      <c r="E1477" s="153" t="s">
        <v>19</v>
      </c>
      <c r="F1477" s="154" t="s">
        <v>1650</v>
      </c>
      <c r="H1477" s="153" t="s">
        <v>19</v>
      </c>
      <c r="I1477" s="155"/>
      <c r="L1477" s="151"/>
      <c r="M1477" s="156"/>
      <c r="T1477" s="157"/>
      <c r="AT1477" s="153" t="s">
        <v>368</v>
      </c>
      <c r="AU1477" s="153" t="s">
        <v>90</v>
      </c>
      <c r="AV1477" s="12" t="s">
        <v>84</v>
      </c>
      <c r="AW1477" s="12" t="s">
        <v>36</v>
      </c>
      <c r="AX1477" s="12" t="s">
        <v>77</v>
      </c>
      <c r="AY1477" s="153" t="s">
        <v>358</v>
      </c>
    </row>
    <row r="1478" spans="2:65" s="13" customFormat="1" ht="11.25">
      <c r="B1478" s="158"/>
      <c r="D1478" s="152" t="s">
        <v>368</v>
      </c>
      <c r="E1478" s="159" t="s">
        <v>19</v>
      </c>
      <c r="F1478" s="160" t="s">
        <v>1651</v>
      </c>
      <c r="H1478" s="161">
        <v>72.08</v>
      </c>
      <c r="I1478" s="162"/>
      <c r="L1478" s="158"/>
      <c r="M1478" s="163"/>
      <c r="T1478" s="164"/>
      <c r="AT1478" s="159" t="s">
        <v>368</v>
      </c>
      <c r="AU1478" s="159" t="s">
        <v>90</v>
      </c>
      <c r="AV1478" s="13" t="s">
        <v>90</v>
      </c>
      <c r="AW1478" s="13" t="s">
        <v>36</v>
      </c>
      <c r="AX1478" s="13" t="s">
        <v>77</v>
      </c>
      <c r="AY1478" s="159" t="s">
        <v>358</v>
      </c>
    </row>
    <row r="1479" spans="2:65" s="12" customFormat="1" ht="11.25">
      <c r="B1479" s="151"/>
      <c r="D1479" s="152" t="s">
        <v>368</v>
      </c>
      <c r="E1479" s="153" t="s">
        <v>19</v>
      </c>
      <c r="F1479" s="154" t="s">
        <v>1652</v>
      </c>
      <c r="H1479" s="153" t="s">
        <v>19</v>
      </c>
      <c r="I1479" s="155"/>
      <c r="L1479" s="151"/>
      <c r="M1479" s="156"/>
      <c r="T1479" s="157"/>
      <c r="AT1479" s="153" t="s">
        <v>368</v>
      </c>
      <c r="AU1479" s="153" t="s">
        <v>90</v>
      </c>
      <c r="AV1479" s="12" t="s">
        <v>84</v>
      </c>
      <c r="AW1479" s="12" t="s">
        <v>36</v>
      </c>
      <c r="AX1479" s="12" t="s">
        <v>77</v>
      </c>
      <c r="AY1479" s="153" t="s">
        <v>358</v>
      </c>
    </row>
    <row r="1480" spans="2:65" s="13" customFormat="1" ht="11.25">
      <c r="B1480" s="158"/>
      <c r="D1480" s="152" t="s">
        <v>368</v>
      </c>
      <c r="E1480" s="159" t="s">
        <v>19</v>
      </c>
      <c r="F1480" s="160" t="s">
        <v>1653</v>
      </c>
      <c r="H1480" s="161">
        <v>14.4</v>
      </c>
      <c r="I1480" s="162"/>
      <c r="L1480" s="158"/>
      <c r="M1480" s="163"/>
      <c r="T1480" s="164"/>
      <c r="AT1480" s="159" t="s">
        <v>368</v>
      </c>
      <c r="AU1480" s="159" t="s">
        <v>90</v>
      </c>
      <c r="AV1480" s="13" t="s">
        <v>90</v>
      </c>
      <c r="AW1480" s="13" t="s">
        <v>36</v>
      </c>
      <c r="AX1480" s="13" t="s">
        <v>77</v>
      </c>
      <c r="AY1480" s="159" t="s">
        <v>358</v>
      </c>
    </row>
    <row r="1481" spans="2:65" s="14" customFormat="1" ht="11.25">
      <c r="B1481" s="165"/>
      <c r="D1481" s="152" t="s">
        <v>368</v>
      </c>
      <c r="E1481" s="166" t="s">
        <v>19</v>
      </c>
      <c r="F1481" s="167" t="s">
        <v>371</v>
      </c>
      <c r="H1481" s="168">
        <v>86.48</v>
      </c>
      <c r="I1481" s="169"/>
      <c r="L1481" s="165"/>
      <c r="M1481" s="170"/>
      <c r="T1481" s="171"/>
      <c r="AT1481" s="166" t="s">
        <v>368</v>
      </c>
      <c r="AU1481" s="166" t="s">
        <v>90</v>
      </c>
      <c r="AV1481" s="14" t="s">
        <v>364</v>
      </c>
      <c r="AW1481" s="14" t="s">
        <v>36</v>
      </c>
      <c r="AX1481" s="14" t="s">
        <v>84</v>
      </c>
      <c r="AY1481" s="166" t="s">
        <v>358</v>
      </c>
    </row>
    <row r="1482" spans="2:65" s="13" customFormat="1" ht="11.25">
      <c r="B1482" s="158"/>
      <c r="D1482" s="152" t="s">
        <v>368</v>
      </c>
      <c r="F1482" s="160" t="s">
        <v>1656</v>
      </c>
      <c r="H1482" s="161">
        <v>30.268000000000001</v>
      </c>
      <c r="I1482" s="162"/>
      <c r="L1482" s="158"/>
      <c r="M1482" s="163"/>
      <c r="T1482" s="164"/>
      <c r="AT1482" s="159" t="s">
        <v>368</v>
      </c>
      <c r="AU1482" s="159" t="s">
        <v>90</v>
      </c>
      <c r="AV1482" s="13" t="s">
        <v>90</v>
      </c>
      <c r="AW1482" s="13" t="s">
        <v>4</v>
      </c>
      <c r="AX1482" s="13" t="s">
        <v>84</v>
      </c>
      <c r="AY1482" s="159" t="s">
        <v>358</v>
      </c>
    </row>
    <row r="1483" spans="2:65" s="1" customFormat="1" ht="49.15" customHeight="1">
      <c r="B1483" s="33"/>
      <c r="C1483" s="134" t="s">
        <v>1657</v>
      </c>
      <c r="D1483" s="134" t="s">
        <v>360</v>
      </c>
      <c r="E1483" s="135" t="s">
        <v>1658</v>
      </c>
      <c r="F1483" s="136" t="s">
        <v>1659</v>
      </c>
      <c r="G1483" s="137" t="s">
        <v>195</v>
      </c>
      <c r="H1483" s="138">
        <v>86.48</v>
      </c>
      <c r="I1483" s="139"/>
      <c r="J1483" s="140">
        <f>ROUND(I1483*H1483,2)</f>
        <v>0</v>
      </c>
      <c r="K1483" s="136" t="s">
        <v>363</v>
      </c>
      <c r="L1483" s="33"/>
      <c r="M1483" s="141" t="s">
        <v>19</v>
      </c>
      <c r="N1483" s="142" t="s">
        <v>49</v>
      </c>
      <c r="P1483" s="143">
        <f>O1483*H1483</f>
        <v>0</v>
      </c>
      <c r="Q1483" s="143">
        <v>0</v>
      </c>
      <c r="R1483" s="143">
        <f>Q1483*H1483</f>
        <v>0</v>
      </c>
      <c r="S1483" s="143">
        <v>0</v>
      </c>
      <c r="T1483" s="144">
        <f>S1483*H1483</f>
        <v>0</v>
      </c>
      <c r="AR1483" s="145" t="s">
        <v>454</v>
      </c>
      <c r="AT1483" s="145" t="s">
        <v>360</v>
      </c>
      <c r="AU1483" s="145" t="s">
        <v>90</v>
      </c>
      <c r="AY1483" s="18" t="s">
        <v>358</v>
      </c>
      <c r="BE1483" s="146">
        <f>IF(N1483="základní",J1483,0)</f>
        <v>0</v>
      </c>
      <c r="BF1483" s="146">
        <f>IF(N1483="snížená",J1483,0)</f>
        <v>0</v>
      </c>
      <c r="BG1483" s="146">
        <f>IF(N1483="zákl. přenesená",J1483,0)</f>
        <v>0</v>
      </c>
      <c r="BH1483" s="146">
        <f>IF(N1483="sníž. přenesená",J1483,0)</f>
        <v>0</v>
      </c>
      <c r="BI1483" s="146">
        <f>IF(N1483="nulová",J1483,0)</f>
        <v>0</v>
      </c>
      <c r="BJ1483" s="18" t="s">
        <v>90</v>
      </c>
      <c r="BK1483" s="146">
        <f>ROUND(I1483*H1483,2)</f>
        <v>0</v>
      </c>
      <c r="BL1483" s="18" t="s">
        <v>454</v>
      </c>
      <c r="BM1483" s="145" t="s">
        <v>1660</v>
      </c>
    </row>
    <row r="1484" spans="2:65" s="1" customFormat="1" ht="11.25">
      <c r="B1484" s="33"/>
      <c r="D1484" s="147" t="s">
        <v>366</v>
      </c>
      <c r="F1484" s="148" t="s">
        <v>1661</v>
      </c>
      <c r="I1484" s="149"/>
      <c r="L1484" s="33"/>
      <c r="M1484" s="150"/>
      <c r="T1484" s="54"/>
      <c r="AT1484" s="18" t="s">
        <v>366</v>
      </c>
      <c r="AU1484" s="18" t="s">
        <v>90</v>
      </c>
    </row>
    <row r="1485" spans="2:65" s="12" customFormat="1" ht="11.25">
      <c r="B1485" s="151"/>
      <c r="D1485" s="152" t="s">
        <v>368</v>
      </c>
      <c r="E1485" s="153" t="s">
        <v>19</v>
      </c>
      <c r="F1485" s="154" t="s">
        <v>485</v>
      </c>
      <c r="H1485" s="153" t="s">
        <v>19</v>
      </c>
      <c r="I1485" s="155"/>
      <c r="L1485" s="151"/>
      <c r="M1485" s="156"/>
      <c r="T1485" s="157"/>
      <c r="AT1485" s="153" t="s">
        <v>368</v>
      </c>
      <c r="AU1485" s="153" t="s">
        <v>90</v>
      </c>
      <c r="AV1485" s="12" t="s">
        <v>84</v>
      </c>
      <c r="AW1485" s="12" t="s">
        <v>36</v>
      </c>
      <c r="AX1485" s="12" t="s">
        <v>77</v>
      </c>
      <c r="AY1485" s="153" t="s">
        <v>358</v>
      </c>
    </row>
    <row r="1486" spans="2:65" s="12" customFormat="1" ht="11.25">
      <c r="B1486" s="151"/>
      <c r="D1486" s="152" t="s">
        <v>368</v>
      </c>
      <c r="E1486" s="153" t="s">
        <v>19</v>
      </c>
      <c r="F1486" s="154" t="s">
        <v>807</v>
      </c>
      <c r="H1486" s="153" t="s">
        <v>19</v>
      </c>
      <c r="I1486" s="155"/>
      <c r="L1486" s="151"/>
      <c r="M1486" s="156"/>
      <c r="T1486" s="157"/>
      <c r="AT1486" s="153" t="s">
        <v>368</v>
      </c>
      <c r="AU1486" s="153" t="s">
        <v>90</v>
      </c>
      <c r="AV1486" s="12" t="s">
        <v>84</v>
      </c>
      <c r="AW1486" s="12" t="s">
        <v>36</v>
      </c>
      <c r="AX1486" s="12" t="s">
        <v>77</v>
      </c>
      <c r="AY1486" s="153" t="s">
        <v>358</v>
      </c>
    </row>
    <row r="1487" spans="2:65" s="12" customFormat="1" ht="11.25">
      <c r="B1487" s="151"/>
      <c r="D1487" s="152" t="s">
        <v>368</v>
      </c>
      <c r="E1487" s="153" t="s">
        <v>19</v>
      </c>
      <c r="F1487" s="154" t="s">
        <v>380</v>
      </c>
      <c r="H1487" s="153" t="s">
        <v>19</v>
      </c>
      <c r="I1487" s="155"/>
      <c r="L1487" s="151"/>
      <c r="M1487" s="156"/>
      <c r="T1487" s="157"/>
      <c r="AT1487" s="153" t="s">
        <v>368</v>
      </c>
      <c r="AU1487" s="153" t="s">
        <v>90</v>
      </c>
      <c r="AV1487" s="12" t="s">
        <v>84</v>
      </c>
      <c r="AW1487" s="12" t="s">
        <v>36</v>
      </c>
      <c r="AX1487" s="12" t="s">
        <v>77</v>
      </c>
      <c r="AY1487" s="153" t="s">
        <v>358</v>
      </c>
    </row>
    <row r="1488" spans="2:65" s="12" customFormat="1" ht="11.25">
      <c r="B1488" s="151"/>
      <c r="D1488" s="152" t="s">
        <v>368</v>
      </c>
      <c r="E1488" s="153" t="s">
        <v>19</v>
      </c>
      <c r="F1488" s="154" t="s">
        <v>588</v>
      </c>
      <c r="H1488" s="153" t="s">
        <v>19</v>
      </c>
      <c r="I1488" s="155"/>
      <c r="L1488" s="151"/>
      <c r="M1488" s="156"/>
      <c r="T1488" s="157"/>
      <c r="AT1488" s="153" t="s">
        <v>368</v>
      </c>
      <c r="AU1488" s="153" t="s">
        <v>90</v>
      </c>
      <c r="AV1488" s="12" t="s">
        <v>84</v>
      </c>
      <c r="AW1488" s="12" t="s">
        <v>36</v>
      </c>
      <c r="AX1488" s="12" t="s">
        <v>77</v>
      </c>
      <c r="AY1488" s="153" t="s">
        <v>358</v>
      </c>
    </row>
    <row r="1489" spans="2:65" s="12" customFormat="1" ht="11.25">
      <c r="B1489" s="151"/>
      <c r="D1489" s="152" t="s">
        <v>368</v>
      </c>
      <c r="E1489" s="153" t="s">
        <v>19</v>
      </c>
      <c r="F1489" s="154" t="s">
        <v>1650</v>
      </c>
      <c r="H1489" s="153" t="s">
        <v>19</v>
      </c>
      <c r="I1489" s="155"/>
      <c r="L1489" s="151"/>
      <c r="M1489" s="156"/>
      <c r="T1489" s="157"/>
      <c r="AT1489" s="153" t="s">
        <v>368</v>
      </c>
      <c r="AU1489" s="153" t="s">
        <v>90</v>
      </c>
      <c r="AV1489" s="12" t="s">
        <v>84</v>
      </c>
      <c r="AW1489" s="12" t="s">
        <v>36</v>
      </c>
      <c r="AX1489" s="12" t="s">
        <v>77</v>
      </c>
      <c r="AY1489" s="153" t="s">
        <v>358</v>
      </c>
    </row>
    <row r="1490" spans="2:65" s="13" customFormat="1" ht="11.25">
      <c r="B1490" s="158"/>
      <c r="D1490" s="152" t="s">
        <v>368</v>
      </c>
      <c r="E1490" s="159" t="s">
        <v>19</v>
      </c>
      <c r="F1490" s="160" t="s">
        <v>1651</v>
      </c>
      <c r="H1490" s="161">
        <v>72.08</v>
      </c>
      <c r="I1490" s="162"/>
      <c r="L1490" s="158"/>
      <c r="M1490" s="163"/>
      <c r="T1490" s="164"/>
      <c r="AT1490" s="159" t="s">
        <v>368</v>
      </c>
      <c r="AU1490" s="159" t="s">
        <v>90</v>
      </c>
      <c r="AV1490" s="13" t="s">
        <v>90</v>
      </c>
      <c r="AW1490" s="13" t="s">
        <v>36</v>
      </c>
      <c r="AX1490" s="13" t="s">
        <v>77</v>
      </c>
      <c r="AY1490" s="159" t="s">
        <v>358</v>
      </c>
    </row>
    <row r="1491" spans="2:65" s="12" customFormat="1" ht="11.25">
      <c r="B1491" s="151"/>
      <c r="D1491" s="152" t="s">
        <v>368</v>
      </c>
      <c r="E1491" s="153" t="s">
        <v>19</v>
      </c>
      <c r="F1491" s="154" t="s">
        <v>1652</v>
      </c>
      <c r="H1491" s="153" t="s">
        <v>19</v>
      </c>
      <c r="I1491" s="155"/>
      <c r="L1491" s="151"/>
      <c r="M1491" s="156"/>
      <c r="T1491" s="157"/>
      <c r="AT1491" s="153" t="s">
        <v>368</v>
      </c>
      <c r="AU1491" s="153" t="s">
        <v>90</v>
      </c>
      <c r="AV1491" s="12" t="s">
        <v>84</v>
      </c>
      <c r="AW1491" s="12" t="s">
        <v>36</v>
      </c>
      <c r="AX1491" s="12" t="s">
        <v>77</v>
      </c>
      <c r="AY1491" s="153" t="s">
        <v>358</v>
      </c>
    </row>
    <row r="1492" spans="2:65" s="13" customFormat="1" ht="11.25">
      <c r="B1492" s="158"/>
      <c r="D1492" s="152" t="s">
        <v>368</v>
      </c>
      <c r="E1492" s="159" t="s">
        <v>19</v>
      </c>
      <c r="F1492" s="160" t="s">
        <v>1653</v>
      </c>
      <c r="H1492" s="161">
        <v>14.4</v>
      </c>
      <c r="I1492" s="162"/>
      <c r="L1492" s="158"/>
      <c r="M1492" s="163"/>
      <c r="T1492" s="164"/>
      <c r="AT1492" s="159" t="s">
        <v>368</v>
      </c>
      <c r="AU1492" s="159" t="s">
        <v>90</v>
      </c>
      <c r="AV1492" s="13" t="s">
        <v>90</v>
      </c>
      <c r="AW1492" s="13" t="s">
        <v>36</v>
      </c>
      <c r="AX1492" s="13" t="s">
        <v>77</v>
      </c>
      <c r="AY1492" s="159" t="s">
        <v>358</v>
      </c>
    </row>
    <row r="1493" spans="2:65" s="14" customFormat="1" ht="11.25">
      <c r="B1493" s="165"/>
      <c r="D1493" s="152" t="s">
        <v>368</v>
      </c>
      <c r="E1493" s="166" t="s">
        <v>19</v>
      </c>
      <c r="F1493" s="167" t="s">
        <v>371</v>
      </c>
      <c r="H1493" s="168">
        <v>86.48</v>
      </c>
      <c r="I1493" s="169"/>
      <c r="L1493" s="165"/>
      <c r="M1493" s="170"/>
      <c r="T1493" s="171"/>
      <c r="AT1493" s="166" t="s">
        <v>368</v>
      </c>
      <c r="AU1493" s="166" t="s">
        <v>90</v>
      </c>
      <c r="AV1493" s="14" t="s">
        <v>364</v>
      </c>
      <c r="AW1493" s="14" t="s">
        <v>36</v>
      </c>
      <c r="AX1493" s="14" t="s">
        <v>84</v>
      </c>
      <c r="AY1493" s="166" t="s">
        <v>358</v>
      </c>
    </row>
    <row r="1494" spans="2:65" s="1" customFormat="1" ht="24.2" customHeight="1">
      <c r="B1494" s="33"/>
      <c r="C1494" s="179" t="s">
        <v>1662</v>
      </c>
      <c r="D1494" s="179" t="s">
        <v>440</v>
      </c>
      <c r="E1494" s="180" t="s">
        <v>1663</v>
      </c>
      <c r="F1494" s="181" t="s">
        <v>1664</v>
      </c>
      <c r="G1494" s="182" t="s">
        <v>195</v>
      </c>
      <c r="H1494" s="183">
        <v>103.776</v>
      </c>
      <c r="I1494" s="184"/>
      <c r="J1494" s="185">
        <f>ROUND(I1494*H1494,2)</f>
        <v>0</v>
      </c>
      <c r="K1494" s="181" t="s">
        <v>363</v>
      </c>
      <c r="L1494" s="186"/>
      <c r="M1494" s="187" t="s">
        <v>19</v>
      </c>
      <c r="N1494" s="188" t="s">
        <v>49</v>
      </c>
      <c r="P1494" s="143">
        <f>O1494*H1494</f>
        <v>0</v>
      </c>
      <c r="Q1494" s="143">
        <v>2.9999999999999997E-4</v>
      </c>
      <c r="R1494" s="143">
        <f>Q1494*H1494</f>
        <v>3.1132799999999995E-2</v>
      </c>
      <c r="S1494" s="143">
        <v>0</v>
      </c>
      <c r="T1494" s="144">
        <f>S1494*H1494</f>
        <v>0</v>
      </c>
      <c r="AR1494" s="145" t="s">
        <v>558</v>
      </c>
      <c r="AT1494" s="145" t="s">
        <v>440</v>
      </c>
      <c r="AU1494" s="145" t="s">
        <v>90</v>
      </c>
      <c r="AY1494" s="18" t="s">
        <v>358</v>
      </c>
      <c r="BE1494" s="146">
        <f>IF(N1494="základní",J1494,0)</f>
        <v>0</v>
      </c>
      <c r="BF1494" s="146">
        <f>IF(N1494="snížená",J1494,0)</f>
        <v>0</v>
      </c>
      <c r="BG1494" s="146">
        <f>IF(N1494="zákl. přenesená",J1494,0)</f>
        <v>0</v>
      </c>
      <c r="BH1494" s="146">
        <f>IF(N1494="sníž. přenesená",J1494,0)</f>
        <v>0</v>
      </c>
      <c r="BI1494" s="146">
        <f>IF(N1494="nulová",J1494,0)</f>
        <v>0</v>
      </c>
      <c r="BJ1494" s="18" t="s">
        <v>90</v>
      </c>
      <c r="BK1494" s="146">
        <f>ROUND(I1494*H1494,2)</f>
        <v>0</v>
      </c>
      <c r="BL1494" s="18" t="s">
        <v>454</v>
      </c>
      <c r="BM1494" s="145" t="s">
        <v>1665</v>
      </c>
    </row>
    <row r="1495" spans="2:65" s="12" customFormat="1" ht="11.25">
      <c r="B1495" s="151"/>
      <c r="D1495" s="152" t="s">
        <v>368</v>
      </c>
      <c r="E1495" s="153" t="s">
        <v>19</v>
      </c>
      <c r="F1495" s="154" t="s">
        <v>485</v>
      </c>
      <c r="H1495" s="153" t="s">
        <v>19</v>
      </c>
      <c r="I1495" s="155"/>
      <c r="L1495" s="151"/>
      <c r="M1495" s="156"/>
      <c r="T1495" s="157"/>
      <c r="AT1495" s="153" t="s">
        <v>368</v>
      </c>
      <c r="AU1495" s="153" t="s">
        <v>90</v>
      </c>
      <c r="AV1495" s="12" t="s">
        <v>84</v>
      </c>
      <c r="AW1495" s="12" t="s">
        <v>36</v>
      </c>
      <c r="AX1495" s="12" t="s">
        <v>77</v>
      </c>
      <c r="AY1495" s="153" t="s">
        <v>358</v>
      </c>
    </row>
    <row r="1496" spans="2:65" s="12" customFormat="1" ht="11.25">
      <c r="B1496" s="151"/>
      <c r="D1496" s="152" t="s">
        <v>368</v>
      </c>
      <c r="E1496" s="153" t="s">
        <v>19</v>
      </c>
      <c r="F1496" s="154" t="s">
        <v>807</v>
      </c>
      <c r="H1496" s="153" t="s">
        <v>19</v>
      </c>
      <c r="I1496" s="155"/>
      <c r="L1496" s="151"/>
      <c r="M1496" s="156"/>
      <c r="T1496" s="157"/>
      <c r="AT1496" s="153" t="s">
        <v>368</v>
      </c>
      <c r="AU1496" s="153" t="s">
        <v>90</v>
      </c>
      <c r="AV1496" s="12" t="s">
        <v>84</v>
      </c>
      <c r="AW1496" s="12" t="s">
        <v>36</v>
      </c>
      <c r="AX1496" s="12" t="s">
        <v>77</v>
      </c>
      <c r="AY1496" s="153" t="s">
        <v>358</v>
      </c>
    </row>
    <row r="1497" spans="2:65" s="12" customFormat="1" ht="11.25">
      <c r="B1497" s="151"/>
      <c r="D1497" s="152" t="s">
        <v>368</v>
      </c>
      <c r="E1497" s="153" t="s">
        <v>19</v>
      </c>
      <c r="F1497" s="154" t="s">
        <v>380</v>
      </c>
      <c r="H1497" s="153" t="s">
        <v>19</v>
      </c>
      <c r="I1497" s="155"/>
      <c r="L1497" s="151"/>
      <c r="M1497" s="156"/>
      <c r="T1497" s="157"/>
      <c r="AT1497" s="153" t="s">
        <v>368</v>
      </c>
      <c r="AU1497" s="153" t="s">
        <v>90</v>
      </c>
      <c r="AV1497" s="12" t="s">
        <v>84</v>
      </c>
      <c r="AW1497" s="12" t="s">
        <v>36</v>
      </c>
      <c r="AX1497" s="12" t="s">
        <v>77</v>
      </c>
      <c r="AY1497" s="153" t="s">
        <v>358</v>
      </c>
    </row>
    <row r="1498" spans="2:65" s="12" customFormat="1" ht="11.25">
      <c r="B1498" s="151"/>
      <c r="D1498" s="152" t="s">
        <v>368</v>
      </c>
      <c r="E1498" s="153" t="s">
        <v>19</v>
      </c>
      <c r="F1498" s="154" t="s">
        <v>588</v>
      </c>
      <c r="H1498" s="153" t="s">
        <v>19</v>
      </c>
      <c r="I1498" s="155"/>
      <c r="L1498" s="151"/>
      <c r="M1498" s="156"/>
      <c r="T1498" s="157"/>
      <c r="AT1498" s="153" t="s">
        <v>368</v>
      </c>
      <c r="AU1498" s="153" t="s">
        <v>90</v>
      </c>
      <c r="AV1498" s="12" t="s">
        <v>84</v>
      </c>
      <c r="AW1498" s="12" t="s">
        <v>36</v>
      </c>
      <c r="AX1498" s="12" t="s">
        <v>77</v>
      </c>
      <c r="AY1498" s="153" t="s">
        <v>358</v>
      </c>
    </row>
    <row r="1499" spans="2:65" s="12" customFormat="1" ht="11.25">
      <c r="B1499" s="151"/>
      <c r="D1499" s="152" t="s">
        <v>368</v>
      </c>
      <c r="E1499" s="153" t="s">
        <v>19</v>
      </c>
      <c r="F1499" s="154" t="s">
        <v>1650</v>
      </c>
      <c r="H1499" s="153" t="s">
        <v>19</v>
      </c>
      <c r="I1499" s="155"/>
      <c r="L1499" s="151"/>
      <c r="M1499" s="156"/>
      <c r="T1499" s="157"/>
      <c r="AT1499" s="153" t="s">
        <v>368</v>
      </c>
      <c r="AU1499" s="153" t="s">
        <v>90</v>
      </c>
      <c r="AV1499" s="12" t="s">
        <v>84</v>
      </c>
      <c r="AW1499" s="12" t="s">
        <v>36</v>
      </c>
      <c r="AX1499" s="12" t="s">
        <v>77</v>
      </c>
      <c r="AY1499" s="153" t="s">
        <v>358</v>
      </c>
    </row>
    <row r="1500" spans="2:65" s="13" customFormat="1" ht="11.25">
      <c r="B1500" s="158"/>
      <c r="D1500" s="152" t="s">
        <v>368</v>
      </c>
      <c r="E1500" s="159" t="s">
        <v>19</v>
      </c>
      <c r="F1500" s="160" t="s">
        <v>1651</v>
      </c>
      <c r="H1500" s="161">
        <v>72.08</v>
      </c>
      <c r="I1500" s="162"/>
      <c r="L1500" s="158"/>
      <c r="M1500" s="163"/>
      <c r="T1500" s="164"/>
      <c r="AT1500" s="159" t="s">
        <v>368</v>
      </c>
      <c r="AU1500" s="159" t="s">
        <v>90</v>
      </c>
      <c r="AV1500" s="13" t="s">
        <v>90</v>
      </c>
      <c r="AW1500" s="13" t="s">
        <v>36</v>
      </c>
      <c r="AX1500" s="13" t="s">
        <v>77</v>
      </c>
      <c r="AY1500" s="159" t="s">
        <v>358</v>
      </c>
    </row>
    <row r="1501" spans="2:65" s="12" customFormat="1" ht="11.25">
      <c r="B1501" s="151"/>
      <c r="D1501" s="152" t="s">
        <v>368</v>
      </c>
      <c r="E1501" s="153" t="s">
        <v>19</v>
      </c>
      <c r="F1501" s="154" t="s">
        <v>1652</v>
      </c>
      <c r="H1501" s="153" t="s">
        <v>19</v>
      </c>
      <c r="I1501" s="155"/>
      <c r="L1501" s="151"/>
      <c r="M1501" s="156"/>
      <c r="T1501" s="157"/>
      <c r="AT1501" s="153" t="s">
        <v>368</v>
      </c>
      <c r="AU1501" s="153" t="s">
        <v>90</v>
      </c>
      <c r="AV1501" s="12" t="s">
        <v>84</v>
      </c>
      <c r="AW1501" s="12" t="s">
        <v>36</v>
      </c>
      <c r="AX1501" s="12" t="s">
        <v>77</v>
      </c>
      <c r="AY1501" s="153" t="s">
        <v>358</v>
      </c>
    </row>
    <row r="1502" spans="2:65" s="13" customFormat="1" ht="11.25">
      <c r="B1502" s="158"/>
      <c r="D1502" s="152" t="s">
        <v>368</v>
      </c>
      <c r="E1502" s="159" t="s">
        <v>19</v>
      </c>
      <c r="F1502" s="160" t="s">
        <v>1653</v>
      </c>
      <c r="H1502" s="161">
        <v>14.4</v>
      </c>
      <c r="I1502" s="162"/>
      <c r="L1502" s="158"/>
      <c r="M1502" s="163"/>
      <c r="T1502" s="164"/>
      <c r="AT1502" s="159" t="s">
        <v>368</v>
      </c>
      <c r="AU1502" s="159" t="s">
        <v>90</v>
      </c>
      <c r="AV1502" s="13" t="s">
        <v>90</v>
      </c>
      <c r="AW1502" s="13" t="s">
        <v>36</v>
      </c>
      <c r="AX1502" s="13" t="s">
        <v>77</v>
      </c>
      <c r="AY1502" s="159" t="s">
        <v>358</v>
      </c>
    </row>
    <row r="1503" spans="2:65" s="14" customFormat="1" ht="11.25">
      <c r="B1503" s="165"/>
      <c r="D1503" s="152" t="s">
        <v>368</v>
      </c>
      <c r="E1503" s="166" t="s">
        <v>19</v>
      </c>
      <c r="F1503" s="167" t="s">
        <v>371</v>
      </c>
      <c r="H1503" s="168">
        <v>86.48</v>
      </c>
      <c r="I1503" s="169"/>
      <c r="L1503" s="165"/>
      <c r="M1503" s="170"/>
      <c r="T1503" s="171"/>
      <c r="AT1503" s="166" t="s">
        <v>368</v>
      </c>
      <c r="AU1503" s="166" t="s">
        <v>90</v>
      </c>
      <c r="AV1503" s="14" t="s">
        <v>364</v>
      </c>
      <c r="AW1503" s="14" t="s">
        <v>36</v>
      </c>
      <c r="AX1503" s="14" t="s">
        <v>84</v>
      </c>
      <c r="AY1503" s="166" t="s">
        <v>358</v>
      </c>
    </row>
    <row r="1504" spans="2:65" s="13" customFormat="1" ht="11.25">
      <c r="B1504" s="158"/>
      <c r="D1504" s="152" t="s">
        <v>368</v>
      </c>
      <c r="F1504" s="160" t="s">
        <v>1666</v>
      </c>
      <c r="H1504" s="161">
        <v>103.776</v>
      </c>
      <c r="I1504" s="162"/>
      <c r="L1504" s="158"/>
      <c r="M1504" s="163"/>
      <c r="T1504" s="164"/>
      <c r="AT1504" s="159" t="s">
        <v>368</v>
      </c>
      <c r="AU1504" s="159" t="s">
        <v>90</v>
      </c>
      <c r="AV1504" s="13" t="s">
        <v>90</v>
      </c>
      <c r="AW1504" s="13" t="s">
        <v>4</v>
      </c>
      <c r="AX1504" s="13" t="s">
        <v>84</v>
      </c>
      <c r="AY1504" s="159" t="s">
        <v>358</v>
      </c>
    </row>
    <row r="1505" spans="2:65" s="1" customFormat="1" ht="37.9" customHeight="1">
      <c r="B1505" s="33"/>
      <c r="C1505" s="134" t="s">
        <v>1667</v>
      </c>
      <c r="D1505" s="134" t="s">
        <v>360</v>
      </c>
      <c r="E1505" s="135" t="s">
        <v>1668</v>
      </c>
      <c r="F1505" s="136" t="s">
        <v>1669</v>
      </c>
      <c r="G1505" s="137" t="s">
        <v>195</v>
      </c>
      <c r="H1505" s="138">
        <v>86.48</v>
      </c>
      <c r="I1505" s="139"/>
      <c r="J1505" s="140">
        <f>ROUND(I1505*H1505,2)</f>
        <v>0</v>
      </c>
      <c r="K1505" s="136" t="s">
        <v>363</v>
      </c>
      <c r="L1505" s="33"/>
      <c r="M1505" s="141" t="s">
        <v>19</v>
      </c>
      <c r="N1505" s="142" t="s">
        <v>49</v>
      </c>
      <c r="P1505" s="143">
        <f>O1505*H1505</f>
        <v>0</v>
      </c>
      <c r="Q1505" s="143">
        <v>9.4131E-4</v>
      </c>
      <c r="R1505" s="143">
        <f>Q1505*H1505</f>
        <v>8.1404488800000008E-2</v>
      </c>
      <c r="S1505" s="143">
        <v>0</v>
      </c>
      <c r="T1505" s="144">
        <f>S1505*H1505</f>
        <v>0</v>
      </c>
      <c r="AR1505" s="145" t="s">
        <v>454</v>
      </c>
      <c r="AT1505" s="145" t="s">
        <v>360</v>
      </c>
      <c r="AU1505" s="145" t="s">
        <v>90</v>
      </c>
      <c r="AY1505" s="18" t="s">
        <v>358</v>
      </c>
      <c r="BE1505" s="146">
        <f>IF(N1505="základní",J1505,0)</f>
        <v>0</v>
      </c>
      <c r="BF1505" s="146">
        <f>IF(N1505="snížená",J1505,0)</f>
        <v>0</v>
      </c>
      <c r="BG1505" s="146">
        <f>IF(N1505="zákl. přenesená",J1505,0)</f>
        <v>0</v>
      </c>
      <c r="BH1505" s="146">
        <f>IF(N1505="sníž. přenesená",J1505,0)</f>
        <v>0</v>
      </c>
      <c r="BI1505" s="146">
        <f>IF(N1505="nulová",J1505,0)</f>
        <v>0</v>
      </c>
      <c r="BJ1505" s="18" t="s">
        <v>90</v>
      </c>
      <c r="BK1505" s="146">
        <f>ROUND(I1505*H1505,2)</f>
        <v>0</v>
      </c>
      <c r="BL1505" s="18" t="s">
        <v>454</v>
      </c>
      <c r="BM1505" s="145" t="s">
        <v>1670</v>
      </c>
    </row>
    <row r="1506" spans="2:65" s="1" customFormat="1" ht="11.25">
      <c r="B1506" s="33"/>
      <c r="D1506" s="147" t="s">
        <v>366</v>
      </c>
      <c r="F1506" s="148" t="s">
        <v>1671</v>
      </c>
      <c r="I1506" s="149"/>
      <c r="L1506" s="33"/>
      <c r="M1506" s="150"/>
      <c r="T1506" s="54"/>
      <c r="AT1506" s="18" t="s">
        <v>366</v>
      </c>
      <c r="AU1506" s="18" t="s">
        <v>90</v>
      </c>
    </row>
    <row r="1507" spans="2:65" s="12" customFormat="1" ht="11.25">
      <c r="B1507" s="151"/>
      <c r="D1507" s="152" t="s">
        <v>368</v>
      </c>
      <c r="E1507" s="153" t="s">
        <v>19</v>
      </c>
      <c r="F1507" s="154" t="s">
        <v>485</v>
      </c>
      <c r="H1507" s="153" t="s">
        <v>19</v>
      </c>
      <c r="I1507" s="155"/>
      <c r="L1507" s="151"/>
      <c r="M1507" s="156"/>
      <c r="T1507" s="157"/>
      <c r="AT1507" s="153" t="s">
        <v>368</v>
      </c>
      <c r="AU1507" s="153" t="s">
        <v>90</v>
      </c>
      <c r="AV1507" s="12" t="s">
        <v>84</v>
      </c>
      <c r="AW1507" s="12" t="s">
        <v>36</v>
      </c>
      <c r="AX1507" s="12" t="s">
        <v>77</v>
      </c>
      <c r="AY1507" s="153" t="s">
        <v>358</v>
      </c>
    </row>
    <row r="1508" spans="2:65" s="12" customFormat="1" ht="11.25">
      <c r="B1508" s="151"/>
      <c r="D1508" s="152" t="s">
        <v>368</v>
      </c>
      <c r="E1508" s="153" t="s">
        <v>19</v>
      </c>
      <c r="F1508" s="154" t="s">
        <v>807</v>
      </c>
      <c r="H1508" s="153" t="s">
        <v>19</v>
      </c>
      <c r="I1508" s="155"/>
      <c r="L1508" s="151"/>
      <c r="M1508" s="156"/>
      <c r="T1508" s="157"/>
      <c r="AT1508" s="153" t="s">
        <v>368</v>
      </c>
      <c r="AU1508" s="153" t="s">
        <v>90</v>
      </c>
      <c r="AV1508" s="12" t="s">
        <v>84</v>
      </c>
      <c r="AW1508" s="12" t="s">
        <v>36</v>
      </c>
      <c r="AX1508" s="12" t="s">
        <v>77</v>
      </c>
      <c r="AY1508" s="153" t="s">
        <v>358</v>
      </c>
    </row>
    <row r="1509" spans="2:65" s="12" customFormat="1" ht="11.25">
      <c r="B1509" s="151"/>
      <c r="D1509" s="152" t="s">
        <v>368</v>
      </c>
      <c r="E1509" s="153" t="s">
        <v>19</v>
      </c>
      <c r="F1509" s="154" t="s">
        <v>380</v>
      </c>
      <c r="H1509" s="153" t="s">
        <v>19</v>
      </c>
      <c r="I1509" s="155"/>
      <c r="L1509" s="151"/>
      <c r="M1509" s="156"/>
      <c r="T1509" s="157"/>
      <c r="AT1509" s="153" t="s">
        <v>368</v>
      </c>
      <c r="AU1509" s="153" t="s">
        <v>90</v>
      </c>
      <c r="AV1509" s="12" t="s">
        <v>84</v>
      </c>
      <c r="AW1509" s="12" t="s">
        <v>36</v>
      </c>
      <c r="AX1509" s="12" t="s">
        <v>77</v>
      </c>
      <c r="AY1509" s="153" t="s">
        <v>358</v>
      </c>
    </row>
    <row r="1510" spans="2:65" s="12" customFormat="1" ht="11.25">
      <c r="B1510" s="151"/>
      <c r="D1510" s="152" t="s">
        <v>368</v>
      </c>
      <c r="E1510" s="153" t="s">
        <v>19</v>
      </c>
      <c r="F1510" s="154" t="s">
        <v>588</v>
      </c>
      <c r="H1510" s="153" t="s">
        <v>19</v>
      </c>
      <c r="I1510" s="155"/>
      <c r="L1510" s="151"/>
      <c r="M1510" s="156"/>
      <c r="T1510" s="157"/>
      <c r="AT1510" s="153" t="s">
        <v>368</v>
      </c>
      <c r="AU1510" s="153" t="s">
        <v>90</v>
      </c>
      <c r="AV1510" s="12" t="s">
        <v>84</v>
      </c>
      <c r="AW1510" s="12" t="s">
        <v>36</v>
      </c>
      <c r="AX1510" s="12" t="s">
        <v>77</v>
      </c>
      <c r="AY1510" s="153" t="s">
        <v>358</v>
      </c>
    </row>
    <row r="1511" spans="2:65" s="12" customFormat="1" ht="11.25">
      <c r="B1511" s="151"/>
      <c r="D1511" s="152" t="s">
        <v>368</v>
      </c>
      <c r="E1511" s="153" t="s">
        <v>19</v>
      </c>
      <c r="F1511" s="154" t="s">
        <v>1650</v>
      </c>
      <c r="H1511" s="153" t="s">
        <v>19</v>
      </c>
      <c r="I1511" s="155"/>
      <c r="L1511" s="151"/>
      <c r="M1511" s="156"/>
      <c r="T1511" s="157"/>
      <c r="AT1511" s="153" t="s">
        <v>368</v>
      </c>
      <c r="AU1511" s="153" t="s">
        <v>90</v>
      </c>
      <c r="AV1511" s="12" t="s">
        <v>84</v>
      </c>
      <c r="AW1511" s="12" t="s">
        <v>36</v>
      </c>
      <c r="AX1511" s="12" t="s">
        <v>77</v>
      </c>
      <c r="AY1511" s="153" t="s">
        <v>358</v>
      </c>
    </row>
    <row r="1512" spans="2:65" s="13" customFormat="1" ht="11.25">
      <c r="B1512" s="158"/>
      <c r="D1512" s="152" t="s">
        <v>368</v>
      </c>
      <c r="E1512" s="159" t="s">
        <v>19</v>
      </c>
      <c r="F1512" s="160" t="s">
        <v>1651</v>
      </c>
      <c r="H1512" s="161">
        <v>72.08</v>
      </c>
      <c r="I1512" s="162"/>
      <c r="L1512" s="158"/>
      <c r="M1512" s="163"/>
      <c r="T1512" s="164"/>
      <c r="AT1512" s="159" t="s">
        <v>368</v>
      </c>
      <c r="AU1512" s="159" t="s">
        <v>90</v>
      </c>
      <c r="AV1512" s="13" t="s">
        <v>90</v>
      </c>
      <c r="AW1512" s="13" t="s">
        <v>36</v>
      </c>
      <c r="AX1512" s="13" t="s">
        <v>77</v>
      </c>
      <c r="AY1512" s="159" t="s">
        <v>358</v>
      </c>
    </row>
    <row r="1513" spans="2:65" s="12" customFormat="1" ht="11.25">
      <c r="B1513" s="151"/>
      <c r="D1513" s="152" t="s">
        <v>368</v>
      </c>
      <c r="E1513" s="153" t="s">
        <v>19</v>
      </c>
      <c r="F1513" s="154" t="s">
        <v>1652</v>
      </c>
      <c r="H1513" s="153" t="s">
        <v>19</v>
      </c>
      <c r="I1513" s="155"/>
      <c r="L1513" s="151"/>
      <c r="M1513" s="156"/>
      <c r="T1513" s="157"/>
      <c r="AT1513" s="153" t="s">
        <v>368</v>
      </c>
      <c r="AU1513" s="153" t="s">
        <v>90</v>
      </c>
      <c r="AV1513" s="12" t="s">
        <v>84</v>
      </c>
      <c r="AW1513" s="12" t="s">
        <v>36</v>
      </c>
      <c r="AX1513" s="12" t="s">
        <v>77</v>
      </c>
      <c r="AY1513" s="153" t="s">
        <v>358</v>
      </c>
    </row>
    <row r="1514" spans="2:65" s="13" customFormat="1" ht="11.25">
      <c r="B1514" s="158"/>
      <c r="D1514" s="152" t="s">
        <v>368</v>
      </c>
      <c r="E1514" s="159" t="s">
        <v>19</v>
      </c>
      <c r="F1514" s="160" t="s">
        <v>1653</v>
      </c>
      <c r="H1514" s="161">
        <v>14.4</v>
      </c>
      <c r="I1514" s="162"/>
      <c r="L1514" s="158"/>
      <c r="M1514" s="163"/>
      <c r="T1514" s="164"/>
      <c r="AT1514" s="159" t="s">
        <v>368</v>
      </c>
      <c r="AU1514" s="159" t="s">
        <v>90</v>
      </c>
      <c r="AV1514" s="13" t="s">
        <v>90</v>
      </c>
      <c r="AW1514" s="13" t="s">
        <v>36</v>
      </c>
      <c r="AX1514" s="13" t="s">
        <v>77</v>
      </c>
      <c r="AY1514" s="159" t="s">
        <v>358</v>
      </c>
    </row>
    <row r="1515" spans="2:65" s="14" customFormat="1" ht="11.25">
      <c r="B1515" s="165"/>
      <c r="D1515" s="152" t="s">
        <v>368</v>
      </c>
      <c r="E1515" s="166" t="s">
        <v>19</v>
      </c>
      <c r="F1515" s="167" t="s">
        <v>371</v>
      </c>
      <c r="H1515" s="168">
        <v>86.48</v>
      </c>
      <c r="I1515" s="169"/>
      <c r="L1515" s="165"/>
      <c r="M1515" s="170"/>
      <c r="T1515" s="171"/>
      <c r="AT1515" s="166" t="s">
        <v>368</v>
      </c>
      <c r="AU1515" s="166" t="s">
        <v>90</v>
      </c>
      <c r="AV1515" s="14" t="s">
        <v>364</v>
      </c>
      <c r="AW1515" s="14" t="s">
        <v>36</v>
      </c>
      <c r="AX1515" s="14" t="s">
        <v>84</v>
      </c>
      <c r="AY1515" s="166" t="s">
        <v>358</v>
      </c>
    </row>
    <row r="1516" spans="2:65" s="1" customFormat="1" ht="49.15" customHeight="1">
      <c r="B1516" s="33"/>
      <c r="C1516" s="179" t="s">
        <v>1672</v>
      </c>
      <c r="D1516" s="179" t="s">
        <v>440</v>
      </c>
      <c r="E1516" s="180" t="s">
        <v>1440</v>
      </c>
      <c r="F1516" s="181" t="s">
        <v>1441</v>
      </c>
      <c r="G1516" s="182" t="s">
        <v>195</v>
      </c>
      <c r="H1516" s="183">
        <v>103.776</v>
      </c>
      <c r="I1516" s="184"/>
      <c r="J1516" s="185">
        <f>ROUND(I1516*H1516,2)</f>
        <v>0</v>
      </c>
      <c r="K1516" s="181" t="s">
        <v>363</v>
      </c>
      <c r="L1516" s="186"/>
      <c r="M1516" s="187" t="s">
        <v>19</v>
      </c>
      <c r="N1516" s="188" t="s">
        <v>49</v>
      </c>
      <c r="P1516" s="143">
        <f>O1516*H1516</f>
        <v>0</v>
      </c>
      <c r="Q1516" s="143">
        <v>5.4000000000000003E-3</v>
      </c>
      <c r="R1516" s="143">
        <f>Q1516*H1516</f>
        <v>0.56039039999999996</v>
      </c>
      <c r="S1516" s="143">
        <v>0</v>
      </c>
      <c r="T1516" s="144">
        <f>S1516*H1516</f>
        <v>0</v>
      </c>
      <c r="AR1516" s="145" t="s">
        <v>558</v>
      </c>
      <c r="AT1516" s="145" t="s">
        <v>440</v>
      </c>
      <c r="AU1516" s="145" t="s">
        <v>90</v>
      </c>
      <c r="AY1516" s="18" t="s">
        <v>358</v>
      </c>
      <c r="BE1516" s="146">
        <f>IF(N1516="základní",J1516,0)</f>
        <v>0</v>
      </c>
      <c r="BF1516" s="146">
        <f>IF(N1516="snížená",J1516,0)</f>
        <v>0</v>
      </c>
      <c r="BG1516" s="146">
        <f>IF(N1516="zákl. přenesená",J1516,0)</f>
        <v>0</v>
      </c>
      <c r="BH1516" s="146">
        <f>IF(N1516="sníž. přenesená",J1516,0)</f>
        <v>0</v>
      </c>
      <c r="BI1516" s="146">
        <f>IF(N1516="nulová",J1516,0)</f>
        <v>0</v>
      </c>
      <c r="BJ1516" s="18" t="s">
        <v>90</v>
      </c>
      <c r="BK1516" s="146">
        <f>ROUND(I1516*H1516,2)</f>
        <v>0</v>
      </c>
      <c r="BL1516" s="18" t="s">
        <v>454</v>
      </c>
      <c r="BM1516" s="145" t="s">
        <v>1673</v>
      </c>
    </row>
    <row r="1517" spans="2:65" s="12" customFormat="1" ht="11.25">
      <c r="B1517" s="151"/>
      <c r="D1517" s="152" t="s">
        <v>368</v>
      </c>
      <c r="E1517" s="153" t="s">
        <v>19</v>
      </c>
      <c r="F1517" s="154" t="s">
        <v>485</v>
      </c>
      <c r="H1517" s="153" t="s">
        <v>19</v>
      </c>
      <c r="I1517" s="155"/>
      <c r="L1517" s="151"/>
      <c r="M1517" s="156"/>
      <c r="T1517" s="157"/>
      <c r="AT1517" s="153" t="s">
        <v>368</v>
      </c>
      <c r="AU1517" s="153" t="s">
        <v>90</v>
      </c>
      <c r="AV1517" s="12" t="s">
        <v>84</v>
      </c>
      <c r="AW1517" s="12" t="s">
        <v>36</v>
      </c>
      <c r="AX1517" s="12" t="s">
        <v>77</v>
      </c>
      <c r="AY1517" s="153" t="s">
        <v>358</v>
      </c>
    </row>
    <row r="1518" spans="2:65" s="12" customFormat="1" ht="11.25">
      <c r="B1518" s="151"/>
      <c r="D1518" s="152" t="s">
        <v>368</v>
      </c>
      <c r="E1518" s="153" t="s">
        <v>19</v>
      </c>
      <c r="F1518" s="154" t="s">
        <v>807</v>
      </c>
      <c r="H1518" s="153" t="s">
        <v>19</v>
      </c>
      <c r="I1518" s="155"/>
      <c r="L1518" s="151"/>
      <c r="M1518" s="156"/>
      <c r="T1518" s="157"/>
      <c r="AT1518" s="153" t="s">
        <v>368</v>
      </c>
      <c r="AU1518" s="153" t="s">
        <v>90</v>
      </c>
      <c r="AV1518" s="12" t="s">
        <v>84</v>
      </c>
      <c r="AW1518" s="12" t="s">
        <v>36</v>
      </c>
      <c r="AX1518" s="12" t="s">
        <v>77</v>
      </c>
      <c r="AY1518" s="153" t="s">
        <v>358</v>
      </c>
    </row>
    <row r="1519" spans="2:65" s="12" customFormat="1" ht="11.25">
      <c r="B1519" s="151"/>
      <c r="D1519" s="152" t="s">
        <v>368</v>
      </c>
      <c r="E1519" s="153" t="s">
        <v>19</v>
      </c>
      <c r="F1519" s="154" t="s">
        <v>380</v>
      </c>
      <c r="H1519" s="153" t="s">
        <v>19</v>
      </c>
      <c r="I1519" s="155"/>
      <c r="L1519" s="151"/>
      <c r="M1519" s="156"/>
      <c r="T1519" s="157"/>
      <c r="AT1519" s="153" t="s">
        <v>368</v>
      </c>
      <c r="AU1519" s="153" t="s">
        <v>90</v>
      </c>
      <c r="AV1519" s="12" t="s">
        <v>84</v>
      </c>
      <c r="AW1519" s="12" t="s">
        <v>36</v>
      </c>
      <c r="AX1519" s="12" t="s">
        <v>77</v>
      </c>
      <c r="AY1519" s="153" t="s">
        <v>358</v>
      </c>
    </row>
    <row r="1520" spans="2:65" s="12" customFormat="1" ht="11.25">
      <c r="B1520" s="151"/>
      <c r="D1520" s="152" t="s">
        <v>368</v>
      </c>
      <c r="E1520" s="153" t="s">
        <v>19</v>
      </c>
      <c r="F1520" s="154" t="s">
        <v>588</v>
      </c>
      <c r="H1520" s="153" t="s">
        <v>19</v>
      </c>
      <c r="I1520" s="155"/>
      <c r="L1520" s="151"/>
      <c r="M1520" s="156"/>
      <c r="T1520" s="157"/>
      <c r="AT1520" s="153" t="s">
        <v>368</v>
      </c>
      <c r="AU1520" s="153" t="s">
        <v>90</v>
      </c>
      <c r="AV1520" s="12" t="s">
        <v>84</v>
      </c>
      <c r="AW1520" s="12" t="s">
        <v>36</v>
      </c>
      <c r="AX1520" s="12" t="s">
        <v>77</v>
      </c>
      <c r="AY1520" s="153" t="s">
        <v>358</v>
      </c>
    </row>
    <row r="1521" spans="2:65" s="12" customFormat="1" ht="11.25">
      <c r="B1521" s="151"/>
      <c r="D1521" s="152" t="s">
        <v>368</v>
      </c>
      <c r="E1521" s="153" t="s">
        <v>19</v>
      </c>
      <c r="F1521" s="154" t="s">
        <v>1650</v>
      </c>
      <c r="H1521" s="153" t="s">
        <v>19</v>
      </c>
      <c r="I1521" s="155"/>
      <c r="L1521" s="151"/>
      <c r="M1521" s="156"/>
      <c r="T1521" s="157"/>
      <c r="AT1521" s="153" t="s">
        <v>368</v>
      </c>
      <c r="AU1521" s="153" t="s">
        <v>90</v>
      </c>
      <c r="AV1521" s="12" t="s">
        <v>84</v>
      </c>
      <c r="AW1521" s="12" t="s">
        <v>36</v>
      </c>
      <c r="AX1521" s="12" t="s">
        <v>77</v>
      </c>
      <c r="AY1521" s="153" t="s">
        <v>358</v>
      </c>
    </row>
    <row r="1522" spans="2:65" s="13" customFormat="1" ht="11.25">
      <c r="B1522" s="158"/>
      <c r="D1522" s="152" t="s">
        <v>368</v>
      </c>
      <c r="E1522" s="159" t="s">
        <v>19</v>
      </c>
      <c r="F1522" s="160" t="s">
        <v>1651</v>
      </c>
      <c r="H1522" s="161">
        <v>72.08</v>
      </c>
      <c r="I1522" s="162"/>
      <c r="L1522" s="158"/>
      <c r="M1522" s="163"/>
      <c r="T1522" s="164"/>
      <c r="AT1522" s="159" t="s">
        <v>368</v>
      </c>
      <c r="AU1522" s="159" t="s">
        <v>90</v>
      </c>
      <c r="AV1522" s="13" t="s">
        <v>90</v>
      </c>
      <c r="AW1522" s="13" t="s">
        <v>36</v>
      </c>
      <c r="AX1522" s="13" t="s">
        <v>77</v>
      </c>
      <c r="AY1522" s="159" t="s">
        <v>358</v>
      </c>
    </row>
    <row r="1523" spans="2:65" s="12" customFormat="1" ht="11.25">
      <c r="B1523" s="151"/>
      <c r="D1523" s="152" t="s">
        <v>368</v>
      </c>
      <c r="E1523" s="153" t="s">
        <v>19</v>
      </c>
      <c r="F1523" s="154" t="s">
        <v>1652</v>
      </c>
      <c r="H1523" s="153" t="s">
        <v>19</v>
      </c>
      <c r="I1523" s="155"/>
      <c r="L1523" s="151"/>
      <c r="M1523" s="156"/>
      <c r="T1523" s="157"/>
      <c r="AT1523" s="153" t="s">
        <v>368</v>
      </c>
      <c r="AU1523" s="153" t="s">
        <v>90</v>
      </c>
      <c r="AV1523" s="12" t="s">
        <v>84</v>
      </c>
      <c r="AW1523" s="12" t="s">
        <v>36</v>
      </c>
      <c r="AX1523" s="12" t="s">
        <v>77</v>
      </c>
      <c r="AY1523" s="153" t="s">
        <v>358</v>
      </c>
    </row>
    <row r="1524" spans="2:65" s="13" customFormat="1" ht="11.25">
      <c r="B1524" s="158"/>
      <c r="D1524" s="152" t="s">
        <v>368</v>
      </c>
      <c r="E1524" s="159" t="s">
        <v>19</v>
      </c>
      <c r="F1524" s="160" t="s">
        <v>1653</v>
      </c>
      <c r="H1524" s="161">
        <v>14.4</v>
      </c>
      <c r="I1524" s="162"/>
      <c r="L1524" s="158"/>
      <c r="M1524" s="163"/>
      <c r="T1524" s="164"/>
      <c r="AT1524" s="159" t="s">
        <v>368</v>
      </c>
      <c r="AU1524" s="159" t="s">
        <v>90</v>
      </c>
      <c r="AV1524" s="13" t="s">
        <v>90</v>
      </c>
      <c r="AW1524" s="13" t="s">
        <v>36</v>
      </c>
      <c r="AX1524" s="13" t="s">
        <v>77</v>
      </c>
      <c r="AY1524" s="159" t="s">
        <v>358</v>
      </c>
    </row>
    <row r="1525" spans="2:65" s="14" customFormat="1" ht="11.25">
      <c r="B1525" s="165"/>
      <c r="D1525" s="152" t="s">
        <v>368</v>
      </c>
      <c r="E1525" s="166" t="s">
        <v>19</v>
      </c>
      <c r="F1525" s="167" t="s">
        <v>371</v>
      </c>
      <c r="H1525" s="168">
        <v>86.48</v>
      </c>
      <c r="I1525" s="169"/>
      <c r="L1525" s="165"/>
      <c r="M1525" s="170"/>
      <c r="T1525" s="171"/>
      <c r="AT1525" s="166" t="s">
        <v>368</v>
      </c>
      <c r="AU1525" s="166" t="s">
        <v>90</v>
      </c>
      <c r="AV1525" s="14" t="s">
        <v>364</v>
      </c>
      <c r="AW1525" s="14" t="s">
        <v>36</v>
      </c>
      <c r="AX1525" s="14" t="s">
        <v>84</v>
      </c>
      <c r="AY1525" s="166" t="s">
        <v>358</v>
      </c>
    </row>
    <row r="1526" spans="2:65" s="13" customFormat="1" ht="11.25">
      <c r="B1526" s="158"/>
      <c r="D1526" s="152" t="s">
        <v>368</v>
      </c>
      <c r="F1526" s="160" t="s">
        <v>1666</v>
      </c>
      <c r="H1526" s="161">
        <v>103.776</v>
      </c>
      <c r="I1526" s="162"/>
      <c r="L1526" s="158"/>
      <c r="M1526" s="163"/>
      <c r="T1526" s="164"/>
      <c r="AT1526" s="159" t="s">
        <v>368</v>
      </c>
      <c r="AU1526" s="159" t="s">
        <v>90</v>
      </c>
      <c r="AV1526" s="13" t="s">
        <v>90</v>
      </c>
      <c r="AW1526" s="13" t="s">
        <v>4</v>
      </c>
      <c r="AX1526" s="13" t="s">
        <v>84</v>
      </c>
      <c r="AY1526" s="159" t="s">
        <v>358</v>
      </c>
    </row>
    <row r="1527" spans="2:65" s="1" customFormat="1" ht="49.15" customHeight="1">
      <c r="B1527" s="33"/>
      <c r="C1527" s="134" t="s">
        <v>1674</v>
      </c>
      <c r="D1527" s="134" t="s">
        <v>360</v>
      </c>
      <c r="E1527" s="135" t="s">
        <v>1675</v>
      </c>
      <c r="F1527" s="136" t="s">
        <v>1676</v>
      </c>
      <c r="G1527" s="137" t="s">
        <v>195</v>
      </c>
      <c r="H1527" s="138">
        <v>86.48</v>
      </c>
      <c r="I1527" s="139"/>
      <c r="J1527" s="140">
        <f>ROUND(I1527*H1527,2)</f>
        <v>0</v>
      </c>
      <c r="K1527" s="136" t="s">
        <v>363</v>
      </c>
      <c r="L1527" s="33"/>
      <c r="M1527" s="141" t="s">
        <v>19</v>
      </c>
      <c r="N1527" s="142" t="s">
        <v>49</v>
      </c>
      <c r="P1527" s="143">
        <f>O1527*H1527</f>
        <v>0</v>
      </c>
      <c r="Q1527" s="143">
        <v>3.3087999999999999E-5</v>
      </c>
      <c r="R1527" s="143">
        <f>Q1527*H1527</f>
        <v>2.8614502400000001E-3</v>
      </c>
      <c r="S1527" s="143">
        <v>0</v>
      </c>
      <c r="T1527" s="144">
        <f>S1527*H1527</f>
        <v>0</v>
      </c>
      <c r="AR1527" s="145" t="s">
        <v>454</v>
      </c>
      <c r="AT1527" s="145" t="s">
        <v>360</v>
      </c>
      <c r="AU1527" s="145" t="s">
        <v>90</v>
      </c>
      <c r="AY1527" s="18" t="s">
        <v>358</v>
      </c>
      <c r="BE1527" s="146">
        <f>IF(N1527="základní",J1527,0)</f>
        <v>0</v>
      </c>
      <c r="BF1527" s="146">
        <f>IF(N1527="snížená",J1527,0)</f>
        <v>0</v>
      </c>
      <c r="BG1527" s="146">
        <f>IF(N1527="zákl. přenesená",J1527,0)</f>
        <v>0</v>
      </c>
      <c r="BH1527" s="146">
        <f>IF(N1527="sníž. přenesená",J1527,0)</f>
        <v>0</v>
      </c>
      <c r="BI1527" s="146">
        <f>IF(N1527="nulová",J1527,0)</f>
        <v>0</v>
      </c>
      <c r="BJ1527" s="18" t="s">
        <v>90</v>
      </c>
      <c r="BK1527" s="146">
        <f>ROUND(I1527*H1527,2)</f>
        <v>0</v>
      </c>
      <c r="BL1527" s="18" t="s">
        <v>454</v>
      </c>
      <c r="BM1527" s="145" t="s">
        <v>1677</v>
      </c>
    </row>
    <row r="1528" spans="2:65" s="1" customFormat="1" ht="11.25">
      <c r="B1528" s="33"/>
      <c r="D1528" s="147" t="s">
        <v>366</v>
      </c>
      <c r="F1528" s="148" t="s">
        <v>1678</v>
      </c>
      <c r="I1528" s="149"/>
      <c r="L1528" s="33"/>
      <c r="M1528" s="150"/>
      <c r="T1528" s="54"/>
      <c r="AT1528" s="18" t="s">
        <v>366</v>
      </c>
      <c r="AU1528" s="18" t="s">
        <v>90</v>
      </c>
    </row>
    <row r="1529" spans="2:65" s="12" customFormat="1" ht="11.25">
      <c r="B1529" s="151"/>
      <c r="D1529" s="152" t="s">
        <v>368</v>
      </c>
      <c r="E1529" s="153" t="s">
        <v>19</v>
      </c>
      <c r="F1529" s="154" t="s">
        <v>485</v>
      </c>
      <c r="H1529" s="153" t="s">
        <v>19</v>
      </c>
      <c r="I1529" s="155"/>
      <c r="L1529" s="151"/>
      <c r="M1529" s="156"/>
      <c r="T1529" s="157"/>
      <c r="AT1529" s="153" t="s">
        <v>368</v>
      </c>
      <c r="AU1529" s="153" t="s">
        <v>90</v>
      </c>
      <c r="AV1529" s="12" t="s">
        <v>84</v>
      </c>
      <c r="AW1529" s="12" t="s">
        <v>36</v>
      </c>
      <c r="AX1529" s="12" t="s">
        <v>77</v>
      </c>
      <c r="AY1529" s="153" t="s">
        <v>358</v>
      </c>
    </row>
    <row r="1530" spans="2:65" s="12" customFormat="1" ht="11.25">
      <c r="B1530" s="151"/>
      <c r="D1530" s="152" t="s">
        <v>368</v>
      </c>
      <c r="E1530" s="153" t="s">
        <v>19</v>
      </c>
      <c r="F1530" s="154" t="s">
        <v>807</v>
      </c>
      <c r="H1530" s="153" t="s">
        <v>19</v>
      </c>
      <c r="I1530" s="155"/>
      <c r="L1530" s="151"/>
      <c r="M1530" s="156"/>
      <c r="T1530" s="157"/>
      <c r="AT1530" s="153" t="s">
        <v>368</v>
      </c>
      <c r="AU1530" s="153" t="s">
        <v>90</v>
      </c>
      <c r="AV1530" s="12" t="s">
        <v>84</v>
      </c>
      <c r="AW1530" s="12" t="s">
        <v>36</v>
      </c>
      <c r="AX1530" s="12" t="s">
        <v>77</v>
      </c>
      <c r="AY1530" s="153" t="s">
        <v>358</v>
      </c>
    </row>
    <row r="1531" spans="2:65" s="12" customFormat="1" ht="11.25">
      <c r="B1531" s="151"/>
      <c r="D1531" s="152" t="s">
        <v>368</v>
      </c>
      <c r="E1531" s="153" t="s">
        <v>19</v>
      </c>
      <c r="F1531" s="154" t="s">
        <v>380</v>
      </c>
      <c r="H1531" s="153" t="s">
        <v>19</v>
      </c>
      <c r="I1531" s="155"/>
      <c r="L1531" s="151"/>
      <c r="M1531" s="156"/>
      <c r="T1531" s="157"/>
      <c r="AT1531" s="153" t="s">
        <v>368</v>
      </c>
      <c r="AU1531" s="153" t="s">
        <v>90</v>
      </c>
      <c r="AV1531" s="12" t="s">
        <v>84</v>
      </c>
      <c r="AW1531" s="12" t="s">
        <v>36</v>
      </c>
      <c r="AX1531" s="12" t="s">
        <v>77</v>
      </c>
      <c r="AY1531" s="153" t="s">
        <v>358</v>
      </c>
    </row>
    <row r="1532" spans="2:65" s="12" customFormat="1" ht="11.25">
      <c r="B1532" s="151"/>
      <c r="D1532" s="152" t="s">
        <v>368</v>
      </c>
      <c r="E1532" s="153" t="s">
        <v>19</v>
      </c>
      <c r="F1532" s="154" t="s">
        <v>588</v>
      </c>
      <c r="H1532" s="153" t="s">
        <v>19</v>
      </c>
      <c r="I1532" s="155"/>
      <c r="L1532" s="151"/>
      <c r="M1532" s="156"/>
      <c r="T1532" s="157"/>
      <c r="AT1532" s="153" t="s">
        <v>368</v>
      </c>
      <c r="AU1532" s="153" t="s">
        <v>90</v>
      </c>
      <c r="AV1532" s="12" t="s">
        <v>84</v>
      </c>
      <c r="AW1532" s="12" t="s">
        <v>36</v>
      </c>
      <c r="AX1532" s="12" t="s">
        <v>77</v>
      </c>
      <c r="AY1532" s="153" t="s">
        <v>358</v>
      </c>
    </row>
    <row r="1533" spans="2:65" s="12" customFormat="1" ht="11.25">
      <c r="B1533" s="151"/>
      <c r="D1533" s="152" t="s">
        <v>368</v>
      </c>
      <c r="E1533" s="153" t="s">
        <v>19</v>
      </c>
      <c r="F1533" s="154" t="s">
        <v>1650</v>
      </c>
      <c r="H1533" s="153" t="s">
        <v>19</v>
      </c>
      <c r="I1533" s="155"/>
      <c r="L1533" s="151"/>
      <c r="M1533" s="156"/>
      <c r="T1533" s="157"/>
      <c r="AT1533" s="153" t="s">
        <v>368</v>
      </c>
      <c r="AU1533" s="153" t="s">
        <v>90</v>
      </c>
      <c r="AV1533" s="12" t="s">
        <v>84</v>
      </c>
      <c r="AW1533" s="12" t="s">
        <v>36</v>
      </c>
      <c r="AX1533" s="12" t="s">
        <v>77</v>
      </c>
      <c r="AY1533" s="153" t="s">
        <v>358</v>
      </c>
    </row>
    <row r="1534" spans="2:65" s="13" customFormat="1" ht="11.25">
      <c r="B1534" s="158"/>
      <c r="D1534" s="152" t="s">
        <v>368</v>
      </c>
      <c r="E1534" s="159" t="s">
        <v>19</v>
      </c>
      <c r="F1534" s="160" t="s">
        <v>1651</v>
      </c>
      <c r="H1534" s="161">
        <v>72.08</v>
      </c>
      <c r="I1534" s="162"/>
      <c r="L1534" s="158"/>
      <c r="M1534" s="163"/>
      <c r="T1534" s="164"/>
      <c r="AT1534" s="159" t="s">
        <v>368</v>
      </c>
      <c r="AU1534" s="159" t="s">
        <v>90</v>
      </c>
      <c r="AV1534" s="13" t="s">
        <v>90</v>
      </c>
      <c r="AW1534" s="13" t="s">
        <v>36</v>
      </c>
      <c r="AX1534" s="13" t="s">
        <v>77</v>
      </c>
      <c r="AY1534" s="159" t="s">
        <v>358</v>
      </c>
    </row>
    <row r="1535" spans="2:65" s="12" customFormat="1" ht="11.25">
      <c r="B1535" s="151"/>
      <c r="D1535" s="152" t="s">
        <v>368</v>
      </c>
      <c r="E1535" s="153" t="s">
        <v>19</v>
      </c>
      <c r="F1535" s="154" t="s">
        <v>1652</v>
      </c>
      <c r="H1535" s="153" t="s">
        <v>19</v>
      </c>
      <c r="I1535" s="155"/>
      <c r="L1535" s="151"/>
      <c r="M1535" s="156"/>
      <c r="T1535" s="157"/>
      <c r="AT1535" s="153" t="s">
        <v>368</v>
      </c>
      <c r="AU1535" s="153" t="s">
        <v>90</v>
      </c>
      <c r="AV1535" s="12" t="s">
        <v>84</v>
      </c>
      <c r="AW1535" s="12" t="s">
        <v>36</v>
      </c>
      <c r="AX1535" s="12" t="s">
        <v>77</v>
      </c>
      <c r="AY1535" s="153" t="s">
        <v>358</v>
      </c>
    </row>
    <row r="1536" spans="2:65" s="13" customFormat="1" ht="11.25">
      <c r="B1536" s="158"/>
      <c r="D1536" s="152" t="s">
        <v>368</v>
      </c>
      <c r="E1536" s="159" t="s">
        <v>19</v>
      </c>
      <c r="F1536" s="160" t="s">
        <v>1653</v>
      </c>
      <c r="H1536" s="161">
        <v>14.4</v>
      </c>
      <c r="I1536" s="162"/>
      <c r="L1536" s="158"/>
      <c r="M1536" s="163"/>
      <c r="T1536" s="164"/>
      <c r="AT1536" s="159" t="s">
        <v>368</v>
      </c>
      <c r="AU1536" s="159" t="s">
        <v>90</v>
      </c>
      <c r="AV1536" s="13" t="s">
        <v>90</v>
      </c>
      <c r="AW1536" s="13" t="s">
        <v>36</v>
      </c>
      <c r="AX1536" s="13" t="s">
        <v>77</v>
      </c>
      <c r="AY1536" s="159" t="s">
        <v>358</v>
      </c>
    </row>
    <row r="1537" spans="2:65" s="14" customFormat="1" ht="11.25">
      <c r="B1537" s="165"/>
      <c r="D1537" s="152" t="s">
        <v>368</v>
      </c>
      <c r="E1537" s="166" t="s">
        <v>19</v>
      </c>
      <c r="F1537" s="167" t="s">
        <v>371</v>
      </c>
      <c r="H1537" s="168">
        <v>86.48</v>
      </c>
      <c r="I1537" s="169"/>
      <c r="L1537" s="165"/>
      <c r="M1537" s="170"/>
      <c r="T1537" s="171"/>
      <c r="AT1537" s="166" t="s">
        <v>368</v>
      </c>
      <c r="AU1537" s="166" t="s">
        <v>90</v>
      </c>
      <c r="AV1537" s="14" t="s">
        <v>364</v>
      </c>
      <c r="AW1537" s="14" t="s">
        <v>36</v>
      </c>
      <c r="AX1537" s="14" t="s">
        <v>84</v>
      </c>
      <c r="AY1537" s="166" t="s">
        <v>358</v>
      </c>
    </row>
    <row r="1538" spans="2:65" s="1" customFormat="1" ht="33" customHeight="1">
      <c r="B1538" s="33"/>
      <c r="C1538" s="179" t="s">
        <v>1679</v>
      </c>
      <c r="D1538" s="179" t="s">
        <v>440</v>
      </c>
      <c r="E1538" s="180" t="s">
        <v>1549</v>
      </c>
      <c r="F1538" s="181" t="s">
        <v>1550</v>
      </c>
      <c r="G1538" s="182" t="s">
        <v>195</v>
      </c>
      <c r="H1538" s="183">
        <v>103.776</v>
      </c>
      <c r="I1538" s="184"/>
      <c r="J1538" s="185">
        <f>ROUND(I1538*H1538,2)</f>
        <v>0</v>
      </c>
      <c r="K1538" s="181" t="s">
        <v>363</v>
      </c>
      <c r="L1538" s="186"/>
      <c r="M1538" s="187" t="s">
        <v>19</v>
      </c>
      <c r="N1538" s="188" t="s">
        <v>49</v>
      </c>
      <c r="P1538" s="143">
        <f>O1538*H1538</f>
        <v>0</v>
      </c>
      <c r="Q1538" s="143">
        <v>1.9E-3</v>
      </c>
      <c r="R1538" s="143">
        <f>Q1538*H1538</f>
        <v>0.1971744</v>
      </c>
      <c r="S1538" s="143">
        <v>0</v>
      </c>
      <c r="T1538" s="144">
        <f>S1538*H1538</f>
        <v>0</v>
      </c>
      <c r="AR1538" s="145" t="s">
        <v>558</v>
      </c>
      <c r="AT1538" s="145" t="s">
        <v>440</v>
      </c>
      <c r="AU1538" s="145" t="s">
        <v>90</v>
      </c>
      <c r="AY1538" s="18" t="s">
        <v>358</v>
      </c>
      <c r="BE1538" s="146">
        <f>IF(N1538="základní",J1538,0)</f>
        <v>0</v>
      </c>
      <c r="BF1538" s="146">
        <f>IF(N1538="snížená",J1538,0)</f>
        <v>0</v>
      </c>
      <c r="BG1538" s="146">
        <f>IF(N1538="zákl. přenesená",J1538,0)</f>
        <v>0</v>
      </c>
      <c r="BH1538" s="146">
        <f>IF(N1538="sníž. přenesená",J1538,0)</f>
        <v>0</v>
      </c>
      <c r="BI1538" s="146">
        <f>IF(N1538="nulová",J1538,0)</f>
        <v>0</v>
      </c>
      <c r="BJ1538" s="18" t="s">
        <v>90</v>
      </c>
      <c r="BK1538" s="146">
        <f>ROUND(I1538*H1538,2)</f>
        <v>0</v>
      </c>
      <c r="BL1538" s="18" t="s">
        <v>454</v>
      </c>
      <c r="BM1538" s="145" t="s">
        <v>1680</v>
      </c>
    </row>
    <row r="1539" spans="2:65" s="12" customFormat="1" ht="11.25">
      <c r="B1539" s="151"/>
      <c r="D1539" s="152" t="s">
        <v>368</v>
      </c>
      <c r="E1539" s="153" t="s">
        <v>19</v>
      </c>
      <c r="F1539" s="154" t="s">
        <v>485</v>
      </c>
      <c r="H1539" s="153" t="s">
        <v>19</v>
      </c>
      <c r="I1539" s="155"/>
      <c r="L1539" s="151"/>
      <c r="M1539" s="156"/>
      <c r="T1539" s="157"/>
      <c r="AT1539" s="153" t="s">
        <v>368</v>
      </c>
      <c r="AU1539" s="153" t="s">
        <v>90</v>
      </c>
      <c r="AV1539" s="12" t="s">
        <v>84</v>
      </c>
      <c r="AW1539" s="12" t="s">
        <v>36</v>
      </c>
      <c r="AX1539" s="12" t="s">
        <v>77</v>
      </c>
      <c r="AY1539" s="153" t="s">
        <v>358</v>
      </c>
    </row>
    <row r="1540" spans="2:65" s="12" customFormat="1" ht="11.25">
      <c r="B1540" s="151"/>
      <c r="D1540" s="152" t="s">
        <v>368</v>
      </c>
      <c r="E1540" s="153" t="s">
        <v>19</v>
      </c>
      <c r="F1540" s="154" t="s">
        <v>807</v>
      </c>
      <c r="H1540" s="153" t="s">
        <v>19</v>
      </c>
      <c r="I1540" s="155"/>
      <c r="L1540" s="151"/>
      <c r="M1540" s="156"/>
      <c r="T1540" s="157"/>
      <c r="AT1540" s="153" t="s">
        <v>368</v>
      </c>
      <c r="AU1540" s="153" t="s">
        <v>90</v>
      </c>
      <c r="AV1540" s="12" t="s">
        <v>84</v>
      </c>
      <c r="AW1540" s="12" t="s">
        <v>36</v>
      </c>
      <c r="AX1540" s="12" t="s">
        <v>77</v>
      </c>
      <c r="AY1540" s="153" t="s">
        <v>358</v>
      </c>
    </row>
    <row r="1541" spans="2:65" s="12" customFormat="1" ht="11.25">
      <c r="B1541" s="151"/>
      <c r="D1541" s="152" t="s">
        <v>368</v>
      </c>
      <c r="E1541" s="153" t="s">
        <v>19</v>
      </c>
      <c r="F1541" s="154" t="s">
        <v>380</v>
      </c>
      <c r="H1541" s="153" t="s">
        <v>19</v>
      </c>
      <c r="I1541" s="155"/>
      <c r="L1541" s="151"/>
      <c r="M1541" s="156"/>
      <c r="T1541" s="157"/>
      <c r="AT1541" s="153" t="s">
        <v>368</v>
      </c>
      <c r="AU1541" s="153" t="s">
        <v>90</v>
      </c>
      <c r="AV1541" s="12" t="s">
        <v>84</v>
      </c>
      <c r="AW1541" s="12" t="s">
        <v>36</v>
      </c>
      <c r="AX1541" s="12" t="s">
        <v>77</v>
      </c>
      <c r="AY1541" s="153" t="s">
        <v>358</v>
      </c>
    </row>
    <row r="1542" spans="2:65" s="12" customFormat="1" ht="11.25">
      <c r="B1542" s="151"/>
      <c r="D1542" s="152" t="s">
        <v>368</v>
      </c>
      <c r="E1542" s="153" t="s">
        <v>19</v>
      </c>
      <c r="F1542" s="154" t="s">
        <v>588</v>
      </c>
      <c r="H1542" s="153" t="s">
        <v>19</v>
      </c>
      <c r="I1542" s="155"/>
      <c r="L1542" s="151"/>
      <c r="M1542" s="156"/>
      <c r="T1542" s="157"/>
      <c r="AT1542" s="153" t="s">
        <v>368</v>
      </c>
      <c r="AU1542" s="153" t="s">
        <v>90</v>
      </c>
      <c r="AV1542" s="12" t="s">
        <v>84</v>
      </c>
      <c r="AW1542" s="12" t="s">
        <v>36</v>
      </c>
      <c r="AX1542" s="12" t="s">
        <v>77</v>
      </c>
      <c r="AY1542" s="153" t="s">
        <v>358</v>
      </c>
    </row>
    <row r="1543" spans="2:65" s="12" customFormat="1" ht="11.25">
      <c r="B1543" s="151"/>
      <c r="D1543" s="152" t="s">
        <v>368</v>
      </c>
      <c r="E1543" s="153" t="s">
        <v>19</v>
      </c>
      <c r="F1543" s="154" t="s">
        <v>1650</v>
      </c>
      <c r="H1543" s="153" t="s">
        <v>19</v>
      </c>
      <c r="I1543" s="155"/>
      <c r="L1543" s="151"/>
      <c r="M1543" s="156"/>
      <c r="T1543" s="157"/>
      <c r="AT1543" s="153" t="s">
        <v>368</v>
      </c>
      <c r="AU1543" s="153" t="s">
        <v>90</v>
      </c>
      <c r="AV1543" s="12" t="s">
        <v>84</v>
      </c>
      <c r="AW1543" s="12" t="s">
        <v>36</v>
      </c>
      <c r="AX1543" s="12" t="s">
        <v>77</v>
      </c>
      <c r="AY1543" s="153" t="s">
        <v>358</v>
      </c>
    </row>
    <row r="1544" spans="2:65" s="13" customFormat="1" ht="11.25">
      <c r="B1544" s="158"/>
      <c r="D1544" s="152" t="s">
        <v>368</v>
      </c>
      <c r="E1544" s="159" t="s">
        <v>19</v>
      </c>
      <c r="F1544" s="160" t="s">
        <v>1651</v>
      </c>
      <c r="H1544" s="161">
        <v>72.08</v>
      </c>
      <c r="I1544" s="162"/>
      <c r="L1544" s="158"/>
      <c r="M1544" s="163"/>
      <c r="T1544" s="164"/>
      <c r="AT1544" s="159" t="s">
        <v>368</v>
      </c>
      <c r="AU1544" s="159" t="s">
        <v>90</v>
      </c>
      <c r="AV1544" s="13" t="s">
        <v>90</v>
      </c>
      <c r="AW1544" s="13" t="s">
        <v>36</v>
      </c>
      <c r="AX1544" s="13" t="s">
        <v>77</v>
      </c>
      <c r="AY1544" s="159" t="s">
        <v>358</v>
      </c>
    </row>
    <row r="1545" spans="2:65" s="12" customFormat="1" ht="11.25">
      <c r="B1545" s="151"/>
      <c r="D1545" s="152" t="s">
        <v>368</v>
      </c>
      <c r="E1545" s="153" t="s">
        <v>19</v>
      </c>
      <c r="F1545" s="154" t="s">
        <v>1652</v>
      </c>
      <c r="H1545" s="153" t="s">
        <v>19</v>
      </c>
      <c r="I1545" s="155"/>
      <c r="L1545" s="151"/>
      <c r="M1545" s="156"/>
      <c r="T1545" s="157"/>
      <c r="AT1545" s="153" t="s">
        <v>368</v>
      </c>
      <c r="AU1545" s="153" t="s">
        <v>90</v>
      </c>
      <c r="AV1545" s="12" t="s">
        <v>84</v>
      </c>
      <c r="AW1545" s="12" t="s">
        <v>36</v>
      </c>
      <c r="AX1545" s="12" t="s">
        <v>77</v>
      </c>
      <c r="AY1545" s="153" t="s">
        <v>358</v>
      </c>
    </row>
    <row r="1546" spans="2:65" s="13" customFormat="1" ht="11.25">
      <c r="B1546" s="158"/>
      <c r="D1546" s="152" t="s">
        <v>368</v>
      </c>
      <c r="E1546" s="159" t="s">
        <v>19</v>
      </c>
      <c r="F1546" s="160" t="s">
        <v>1653</v>
      </c>
      <c r="H1546" s="161">
        <v>14.4</v>
      </c>
      <c r="I1546" s="162"/>
      <c r="L1546" s="158"/>
      <c r="M1546" s="163"/>
      <c r="T1546" s="164"/>
      <c r="AT1546" s="159" t="s">
        <v>368</v>
      </c>
      <c r="AU1546" s="159" t="s">
        <v>90</v>
      </c>
      <c r="AV1546" s="13" t="s">
        <v>90</v>
      </c>
      <c r="AW1546" s="13" t="s">
        <v>36</v>
      </c>
      <c r="AX1546" s="13" t="s">
        <v>77</v>
      </c>
      <c r="AY1546" s="159" t="s">
        <v>358</v>
      </c>
    </row>
    <row r="1547" spans="2:65" s="14" customFormat="1" ht="11.25">
      <c r="B1547" s="165"/>
      <c r="D1547" s="152" t="s">
        <v>368</v>
      </c>
      <c r="E1547" s="166" t="s">
        <v>19</v>
      </c>
      <c r="F1547" s="167" t="s">
        <v>371</v>
      </c>
      <c r="H1547" s="168">
        <v>86.48</v>
      </c>
      <c r="I1547" s="169"/>
      <c r="L1547" s="165"/>
      <c r="M1547" s="170"/>
      <c r="T1547" s="171"/>
      <c r="AT1547" s="166" t="s">
        <v>368</v>
      </c>
      <c r="AU1547" s="166" t="s">
        <v>90</v>
      </c>
      <c r="AV1547" s="14" t="s">
        <v>364</v>
      </c>
      <c r="AW1547" s="14" t="s">
        <v>36</v>
      </c>
      <c r="AX1547" s="14" t="s">
        <v>84</v>
      </c>
      <c r="AY1547" s="166" t="s">
        <v>358</v>
      </c>
    </row>
    <row r="1548" spans="2:65" s="13" customFormat="1" ht="11.25">
      <c r="B1548" s="158"/>
      <c r="D1548" s="152" t="s">
        <v>368</v>
      </c>
      <c r="F1548" s="160" t="s">
        <v>1666</v>
      </c>
      <c r="H1548" s="161">
        <v>103.776</v>
      </c>
      <c r="I1548" s="162"/>
      <c r="L1548" s="158"/>
      <c r="M1548" s="163"/>
      <c r="T1548" s="164"/>
      <c r="AT1548" s="159" t="s">
        <v>368</v>
      </c>
      <c r="AU1548" s="159" t="s">
        <v>90</v>
      </c>
      <c r="AV1548" s="13" t="s">
        <v>90</v>
      </c>
      <c r="AW1548" s="13" t="s">
        <v>4</v>
      </c>
      <c r="AX1548" s="13" t="s">
        <v>84</v>
      </c>
      <c r="AY1548" s="159" t="s">
        <v>358</v>
      </c>
    </row>
    <row r="1549" spans="2:65" s="1" customFormat="1" ht="37.9" customHeight="1">
      <c r="B1549" s="33"/>
      <c r="C1549" s="134" t="s">
        <v>1681</v>
      </c>
      <c r="D1549" s="134" t="s">
        <v>360</v>
      </c>
      <c r="E1549" s="135" t="s">
        <v>1682</v>
      </c>
      <c r="F1549" s="136" t="s">
        <v>1683</v>
      </c>
      <c r="G1549" s="137" t="s">
        <v>504</v>
      </c>
      <c r="H1549" s="138">
        <v>3</v>
      </c>
      <c r="I1549" s="139"/>
      <c r="J1549" s="140">
        <f>ROUND(I1549*H1549,2)</f>
        <v>0</v>
      </c>
      <c r="K1549" s="136" t="s">
        <v>363</v>
      </c>
      <c r="L1549" s="33"/>
      <c r="M1549" s="141" t="s">
        <v>19</v>
      </c>
      <c r="N1549" s="142" t="s">
        <v>49</v>
      </c>
      <c r="P1549" s="143">
        <f>O1549*H1549</f>
        <v>0</v>
      </c>
      <c r="Q1549" s="143">
        <v>9.8410000000000001E-5</v>
      </c>
      <c r="R1549" s="143">
        <f>Q1549*H1549</f>
        <v>2.9523E-4</v>
      </c>
      <c r="S1549" s="143">
        <v>0</v>
      </c>
      <c r="T1549" s="144">
        <f>S1549*H1549</f>
        <v>0</v>
      </c>
      <c r="AR1549" s="145" t="s">
        <v>454</v>
      </c>
      <c r="AT1549" s="145" t="s">
        <v>360</v>
      </c>
      <c r="AU1549" s="145" t="s">
        <v>90</v>
      </c>
      <c r="AY1549" s="18" t="s">
        <v>358</v>
      </c>
      <c r="BE1549" s="146">
        <f>IF(N1549="základní",J1549,0)</f>
        <v>0</v>
      </c>
      <c r="BF1549" s="146">
        <f>IF(N1549="snížená",J1549,0)</f>
        <v>0</v>
      </c>
      <c r="BG1549" s="146">
        <f>IF(N1549="zákl. přenesená",J1549,0)</f>
        <v>0</v>
      </c>
      <c r="BH1549" s="146">
        <f>IF(N1549="sníž. přenesená",J1549,0)</f>
        <v>0</v>
      </c>
      <c r="BI1549" s="146">
        <f>IF(N1549="nulová",J1549,0)</f>
        <v>0</v>
      </c>
      <c r="BJ1549" s="18" t="s">
        <v>90</v>
      </c>
      <c r="BK1549" s="146">
        <f>ROUND(I1549*H1549,2)</f>
        <v>0</v>
      </c>
      <c r="BL1549" s="18" t="s">
        <v>454</v>
      </c>
      <c r="BM1549" s="145" t="s">
        <v>1684</v>
      </c>
    </row>
    <row r="1550" spans="2:65" s="1" customFormat="1" ht="11.25">
      <c r="B1550" s="33"/>
      <c r="D1550" s="147" t="s">
        <v>366</v>
      </c>
      <c r="F1550" s="148" t="s">
        <v>1685</v>
      </c>
      <c r="I1550" s="149"/>
      <c r="L1550" s="33"/>
      <c r="M1550" s="150"/>
      <c r="T1550" s="54"/>
      <c r="AT1550" s="18" t="s">
        <v>366</v>
      </c>
      <c r="AU1550" s="18" t="s">
        <v>90</v>
      </c>
    </row>
    <row r="1551" spans="2:65" s="12" customFormat="1" ht="11.25">
      <c r="B1551" s="151"/>
      <c r="D1551" s="152" t="s">
        <v>368</v>
      </c>
      <c r="E1551" s="153" t="s">
        <v>19</v>
      </c>
      <c r="F1551" s="154" t="s">
        <v>1160</v>
      </c>
      <c r="H1551" s="153" t="s">
        <v>19</v>
      </c>
      <c r="I1551" s="155"/>
      <c r="L1551" s="151"/>
      <c r="M1551" s="156"/>
      <c r="T1551" s="157"/>
      <c r="AT1551" s="153" t="s">
        <v>368</v>
      </c>
      <c r="AU1551" s="153" t="s">
        <v>90</v>
      </c>
      <c r="AV1551" s="12" t="s">
        <v>84</v>
      </c>
      <c r="AW1551" s="12" t="s">
        <v>36</v>
      </c>
      <c r="AX1551" s="12" t="s">
        <v>77</v>
      </c>
      <c r="AY1551" s="153" t="s">
        <v>358</v>
      </c>
    </row>
    <row r="1552" spans="2:65" s="12" customFormat="1" ht="11.25">
      <c r="B1552" s="151"/>
      <c r="D1552" s="152" t="s">
        <v>368</v>
      </c>
      <c r="E1552" s="153" t="s">
        <v>19</v>
      </c>
      <c r="F1552" s="154" t="s">
        <v>460</v>
      </c>
      <c r="H1552" s="153" t="s">
        <v>19</v>
      </c>
      <c r="I1552" s="155"/>
      <c r="L1552" s="151"/>
      <c r="M1552" s="156"/>
      <c r="T1552" s="157"/>
      <c r="AT1552" s="153" t="s">
        <v>368</v>
      </c>
      <c r="AU1552" s="153" t="s">
        <v>90</v>
      </c>
      <c r="AV1552" s="12" t="s">
        <v>84</v>
      </c>
      <c r="AW1552" s="12" t="s">
        <v>36</v>
      </c>
      <c r="AX1552" s="12" t="s">
        <v>77</v>
      </c>
      <c r="AY1552" s="153" t="s">
        <v>358</v>
      </c>
    </row>
    <row r="1553" spans="2:65" s="13" customFormat="1" ht="11.25">
      <c r="B1553" s="158"/>
      <c r="D1553" s="152" t="s">
        <v>368</v>
      </c>
      <c r="E1553" s="159" t="s">
        <v>19</v>
      </c>
      <c r="F1553" s="160" t="s">
        <v>1686</v>
      </c>
      <c r="H1553" s="161">
        <v>3</v>
      </c>
      <c r="I1553" s="162"/>
      <c r="L1553" s="158"/>
      <c r="M1553" s="163"/>
      <c r="T1553" s="164"/>
      <c r="AT1553" s="159" t="s">
        <v>368</v>
      </c>
      <c r="AU1553" s="159" t="s">
        <v>90</v>
      </c>
      <c r="AV1553" s="13" t="s">
        <v>90</v>
      </c>
      <c r="AW1553" s="13" t="s">
        <v>36</v>
      </c>
      <c r="AX1553" s="13" t="s">
        <v>77</v>
      </c>
      <c r="AY1553" s="159" t="s">
        <v>358</v>
      </c>
    </row>
    <row r="1554" spans="2:65" s="14" customFormat="1" ht="11.25">
      <c r="B1554" s="165"/>
      <c r="D1554" s="152" t="s">
        <v>368</v>
      </c>
      <c r="E1554" s="166" t="s">
        <v>19</v>
      </c>
      <c r="F1554" s="167" t="s">
        <v>371</v>
      </c>
      <c r="H1554" s="168">
        <v>3</v>
      </c>
      <c r="I1554" s="169"/>
      <c r="L1554" s="165"/>
      <c r="M1554" s="170"/>
      <c r="T1554" s="171"/>
      <c r="AT1554" s="166" t="s">
        <v>368</v>
      </c>
      <c r="AU1554" s="166" t="s">
        <v>90</v>
      </c>
      <c r="AV1554" s="14" t="s">
        <v>364</v>
      </c>
      <c r="AW1554" s="14" t="s">
        <v>36</v>
      </c>
      <c r="AX1554" s="14" t="s">
        <v>84</v>
      </c>
      <c r="AY1554" s="166" t="s">
        <v>358</v>
      </c>
    </row>
    <row r="1555" spans="2:65" s="1" customFormat="1" ht="33" customHeight="1">
      <c r="B1555" s="33"/>
      <c r="C1555" s="179" t="s">
        <v>1687</v>
      </c>
      <c r="D1555" s="179" t="s">
        <v>440</v>
      </c>
      <c r="E1555" s="180" t="s">
        <v>1688</v>
      </c>
      <c r="F1555" s="181" t="s">
        <v>1689</v>
      </c>
      <c r="G1555" s="182" t="s">
        <v>504</v>
      </c>
      <c r="H1555" s="183">
        <v>3</v>
      </c>
      <c r="I1555" s="184"/>
      <c r="J1555" s="185">
        <f>ROUND(I1555*H1555,2)</f>
        <v>0</v>
      </c>
      <c r="K1555" s="181" t="s">
        <v>363</v>
      </c>
      <c r="L1555" s="186"/>
      <c r="M1555" s="187" t="s">
        <v>19</v>
      </c>
      <c r="N1555" s="188" t="s">
        <v>49</v>
      </c>
      <c r="P1555" s="143">
        <f>O1555*H1555</f>
        <v>0</v>
      </c>
      <c r="Q1555" s="143">
        <v>1.64E-3</v>
      </c>
      <c r="R1555" s="143">
        <f>Q1555*H1555</f>
        <v>4.9199999999999999E-3</v>
      </c>
      <c r="S1555" s="143">
        <v>0</v>
      </c>
      <c r="T1555" s="144">
        <f>S1555*H1555</f>
        <v>0</v>
      </c>
      <c r="AR1555" s="145" t="s">
        <v>558</v>
      </c>
      <c r="AT1555" s="145" t="s">
        <v>440</v>
      </c>
      <c r="AU1555" s="145" t="s">
        <v>90</v>
      </c>
      <c r="AY1555" s="18" t="s">
        <v>358</v>
      </c>
      <c r="BE1555" s="146">
        <f>IF(N1555="základní",J1555,0)</f>
        <v>0</v>
      </c>
      <c r="BF1555" s="146">
        <f>IF(N1555="snížená",J1555,0)</f>
        <v>0</v>
      </c>
      <c r="BG1555" s="146">
        <f>IF(N1555="zákl. přenesená",J1555,0)</f>
        <v>0</v>
      </c>
      <c r="BH1555" s="146">
        <f>IF(N1555="sníž. přenesená",J1555,0)</f>
        <v>0</v>
      </c>
      <c r="BI1555" s="146">
        <f>IF(N1555="nulová",J1555,0)</f>
        <v>0</v>
      </c>
      <c r="BJ1555" s="18" t="s">
        <v>90</v>
      </c>
      <c r="BK1555" s="146">
        <f>ROUND(I1555*H1555,2)</f>
        <v>0</v>
      </c>
      <c r="BL1555" s="18" t="s">
        <v>454</v>
      </c>
      <c r="BM1555" s="145" t="s">
        <v>1690</v>
      </c>
    </row>
    <row r="1556" spans="2:65" s="12" customFormat="1" ht="11.25">
      <c r="B1556" s="151"/>
      <c r="D1556" s="152" t="s">
        <v>368</v>
      </c>
      <c r="E1556" s="153" t="s">
        <v>19</v>
      </c>
      <c r="F1556" s="154" t="s">
        <v>1160</v>
      </c>
      <c r="H1556" s="153" t="s">
        <v>19</v>
      </c>
      <c r="I1556" s="155"/>
      <c r="L1556" s="151"/>
      <c r="M1556" s="156"/>
      <c r="T1556" s="157"/>
      <c r="AT1556" s="153" t="s">
        <v>368</v>
      </c>
      <c r="AU1556" s="153" t="s">
        <v>90</v>
      </c>
      <c r="AV1556" s="12" t="s">
        <v>84</v>
      </c>
      <c r="AW1556" s="12" t="s">
        <v>36</v>
      </c>
      <c r="AX1556" s="12" t="s">
        <v>77</v>
      </c>
      <c r="AY1556" s="153" t="s">
        <v>358</v>
      </c>
    </row>
    <row r="1557" spans="2:65" s="12" customFormat="1" ht="11.25">
      <c r="B1557" s="151"/>
      <c r="D1557" s="152" t="s">
        <v>368</v>
      </c>
      <c r="E1557" s="153" t="s">
        <v>19</v>
      </c>
      <c r="F1557" s="154" t="s">
        <v>460</v>
      </c>
      <c r="H1557" s="153" t="s">
        <v>19</v>
      </c>
      <c r="I1557" s="155"/>
      <c r="L1557" s="151"/>
      <c r="M1557" s="156"/>
      <c r="T1557" s="157"/>
      <c r="AT1557" s="153" t="s">
        <v>368</v>
      </c>
      <c r="AU1557" s="153" t="s">
        <v>90</v>
      </c>
      <c r="AV1557" s="12" t="s">
        <v>84</v>
      </c>
      <c r="AW1557" s="12" t="s">
        <v>36</v>
      </c>
      <c r="AX1557" s="12" t="s">
        <v>77</v>
      </c>
      <c r="AY1557" s="153" t="s">
        <v>358</v>
      </c>
    </row>
    <row r="1558" spans="2:65" s="13" customFormat="1" ht="11.25">
      <c r="B1558" s="158"/>
      <c r="D1558" s="152" t="s">
        <v>368</v>
      </c>
      <c r="E1558" s="159" t="s">
        <v>19</v>
      </c>
      <c r="F1558" s="160" t="s">
        <v>1686</v>
      </c>
      <c r="H1558" s="161">
        <v>3</v>
      </c>
      <c r="I1558" s="162"/>
      <c r="L1558" s="158"/>
      <c r="M1558" s="163"/>
      <c r="T1558" s="164"/>
      <c r="AT1558" s="159" t="s">
        <v>368</v>
      </c>
      <c r="AU1558" s="159" t="s">
        <v>90</v>
      </c>
      <c r="AV1558" s="13" t="s">
        <v>90</v>
      </c>
      <c r="AW1558" s="13" t="s">
        <v>36</v>
      </c>
      <c r="AX1558" s="13" t="s">
        <v>77</v>
      </c>
      <c r="AY1558" s="159" t="s">
        <v>358</v>
      </c>
    </row>
    <row r="1559" spans="2:65" s="14" customFormat="1" ht="11.25">
      <c r="B1559" s="165"/>
      <c r="D1559" s="152" t="s">
        <v>368</v>
      </c>
      <c r="E1559" s="166" t="s">
        <v>19</v>
      </c>
      <c r="F1559" s="167" t="s">
        <v>371</v>
      </c>
      <c r="H1559" s="168">
        <v>3</v>
      </c>
      <c r="I1559" s="169"/>
      <c r="L1559" s="165"/>
      <c r="M1559" s="170"/>
      <c r="T1559" s="171"/>
      <c r="AT1559" s="166" t="s">
        <v>368</v>
      </c>
      <c r="AU1559" s="166" t="s">
        <v>90</v>
      </c>
      <c r="AV1559" s="14" t="s">
        <v>364</v>
      </c>
      <c r="AW1559" s="14" t="s">
        <v>36</v>
      </c>
      <c r="AX1559" s="14" t="s">
        <v>84</v>
      </c>
      <c r="AY1559" s="166" t="s">
        <v>358</v>
      </c>
    </row>
    <row r="1560" spans="2:65" s="1" customFormat="1" ht="37.9" customHeight="1">
      <c r="B1560" s="33"/>
      <c r="C1560" s="134" t="s">
        <v>1691</v>
      </c>
      <c r="D1560" s="134" t="s">
        <v>360</v>
      </c>
      <c r="E1560" s="135" t="s">
        <v>1692</v>
      </c>
      <c r="F1560" s="136" t="s">
        <v>1693</v>
      </c>
      <c r="G1560" s="137" t="s">
        <v>504</v>
      </c>
      <c r="H1560" s="138">
        <v>3</v>
      </c>
      <c r="I1560" s="139"/>
      <c r="J1560" s="140">
        <f>ROUND(I1560*H1560,2)</f>
        <v>0</v>
      </c>
      <c r="K1560" s="136" t="s">
        <v>363</v>
      </c>
      <c r="L1560" s="33"/>
      <c r="M1560" s="141" t="s">
        <v>19</v>
      </c>
      <c r="N1560" s="142" t="s">
        <v>49</v>
      </c>
      <c r="P1560" s="143">
        <f>O1560*H1560</f>
        <v>0</v>
      </c>
      <c r="Q1560" s="143">
        <v>0</v>
      </c>
      <c r="R1560" s="143">
        <f>Q1560*H1560</f>
        <v>0</v>
      </c>
      <c r="S1560" s="143">
        <v>0</v>
      </c>
      <c r="T1560" s="144">
        <f>S1560*H1560</f>
        <v>0</v>
      </c>
      <c r="AR1560" s="145" t="s">
        <v>454</v>
      </c>
      <c r="AT1560" s="145" t="s">
        <v>360</v>
      </c>
      <c r="AU1560" s="145" t="s">
        <v>90</v>
      </c>
      <c r="AY1560" s="18" t="s">
        <v>358</v>
      </c>
      <c r="BE1560" s="146">
        <f>IF(N1560="základní",J1560,0)</f>
        <v>0</v>
      </c>
      <c r="BF1560" s="146">
        <f>IF(N1560="snížená",J1560,0)</f>
        <v>0</v>
      </c>
      <c r="BG1560" s="146">
        <f>IF(N1560="zákl. přenesená",J1560,0)</f>
        <v>0</v>
      </c>
      <c r="BH1560" s="146">
        <f>IF(N1560="sníž. přenesená",J1560,0)</f>
        <v>0</v>
      </c>
      <c r="BI1560" s="146">
        <f>IF(N1560="nulová",J1560,0)</f>
        <v>0</v>
      </c>
      <c r="BJ1560" s="18" t="s">
        <v>90</v>
      </c>
      <c r="BK1560" s="146">
        <f>ROUND(I1560*H1560,2)</f>
        <v>0</v>
      </c>
      <c r="BL1560" s="18" t="s">
        <v>454</v>
      </c>
      <c r="BM1560" s="145" t="s">
        <v>1694</v>
      </c>
    </row>
    <row r="1561" spans="2:65" s="1" customFormat="1" ht="11.25">
      <c r="B1561" s="33"/>
      <c r="D1561" s="147" t="s">
        <v>366</v>
      </c>
      <c r="F1561" s="148" t="s">
        <v>1695</v>
      </c>
      <c r="I1561" s="149"/>
      <c r="L1561" s="33"/>
      <c r="M1561" s="150"/>
      <c r="T1561" s="54"/>
      <c r="AT1561" s="18" t="s">
        <v>366</v>
      </c>
      <c r="AU1561" s="18" t="s">
        <v>90</v>
      </c>
    </row>
    <row r="1562" spans="2:65" s="12" customFormat="1" ht="11.25">
      <c r="B1562" s="151"/>
      <c r="D1562" s="152" t="s">
        <v>368</v>
      </c>
      <c r="E1562" s="153" t="s">
        <v>19</v>
      </c>
      <c r="F1562" s="154" t="s">
        <v>1160</v>
      </c>
      <c r="H1562" s="153" t="s">
        <v>19</v>
      </c>
      <c r="I1562" s="155"/>
      <c r="L1562" s="151"/>
      <c r="M1562" s="156"/>
      <c r="T1562" s="157"/>
      <c r="AT1562" s="153" t="s">
        <v>368</v>
      </c>
      <c r="AU1562" s="153" t="s">
        <v>90</v>
      </c>
      <c r="AV1562" s="12" t="s">
        <v>84</v>
      </c>
      <c r="AW1562" s="12" t="s">
        <v>36</v>
      </c>
      <c r="AX1562" s="12" t="s">
        <v>77</v>
      </c>
      <c r="AY1562" s="153" t="s">
        <v>358</v>
      </c>
    </row>
    <row r="1563" spans="2:65" s="12" customFormat="1" ht="11.25">
      <c r="B1563" s="151"/>
      <c r="D1563" s="152" t="s">
        <v>368</v>
      </c>
      <c r="E1563" s="153" t="s">
        <v>19</v>
      </c>
      <c r="F1563" s="154" t="s">
        <v>460</v>
      </c>
      <c r="H1563" s="153" t="s">
        <v>19</v>
      </c>
      <c r="I1563" s="155"/>
      <c r="L1563" s="151"/>
      <c r="M1563" s="156"/>
      <c r="T1563" s="157"/>
      <c r="AT1563" s="153" t="s">
        <v>368</v>
      </c>
      <c r="AU1563" s="153" t="s">
        <v>90</v>
      </c>
      <c r="AV1563" s="12" t="s">
        <v>84</v>
      </c>
      <c r="AW1563" s="12" t="s">
        <v>36</v>
      </c>
      <c r="AX1563" s="12" t="s">
        <v>77</v>
      </c>
      <c r="AY1563" s="153" t="s">
        <v>358</v>
      </c>
    </row>
    <row r="1564" spans="2:65" s="13" customFormat="1" ht="11.25">
      <c r="B1564" s="158"/>
      <c r="D1564" s="152" t="s">
        <v>368</v>
      </c>
      <c r="E1564" s="159" t="s">
        <v>19</v>
      </c>
      <c r="F1564" s="160" t="s">
        <v>1696</v>
      </c>
      <c r="H1564" s="161">
        <v>3</v>
      </c>
      <c r="I1564" s="162"/>
      <c r="L1564" s="158"/>
      <c r="M1564" s="163"/>
      <c r="T1564" s="164"/>
      <c r="AT1564" s="159" t="s">
        <v>368</v>
      </c>
      <c r="AU1564" s="159" t="s">
        <v>90</v>
      </c>
      <c r="AV1564" s="13" t="s">
        <v>90</v>
      </c>
      <c r="AW1564" s="13" t="s">
        <v>36</v>
      </c>
      <c r="AX1564" s="13" t="s">
        <v>77</v>
      </c>
      <c r="AY1564" s="159" t="s">
        <v>358</v>
      </c>
    </row>
    <row r="1565" spans="2:65" s="14" customFormat="1" ht="11.25">
      <c r="B1565" s="165"/>
      <c r="D1565" s="152" t="s">
        <v>368</v>
      </c>
      <c r="E1565" s="166" t="s">
        <v>19</v>
      </c>
      <c r="F1565" s="167" t="s">
        <v>371</v>
      </c>
      <c r="H1565" s="168">
        <v>3</v>
      </c>
      <c r="I1565" s="169"/>
      <c r="L1565" s="165"/>
      <c r="M1565" s="170"/>
      <c r="T1565" s="171"/>
      <c r="AT1565" s="166" t="s">
        <v>368</v>
      </c>
      <c r="AU1565" s="166" t="s">
        <v>90</v>
      </c>
      <c r="AV1565" s="14" t="s">
        <v>364</v>
      </c>
      <c r="AW1565" s="14" t="s">
        <v>36</v>
      </c>
      <c r="AX1565" s="14" t="s">
        <v>84</v>
      </c>
      <c r="AY1565" s="166" t="s">
        <v>358</v>
      </c>
    </row>
    <row r="1566" spans="2:65" s="1" customFormat="1" ht="37.9" customHeight="1">
      <c r="B1566" s="33"/>
      <c r="C1566" s="179" t="s">
        <v>1697</v>
      </c>
      <c r="D1566" s="179" t="s">
        <v>440</v>
      </c>
      <c r="E1566" s="180" t="s">
        <v>1698</v>
      </c>
      <c r="F1566" s="181" t="s">
        <v>1699</v>
      </c>
      <c r="G1566" s="182" t="s">
        <v>504</v>
      </c>
      <c r="H1566" s="183">
        <v>3</v>
      </c>
      <c r="I1566" s="184"/>
      <c r="J1566" s="185">
        <f>ROUND(I1566*H1566,2)</f>
        <v>0</v>
      </c>
      <c r="K1566" s="181" t="s">
        <v>19</v>
      </c>
      <c r="L1566" s="186"/>
      <c r="M1566" s="187" t="s">
        <v>19</v>
      </c>
      <c r="N1566" s="188" t="s">
        <v>49</v>
      </c>
      <c r="P1566" s="143">
        <f>O1566*H1566</f>
        <v>0</v>
      </c>
      <c r="Q1566" s="143">
        <v>4.4999999999999999E-4</v>
      </c>
      <c r="R1566" s="143">
        <f>Q1566*H1566</f>
        <v>1.3500000000000001E-3</v>
      </c>
      <c r="S1566" s="143">
        <v>0</v>
      </c>
      <c r="T1566" s="144">
        <f>S1566*H1566</f>
        <v>0</v>
      </c>
      <c r="AR1566" s="145" t="s">
        <v>558</v>
      </c>
      <c r="AT1566" s="145" t="s">
        <v>440</v>
      </c>
      <c r="AU1566" s="145" t="s">
        <v>90</v>
      </c>
      <c r="AY1566" s="18" t="s">
        <v>358</v>
      </c>
      <c r="BE1566" s="146">
        <f>IF(N1566="základní",J1566,0)</f>
        <v>0</v>
      </c>
      <c r="BF1566" s="146">
        <f>IF(N1566="snížená",J1566,0)</f>
        <v>0</v>
      </c>
      <c r="BG1566" s="146">
        <f>IF(N1566="zákl. přenesená",J1566,0)</f>
        <v>0</v>
      </c>
      <c r="BH1566" s="146">
        <f>IF(N1566="sníž. přenesená",J1566,0)</f>
        <v>0</v>
      </c>
      <c r="BI1566" s="146">
        <f>IF(N1566="nulová",J1566,0)</f>
        <v>0</v>
      </c>
      <c r="BJ1566" s="18" t="s">
        <v>90</v>
      </c>
      <c r="BK1566" s="146">
        <f>ROUND(I1566*H1566,2)</f>
        <v>0</v>
      </c>
      <c r="BL1566" s="18" t="s">
        <v>454</v>
      </c>
      <c r="BM1566" s="145" t="s">
        <v>1700</v>
      </c>
    </row>
    <row r="1567" spans="2:65" s="12" customFormat="1" ht="11.25">
      <c r="B1567" s="151"/>
      <c r="D1567" s="152" t="s">
        <v>368</v>
      </c>
      <c r="E1567" s="153" t="s">
        <v>19</v>
      </c>
      <c r="F1567" s="154" t="s">
        <v>1160</v>
      </c>
      <c r="H1567" s="153" t="s">
        <v>19</v>
      </c>
      <c r="I1567" s="155"/>
      <c r="L1567" s="151"/>
      <c r="M1567" s="156"/>
      <c r="T1567" s="157"/>
      <c r="AT1567" s="153" t="s">
        <v>368</v>
      </c>
      <c r="AU1567" s="153" t="s">
        <v>90</v>
      </c>
      <c r="AV1567" s="12" t="s">
        <v>84</v>
      </c>
      <c r="AW1567" s="12" t="s">
        <v>36</v>
      </c>
      <c r="AX1567" s="12" t="s">
        <v>77</v>
      </c>
      <c r="AY1567" s="153" t="s">
        <v>358</v>
      </c>
    </row>
    <row r="1568" spans="2:65" s="12" customFormat="1" ht="11.25">
      <c r="B1568" s="151"/>
      <c r="D1568" s="152" t="s">
        <v>368</v>
      </c>
      <c r="E1568" s="153" t="s">
        <v>19</v>
      </c>
      <c r="F1568" s="154" t="s">
        <v>460</v>
      </c>
      <c r="H1568" s="153" t="s">
        <v>19</v>
      </c>
      <c r="I1568" s="155"/>
      <c r="L1568" s="151"/>
      <c r="M1568" s="156"/>
      <c r="T1568" s="157"/>
      <c r="AT1568" s="153" t="s">
        <v>368</v>
      </c>
      <c r="AU1568" s="153" t="s">
        <v>90</v>
      </c>
      <c r="AV1568" s="12" t="s">
        <v>84</v>
      </c>
      <c r="AW1568" s="12" t="s">
        <v>36</v>
      </c>
      <c r="AX1568" s="12" t="s">
        <v>77</v>
      </c>
      <c r="AY1568" s="153" t="s">
        <v>358</v>
      </c>
    </row>
    <row r="1569" spans="2:65" s="13" customFormat="1" ht="11.25">
      <c r="B1569" s="158"/>
      <c r="D1569" s="152" t="s">
        <v>368</v>
      </c>
      <c r="E1569" s="159" t="s">
        <v>19</v>
      </c>
      <c r="F1569" s="160" t="s">
        <v>1696</v>
      </c>
      <c r="H1569" s="161">
        <v>3</v>
      </c>
      <c r="I1569" s="162"/>
      <c r="L1569" s="158"/>
      <c r="M1569" s="163"/>
      <c r="T1569" s="164"/>
      <c r="AT1569" s="159" t="s">
        <v>368</v>
      </c>
      <c r="AU1569" s="159" t="s">
        <v>90</v>
      </c>
      <c r="AV1569" s="13" t="s">
        <v>90</v>
      </c>
      <c r="AW1569" s="13" t="s">
        <v>36</v>
      </c>
      <c r="AX1569" s="13" t="s">
        <v>77</v>
      </c>
      <c r="AY1569" s="159" t="s">
        <v>358</v>
      </c>
    </row>
    <row r="1570" spans="2:65" s="14" customFormat="1" ht="11.25">
      <c r="B1570" s="165"/>
      <c r="D1570" s="152" t="s">
        <v>368</v>
      </c>
      <c r="E1570" s="166" t="s">
        <v>19</v>
      </c>
      <c r="F1570" s="167" t="s">
        <v>371</v>
      </c>
      <c r="H1570" s="168">
        <v>3</v>
      </c>
      <c r="I1570" s="169"/>
      <c r="L1570" s="165"/>
      <c r="M1570" s="170"/>
      <c r="T1570" s="171"/>
      <c r="AT1570" s="166" t="s">
        <v>368</v>
      </c>
      <c r="AU1570" s="166" t="s">
        <v>90</v>
      </c>
      <c r="AV1570" s="14" t="s">
        <v>364</v>
      </c>
      <c r="AW1570" s="14" t="s">
        <v>36</v>
      </c>
      <c r="AX1570" s="14" t="s">
        <v>84</v>
      </c>
      <c r="AY1570" s="166" t="s">
        <v>358</v>
      </c>
    </row>
    <row r="1571" spans="2:65" s="1" customFormat="1" ht="44.25" customHeight="1">
      <c r="B1571" s="33"/>
      <c r="C1571" s="134" t="s">
        <v>1701</v>
      </c>
      <c r="D1571" s="134" t="s">
        <v>360</v>
      </c>
      <c r="E1571" s="135" t="s">
        <v>1702</v>
      </c>
      <c r="F1571" s="136" t="s">
        <v>1703</v>
      </c>
      <c r="G1571" s="137" t="s">
        <v>504</v>
      </c>
      <c r="H1571" s="138">
        <v>3</v>
      </c>
      <c r="I1571" s="139"/>
      <c r="J1571" s="140">
        <f>ROUND(I1571*H1571,2)</f>
        <v>0</v>
      </c>
      <c r="K1571" s="136" t="s">
        <v>363</v>
      </c>
      <c r="L1571" s="33"/>
      <c r="M1571" s="141" t="s">
        <v>19</v>
      </c>
      <c r="N1571" s="142" t="s">
        <v>49</v>
      </c>
      <c r="P1571" s="143">
        <f>O1571*H1571</f>
        <v>0</v>
      </c>
      <c r="Q1571" s="143">
        <v>5.1480000000000002E-5</v>
      </c>
      <c r="R1571" s="143">
        <f>Q1571*H1571</f>
        <v>1.5443999999999999E-4</v>
      </c>
      <c r="S1571" s="143">
        <v>0</v>
      </c>
      <c r="T1571" s="144">
        <f>S1571*H1571</f>
        <v>0</v>
      </c>
      <c r="AR1571" s="145" t="s">
        <v>454</v>
      </c>
      <c r="AT1571" s="145" t="s">
        <v>360</v>
      </c>
      <c r="AU1571" s="145" t="s">
        <v>90</v>
      </c>
      <c r="AY1571" s="18" t="s">
        <v>358</v>
      </c>
      <c r="BE1571" s="146">
        <f>IF(N1571="základní",J1571,0)</f>
        <v>0</v>
      </c>
      <c r="BF1571" s="146">
        <f>IF(N1571="snížená",J1571,0)</f>
        <v>0</v>
      </c>
      <c r="BG1571" s="146">
        <f>IF(N1571="zákl. přenesená",J1571,0)</f>
        <v>0</v>
      </c>
      <c r="BH1571" s="146">
        <f>IF(N1571="sníž. přenesená",J1571,0)</f>
        <v>0</v>
      </c>
      <c r="BI1571" s="146">
        <f>IF(N1571="nulová",J1571,0)</f>
        <v>0</v>
      </c>
      <c r="BJ1571" s="18" t="s">
        <v>90</v>
      </c>
      <c r="BK1571" s="146">
        <f>ROUND(I1571*H1571,2)</f>
        <v>0</v>
      </c>
      <c r="BL1571" s="18" t="s">
        <v>454</v>
      </c>
      <c r="BM1571" s="145" t="s">
        <v>1704</v>
      </c>
    </row>
    <row r="1572" spans="2:65" s="1" customFormat="1" ht="11.25">
      <c r="B1572" s="33"/>
      <c r="D1572" s="147" t="s">
        <v>366</v>
      </c>
      <c r="F1572" s="148" t="s">
        <v>1705</v>
      </c>
      <c r="I1572" s="149"/>
      <c r="L1572" s="33"/>
      <c r="M1572" s="150"/>
      <c r="T1572" s="54"/>
      <c r="AT1572" s="18" t="s">
        <v>366</v>
      </c>
      <c r="AU1572" s="18" t="s">
        <v>90</v>
      </c>
    </row>
    <row r="1573" spans="2:65" s="12" customFormat="1" ht="11.25">
      <c r="B1573" s="151"/>
      <c r="D1573" s="152" t="s">
        <v>368</v>
      </c>
      <c r="E1573" s="153" t="s">
        <v>19</v>
      </c>
      <c r="F1573" s="154" t="s">
        <v>1160</v>
      </c>
      <c r="H1573" s="153" t="s">
        <v>19</v>
      </c>
      <c r="I1573" s="155"/>
      <c r="L1573" s="151"/>
      <c r="M1573" s="156"/>
      <c r="T1573" s="157"/>
      <c r="AT1573" s="153" t="s">
        <v>368</v>
      </c>
      <c r="AU1573" s="153" t="s">
        <v>90</v>
      </c>
      <c r="AV1573" s="12" t="s">
        <v>84</v>
      </c>
      <c r="AW1573" s="12" t="s">
        <v>36</v>
      </c>
      <c r="AX1573" s="12" t="s">
        <v>77</v>
      </c>
      <c r="AY1573" s="153" t="s">
        <v>358</v>
      </c>
    </row>
    <row r="1574" spans="2:65" s="12" customFormat="1" ht="11.25">
      <c r="B1574" s="151"/>
      <c r="D1574" s="152" t="s">
        <v>368</v>
      </c>
      <c r="E1574" s="153" t="s">
        <v>19</v>
      </c>
      <c r="F1574" s="154" t="s">
        <v>460</v>
      </c>
      <c r="H1574" s="153" t="s">
        <v>19</v>
      </c>
      <c r="I1574" s="155"/>
      <c r="L1574" s="151"/>
      <c r="M1574" s="156"/>
      <c r="T1574" s="157"/>
      <c r="AT1574" s="153" t="s">
        <v>368</v>
      </c>
      <c r="AU1574" s="153" t="s">
        <v>90</v>
      </c>
      <c r="AV1574" s="12" t="s">
        <v>84</v>
      </c>
      <c r="AW1574" s="12" t="s">
        <v>36</v>
      </c>
      <c r="AX1574" s="12" t="s">
        <v>77</v>
      </c>
      <c r="AY1574" s="153" t="s">
        <v>358</v>
      </c>
    </row>
    <row r="1575" spans="2:65" s="13" customFormat="1" ht="11.25">
      <c r="B1575" s="158"/>
      <c r="D1575" s="152" t="s">
        <v>368</v>
      </c>
      <c r="E1575" s="159" t="s">
        <v>19</v>
      </c>
      <c r="F1575" s="160" t="s">
        <v>1706</v>
      </c>
      <c r="H1575" s="161">
        <v>3</v>
      </c>
      <c r="I1575" s="162"/>
      <c r="L1575" s="158"/>
      <c r="M1575" s="163"/>
      <c r="T1575" s="164"/>
      <c r="AT1575" s="159" t="s">
        <v>368</v>
      </c>
      <c r="AU1575" s="159" t="s">
        <v>90</v>
      </c>
      <c r="AV1575" s="13" t="s">
        <v>90</v>
      </c>
      <c r="AW1575" s="13" t="s">
        <v>36</v>
      </c>
      <c r="AX1575" s="13" t="s">
        <v>77</v>
      </c>
      <c r="AY1575" s="159" t="s">
        <v>358</v>
      </c>
    </row>
    <row r="1576" spans="2:65" s="14" customFormat="1" ht="11.25">
      <c r="B1576" s="165"/>
      <c r="D1576" s="152" t="s">
        <v>368</v>
      </c>
      <c r="E1576" s="166" t="s">
        <v>19</v>
      </c>
      <c r="F1576" s="167" t="s">
        <v>371</v>
      </c>
      <c r="H1576" s="168">
        <v>3</v>
      </c>
      <c r="I1576" s="169"/>
      <c r="L1576" s="165"/>
      <c r="M1576" s="170"/>
      <c r="T1576" s="171"/>
      <c r="AT1576" s="166" t="s">
        <v>368</v>
      </c>
      <c r="AU1576" s="166" t="s">
        <v>90</v>
      </c>
      <c r="AV1576" s="14" t="s">
        <v>364</v>
      </c>
      <c r="AW1576" s="14" t="s">
        <v>36</v>
      </c>
      <c r="AX1576" s="14" t="s">
        <v>84</v>
      </c>
      <c r="AY1576" s="166" t="s">
        <v>358</v>
      </c>
    </row>
    <row r="1577" spans="2:65" s="1" customFormat="1" ht="24.2" customHeight="1">
      <c r="B1577" s="33"/>
      <c r="C1577" s="179" t="s">
        <v>1707</v>
      </c>
      <c r="D1577" s="179" t="s">
        <v>440</v>
      </c>
      <c r="E1577" s="180" t="s">
        <v>1708</v>
      </c>
      <c r="F1577" s="181" t="s">
        <v>1709</v>
      </c>
      <c r="G1577" s="182" t="s">
        <v>504</v>
      </c>
      <c r="H1577" s="183">
        <v>3</v>
      </c>
      <c r="I1577" s="184"/>
      <c r="J1577" s="185">
        <f>ROUND(I1577*H1577,2)</f>
        <v>0</v>
      </c>
      <c r="K1577" s="181" t="s">
        <v>363</v>
      </c>
      <c r="L1577" s="186"/>
      <c r="M1577" s="187" t="s">
        <v>19</v>
      </c>
      <c r="N1577" s="188" t="s">
        <v>49</v>
      </c>
      <c r="P1577" s="143">
        <f>O1577*H1577</f>
        <v>0</v>
      </c>
      <c r="Q1577" s="143">
        <v>1E-3</v>
      </c>
      <c r="R1577" s="143">
        <f>Q1577*H1577</f>
        <v>3.0000000000000001E-3</v>
      </c>
      <c r="S1577" s="143">
        <v>0</v>
      </c>
      <c r="T1577" s="144">
        <f>S1577*H1577</f>
        <v>0</v>
      </c>
      <c r="AR1577" s="145" t="s">
        <v>558</v>
      </c>
      <c r="AT1577" s="145" t="s">
        <v>440</v>
      </c>
      <c r="AU1577" s="145" t="s">
        <v>90</v>
      </c>
      <c r="AY1577" s="18" t="s">
        <v>358</v>
      </c>
      <c r="BE1577" s="146">
        <f>IF(N1577="základní",J1577,0)</f>
        <v>0</v>
      </c>
      <c r="BF1577" s="146">
        <f>IF(N1577="snížená",J1577,0)</f>
        <v>0</v>
      </c>
      <c r="BG1577" s="146">
        <f>IF(N1577="zákl. přenesená",J1577,0)</f>
        <v>0</v>
      </c>
      <c r="BH1577" s="146">
        <f>IF(N1577="sníž. přenesená",J1577,0)</f>
        <v>0</v>
      </c>
      <c r="BI1577" s="146">
        <f>IF(N1577="nulová",J1577,0)</f>
        <v>0</v>
      </c>
      <c r="BJ1577" s="18" t="s">
        <v>90</v>
      </c>
      <c r="BK1577" s="146">
        <f>ROUND(I1577*H1577,2)</f>
        <v>0</v>
      </c>
      <c r="BL1577" s="18" t="s">
        <v>454</v>
      </c>
      <c r="BM1577" s="145" t="s">
        <v>1710</v>
      </c>
    </row>
    <row r="1578" spans="2:65" s="12" customFormat="1" ht="11.25">
      <c r="B1578" s="151"/>
      <c r="D1578" s="152" t="s">
        <v>368</v>
      </c>
      <c r="E1578" s="153" t="s">
        <v>19</v>
      </c>
      <c r="F1578" s="154" t="s">
        <v>1160</v>
      </c>
      <c r="H1578" s="153" t="s">
        <v>19</v>
      </c>
      <c r="I1578" s="155"/>
      <c r="L1578" s="151"/>
      <c r="M1578" s="156"/>
      <c r="T1578" s="157"/>
      <c r="AT1578" s="153" t="s">
        <v>368</v>
      </c>
      <c r="AU1578" s="153" t="s">
        <v>90</v>
      </c>
      <c r="AV1578" s="12" t="s">
        <v>84</v>
      </c>
      <c r="AW1578" s="12" t="s">
        <v>36</v>
      </c>
      <c r="AX1578" s="12" t="s">
        <v>77</v>
      </c>
      <c r="AY1578" s="153" t="s">
        <v>358</v>
      </c>
    </row>
    <row r="1579" spans="2:65" s="12" customFormat="1" ht="11.25">
      <c r="B1579" s="151"/>
      <c r="D1579" s="152" t="s">
        <v>368</v>
      </c>
      <c r="E1579" s="153" t="s">
        <v>19</v>
      </c>
      <c r="F1579" s="154" t="s">
        <v>460</v>
      </c>
      <c r="H1579" s="153" t="s">
        <v>19</v>
      </c>
      <c r="I1579" s="155"/>
      <c r="L1579" s="151"/>
      <c r="M1579" s="156"/>
      <c r="T1579" s="157"/>
      <c r="AT1579" s="153" t="s">
        <v>368</v>
      </c>
      <c r="AU1579" s="153" t="s">
        <v>90</v>
      </c>
      <c r="AV1579" s="12" t="s">
        <v>84</v>
      </c>
      <c r="AW1579" s="12" t="s">
        <v>36</v>
      </c>
      <c r="AX1579" s="12" t="s">
        <v>77</v>
      </c>
      <c r="AY1579" s="153" t="s">
        <v>358</v>
      </c>
    </row>
    <row r="1580" spans="2:65" s="13" customFormat="1" ht="11.25">
      <c r="B1580" s="158"/>
      <c r="D1580" s="152" t="s">
        <v>368</v>
      </c>
      <c r="E1580" s="159" t="s">
        <v>19</v>
      </c>
      <c r="F1580" s="160" t="s">
        <v>1706</v>
      </c>
      <c r="H1580" s="161">
        <v>3</v>
      </c>
      <c r="I1580" s="162"/>
      <c r="L1580" s="158"/>
      <c r="M1580" s="163"/>
      <c r="T1580" s="164"/>
      <c r="AT1580" s="159" t="s">
        <v>368</v>
      </c>
      <c r="AU1580" s="159" t="s">
        <v>90</v>
      </c>
      <c r="AV1580" s="13" t="s">
        <v>90</v>
      </c>
      <c r="AW1580" s="13" t="s">
        <v>36</v>
      </c>
      <c r="AX1580" s="13" t="s">
        <v>77</v>
      </c>
      <c r="AY1580" s="159" t="s">
        <v>358</v>
      </c>
    </row>
    <row r="1581" spans="2:65" s="14" customFormat="1" ht="11.25">
      <c r="B1581" s="165"/>
      <c r="D1581" s="152" t="s">
        <v>368</v>
      </c>
      <c r="E1581" s="166" t="s">
        <v>19</v>
      </c>
      <c r="F1581" s="167" t="s">
        <v>371</v>
      </c>
      <c r="H1581" s="168">
        <v>3</v>
      </c>
      <c r="I1581" s="169"/>
      <c r="L1581" s="165"/>
      <c r="M1581" s="170"/>
      <c r="T1581" s="171"/>
      <c r="AT1581" s="166" t="s">
        <v>368</v>
      </c>
      <c r="AU1581" s="166" t="s">
        <v>90</v>
      </c>
      <c r="AV1581" s="14" t="s">
        <v>364</v>
      </c>
      <c r="AW1581" s="14" t="s">
        <v>36</v>
      </c>
      <c r="AX1581" s="14" t="s">
        <v>84</v>
      </c>
      <c r="AY1581" s="166" t="s">
        <v>358</v>
      </c>
    </row>
    <row r="1582" spans="2:65" s="1" customFormat="1" ht="44.25" customHeight="1">
      <c r="B1582" s="33"/>
      <c r="C1582" s="134" t="s">
        <v>1711</v>
      </c>
      <c r="D1582" s="134" t="s">
        <v>360</v>
      </c>
      <c r="E1582" s="135" t="s">
        <v>1712</v>
      </c>
      <c r="F1582" s="136" t="s">
        <v>1713</v>
      </c>
      <c r="G1582" s="137" t="s">
        <v>1498</v>
      </c>
      <c r="H1582" s="189"/>
      <c r="I1582" s="139"/>
      <c r="J1582" s="140">
        <f>ROUND(I1582*H1582,2)</f>
        <v>0</v>
      </c>
      <c r="K1582" s="136" t="s">
        <v>363</v>
      </c>
      <c r="L1582" s="33"/>
      <c r="M1582" s="141" t="s">
        <v>19</v>
      </c>
      <c r="N1582" s="142" t="s">
        <v>49</v>
      </c>
      <c r="P1582" s="143">
        <f>O1582*H1582</f>
        <v>0</v>
      </c>
      <c r="Q1582" s="143">
        <v>0</v>
      </c>
      <c r="R1582" s="143">
        <f>Q1582*H1582</f>
        <v>0</v>
      </c>
      <c r="S1582" s="143">
        <v>0</v>
      </c>
      <c r="T1582" s="144">
        <f>S1582*H1582</f>
        <v>0</v>
      </c>
      <c r="AR1582" s="145" t="s">
        <v>454</v>
      </c>
      <c r="AT1582" s="145" t="s">
        <v>360</v>
      </c>
      <c r="AU1582" s="145" t="s">
        <v>90</v>
      </c>
      <c r="AY1582" s="18" t="s">
        <v>358</v>
      </c>
      <c r="BE1582" s="146">
        <f>IF(N1582="základní",J1582,0)</f>
        <v>0</v>
      </c>
      <c r="BF1582" s="146">
        <f>IF(N1582="snížená",J1582,0)</f>
        <v>0</v>
      </c>
      <c r="BG1582" s="146">
        <f>IF(N1582="zákl. přenesená",J1582,0)</f>
        <v>0</v>
      </c>
      <c r="BH1582" s="146">
        <f>IF(N1582="sníž. přenesená",J1582,0)</f>
        <v>0</v>
      </c>
      <c r="BI1582" s="146">
        <f>IF(N1582="nulová",J1582,0)</f>
        <v>0</v>
      </c>
      <c r="BJ1582" s="18" t="s">
        <v>90</v>
      </c>
      <c r="BK1582" s="146">
        <f>ROUND(I1582*H1582,2)</f>
        <v>0</v>
      </c>
      <c r="BL1582" s="18" t="s">
        <v>454</v>
      </c>
      <c r="BM1582" s="145" t="s">
        <v>1714</v>
      </c>
    </row>
    <row r="1583" spans="2:65" s="1" customFormat="1" ht="11.25">
      <c r="B1583" s="33"/>
      <c r="D1583" s="147" t="s">
        <v>366</v>
      </c>
      <c r="F1583" s="148" t="s">
        <v>1715</v>
      </c>
      <c r="I1583" s="149"/>
      <c r="L1583" s="33"/>
      <c r="M1583" s="150"/>
      <c r="T1583" s="54"/>
      <c r="AT1583" s="18" t="s">
        <v>366</v>
      </c>
      <c r="AU1583" s="18" t="s">
        <v>90</v>
      </c>
    </row>
    <row r="1584" spans="2:65" s="11" customFormat="1" ht="22.9" customHeight="1">
      <c r="B1584" s="122"/>
      <c r="D1584" s="123" t="s">
        <v>76</v>
      </c>
      <c r="E1584" s="132" t="s">
        <v>1716</v>
      </c>
      <c r="F1584" s="132" t="s">
        <v>1717</v>
      </c>
      <c r="I1584" s="125"/>
      <c r="J1584" s="133">
        <f>BK1584</f>
        <v>0</v>
      </c>
      <c r="L1584" s="122"/>
      <c r="M1584" s="127"/>
      <c r="P1584" s="128">
        <f>SUM(P1585:P1732)</f>
        <v>0</v>
      </c>
      <c r="R1584" s="128">
        <f>SUM(R1585:R1732)</f>
        <v>7.7654926099999999</v>
      </c>
      <c r="T1584" s="129">
        <f>SUM(T1585:T1732)</f>
        <v>0</v>
      </c>
      <c r="AR1584" s="123" t="s">
        <v>90</v>
      </c>
      <c r="AT1584" s="130" t="s">
        <v>76</v>
      </c>
      <c r="AU1584" s="130" t="s">
        <v>84</v>
      </c>
      <c r="AY1584" s="123" t="s">
        <v>358</v>
      </c>
      <c r="BK1584" s="131">
        <f>SUM(BK1585:BK1732)</f>
        <v>0</v>
      </c>
    </row>
    <row r="1585" spans="2:65" s="1" customFormat="1" ht="37.9" customHeight="1">
      <c r="B1585" s="33"/>
      <c r="C1585" s="134" t="s">
        <v>1718</v>
      </c>
      <c r="D1585" s="134" t="s">
        <v>360</v>
      </c>
      <c r="E1585" s="135" t="s">
        <v>1719</v>
      </c>
      <c r="F1585" s="136" t="s">
        <v>1720</v>
      </c>
      <c r="G1585" s="137" t="s">
        <v>195</v>
      </c>
      <c r="H1585" s="138">
        <v>4.9000000000000004</v>
      </c>
      <c r="I1585" s="139"/>
      <c r="J1585" s="140">
        <f>ROUND(I1585*H1585,2)</f>
        <v>0</v>
      </c>
      <c r="K1585" s="136" t="s">
        <v>363</v>
      </c>
      <c r="L1585" s="33"/>
      <c r="M1585" s="141" t="s">
        <v>19</v>
      </c>
      <c r="N1585" s="142" t="s">
        <v>49</v>
      </c>
      <c r="P1585" s="143">
        <f>O1585*H1585</f>
        <v>0</v>
      </c>
      <c r="Q1585" s="143">
        <v>0</v>
      </c>
      <c r="R1585" s="143">
        <f>Q1585*H1585</f>
        <v>0</v>
      </c>
      <c r="S1585" s="143">
        <v>0</v>
      </c>
      <c r="T1585" s="144">
        <f>S1585*H1585</f>
        <v>0</v>
      </c>
      <c r="AR1585" s="145" t="s">
        <v>454</v>
      </c>
      <c r="AT1585" s="145" t="s">
        <v>360</v>
      </c>
      <c r="AU1585" s="145" t="s">
        <v>90</v>
      </c>
      <c r="AY1585" s="18" t="s">
        <v>358</v>
      </c>
      <c r="BE1585" s="146">
        <f>IF(N1585="základní",J1585,0)</f>
        <v>0</v>
      </c>
      <c r="BF1585" s="146">
        <f>IF(N1585="snížená",J1585,0)</f>
        <v>0</v>
      </c>
      <c r="BG1585" s="146">
        <f>IF(N1585="zákl. přenesená",J1585,0)</f>
        <v>0</v>
      </c>
      <c r="BH1585" s="146">
        <f>IF(N1585="sníž. přenesená",J1585,0)</f>
        <v>0</v>
      </c>
      <c r="BI1585" s="146">
        <f>IF(N1585="nulová",J1585,0)</f>
        <v>0</v>
      </c>
      <c r="BJ1585" s="18" t="s">
        <v>90</v>
      </c>
      <c r="BK1585" s="146">
        <f>ROUND(I1585*H1585,2)</f>
        <v>0</v>
      </c>
      <c r="BL1585" s="18" t="s">
        <v>454</v>
      </c>
      <c r="BM1585" s="145" t="s">
        <v>1721</v>
      </c>
    </row>
    <row r="1586" spans="2:65" s="1" customFormat="1" ht="11.25">
      <c r="B1586" s="33"/>
      <c r="D1586" s="147" t="s">
        <v>366</v>
      </c>
      <c r="F1586" s="148" t="s">
        <v>1722</v>
      </c>
      <c r="I1586" s="149"/>
      <c r="L1586" s="33"/>
      <c r="M1586" s="150"/>
      <c r="T1586" s="54"/>
      <c r="AT1586" s="18" t="s">
        <v>366</v>
      </c>
      <c r="AU1586" s="18" t="s">
        <v>90</v>
      </c>
    </row>
    <row r="1587" spans="2:65" s="12" customFormat="1" ht="11.25">
      <c r="B1587" s="151"/>
      <c r="D1587" s="152" t="s">
        <v>368</v>
      </c>
      <c r="E1587" s="153" t="s">
        <v>19</v>
      </c>
      <c r="F1587" s="154" t="s">
        <v>1160</v>
      </c>
      <c r="H1587" s="153" t="s">
        <v>19</v>
      </c>
      <c r="I1587" s="155"/>
      <c r="L1587" s="151"/>
      <c r="M1587" s="156"/>
      <c r="T1587" s="157"/>
      <c r="AT1587" s="153" t="s">
        <v>368</v>
      </c>
      <c r="AU1587" s="153" t="s">
        <v>90</v>
      </c>
      <c r="AV1587" s="12" t="s">
        <v>84</v>
      </c>
      <c r="AW1587" s="12" t="s">
        <v>36</v>
      </c>
      <c r="AX1587" s="12" t="s">
        <v>77</v>
      </c>
      <c r="AY1587" s="153" t="s">
        <v>358</v>
      </c>
    </row>
    <row r="1588" spans="2:65" s="12" customFormat="1" ht="11.25">
      <c r="B1588" s="151"/>
      <c r="D1588" s="152" t="s">
        <v>368</v>
      </c>
      <c r="E1588" s="153" t="s">
        <v>19</v>
      </c>
      <c r="F1588" s="154" t="s">
        <v>610</v>
      </c>
      <c r="H1588" s="153" t="s">
        <v>19</v>
      </c>
      <c r="I1588" s="155"/>
      <c r="L1588" s="151"/>
      <c r="M1588" s="156"/>
      <c r="T1588" s="157"/>
      <c r="AT1588" s="153" t="s">
        <v>368</v>
      </c>
      <c r="AU1588" s="153" t="s">
        <v>90</v>
      </c>
      <c r="AV1588" s="12" t="s">
        <v>84</v>
      </c>
      <c r="AW1588" s="12" t="s">
        <v>36</v>
      </c>
      <c r="AX1588" s="12" t="s">
        <v>77</v>
      </c>
      <c r="AY1588" s="153" t="s">
        <v>358</v>
      </c>
    </row>
    <row r="1589" spans="2:65" s="13" customFormat="1" ht="11.25">
      <c r="B1589" s="158"/>
      <c r="D1589" s="152" t="s">
        <v>368</v>
      </c>
      <c r="E1589" s="159" t="s">
        <v>287</v>
      </c>
      <c r="F1589" s="160" t="s">
        <v>1723</v>
      </c>
      <c r="H1589" s="161">
        <v>4.9000000000000004</v>
      </c>
      <c r="I1589" s="162"/>
      <c r="L1589" s="158"/>
      <c r="M1589" s="163"/>
      <c r="T1589" s="164"/>
      <c r="AT1589" s="159" t="s">
        <v>368</v>
      </c>
      <c r="AU1589" s="159" t="s">
        <v>90</v>
      </c>
      <c r="AV1589" s="13" t="s">
        <v>90</v>
      </c>
      <c r="AW1589" s="13" t="s">
        <v>36</v>
      </c>
      <c r="AX1589" s="13" t="s">
        <v>77</v>
      </c>
      <c r="AY1589" s="159" t="s">
        <v>358</v>
      </c>
    </row>
    <row r="1590" spans="2:65" s="14" customFormat="1" ht="11.25">
      <c r="B1590" s="165"/>
      <c r="D1590" s="152" t="s">
        <v>368</v>
      </c>
      <c r="E1590" s="166" t="s">
        <v>19</v>
      </c>
      <c r="F1590" s="167" t="s">
        <v>371</v>
      </c>
      <c r="H1590" s="168">
        <v>4.9000000000000004</v>
      </c>
      <c r="I1590" s="169"/>
      <c r="L1590" s="165"/>
      <c r="M1590" s="170"/>
      <c r="T1590" s="171"/>
      <c r="AT1590" s="166" t="s">
        <v>368</v>
      </c>
      <c r="AU1590" s="166" t="s">
        <v>90</v>
      </c>
      <c r="AV1590" s="14" t="s">
        <v>364</v>
      </c>
      <c r="AW1590" s="14" t="s">
        <v>36</v>
      </c>
      <c r="AX1590" s="14" t="s">
        <v>84</v>
      </c>
      <c r="AY1590" s="166" t="s">
        <v>358</v>
      </c>
    </row>
    <row r="1591" spans="2:65" s="1" customFormat="1" ht="24.2" customHeight="1">
      <c r="B1591" s="33"/>
      <c r="C1591" s="179" t="s">
        <v>1724</v>
      </c>
      <c r="D1591" s="179" t="s">
        <v>440</v>
      </c>
      <c r="E1591" s="180" t="s">
        <v>1725</v>
      </c>
      <c r="F1591" s="181" t="s">
        <v>1726</v>
      </c>
      <c r="G1591" s="182" t="s">
        <v>195</v>
      </c>
      <c r="H1591" s="183">
        <v>5.1449999999999996</v>
      </c>
      <c r="I1591" s="184"/>
      <c r="J1591" s="185">
        <f>ROUND(I1591*H1591,2)</f>
        <v>0</v>
      </c>
      <c r="K1591" s="181" t="s">
        <v>363</v>
      </c>
      <c r="L1591" s="186"/>
      <c r="M1591" s="187" t="s">
        <v>19</v>
      </c>
      <c r="N1591" s="188" t="s">
        <v>49</v>
      </c>
      <c r="P1591" s="143">
        <f>O1591*H1591</f>
        <v>0</v>
      </c>
      <c r="Q1591" s="143">
        <v>1.5E-3</v>
      </c>
      <c r="R1591" s="143">
        <f>Q1591*H1591</f>
        <v>7.7174999999999995E-3</v>
      </c>
      <c r="S1591" s="143">
        <v>0</v>
      </c>
      <c r="T1591" s="144">
        <f>S1591*H1591</f>
        <v>0</v>
      </c>
      <c r="AR1591" s="145" t="s">
        <v>558</v>
      </c>
      <c r="AT1591" s="145" t="s">
        <v>440</v>
      </c>
      <c r="AU1591" s="145" t="s">
        <v>90</v>
      </c>
      <c r="AY1591" s="18" t="s">
        <v>358</v>
      </c>
      <c r="BE1591" s="146">
        <f>IF(N1591="základní",J1591,0)</f>
        <v>0</v>
      </c>
      <c r="BF1591" s="146">
        <f>IF(N1591="snížená",J1591,0)</f>
        <v>0</v>
      </c>
      <c r="BG1591" s="146">
        <f>IF(N1591="zákl. přenesená",J1591,0)</f>
        <v>0</v>
      </c>
      <c r="BH1591" s="146">
        <f>IF(N1591="sníž. přenesená",J1591,0)</f>
        <v>0</v>
      </c>
      <c r="BI1591" s="146">
        <f>IF(N1591="nulová",J1591,0)</f>
        <v>0</v>
      </c>
      <c r="BJ1591" s="18" t="s">
        <v>90</v>
      </c>
      <c r="BK1591" s="146">
        <f>ROUND(I1591*H1591,2)</f>
        <v>0</v>
      </c>
      <c r="BL1591" s="18" t="s">
        <v>454</v>
      </c>
      <c r="BM1591" s="145" t="s">
        <v>1727</v>
      </c>
    </row>
    <row r="1592" spans="2:65" s="13" customFormat="1" ht="11.25">
      <c r="B1592" s="158"/>
      <c r="D1592" s="152" t="s">
        <v>368</v>
      </c>
      <c r="E1592" s="159" t="s">
        <v>19</v>
      </c>
      <c r="F1592" s="160" t="s">
        <v>287</v>
      </c>
      <c r="H1592" s="161">
        <v>4.9000000000000004</v>
      </c>
      <c r="I1592" s="162"/>
      <c r="L1592" s="158"/>
      <c r="M1592" s="163"/>
      <c r="T1592" s="164"/>
      <c r="AT1592" s="159" t="s">
        <v>368</v>
      </c>
      <c r="AU1592" s="159" t="s">
        <v>90</v>
      </c>
      <c r="AV1592" s="13" t="s">
        <v>90</v>
      </c>
      <c r="AW1592" s="13" t="s">
        <v>36</v>
      </c>
      <c r="AX1592" s="13" t="s">
        <v>77</v>
      </c>
      <c r="AY1592" s="159" t="s">
        <v>358</v>
      </c>
    </row>
    <row r="1593" spans="2:65" s="14" customFormat="1" ht="11.25">
      <c r="B1593" s="165"/>
      <c r="D1593" s="152" t="s">
        <v>368</v>
      </c>
      <c r="E1593" s="166" t="s">
        <v>19</v>
      </c>
      <c r="F1593" s="167" t="s">
        <v>371</v>
      </c>
      <c r="H1593" s="168">
        <v>4.9000000000000004</v>
      </c>
      <c r="I1593" s="169"/>
      <c r="L1593" s="165"/>
      <c r="M1593" s="170"/>
      <c r="T1593" s="171"/>
      <c r="AT1593" s="166" t="s">
        <v>368</v>
      </c>
      <c r="AU1593" s="166" t="s">
        <v>90</v>
      </c>
      <c r="AV1593" s="14" t="s">
        <v>364</v>
      </c>
      <c r="AW1593" s="14" t="s">
        <v>36</v>
      </c>
      <c r="AX1593" s="14" t="s">
        <v>84</v>
      </c>
      <c r="AY1593" s="166" t="s">
        <v>358</v>
      </c>
    </row>
    <row r="1594" spans="2:65" s="13" customFormat="1" ht="11.25">
      <c r="B1594" s="158"/>
      <c r="D1594" s="152" t="s">
        <v>368</v>
      </c>
      <c r="F1594" s="160" t="s">
        <v>1728</v>
      </c>
      <c r="H1594" s="161">
        <v>5.1449999999999996</v>
      </c>
      <c r="I1594" s="162"/>
      <c r="L1594" s="158"/>
      <c r="M1594" s="163"/>
      <c r="T1594" s="164"/>
      <c r="AT1594" s="159" t="s">
        <v>368</v>
      </c>
      <c r="AU1594" s="159" t="s">
        <v>90</v>
      </c>
      <c r="AV1594" s="13" t="s">
        <v>90</v>
      </c>
      <c r="AW1594" s="13" t="s">
        <v>4</v>
      </c>
      <c r="AX1594" s="13" t="s">
        <v>84</v>
      </c>
      <c r="AY1594" s="159" t="s">
        <v>358</v>
      </c>
    </row>
    <row r="1595" spans="2:65" s="1" customFormat="1" ht="37.9" customHeight="1">
      <c r="B1595" s="33"/>
      <c r="C1595" s="134" t="s">
        <v>1729</v>
      </c>
      <c r="D1595" s="134" t="s">
        <v>360</v>
      </c>
      <c r="E1595" s="135" t="s">
        <v>1730</v>
      </c>
      <c r="F1595" s="136" t="s">
        <v>1731</v>
      </c>
      <c r="G1595" s="137" t="s">
        <v>195</v>
      </c>
      <c r="H1595" s="138">
        <v>635.86</v>
      </c>
      <c r="I1595" s="139"/>
      <c r="J1595" s="140">
        <f>ROUND(I1595*H1595,2)</f>
        <v>0</v>
      </c>
      <c r="K1595" s="136" t="s">
        <v>363</v>
      </c>
      <c r="L1595" s="33"/>
      <c r="M1595" s="141" t="s">
        <v>19</v>
      </c>
      <c r="N1595" s="142" t="s">
        <v>49</v>
      </c>
      <c r="P1595" s="143">
        <f>O1595*H1595</f>
        <v>0</v>
      </c>
      <c r="Q1595" s="143">
        <v>0</v>
      </c>
      <c r="R1595" s="143">
        <f>Q1595*H1595</f>
        <v>0</v>
      </c>
      <c r="S1595" s="143">
        <v>0</v>
      </c>
      <c r="T1595" s="144">
        <f>S1595*H1595</f>
        <v>0</v>
      </c>
      <c r="AR1595" s="145" t="s">
        <v>454</v>
      </c>
      <c r="AT1595" s="145" t="s">
        <v>360</v>
      </c>
      <c r="AU1595" s="145" t="s">
        <v>90</v>
      </c>
      <c r="AY1595" s="18" t="s">
        <v>358</v>
      </c>
      <c r="BE1595" s="146">
        <f>IF(N1595="základní",J1595,0)</f>
        <v>0</v>
      </c>
      <c r="BF1595" s="146">
        <f>IF(N1595="snížená",J1595,0)</f>
        <v>0</v>
      </c>
      <c r="BG1595" s="146">
        <f>IF(N1595="zákl. přenesená",J1595,0)</f>
        <v>0</v>
      </c>
      <c r="BH1595" s="146">
        <f>IF(N1595="sníž. přenesená",J1595,0)</f>
        <v>0</v>
      </c>
      <c r="BI1595" s="146">
        <f>IF(N1595="nulová",J1595,0)</f>
        <v>0</v>
      </c>
      <c r="BJ1595" s="18" t="s">
        <v>90</v>
      </c>
      <c r="BK1595" s="146">
        <f>ROUND(I1595*H1595,2)</f>
        <v>0</v>
      </c>
      <c r="BL1595" s="18" t="s">
        <v>454</v>
      </c>
      <c r="BM1595" s="145" t="s">
        <v>1732</v>
      </c>
    </row>
    <row r="1596" spans="2:65" s="1" customFormat="1" ht="11.25">
      <c r="B1596" s="33"/>
      <c r="D1596" s="147" t="s">
        <v>366</v>
      </c>
      <c r="F1596" s="148" t="s">
        <v>1733</v>
      </c>
      <c r="I1596" s="149"/>
      <c r="L1596" s="33"/>
      <c r="M1596" s="150"/>
      <c r="T1596" s="54"/>
      <c r="AT1596" s="18" t="s">
        <v>366</v>
      </c>
      <c r="AU1596" s="18" t="s">
        <v>90</v>
      </c>
    </row>
    <row r="1597" spans="2:65" s="13" customFormat="1" ht="11.25">
      <c r="B1597" s="158"/>
      <c r="D1597" s="152" t="s">
        <v>368</v>
      </c>
      <c r="E1597" s="159" t="s">
        <v>19</v>
      </c>
      <c r="F1597" s="160" t="s">
        <v>215</v>
      </c>
      <c r="H1597" s="161">
        <v>176.58</v>
      </c>
      <c r="I1597" s="162"/>
      <c r="L1597" s="158"/>
      <c r="M1597" s="163"/>
      <c r="T1597" s="164"/>
      <c r="AT1597" s="159" t="s">
        <v>368</v>
      </c>
      <c r="AU1597" s="159" t="s">
        <v>90</v>
      </c>
      <c r="AV1597" s="13" t="s">
        <v>90</v>
      </c>
      <c r="AW1597" s="13" t="s">
        <v>36</v>
      </c>
      <c r="AX1597" s="13" t="s">
        <v>77</v>
      </c>
      <c r="AY1597" s="159" t="s">
        <v>358</v>
      </c>
    </row>
    <row r="1598" spans="2:65" s="13" customFormat="1" ht="11.25">
      <c r="B1598" s="158"/>
      <c r="D1598" s="152" t="s">
        <v>368</v>
      </c>
      <c r="E1598" s="159" t="s">
        <v>19</v>
      </c>
      <c r="F1598" s="160" t="s">
        <v>226</v>
      </c>
      <c r="H1598" s="161">
        <v>28.7</v>
      </c>
      <c r="I1598" s="162"/>
      <c r="L1598" s="158"/>
      <c r="M1598" s="163"/>
      <c r="T1598" s="164"/>
      <c r="AT1598" s="159" t="s">
        <v>368</v>
      </c>
      <c r="AU1598" s="159" t="s">
        <v>90</v>
      </c>
      <c r="AV1598" s="13" t="s">
        <v>90</v>
      </c>
      <c r="AW1598" s="13" t="s">
        <v>36</v>
      </c>
      <c r="AX1598" s="13" t="s">
        <v>77</v>
      </c>
      <c r="AY1598" s="159" t="s">
        <v>358</v>
      </c>
    </row>
    <row r="1599" spans="2:65" s="13" customFormat="1" ht="11.25">
      <c r="B1599" s="158"/>
      <c r="D1599" s="152" t="s">
        <v>368</v>
      </c>
      <c r="E1599" s="159" t="s">
        <v>19</v>
      </c>
      <c r="F1599" s="160" t="s">
        <v>219</v>
      </c>
      <c r="H1599" s="161">
        <v>316.29000000000002</v>
      </c>
      <c r="I1599" s="162"/>
      <c r="L1599" s="158"/>
      <c r="M1599" s="163"/>
      <c r="T1599" s="164"/>
      <c r="AT1599" s="159" t="s">
        <v>368</v>
      </c>
      <c r="AU1599" s="159" t="s">
        <v>90</v>
      </c>
      <c r="AV1599" s="13" t="s">
        <v>90</v>
      </c>
      <c r="AW1599" s="13" t="s">
        <v>36</v>
      </c>
      <c r="AX1599" s="13" t="s">
        <v>77</v>
      </c>
      <c r="AY1599" s="159" t="s">
        <v>358</v>
      </c>
    </row>
    <row r="1600" spans="2:65" s="13" customFormat="1" ht="11.25">
      <c r="B1600" s="158"/>
      <c r="D1600" s="152" t="s">
        <v>368</v>
      </c>
      <c r="E1600" s="159" t="s">
        <v>19</v>
      </c>
      <c r="F1600" s="160" t="s">
        <v>229</v>
      </c>
      <c r="H1600" s="161">
        <v>114.29</v>
      </c>
      <c r="I1600" s="162"/>
      <c r="L1600" s="158"/>
      <c r="M1600" s="163"/>
      <c r="T1600" s="164"/>
      <c r="AT1600" s="159" t="s">
        <v>368</v>
      </c>
      <c r="AU1600" s="159" t="s">
        <v>90</v>
      </c>
      <c r="AV1600" s="13" t="s">
        <v>90</v>
      </c>
      <c r="AW1600" s="13" t="s">
        <v>36</v>
      </c>
      <c r="AX1600" s="13" t="s">
        <v>77</v>
      </c>
      <c r="AY1600" s="159" t="s">
        <v>358</v>
      </c>
    </row>
    <row r="1601" spans="2:65" s="14" customFormat="1" ht="11.25">
      <c r="B1601" s="165"/>
      <c r="D1601" s="152" t="s">
        <v>368</v>
      </c>
      <c r="E1601" s="166" t="s">
        <v>19</v>
      </c>
      <c r="F1601" s="167" t="s">
        <v>371</v>
      </c>
      <c r="H1601" s="168">
        <v>635.86</v>
      </c>
      <c r="I1601" s="169"/>
      <c r="L1601" s="165"/>
      <c r="M1601" s="170"/>
      <c r="T1601" s="171"/>
      <c r="AT1601" s="166" t="s">
        <v>368</v>
      </c>
      <c r="AU1601" s="166" t="s">
        <v>90</v>
      </c>
      <c r="AV1601" s="14" t="s">
        <v>364</v>
      </c>
      <c r="AW1601" s="14" t="s">
        <v>36</v>
      </c>
      <c r="AX1601" s="14" t="s">
        <v>84</v>
      </c>
      <c r="AY1601" s="166" t="s">
        <v>358</v>
      </c>
    </row>
    <row r="1602" spans="2:65" s="1" customFormat="1" ht="24.2" customHeight="1">
      <c r="B1602" s="33"/>
      <c r="C1602" s="179" t="s">
        <v>1734</v>
      </c>
      <c r="D1602" s="179" t="s">
        <v>440</v>
      </c>
      <c r="E1602" s="180" t="s">
        <v>1735</v>
      </c>
      <c r="F1602" s="181" t="s">
        <v>1736</v>
      </c>
      <c r="G1602" s="182" t="s">
        <v>195</v>
      </c>
      <c r="H1602" s="183">
        <v>400.95299999999997</v>
      </c>
      <c r="I1602" s="184"/>
      <c r="J1602" s="185">
        <f>ROUND(I1602*H1602,2)</f>
        <v>0</v>
      </c>
      <c r="K1602" s="181" t="s">
        <v>363</v>
      </c>
      <c r="L1602" s="186"/>
      <c r="M1602" s="187" t="s">
        <v>19</v>
      </c>
      <c r="N1602" s="188" t="s">
        <v>49</v>
      </c>
      <c r="P1602" s="143">
        <f>O1602*H1602</f>
        <v>0</v>
      </c>
      <c r="Q1602" s="143">
        <v>2.8999999999999998E-3</v>
      </c>
      <c r="R1602" s="143">
        <f>Q1602*H1602</f>
        <v>1.1627637</v>
      </c>
      <c r="S1602" s="143">
        <v>0</v>
      </c>
      <c r="T1602" s="144">
        <f>S1602*H1602</f>
        <v>0</v>
      </c>
      <c r="AR1602" s="145" t="s">
        <v>558</v>
      </c>
      <c r="AT1602" s="145" t="s">
        <v>440</v>
      </c>
      <c r="AU1602" s="145" t="s">
        <v>90</v>
      </c>
      <c r="AY1602" s="18" t="s">
        <v>358</v>
      </c>
      <c r="BE1602" s="146">
        <f>IF(N1602="základní",J1602,0)</f>
        <v>0</v>
      </c>
      <c r="BF1602" s="146">
        <f>IF(N1602="snížená",J1602,0)</f>
        <v>0</v>
      </c>
      <c r="BG1602" s="146">
        <f>IF(N1602="zákl. přenesená",J1602,0)</f>
        <v>0</v>
      </c>
      <c r="BH1602" s="146">
        <f>IF(N1602="sníž. přenesená",J1602,0)</f>
        <v>0</v>
      </c>
      <c r="BI1602" s="146">
        <f>IF(N1602="nulová",J1602,0)</f>
        <v>0</v>
      </c>
      <c r="BJ1602" s="18" t="s">
        <v>90</v>
      </c>
      <c r="BK1602" s="146">
        <f>ROUND(I1602*H1602,2)</f>
        <v>0</v>
      </c>
      <c r="BL1602" s="18" t="s">
        <v>454</v>
      </c>
      <c r="BM1602" s="145" t="s">
        <v>1737</v>
      </c>
    </row>
    <row r="1603" spans="2:65" s="13" customFormat="1" ht="11.25">
      <c r="B1603" s="158"/>
      <c r="D1603" s="152" t="s">
        <v>368</v>
      </c>
      <c r="E1603" s="159" t="s">
        <v>19</v>
      </c>
      <c r="F1603" s="160" t="s">
        <v>1738</v>
      </c>
      <c r="H1603" s="161">
        <v>353.16</v>
      </c>
      <c r="I1603" s="162"/>
      <c r="L1603" s="158"/>
      <c r="M1603" s="163"/>
      <c r="T1603" s="164"/>
      <c r="AT1603" s="159" t="s">
        <v>368</v>
      </c>
      <c r="AU1603" s="159" t="s">
        <v>90</v>
      </c>
      <c r="AV1603" s="13" t="s">
        <v>90</v>
      </c>
      <c r="AW1603" s="13" t="s">
        <v>36</v>
      </c>
      <c r="AX1603" s="13" t="s">
        <v>77</v>
      </c>
      <c r="AY1603" s="159" t="s">
        <v>358</v>
      </c>
    </row>
    <row r="1604" spans="2:65" s="13" customFormat="1" ht="11.25">
      <c r="B1604" s="158"/>
      <c r="D1604" s="152" t="s">
        <v>368</v>
      </c>
      <c r="E1604" s="159" t="s">
        <v>19</v>
      </c>
      <c r="F1604" s="160" t="s">
        <v>226</v>
      </c>
      <c r="H1604" s="161">
        <v>28.7</v>
      </c>
      <c r="I1604" s="162"/>
      <c r="L1604" s="158"/>
      <c r="M1604" s="163"/>
      <c r="T1604" s="164"/>
      <c r="AT1604" s="159" t="s">
        <v>368</v>
      </c>
      <c r="AU1604" s="159" t="s">
        <v>90</v>
      </c>
      <c r="AV1604" s="13" t="s">
        <v>90</v>
      </c>
      <c r="AW1604" s="13" t="s">
        <v>36</v>
      </c>
      <c r="AX1604" s="13" t="s">
        <v>77</v>
      </c>
      <c r="AY1604" s="159" t="s">
        <v>358</v>
      </c>
    </row>
    <row r="1605" spans="2:65" s="14" customFormat="1" ht="11.25">
      <c r="B1605" s="165"/>
      <c r="D1605" s="152" t="s">
        <v>368</v>
      </c>
      <c r="E1605" s="166" t="s">
        <v>19</v>
      </c>
      <c r="F1605" s="167" t="s">
        <v>371</v>
      </c>
      <c r="H1605" s="168">
        <v>381.86</v>
      </c>
      <c r="I1605" s="169"/>
      <c r="L1605" s="165"/>
      <c r="M1605" s="170"/>
      <c r="T1605" s="171"/>
      <c r="AT1605" s="166" t="s">
        <v>368</v>
      </c>
      <c r="AU1605" s="166" t="s">
        <v>90</v>
      </c>
      <c r="AV1605" s="14" t="s">
        <v>364</v>
      </c>
      <c r="AW1605" s="14" t="s">
        <v>36</v>
      </c>
      <c r="AX1605" s="14" t="s">
        <v>84</v>
      </c>
      <c r="AY1605" s="166" t="s">
        <v>358</v>
      </c>
    </row>
    <row r="1606" spans="2:65" s="13" customFormat="1" ht="11.25">
      <c r="B1606" s="158"/>
      <c r="D1606" s="152" t="s">
        <v>368</v>
      </c>
      <c r="F1606" s="160" t="s">
        <v>1739</v>
      </c>
      <c r="H1606" s="161">
        <v>400.95299999999997</v>
      </c>
      <c r="I1606" s="162"/>
      <c r="L1606" s="158"/>
      <c r="M1606" s="163"/>
      <c r="T1606" s="164"/>
      <c r="AT1606" s="159" t="s">
        <v>368</v>
      </c>
      <c r="AU1606" s="159" t="s">
        <v>90</v>
      </c>
      <c r="AV1606" s="13" t="s">
        <v>90</v>
      </c>
      <c r="AW1606" s="13" t="s">
        <v>4</v>
      </c>
      <c r="AX1606" s="13" t="s">
        <v>84</v>
      </c>
      <c r="AY1606" s="159" t="s">
        <v>358</v>
      </c>
    </row>
    <row r="1607" spans="2:65" s="1" customFormat="1" ht="24.2" customHeight="1">
      <c r="B1607" s="33"/>
      <c r="C1607" s="179" t="s">
        <v>1740</v>
      </c>
      <c r="D1607" s="179" t="s">
        <v>440</v>
      </c>
      <c r="E1607" s="180" t="s">
        <v>1741</v>
      </c>
      <c r="F1607" s="181" t="s">
        <v>1742</v>
      </c>
      <c r="G1607" s="182" t="s">
        <v>195</v>
      </c>
      <c r="H1607" s="183">
        <v>332.10500000000002</v>
      </c>
      <c r="I1607" s="184"/>
      <c r="J1607" s="185">
        <f>ROUND(I1607*H1607,2)</f>
        <v>0</v>
      </c>
      <c r="K1607" s="181" t="s">
        <v>363</v>
      </c>
      <c r="L1607" s="186"/>
      <c r="M1607" s="187" t="s">
        <v>19</v>
      </c>
      <c r="N1607" s="188" t="s">
        <v>49</v>
      </c>
      <c r="P1607" s="143">
        <f>O1607*H1607</f>
        <v>0</v>
      </c>
      <c r="Q1607" s="143">
        <v>1.8E-3</v>
      </c>
      <c r="R1607" s="143">
        <f>Q1607*H1607</f>
        <v>0.59778900000000001</v>
      </c>
      <c r="S1607" s="143">
        <v>0</v>
      </c>
      <c r="T1607" s="144">
        <f>S1607*H1607</f>
        <v>0</v>
      </c>
      <c r="AR1607" s="145" t="s">
        <v>558</v>
      </c>
      <c r="AT1607" s="145" t="s">
        <v>440</v>
      </c>
      <c r="AU1607" s="145" t="s">
        <v>90</v>
      </c>
      <c r="AY1607" s="18" t="s">
        <v>358</v>
      </c>
      <c r="BE1607" s="146">
        <f>IF(N1607="základní",J1607,0)</f>
        <v>0</v>
      </c>
      <c r="BF1607" s="146">
        <f>IF(N1607="snížená",J1607,0)</f>
        <v>0</v>
      </c>
      <c r="BG1607" s="146">
        <f>IF(N1607="zákl. přenesená",J1607,0)</f>
        <v>0</v>
      </c>
      <c r="BH1607" s="146">
        <f>IF(N1607="sníž. přenesená",J1607,0)</f>
        <v>0</v>
      </c>
      <c r="BI1607" s="146">
        <f>IF(N1607="nulová",J1607,0)</f>
        <v>0</v>
      </c>
      <c r="BJ1607" s="18" t="s">
        <v>90</v>
      </c>
      <c r="BK1607" s="146">
        <f>ROUND(I1607*H1607,2)</f>
        <v>0</v>
      </c>
      <c r="BL1607" s="18" t="s">
        <v>454</v>
      </c>
      <c r="BM1607" s="145" t="s">
        <v>1743</v>
      </c>
    </row>
    <row r="1608" spans="2:65" s="13" customFormat="1" ht="11.25">
      <c r="B1608" s="158"/>
      <c r="D1608" s="152" t="s">
        <v>368</v>
      </c>
      <c r="E1608" s="159" t="s">
        <v>19</v>
      </c>
      <c r="F1608" s="160" t="s">
        <v>219</v>
      </c>
      <c r="H1608" s="161">
        <v>316.29000000000002</v>
      </c>
      <c r="I1608" s="162"/>
      <c r="L1608" s="158"/>
      <c r="M1608" s="163"/>
      <c r="T1608" s="164"/>
      <c r="AT1608" s="159" t="s">
        <v>368</v>
      </c>
      <c r="AU1608" s="159" t="s">
        <v>90</v>
      </c>
      <c r="AV1608" s="13" t="s">
        <v>90</v>
      </c>
      <c r="AW1608" s="13" t="s">
        <v>36</v>
      </c>
      <c r="AX1608" s="13" t="s">
        <v>77</v>
      </c>
      <c r="AY1608" s="159" t="s">
        <v>358</v>
      </c>
    </row>
    <row r="1609" spans="2:65" s="14" customFormat="1" ht="11.25">
      <c r="B1609" s="165"/>
      <c r="D1609" s="152" t="s">
        <v>368</v>
      </c>
      <c r="E1609" s="166" t="s">
        <v>19</v>
      </c>
      <c r="F1609" s="167" t="s">
        <v>371</v>
      </c>
      <c r="H1609" s="168">
        <v>316.29000000000002</v>
      </c>
      <c r="I1609" s="169"/>
      <c r="L1609" s="165"/>
      <c r="M1609" s="170"/>
      <c r="T1609" s="171"/>
      <c r="AT1609" s="166" t="s">
        <v>368</v>
      </c>
      <c r="AU1609" s="166" t="s">
        <v>90</v>
      </c>
      <c r="AV1609" s="14" t="s">
        <v>364</v>
      </c>
      <c r="AW1609" s="14" t="s">
        <v>36</v>
      </c>
      <c r="AX1609" s="14" t="s">
        <v>84</v>
      </c>
      <c r="AY1609" s="166" t="s">
        <v>358</v>
      </c>
    </row>
    <row r="1610" spans="2:65" s="13" customFormat="1" ht="11.25">
      <c r="B1610" s="158"/>
      <c r="D1610" s="152" t="s">
        <v>368</v>
      </c>
      <c r="F1610" s="160" t="s">
        <v>1744</v>
      </c>
      <c r="H1610" s="161">
        <v>332.10500000000002</v>
      </c>
      <c r="I1610" s="162"/>
      <c r="L1610" s="158"/>
      <c r="M1610" s="163"/>
      <c r="T1610" s="164"/>
      <c r="AT1610" s="159" t="s">
        <v>368</v>
      </c>
      <c r="AU1610" s="159" t="s">
        <v>90</v>
      </c>
      <c r="AV1610" s="13" t="s">
        <v>90</v>
      </c>
      <c r="AW1610" s="13" t="s">
        <v>4</v>
      </c>
      <c r="AX1610" s="13" t="s">
        <v>84</v>
      </c>
      <c r="AY1610" s="159" t="s">
        <v>358</v>
      </c>
    </row>
    <row r="1611" spans="2:65" s="1" customFormat="1" ht="24.2" customHeight="1">
      <c r="B1611" s="33"/>
      <c r="C1611" s="179" t="s">
        <v>1745</v>
      </c>
      <c r="D1611" s="179" t="s">
        <v>440</v>
      </c>
      <c r="E1611" s="180" t="s">
        <v>1746</v>
      </c>
      <c r="F1611" s="181" t="s">
        <v>1747</v>
      </c>
      <c r="G1611" s="182" t="s">
        <v>195</v>
      </c>
      <c r="H1611" s="183">
        <v>120.005</v>
      </c>
      <c r="I1611" s="184"/>
      <c r="J1611" s="185">
        <f>ROUND(I1611*H1611,2)</f>
        <v>0</v>
      </c>
      <c r="K1611" s="181" t="s">
        <v>363</v>
      </c>
      <c r="L1611" s="186"/>
      <c r="M1611" s="187" t="s">
        <v>19</v>
      </c>
      <c r="N1611" s="188" t="s">
        <v>49</v>
      </c>
      <c r="P1611" s="143">
        <f>O1611*H1611</f>
        <v>0</v>
      </c>
      <c r="Q1611" s="143">
        <v>1.5E-3</v>
      </c>
      <c r="R1611" s="143">
        <f>Q1611*H1611</f>
        <v>0.18000749999999999</v>
      </c>
      <c r="S1611" s="143">
        <v>0</v>
      </c>
      <c r="T1611" s="144">
        <f>S1611*H1611</f>
        <v>0</v>
      </c>
      <c r="AR1611" s="145" t="s">
        <v>558</v>
      </c>
      <c r="AT1611" s="145" t="s">
        <v>440</v>
      </c>
      <c r="AU1611" s="145" t="s">
        <v>90</v>
      </c>
      <c r="AY1611" s="18" t="s">
        <v>358</v>
      </c>
      <c r="BE1611" s="146">
        <f>IF(N1611="základní",J1611,0)</f>
        <v>0</v>
      </c>
      <c r="BF1611" s="146">
        <f>IF(N1611="snížená",J1611,0)</f>
        <v>0</v>
      </c>
      <c r="BG1611" s="146">
        <f>IF(N1611="zákl. přenesená",J1611,0)</f>
        <v>0</v>
      </c>
      <c r="BH1611" s="146">
        <f>IF(N1611="sníž. přenesená",J1611,0)</f>
        <v>0</v>
      </c>
      <c r="BI1611" s="146">
        <f>IF(N1611="nulová",J1611,0)</f>
        <v>0</v>
      </c>
      <c r="BJ1611" s="18" t="s">
        <v>90</v>
      </c>
      <c r="BK1611" s="146">
        <f>ROUND(I1611*H1611,2)</f>
        <v>0</v>
      </c>
      <c r="BL1611" s="18" t="s">
        <v>454</v>
      </c>
      <c r="BM1611" s="145" t="s">
        <v>1748</v>
      </c>
    </row>
    <row r="1612" spans="2:65" s="13" customFormat="1" ht="11.25">
      <c r="B1612" s="158"/>
      <c r="D1612" s="152" t="s">
        <v>368</v>
      </c>
      <c r="E1612" s="159" t="s">
        <v>19</v>
      </c>
      <c r="F1612" s="160" t="s">
        <v>229</v>
      </c>
      <c r="H1612" s="161">
        <v>114.29</v>
      </c>
      <c r="I1612" s="162"/>
      <c r="L1612" s="158"/>
      <c r="M1612" s="163"/>
      <c r="T1612" s="164"/>
      <c r="AT1612" s="159" t="s">
        <v>368</v>
      </c>
      <c r="AU1612" s="159" t="s">
        <v>90</v>
      </c>
      <c r="AV1612" s="13" t="s">
        <v>90</v>
      </c>
      <c r="AW1612" s="13" t="s">
        <v>36</v>
      </c>
      <c r="AX1612" s="13" t="s">
        <v>77</v>
      </c>
      <c r="AY1612" s="159" t="s">
        <v>358</v>
      </c>
    </row>
    <row r="1613" spans="2:65" s="14" customFormat="1" ht="11.25">
      <c r="B1613" s="165"/>
      <c r="D1613" s="152" t="s">
        <v>368</v>
      </c>
      <c r="E1613" s="166" t="s">
        <v>19</v>
      </c>
      <c r="F1613" s="167" t="s">
        <v>371</v>
      </c>
      <c r="H1613" s="168">
        <v>114.29</v>
      </c>
      <c r="I1613" s="169"/>
      <c r="L1613" s="165"/>
      <c r="M1613" s="170"/>
      <c r="T1613" s="171"/>
      <c r="AT1613" s="166" t="s">
        <v>368</v>
      </c>
      <c r="AU1613" s="166" t="s">
        <v>90</v>
      </c>
      <c r="AV1613" s="14" t="s">
        <v>364</v>
      </c>
      <c r="AW1613" s="14" t="s">
        <v>36</v>
      </c>
      <c r="AX1613" s="14" t="s">
        <v>84</v>
      </c>
      <c r="AY1613" s="166" t="s">
        <v>358</v>
      </c>
    </row>
    <row r="1614" spans="2:65" s="13" customFormat="1" ht="11.25">
      <c r="B1614" s="158"/>
      <c r="D1614" s="152" t="s">
        <v>368</v>
      </c>
      <c r="F1614" s="160" t="s">
        <v>1749</v>
      </c>
      <c r="H1614" s="161">
        <v>120.005</v>
      </c>
      <c r="I1614" s="162"/>
      <c r="L1614" s="158"/>
      <c r="M1614" s="163"/>
      <c r="T1614" s="164"/>
      <c r="AT1614" s="159" t="s">
        <v>368</v>
      </c>
      <c r="AU1614" s="159" t="s">
        <v>90</v>
      </c>
      <c r="AV1614" s="13" t="s">
        <v>90</v>
      </c>
      <c r="AW1614" s="13" t="s">
        <v>4</v>
      </c>
      <c r="AX1614" s="13" t="s">
        <v>84</v>
      </c>
      <c r="AY1614" s="159" t="s">
        <v>358</v>
      </c>
    </row>
    <row r="1615" spans="2:65" s="1" customFormat="1" ht="24.2" customHeight="1">
      <c r="B1615" s="33"/>
      <c r="C1615" s="179" t="s">
        <v>1750</v>
      </c>
      <c r="D1615" s="179" t="s">
        <v>440</v>
      </c>
      <c r="E1615" s="180" t="s">
        <v>1751</v>
      </c>
      <c r="F1615" s="181" t="s">
        <v>1752</v>
      </c>
      <c r="G1615" s="182" t="s">
        <v>195</v>
      </c>
      <c r="H1615" s="183">
        <v>30.135000000000002</v>
      </c>
      <c r="I1615" s="184"/>
      <c r="J1615" s="185">
        <f>ROUND(I1615*H1615,2)</f>
        <v>0</v>
      </c>
      <c r="K1615" s="181" t="s">
        <v>363</v>
      </c>
      <c r="L1615" s="186"/>
      <c r="M1615" s="187" t="s">
        <v>19</v>
      </c>
      <c r="N1615" s="188" t="s">
        <v>49</v>
      </c>
      <c r="P1615" s="143">
        <f>O1615*H1615</f>
        <v>0</v>
      </c>
      <c r="Q1615" s="143">
        <v>2.0999999999999999E-3</v>
      </c>
      <c r="R1615" s="143">
        <f>Q1615*H1615</f>
        <v>6.3283499999999993E-2</v>
      </c>
      <c r="S1615" s="143">
        <v>0</v>
      </c>
      <c r="T1615" s="144">
        <f>S1615*H1615</f>
        <v>0</v>
      </c>
      <c r="AR1615" s="145" t="s">
        <v>558</v>
      </c>
      <c r="AT1615" s="145" t="s">
        <v>440</v>
      </c>
      <c r="AU1615" s="145" t="s">
        <v>90</v>
      </c>
      <c r="AY1615" s="18" t="s">
        <v>358</v>
      </c>
      <c r="BE1615" s="146">
        <f>IF(N1615="základní",J1615,0)</f>
        <v>0</v>
      </c>
      <c r="BF1615" s="146">
        <f>IF(N1615="snížená",J1615,0)</f>
        <v>0</v>
      </c>
      <c r="BG1615" s="146">
        <f>IF(N1615="zákl. přenesená",J1615,0)</f>
        <v>0</v>
      </c>
      <c r="BH1615" s="146">
        <f>IF(N1615="sníž. přenesená",J1615,0)</f>
        <v>0</v>
      </c>
      <c r="BI1615" s="146">
        <f>IF(N1615="nulová",J1615,0)</f>
        <v>0</v>
      </c>
      <c r="BJ1615" s="18" t="s">
        <v>90</v>
      </c>
      <c r="BK1615" s="146">
        <f>ROUND(I1615*H1615,2)</f>
        <v>0</v>
      </c>
      <c r="BL1615" s="18" t="s">
        <v>454</v>
      </c>
      <c r="BM1615" s="145" t="s">
        <v>1753</v>
      </c>
    </row>
    <row r="1616" spans="2:65" s="13" customFormat="1" ht="11.25">
      <c r="B1616" s="158"/>
      <c r="D1616" s="152" t="s">
        <v>368</v>
      </c>
      <c r="E1616" s="159" t="s">
        <v>19</v>
      </c>
      <c r="F1616" s="160" t="s">
        <v>226</v>
      </c>
      <c r="H1616" s="161">
        <v>28.7</v>
      </c>
      <c r="I1616" s="162"/>
      <c r="L1616" s="158"/>
      <c r="M1616" s="163"/>
      <c r="T1616" s="164"/>
      <c r="AT1616" s="159" t="s">
        <v>368</v>
      </c>
      <c r="AU1616" s="159" t="s">
        <v>90</v>
      </c>
      <c r="AV1616" s="13" t="s">
        <v>90</v>
      </c>
      <c r="AW1616" s="13" t="s">
        <v>36</v>
      </c>
      <c r="AX1616" s="13" t="s">
        <v>84</v>
      </c>
      <c r="AY1616" s="159" t="s">
        <v>358</v>
      </c>
    </row>
    <row r="1617" spans="2:65" s="14" customFormat="1" ht="11.25">
      <c r="B1617" s="165"/>
      <c r="D1617" s="152" t="s">
        <v>368</v>
      </c>
      <c r="E1617" s="166" t="s">
        <v>19</v>
      </c>
      <c r="F1617" s="167" t="s">
        <v>371</v>
      </c>
      <c r="H1617" s="168">
        <v>28.7</v>
      </c>
      <c r="I1617" s="169"/>
      <c r="L1617" s="165"/>
      <c r="M1617" s="170"/>
      <c r="T1617" s="171"/>
      <c r="AT1617" s="166" t="s">
        <v>368</v>
      </c>
      <c r="AU1617" s="166" t="s">
        <v>90</v>
      </c>
      <c r="AV1617" s="14" t="s">
        <v>364</v>
      </c>
      <c r="AW1617" s="14" t="s">
        <v>36</v>
      </c>
      <c r="AX1617" s="14" t="s">
        <v>77</v>
      </c>
      <c r="AY1617" s="166" t="s">
        <v>358</v>
      </c>
    </row>
    <row r="1618" spans="2:65" s="13" customFormat="1" ht="11.25">
      <c r="B1618" s="158"/>
      <c r="D1618" s="152" t="s">
        <v>368</v>
      </c>
      <c r="F1618" s="160" t="s">
        <v>1754</v>
      </c>
      <c r="H1618" s="161">
        <v>30.135000000000002</v>
      </c>
      <c r="I1618" s="162"/>
      <c r="L1618" s="158"/>
      <c r="M1618" s="163"/>
      <c r="T1618" s="164"/>
      <c r="AT1618" s="159" t="s">
        <v>368</v>
      </c>
      <c r="AU1618" s="159" t="s">
        <v>90</v>
      </c>
      <c r="AV1618" s="13" t="s">
        <v>90</v>
      </c>
      <c r="AW1618" s="13" t="s">
        <v>4</v>
      </c>
      <c r="AX1618" s="13" t="s">
        <v>84</v>
      </c>
      <c r="AY1618" s="159" t="s">
        <v>358</v>
      </c>
    </row>
    <row r="1619" spans="2:65" s="1" customFormat="1" ht="24.2" customHeight="1">
      <c r="B1619" s="33"/>
      <c r="C1619" s="179" t="s">
        <v>1755</v>
      </c>
      <c r="D1619" s="179" t="s">
        <v>440</v>
      </c>
      <c r="E1619" s="180" t="s">
        <v>1756</v>
      </c>
      <c r="F1619" s="181" t="s">
        <v>1757</v>
      </c>
      <c r="G1619" s="182" t="s">
        <v>195</v>
      </c>
      <c r="H1619" s="183">
        <v>452.10899999999998</v>
      </c>
      <c r="I1619" s="184"/>
      <c r="J1619" s="185">
        <f>ROUND(I1619*H1619,2)</f>
        <v>0</v>
      </c>
      <c r="K1619" s="181" t="s">
        <v>363</v>
      </c>
      <c r="L1619" s="186"/>
      <c r="M1619" s="187" t="s">
        <v>19</v>
      </c>
      <c r="N1619" s="188" t="s">
        <v>49</v>
      </c>
      <c r="P1619" s="143">
        <f>O1619*H1619</f>
        <v>0</v>
      </c>
      <c r="Q1619" s="143">
        <v>3.8999999999999999E-4</v>
      </c>
      <c r="R1619" s="143">
        <f>Q1619*H1619</f>
        <v>0.17632250999999999</v>
      </c>
      <c r="S1619" s="143">
        <v>0</v>
      </c>
      <c r="T1619" s="144">
        <f>S1619*H1619</f>
        <v>0</v>
      </c>
      <c r="AR1619" s="145" t="s">
        <v>558</v>
      </c>
      <c r="AT1619" s="145" t="s">
        <v>440</v>
      </c>
      <c r="AU1619" s="145" t="s">
        <v>90</v>
      </c>
      <c r="AY1619" s="18" t="s">
        <v>358</v>
      </c>
      <c r="BE1619" s="146">
        <f>IF(N1619="základní",J1619,0)</f>
        <v>0</v>
      </c>
      <c r="BF1619" s="146">
        <f>IF(N1619="snížená",J1619,0)</f>
        <v>0</v>
      </c>
      <c r="BG1619" s="146">
        <f>IF(N1619="zákl. přenesená",J1619,0)</f>
        <v>0</v>
      </c>
      <c r="BH1619" s="146">
        <f>IF(N1619="sníž. přenesená",J1619,0)</f>
        <v>0</v>
      </c>
      <c r="BI1619" s="146">
        <f>IF(N1619="nulová",J1619,0)</f>
        <v>0</v>
      </c>
      <c r="BJ1619" s="18" t="s">
        <v>90</v>
      </c>
      <c r="BK1619" s="146">
        <f>ROUND(I1619*H1619,2)</f>
        <v>0</v>
      </c>
      <c r="BL1619" s="18" t="s">
        <v>454</v>
      </c>
      <c r="BM1619" s="145" t="s">
        <v>1758</v>
      </c>
    </row>
    <row r="1620" spans="2:65" s="13" customFormat="1" ht="11.25">
      <c r="B1620" s="158"/>
      <c r="D1620" s="152" t="s">
        <v>368</v>
      </c>
      <c r="E1620" s="159" t="s">
        <v>19</v>
      </c>
      <c r="F1620" s="160" t="s">
        <v>219</v>
      </c>
      <c r="H1620" s="161">
        <v>316.29000000000002</v>
      </c>
      <c r="I1620" s="162"/>
      <c r="L1620" s="158"/>
      <c r="M1620" s="163"/>
      <c r="T1620" s="164"/>
      <c r="AT1620" s="159" t="s">
        <v>368</v>
      </c>
      <c r="AU1620" s="159" t="s">
        <v>90</v>
      </c>
      <c r="AV1620" s="13" t="s">
        <v>90</v>
      </c>
      <c r="AW1620" s="13" t="s">
        <v>36</v>
      </c>
      <c r="AX1620" s="13" t="s">
        <v>77</v>
      </c>
      <c r="AY1620" s="159" t="s">
        <v>358</v>
      </c>
    </row>
    <row r="1621" spans="2:65" s="13" customFormat="1" ht="11.25">
      <c r="B1621" s="158"/>
      <c r="D1621" s="152" t="s">
        <v>368</v>
      </c>
      <c r="E1621" s="159" t="s">
        <v>19</v>
      </c>
      <c r="F1621" s="160" t="s">
        <v>229</v>
      </c>
      <c r="H1621" s="161">
        <v>114.29</v>
      </c>
      <c r="I1621" s="162"/>
      <c r="L1621" s="158"/>
      <c r="M1621" s="163"/>
      <c r="T1621" s="164"/>
      <c r="AT1621" s="159" t="s">
        <v>368</v>
      </c>
      <c r="AU1621" s="159" t="s">
        <v>90</v>
      </c>
      <c r="AV1621" s="13" t="s">
        <v>90</v>
      </c>
      <c r="AW1621" s="13" t="s">
        <v>36</v>
      </c>
      <c r="AX1621" s="13" t="s">
        <v>77</v>
      </c>
      <c r="AY1621" s="159" t="s">
        <v>358</v>
      </c>
    </row>
    <row r="1622" spans="2:65" s="14" customFormat="1" ht="11.25">
      <c r="B1622" s="165"/>
      <c r="D1622" s="152" t="s">
        <v>368</v>
      </c>
      <c r="E1622" s="166" t="s">
        <v>19</v>
      </c>
      <c r="F1622" s="167" t="s">
        <v>371</v>
      </c>
      <c r="H1622" s="168">
        <v>430.58</v>
      </c>
      <c r="I1622" s="169"/>
      <c r="L1622" s="165"/>
      <c r="M1622" s="170"/>
      <c r="T1622" s="171"/>
      <c r="AT1622" s="166" t="s">
        <v>368</v>
      </c>
      <c r="AU1622" s="166" t="s">
        <v>90</v>
      </c>
      <c r="AV1622" s="14" t="s">
        <v>364</v>
      </c>
      <c r="AW1622" s="14" t="s">
        <v>36</v>
      </c>
      <c r="AX1622" s="14" t="s">
        <v>84</v>
      </c>
      <c r="AY1622" s="166" t="s">
        <v>358</v>
      </c>
    </row>
    <row r="1623" spans="2:65" s="13" customFormat="1" ht="11.25">
      <c r="B1623" s="158"/>
      <c r="D1623" s="152" t="s">
        <v>368</v>
      </c>
      <c r="F1623" s="160" t="s">
        <v>1759</v>
      </c>
      <c r="H1623" s="161">
        <v>452.10899999999998</v>
      </c>
      <c r="I1623" s="162"/>
      <c r="L1623" s="158"/>
      <c r="M1623" s="163"/>
      <c r="T1623" s="164"/>
      <c r="AT1623" s="159" t="s">
        <v>368</v>
      </c>
      <c r="AU1623" s="159" t="s">
        <v>90</v>
      </c>
      <c r="AV1623" s="13" t="s">
        <v>90</v>
      </c>
      <c r="AW1623" s="13" t="s">
        <v>4</v>
      </c>
      <c r="AX1623" s="13" t="s">
        <v>84</v>
      </c>
      <c r="AY1623" s="159" t="s">
        <v>358</v>
      </c>
    </row>
    <row r="1624" spans="2:65" s="1" customFormat="1" ht="55.5" customHeight="1">
      <c r="B1624" s="33"/>
      <c r="C1624" s="134" t="s">
        <v>1760</v>
      </c>
      <c r="D1624" s="134" t="s">
        <v>360</v>
      </c>
      <c r="E1624" s="135" t="s">
        <v>1761</v>
      </c>
      <c r="F1624" s="136" t="s">
        <v>1762</v>
      </c>
      <c r="G1624" s="137" t="s">
        <v>195</v>
      </c>
      <c r="H1624" s="138">
        <v>141.28</v>
      </c>
      <c r="I1624" s="139"/>
      <c r="J1624" s="140">
        <f>ROUND(I1624*H1624,2)</f>
        <v>0</v>
      </c>
      <c r="K1624" s="136" t="s">
        <v>19</v>
      </c>
      <c r="L1624" s="33"/>
      <c r="M1624" s="141" t="s">
        <v>19</v>
      </c>
      <c r="N1624" s="142" t="s">
        <v>49</v>
      </c>
      <c r="P1624" s="143">
        <f>O1624*H1624</f>
        <v>0</v>
      </c>
      <c r="Q1624" s="143">
        <v>6.0000000000000001E-3</v>
      </c>
      <c r="R1624" s="143">
        <f>Q1624*H1624</f>
        <v>0.84767999999999999</v>
      </c>
      <c r="S1624" s="143">
        <v>0</v>
      </c>
      <c r="T1624" s="144">
        <f>S1624*H1624</f>
        <v>0</v>
      </c>
      <c r="AR1624" s="145" t="s">
        <v>454</v>
      </c>
      <c r="AT1624" s="145" t="s">
        <v>360</v>
      </c>
      <c r="AU1624" s="145" t="s">
        <v>90</v>
      </c>
      <c r="AY1624" s="18" t="s">
        <v>358</v>
      </c>
      <c r="BE1624" s="146">
        <f>IF(N1624="základní",J1624,0)</f>
        <v>0</v>
      </c>
      <c r="BF1624" s="146">
        <f>IF(N1624="snížená",J1624,0)</f>
        <v>0</v>
      </c>
      <c r="BG1624" s="146">
        <f>IF(N1624="zákl. přenesená",J1624,0)</f>
        <v>0</v>
      </c>
      <c r="BH1624" s="146">
        <f>IF(N1624="sníž. přenesená",J1624,0)</f>
        <v>0</v>
      </c>
      <c r="BI1624" s="146">
        <f>IF(N1624="nulová",J1624,0)</f>
        <v>0</v>
      </c>
      <c r="BJ1624" s="18" t="s">
        <v>90</v>
      </c>
      <c r="BK1624" s="146">
        <f>ROUND(I1624*H1624,2)</f>
        <v>0</v>
      </c>
      <c r="BL1624" s="18" t="s">
        <v>454</v>
      </c>
      <c r="BM1624" s="145" t="s">
        <v>1763</v>
      </c>
    </row>
    <row r="1625" spans="2:65" s="12" customFormat="1" ht="11.25">
      <c r="B1625" s="151"/>
      <c r="D1625" s="152" t="s">
        <v>368</v>
      </c>
      <c r="E1625" s="153" t="s">
        <v>19</v>
      </c>
      <c r="F1625" s="154" t="s">
        <v>485</v>
      </c>
      <c r="H1625" s="153" t="s">
        <v>19</v>
      </c>
      <c r="I1625" s="155"/>
      <c r="L1625" s="151"/>
      <c r="M1625" s="156"/>
      <c r="T1625" s="157"/>
      <c r="AT1625" s="153" t="s">
        <v>368</v>
      </c>
      <c r="AU1625" s="153" t="s">
        <v>90</v>
      </c>
      <c r="AV1625" s="12" t="s">
        <v>84</v>
      </c>
      <c r="AW1625" s="12" t="s">
        <v>36</v>
      </c>
      <c r="AX1625" s="12" t="s">
        <v>77</v>
      </c>
      <c r="AY1625" s="153" t="s">
        <v>358</v>
      </c>
    </row>
    <row r="1626" spans="2:65" s="12" customFormat="1" ht="11.25">
      <c r="B1626" s="151"/>
      <c r="D1626" s="152" t="s">
        <v>368</v>
      </c>
      <c r="E1626" s="153" t="s">
        <v>19</v>
      </c>
      <c r="F1626" s="154" t="s">
        <v>380</v>
      </c>
      <c r="H1626" s="153" t="s">
        <v>19</v>
      </c>
      <c r="I1626" s="155"/>
      <c r="L1626" s="151"/>
      <c r="M1626" s="156"/>
      <c r="T1626" s="157"/>
      <c r="AT1626" s="153" t="s">
        <v>368</v>
      </c>
      <c r="AU1626" s="153" t="s">
        <v>90</v>
      </c>
      <c r="AV1626" s="12" t="s">
        <v>84</v>
      </c>
      <c r="AW1626" s="12" t="s">
        <v>36</v>
      </c>
      <c r="AX1626" s="12" t="s">
        <v>77</v>
      </c>
      <c r="AY1626" s="153" t="s">
        <v>358</v>
      </c>
    </row>
    <row r="1627" spans="2:65" s="12" customFormat="1" ht="11.25">
      <c r="B1627" s="151"/>
      <c r="D1627" s="152" t="s">
        <v>368</v>
      </c>
      <c r="E1627" s="153" t="s">
        <v>19</v>
      </c>
      <c r="F1627" s="154" t="s">
        <v>954</v>
      </c>
      <c r="H1627" s="153" t="s">
        <v>19</v>
      </c>
      <c r="I1627" s="155"/>
      <c r="L1627" s="151"/>
      <c r="M1627" s="156"/>
      <c r="T1627" s="157"/>
      <c r="AT1627" s="153" t="s">
        <v>368</v>
      </c>
      <c r="AU1627" s="153" t="s">
        <v>90</v>
      </c>
      <c r="AV1627" s="12" t="s">
        <v>84</v>
      </c>
      <c r="AW1627" s="12" t="s">
        <v>36</v>
      </c>
      <c r="AX1627" s="12" t="s">
        <v>77</v>
      </c>
      <c r="AY1627" s="153" t="s">
        <v>358</v>
      </c>
    </row>
    <row r="1628" spans="2:65" s="12" customFormat="1" ht="11.25">
      <c r="B1628" s="151"/>
      <c r="D1628" s="152" t="s">
        <v>368</v>
      </c>
      <c r="E1628" s="153" t="s">
        <v>19</v>
      </c>
      <c r="F1628" s="154" t="s">
        <v>964</v>
      </c>
      <c r="H1628" s="153" t="s">
        <v>19</v>
      </c>
      <c r="I1628" s="155"/>
      <c r="L1628" s="151"/>
      <c r="M1628" s="156"/>
      <c r="T1628" s="157"/>
      <c r="AT1628" s="153" t="s">
        <v>368</v>
      </c>
      <c r="AU1628" s="153" t="s">
        <v>90</v>
      </c>
      <c r="AV1628" s="12" t="s">
        <v>84</v>
      </c>
      <c r="AW1628" s="12" t="s">
        <v>36</v>
      </c>
      <c r="AX1628" s="12" t="s">
        <v>77</v>
      </c>
      <c r="AY1628" s="153" t="s">
        <v>358</v>
      </c>
    </row>
    <row r="1629" spans="2:65" s="13" customFormat="1" ht="11.25">
      <c r="B1629" s="158"/>
      <c r="D1629" s="152" t="s">
        <v>368</v>
      </c>
      <c r="E1629" s="159" t="s">
        <v>19</v>
      </c>
      <c r="F1629" s="160" t="s">
        <v>1764</v>
      </c>
      <c r="H1629" s="161">
        <v>141.28</v>
      </c>
      <c r="I1629" s="162"/>
      <c r="L1629" s="158"/>
      <c r="M1629" s="163"/>
      <c r="T1629" s="164"/>
      <c r="AT1629" s="159" t="s">
        <v>368</v>
      </c>
      <c r="AU1629" s="159" t="s">
        <v>90</v>
      </c>
      <c r="AV1629" s="13" t="s">
        <v>90</v>
      </c>
      <c r="AW1629" s="13" t="s">
        <v>36</v>
      </c>
      <c r="AX1629" s="13" t="s">
        <v>77</v>
      </c>
      <c r="AY1629" s="159" t="s">
        <v>358</v>
      </c>
    </row>
    <row r="1630" spans="2:65" s="14" customFormat="1" ht="11.25">
      <c r="B1630" s="165"/>
      <c r="D1630" s="152" t="s">
        <v>368</v>
      </c>
      <c r="E1630" s="166" t="s">
        <v>19</v>
      </c>
      <c r="F1630" s="167" t="s">
        <v>371</v>
      </c>
      <c r="H1630" s="168">
        <v>141.28</v>
      </c>
      <c r="I1630" s="169"/>
      <c r="L1630" s="165"/>
      <c r="M1630" s="170"/>
      <c r="T1630" s="171"/>
      <c r="AT1630" s="166" t="s">
        <v>368</v>
      </c>
      <c r="AU1630" s="166" t="s">
        <v>90</v>
      </c>
      <c r="AV1630" s="14" t="s">
        <v>364</v>
      </c>
      <c r="AW1630" s="14" t="s">
        <v>36</v>
      </c>
      <c r="AX1630" s="14" t="s">
        <v>84</v>
      </c>
      <c r="AY1630" s="166" t="s">
        <v>358</v>
      </c>
    </row>
    <row r="1631" spans="2:65" s="1" customFormat="1" ht="24.2" customHeight="1">
      <c r="B1631" s="33"/>
      <c r="C1631" s="179" t="s">
        <v>1765</v>
      </c>
      <c r="D1631" s="179" t="s">
        <v>440</v>
      </c>
      <c r="E1631" s="180" t="s">
        <v>1766</v>
      </c>
      <c r="F1631" s="181" t="s">
        <v>1767</v>
      </c>
      <c r="G1631" s="182" t="s">
        <v>195</v>
      </c>
      <c r="H1631" s="183">
        <v>111.13200000000001</v>
      </c>
      <c r="I1631" s="184"/>
      <c r="J1631" s="185">
        <f>ROUND(I1631*H1631,2)</f>
        <v>0</v>
      </c>
      <c r="K1631" s="181" t="s">
        <v>363</v>
      </c>
      <c r="L1631" s="186"/>
      <c r="M1631" s="187" t="s">
        <v>19</v>
      </c>
      <c r="N1631" s="188" t="s">
        <v>49</v>
      </c>
      <c r="P1631" s="143">
        <f>O1631*H1631</f>
        <v>0</v>
      </c>
      <c r="Q1631" s="143">
        <v>6.3E-3</v>
      </c>
      <c r="R1631" s="143">
        <f>Q1631*H1631</f>
        <v>0.70013160000000008</v>
      </c>
      <c r="S1631" s="143">
        <v>0</v>
      </c>
      <c r="T1631" s="144">
        <f>S1631*H1631</f>
        <v>0</v>
      </c>
      <c r="AR1631" s="145" t="s">
        <v>558</v>
      </c>
      <c r="AT1631" s="145" t="s">
        <v>440</v>
      </c>
      <c r="AU1631" s="145" t="s">
        <v>90</v>
      </c>
      <c r="AY1631" s="18" t="s">
        <v>358</v>
      </c>
      <c r="BE1631" s="146">
        <f>IF(N1631="základní",J1631,0)</f>
        <v>0</v>
      </c>
      <c r="BF1631" s="146">
        <f>IF(N1631="snížená",J1631,0)</f>
        <v>0</v>
      </c>
      <c r="BG1631" s="146">
        <f>IF(N1631="zákl. přenesená",J1631,0)</f>
        <v>0</v>
      </c>
      <c r="BH1631" s="146">
        <f>IF(N1631="sníž. přenesená",J1631,0)</f>
        <v>0</v>
      </c>
      <c r="BI1631" s="146">
        <f>IF(N1631="nulová",J1631,0)</f>
        <v>0</v>
      </c>
      <c r="BJ1631" s="18" t="s">
        <v>90</v>
      </c>
      <c r="BK1631" s="146">
        <f>ROUND(I1631*H1631,2)</f>
        <v>0</v>
      </c>
      <c r="BL1631" s="18" t="s">
        <v>454</v>
      </c>
      <c r="BM1631" s="145" t="s">
        <v>1768</v>
      </c>
    </row>
    <row r="1632" spans="2:65" s="13" customFormat="1" ht="11.25">
      <c r="B1632" s="158"/>
      <c r="D1632" s="152" t="s">
        <v>368</v>
      </c>
      <c r="E1632" s="159" t="s">
        <v>19</v>
      </c>
      <c r="F1632" s="160" t="s">
        <v>1769</v>
      </c>
      <c r="H1632" s="161">
        <v>105.84</v>
      </c>
      <c r="I1632" s="162"/>
      <c r="L1632" s="158"/>
      <c r="M1632" s="163"/>
      <c r="T1632" s="164"/>
      <c r="AT1632" s="159" t="s">
        <v>368</v>
      </c>
      <c r="AU1632" s="159" t="s">
        <v>90</v>
      </c>
      <c r="AV1632" s="13" t="s">
        <v>90</v>
      </c>
      <c r="AW1632" s="13" t="s">
        <v>36</v>
      </c>
      <c r="AX1632" s="13" t="s">
        <v>77</v>
      </c>
      <c r="AY1632" s="159" t="s">
        <v>358</v>
      </c>
    </row>
    <row r="1633" spans="2:65" s="14" customFormat="1" ht="11.25">
      <c r="B1633" s="165"/>
      <c r="D1633" s="152" t="s">
        <v>368</v>
      </c>
      <c r="E1633" s="166" t="s">
        <v>19</v>
      </c>
      <c r="F1633" s="167" t="s">
        <v>371</v>
      </c>
      <c r="H1633" s="168">
        <v>105.84</v>
      </c>
      <c r="I1633" s="169"/>
      <c r="L1633" s="165"/>
      <c r="M1633" s="170"/>
      <c r="T1633" s="171"/>
      <c r="AT1633" s="166" t="s">
        <v>368</v>
      </c>
      <c r="AU1633" s="166" t="s">
        <v>90</v>
      </c>
      <c r="AV1633" s="14" t="s">
        <v>364</v>
      </c>
      <c r="AW1633" s="14" t="s">
        <v>36</v>
      </c>
      <c r="AX1633" s="14" t="s">
        <v>84</v>
      </c>
      <c r="AY1633" s="166" t="s">
        <v>358</v>
      </c>
    </row>
    <row r="1634" spans="2:65" s="13" customFormat="1" ht="11.25">
      <c r="B1634" s="158"/>
      <c r="D1634" s="152" t="s">
        <v>368</v>
      </c>
      <c r="F1634" s="160" t="s">
        <v>1770</v>
      </c>
      <c r="H1634" s="161">
        <v>111.13200000000001</v>
      </c>
      <c r="I1634" s="162"/>
      <c r="L1634" s="158"/>
      <c r="M1634" s="163"/>
      <c r="T1634" s="164"/>
      <c r="AT1634" s="159" t="s">
        <v>368</v>
      </c>
      <c r="AU1634" s="159" t="s">
        <v>90</v>
      </c>
      <c r="AV1634" s="13" t="s">
        <v>90</v>
      </c>
      <c r="AW1634" s="13" t="s">
        <v>4</v>
      </c>
      <c r="AX1634" s="13" t="s">
        <v>84</v>
      </c>
      <c r="AY1634" s="159" t="s">
        <v>358</v>
      </c>
    </row>
    <row r="1635" spans="2:65" s="1" customFormat="1" ht="37.9" customHeight="1">
      <c r="B1635" s="33"/>
      <c r="C1635" s="134" t="s">
        <v>1771</v>
      </c>
      <c r="D1635" s="134" t="s">
        <v>360</v>
      </c>
      <c r="E1635" s="135" t="s">
        <v>1772</v>
      </c>
      <c r="F1635" s="136" t="s">
        <v>1773</v>
      </c>
      <c r="G1635" s="137" t="s">
        <v>195</v>
      </c>
      <c r="H1635" s="138">
        <v>282.5</v>
      </c>
      <c r="I1635" s="139"/>
      <c r="J1635" s="140">
        <f>ROUND(I1635*H1635,2)</f>
        <v>0</v>
      </c>
      <c r="K1635" s="136" t="s">
        <v>363</v>
      </c>
      <c r="L1635" s="33"/>
      <c r="M1635" s="141" t="s">
        <v>19</v>
      </c>
      <c r="N1635" s="142" t="s">
        <v>49</v>
      </c>
      <c r="P1635" s="143">
        <f>O1635*H1635</f>
        <v>0</v>
      </c>
      <c r="Q1635" s="143">
        <v>0</v>
      </c>
      <c r="R1635" s="143">
        <f>Q1635*H1635</f>
        <v>0</v>
      </c>
      <c r="S1635" s="143">
        <v>0</v>
      </c>
      <c r="T1635" s="144">
        <f>S1635*H1635</f>
        <v>0</v>
      </c>
      <c r="AR1635" s="145" t="s">
        <v>454</v>
      </c>
      <c r="AT1635" s="145" t="s">
        <v>360</v>
      </c>
      <c r="AU1635" s="145" t="s">
        <v>90</v>
      </c>
      <c r="AY1635" s="18" t="s">
        <v>358</v>
      </c>
      <c r="BE1635" s="146">
        <f>IF(N1635="základní",J1635,0)</f>
        <v>0</v>
      </c>
      <c r="BF1635" s="146">
        <f>IF(N1635="snížená",J1635,0)</f>
        <v>0</v>
      </c>
      <c r="BG1635" s="146">
        <f>IF(N1635="zákl. přenesená",J1635,0)</f>
        <v>0</v>
      </c>
      <c r="BH1635" s="146">
        <f>IF(N1635="sníž. přenesená",J1635,0)</f>
        <v>0</v>
      </c>
      <c r="BI1635" s="146">
        <f>IF(N1635="nulová",J1635,0)</f>
        <v>0</v>
      </c>
      <c r="BJ1635" s="18" t="s">
        <v>90</v>
      </c>
      <c r="BK1635" s="146">
        <f>ROUND(I1635*H1635,2)</f>
        <v>0</v>
      </c>
      <c r="BL1635" s="18" t="s">
        <v>454</v>
      </c>
      <c r="BM1635" s="145" t="s">
        <v>1774</v>
      </c>
    </row>
    <row r="1636" spans="2:65" s="1" customFormat="1" ht="11.25">
      <c r="B1636" s="33"/>
      <c r="D1636" s="147" t="s">
        <v>366</v>
      </c>
      <c r="F1636" s="148" t="s">
        <v>1775</v>
      </c>
      <c r="I1636" s="149"/>
      <c r="L1636" s="33"/>
      <c r="M1636" s="150"/>
      <c r="T1636" s="54"/>
      <c r="AT1636" s="18" t="s">
        <v>366</v>
      </c>
      <c r="AU1636" s="18" t="s">
        <v>90</v>
      </c>
    </row>
    <row r="1637" spans="2:65" s="13" customFormat="1" ht="11.25">
      <c r="B1637" s="158"/>
      <c r="D1637" s="152" t="s">
        <v>368</v>
      </c>
      <c r="E1637" s="159" t="s">
        <v>19</v>
      </c>
      <c r="F1637" s="160" t="s">
        <v>296</v>
      </c>
      <c r="H1637" s="161">
        <v>273.60000000000002</v>
      </c>
      <c r="I1637" s="162"/>
      <c r="L1637" s="158"/>
      <c r="M1637" s="163"/>
      <c r="T1637" s="164"/>
      <c r="AT1637" s="159" t="s">
        <v>368</v>
      </c>
      <c r="AU1637" s="159" t="s">
        <v>90</v>
      </c>
      <c r="AV1637" s="13" t="s">
        <v>90</v>
      </c>
      <c r="AW1637" s="13" t="s">
        <v>36</v>
      </c>
      <c r="AX1637" s="13" t="s">
        <v>77</v>
      </c>
      <c r="AY1637" s="159" t="s">
        <v>358</v>
      </c>
    </row>
    <row r="1638" spans="2:65" s="13" customFormat="1" ht="11.25">
      <c r="B1638" s="158"/>
      <c r="D1638" s="152" t="s">
        <v>368</v>
      </c>
      <c r="E1638" s="159" t="s">
        <v>19</v>
      </c>
      <c r="F1638" s="160" t="s">
        <v>299</v>
      </c>
      <c r="H1638" s="161">
        <v>8.9</v>
      </c>
      <c r="I1638" s="162"/>
      <c r="L1638" s="158"/>
      <c r="M1638" s="163"/>
      <c r="T1638" s="164"/>
      <c r="AT1638" s="159" t="s">
        <v>368</v>
      </c>
      <c r="AU1638" s="159" t="s">
        <v>90</v>
      </c>
      <c r="AV1638" s="13" t="s">
        <v>90</v>
      </c>
      <c r="AW1638" s="13" t="s">
        <v>36</v>
      </c>
      <c r="AX1638" s="13" t="s">
        <v>77</v>
      </c>
      <c r="AY1638" s="159" t="s">
        <v>358</v>
      </c>
    </row>
    <row r="1639" spans="2:65" s="14" customFormat="1" ht="11.25">
      <c r="B1639" s="165"/>
      <c r="D1639" s="152" t="s">
        <v>368</v>
      </c>
      <c r="E1639" s="166" t="s">
        <v>19</v>
      </c>
      <c r="F1639" s="167" t="s">
        <v>371</v>
      </c>
      <c r="H1639" s="168">
        <v>282.5</v>
      </c>
      <c r="I1639" s="169"/>
      <c r="L1639" s="165"/>
      <c r="M1639" s="170"/>
      <c r="T1639" s="171"/>
      <c r="AT1639" s="166" t="s">
        <v>368</v>
      </c>
      <c r="AU1639" s="166" t="s">
        <v>90</v>
      </c>
      <c r="AV1639" s="14" t="s">
        <v>364</v>
      </c>
      <c r="AW1639" s="14" t="s">
        <v>36</v>
      </c>
      <c r="AX1639" s="14" t="s">
        <v>84</v>
      </c>
      <c r="AY1639" s="166" t="s">
        <v>358</v>
      </c>
    </row>
    <row r="1640" spans="2:65" s="1" customFormat="1" ht="24.2" customHeight="1">
      <c r="B1640" s="33"/>
      <c r="C1640" s="179" t="s">
        <v>1776</v>
      </c>
      <c r="D1640" s="179" t="s">
        <v>440</v>
      </c>
      <c r="E1640" s="180" t="s">
        <v>1735</v>
      </c>
      <c r="F1640" s="181" t="s">
        <v>1736</v>
      </c>
      <c r="G1640" s="182" t="s">
        <v>195</v>
      </c>
      <c r="H1640" s="183">
        <v>296.625</v>
      </c>
      <c r="I1640" s="184"/>
      <c r="J1640" s="185">
        <f>ROUND(I1640*H1640,2)</f>
        <v>0</v>
      </c>
      <c r="K1640" s="181" t="s">
        <v>363</v>
      </c>
      <c r="L1640" s="186"/>
      <c r="M1640" s="187" t="s">
        <v>19</v>
      </c>
      <c r="N1640" s="188" t="s">
        <v>49</v>
      </c>
      <c r="P1640" s="143">
        <f>O1640*H1640</f>
        <v>0</v>
      </c>
      <c r="Q1640" s="143">
        <v>2.8999999999999998E-3</v>
      </c>
      <c r="R1640" s="143">
        <f>Q1640*H1640</f>
        <v>0.86021249999999994</v>
      </c>
      <c r="S1640" s="143">
        <v>0</v>
      </c>
      <c r="T1640" s="144">
        <f>S1640*H1640</f>
        <v>0</v>
      </c>
      <c r="AR1640" s="145" t="s">
        <v>558</v>
      </c>
      <c r="AT1640" s="145" t="s">
        <v>440</v>
      </c>
      <c r="AU1640" s="145" t="s">
        <v>90</v>
      </c>
      <c r="AY1640" s="18" t="s">
        <v>358</v>
      </c>
      <c r="BE1640" s="146">
        <f>IF(N1640="základní",J1640,0)</f>
        <v>0</v>
      </c>
      <c r="BF1640" s="146">
        <f>IF(N1640="snížená",J1640,0)</f>
        <v>0</v>
      </c>
      <c r="BG1640" s="146">
        <f>IF(N1640="zákl. přenesená",J1640,0)</f>
        <v>0</v>
      </c>
      <c r="BH1640" s="146">
        <f>IF(N1640="sníž. přenesená",J1640,0)</f>
        <v>0</v>
      </c>
      <c r="BI1640" s="146">
        <f>IF(N1640="nulová",J1640,0)</f>
        <v>0</v>
      </c>
      <c r="BJ1640" s="18" t="s">
        <v>90</v>
      </c>
      <c r="BK1640" s="146">
        <f>ROUND(I1640*H1640,2)</f>
        <v>0</v>
      </c>
      <c r="BL1640" s="18" t="s">
        <v>454</v>
      </c>
      <c r="BM1640" s="145" t="s">
        <v>1777</v>
      </c>
    </row>
    <row r="1641" spans="2:65" s="13" customFormat="1" ht="11.25">
      <c r="B1641" s="158"/>
      <c r="D1641" s="152" t="s">
        <v>368</v>
      </c>
      <c r="E1641" s="159" t="s">
        <v>19</v>
      </c>
      <c r="F1641" s="160" t="s">
        <v>296</v>
      </c>
      <c r="H1641" s="161">
        <v>273.60000000000002</v>
      </c>
      <c r="I1641" s="162"/>
      <c r="L1641" s="158"/>
      <c r="M1641" s="163"/>
      <c r="T1641" s="164"/>
      <c r="AT1641" s="159" t="s">
        <v>368</v>
      </c>
      <c r="AU1641" s="159" t="s">
        <v>90</v>
      </c>
      <c r="AV1641" s="13" t="s">
        <v>90</v>
      </c>
      <c r="AW1641" s="13" t="s">
        <v>36</v>
      </c>
      <c r="AX1641" s="13" t="s">
        <v>77</v>
      </c>
      <c r="AY1641" s="159" t="s">
        <v>358</v>
      </c>
    </row>
    <row r="1642" spans="2:65" s="13" customFormat="1" ht="11.25">
      <c r="B1642" s="158"/>
      <c r="D1642" s="152" t="s">
        <v>368</v>
      </c>
      <c r="E1642" s="159" t="s">
        <v>19</v>
      </c>
      <c r="F1642" s="160" t="s">
        <v>299</v>
      </c>
      <c r="H1642" s="161">
        <v>8.9</v>
      </c>
      <c r="I1642" s="162"/>
      <c r="L1642" s="158"/>
      <c r="M1642" s="163"/>
      <c r="T1642" s="164"/>
      <c r="AT1642" s="159" t="s">
        <v>368</v>
      </c>
      <c r="AU1642" s="159" t="s">
        <v>90</v>
      </c>
      <c r="AV1642" s="13" t="s">
        <v>90</v>
      </c>
      <c r="AW1642" s="13" t="s">
        <v>36</v>
      </c>
      <c r="AX1642" s="13" t="s">
        <v>77</v>
      </c>
      <c r="AY1642" s="159" t="s">
        <v>358</v>
      </c>
    </row>
    <row r="1643" spans="2:65" s="14" customFormat="1" ht="11.25">
      <c r="B1643" s="165"/>
      <c r="D1643" s="152" t="s">
        <v>368</v>
      </c>
      <c r="E1643" s="166" t="s">
        <v>19</v>
      </c>
      <c r="F1643" s="167" t="s">
        <v>371</v>
      </c>
      <c r="H1643" s="168">
        <v>282.5</v>
      </c>
      <c r="I1643" s="169"/>
      <c r="L1643" s="165"/>
      <c r="M1643" s="170"/>
      <c r="T1643" s="171"/>
      <c r="AT1643" s="166" t="s">
        <v>368</v>
      </c>
      <c r="AU1643" s="166" t="s">
        <v>90</v>
      </c>
      <c r="AV1643" s="14" t="s">
        <v>364</v>
      </c>
      <c r="AW1643" s="14" t="s">
        <v>36</v>
      </c>
      <c r="AX1643" s="14" t="s">
        <v>84</v>
      </c>
      <c r="AY1643" s="166" t="s">
        <v>358</v>
      </c>
    </row>
    <row r="1644" spans="2:65" s="13" customFormat="1" ht="11.25">
      <c r="B1644" s="158"/>
      <c r="D1644" s="152" t="s">
        <v>368</v>
      </c>
      <c r="F1644" s="160" t="s">
        <v>1778</v>
      </c>
      <c r="H1644" s="161">
        <v>296.625</v>
      </c>
      <c r="I1644" s="162"/>
      <c r="L1644" s="158"/>
      <c r="M1644" s="163"/>
      <c r="T1644" s="164"/>
      <c r="AT1644" s="159" t="s">
        <v>368</v>
      </c>
      <c r="AU1644" s="159" t="s">
        <v>90</v>
      </c>
      <c r="AV1644" s="13" t="s">
        <v>90</v>
      </c>
      <c r="AW1644" s="13" t="s">
        <v>4</v>
      </c>
      <c r="AX1644" s="13" t="s">
        <v>84</v>
      </c>
      <c r="AY1644" s="159" t="s">
        <v>358</v>
      </c>
    </row>
    <row r="1645" spans="2:65" s="1" customFormat="1" ht="24.2" customHeight="1">
      <c r="B1645" s="33"/>
      <c r="C1645" s="179" t="s">
        <v>1779</v>
      </c>
      <c r="D1645" s="179" t="s">
        <v>440</v>
      </c>
      <c r="E1645" s="180" t="s">
        <v>1780</v>
      </c>
      <c r="F1645" s="181" t="s">
        <v>1781</v>
      </c>
      <c r="G1645" s="182" t="s">
        <v>195</v>
      </c>
      <c r="H1645" s="183">
        <v>296.625</v>
      </c>
      <c r="I1645" s="184"/>
      <c r="J1645" s="185">
        <f>ROUND(I1645*H1645,2)</f>
        <v>0</v>
      </c>
      <c r="K1645" s="181" t="s">
        <v>363</v>
      </c>
      <c r="L1645" s="186"/>
      <c r="M1645" s="187" t="s">
        <v>19</v>
      </c>
      <c r="N1645" s="188" t="s">
        <v>49</v>
      </c>
      <c r="P1645" s="143">
        <f>O1645*H1645</f>
        <v>0</v>
      </c>
      <c r="Q1645" s="143">
        <v>4.7999999999999996E-3</v>
      </c>
      <c r="R1645" s="143">
        <f>Q1645*H1645</f>
        <v>1.4238</v>
      </c>
      <c r="S1645" s="143">
        <v>0</v>
      </c>
      <c r="T1645" s="144">
        <f>S1645*H1645</f>
        <v>0</v>
      </c>
      <c r="AR1645" s="145" t="s">
        <v>558</v>
      </c>
      <c r="AT1645" s="145" t="s">
        <v>440</v>
      </c>
      <c r="AU1645" s="145" t="s">
        <v>90</v>
      </c>
      <c r="AY1645" s="18" t="s">
        <v>358</v>
      </c>
      <c r="BE1645" s="146">
        <f>IF(N1645="základní",J1645,0)</f>
        <v>0</v>
      </c>
      <c r="BF1645" s="146">
        <f>IF(N1645="snížená",J1645,0)</f>
        <v>0</v>
      </c>
      <c r="BG1645" s="146">
        <f>IF(N1645="zákl. přenesená",J1645,0)</f>
        <v>0</v>
      </c>
      <c r="BH1645" s="146">
        <f>IF(N1645="sníž. přenesená",J1645,0)</f>
        <v>0</v>
      </c>
      <c r="BI1645" s="146">
        <f>IF(N1645="nulová",J1645,0)</f>
        <v>0</v>
      </c>
      <c r="BJ1645" s="18" t="s">
        <v>90</v>
      </c>
      <c r="BK1645" s="146">
        <f>ROUND(I1645*H1645,2)</f>
        <v>0</v>
      </c>
      <c r="BL1645" s="18" t="s">
        <v>454</v>
      </c>
      <c r="BM1645" s="145" t="s">
        <v>1782</v>
      </c>
    </row>
    <row r="1646" spans="2:65" s="13" customFormat="1" ht="11.25">
      <c r="B1646" s="158"/>
      <c r="D1646" s="152" t="s">
        <v>368</v>
      </c>
      <c r="E1646" s="159" t="s">
        <v>19</v>
      </c>
      <c r="F1646" s="160" t="s">
        <v>296</v>
      </c>
      <c r="H1646" s="161">
        <v>273.60000000000002</v>
      </c>
      <c r="I1646" s="162"/>
      <c r="L1646" s="158"/>
      <c r="M1646" s="163"/>
      <c r="T1646" s="164"/>
      <c r="AT1646" s="159" t="s">
        <v>368</v>
      </c>
      <c r="AU1646" s="159" t="s">
        <v>90</v>
      </c>
      <c r="AV1646" s="13" t="s">
        <v>90</v>
      </c>
      <c r="AW1646" s="13" t="s">
        <v>36</v>
      </c>
      <c r="AX1646" s="13" t="s">
        <v>77</v>
      </c>
      <c r="AY1646" s="159" t="s">
        <v>358</v>
      </c>
    </row>
    <row r="1647" spans="2:65" s="13" customFormat="1" ht="11.25">
      <c r="B1647" s="158"/>
      <c r="D1647" s="152" t="s">
        <v>368</v>
      </c>
      <c r="E1647" s="159" t="s">
        <v>19</v>
      </c>
      <c r="F1647" s="160" t="s">
        <v>299</v>
      </c>
      <c r="H1647" s="161">
        <v>8.9</v>
      </c>
      <c r="I1647" s="162"/>
      <c r="L1647" s="158"/>
      <c r="M1647" s="163"/>
      <c r="T1647" s="164"/>
      <c r="AT1647" s="159" t="s">
        <v>368</v>
      </c>
      <c r="AU1647" s="159" t="s">
        <v>90</v>
      </c>
      <c r="AV1647" s="13" t="s">
        <v>90</v>
      </c>
      <c r="AW1647" s="13" t="s">
        <v>36</v>
      </c>
      <c r="AX1647" s="13" t="s">
        <v>77</v>
      </c>
      <c r="AY1647" s="159" t="s">
        <v>358</v>
      </c>
    </row>
    <row r="1648" spans="2:65" s="14" customFormat="1" ht="11.25">
      <c r="B1648" s="165"/>
      <c r="D1648" s="152" t="s">
        <v>368</v>
      </c>
      <c r="E1648" s="166" t="s">
        <v>19</v>
      </c>
      <c r="F1648" s="167" t="s">
        <v>371</v>
      </c>
      <c r="H1648" s="168">
        <v>282.5</v>
      </c>
      <c r="I1648" s="169"/>
      <c r="L1648" s="165"/>
      <c r="M1648" s="170"/>
      <c r="T1648" s="171"/>
      <c r="AT1648" s="166" t="s">
        <v>368</v>
      </c>
      <c r="AU1648" s="166" t="s">
        <v>90</v>
      </c>
      <c r="AV1648" s="14" t="s">
        <v>364</v>
      </c>
      <c r="AW1648" s="14" t="s">
        <v>36</v>
      </c>
      <c r="AX1648" s="14" t="s">
        <v>84</v>
      </c>
      <c r="AY1648" s="166" t="s">
        <v>358</v>
      </c>
    </row>
    <row r="1649" spans="2:65" s="13" customFormat="1" ht="11.25">
      <c r="B1649" s="158"/>
      <c r="D1649" s="152" t="s">
        <v>368</v>
      </c>
      <c r="F1649" s="160" t="s">
        <v>1778</v>
      </c>
      <c r="H1649" s="161">
        <v>296.625</v>
      </c>
      <c r="I1649" s="162"/>
      <c r="L1649" s="158"/>
      <c r="M1649" s="163"/>
      <c r="T1649" s="164"/>
      <c r="AT1649" s="159" t="s">
        <v>368</v>
      </c>
      <c r="AU1649" s="159" t="s">
        <v>90</v>
      </c>
      <c r="AV1649" s="13" t="s">
        <v>90</v>
      </c>
      <c r="AW1649" s="13" t="s">
        <v>4</v>
      </c>
      <c r="AX1649" s="13" t="s">
        <v>84</v>
      </c>
      <c r="AY1649" s="159" t="s">
        <v>358</v>
      </c>
    </row>
    <row r="1650" spans="2:65" s="1" customFormat="1" ht="24.2" customHeight="1">
      <c r="B1650" s="33"/>
      <c r="C1650" s="179" t="s">
        <v>1783</v>
      </c>
      <c r="D1650" s="179" t="s">
        <v>440</v>
      </c>
      <c r="E1650" s="180" t="s">
        <v>1784</v>
      </c>
      <c r="F1650" s="181" t="s">
        <v>1785</v>
      </c>
      <c r="G1650" s="182" t="s">
        <v>195</v>
      </c>
      <c r="H1650" s="183">
        <v>11.592000000000001</v>
      </c>
      <c r="I1650" s="184"/>
      <c r="J1650" s="185">
        <f>ROUND(I1650*H1650,2)</f>
        <v>0</v>
      </c>
      <c r="K1650" s="181" t="s">
        <v>363</v>
      </c>
      <c r="L1650" s="186"/>
      <c r="M1650" s="187" t="s">
        <v>19</v>
      </c>
      <c r="N1650" s="188" t="s">
        <v>49</v>
      </c>
      <c r="P1650" s="143">
        <f>O1650*H1650</f>
        <v>0</v>
      </c>
      <c r="Q1650" s="143">
        <v>3.5999999999999999E-3</v>
      </c>
      <c r="R1650" s="143">
        <f>Q1650*H1650</f>
        <v>4.1731200000000003E-2</v>
      </c>
      <c r="S1650" s="143">
        <v>0</v>
      </c>
      <c r="T1650" s="144">
        <f>S1650*H1650</f>
        <v>0</v>
      </c>
      <c r="AR1650" s="145" t="s">
        <v>558</v>
      </c>
      <c r="AT1650" s="145" t="s">
        <v>440</v>
      </c>
      <c r="AU1650" s="145" t="s">
        <v>90</v>
      </c>
      <c r="AY1650" s="18" t="s">
        <v>358</v>
      </c>
      <c r="BE1650" s="146">
        <f>IF(N1650="základní",J1650,0)</f>
        <v>0</v>
      </c>
      <c r="BF1650" s="146">
        <f>IF(N1650="snížená",J1650,0)</f>
        <v>0</v>
      </c>
      <c r="BG1650" s="146">
        <f>IF(N1650="zákl. přenesená",J1650,0)</f>
        <v>0</v>
      </c>
      <c r="BH1650" s="146">
        <f>IF(N1650="sníž. přenesená",J1650,0)</f>
        <v>0</v>
      </c>
      <c r="BI1650" s="146">
        <f>IF(N1650="nulová",J1650,0)</f>
        <v>0</v>
      </c>
      <c r="BJ1650" s="18" t="s">
        <v>90</v>
      </c>
      <c r="BK1650" s="146">
        <f>ROUND(I1650*H1650,2)</f>
        <v>0</v>
      </c>
      <c r="BL1650" s="18" t="s">
        <v>454</v>
      </c>
      <c r="BM1650" s="145" t="s">
        <v>1786</v>
      </c>
    </row>
    <row r="1651" spans="2:65" s="12" customFormat="1" ht="11.25">
      <c r="B1651" s="151"/>
      <c r="D1651" s="152" t="s">
        <v>368</v>
      </c>
      <c r="E1651" s="153" t="s">
        <v>19</v>
      </c>
      <c r="F1651" s="154" t="s">
        <v>485</v>
      </c>
      <c r="H1651" s="153" t="s">
        <v>19</v>
      </c>
      <c r="I1651" s="155"/>
      <c r="L1651" s="151"/>
      <c r="M1651" s="156"/>
      <c r="T1651" s="157"/>
      <c r="AT1651" s="153" t="s">
        <v>368</v>
      </c>
      <c r="AU1651" s="153" t="s">
        <v>90</v>
      </c>
      <c r="AV1651" s="12" t="s">
        <v>84</v>
      </c>
      <c r="AW1651" s="12" t="s">
        <v>36</v>
      </c>
      <c r="AX1651" s="12" t="s">
        <v>77</v>
      </c>
      <c r="AY1651" s="153" t="s">
        <v>358</v>
      </c>
    </row>
    <row r="1652" spans="2:65" s="12" customFormat="1" ht="11.25">
      <c r="B1652" s="151"/>
      <c r="D1652" s="152" t="s">
        <v>368</v>
      </c>
      <c r="E1652" s="153" t="s">
        <v>19</v>
      </c>
      <c r="F1652" s="154" t="s">
        <v>807</v>
      </c>
      <c r="H1652" s="153" t="s">
        <v>19</v>
      </c>
      <c r="I1652" s="155"/>
      <c r="L1652" s="151"/>
      <c r="M1652" s="156"/>
      <c r="T1652" s="157"/>
      <c r="AT1652" s="153" t="s">
        <v>368</v>
      </c>
      <c r="AU1652" s="153" t="s">
        <v>90</v>
      </c>
      <c r="AV1652" s="12" t="s">
        <v>84</v>
      </c>
      <c r="AW1652" s="12" t="s">
        <v>36</v>
      </c>
      <c r="AX1652" s="12" t="s">
        <v>77</v>
      </c>
      <c r="AY1652" s="153" t="s">
        <v>358</v>
      </c>
    </row>
    <row r="1653" spans="2:65" s="12" customFormat="1" ht="11.25">
      <c r="B1653" s="151"/>
      <c r="D1653" s="152" t="s">
        <v>368</v>
      </c>
      <c r="E1653" s="153" t="s">
        <v>19</v>
      </c>
      <c r="F1653" s="154" t="s">
        <v>380</v>
      </c>
      <c r="H1653" s="153" t="s">
        <v>19</v>
      </c>
      <c r="I1653" s="155"/>
      <c r="L1653" s="151"/>
      <c r="M1653" s="156"/>
      <c r="T1653" s="157"/>
      <c r="AT1653" s="153" t="s">
        <v>368</v>
      </c>
      <c r="AU1653" s="153" t="s">
        <v>90</v>
      </c>
      <c r="AV1653" s="12" t="s">
        <v>84</v>
      </c>
      <c r="AW1653" s="12" t="s">
        <v>36</v>
      </c>
      <c r="AX1653" s="12" t="s">
        <v>77</v>
      </c>
      <c r="AY1653" s="153" t="s">
        <v>358</v>
      </c>
    </row>
    <row r="1654" spans="2:65" s="12" customFormat="1" ht="11.25">
      <c r="B1654" s="151"/>
      <c r="D1654" s="152" t="s">
        <v>368</v>
      </c>
      <c r="E1654" s="153" t="s">
        <v>19</v>
      </c>
      <c r="F1654" s="154" t="s">
        <v>1787</v>
      </c>
      <c r="H1654" s="153" t="s">
        <v>19</v>
      </c>
      <c r="I1654" s="155"/>
      <c r="L1654" s="151"/>
      <c r="M1654" s="156"/>
      <c r="T1654" s="157"/>
      <c r="AT1654" s="153" t="s">
        <v>368</v>
      </c>
      <c r="AU1654" s="153" t="s">
        <v>90</v>
      </c>
      <c r="AV1654" s="12" t="s">
        <v>84</v>
      </c>
      <c r="AW1654" s="12" t="s">
        <v>36</v>
      </c>
      <c r="AX1654" s="12" t="s">
        <v>77</v>
      </c>
      <c r="AY1654" s="153" t="s">
        <v>358</v>
      </c>
    </row>
    <row r="1655" spans="2:65" s="13" customFormat="1" ht="11.25">
      <c r="B1655" s="158"/>
      <c r="D1655" s="152" t="s">
        <v>368</v>
      </c>
      <c r="E1655" s="159" t="s">
        <v>19</v>
      </c>
      <c r="F1655" s="160" t="s">
        <v>1788</v>
      </c>
      <c r="H1655" s="161">
        <v>11.04</v>
      </c>
      <c r="I1655" s="162"/>
      <c r="L1655" s="158"/>
      <c r="M1655" s="163"/>
      <c r="T1655" s="164"/>
      <c r="AT1655" s="159" t="s">
        <v>368</v>
      </c>
      <c r="AU1655" s="159" t="s">
        <v>90</v>
      </c>
      <c r="AV1655" s="13" t="s">
        <v>90</v>
      </c>
      <c r="AW1655" s="13" t="s">
        <v>36</v>
      </c>
      <c r="AX1655" s="13" t="s">
        <v>77</v>
      </c>
      <c r="AY1655" s="159" t="s">
        <v>358</v>
      </c>
    </row>
    <row r="1656" spans="2:65" s="14" customFormat="1" ht="11.25">
      <c r="B1656" s="165"/>
      <c r="D1656" s="152" t="s">
        <v>368</v>
      </c>
      <c r="E1656" s="166" t="s">
        <v>19</v>
      </c>
      <c r="F1656" s="167" t="s">
        <v>371</v>
      </c>
      <c r="H1656" s="168">
        <v>11.04</v>
      </c>
      <c r="I1656" s="169"/>
      <c r="L1656" s="165"/>
      <c r="M1656" s="170"/>
      <c r="T1656" s="171"/>
      <c r="AT1656" s="166" t="s">
        <v>368</v>
      </c>
      <c r="AU1656" s="166" t="s">
        <v>90</v>
      </c>
      <c r="AV1656" s="14" t="s">
        <v>364</v>
      </c>
      <c r="AW1656" s="14" t="s">
        <v>36</v>
      </c>
      <c r="AX1656" s="14" t="s">
        <v>84</v>
      </c>
      <c r="AY1656" s="166" t="s">
        <v>358</v>
      </c>
    </row>
    <row r="1657" spans="2:65" s="13" customFormat="1" ht="11.25">
      <c r="B1657" s="158"/>
      <c r="D1657" s="152" t="s">
        <v>368</v>
      </c>
      <c r="F1657" s="160" t="s">
        <v>1789</v>
      </c>
      <c r="H1657" s="161">
        <v>11.592000000000001</v>
      </c>
      <c r="I1657" s="162"/>
      <c r="L1657" s="158"/>
      <c r="M1657" s="163"/>
      <c r="T1657" s="164"/>
      <c r="AT1657" s="159" t="s">
        <v>368</v>
      </c>
      <c r="AU1657" s="159" t="s">
        <v>90</v>
      </c>
      <c r="AV1657" s="13" t="s">
        <v>90</v>
      </c>
      <c r="AW1657" s="13" t="s">
        <v>4</v>
      </c>
      <c r="AX1657" s="13" t="s">
        <v>84</v>
      </c>
      <c r="AY1657" s="159" t="s">
        <v>358</v>
      </c>
    </row>
    <row r="1658" spans="2:65" s="1" customFormat="1" ht="24.2" customHeight="1">
      <c r="B1658" s="33"/>
      <c r="C1658" s="179" t="s">
        <v>1790</v>
      </c>
      <c r="D1658" s="179" t="s">
        <v>440</v>
      </c>
      <c r="E1658" s="180" t="s">
        <v>1791</v>
      </c>
      <c r="F1658" s="181" t="s">
        <v>1792</v>
      </c>
      <c r="G1658" s="182" t="s">
        <v>195</v>
      </c>
      <c r="H1658" s="183">
        <v>12.141</v>
      </c>
      <c r="I1658" s="184"/>
      <c r="J1658" s="185">
        <f>ROUND(I1658*H1658,2)</f>
        <v>0</v>
      </c>
      <c r="K1658" s="181" t="s">
        <v>363</v>
      </c>
      <c r="L1658" s="186"/>
      <c r="M1658" s="187" t="s">
        <v>19</v>
      </c>
      <c r="N1658" s="188" t="s">
        <v>49</v>
      </c>
      <c r="P1658" s="143">
        <f>O1658*H1658</f>
        <v>0</v>
      </c>
      <c r="Q1658" s="143">
        <v>3.0000000000000001E-3</v>
      </c>
      <c r="R1658" s="143">
        <f>Q1658*H1658</f>
        <v>3.6423000000000004E-2</v>
      </c>
      <c r="S1658" s="143">
        <v>0</v>
      </c>
      <c r="T1658" s="144">
        <f>S1658*H1658</f>
        <v>0</v>
      </c>
      <c r="AR1658" s="145" t="s">
        <v>558</v>
      </c>
      <c r="AT1658" s="145" t="s">
        <v>440</v>
      </c>
      <c r="AU1658" s="145" t="s">
        <v>90</v>
      </c>
      <c r="AY1658" s="18" t="s">
        <v>358</v>
      </c>
      <c r="BE1658" s="146">
        <f>IF(N1658="základní",J1658,0)</f>
        <v>0</v>
      </c>
      <c r="BF1658" s="146">
        <f>IF(N1658="snížená",J1658,0)</f>
        <v>0</v>
      </c>
      <c r="BG1658" s="146">
        <f>IF(N1658="zákl. přenesená",J1658,0)</f>
        <v>0</v>
      </c>
      <c r="BH1658" s="146">
        <f>IF(N1658="sníž. přenesená",J1658,0)</f>
        <v>0</v>
      </c>
      <c r="BI1658" s="146">
        <f>IF(N1658="nulová",J1658,0)</f>
        <v>0</v>
      </c>
      <c r="BJ1658" s="18" t="s">
        <v>90</v>
      </c>
      <c r="BK1658" s="146">
        <f>ROUND(I1658*H1658,2)</f>
        <v>0</v>
      </c>
      <c r="BL1658" s="18" t="s">
        <v>454</v>
      </c>
      <c r="BM1658" s="145" t="s">
        <v>1793</v>
      </c>
    </row>
    <row r="1659" spans="2:65" s="12" customFormat="1" ht="11.25">
      <c r="B1659" s="151"/>
      <c r="D1659" s="152" t="s">
        <v>368</v>
      </c>
      <c r="E1659" s="153" t="s">
        <v>19</v>
      </c>
      <c r="F1659" s="154" t="s">
        <v>485</v>
      </c>
      <c r="H1659" s="153" t="s">
        <v>19</v>
      </c>
      <c r="I1659" s="155"/>
      <c r="L1659" s="151"/>
      <c r="M1659" s="156"/>
      <c r="T1659" s="157"/>
      <c r="AT1659" s="153" t="s">
        <v>368</v>
      </c>
      <c r="AU1659" s="153" t="s">
        <v>90</v>
      </c>
      <c r="AV1659" s="12" t="s">
        <v>84</v>
      </c>
      <c r="AW1659" s="12" t="s">
        <v>36</v>
      </c>
      <c r="AX1659" s="12" t="s">
        <v>77</v>
      </c>
      <c r="AY1659" s="153" t="s">
        <v>358</v>
      </c>
    </row>
    <row r="1660" spans="2:65" s="12" customFormat="1" ht="11.25">
      <c r="B1660" s="151"/>
      <c r="D1660" s="152" t="s">
        <v>368</v>
      </c>
      <c r="E1660" s="153" t="s">
        <v>19</v>
      </c>
      <c r="F1660" s="154" t="s">
        <v>807</v>
      </c>
      <c r="H1660" s="153" t="s">
        <v>19</v>
      </c>
      <c r="I1660" s="155"/>
      <c r="L1660" s="151"/>
      <c r="M1660" s="156"/>
      <c r="T1660" s="157"/>
      <c r="AT1660" s="153" t="s">
        <v>368</v>
      </c>
      <c r="AU1660" s="153" t="s">
        <v>90</v>
      </c>
      <c r="AV1660" s="12" t="s">
        <v>84</v>
      </c>
      <c r="AW1660" s="12" t="s">
        <v>36</v>
      </c>
      <c r="AX1660" s="12" t="s">
        <v>77</v>
      </c>
      <c r="AY1660" s="153" t="s">
        <v>358</v>
      </c>
    </row>
    <row r="1661" spans="2:65" s="13" customFormat="1" ht="11.25">
      <c r="B1661" s="158"/>
      <c r="D1661" s="152" t="s">
        <v>368</v>
      </c>
      <c r="E1661" s="159" t="s">
        <v>19</v>
      </c>
      <c r="F1661" s="160" t="s">
        <v>1794</v>
      </c>
      <c r="H1661" s="161">
        <v>11.563000000000001</v>
      </c>
      <c r="I1661" s="162"/>
      <c r="L1661" s="158"/>
      <c r="M1661" s="163"/>
      <c r="T1661" s="164"/>
      <c r="AT1661" s="159" t="s">
        <v>368</v>
      </c>
      <c r="AU1661" s="159" t="s">
        <v>90</v>
      </c>
      <c r="AV1661" s="13" t="s">
        <v>90</v>
      </c>
      <c r="AW1661" s="13" t="s">
        <v>36</v>
      </c>
      <c r="AX1661" s="13" t="s">
        <v>77</v>
      </c>
      <c r="AY1661" s="159" t="s">
        <v>358</v>
      </c>
    </row>
    <row r="1662" spans="2:65" s="14" customFormat="1" ht="11.25">
      <c r="B1662" s="165"/>
      <c r="D1662" s="152" t="s">
        <v>368</v>
      </c>
      <c r="E1662" s="166" t="s">
        <v>19</v>
      </c>
      <c r="F1662" s="167" t="s">
        <v>371</v>
      </c>
      <c r="H1662" s="168">
        <v>11.563000000000001</v>
      </c>
      <c r="I1662" s="169"/>
      <c r="L1662" s="165"/>
      <c r="M1662" s="170"/>
      <c r="T1662" s="171"/>
      <c r="AT1662" s="166" t="s">
        <v>368</v>
      </c>
      <c r="AU1662" s="166" t="s">
        <v>90</v>
      </c>
      <c r="AV1662" s="14" t="s">
        <v>364</v>
      </c>
      <c r="AW1662" s="14" t="s">
        <v>36</v>
      </c>
      <c r="AX1662" s="14" t="s">
        <v>84</v>
      </c>
      <c r="AY1662" s="166" t="s">
        <v>358</v>
      </c>
    </row>
    <row r="1663" spans="2:65" s="13" customFormat="1" ht="11.25">
      <c r="B1663" s="158"/>
      <c r="D1663" s="152" t="s">
        <v>368</v>
      </c>
      <c r="F1663" s="160" t="s">
        <v>1795</v>
      </c>
      <c r="H1663" s="161">
        <v>12.141</v>
      </c>
      <c r="I1663" s="162"/>
      <c r="L1663" s="158"/>
      <c r="M1663" s="163"/>
      <c r="T1663" s="164"/>
      <c r="AT1663" s="159" t="s">
        <v>368</v>
      </c>
      <c r="AU1663" s="159" t="s">
        <v>90</v>
      </c>
      <c r="AV1663" s="13" t="s">
        <v>90</v>
      </c>
      <c r="AW1663" s="13" t="s">
        <v>4</v>
      </c>
      <c r="AX1663" s="13" t="s">
        <v>84</v>
      </c>
      <c r="AY1663" s="159" t="s">
        <v>358</v>
      </c>
    </row>
    <row r="1664" spans="2:65" s="1" customFormat="1" ht="24.2" customHeight="1">
      <c r="B1664" s="33"/>
      <c r="C1664" s="179" t="s">
        <v>1796</v>
      </c>
      <c r="D1664" s="179" t="s">
        <v>440</v>
      </c>
      <c r="E1664" s="180" t="s">
        <v>1797</v>
      </c>
      <c r="F1664" s="181" t="s">
        <v>1798</v>
      </c>
      <c r="G1664" s="182" t="s">
        <v>195</v>
      </c>
      <c r="H1664" s="183">
        <v>12.141</v>
      </c>
      <c r="I1664" s="184"/>
      <c r="J1664" s="185">
        <f>ROUND(I1664*H1664,2)</f>
        <v>0</v>
      </c>
      <c r="K1664" s="181" t="s">
        <v>363</v>
      </c>
      <c r="L1664" s="186"/>
      <c r="M1664" s="187" t="s">
        <v>19</v>
      </c>
      <c r="N1664" s="188" t="s">
        <v>49</v>
      </c>
      <c r="P1664" s="143">
        <f>O1664*H1664</f>
        <v>0</v>
      </c>
      <c r="Q1664" s="143">
        <v>4.7999999999999996E-3</v>
      </c>
      <c r="R1664" s="143">
        <f>Q1664*H1664</f>
        <v>5.8276799999999997E-2</v>
      </c>
      <c r="S1664" s="143">
        <v>0</v>
      </c>
      <c r="T1664" s="144">
        <f>S1664*H1664</f>
        <v>0</v>
      </c>
      <c r="AR1664" s="145" t="s">
        <v>558</v>
      </c>
      <c r="AT1664" s="145" t="s">
        <v>440</v>
      </c>
      <c r="AU1664" s="145" t="s">
        <v>90</v>
      </c>
      <c r="AY1664" s="18" t="s">
        <v>358</v>
      </c>
      <c r="BE1664" s="146">
        <f>IF(N1664="základní",J1664,0)</f>
        <v>0</v>
      </c>
      <c r="BF1664" s="146">
        <f>IF(N1664="snížená",J1664,0)</f>
        <v>0</v>
      </c>
      <c r="BG1664" s="146">
        <f>IF(N1664="zákl. přenesená",J1664,0)</f>
        <v>0</v>
      </c>
      <c r="BH1664" s="146">
        <f>IF(N1664="sníž. přenesená",J1664,0)</f>
        <v>0</v>
      </c>
      <c r="BI1664" s="146">
        <f>IF(N1664="nulová",J1664,0)</f>
        <v>0</v>
      </c>
      <c r="BJ1664" s="18" t="s">
        <v>90</v>
      </c>
      <c r="BK1664" s="146">
        <f>ROUND(I1664*H1664,2)</f>
        <v>0</v>
      </c>
      <c r="BL1664" s="18" t="s">
        <v>454</v>
      </c>
      <c r="BM1664" s="145" t="s">
        <v>1799</v>
      </c>
    </row>
    <row r="1665" spans="2:65" s="12" customFormat="1" ht="11.25">
      <c r="B1665" s="151"/>
      <c r="D1665" s="152" t="s">
        <v>368</v>
      </c>
      <c r="E1665" s="153" t="s">
        <v>19</v>
      </c>
      <c r="F1665" s="154" t="s">
        <v>485</v>
      </c>
      <c r="H1665" s="153" t="s">
        <v>19</v>
      </c>
      <c r="I1665" s="155"/>
      <c r="L1665" s="151"/>
      <c r="M1665" s="156"/>
      <c r="T1665" s="157"/>
      <c r="AT1665" s="153" t="s">
        <v>368</v>
      </c>
      <c r="AU1665" s="153" t="s">
        <v>90</v>
      </c>
      <c r="AV1665" s="12" t="s">
        <v>84</v>
      </c>
      <c r="AW1665" s="12" t="s">
        <v>36</v>
      </c>
      <c r="AX1665" s="12" t="s">
        <v>77</v>
      </c>
      <c r="AY1665" s="153" t="s">
        <v>358</v>
      </c>
    </row>
    <row r="1666" spans="2:65" s="12" customFormat="1" ht="11.25">
      <c r="B1666" s="151"/>
      <c r="D1666" s="152" t="s">
        <v>368</v>
      </c>
      <c r="E1666" s="153" t="s">
        <v>19</v>
      </c>
      <c r="F1666" s="154" t="s">
        <v>807</v>
      </c>
      <c r="H1666" s="153" t="s">
        <v>19</v>
      </c>
      <c r="I1666" s="155"/>
      <c r="L1666" s="151"/>
      <c r="M1666" s="156"/>
      <c r="T1666" s="157"/>
      <c r="AT1666" s="153" t="s">
        <v>368</v>
      </c>
      <c r="AU1666" s="153" t="s">
        <v>90</v>
      </c>
      <c r="AV1666" s="12" t="s">
        <v>84</v>
      </c>
      <c r="AW1666" s="12" t="s">
        <v>36</v>
      </c>
      <c r="AX1666" s="12" t="s">
        <v>77</v>
      </c>
      <c r="AY1666" s="153" t="s">
        <v>358</v>
      </c>
    </row>
    <row r="1667" spans="2:65" s="13" customFormat="1" ht="11.25">
      <c r="B1667" s="158"/>
      <c r="D1667" s="152" t="s">
        <v>368</v>
      </c>
      <c r="E1667" s="159" t="s">
        <v>19</v>
      </c>
      <c r="F1667" s="160" t="s">
        <v>1794</v>
      </c>
      <c r="H1667" s="161">
        <v>11.563000000000001</v>
      </c>
      <c r="I1667" s="162"/>
      <c r="L1667" s="158"/>
      <c r="M1667" s="163"/>
      <c r="T1667" s="164"/>
      <c r="AT1667" s="159" t="s">
        <v>368</v>
      </c>
      <c r="AU1667" s="159" t="s">
        <v>90</v>
      </c>
      <c r="AV1667" s="13" t="s">
        <v>90</v>
      </c>
      <c r="AW1667" s="13" t="s">
        <v>36</v>
      </c>
      <c r="AX1667" s="13" t="s">
        <v>77</v>
      </c>
      <c r="AY1667" s="159" t="s">
        <v>358</v>
      </c>
    </row>
    <row r="1668" spans="2:65" s="14" customFormat="1" ht="11.25">
      <c r="B1668" s="165"/>
      <c r="D1668" s="152" t="s">
        <v>368</v>
      </c>
      <c r="E1668" s="166" t="s">
        <v>19</v>
      </c>
      <c r="F1668" s="167" t="s">
        <v>371</v>
      </c>
      <c r="H1668" s="168">
        <v>11.563000000000001</v>
      </c>
      <c r="I1668" s="169"/>
      <c r="L1668" s="165"/>
      <c r="M1668" s="170"/>
      <c r="T1668" s="171"/>
      <c r="AT1668" s="166" t="s">
        <v>368</v>
      </c>
      <c r="AU1668" s="166" t="s">
        <v>90</v>
      </c>
      <c r="AV1668" s="14" t="s">
        <v>364</v>
      </c>
      <c r="AW1668" s="14" t="s">
        <v>36</v>
      </c>
      <c r="AX1668" s="14" t="s">
        <v>84</v>
      </c>
      <c r="AY1668" s="166" t="s">
        <v>358</v>
      </c>
    </row>
    <row r="1669" spans="2:65" s="13" customFormat="1" ht="11.25">
      <c r="B1669" s="158"/>
      <c r="D1669" s="152" t="s">
        <v>368</v>
      </c>
      <c r="F1669" s="160" t="s">
        <v>1795</v>
      </c>
      <c r="H1669" s="161">
        <v>12.141</v>
      </c>
      <c r="I1669" s="162"/>
      <c r="L1669" s="158"/>
      <c r="M1669" s="163"/>
      <c r="T1669" s="164"/>
      <c r="AT1669" s="159" t="s">
        <v>368</v>
      </c>
      <c r="AU1669" s="159" t="s">
        <v>90</v>
      </c>
      <c r="AV1669" s="13" t="s">
        <v>90</v>
      </c>
      <c r="AW1669" s="13" t="s">
        <v>4</v>
      </c>
      <c r="AX1669" s="13" t="s">
        <v>84</v>
      </c>
      <c r="AY1669" s="159" t="s">
        <v>358</v>
      </c>
    </row>
    <row r="1670" spans="2:65" s="1" customFormat="1" ht="24.2" customHeight="1">
      <c r="B1670" s="33"/>
      <c r="C1670" s="134" t="s">
        <v>1800</v>
      </c>
      <c r="D1670" s="134" t="s">
        <v>360</v>
      </c>
      <c r="E1670" s="135" t="s">
        <v>1801</v>
      </c>
      <c r="F1670" s="136" t="s">
        <v>1802</v>
      </c>
      <c r="G1670" s="137" t="s">
        <v>195</v>
      </c>
      <c r="H1670" s="138">
        <v>282.5</v>
      </c>
      <c r="I1670" s="139"/>
      <c r="J1670" s="140">
        <f>ROUND(I1670*H1670,2)</f>
        <v>0</v>
      </c>
      <c r="K1670" s="136" t="s">
        <v>363</v>
      </c>
      <c r="L1670" s="33"/>
      <c r="M1670" s="141" t="s">
        <v>19</v>
      </c>
      <c r="N1670" s="142" t="s">
        <v>49</v>
      </c>
      <c r="P1670" s="143">
        <f>O1670*H1670</f>
        <v>0</v>
      </c>
      <c r="Q1670" s="143">
        <v>0</v>
      </c>
      <c r="R1670" s="143">
        <f>Q1670*H1670</f>
        <v>0</v>
      </c>
      <c r="S1670" s="143">
        <v>0</v>
      </c>
      <c r="T1670" s="144">
        <f>S1670*H1670</f>
        <v>0</v>
      </c>
      <c r="AR1670" s="145" t="s">
        <v>454</v>
      </c>
      <c r="AT1670" s="145" t="s">
        <v>360</v>
      </c>
      <c r="AU1670" s="145" t="s">
        <v>90</v>
      </c>
      <c r="AY1670" s="18" t="s">
        <v>358</v>
      </c>
      <c r="BE1670" s="146">
        <f>IF(N1670="základní",J1670,0)</f>
        <v>0</v>
      </c>
      <c r="BF1670" s="146">
        <f>IF(N1670="snížená",J1670,0)</f>
        <v>0</v>
      </c>
      <c r="BG1670" s="146">
        <f>IF(N1670="zákl. přenesená",J1670,0)</f>
        <v>0</v>
      </c>
      <c r="BH1670" s="146">
        <f>IF(N1670="sníž. přenesená",J1670,0)</f>
        <v>0</v>
      </c>
      <c r="BI1670" s="146">
        <f>IF(N1670="nulová",J1670,0)</f>
        <v>0</v>
      </c>
      <c r="BJ1670" s="18" t="s">
        <v>90</v>
      </c>
      <c r="BK1670" s="146">
        <f>ROUND(I1670*H1670,2)</f>
        <v>0</v>
      </c>
      <c r="BL1670" s="18" t="s">
        <v>454</v>
      </c>
      <c r="BM1670" s="145" t="s">
        <v>1803</v>
      </c>
    </row>
    <row r="1671" spans="2:65" s="1" customFormat="1" ht="11.25">
      <c r="B1671" s="33"/>
      <c r="D1671" s="147" t="s">
        <v>366</v>
      </c>
      <c r="F1671" s="148" t="s">
        <v>1804</v>
      </c>
      <c r="I1671" s="149"/>
      <c r="L1671" s="33"/>
      <c r="M1671" s="150"/>
      <c r="T1671" s="54"/>
      <c r="AT1671" s="18" t="s">
        <v>366</v>
      </c>
      <c r="AU1671" s="18" t="s">
        <v>90</v>
      </c>
    </row>
    <row r="1672" spans="2:65" s="13" customFormat="1" ht="11.25">
      <c r="B1672" s="158"/>
      <c r="D1672" s="152" t="s">
        <v>368</v>
      </c>
      <c r="E1672" s="159" t="s">
        <v>19</v>
      </c>
      <c r="F1672" s="160" t="s">
        <v>296</v>
      </c>
      <c r="H1672" s="161">
        <v>273.60000000000002</v>
      </c>
      <c r="I1672" s="162"/>
      <c r="L1672" s="158"/>
      <c r="M1672" s="163"/>
      <c r="T1672" s="164"/>
      <c r="AT1672" s="159" t="s">
        <v>368</v>
      </c>
      <c r="AU1672" s="159" t="s">
        <v>90</v>
      </c>
      <c r="AV1672" s="13" t="s">
        <v>90</v>
      </c>
      <c r="AW1672" s="13" t="s">
        <v>36</v>
      </c>
      <c r="AX1672" s="13" t="s">
        <v>77</v>
      </c>
      <c r="AY1672" s="159" t="s">
        <v>358</v>
      </c>
    </row>
    <row r="1673" spans="2:65" s="13" customFormat="1" ht="11.25">
      <c r="B1673" s="158"/>
      <c r="D1673" s="152" t="s">
        <v>368</v>
      </c>
      <c r="E1673" s="159" t="s">
        <v>19</v>
      </c>
      <c r="F1673" s="160" t="s">
        <v>299</v>
      </c>
      <c r="H1673" s="161">
        <v>8.9</v>
      </c>
      <c r="I1673" s="162"/>
      <c r="L1673" s="158"/>
      <c r="M1673" s="163"/>
      <c r="T1673" s="164"/>
      <c r="AT1673" s="159" t="s">
        <v>368</v>
      </c>
      <c r="AU1673" s="159" t="s">
        <v>90</v>
      </c>
      <c r="AV1673" s="13" t="s">
        <v>90</v>
      </c>
      <c r="AW1673" s="13" t="s">
        <v>36</v>
      </c>
      <c r="AX1673" s="13" t="s">
        <v>77</v>
      </c>
      <c r="AY1673" s="159" t="s">
        <v>358</v>
      </c>
    </row>
    <row r="1674" spans="2:65" s="14" customFormat="1" ht="11.25">
      <c r="B1674" s="165"/>
      <c r="D1674" s="152" t="s">
        <v>368</v>
      </c>
      <c r="E1674" s="166" t="s">
        <v>19</v>
      </c>
      <c r="F1674" s="167" t="s">
        <v>371</v>
      </c>
      <c r="H1674" s="168">
        <v>282.5</v>
      </c>
      <c r="I1674" s="169"/>
      <c r="L1674" s="165"/>
      <c r="M1674" s="170"/>
      <c r="T1674" s="171"/>
      <c r="AT1674" s="166" t="s">
        <v>368</v>
      </c>
      <c r="AU1674" s="166" t="s">
        <v>90</v>
      </c>
      <c r="AV1674" s="14" t="s">
        <v>364</v>
      </c>
      <c r="AW1674" s="14" t="s">
        <v>36</v>
      </c>
      <c r="AX1674" s="14" t="s">
        <v>84</v>
      </c>
      <c r="AY1674" s="166" t="s">
        <v>358</v>
      </c>
    </row>
    <row r="1675" spans="2:65" s="1" customFormat="1" ht="16.5" customHeight="1">
      <c r="B1675" s="33"/>
      <c r="C1675" s="179" t="s">
        <v>1805</v>
      </c>
      <c r="D1675" s="179" t="s">
        <v>440</v>
      </c>
      <c r="E1675" s="180" t="s">
        <v>1806</v>
      </c>
      <c r="F1675" s="181" t="s">
        <v>1807</v>
      </c>
      <c r="G1675" s="182" t="s">
        <v>209</v>
      </c>
      <c r="H1675" s="183">
        <v>46.338999999999999</v>
      </c>
      <c r="I1675" s="184"/>
      <c r="J1675" s="185">
        <f>ROUND(I1675*H1675,2)</f>
        <v>0</v>
      </c>
      <c r="K1675" s="181" t="s">
        <v>363</v>
      </c>
      <c r="L1675" s="186"/>
      <c r="M1675" s="187" t="s">
        <v>19</v>
      </c>
      <c r="N1675" s="188" t="s">
        <v>49</v>
      </c>
      <c r="P1675" s="143">
        <f>O1675*H1675</f>
        <v>0</v>
      </c>
      <c r="Q1675" s="143">
        <v>2.5000000000000001E-2</v>
      </c>
      <c r="R1675" s="143">
        <f>Q1675*H1675</f>
        <v>1.1584749999999999</v>
      </c>
      <c r="S1675" s="143">
        <v>0</v>
      </c>
      <c r="T1675" s="144">
        <f>S1675*H1675</f>
        <v>0</v>
      </c>
      <c r="AR1675" s="145" t="s">
        <v>558</v>
      </c>
      <c r="AT1675" s="145" t="s">
        <v>440</v>
      </c>
      <c r="AU1675" s="145" t="s">
        <v>90</v>
      </c>
      <c r="AY1675" s="18" t="s">
        <v>358</v>
      </c>
      <c r="BE1675" s="146">
        <f>IF(N1675="základní",J1675,0)</f>
        <v>0</v>
      </c>
      <c r="BF1675" s="146">
        <f>IF(N1675="snížená",J1675,0)</f>
        <v>0</v>
      </c>
      <c r="BG1675" s="146">
        <f>IF(N1675="zákl. přenesená",J1675,0)</f>
        <v>0</v>
      </c>
      <c r="BH1675" s="146">
        <f>IF(N1675="sníž. přenesená",J1675,0)</f>
        <v>0</v>
      </c>
      <c r="BI1675" s="146">
        <f>IF(N1675="nulová",J1675,0)</f>
        <v>0</v>
      </c>
      <c r="BJ1675" s="18" t="s">
        <v>90</v>
      </c>
      <c r="BK1675" s="146">
        <f>ROUND(I1675*H1675,2)</f>
        <v>0</v>
      </c>
      <c r="BL1675" s="18" t="s">
        <v>454</v>
      </c>
      <c r="BM1675" s="145" t="s">
        <v>1808</v>
      </c>
    </row>
    <row r="1676" spans="2:65" s="13" customFormat="1" ht="11.25">
      <c r="B1676" s="158"/>
      <c r="D1676" s="152" t="s">
        <v>368</v>
      </c>
      <c r="E1676" s="159" t="s">
        <v>19</v>
      </c>
      <c r="F1676" s="160" t="s">
        <v>1809</v>
      </c>
      <c r="H1676" s="161">
        <v>43.776000000000003</v>
      </c>
      <c r="I1676" s="162"/>
      <c r="L1676" s="158"/>
      <c r="M1676" s="163"/>
      <c r="T1676" s="164"/>
      <c r="AT1676" s="159" t="s">
        <v>368</v>
      </c>
      <c r="AU1676" s="159" t="s">
        <v>90</v>
      </c>
      <c r="AV1676" s="13" t="s">
        <v>90</v>
      </c>
      <c r="AW1676" s="13" t="s">
        <v>36</v>
      </c>
      <c r="AX1676" s="13" t="s">
        <v>77</v>
      </c>
      <c r="AY1676" s="159" t="s">
        <v>358</v>
      </c>
    </row>
    <row r="1677" spans="2:65" s="13" customFormat="1" ht="11.25">
      <c r="B1677" s="158"/>
      <c r="D1677" s="152" t="s">
        <v>368</v>
      </c>
      <c r="E1677" s="159" t="s">
        <v>19</v>
      </c>
      <c r="F1677" s="160" t="s">
        <v>1810</v>
      </c>
      <c r="H1677" s="161">
        <v>0.35599999999999998</v>
      </c>
      <c r="I1677" s="162"/>
      <c r="L1677" s="158"/>
      <c r="M1677" s="163"/>
      <c r="T1677" s="164"/>
      <c r="AT1677" s="159" t="s">
        <v>368</v>
      </c>
      <c r="AU1677" s="159" t="s">
        <v>90</v>
      </c>
      <c r="AV1677" s="13" t="s">
        <v>90</v>
      </c>
      <c r="AW1677" s="13" t="s">
        <v>36</v>
      </c>
      <c r="AX1677" s="13" t="s">
        <v>77</v>
      </c>
      <c r="AY1677" s="159" t="s">
        <v>358</v>
      </c>
    </row>
    <row r="1678" spans="2:65" s="14" customFormat="1" ht="11.25">
      <c r="B1678" s="165"/>
      <c r="D1678" s="152" t="s">
        <v>368</v>
      </c>
      <c r="E1678" s="166" t="s">
        <v>19</v>
      </c>
      <c r="F1678" s="167" t="s">
        <v>371</v>
      </c>
      <c r="H1678" s="168">
        <v>44.131999999999998</v>
      </c>
      <c r="I1678" s="169"/>
      <c r="L1678" s="165"/>
      <c r="M1678" s="170"/>
      <c r="T1678" s="171"/>
      <c r="AT1678" s="166" t="s">
        <v>368</v>
      </c>
      <c r="AU1678" s="166" t="s">
        <v>90</v>
      </c>
      <c r="AV1678" s="14" t="s">
        <v>364</v>
      </c>
      <c r="AW1678" s="14" t="s">
        <v>36</v>
      </c>
      <c r="AX1678" s="14" t="s">
        <v>84</v>
      </c>
      <c r="AY1678" s="166" t="s">
        <v>358</v>
      </c>
    </row>
    <row r="1679" spans="2:65" s="13" customFormat="1" ht="11.25">
      <c r="B1679" s="158"/>
      <c r="D1679" s="152" t="s">
        <v>368</v>
      </c>
      <c r="F1679" s="160" t="s">
        <v>1811</v>
      </c>
      <c r="H1679" s="161">
        <v>46.338999999999999</v>
      </c>
      <c r="I1679" s="162"/>
      <c r="L1679" s="158"/>
      <c r="M1679" s="163"/>
      <c r="T1679" s="164"/>
      <c r="AT1679" s="159" t="s">
        <v>368</v>
      </c>
      <c r="AU1679" s="159" t="s">
        <v>90</v>
      </c>
      <c r="AV1679" s="13" t="s">
        <v>90</v>
      </c>
      <c r="AW1679" s="13" t="s">
        <v>4</v>
      </c>
      <c r="AX1679" s="13" t="s">
        <v>84</v>
      </c>
      <c r="AY1679" s="159" t="s">
        <v>358</v>
      </c>
    </row>
    <row r="1680" spans="2:65" s="1" customFormat="1" ht="16.5" customHeight="1">
      <c r="B1680" s="33"/>
      <c r="C1680" s="179" t="s">
        <v>1812</v>
      </c>
      <c r="D1680" s="179" t="s">
        <v>440</v>
      </c>
      <c r="E1680" s="180" t="s">
        <v>1813</v>
      </c>
      <c r="F1680" s="181" t="s">
        <v>1814</v>
      </c>
      <c r="G1680" s="182" t="s">
        <v>209</v>
      </c>
      <c r="H1680" s="183">
        <v>1.9430000000000001</v>
      </c>
      <c r="I1680" s="184"/>
      <c r="J1680" s="185">
        <f>ROUND(I1680*H1680,2)</f>
        <v>0</v>
      </c>
      <c r="K1680" s="181" t="s">
        <v>363</v>
      </c>
      <c r="L1680" s="186"/>
      <c r="M1680" s="187" t="s">
        <v>19</v>
      </c>
      <c r="N1680" s="188" t="s">
        <v>49</v>
      </c>
      <c r="P1680" s="143">
        <f>O1680*H1680</f>
        <v>0</v>
      </c>
      <c r="Q1680" s="143">
        <v>0.03</v>
      </c>
      <c r="R1680" s="143">
        <f>Q1680*H1680</f>
        <v>5.8290000000000002E-2</v>
      </c>
      <c r="S1680" s="143">
        <v>0</v>
      </c>
      <c r="T1680" s="144">
        <f>S1680*H1680</f>
        <v>0</v>
      </c>
      <c r="AR1680" s="145" t="s">
        <v>558</v>
      </c>
      <c r="AT1680" s="145" t="s">
        <v>440</v>
      </c>
      <c r="AU1680" s="145" t="s">
        <v>90</v>
      </c>
      <c r="AY1680" s="18" t="s">
        <v>358</v>
      </c>
      <c r="BE1680" s="146">
        <f>IF(N1680="základní",J1680,0)</f>
        <v>0</v>
      </c>
      <c r="BF1680" s="146">
        <f>IF(N1680="snížená",J1680,0)</f>
        <v>0</v>
      </c>
      <c r="BG1680" s="146">
        <f>IF(N1680="zákl. přenesená",J1680,0)</f>
        <v>0</v>
      </c>
      <c r="BH1680" s="146">
        <f>IF(N1680="sníž. přenesená",J1680,0)</f>
        <v>0</v>
      </c>
      <c r="BI1680" s="146">
        <f>IF(N1680="nulová",J1680,0)</f>
        <v>0</v>
      </c>
      <c r="BJ1680" s="18" t="s">
        <v>90</v>
      </c>
      <c r="BK1680" s="146">
        <f>ROUND(I1680*H1680,2)</f>
        <v>0</v>
      </c>
      <c r="BL1680" s="18" t="s">
        <v>454</v>
      </c>
      <c r="BM1680" s="145" t="s">
        <v>1815</v>
      </c>
    </row>
    <row r="1681" spans="2:65" s="12" customFormat="1" ht="11.25">
      <c r="B1681" s="151"/>
      <c r="D1681" s="152" t="s">
        <v>368</v>
      </c>
      <c r="E1681" s="153" t="s">
        <v>19</v>
      </c>
      <c r="F1681" s="154" t="s">
        <v>485</v>
      </c>
      <c r="H1681" s="153" t="s">
        <v>19</v>
      </c>
      <c r="I1681" s="155"/>
      <c r="L1681" s="151"/>
      <c r="M1681" s="156"/>
      <c r="T1681" s="157"/>
      <c r="AT1681" s="153" t="s">
        <v>368</v>
      </c>
      <c r="AU1681" s="153" t="s">
        <v>90</v>
      </c>
      <c r="AV1681" s="12" t="s">
        <v>84</v>
      </c>
      <c r="AW1681" s="12" t="s">
        <v>36</v>
      </c>
      <c r="AX1681" s="12" t="s">
        <v>77</v>
      </c>
      <c r="AY1681" s="153" t="s">
        <v>358</v>
      </c>
    </row>
    <row r="1682" spans="2:65" s="12" customFormat="1" ht="11.25">
      <c r="B1682" s="151"/>
      <c r="D1682" s="152" t="s">
        <v>368</v>
      </c>
      <c r="E1682" s="153" t="s">
        <v>19</v>
      </c>
      <c r="F1682" s="154" t="s">
        <v>807</v>
      </c>
      <c r="H1682" s="153" t="s">
        <v>19</v>
      </c>
      <c r="I1682" s="155"/>
      <c r="L1682" s="151"/>
      <c r="M1682" s="156"/>
      <c r="T1682" s="157"/>
      <c r="AT1682" s="153" t="s">
        <v>368</v>
      </c>
      <c r="AU1682" s="153" t="s">
        <v>90</v>
      </c>
      <c r="AV1682" s="12" t="s">
        <v>84</v>
      </c>
      <c r="AW1682" s="12" t="s">
        <v>36</v>
      </c>
      <c r="AX1682" s="12" t="s">
        <v>77</v>
      </c>
      <c r="AY1682" s="153" t="s">
        <v>358</v>
      </c>
    </row>
    <row r="1683" spans="2:65" s="13" customFormat="1" ht="11.25">
      <c r="B1683" s="158"/>
      <c r="D1683" s="152" t="s">
        <v>368</v>
      </c>
      <c r="E1683" s="159" t="s">
        <v>19</v>
      </c>
      <c r="F1683" s="160" t="s">
        <v>1816</v>
      </c>
      <c r="H1683" s="161">
        <v>1.85</v>
      </c>
      <c r="I1683" s="162"/>
      <c r="L1683" s="158"/>
      <c r="M1683" s="163"/>
      <c r="T1683" s="164"/>
      <c r="AT1683" s="159" t="s">
        <v>368</v>
      </c>
      <c r="AU1683" s="159" t="s">
        <v>90</v>
      </c>
      <c r="AV1683" s="13" t="s">
        <v>90</v>
      </c>
      <c r="AW1683" s="13" t="s">
        <v>36</v>
      </c>
      <c r="AX1683" s="13" t="s">
        <v>77</v>
      </c>
      <c r="AY1683" s="159" t="s">
        <v>358</v>
      </c>
    </row>
    <row r="1684" spans="2:65" s="14" customFormat="1" ht="11.25">
      <c r="B1684" s="165"/>
      <c r="D1684" s="152" t="s">
        <v>368</v>
      </c>
      <c r="E1684" s="166" t="s">
        <v>19</v>
      </c>
      <c r="F1684" s="167" t="s">
        <v>371</v>
      </c>
      <c r="H1684" s="168">
        <v>1.85</v>
      </c>
      <c r="I1684" s="169"/>
      <c r="L1684" s="165"/>
      <c r="M1684" s="170"/>
      <c r="T1684" s="171"/>
      <c r="AT1684" s="166" t="s">
        <v>368</v>
      </c>
      <c r="AU1684" s="166" t="s">
        <v>90</v>
      </c>
      <c r="AV1684" s="14" t="s">
        <v>364</v>
      </c>
      <c r="AW1684" s="14" t="s">
        <v>36</v>
      </c>
      <c r="AX1684" s="14" t="s">
        <v>84</v>
      </c>
      <c r="AY1684" s="166" t="s">
        <v>358</v>
      </c>
    </row>
    <row r="1685" spans="2:65" s="13" customFormat="1" ht="11.25">
      <c r="B1685" s="158"/>
      <c r="D1685" s="152" t="s">
        <v>368</v>
      </c>
      <c r="F1685" s="160" t="s">
        <v>1817</v>
      </c>
      <c r="H1685" s="161">
        <v>1.9430000000000001</v>
      </c>
      <c r="I1685" s="162"/>
      <c r="L1685" s="158"/>
      <c r="M1685" s="163"/>
      <c r="T1685" s="164"/>
      <c r="AT1685" s="159" t="s">
        <v>368</v>
      </c>
      <c r="AU1685" s="159" t="s">
        <v>90</v>
      </c>
      <c r="AV1685" s="13" t="s">
        <v>90</v>
      </c>
      <c r="AW1685" s="13" t="s">
        <v>4</v>
      </c>
      <c r="AX1685" s="13" t="s">
        <v>84</v>
      </c>
      <c r="AY1685" s="159" t="s">
        <v>358</v>
      </c>
    </row>
    <row r="1686" spans="2:65" s="1" customFormat="1" ht="44.25" customHeight="1">
      <c r="B1686" s="33"/>
      <c r="C1686" s="134" t="s">
        <v>1818</v>
      </c>
      <c r="D1686" s="134" t="s">
        <v>360</v>
      </c>
      <c r="E1686" s="135" t="s">
        <v>1819</v>
      </c>
      <c r="F1686" s="136" t="s">
        <v>1820</v>
      </c>
      <c r="G1686" s="137" t="s">
        <v>235</v>
      </c>
      <c r="H1686" s="138">
        <v>88.2</v>
      </c>
      <c r="I1686" s="139"/>
      <c r="J1686" s="140">
        <f>ROUND(I1686*H1686,2)</f>
        <v>0</v>
      </c>
      <c r="K1686" s="136" t="s">
        <v>363</v>
      </c>
      <c r="L1686" s="33"/>
      <c r="M1686" s="141" t="s">
        <v>19</v>
      </c>
      <c r="N1686" s="142" t="s">
        <v>49</v>
      </c>
      <c r="P1686" s="143">
        <f>O1686*H1686</f>
        <v>0</v>
      </c>
      <c r="Q1686" s="143">
        <v>9.5000000000000005E-5</v>
      </c>
      <c r="R1686" s="143">
        <f>Q1686*H1686</f>
        <v>8.379000000000001E-3</v>
      </c>
      <c r="S1686" s="143">
        <v>0</v>
      </c>
      <c r="T1686" s="144">
        <f>S1686*H1686</f>
        <v>0</v>
      </c>
      <c r="AR1686" s="145" t="s">
        <v>454</v>
      </c>
      <c r="AT1686" s="145" t="s">
        <v>360</v>
      </c>
      <c r="AU1686" s="145" t="s">
        <v>90</v>
      </c>
      <c r="AY1686" s="18" t="s">
        <v>358</v>
      </c>
      <c r="BE1686" s="146">
        <f>IF(N1686="základní",J1686,0)</f>
        <v>0</v>
      </c>
      <c r="BF1686" s="146">
        <f>IF(N1686="snížená",J1686,0)</f>
        <v>0</v>
      </c>
      <c r="BG1686" s="146">
        <f>IF(N1686="zákl. přenesená",J1686,0)</f>
        <v>0</v>
      </c>
      <c r="BH1686" s="146">
        <f>IF(N1686="sníž. přenesená",J1686,0)</f>
        <v>0</v>
      </c>
      <c r="BI1686" s="146">
        <f>IF(N1686="nulová",J1686,0)</f>
        <v>0</v>
      </c>
      <c r="BJ1686" s="18" t="s">
        <v>90</v>
      </c>
      <c r="BK1686" s="146">
        <f>ROUND(I1686*H1686,2)</f>
        <v>0</v>
      </c>
      <c r="BL1686" s="18" t="s">
        <v>454</v>
      </c>
      <c r="BM1686" s="145" t="s">
        <v>1821</v>
      </c>
    </row>
    <row r="1687" spans="2:65" s="1" customFormat="1" ht="11.25">
      <c r="B1687" s="33"/>
      <c r="D1687" s="147" t="s">
        <v>366</v>
      </c>
      <c r="F1687" s="148" t="s">
        <v>1822</v>
      </c>
      <c r="I1687" s="149"/>
      <c r="L1687" s="33"/>
      <c r="M1687" s="150"/>
      <c r="T1687" s="54"/>
      <c r="AT1687" s="18" t="s">
        <v>366</v>
      </c>
      <c r="AU1687" s="18" t="s">
        <v>90</v>
      </c>
    </row>
    <row r="1688" spans="2:65" s="12" customFormat="1" ht="11.25">
      <c r="B1688" s="151"/>
      <c r="D1688" s="152" t="s">
        <v>368</v>
      </c>
      <c r="E1688" s="153" t="s">
        <v>19</v>
      </c>
      <c r="F1688" s="154" t="s">
        <v>485</v>
      </c>
      <c r="H1688" s="153" t="s">
        <v>19</v>
      </c>
      <c r="I1688" s="155"/>
      <c r="L1688" s="151"/>
      <c r="M1688" s="156"/>
      <c r="T1688" s="157"/>
      <c r="AT1688" s="153" t="s">
        <v>368</v>
      </c>
      <c r="AU1688" s="153" t="s">
        <v>90</v>
      </c>
      <c r="AV1688" s="12" t="s">
        <v>84</v>
      </c>
      <c r="AW1688" s="12" t="s">
        <v>36</v>
      </c>
      <c r="AX1688" s="12" t="s">
        <v>77</v>
      </c>
      <c r="AY1688" s="153" t="s">
        <v>358</v>
      </c>
    </row>
    <row r="1689" spans="2:65" s="12" customFormat="1" ht="11.25">
      <c r="B1689" s="151"/>
      <c r="D1689" s="152" t="s">
        <v>368</v>
      </c>
      <c r="E1689" s="153" t="s">
        <v>19</v>
      </c>
      <c r="F1689" s="154" t="s">
        <v>807</v>
      </c>
      <c r="H1689" s="153" t="s">
        <v>19</v>
      </c>
      <c r="I1689" s="155"/>
      <c r="L1689" s="151"/>
      <c r="M1689" s="156"/>
      <c r="T1689" s="157"/>
      <c r="AT1689" s="153" t="s">
        <v>368</v>
      </c>
      <c r="AU1689" s="153" t="s">
        <v>90</v>
      </c>
      <c r="AV1689" s="12" t="s">
        <v>84</v>
      </c>
      <c r="AW1689" s="12" t="s">
        <v>36</v>
      </c>
      <c r="AX1689" s="12" t="s">
        <v>77</v>
      </c>
      <c r="AY1689" s="153" t="s">
        <v>358</v>
      </c>
    </row>
    <row r="1690" spans="2:65" s="12" customFormat="1" ht="11.25">
      <c r="B1690" s="151"/>
      <c r="D1690" s="152" t="s">
        <v>368</v>
      </c>
      <c r="E1690" s="153" t="s">
        <v>19</v>
      </c>
      <c r="F1690" s="154" t="s">
        <v>380</v>
      </c>
      <c r="H1690" s="153" t="s">
        <v>19</v>
      </c>
      <c r="I1690" s="155"/>
      <c r="L1690" s="151"/>
      <c r="M1690" s="156"/>
      <c r="T1690" s="157"/>
      <c r="AT1690" s="153" t="s">
        <v>368</v>
      </c>
      <c r="AU1690" s="153" t="s">
        <v>90</v>
      </c>
      <c r="AV1690" s="12" t="s">
        <v>84</v>
      </c>
      <c r="AW1690" s="12" t="s">
        <v>36</v>
      </c>
      <c r="AX1690" s="12" t="s">
        <v>77</v>
      </c>
      <c r="AY1690" s="153" t="s">
        <v>358</v>
      </c>
    </row>
    <row r="1691" spans="2:65" s="12" customFormat="1" ht="11.25">
      <c r="B1691" s="151"/>
      <c r="D1691" s="152" t="s">
        <v>368</v>
      </c>
      <c r="E1691" s="153" t="s">
        <v>19</v>
      </c>
      <c r="F1691" s="154" t="s">
        <v>1823</v>
      </c>
      <c r="H1691" s="153" t="s">
        <v>19</v>
      </c>
      <c r="I1691" s="155"/>
      <c r="L1691" s="151"/>
      <c r="M1691" s="156"/>
      <c r="T1691" s="157"/>
      <c r="AT1691" s="153" t="s">
        <v>368</v>
      </c>
      <c r="AU1691" s="153" t="s">
        <v>90</v>
      </c>
      <c r="AV1691" s="12" t="s">
        <v>84</v>
      </c>
      <c r="AW1691" s="12" t="s">
        <v>36</v>
      </c>
      <c r="AX1691" s="12" t="s">
        <v>77</v>
      </c>
      <c r="AY1691" s="153" t="s">
        <v>358</v>
      </c>
    </row>
    <row r="1692" spans="2:65" s="13" customFormat="1" ht="11.25">
      <c r="B1692" s="158"/>
      <c r="D1692" s="152" t="s">
        <v>368</v>
      </c>
      <c r="E1692" s="159" t="s">
        <v>19</v>
      </c>
      <c r="F1692" s="160" t="s">
        <v>1824</v>
      </c>
      <c r="H1692" s="161">
        <v>88.2</v>
      </c>
      <c r="I1692" s="162"/>
      <c r="L1692" s="158"/>
      <c r="M1692" s="163"/>
      <c r="T1692" s="164"/>
      <c r="AT1692" s="159" t="s">
        <v>368</v>
      </c>
      <c r="AU1692" s="159" t="s">
        <v>90</v>
      </c>
      <c r="AV1692" s="13" t="s">
        <v>90</v>
      </c>
      <c r="AW1692" s="13" t="s">
        <v>36</v>
      </c>
      <c r="AX1692" s="13" t="s">
        <v>77</v>
      </c>
      <c r="AY1692" s="159" t="s">
        <v>358</v>
      </c>
    </row>
    <row r="1693" spans="2:65" s="14" customFormat="1" ht="11.25">
      <c r="B1693" s="165"/>
      <c r="D1693" s="152" t="s">
        <v>368</v>
      </c>
      <c r="E1693" s="166" t="s">
        <v>19</v>
      </c>
      <c r="F1693" s="167" t="s">
        <v>371</v>
      </c>
      <c r="H1693" s="168">
        <v>88.2</v>
      </c>
      <c r="I1693" s="169"/>
      <c r="L1693" s="165"/>
      <c r="M1693" s="170"/>
      <c r="T1693" s="171"/>
      <c r="AT1693" s="166" t="s">
        <v>368</v>
      </c>
      <c r="AU1693" s="166" t="s">
        <v>90</v>
      </c>
      <c r="AV1693" s="14" t="s">
        <v>364</v>
      </c>
      <c r="AW1693" s="14" t="s">
        <v>36</v>
      </c>
      <c r="AX1693" s="14" t="s">
        <v>84</v>
      </c>
      <c r="AY1693" s="166" t="s">
        <v>358</v>
      </c>
    </row>
    <row r="1694" spans="2:65" s="1" customFormat="1" ht="24.2" customHeight="1">
      <c r="B1694" s="33"/>
      <c r="C1694" s="179" t="s">
        <v>1825</v>
      </c>
      <c r="D1694" s="179" t="s">
        <v>440</v>
      </c>
      <c r="E1694" s="180" t="s">
        <v>1826</v>
      </c>
      <c r="F1694" s="181" t="s">
        <v>1827</v>
      </c>
      <c r="G1694" s="182" t="s">
        <v>195</v>
      </c>
      <c r="H1694" s="183">
        <v>23.152999999999999</v>
      </c>
      <c r="I1694" s="184"/>
      <c r="J1694" s="185">
        <f>ROUND(I1694*H1694,2)</f>
        <v>0</v>
      </c>
      <c r="K1694" s="181" t="s">
        <v>402</v>
      </c>
      <c r="L1694" s="186"/>
      <c r="M1694" s="187" t="s">
        <v>19</v>
      </c>
      <c r="N1694" s="188" t="s">
        <v>49</v>
      </c>
      <c r="P1694" s="143">
        <f>O1694*H1694</f>
        <v>0</v>
      </c>
      <c r="Q1694" s="143">
        <v>1.8E-3</v>
      </c>
      <c r="R1694" s="143">
        <f>Q1694*H1694</f>
        <v>4.1675399999999994E-2</v>
      </c>
      <c r="S1694" s="143">
        <v>0</v>
      </c>
      <c r="T1694" s="144">
        <f>S1694*H1694</f>
        <v>0</v>
      </c>
      <c r="AR1694" s="145" t="s">
        <v>558</v>
      </c>
      <c r="AT1694" s="145" t="s">
        <v>440</v>
      </c>
      <c r="AU1694" s="145" t="s">
        <v>90</v>
      </c>
      <c r="AY1694" s="18" t="s">
        <v>358</v>
      </c>
      <c r="BE1694" s="146">
        <f>IF(N1694="základní",J1694,0)</f>
        <v>0</v>
      </c>
      <c r="BF1694" s="146">
        <f>IF(N1694="snížená",J1694,0)</f>
        <v>0</v>
      </c>
      <c r="BG1694" s="146">
        <f>IF(N1694="zákl. přenesená",J1694,0)</f>
        <v>0</v>
      </c>
      <c r="BH1694" s="146">
        <f>IF(N1694="sníž. přenesená",J1694,0)</f>
        <v>0</v>
      </c>
      <c r="BI1694" s="146">
        <f>IF(N1694="nulová",J1694,0)</f>
        <v>0</v>
      </c>
      <c r="BJ1694" s="18" t="s">
        <v>90</v>
      </c>
      <c r="BK1694" s="146">
        <f>ROUND(I1694*H1694,2)</f>
        <v>0</v>
      </c>
      <c r="BL1694" s="18" t="s">
        <v>454</v>
      </c>
      <c r="BM1694" s="145" t="s">
        <v>1828</v>
      </c>
    </row>
    <row r="1695" spans="2:65" s="12" customFormat="1" ht="11.25">
      <c r="B1695" s="151"/>
      <c r="D1695" s="152" t="s">
        <v>368</v>
      </c>
      <c r="E1695" s="153" t="s">
        <v>19</v>
      </c>
      <c r="F1695" s="154" t="s">
        <v>485</v>
      </c>
      <c r="H1695" s="153" t="s">
        <v>19</v>
      </c>
      <c r="I1695" s="155"/>
      <c r="L1695" s="151"/>
      <c r="M1695" s="156"/>
      <c r="T1695" s="157"/>
      <c r="AT1695" s="153" t="s">
        <v>368</v>
      </c>
      <c r="AU1695" s="153" t="s">
        <v>90</v>
      </c>
      <c r="AV1695" s="12" t="s">
        <v>84</v>
      </c>
      <c r="AW1695" s="12" t="s">
        <v>36</v>
      </c>
      <c r="AX1695" s="12" t="s">
        <v>77</v>
      </c>
      <c r="AY1695" s="153" t="s">
        <v>358</v>
      </c>
    </row>
    <row r="1696" spans="2:65" s="12" customFormat="1" ht="11.25">
      <c r="B1696" s="151"/>
      <c r="D1696" s="152" t="s">
        <v>368</v>
      </c>
      <c r="E1696" s="153" t="s">
        <v>19</v>
      </c>
      <c r="F1696" s="154" t="s">
        <v>807</v>
      </c>
      <c r="H1696" s="153" t="s">
        <v>19</v>
      </c>
      <c r="I1696" s="155"/>
      <c r="L1696" s="151"/>
      <c r="M1696" s="156"/>
      <c r="T1696" s="157"/>
      <c r="AT1696" s="153" t="s">
        <v>368</v>
      </c>
      <c r="AU1696" s="153" t="s">
        <v>90</v>
      </c>
      <c r="AV1696" s="12" t="s">
        <v>84</v>
      </c>
      <c r="AW1696" s="12" t="s">
        <v>36</v>
      </c>
      <c r="AX1696" s="12" t="s">
        <v>77</v>
      </c>
      <c r="AY1696" s="153" t="s">
        <v>358</v>
      </c>
    </row>
    <row r="1697" spans="2:65" s="12" customFormat="1" ht="11.25">
      <c r="B1697" s="151"/>
      <c r="D1697" s="152" t="s">
        <v>368</v>
      </c>
      <c r="E1697" s="153" t="s">
        <v>19</v>
      </c>
      <c r="F1697" s="154" t="s">
        <v>380</v>
      </c>
      <c r="H1697" s="153" t="s">
        <v>19</v>
      </c>
      <c r="I1697" s="155"/>
      <c r="L1697" s="151"/>
      <c r="M1697" s="156"/>
      <c r="T1697" s="157"/>
      <c r="AT1697" s="153" t="s">
        <v>368</v>
      </c>
      <c r="AU1697" s="153" t="s">
        <v>90</v>
      </c>
      <c r="AV1697" s="12" t="s">
        <v>84</v>
      </c>
      <c r="AW1697" s="12" t="s">
        <v>36</v>
      </c>
      <c r="AX1697" s="12" t="s">
        <v>77</v>
      </c>
      <c r="AY1697" s="153" t="s">
        <v>358</v>
      </c>
    </row>
    <row r="1698" spans="2:65" s="12" customFormat="1" ht="11.25">
      <c r="B1698" s="151"/>
      <c r="D1698" s="152" t="s">
        <v>368</v>
      </c>
      <c r="E1698" s="153" t="s">
        <v>19</v>
      </c>
      <c r="F1698" s="154" t="s">
        <v>1823</v>
      </c>
      <c r="H1698" s="153" t="s">
        <v>19</v>
      </c>
      <c r="I1698" s="155"/>
      <c r="L1698" s="151"/>
      <c r="M1698" s="156"/>
      <c r="T1698" s="157"/>
      <c r="AT1698" s="153" t="s">
        <v>368</v>
      </c>
      <c r="AU1698" s="153" t="s">
        <v>90</v>
      </c>
      <c r="AV1698" s="12" t="s">
        <v>84</v>
      </c>
      <c r="AW1698" s="12" t="s">
        <v>36</v>
      </c>
      <c r="AX1698" s="12" t="s">
        <v>77</v>
      </c>
      <c r="AY1698" s="153" t="s">
        <v>358</v>
      </c>
    </row>
    <row r="1699" spans="2:65" s="13" customFormat="1" ht="11.25">
      <c r="B1699" s="158"/>
      <c r="D1699" s="152" t="s">
        <v>368</v>
      </c>
      <c r="E1699" s="159" t="s">
        <v>19</v>
      </c>
      <c r="F1699" s="160" t="s">
        <v>1829</v>
      </c>
      <c r="H1699" s="161">
        <v>22.05</v>
      </c>
      <c r="I1699" s="162"/>
      <c r="L1699" s="158"/>
      <c r="M1699" s="163"/>
      <c r="T1699" s="164"/>
      <c r="AT1699" s="159" t="s">
        <v>368</v>
      </c>
      <c r="AU1699" s="159" t="s">
        <v>90</v>
      </c>
      <c r="AV1699" s="13" t="s">
        <v>90</v>
      </c>
      <c r="AW1699" s="13" t="s">
        <v>36</v>
      </c>
      <c r="AX1699" s="13" t="s">
        <v>77</v>
      </c>
      <c r="AY1699" s="159" t="s">
        <v>358</v>
      </c>
    </row>
    <row r="1700" spans="2:65" s="14" customFormat="1" ht="11.25">
      <c r="B1700" s="165"/>
      <c r="D1700" s="152" t="s">
        <v>368</v>
      </c>
      <c r="E1700" s="166" t="s">
        <v>19</v>
      </c>
      <c r="F1700" s="167" t="s">
        <v>371</v>
      </c>
      <c r="H1700" s="168">
        <v>22.05</v>
      </c>
      <c r="I1700" s="169"/>
      <c r="L1700" s="165"/>
      <c r="M1700" s="170"/>
      <c r="T1700" s="171"/>
      <c r="AT1700" s="166" t="s">
        <v>368</v>
      </c>
      <c r="AU1700" s="166" t="s">
        <v>90</v>
      </c>
      <c r="AV1700" s="14" t="s">
        <v>364</v>
      </c>
      <c r="AW1700" s="14" t="s">
        <v>36</v>
      </c>
      <c r="AX1700" s="14" t="s">
        <v>84</v>
      </c>
      <c r="AY1700" s="166" t="s">
        <v>358</v>
      </c>
    </row>
    <row r="1701" spans="2:65" s="13" customFormat="1" ht="11.25">
      <c r="B1701" s="158"/>
      <c r="D1701" s="152" t="s">
        <v>368</v>
      </c>
      <c r="F1701" s="160" t="s">
        <v>1830</v>
      </c>
      <c r="H1701" s="161">
        <v>23.152999999999999</v>
      </c>
      <c r="I1701" s="162"/>
      <c r="L1701" s="158"/>
      <c r="M1701" s="163"/>
      <c r="T1701" s="164"/>
      <c r="AT1701" s="159" t="s">
        <v>368</v>
      </c>
      <c r="AU1701" s="159" t="s">
        <v>90</v>
      </c>
      <c r="AV1701" s="13" t="s">
        <v>90</v>
      </c>
      <c r="AW1701" s="13" t="s">
        <v>4</v>
      </c>
      <c r="AX1701" s="13" t="s">
        <v>84</v>
      </c>
      <c r="AY1701" s="159" t="s">
        <v>358</v>
      </c>
    </row>
    <row r="1702" spans="2:65" s="1" customFormat="1" ht="55.5" customHeight="1">
      <c r="B1702" s="33"/>
      <c r="C1702" s="134" t="s">
        <v>1831</v>
      </c>
      <c r="D1702" s="134" t="s">
        <v>360</v>
      </c>
      <c r="E1702" s="135" t="s">
        <v>1832</v>
      </c>
      <c r="F1702" s="136" t="s">
        <v>1833</v>
      </c>
      <c r="G1702" s="137" t="s">
        <v>195</v>
      </c>
      <c r="H1702" s="138">
        <v>86.48</v>
      </c>
      <c r="I1702" s="139"/>
      <c r="J1702" s="140">
        <f>ROUND(I1702*H1702,2)</f>
        <v>0</v>
      </c>
      <c r="K1702" s="136" t="s">
        <v>363</v>
      </c>
      <c r="L1702" s="33"/>
      <c r="M1702" s="141" t="s">
        <v>19</v>
      </c>
      <c r="N1702" s="142" t="s">
        <v>49</v>
      </c>
      <c r="P1702" s="143">
        <f>O1702*H1702</f>
        <v>0</v>
      </c>
      <c r="Q1702" s="143">
        <v>1.85E-4</v>
      </c>
      <c r="R1702" s="143">
        <f>Q1702*H1702</f>
        <v>1.5998800000000001E-2</v>
      </c>
      <c r="S1702" s="143">
        <v>0</v>
      </c>
      <c r="T1702" s="144">
        <f>S1702*H1702</f>
        <v>0</v>
      </c>
      <c r="AR1702" s="145" t="s">
        <v>454</v>
      </c>
      <c r="AT1702" s="145" t="s">
        <v>360</v>
      </c>
      <c r="AU1702" s="145" t="s">
        <v>90</v>
      </c>
      <c r="AY1702" s="18" t="s">
        <v>358</v>
      </c>
      <c r="BE1702" s="146">
        <f>IF(N1702="základní",J1702,0)</f>
        <v>0</v>
      </c>
      <c r="BF1702" s="146">
        <f>IF(N1702="snížená",J1702,0)</f>
        <v>0</v>
      </c>
      <c r="BG1702" s="146">
        <f>IF(N1702="zákl. přenesená",J1702,0)</f>
        <v>0</v>
      </c>
      <c r="BH1702" s="146">
        <f>IF(N1702="sníž. přenesená",J1702,0)</f>
        <v>0</v>
      </c>
      <c r="BI1702" s="146">
        <f>IF(N1702="nulová",J1702,0)</f>
        <v>0</v>
      </c>
      <c r="BJ1702" s="18" t="s">
        <v>90</v>
      </c>
      <c r="BK1702" s="146">
        <f>ROUND(I1702*H1702,2)</f>
        <v>0</v>
      </c>
      <c r="BL1702" s="18" t="s">
        <v>454</v>
      </c>
      <c r="BM1702" s="145" t="s">
        <v>1834</v>
      </c>
    </row>
    <row r="1703" spans="2:65" s="1" customFormat="1" ht="11.25">
      <c r="B1703" s="33"/>
      <c r="D1703" s="147" t="s">
        <v>366</v>
      </c>
      <c r="F1703" s="148" t="s">
        <v>1835</v>
      </c>
      <c r="I1703" s="149"/>
      <c r="L1703" s="33"/>
      <c r="M1703" s="150"/>
      <c r="T1703" s="54"/>
      <c r="AT1703" s="18" t="s">
        <v>366</v>
      </c>
      <c r="AU1703" s="18" t="s">
        <v>90</v>
      </c>
    </row>
    <row r="1704" spans="2:65" s="12" customFormat="1" ht="11.25">
      <c r="B1704" s="151"/>
      <c r="D1704" s="152" t="s">
        <v>368</v>
      </c>
      <c r="E1704" s="153" t="s">
        <v>19</v>
      </c>
      <c r="F1704" s="154" t="s">
        <v>485</v>
      </c>
      <c r="H1704" s="153" t="s">
        <v>19</v>
      </c>
      <c r="I1704" s="155"/>
      <c r="L1704" s="151"/>
      <c r="M1704" s="156"/>
      <c r="T1704" s="157"/>
      <c r="AT1704" s="153" t="s">
        <v>368</v>
      </c>
      <c r="AU1704" s="153" t="s">
        <v>90</v>
      </c>
      <c r="AV1704" s="12" t="s">
        <v>84</v>
      </c>
      <c r="AW1704" s="12" t="s">
        <v>36</v>
      </c>
      <c r="AX1704" s="12" t="s">
        <v>77</v>
      </c>
      <c r="AY1704" s="153" t="s">
        <v>358</v>
      </c>
    </row>
    <row r="1705" spans="2:65" s="12" customFormat="1" ht="11.25">
      <c r="B1705" s="151"/>
      <c r="D1705" s="152" t="s">
        <v>368</v>
      </c>
      <c r="E1705" s="153" t="s">
        <v>19</v>
      </c>
      <c r="F1705" s="154" t="s">
        <v>807</v>
      </c>
      <c r="H1705" s="153" t="s">
        <v>19</v>
      </c>
      <c r="I1705" s="155"/>
      <c r="L1705" s="151"/>
      <c r="M1705" s="156"/>
      <c r="T1705" s="157"/>
      <c r="AT1705" s="153" t="s">
        <v>368</v>
      </c>
      <c r="AU1705" s="153" t="s">
        <v>90</v>
      </c>
      <c r="AV1705" s="12" t="s">
        <v>84</v>
      </c>
      <c r="AW1705" s="12" t="s">
        <v>36</v>
      </c>
      <c r="AX1705" s="12" t="s">
        <v>77</v>
      </c>
      <c r="AY1705" s="153" t="s">
        <v>358</v>
      </c>
    </row>
    <row r="1706" spans="2:65" s="12" customFormat="1" ht="11.25">
      <c r="B1706" s="151"/>
      <c r="D1706" s="152" t="s">
        <v>368</v>
      </c>
      <c r="E1706" s="153" t="s">
        <v>19</v>
      </c>
      <c r="F1706" s="154" t="s">
        <v>380</v>
      </c>
      <c r="H1706" s="153" t="s">
        <v>19</v>
      </c>
      <c r="I1706" s="155"/>
      <c r="L1706" s="151"/>
      <c r="M1706" s="156"/>
      <c r="T1706" s="157"/>
      <c r="AT1706" s="153" t="s">
        <v>368</v>
      </c>
      <c r="AU1706" s="153" t="s">
        <v>90</v>
      </c>
      <c r="AV1706" s="12" t="s">
        <v>84</v>
      </c>
      <c r="AW1706" s="12" t="s">
        <v>36</v>
      </c>
      <c r="AX1706" s="12" t="s">
        <v>77</v>
      </c>
      <c r="AY1706" s="153" t="s">
        <v>358</v>
      </c>
    </row>
    <row r="1707" spans="2:65" s="12" customFormat="1" ht="11.25">
      <c r="B1707" s="151"/>
      <c r="D1707" s="152" t="s">
        <v>368</v>
      </c>
      <c r="E1707" s="153" t="s">
        <v>19</v>
      </c>
      <c r="F1707" s="154" t="s">
        <v>588</v>
      </c>
      <c r="H1707" s="153" t="s">
        <v>19</v>
      </c>
      <c r="I1707" s="155"/>
      <c r="L1707" s="151"/>
      <c r="M1707" s="156"/>
      <c r="T1707" s="157"/>
      <c r="AT1707" s="153" t="s">
        <v>368</v>
      </c>
      <c r="AU1707" s="153" t="s">
        <v>90</v>
      </c>
      <c r="AV1707" s="12" t="s">
        <v>84</v>
      </c>
      <c r="AW1707" s="12" t="s">
        <v>36</v>
      </c>
      <c r="AX1707" s="12" t="s">
        <v>77</v>
      </c>
      <c r="AY1707" s="153" t="s">
        <v>358</v>
      </c>
    </row>
    <row r="1708" spans="2:65" s="12" customFormat="1" ht="11.25">
      <c r="B1708" s="151"/>
      <c r="D1708" s="152" t="s">
        <v>368</v>
      </c>
      <c r="E1708" s="153" t="s">
        <v>19</v>
      </c>
      <c r="F1708" s="154" t="s">
        <v>1650</v>
      </c>
      <c r="H1708" s="153" t="s">
        <v>19</v>
      </c>
      <c r="I1708" s="155"/>
      <c r="L1708" s="151"/>
      <c r="M1708" s="156"/>
      <c r="T1708" s="157"/>
      <c r="AT1708" s="153" t="s">
        <v>368</v>
      </c>
      <c r="AU1708" s="153" t="s">
        <v>90</v>
      </c>
      <c r="AV1708" s="12" t="s">
        <v>84</v>
      </c>
      <c r="AW1708" s="12" t="s">
        <v>36</v>
      </c>
      <c r="AX1708" s="12" t="s">
        <v>77</v>
      </c>
      <c r="AY1708" s="153" t="s">
        <v>358</v>
      </c>
    </row>
    <row r="1709" spans="2:65" s="13" customFormat="1" ht="11.25">
      <c r="B1709" s="158"/>
      <c r="D1709" s="152" t="s">
        <v>368</v>
      </c>
      <c r="E1709" s="159" t="s">
        <v>19</v>
      </c>
      <c r="F1709" s="160" t="s">
        <v>1651</v>
      </c>
      <c r="H1709" s="161">
        <v>72.08</v>
      </c>
      <c r="I1709" s="162"/>
      <c r="L1709" s="158"/>
      <c r="M1709" s="163"/>
      <c r="T1709" s="164"/>
      <c r="AT1709" s="159" t="s">
        <v>368</v>
      </c>
      <c r="AU1709" s="159" t="s">
        <v>90</v>
      </c>
      <c r="AV1709" s="13" t="s">
        <v>90</v>
      </c>
      <c r="AW1709" s="13" t="s">
        <v>36</v>
      </c>
      <c r="AX1709" s="13" t="s">
        <v>77</v>
      </c>
      <c r="AY1709" s="159" t="s">
        <v>358</v>
      </c>
    </row>
    <row r="1710" spans="2:65" s="12" customFormat="1" ht="11.25">
      <c r="B1710" s="151"/>
      <c r="D1710" s="152" t="s">
        <v>368</v>
      </c>
      <c r="E1710" s="153" t="s">
        <v>19</v>
      </c>
      <c r="F1710" s="154" t="s">
        <v>1652</v>
      </c>
      <c r="H1710" s="153" t="s">
        <v>19</v>
      </c>
      <c r="I1710" s="155"/>
      <c r="L1710" s="151"/>
      <c r="M1710" s="156"/>
      <c r="T1710" s="157"/>
      <c r="AT1710" s="153" t="s">
        <v>368</v>
      </c>
      <c r="AU1710" s="153" t="s">
        <v>90</v>
      </c>
      <c r="AV1710" s="12" t="s">
        <v>84</v>
      </c>
      <c r="AW1710" s="12" t="s">
        <v>36</v>
      </c>
      <c r="AX1710" s="12" t="s">
        <v>77</v>
      </c>
      <c r="AY1710" s="153" t="s">
        <v>358</v>
      </c>
    </row>
    <row r="1711" spans="2:65" s="13" customFormat="1" ht="11.25">
      <c r="B1711" s="158"/>
      <c r="D1711" s="152" t="s">
        <v>368</v>
      </c>
      <c r="E1711" s="159" t="s">
        <v>19</v>
      </c>
      <c r="F1711" s="160" t="s">
        <v>1653</v>
      </c>
      <c r="H1711" s="161">
        <v>14.4</v>
      </c>
      <c r="I1711" s="162"/>
      <c r="L1711" s="158"/>
      <c r="M1711" s="163"/>
      <c r="T1711" s="164"/>
      <c r="AT1711" s="159" t="s">
        <v>368</v>
      </c>
      <c r="AU1711" s="159" t="s">
        <v>90</v>
      </c>
      <c r="AV1711" s="13" t="s">
        <v>90</v>
      </c>
      <c r="AW1711" s="13" t="s">
        <v>36</v>
      </c>
      <c r="AX1711" s="13" t="s">
        <v>77</v>
      </c>
      <c r="AY1711" s="159" t="s">
        <v>358</v>
      </c>
    </row>
    <row r="1712" spans="2:65" s="14" customFormat="1" ht="11.25">
      <c r="B1712" s="165"/>
      <c r="D1712" s="152" t="s">
        <v>368</v>
      </c>
      <c r="E1712" s="166" t="s">
        <v>19</v>
      </c>
      <c r="F1712" s="167" t="s">
        <v>371</v>
      </c>
      <c r="H1712" s="168">
        <v>86.48</v>
      </c>
      <c r="I1712" s="169"/>
      <c r="L1712" s="165"/>
      <c r="M1712" s="170"/>
      <c r="T1712" s="171"/>
      <c r="AT1712" s="166" t="s">
        <v>368</v>
      </c>
      <c r="AU1712" s="166" t="s">
        <v>90</v>
      </c>
      <c r="AV1712" s="14" t="s">
        <v>364</v>
      </c>
      <c r="AW1712" s="14" t="s">
        <v>36</v>
      </c>
      <c r="AX1712" s="14" t="s">
        <v>84</v>
      </c>
      <c r="AY1712" s="166" t="s">
        <v>358</v>
      </c>
    </row>
    <row r="1713" spans="2:65" s="1" customFormat="1" ht="24.2" customHeight="1">
      <c r="B1713" s="33"/>
      <c r="C1713" s="179" t="s">
        <v>1836</v>
      </c>
      <c r="D1713" s="179" t="s">
        <v>440</v>
      </c>
      <c r="E1713" s="180" t="s">
        <v>1837</v>
      </c>
      <c r="F1713" s="181" t="s">
        <v>1838</v>
      </c>
      <c r="G1713" s="182" t="s">
        <v>195</v>
      </c>
      <c r="H1713" s="183">
        <v>82.891999999999996</v>
      </c>
      <c r="I1713" s="184"/>
      <c r="J1713" s="185">
        <f>ROUND(I1713*H1713,2)</f>
        <v>0</v>
      </c>
      <c r="K1713" s="181" t="s">
        <v>363</v>
      </c>
      <c r="L1713" s="186"/>
      <c r="M1713" s="187" t="s">
        <v>19</v>
      </c>
      <c r="N1713" s="188" t="s">
        <v>49</v>
      </c>
      <c r="P1713" s="143">
        <f>O1713*H1713</f>
        <v>0</v>
      </c>
      <c r="Q1713" s="143">
        <v>3.3E-3</v>
      </c>
      <c r="R1713" s="143">
        <f>Q1713*H1713</f>
        <v>0.2735436</v>
      </c>
      <c r="S1713" s="143">
        <v>0</v>
      </c>
      <c r="T1713" s="144">
        <f>S1713*H1713</f>
        <v>0</v>
      </c>
      <c r="AR1713" s="145" t="s">
        <v>558</v>
      </c>
      <c r="AT1713" s="145" t="s">
        <v>440</v>
      </c>
      <c r="AU1713" s="145" t="s">
        <v>90</v>
      </c>
      <c r="AY1713" s="18" t="s">
        <v>358</v>
      </c>
      <c r="BE1713" s="146">
        <f>IF(N1713="základní",J1713,0)</f>
        <v>0</v>
      </c>
      <c r="BF1713" s="146">
        <f>IF(N1713="snížená",J1713,0)</f>
        <v>0</v>
      </c>
      <c r="BG1713" s="146">
        <f>IF(N1713="zákl. přenesená",J1713,0)</f>
        <v>0</v>
      </c>
      <c r="BH1713" s="146">
        <f>IF(N1713="sníž. přenesená",J1713,0)</f>
        <v>0</v>
      </c>
      <c r="BI1713" s="146">
        <f>IF(N1713="nulová",J1713,0)</f>
        <v>0</v>
      </c>
      <c r="BJ1713" s="18" t="s">
        <v>90</v>
      </c>
      <c r="BK1713" s="146">
        <f>ROUND(I1713*H1713,2)</f>
        <v>0</v>
      </c>
      <c r="BL1713" s="18" t="s">
        <v>454</v>
      </c>
      <c r="BM1713" s="145" t="s">
        <v>1839</v>
      </c>
    </row>
    <row r="1714" spans="2:65" s="12" customFormat="1" ht="11.25">
      <c r="B1714" s="151"/>
      <c r="D1714" s="152" t="s">
        <v>368</v>
      </c>
      <c r="E1714" s="153" t="s">
        <v>19</v>
      </c>
      <c r="F1714" s="154" t="s">
        <v>485</v>
      </c>
      <c r="H1714" s="153" t="s">
        <v>19</v>
      </c>
      <c r="I1714" s="155"/>
      <c r="L1714" s="151"/>
      <c r="M1714" s="156"/>
      <c r="T1714" s="157"/>
      <c r="AT1714" s="153" t="s">
        <v>368</v>
      </c>
      <c r="AU1714" s="153" t="s">
        <v>90</v>
      </c>
      <c r="AV1714" s="12" t="s">
        <v>84</v>
      </c>
      <c r="AW1714" s="12" t="s">
        <v>36</v>
      </c>
      <c r="AX1714" s="12" t="s">
        <v>77</v>
      </c>
      <c r="AY1714" s="153" t="s">
        <v>358</v>
      </c>
    </row>
    <row r="1715" spans="2:65" s="12" customFormat="1" ht="11.25">
      <c r="B1715" s="151"/>
      <c r="D1715" s="152" t="s">
        <v>368</v>
      </c>
      <c r="E1715" s="153" t="s">
        <v>19</v>
      </c>
      <c r="F1715" s="154" t="s">
        <v>807</v>
      </c>
      <c r="H1715" s="153" t="s">
        <v>19</v>
      </c>
      <c r="I1715" s="155"/>
      <c r="L1715" s="151"/>
      <c r="M1715" s="156"/>
      <c r="T1715" s="157"/>
      <c r="AT1715" s="153" t="s">
        <v>368</v>
      </c>
      <c r="AU1715" s="153" t="s">
        <v>90</v>
      </c>
      <c r="AV1715" s="12" t="s">
        <v>84</v>
      </c>
      <c r="AW1715" s="12" t="s">
        <v>36</v>
      </c>
      <c r="AX1715" s="12" t="s">
        <v>77</v>
      </c>
      <c r="AY1715" s="153" t="s">
        <v>358</v>
      </c>
    </row>
    <row r="1716" spans="2:65" s="12" customFormat="1" ht="11.25">
      <c r="B1716" s="151"/>
      <c r="D1716" s="152" t="s">
        <v>368</v>
      </c>
      <c r="E1716" s="153" t="s">
        <v>19</v>
      </c>
      <c r="F1716" s="154" t="s">
        <v>380</v>
      </c>
      <c r="H1716" s="153" t="s">
        <v>19</v>
      </c>
      <c r="I1716" s="155"/>
      <c r="L1716" s="151"/>
      <c r="M1716" s="156"/>
      <c r="T1716" s="157"/>
      <c r="AT1716" s="153" t="s">
        <v>368</v>
      </c>
      <c r="AU1716" s="153" t="s">
        <v>90</v>
      </c>
      <c r="AV1716" s="12" t="s">
        <v>84</v>
      </c>
      <c r="AW1716" s="12" t="s">
        <v>36</v>
      </c>
      <c r="AX1716" s="12" t="s">
        <v>77</v>
      </c>
      <c r="AY1716" s="153" t="s">
        <v>358</v>
      </c>
    </row>
    <row r="1717" spans="2:65" s="12" customFormat="1" ht="11.25">
      <c r="B1717" s="151"/>
      <c r="D1717" s="152" t="s">
        <v>368</v>
      </c>
      <c r="E1717" s="153" t="s">
        <v>19</v>
      </c>
      <c r="F1717" s="154" t="s">
        <v>588</v>
      </c>
      <c r="H1717" s="153" t="s">
        <v>19</v>
      </c>
      <c r="I1717" s="155"/>
      <c r="L1717" s="151"/>
      <c r="M1717" s="156"/>
      <c r="T1717" s="157"/>
      <c r="AT1717" s="153" t="s">
        <v>368</v>
      </c>
      <c r="AU1717" s="153" t="s">
        <v>90</v>
      </c>
      <c r="AV1717" s="12" t="s">
        <v>84</v>
      </c>
      <c r="AW1717" s="12" t="s">
        <v>36</v>
      </c>
      <c r="AX1717" s="12" t="s">
        <v>77</v>
      </c>
      <c r="AY1717" s="153" t="s">
        <v>358</v>
      </c>
    </row>
    <row r="1718" spans="2:65" s="12" customFormat="1" ht="11.25">
      <c r="B1718" s="151"/>
      <c r="D1718" s="152" t="s">
        <v>368</v>
      </c>
      <c r="E1718" s="153" t="s">
        <v>19</v>
      </c>
      <c r="F1718" s="154" t="s">
        <v>1650</v>
      </c>
      <c r="H1718" s="153" t="s">
        <v>19</v>
      </c>
      <c r="I1718" s="155"/>
      <c r="L1718" s="151"/>
      <c r="M1718" s="156"/>
      <c r="T1718" s="157"/>
      <c r="AT1718" s="153" t="s">
        <v>368</v>
      </c>
      <c r="AU1718" s="153" t="s">
        <v>90</v>
      </c>
      <c r="AV1718" s="12" t="s">
        <v>84</v>
      </c>
      <c r="AW1718" s="12" t="s">
        <v>36</v>
      </c>
      <c r="AX1718" s="12" t="s">
        <v>77</v>
      </c>
      <c r="AY1718" s="153" t="s">
        <v>358</v>
      </c>
    </row>
    <row r="1719" spans="2:65" s="13" customFormat="1" ht="11.25">
      <c r="B1719" s="158"/>
      <c r="D1719" s="152" t="s">
        <v>368</v>
      </c>
      <c r="E1719" s="159" t="s">
        <v>19</v>
      </c>
      <c r="F1719" s="160" t="s">
        <v>1651</v>
      </c>
      <c r="H1719" s="161">
        <v>72.08</v>
      </c>
      <c r="I1719" s="162"/>
      <c r="L1719" s="158"/>
      <c r="M1719" s="163"/>
      <c r="T1719" s="164"/>
      <c r="AT1719" s="159" t="s">
        <v>368</v>
      </c>
      <c r="AU1719" s="159" t="s">
        <v>90</v>
      </c>
      <c r="AV1719" s="13" t="s">
        <v>90</v>
      </c>
      <c r="AW1719" s="13" t="s">
        <v>36</v>
      </c>
      <c r="AX1719" s="13" t="s">
        <v>77</v>
      </c>
      <c r="AY1719" s="159" t="s">
        <v>358</v>
      </c>
    </row>
    <row r="1720" spans="2:65" s="14" customFormat="1" ht="11.25">
      <c r="B1720" s="165"/>
      <c r="D1720" s="152" t="s">
        <v>368</v>
      </c>
      <c r="E1720" s="166" t="s">
        <v>19</v>
      </c>
      <c r="F1720" s="167" t="s">
        <v>371</v>
      </c>
      <c r="H1720" s="168">
        <v>72.08</v>
      </c>
      <c r="I1720" s="169"/>
      <c r="L1720" s="165"/>
      <c r="M1720" s="170"/>
      <c r="T1720" s="171"/>
      <c r="AT1720" s="166" t="s">
        <v>368</v>
      </c>
      <c r="AU1720" s="166" t="s">
        <v>90</v>
      </c>
      <c r="AV1720" s="14" t="s">
        <v>364</v>
      </c>
      <c r="AW1720" s="14" t="s">
        <v>36</v>
      </c>
      <c r="AX1720" s="14" t="s">
        <v>84</v>
      </c>
      <c r="AY1720" s="166" t="s">
        <v>358</v>
      </c>
    </row>
    <row r="1721" spans="2:65" s="13" customFormat="1" ht="11.25">
      <c r="B1721" s="158"/>
      <c r="D1721" s="152" t="s">
        <v>368</v>
      </c>
      <c r="F1721" s="160" t="s">
        <v>1840</v>
      </c>
      <c r="H1721" s="161">
        <v>82.891999999999996</v>
      </c>
      <c r="I1721" s="162"/>
      <c r="L1721" s="158"/>
      <c r="M1721" s="163"/>
      <c r="T1721" s="164"/>
      <c r="AT1721" s="159" t="s">
        <v>368</v>
      </c>
      <c r="AU1721" s="159" t="s">
        <v>90</v>
      </c>
      <c r="AV1721" s="13" t="s">
        <v>90</v>
      </c>
      <c r="AW1721" s="13" t="s">
        <v>4</v>
      </c>
      <c r="AX1721" s="13" t="s">
        <v>84</v>
      </c>
      <c r="AY1721" s="159" t="s">
        <v>358</v>
      </c>
    </row>
    <row r="1722" spans="2:65" s="1" customFormat="1" ht="24.2" customHeight="1">
      <c r="B1722" s="33"/>
      <c r="C1722" s="179" t="s">
        <v>1841</v>
      </c>
      <c r="D1722" s="179" t="s">
        <v>440</v>
      </c>
      <c r="E1722" s="180" t="s">
        <v>1842</v>
      </c>
      <c r="F1722" s="181" t="s">
        <v>1843</v>
      </c>
      <c r="G1722" s="182" t="s">
        <v>195</v>
      </c>
      <c r="H1722" s="183">
        <v>16.559999999999999</v>
      </c>
      <c r="I1722" s="184"/>
      <c r="J1722" s="185">
        <f>ROUND(I1722*H1722,2)</f>
        <v>0</v>
      </c>
      <c r="K1722" s="181" t="s">
        <v>363</v>
      </c>
      <c r="L1722" s="186"/>
      <c r="M1722" s="187" t="s">
        <v>19</v>
      </c>
      <c r="N1722" s="188" t="s">
        <v>49</v>
      </c>
      <c r="P1722" s="143">
        <f>O1722*H1722</f>
        <v>0</v>
      </c>
      <c r="Q1722" s="143">
        <v>3.2000000000000002E-3</v>
      </c>
      <c r="R1722" s="143">
        <f>Q1722*H1722</f>
        <v>5.2991999999999997E-2</v>
      </c>
      <c r="S1722" s="143">
        <v>0</v>
      </c>
      <c r="T1722" s="144">
        <f>S1722*H1722</f>
        <v>0</v>
      </c>
      <c r="AR1722" s="145" t="s">
        <v>558</v>
      </c>
      <c r="AT1722" s="145" t="s">
        <v>440</v>
      </c>
      <c r="AU1722" s="145" t="s">
        <v>90</v>
      </c>
      <c r="AY1722" s="18" t="s">
        <v>358</v>
      </c>
      <c r="BE1722" s="146">
        <f>IF(N1722="základní",J1722,0)</f>
        <v>0</v>
      </c>
      <c r="BF1722" s="146">
        <f>IF(N1722="snížená",J1722,0)</f>
        <v>0</v>
      </c>
      <c r="BG1722" s="146">
        <f>IF(N1722="zákl. přenesená",J1722,0)</f>
        <v>0</v>
      </c>
      <c r="BH1722" s="146">
        <f>IF(N1722="sníž. přenesená",J1722,0)</f>
        <v>0</v>
      </c>
      <c r="BI1722" s="146">
        <f>IF(N1722="nulová",J1722,0)</f>
        <v>0</v>
      </c>
      <c r="BJ1722" s="18" t="s">
        <v>90</v>
      </c>
      <c r="BK1722" s="146">
        <f>ROUND(I1722*H1722,2)</f>
        <v>0</v>
      </c>
      <c r="BL1722" s="18" t="s">
        <v>454</v>
      </c>
      <c r="BM1722" s="145" t="s">
        <v>1844</v>
      </c>
    </row>
    <row r="1723" spans="2:65" s="12" customFormat="1" ht="11.25">
      <c r="B1723" s="151"/>
      <c r="D1723" s="152" t="s">
        <v>368</v>
      </c>
      <c r="E1723" s="153" t="s">
        <v>19</v>
      </c>
      <c r="F1723" s="154" t="s">
        <v>485</v>
      </c>
      <c r="H1723" s="153" t="s">
        <v>19</v>
      </c>
      <c r="I1723" s="155"/>
      <c r="L1723" s="151"/>
      <c r="M1723" s="156"/>
      <c r="T1723" s="157"/>
      <c r="AT1723" s="153" t="s">
        <v>368</v>
      </c>
      <c r="AU1723" s="153" t="s">
        <v>90</v>
      </c>
      <c r="AV1723" s="12" t="s">
        <v>84</v>
      </c>
      <c r="AW1723" s="12" t="s">
        <v>36</v>
      </c>
      <c r="AX1723" s="12" t="s">
        <v>77</v>
      </c>
      <c r="AY1723" s="153" t="s">
        <v>358</v>
      </c>
    </row>
    <row r="1724" spans="2:65" s="12" customFormat="1" ht="11.25">
      <c r="B1724" s="151"/>
      <c r="D1724" s="152" t="s">
        <v>368</v>
      </c>
      <c r="E1724" s="153" t="s">
        <v>19</v>
      </c>
      <c r="F1724" s="154" t="s">
        <v>807</v>
      </c>
      <c r="H1724" s="153" t="s">
        <v>19</v>
      </c>
      <c r="I1724" s="155"/>
      <c r="L1724" s="151"/>
      <c r="M1724" s="156"/>
      <c r="T1724" s="157"/>
      <c r="AT1724" s="153" t="s">
        <v>368</v>
      </c>
      <c r="AU1724" s="153" t="s">
        <v>90</v>
      </c>
      <c r="AV1724" s="12" t="s">
        <v>84</v>
      </c>
      <c r="AW1724" s="12" t="s">
        <v>36</v>
      </c>
      <c r="AX1724" s="12" t="s">
        <v>77</v>
      </c>
      <c r="AY1724" s="153" t="s">
        <v>358</v>
      </c>
    </row>
    <row r="1725" spans="2:65" s="12" customFormat="1" ht="11.25">
      <c r="B1725" s="151"/>
      <c r="D1725" s="152" t="s">
        <v>368</v>
      </c>
      <c r="E1725" s="153" t="s">
        <v>19</v>
      </c>
      <c r="F1725" s="154" t="s">
        <v>380</v>
      </c>
      <c r="H1725" s="153" t="s">
        <v>19</v>
      </c>
      <c r="I1725" s="155"/>
      <c r="L1725" s="151"/>
      <c r="M1725" s="156"/>
      <c r="T1725" s="157"/>
      <c r="AT1725" s="153" t="s">
        <v>368</v>
      </c>
      <c r="AU1725" s="153" t="s">
        <v>90</v>
      </c>
      <c r="AV1725" s="12" t="s">
        <v>84</v>
      </c>
      <c r="AW1725" s="12" t="s">
        <v>36</v>
      </c>
      <c r="AX1725" s="12" t="s">
        <v>77</v>
      </c>
      <c r="AY1725" s="153" t="s">
        <v>358</v>
      </c>
    </row>
    <row r="1726" spans="2:65" s="12" customFormat="1" ht="11.25">
      <c r="B1726" s="151"/>
      <c r="D1726" s="152" t="s">
        <v>368</v>
      </c>
      <c r="E1726" s="153" t="s">
        <v>19</v>
      </c>
      <c r="F1726" s="154" t="s">
        <v>588</v>
      </c>
      <c r="H1726" s="153" t="s">
        <v>19</v>
      </c>
      <c r="I1726" s="155"/>
      <c r="L1726" s="151"/>
      <c r="M1726" s="156"/>
      <c r="T1726" s="157"/>
      <c r="AT1726" s="153" t="s">
        <v>368</v>
      </c>
      <c r="AU1726" s="153" t="s">
        <v>90</v>
      </c>
      <c r="AV1726" s="12" t="s">
        <v>84</v>
      </c>
      <c r="AW1726" s="12" t="s">
        <v>36</v>
      </c>
      <c r="AX1726" s="12" t="s">
        <v>77</v>
      </c>
      <c r="AY1726" s="153" t="s">
        <v>358</v>
      </c>
    </row>
    <row r="1727" spans="2:65" s="12" customFormat="1" ht="11.25">
      <c r="B1727" s="151"/>
      <c r="D1727" s="152" t="s">
        <v>368</v>
      </c>
      <c r="E1727" s="153" t="s">
        <v>19</v>
      </c>
      <c r="F1727" s="154" t="s">
        <v>1652</v>
      </c>
      <c r="H1727" s="153" t="s">
        <v>19</v>
      </c>
      <c r="I1727" s="155"/>
      <c r="L1727" s="151"/>
      <c r="M1727" s="156"/>
      <c r="T1727" s="157"/>
      <c r="AT1727" s="153" t="s">
        <v>368</v>
      </c>
      <c r="AU1727" s="153" t="s">
        <v>90</v>
      </c>
      <c r="AV1727" s="12" t="s">
        <v>84</v>
      </c>
      <c r="AW1727" s="12" t="s">
        <v>36</v>
      </c>
      <c r="AX1727" s="12" t="s">
        <v>77</v>
      </c>
      <c r="AY1727" s="153" t="s">
        <v>358</v>
      </c>
    </row>
    <row r="1728" spans="2:65" s="13" customFormat="1" ht="11.25">
      <c r="B1728" s="158"/>
      <c r="D1728" s="152" t="s">
        <v>368</v>
      </c>
      <c r="E1728" s="159" t="s">
        <v>19</v>
      </c>
      <c r="F1728" s="160" t="s">
        <v>1653</v>
      </c>
      <c r="H1728" s="161">
        <v>14.4</v>
      </c>
      <c r="I1728" s="162"/>
      <c r="L1728" s="158"/>
      <c r="M1728" s="163"/>
      <c r="T1728" s="164"/>
      <c r="AT1728" s="159" t="s">
        <v>368</v>
      </c>
      <c r="AU1728" s="159" t="s">
        <v>90</v>
      </c>
      <c r="AV1728" s="13" t="s">
        <v>90</v>
      </c>
      <c r="AW1728" s="13" t="s">
        <v>36</v>
      </c>
      <c r="AX1728" s="13" t="s">
        <v>77</v>
      </c>
      <c r="AY1728" s="159" t="s">
        <v>358</v>
      </c>
    </row>
    <row r="1729" spans="2:65" s="14" customFormat="1" ht="11.25">
      <c r="B1729" s="165"/>
      <c r="D1729" s="152" t="s">
        <v>368</v>
      </c>
      <c r="E1729" s="166" t="s">
        <v>19</v>
      </c>
      <c r="F1729" s="167" t="s">
        <v>371</v>
      </c>
      <c r="H1729" s="168">
        <v>14.4</v>
      </c>
      <c r="I1729" s="169"/>
      <c r="L1729" s="165"/>
      <c r="M1729" s="170"/>
      <c r="T1729" s="171"/>
      <c r="AT1729" s="166" t="s">
        <v>368</v>
      </c>
      <c r="AU1729" s="166" t="s">
        <v>90</v>
      </c>
      <c r="AV1729" s="14" t="s">
        <v>364</v>
      </c>
      <c r="AW1729" s="14" t="s">
        <v>36</v>
      </c>
      <c r="AX1729" s="14" t="s">
        <v>84</v>
      </c>
      <c r="AY1729" s="166" t="s">
        <v>358</v>
      </c>
    </row>
    <row r="1730" spans="2:65" s="13" customFormat="1" ht="11.25">
      <c r="B1730" s="158"/>
      <c r="D1730" s="152" t="s">
        <v>368</v>
      </c>
      <c r="F1730" s="160" t="s">
        <v>1845</v>
      </c>
      <c r="H1730" s="161">
        <v>16.559999999999999</v>
      </c>
      <c r="I1730" s="162"/>
      <c r="L1730" s="158"/>
      <c r="M1730" s="163"/>
      <c r="T1730" s="164"/>
      <c r="AT1730" s="159" t="s">
        <v>368</v>
      </c>
      <c r="AU1730" s="159" t="s">
        <v>90</v>
      </c>
      <c r="AV1730" s="13" t="s">
        <v>90</v>
      </c>
      <c r="AW1730" s="13" t="s">
        <v>4</v>
      </c>
      <c r="AX1730" s="13" t="s">
        <v>84</v>
      </c>
      <c r="AY1730" s="159" t="s">
        <v>358</v>
      </c>
    </row>
    <row r="1731" spans="2:65" s="1" customFormat="1" ht="49.15" customHeight="1">
      <c r="B1731" s="33"/>
      <c r="C1731" s="134" t="s">
        <v>1846</v>
      </c>
      <c r="D1731" s="134" t="s">
        <v>360</v>
      </c>
      <c r="E1731" s="135" t="s">
        <v>1847</v>
      </c>
      <c r="F1731" s="136" t="s">
        <v>1848</v>
      </c>
      <c r="G1731" s="137" t="s">
        <v>1498</v>
      </c>
      <c r="H1731" s="189"/>
      <c r="I1731" s="139"/>
      <c r="J1731" s="140">
        <f>ROUND(I1731*H1731,2)</f>
        <v>0</v>
      </c>
      <c r="K1731" s="136" t="s">
        <v>363</v>
      </c>
      <c r="L1731" s="33"/>
      <c r="M1731" s="141" t="s">
        <v>19</v>
      </c>
      <c r="N1731" s="142" t="s">
        <v>49</v>
      </c>
      <c r="P1731" s="143">
        <f>O1731*H1731</f>
        <v>0</v>
      </c>
      <c r="Q1731" s="143">
        <v>0</v>
      </c>
      <c r="R1731" s="143">
        <f>Q1731*H1731</f>
        <v>0</v>
      </c>
      <c r="S1731" s="143">
        <v>0</v>
      </c>
      <c r="T1731" s="144">
        <f>S1731*H1731</f>
        <v>0</v>
      </c>
      <c r="AR1731" s="145" t="s">
        <v>454</v>
      </c>
      <c r="AT1731" s="145" t="s">
        <v>360</v>
      </c>
      <c r="AU1731" s="145" t="s">
        <v>90</v>
      </c>
      <c r="AY1731" s="18" t="s">
        <v>358</v>
      </c>
      <c r="BE1731" s="146">
        <f>IF(N1731="základní",J1731,0)</f>
        <v>0</v>
      </c>
      <c r="BF1731" s="146">
        <f>IF(N1731="snížená",J1731,0)</f>
        <v>0</v>
      </c>
      <c r="BG1731" s="146">
        <f>IF(N1731="zákl. přenesená",J1731,0)</f>
        <v>0</v>
      </c>
      <c r="BH1731" s="146">
        <f>IF(N1731="sníž. přenesená",J1731,0)</f>
        <v>0</v>
      </c>
      <c r="BI1731" s="146">
        <f>IF(N1731="nulová",J1731,0)</f>
        <v>0</v>
      </c>
      <c r="BJ1731" s="18" t="s">
        <v>90</v>
      </c>
      <c r="BK1731" s="146">
        <f>ROUND(I1731*H1731,2)</f>
        <v>0</v>
      </c>
      <c r="BL1731" s="18" t="s">
        <v>454</v>
      </c>
      <c r="BM1731" s="145" t="s">
        <v>1849</v>
      </c>
    </row>
    <row r="1732" spans="2:65" s="1" customFormat="1" ht="11.25">
      <c r="B1732" s="33"/>
      <c r="D1732" s="147" t="s">
        <v>366</v>
      </c>
      <c r="F1732" s="148" t="s">
        <v>1850</v>
      </c>
      <c r="I1732" s="149"/>
      <c r="L1732" s="33"/>
      <c r="M1732" s="150"/>
      <c r="T1732" s="54"/>
      <c r="AT1732" s="18" t="s">
        <v>366</v>
      </c>
      <c r="AU1732" s="18" t="s">
        <v>90</v>
      </c>
    </row>
    <row r="1733" spans="2:65" s="11" customFormat="1" ht="22.9" customHeight="1">
      <c r="B1733" s="122"/>
      <c r="D1733" s="123" t="s">
        <v>76</v>
      </c>
      <c r="E1733" s="132" t="s">
        <v>1851</v>
      </c>
      <c r="F1733" s="132" t="s">
        <v>1852</v>
      </c>
      <c r="I1733" s="125"/>
      <c r="J1733" s="133">
        <f>BK1733</f>
        <v>0</v>
      </c>
      <c r="L1733" s="122"/>
      <c r="M1733" s="127"/>
      <c r="P1733" s="128">
        <f>SUM(P1734:P1753)</f>
        <v>0</v>
      </c>
      <c r="R1733" s="128">
        <f>SUM(R1734:R1753)</f>
        <v>1.1999999999999999E-3</v>
      </c>
      <c r="T1733" s="129">
        <f>SUM(T1734:T1753)</f>
        <v>0</v>
      </c>
      <c r="AR1733" s="123" t="s">
        <v>90</v>
      </c>
      <c r="AT1733" s="130" t="s">
        <v>76</v>
      </c>
      <c r="AU1733" s="130" t="s">
        <v>84</v>
      </c>
      <c r="AY1733" s="123" t="s">
        <v>358</v>
      </c>
      <c r="BK1733" s="131">
        <f>SUM(BK1734:BK1753)</f>
        <v>0</v>
      </c>
    </row>
    <row r="1734" spans="2:65" s="1" customFormat="1" ht="16.5" customHeight="1">
      <c r="B1734" s="33"/>
      <c r="C1734" s="134" t="s">
        <v>1853</v>
      </c>
      <c r="D1734" s="134" t="s">
        <v>360</v>
      </c>
      <c r="E1734" s="135" t="s">
        <v>1854</v>
      </c>
      <c r="F1734" s="136" t="s">
        <v>1855</v>
      </c>
      <c r="G1734" s="137" t="s">
        <v>504</v>
      </c>
      <c r="H1734" s="138">
        <v>3</v>
      </c>
      <c r="I1734" s="139"/>
      <c r="J1734" s="140">
        <f>ROUND(I1734*H1734,2)</f>
        <v>0</v>
      </c>
      <c r="K1734" s="136" t="s">
        <v>363</v>
      </c>
      <c r="L1734" s="33"/>
      <c r="M1734" s="141" t="s">
        <v>19</v>
      </c>
      <c r="N1734" s="142" t="s">
        <v>49</v>
      </c>
      <c r="P1734" s="143">
        <f>O1734*H1734</f>
        <v>0</v>
      </c>
      <c r="Q1734" s="143">
        <v>0</v>
      </c>
      <c r="R1734" s="143">
        <f>Q1734*H1734</f>
        <v>0</v>
      </c>
      <c r="S1734" s="143">
        <v>0</v>
      </c>
      <c r="T1734" s="144">
        <f>S1734*H1734</f>
        <v>0</v>
      </c>
      <c r="AR1734" s="145" t="s">
        <v>454</v>
      </c>
      <c r="AT1734" s="145" t="s">
        <v>360</v>
      </c>
      <c r="AU1734" s="145" t="s">
        <v>90</v>
      </c>
      <c r="AY1734" s="18" t="s">
        <v>358</v>
      </c>
      <c r="BE1734" s="146">
        <f>IF(N1734="základní",J1734,0)</f>
        <v>0</v>
      </c>
      <c r="BF1734" s="146">
        <f>IF(N1734="snížená",J1734,0)</f>
        <v>0</v>
      </c>
      <c r="BG1734" s="146">
        <f>IF(N1734="zákl. přenesená",J1734,0)</f>
        <v>0</v>
      </c>
      <c r="BH1734" s="146">
        <f>IF(N1734="sníž. přenesená",J1734,0)</f>
        <v>0</v>
      </c>
      <c r="BI1734" s="146">
        <f>IF(N1734="nulová",J1734,0)</f>
        <v>0</v>
      </c>
      <c r="BJ1734" s="18" t="s">
        <v>90</v>
      </c>
      <c r="BK1734" s="146">
        <f>ROUND(I1734*H1734,2)</f>
        <v>0</v>
      </c>
      <c r="BL1734" s="18" t="s">
        <v>454</v>
      </c>
      <c r="BM1734" s="145" t="s">
        <v>1856</v>
      </c>
    </row>
    <row r="1735" spans="2:65" s="1" customFormat="1" ht="11.25">
      <c r="B1735" s="33"/>
      <c r="D1735" s="147" t="s">
        <v>366</v>
      </c>
      <c r="F1735" s="148" t="s">
        <v>1857</v>
      </c>
      <c r="I1735" s="149"/>
      <c r="L1735" s="33"/>
      <c r="M1735" s="150"/>
      <c r="T1735" s="54"/>
      <c r="AT1735" s="18" t="s">
        <v>366</v>
      </c>
      <c r="AU1735" s="18" t="s">
        <v>90</v>
      </c>
    </row>
    <row r="1736" spans="2:65" s="12" customFormat="1" ht="11.25">
      <c r="B1736" s="151"/>
      <c r="D1736" s="152" t="s">
        <v>368</v>
      </c>
      <c r="E1736" s="153" t="s">
        <v>19</v>
      </c>
      <c r="F1736" s="154" t="s">
        <v>460</v>
      </c>
      <c r="H1736" s="153" t="s">
        <v>19</v>
      </c>
      <c r="I1736" s="155"/>
      <c r="L1736" s="151"/>
      <c r="M1736" s="156"/>
      <c r="T1736" s="157"/>
      <c r="AT1736" s="153" t="s">
        <v>368</v>
      </c>
      <c r="AU1736" s="153" t="s">
        <v>90</v>
      </c>
      <c r="AV1736" s="12" t="s">
        <v>84</v>
      </c>
      <c r="AW1736" s="12" t="s">
        <v>36</v>
      </c>
      <c r="AX1736" s="12" t="s">
        <v>77</v>
      </c>
      <c r="AY1736" s="153" t="s">
        <v>358</v>
      </c>
    </row>
    <row r="1737" spans="2:65" s="13" customFormat="1" ht="11.25">
      <c r="B1737" s="158"/>
      <c r="D1737" s="152" t="s">
        <v>368</v>
      </c>
      <c r="E1737" s="159" t="s">
        <v>19</v>
      </c>
      <c r="F1737" s="160" t="s">
        <v>1858</v>
      </c>
      <c r="H1737" s="161">
        <v>3</v>
      </c>
      <c r="I1737" s="162"/>
      <c r="L1737" s="158"/>
      <c r="M1737" s="163"/>
      <c r="T1737" s="164"/>
      <c r="AT1737" s="159" t="s">
        <v>368</v>
      </c>
      <c r="AU1737" s="159" t="s">
        <v>90</v>
      </c>
      <c r="AV1737" s="13" t="s">
        <v>90</v>
      </c>
      <c r="AW1737" s="13" t="s">
        <v>36</v>
      </c>
      <c r="AX1737" s="13" t="s">
        <v>77</v>
      </c>
      <c r="AY1737" s="159" t="s">
        <v>358</v>
      </c>
    </row>
    <row r="1738" spans="2:65" s="14" customFormat="1" ht="11.25">
      <c r="B1738" s="165"/>
      <c r="D1738" s="152" t="s">
        <v>368</v>
      </c>
      <c r="E1738" s="166" t="s">
        <v>19</v>
      </c>
      <c r="F1738" s="167" t="s">
        <v>371</v>
      </c>
      <c r="H1738" s="168">
        <v>3</v>
      </c>
      <c r="I1738" s="169"/>
      <c r="L1738" s="165"/>
      <c r="M1738" s="170"/>
      <c r="T1738" s="171"/>
      <c r="AT1738" s="166" t="s">
        <v>368</v>
      </c>
      <c r="AU1738" s="166" t="s">
        <v>90</v>
      </c>
      <c r="AV1738" s="14" t="s">
        <v>364</v>
      </c>
      <c r="AW1738" s="14" t="s">
        <v>36</v>
      </c>
      <c r="AX1738" s="14" t="s">
        <v>84</v>
      </c>
      <c r="AY1738" s="166" t="s">
        <v>358</v>
      </c>
    </row>
    <row r="1739" spans="2:65" s="1" customFormat="1" ht="24.2" customHeight="1">
      <c r="B1739" s="33"/>
      <c r="C1739" s="179" t="s">
        <v>1859</v>
      </c>
      <c r="D1739" s="179" t="s">
        <v>440</v>
      </c>
      <c r="E1739" s="180" t="s">
        <v>1860</v>
      </c>
      <c r="F1739" s="181" t="s">
        <v>1861</v>
      </c>
      <c r="G1739" s="182" t="s">
        <v>504</v>
      </c>
      <c r="H1739" s="183">
        <v>3</v>
      </c>
      <c r="I1739" s="184"/>
      <c r="J1739" s="185">
        <f>ROUND(I1739*H1739,2)</f>
        <v>0</v>
      </c>
      <c r="K1739" s="181" t="s">
        <v>19</v>
      </c>
      <c r="L1739" s="186"/>
      <c r="M1739" s="187" t="s">
        <v>19</v>
      </c>
      <c r="N1739" s="188" t="s">
        <v>49</v>
      </c>
      <c r="P1739" s="143">
        <f>O1739*H1739</f>
        <v>0</v>
      </c>
      <c r="Q1739" s="143">
        <v>1.3999999999999999E-4</v>
      </c>
      <c r="R1739" s="143">
        <f>Q1739*H1739</f>
        <v>4.1999999999999996E-4</v>
      </c>
      <c r="S1739" s="143">
        <v>0</v>
      </c>
      <c r="T1739" s="144">
        <f>S1739*H1739</f>
        <v>0</v>
      </c>
      <c r="AR1739" s="145" t="s">
        <v>558</v>
      </c>
      <c r="AT1739" s="145" t="s">
        <v>440</v>
      </c>
      <c r="AU1739" s="145" t="s">
        <v>90</v>
      </c>
      <c r="AY1739" s="18" t="s">
        <v>358</v>
      </c>
      <c r="BE1739" s="146">
        <f>IF(N1739="základní",J1739,0)</f>
        <v>0</v>
      </c>
      <c r="BF1739" s="146">
        <f>IF(N1739="snížená",J1739,0)</f>
        <v>0</v>
      </c>
      <c r="BG1739" s="146">
        <f>IF(N1739="zákl. přenesená",J1739,0)</f>
        <v>0</v>
      </c>
      <c r="BH1739" s="146">
        <f>IF(N1739="sníž. přenesená",J1739,0)</f>
        <v>0</v>
      </c>
      <c r="BI1739" s="146">
        <f>IF(N1739="nulová",J1739,0)</f>
        <v>0</v>
      </c>
      <c r="BJ1739" s="18" t="s">
        <v>90</v>
      </c>
      <c r="BK1739" s="146">
        <f>ROUND(I1739*H1739,2)</f>
        <v>0</v>
      </c>
      <c r="BL1739" s="18" t="s">
        <v>454</v>
      </c>
      <c r="BM1739" s="145" t="s">
        <v>1862</v>
      </c>
    </row>
    <row r="1740" spans="2:65" s="12" customFormat="1" ht="11.25">
      <c r="B1740" s="151"/>
      <c r="D1740" s="152" t="s">
        <v>368</v>
      </c>
      <c r="E1740" s="153" t="s">
        <v>19</v>
      </c>
      <c r="F1740" s="154" t="s">
        <v>460</v>
      </c>
      <c r="H1740" s="153" t="s">
        <v>19</v>
      </c>
      <c r="I1740" s="155"/>
      <c r="L1740" s="151"/>
      <c r="M1740" s="156"/>
      <c r="T1740" s="157"/>
      <c r="AT1740" s="153" t="s">
        <v>368</v>
      </c>
      <c r="AU1740" s="153" t="s">
        <v>90</v>
      </c>
      <c r="AV1740" s="12" t="s">
        <v>84</v>
      </c>
      <c r="AW1740" s="12" t="s">
        <v>36</v>
      </c>
      <c r="AX1740" s="12" t="s">
        <v>77</v>
      </c>
      <c r="AY1740" s="153" t="s">
        <v>358</v>
      </c>
    </row>
    <row r="1741" spans="2:65" s="13" customFormat="1" ht="11.25">
      <c r="B1741" s="158"/>
      <c r="D1741" s="152" t="s">
        <v>368</v>
      </c>
      <c r="E1741" s="159" t="s">
        <v>19</v>
      </c>
      <c r="F1741" s="160" t="s">
        <v>1858</v>
      </c>
      <c r="H1741" s="161">
        <v>3</v>
      </c>
      <c r="I1741" s="162"/>
      <c r="L1741" s="158"/>
      <c r="M1741" s="163"/>
      <c r="T1741" s="164"/>
      <c r="AT1741" s="159" t="s">
        <v>368</v>
      </c>
      <c r="AU1741" s="159" t="s">
        <v>90</v>
      </c>
      <c r="AV1741" s="13" t="s">
        <v>90</v>
      </c>
      <c r="AW1741" s="13" t="s">
        <v>36</v>
      </c>
      <c r="AX1741" s="13" t="s">
        <v>77</v>
      </c>
      <c r="AY1741" s="159" t="s">
        <v>358</v>
      </c>
    </row>
    <row r="1742" spans="2:65" s="14" customFormat="1" ht="11.25">
      <c r="B1742" s="165"/>
      <c r="D1742" s="152" t="s">
        <v>368</v>
      </c>
      <c r="E1742" s="166" t="s">
        <v>19</v>
      </c>
      <c r="F1742" s="167" t="s">
        <v>371</v>
      </c>
      <c r="H1742" s="168">
        <v>3</v>
      </c>
      <c r="I1742" s="169"/>
      <c r="L1742" s="165"/>
      <c r="M1742" s="170"/>
      <c r="T1742" s="171"/>
      <c r="AT1742" s="166" t="s">
        <v>368</v>
      </c>
      <c r="AU1742" s="166" t="s">
        <v>90</v>
      </c>
      <c r="AV1742" s="14" t="s">
        <v>364</v>
      </c>
      <c r="AW1742" s="14" t="s">
        <v>36</v>
      </c>
      <c r="AX1742" s="14" t="s">
        <v>84</v>
      </c>
      <c r="AY1742" s="166" t="s">
        <v>358</v>
      </c>
    </row>
    <row r="1743" spans="2:65" s="1" customFormat="1" ht="16.5" customHeight="1">
      <c r="B1743" s="33"/>
      <c r="C1743" s="134" t="s">
        <v>1863</v>
      </c>
      <c r="D1743" s="134" t="s">
        <v>360</v>
      </c>
      <c r="E1743" s="135" t="s">
        <v>1864</v>
      </c>
      <c r="F1743" s="136" t="s">
        <v>1865</v>
      </c>
      <c r="G1743" s="137" t="s">
        <v>504</v>
      </c>
      <c r="H1743" s="138">
        <v>2</v>
      </c>
      <c r="I1743" s="139"/>
      <c r="J1743" s="140">
        <f>ROUND(I1743*H1743,2)</f>
        <v>0</v>
      </c>
      <c r="K1743" s="136" t="s">
        <v>363</v>
      </c>
      <c r="L1743" s="33"/>
      <c r="M1743" s="141" t="s">
        <v>19</v>
      </c>
      <c r="N1743" s="142" t="s">
        <v>49</v>
      </c>
      <c r="P1743" s="143">
        <f>O1743*H1743</f>
        <v>0</v>
      </c>
      <c r="Q1743" s="143">
        <v>0</v>
      </c>
      <c r="R1743" s="143">
        <f>Q1743*H1743</f>
        <v>0</v>
      </c>
      <c r="S1743" s="143">
        <v>0</v>
      </c>
      <c r="T1743" s="144">
        <f>S1743*H1743</f>
        <v>0</v>
      </c>
      <c r="AR1743" s="145" t="s">
        <v>454</v>
      </c>
      <c r="AT1743" s="145" t="s">
        <v>360</v>
      </c>
      <c r="AU1743" s="145" t="s">
        <v>90</v>
      </c>
      <c r="AY1743" s="18" t="s">
        <v>358</v>
      </c>
      <c r="BE1743" s="146">
        <f>IF(N1743="základní",J1743,0)</f>
        <v>0</v>
      </c>
      <c r="BF1743" s="146">
        <f>IF(N1743="snížená",J1743,0)</f>
        <v>0</v>
      </c>
      <c r="BG1743" s="146">
        <f>IF(N1743="zákl. přenesená",J1743,0)</f>
        <v>0</v>
      </c>
      <c r="BH1743" s="146">
        <f>IF(N1743="sníž. přenesená",J1743,0)</f>
        <v>0</v>
      </c>
      <c r="BI1743" s="146">
        <f>IF(N1743="nulová",J1743,0)</f>
        <v>0</v>
      </c>
      <c r="BJ1743" s="18" t="s">
        <v>90</v>
      </c>
      <c r="BK1743" s="146">
        <f>ROUND(I1743*H1743,2)</f>
        <v>0</v>
      </c>
      <c r="BL1743" s="18" t="s">
        <v>454</v>
      </c>
      <c r="BM1743" s="145" t="s">
        <v>1866</v>
      </c>
    </row>
    <row r="1744" spans="2:65" s="1" customFormat="1" ht="11.25">
      <c r="B1744" s="33"/>
      <c r="D1744" s="147" t="s">
        <v>366</v>
      </c>
      <c r="F1744" s="148" t="s">
        <v>1867</v>
      </c>
      <c r="I1744" s="149"/>
      <c r="L1744" s="33"/>
      <c r="M1744" s="150"/>
      <c r="T1744" s="54"/>
      <c r="AT1744" s="18" t="s">
        <v>366</v>
      </c>
      <c r="AU1744" s="18" t="s">
        <v>90</v>
      </c>
    </row>
    <row r="1745" spans="2:65" s="12" customFormat="1" ht="11.25">
      <c r="B1745" s="151"/>
      <c r="D1745" s="152" t="s">
        <v>368</v>
      </c>
      <c r="E1745" s="153" t="s">
        <v>19</v>
      </c>
      <c r="F1745" s="154" t="s">
        <v>460</v>
      </c>
      <c r="H1745" s="153" t="s">
        <v>19</v>
      </c>
      <c r="I1745" s="155"/>
      <c r="L1745" s="151"/>
      <c r="M1745" s="156"/>
      <c r="T1745" s="157"/>
      <c r="AT1745" s="153" t="s">
        <v>368</v>
      </c>
      <c r="AU1745" s="153" t="s">
        <v>90</v>
      </c>
      <c r="AV1745" s="12" t="s">
        <v>84</v>
      </c>
      <c r="AW1745" s="12" t="s">
        <v>36</v>
      </c>
      <c r="AX1745" s="12" t="s">
        <v>77</v>
      </c>
      <c r="AY1745" s="153" t="s">
        <v>358</v>
      </c>
    </row>
    <row r="1746" spans="2:65" s="13" customFormat="1" ht="11.25">
      <c r="B1746" s="158"/>
      <c r="D1746" s="152" t="s">
        <v>368</v>
      </c>
      <c r="E1746" s="159" t="s">
        <v>19</v>
      </c>
      <c r="F1746" s="160" t="s">
        <v>1868</v>
      </c>
      <c r="H1746" s="161">
        <v>2</v>
      </c>
      <c r="I1746" s="162"/>
      <c r="L1746" s="158"/>
      <c r="M1746" s="163"/>
      <c r="T1746" s="164"/>
      <c r="AT1746" s="159" t="s">
        <v>368</v>
      </c>
      <c r="AU1746" s="159" t="s">
        <v>90</v>
      </c>
      <c r="AV1746" s="13" t="s">
        <v>90</v>
      </c>
      <c r="AW1746" s="13" t="s">
        <v>36</v>
      </c>
      <c r="AX1746" s="13" t="s">
        <v>77</v>
      </c>
      <c r="AY1746" s="159" t="s">
        <v>358</v>
      </c>
    </row>
    <row r="1747" spans="2:65" s="14" customFormat="1" ht="11.25">
      <c r="B1747" s="165"/>
      <c r="D1747" s="152" t="s">
        <v>368</v>
      </c>
      <c r="E1747" s="166" t="s">
        <v>19</v>
      </c>
      <c r="F1747" s="167" t="s">
        <v>371</v>
      </c>
      <c r="H1747" s="168">
        <v>2</v>
      </c>
      <c r="I1747" s="169"/>
      <c r="L1747" s="165"/>
      <c r="M1747" s="170"/>
      <c r="T1747" s="171"/>
      <c r="AT1747" s="166" t="s">
        <v>368</v>
      </c>
      <c r="AU1747" s="166" t="s">
        <v>90</v>
      </c>
      <c r="AV1747" s="14" t="s">
        <v>364</v>
      </c>
      <c r="AW1747" s="14" t="s">
        <v>36</v>
      </c>
      <c r="AX1747" s="14" t="s">
        <v>84</v>
      </c>
      <c r="AY1747" s="166" t="s">
        <v>358</v>
      </c>
    </row>
    <row r="1748" spans="2:65" s="1" customFormat="1" ht="24.2" customHeight="1">
      <c r="B1748" s="33"/>
      <c r="C1748" s="179" t="s">
        <v>1869</v>
      </c>
      <c r="D1748" s="179" t="s">
        <v>440</v>
      </c>
      <c r="E1748" s="180" t="s">
        <v>1870</v>
      </c>
      <c r="F1748" s="181" t="s">
        <v>1871</v>
      </c>
      <c r="G1748" s="182" t="s">
        <v>504</v>
      </c>
      <c r="H1748" s="183">
        <v>2</v>
      </c>
      <c r="I1748" s="184"/>
      <c r="J1748" s="185">
        <f>ROUND(I1748*H1748,2)</f>
        <v>0</v>
      </c>
      <c r="K1748" s="181" t="s">
        <v>19</v>
      </c>
      <c r="L1748" s="186"/>
      <c r="M1748" s="187" t="s">
        <v>19</v>
      </c>
      <c r="N1748" s="188" t="s">
        <v>49</v>
      </c>
      <c r="P1748" s="143">
        <f>O1748*H1748</f>
        <v>0</v>
      </c>
      <c r="Q1748" s="143">
        <v>3.8999999999999999E-4</v>
      </c>
      <c r="R1748" s="143">
        <f>Q1748*H1748</f>
        <v>7.7999999999999999E-4</v>
      </c>
      <c r="S1748" s="143">
        <v>0</v>
      </c>
      <c r="T1748" s="144">
        <f>S1748*H1748</f>
        <v>0</v>
      </c>
      <c r="AR1748" s="145" t="s">
        <v>558</v>
      </c>
      <c r="AT1748" s="145" t="s">
        <v>440</v>
      </c>
      <c r="AU1748" s="145" t="s">
        <v>90</v>
      </c>
      <c r="AY1748" s="18" t="s">
        <v>358</v>
      </c>
      <c r="BE1748" s="146">
        <f>IF(N1748="základní",J1748,0)</f>
        <v>0</v>
      </c>
      <c r="BF1748" s="146">
        <f>IF(N1748="snížená",J1748,0)</f>
        <v>0</v>
      </c>
      <c r="BG1748" s="146">
        <f>IF(N1748="zákl. přenesená",J1748,0)</f>
        <v>0</v>
      </c>
      <c r="BH1748" s="146">
        <f>IF(N1748="sníž. přenesená",J1748,0)</f>
        <v>0</v>
      </c>
      <c r="BI1748" s="146">
        <f>IF(N1748="nulová",J1748,0)</f>
        <v>0</v>
      </c>
      <c r="BJ1748" s="18" t="s">
        <v>90</v>
      </c>
      <c r="BK1748" s="146">
        <f>ROUND(I1748*H1748,2)</f>
        <v>0</v>
      </c>
      <c r="BL1748" s="18" t="s">
        <v>454</v>
      </c>
      <c r="BM1748" s="145" t="s">
        <v>1872</v>
      </c>
    </row>
    <row r="1749" spans="2:65" s="12" customFormat="1" ht="11.25">
      <c r="B1749" s="151"/>
      <c r="D1749" s="152" t="s">
        <v>368</v>
      </c>
      <c r="E1749" s="153" t="s">
        <v>19</v>
      </c>
      <c r="F1749" s="154" t="s">
        <v>460</v>
      </c>
      <c r="H1749" s="153" t="s">
        <v>19</v>
      </c>
      <c r="I1749" s="155"/>
      <c r="L1749" s="151"/>
      <c r="M1749" s="156"/>
      <c r="T1749" s="157"/>
      <c r="AT1749" s="153" t="s">
        <v>368</v>
      </c>
      <c r="AU1749" s="153" t="s">
        <v>90</v>
      </c>
      <c r="AV1749" s="12" t="s">
        <v>84</v>
      </c>
      <c r="AW1749" s="12" t="s">
        <v>36</v>
      </c>
      <c r="AX1749" s="12" t="s">
        <v>77</v>
      </c>
      <c r="AY1749" s="153" t="s">
        <v>358</v>
      </c>
    </row>
    <row r="1750" spans="2:65" s="13" customFormat="1" ht="11.25">
      <c r="B1750" s="158"/>
      <c r="D1750" s="152" t="s">
        <v>368</v>
      </c>
      <c r="E1750" s="159" t="s">
        <v>19</v>
      </c>
      <c r="F1750" s="160" t="s">
        <v>1868</v>
      </c>
      <c r="H1750" s="161">
        <v>2</v>
      </c>
      <c r="I1750" s="162"/>
      <c r="L1750" s="158"/>
      <c r="M1750" s="163"/>
      <c r="T1750" s="164"/>
      <c r="AT1750" s="159" t="s">
        <v>368</v>
      </c>
      <c r="AU1750" s="159" t="s">
        <v>90</v>
      </c>
      <c r="AV1750" s="13" t="s">
        <v>90</v>
      </c>
      <c r="AW1750" s="13" t="s">
        <v>36</v>
      </c>
      <c r="AX1750" s="13" t="s">
        <v>77</v>
      </c>
      <c r="AY1750" s="159" t="s">
        <v>358</v>
      </c>
    </row>
    <row r="1751" spans="2:65" s="14" customFormat="1" ht="11.25">
      <c r="B1751" s="165"/>
      <c r="D1751" s="152" t="s">
        <v>368</v>
      </c>
      <c r="E1751" s="166" t="s">
        <v>19</v>
      </c>
      <c r="F1751" s="167" t="s">
        <v>371</v>
      </c>
      <c r="H1751" s="168">
        <v>2</v>
      </c>
      <c r="I1751" s="169"/>
      <c r="L1751" s="165"/>
      <c r="M1751" s="170"/>
      <c r="T1751" s="171"/>
      <c r="AT1751" s="166" t="s">
        <v>368</v>
      </c>
      <c r="AU1751" s="166" t="s">
        <v>90</v>
      </c>
      <c r="AV1751" s="14" t="s">
        <v>364</v>
      </c>
      <c r="AW1751" s="14" t="s">
        <v>36</v>
      </c>
      <c r="AX1751" s="14" t="s">
        <v>84</v>
      </c>
      <c r="AY1751" s="166" t="s">
        <v>358</v>
      </c>
    </row>
    <row r="1752" spans="2:65" s="1" customFormat="1" ht="44.25" customHeight="1">
      <c r="B1752" s="33"/>
      <c r="C1752" s="134" t="s">
        <v>1873</v>
      </c>
      <c r="D1752" s="134" t="s">
        <v>360</v>
      </c>
      <c r="E1752" s="135" t="s">
        <v>1874</v>
      </c>
      <c r="F1752" s="136" t="s">
        <v>1875</v>
      </c>
      <c r="G1752" s="137" t="s">
        <v>1498</v>
      </c>
      <c r="H1752" s="189"/>
      <c r="I1752" s="139"/>
      <c r="J1752" s="140">
        <f>ROUND(I1752*H1752,2)</f>
        <v>0</v>
      </c>
      <c r="K1752" s="136" t="s">
        <v>363</v>
      </c>
      <c r="L1752" s="33"/>
      <c r="M1752" s="141" t="s">
        <v>19</v>
      </c>
      <c r="N1752" s="142" t="s">
        <v>49</v>
      </c>
      <c r="P1752" s="143">
        <f>O1752*H1752</f>
        <v>0</v>
      </c>
      <c r="Q1752" s="143">
        <v>0</v>
      </c>
      <c r="R1752" s="143">
        <f>Q1752*H1752</f>
        <v>0</v>
      </c>
      <c r="S1752" s="143">
        <v>0</v>
      </c>
      <c r="T1752" s="144">
        <f>S1752*H1752</f>
        <v>0</v>
      </c>
      <c r="AR1752" s="145" t="s">
        <v>454</v>
      </c>
      <c r="AT1752" s="145" t="s">
        <v>360</v>
      </c>
      <c r="AU1752" s="145" t="s">
        <v>90</v>
      </c>
      <c r="AY1752" s="18" t="s">
        <v>358</v>
      </c>
      <c r="BE1752" s="146">
        <f>IF(N1752="základní",J1752,0)</f>
        <v>0</v>
      </c>
      <c r="BF1752" s="146">
        <f>IF(N1752="snížená",J1752,0)</f>
        <v>0</v>
      </c>
      <c r="BG1752" s="146">
        <f>IF(N1752="zákl. přenesená",J1752,0)</f>
        <v>0</v>
      </c>
      <c r="BH1752" s="146">
        <f>IF(N1752="sníž. přenesená",J1752,0)</f>
        <v>0</v>
      </c>
      <c r="BI1752" s="146">
        <f>IF(N1752="nulová",J1752,0)</f>
        <v>0</v>
      </c>
      <c r="BJ1752" s="18" t="s">
        <v>90</v>
      </c>
      <c r="BK1752" s="146">
        <f>ROUND(I1752*H1752,2)</f>
        <v>0</v>
      </c>
      <c r="BL1752" s="18" t="s">
        <v>454</v>
      </c>
      <c r="BM1752" s="145" t="s">
        <v>1876</v>
      </c>
    </row>
    <row r="1753" spans="2:65" s="1" customFormat="1" ht="11.25">
      <c r="B1753" s="33"/>
      <c r="D1753" s="147" t="s">
        <v>366</v>
      </c>
      <c r="F1753" s="148" t="s">
        <v>1877</v>
      </c>
      <c r="I1753" s="149"/>
      <c r="L1753" s="33"/>
      <c r="M1753" s="150"/>
      <c r="T1753" s="54"/>
      <c r="AT1753" s="18" t="s">
        <v>366</v>
      </c>
      <c r="AU1753" s="18" t="s">
        <v>90</v>
      </c>
    </row>
    <row r="1754" spans="2:65" s="11" customFormat="1" ht="22.9" customHeight="1">
      <c r="B1754" s="122"/>
      <c r="D1754" s="123" t="s">
        <v>76</v>
      </c>
      <c r="E1754" s="132" t="s">
        <v>1878</v>
      </c>
      <c r="F1754" s="132" t="s">
        <v>109</v>
      </c>
      <c r="I1754" s="125"/>
      <c r="J1754" s="133">
        <f>BK1754</f>
        <v>0</v>
      </c>
      <c r="L1754" s="122"/>
      <c r="M1754" s="127"/>
      <c r="P1754" s="128">
        <f>SUM(P1755:P1775)</f>
        <v>0</v>
      </c>
      <c r="R1754" s="128">
        <f>SUM(R1755:R1775)</f>
        <v>8.0000000000000002E-3</v>
      </c>
      <c r="T1754" s="129">
        <f>SUM(T1755:T1775)</f>
        <v>0</v>
      </c>
      <c r="AR1754" s="123" t="s">
        <v>90</v>
      </c>
      <c r="AT1754" s="130" t="s">
        <v>76</v>
      </c>
      <c r="AU1754" s="130" t="s">
        <v>84</v>
      </c>
      <c r="AY1754" s="123" t="s">
        <v>358</v>
      </c>
      <c r="BK1754" s="131">
        <f>SUM(BK1755:BK1775)</f>
        <v>0</v>
      </c>
    </row>
    <row r="1755" spans="2:65" s="1" customFormat="1" ht="37.9" customHeight="1">
      <c r="B1755" s="33"/>
      <c r="C1755" s="134" t="s">
        <v>1879</v>
      </c>
      <c r="D1755" s="134" t="s">
        <v>360</v>
      </c>
      <c r="E1755" s="135" t="s">
        <v>1880</v>
      </c>
      <c r="F1755" s="136" t="s">
        <v>1881</v>
      </c>
      <c r="G1755" s="137" t="s">
        <v>504</v>
      </c>
      <c r="H1755" s="138">
        <v>2</v>
      </c>
      <c r="I1755" s="139"/>
      <c r="J1755" s="140">
        <f>ROUND(I1755*H1755,2)</f>
        <v>0</v>
      </c>
      <c r="K1755" s="136" t="s">
        <v>363</v>
      </c>
      <c r="L1755" s="33"/>
      <c r="M1755" s="141" t="s">
        <v>19</v>
      </c>
      <c r="N1755" s="142" t="s">
        <v>49</v>
      </c>
      <c r="P1755" s="143">
        <f>O1755*H1755</f>
        <v>0</v>
      </c>
      <c r="Q1755" s="143">
        <v>0</v>
      </c>
      <c r="R1755" s="143">
        <f>Q1755*H1755</f>
        <v>0</v>
      </c>
      <c r="S1755" s="143">
        <v>0</v>
      </c>
      <c r="T1755" s="144">
        <f>S1755*H1755</f>
        <v>0</v>
      </c>
      <c r="AR1755" s="145" t="s">
        <v>454</v>
      </c>
      <c r="AT1755" s="145" t="s">
        <v>360</v>
      </c>
      <c r="AU1755" s="145" t="s">
        <v>90</v>
      </c>
      <c r="AY1755" s="18" t="s">
        <v>358</v>
      </c>
      <c r="BE1755" s="146">
        <f>IF(N1755="základní",J1755,0)</f>
        <v>0</v>
      </c>
      <c r="BF1755" s="146">
        <f>IF(N1755="snížená",J1755,0)</f>
        <v>0</v>
      </c>
      <c r="BG1755" s="146">
        <f>IF(N1755="zákl. přenesená",J1755,0)</f>
        <v>0</v>
      </c>
      <c r="BH1755" s="146">
        <f>IF(N1755="sníž. přenesená",J1755,0)</f>
        <v>0</v>
      </c>
      <c r="BI1755" s="146">
        <f>IF(N1755="nulová",J1755,0)</f>
        <v>0</v>
      </c>
      <c r="BJ1755" s="18" t="s">
        <v>90</v>
      </c>
      <c r="BK1755" s="146">
        <f>ROUND(I1755*H1755,2)</f>
        <v>0</v>
      </c>
      <c r="BL1755" s="18" t="s">
        <v>454</v>
      </c>
      <c r="BM1755" s="145" t="s">
        <v>1882</v>
      </c>
    </row>
    <row r="1756" spans="2:65" s="1" customFormat="1" ht="11.25">
      <c r="B1756" s="33"/>
      <c r="D1756" s="147" t="s">
        <v>366</v>
      </c>
      <c r="F1756" s="148" t="s">
        <v>1883</v>
      </c>
      <c r="I1756" s="149"/>
      <c r="L1756" s="33"/>
      <c r="M1756" s="150"/>
      <c r="T1756" s="54"/>
      <c r="AT1756" s="18" t="s">
        <v>366</v>
      </c>
      <c r="AU1756" s="18" t="s">
        <v>90</v>
      </c>
    </row>
    <row r="1757" spans="2:65" s="12" customFormat="1" ht="11.25">
      <c r="B1757" s="151"/>
      <c r="D1757" s="152" t="s">
        <v>368</v>
      </c>
      <c r="E1757" s="153" t="s">
        <v>19</v>
      </c>
      <c r="F1757" s="154" t="s">
        <v>1160</v>
      </c>
      <c r="H1757" s="153" t="s">
        <v>19</v>
      </c>
      <c r="I1757" s="155"/>
      <c r="L1757" s="151"/>
      <c r="M1757" s="156"/>
      <c r="T1757" s="157"/>
      <c r="AT1757" s="153" t="s">
        <v>368</v>
      </c>
      <c r="AU1757" s="153" t="s">
        <v>90</v>
      </c>
      <c r="AV1757" s="12" t="s">
        <v>84</v>
      </c>
      <c r="AW1757" s="12" t="s">
        <v>36</v>
      </c>
      <c r="AX1757" s="12" t="s">
        <v>77</v>
      </c>
      <c r="AY1757" s="153" t="s">
        <v>358</v>
      </c>
    </row>
    <row r="1758" spans="2:65" s="12" customFormat="1" ht="11.25">
      <c r="B1758" s="151"/>
      <c r="D1758" s="152" t="s">
        <v>368</v>
      </c>
      <c r="E1758" s="153" t="s">
        <v>19</v>
      </c>
      <c r="F1758" s="154" t="s">
        <v>460</v>
      </c>
      <c r="H1758" s="153" t="s">
        <v>19</v>
      </c>
      <c r="I1758" s="155"/>
      <c r="L1758" s="151"/>
      <c r="M1758" s="156"/>
      <c r="T1758" s="157"/>
      <c r="AT1758" s="153" t="s">
        <v>368</v>
      </c>
      <c r="AU1758" s="153" t="s">
        <v>90</v>
      </c>
      <c r="AV1758" s="12" t="s">
        <v>84</v>
      </c>
      <c r="AW1758" s="12" t="s">
        <v>36</v>
      </c>
      <c r="AX1758" s="12" t="s">
        <v>77</v>
      </c>
      <c r="AY1758" s="153" t="s">
        <v>358</v>
      </c>
    </row>
    <row r="1759" spans="2:65" s="13" customFormat="1" ht="11.25">
      <c r="B1759" s="158"/>
      <c r="D1759" s="152" t="s">
        <v>368</v>
      </c>
      <c r="E1759" s="159" t="s">
        <v>19</v>
      </c>
      <c r="F1759" s="160" t="s">
        <v>1884</v>
      </c>
      <c r="H1759" s="161">
        <v>1</v>
      </c>
      <c r="I1759" s="162"/>
      <c r="L1759" s="158"/>
      <c r="M1759" s="163"/>
      <c r="T1759" s="164"/>
      <c r="AT1759" s="159" t="s">
        <v>368</v>
      </c>
      <c r="AU1759" s="159" t="s">
        <v>90</v>
      </c>
      <c r="AV1759" s="13" t="s">
        <v>90</v>
      </c>
      <c r="AW1759" s="13" t="s">
        <v>36</v>
      </c>
      <c r="AX1759" s="13" t="s">
        <v>77</v>
      </c>
      <c r="AY1759" s="159" t="s">
        <v>358</v>
      </c>
    </row>
    <row r="1760" spans="2:65" s="13" customFormat="1" ht="11.25">
      <c r="B1760" s="158"/>
      <c r="D1760" s="152" t="s">
        <v>368</v>
      </c>
      <c r="E1760" s="159" t="s">
        <v>19</v>
      </c>
      <c r="F1760" s="160" t="s">
        <v>1885</v>
      </c>
      <c r="H1760" s="161">
        <v>1</v>
      </c>
      <c r="I1760" s="162"/>
      <c r="L1760" s="158"/>
      <c r="M1760" s="163"/>
      <c r="T1760" s="164"/>
      <c r="AT1760" s="159" t="s">
        <v>368</v>
      </c>
      <c r="AU1760" s="159" t="s">
        <v>90</v>
      </c>
      <c r="AV1760" s="13" t="s">
        <v>90</v>
      </c>
      <c r="AW1760" s="13" t="s">
        <v>36</v>
      </c>
      <c r="AX1760" s="13" t="s">
        <v>77</v>
      </c>
      <c r="AY1760" s="159" t="s">
        <v>358</v>
      </c>
    </row>
    <row r="1761" spans="2:65" s="14" customFormat="1" ht="11.25">
      <c r="B1761" s="165"/>
      <c r="D1761" s="152" t="s">
        <v>368</v>
      </c>
      <c r="E1761" s="166" t="s">
        <v>19</v>
      </c>
      <c r="F1761" s="167" t="s">
        <v>371</v>
      </c>
      <c r="H1761" s="168">
        <v>2</v>
      </c>
      <c r="I1761" s="169"/>
      <c r="L1761" s="165"/>
      <c r="M1761" s="170"/>
      <c r="T1761" s="171"/>
      <c r="AT1761" s="166" t="s">
        <v>368</v>
      </c>
      <c r="AU1761" s="166" t="s">
        <v>90</v>
      </c>
      <c r="AV1761" s="14" t="s">
        <v>364</v>
      </c>
      <c r="AW1761" s="14" t="s">
        <v>36</v>
      </c>
      <c r="AX1761" s="14" t="s">
        <v>84</v>
      </c>
      <c r="AY1761" s="166" t="s">
        <v>358</v>
      </c>
    </row>
    <row r="1762" spans="2:65" s="1" customFormat="1" ht="16.5" customHeight="1">
      <c r="B1762" s="33"/>
      <c r="C1762" s="179" t="s">
        <v>1886</v>
      </c>
      <c r="D1762" s="179" t="s">
        <v>440</v>
      </c>
      <c r="E1762" s="180" t="s">
        <v>1887</v>
      </c>
      <c r="F1762" s="181" t="s">
        <v>1888</v>
      </c>
      <c r="G1762" s="182" t="s">
        <v>504</v>
      </c>
      <c r="H1762" s="183">
        <v>2</v>
      </c>
      <c r="I1762" s="184"/>
      <c r="J1762" s="185">
        <f>ROUND(I1762*H1762,2)</f>
        <v>0</v>
      </c>
      <c r="K1762" s="181" t="s">
        <v>363</v>
      </c>
      <c r="L1762" s="186"/>
      <c r="M1762" s="187" t="s">
        <v>19</v>
      </c>
      <c r="N1762" s="188" t="s">
        <v>49</v>
      </c>
      <c r="P1762" s="143">
        <f>O1762*H1762</f>
        <v>0</v>
      </c>
      <c r="Q1762" s="143">
        <v>2.7000000000000001E-3</v>
      </c>
      <c r="R1762" s="143">
        <f>Q1762*H1762</f>
        <v>5.4000000000000003E-3</v>
      </c>
      <c r="S1762" s="143">
        <v>0</v>
      </c>
      <c r="T1762" s="144">
        <f>S1762*H1762</f>
        <v>0</v>
      </c>
      <c r="AR1762" s="145" t="s">
        <v>558</v>
      </c>
      <c r="AT1762" s="145" t="s">
        <v>440</v>
      </c>
      <c r="AU1762" s="145" t="s">
        <v>90</v>
      </c>
      <c r="AY1762" s="18" t="s">
        <v>358</v>
      </c>
      <c r="BE1762" s="146">
        <f>IF(N1762="základní",J1762,0)</f>
        <v>0</v>
      </c>
      <c r="BF1762" s="146">
        <f>IF(N1762="snížená",J1762,0)</f>
        <v>0</v>
      </c>
      <c r="BG1762" s="146">
        <f>IF(N1762="zákl. přenesená",J1762,0)</f>
        <v>0</v>
      </c>
      <c r="BH1762" s="146">
        <f>IF(N1762="sníž. přenesená",J1762,0)</f>
        <v>0</v>
      </c>
      <c r="BI1762" s="146">
        <f>IF(N1762="nulová",J1762,0)</f>
        <v>0</v>
      </c>
      <c r="BJ1762" s="18" t="s">
        <v>90</v>
      </c>
      <c r="BK1762" s="146">
        <f>ROUND(I1762*H1762,2)</f>
        <v>0</v>
      </c>
      <c r="BL1762" s="18" t="s">
        <v>454</v>
      </c>
      <c r="BM1762" s="145" t="s">
        <v>1889</v>
      </c>
    </row>
    <row r="1763" spans="2:65" s="12" customFormat="1" ht="11.25">
      <c r="B1763" s="151"/>
      <c r="D1763" s="152" t="s">
        <v>368</v>
      </c>
      <c r="E1763" s="153" t="s">
        <v>19</v>
      </c>
      <c r="F1763" s="154" t="s">
        <v>1160</v>
      </c>
      <c r="H1763" s="153" t="s">
        <v>19</v>
      </c>
      <c r="I1763" s="155"/>
      <c r="L1763" s="151"/>
      <c r="M1763" s="156"/>
      <c r="T1763" s="157"/>
      <c r="AT1763" s="153" t="s">
        <v>368</v>
      </c>
      <c r="AU1763" s="153" t="s">
        <v>90</v>
      </c>
      <c r="AV1763" s="12" t="s">
        <v>84</v>
      </c>
      <c r="AW1763" s="12" t="s">
        <v>36</v>
      </c>
      <c r="AX1763" s="12" t="s">
        <v>77</v>
      </c>
      <c r="AY1763" s="153" t="s">
        <v>358</v>
      </c>
    </row>
    <row r="1764" spans="2:65" s="12" customFormat="1" ht="11.25">
      <c r="B1764" s="151"/>
      <c r="D1764" s="152" t="s">
        <v>368</v>
      </c>
      <c r="E1764" s="153" t="s">
        <v>19</v>
      </c>
      <c r="F1764" s="154" t="s">
        <v>460</v>
      </c>
      <c r="H1764" s="153" t="s">
        <v>19</v>
      </c>
      <c r="I1764" s="155"/>
      <c r="L1764" s="151"/>
      <c r="M1764" s="156"/>
      <c r="T1764" s="157"/>
      <c r="AT1764" s="153" t="s">
        <v>368</v>
      </c>
      <c r="AU1764" s="153" t="s">
        <v>90</v>
      </c>
      <c r="AV1764" s="12" t="s">
        <v>84</v>
      </c>
      <c r="AW1764" s="12" t="s">
        <v>36</v>
      </c>
      <c r="AX1764" s="12" t="s">
        <v>77</v>
      </c>
      <c r="AY1764" s="153" t="s">
        <v>358</v>
      </c>
    </row>
    <row r="1765" spans="2:65" s="13" customFormat="1" ht="11.25">
      <c r="B1765" s="158"/>
      <c r="D1765" s="152" t="s">
        <v>368</v>
      </c>
      <c r="E1765" s="159" t="s">
        <v>19</v>
      </c>
      <c r="F1765" s="160" t="s">
        <v>1884</v>
      </c>
      <c r="H1765" s="161">
        <v>1</v>
      </c>
      <c r="I1765" s="162"/>
      <c r="L1765" s="158"/>
      <c r="M1765" s="163"/>
      <c r="T1765" s="164"/>
      <c r="AT1765" s="159" t="s">
        <v>368</v>
      </c>
      <c r="AU1765" s="159" t="s">
        <v>90</v>
      </c>
      <c r="AV1765" s="13" t="s">
        <v>90</v>
      </c>
      <c r="AW1765" s="13" t="s">
        <v>36</v>
      </c>
      <c r="AX1765" s="13" t="s">
        <v>77</v>
      </c>
      <c r="AY1765" s="159" t="s">
        <v>358</v>
      </c>
    </row>
    <row r="1766" spans="2:65" s="13" customFormat="1" ht="11.25">
      <c r="B1766" s="158"/>
      <c r="D1766" s="152" t="s">
        <v>368</v>
      </c>
      <c r="E1766" s="159" t="s">
        <v>19</v>
      </c>
      <c r="F1766" s="160" t="s">
        <v>1885</v>
      </c>
      <c r="H1766" s="161">
        <v>1</v>
      </c>
      <c r="I1766" s="162"/>
      <c r="L1766" s="158"/>
      <c r="M1766" s="163"/>
      <c r="T1766" s="164"/>
      <c r="AT1766" s="159" t="s">
        <v>368</v>
      </c>
      <c r="AU1766" s="159" t="s">
        <v>90</v>
      </c>
      <c r="AV1766" s="13" t="s">
        <v>90</v>
      </c>
      <c r="AW1766" s="13" t="s">
        <v>36</v>
      </c>
      <c r="AX1766" s="13" t="s">
        <v>77</v>
      </c>
      <c r="AY1766" s="159" t="s">
        <v>358</v>
      </c>
    </row>
    <row r="1767" spans="2:65" s="14" customFormat="1" ht="11.25">
      <c r="B1767" s="165"/>
      <c r="D1767" s="152" t="s">
        <v>368</v>
      </c>
      <c r="E1767" s="166" t="s">
        <v>19</v>
      </c>
      <c r="F1767" s="167" t="s">
        <v>371</v>
      </c>
      <c r="H1767" s="168">
        <v>2</v>
      </c>
      <c r="I1767" s="169"/>
      <c r="L1767" s="165"/>
      <c r="M1767" s="170"/>
      <c r="T1767" s="171"/>
      <c r="AT1767" s="166" t="s">
        <v>368</v>
      </c>
      <c r="AU1767" s="166" t="s">
        <v>90</v>
      </c>
      <c r="AV1767" s="14" t="s">
        <v>364</v>
      </c>
      <c r="AW1767" s="14" t="s">
        <v>36</v>
      </c>
      <c r="AX1767" s="14" t="s">
        <v>84</v>
      </c>
      <c r="AY1767" s="166" t="s">
        <v>358</v>
      </c>
    </row>
    <row r="1768" spans="2:65" s="1" customFormat="1" ht="24.2" customHeight="1">
      <c r="B1768" s="33"/>
      <c r="C1768" s="179" t="s">
        <v>1890</v>
      </c>
      <c r="D1768" s="179" t="s">
        <v>440</v>
      </c>
      <c r="E1768" s="180" t="s">
        <v>1891</v>
      </c>
      <c r="F1768" s="181" t="s">
        <v>1892</v>
      </c>
      <c r="G1768" s="182" t="s">
        <v>504</v>
      </c>
      <c r="H1768" s="183">
        <v>2</v>
      </c>
      <c r="I1768" s="184"/>
      <c r="J1768" s="185">
        <f>ROUND(I1768*H1768,2)</f>
        <v>0</v>
      </c>
      <c r="K1768" s="181" t="s">
        <v>363</v>
      </c>
      <c r="L1768" s="186"/>
      <c r="M1768" s="187" t="s">
        <v>19</v>
      </c>
      <c r="N1768" s="188" t="s">
        <v>49</v>
      </c>
      <c r="P1768" s="143">
        <f>O1768*H1768</f>
        <v>0</v>
      </c>
      <c r="Q1768" s="143">
        <v>1.2999999999999999E-3</v>
      </c>
      <c r="R1768" s="143">
        <f>Q1768*H1768</f>
        <v>2.5999999999999999E-3</v>
      </c>
      <c r="S1768" s="143">
        <v>0</v>
      </c>
      <c r="T1768" s="144">
        <f>S1768*H1768</f>
        <v>0</v>
      </c>
      <c r="AR1768" s="145" t="s">
        <v>558</v>
      </c>
      <c r="AT1768" s="145" t="s">
        <v>440</v>
      </c>
      <c r="AU1768" s="145" t="s">
        <v>90</v>
      </c>
      <c r="AY1768" s="18" t="s">
        <v>358</v>
      </c>
      <c r="BE1768" s="146">
        <f>IF(N1768="základní",J1768,0)</f>
        <v>0</v>
      </c>
      <c r="BF1768" s="146">
        <f>IF(N1768="snížená",J1768,0)</f>
        <v>0</v>
      </c>
      <c r="BG1768" s="146">
        <f>IF(N1768="zákl. přenesená",J1768,0)</f>
        <v>0</v>
      </c>
      <c r="BH1768" s="146">
        <f>IF(N1768="sníž. přenesená",J1768,0)</f>
        <v>0</v>
      </c>
      <c r="BI1768" s="146">
        <f>IF(N1768="nulová",J1768,0)</f>
        <v>0</v>
      </c>
      <c r="BJ1768" s="18" t="s">
        <v>90</v>
      </c>
      <c r="BK1768" s="146">
        <f>ROUND(I1768*H1768,2)</f>
        <v>0</v>
      </c>
      <c r="BL1768" s="18" t="s">
        <v>454</v>
      </c>
      <c r="BM1768" s="145" t="s">
        <v>1893</v>
      </c>
    </row>
    <row r="1769" spans="2:65" s="12" customFormat="1" ht="11.25">
      <c r="B1769" s="151"/>
      <c r="D1769" s="152" t="s">
        <v>368</v>
      </c>
      <c r="E1769" s="153" t="s">
        <v>19</v>
      </c>
      <c r="F1769" s="154" t="s">
        <v>1160</v>
      </c>
      <c r="H1769" s="153" t="s">
        <v>19</v>
      </c>
      <c r="I1769" s="155"/>
      <c r="L1769" s="151"/>
      <c r="M1769" s="156"/>
      <c r="T1769" s="157"/>
      <c r="AT1769" s="153" t="s">
        <v>368</v>
      </c>
      <c r="AU1769" s="153" t="s">
        <v>90</v>
      </c>
      <c r="AV1769" s="12" t="s">
        <v>84</v>
      </c>
      <c r="AW1769" s="12" t="s">
        <v>36</v>
      </c>
      <c r="AX1769" s="12" t="s">
        <v>77</v>
      </c>
      <c r="AY1769" s="153" t="s">
        <v>358</v>
      </c>
    </row>
    <row r="1770" spans="2:65" s="12" customFormat="1" ht="11.25">
      <c r="B1770" s="151"/>
      <c r="D1770" s="152" t="s">
        <v>368</v>
      </c>
      <c r="E1770" s="153" t="s">
        <v>19</v>
      </c>
      <c r="F1770" s="154" t="s">
        <v>460</v>
      </c>
      <c r="H1770" s="153" t="s">
        <v>19</v>
      </c>
      <c r="I1770" s="155"/>
      <c r="L1770" s="151"/>
      <c r="M1770" s="156"/>
      <c r="T1770" s="157"/>
      <c r="AT1770" s="153" t="s">
        <v>368</v>
      </c>
      <c r="AU1770" s="153" t="s">
        <v>90</v>
      </c>
      <c r="AV1770" s="12" t="s">
        <v>84</v>
      </c>
      <c r="AW1770" s="12" t="s">
        <v>36</v>
      </c>
      <c r="AX1770" s="12" t="s">
        <v>77</v>
      </c>
      <c r="AY1770" s="153" t="s">
        <v>358</v>
      </c>
    </row>
    <row r="1771" spans="2:65" s="13" customFormat="1" ht="11.25">
      <c r="B1771" s="158"/>
      <c r="D1771" s="152" t="s">
        <v>368</v>
      </c>
      <c r="E1771" s="159" t="s">
        <v>19</v>
      </c>
      <c r="F1771" s="160" t="s">
        <v>1884</v>
      </c>
      <c r="H1771" s="161">
        <v>1</v>
      </c>
      <c r="I1771" s="162"/>
      <c r="L1771" s="158"/>
      <c r="M1771" s="163"/>
      <c r="T1771" s="164"/>
      <c r="AT1771" s="159" t="s">
        <v>368</v>
      </c>
      <c r="AU1771" s="159" t="s">
        <v>90</v>
      </c>
      <c r="AV1771" s="13" t="s">
        <v>90</v>
      </c>
      <c r="AW1771" s="13" t="s">
        <v>36</v>
      </c>
      <c r="AX1771" s="13" t="s">
        <v>77</v>
      </c>
      <c r="AY1771" s="159" t="s">
        <v>358</v>
      </c>
    </row>
    <row r="1772" spans="2:65" s="13" customFormat="1" ht="11.25">
      <c r="B1772" s="158"/>
      <c r="D1772" s="152" t="s">
        <v>368</v>
      </c>
      <c r="E1772" s="159" t="s">
        <v>19</v>
      </c>
      <c r="F1772" s="160" t="s">
        <v>1885</v>
      </c>
      <c r="H1772" s="161">
        <v>1</v>
      </c>
      <c r="I1772" s="162"/>
      <c r="L1772" s="158"/>
      <c r="M1772" s="163"/>
      <c r="T1772" s="164"/>
      <c r="AT1772" s="159" t="s">
        <v>368</v>
      </c>
      <c r="AU1772" s="159" t="s">
        <v>90</v>
      </c>
      <c r="AV1772" s="13" t="s">
        <v>90</v>
      </c>
      <c r="AW1772" s="13" t="s">
        <v>36</v>
      </c>
      <c r="AX1772" s="13" t="s">
        <v>77</v>
      </c>
      <c r="AY1772" s="159" t="s">
        <v>358</v>
      </c>
    </row>
    <row r="1773" spans="2:65" s="14" customFormat="1" ht="11.25">
      <c r="B1773" s="165"/>
      <c r="D1773" s="152" t="s">
        <v>368</v>
      </c>
      <c r="E1773" s="166" t="s">
        <v>19</v>
      </c>
      <c r="F1773" s="167" t="s">
        <v>371</v>
      </c>
      <c r="H1773" s="168">
        <v>2</v>
      </c>
      <c r="I1773" s="169"/>
      <c r="L1773" s="165"/>
      <c r="M1773" s="170"/>
      <c r="T1773" s="171"/>
      <c r="AT1773" s="166" t="s">
        <v>368</v>
      </c>
      <c r="AU1773" s="166" t="s">
        <v>90</v>
      </c>
      <c r="AV1773" s="14" t="s">
        <v>364</v>
      </c>
      <c r="AW1773" s="14" t="s">
        <v>36</v>
      </c>
      <c r="AX1773" s="14" t="s">
        <v>84</v>
      </c>
      <c r="AY1773" s="166" t="s">
        <v>358</v>
      </c>
    </row>
    <row r="1774" spans="2:65" s="1" customFormat="1" ht="44.25" customHeight="1">
      <c r="B1774" s="33"/>
      <c r="C1774" s="134" t="s">
        <v>1894</v>
      </c>
      <c r="D1774" s="134" t="s">
        <v>360</v>
      </c>
      <c r="E1774" s="135" t="s">
        <v>1895</v>
      </c>
      <c r="F1774" s="136" t="s">
        <v>1896</v>
      </c>
      <c r="G1774" s="137" t="s">
        <v>1498</v>
      </c>
      <c r="H1774" s="189"/>
      <c r="I1774" s="139"/>
      <c r="J1774" s="140">
        <f>ROUND(I1774*H1774,2)</f>
        <v>0</v>
      </c>
      <c r="K1774" s="136" t="s">
        <v>363</v>
      </c>
      <c r="L1774" s="33"/>
      <c r="M1774" s="141" t="s">
        <v>19</v>
      </c>
      <c r="N1774" s="142" t="s">
        <v>49</v>
      </c>
      <c r="P1774" s="143">
        <f>O1774*H1774</f>
        <v>0</v>
      </c>
      <c r="Q1774" s="143">
        <v>0</v>
      </c>
      <c r="R1774" s="143">
        <f>Q1774*H1774</f>
        <v>0</v>
      </c>
      <c r="S1774" s="143">
        <v>0</v>
      </c>
      <c r="T1774" s="144">
        <f>S1774*H1774</f>
        <v>0</v>
      </c>
      <c r="AR1774" s="145" t="s">
        <v>454</v>
      </c>
      <c r="AT1774" s="145" t="s">
        <v>360</v>
      </c>
      <c r="AU1774" s="145" t="s">
        <v>90</v>
      </c>
      <c r="AY1774" s="18" t="s">
        <v>358</v>
      </c>
      <c r="BE1774" s="146">
        <f>IF(N1774="základní",J1774,0)</f>
        <v>0</v>
      </c>
      <c r="BF1774" s="146">
        <f>IF(N1774="snížená",J1774,0)</f>
        <v>0</v>
      </c>
      <c r="BG1774" s="146">
        <f>IF(N1774="zákl. přenesená",J1774,0)</f>
        <v>0</v>
      </c>
      <c r="BH1774" s="146">
        <f>IF(N1774="sníž. přenesená",J1774,0)</f>
        <v>0</v>
      </c>
      <c r="BI1774" s="146">
        <f>IF(N1774="nulová",J1774,0)</f>
        <v>0</v>
      </c>
      <c r="BJ1774" s="18" t="s">
        <v>90</v>
      </c>
      <c r="BK1774" s="146">
        <f>ROUND(I1774*H1774,2)</f>
        <v>0</v>
      </c>
      <c r="BL1774" s="18" t="s">
        <v>454</v>
      </c>
      <c r="BM1774" s="145" t="s">
        <v>1897</v>
      </c>
    </row>
    <row r="1775" spans="2:65" s="1" customFormat="1" ht="11.25">
      <c r="B1775" s="33"/>
      <c r="D1775" s="147" t="s">
        <v>366</v>
      </c>
      <c r="F1775" s="148" t="s">
        <v>1898</v>
      </c>
      <c r="I1775" s="149"/>
      <c r="L1775" s="33"/>
      <c r="M1775" s="150"/>
      <c r="T1775" s="54"/>
      <c r="AT1775" s="18" t="s">
        <v>366</v>
      </c>
      <c r="AU1775" s="18" t="s">
        <v>90</v>
      </c>
    </row>
    <row r="1776" spans="2:65" s="11" customFormat="1" ht="22.9" customHeight="1">
      <c r="B1776" s="122"/>
      <c r="D1776" s="123" t="s">
        <v>76</v>
      </c>
      <c r="E1776" s="132" t="s">
        <v>1899</v>
      </c>
      <c r="F1776" s="132" t="s">
        <v>1900</v>
      </c>
      <c r="I1776" s="125"/>
      <c r="J1776" s="133">
        <f>BK1776</f>
        <v>0</v>
      </c>
      <c r="L1776" s="122"/>
      <c r="M1776" s="127"/>
      <c r="P1776" s="128">
        <f>SUM(P1777:P1792)</f>
        <v>0</v>
      </c>
      <c r="R1776" s="128">
        <f>SUM(R1777:R1792)</f>
        <v>1.8744452999999999</v>
      </c>
      <c r="T1776" s="129">
        <f>SUM(T1777:T1792)</f>
        <v>0</v>
      </c>
      <c r="AR1776" s="123" t="s">
        <v>90</v>
      </c>
      <c r="AT1776" s="130" t="s">
        <v>76</v>
      </c>
      <c r="AU1776" s="130" t="s">
        <v>84</v>
      </c>
      <c r="AY1776" s="123" t="s">
        <v>358</v>
      </c>
      <c r="BK1776" s="131">
        <f>SUM(BK1777:BK1792)</f>
        <v>0</v>
      </c>
    </row>
    <row r="1777" spans="2:65" s="1" customFormat="1" ht="49.15" customHeight="1">
      <c r="B1777" s="33"/>
      <c r="C1777" s="134" t="s">
        <v>1901</v>
      </c>
      <c r="D1777" s="134" t="s">
        <v>360</v>
      </c>
      <c r="E1777" s="135" t="s">
        <v>1902</v>
      </c>
      <c r="F1777" s="136" t="s">
        <v>1903</v>
      </c>
      <c r="G1777" s="137" t="s">
        <v>195</v>
      </c>
      <c r="H1777" s="138">
        <v>8.4</v>
      </c>
      <c r="I1777" s="139"/>
      <c r="J1777" s="140">
        <f>ROUND(I1777*H1777,2)</f>
        <v>0</v>
      </c>
      <c r="K1777" s="136" t="s">
        <v>19</v>
      </c>
      <c r="L1777" s="33"/>
      <c r="M1777" s="141" t="s">
        <v>19</v>
      </c>
      <c r="N1777" s="142" t="s">
        <v>49</v>
      </c>
      <c r="P1777" s="143">
        <f>O1777*H1777</f>
        <v>0</v>
      </c>
      <c r="Q1777" s="143">
        <v>2.7779999999999999E-2</v>
      </c>
      <c r="R1777" s="143">
        <f>Q1777*H1777</f>
        <v>0.233352</v>
      </c>
      <c r="S1777" s="143">
        <v>0</v>
      </c>
      <c r="T1777" s="144">
        <f>S1777*H1777</f>
        <v>0</v>
      </c>
      <c r="AR1777" s="145" t="s">
        <v>454</v>
      </c>
      <c r="AT1777" s="145" t="s">
        <v>360</v>
      </c>
      <c r="AU1777" s="145" t="s">
        <v>90</v>
      </c>
      <c r="AY1777" s="18" t="s">
        <v>358</v>
      </c>
      <c r="BE1777" s="146">
        <f>IF(N1777="základní",J1777,0)</f>
        <v>0</v>
      </c>
      <c r="BF1777" s="146">
        <f>IF(N1777="snížená",J1777,0)</f>
        <v>0</v>
      </c>
      <c r="BG1777" s="146">
        <f>IF(N1777="zákl. přenesená",J1777,0)</f>
        <v>0</v>
      </c>
      <c r="BH1777" s="146">
        <f>IF(N1777="sníž. přenesená",J1777,0)</f>
        <v>0</v>
      </c>
      <c r="BI1777" s="146">
        <f>IF(N1777="nulová",J1777,0)</f>
        <v>0</v>
      </c>
      <c r="BJ1777" s="18" t="s">
        <v>90</v>
      </c>
      <c r="BK1777" s="146">
        <f>ROUND(I1777*H1777,2)</f>
        <v>0</v>
      </c>
      <c r="BL1777" s="18" t="s">
        <v>454</v>
      </c>
      <c r="BM1777" s="145" t="s">
        <v>1904</v>
      </c>
    </row>
    <row r="1778" spans="2:65" s="12" customFormat="1" ht="11.25">
      <c r="B1778" s="151"/>
      <c r="D1778" s="152" t="s">
        <v>368</v>
      </c>
      <c r="E1778" s="153" t="s">
        <v>19</v>
      </c>
      <c r="F1778" s="154" t="s">
        <v>485</v>
      </c>
      <c r="H1778" s="153" t="s">
        <v>19</v>
      </c>
      <c r="I1778" s="155"/>
      <c r="L1778" s="151"/>
      <c r="M1778" s="156"/>
      <c r="T1778" s="157"/>
      <c r="AT1778" s="153" t="s">
        <v>368</v>
      </c>
      <c r="AU1778" s="153" t="s">
        <v>90</v>
      </c>
      <c r="AV1778" s="12" t="s">
        <v>84</v>
      </c>
      <c r="AW1778" s="12" t="s">
        <v>36</v>
      </c>
      <c r="AX1778" s="12" t="s">
        <v>77</v>
      </c>
      <c r="AY1778" s="153" t="s">
        <v>358</v>
      </c>
    </row>
    <row r="1779" spans="2:65" s="12" customFormat="1" ht="11.25">
      <c r="B1779" s="151"/>
      <c r="D1779" s="152" t="s">
        <v>368</v>
      </c>
      <c r="E1779" s="153" t="s">
        <v>19</v>
      </c>
      <c r="F1779" s="154" t="s">
        <v>807</v>
      </c>
      <c r="H1779" s="153" t="s">
        <v>19</v>
      </c>
      <c r="I1779" s="155"/>
      <c r="L1779" s="151"/>
      <c r="M1779" s="156"/>
      <c r="T1779" s="157"/>
      <c r="AT1779" s="153" t="s">
        <v>368</v>
      </c>
      <c r="AU1779" s="153" t="s">
        <v>90</v>
      </c>
      <c r="AV1779" s="12" t="s">
        <v>84</v>
      </c>
      <c r="AW1779" s="12" t="s">
        <v>36</v>
      </c>
      <c r="AX1779" s="12" t="s">
        <v>77</v>
      </c>
      <c r="AY1779" s="153" t="s">
        <v>358</v>
      </c>
    </row>
    <row r="1780" spans="2:65" s="12" customFormat="1" ht="11.25">
      <c r="B1780" s="151"/>
      <c r="D1780" s="152" t="s">
        <v>368</v>
      </c>
      <c r="E1780" s="153" t="s">
        <v>19</v>
      </c>
      <c r="F1780" s="154" t="s">
        <v>380</v>
      </c>
      <c r="H1780" s="153" t="s">
        <v>19</v>
      </c>
      <c r="I1780" s="155"/>
      <c r="L1780" s="151"/>
      <c r="M1780" s="156"/>
      <c r="T1780" s="157"/>
      <c r="AT1780" s="153" t="s">
        <v>368</v>
      </c>
      <c r="AU1780" s="153" t="s">
        <v>90</v>
      </c>
      <c r="AV1780" s="12" t="s">
        <v>84</v>
      </c>
      <c r="AW1780" s="12" t="s">
        <v>36</v>
      </c>
      <c r="AX1780" s="12" t="s">
        <v>77</v>
      </c>
      <c r="AY1780" s="153" t="s">
        <v>358</v>
      </c>
    </row>
    <row r="1781" spans="2:65" s="12" customFormat="1" ht="11.25">
      <c r="B1781" s="151"/>
      <c r="D1781" s="152" t="s">
        <v>368</v>
      </c>
      <c r="E1781" s="153" t="s">
        <v>19</v>
      </c>
      <c r="F1781" s="154" t="s">
        <v>1787</v>
      </c>
      <c r="H1781" s="153" t="s">
        <v>19</v>
      </c>
      <c r="I1781" s="155"/>
      <c r="L1781" s="151"/>
      <c r="M1781" s="156"/>
      <c r="T1781" s="157"/>
      <c r="AT1781" s="153" t="s">
        <v>368</v>
      </c>
      <c r="AU1781" s="153" t="s">
        <v>90</v>
      </c>
      <c r="AV1781" s="12" t="s">
        <v>84</v>
      </c>
      <c r="AW1781" s="12" t="s">
        <v>36</v>
      </c>
      <c r="AX1781" s="12" t="s">
        <v>77</v>
      </c>
      <c r="AY1781" s="153" t="s">
        <v>358</v>
      </c>
    </row>
    <row r="1782" spans="2:65" s="13" customFormat="1" ht="11.25">
      <c r="B1782" s="158"/>
      <c r="D1782" s="152" t="s">
        <v>368</v>
      </c>
      <c r="E1782" s="159" t="s">
        <v>19</v>
      </c>
      <c r="F1782" s="160" t="s">
        <v>1905</v>
      </c>
      <c r="H1782" s="161">
        <v>8.4</v>
      </c>
      <c r="I1782" s="162"/>
      <c r="L1782" s="158"/>
      <c r="M1782" s="163"/>
      <c r="T1782" s="164"/>
      <c r="AT1782" s="159" t="s">
        <v>368</v>
      </c>
      <c r="AU1782" s="159" t="s">
        <v>90</v>
      </c>
      <c r="AV1782" s="13" t="s">
        <v>90</v>
      </c>
      <c r="AW1782" s="13" t="s">
        <v>36</v>
      </c>
      <c r="AX1782" s="13" t="s">
        <v>77</v>
      </c>
      <c r="AY1782" s="159" t="s">
        <v>358</v>
      </c>
    </row>
    <row r="1783" spans="2:65" s="14" customFormat="1" ht="11.25">
      <c r="B1783" s="165"/>
      <c r="D1783" s="152" t="s">
        <v>368</v>
      </c>
      <c r="E1783" s="166" t="s">
        <v>19</v>
      </c>
      <c r="F1783" s="167" t="s">
        <v>371</v>
      </c>
      <c r="H1783" s="168">
        <v>8.4</v>
      </c>
      <c r="I1783" s="169"/>
      <c r="L1783" s="165"/>
      <c r="M1783" s="170"/>
      <c r="T1783" s="171"/>
      <c r="AT1783" s="166" t="s">
        <v>368</v>
      </c>
      <c r="AU1783" s="166" t="s">
        <v>90</v>
      </c>
      <c r="AV1783" s="14" t="s">
        <v>364</v>
      </c>
      <c r="AW1783" s="14" t="s">
        <v>36</v>
      </c>
      <c r="AX1783" s="14" t="s">
        <v>84</v>
      </c>
      <c r="AY1783" s="166" t="s">
        <v>358</v>
      </c>
    </row>
    <row r="1784" spans="2:65" s="1" customFormat="1" ht="49.15" customHeight="1">
      <c r="B1784" s="33"/>
      <c r="C1784" s="134" t="s">
        <v>1906</v>
      </c>
      <c r="D1784" s="134" t="s">
        <v>360</v>
      </c>
      <c r="E1784" s="135" t="s">
        <v>1907</v>
      </c>
      <c r="F1784" s="136" t="s">
        <v>1908</v>
      </c>
      <c r="G1784" s="137" t="s">
        <v>195</v>
      </c>
      <c r="H1784" s="138">
        <v>48.51</v>
      </c>
      <c r="I1784" s="139"/>
      <c r="J1784" s="140">
        <f>ROUND(I1784*H1784,2)</f>
        <v>0</v>
      </c>
      <c r="K1784" s="136" t="s">
        <v>19</v>
      </c>
      <c r="L1784" s="33"/>
      <c r="M1784" s="141" t="s">
        <v>19</v>
      </c>
      <c r="N1784" s="142" t="s">
        <v>49</v>
      </c>
      <c r="P1784" s="143">
        <f>O1784*H1784</f>
        <v>0</v>
      </c>
      <c r="Q1784" s="143">
        <v>3.3829999999999999E-2</v>
      </c>
      <c r="R1784" s="143">
        <f>Q1784*H1784</f>
        <v>1.6410932999999999</v>
      </c>
      <c r="S1784" s="143">
        <v>0</v>
      </c>
      <c r="T1784" s="144">
        <f>S1784*H1784</f>
        <v>0</v>
      </c>
      <c r="AR1784" s="145" t="s">
        <v>454</v>
      </c>
      <c r="AT1784" s="145" t="s">
        <v>360</v>
      </c>
      <c r="AU1784" s="145" t="s">
        <v>90</v>
      </c>
      <c r="AY1784" s="18" t="s">
        <v>358</v>
      </c>
      <c r="BE1784" s="146">
        <f>IF(N1784="základní",J1784,0)</f>
        <v>0</v>
      </c>
      <c r="BF1784" s="146">
        <f>IF(N1784="snížená",J1784,0)</f>
        <v>0</v>
      </c>
      <c r="BG1784" s="146">
        <f>IF(N1784="zákl. přenesená",J1784,0)</f>
        <v>0</v>
      </c>
      <c r="BH1784" s="146">
        <f>IF(N1784="sníž. přenesená",J1784,0)</f>
        <v>0</v>
      </c>
      <c r="BI1784" s="146">
        <f>IF(N1784="nulová",J1784,0)</f>
        <v>0</v>
      </c>
      <c r="BJ1784" s="18" t="s">
        <v>90</v>
      </c>
      <c r="BK1784" s="146">
        <f>ROUND(I1784*H1784,2)</f>
        <v>0</v>
      </c>
      <c r="BL1784" s="18" t="s">
        <v>454</v>
      </c>
      <c r="BM1784" s="145" t="s">
        <v>1909</v>
      </c>
    </row>
    <row r="1785" spans="2:65" s="12" customFormat="1" ht="11.25">
      <c r="B1785" s="151"/>
      <c r="D1785" s="152" t="s">
        <v>368</v>
      </c>
      <c r="E1785" s="153" t="s">
        <v>19</v>
      </c>
      <c r="F1785" s="154" t="s">
        <v>485</v>
      </c>
      <c r="H1785" s="153" t="s">
        <v>19</v>
      </c>
      <c r="I1785" s="155"/>
      <c r="L1785" s="151"/>
      <c r="M1785" s="156"/>
      <c r="T1785" s="157"/>
      <c r="AT1785" s="153" t="s">
        <v>368</v>
      </c>
      <c r="AU1785" s="153" t="s">
        <v>90</v>
      </c>
      <c r="AV1785" s="12" t="s">
        <v>84</v>
      </c>
      <c r="AW1785" s="12" t="s">
        <v>36</v>
      </c>
      <c r="AX1785" s="12" t="s">
        <v>77</v>
      </c>
      <c r="AY1785" s="153" t="s">
        <v>358</v>
      </c>
    </row>
    <row r="1786" spans="2:65" s="12" customFormat="1" ht="11.25">
      <c r="B1786" s="151"/>
      <c r="D1786" s="152" t="s">
        <v>368</v>
      </c>
      <c r="E1786" s="153" t="s">
        <v>19</v>
      </c>
      <c r="F1786" s="154" t="s">
        <v>807</v>
      </c>
      <c r="H1786" s="153" t="s">
        <v>19</v>
      </c>
      <c r="I1786" s="155"/>
      <c r="L1786" s="151"/>
      <c r="M1786" s="156"/>
      <c r="T1786" s="157"/>
      <c r="AT1786" s="153" t="s">
        <v>368</v>
      </c>
      <c r="AU1786" s="153" t="s">
        <v>90</v>
      </c>
      <c r="AV1786" s="12" t="s">
        <v>84</v>
      </c>
      <c r="AW1786" s="12" t="s">
        <v>36</v>
      </c>
      <c r="AX1786" s="12" t="s">
        <v>77</v>
      </c>
      <c r="AY1786" s="153" t="s">
        <v>358</v>
      </c>
    </row>
    <row r="1787" spans="2:65" s="12" customFormat="1" ht="11.25">
      <c r="B1787" s="151"/>
      <c r="D1787" s="152" t="s">
        <v>368</v>
      </c>
      <c r="E1787" s="153" t="s">
        <v>19</v>
      </c>
      <c r="F1787" s="154" t="s">
        <v>380</v>
      </c>
      <c r="H1787" s="153" t="s">
        <v>19</v>
      </c>
      <c r="I1787" s="155"/>
      <c r="L1787" s="151"/>
      <c r="M1787" s="156"/>
      <c r="T1787" s="157"/>
      <c r="AT1787" s="153" t="s">
        <v>368</v>
      </c>
      <c r="AU1787" s="153" t="s">
        <v>90</v>
      </c>
      <c r="AV1787" s="12" t="s">
        <v>84</v>
      </c>
      <c r="AW1787" s="12" t="s">
        <v>36</v>
      </c>
      <c r="AX1787" s="12" t="s">
        <v>77</v>
      </c>
      <c r="AY1787" s="153" t="s">
        <v>358</v>
      </c>
    </row>
    <row r="1788" spans="2:65" s="12" customFormat="1" ht="11.25">
      <c r="B1788" s="151"/>
      <c r="D1788" s="152" t="s">
        <v>368</v>
      </c>
      <c r="E1788" s="153" t="s">
        <v>19</v>
      </c>
      <c r="F1788" s="154" t="s">
        <v>1823</v>
      </c>
      <c r="H1788" s="153" t="s">
        <v>19</v>
      </c>
      <c r="I1788" s="155"/>
      <c r="L1788" s="151"/>
      <c r="M1788" s="156"/>
      <c r="T1788" s="157"/>
      <c r="AT1788" s="153" t="s">
        <v>368</v>
      </c>
      <c r="AU1788" s="153" t="s">
        <v>90</v>
      </c>
      <c r="AV1788" s="12" t="s">
        <v>84</v>
      </c>
      <c r="AW1788" s="12" t="s">
        <v>36</v>
      </c>
      <c r="AX1788" s="12" t="s">
        <v>77</v>
      </c>
      <c r="AY1788" s="153" t="s">
        <v>358</v>
      </c>
    </row>
    <row r="1789" spans="2:65" s="13" customFormat="1" ht="11.25">
      <c r="B1789" s="158"/>
      <c r="D1789" s="152" t="s">
        <v>368</v>
      </c>
      <c r="E1789" s="159" t="s">
        <v>19</v>
      </c>
      <c r="F1789" s="160" t="s">
        <v>1910</v>
      </c>
      <c r="H1789" s="161">
        <v>48.51</v>
      </c>
      <c r="I1789" s="162"/>
      <c r="L1789" s="158"/>
      <c r="M1789" s="163"/>
      <c r="T1789" s="164"/>
      <c r="AT1789" s="159" t="s">
        <v>368</v>
      </c>
      <c r="AU1789" s="159" t="s">
        <v>90</v>
      </c>
      <c r="AV1789" s="13" t="s">
        <v>90</v>
      </c>
      <c r="AW1789" s="13" t="s">
        <v>36</v>
      </c>
      <c r="AX1789" s="13" t="s">
        <v>77</v>
      </c>
      <c r="AY1789" s="159" t="s">
        <v>358</v>
      </c>
    </row>
    <row r="1790" spans="2:65" s="14" customFormat="1" ht="11.25">
      <c r="B1790" s="165"/>
      <c r="D1790" s="152" t="s">
        <v>368</v>
      </c>
      <c r="E1790" s="166" t="s">
        <v>19</v>
      </c>
      <c r="F1790" s="167" t="s">
        <v>371</v>
      </c>
      <c r="H1790" s="168">
        <v>48.51</v>
      </c>
      <c r="I1790" s="169"/>
      <c r="L1790" s="165"/>
      <c r="M1790" s="170"/>
      <c r="T1790" s="171"/>
      <c r="AT1790" s="166" t="s">
        <v>368</v>
      </c>
      <c r="AU1790" s="166" t="s">
        <v>90</v>
      </c>
      <c r="AV1790" s="14" t="s">
        <v>364</v>
      </c>
      <c r="AW1790" s="14" t="s">
        <v>36</v>
      </c>
      <c r="AX1790" s="14" t="s">
        <v>84</v>
      </c>
      <c r="AY1790" s="166" t="s">
        <v>358</v>
      </c>
    </row>
    <row r="1791" spans="2:65" s="1" customFormat="1" ht="49.15" customHeight="1">
      <c r="B1791" s="33"/>
      <c r="C1791" s="134" t="s">
        <v>1911</v>
      </c>
      <c r="D1791" s="134" t="s">
        <v>360</v>
      </c>
      <c r="E1791" s="135" t="s">
        <v>1912</v>
      </c>
      <c r="F1791" s="136" t="s">
        <v>1913</v>
      </c>
      <c r="G1791" s="137" t="s">
        <v>1498</v>
      </c>
      <c r="H1791" s="189"/>
      <c r="I1791" s="139"/>
      <c r="J1791" s="140">
        <f>ROUND(I1791*H1791,2)</f>
        <v>0</v>
      </c>
      <c r="K1791" s="136" t="s">
        <v>363</v>
      </c>
      <c r="L1791" s="33"/>
      <c r="M1791" s="141" t="s">
        <v>19</v>
      </c>
      <c r="N1791" s="142" t="s">
        <v>49</v>
      </c>
      <c r="P1791" s="143">
        <f>O1791*H1791</f>
        <v>0</v>
      </c>
      <c r="Q1791" s="143">
        <v>0</v>
      </c>
      <c r="R1791" s="143">
        <f>Q1791*H1791</f>
        <v>0</v>
      </c>
      <c r="S1791" s="143">
        <v>0</v>
      </c>
      <c r="T1791" s="144">
        <f>S1791*H1791</f>
        <v>0</v>
      </c>
      <c r="AR1791" s="145" t="s">
        <v>454</v>
      </c>
      <c r="AT1791" s="145" t="s">
        <v>360</v>
      </c>
      <c r="AU1791" s="145" t="s">
        <v>90</v>
      </c>
      <c r="AY1791" s="18" t="s">
        <v>358</v>
      </c>
      <c r="BE1791" s="146">
        <f>IF(N1791="základní",J1791,0)</f>
        <v>0</v>
      </c>
      <c r="BF1791" s="146">
        <f>IF(N1791="snížená",J1791,0)</f>
        <v>0</v>
      </c>
      <c r="BG1791" s="146">
        <f>IF(N1791="zákl. přenesená",J1791,0)</f>
        <v>0</v>
      </c>
      <c r="BH1791" s="146">
        <f>IF(N1791="sníž. přenesená",J1791,0)</f>
        <v>0</v>
      </c>
      <c r="BI1791" s="146">
        <f>IF(N1791="nulová",J1791,0)</f>
        <v>0</v>
      </c>
      <c r="BJ1791" s="18" t="s">
        <v>90</v>
      </c>
      <c r="BK1791" s="146">
        <f>ROUND(I1791*H1791,2)</f>
        <v>0</v>
      </c>
      <c r="BL1791" s="18" t="s">
        <v>454</v>
      </c>
      <c r="BM1791" s="145" t="s">
        <v>1914</v>
      </c>
    </row>
    <row r="1792" spans="2:65" s="1" customFormat="1" ht="11.25">
      <c r="B1792" s="33"/>
      <c r="D1792" s="147" t="s">
        <v>366</v>
      </c>
      <c r="F1792" s="148" t="s">
        <v>1915</v>
      </c>
      <c r="I1792" s="149"/>
      <c r="L1792" s="33"/>
      <c r="M1792" s="150"/>
      <c r="T1792" s="54"/>
      <c r="AT1792" s="18" t="s">
        <v>366</v>
      </c>
      <c r="AU1792" s="18" t="s">
        <v>90</v>
      </c>
    </row>
    <row r="1793" spans="2:65" s="11" customFormat="1" ht="22.9" customHeight="1">
      <c r="B1793" s="122"/>
      <c r="D1793" s="123" t="s">
        <v>76</v>
      </c>
      <c r="E1793" s="132" t="s">
        <v>1916</v>
      </c>
      <c r="F1793" s="132" t="s">
        <v>1917</v>
      </c>
      <c r="I1793" s="125"/>
      <c r="J1793" s="133">
        <f>BK1793</f>
        <v>0</v>
      </c>
      <c r="L1793" s="122"/>
      <c r="M1793" s="127"/>
      <c r="P1793" s="128">
        <f>SUM(P1794:P1923)</f>
        <v>0</v>
      </c>
      <c r="R1793" s="128">
        <f>SUM(R1794:R1923)</f>
        <v>11.147598085317499</v>
      </c>
      <c r="T1793" s="129">
        <f>SUM(T1794:T1923)</f>
        <v>0</v>
      </c>
      <c r="AR1793" s="123" t="s">
        <v>90</v>
      </c>
      <c r="AT1793" s="130" t="s">
        <v>76</v>
      </c>
      <c r="AU1793" s="130" t="s">
        <v>84</v>
      </c>
      <c r="AY1793" s="123" t="s">
        <v>358</v>
      </c>
      <c r="BK1793" s="131">
        <f>SUM(BK1794:BK1923)</f>
        <v>0</v>
      </c>
    </row>
    <row r="1794" spans="2:65" s="1" customFormat="1" ht="49.15" customHeight="1">
      <c r="B1794" s="33"/>
      <c r="C1794" s="134" t="s">
        <v>1918</v>
      </c>
      <c r="D1794" s="134" t="s">
        <v>360</v>
      </c>
      <c r="E1794" s="135" t="s">
        <v>1919</v>
      </c>
      <c r="F1794" s="136" t="s">
        <v>1920</v>
      </c>
      <c r="G1794" s="137" t="s">
        <v>195</v>
      </c>
      <c r="H1794" s="138">
        <v>600.80999999999995</v>
      </c>
      <c r="I1794" s="139"/>
      <c r="J1794" s="140">
        <f>ROUND(I1794*H1794,2)</f>
        <v>0</v>
      </c>
      <c r="K1794" s="136" t="s">
        <v>363</v>
      </c>
      <c r="L1794" s="33"/>
      <c r="M1794" s="141" t="s">
        <v>19</v>
      </c>
      <c r="N1794" s="142" t="s">
        <v>49</v>
      </c>
      <c r="P1794" s="143">
        <f>O1794*H1794</f>
        <v>0</v>
      </c>
      <c r="Q1794" s="143">
        <v>1.22014909E-2</v>
      </c>
      <c r="R1794" s="143">
        <f>Q1794*H1794</f>
        <v>7.3307777476289999</v>
      </c>
      <c r="S1794" s="143">
        <v>0</v>
      </c>
      <c r="T1794" s="144">
        <f>S1794*H1794</f>
        <v>0</v>
      </c>
      <c r="AR1794" s="145" t="s">
        <v>454</v>
      </c>
      <c r="AT1794" s="145" t="s">
        <v>360</v>
      </c>
      <c r="AU1794" s="145" t="s">
        <v>90</v>
      </c>
      <c r="AY1794" s="18" t="s">
        <v>358</v>
      </c>
      <c r="BE1794" s="146">
        <f>IF(N1794="základní",J1794,0)</f>
        <v>0</v>
      </c>
      <c r="BF1794" s="146">
        <f>IF(N1794="snížená",J1794,0)</f>
        <v>0</v>
      </c>
      <c r="BG1794" s="146">
        <f>IF(N1794="zákl. přenesená",J1794,0)</f>
        <v>0</v>
      </c>
      <c r="BH1794" s="146">
        <f>IF(N1794="sníž. přenesená",J1794,0)</f>
        <v>0</v>
      </c>
      <c r="BI1794" s="146">
        <f>IF(N1794="nulová",J1794,0)</f>
        <v>0</v>
      </c>
      <c r="BJ1794" s="18" t="s">
        <v>90</v>
      </c>
      <c r="BK1794" s="146">
        <f>ROUND(I1794*H1794,2)</f>
        <v>0</v>
      </c>
      <c r="BL1794" s="18" t="s">
        <v>454</v>
      </c>
      <c r="BM1794" s="145" t="s">
        <v>1921</v>
      </c>
    </row>
    <row r="1795" spans="2:65" s="1" customFormat="1" ht="11.25">
      <c r="B1795" s="33"/>
      <c r="D1795" s="147" t="s">
        <v>366</v>
      </c>
      <c r="F1795" s="148" t="s">
        <v>1922</v>
      </c>
      <c r="I1795" s="149"/>
      <c r="L1795" s="33"/>
      <c r="M1795" s="150"/>
      <c r="T1795" s="54"/>
      <c r="AT1795" s="18" t="s">
        <v>366</v>
      </c>
      <c r="AU1795" s="18" t="s">
        <v>90</v>
      </c>
    </row>
    <row r="1796" spans="2:65" s="12" customFormat="1" ht="11.25">
      <c r="B1796" s="151"/>
      <c r="D1796" s="152" t="s">
        <v>368</v>
      </c>
      <c r="E1796" s="153" t="s">
        <v>19</v>
      </c>
      <c r="F1796" s="154" t="s">
        <v>1160</v>
      </c>
      <c r="H1796" s="153" t="s">
        <v>19</v>
      </c>
      <c r="I1796" s="155"/>
      <c r="L1796" s="151"/>
      <c r="M1796" s="156"/>
      <c r="T1796" s="157"/>
      <c r="AT1796" s="153" t="s">
        <v>368</v>
      </c>
      <c r="AU1796" s="153" t="s">
        <v>90</v>
      </c>
      <c r="AV1796" s="12" t="s">
        <v>84</v>
      </c>
      <c r="AW1796" s="12" t="s">
        <v>36</v>
      </c>
      <c r="AX1796" s="12" t="s">
        <v>77</v>
      </c>
      <c r="AY1796" s="153" t="s">
        <v>358</v>
      </c>
    </row>
    <row r="1797" spans="2:65" s="12" customFormat="1" ht="11.25">
      <c r="B1797" s="151"/>
      <c r="D1797" s="152" t="s">
        <v>368</v>
      </c>
      <c r="E1797" s="153" t="s">
        <v>19</v>
      </c>
      <c r="F1797" s="154" t="s">
        <v>610</v>
      </c>
      <c r="H1797" s="153" t="s">
        <v>19</v>
      </c>
      <c r="I1797" s="155"/>
      <c r="L1797" s="151"/>
      <c r="M1797" s="156"/>
      <c r="T1797" s="157"/>
      <c r="AT1797" s="153" t="s">
        <v>368</v>
      </c>
      <c r="AU1797" s="153" t="s">
        <v>90</v>
      </c>
      <c r="AV1797" s="12" t="s">
        <v>84</v>
      </c>
      <c r="AW1797" s="12" t="s">
        <v>36</v>
      </c>
      <c r="AX1797" s="12" t="s">
        <v>77</v>
      </c>
      <c r="AY1797" s="153" t="s">
        <v>358</v>
      </c>
    </row>
    <row r="1798" spans="2:65" s="13" customFormat="1" ht="11.25">
      <c r="B1798" s="158"/>
      <c r="D1798" s="152" t="s">
        <v>368</v>
      </c>
      <c r="E1798" s="159" t="s">
        <v>19</v>
      </c>
      <c r="F1798" s="160" t="s">
        <v>1923</v>
      </c>
      <c r="H1798" s="161">
        <v>4.8899999999999997</v>
      </c>
      <c r="I1798" s="162"/>
      <c r="L1798" s="158"/>
      <c r="M1798" s="163"/>
      <c r="T1798" s="164"/>
      <c r="AT1798" s="159" t="s">
        <v>368</v>
      </c>
      <c r="AU1798" s="159" t="s">
        <v>90</v>
      </c>
      <c r="AV1798" s="13" t="s">
        <v>90</v>
      </c>
      <c r="AW1798" s="13" t="s">
        <v>36</v>
      </c>
      <c r="AX1798" s="13" t="s">
        <v>77</v>
      </c>
      <c r="AY1798" s="159" t="s">
        <v>358</v>
      </c>
    </row>
    <row r="1799" spans="2:65" s="13" customFormat="1" ht="11.25">
      <c r="B1799" s="158"/>
      <c r="D1799" s="152" t="s">
        <v>368</v>
      </c>
      <c r="E1799" s="159" t="s">
        <v>19</v>
      </c>
      <c r="F1799" s="160" t="s">
        <v>1924</v>
      </c>
      <c r="H1799" s="161">
        <v>16.77</v>
      </c>
      <c r="I1799" s="162"/>
      <c r="L1799" s="158"/>
      <c r="M1799" s="163"/>
      <c r="T1799" s="164"/>
      <c r="AT1799" s="159" t="s">
        <v>368</v>
      </c>
      <c r="AU1799" s="159" t="s">
        <v>90</v>
      </c>
      <c r="AV1799" s="13" t="s">
        <v>90</v>
      </c>
      <c r="AW1799" s="13" t="s">
        <v>36</v>
      </c>
      <c r="AX1799" s="13" t="s">
        <v>77</v>
      </c>
      <c r="AY1799" s="159" t="s">
        <v>358</v>
      </c>
    </row>
    <row r="1800" spans="2:65" s="13" customFormat="1" ht="11.25">
      <c r="B1800" s="158"/>
      <c r="D1800" s="152" t="s">
        <v>368</v>
      </c>
      <c r="E1800" s="159" t="s">
        <v>19</v>
      </c>
      <c r="F1800" s="160" t="s">
        <v>1925</v>
      </c>
      <c r="H1800" s="161">
        <v>4.8899999999999997</v>
      </c>
      <c r="I1800" s="162"/>
      <c r="L1800" s="158"/>
      <c r="M1800" s="163"/>
      <c r="T1800" s="164"/>
      <c r="AT1800" s="159" t="s">
        <v>368</v>
      </c>
      <c r="AU1800" s="159" t="s">
        <v>90</v>
      </c>
      <c r="AV1800" s="13" t="s">
        <v>90</v>
      </c>
      <c r="AW1800" s="13" t="s">
        <v>36</v>
      </c>
      <c r="AX1800" s="13" t="s">
        <v>77</v>
      </c>
      <c r="AY1800" s="159" t="s">
        <v>358</v>
      </c>
    </row>
    <row r="1801" spans="2:65" s="13" customFormat="1" ht="11.25">
      <c r="B1801" s="158"/>
      <c r="D1801" s="152" t="s">
        <v>368</v>
      </c>
      <c r="E1801" s="159" t="s">
        <v>19</v>
      </c>
      <c r="F1801" s="160" t="s">
        <v>1926</v>
      </c>
      <c r="H1801" s="161">
        <v>16.77</v>
      </c>
      <c r="I1801" s="162"/>
      <c r="L1801" s="158"/>
      <c r="M1801" s="163"/>
      <c r="T1801" s="164"/>
      <c r="AT1801" s="159" t="s">
        <v>368</v>
      </c>
      <c r="AU1801" s="159" t="s">
        <v>90</v>
      </c>
      <c r="AV1801" s="13" t="s">
        <v>90</v>
      </c>
      <c r="AW1801" s="13" t="s">
        <v>36</v>
      </c>
      <c r="AX1801" s="13" t="s">
        <v>77</v>
      </c>
      <c r="AY1801" s="159" t="s">
        <v>358</v>
      </c>
    </row>
    <row r="1802" spans="2:65" s="13" customFormat="1" ht="11.25">
      <c r="B1802" s="158"/>
      <c r="D1802" s="152" t="s">
        <v>368</v>
      </c>
      <c r="E1802" s="159" t="s">
        <v>19</v>
      </c>
      <c r="F1802" s="160" t="s">
        <v>1927</v>
      </c>
      <c r="H1802" s="161">
        <v>4.8899999999999997</v>
      </c>
      <c r="I1802" s="162"/>
      <c r="L1802" s="158"/>
      <c r="M1802" s="163"/>
      <c r="T1802" s="164"/>
      <c r="AT1802" s="159" t="s">
        <v>368</v>
      </c>
      <c r="AU1802" s="159" t="s">
        <v>90</v>
      </c>
      <c r="AV1802" s="13" t="s">
        <v>90</v>
      </c>
      <c r="AW1802" s="13" t="s">
        <v>36</v>
      </c>
      <c r="AX1802" s="13" t="s">
        <v>77</v>
      </c>
      <c r="AY1802" s="159" t="s">
        <v>358</v>
      </c>
    </row>
    <row r="1803" spans="2:65" s="13" customFormat="1" ht="11.25">
      <c r="B1803" s="158"/>
      <c r="D1803" s="152" t="s">
        <v>368</v>
      </c>
      <c r="E1803" s="159" t="s">
        <v>19</v>
      </c>
      <c r="F1803" s="160" t="s">
        <v>1928</v>
      </c>
      <c r="H1803" s="161">
        <v>16.77</v>
      </c>
      <c r="I1803" s="162"/>
      <c r="L1803" s="158"/>
      <c r="M1803" s="163"/>
      <c r="T1803" s="164"/>
      <c r="AT1803" s="159" t="s">
        <v>368</v>
      </c>
      <c r="AU1803" s="159" t="s">
        <v>90</v>
      </c>
      <c r="AV1803" s="13" t="s">
        <v>90</v>
      </c>
      <c r="AW1803" s="13" t="s">
        <v>36</v>
      </c>
      <c r="AX1803" s="13" t="s">
        <v>77</v>
      </c>
      <c r="AY1803" s="159" t="s">
        <v>358</v>
      </c>
    </row>
    <row r="1804" spans="2:65" s="13" customFormat="1" ht="11.25">
      <c r="B1804" s="158"/>
      <c r="D1804" s="152" t="s">
        <v>368</v>
      </c>
      <c r="E1804" s="159" t="s">
        <v>19</v>
      </c>
      <c r="F1804" s="160" t="s">
        <v>1929</v>
      </c>
      <c r="H1804" s="161">
        <v>4.8899999999999997</v>
      </c>
      <c r="I1804" s="162"/>
      <c r="L1804" s="158"/>
      <c r="M1804" s="163"/>
      <c r="T1804" s="164"/>
      <c r="AT1804" s="159" t="s">
        <v>368</v>
      </c>
      <c r="AU1804" s="159" t="s">
        <v>90</v>
      </c>
      <c r="AV1804" s="13" t="s">
        <v>90</v>
      </c>
      <c r="AW1804" s="13" t="s">
        <v>36</v>
      </c>
      <c r="AX1804" s="13" t="s">
        <v>77</v>
      </c>
      <c r="AY1804" s="159" t="s">
        <v>358</v>
      </c>
    </row>
    <row r="1805" spans="2:65" s="13" customFormat="1" ht="11.25">
      <c r="B1805" s="158"/>
      <c r="D1805" s="152" t="s">
        <v>368</v>
      </c>
      <c r="E1805" s="159" t="s">
        <v>19</v>
      </c>
      <c r="F1805" s="160" t="s">
        <v>1930</v>
      </c>
      <c r="H1805" s="161">
        <v>16.77</v>
      </c>
      <c r="I1805" s="162"/>
      <c r="L1805" s="158"/>
      <c r="M1805" s="163"/>
      <c r="T1805" s="164"/>
      <c r="AT1805" s="159" t="s">
        <v>368</v>
      </c>
      <c r="AU1805" s="159" t="s">
        <v>90</v>
      </c>
      <c r="AV1805" s="13" t="s">
        <v>90</v>
      </c>
      <c r="AW1805" s="13" t="s">
        <v>36</v>
      </c>
      <c r="AX1805" s="13" t="s">
        <v>77</v>
      </c>
      <c r="AY1805" s="159" t="s">
        <v>358</v>
      </c>
    </row>
    <row r="1806" spans="2:65" s="13" customFormat="1" ht="11.25">
      <c r="B1806" s="158"/>
      <c r="D1806" s="152" t="s">
        <v>368</v>
      </c>
      <c r="E1806" s="159" t="s">
        <v>19</v>
      </c>
      <c r="F1806" s="160" t="s">
        <v>1931</v>
      </c>
      <c r="H1806" s="161">
        <v>4.88</v>
      </c>
      <c r="I1806" s="162"/>
      <c r="L1806" s="158"/>
      <c r="M1806" s="163"/>
      <c r="T1806" s="164"/>
      <c r="AT1806" s="159" t="s">
        <v>368</v>
      </c>
      <c r="AU1806" s="159" t="s">
        <v>90</v>
      </c>
      <c r="AV1806" s="13" t="s">
        <v>90</v>
      </c>
      <c r="AW1806" s="13" t="s">
        <v>36</v>
      </c>
      <c r="AX1806" s="13" t="s">
        <v>77</v>
      </c>
      <c r="AY1806" s="159" t="s">
        <v>358</v>
      </c>
    </row>
    <row r="1807" spans="2:65" s="13" customFormat="1" ht="11.25">
      <c r="B1807" s="158"/>
      <c r="D1807" s="152" t="s">
        <v>368</v>
      </c>
      <c r="E1807" s="159" t="s">
        <v>19</v>
      </c>
      <c r="F1807" s="160" t="s">
        <v>1932</v>
      </c>
      <c r="H1807" s="161">
        <v>23.7</v>
      </c>
      <c r="I1807" s="162"/>
      <c r="L1807" s="158"/>
      <c r="M1807" s="163"/>
      <c r="T1807" s="164"/>
      <c r="AT1807" s="159" t="s">
        <v>368</v>
      </c>
      <c r="AU1807" s="159" t="s">
        <v>90</v>
      </c>
      <c r="AV1807" s="13" t="s">
        <v>90</v>
      </c>
      <c r="AW1807" s="13" t="s">
        <v>36</v>
      </c>
      <c r="AX1807" s="13" t="s">
        <v>77</v>
      </c>
      <c r="AY1807" s="159" t="s">
        <v>358</v>
      </c>
    </row>
    <row r="1808" spans="2:65" s="13" customFormat="1" ht="11.25">
      <c r="B1808" s="158"/>
      <c r="D1808" s="152" t="s">
        <v>368</v>
      </c>
      <c r="E1808" s="159" t="s">
        <v>19</v>
      </c>
      <c r="F1808" s="160" t="s">
        <v>1933</v>
      </c>
      <c r="H1808" s="161">
        <v>26.64</v>
      </c>
      <c r="I1808" s="162"/>
      <c r="L1808" s="158"/>
      <c r="M1808" s="163"/>
      <c r="T1808" s="164"/>
      <c r="AT1808" s="159" t="s">
        <v>368</v>
      </c>
      <c r="AU1808" s="159" t="s">
        <v>90</v>
      </c>
      <c r="AV1808" s="13" t="s">
        <v>90</v>
      </c>
      <c r="AW1808" s="13" t="s">
        <v>36</v>
      </c>
      <c r="AX1808" s="13" t="s">
        <v>77</v>
      </c>
      <c r="AY1808" s="159" t="s">
        <v>358</v>
      </c>
    </row>
    <row r="1809" spans="2:51" s="13" customFormat="1" ht="11.25">
      <c r="B1809" s="158"/>
      <c r="D1809" s="152" t="s">
        <v>368</v>
      </c>
      <c r="E1809" s="159" t="s">
        <v>19</v>
      </c>
      <c r="F1809" s="160" t="s">
        <v>1934</v>
      </c>
      <c r="H1809" s="161">
        <v>56.88</v>
      </c>
      <c r="I1809" s="162"/>
      <c r="L1809" s="158"/>
      <c r="M1809" s="163"/>
      <c r="T1809" s="164"/>
      <c r="AT1809" s="159" t="s">
        <v>368</v>
      </c>
      <c r="AU1809" s="159" t="s">
        <v>90</v>
      </c>
      <c r="AV1809" s="13" t="s">
        <v>90</v>
      </c>
      <c r="AW1809" s="13" t="s">
        <v>36</v>
      </c>
      <c r="AX1809" s="13" t="s">
        <v>77</v>
      </c>
      <c r="AY1809" s="159" t="s">
        <v>358</v>
      </c>
    </row>
    <row r="1810" spans="2:51" s="13" customFormat="1" ht="11.25">
      <c r="B1810" s="158"/>
      <c r="D1810" s="152" t="s">
        <v>368</v>
      </c>
      <c r="E1810" s="159" t="s">
        <v>19</v>
      </c>
      <c r="F1810" s="160" t="s">
        <v>1935</v>
      </c>
      <c r="H1810" s="161">
        <v>4.4800000000000004</v>
      </c>
      <c r="I1810" s="162"/>
      <c r="L1810" s="158"/>
      <c r="M1810" s="163"/>
      <c r="T1810" s="164"/>
      <c r="AT1810" s="159" t="s">
        <v>368</v>
      </c>
      <c r="AU1810" s="159" t="s">
        <v>90</v>
      </c>
      <c r="AV1810" s="13" t="s">
        <v>90</v>
      </c>
      <c r="AW1810" s="13" t="s">
        <v>36</v>
      </c>
      <c r="AX1810" s="13" t="s">
        <v>77</v>
      </c>
      <c r="AY1810" s="159" t="s">
        <v>358</v>
      </c>
    </row>
    <row r="1811" spans="2:51" s="15" customFormat="1" ht="11.25">
      <c r="B1811" s="172"/>
      <c r="D1811" s="152" t="s">
        <v>368</v>
      </c>
      <c r="E1811" s="173" t="s">
        <v>19</v>
      </c>
      <c r="F1811" s="174" t="s">
        <v>416</v>
      </c>
      <c r="H1811" s="175">
        <v>203.22</v>
      </c>
      <c r="I1811" s="176"/>
      <c r="L1811" s="172"/>
      <c r="M1811" s="177"/>
      <c r="T1811" s="178"/>
      <c r="AT1811" s="173" t="s">
        <v>368</v>
      </c>
      <c r="AU1811" s="173" t="s">
        <v>90</v>
      </c>
      <c r="AV1811" s="15" t="s">
        <v>97</v>
      </c>
      <c r="AW1811" s="15" t="s">
        <v>36</v>
      </c>
      <c r="AX1811" s="15" t="s">
        <v>77</v>
      </c>
      <c r="AY1811" s="173" t="s">
        <v>358</v>
      </c>
    </row>
    <row r="1812" spans="2:51" s="12" customFormat="1" ht="11.25">
      <c r="B1812" s="151"/>
      <c r="D1812" s="152" t="s">
        <v>368</v>
      </c>
      <c r="E1812" s="153" t="s">
        <v>19</v>
      </c>
      <c r="F1812" s="154" t="s">
        <v>618</v>
      </c>
      <c r="H1812" s="153" t="s">
        <v>19</v>
      </c>
      <c r="I1812" s="155"/>
      <c r="L1812" s="151"/>
      <c r="M1812" s="156"/>
      <c r="T1812" s="157"/>
      <c r="AT1812" s="153" t="s">
        <v>368</v>
      </c>
      <c r="AU1812" s="153" t="s">
        <v>90</v>
      </c>
      <c r="AV1812" s="12" t="s">
        <v>84</v>
      </c>
      <c r="AW1812" s="12" t="s">
        <v>36</v>
      </c>
      <c r="AX1812" s="12" t="s">
        <v>77</v>
      </c>
      <c r="AY1812" s="153" t="s">
        <v>358</v>
      </c>
    </row>
    <row r="1813" spans="2:51" s="13" customFormat="1" ht="11.25">
      <c r="B1813" s="158"/>
      <c r="D1813" s="152" t="s">
        <v>368</v>
      </c>
      <c r="E1813" s="159" t="s">
        <v>19</v>
      </c>
      <c r="F1813" s="160" t="s">
        <v>1936</v>
      </c>
      <c r="H1813" s="161">
        <v>4.8899999999999997</v>
      </c>
      <c r="I1813" s="162"/>
      <c r="L1813" s="158"/>
      <c r="M1813" s="163"/>
      <c r="T1813" s="164"/>
      <c r="AT1813" s="159" t="s">
        <v>368</v>
      </c>
      <c r="AU1813" s="159" t="s">
        <v>90</v>
      </c>
      <c r="AV1813" s="13" t="s">
        <v>90</v>
      </c>
      <c r="AW1813" s="13" t="s">
        <v>36</v>
      </c>
      <c r="AX1813" s="13" t="s">
        <v>77</v>
      </c>
      <c r="AY1813" s="159" t="s">
        <v>358</v>
      </c>
    </row>
    <row r="1814" spans="2:51" s="13" customFormat="1" ht="11.25">
      <c r="B1814" s="158"/>
      <c r="D1814" s="152" t="s">
        <v>368</v>
      </c>
      <c r="E1814" s="159" t="s">
        <v>19</v>
      </c>
      <c r="F1814" s="160" t="s">
        <v>1937</v>
      </c>
      <c r="H1814" s="161">
        <v>23.46</v>
      </c>
      <c r="I1814" s="162"/>
      <c r="L1814" s="158"/>
      <c r="M1814" s="163"/>
      <c r="T1814" s="164"/>
      <c r="AT1814" s="159" t="s">
        <v>368</v>
      </c>
      <c r="AU1814" s="159" t="s">
        <v>90</v>
      </c>
      <c r="AV1814" s="13" t="s">
        <v>90</v>
      </c>
      <c r="AW1814" s="13" t="s">
        <v>36</v>
      </c>
      <c r="AX1814" s="13" t="s">
        <v>77</v>
      </c>
      <c r="AY1814" s="159" t="s">
        <v>358</v>
      </c>
    </row>
    <row r="1815" spans="2:51" s="13" customFormat="1" ht="11.25">
      <c r="B1815" s="158"/>
      <c r="D1815" s="152" t="s">
        <v>368</v>
      </c>
      <c r="E1815" s="159" t="s">
        <v>19</v>
      </c>
      <c r="F1815" s="160" t="s">
        <v>1938</v>
      </c>
      <c r="H1815" s="161">
        <v>4.8</v>
      </c>
      <c r="I1815" s="162"/>
      <c r="L1815" s="158"/>
      <c r="M1815" s="163"/>
      <c r="T1815" s="164"/>
      <c r="AT1815" s="159" t="s">
        <v>368</v>
      </c>
      <c r="AU1815" s="159" t="s">
        <v>90</v>
      </c>
      <c r="AV1815" s="13" t="s">
        <v>90</v>
      </c>
      <c r="AW1815" s="13" t="s">
        <v>36</v>
      </c>
      <c r="AX1815" s="13" t="s">
        <v>77</v>
      </c>
      <c r="AY1815" s="159" t="s">
        <v>358</v>
      </c>
    </row>
    <row r="1816" spans="2:51" s="13" customFormat="1" ht="11.25">
      <c r="B1816" s="158"/>
      <c r="D1816" s="152" t="s">
        <v>368</v>
      </c>
      <c r="E1816" s="159" t="s">
        <v>19</v>
      </c>
      <c r="F1816" s="160" t="s">
        <v>1939</v>
      </c>
      <c r="H1816" s="161">
        <v>16.63</v>
      </c>
      <c r="I1816" s="162"/>
      <c r="L1816" s="158"/>
      <c r="M1816" s="163"/>
      <c r="T1816" s="164"/>
      <c r="AT1816" s="159" t="s">
        <v>368</v>
      </c>
      <c r="AU1816" s="159" t="s">
        <v>90</v>
      </c>
      <c r="AV1816" s="13" t="s">
        <v>90</v>
      </c>
      <c r="AW1816" s="13" t="s">
        <v>36</v>
      </c>
      <c r="AX1816" s="13" t="s">
        <v>77</v>
      </c>
      <c r="AY1816" s="159" t="s">
        <v>358</v>
      </c>
    </row>
    <row r="1817" spans="2:51" s="13" customFormat="1" ht="11.25">
      <c r="B1817" s="158"/>
      <c r="D1817" s="152" t="s">
        <v>368</v>
      </c>
      <c r="E1817" s="159" t="s">
        <v>19</v>
      </c>
      <c r="F1817" s="160" t="s">
        <v>1940</v>
      </c>
      <c r="H1817" s="161">
        <v>4.8899999999999997</v>
      </c>
      <c r="I1817" s="162"/>
      <c r="L1817" s="158"/>
      <c r="M1817" s="163"/>
      <c r="T1817" s="164"/>
      <c r="AT1817" s="159" t="s">
        <v>368</v>
      </c>
      <c r="AU1817" s="159" t="s">
        <v>90</v>
      </c>
      <c r="AV1817" s="13" t="s">
        <v>90</v>
      </c>
      <c r="AW1817" s="13" t="s">
        <v>36</v>
      </c>
      <c r="AX1817" s="13" t="s">
        <v>77</v>
      </c>
      <c r="AY1817" s="159" t="s">
        <v>358</v>
      </c>
    </row>
    <row r="1818" spans="2:51" s="13" customFormat="1" ht="11.25">
      <c r="B1818" s="158"/>
      <c r="D1818" s="152" t="s">
        <v>368</v>
      </c>
      <c r="E1818" s="159" t="s">
        <v>19</v>
      </c>
      <c r="F1818" s="160" t="s">
        <v>1941</v>
      </c>
      <c r="H1818" s="161">
        <v>16.559999999999999</v>
      </c>
      <c r="I1818" s="162"/>
      <c r="L1818" s="158"/>
      <c r="M1818" s="163"/>
      <c r="T1818" s="164"/>
      <c r="AT1818" s="159" t="s">
        <v>368</v>
      </c>
      <c r="AU1818" s="159" t="s">
        <v>90</v>
      </c>
      <c r="AV1818" s="13" t="s">
        <v>90</v>
      </c>
      <c r="AW1818" s="13" t="s">
        <v>36</v>
      </c>
      <c r="AX1818" s="13" t="s">
        <v>77</v>
      </c>
      <c r="AY1818" s="159" t="s">
        <v>358</v>
      </c>
    </row>
    <row r="1819" spans="2:51" s="13" customFormat="1" ht="11.25">
      <c r="B1819" s="158"/>
      <c r="D1819" s="152" t="s">
        <v>368</v>
      </c>
      <c r="E1819" s="159" t="s">
        <v>19</v>
      </c>
      <c r="F1819" s="160" t="s">
        <v>1942</v>
      </c>
      <c r="H1819" s="161">
        <v>4.8899999999999997</v>
      </c>
      <c r="I1819" s="162"/>
      <c r="L1819" s="158"/>
      <c r="M1819" s="163"/>
      <c r="T1819" s="164"/>
      <c r="AT1819" s="159" t="s">
        <v>368</v>
      </c>
      <c r="AU1819" s="159" t="s">
        <v>90</v>
      </c>
      <c r="AV1819" s="13" t="s">
        <v>90</v>
      </c>
      <c r="AW1819" s="13" t="s">
        <v>36</v>
      </c>
      <c r="AX1819" s="13" t="s">
        <v>77</v>
      </c>
      <c r="AY1819" s="159" t="s">
        <v>358</v>
      </c>
    </row>
    <row r="1820" spans="2:51" s="13" customFormat="1" ht="11.25">
      <c r="B1820" s="158"/>
      <c r="D1820" s="152" t="s">
        <v>368</v>
      </c>
      <c r="E1820" s="159" t="s">
        <v>19</v>
      </c>
      <c r="F1820" s="160" t="s">
        <v>1943</v>
      </c>
      <c r="H1820" s="161">
        <v>16.739999999999998</v>
      </c>
      <c r="I1820" s="162"/>
      <c r="L1820" s="158"/>
      <c r="M1820" s="163"/>
      <c r="T1820" s="164"/>
      <c r="AT1820" s="159" t="s">
        <v>368</v>
      </c>
      <c r="AU1820" s="159" t="s">
        <v>90</v>
      </c>
      <c r="AV1820" s="13" t="s">
        <v>90</v>
      </c>
      <c r="AW1820" s="13" t="s">
        <v>36</v>
      </c>
      <c r="AX1820" s="13" t="s">
        <v>77</v>
      </c>
      <c r="AY1820" s="159" t="s">
        <v>358</v>
      </c>
    </row>
    <row r="1821" spans="2:51" s="13" customFormat="1" ht="11.25">
      <c r="B1821" s="158"/>
      <c r="D1821" s="152" t="s">
        <v>368</v>
      </c>
      <c r="E1821" s="159" t="s">
        <v>19</v>
      </c>
      <c r="F1821" s="160" t="s">
        <v>1944</v>
      </c>
      <c r="H1821" s="161">
        <v>4.8899999999999997</v>
      </c>
      <c r="I1821" s="162"/>
      <c r="L1821" s="158"/>
      <c r="M1821" s="163"/>
      <c r="T1821" s="164"/>
      <c r="AT1821" s="159" t="s">
        <v>368</v>
      </c>
      <c r="AU1821" s="159" t="s">
        <v>90</v>
      </c>
      <c r="AV1821" s="13" t="s">
        <v>90</v>
      </c>
      <c r="AW1821" s="13" t="s">
        <v>36</v>
      </c>
      <c r="AX1821" s="13" t="s">
        <v>77</v>
      </c>
      <c r="AY1821" s="159" t="s">
        <v>358</v>
      </c>
    </row>
    <row r="1822" spans="2:51" s="13" customFormat="1" ht="11.25">
      <c r="B1822" s="158"/>
      <c r="D1822" s="152" t="s">
        <v>368</v>
      </c>
      <c r="E1822" s="159" t="s">
        <v>19</v>
      </c>
      <c r="F1822" s="160" t="s">
        <v>1945</v>
      </c>
      <c r="H1822" s="161">
        <v>16.77</v>
      </c>
      <c r="I1822" s="162"/>
      <c r="L1822" s="158"/>
      <c r="M1822" s="163"/>
      <c r="T1822" s="164"/>
      <c r="AT1822" s="159" t="s">
        <v>368</v>
      </c>
      <c r="AU1822" s="159" t="s">
        <v>90</v>
      </c>
      <c r="AV1822" s="13" t="s">
        <v>90</v>
      </c>
      <c r="AW1822" s="13" t="s">
        <v>36</v>
      </c>
      <c r="AX1822" s="13" t="s">
        <v>77</v>
      </c>
      <c r="AY1822" s="159" t="s">
        <v>358</v>
      </c>
    </row>
    <row r="1823" spans="2:51" s="13" customFormat="1" ht="11.25">
      <c r="B1823" s="158"/>
      <c r="D1823" s="152" t="s">
        <v>368</v>
      </c>
      <c r="E1823" s="159" t="s">
        <v>19</v>
      </c>
      <c r="F1823" s="160" t="s">
        <v>1946</v>
      </c>
      <c r="H1823" s="161">
        <v>30.42</v>
      </c>
      <c r="I1823" s="162"/>
      <c r="L1823" s="158"/>
      <c r="M1823" s="163"/>
      <c r="T1823" s="164"/>
      <c r="AT1823" s="159" t="s">
        <v>368</v>
      </c>
      <c r="AU1823" s="159" t="s">
        <v>90</v>
      </c>
      <c r="AV1823" s="13" t="s">
        <v>90</v>
      </c>
      <c r="AW1823" s="13" t="s">
        <v>36</v>
      </c>
      <c r="AX1823" s="13" t="s">
        <v>77</v>
      </c>
      <c r="AY1823" s="159" t="s">
        <v>358</v>
      </c>
    </row>
    <row r="1824" spans="2:51" s="13" customFormat="1" ht="11.25">
      <c r="B1824" s="158"/>
      <c r="D1824" s="152" t="s">
        <v>368</v>
      </c>
      <c r="E1824" s="159" t="s">
        <v>19</v>
      </c>
      <c r="F1824" s="160" t="s">
        <v>1947</v>
      </c>
      <c r="H1824" s="161">
        <v>56.65</v>
      </c>
      <c r="I1824" s="162"/>
      <c r="L1824" s="158"/>
      <c r="M1824" s="163"/>
      <c r="T1824" s="164"/>
      <c r="AT1824" s="159" t="s">
        <v>368</v>
      </c>
      <c r="AU1824" s="159" t="s">
        <v>90</v>
      </c>
      <c r="AV1824" s="13" t="s">
        <v>90</v>
      </c>
      <c r="AW1824" s="13" t="s">
        <v>36</v>
      </c>
      <c r="AX1824" s="13" t="s">
        <v>77</v>
      </c>
      <c r="AY1824" s="159" t="s">
        <v>358</v>
      </c>
    </row>
    <row r="1825" spans="2:51" s="15" customFormat="1" ht="11.25">
      <c r="B1825" s="172"/>
      <c r="D1825" s="152" t="s">
        <v>368</v>
      </c>
      <c r="E1825" s="173" t="s">
        <v>19</v>
      </c>
      <c r="F1825" s="174" t="s">
        <v>416</v>
      </c>
      <c r="H1825" s="175">
        <v>201.59</v>
      </c>
      <c r="I1825" s="176"/>
      <c r="L1825" s="172"/>
      <c r="M1825" s="177"/>
      <c r="T1825" s="178"/>
      <c r="AT1825" s="173" t="s">
        <v>368</v>
      </c>
      <c r="AU1825" s="173" t="s">
        <v>90</v>
      </c>
      <c r="AV1825" s="15" t="s">
        <v>97</v>
      </c>
      <c r="AW1825" s="15" t="s">
        <v>36</v>
      </c>
      <c r="AX1825" s="15" t="s">
        <v>77</v>
      </c>
      <c r="AY1825" s="173" t="s">
        <v>358</v>
      </c>
    </row>
    <row r="1826" spans="2:51" s="12" customFormat="1" ht="11.25">
      <c r="B1826" s="151"/>
      <c r="D1826" s="152" t="s">
        <v>368</v>
      </c>
      <c r="E1826" s="153" t="s">
        <v>19</v>
      </c>
      <c r="F1826" s="154" t="s">
        <v>603</v>
      </c>
      <c r="H1826" s="153" t="s">
        <v>19</v>
      </c>
      <c r="I1826" s="155"/>
      <c r="L1826" s="151"/>
      <c r="M1826" s="156"/>
      <c r="T1826" s="157"/>
      <c r="AT1826" s="153" t="s">
        <v>368</v>
      </c>
      <c r="AU1826" s="153" t="s">
        <v>90</v>
      </c>
      <c r="AV1826" s="12" t="s">
        <v>84</v>
      </c>
      <c r="AW1826" s="12" t="s">
        <v>36</v>
      </c>
      <c r="AX1826" s="12" t="s">
        <v>77</v>
      </c>
      <c r="AY1826" s="153" t="s">
        <v>358</v>
      </c>
    </row>
    <row r="1827" spans="2:51" s="13" customFormat="1" ht="11.25">
      <c r="B1827" s="158"/>
      <c r="D1827" s="152" t="s">
        <v>368</v>
      </c>
      <c r="E1827" s="159" t="s">
        <v>19</v>
      </c>
      <c r="F1827" s="160" t="s">
        <v>1948</v>
      </c>
      <c r="H1827" s="161">
        <v>25.55</v>
      </c>
      <c r="I1827" s="162"/>
      <c r="L1827" s="158"/>
      <c r="M1827" s="163"/>
      <c r="T1827" s="164"/>
      <c r="AT1827" s="159" t="s">
        <v>368</v>
      </c>
      <c r="AU1827" s="159" t="s">
        <v>90</v>
      </c>
      <c r="AV1827" s="13" t="s">
        <v>90</v>
      </c>
      <c r="AW1827" s="13" t="s">
        <v>36</v>
      </c>
      <c r="AX1827" s="13" t="s">
        <v>77</v>
      </c>
      <c r="AY1827" s="159" t="s">
        <v>358</v>
      </c>
    </row>
    <row r="1828" spans="2:51" s="13" customFormat="1" ht="11.25">
      <c r="B1828" s="158"/>
      <c r="D1828" s="152" t="s">
        <v>368</v>
      </c>
      <c r="E1828" s="159" t="s">
        <v>19</v>
      </c>
      <c r="F1828" s="160" t="s">
        <v>1949</v>
      </c>
      <c r="H1828" s="161">
        <v>4.04</v>
      </c>
      <c r="I1828" s="162"/>
      <c r="L1828" s="158"/>
      <c r="M1828" s="163"/>
      <c r="T1828" s="164"/>
      <c r="AT1828" s="159" t="s">
        <v>368</v>
      </c>
      <c r="AU1828" s="159" t="s">
        <v>90</v>
      </c>
      <c r="AV1828" s="13" t="s">
        <v>90</v>
      </c>
      <c r="AW1828" s="13" t="s">
        <v>36</v>
      </c>
      <c r="AX1828" s="13" t="s">
        <v>77</v>
      </c>
      <c r="AY1828" s="159" t="s">
        <v>358</v>
      </c>
    </row>
    <row r="1829" spans="2:51" s="13" customFormat="1" ht="11.25">
      <c r="B1829" s="158"/>
      <c r="D1829" s="152" t="s">
        <v>368</v>
      </c>
      <c r="E1829" s="159" t="s">
        <v>19</v>
      </c>
      <c r="F1829" s="160" t="s">
        <v>1950</v>
      </c>
      <c r="H1829" s="161">
        <v>31.08</v>
      </c>
      <c r="I1829" s="162"/>
      <c r="L1829" s="158"/>
      <c r="M1829" s="163"/>
      <c r="T1829" s="164"/>
      <c r="AT1829" s="159" t="s">
        <v>368</v>
      </c>
      <c r="AU1829" s="159" t="s">
        <v>90</v>
      </c>
      <c r="AV1829" s="13" t="s">
        <v>90</v>
      </c>
      <c r="AW1829" s="13" t="s">
        <v>36</v>
      </c>
      <c r="AX1829" s="13" t="s">
        <v>77</v>
      </c>
      <c r="AY1829" s="159" t="s">
        <v>358</v>
      </c>
    </row>
    <row r="1830" spans="2:51" s="13" customFormat="1" ht="11.25">
      <c r="B1830" s="158"/>
      <c r="D1830" s="152" t="s">
        <v>368</v>
      </c>
      <c r="E1830" s="159" t="s">
        <v>19</v>
      </c>
      <c r="F1830" s="160" t="s">
        <v>1951</v>
      </c>
      <c r="H1830" s="161">
        <v>4.1399999999999997</v>
      </c>
      <c r="I1830" s="162"/>
      <c r="L1830" s="158"/>
      <c r="M1830" s="163"/>
      <c r="T1830" s="164"/>
      <c r="AT1830" s="159" t="s">
        <v>368</v>
      </c>
      <c r="AU1830" s="159" t="s">
        <v>90</v>
      </c>
      <c r="AV1830" s="13" t="s">
        <v>90</v>
      </c>
      <c r="AW1830" s="13" t="s">
        <v>36</v>
      </c>
      <c r="AX1830" s="13" t="s">
        <v>77</v>
      </c>
      <c r="AY1830" s="159" t="s">
        <v>358</v>
      </c>
    </row>
    <row r="1831" spans="2:51" s="13" customFormat="1" ht="11.25">
      <c r="B1831" s="158"/>
      <c r="D1831" s="152" t="s">
        <v>368</v>
      </c>
      <c r="E1831" s="159" t="s">
        <v>19</v>
      </c>
      <c r="F1831" s="160" t="s">
        <v>1952</v>
      </c>
      <c r="H1831" s="161">
        <v>27.81</v>
      </c>
      <c r="I1831" s="162"/>
      <c r="L1831" s="158"/>
      <c r="M1831" s="163"/>
      <c r="T1831" s="164"/>
      <c r="AT1831" s="159" t="s">
        <v>368</v>
      </c>
      <c r="AU1831" s="159" t="s">
        <v>90</v>
      </c>
      <c r="AV1831" s="13" t="s">
        <v>90</v>
      </c>
      <c r="AW1831" s="13" t="s">
        <v>36</v>
      </c>
      <c r="AX1831" s="13" t="s">
        <v>77</v>
      </c>
      <c r="AY1831" s="159" t="s">
        <v>358</v>
      </c>
    </row>
    <row r="1832" spans="2:51" s="13" customFormat="1" ht="11.25">
      <c r="B1832" s="158"/>
      <c r="D1832" s="152" t="s">
        <v>368</v>
      </c>
      <c r="E1832" s="159" t="s">
        <v>19</v>
      </c>
      <c r="F1832" s="160" t="s">
        <v>1953</v>
      </c>
      <c r="H1832" s="161">
        <v>4.97</v>
      </c>
      <c r="I1832" s="162"/>
      <c r="L1832" s="158"/>
      <c r="M1832" s="163"/>
      <c r="T1832" s="164"/>
      <c r="AT1832" s="159" t="s">
        <v>368</v>
      </c>
      <c r="AU1832" s="159" t="s">
        <v>90</v>
      </c>
      <c r="AV1832" s="13" t="s">
        <v>90</v>
      </c>
      <c r="AW1832" s="13" t="s">
        <v>36</v>
      </c>
      <c r="AX1832" s="13" t="s">
        <v>77</v>
      </c>
      <c r="AY1832" s="159" t="s">
        <v>358</v>
      </c>
    </row>
    <row r="1833" spans="2:51" s="13" customFormat="1" ht="11.25">
      <c r="B1833" s="158"/>
      <c r="D1833" s="152" t="s">
        <v>368</v>
      </c>
      <c r="E1833" s="159" t="s">
        <v>19</v>
      </c>
      <c r="F1833" s="160" t="s">
        <v>1954</v>
      </c>
      <c r="H1833" s="161">
        <v>8.9600000000000009</v>
      </c>
      <c r="I1833" s="162"/>
      <c r="L1833" s="158"/>
      <c r="M1833" s="163"/>
      <c r="T1833" s="164"/>
      <c r="AT1833" s="159" t="s">
        <v>368</v>
      </c>
      <c r="AU1833" s="159" t="s">
        <v>90</v>
      </c>
      <c r="AV1833" s="13" t="s">
        <v>90</v>
      </c>
      <c r="AW1833" s="13" t="s">
        <v>36</v>
      </c>
      <c r="AX1833" s="13" t="s">
        <v>77</v>
      </c>
      <c r="AY1833" s="159" t="s">
        <v>358</v>
      </c>
    </row>
    <row r="1834" spans="2:51" s="13" customFormat="1" ht="11.25">
      <c r="B1834" s="158"/>
      <c r="D1834" s="152" t="s">
        <v>368</v>
      </c>
      <c r="E1834" s="159" t="s">
        <v>19</v>
      </c>
      <c r="F1834" s="160" t="s">
        <v>1955</v>
      </c>
      <c r="H1834" s="161">
        <v>11.56</v>
      </c>
      <c r="I1834" s="162"/>
      <c r="L1834" s="158"/>
      <c r="M1834" s="163"/>
      <c r="T1834" s="164"/>
      <c r="AT1834" s="159" t="s">
        <v>368</v>
      </c>
      <c r="AU1834" s="159" t="s">
        <v>90</v>
      </c>
      <c r="AV1834" s="13" t="s">
        <v>90</v>
      </c>
      <c r="AW1834" s="13" t="s">
        <v>36</v>
      </c>
      <c r="AX1834" s="13" t="s">
        <v>77</v>
      </c>
      <c r="AY1834" s="159" t="s">
        <v>358</v>
      </c>
    </row>
    <row r="1835" spans="2:51" s="13" customFormat="1" ht="11.25">
      <c r="B1835" s="158"/>
      <c r="D1835" s="152" t="s">
        <v>368</v>
      </c>
      <c r="E1835" s="159" t="s">
        <v>19</v>
      </c>
      <c r="F1835" s="160" t="s">
        <v>1956</v>
      </c>
      <c r="H1835" s="161">
        <v>3.78</v>
      </c>
      <c r="I1835" s="162"/>
      <c r="L1835" s="158"/>
      <c r="M1835" s="163"/>
      <c r="T1835" s="164"/>
      <c r="AT1835" s="159" t="s">
        <v>368</v>
      </c>
      <c r="AU1835" s="159" t="s">
        <v>90</v>
      </c>
      <c r="AV1835" s="13" t="s">
        <v>90</v>
      </c>
      <c r="AW1835" s="13" t="s">
        <v>36</v>
      </c>
      <c r="AX1835" s="13" t="s">
        <v>77</v>
      </c>
      <c r="AY1835" s="159" t="s">
        <v>358</v>
      </c>
    </row>
    <row r="1836" spans="2:51" s="13" customFormat="1" ht="11.25">
      <c r="B1836" s="158"/>
      <c r="D1836" s="152" t="s">
        <v>368</v>
      </c>
      <c r="E1836" s="159" t="s">
        <v>19</v>
      </c>
      <c r="F1836" s="160" t="s">
        <v>1957</v>
      </c>
      <c r="H1836" s="161">
        <v>13.48</v>
      </c>
      <c r="I1836" s="162"/>
      <c r="L1836" s="158"/>
      <c r="M1836" s="163"/>
      <c r="T1836" s="164"/>
      <c r="AT1836" s="159" t="s">
        <v>368</v>
      </c>
      <c r="AU1836" s="159" t="s">
        <v>90</v>
      </c>
      <c r="AV1836" s="13" t="s">
        <v>90</v>
      </c>
      <c r="AW1836" s="13" t="s">
        <v>36</v>
      </c>
      <c r="AX1836" s="13" t="s">
        <v>77</v>
      </c>
      <c r="AY1836" s="159" t="s">
        <v>358</v>
      </c>
    </row>
    <row r="1837" spans="2:51" s="13" customFormat="1" ht="11.25">
      <c r="B1837" s="158"/>
      <c r="D1837" s="152" t="s">
        <v>368</v>
      </c>
      <c r="E1837" s="159" t="s">
        <v>19</v>
      </c>
      <c r="F1837" s="160" t="s">
        <v>1958</v>
      </c>
      <c r="H1837" s="161">
        <v>12.13</v>
      </c>
      <c r="I1837" s="162"/>
      <c r="L1837" s="158"/>
      <c r="M1837" s="163"/>
      <c r="T1837" s="164"/>
      <c r="AT1837" s="159" t="s">
        <v>368</v>
      </c>
      <c r="AU1837" s="159" t="s">
        <v>90</v>
      </c>
      <c r="AV1837" s="13" t="s">
        <v>90</v>
      </c>
      <c r="AW1837" s="13" t="s">
        <v>36</v>
      </c>
      <c r="AX1837" s="13" t="s">
        <v>77</v>
      </c>
      <c r="AY1837" s="159" t="s">
        <v>358</v>
      </c>
    </row>
    <row r="1838" spans="2:51" s="13" customFormat="1" ht="11.25">
      <c r="B1838" s="158"/>
      <c r="D1838" s="152" t="s">
        <v>368</v>
      </c>
      <c r="E1838" s="159" t="s">
        <v>19</v>
      </c>
      <c r="F1838" s="160" t="s">
        <v>1959</v>
      </c>
      <c r="H1838" s="161">
        <v>8.26</v>
      </c>
      <c r="I1838" s="162"/>
      <c r="L1838" s="158"/>
      <c r="M1838" s="163"/>
      <c r="T1838" s="164"/>
      <c r="AT1838" s="159" t="s">
        <v>368</v>
      </c>
      <c r="AU1838" s="159" t="s">
        <v>90</v>
      </c>
      <c r="AV1838" s="13" t="s">
        <v>90</v>
      </c>
      <c r="AW1838" s="13" t="s">
        <v>36</v>
      </c>
      <c r="AX1838" s="13" t="s">
        <v>77</v>
      </c>
      <c r="AY1838" s="159" t="s">
        <v>358</v>
      </c>
    </row>
    <row r="1839" spans="2:51" s="13" customFormat="1" ht="11.25">
      <c r="B1839" s="158"/>
      <c r="D1839" s="152" t="s">
        <v>368</v>
      </c>
      <c r="E1839" s="159" t="s">
        <v>19</v>
      </c>
      <c r="F1839" s="160" t="s">
        <v>1960</v>
      </c>
      <c r="H1839" s="161">
        <v>5.3</v>
      </c>
      <c r="I1839" s="162"/>
      <c r="L1839" s="158"/>
      <c r="M1839" s="163"/>
      <c r="T1839" s="164"/>
      <c r="AT1839" s="159" t="s">
        <v>368</v>
      </c>
      <c r="AU1839" s="159" t="s">
        <v>90</v>
      </c>
      <c r="AV1839" s="13" t="s">
        <v>90</v>
      </c>
      <c r="AW1839" s="13" t="s">
        <v>36</v>
      </c>
      <c r="AX1839" s="13" t="s">
        <v>77</v>
      </c>
      <c r="AY1839" s="159" t="s">
        <v>358</v>
      </c>
    </row>
    <row r="1840" spans="2:51" s="13" customFormat="1" ht="11.25">
      <c r="B1840" s="158"/>
      <c r="D1840" s="152" t="s">
        <v>368</v>
      </c>
      <c r="E1840" s="159" t="s">
        <v>19</v>
      </c>
      <c r="F1840" s="160" t="s">
        <v>1961</v>
      </c>
      <c r="H1840" s="161">
        <v>4.03</v>
      </c>
      <c r="I1840" s="162"/>
      <c r="L1840" s="158"/>
      <c r="M1840" s="163"/>
      <c r="T1840" s="164"/>
      <c r="AT1840" s="159" t="s">
        <v>368</v>
      </c>
      <c r="AU1840" s="159" t="s">
        <v>90</v>
      </c>
      <c r="AV1840" s="13" t="s">
        <v>90</v>
      </c>
      <c r="AW1840" s="13" t="s">
        <v>36</v>
      </c>
      <c r="AX1840" s="13" t="s">
        <v>77</v>
      </c>
      <c r="AY1840" s="159" t="s">
        <v>358</v>
      </c>
    </row>
    <row r="1841" spans="2:65" s="13" customFormat="1" ht="11.25">
      <c r="B1841" s="158"/>
      <c r="D1841" s="152" t="s">
        <v>368</v>
      </c>
      <c r="E1841" s="159" t="s">
        <v>19</v>
      </c>
      <c r="F1841" s="160" t="s">
        <v>1962</v>
      </c>
      <c r="H1841" s="161">
        <v>26.29</v>
      </c>
      <c r="I1841" s="162"/>
      <c r="L1841" s="158"/>
      <c r="M1841" s="163"/>
      <c r="T1841" s="164"/>
      <c r="AT1841" s="159" t="s">
        <v>368</v>
      </c>
      <c r="AU1841" s="159" t="s">
        <v>90</v>
      </c>
      <c r="AV1841" s="13" t="s">
        <v>90</v>
      </c>
      <c r="AW1841" s="13" t="s">
        <v>36</v>
      </c>
      <c r="AX1841" s="13" t="s">
        <v>77</v>
      </c>
      <c r="AY1841" s="159" t="s">
        <v>358</v>
      </c>
    </row>
    <row r="1842" spans="2:65" s="15" customFormat="1" ht="11.25">
      <c r="B1842" s="172"/>
      <c r="D1842" s="152" t="s">
        <v>368</v>
      </c>
      <c r="E1842" s="173" t="s">
        <v>19</v>
      </c>
      <c r="F1842" s="174" t="s">
        <v>416</v>
      </c>
      <c r="H1842" s="175">
        <v>191.38</v>
      </c>
      <c r="I1842" s="176"/>
      <c r="L1842" s="172"/>
      <c r="M1842" s="177"/>
      <c r="T1842" s="178"/>
      <c r="AT1842" s="173" t="s">
        <v>368</v>
      </c>
      <c r="AU1842" s="173" t="s">
        <v>90</v>
      </c>
      <c r="AV1842" s="15" t="s">
        <v>97</v>
      </c>
      <c r="AW1842" s="15" t="s">
        <v>36</v>
      </c>
      <c r="AX1842" s="15" t="s">
        <v>77</v>
      </c>
      <c r="AY1842" s="173" t="s">
        <v>358</v>
      </c>
    </row>
    <row r="1843" spans="2:65" s="13" customFormat="1" ht="11.25">
      <c r="B1843" s="158"/>
      <c r="D1843" s="152" t="s">
        <v>368</v>
      </c>
      <c r="E1843" s="159" t="s">
        <v>19</v>
      </c>
      <c r="F1843" s="160" t="s">
        <v>1963</v>
      </c>
      <c r="H1843" s="161">
        <v>4.62</v>
      </c>
      <c r="I1843" s="162"/>
      <c r="L1843" s="158"/>
      <c r="M1843" s="163"/>
      <c r="T1843" s="164"/>
      <c r="AT1843" s="159" t="s">
        <v>368</v>
      </c>
      <c r="AU1843" s="159" t="s">
        <v>90</v>
      </c>
      <c r="AV1843" s="13" t="s">
        <v>90</v>
      </c>
      <c r="AW1843" s="13" t="s">
        <v>36</v>
      </c>
      <c r="AX1843" s="13" t="s">
        <v>77</v>
      </c>
      <c r="AY1843" s="159" t="s">
        <v>358</v>
      </c>
    </row>
    <row r="1844" spans="2:65" s="15" customFormat="1" ht="11.25">
      <c r="B1844" s="172"/>
      <c r="D1844" s="152" t="s">
        <v>368</v>
      </c>
      <c r="E1844" s="173" t="s">
        <v>19</v>
      </c>
      <c r="F1844" s="174" t="s">
        <v>416</v>
      </c>
      <c r="H1844" s="175">
        <v>4.62</v>
      </c>
      <c r="I1844" s="176"/>
      <c r="L1844" s="172"/>
      <c r="M1844" s="177"/>
      <c r="T1844" s="178"/>
      <c r="AT1844" s="173" t="s">
        <v>368</v>
      </c>
      <c r="AU1844" s="173" t="s">
        <v>90</v>
      </c>
      <c r="AV1844" s="15" t="s">
        <v>97</v>
      </c>
      <c r="AW1844" s="15" t="s">
        <v>36</v>
      </c>
      <c r="AX1844" s="15" t="s">
        <v>77</v>
      </c>
      <c r="AY1844" s="173" t="s">
        <v>358</v>
      </c>
    </row>
    <row r="1845" spans="2:65" s="14" customFormat="1" ht="11.25">
      <c r="B1845" s="165"/>
      <c r="D1845" s="152" t="s">
        <v>368</v>
      </c>
      <c r="E1845" s="166" t="s">
        <v>281</v>
      </c>
      <c r="F1845" s="167" t="s">
        <v>371</v>
      </c>
      <c r="H1845" s="168">
        <v>600.80999999999995</v>
      </c>
      <c r="I1845" s="169"/>
      <c r="L1845" s="165"/>
      <c r="M1845" s="170"/>
      <c r="T1845" s="171"/>
      <c r="AT1845" s="166" t="s">
        <v>368</v>
      </c>
      <c r="AU1845" s="166" t="s">
        <v>90</v>
      </c>
      <c r="AV1845" s="14" t="s">
        <v>364</v>
      </c>
      <c r="AW1845" s="14" t="s">
        <v>36</v>
      </c>
      <c r="AX1845" s="14" t="s">
        <v>84</v>
      </c>
      <c r="AY1845" s="166" t="s">
        <v>358</v>
      </c>
    </row>
    <row r="1846" spans="2:65" s="1" customFormat="1" ht="49.15" customHeight="1">
      <c r="B1846" s="33"/>
      <c r="C1846" s="134" t="s">
        <v>1964</v>
      </c>
      <c r="D1846" s="134" t="s">
        <v>360</v>
      </c>
      <c r="E1846" s="135" t="s">
        <v>1965</v>
      </c>
      <c r="F1846" s="136" t="s">
        <v>1966</v>
      </c>
      <c r="G1846" s="137" t="s">
        <v>195</v>
      </c>
      <c r="H1846" s="138">
        <v>91.867999999999995</v>
      </c>
      <c r="I1846" s="139"/>
      <c r="J1846" s="140">
        <f>ROUND(I1846*H1846,2)</f>
        <v>0</v>
      </c>
      <c r="K1846" s="136" t="s">
        <v>363</v>
      </c>
      <c r="L1846" s="33"/>
      <c r="M1846" s="141" t="s">
        <v>19</v>
      </c>
      <c r="N1846" s="142" t="s">
        <v>49</v>
      </c>
      <c r="P1846" s="143">
        <f>O1846*H1846</f>
        <v>0</v>
      </c>
      <c r="Q1846" s="143">
        <v>1.2588719999999999E-2</v>
      </c>
      <c r="R1846" s="143">
        <f>Q1846*H1846</f>
        <v>1.1565005289599999</v>
      </c>
      <c r="S1846" s="143">
        <v>0</v>
      </c>
      <c r="T1846" s="144">
        <f>S1846*H1846</f>
        <v>0</v>
      </c>
      <c r="AR1846" s="145" t="s">
        <v>454</v>
      </c>
      <c r="AT1846" s="145" t="s">
        <v>360</v>
      </c>
      <c r="AU1846" s="145" t="s">
        <v>90</v>
      </c>
      <c r="AY1846" s="18" t="s">
        <v>358</v>
      </c>
      <c r="BE1846" s="146">
        <f>IF(N1846="základní",J1846,0)</f>
        <v>0</v>
      </c>
      <c r="BF1846" s="146">
        <f>IF(N1846="snížená",J1846,0)</f>
        <v>0</v>
      </c>
      <c r="BG1846" s="146">
        <f>IF(N1846="zákl. přenesená",J1846,0)</f>
        <v>0</v>
      </c>
      <c r="BH1846" s="146">
        <f>IF(N1846="sníž. přenesená",J1846,0)</f>
        <v>0</v>
      </c>
      <c r="BI1846" s="146">
        <f>IF(N1846="nulová",J1846,0)</f>
        <v>0</v>
      </c>
      <c r="BJ1846" s="18" t="s">
        <v>90</v>
      </c>
      <c r="BK1846" s="146">
        <f>ROUND(I1846*H1846,2)</f>
        <v>0</v>
      </c>
      <c r="BL1846" s="18" t="s">
        <v>454</v>
      </c>
      <c r="BM1846" s="145" t="s">
        <v>1967</v>
      </c>
    </row>
    <row r="1847" spans="2:65" s="1" customFormat="1" ht="11.25">
      <c r="B1847" s="33"/>
      <c r="D1847" s="147" t="s">
        <v>366</v>
      </c>
      <c r="F1847" s="148" t="s">
        <v>1968</v>
      </c>
      <c r="I1847" s="149"/>
      <c r="L1847" s="33"/>
      <c r="M1847" s="150"/>
      <c r="T1847" s="54"/>
      <c r="AT1847" s="18" t="s">
        <v>366</v>
      </c>
      <c r="AU1847" s="18" t="s">
        <v>90</v>
      </c>
    </row>
    <row r="1848" spans="2:65" s="12" customFormat="1" ht="11.25">
      <c r="B1848" s="151"/>
      <c r="D1848" s="152" t="s">
        <v>368</v>
      </c>
      <c r="E1848" s="153" t="s">
        <v>19</v>
      </c>
      <c r="F1848" s="154" t="s">
        <v>1160</v>
      </c>
      <c r="H1848" s="153" t="s">
        <v>19</v>
      </c>
      <c r="I1848" s="155"/>
      <c r="L1848" s="151"/>
      <c r="M1848" s="156"/>
      <c r="T1848" s="157"/>
      <c r="AT1848" s="153" t="s">
        <v>368</v>
      </c>
      <c r="AU1848" s="153" t="s">
        <v>90</v>
      </c>
      <c r="AV1848" s="12" t="s">
        <v>84</v>
      </c>
      <c r="AW1848" s="12" t="s">
        <v>36</v>
      </c>
      <c r="AX1848" s="12" t="s">
        <v>77</v>
      </c>
      <c r="AY1848" s="153" t="s">
        <v>358</v>
      </c>
    </row>
    <row r="1849" spans="2:65" s="12" customFormat="1" ht="11.25">
      <c r="B1849" s="151"/>
      <c r="D1849" s="152" t="s">
        <v>368</v>
      </c>
      <c r="E1849" s="153" t="s">
        <v>19</v>
      </c>
      <c r="F1849" s="154" t="s">
        <v>610</v>
      </c>
      <c r="H1849" s="153" t="s">
        <v>19</v>
      </c>
      <c r="I1849" s="155"/>
      <c r="L1849" s="151"/>
      <c r="M1849" s="156"/>
      <c r="T1849" s="157"/>
      <c r="AT1849" s="153" t="s">
        <v>368</v>
      </c>
      <c r="AU1849" s="153" t="s">
        <v>90</v>
      </c>
      <c r="AV1849" s="12" t="s">
        <v>84</v>
      </c>
      <c r="AW1849" s="12" t="s">
        <v>36</v>
      </c>
      <c r="AX1849" s="12" t="s">
        <v>77</v>
      </c>
      <c r="AY1849" s="153" t="s">
        <v>358</v>
      </c>
    </row>
    <row r="1850" spans="2:65" s="13" customFormat="1" ht="11.25">
      <c r="B1850" s="158"/>
      <c r="D1850" s="152" t="s">
        <v>368</v>
      </c>
      <c r="E1850" s="159" t="s">
        <v>19</v>
      </c>
      <c r="F1850" s="160" t="s">
        <v>1969</v>
      </c>
      <c r="H1850" s="161">
        <v>5.74</v>
      </c>
      <c r="I1850" s="162"/>
      <c r="L1850" s="158"/>
      <c r="M1850" s="163"/>
      <c r="T1850" s="164"/>
      <c r="AT1850" s="159" t="s">
        <v>368</v>
      </c>
      <c r="AU1850" s="159" t="s">
        <v>90</v>
      </c>
      <c r="AV1850" s="13" t="s">
        <v>90</v>
      </c>
      <c r="AW1850" s="13" t="s">
        <v>36</v>
      </c>
      <c r="AX1850" s="13" t="s">
        <v>77</v>
      </c>
      <c r="AY1850" s="159" t="s">
        <v>358</v>
      </c>
    </row>
    <row r="1851" spans="2:65" s="13" customFormat="1" ht="11.25">
      <c r="B1851" s="158"/>
      <c r="D1851" s="152" t="s">
        <v>368</v>
      </c>
      <c r="E1851" s="159" t="s">
        <v>19</v>
      </c>
      <c r="F1851" s="160" t="s">
        <v>1970</v>
      </c>
      <c r="H1851" s="161">
        <v>5.74</v>
      </c>
      <c r="I1851" s="162"/>
      <c r="L1851" s="158"/>
      <c r="M1851" s="163"/>
      <c r="T1851" s="164"/>
      <c r="AT1851" s="159" t="s">
        <v>368</v>
      </c>
      <c r="AU1851" s="159" t="s">
        <v>90</v>
      </c>
      <c r="AV1851" s="13" t="s">
        <v>90</v>
      </c>
      <c r="AW1851" s="13" t="s">
        <v>36</v>
      </c>
      <c r="AX1851" s="13" t="s">
        <v>77</v>
      </c>
      <c r="AY1851" s="159" t="s">
        <v>358</v>
      </c>
    </row>
    <row r="1852" spans="2:65" s="13" customFormat="1" ht="11.25">
      <c r="B1852" s="158"/>
      <c r="D1852" s="152" t="s">
        <v>368</v>
      </c>
      <c r="E1852" s="159" t="s">
        <v>19</v>
      </c>
      <c r="F1852" s="160" t="s">
        <v>1971</v>
      </c>
      <c r="H1852" s="161">
        <v>5.74</v>
      </c>
      <c r="I1852" s="162"/>
      <c r="L1852" s="158"/>
      <c r="M1852" s="163"/>
      <c r="T1852" s="164"/>
      <c r="AT1852" s="159" t="s">
        <v>368</v>
      </c>
      <c r="AU1852" s="159" t="s">
        <v>90</v>
      </c>
      <c r="AV1852" s="13" t="s">
        <v>90</v>
      </c>
      <c r="AW1852" s="13" t="s">
        <v>36</v>
      </c>
      <c r="AX1852" s="13" t="s">
        <v>77</v>
      </c>
      <c r="AY1852" s="159" t="s">
        <v>358</v>
      </c>
    </row>
    <row r="1853" spans="2:65" s="13" customFormat="1" ht="11.25">
      <c r="B1853" s="158"/>
      <c r="D1853" s="152" t="s">
        <v>368</v>
      </c>
      <c r="E1853" s="159" t="s">
        <v>19</v>
      </c>
      <c r="F1853" s="160" t="s">
        <v>1972</v>
      </c>
      <c r="H1853" s="161">
        <v>5.74</v>
      </c>
      <c r="I1853" s="162"/>
      <c r="L1853" s="158"/>
      <c r="M1853" s="163"/>
      <c r="T1853" s="164"/>
      <c r="AT1853" s="159" t="s">
        <v>368</v>
      </c>
      <c r="AU1853" s="159" t="s">
        <v>90</v>
      </c>
      <c r="AV1853" s="13" t="s">
        <v>90</v>
      </c>
      <c r="AW1853" s="13" t="s">
        <v>36</v>
      </c>
      <c r="AX1853" s="13" t="s">
        <v>77</v>
      </c>
      <c r="AY1853" s="159" t="s">
        <v>358</v>
      </c>
    </row>
    <row r="1854" spans="2:65" s="13" customFormat="1" ht="11.25">
      <c r="B1854" s="158"/>
      <c r="D1854" s="152" t="s">
        <v>368</v>
      </c>
      <c r="E1854" s="159" t="s">
        <v>19</v>
      </c>
      <c r="F1854" s="160" t="s">
        <v>1973</v>
      </c>
      <c r="H1854" s="161">
        <v>5.74</v>
      </c>
      <c r="I1854" s="162"/>
      <c r="L1854" s="158"/>
      <c r="M1854" s="163"/>
      <c r="T1854" s="164"/>
      <c r="AT1854" s="159" t="s">
        <v>368</v>
      </c>
      <c r="AU1854" s="159" t="s">
        <v>90</v>
      </c>
      <c r="AV1854" s="13" t="s">
        <v>90</v>
      </c>
      <c r="AW1854" s="13" t="s">
        <v>36</v>
      </c>
      <c r="AX1854" s="13" t="s">
        <v>77</v>
      </c>
      <c r="AY1854" s="159" t="s">
        <v>358</v>
      </c>
    </row>
    <row r="1855" spans="2:65" s="15" customFormat="1" ht="11.25">
      <c r="B1855" s="172"/>
      <c r="D1855" s="152" t="s">
        <v>368</v>
      </c>
      <c r="E1855" s="173" t="s">
        <v>19</v>
      </c>
      <c r="F1855" s="174" t="s">
        <v>416</v>
      </c>
      <c r="H1855" s="175">
        <v>28.7</v>
      </c>
      <c r="I1855" s="176"/>
      <c r="L1855" s="172"/>
      <c r="M1855" s="177"/>
      <c r="T1855" s="178"/>
      <c r="AT1855" s="173" t="s">
        <v>368</v>
      </c>
      <c r="AU1855" s="173" t="s">
        <v>90</v>
      </c>
      <c r="AV1855" s="15" t="s">
        <v>97</v>
      </c>
      <c r="AW1855" s="15" t="s">
        <v>36</v>
      </c>
      <c r="AX1855" s="15" t="s">
        <v>77</v>
      </c>
      <c r="AY1855" s="173" t="s">
        <v>358</v>
      </c>
    </row>
    <row r="1856" spans="2:65" s="12" customFormat="1" ht="11.25">
      <c r="B1856" s="151"/>
      <c r="D1856" s="152" t="s">
        <v>368</v>
      </c>
      <c r="E1856" s="153" t="s">
        <v>19</v>
      </c>
      <c r="F1856" s="154" t="s">
        <v>618</v>
      </c>
      <c r="H1856" s="153" t="s">
        <v>19</v>
      </c>
      <c r="I1856" s="155"/>
      <c r="L1856" s="151"/>
      <c r="M1856" s="156"/>
      <c r="T1856" s="157"/>
      <c r="AT1856" s="153" t="s">
        <v>368</v>
      </c>
      <c r="AU1856" s="153" t="s">
        <v>90</v>
      </c>
      <c r="AV1856" s="12" t="s">
        <v>84</v>
      </c>
      <c r="AW1856" s="12" t="s">
        <v>36</v>
      </c>
      <c r="AX1856" s="12" t="s">
        <v>77</v>
      </c>
      <c r="AY1856" s="153" t="s">
        <v>358</v>
      </c>
    </row>
    <row r="1857" spans="2:65" s="13" customFormat="1" ht="11.25">
      <c r="B1857" s="158"/>
      <c r="D1857" s="152" t="s">
        <v>368</v>
      </c>
      <c r="E1857" s="159" t="s">
        <v>19</v>
      </c>
      <c r="F1857" s="160" t="s">
        <v>1974</v>
      </c>
      <c r="H1857" s="161">
        <v>5.74</v>
      </c>
      <c r="I1857" s="162"/>
      <c r="L1857" s="158"/>
      <c r="M1857" s="163"/>
      <c r="T1857" s="164"/>
      <c r="AT1857" s="159" t="s">
        <v>368</v>
      </c>
      <c r="AU1857" s="159" t="s">
        <v>90</v>
      </c>
      <c r="AV1857" s="13" t="s">
        <v>90</v>
      </c>
      <c r="AW1857" s="13" t="s">
        <v>36</v>
      </c>
      <c r="AX1857" s="13" t="s">
        <v>77</v>
      </c>
      <c r="AY1857" s="159" t="s">
        <v>358</v>
      </c>
    </row>
    <row r="1858" spans="2:65" s="13" customFormat="1" ht="11.25">
      <c r="B1858" s="158"/>
      <c r="D1858" s="152" t="s">
        <v>368</v>
      </c>
      <c r="E1858" s="159" t="s">
        <v>19</v>
      </c>
      <c r="F1858" s="160" t="s">
        <v>1975</v>
      </c>
      <c r="H1858" s="161">
        <v>5.74</v>
      </c>
      <c r="I1858" s="162"/>
      <c r="L1858" s="158"/>
      <c r="M1858" s="163"/>
      <c r="T1858" s="164"/>
      <c r="AT1858" s="159" t="s">
        <v>368</v>
      </c>
      <c r="AU1858" s="159" t="s">
        <v>90</v>
      </c>
      <c r="AV1858" s="13" t="s">
        <v>90</v>
      </c>
      <c r="AW1858" s="13" t="s">
        <v>36</v>
      </c>
      <c r="AX1858" s="13" t="s">
        <v>77</v>
      </c>
      <c r="AY1858" s="159" t="s">
        <v>358</v>
      </c>
    </row>
    <row r="1859" spans="2:65" s="13" customFormat="1" ht="11.25">
      <c r="B1859" s="158"/>
      <c r="D1859" s="152" t="s">
        <v>368</v>
      </c>
      <c r="E1859" s="159" t="s">
        <v>19</v>
      </c>
      <c r="F1859" s="160" t="s">
        <v>1976</v>
      </c>
      <c r="H1859" s="161">
        <v>5.74</v>
      </c>
      <c r="I1859" s="162"/>
      <c r="L1859" s="158"/>
      <c r="M1859" s="163"/>
      <c r="T1859" s="164"/>
      <c r="AT1859" s="159" t="s">
        <v>368</v>
      </c>
      <c r="AU1859" s="159" t="s">
        <v>90</v>
      </c>
      <c r="AV1859" s="13" t="s">
        <v>90</v>
      </c>
      <c r="AW1859" s="13" t="s">
        <v>36</v>
      </c>
      <c r="AX1859" s="13" t="s">
        <v>77</v>
      </c>
      <c r="AY1859" s="159" t="s">
        <v>358</v>
      </c>
    </row>
    <row r="1860" spans="2:65" s="13" customFormat="1" ht="11.25">
      <c r="B1860" s="158"/>
      <c r="D1860" s="152" t="s">
        <v>368</v>
      </c>
      <c r="E1860" s="159" t="s">
        <v>19</v>
      </c>
      <c r="F1860" s="160" t="s">
        <v>1977</v>
      </c>
      <c r="H1860" s="161">
        <v>5.74</v>
      </c>
      <c r="I1860" s="162"/>
      <c r="L1860" s="158"/>
      <c r="M1860" s="163"/>
      <c r="T1860" s="164"/>
      <c r="AT1860" s="159" t="s">
        <v>368</v>
      </c>
      <c r="AU1860" s="159" t="s">
        <v>90</v>
      </c>
      <c r="AV1860" s="13" t="s">
        <v>90</v>
      </c>
      <c r="AW1860" s="13" t="s">
        <v>36</v>
      </c>
      <c r="AX1860" s="13" t="s">
        <v>77</v>
      </c>
      <c r="AY1860" s="159" t="s">
        <v>358</v>
      </c>
    </row>
    <row r="1861" spans="2:65" s="13" customFormat="1" ht="11.25">
      <c r="B1861" s="158"/>
      <c r="D1861" s="152" t="s">
        <v>368</v>
      </c>
      <c r="E1861" s="159" t="s">
        <v>19</v>
      </c>
      <c r="F1861" s="160" t="s">
        <v>1978</v>
      </c>
      <c r="H1861" s="161">
        <v>5.74</v>
      </c>
      <c r="I1861" s="162"/>
      <c r="L1861" s="158"/>
      <c r="M1861" s="163"/>
      <c r="T1861" s="164"/>
      <c r="AT1861" s="159" t="s">
        <v>368</v>
      </c>
      <c r="AU1861" s="159" t="s">
        <v>90</v>
      </c>
      <c r="AV1861" s="13" t="s">
        <v>90</v>
      </c>
      <c r="AW1861" s="13" t="s">
        <v>36</v>
      </c>
      <c r="AX1861" s="13" t="s">
        <v>77</v>
      </c>
      <c r="AY1861" s="159" t="s">
        <v>358</v>
      </c>
    </row>
    <row r="1862" spans="2:65" s="15" customFormat="1" ht="11.25">
      <c r="B1862" s="172"/>
      <c r="D1862" s="152" t="s">
        <v>368</v>
      </c>
      <c r="E1862" s="173" t="s">
        <v>19</v>
      </c>
      <c r="F1862" s="174" t="s">
        <v>416</v>
      </c>
      <c r="H1862" s="175">
        <v>28.7</v>
      </c>
      <c r="I1862" s="176"/>
      <c r="L1862" s="172"/>
      <c r="M1862" s="177"/>
      <c r="T1862" s="178"/>
      <c r="AT1862" s="173" t="s">
        <v>368</v>
      </c>
      <c r="AU1862" s="173" t="s">
        <v>90</v>
      </c>
      <c r="AV1862" s="15" t="s">
        <v>97</v>
      </c>
      <c r="AW1862" s="15" t="s">
        <v>36</v>
      </c>
      <c r="AX1862" s="15" t="s">
        <v>77</v>
      </c>
      <c r="AY1862" s="173" t="s">
        <v>358</v>
      </c>
    </row>
    <row r="1863" spans="2:65" s="12" customFormat="1" ht="11.25">
      <c r="B1863" s="151"/>
      <c r="D1863" s="152" t="s">
        <v>368</v>
      </c>
      <c r="E1863" s="153" t="s">
        <v>19</v>
      </c>
      <c r="F1863" s="154" t="s">
        <v>603</v>
      </c>
      <c r="H1863" s="153" t="s">
        <v>19</v>
      </c>
      <c r="I1863" s="155"/>
      <c r="L1863" s="151"/>
      <c r="M1863" s="156"/>
      <c r="T1863" s="157"/>
      <c r="AT1863" s="153" t="s">
        <v>368</v>
      </c>
      <c r="AU1863" s="153" t="s">
        <v>90</v>
      </c>
      <c r="AV1863" s="12" t="s">
        <v>84</v>
      </c>
      <c r="AW1863" s="12" t="s">
        <v>36</v>
      </c>
      <c r="AX1863" s="12" t="s">
        <v>77</v>
      </c>
      <c r="AY1863" s="153" t="s">
        <v>358</v>
      </c>
    </row>
    <row r="1864" spans="2:65" s="13" customFormat="1" ht="11.25">
      <c r="B1864" s="158"/>
      <c r="D1864" s="152" t="s">
        <v>368</v>
      </c>
      <c r="E1864" s="159" t="s">
        <v>19</v>
      </c>
      <c r="F1864" s="160" t="s">
        <v>1979</v>
      </c>
      <c r="H1864" s="161">
        <v>19.398</v>
      </c>
      <c r="I1864" s="162"/>
      <c r="L1864" s="158"/>
      <c r="M1864" s="163"/>
      <c r="T1864" s="164"/>
      <c r="AT1864" s="159" t="s">
        <v>368</v>
      </c>
      <c r="AU1864" s="159" t="s">
        <v>90</v>
      </c>
      <c r="AV1864" s="13" t="s">
        <v>90</v>
      </c>
      <c r="AW1864" s="13" t="s">
        <v>36</v>
      </c>
      <c r="AX1864" s="13" t="s">
        <v>77</v>
      </c>
      <c r="AY1864" s="159" t="s">
        <v>358</v>
      </c>
    </row>
    <row r="1865" spans="2:65" s="13" customFormat="1" ht="11.25">
      <c r="B1865" s="158"/>
      <c r="D1865" s="152" t="s">
        <v>368</v>
      </c>
      <c r="E1865" s="159" t="s">
        <v>19</v>
      </c>
      <c r="F1865" s="160" t="s">
        <v>1980</v>
      </c>
      <c r="H1865" s="161">
        <v>12.68</v>
      </c>
      <c r="I1865" s="162"/>
      <c r="L1865" s="158"/>
      <c r="M1865" s="163"/>
      <c r="T1865" s="164"/>
      <c r="AT1865" s="159" t="s">
        <v>368</v>
      </c>
      <c r="AU1865" s="159" t="s">
        <v>90</v>
      </c>
      <c r="AV1865" s="13" t="s">
        <v>90</v>
      </c>
      <c r="AW1865" s="13" t="s">
        <v>36</v>
      </c>
      <c r="AX1865" s="13" t="s">
        <v>77</v>
      </c>
      <c r="AY1865" s="159" t="s">
        <v>358</v>
      </c>
    </row>
    <row r="1866" spans="2:65" s="13" customFormat="1" ht="11.25">
      <c r="B1866" s="158"/>
      <c r="D1866" s="152" t="s">
        <v>368</v>
      </c>
      <c r="E1866" s="159" t="s">
        <v>19</v>
      </c>
      <c r="F1866" s="160" t="s">
        <v>1981</v>
      </c>
      <c r="H1866" s="161">
        <v>2.39</v>
      </c>
      <c r="I1866" s="162"/>
      <c r="L1866" s="158"/>
      <c r="M1866" s="163"/>
      <c r="T1866" s="164"/>
      <c r="AT1866" s="159" t="s">
        <v>368</v>
      </c>
      <c r="AU1866" s="159" t="s">
        <v>90</v>
      </c>
      <c r="AV1866" s="13" t="s">
        <v>90</v>
      </c>
      <c r="AW1866" s="13" t="s">
        <v>36</v>
      </c>
      <c r="AX1866" s="13" t="s">
        <v>77</v>
      </c>
      <c r="AY1866" s="159" t="s">
        <v>358</v>
      </c>
    </row>
    <row r="1867" spans="2:65" s="15" customFormat="1" ht="11.25">
      <c r="B1867" s="172"/>
      <c r="D1867" s="152" t="s">
        <v>368</v>
      </c>
      <c r="E1867" s="173" t="s">
        <v>19</v>
      </c>
      <c r="F1867" s="174" t="s">
        <v>416</v>
      </c>
      <c r="H1867" s="175">
        <v>34.468000000000004</v>
      </c>
      <c r="I1867" s="176"/>
      <c r="L1867" s="172"/>
      <c r="M1867" s="177"/>
      <c r="T1867" s="178"/>
      <c r="AT1867" s="173" t="s">
        <v>368</v>
      </c>
      <c r="AU1867" s="173" t="s">
        <v>90</v>
      </c>
      <c r="AV1867" s="15" t="s">
        <v>97</v>
      </c>
      <c r="AW1867" s="15" t="s">
        <v>36</v>
      </c>
      <c r="AX1867" s="15" t="s">
        <v>77</v>
      </c>
      <c r="AY1867" s="173" t="s">
        <v>358</v>
      </c>
    </row>
    <row r="1868" spans="2:65" s="14" customFormat="1" ht="11.25">
      <c r="B1868" s="165"/>
      <c r="D1868" s="152" t="s">
        <v>368</v>
      </c>
      <c r="E1868" s="166" t="s">
        <v>284</v>
      </c>
      <c r="F1868" s="167" t="s">
        <v>371</v>
      </c>
      <c r="H1868" s="168">
        <v>91.867999999999995</v>
      </c>
      <c r="I1868" s="169"/>
      <c r="L1868" s="165"/>
      <c r="M1868" s="170"/>
      <c r="T1868" s="171"/>
      <c r="AT1868" s="166" t="s">
        <v>368</v>
      </c>
      <c r="AU1868" s="166" t="s">
        <v>90</v>
      </c>
      <c r="AV1868" s="14" t="s">
        <v>364</v>
      </c>
      <c r="AW1868" s="14" t="s">
        <v>36</v>
      </c>
      <c r="AX1868" s="14" t="s">
        <v>84</v>
      </c>
      <c r="AY1868" s="166" t="s">
        <v>358</v>
      </c>
    </row>
    <row r="1869" spans="2:65" s="1" customFormat="1" ht="44.25" customHeight="1">
      <c r="B1869" s="33"/>
      <c r="C1869" s="134" t="s">
        <v>1982</v>
      </c>
      <c r="D1869" s="134" t="s">
        <v>360</v>
      </c>
      <c r="E1869" s="135" t="s">
        <v>1983</v>
      </c>
      <c r="F1869" s="136" t="s">
        <v>1984</v>
      </c>
      <c r="G1869" s="137" t="s">
        <v>235</v>
      </c>
      <c r="H1869" s="138">
        <v>6.6</v>
      </c>
      <c r="I1869" s="139"/>
      <c r="J1869" s="140">
        <f>ROUND(I1869*H1869,2)</f>
        <v>0</v>
      </c>
      <c r="K1869" s="136" t="s">
        <v>363</v>
      </c>
      <c r="L1869" s="33"/>
      <c r="M1869" s="141" t="s">
        <v>19</v>
      </c>
      <c r="N1869" s="142" t="s">
        <v>49</v>
      </c>
      <c r="P1869" s="143">
        <f>O1869*H1869</f>
        <v>0</v>
      </c>
      <c r="Q1869" s="143">
        <v>6.6259999999999999E-3</v>
      </c>
      <c r="R1869" s="143">
        <f>Q1869*H1869</f>
        <v>4.3731599999999995E-2</v>
      </c>
      <c r="S1869" s="143">
        <v>0</v>
      </c>
      <c r="T1869" s="144">
        <f>S1869*H1869</f>
        <v>0</v>
      </c>
      <c r="AR1869" s="145" t="s">
        <v>454</v>
      </c>
      <c r="AT1869" s="145" t="s">
        <v>360</v>
      </c>
      <c r="AU1869" s="145" t="s">
        <v>90</v>
      </c>
      <c r="AY1869" s="18" t="s">
        <v>358</v>
      </c>
      <c r="BE1869" s="146">
        <f>IF(N1869="základní",J1869,0)</f>
        <v>0</v>
      </c>
      <c r="BF1869" s="146">
        <f>IF(N1869="snížená",J1869,0)</f>
        <v>0</v>
      </c>
      <c r="BG1869" s="146">
        <f>IF(N1869="zákl. přenesená",J1869,0)</f>
        <v>0</v>
      </c>
      <c r="BH1869" s="146">
        <f>IF(N1869="sníž. přenesená",J1869,0)</f>
        <v>0</v>
      </c>
      <c r="BI1869" s="146">
        <f>IF(N1869="nulová",J1869,0)</f>
        <v>0</v>
      </c>
      <c r="BJ1869" s="18" t="s">
        <v>90</v>
      </c>
      <c r="BK1869" s="146">
        <f>ROUND(I1869*H1869,2)</f>
        <v>0</v>
      </c>
      <c r="BL1869" s="18" t="s">
        <v>454</v>
      </c>
      <c r="BM1869" s="145" t="s">
        <v>1985</v>
      </c>
    </row>
    <row r="1870" spans="2:65" s="1" customFormat="1" ht="11.25">
      <c r="B1870" s="33"/>
      <c r="D1870" s="147" t="s">
        <v>366</v>
      </c>
      <c r="F1870" s="148" t="s">
        <v>1986</v>
      </c>
      <c r="I1870" s="149"/>
      <c r="L1870" s="33"/>
      <c r="M1870" s="150"/>
      <c r="T1870" s="54"/>
      <c r="AT1870" s="18" t="s">
        <v>366</v>
      </c>
      <c r="AU1870" s="18" t="s">
        <v>90</v>
      </c>
    </row>
    <row r="1871" spans="2:65" s="1" customFormat="1" ht="37.9" customHeight="1">
      <c r="B1871" s="33"/>
      <c r="C1871" s="134" t="s">
        <v>1987</v>
      </c>
      <c r="D1871" s="134" t="s">
        <v>360</v>
      </c>
      <c r="E1871" s="135" t="s">
        <v>1988</v>
      </c>
      <c r="F1871" s="136" t="s">
        <v>1989</v>
      </c>
      <c r="G1871" s="137" t="s">
        <v>504</v>
      </c>
      <c r="H1871" s="138">
        <v>7</v>
      </c>
      <c r="I1871" s="139"/>
      <c r="J1871" s="140">
        <f>ROUND(I1871*H1871,2)</f>
        <v>0</v>
      </c>
      <c r="K1871" s="136" t="s">
        <v>363</v>
      </c>
      <c r="L1871" s="33"/>
      <c r="M1871" s="141" t="s">
        <v>19</v>
      </c>
      <c r="N1871" s="142" t="s">
        <v>49</v>
      </c>
      <c r="P1871" s="143">
        <f>O1871*H1871</f>
        <v>0</v>
      </c>
      <c r="Q1871" s="143">
        <v>3.1999999999999999E-5</v>
      </c>
      <c r="R1871" s="143">
        <f>Q1871*H1871</f>
        <v>2.24E-4</v>
      </c>
      <c r="S1871" s="143">
        <v>0</v>
      </c>
      <c r="T1871" s="144">
        <f>S1871*H1871</f>
        <v>0</v>
      </c>
      <c r="AR1871" s="145" t="s">
        <v>454</v>
      </c>
      <c r="AT1871" s="145" t="s">
        <v>360</v>
      </c>
      <c r="AU1871" s="145" t="s">
        <v>90</v>
      </c>
      <c r="AY1871" s="18" t="s">
        <v>358</v>
      </c>
      <c r="BE1871" s="146">
        <f>IF(N1871="základní",J1871,0)</f>
        <v>0</v>
      </c>
      <c r="BF1871" s="146">
        <f>IF(N1871="snížená",J1871,0)</f>
        <v>0</v>
      </c>
      <c r="BG1871" s="146">
        <f>IF(N1871="zákl. přenesená",J1871,0)</f>
        <v>0</v>
      </c>
      <c r="BH1871" s="146">
        <f>IF(N1871="sníž. přenesená",J1871,0)</f>
        <v>0</v>
      </c>
      <c r="BI1871" s="146">
        <f>IF(N1871="nulová",J1871,0)</f>
        <v>0</v>
      </c>
      <c r="BJ1871" s="18" t="s">
        <v>90</v>
      </c>
      <c r="BK1871" s="146">
        <f>ROUND(I1871*H1871,2)</f>
        <v>0</v>
      </c>
      <c r="BL1871" s="18" t="s">
        <v>454</v>
      </c>
      <c r="BM1871" s="145" t="s">
        <v>1990</v>
      </c>
    </row>
    <row r="1872" spans="2:65" s="1" customFormat="1" ht="11.25">
      <c r="B1872" s="33"/>
      <c r="D1872" s="147" t="s">
        <v>366</v>
      </c>
      <c r="F1872" s="148" t="s">
        <v>1991</v>
      </c>
      <c r="I1872" s="149"/>
      <c r="L1872" s="33"/>
      <c r="M1872" s="150"/>
      <c r="T1872" s="54"/>
      <c r="AT1872" s="18" t="s">
        <v>366</v>
      </c>
      <c r="AU1872" s="18" t="s">
        <v>90</v>
      </c>
    </row>
    <row r="1873" spans="2:65" s="12" customFormat="1" ht="11.25">
      <c r="B1873" s="151"/>
      <c r="D1873" s="152" t="s">
        <v>368</v>
      </c>
      <c r="E1873" s="153" t="s">
        <v>19</v>
      </c>
      <c r="F1873" s="154" t="s">
        <v>1160</v>
      </c>
      <c r="H1873" s="153" t="s">
        <v>19</v>
      </c>
      <c r="I1873" s="155"/>
      <c r="L1873" s="151"/>
      <c r="M1873" s="156"/>
      <c r="T1873" s="157"/>
      <c r="AT1873" s="153" t="s">
        <v>368</v>
      </c>
      <c r="AU1873" s="153" t="s">
        <v>90</v>
      </c>
      <c r="AV1873" s="12" t="s">
        <v>84</v>
      </c>
      <c r="AW1873" s="12" t="s">
        <v>36</v>
      </c>
      <c r="AX1873" s="12" t="s">
        <v>77</v>
      </c>
      <c r="AY1873" s="153" t="s">
        <v>358</v>
      </c>
    </row>
    <row r="1874" spans="2:65" s="12" customFormat="1" ht="11.25">
      <c r="B1874" s="151"/>
      <c r="D1874" s="152" t="s">
        <v>368</v>
      </c>
      <c r="E1874" s="153" t="s">
        <v>19</v>
      </c>
      <c r="F1874" s="154" t="s">
        <v>460</v>
      </c>
      <c r="H1874" s="153" t="s">
        <v>19</v>
      </c>
      <c r="I1874" s="155"/>
      <c r="L1874" s="151"/>
      <c r="M1874" s="156"/>
      <c r="T1874" s="157"/>
      <c r="AT1874" s="153" t="s">
        <v>368</v>
      </c>
      <c r="AU1874" s="153" t="s">
        <v>90</v>
      </c>
      <c r="AV1874" s="12" t="s">
        <v>84</v>
      </c>
      <c r="AW1874" s="12" t="s">
        <v>36</v>
      </c>
      <c r="AX1874" s="12" t="s">
        <v>77</v>
      </c>
      <c r="AY1874" s="153" t="s">
        <v>358</v>
      </c>
    </row>
    <row r="1875" spans="2:65" s="13" customFormat="1" ht="11.25">
      <c r="B1875" s="158"/>
      <c r="D1875" s="152" t="s">
        <v>368</v>
      </c>
      <c r="E1875" s="159" t="s">
        <v>19</v>
      </c>
      <c r="F1875" s="160" t="s">
        <v>1992</v>
      </c>
      <c r="H1875" s="161">
        <v>7</v>
      </c>
      <c r="I1875" s="162"/>
      <c r="L1875" s="158"/>
      <c r="M1875" s="163"/>
      <c r="T1875" s="164"/>
      <c r="AT1875" s="159" t="s">
        <v>368</v>
      </c>
      <c r="AU1875" s="159" t="s">
        <v>90</v>
      </c>
      <c r="AV1875" s="13" t="s">
        <v>90</v>
      </c>
      <c r="AW1875" s="13" t="s">
        <v>36</v>
      </c>
      <c r="AX1875" s="13" t="s">
        <v>77</v>
      </c>
      <c r="AY1875" s="159" t="s">
        <v>358</v>
      </c>
    </row>
    <row r="1876" spans="2:65" s="14" customFormat="1" ht="11.25">
      <c r="B1876" s="165"/>
      <c r="D1876" s="152" t="s">
        <v>368</v>
      </c>
      <c r="E1876" s="166" t="s">
        <v>19</v>
      </c>
      <c r="F1876" s="167" t="s">
        <v>371</v>
      </c>
      <c r="H1876" s="168">
        <v>7</v>
      </c>
      <c r="I1876" s="169"/>
      <c r="L1876" s="165"/>
      <c r="M1876" s="170"/>
      <c r="T1876" s="171"/>
      <c r="AT1876" s="166" t="s">
        <v>368</v>
      </c>
      <c r="AU1876" s="166" t="s">
        <v>90</v>
      </c>
      <c r="AV1876" s="14" t="s">
        <v>364</v>
      </c>
      <c r="AW1876" s="14" t="s">
        <v>36</v>
      </c>
      <c r="AX1876" s="14" t="s">
        <v>84</v>
      </c>
      <c r="AY1876" s="166" t="s">
        <v>358</v>
      </c>
    </row>
    <row r="1877" spans="2:65" s="1" customFormat="1" ht="21.75" customHeight="1">
      <c r="B1877" s="33"/>
      <c r="C1877" s="179" t="s">
        <v>1993</v>
      </c>
      <c r="D1877" s="179" t="s">
        <v>440</v>
      </c>
      <c r="E1877" s="180" t="s">
        <v>1994</v>
      </c>
      <c r="F1877" s="181" t="s">
        <v>1995</v>
      </c>
      <c r="G1877" s="182" t="s">
        <v>504</v>
      </c>
      <c r="H1877" s="183">
        <v>7</v>
      </c>
      <c r="I1877" s="184"/>
      <c r="J1877" s="185">
        <f>ROUND(I1877*H1877,2)</f>
        <v>0</v>
      </c>
      <c r="K1877" s="181" t="s">
        <v>19</v>
      </c>
      <c r="L1877" s="186"/>
      <c r="M1877" s="187" t="s">
        <v>19</v>
      </c>
      <c r="N1877" s="188" t="s">
        <v>49</v>
      </c>
      <c r="P1877" s="143">
        <f>O1877*H1877</f>
        <v>0</v>
      </c>
      <c r="Q1877" s="143">
        <v>1.4E-3</v>
      </c>
      <c r="R1877" s="143">
        <f>Q1877*H1877</f>
        <v>9.7999999999999997E-3</v>
      </c>
      <c r="S1877" s="143">
        <v>0</v>
      </c>
      <c r="T1877" s="144">
        <f>S1877*H1877</f>
        <v>0</v>
      </c>
      <c r="AR1877" s="145" t="s">
        <v>558</v>
      </c>
      <c r="AT1877" s="145" t="s">
        <v>440</v>
      </c>
      <c r="AU1877" s="145" t="s">
        <v>90</v>
      </c>
      <c r="AY1877" s="18" t="s">
        <v>358</v>
      </c>
      <c r="BE1877" s="146">
        <f>IF(N1877="základní",J1877,0)</f>
        <v>0</v>
      </c>
      <c r="BF1877" s="146">
        <f>IF(N1877="snížená",J1877,0)</f>
        <v>0</v>
      </c>
      <c r="BG1877" s="146">
        <f>IF(N1877="zákl. přenesená",J1877,0)</f>
        <v>0</v>
      </c>
      <c r="BH1877" s="146">
        <f>IF(N1877="sníž. přenesená",J1877,0)</f>
        <v>0</v>
      </c>
      <c r="BI1877" s="146">
        <f>IF(N1877="nulová",J1877,0)</f>
        <v>0</v>
      </c>
      <c r="BJ1877" s="18" t="s">
        <v>90</v>
      </c>
      <c r="BK1877" s="146">
        <f>ROUND(I1877*H1877,2)</f>
        <v>0</v>
      </c>
      <c r="BL1877" s="18" t="s">
        <v>454</v>
      </c>
      <c r="BM1877" s="145" t="s">
        <v>1996</v>
      </c>
    </row>
    <row r="1878" spans="2:65" s="12" customFormat="1" ht="11.25">
      <c r="B1878" s="151"/>
      <c r="D1878" s="152" t="s">
        <v>368</v>
      </c>
      <c r="E1878" s="153" t="s">
        <v>19</v>
      </c>
      <c r="F1878" s="154" t="s">
        <v>1160</v>
      </c>
      <c r="H1878" s="153" t="s">
        <v>19</v>
      </c>
      <c r="I1878" s="155"/>
      <c r="L1878" s="151"/>
      <c r="M1878" s="156"/>
      <c r="T1878" s="157"/>
      <c r="AT1878" s="153" t="s">
        <v>368</v>
      </c>
      <c r="AU1878" s="153" t="s">
        <v>90</v>
      </c>
      <c r="AV1878" s="12" t="s">
        <v>84</v>
      </c>
      <c r="AW1878" s="12" t="s">
        <v>36</v>
      </c>
      <c r="AX1878" s="12" t="s">
        <v>77</v>
      </c>
      <c r="AY1878" s="153" t="s">
        <v>358</v>
      </c>
    </row>
    <row r="1879" spans="2:65" s="12" customFormat="1" ht="11.25">
      <c r="B1879" s="151"/>
      <c r="D1879" s="152" t="s">
        <v>368</v>
      </c>
      <c r="E1879" s="153" t="s">
        <v>19</v>
      </c>
      <c r="F1879" s="154" t="s">
        <v>460</v>
      </c>
      <c r="H1879" s="153" t="s">
        <v>19</v>
      </c>
      <c r="I1879" s="155"/>
      <c r="L1879" s="151"/>
      <c r="M1879" s="156"/>
      <c r="T1879" s="157"/>
      <c r="AT1879" s="153" t="s">
        <v>368</v>
      </c>
      <c r="AU1879" s="153" t="s">
        <v>90</v>
      </c>
      <c r="AV1879" s="12" t="s">
        <v>84</v>
      </c>
      <c r="AW1879" s="12" t="s">
        <v>36</v>
      </c>
      <c r="AX1879" s="12" t="s">
        <v>77</v>
      </c>
      <c r="AY1879" s="153" t="s">
        <v>358</v>
      </c>
    </row>
    <row r="1880" spans="2:65" s="13" customFormat="1" ht="11.25">
      <c r="B1880" s="158"/>
      <c r="D1880" s="152" t="s">
        <v>368</v>
      </c>
      <c r="E1880" s="159" t="s">
        <v>19</v>
      </c>
      <c r="F1880" s="160" t="s">
        <v>1992</v>
      </c>
      <c r="H1880" s="161">
        <v>7</v>
      </c>
      <c r="I1880" s="162"/>
      <c r="L1880" s="158"/>
      <c r="M1880" s="163"/>
      <c r="T1880" s="164"/>
      <c r="AT1880" s="159" t="s">
        <v>368</v>
      </c>
      <c r="AU1880" s="159" t="s">
        <v>90</v>
      </c>
      <c r="AV1880" s="13" t="s">
        <v>90</v>
      </c>
      <c r="AW1880" s="13" t="s">
        <v>36</v>
      </c>
      <c r="AX1880" s="13" t="s">
        <v>77</v>
      </c>
      <c r="AY1880" s="159" t="s">
        <v>358</v>
      </c>
    </row>
    <row r="1881" spans="2:65" s="14" customFormat="1" ht="11.25">
      <c r="B1881" s="165"/>
      <c r="D1881" s="152" t="s">
        <v>368</v>
      </c>
      <c r="E1881" s="166" t="s">
        <v>19</v>
      </c>
      <c r="F1881" s="167" t="s">
        <v>371</v>
      </c>
      <c r="H1881" s="168">
        <v>7</v>
      </c>
      <c r="I1881" s="169"/>
      <c r="L1881" s="165"/>
      <c r="M1881" s="170"/>
      <c r="T1881" s="171"/>
      <c r="AT1881" s="166" t="s">
        <v>368</v>
      </c>
      <c r="AU1881" s="166" t="s">
        <v>90</v>
      </c>
      <c r="AV1881" s="14" t="s">
        <v>364</v>
      </c>
      <c r="AW1881" s="14" t="s">
        <v>36</v>
      </c>
      <c r="AX1881" s="14" t="s">
        <v>84</v>
      </c>
      <c r="AY1881" s="166" t="s">
        <v>358</v>
      </c>
    </row>
    <row r="1882" spans="2:65" s="1" customFormat="1" ht="37.9" customHeight="1">
      <c r="B1882" s="33"/>
      <c r="C1882" s="134" t="s">
        <v>1997</v>
      </c>
      <c r="D1882" s="134" t="s">
        <v>360</v>
      </c>
      <c r="E1882" s="135" t="s">
        <v>1998</v>
      </c>
      <c r="F1882" s="136" t="s">
        <v>1999</v>
      </c>
      <c r="G1882" s="137" t="s">
        <v>504</v>
      </c>
      <c r="H1882" s="138">
        <v>4</v>
      </c>
      <c r="I1882" s="139"/>
      <c r="J1882" s="140">
        <f>ROUND(I1882*H1882,2)</f>
        <v>0</v>
      </c>
      <c r="K1882" s="136" t="s">
        <v>363</v>
      </c>
      <c r="L1882" s="33"/>
      <c r="M1882" s="141" t="s">
        <v>19</v>
      </c>
      <c r="N1882" s="142" t="s">
        <v>49</v>
      </c>
      <c r="P1882" s="143">
        <f>O1882*H1882</f>
        <v>0</v>
      </c>
      <c r="Q1882" s="143">
        <v>3.1999999999999999E-5</v>
      </c>
      <c r="R1882" s="143">
        <f>Q1882*H1882</f>
        <v>1.2799999999999999E-4</v>
      </c>
      <c r="S1882" s="143">
        <v>0</v>
      </c>
      <c r="T1882" s="144">
        <f>S1882*H1882</f>
        <v>0</v>
      </c>
      <c r="AR1882" s="145" t="s">
        <v>454</v>
      </c>
      <c r="AT1882" s="145" t="s">
        <v>360</v>
      </c>
      <c r="AU1882" s="145" t="s">
        <v>90</v>
      </c>
      <c r="AY1882" s="18" t="s">
        <v>358</v>
      </c>
      <c r="BE1882" s="146">
        <f>IF(N1882="základní",J1882,0)</f>
        <v>0</v>
      </c>
      <c r="BF1882" s="146">
        <f>IF(N1882="snížená",J1882,0)</f>
        <v>0</v>
      </c>
      <c r="BG1882" s="146">
        <f>IF(N1882="zákl. přenesená",J1882,0)</f>
        <v>0</v>
      </c>
      <c r="BH1882" s="146">
        <f>IF(N1882="sníž. přenesená",J1882,0)</f>
        <v>0</v>
      </c>
      <c r="BI1882" s="146">
        <f>IF(N1882="nulová",J1882,0)</f>
        <v>0</v>
      </c>
      <c r="BJ1882" s="18" t="s">
        <v>90</v>
      </c>
      <c r="BK1882" s="146">
        <f>ROUND(I1882*H1882,2)</f>
        <v>0</v>
      </c>
      <c r="BL1882" s="18" t="s">
        <v>454</v>
      </c>
      <c r="BM1882" s="145" t="s">
        <v>2000</v>
      </c>
    </row>
    <row r="1883" spans="2:65" s="1" customFormat="1" ht="11.25">
      <c r="B1883" s="33"/>
      <c r="D1883" s="147" t="s">
        <v>366</v>
      </c>
      <c r="F1883" s="148" t="s">
        <v>2001</v>
      </c>
      <c r="I1883" s="149"/>
      <c r="L1883" s="33"/>
      <c r="M1883" s="150"/>
      <c r="T1883" s="54"/>
      <c r="AT1883" s="18" t="s">
        <v>366</v>
      </c>
      <c r="AU1883" s="18" t="s">
        <v>90</v>
      </c>
    </row>
    <row r="1884" spans="2:65" s="12" customFormat="1" ht="11.25">
      <c r="B1884" s="151"/>
      <c r="D1884" s="152" t="s">
        <v>368</v>
      </c>
      <c r="E1884" s="153" t="s">
        <v>19</v>
      </c>
      <c r="F1884" s="154" t="s">
        <v>1160</v>
      </c>
      <c r="H1884" s="153" t="s">
        <v>19</v>
      </c>
      <c r="I1884" s="155"/>
      <c r="L1884" s="151"/>
      <c r="M1884" s="156"/>
      <c r="T1884" s="157"/>
      <c r="AT1884" s="153" t="s">
        <v>368</v>
      </c>
      <c r="AU1884" s="153" t="s">
        <v>90</v>
      </c>
      <c r="AV1884" s="12" t="s">
        <v>84</v>
      </c>
      <c r="AW1884" s="12" t="s">
        <v>36</v>
      </c>
      <c r="AX1884" s="12" t="s">
        <v>77</v>
      </c>
      <c r="AY1884" s="153" t="s">
        <v>358</v>
      </c>
    </row>
    <row r="1885" spans="2:65" s="12" customFormat="1" ht="11.25">
      <c r="B1885" s="151"/>
      <c r="D1885" s="152" t="s">
        <v>368</v>
      </c>
      <c r="E1885" s="153" t="s">
        <v>19</v>
      </c>
      <c r="F1885" s="154" t="s">
        <v>460</v>
      </c>
      <c r="H1885" s="153" t="s">
        <v>19</v>
      </c>
      <c r="I1885" s="155"/>
      <c r="L1885" s="151"/>
      <c r="M1885" s="156"/>
      <c r="T1885" s="157"/>
      <c r="AT1885" s="153" t="s">
        <v>368</v>
      </c>
      <c r="AU1885" s="153" t="s">
        <v>90</v>
      </c>
      <c r="AV1885" s="12" t="s">
        <v>84</v>
      </c>
      <c r="AW1885" s="12" t="s">
        <v>36</v>
      </c>
      <c r="AX1885" s="12" t="s">
        <v>77</v>
      </c>
      <c r="AY1885" s="153" t="s">
        <v>358</v>
      </c>
    </row>
    <row r="1886" spans="2:65" s="13" customFormat="1" ht="11.25">
      <c r="B1886" s="158"/>
      <c r="D1886" s="152" t="s">
        <v>368</v>
      </c>
      <c r="E1886" s="159" t="s">
        <v>19</v>
      </c>
      <c r="F1886" s="160" t="s">
        <v>2002</v>
      </c>
      <c r="H1886" s="161">
        <v>2</v>
      </c>
      <c r="I1886" s="162"/>
      <c r="L1886" s="158"/>
      <c r="M1886" s="163"/>
      <c r="T1886" s="164"/>
      <c r="AT1886" s="159" t="s">
        <v>368</v>
      </c>
      <c r="AU1886" s="159" t="s">
        <v>90</v>
      </c>
      <c r="AV1886" s="13" t="s">
        <v>90</v>
      </c>
      <c r="AW1886" s="13" t="s">
        <v>36</v>
      </c>
      <c r="AX1886" s="13" t="s">
        <v>77</v>
      </c>
      <c r="AY1886" s="159" t="s">
        <v>358</v>
      </c>
    </row>
    <row r="1887" spans="2:65" s="13" customFormat="1" ht="11.25">
      <c r="B1887" s="158"/>
      <c r="D1887" s="152" t="s">
        <v>368</v>
      </c>
      <c r="E1887" s="159" t="s">
        <v>19</v>
      </c>
      <c r="F1887" s="160" t="s">
        <v>2003</v>
      </c>
      <c r="H1887" s="161">
        <v>2</v>
      </c>
      <c r="I1887" s="162"/>
      <c r="L1887" s="158"/>
      <c r="M1887" s="163"/>
      <c r="T1887" s="164"/>
      <c r="AT1887" s="159" t="s">
        <v>368</v>
      </c>
      <c r="AU1887" s="159" t="s">
        <v>90</v>
      </c>
      <c r="AV1887" s="13" t="s">
        <v>90</v>
      </c>
      <c r="AW1887" s="13" t="s">
        <v>36</v>
      </c>
      <c r="AX1887" s="13" t="s">
        <v>77</v>
      </c>
      <c r="AY1887" s="159" t="s">
        <v>358</v>
      </c>
    </row>
    <row r="1888" spans="2:65" s="14" customFormat="1" ht="11.25">
      <c r="B1888" s="165"/>
      <c r="D1888" s="152" t="s">
        <v>368</v>
      </c>
      <c r="E1888" s="166" t="s">
        <v>19</v>
      </c>
      <c r="F1888" s="167" t="s">
        <v>371</v>
      </c>
      <c r="H1888" s="168">
        <v>4</v>
      </c>
      <c r="I1888" s="169"/>
      <c r="L1888" s="165"/>
      <c r="M1888" s="170"/>
      <c r="T1888" s="171"/>
      <c r="AT1888" s="166" t="s">
        <v>368</v>
      </c>
      <c r="AU1888" s="166" t="s">
        <v>90</v>
      </c>
      <c r="AV1888" s="14" t="s">
        <v>364</v>
      </c>
      <c r="AW1888" s="14" t="s">
        <v>36</v>
      </c>
      <c r="AX1888" s="14" t="s">
        <v>84</v>
      </c>
      <c r="AY1888" s="166" t="s">
        <v>358</v>
      </c>
    </row>
    <row r="1889" spans="2:65" s="1" customFormat="1" ht="21.75" customHeight="1">
      <c r="B1889" s="33"/>
      <c r="C1889" s="179" t="s">
        <v>2004</v>
      </c>
      <c r="D1889" s="179" t="s">
        <v>440</v>
      </c>
      <c r="E1889" s="180" t="s">
        <v>2005</v>
      </c>
      <c r="F1889" s="181" t="s">
        <v>2006</v>
      </c>
      <c r="G1889" s="182" t="s">
        <v>504</v>
      </c>
      <c r="H1889" s="183">
        <v>2</v>
      </c>
      <c r="I1889" s="184"/>
      <c r="J1889" s="185">
        <f>ROUND(I1889*H1889,2)</f>
        <v>0</v>
      </c>
      <c r="K1889" s="181" t="s">
        <v>19</v>
      </c>
      <c r="L1889" s="186"/>
      <c r="M1889" s="187" t="s">
        <v>19</v>
      </c>
      <c r="N1889" s="188" t="s">
        <v>49</v>
      </c>
      <c r="P1889" s="143">
        <f>O1889*H1889</f>
        <v>0</v>
      </c>
      <c r="Q1889" s="143">
        <v>1.1999999999999999E-3</v>
      </c>
      <c r="R1889" s="143">
        <f>Q1889*H1889</f>
        <v>2.3999999999999998E-3</v>
      </c>
      <c r="S1889" s="143">
        <v>0</v>
      </c>
      <c r="T1889" s="144">
        <f>S1889*H1889</f>
        <v>0</v>
      </c>
      <c r="AR1889" s="145" t="s">
        <v>558</v>
      </c>
      <c r="AT1889" s="145" t="s">
        <v>440</v>
      </c>
      <c r="AU1889" s="145" t="s">
        <v>90</v>
      </c>
      <c r="AY1889" s="18" t="s">
        <v>358</v>
      </c>
      <c r="BE1889" s="146">
        <f>IF(N1889="základní",J1889,0)</f>
        <v>0</v>
      </c>
      <c r="BF1889" s="146">
        <f>IF(N1889="snížená",J1889,0)</f>
        <v>0</v>
      </c>
      <c r="BG1889" s="146">
        <f>IF(N1889="zákl. přenesená",J1889,0)</f>
        <v>0</v>
      </c>
      <c r="BH1889" s="146">
        <f>IF(N1889="sníž. přenesená",J1889,0)</f>
        <v>0</v>
      </c>
      <c r="BI1889" s="146">
        <f>IF(N1889="nulová",J1889,0)</f>
        <v>0</v>
      </c>
      <c r="BJ1889" s="18" t="s">
        <v>90</v>
      </c>
      <c r="BK1889" s="146">
        <f>ROUND(I1889*H1889,2)</f>
        <v>0</v>
      </c>
      <c r="BL1889" s="18" t="s">
        <v>454</v>
      </c>
      <c r="BM1889" s="145" t="s">
        <v>2007</v>
      </c>
    </row>
    <row r="1890" spans="2:65" s="12" customFormat="1" ht="11.25">
      <c r="B1890" s="151"/>
      <c r="D1890" s="152" t="s">
        <v>368</v>
      </c>
      <c r="E1890" s="153" t="s">
        <v>19</v>
      </c>
      <c r="F1890" s="154" t="s">
        <v>1160</v>
      </c>
      <c r="H1890" s="153" t="s">
        <v>19</v>
      </c>
      <c r="I1890" s="155"/>
      <c r="L1890" s="151"/>
      <c r="M1890" s="156"/>
      <c r="T1890" s="157"/>
      <c r="AT1890" s="153" t="s">
        <v>368</v>
      </c>
      <c r="AU1890" s="153" t="s">
        <v>90</v>
      </c>
      <c r="AV1890" s="12" t="s">
        <v>84</v>
      </c>
      <c r="AW1890" s="12" t="s">
        <v>36</v>
      </c>
      <c r="AX1890" s="12" t="s">
        <v>77</v>
      </c>
      <c r="AY1890" s="153" t="s">
        <v>358</v>
      </c>
    </row>
    <row r="1891" spans="2:65" s="12" customFormat="1" ht="11.25">
      <c r="B1891" s="151"/>
      <c r="D1891" s="152" t="s">
        <v>368</v>
      </c>
      <c r="E1891" s="153" t="s">
        <v>19</v>
      </c>
      <c r="F1891" s="154" t="s">
        <v>460</v>
      </c>
      <c r="H1891" s="153" t="s">
        <v>19</v>
      </c>
      <c r="I1891" s="155"/>
      <c r="L1891" s="151"/>
      <c r="M1891" s="156"/>
      <c r="T1891" s="157"/>
      <c r="AT1891" s="153" t="s">
        <v>368</v>
      </c>
      <c r="AU1891" s="153" t="s">
        <v>90</v>
      </c>
      <c r="AV1891" s="12" t="s">
        <v>84</v>
      </c>
      <c r="AW1891" s="12" t="s">
        <v>36</v>
      </c>
      <c r="AX1891" s="12" t="s">
        <v>77</v>
      </c>
      <c r="AY1891" s="153" t="s">
        <v>358</v>
      </c>
    </row>
    <row r="1892" spans="2:65" s="13" customFormat="1" ht="11.25">
      <c r="B1892" s="158"/>
      <c r="D1892" s="152" t="s">
        <v>368</v>
      </c>
      <c r="E1892" s="159" t="s">
        <v>19</v>
      </c>
      <c r="F1892" s="160" t="s">
        <v>2002</v>
      </c>
      <c r="H1892" s="161">
        <v>2</v>
      </c>
      <c r="I1892" s="162"/>
      <c r="L1892" s="158"/>
      <c r="M1892" s="163"/>
      <c r="T1892" s="164"/>
      <c r="AT1892" s="159" t="s">
        <v>368</v>
      </c>
      <c r="AU1892" s="159" t="s">
        <v>90</v>
      </c>
      <c r="AV1892" s="13" t="s">
        <v>90</v>
      </c>
      <c r="AW1892" s="13" t="s">
        <v>36</v>
      </c>
      <c r="AX1892" s="13" t="s">
        <v>77</v>
      </c>
      <c r="AY1892" s="159" t="s">
        <v>358</v>
      </c>
    </row>
    <row r="1893" spans="2:65" s="14" customFormat="1" ht="11.25">
      <c r="B1893" s="165"/>
      <c r="D1893" s="152" t="s">
        <v>368</v>
      </c>
      <c r="E1893" s="166" t="s">
        <v>19</v>
      </c>
      <c r="F1893" s="167" t="s">
        <v>371</v>
      </c>
      <c r="H1893" s="168">
        <v>2</v>
      </c>
      <c r="I1893" s="169"/>
      <c r="L1893" s="165"/>
      <c r="M1893" s="170"/>
      <c r="T1893" s="171"/>
      <c r="AT1893" s="166" t="s">
        <v>368</v>
      </c>
      <c r="AU1893" s="166" t="s">
        <v>90</v>
      </c>
      <c r="AV1893" s="14" t="s">
        <v>364</v>
      </c>
      <c r="AW1893" s="14" t="s">
        <v>36</v>
      </c>
      <c r="AX1893" s="14" t="s">
        <v>84</v>
      </c>
      <c r="AY1893" s="166" t="s">
        <v>358</v>
      </c>
    </row>
    <row r="1894" spans="2:65" s="1" customFormat="1" ht="24.2" customHeight="1">
      <c r="B1894" s="33"/>
      <c r="C1894" s="179" t="s">
        <v>2008</v>
      </c>
      <c r="D1894" s="179" t="s">
        <v>440</v>
      </c>
      <c r="E1894" s="180" t="s">
        <v>2009</v>
      </c>
      <c r="F1894" s="181" t="s">
        <v>2010</v>
      </c>
      <c r="G1894" s="182" t="s">
        <v>504</v>
      </c>
      <c r="H1894" s="183">
        <v>2</v>
      </c>
      <c r="I1894" s="184"/>
      <c r="J1894" s="185">
        <f>ROUND(I1894*H1894,2)</f>
        <v>0</v>
      </c>
      <c r="K1894" s="181" t="s">
        <v>19</v>
      </c>
      <c r="L1894" s="186"/>
      <c r="M1894" s="187" t="s">
        <v>19</v>
      </c>
      <c r="N1894" s="188" t="s">
        <v>49</v>
      </c>
      <c r="P1894" s="143">
        <f>O1894*H1894</f>
        <v>0</v>
      </c>
      <c r="Q1894" s="143">
        <v>1.1999999999999999E-3</v>
      </c>
      <c r="R1894" s="143">
        <f>Q1894*H1894</f>
        <v>2.3999999999999998E-3</v>
      </c>
      <c r="S1894" s="143">
        <v>0</v>
      </c>
      <c r="T1894" s="144">
        <f>S1894*H1894</f>
        <v>0</v>
      </c>
      <c r="AR1894" s="145" t="s">
        <v>558</v>
      </c>
      <c r="AT1894" s="145" t="s">
        <v>440</v>
      </c>
      <c r="AU1894" s="145" t="s">
        <v>90</v>
      </c>
      <c r="AY1894" s="18" t="s">
        <v>358</v>
      </c>
      <c r="BE1894" s="146">
        <f>IF(N1894="základní",J1894,0)</f>
        <v>0</v>
      </c>
      <c r="BF1894" s="146">
        <f>IF(N1894="snížená",J1894,0)</f>
        <v>0</v>
      </c>
      <c r="BG1894" s="146">
        <f>IF(N1894="zákl. přenesená",J1894,0)</f>
        <v>0</v>
      </c>
      <c r="BH1894" s="146">
        <f>IF(N1894="sníž. přenesená",J1894,0)</f>
        <v>0</v>
      </c>
      <c r="BI1894" s="146">
        <f>IF(N1894="nulová",J1894,0)</f>
        <v>0</v>
      </c>
      <c r="BJ1894" s="18" t="s">
        <v>90</v>
      </c>
      <c r="BK1894" s="146">
        <f>ROUND(I1894*H1894,2)</f>
        <v>0</v>
      </c>
      <c r="BL1894" s="18" t="s">
        <v>454</v>
      </c>
      <c r="BM1894" s="145" t="s">
        <v>2011</v>
      </c>
    </row>
    <row r="1895" spans="2:65" s="12" customFormat="1" ht="11.25">
      <c r="B1895" s="151"/>
      <c r="D1895" s="152" t="s">
        <v>368</v>
      </c>
      <c r="E1895" s="153" t="s">
        <v>19</v>
      </c>
      <c r="F1895" s="154" t="s">
        <v>1160</v>
      </c>
      <c r="H1895" s="153" t="s">
        <v>19</v>
      </c>
      <c r="I1895" s="155"/>
      <c r="L1895" s="151"/>
      <c r="M1895" s="156"/>
      <c r="T1895" s="157"/>
      <c r="AT1895" s="153" t="s">
        <v>368</v>
      </c>
      <c r="AU1895" s="153" t="s">
        <v>90</v>
      </c>
      <c r="AV1895" s="12" t="s">
        <v>84</v>
      </c>
      <c r="AW1895" s="12" t="s">
        <v>36</v>
      </c>
      <c r="AX1895" s="12" t="s">
        <v>77</v>
      </c>
      <c r="AY1895" s="153" t="s">
        <v>358</v>
      </c>
    </row>
    <row r="1896" spans="2:65" s="12" customFormat="1" ht="11.25">
      <c r="B1896" s="151"/>
      <c r="D1896" s="152" t="s">
        <v>368</v>
      </c>
      <c r="E1896" s="153" t="s">
        <v>19</v>
      </c>
      <c r="F1896" s="154" t="s">
        <v>460</v>
      </c>
      <c r="H1896" s="153" t="s">
        <v>19</v>
      </c>
      <c r="I1896" s="155"/>
      <c r="L1896" s="151"/>
      <c r="M1896" s="156"/>
      <c r="T1896" s="157"/>
      <c r="AT1896" s="153" t="s">
        <v>368</v>
      </c>
      <c r="AU1896" s="153" t="s">
        <v>90</v>
      </c>
      <c r="AV1896" s="12" t="s">
        <v>84</v>
      </c>
      <c r="AW1896" s="12" t="s">
        <v>36</v>
      </c>
      <c r="AX1896" s="12" t="s">
        <v>77</v>
      </c>
      <c r="AY1896" s="153" t="s">
        <v>358</v>
      </c>
    </row>
    <row r="1897" spans="2:65" s="13" customFormat="1" ht="11.25">
      <c r="B1897" s="158"/>
      <c r="D1897" s="152" t="s">
        <v>368</v>
      </c>
      <c r="E1897" s="159" t="s">
        <v>19</v>
      </c>
      <c r="F1897" s="160" t="s">
        <v>2003</v>
      </c>
      <c r="H1897" s="161">
        <v>2</v>
      </c>
      <c r="I1897" s="162"/>
      <c r="L1897" s="158"/>
      <c r="M1897" s="163"/>
      <c r="T1897" s="164"/>
      <c r="AT1897" s="159" t="s">
        <v>368</v>
      </c>
      <c r="AU1897" s="159" t="s">
        <v>90</v>
      </c>
      <c r="AV1897" s="13" t="s">
        <v>90</v>
      </c>
      <c r="AW1897" s="13" t="s">
        <v>36</v>
      </c>
      <c r="AX1897" s="13" t="s">
        <v>77</v>
      </c>
      <c r="AY1897" s="159" t="s">
        <v>358</v>
      </c>
    </row>
    <row r="1898" spans="2:65" s="14" customFormat="1" ht="11.25">
      <c r="B1898" s="165"/>
      <c r="D1898" s="152" t="s">
        <v>368</v>
      </c>
      <c r="E1898" s="166" t="s">
        <v>19</v>
      </c>
      <c r="F1898" s="167" t="s">
        <v>371</v>
      </c>
      <c r="H1898" s="168">
        <v>2</v>
      </c>
      <c r="I1898" s="169"/>
      <c r="L1898" s="165"/>
      <c r="M1898" s="170"/>
      <c r="T1898" s="171"/>
      <c r="AT1898" s="166" t="s">
        <v>368</v>
      </c>
      <c r="AU1898" s="166" t="s">
        <v>90</v>
      </c>
      <c r="AV1898" s="14" t="s">
        <v>364</v>
      </c>
      <c r="AW1898" s="14" t="s">
        <v>36</v>
      </c>
      <c r="AX1898" s="14" t="s">
        <v>84</v>
      </c>
      <c r="AY1898" s="166" t="s">
        <v>358</v>
      </c>
    </row>
    <row r="1899" spans="2:65" s="1" customFormat="1" ht="44.25" customHeight="1">
      <c r="B1899" s="33"/>
      <c r="C1899" s="134" t="s">
        <v>2012</v>
      </c>
      <c r="D1899" s="134" t="s">
        <v>360</v>
      </c>
      <c r="E1899" s="135" t="s">
        <v>2013</v>
      </c>
      <c r="F1899" s="136" t="s">
        <v>2014</v>
      </c>
      <c r="G1899" s="137" t="s">
        <v>195</v>
      </c>
      <c r="H1899" s="138">
        <v>9.4309999999999992</v>
      </c>
      <c r="I1899" s="139"/>
      <c r="J1899" s="140">
        <f>ROUND(I1899*H1899,2)</f>
        <v>0</v>
      </c>
      <c r="K1899" s="136" t="s">
        <v>402</v>
      </c>
      <c r="L1899" s="33"/>
      <c r="M1899" s="141" t="s">
        <v>19</v>
      </c>
      <c r="N1899" s="142" t="s">
        <v>49</v>
      </c>
      <c r="P1899" s="143">
        <f>O1899*H1899</f>
        <v>0</v>
      </c>
      <c r="Q1899" s="143">
        <v>2.1180000000000001E-2</v>
      </c>
      <c r="R1899" s="143">
        <f>Q1899*H1899</f>
        <v>0.19974857999999998</v>
      </c>
      <c r="S1899" s="143">
        <v>0</v>
      </c>
      <c r="T1899" s="144">
        <f>S1899*H1899</f>
        <v>0</v>
      </c>
      <c r="AR1899" s="145" t="s">
        <v>454</v>
      </c>
      <c r="AT1899" s="145" t="s">
        <v>360</v>
      </c>
      <c r="AU1899" s="145" t="s">
        <v>90</v>
      </c>
      <c r="AY1899" s="18" t="s">
        <v>358</v>
      </c>
      <c r="BE1899" s="146">
        <f>IF(N1899="základní",J1899,0)</f>
        <v>0</v>
      </c>
      <c r="BF1899" s="146">
        <f>IF(N1899="snížená",J1899,0)</f>
        <v>0</v>
      </c>
      <c r="BG1899" s="146">
        <f>IF(N1899="zákl. přenesená",J1899,0)</f>
        <v>0</v>
      </c>
      <c r="BH1899" s="146">
        <f>IF(N1899="sníž. přenesená",J1899,0)</f>
        <v>0</v>
      </c>
      <c r="BI1899" s="146">
        <f>IF(N1899="nulová",J1899,0)</f>
        <v>0</v>
      </c>
      <c r="BJ1899" s="18" t="s">
        <v>90</v>
      </c>
      <c r="BK1899" s="146">
        <f>ROUND(I1899*H1899,2)</f>
        <v>0</v>
      </c>
      <c r="BL1899" s="18" t="s">
        <v>454</v>
      </c>
      <c r="BM1899" s="145" t="s">
        <v>2015</v>
      </c>
    </row>
    <row r="1900" spans="2:65" s="1" customFormat="1" ht="11.25">
      <c r="B1900" s="33"/>
      <c r="D1900" s="147" t="s">
        <v>366</v>
      </c>
      <c r="F1900" s="148" t="s">
        <v>2016</v>
      </c>
      <c r="I1900" s="149"/>
      <c r="L1900" s="33"/>
      <c r="M1900" s="150"/>
      <c r="T1900" s="54"/>
      <c r="AT1900" s="18" t="s">
        <v>366</v>
      </c>
      <c r="AU1900" s="18" t="s">
        <v>90</v>
      </c>
    </row>
    <row r="1901" spans="2:65" s="12" customFormat="1" ht="11.25">
      <c r="B1901" s="151"/>
      <c r="D1901" s="152" t="s">
        <v>368</v>
      </c>
      <c r="E1901" s="153" t="s">
        <v>19</v>
      </c>
      <c r="F1901" s="154" t="s">
        <v>603</v>
      </c>
      <c r="H1901" s="153" t="s">
        <v>19</v>
      </c>
      <c r="I1901" s="155"/>
      <c r="L1901" s="151"/>
      <c r="M1901" s="156"/>
      <c r="T1901" s="157"/>
      <c r="AT1901" s="153" t="s">
        <v>368</v>
      </c>
      <c r="AU1901" s="153" t="s">
        <v>90</v>
      </c>
      <c r="AV1901" s="12" t="s">
        <v>84</v>
      </c>
      <c r="AW1901" s="12" t="s">
        <v>36</v>
      </c>
      <c r="AX1901" s="12" t="s">
        <v>77</v>
      </c>
      <c r="AY1901" s="153" t="s">
        <v>358</v>
      </c>
    </row>
    <row r="1902" spans="2:65" s="13" customFormat="1" ht="11.25">
      <c r="B1902" s="158"/>
      <c r="D1902" s="152" t="s">
        <v>368</v>
      </c>
      <c r="E1902" s="159" t="s">
        <v>19</v>
      </c>
      <c r="F1902" s="160" t="s">
        <v>2017</v>
      </c>
      <c r="H1902" s="161">
        <v>9.4309999999999992</v>
      </c>
      <c r="I1902" s="162"/>
      <c r="L1902" s="158"/>
      <c r="M1902" s="163"/>
      <c r="T1902" s="164"/>
      <c r="AT1902" s="159" t="s">
        <v>368</v>
      </c>
      <c r="AU1902" s="159" t="s">
        <v>90</v>
      </c>
      <c r="AV1902" s="13" t="s">
        <v>90</v>
      </c>
      <c r="AW1902" s="13" t="s">
        <v>36</v>
      </c>
      <c r="AX1902" s="13" t="s">
        <v>77</v>
      </c>
      <c r="AY1902" s="159" t="s">
        <v>358</v>
      </c>
    </row>
    <row r="1903" spans="2:65" s="14" customFormat="1" ht="11.25">
      <c r="B1903" s="165"/>
      <c r="D1903" s="152" t="s">
        <v>368</v>
      </c>
      <c r="E1903" s="166" t="s">
        <v>19</v>
      </c>
      <c r="F1903" s="167" t="s">
        <v>371</v>
      </c>
      <c r="H1903" s="168">
        <v>9.4309999999999992</v>
      </c>
      <c r="I1903" s="169"/>
      <c r="L1903" s="165"/>
      <c r="M1903" s="170"/>
      <c r="T1903" s="171"/>
      <c r="AT1903" s="166" t="s">
        <v>368</v>
      </c>
      <c r="AU1903" s="166" t="s">
        <v>90</v>
      </c>
      <c r="AV1903" s="14" t="s">
        <v>364</v>
      </c>
      <c r="AW1903" s="14" t="s">
        <v>36</v>
      </c>
      <c r="AX1903" s="14" t="s">
        <v>84</v>
      </c>
      <c r="AY1903" s="166" t="s">
        <v>358</v>
      </c>
    </row>
    <row r="1904" spans="2:65" s="1" customFormat="1" ht="55.5" customHeight="1">
      <c r="B1904" s="33"/>
      <c r="C1904" s="134" t="s">
        <v>2018</v>
      </c>
      <c r="D1904" s="134" t="s">
        <v>360</v>
      </c>
      <c r="E1904" s="135" t="s">
        <v>2019</v>
      </c>
      <c r="F1904" s="136" t="s">
        <v>2020</v>
      </c>
      <c r="G1904" s="137" t="s">
        <v>195</v>
      </c>
      <c r="H1904" s="138">
        <v>6.2270000000000003</v>
      </c>
      <c r="I1904" s="139"/>
      <c r="J1904" s="140">
        <f>ROUND(I1904*H1904,2)</f>
        <v>0</v>
      </c>
      <c r="K1904" s="136" t="s">
        <v>363</v>
      </c>
      <c r="L1904" s="33"/>
      <c r="M1904" s="141" t="s">
        <v>19</v>
      </c>
      <c r="N1904" s="142" t="s">
        <v>49</v>
      </c>
      <c r="P1904" s="143">
        <f>O1904*H1904</f>
        <v>0</v>
      </c>
      <c r="Q1904" s="143">
        <v>2.1450245499999999E-2</v>
      </c>
      <c r="R1904" s="143">
        <f>Q1904*H1904</f>
        <v>0.13357067872850001</v>
      </c>
      <c r="S1904" s="143">
        <v>0</v>
      </c>
      <c r="T1904" s="144">
        <f>S1904*H1904</f>
        <v>0</v>
      </c>
      <c r="AR1904" s="145" t="s">
        <v>454</v>
      </c>
      <c r="AT1904" s="145" t="s">
        <v>360</v>
      </c>
      <c r="AU1904" s="145" t="s">
        <v>90</v>
      </c>
      <c r="AY1904" s="18" t="s">
        <v>358</v>
      </c>
      <c r="BE1904" s="146">
        <f>IF(N1904="základní",J1904,0)</f>
        <v>0</v>
      </c>
      <c r="BF1904" s="146">
        <f>IF(N1904="snížená",J1904,0)</f>
        <v>0</v>
      </c>
      <c r="BG1904" s="146">
        <f>IF(N1904="zákl. přenesená",J1904,0)</f>
        <v>0</v>
      </c>
      <c r="BH1904" s="146">
        <f>IF(N1904="sníž. přenesená",J1904,0)</f>
        <v>0</v>
      </c>
      <c r="BI1904" s="146">
        <f>IF(N1904="nulová",J1904,0)</f>
        <v>0</v>
      </c>
      <c r="BJ1904" s="18" t="s">
        <v>90</v>
      </c>
      <c r="BK1904" s="146">
        <f>ROUND(I1904*H1904,2)</f>
        <v>0</v>
      </c>
      <c r="BL1904" s="18" t="s">
        <v>454</v>
      </c>
      <c r="BM1904" s="145" t="s">
        <v>2021</v>
      </c>
    </row>
    <row r="1905" spans="2:65" s="1" customFormat="1" ht="11.25">
      <c r="B1905" s="33"/>
      <c r="D1905" s="147" t="s">
        <v>366</v>
      </c>
      <c r="F1905" s="148" t="s">
        <v>2022</v>
      </c>
      <c r="I1905" s="149"/>
      <c r="L1905" s="33"/>
      <c r="M1905" s="150"/>
      <c r="T1905" s="54"/>
      <c r="AT1905" s="18" t="s">
        <v>366</v>
      </c>
      <c r="AU1905" s="18" t="s">
        <v>90</v>
      </c>
    </row>
    <row r="1906" spans="2:65" s="12" customFormat="1" ht="11.25">
      <c r="B1906" s="151"/>
      <c r="D1906" s="152" t="s">
        <v>368</v>
      </c>
      <c r="E1906" s="153" t="s">
        <v>19</v>
      </c>
      <c r="F1906" s="154" t="s">
        <v>603</v>
      </c>
      <c r="H1906" s="153" t="s">
        <v>19</v>
      </c>
      <c r="I1906" s="155"/>
      <c r="L1906" s="151"/>
      <c r="M1906" s="156"/>
      <c r="T1906" s="157"/>
      <c r="AT1906" s="153" t="s">
        <v>368</v>
      </c>
      <c r="AU1906" s="153" t="s">
        <v>90</v>
      </c>
      <c r="AV1906" s="12" t="s">
        <v>84</v>
      </c>
      <c r="AW1906" s="12" t="s">
        <v>36</v>
      </c>
      <c r="AX1906" s="12" t="s">
        <v>77</v>
      </c>
      <c r="AY1906" s="153" t="s">
        <v>358</v>
      </c>
    </row>
    <row r="1907" spans="2:65" s="13" customFormat="1" ht="11.25">
      <c r="B1907" s="158"/>
      <c r="D1907" s="152" t="s">
        <v>368</v>
      </c>
      <c r="E1907" s="159" t="s">
        <v>19</v>
      </c>
      <c r="F1907" s="160" t="s">
        <v>2023</v>
      </c>
      <c r="H1907" s="161">
        <v>6.2270000000000003</v>
      </c>
      <c r="I1907" s="162"/>
      <c r="L1907" s="158"/>
      <c r="M1907" s="163"/>
      <c r="T1907" s="164"/>
      <c r="AT1907" s="159" t="s">
        <v>368</v>
      </c>
      <c r="AU1907" s="159" t="s">
        <v>90</v>
      </c>
      <c r="AV1907" s="13" t="s">
        <v>90</v>
      </c>
      <c r="AW1907" s="13" t="s">
        <v>36</v>
      </c>
      <c r="AX1907" s="13" t="s">
        <v>77</v>
      </c>
      <c r="AY1907" s="159" t="s">
        <v>358</v>
      </c>
    </row>
    <row r="1908" spans="2:65" s="14" customFormat="1" ht="11.25">
      <c r="B1908" s="165"/>
      <c r="D1908" s="152" t="s">
        <v>368</v>
      </c>
      <c r="E1908" s="166" t="s">
        <v>19</v>
      </c>
      <c r="F1908" s="167" t="s">
        <v>371</v>
      </c>
      <c r="H1908" s="168">
        <v>6.2270000000000003</v>
      </c>
      <c r="I1908" s="169"/>
      <c r="L1908" s="165"/>
      <c r="M1908" s="170"/>
      <c r="T1908" s="171"/>
      <c r="AT1908" s="166" t="s">
        <v>368</v>
      </c>
      <c r="AU1908" s="166" t="s">
        <v>90</v>
      </c>
      <c r="AV1908" s="14" t="s">
        <v>364</v>
      </c>
      <c r="AW1908" s="14" t="s">
        <v>36</v>
      </c>
      <c r="AX1908" s="14" t="s">
        <v>84</v>
      </c>
      <c r="AY1908" s="166" t="s">
        <v>358</v>
      </c>
    </row>
    <row r="1909" spans="2:65" s="1" customFormat="1" ht="76.349999999999994" customHeight="1">
      <c r="B1909" s="33"/>
      <c r="C1909" s="134" t="s">
        <v>2024</v>
      </c>
      <c r="D1909" s="134" t="s">
        <v>360</v>
      </c>
      <c r="E1909" s="135" t="s">
        <v>2025</v>
      </c>
      <c r="F1909" s="136" t="s">
        <v>2026</v>
      </c>
      <c r="G1909" s="137" t="s">
        <v>195</v>
      </c>
      <c r="H1909" s="138">
        <v>98.191000000000003</v>
      </c>
      <c r="I1909" s="139"/>
      <c r="J1909" s="140">
        <f>ROUND(I1909*H1909,2)</f>
        <v>0</v>
      </c>
      <c r="K1909" s="136" t="s">
        <v>19</v>
      </c>
      <c r="L1909" s="33"/>
      <c r="M1909" s="141" t="s">
        <v>19</v>
      </c>
      <c r="N1909" s="142" t="s">
        <v>49</v>
      </c>
      <c r="P1909" s="143">
        <f>O1909*H1909</f>
        <v>0</v>
      </c>
      <c r="Q1909" s="143">
        <v>2.145E-2</v>
      </c>
      <c r="R1909" s="143">
        <f>Q1909*H1909</f>
        <v>2.1061969500000002</v>
      </c>
      <c r="S1909" s="143">
        <v>0</v>
      </c>
      <c r="T1909" s="144">
        <f>S1909*H1909</f>
        <v>0</v>
      </c>
      <c r="AR1909" s="145" t="s">
        <v>454</v>
      </c>
      <c r="AT1909" s="145" t="s">
        <v>360</v>
      </c>
      <c r="AU1909" s="145" t="s">
        <v>90</v>
      </c>
      <c r="AY1909" s="18" t="s">
        <v>358</v>
      </c>
      <c r="BE1909" s="146">
        <f>IF(N1909="základní",J1909,0)</f>
        <v>0</v>
      </c>
      <c r="BF1909" s="146">
        <f>IF(N1909="snížená",J1909,0)</f>
        <v>0</v>
      </c>
      <c r="BG1909" s="146">
        <f>IF(N1909="zákl. přenesená",J1909,0)</f>
        <v>0</v>
      </c>
      <c r="BH1909" s="146">
        <f>IF(N1909="sníž. přenesená",J1909,0)</f>
        <v>0</v>
      </c>
      <c r="BI1909" s="146">
        <f>IF(N1909="nulová",J1909,0)</f>
        <v>0</v>
      </c>
      <c r="BJ1909" s="18" t="s">
        <v>90</v>
      </c>
      <c r="BK1909" s="146">
        <f>ROUND(I1909*H1909,2)</f>
        <v>0</v>
      </c>
      <c r="BL1909" s="18" t="s">
        <v>454</v>
      </c>
      <c r="BM1909" s="145" t="s">
        <v>2027</v>
      </c>
    </row>
    <row r="1910" spans="2:65" s="12" customFormat="1" ht="11.25">
      <c r="B1910" s="151"/>
      <c r="D1910" s="152" t="s">
        <v>368</v>
      </c>
      <c r="E1910" s="153" t="s">
        <v>19</v>
      </c>
      <c r="F1910" s="154" t="s">
        <v>1160</v>
      </c>
      <c r="H1910" s="153" t="s">
        <v>19</v>
      </c>
      <c r="I1910" s="155"/>
      <c r="L1910" s="151"/>
      <c r="M1910" s="156"/>
      <c r="T1910" s="157"/>
      <c r="AT1910" s="153" t="s">
        <v>368</v>
      </c>
      <c r="AU1910" s="153" t="s">
        <v>90</v>
      </c>
      <c r="AV1910" s="12" t="s">
        <v>84</v>
      </c>
      <c r="AW1910" s="12" t="s">
        <v>36</v>
      </c>
      <c r="AX1910" s="12" t="s">
        <v>77</v>
      </c>
      <c r="AY1910" s="153" t="s">
        <v>358</v>
      </c>
    </row>
    <row r="1911" spans="2:65" s="12" customFormat="1" ht="11.25">
      <c r="B1911" s="151"/>
      <c r="D1911" s="152" t="s">
        <v>368</v>
      </c>
      <c r="E1911" s="153" t="s">
        <v>19</v>
      </c>
      <c r="F1911" s="154" t="s">
        <v>610</v>
      </c>
      <c r="H1911" s="153" t="s">
        <v>19</v>
      </c>
      <c r="I1911" s="155"/>
      <c r="L1911" s="151"/>
      <c r="M1911" s="156"/>
      <c r="T1911" s="157"/>
      <c r="AT1911" s="153" t="s">
        <v>368</v>
      </c>
      <c r="AU1911" s="153" t="s">
        <v>90</v>
      </c>
      <c r="AV1911" s="12" t="s">
        <v>84</v>
      </c>
      <c r="AW1911" s="12" t="s">
        <v>36</v>
      </c>
      <c r="AX1911" s="12" t="s">
        <v>77</v>
      </c>
      <c r="AY1911" s="153" t="s">
        <v>358</v>
      </c>
    </row>
    <row r="1912" spans="2:65" s="13" customFormat="1" ht="11.25">
      <c r="B1912" s="158"/>
      <c r="D1912" s="152" t="s">
        <v>368</v>
      </c>
      <c r="E1912" s="159" t="s">
        <v>19</v>
      </c>
      <c r="F1912" s="160" t="s">
        <v>2028</v>
      </c>
      <c r="H1912" s="161">
        <v>38.207000000000001</v>
      </c>
      <c r="I1912" s="162"/>
      <c r="L1912" s="158"/>
      <c r="M1912" s="163"/>
      <c r="T1912" s="164"/>
      <c r="AT1912" s="159" t="s">
        <v>368</v>
      </c>
      <c r="AU1912" s="159" t="s">
        <v>90</v>
      </c>
      <c r="AV1912" s="13" t="s">
        <v>90</v>
      </c>
      <c r="AW1912" s="13" t="s">
        <v>36</v>
      </c>
      <c r="AX1912" s="13" t="s">
        <v>77</v>
      </c>
      <c r="AY1912" s="159" t="s">
        <v>358</v>
      </c>
    </row>
    <row r="1913" spans="2:65" s="12" customFormat="1" ht="11.25">
      <c r="B1913" s="151"/>
      <c r="D1913" s="152" t="s">
        <v>368</v>
      </c>
      <c r="E1913" s="153" t="s">
        <v>19</v>
      </c>
      <c r="F1913" s="154" t="s">
        <v>618</v>
      </c>
      <c r="H1913" s="153" t="s">
        <v>19</v>
      </c>
      <c r="I1913" s="155"/>
      <c r="L1913" s="151"/>
      <c r="M1913" s="156"/>
      <c r="T1913" s="157"/>
      <c r="AT1913" s="153" t="s">
        <v>368</v>
      </c>
      <c r="AU1913" s="153" t="s">
        <v>90</v>
      </c>
      <c r="AV1913" s="12" t="s">
        <v>84</v>
      </c>
      <c r="AW1913" s="12" t="s">
        <v>36</v>
      </c>
      <c r="AX1913" s="12" t="s">
        <v>77</v>
      </c>
      <c r="AY1913" s="153" t="s">
        <v>358</v>
      </c>
    </row>
    <row r="1914" spans="2:65" s="13" customFormat="1" ht="11.25">
      <c r="B1914" s="158"/>
      <c r="D1914" s="152" t="s">
        <v>368</v>
      </c>
      <c r="E1914" s="159" t="s">
        <v>19</v>
      </c>
      <c r="F1914" s="160" t="s">
        <v>2028</v>
      </c>
      <c r="H1914" s="161">
        <v>38.207000000000001</v>
      </c>
      <c r="I1914" s="162"/>
      <c r="L1914" s="158"/>
      <c r="M1914" s="163"/>
      <c r="T1914" s="164"/>
      <c r="AT1914" s="159" t="s">
        <v>368</v>
      </c>
      <c r="AU1914" s="159" t="s">
        <v>90</v>
      </c>
      <c r="AV1914" s="13" t="s">
        <v>90</v>
      </c>
      <c r="AW1914" s="13" t="s">
        <v>36</v>
      </c>
      <c r="AX1914" s="13" t="s">
        <v>77</v>
      </c>
      <c r="AY1914" s="159" t="s">
        <v>358</v>
      </c>
    </row>
    <row r="1915" spans="2:65" s="12" customFormat="1" ht="11.25">
      <c r="B1915" s="151"/>
      <c r="D1915" s="152" t="s">
        <v>368</v>
      </c>
      <c r="E1915" s="153" t="s">
        <v>19</v>
      </c>
      <c r="F1915" s="154" t="s">
        <v>603</v>
      </c>
      <c r="H1915" s="153" t="s">
        <v>19</v>
      </c>
      <c r="I1915" s="155"/>
      <c r="L1915" s="151"/>
      <c r="M1915" s="156"/>
      <c r="T1915" s="157"/>
      <c r="AT1915" s="153" t="s">
        <v>368</v>
      </c>
      <c r="AU1915" s="153" t="s">
        <v>90</v>
      </c>
      <c r="AV1915" s="12" t="s">
        <v>84</v>
      </c>
      <c r="AW1915" s="12" t="s">
        <v>36</v>
      </c>
      <c r="AX1915" s="12" t="s">
        <v>77</v>
      </c>
      <c r="AY1915" s="153" t="s">
        <v>358</v>
      </c>
    </row>
    <row r="1916" spans="2:65" s="13" customFormat="1" ht="11.25">
      <c r="B1916" s="158"/>
      <c r="D1916" s="152" t="s">
        <v>368</v>
      </c>
      <c r="E1916" s="159" t="s">
        <v>19</v>
      </c>
      <c r="F1916" s="160" t="s">
        <v>2029</v>
      </c>
      <c r="H1916" s="161">
        <v>21.777000000000001</v>
      </c>
      <c r="I1916" s="162"/>
      <c r="L1916" s="158"/>
      <c r="M1916" s="163"/>
      <c r="T1916" s="164"/>
      <c r="AT1916" s="159" t="s">
        <v>368</v>
      </c>
      <c r="AU1916" s="159" t="s">
        <v>90</v>
      </c>
      <c r="AV1916" s="13" t="s">
        <v>90</v>
      </c>
      <c r="AW1916" s="13" t="s">
        <v>36</v>
      </c>
      <c r="AX1916" s="13" t="s">
        <v>77</v>
      </c>
      <c r="AY1916" s="159" t="s">
        <v>358</v>
      </c>
    </row>
    <row r="1917" spans="2:65" s="14" customFormat="1" ht="11.25">
      <c r="B1917" s="165"/>
      <c r="D1917" s="152" t="s">
        <v>368</v>
      </c>
      <c r="E1917" s="166" t="s">
        <v>19</v>
      </c>
      <c r="F1917" s="167" t="s">
        <v>371</v>
      </c>
      <c r="H1917" s="168">
        <v>98.191000000000003</v>
      </c>
      <c r="I1917" s="169"/>
      <c r="L1917" s="165"/>
      <c r="M1917" s="170"/>
      <c r="T1917" s="171"/>
      <c r="AT1917" s="166" t="s">
        <v>368</v>
      </c>
      <c r="AU1917" s="166" t="s">
        <v>90</v>
      </c>
      <c r="AV1917" s="14" t="s">
        <v>364</v>
      </c>
      <c r="AW1917" s="14" t="s">
        <v>36</v>
      </c>
      <c r="AX1917" s="14" t="s">
        <v>84</v>
      </c>
      <c r="AY1917" s="166" t="s">
        <v>358</v>
      </c>
    </row>
    <row r="1918" spans="2:65" s="1" customFormat="1" ht="21.75" customHeight="1">
      <c r="B1918" s="33"/>
      <c r="C1918" s="134" t="s">
        <v>2030</v>
      </c>
      <c r="D1918" s="134" t="s">
        <v>360</v>
      </c>
      <c r="E1918" s="135" t="s">
        <v>2031</v>
      </c>
      <c r="F1918" s="136" t="s">
        <v>2032</v>
      </c>
      <c r="G1918" s="137" t="s">
        <v>235</v>
      </c>
      <c r="H1918" s="138">
        <v>810.6</v>
      </c>
      <c r="I1918" s="139"/>
      <c r="J1918" s="140">
        <f>ROUND(I1918*H1918,2)</f>
        <v>0</v>
      </c>
      <c r="K1918" s="136" t="s">
        <v>19</v>
      </c>
      <c r="L1918" s="33"/>
      <c r="M1918" s="141" t="s">
        <v>19</v>
      </c>
      <c r="N1918" s="142" t="s">
        <v>49</v>
      </c>
      <c r="P1918" s="143">
        <f>O1918*H1918</f>
        <v>0</v>
      </c>
      <c r="Q1918" s="143">
        <v>2.0000000000000001E-4</v>
      </c>
      <c r="R1918" s="143">
        <f>Q1918*H1918</f>
        <v>0.16212000000000001</v>
      </c>
      <c r="S1918" s="143">
        <v>0</v>
      </c>
      <c r="T1918" s="144">
        <f>S1918*H1918</f>
        <v>0</v>
      </c>
      <c r="AR1918" s="145" t="s">
        <v>454</v>
      </c>
      <c r="AT1918" s="145" t="s">
        <v>360</v>
      </c>
      <c r="AU1918" s="145" t="s">
        <v>90</v>
      </c>
      <c r="AY1918" s="18" t="s">
        <v>358</v>
      </c>
      <c r="BE1918" s="146">
        <f>IF(N1918="základní",J1918,0)</f>
        <v>0</v>
      </c>
      <c r="BF1918" s="146">
        <f>IF(N1918="snížená",J1918,0)</f>
        <v>0</v>
      </c>
      <c r="BG1918" s="146">
        <f>IF(N1918="zákl. přenesená",J1918,0)</f>
        <v>0</v>
      </c>
      <c r="BH1918" s="146">
        <f>IF(N1918="sníž. přenesená",J1918,0)</f>
        <v>0</v>
      </c>
      <c r="BI1918" s="146">
        <f>IF(N1918="nulová",J1918,0)</f>
        <v>0</v>
      </c>
      <c r="BJ1918" s="18" t="s">
        <v>90</v>
      </c>
      <c r="BK1918" s="146">
        <f>ROUND(I1918*H1918,2)</f>
        <v>0</v>
      </c>
      <c r="BL1918" s="18" t="s">
        <v>454</v>
      </c>
      <c r="BM1918" s="145" t="s">
        <v>2033</v>
      </c>
    </row>
    <row r="1919" spans="2:65" s="12" customFormat="1" ht="11.25">
      <c r="B1919" s="151"/>
      <c r="D1919" s="152" t="s">
        <v>368</v>
      </c>
      <c r="E1919" s="153" t="s">
        <v>19</v>
      </c>
      <c r="F1919" s="154" t="s">
        <v>1823</v>
      </c>
      <c r="H1919" s="153" t="s">
        <v>19</v>
      </c>
      <c r="I1919" s="155"/>
      <c r="L1919" s="151"/>
      <c r="M1919" s="156"/>
      <c r="T1919" s="157"/>
      <c r="AT1919" s="153" t="s">
        <v>368</v>
      </c>
      <c r="AU1919" s="153" t="s">
        <v>90</v>
      </c>
      <c r="AV1919" s="12" t="s">
        <v>84</v>
      </c>
      <c r="AW1919" s="12" t="s">
        <v>36</v>
      </c>
      <c r="AX1919" s="12" t="s">
        <v>77</v>
      </c>
      <c r="AY1919" s="153" t="s">
        <v>358</v>
      </c>
    </row>
    <row r="1920" spans="2:65" s="13" customFormat="1" ht="11.25">
      <c r="B1920" s="158"/>
      <c r="D1920" s="152" t="s">
        <v>368</v>
      </c>
      <c r="E1920" s="159" t="s">
        <v>19</v>
      </c>
      <c r="F1920" s="160" t="s">
        <v>2034</v>
      </c>
      <c r="H1920" s="161">
        <v>810.6</v>
      </c>
      <c r="I1920" s="162"/>
      <c r="L1920" s="158"/>
      <c r="M1920" s="163"/>
      <c r="T1920" s="164"/>
      <c r="AT1920" s="159" t="s">
        <v>368</v>
      </c>
      <c r="AU1920" s="159" t="s">
        <v>90</v>
      </c>
      <c r="AV1920" s="13" t="s">
        <v>90</v>
      </c>
      <c r="AW1920" s="13" t="s">
        <v>36</v>
      </c>
      <c r="AX1920" s="13" t="s">
        <v>77</v>
      </c>
      <c r="AY1920" s="159" t="s">
        <v>358</v>
      </c>
    </row>
    <row r="1921" spans="2:65" s="14" customFormat="1" ht="11.25">
      <c r="B1921" s="165"/>
      <c r="D1921" s="152" t="s">
        <v>368</v>
      </c>
      <c r="E1921" s="166" t="s">
        <v>19</v>
      </c>
      <c r="F1921" s="167" t="s">
        <v>371</v>
      </c>
      <c r="H1921" s="168">
        <v>810.6</v>
      </c>
      <c r="I1921" s="169"/>
      <c r="L1921" s="165"/>
      <c r="M1921" s="170"/>
      <c r="T1921" s="171"/>
      <c r="AT1921" s="166" t="s">
        <v>368</v>
      </c>
      <c r="AU1921" s="166" t="s">
        <v>90</v>
      </c>
      <c r="AV1921" s="14" t="s">
        <v>364</v>
      </c>
      <c r="AW1921" s="14" t="s">
        <v>36</v>
      </c>
      <c r="AX1921" s="14" t="s">
        <v>84</v>
      </c>
      <c r="AY1921" s="166" t="s">
        <v>358</v>
      </c>
    </row>
    <row r="1922" spans="2:65" s="1" customFormat="1" ht="66.75" customHeight="1">
      <c r="B1922" s="33"/>
      <c r="C1922" s="134" t="s">
        <v>2035</v>
      </c>
      <c r="D1922" s="134" t="s">
        <v>360</v>
      </c>
      <c r="E1922" s="135" t="s">
        <v>2036</v>
      </c>
      <c r="F1922" s="136" t="s">
        <v>2037</v>
      </c>
      <c r="G1922" s="137" t="s">
        <v>1498</v>
      </c>
      <c r="H1922" s="189"/>
      <c r="I1922" s="139"/>
      <c r="J1922" s="140">
        <f>ROUND(I1922*H1922,2)</f>
        <v>0</v>
      </c>
      <c r="K1922" s="136" t="s">
        <v>363</v>
      </c>
      <c r="L1922" s="33"/>
      <c r="M1922" s="141" t="s">
        <v>19</v>
      </c>
      <c r="N1922" s="142" t="s">
        <v>49</v>
      </c>
      <c r="P1922" s="143">
        <f>O1922*H1922</f>
        <v>0</v>
      </c>
      <c r="Q1922" s="143">
        <v>0</v>
      </c>
      <c r="R1922" s="143">
        <f>Q1922*H1922</f>
        <v>0</v>
      </c>
      <c r="S1922" s="143">
        <v>0</v>
      </c>
      <c r="T1922" s="144">
        <f>S1922*H1922</f>
        <v>0</v>
      </c>
      <c r="AR1922" s="145" t="s">
        <v>454</v>
      </c>
      <c r="AT1922" s="145" t="s">
        <v>360</v>
      </c>
      <c r="AU1922" s="145" t="s">
        <v>90</v>
      </c>
      <c r="AY1922" s="18" t="s">
        <v>358</v>
      </c>
      <c r="BE1922" s="146">
        <f>IF(N1922="základní",J1922,0)</f>
        <v>0</v>
      </c>
      <c r="BF1922" s="146">
        <f>IF(N1922="snížená",J1922,0)</f>
        <v>0</v>
      </c>
      <c r="BG1922" s="146">
        <f>IF(N1922="zákl. přenesená",J1922,0)</f>
        <v>0</v>
      </c>
      <c r="BH1922" s="146">
        <f>IF(N1922="sníž. přenesená",J1922,0)</f>
        <v>0</v>
      </c>
      <c r="BI1922" s="146">
        <f>IF(N1922="nulová",J1922,0)</f>
        <v>0</v>
      </c>
      <c r="BJ1922" s="18" t="s">
        <v>90</v>
      </c>
      <c r="BK1922" s="146">
        <f>ROUND(I1922*H1922,2)</f>
        <v>0</v>
      </c>
      <c r="BL1922" s="18" t="s">
        <v>454</v>
      </c>
      <c r="BM1922" s="145" t="s">
        <v>2038</v>
      </c>
    </row>
    <row r="1923" spans="2:65" s="1" customFormat="1" ht="11.25">
      <c r="B1923" s="33"/>
      <c r="D1923" s="147" t="s">
        <v>366</v>
      </c>
      <c r="F1923" s="148" t="s">
        <v>2039</v>
      </c>
      <c r="I1923" s="149"/>
      <c r="L1923" s="33"/>
      <c r="M1923" s="150"/>
      <c r="T1923" s="54"/>
      <c r="AT1923" s="18" t="s">
        <v>366</v>
      </c>
      <c r="AU1923" s="18" t="s">
        <v>90</v>
      </c>
    </row>
    <row r="1924" spans="2:65" s="11" customFormat="1" ht="22.9" customHeight="1">
      <c r="B1924" s="122"/>
      <c r="D1924" s="123" t="s">
        <v>76</v>
      </c>
      <c r="E1924" s="132" t="s">
        <v>2040</v>
      </c>
      <c r="F1924" s="132" t="s">
        <v>2041</v>
      </c>
      <c r="I1924" s="125"/>
      <c r="J1924" s="133">
        <f>BK1924</f>
        <v>0</v>
      </c>
      <c r="L1924" s="122"/>
      <c r="M1924" s="127"/>
      <c r="P1924" s="128">
        <f>SUM(P1925:P1952)</f>
        <v>0</v>
      </c>
      <c r="R1924" s="128">
        <f>SUM(R1925:R1952)</f>
        <v>0.151009</v>
      </c>
      <c r="T1924" s="129">
        <f>SUM(T1925:T1952)</f>
        <v>0</v>
      </c>
      <c r="AR1924" s="123" t="s">
        <v>90</v>
      </c>
      <c r="AT1924" s="130" t="s">
        <v>76</v>
      </c>
      <c r="AU1924" s="130" t="s">
        <v>84</v>
      </c>
      <c r="AY1924" s="123" t="s">
        <v>358</v>
      </c>
      <c r="BK1924" s="131">
        <f>SUM(BK1925:BK1952)</f>
        <v>0</v>
      </c>
    </row>
    <row r="1925" spans="2:65" s="1" customFormat="1" ht="33" customHeight="1">
      <c r="B1925" s="33"/>
      <c r="C1925" s="134" t="s">
        <v>2042</v>
      </c>
      <c r="D1925" s="134" t="s">
        <v>360</v>
      </c>
      <c r="E1925" s="135" t="s">
        <v>2043</v>
      </c>
      <c r="F1925" s="136" t="s">
        <v>2044</v>
      </c>
      <c r="G1925" s="137" t="s">
        <v>235</v>
      </c>
      <c r="H1925" s="138">
        <v>71.75</v>
      </c>
      <c r="I1925" s="139"/>
      <c r="J1925" s="140">
        <f>ROUND(I1925*H1925,2)</f>
        <v>0</v>
      </c>
      <c r="K1925" s="136" t="s">
        <v>19</v>
      </c>
      <c r="L1925" s="33"/>
      <c r="M1925" s="141" t="s">
        <v>19</v>
      </c>
      <c r="N1925" s="142" t="s">
        <v>49</v>
      </c>
      <c r="P1925" s="143">
        <f>O1925*H1925</f>
        <v>0</v>
      </c>
      <c r="Q1925" s="143">
        <v>1.4599999999999999E-3</v>
      </c>
      <c r="R1925" s="143">
        <f>Q1925*H1925</f>
        <v>0.104755</v>
      </c>
      <c r="S1925" s="143">
        <v>0</v>
      </c>
      <c r="T1925" s="144">
        <f>S1925*H1925</f>
        <v>0</v>
      </c>
      <c r="AR1925" s="145" t="s">
        <v>454</v>
      </c>
      <c r="AT1925" s="145" t="s">
        <v>360</v>
      </c>
      <c r="AU1925" s="145" t="s">
        <v>90</v>
      </c>
      <c r="AY1925" s="18" t="s">
        <v>358</v>
      </c>
      <c r="BE1925" s="146">
        <f>IF(N1925="základní",J1925,0)</f>
        <v>0</v>
      </c>
      <c r="BF1925" s="146">
        <f>IF(N1925="snížená",J1925,0)</f>
        <v>0</v>
      </c>
      <c r="BG1925" s="146">
        <f>IF(N1925="zákl. přenesená",J1925,0)</f>
        <v>0</v>
      </c>
      <c r="BH1925" s="146">
        <f>IF(N1925="sníž. přenesená",J1925,0)</f>
        <v>0</v>
      </c>
      <c r="BI1925" s="146">
        <f>IF(N1925="nulová",J1925,0)</f>
        <v>0</v>
      </c>
      <c r="BJ1925" s="18" t="s">
        <v>90</v>
      </c>
      <c r="BK1925" s="146">
        <f>ROUND(I1925*H1925,2)</f>
        <v>0</v>
      </c>
      <c r="BL1925" s="18" t="s">
        <v>454</v>
      </c>
      <c r="BM1925" s="145" t="s">
        <v>2045</v>
      </c>
    </row>
    <row r="1926" spans="2:65" s="12" customFormat="1" ht="11.25">
      <c r="B1926" s="151"/>
      <c r="D1926" s="152" t="s">
        <v>368</v>
      </c>
      <c r="E1926" s="153" t="s">
        <v>19</v>
      </c>
      <c r="F1926" s="154" t="s">
        <v>1160</v>
      </c>
      <c r="H1926" s="153" t="s">
        <v>19</v>
      </c>
      <c r="I1926" s="155"/>
      <c r="L1926" s="151"/>
      <c r="M1926" s="156"/>
      <c r="T1926" s="157"/>
      <c r="AT1926" s="153" t="s">
        <v>368</v>
      </c>
      <c r="AU1926" s="153" t="s">
        <v>90</v>
      </c>
      <c r="AV1926" s="12" t="s">
        <v>84</v>
      </c>
      <c r="AW1926" s="12" t="s">
        <v>36</v>
      </c>
      <c r="AX1926" s="12" t="s">
        <v>77</v>
      </c>
      <c r="AY1926" s="153" t="s">
        <v>358</v>
      </c>
    </row>
    <row r="1927" spans="2:65" s="12" customFormat="1" ht="11.25">
      <c r="B1927" s="151"/>
      <c r="D1927" s="152" t="s">
        <v>368</v>
      </c>
      <c r="E1927" s="153" t="s">
        <v>19</v>
      </c>
      <c r="F1927" s="154" t="s">
        <v>1589</v>
      </c>
      <c r="H1927" s="153" t="s">
        <v>19</v>
      </c>
      <c r="I1927" s="155"/>
      <c r="L1927" s="151"/>
      <c r="M1927" s="156"/>
      <c r="T1927" s="157"/>
      <c r="AT1927" s="153" t="s">
        <v>368</v>
      </c>
      <c r="AU1927" s="153" t="s">
        <v>90</v>
      </c>
      <c r="AV1927" s="12" t="s">
        <v>84</v>
      </c>
      <c r="AW1927" s="12" t="s">
        <v>36</v>
      </c>
      <c r="AX1927" s="12" t="s">
        <v>77</v>
      </c>
      <c r="AY1927" s="153" t="s">
        <v>358</v>
      </c>
    </row>
    <row r="1928" spans="2:65" s="13" customFormat="1" ht="11.25">
      <c r="B1928" s="158"/>
      <c r="D1928" s="152" t="s">
        <v>368</v>
      </c>
      <c r="E1928" s="159" t="s">
        <v>19</v>
      </c>
      <c r="F1928" s="160" t="s">
        <v>2046</v>
      </c>
      <c r="H1928" s="161">
        <v>8</v>
      </c>
      <c r="I1928" s="162"/>
      <c r="L1928" s="158"/>
      <c r="M1928" s="163"/>
      <c r="T1928" s="164"/>
      <c r="AT1928" s="159" t="s">
        <v>368</v>
      </c>
      <c r="AU1928" s="159" t="s">
        <v>90</v>
      </c>
      <c r="AV1928" s="13" t="s">
        <v>90</v>
      </c>
      <c r="AW1928" s="13" t="s">
        <v>36</v>
      </c>
      <c r="AX1928" s="13" t="s">
        <v>77</v>
      </c>
      <c r="AY1928" s="159" t="s">
        <v>358</v>
      </c>
    </row>
    <row r="1929" spans="2:65" s="13" customFormat="1" ht="11.25">
      <c r="B1929" s="158"/>
      <c r="D1929" s="152" t="s">
        <v>368</v>
      </c>
      <c r="E1929" s="159" t="s">
        <v>19</v>
      </c>
      <c r="F1929" s="160" t="s">
        <v>2047</v>
      </c>
      <c r="H1929" s="161">
        <v>57.75</v>
      </c>
      <c r="I1929" s="162"/>
      <c r="L1929" s="158"/>
      <c r="M1929" s="163"/>
      <c r="T1929" s="164"/>
      <c r="AT1929" s="159" t="s">
        <v>368</v>
      </c>
      <c r="AU1929" s="159" t="s">
        <v>90</v>
      </c>
      <c r="AV1929" s="13" t="s">
        <v>90</v>
      </c>
      <c r="AW1929" s="13" t="s">
        <v>36</v>
      </c>
      <c r="AX1929" s="13" t="s">
        <v>77</v>
      </c>
      <c r="AY1929" s="159" t="s">
        <v>358</v>
      </c>
    </row>
    <row r="1930" spans="2:65" s="13" customFormat="1" ht="11.25">
      <c r="B1930" s="158"/>
      <c r="D1930" s="152" t="s">
        <v>368</v>
      </c>
      <c r="E1930" s="159" t="s">
        <v>19</v>
      </c>
      <c r="F1930" s="160" t="s">
        <v>2048</v>
      </c>
      <c r="H1930" s="161">
        <v>6</v>
      </c>
      <c r="I1930" s="162"/>
      <c r="L1930" s="158"/>
      <c r="M1930" s="163"/>
      <c r="T1930" s="164"/>
      <c r="AT1930" s="159" t="s">
        <v>368</v>
      </c>
      <c r="AU1930" s="159" t="s">
        <v>90</v>
      </c>
      <c r="AV1930" s="13" t="s">
        <v>90</v>
      </c>
      <c r="AW1930" s="13" t="s">
        <v>36</v>
      </c>
      <c r="AX1930" s="13" t="s">
        <v>77</v>
      </c>
      <c r="AY1930" s="159" t="s">
        <v>358</v>
      </c>
    </row>
    <row r="1931" spans="2:65" s="14" customFormat="1" ht="11.25">
      <c r="B1931" s="165"/>
      <c r="D1931" s="152" t="s">
        <v>368</v>
      </c>
      <c r="E1931" s="166" t="s">
        <v>19</v>
      </c>
      <c r="F1931" s="167" t="s">
        <v>371</v>
      </c>
      <c r="H1931" s="168">
        <v>71.75</v>
      </c>
      <c r="I1931" s="169"/>
      <c r="L1931" s="165"/>
      <c r="M1931" s="170"/>
      <c r="T1931" s="171"/>
      <c r="AT1931" s="166" t="s">
        <v>368</v>
      </c>
      <c r="AU1931" s="166" t="s">
        <v>90</v>
      </c>
      <c r="AV1931" s="14" t="s">
        <v>364</v>
      </c>
      <c r="AW1931" s="14" t="s">
        <v>36</v>
      </c>
      <c r="AX1931" s="14" t="s">
        <v>84</v>
      </c>
      <c r="AY1931" s="166" t="s">
        <v>358</v>
      </c>
    </row>
    <row r="1932" spans="2:65" s="1" customFormat="1" ht="49.15" customHeight="1">
      <c r="B1932" s="33"/>
      <c r="C1932" s="134" t="s">
        <v>2049</v>
      </c>
      <c r="D1932" s="134" t="s">
        <v>360</v>
      </c>
      <c r="E1932" s="135" t="s">
        <v>2050</v>
      </c>
      <c r="F1932" s="136" t="s">
        <v>2051</v>
      </c>
      <c r="G1932" s="137" t="s">
        <v>504</v>
      </c>
      <c r="H1932" s="138">
        <v>52</v>
      </c>
      <c r="I1932" s="139"/>
      <c r="J1932" s="140">
        <f>ROUND(I1932*H1932,2)</f>
        <v>0</v>
      </c>
      <c r="K1932" s="136" t="s">
        <v>363</v>
      </c>
      <c r="L1932" s="33"/>
      <c r="M1932" s="141" t="s">
        <v>19</v>
      </c>
      <c r="N1932" s="142" t="s">
        <v>49</v>
      </c>
      <c r="P1932" s="143">
        <f>O1932*H1932</f>
        <v>0</v>
      </c>
      <c r="Q1932" s="143">
        <v>0</v>
      </c>
      <c r="R1932" s="143">
        <f>Q1932*H1932</f>
        <v>0</v>
      </c>
      <c r="S1932" s="143">
        <v>0</v>
      </c>
      <c r="T1932" s="144">
        <f>S1932*H1932</f>
        <v>0</v>
      </c>
      <c r="AR1932" s="145" t="s">
        <v>454</v>
      </c>
      <c r="AT1932" s="145" t="s">
        <v>360</v>
      </c>
      <c r="AU1932" s="145" t="s">
        <v>90</v>
      </c>
      <c r="AY1932" s="18" t="s">
        <v>358</v>
      </c>
      <c r="BE1932" s="146">
        <f>IF(N1932="základní",J1932,0)</f>
        <v>0</v>
      </c>
      <c r="BF1932" s="146">
        <f>IF(N1932="snížená",J1932,0)</f>
        <v>0</v>
      </c>
      <c r="BG1932" s="146">
        <f>IF(N1932="zákl. přenesená",J1932,0)</f>
        <v>0</v>
      </c>
      <c r="BH1932" s="146">
        <f>IF(N1932="sníž. přenesená",J1932,0)</f>
        <v>0</v>
      </c>
      <c r="BI1932" s="146">
        <f>IF(N1932="nulová",J1932,0)</f>
        <v>0</v>
      </c>
      <c r="BJ1932" s="18" t="s">
        <v>90</v>
      </c>
      <c r="BK1932" s="146">
        <f>ROUND(I1932*H1932,2)</f>
        <v>0</v>
      </c>
      <c r="BL1932" s="18" t="s">
        <v>454</v>
      </c>
      <c r="BM1932" s="145" t="s">
        <v>2052</v>
      </c>
    </row>
    <row r="1933" spans="2:65" s="1" customFormat="1" ht="11.25">
      <c r="B1933" s="33"/>
      <c r="D1933" s="147" t="s">
        <v>366</v>
      </c>
      <c r="F1933" s="148" t="s">
        <v>2053</v>
      </c>
      <c r="I1933" s="149"/>
      <c r="L1933" s="33"/>
      <c r="M1933" s="150"/>
      <c r="T1933" s="54"/>
      <c r="AT1933" s="18" t="s">
        <v>366</v>
      </c>
      <c r="AU1933" s="18" t="s">
        <v>90</v>
      </c>
    </row>
    <row r="1934" spans="2:65" s="12" customFormat="1" ht="11.25">
      <c r="B1934" s="151"/>
      <c r="D1934" s="152" t="s">
        <v>368</v>
      </c>
      <c r="E1934" s="153" t="s">
        <v>19</v>
      </c>
      <c r="F1934" s="154" t="s">
        <v>1160</v>
      </c>
      <c r="H1934" s="153" t="s">
        <v>19</v>
      </c>
      <c r="I1934" s="155"/>
      <c r="L1934" s="151"/>
      <c r="M1934" s="156"/>
      <c r="T1934" s="157"/>
      <c r="AT1934" s="153" t="s">
        <v>368</v>
      </c>
      <c r="AU1934" s="153" t="s">
        <v>90</v>
      </c>
      <c r="AV1934" s="12" t="s">
        <v>84</v>
      </c>
      <c r="AW1934" s="12" t="s">
        <v>36</v>
      </c>
      <c r="AX1934" s="12" t="s">
        <v>77</v>
      </c>
      <c r="AY1934" s="153" t="s">
        <v>358</v>
      </c>
    </row>
    <row r="1935" spans="2:65" s="12" customFormat="1" ht="11.25">
      <c r="B1935" s="151"/>
      <c r="D1935" s="152" t="s">
        <v>368</v>
      </c>
      <c r="E1935" s="153" t="s">
        <v>19</v>
      </c>
      <c r="F1935" s="154" t="s">
        <v>1589</v>
      </c>
      <c r="H1935" s="153" t="s">
        <v>19</v>
      </c>
      <c r="I1935" s="155"/>
      <c r="L1935" s="151"/>
      <c r="M1935" s="156"/>
      <c r="T1935" s="157"/>
      <c r="AT1935" s="153" t="s">
        <v>368</v>
      </c>
      <c r="AU1935" s="153" t="s">
        <v>90</v>
      </c>
      <c r="AV1935" s="12" t="s">
        <v>84</v>
      </c>
      <c r="AW1935" s="12" t="s">
        <v>36</v>
      </c>
      <c r="AX1935" s="12" t="s">
        <v>77</v>
      </c>
      <c r="AY1935" s="153" t="s">
        <v>358</v>
      </c>
    </row>
    <row r="1936" spans="2:65" s="13" customFormat="1" ht="11.25">
      <c r="B1936" s="158"/>
      <c r="D1936" s="152" t="s">
        <v>368</v>
      </c>
      <c r="E1936" s="159" t="s">
        <v>19</v>
      </c>
      <c r="F1936" s="160" t="s">
        <v>2054</v>
      </c>
      <c r="H1936" s="161">
        <v>4</v>
      </c>
      <c r="I1936" s="162"/>
      <c r="L1936" s="158"/>
      <c r="M1936" s="163"/>
      <c r="T1936" s="164"/>
      <c r="AT1936" s="159" t="s">
        <v>368</v>
      </c>
      <c r="AU1936" s="159" t="s">
        <v>90</v>
      </c>
      <c r="AV1936" s="13" t="s">
        <v>90</v>
      </c>
      <c r="AW1936" s="13" t="s">
        <v>36</v>
      </c>
      <c r="AX1936" s="13" t="s">
        <v>77</v>
      </c>
      <c r="AY1936" s="159" t="s">
        <v>358</v>
      </c>
    </row>
    <row r="1937" spans="2:65" s="13" customFormat="1" ht="11.25">
      <c r="B1937" s="158"/>
      <c r="D1937" s="152" t="s">
        <v>368</v>
      </c>
      <c r="E1937" s="159" t="s">
        <v>19</v>
      </c>
      <c r="F1937" s="160" t="s">
        <v>2055</v>
      </c>
      <c r="H1937" s="161">
        <v>42</v>
      </c>
      <c r="I1937" s="162"/>
      <c r="L1937" s="158"/>
      <c r="M1937" s="163"/>
      <c r="T1937" s="164"/>
      <c r="AT1937" s="159" t="s">
        <v>368</v>
      </c>
      <c r="AU1937" s="159" t="s">
        <v>90</v>
      </c>
      <c r="AV1937" s="13" t="s">
        <v>90</v>
      </c>
      <c r="AW1937" s="13" t="s">
        <v>36</v>
      </c>
      <c r="AX1937" s="13" t="s">
        <v>77</v>
      </c>
      <c r="AY1937" s="159" t="s">
        <v>358</v>
      </c>
    </row>
    <row r="1938" spans="2:65" s="13" customFormat="1" ht="11.25">
      <c r="B1938" s="158"/>
      <c r="D1938" s="152" t="s">
        <v>368</v>
      </c>
      <c r="E1938" s="159" t="s">
        <v>19</v>
      </c>
      <c r="F1938" s="160" t="s">
        <v>2056</v>
      </c>
      <c r="H1938" s="161">
        <v>6</v>
      </c>
      <c r="I1938" s="162"/>
      <c r="L1938" s="158"/>
      <c r="M1938" s="163"/>
      <c r="T1938" s="164"/>
      <c r="AT1938" s="159" t="s">
        <v>368</v>
      </c>
      <c r="AU1938" s="159" t="s">
        <v>90</v>
      </c>
      <c r="AV1938" s="13" t="s">
        <v>90</v>
      </c>
      <c r="AW1938" s="13" t="s">
        <v>36</v>
      </c>
      <c r="AX1938" s="13" t="s">
        <v>77</v>
      </c>
      <c r="AY1938" s="159" t="s">
        <v>358</v>
      </c>
    </row>
    <row r="1939" spans="2:65" s="14" customFormat="1" ht="11.25">
      <c r="B1939" s="165"/>
      <c r="D1939" s="152" t="s">
        <v>368</v>
      </c>
      <c r="E1939" s="166" t="s">
        <v>19</v>
      </c>
      <c r="F1939" s="167" t="s">
        <v>371</v>
      </c>
      <c r="H1939" s="168">
        <v>52</v>
      </c>
      <c r="I1939" s="169"/>
      <c r="L1939" s="165"/>
      <c r="M1939" s="170"/>
      <c r="T1939" s="171"/>
      <c r="AT1939" s="166" t="s">
        <v>368</v>
      </c>
      <c r="AU1939" s="166" t="s">
        <v>90</v>
      </c>
      <c r="AV1939" s="14" t="s">
        <v>364</v>
      </c>
      <c r="AW1939" s="14" t="s">
        <v>36</v>
      </c>
      <c r="AX1939" s="14" t="s">
        <v>84</v>
      </c>
      <c r="AY1939" s="166" t="s">
        <v>358</v>
      </c>
    </row>
    <row r="1940" spans="2:65" s="1" customFormat="1" ht="33" customHeight="1">
      <c r="B1940" s="33"/>
      <c r="C1940" s="134" t="s">
        <v>2057</v>
      </c>
      <c r="D1940" s="134" t="s">
        <v>360</v>
      </c>
      <c r="E1940" s="135" t="s">
        <v>2058</v>
      </c>
      <c r="F1940" s="136" t="s">
        <v>2059</v>
      </c>
      <c r="G1940" s="137" t="s">
        <v>504</v>
      </c>
      <c r="H1940" s="138">
        <v>3</v>
      </c>
      <c r="I1940" s="139"/>
      <c r="J1940" s="140">
        <f>ROUND(I1940*H1940,2)</f>
        <v>0</v>
      </c>
      <c r="K1940" s="136" t="s">
        <v>19</v>
      </c>
      <c r="L1940" s="33"/>
      <c r="M1940" s="141" t="s">
        <v>19</v>
      </c>
      <c r="N1940" s="142" t="s">
        <v>49</v>
      </c>
      <c r="P1940" s="143">
        <f>O1940*H1940</f>
        <v>0</v>
      </c>
      <c r="Q1940" s="143">
        <v>2.5999999999999998E-4</v>
      </c>
      <c r="R1940" s="143">
        <f>Q1940*H1940</f>
        <v>7.7999999999999988E-4</v>
      </c>
      <c r="S1940" s="143">
        <v>0</v>
      </c>
      <c r="T1940" s="144">
        <f>S1940*H1940</f>
        <v>0</v>
      </c>
      <c r="AR1940" s="145" t="s">
        <v>454</v>
      </c>
      <c r="AT1940" s="145" t="s">
        <v>360</v>
      </c>
      <c r="AU1940" s="145" t="s">
        <v>90</v>
      </c>
      <c r="AY1940" s="18" t="s">
        <v>358</v>
      </c>
      <c r="BE1940" s="146">
        <f>IF(N1940="základní",J1940,0)</f>
        <v>0</v>
      </c>
      <c r="BF1940" s="146">
        <f>IF(N1940="snížená",J1940,0)</f>
        <v>0</v>
      </c>
      <c r="BG1940" s="146">
        <f>IF(N1940="zákl. přenesená",J1940,0)</f>
        <v>0</v>
      </c>
      <c r="BH1940" s="146">
        <f>IF(N1940="sníž. přenesená",J1940,0)</f>
        <v>0</v>
      </c>
      <c r="BI1940" s="146">
        <f>IF(N1940="nulová",J1940,0)</f>
        <v>0</v>
      </c>
      <c r="BJ1940" s="18" t="s">
        <v>90</v>
      </c>
      <c r="BK1940" s="146">
        <f>ROUND(I1940*H1940,2)</f>
        <v>0</v>
      </c>
      <c r="BL1940" s="18" t="s">
        <v>454</v>
      </c>
      <c r="BM1940" s="145" t="s">
        <v>2060</v>
      </c>
    </row>
    <row r="1941" spans="2:65" s="12" customFormat="1" ht="11.25">
      <c r="B1941" s="151"/>
      <c r="D1941" s="152" t="s">
        <v>368</v>
      </c>
      <c r="E1941" s="153" t="s">
        <v>19</v>
      </c>
      <c r="F1941" s="154" t="s">
        <v>1160</v>
      </c>
      <c r="H1941" s="153" t="s">
        <v>19</v>
      </c>
      <c r="I1941" s="155"/>
      <c r="L1941" s="151"/>
      <c r="M1941" s="156"/>
      <c r="T1941" s="157"/>
      <c r="AT1941" s="153" t="s">
        <v>368</v>
      </c>
      <c r="AU1941" s="153" t="s">
        <v>90</v>
      </c>
      <c r="AV1941" s="12" t="s">
        <v>84</v>
      </c>
      <c r="AW1941" s="12" t="s">
        <v>36</v>
      </c>
      <c r="AX1941" s="12" t="s">
        <v>77</v>
      </c>
      <c r="AY1941" s="153" t="s">
        <v>358</v>
      </c>
    </row>
    <row r="1942" spans="2:65" s="12" customFormat="1" ht="11.25">
      <c r="B1942" s="151"/>
      <c r="D1942" s="152" t="s">
        <v>368</v>
      </c>
      <c r="E1942" s="153" t="s">
        <v>19</v>
      </c>
      <c r="F1942" s="154" t="s">
        <v>1589</v>
      </c>
      <c r="H1942" s="153" t="s">
        <v>19</v>
      </c>
      <c r="I1942" s="155"/>
      <c r="L1942" s="151"/>
      <c r="M1942" s="156"/>
      <c r="T1942" s="157"/>
      <c r="AT1942" s="153" t="s">
        <v>368</v>
      </c>
      <c r="AU1942" s="153" t="s">
        <v>90</v>
      </c>
      <c r="AV1942" s="12" t="s">
        <v>84</v>
      </c>
      <c r="AW1942" s="12" t="s">
        <v>36</v>
      </c>
      <c r="AX1942" s="12" t="s">
        <v>77</v>
      </c>
      <c r="AY1942" s="153" t="s">
        <v>358</v>
      </c>
    </row>
    <row r="1943" spans="2:65" s="13" customFormat="1" ht="11.25">
      <c r="B1943" s="158"/>
      <c r="D1943" s="152" t="s">
        <v>368</v>
      </c>
      <c r="E1943" s="159" t="s">
        <v>19</v>
      </c>
      <c r="F1943" s="160" t="s">
        <v>2061</v>
      </c>
      <c r="H1943" s="161">
        <v>3</v>
      </c>
      <c r="I1943" s="162"/>
      <c r="L1943" s="158"/>
      <c r="M1943" s="163"/>
      <c r="T1943" s="164"/>
      <c r="AT1943" s="159" t="s">
        <v>368</v>
      </c>
      <c r="AU1943" s="159" t="s">
        <v>90</v>
      </c>
      <c r="AV1943" s="13" t="s">
        <v>90</v>
      </c>
      <c r="AW1943" s="13" t="s">
        <v>36</v>
      </c>
      <c r="AX1943" s="13" t="s">
        <v>77</v>
      </c>
      <c r="AY1943" s="159" t="s">
        <v>358</v>
      </c>
    </row>
    <row r="1944" spans="2:65" s="14" customFormat="1" ht="11.25">
      <c r="B1944" s="165"/>
      <c r="D1944" s="152" t="s">
        <v>368</v>
      </c>
      <c r="E1944" s="166" t="s">
        <v>19</v>
      </c>
      <c r="F1944" s="167" t="s">
        <v>371</v>
      </c>
      <c r="H1944" s="168">
        <v>3</v>
      </c>
      <c r="I1944" s="169"/>
      <c r="L1944" s="165"/>
      <c r="M1944" s="170"/>
      <c r="T1944" s="171"/>
      <c r="AT1944" s="166" t="s">
        <v>368</v>
      </c>
      <c r="AU1944" s="166" t="s">
        <v>90</v>
      </c>
      <c r="AV1944" s="14" t="s">
        <v>364</v>
      </c>
      <c r="AW1944" s="14" t="s">
        <v>36</v>
      </c>
      <c r="AX1944" s="14" t="s">
        <v>84</v>
      </c>
      <c r="AY1944" s="166" t="s">
        <v>358</v>
      </c>
    </row>
    <row r="1945" spans="2:65" s="1" customFormat="1" ht="24.2" customHeight="1">
      <c r="B1945" s="33"/>
      <c r="C1945" s="134" t="s">
        <v>2062</v>
      </c>
      <c r="D1945" s="134" t="s">
        <v>360</v>
      </c>
      <c r="E1945" s="135" t="s">
        <v>2063</v>
      </c>
      <c r="F1945" s="136" t="s">
        <v>2064</v>
      </c>
      <c r="G1945" s="137" t="s">
        <v>235</v>
      </c>
      <c r="H1945" s="138">
        <v>33</v>
      </c>
      <c r="I1945" s="139"/>
      <c r="J1945" s="140">
        <f>ROUND(I1945*H1945,2)</f>
        <v>0</v>
      </c>
      <c r="K1945" s="136" t="s">
        <v>363</v>
      </c>
      <c r="L1945" s="33"/>
      <c r="M1945" s="141" t="s">
        <v>19</v>
      </c>
      <c r="N1945" s="142" t="s">
        <v>49</v>
      </c>
      <c r="P1945" s="143">
        <f>O1945*H1945</f>
        <v>0</v>
      </c>
      <c r="Q1945" s="143">
        <v>1.3780000000000001E-3</v>
      </c>
      <c r="R1945" s="143">
        <f>Q1945*H1945</f>
        <v>4.5474000000000001E-2</v>
      </c>
      <c r="S1945" s="143">
        <v>0</v>
      </c>
      <c r="T1945" s="144">
        <f>S1945*H1945</f>
        <v>0</v>
      </c>
      <c r="AR1945" s="145" t="s">
        <v>454</v>
      </c>
      <c r="AT1945" s="145" t="s">
        <v>360</v>
      </c>
      <c r="AU1945" s="145" t="s">
        <v>90</v>
      </c>
      <c r="AY1945" s="18" t="s">
        <v>358</v>
      </c>
      <c r="BE1945" s="146">
        <f>IF(N1945="základní",J1945,0)</f>
        <v>0</v>
      </c>
      <c r="BF1945" s="146">
        <f>IF(N1945="snížená",J1945,0)</f>
        <v>0</v>
      </c>
      <c r="BG1945" s="146">
        <f>IF(N1945="zákl. přenesená",J1945,0)</f>
        <v>0</v>
      </c>
      <c r="BH1945" s="146">
        <f>IF(N1945="sníž. přenesená",J1945,0)</f>
        <v>0</v>
      </c>
      <c r="BI1945" s="146">
        <f>IF(N1945="nulová",J1945,0)</f>
        <v>0</v>
      </c>
      <c r="BJ1945" s="18" t="s">
        <v>90</v>
      </c>
      <c r="BK1945" s="146">
        <f>ROUND(I1945*H1945,2)</f>
        <v>0</v>
      </c>
      <c r="BL1945" s="18" t="s">
        <v>454</v>
      </c>
      <c r="BM1945" s="145" t="s">
        <v>2065</v>
      </c>
    </row>
    <row r="1946" spans="2:65" s="1" customFormat="1" ht="11.25">
      <c r="B1946" s="33"/>
      <c r="D1946" s="147" t="s">
        <v>366</v>
      </c>
      <c r="F1946" s="148" t="s">
        <v>2066</v>
      </c>
      <c r="I1946" s="149"/>
      <c r="L1946" s="33"/>
      <c r="M1946" s="150"/>
      <c r="T1946" s="54"/>
      <c r="AT1946" s="18" t="s">
        <v>366</v>
      </c>
      <c r="AU1946" s="18" t="s">
        <v>90</v>
      </c>
    </row>
    <row r="1947" spans="2:65" s="12" customFormat="1" ht="11.25">
      <c r="B1947" s="151"/>
      <c r="D1947" s="152" t="s">
        <v>368</v>
      </c>
      <c r="E1947" s="153" t="s">
        <v>19</v>
      </c>
      <c r="F1947" s="154" t="s">
        <v>1160</v>
      </c>
      <c r="H1947" s="153" t="s">
        <v>19</v>
      </c>
      <c r="I1947" s="155"/>
      <c r="L1947" s="151"/>
      <c r="M1947" s="156"/>
      <c r="T1947" s="157"/>
      <c r="AT1947" s="153" t="s">
        <v>368</v>
      </c>
      <c r="AU1947" s="153" t="s">
        <v>90</v>
      </c>
      <c r="AV1947" s="12" t="s">
        <v>84</v>
      </c>
      <c r="AW1947" s="12" t="s">
        <v>36</v>
      </c>
      <c r="AX1947" s="12" t="s">
        <v>77</v>
      </c>
      <c r="AY1947" s="153" t="s">
        <v>358</v>
      </c>
    </row>
    <row r="1948" spans="2:65" s="12" customFormat="1" ht="11.25">
      <c r="B1948" s="151"/>
      <c r="D1948" s="152" t="s">
        <v>368</v>
      </c>
      <c r="E1948" s="153" t="s">
        <v>19</v>
      </c>
      <c r="F1948" s="154" t="s">
        <v>1589</v>
      </c>
      <c r="H1948" s="153" t="s">
        <v>19</v>
      </c>
      <c r="I1948" s="155"/>
      <c r="L1948" s="151"/>
      <c r="M1948" s="156"/>
      <c r="T1948" s="157"/>
      <c r="AT1948" s="153" t="s">
        <v>368</v>
      </c>
      <c r="AU1948" s="153" t="s">
        <v>90</v>
      </c>
      <c r="AV1948" s="12" t="s">
        <v>84</v>
      </c>
      <c r="AW1948" s="12" t="s">
        <v>36</v>
      </c>
      <c r="AX1948" s="12" t="s">
        <v>77</v>
      </c>
      <c r="AY1948" s="153" t="s">
        <v>358</v>
      </c>
    </row>
    <row r="1949" spans="2:65" s="13" customFormat="1" ht="11.25">
      <c r="B1949" s="158"/>
      <c r="D1949" s="152" t="s">
        <v>368</v>
      </c>
      <c r="E1949" s="159" t="s">
        <v>19</v>
      </c>
      <c r="F1949" s="160" t="s">
        <v>2067</v>
      </c>
      <c r="H1949" s="161">
        <v>33</v>
      </c>
      <c r="I1949" s="162"/>
      <c r="L1949" s="158"/>
      <c r="M1949" s="163"/>
      <c r="T1949" s="164"/>
      <c r="AT1949" s="159" t="s">
        <v>368</v>
      </c>
      <c r="AU1949" s="159" t="s">
        <v>90</v>
      </c>
      <c r="AV1949" s="13" t="s">
        <v>90</v>
      </c>
      <c r="AW1949" s="13" t="s">
        <v>36</v>
      </c>
      <c r="AX1949" s="13" t="s">
        <v>77</v>
      </c>
      <c r="AY1949" s="159" t="s">
        <v>358</v>
      </c>
    </row>
    <row r="1950" spans="2:65" s="14" customFormat="1" ht="11.25">
      <c r="B1950" s="165"/>
      <c r="D1950" s="152" t="s">
        <v>368</v>
      </c>
      <c r="E1950" s="166" t="s">
        <v>19</v>
      </c>
      <c r="F1950" s="167" t="s">
        <v>371</v>
      </c>
      <c r="H1950" s="168">
        <v>33</v>
      </c>
      <c r="I1950" s="169"/>
      <c r="L1950" s="165"/>
      <c r="M1950" s="170"/>
      <c r="T1950" s="171"/>
      <c r="AT1950" s="166" t="s">
        <v>368</v>
      </c>
      <c r="AU1950" s="166" t="s">
        <v>90</v>
      </c>
      <c r="AV1950" s="14" t="s">
        <v>364</v>
      </c>
      <c r="AW1950" s="14" t="s">
        <v>36</v>
      </c>
      <c r="AX1950" s="14" t="s">
        <v>84</v>
      </c>
      <c r="AY1950" s="166" t="s">
        <v>358</v>
      </c>
    </row>
    <row r="1951" spans="2:65" s="1" customFormat="1" ht="55.5" customHeight="1">
      <c r="B1951" s="33"/>
      <c r="C1951" s="134" t="s">
        <v>2068</v>
      </c>
      <c r="D1951" s="134" t="s">
        <v>360</v>
      </c>
      <c r="E1951" s="135" t="s">
        <v>2069</v>
      </c>
      <c r="F1951" s="136" t="s">
        <v>2070</v>
      </c>
      <c r="G1951" s="137" t="s">
        <v>1498</v>
      </c>
      <c r="H1951" s="189"/>
      <c r="I1951" s="139"/>
      <c r="J1951" s="140">
        <f>ROUND(I1951*H1951,2)</f>
        <v>0</v>
      </c>
      <c r="K1951" s="136" t="s">
        <v>363</v>
      </c>
      <c r="L1951" s="33"/>
      <c r="M1951" s="141" t="s">
        <v>19</v>
      </c>
      <c r="N1951" s="142" t="s">
        <v>49</v>
      </c>
      <c r="P1951" s="143">
        <f>O1951*H1951</f>
        <v>0</v>
      </c>
      <c r="Q1951" s="143">
        <v>0</v>
      </c>
      <c r="R1951" s="143">
        <f>Q1951*H1951</f>
        <v>0</v>
      </c>
      <c r="S1951" s="143">
        <v>0</v>
      </c>
      <c r="T1951" s="144">
        <f>S1951*H1951</f>
        <v>0</v>
      </c>
      <c r="AR1951" s="145" t="s">
        <v>454</v>
      </c>
      <c r="AT1951" s="145" t="s">
        <v>360</v>
      </c>
      <c r="AU1951" s="145" t="s">
        <v>90</v>
      </c>
      <c r="AY1951" s="18" t="s">
        <v>358</v>
      </c>
      <c r="BE1951" s="146">
        <f>IF(N1951="základní",J1951,0)</f>
        <v>0</v>
      </c>
      <c r="BF1951" s="146">
        <f>IF(N1951="snížená",J1951,0)</f>
        <v>0</v>
      </c>
      <c r="BG1951" s="146">
        <f>IF(N1951="zákl. přenesená",J1951,0)</f>
        <v>0</v>
      </c>
      <c r="BH1951" s="146">
        <f>IF(N1951="sníž. přenesená",J1951,0)</f>
        <v>0</v>
      </c>
      <c r="BI1951" s="146">
        <f>IF(N1951="nulová",J1951,0)</f>
        <v>0</v>
      </c>
      <c r="BJ1951" s="18" t="s">
        <v>90</v>
      </c>
      <c r="BK1951" s="146">
        <f>ROUND(I1951*H1951,2)</f>
        <v>0</v>
      </c>
      <c r="BL1951" s="18" t="s">
        <v>454</v>
      </c>
      <c r="BM1951" s="145" t="s">
        <v>2071</v>
      </c>
    </row>
    <row r="1952" spans="2:65" s="1" customFormat="1" ht="11.25">
      <c r="B1952" s="33"/>
      <c r="D1952" s="147" t="s">
        <v>366</v>
      </c>
      <c r="F1952" s="148" t="s">
        <v>2072</v>
      </c>
      <c r="I1952" s="149"/>
      <c r="L1952" s="33"/>
      <c r="M1952" s="150"/>
      <c r="T1952" s="54"/>
      <c r="AT1952" s="18" t="s">
        <v>366</v>
      </c>
      <c r="AU1952" s="18" t="s">
        <v>90</v>
      </c>
    </row>
    <row r="1953" spans="2:65" s="11" customFormat="1" ht="22.9" customHeight="1">
      <c r="B1953" s="122"/>
      <c r="D1953" s="123" t="s">
        <v>76</v>
      </c>
      <c r="E1953" s="132" t="s">
        <v>2073</v>
      </c>
      <c r="F1953" s="132" t="s">
        <v>2074</v>
      </c>
      <c r="I1953" s="125"/>
      <c r="J1953" s="133">
        <f>BK1953</f>
        <v>0</v>
      </c>
      <c r="L1953" s="122"/>
      <c r="M1953" s="127"/>
      <c r="P1953" s="128">
        <f>SUM(P1954:P2087)</f>
        <v>0</v>
      </c>
      <c r="R1953" s="128">
        <f>SUM(R1954:R2087)</f>
        <v>0.7741444999999999</v>
      </c>
      <c r="T1953" s="129">
        <f>SUM(T1954:T2087)</f>
        <v>0</v>
      </c>
      <c r="AR1953" s="123" t="s">
        <v>90</v>
      </c>
      <c r="AT1953" s="130" t="s">
        <v>76</v>
      </c>
      <c r="AU1953" s="130" t="s">
        <v>84</v>
      </c>
      <c r="AY1953" s="123" t="s">
        <v>358</v>
      </c>
      <c r="BK1953" s="131">
        <f>SUM(BK1954:BK2087)</f>
        <v>0</v>
      </c>
    </row>
    <row r="1954" spans="2:65" s="1" customFormat="1" ht="37.9" customHeight="1">
      <c r="B1954" s="33"/>
      <c r="C1954" s="134" t="s">
        <v>2075</v>
      </c>
      <c r="D1954" s="134" t="s">
        <v>360</v>
      </c>
      <c r="E1954" s="135" t="s">
        <v>2076</v>
      </c>
      <c r="F1954" s="136" t="s">
        <v>2077</v>
      </c>
      <c r="G1954" s="137" t="s">
        <v>235</v>
      </c>
      <c r="H1954" s="138">
        <v>27.75</v>
      </c>
      <c r="I1954" s="139"/>
      <c r="J1954" s="140">
        <f>ROUND(I1954*H1954,2)</f>
        <v>0</v>
      </c>
      <c r="K1954" s="136" t="s">
        <v>19</v>
      </c>
      <c r="L1954" s="33"/>
      <c r="M1954" s="141" t="s">
        <v>19</v>
      </c>
      <c r="N1954" s="142" t="s">
        <v>49</v>
      </c>
      <c r="P1954" s="143">
        <f>O1954*H1954</f>
        <v>0</v>
      </c>
      <c r="Q1954" s="143">
        <v>0</v>
      </c>
      <c r="R1954" s="143">
        <f>Q1954*H1954</f>
        <v>0</v>
      </c>
      <c r="S1954" s="143">
        <v>0</v>
      </c>
      <c r="T1954" s="144">
        <f>S1954*H1954</f>
        <v>0</v>
      </c>
      <c r="AR1954" s="145" t="s">
        <v>454</v>
      </c>
      <c r="AT1954" s="145" t="s">
        <v>360</v>
      </c>
      <c r="AU1954" s="145" t="s">
        <v>90</v>
      </c>
      <c r="AY1954" s="18" t="s">
        <v>358</v>
      </c>
      <c r="BE1954" s="146">
        <f>IF(N1954="základní",J1954,0)</f>
        <v>0</v>
      </c>
      <c r="BF1954" s="146">
        <f>IF(N1954="snížená",J1954,0)</f>
        <v>0</v>
      </c>
      <c r="BG1954" s="146">
        <f>IF(N1954="zákl. přenesená",J1954,0)</f>
        <v>0</v>
      </c>
      <c r="BH1954" s="146">
        <f>IF(N1954="sníž. přenesená",J1954,0)</f>
        <v>0</v>
      </c>
      <c r="BI1954" s="146">
        <f>IF(N1954="nulová",J1954,0)</f>
        <v>0</v>
      </c>
      <c r="BJ1954" s="18" t="s">
        <v>90</v>
      </c>
      <c r="BK1954" s="146">
        <f>ROUND(I1954*H1954,2)</f>
        <v>0</v>
      </c>
      <c r="BL1954" s="18" t="s">
        <v>454</v>
      </c>
      <c r="BM1954" s="145" t="s">
        <v>2078</v>
      </c>
    </row>
    <row r="1955" spans="2:65" s="12" customFormat="1" ht="11.25">
      <c r="B1955" s="151"/>
      <c r="D1955" s="152" t="s">
        <v>368</v>
      </c>
      <c r="E1955" s="153" t="s">
        <v>19</v>
      </c>
      <c r="F1955" s="154" t="s">
        <v>1160</v>
      </c>
      <c r="H1955" s="153" t="s">
        <v>19</v>
      </c>
      <c r="I1955" s="155"/>
      <c r="L1955" s="151"/>
      <c r="M1955" s="156"/>
      <c r="T1955" s="157"/>
      <c r="AT1955" s="153" t="s">
        <v>368</v>
      </c>
      <c r="AU1955" s="153" t="s">
        <v>90</v>
      </c>
      <c r="AV1955" s="12" t="s">
        <v>84</v>
      </c>
      <c r="AW1955" s="12" t="s">
        <v>36</v>
      </c>
      <c r="AX1955" s="12" t="s">
        <v>77</v>
      </c>
      <c r="AY1955" s="153" t="s">
        <v>358</v>
      </c>
    </row>
    <row r="1956" spans="2:65" s="12" customFormat="1" ht="11.25">
      <c r="B1956" s="151"/>
      <c r="D1956" s="152" t="s">
        <v>368</v>
      </c>
      <c r="E1956" s="153" t="s">
        <v>19</v>
      </c>
      <c r="F1956" s="154" t="s">
        <v>1322</v>
      </c>
      <c r="H1956" s="153" t="s">
        <v>19</v>
      </c>
      <c r="I1956" s="155"/>
      <c r="L1956" s="151"/>
      <c r="M1956" s="156"/>
      <c r="T1956" s="157"/>
      <c r="AT1956" s="153" t="s">
        <v>368</v>
      </c>
      <c r="AU1956" s="153" t="s">
        <v>90</v>
      </c>
      <c r="AV1956" s="12" t="s">
        <v>84</v>
      </c>
      <c r="AW1956" s="12" t="s">
        <v>36</v>
      </c>
      <c r="AX1956" s="12" t="s">
        <v>77</v>
      </c>
      <c r="AY1956" s="153" t="s">
        <v>358</v>
      </c>
    </row>
    <row r="1957" spans="2:65" s="13" customFormat="1" ht="11.25">
      <c r="B1957" s="158"/>
      <c r="D1957" s="152" t="s">
        <v>368</v>
      </c>
      <c r="E1957" s="159" t="s">
        <v>19</v>
      </c>
      <c r="F1957" s="160" t="s">
        <v>2079</v>
      </c>
      <c r="H1957" s="161">
        <v>27.75</v>
      </c>
      <c r="I1957" s="162"/>
      <c r="L1957" s="158"/>
      <c r="M1957" s="163"/>
      <c r="T1957" s="164"/>
      <c r="AT1957" s="159" t="s">
        <v>368</v>
      </c>
      <c r="AU1957" s="159" t="s">
        <v>90</v>
      </c>
      <c r="AV1957" s="13" t="s">
        <v>90</v>
      </c>
      <c r="AW1957" s="13" t="s">
        <v>36</v>
      </c>
      <c r="AX1957" s="13" t="s">
        <v>77</v>
      </c>
      <c r="AY1957" s="159" t="s">
        <v>358</v>
      </c>
    </row>
    <row r="1958" spans="2:65" s="14" customFormat="1" ht="11.25">
      <c r="B1958" s="165"/>
      <c r="D1958" s="152" t="s">
        <v>368</v>
      </c>
      <c r="E1958" s="166" t="s">
        <v>19</v>
      </c>
      <c r="F1958" s="167" t="s">
        <v>371</v>
      </c>
      <c r="H1958" s="168">
        <v>27.75</v>
      </c>
      <c r="I1958" s="169"/>
      <c r="L1958" s="165"/>
      <c r="M1958" s="170"/>
      <c r="T1958" s="171"/>
      <c r="AT1958" s="166" t="s">
        <v>368</v>
      </c>
      <c r="AU1958" s="166" t="s">
        <v>90</v>
      </c>
      <c r="AV1958" s="14" t="s">
        <v>364</v>
      </c>
      <c r="AW1958" s="14" t="s">
        <v>36</v>
      </c>
      <c r="AX1958" s="14" t="s">
        <v>84</v>
      </c>
      <c r="AY1958" s="166" t="s">
        <v>358</v>
      </c>
    </row>
    <row r="1959" spans="2:65" s="1" customFormat="1" ht="24.2" customHeight="1">
      <c r="B1959" s="33"/>
      <c r="C1959" s="134" t="s">
        <v>2080</v>
      </c>
      <c r="D1959" s="134" t="s">
        <v>360</v>
      </c>
      <c r="E1959" s="135" t="s">
        <v>2081</v>
      </c>
      <c r="F1959" s="136" t="s">
        <v>2082</v>
      </c>
      <c r="G1959" s="137" t="s">
        <v>235</v>
      </c>
      <c r="H1959" s="138">
        <v>54.8</v>
      </c>
      <c r="I1959" s="139"/>
      <c r="J1959" s="140">
        <f>ROUND(I1959*H1959,2)</f>
        <v>0</v>
      </c>
      <c r="K1959" s="136" t="s">
        <v>363</v>
      </c>
      <c r="L1959" s="33"/>
      <c r="M1959" s="141" t="s">
        <v>19</v>
      </c>
      <c r="N1959" s="142" t="s">
        <v>49</v>
      </c>
      <c r="P1959" s="143">
        <f>O1959*H1959</f>
        <v>0</v>
      </c>
      <c r="Q1959" s="143">
        <v>0</v>
      </c>
      <c r="R1959" s="143">
        <f>Q1959*H1959</f>
        <v>0</v>
      </c>
      <c r="S1959" s="143">
        <v>0</v>
      </c>
      <c r="T1959" s="144">
        <f>S1959*H1959</f>
        <v>0</v>
      </c>
      <c r="AR1959" s="145" t="s">
        <v>454</v>
      </c>
      <c r="AT1959" s="145" t="s">
        <v>360</v>
      </c>
      <c r="AU1959" s="145" t="s">
        <v>90</v>
      </c>
      <c r="AY1959" s="18" t="s">
        <v>358</v>
      </c>
      <c r="BE1959" s="146">
        <f>IF(N1959="základní",J1959,0)</f>
        <v>0</v>
      </c>
      <c r="BF1959" s="146">
        <f>IF(N1959="snížená",J1959,0)</f>
        <v>0</v>
      </c>
      <c r="BG1959" s="146">
        <f>IF(N1959="zákl. přenesená",J1959,0)</f>
        <v>0</v>
      </c>
      <c r="BH1959" s="146">
        <f>IF(N1959="sníž. přenesená",J1959,0)</f>
        <v>0</v>
      </c>
      <c r="BI1959" s="146">
        <f>IF(N1959="nulová",J1959,0)</f>
        <v>0</v>
      </c>
      <c r="BJ1959" s="18" t="s">
        <v>90</v>
      </c>
      <c r="BK1959" s="146">
        <f>ROUND(I1959*H1959,2)</f>
        <v>0</v>
      </c>
      <c r="BL1959" s="18" t="s">
        <v>454</v>
      </c>
      <c r="BM1959" s="145" t="s">
        <v>2083</v>
      </c>
    </row>
    <row r="1960" spans="2:65" s="1" customFormat="1" ht="11.25">
      <c r="B1960" s="33"/>
      <c r="D1960" s="147" t="s">
        <v>366</v>
      </c>
      <c r="F1960" s="148" t="s">
        <v>2084</v>
      </c>
      <c r="I1960" s="149"/>
      <c r="L1960" s="33"/>
      <c r="M1960" s="150"/>
      <c r="T1960" s="54"/>
      <c r="AT1960" s="18" t="s">
        <v>366</v>
      </c>
      <c r="AU1960" s="18" t="s">
        <v>90</v>
      </c>
    </row>
    <row r="1961" spans="2:65" s="12" customFormat="1" ht="11.25">
      <c r="B1961" s="151"/>
      <c r="D1961" s="152" t="s">
        <v>368</v>
      </c>
      <c r="E1961" s="153" t="s">
        <v>19</v>
      </c>
      <c r="F1961" s="154" t="s">
        <v>1160</v>
      </c>
      <c r="H1961" s="153" t="s">
        <v>19</v>
      </c>
      <c r="I1961" s="155"/>
      <c r="L1961" s="151"/>
      <c r="M1961" s="156"/>
      <c r="T1961" s="157"/>
      <c r="AT1961" s="153" t="s">
        <v>368</v>
      </c>
      <c r="AU1961" s="153" t="s">
        <v>90</v>
      </c>
      <c r="AV1961" s="12" t="s">
        <v>84</v>
      </c>
      <c r="AW1961" s="12" t="s">
        <v>36</v>
      </c>
      <c r="AX1961" s="12" t="s">
        <v>77</v>
      </c>
      <c r="AY1961" s="153" t="s">
        <v>358</v>
      </c>
    </row>
    <row r="1962" spans="2:65" s="12" customFormat="1" ht="11.25">
      <c r="B1962" s="151"/>
      <c r="D1962" s="152" t="s">
        <v>368</v>
      </c>
      <c r="E1962" s="153" t="s">
        <v>19</v>
      </c>
      <c r="F1962" s="154" t="s">
        <v>1322</v>
      </c>
      <c r="H1962" s="153" t="s">
        <v>19</v>
      </c>
      <c r="I1962" s="155"/>
      <c r="L1962" s="151"/>
      <c r="M1962" s="156"/>
      <c r="T1962" s="157"/>
      <c r="AT1962" s="153" t="s">
        <v>368</v>
      </c>
      <c r="AU1962" s="153" t="s">
        <v>90</v>
      </c>
      <c r="AV1962" s="12" t="s">
        <v>84</v>
      </c>
      <c r="AW1962" s="12" t="s">
        <v>36</v>
      </c>
      <c r="AX1962" s="12" t="s">
        <v>77</v>
      </c>
      <c r="AY1962" s="153" t="s">
        <v>358</v>
      </c>
    </row>
    <row r="1963" spans="2:65" s="13" customFormat="1" ht="11.25">
      <c r="B1963" s="158"/>
      <c r="D1963" s="152" t="s">
        <v>368</v>
      </c>
      <c r="E1963" s="159" t="s">
        <v>19</v>
      </c>
      <c r="F1963" s="160" t="s">
        <v>2085</v>
      </c>
      <c r="H1963" s="161">
        <v>54.8</v>
      </c>
      <c r="I1963" s="162"/>
      <c r="L1963" s="158"/>
      <c r="M1963" s="163"/>
      <c r="T1963" s="164"/>
      <c r="AT1963" s="159" t="s">
        <v>368</v>
      </c>
      <c r="AU1963" s="159" t="s">
        <v>90</v>
      </c>
      <c r="AV1963" s="13" t="s">
        <v>90</v>
      </c>
      <c r="AW1963" s="13" t="s">
        <v>36</v>
      </c>
      <c r="AX1963" s="13" t="s">
        <v>77</v>
      </c>
      <c r="AY1963" s="159" t="s">
        <v>358</v>
      </c>
    </row>
    <row r="1964" spans="2:65" s="14" customFormat="1" ht="11.25">
      <c r="B1964" s="165"/>
      <c r="D1964" s="152" t="s">
        <v>368</v>
      </c>
      <c r="E1964" s="166" t="s">
        <v>19</v>
      </c>
      <c r="F1964" s="167" t="s">
        <v>371</v>
      </c>
      <c r="H1964" s="168">
        <v>54.8</v>
      </c>
      <c r="I1964" s="169"/>
      <c r="L1964" s="165"/>
      <c r="M1964" s="170"/>
      <c r="T1964" s="171"/>
      <c r="AT1964" s="166" t="s">
        <v>368</v>
      </c>
      <c r="AU1964" s="166" t="s">
        <v>90</v>
      </c>
      <c r="AV1964" s="14" t="s">
        <v>364</v>
      </c>
      <c r="AW1964" s="14" t="s">
        <v>36</v>
      </c>
      <c r="AX1964" s="14" t="s">
        <v>84</v>
      </c>
      <c r="AY1964" s="166" t="s">
        <v>358</v>
      </c>
    </row>
    <row r="1965" spans="2:65" s="1" customFormat="1" ht="24.2" customHeight="1">
      <c r="B1965" s="33"/>
      <c r="C1965" s="179" t="s">
        <v>2086</v>
      </c>
      <c r="D1965" s="179" t="s">
        <v>440</v>
      </c>
      <c r="E1965" s="180" t="s">
        <v>2087</v>
      </c>
      <c r="F1965" s="181" t="s">
        <v>2088</v>
      </c>
      <c r="G1965" s="182" t="s">
        <v>235</v>
      </c>
      <c r="H1965" s="183">
        <v>57.54</v>
      </c>
      <c r="I1965" s="184"/>
      <c r="J1965" s="185">
        <f>ROUND(I1965*H1965,2)</f>
        <v>0</v>
      </c>
      <c r="K1965" s="181" t="s">
        <v>19</v>
      </c>
      <c r="L1965" s="186"/>
      <c r="M1965" s="187" t="s">
        <v>19</v>
      </c>
      <c r="N1965" s="188" t="s">
        <v>49</v>
      </c>
      <c r="P1965" s="143">
        <f>O1965*H1965</f>
        <v>0</v>
      </c>
      <c r="Q1965" s="143">
        <v>0</v>
      </c>
      <c r="R1965" s="143">
        <f>Q1965*H1965</f>
        <v>0</v>
      </c>
      <c r="S1965" s="143">
        <v>0</v>
      </c>
      <c r="T1965" s="144">
        <f>S1965*H1965</f>
        <v>0</v>
      </c>
      <c r="AR1965" s="145" t="s">
        <v>558</v>
      </c>
      <c r="AT1965" s="145" t="s">
        <v>440</v>
      </c>
      <c r="AU1965" s="145" t="s">
        <v>90</v>
      </c>
      <c r="AY1965" s="18" t="s">
        <v>358</v>
      </c>
      <c r="BE1965" s="146">
        <f>IF(N1965="základní",J1965,0)</f>
        <v>0</v>
      </c>
      <c r="BF1965" s="146">
        <f>IF(N1965="snížená",J1965,0)</f>
        <v>0</v>
      </c>
      <c r="BG1965" s="146">
        <f>IF(N1965="zákl. přenesená",J1965,0)</f>
        <v>0</v>
      </c>
      <c r="BH1965" s="146">
        <f>IF(N1965="sníž. přenesená",J1965,0)</f>
        <v>0</v>
      </c>
      <c r="BI1965" s="146">
        <f>IF(N1965="nulová",J1965,0)</f>
        <v>0</v>
      </c>
      <c r="BJ1965" s="18" t="s">
        <v>90</v>
      </c>
      <c r="BK1965" s="146">
        <f>ROUND(I1965*H1965,2)</f>
        <v>0</v>
      </c>
      <c r="BL1965" s="18" t="s">
        <v>454</v>
      </c>
      <c r="BM1965" s="145" t="s">
        <v>2089</v>
      </c>
    </row>
    <row r="1966" spans="2:65" s="12" customFormat="1" ht="11.25">
      <c r="B1966" s="151"/>
      <c r="D1966" s="152" t="s">
        <v>368</v>
      </c>
      <c r="E1966" s="153" t="s">
        <v>19</v>
      </c>
      <c r="F1966" s="154" t="s">
        <v>1160</v>
      </c>
      <c r="H1966" s="153" t="s">
        <v>19</v>
      </c>
      <c r="I1966" s="155"/>
      <c r="L1966" s="151"/>
      <c r="M1966" s="156"/>
      <c r="T1966" s="157"/>
      <c r="AT1966" s="153" t="s">
        <v>368</v>
      </c>
      <c r="AU1966" s="153" t="s">
        <v>90</v>
      </c>
      <c r="AV1966" s="12" t="s">
        <v>84</v>
      </c>
      <c r="AW1966" s="12" t="s">
        <v>36</v>
      </c>
      <c r="AX1966" s="12" t="s">
        <v>77</v>
      </c>
      <c r="AY1966" s="153" t="s">
        <v>358</v>
      </c>
    </row>
    <row r="1967" spans="2:65" s="12" customFormat="1" ht="11.25">
      <c r="B1967" s="151"/>
      <c r="D1967" s="152" t="s">
        <v>368</v>
      </c>
      <c r="E1967" s="153" t="s">
        <v>19</v>
      </c>
      <c r="F1967" s="154" t="s">
        <v>1322</v>
      </c>
      <c r="H1967" s="153" t="s">
        <v>19</v>
      </c>
      <c r="I1967" s="155"/>
      <c r="L1967" s="151"/>
      <c r="M1967" s="156"/>
      <c r="T1967" s="157"/>
      <c r="AT1967" s="153" t="s">
        <v>368</v>
      </c>
      <c r="AU1967" s="153" t="s">
        <v>90</v>
      </c>
      <c r="AV1967" s="12" t="s">
        <v>84</v>
      </c>
      <c r="AW1967" s="12" t="s">
        <v>36</v>
      </c>
      <c r="AX1967" s="12" t="s">
        <v>77</v>
      </c>
      <c r="AY1967" s="153" t="s">
        <v>358</v>
      </c>
    </row>
    <row r="1968" spans="2:65" s="13" customFormat="1" ht="11.25">
      <c r="B1968" s="158"/>
      <c r="D1968" s="152" t="s">
        <v>368</v>
      </c>
      <c r="E1968" s="159" t="s">
        <v>19</v>
      </c>
      <c r="F1968" s="160" t="s">
        <v>2085</v>
      </c>
      <c r="H1968" s="161">
        <v>54.8</v>
      </c>
      <c r="I1968" s="162"/>
      <c r="L1968" s="158"/>
      <c r="M1968" s="163"/>
      <c r="T1968" s="164"/>
      <c r="AT1968" s="159" t="s">
        <v>368</v>
      </c>
      <c r="AU1968" s="159" t="s">
        <v>90</v>
      </c>
      <c r="AV1968" s="13" t="s">
        <v>90</v>
      </c>
      <c r="AW1968" s="13" t="s">
        <v>36</v>
      </c>
      <c r="AX1968" s="13" t="s">
        <v>77</v>
      </c>
      <c r="AY1968" s="159" t="s">
        <v>358</v>
      </c>
    </row>
    <row r="1969" spans="2:65" s="14" customFormat="1" ht="11.25">
      <c r="B1969" s="165"/>
      <c r="D1969" s="152" t="s">
        <v>368</v>
      </c>
      <c r="E1969" s="166" t="s">
        <v>19</v>
      </c>
      <c r="F1969" s="167" t="s">
        <v>371</v>
      </c>
      <c r="H1969" s="168">
        <v>54.8</v>
      </c>
      <c r="I1969" s="169"/>
      <c r="L1969" s="165"/>
      <c r="M1969" s="170"/>
      <c r="T1969" s="171"/>
      <c r="AT1969" s="166" t="s">
        <v>368</v>
      </c>
      <c r="AU1969" s="166" t="s">
        <v>90</v>
      </c>
      <c r="AV1969" s="14" t="s">
        <v>364</v>
      </c>
      <c r="AW1969" s="14" t="s">
        <v>36</v>
      </c>
      <c r="AX1969" s="14" t="s">
        <v>84</v>
      </c>
      <c r="AY1969" s="166" t="s">
        <v>358</v>
      </c>
    </row>
    <row r="1970" spans="2:65" s="13" customFormat="1" ht="11.25">
      <c r="B1970" s="158"/>
      <c r="D1970" s="152" t="s">
        <v>368</v>
      </c>
      <c r="F1970" s="160" t="s">
        <v>2090</v>
      </c>
      <c r="H1970" s="161">
        <v>57.54</v>
      </c>
      <c r="I1970" s="162"/>
      <c r="L1970" s="158"/>
      <c r="M1970" s="163"/>
      <c r="T1970" s="164"/>
      <c r="AT1970" s="159" t="s">
        <v>368</v>
      </c>
      <c r="AU1970" s="159" t="s">
        <v>90</v>
      </c>
      <c r="AV1970" s="13" t="s">
        <v>90</v>
      </c>
      <c r="AW1970" s="13" t="s">
        <v>4</v>
      </c>
      <c r="AX1970" s="13" t="s">
        <v>84</v>
      </c>
      <c r="AY1970" s="159" t="s">
        <v>358</v>
      </c>
    </row>
    <row r="1971" spans="2:65" s="1" customFormat="1" ht="37.9" customHeight="1">
      <c r="B1971" s="33"/>
      <c r="C1971" s="134" t="s">
        <v>2091</v>
      </c>
      <c r="D1971" s="134" t="s">
        <v>360</v>
      </c>
      <c r="E1971" s="135" t="s">
        <v>2092</v>
      </c>
      <c r="F1971" s="136" t="s">
        <v>2093</v>
      </c>
      <c r="G1971" s="137" t="s">
        <v>504</v>
      </c>
      <c r="H1971" s="138">
        <v>14</v>
      </c>
      <c r="I1971" s="139"/>
      <c r="J1971" s="140">
        <f>ROUND(I1971*H1971,2)</f>
        <v>0</v>
      </c>
      <c r="K1971" s="136" t="s">
        <v>363</v>
      </c>
      <c r="L1971" s="33"/>
      <c r="M1971" s="141" t="s">
        <v>19</v>
      </c>
      <c r="N1971" s="142" t="s">
        <v>49</v>
      </c>
      <c r="P1971" s="143">
        <f>O1971*H1971</f>
        <v>0</v>
      </c>
      <c r="Q1971" s="143">
        <v>0</v>
      </c>
      <c r="R1971" s="143">
        <f>Q1971*H1971</f>
        <v>0</v>
      </c>
      <c r="S1971" s="143">
        <v>0</v>
      </c>
      <c r="T1971" s="144">
        <f>S1971*H1971</f>
        <v>0</v>
      </c>
      <c r="AR1971" s="145" t="s">
        <v>454</v>
      </c>
      <c r="AT1971" s="145" t="s">
        <v>360</v>
      </c>
      <c r="AU1971" s="145" t="s">
        <v>90</v>
      </c>
      <c r="AY1971" s="18" t="s">
        <v>358</v>
      </c>
      <c r="BE1971" s="146">
        <f>IF(N1971="základní",J1971,0)</f>
        <v>0</v>
      </c>
      <c r="BF1971" s="146">
        <f>IF(N1971="snížená",J1971,0)</f>
        <v>0</v>
      </c>
      <c r="BG1971" s="146">
        <f>IF(N1971="zákl. přenesená",J1971,0)</f>
        <v>0</v>
      </c>
      <c r="BH1971" s="146">
        <f>IF(N1971="sníž. přenesená",J1971,0)</f>
        <v>0</v>
      </c>
      <c r="BI1971" s="146">
        <f>IF(N1971="nulová",J1971,0)</f>
        <v>0</v>
      </c>
      <c r="BJ1971" s="18" t="s">
        <v>90</v>
      </c>
      <c r="BK1971" s="146">
        <f>ROUND(I1971*H1971,2)</f>
        <v>0</v>
      </c>
      <c r="BL1971" s="18" t="s">
        <v>454</v>
      </c>
      <c r="BM1971" s="145" t="s">
        <v>2094</v>
      </c>
    </row>
    <row r="1972" spans="2:65" s="1" customFormat="1" ht="11.25">
      <c r="B1972" s="33"/>
      <c r="D1972" s="147" t="s">
        <v>366</v>
      </c>
      <c r="F1972" s="148" t="s">
        <v>2095</v>
      </c>
      <c r="I1972" s="149"/>
      <c r="L1972" s="33"/>
      <c r="M1972" s="150"/>
      <c r="T1972" s="54"/>
      <c r="AT1972" s="18" t="s">
        <v>366</v>
      </c>
      <c r="AU1972" s="18" t="s">
        <v>90</v>
      </c>
    </row>
    <row r="1973" spans="2:65" s="12" customFormat="1" ht="11.25">
      <c r="B1973" s="151"/>
      <c r="D1973" s="152" t="s">
        <v>368</v>
      </c>
      <c r="E1973" s="153" t="s">
        <v>19</v>
      </c>
      <c r="F1973" s="154" t="s">
        <v>1160</v>
      </c>
      <c r="H1973" s="153" t="s">
        <v>19</v>
      </c>
      <c r="I1973" s="155"/>
      <c r="L1973" s="151"/>
      <c r="M1973" s="156"/>
      <c r="T1973" s="157"/>
      <c r="AT1973" s="153" t="s">
        <v>368</v>
      </c>
      <c r="AU1973" s="153" t="s">
        <v>90</v>
      </c>
      <c r="AV1973" s="12" t="s">
        <v>84</v>
      </c>
      <c r="AW1973" s="12" t="s">
        <v>36</v>
      </c>
      <c r="AX1973" s="12" t="s">
        <v>77</v>
      </c>
      <c r="AY1973" s="153" t="s">
        <v>358</v>
      </c>
    </row>
    <row r="1974" spans="2:65" s="12" customFormat="1" ht="11.25">
      <c r="B1974" s="151"/>
      <c r="D1974" s="152" t="s">
        <v>368</v>
      </c>
      <c r="E1974" s="153" t="s">
        <v>19</v>
      </c>
      <c r="F1974" s="154" t="s">
        <v>1161</v>
      </c>
      <c r="H1974" s="153" t="s">
        <v>19</v>
      </c>
      <c r="I1974" s="155"/>
      <c r="L1974" s="151"/>
      <c r="M1974" s="156"/>
      <c r="T1974" s="157"/>
      <c r="AT1974" s="153" t="s">
        <v>368</v>
      </c>
      <c r="AU1974" s="153" t="s">
        <v>90</v>
      </c>
      <c r="AV1974" s="12" t="s">
        <v>84</v>
      </c>
      <c r="AW1974" s="12" t="s">
        <v>36</v>
      </c>
      <c r="AX1974" s="12" t="s">
        <v>77</v>
      </c>
      <c r="AY1974" s="153" t="s">
        <v>358</v>
      </c>
    </row>
    <row r="1975" spans="2:65" s="13" customFormat="1" ht="11.25">
      <c r="B1975" s="158"/>
      <c r="D1975" s="152" t="s">
        <v>368</v>
      </c>
      <c r="E1975" s="159" t="s">
        <v>19</v>
      </c>
      <c r="F1975" s="160" t="s">
        <v>1176</v>
      </c>
      <c r="H1975" s="161">
        <v>1</v>
      </c>
      <c r="I1975" s="162"/>
      <c r="L1975" s="158"/>
      <c r="M1975" s="163"/>
      <c r="T1975" s="164"/>
      <c r="AT1975" s="159" t="s">
        <v>368</v>
      </c>
      <c r="AU1975" s="159" t="s">
        <v>90</v>
      </c>
      <c r="AV1975" s="13" t="s">
        <v>90</v>
      </c>
      <c r="AW1975" s="13" t="s">
        <v>36</v>
      </c>
      <c r="AX1975" s="13" t="s">
        <v>77</v>
      </c>
      <c r="AY1975" s="159" t="s">
        <v>358</v>
      </c>
    </row>
    <row r="1976" spans="2:65" s="13" customFormat="1" ht="11.25">
      <c r="B1976" s="158"/>
      <c r="D1976" s="152" t="s">
        <v>368</v>
      </c>
      <c r="E1976" s="159" t="s">
        <v>19</v>
      </c>
      <c r="F1976" s="160" t="s">
        <v>1177</v>
      </c>
      <c r="H1976" s="161">
        <v>1</v>
      </c>
      <c r="I1976" s="162"/>
      <c r="L1976" s="158"/>
      <c r="M1976" s="163"/>
      <c r="T1976" s="164"/>
      <c r="AT1976" s="159" t="s">
        <v>368</v>
      </c>
      <c r="AU1976" s="159" t="s">
        <v>90</v>
      </c>
      <c r="AV1976" s="13" t="s">
        <v>90</v>
      </c>
      <c r="AW1976" s="13" t="s">
        <v>36</v>
      </c>
      <c r="AX1976" s="13" t="s">
        <v>77</v>
      </c>
      <c r="AY1976" s="159" t="s">
        <v>358</v>
      </c>
    </row>
    <row r="1977" spans="2:65" s="15" customFormat="1" ht="11.25">
      <c r="B1977" s="172"/>
      <c r="D1977" s="152" t="s">
        <v>368</v>
      </c>
      <c r="E1977" s="173" t="s">
        <v>19</v>
      </c>
      <c r="F1977" s="174" t="s">
        <v>416</v>
      </c>
      <c r="H1977" s="175">
        <v>2</v>
      </c>
      <c r="I1977" s="176"/>
      <c r="L1977" s="172"/>
      <c r="M1977" s="177"/>
      <c r="T1977" s="178"/>
      <c r="AT1977" s="173" t="s">
        <v>368</v>
      </c>
      <c r="AU1977" s="173" t="s">
        <v>90</v>
      </c>
      <c r="AV1977" s="15" t="s">
        <v>97</v>
      </c>
      <c r="AW1977" s="15" t="s">
        <v>36</v>
      </c>
      <c r="AX1977" s="15" t="s">
        <v>77</v>
      </c>
      <c r="AY1977" s="173" t="s">
        <v>358</v>
      </c>
    </row>
    <row r="1978" spans="2:65" s="13" customFormat="1" ht="11.25">
      <c r="B1978" s="158"/>
      <c r="D1978" s="152" t="s">
        <v>368</v>
      </c>
      <c r="E1978" s="159" t="s">
        <v>19</v>
      </c>
      <c r="F1978" s="160" t="s">
        <v>1172</v>
      </c>
      <c r="H1978" s="161">
        <v>1</v>
      </c>
      <c r="I1978" s="162"/>
      <c r="L1978" s="158"/>
      <c r="M1978" s="163"/>
      <c r="T1978" s="164"/>
      <c r="AT1978" s="159" t="s">
        <v>368</v>
      </c>
      <c r="AU1978" s="159" t="s">
        <v>90</v>
      </c>
      <c r="AV1978" s="13" t="s">
        <v>90</v>
      </c>
      <c r="AW1978" s="13" t="s">
        <v>36</v>
      </c>
      <c r="AX1978" s="13" t="s">
        <v>77</v>
      </c>
      <c r="AY1978" s="159" t="s">
        <v>358</v>
      </c>
    </row>
    <row r="1979" spans="2:65" s="13" customFormat="1" ht="11.25">
      <c r="B1979" s="158"/>
      <c r="D1979" s="152" t="s">
        <v>368</v>
      </c>
      <c r="E1979" s="159" t="s">
        <v>19</v>
      </c>
      <c r="F1979" s="160" t="s">
        <v>1173</v>
      </c>
      <c r="H1979" s="161">
        <v>1</v>
      </c>
      <c r="I1979" s="162"/>
      <c r="L1979" s="158"/>
      <c r="M1979" s="163"/>
      <c r="T1979" s="164"/>
      <c r="AT1979" s="159" t="s">
        <v>368</v>
      </c>
      <c r="AU1979" s="159" t="s">
        <v>90</v>
      </c>
      <c r="AV1979" s="13" t="s">
        <v>90</v>
      </c>
      <c r="AW1979" s="13" t="s">
        <v>36</v>
      </c>
      <c r="AX1979" s="13" t="s">
        <v>77</v>
      </c>
      <c r="AY1979" s="159" t="s">
        <v>358</v>
      </c>
    </row>
    <row r="1980" spans="2:65" s="13" customFormat="1" ht="11.25">
      <c r="B1980" s="158"/>
      <c r="D1980" s="152" t="s">
        <v>368</v>
      </c>
      <c r="E1980" s="159" t="s">
        <v>19</v>
      </c>
      <c r="F1980" s="160" t="s">
        <v>1174</v>
      </c>
      <c r="H1980" s="161">
        <v>1</v>
      </c>
      <c r="I1980" s="162"/>
      <c r="L1980" s="158"/>
      <c r="M1980" s="163"/>
      <c r="T1980" s="164"/>
      <c r="AT1980" s="159" t="s">
        <v>368</v>
      </c>
      <c r="AU1980" s="159" t="s">
        <v>90</v>
      </c>
      <c r="AV1980" s="13" t="s">
        <v>90</v>
      </c>
      <c r="AW1980" s="13" t="s">
        <v>36</v>
      </c>
      <c r="AX1980" s="13" t="s">
        <v>77</v>
      </c>
      <c r="AY1980" s="159" t="s">
        <v>358</v>
      </c>
    </row>
    <row r="1981" spans="2:65" s="13" customFormat="1" ht="11.25">
      <c r="B1981" s="158"/>
      <c r="D1981" s="152" t="s">
        <v>368</v>
      </c>
      <c r="E1981" s="159" t="s">
        <v>19</v>
      </c>
      <c r="F1981" s="160" t="s">
        <v>1175</v>
      </c>
      <c r="H1981" s="161">
        <v>1</v>
      </c>
      <c r="I1981" s="162"/>
      <c r="L1981" s="158"/>
      <c r="M1981" s="163"/>
      <c r="T1981" s="164"/>
      <c r="AT1981" s="159" t="s">
        <v>368</v>
      </c>
      <c r="AU1981" s="159" t="s">
        <v>90</v>
      </c>
      <c r="AV1981" s="13" t="s">
        <v>90</v>
      </c>
      <c r="AW1981" s="13" t="s">
        <v>36</v>
      </c>
      <c r="AX1981" s="13" t="s">
        <v>77</v>
      </c>
      <c r="AY1981" s="159" t="s">
        <v>358</v>
      </c>
    </row>
    <row r="1982" spans="2:65" s="13" customFormat="1" ht="11.25">
      <c r="B1982" s="158"/>
      <c r="D1982" s="152" t="s">
        <v>368</v>
      </c>
      <c r="E1982" s="159" t="s">
        <v>19</v>
      </c>
      <c r="F1982" s="160" t="s">
        <v>1178</v>
      </c>
      <c r="H1982" s="161">
        <v>1</v>
      </c>
      <c r="I1982" s="162"/>
      <c r="L1982" s="158"/>
      <c r="M1982" s="163"/>
      <c r="T1982" s="164"/>
      <c r="AT1982" s="159" t="s">
        <v>368</v>
      </c>
      <c r="AU1982" s="159" t="s">
        <v>90</v>
      </c>
      <c r="AV1982" s="13" t="s">
        <v>90</v>
      </c>
      <c r="AW1982" s="13" t="s">
        <v>36</v>
      </c>
      <c r="AX1982" s="13" t="s">
        <v>77</v>
      </c>
      <c r="AY1982" s="159" t="s">
        <v>358</v>
      </c>
    </row>
    <row r="1983" spans="2:65" s="13" customFormat="1" ht="11.25">
      <c r="B1983" s="158"/>
      <c r="D1983" s="152" t="s">
        <v>368</v>
      </c>
      <c r="E1983" s="159" t="s">
        <v>19</v>
      </c>
      <c r="F1983" s="160" t="s">
        <v>1179</v>
      </c>
      <c r="H1983" s="161">
        <v>1</v>
      </c>
      <c r="I1983" s="162"/>
      <c r="L1983" s="158"/>
      <c r="M1983" s="163"/>
      <c r="T1983" s="164"/>
      <c r="AT1983" s="159" t="s">
        <v>368</v>
      </c>
      <c r="AU1983" s="159" t="s">
        <v>90</v>
      </c>
      <c r="AV1983" s="13" t="s">
        <v>90</v>
      </c>
      <c r="AW1983" s="13" t="s">
        <v>36</v>
      </c>
      <c r="AX1983" s="13" t="s">
        <v>77</v>
      </c>
      <c r="AY1983" s="159" t="s">
        <v>358</v>
      </c>
    </row>
    <row r="1984" spans="2:65" s="13" customFormat="1" ht="11.25">
      <c r="B1984" s="158"/>
      <c r="D1984" s="152" t="s">
        <v>368</v>
      </c>
      <c r="E1984" s="159" t="s">
        <v>19</v>
      </c>
      <c r="F1984" s="160" t="s">
        <v>1180</v>
      </c>
      <c r="H1984" s="161">
        <v>1</v>
      </c>
      <c r="I1984" s="162"/>
      <c r="L1984" s="158"/>
      <c r="M1984" s="163"/>
      <c r="T1984" s="164"/>
      <c r="AT1984" s="159" t="s">
        <v>368</v>
      </c>
      <c r="AU1984" s="159" t="s">
        <v>90</v>
      </c>
      <c r="AV1984" s="13" t="s">
        <v>90</v>
      </c>
      <c r="AW1984" s="13" t="s">
        <v>36</v>
      </c>
      <c r="AX1984" s="13" t="s">
        <v>77</v>
      </c>
      <c r="AY1984" s="159" t="s">
        <v>358</v>
      </c>
    </row>
    <row r="1985" spans="2:65" s="13" customFormat="1" ht="11.25">
      <c r="B1985" s="158"/>
      <c r="D1985" s="152" t="s">
        <v>368</v>
      </c>
      <c r="E1985" s="159" t="s">
        <v>19</v>
      </c>
      <c r="F1985" s="160" t="s">
        <v>1182</v>
      </c>
      <c r="H1985" s="161">
        <v>1</v>
      </c>
      <c r="I1985" s="162"/>
      <c r="L1985" s="158"/>
      <c r="M1985" s="163"/>
      <c r="T1985" s="164"/>
      <c r="AT1985" s="159" t="s">
        <v>368</v>
      </c>
      <c r="AU1985" s="159" t="s">
        <v>90</v>
      </c>
      <c r="AV1985" s="13" t="s">
        <v>90</v>
      </c>
      <c r="AW1985" s="13" t="s">
        <v>36</v>
      </c>
      <c r="AX1985" s="13" t="s">
        <v>77</v>
      </c>
      <c r="AY1985" s="159" t="s">
        <v>358</v>
      </c>
    </row>
    <row r="1986" spans="2:65" s="13" customFormat="1" ht="11.25">
      <c r="B1986" s="158"/>
      <c r="D1986" s="152" t="s">
        <v>368</v>
      </c>
      <c r="E1986" s="159" t="s">
        <v>19</v>
      </c>
      <c r="F1986" s="160" t="s">
        <v>1183</v>
      </c>
      <c r="H1986" s="161">
        <v>1</v>
      </c>
      <c r="I1986" s="162"/>
      <c r="L1986" s="158"/>
      <c r="M1986" s="163"/>
      <c r="T1986" s="164"/>
      <c r="AT1986" s="159" t="s">
        <v>368</v>
      </c>
      <c r="AU1986" s="159" t="s">
        <v>90</v>
      </c>
      <c r="AV1986" s="13" t="s">
        <v>90</v>
      </c>
      <c r="AW1986" s="13" t="s">
        <v>36</v>
      </c>
      <c r="AX1986" s="13" t="s">
        <v>77</v>
      </c>
      <c r="AY1986" s="159" t="s">
        <v>358</v>
      </c>
    </row>
    <row r="1987" spans="2:65" s="13" customFormat="1" ht="11.25">
      <c r="B1987" s="158"/>
      <c r="D1987" s="152" t="s">
        <v>368</v>
      </c>
      <c r="E1987" s="159" t="s">
        <v>19</v>
      </c>
      <c r="F1987" s="160" t="s">
        <v>1185</v>
      </c>
      <c r="H1987" s="161">
        <v>1</v>
      </c>
      <c r="I1987" s="162"/>
      <c r="L1987" s="158"/>
      <c r="M1987" s="163"/>
      <c r="T1987" s="164"/>
      <c r="AT1987" s="159" t="s">
        <v>368</v>
      </c>
      <c r="AU1987" s="159" t="s">
        <v>90</v>
      </c>
      <c r="AV1987" s="13" t="s">
        <v>90</v>
      </c>
      <c r="AW1987" s="13" t="s">
        <v>36</v>
      </c>
      <c r="AX1987" s="13" t="s">
        <v>77</v>
      </c>
      <c r="AY1987" s="159" t="s">
        <v>358</v>
      </c>
    </row>
    <row r="1988" spans="2:65" s="13" customFormat="1" ht="11.25">
      <c r="B1988" s="158"/>
      <c r="D1988" s="152" t="s">
        <v>368</v>
      </c>
      <c r="E1988" s="159" t="s">
        <v>19</v>
      </c>
      <c r="F1988" s="160" t="s">
        <v>1186</v>
      </c>
      <c r="H1988" s="161">
        <v>1</v>
      </c>
      <c r="I1988" s="162"/>
      <c r="L1988" s="158"/>
      <c r="M1988" s="163"/>
      <c r="T1988" s="164"/>
      <c r="AT1988" s="159" t="s">
        <v>368</v>
      </c>
      <c r="AU1988" s="159" t="s">
        <v>90</v>
      </c>
      <c r="AV1988" s="13" t="s">
        <v>90</v>
      </c>
      <c r="AW1988" s="13" t="s">
        <v>36</v>
      </c>
      <c r="AX1988" s="13" t="s">
        <v>77</v>
      </c>
      <c r="AY1988" s="159" t="s">
        <v>358</v>
      </c>
    </row>
    <row r="1989" spans="2:65" s="13" customFormat="1" ht="11.25">
      <c r="B1989" s="158"/>
      <c r="D1989" s="152" t="s">
        <v>368</v>
      </c>
      <c r="E1989" s="159" t="s">
        <v>19</v>
      </c>
      <c r="F1989" s="160" t="s">
        <v>1181</v>
      </c>
      <c r="H1989" s="161">
        <v>1</v>
      </c>
      <c r="I1989" s="162"/>
      <c r="L1989" s="158"/>
      <c r="M1989" s="163"/>
      <c r="T1989" s="164"/>
      <c r="AT1989" s="159" t="s">
        <v>368</v>
      </c>
      <c r="AU1989" s="159" t="s">
        <v>90</v>
      </c>
      <c r="AV1989" s="13" t="s">
        <v>90</v>
      </c>
      <c r="AW1989" s="13" t="s">
        <v>36</v>
      </c>
      <c r="AX1989" s="13" t="s">
        <v>77</v>
      </c>
      <c r="AY1989" s="159" t="s">
        <v>358</v>
      </c>
    </row>
    <row r="1990" spans="2:65" s="15" customFormat="1" ht="11.25">
      <c r="B1990" s="172"/>
      <c r="D1990" s="152" t="s">
        <v>368</v>
      </c>
      <c r="E1990" s="173" t="s">
        <v>19</v>
      </c>
      <c r="F1990" s="174" t="s">
        <v>416</v>
      </c>
      <c r="H1990" s="175">
        <v>12</v>
      </c>
      <c r="I1990" s="176"/>
      <c r="L1990" s="172"/>
      <c r="M1990" s="177"/>
      <c r="T1990" s="178"/>
      <c r="AT1990" s="173" t="s">
        <v>368</v>
      </c>
      <c r="AU1990" s="173" t="s">
        <v>90</v>
      </c>
      <c r="AV1990" s="15" t="s">
        <v>97</v>
      </c>
      <c r="AW1990" s="15" t="s">
        <v>36</v>
      </c>
      <c r="AX1990" s="15" t="s">
        <v>77</v>
      </c>
      <c r="AY1990" s="173" t="s">
        <v>358</v>
      </c>
    </row>
    <row r="1991" spans="2:65" s="14" customFormat="1" ht="11.25">
      <c r="B1991" s="165"/>
      <c r="D1991" s="152" t="s">
        <v>368</v>
      </c>
      <c r="E1991" s="166" t="s">
        <v>19</v>
      </c>
      <c r="F1991" s="167" t="s">
        <v>371</v>
      </c>
      <c r="H1991" s="168">
        <v>14</v>
      </c>
      <c r="I1991" s="169"/>
      <c r="L1991" s="165"/>
      <c r="M1991" s="170"/>
      <c r="T1991" s="171"/>
      <c r="AT1991" s="166" t="s">
        <v>368</v>
      </c>
      <c r="AU1991" s="166" t="s">
        <v>90</v>
      </c>
      <c r="AV1991" s="14" t="s">
        <v>364</v>
      </c>
      <c r="AW1991" s="14" t="s">
        <v>36</v>
      </c>
      <c r="AX1991" s="14" t="s">
        <v>84</v>
      </c>
      <c r="AY1991" s="166" t="s">
        <v>358</v>
      </c>
    </row>
    <row r="1992" spans="2:65" s="1" customFormat="1" ht="33" customHeight="1">
      <c r="B1992" s="33"/>
      <c r="C1992" s="179" t="s">
        <v>2096</v>
      </c>
      <c r="D1992" s="179" t="s">
        <v>440</v>
      </c>
      <c r="E1992" s="180" t="s">
        <v>2097</v>
      </c>
      <c r="F1992" s="181" t="s">
        <v>2098</v>
      </c>
      <c r="G1992" s="182" t="s">
        <v>504</v>
      </c>
      <c r="H1992" s="183">
        <v>1</v>
      </c>
      <c r="I1992" s="184"/>
      <c r="J1992" s="185">
        <f t="shared" ref="J1992:J2006" si="0">ROUND(I1992*H1992,2)</f>
        <v>0</v>
      </c>
      <c r="K1992" s="181" t="s">
        <v>19</v>
      </c>
      <c r="L1992" s="186"/>
      <c r="M1992" s="187" t="s">
        <v>19</v>
      </c>
      <c r="N1992" s="188" t="s">
        <v>49</v>
      </c>
      <c r="P1992" s="143">
        <f t="shared" ref="P1992:P2006" si="1">O1992*H1992</f>
        <v>0</v>
      </c>
      <c r="Q1992" s="143">
        <v>1.7500000000000002E-2</v>
      </c>
      <c r="R1992" s="143">
        <f t="shared" ref="R1992:R2006" si="2">Q1992*H1992</f>
        <v>1.7500000000000002E-2</v>
      </c>
      <c r="S1992" s="143">
        <v>0</v>
      </c>
      <c r="T1992" s="144">
        <f t="shared" ref="T1992:T2006" si="3">S1992*H1992</f>
        <v>0</v>
      </c>
      <c r="AR1992" s="145" t="s">
        <v>558</v>
      </c>
      <c r="AT1992" s="145" t="s">
        <v>440</v>
      </c>
      <c r="AU1992" s="145" t="s">
        <v>90</v>
      </c>
      <c r="AY1992" s="18" t="s">
        <v>358</v>
      </c>
      <c r="BE1992" s="146">
        <f t="shared" ref="BE1992:BE2006" si="4">IF(N1992="základní",J1992,0)</f>
        <v>0</v>
      </c>
      <c r="BF1992" s="146">
        <f t="shared" ref="BF1992:BF2006" si="5">IF(N1992="snížená",J1992,0)</f>
        <v>0</v>
      </c>
      <c r="BG1992" s="146">
        <f t="shared" ref="BG1992:BG2006" si="6">IF(N1992="zákl. přenesená",J1992,0)</f>
        <v>0</v>
      </c>
      <c r="BH1992" s="146">
        <f t="shared" ref="BH1992:BH2006" si="7">IF(N1992="sníž. přenesená",J1992,0)</f>
        <v>0</v>
      </c>
      <c r="BI1992" s="146">
        <f t="shared" ref="BI1992:BI2006" si="8">IF(N1992="nulová",J1992,0)</f>
        <v>0</v>
      </c>
      <c r="BJ1992" s="18" t="s">
        <v>90</v>
      </c>
      <c r="BK1992" s="146">
        <f t="shared" ref="BK1992:BK2006" si="9">ROUND(I1992*H1992,2)</f>
        <v>0</v>
      </c>
      <c r="BL1992" s="18" t="s">
        <v>454</v>
      </c>
      <c r="BM1992" s="145" t="s">
        <v>2099</v>
      </c>
    </row>
    <row r="1993" spans="2:65" s="1" customFormat="1" ht="33" customHeight="1">
      <c r="B1993" s="33"/>
      <c r="C1993" s="179" t="s">
        <v>2100</v>
      </c>
      <c r="D1993" s="179" t="s">
        <v>440</v>
      </c>
      <c r="E1993" s="180" t="s">
        <v>2101</v>
      </c>
      <c r="F1993" s="181" t="s">
        <v>2098</v>
      </c>
      <c r="G1993" s="182" t="s">
        <v>504</v>
      </c>
      <c r="H1993" s="183">
        <v>1</v>
      </c>
      <c r="I1993" s="184"/>
      <c r="J1993" s="185">
        <f t="shared" si="0"/>
        <v>0</v>
      </c>
      <c r="K1993" s="181" t="s">
        <v>19</v>
      </c>
      <c r="L1993" s="186"/>
      <c r="M1993" s="187" t="s">
        <v>19</v>
      </c>
      <c r="N1993" s="188" t="s">
        <v>49</v>
      </c>
      <c r="P1993" s="143">
        <f t="shared" si="1"/>
        <v>0</v>
      </c>
      <c r="Q1993" s="143">
        <v>1.7500000000000002E-2</v>
      </c>
      <c r="R1993" s="143">
        <f t="shared" si="2"/>
        <v>1.7500000000000002E-2</v>
      </c>
      <c r="S1993" s="143">
        <v>0</v>
      </c>
      <c r="T1993" s="144">
        <f t="shared" si="3"/>
        <v>0</v>
      </c>
      <c r="AR1993" s="145" t="s">
        <v>558</v>
      </c>
      <c r="AT1993" s="145" t="s">
        <v>440</v>
      </c>
      <c r="AU1993" s="145" t="s">
        <v>90</v>
      </c>
      <c r="AY1993" s="18" t="s">
        <v>358</v>
      </c>
      <c r="BE1993" s="146">
        <f t="shared" si="4"/>
        <v>0</v>
      </c>
      <c r="BF1993" s="146">
        <f t="shared" si="5"/>
        <v>0</v>
      </c>
      <c r="BG1993" s="146">
        <f t="shared" si="6"/>
        <v>0</v>
      </c>
      <c r="BH1993" s="146">
        <f t="shared" si="7"/>
        <v>0</v>
      </c>
      <c r="BI1993" s="146">
        <f t="shared" si="8"/>
        <v>0</v>
      </c>
      <c r="BJ1993" s="18" t="s">
        <v>90</v>
      </c>
      <c r="BK1993" s="146">
        <f t="shared" si="9"/>
        <v>0</v>
      </c>
      <c r="BL1993" s="18" t="s">
        <v>454</v>
      </c>
      <c r="BM1993" s="145" t="s">
        <v>2102</v>
      </c>
    </row>
    <row r="1994" spans="2:65" s="1" customFormat="1" ht="33" customHeight="1">
      <c r="B1994" s="33"/>
      <c r="C1994" s="179" t="s">
        <v>2103</v>
      </c>
      <c r="D1994" s="179" t="s">
        <v>440</v>
      </c>
      <c r="E1994" s="180" t="s">
        <v>2104</v>
      </c>
      <c r="F1994" s="181" t="s">
        <v>2105</v>
      </c>
      <c r="G1994" s="182" t="s">
        <v>504</v>
      </c>
      <c r="H1994" s="183">
        <v>1</v>
      </c>
      <c r="I1994" s="184"/>
      <c r="J1994" s="185">
        <f t="shared" si="0"/>
        <v>0</v>
      </c>
      <c r="K1994" s="181" t="s">
        <v>19</v>
      </c>
      <c r="L1994" s="186"/>
      <c r="M1994" s="187" t="s">
        <v>19</v>
      </c>
      <c r="N1994" s="188" t="s">
        <v>49</v>
      </c>
      <c r="P1994" s="143">
        <f t="shared" si="1"/>
        <v>0</v>
      </c>
      <c r="Q1994" s="143">
        <v>1.7500000000000002E-2</v>
      </c>
      <c r="R1994" s="143">
        <f t="shared" si="2"/>
        <v>1.7500000000000002E-2</v>
      </c>
      <c r="S1994" s="143">
        <v>0</v>
      </c>
      <c r="T1994" s="144">
        <f t="shared" si="3"/>
        <v>0</v>
      </c>
      <c r="AR1994" s="145" t="s">
        <v>558</v>
      </c>
      <c r="AT1994" s="145" t="s">
        <v>440</v>
      </c>
      <c r="AU1994" s="145" t="s">
        <v>90</v>
      </c>
      <c r="AY1994" s="18" t="s">
        <v>358</v>
      </c>
      <c r="BE1994" s="146">
        <f t="shared" si="4"/>
        <v>0</v>
      </c>
      <c r="BF1994" s="146">
        <f t="shared" si="5"/>
        <v>0</v>
      </c>
      <c r="BG1994" s="146">
        <f t="shared" si="6"/>
        <v>0</v>
      </c>
      <c r="BH1994" s="146">
        <f t="shared" si="7"/>
        <v>0</v>
      </c>
      <c r="BI1994" s="146">
        <f t="shared" si="8"/>
        <v>0</v>
      </c>
      <c r="BJ1994" s="18" t="s">
        <v>90</v>
      </c>
      <c r="BK1994" s="146">
        <f t="shared" si="9"/>
        <v>0</v>
      </c>
      <c r="BL1994" s="18" t="s">
        <v>454</v>
      </c>
      <c r="BM1994" s="145" t="s">
        <v>2106</v>
      </c>
    </row>
    <row r="1995" spans="2:65" s="1" customFormat="1" ht="33" customHeight="1">
      <c r="B1995" s="33"/>
      <c r="C1995" s="179" t="s">
        <v>2107</v>
      </c>
      <c r="D1995" s="179" t="s">
        <v>440</v>
      </c>
      <c r="E1995" s="180" t="s">
        <v>2108</v>
      </c>
      <c r="F1995" s="181" t="s">
        <v>2105</v>
      </c>
      <c r="G1995" s="182" t="s">
        <v>504</v>
      </c>
      <c r="H1995" s="183">
        <v>1</v>
      </c>
      <c r="I1995" s="184"/>
      <c r="J1995" s="185">
        <f t="shared" si="0"/>
        <v>0</v>
      </c>
      <c r="K1995" s="181" t="s">
        <v>19</v>
      </c>
      <c r="L1995" s="186"/>
      <c r="M1995" s="187" t="s">
        <v>19</v>
      </c>
      <c r="N1995" s="188" t="s">
        <v>49</v>
      </c>
      <c r="P1995" s="143">
        <f t="shared" si="1"/>
        <v>0</v>
      </c>
      <c r="Q1995" s="143">
        <v>1.7500000000000002E-2</v>
      </c>
      <c r="R1995" s="143">
        <f t="shared" si="2"/>
        <v>1.7500000000000002E-2</v>
      </c>
      <c r="S1995" s="143">
        <v>0</v>
      </c>
      <c r="T1995" s="144">
        <f t="shared" si="3"/>
        <v>0</v>
      </c>
      <c r="AR1995" s="145" t="s">
        <v>558</v>
      </c>
      <c r="AT1995" s="145" t="s">
        <v>440</v>
      </c>
      <c r="AU1995" s="145" t="s">
        <v>90</v>
      </c>
      <c r="AY1995" s="18" t="s">
        <v>358</v>
      </c>
      <c r="BE1995" s="146">
        <f t="shared" si="4"/>
        <v>0</v>
      </c>
      <c r="BF1995" s="146">
        <f t="shared" si="5"/>
        <v>0</v>
      </c>
      <c r="BG1995" s="146">
        <f t="shared" si="6"/>
        <v>0</v>
      </c>
      <c r="BH1995" s="146">
        <f t="shared" si="7"/>
        <v>0</v>
      </c>
      <c r="BI1995" s="146">
        <f t="shared" si="8"/>
        <v>0</v>
      </c>
      <c r="BJ1995" s="18" t="s">
        <v>90</v>
      </c>
      <c r="BK1995" s="146">
        <f t="shared" si="9"/>
        <v>0</v>
      </c>
      <c r="BL1995" s="18" t="s">
        <v>454</v>
      </c>
      <c r="BM1995" s="145" t="s">
        <v>2109</v>
      </c>
    </row>
    <row r="1996" spans="2:65" s="1" customFormat="1" ht="33" customHeight="1">
      <c r="B1996" s="33"/>
      <c r="C1996" s="179" t="s">
        <v>2110</v>
      </c>
      <c r="D1996" s="179" t="s">
        <v>440</v>
      </c>
      <c r="E1996" s="180" t="s">
        <v>2111</v>
      </c>
      <c r="F1996" s="181" t="s">
        <v>2105</v>
      </c>
      <c r="G1996" s="182" t="s">
        <v>504</v>
      </c>
      <c r="H1996" s="183">
        <v>1</v>
      </c>
      <c r="I1996" s="184"/>
      <c r="J1996" s="185">
        <f t="shared" si="0"/>
        <v>0</v>
      </c>
      <c r="K1996" s="181" t="s">
        <v>19</v>
      </c>
      <c r="L1996" s="186"/>
      <c r="M1996" s="187" t="s">
        <v>19</v>
      </c>
      <c r="N1996" s="188" t="s">
        <v>49</v>
      </c>
      <c r="P1996" s="143">
        <f t="shared" si="1"/>
        <v>0</v>
      </c>
      <c r="Q1996" s="143">
        <v>1.7500000000000002E-2</v>
      </c>
      <c r="R1996" s="143">
        <f t="shared" si="2"/>
        <v>1.7500000000000002E-2</v>
      </c>
      <c r="S1996" s="143">
        <v>0</v>
      </c>
      <c r="T1996" s="144">
        <f t="shared" si="3"/>
        <v>0</v>
      </c>
      <c r="AR1996" s="145" t="s">
        <v>558</v>
      </c>
      <c r="AT1996" s="145" t="s">
        <v>440</v>
      </c>
      <c r="AU1996" s="145" t="s">
        <v>90</v>
      </c>
      <c r="AY1996" s="18" t="s">
        <v>358</v>
      </c>
      <c r="BE1996" s="146">
        <f t="shared" si="4"/>
        <v>0</v>
      </c>
      <c r="BF1996" s="146">
        <f t="shared" si="5"/>
        <v>0</v>
      </c>
      <c r="BG1996" s="146">
        <f t="shared" si="6"/>
        <v>0</v>
      </c>
      <c r="BH1996" s="146">
        <f t="shared" si="7"/>
        <v>0</v>
      </c>
      <c r="BI1996" s="146">
        <f t="shared" si="8"/>
        <v>0</v>
      </c>
      <c r="BJ1996" s="18" t="s">
        <v>90</v>
      </c>
      <c r="BK1996" s="146">
        <f t="shared" si="9"/>
        <v>0</v>
      </c>
      <c r="BL1996" s="18" t="s">
        <v>454</v>
      </c>
      <c r="BM1996" s="145" t="s">
        <v>2112</v>
      </c>
    </row>
    <row r="1997" spans="2:65" s="1" customFormat="1" ht="33" customHeight="1">
      <c r="B1997" s="33"/>
      <c r="C1997" s="179" t="s">
        <v>2113</v>
      </c>
      <c r="D1997" s="179" t="s">
        <v>440</v>
      </c>
      <c r="E1997" s="180" t="s">
        <v>2114</v>
      </c>
      <c r="F1997" s="181" t="s">
        <v>2105</v>
      </c>
      <c r="G1997" s="182" t="s">
        <v>504</v>
      </c>
      <c r="H1997" s="183">
        <v>1</v>
      </c>
      <c r="I1997" s="184"/>
      <c r="J1997" s="185">
        <f t="shared" si="0"/>
        <v>0</v>
      </c>
      <c r="K1997" s="181" t="s">
        <v>19</v>
      </c>
      <c r="L1997" s="186"/>
      <c r="M1997" s="187" t="s">
        <v>19</v>
      </c>
      <c r="N1997" s="188" t="s">
        <v>49</v>
      </c>
      <c r="P1997" s="143">
        <f t="shared" si="1"/>
        <v>0</v>
      </c>
      <c r="Q1997" s="143">
        <v>1.7500000000000002E-2</v>
      </c>
      <c r="R1997" s="143">
        <f t="shared" si="2"/>
        <v>1.7500000000000002E-2</v>
      </c>
      <c r="S1997" s="143">
        <v>0</v>
      </c>
      <c r="T1997" s="144">
        <f t="shared" si="3"/>
        <v>0</v>
      </c>
      <c r="AR1997" s="145" t="s">
        <v>558</v>
      </c>
      <c r="AT1997" s="145" t="s">
        <v>440</v>
      </c>
      <c r="AU1997" s="145" t="s">
        <v>90</v>
      </c>
      <c r="AY1997" s="18" t="s">
        <v>358</v>
      </c>
      <c r="BE1997" s="146">
        <f t="shared" si="4"/>
        <v>0</v>
      </c>
      <c r="BF1997" s="146">
        <f t="shared" si="5"/>
        <v>0</v>
      </c>
      <c r="BG1997" s="146">
        <f t="shared" si="6"/>
        <v>0</v>
      </c>
      <c r="BH1997" s="146">
        <f t="shared" si="7"/>
        <v>0</v>
      </c>
      <c r="BI1997" s="146">
        <f t="shared" si="8"/>
        <v>0</v>
      </c>
      <c r="BJ1997" s="18" t="s">
        <v>90</v>
      </c>
      <c r="BK1997" s="146">
        <f t="shared" si="9"/>
        <v>0</v>
      </c>
      <c r="BL1997" s="18" t="s">
        <v>454</v>
      </c>
      <c r="BM1997" s="145" t="s">
        <v>2115</v>
      </c>
    </row>
    <row r="1998" spans="2:65" s="1" customFormat="1" ht="33" customHeight="1">
      <c r="B1998" s="33"/>
      <c r="C1998" s="179" t="s">
        <v>2116</v>
      </c>
      <c r="D1998" s="179" t="s">
        <v>440</v>
      </c>
      <c r="E1998" s="180" t="s">
        <v>2117</v>
      </c>
      <c r="F1998" s="181" t="s">
        <v>2105</v>
      </c>
      <c r="G1998" s="182" t="s">
        <v>504</v>
      </c>
      <c r="H1998" s="183">
        <v>1</v>
      </c>
      <c r="I1998" s="184"/>
      <c r="J1998" s="185">
        <f t="shared" si="0"/>
        <v>0</v>
      </c>
      <c r="K1998" s="181" t="s">
        <v>19</v>
      </c>
      <c r="L1998" s="186"/>
      <c r="M1998" s="187" t="s">
        <v>19</v>
      </c>
      <c r="N1998" s="188" t="s">
        <v>49</v>
      </c>
      <c r="P1998" s="143">
        <f t="shared" si="1"/>
        <v>0</v>
      </c>
      <c r="Q1998" s="143">
        <v>1.7500000000000002E-2</v>
      </c>
      <c r="R1998" s="143">
        <f t="shared" si="2"/>
        <v>1.7500000000000002E-2</v>
      </c>
      <c r="S1998" s="143">
        <v>0</v>
      </c>
      <c r="T1998" s="144">
        <f t="shared" si="3"/>
        <v>0</v>
      </c>
      <c r="AR1998" s="145" t="s">
        <v>558</v>
      </c>
      <c r="AT1998" s="145" t="s">
        <v>440</v>
      </c>
      <c r="AU1998" s="145" t="s">
        <v>90</v>
      </c>
      <c r="AY1998" s="18" t="s">
        <v>358</v>
      </c>
      <c r="BE1998" s="146">
        <f t="shared" si="4"/>
        <v>0</v>
      </c>
      <c r="BF1998" s="146">
        <f t="shared" si="5"/>
        <v>0</v>
      </c>
      <c r="BG1998" s="146">
        <f t="shared" si="6"/>
        <v>0</v>
      </c>
      <c r="BH1998" s="146">
        <f t="shared" si="7"/>
        <v>0</v>
      </c>
      <c r="BI1998" s="146">
        <f t="shared" si="8"/>
        <v>0</v>
      </c>
      <c r="BJ1998" s="18" t="s">
        <v>90</v>
      </c>
      <c r="BK1998" s="146">
        <f t="shared" si="9"/>
        <v>0</v>
      </c>
      <c r="BL1998" s="18" t="s">
        <v>454</v>
      </c>
      <c r="BM1998" s="145" t="s">
        <v>2118</v>
      </c>
    </row>
    <row r="1999" spans="2:65" s="1" customFormat="1" ht="33" customHeight="1">
      <c r="B1999" s="33"/>
      <c r="C1999" s="179" t="s">
        <v>2119</v>
      </c>
      <c r="D1999" s="179" t="s">
        <v>440</v>
      </c>
      <c r="E1999" s="180" t="s">
        <v>2120</v>
      </c>
      <c r="F1999" s="181" t="s">
        <v>2105</v>
      </c>
      <c r="G1999" s="182" t="s">
        <v>504</v>
      </c>
      <c r="H1999" s="183">
        <v>1</v>
      </c>
      <c r="I1999" s="184"/>
      <c r="J1999" s="185">
        <f t="shared" si="0"/>
        <v>0</v>
      </c>
      <c r="K1999" s="181" t="s">
        <v>19</v>
      </c>
      <c r="L1999" s="186"/>
      <c r="M1999" s="187" t="s">
        <v>19</v>
      </c>
      <c r="N1999" s="188" t="s">
        <v>49</v>
      </c>
      <c r="P1999" s="143">
        <f t="shared" si="1"/>
        <v>0</v>
      </c>
      <c r="Q1999" s="143">
        <v>1.7500000000000002E-2</v>
      </c>
      <c r="R1999" s="143">
        <f t="shared" si="2"/>
        <v>1.7500000000000002E-2</v>
      </c>
      <c r="S1999" s="143">
        <v>0</v>
      </c>
      <c r="T1999" s="144">
        <f t="shared" si="3"/>
        <v>0</v>
      </c>
      <c r="AR1999" s="145" t="s">
        <v>558</v>
      </c>
      <c r="AT1999" s="145" t="s">
        <v>440</v>
      </c>
      <c r="AU1999" s="145" t="s">
        <v>90</v>
      </c>
      <c r="AY1999" s="18" t="s">
        <v>358</v>
      </c>
      <c r="BE1999" s="146">
        <f t="shared" si="4"/>
        <v>0</v>
      </c>
      <c r="BF1999" s="146">
        <f t="shared" si="5"/>
        <v>0</v>
      </c>
      <c r="BG1999" s="146">
        <f t="shared" si="6"/>
        <v>0</v>
      </c>
      <c r="BH1999" s="146">
        <f t="shared" si="7"/>
        <v>0</v>
      </c>
      <c r="BI1999" s="146">
        <f t="shared" si="8"/>
        <v>0</v>
      </c>
      <c r="BJ1999" s="18" t="s">
        <v>90</v>
      </c>
      <c r="BK1999" s="146">
        <f t="shared" si="9"/>
        <v>0</v>
      </c>
      <c r="BL1999" s="18" t="s">
        <v>454</v>
      </c>
      <c r="BM1999" s="145" t="s">
        <v>2121</v>
      </c>
    </row>
    <row r="2000" spans="2:65" s="1" customFormat="1" ht="33" customHeight="1">
      <c r="B2000" s="33"/>
      <c r="C2000" s="179" t="s">
        <v>2122</v>
      </c>
      <c r="D2000" s="179" t="s">
        <v>440</v>
      </c>
      <c r="E2000" s="180" t="s">
        <v>2123</v>
      </c>
      <c r="F2000" s="181" t="s">
        <v>2105</v>
      </c>
      <c r="G2000" s="182" t="s">
        <v>504</v>
      </c>
      <c r="H2000" s="183">
        <v>1</v>
      </c>
      <c r="I2000" s="184"/>
      <c r="J2000" s="185">
        <f t="shared" si="0"/>
        <v>0</v>
      </c>
      <c r="K2000" s="181" t="s">
        <v>19</v>
      </c>
      <c r="L2000" s="186"/>
      <c r="M2000" s="187" t="s">
        <v>19</v>
      </c>
      <c r="N2000" s="188" t="s">
        <v>49</v>
      </c>
      <c r="P2000" s="143">
        <f t="shared" si="1"/>
        <v>0</v>
      </c>
      <c r="Q2000" s="143">
        <v>1.7500000000000002E-2</v>
      </c>
      <c r="R2000" s="143">
        <f t="shared" si="2"/>
        <v>1.7500000000000002E-2</v>
      </c>
      <c r="S2000" s="143">
        <v>0</v>
      </c>
      <c r="T2000" s="144">
        <f t="shared" si="3"/>
        <v>0</v>
      </c>
      <c r="AR2000" s="145" t="s">
        <v>558</v>
      </c>
      <c r="AT2000" s="145" t="s">
        <v>440</v>
      </c>
      <c r="AU2000" s="145" t="s">
        <v>90</v>
      </c>
      <c r="AY2000" s="18" t="s">
        <v>358</v>
      </c>
      <c r="BE2000" s="146">
        <f t="shared" si="4"/>
        <v>0</v>
      </c>
      <c r="BF2000" s="146">
        <f t="shared" si="5"/>
        <v>0</v>
      </c>
      <c r="BG2000" s="146">
        <f t="shared" si="6"/>
        <v>0</v>
      </c>
      <c r="BH2000" s="146">
        <f t="shared" si="7"/>
        <v>0</v>
      </c>
      <c r="BI2000" s="146">
        <f t="shared" si="8"/>
        <v>0</v>
      </c>
      <c r="BJ2000" s="18" t="s">
        <v>90</v>
      </c>
      <c r="BK2000" s="146">
        <f t="shared" si="9"/>
        <v>0</v>
      </c>
      <c r="BL2000" s="18" t="s">
        <v>454</v>
      </c>
      <c r="BM2000" s="145" t="s">
        <v>2124</v>
      </c>
    </row>
    <row r="2001" spans="2:65" s="1" customFormat="1" ht="33" customHeight="1">
      <c r="B2001" s="33"/>
      <c r="C2001" s="179" t="s">
        <v>196</v>
      </c>
      <c r="D2001" s="179" t="s">
        <v>440</v>
      </c>
      <c r="E2001" s="180" t="s">
        <v>2125</v>
      </c>
      <c r="F2001" s="181" t="s">
        <v>2105</v>
      </c>
      <c r="G2001" s="182" t="s">
        <v>504</v>
      </c>
      <c r="H2001" s="183">
        <v>1</v>
      </c>
      <c r="I2001" s="184"/>
      <c r="J2001" s="185">
        <f t="shared" si="0"/>
        <v>0</v>
      </c>
      <c r="K2001" s="181" t="s">
        <v>19</v>
      </c>
      <c r="L2001" s="186"/>
      <c r="M2001" s="187" t="s">
        <v>19</v>
      </c>
      <c r="N2001" s="188" t="s">
        <v>49</v>
      </c>
      <c r="P2001" s="143">
        <f t="shared" si="1"/>
        <v>0</v>
      </c>
      <c r="Q2001" s="143">
        <v>1.7500000000000002E-2</v>
      </c>
      <c r="R2001" s="143">
        <f t="shared" si="2"/>
        <v>1.7500000000000002E-2</v>
      </c>
      <c r="S2001" s="143">
        <v>0</v>
      </c>
      <c r="T2001" s="144">
        <f t="shared" si="3"/>
        <v>0</v>
      </c>
      <c r="AR2001" s="145" t="s">
        <v>558</v>
      </c>
      <c r="AT2001" s="145" t="s">
        <v>440</v>
      </c>
      <c r="AU2001" s="145" t="s">
        <v>90</v>
      </c>
      <c r="AY2001" s="18" t="s">
        <v>358</v>
      </c>
      <c r="BE2001" s="146">
        <f t="shared" si="4"/>
        <v>0</v>
      </c>
      <c r="BF2001" s="146">
        <f t="shared" si="5"/>
        <v>0</v>
      </c>
      <c r="BG2001" s="146">
        <f t="shared" si="6"/>
        <v>0</v>
      </c>
      <c r="BH2001" s="146">
        <f t="shared" si="7"/>
        <v>0</v>
      </c>
      <c r="BI2001" s="146">
        <f t="shared" si="8"/>
        <v>0</v>
      </c>
      <c r="BJ2001" s="18" t="s">
        <v>90</v>
      </c>
      <c r="BK2001" s="146">
        <f t="shared" si="9"/>
        <v>0</v>
      </c>
      <c r="BL2001" s="18" t="s">
        <v>454</v>
      </c>
      <c r="BM2001" s="145" t="s">
        <v>2126</v>
      </c>
    </row>
    <row r="2002" spans="2:65" s="1" customFormat="1" ht="33" customHeight="1">
      <c r="B2002" s="33"/>
      <c r="C2002" s="179" t="s">
        <v>2127</v>
      </c>
      <c r="D2002" s="179" t="s">
        <v>440</v>
      </c>
      <c r="E2002" s="180" t="s">
        <v>2128</v>
      </c>
      <c r="F2002" s="181" t="s">
        <v>2105</v>
      </c>
      <c r="G2002" s="182" t="s">
        <v>504</v>
      </c>
      <c r="H2002" s="183">
        <v>1</v>
      </c>
      <c r="I2002" s="184"/>
      <c r="J2002" s="185">
        <f t="shared" si="0"/>
        <v>0</v>
      </c>
      <c r="K2002" s="181" t="s">
        <v>19</v>
      </c>
      <c r="L2002" s="186"/>
      <c r="M2002" s="187" t="s">
        <v>19</v>
      </c>
      <c r="N2002" s="188" t="s">
        <v>49</v>
      </c>
      <c r="P2002" s="143">
        <f t="shared" si="1"/>
        <v>0</v>
      </c>
      <c r="Q2002" s="143">
        <v>1.7500000000000002E-2</v>
      </c>
      <c r="R2002" s="143">
        <f t="shared" si="2"/>
        <v>1.7500000000000002E-2</v>
      </c>
      <c r="S2002" s="143">
        <v>0</v>
      </c>
      <c r="T2002" s="144">
        <f t="shared" si="3"/>
        <v>0</v>
      </c>
      <c r="AR2002" s="145" t="s">
        <v>558</v>
      </c>
      <c r="AT2002" s="145" t="s">
        <v>440</v>
      </c>
      <c r="AU2002" s="145" t="s">
        <v>90</v>
      </c>
      <c r="AY2002" s="18" t="s">
        <v>358</v>
      </c>
      <c r="BE2002" s="146">
        <f t="shared" si="4"/>
        <v>0</v>
      </c>
      <c r="BF2002" s="146">
        <f t="shared" si="5"/>
        <v>0</v>
      </c>
      <c r="BG2002" s="146">
        <f t="shared" si="6"/>
        <v>0</v>
      </c>
      <c r="BH2002" s="146">
        <f t="shared" si="7"/>
        <v>0</v>
      </c>
      <c r="BI2002" s="146">
        <f t="shared" si="8"/>
        <v>0</v>
      </c>
      <c r="BJ2002" s="18" t="s">
        <v>90</v>
      </c>
      <c r="BK2002" s="146">
        <f t="shared" si="9"/>
        <v>0</v>
      </c>
      <c r="BL2002" s="18" t="s">
        <v>454</v>
      </c>
      <c r="BM2002" s="145" t="s">
        <v>2129</v>
      </c>
    </row>
    <row r="2003" spans="2:65" s="1" customFormat="1" ht="24.2" customHeight="1">
      <c r="B2003" s="33"/>
      <c r="C2003" s="179" t="s">
        <v>2130</v>
      </c>
      <c r="D2003" s="179" t="s">
        <v>440</v>
      </c>
      <c r="E2003" s="180" t="s">
        <v>2131</v>
      </c>
      <c r="F2003" s="181" t="s">
        <v>2132</v>
      </c>
      <c r="G2003" s="182" t="s">
        <v>504</v>
      </c>
      <c r="H2003" s="183">
        <v>1</v>
      </c>
      <c r="I2003" s="184"/>
      <c r="J2003" s="185">
        <f t="shared" si="0"/>
        <v>0</v>
      </c>
      <c r="K2003" s="181" t="s">
        <v>19</v>
      </c>
      <c r="L2003" s="186"/>
      <c r="M2003" s="187" t="s">
        <v>19</v>
      </c>
      <c r="N2003" s="188" t="s">
        <v>49</v>
      </c>
      <c r="P2003" s="143">
        <f t="shared" si="1"/>
        <v>0</v>
      </c>
      <c r="Q2003" s="143">
        <v>1.7500000000000002E-2</v>
      </c>
      <c r="R2003" s="143">
        <f t="shared" si="2"/>
        <v>1.7500000000000002E-2</v>
      </c>
      <c r="S2003" s="143">
        <v>0</v>
      </c>
      <c r="T2003" s="144">
        <f t="shared" si="3"/>
        <v>0</v>
      </c>
      <c r="AR2003" s="145" t="s">
        <v>558</v>
      </c>
      <c r="AT2003" s="145" t="s">
        <v>440</v>
      </c>
      <c r="AU2003" s="145" t="s">
        <v>90</v>
      </c>
      <c r="AY2003" s="18" t="s">
        <v>358</v>
      </c>
      <c r="BE2003" s="146">
        <f t="shared" si="4"/>
        <v>0</v>
      </c>
      <c r="BF2003" s="146">
        <f t="shared" si="5"/>
        <v>0</v>
      </c>
      <c r="BG2003" s="146">
        <f t="shared" si="6"/>
        <v>0</v>
      </c>
      <c r="BH2003" s="146">
        <f t="shared" si="7"/>
        <v>0</v>
      </c>
      <c r="BI2003" s="146">
        <f t="shared" si="8"/>
        <v>0</v>
      </c>
      <c r="BJ2003" s="18" t="s">
        <v>90</v>
      </c>
      <c r="BK2003" s="146">
        <f t="shared" si="9"/>
        <v>0</v>
      </c>
      <c r="BL2003" s="18" t="s">
        <v>454</v>
      </c>
      <c r="BM2003" s="145" t="s">
        <v>2133</v>
      </c>
    </row>
    <row r="2004" spans="2:65" s="1" customFormat="1" ht="24.2" customHeight="1">
      <c r="B2004" s="33"/>
      <c r="C2004" s="179" t="s">
        <v>2134</v>
      </c>
      <c r="D2004" s="179" t="s">
        <v>440</v>
      </c>
      <c r="E2004" s="180" t="s">
        <v>2135</v>
      </c>
      <c r="F2004" s="181" t="s">
        <v>2132</v>
      </c>
      <c r="G2004" s="182" t="s">
        <v>504</v>
      </c>
      <c r="H2004" s="183">
        <v>1</v>
      </c>
      <c r="I2004" s="184"/>
      <c r="J2004" s="185">
        <f t="shared" si="0"/>
        <v>0</v>
      </c>
      <c r="K2004" s="181" t="s">
        <v>19</v>
      </c>
      <c r="L2004" s="186"/>
      <c r="M2004" s="187" t="s">
        <v>19</v>
      </c>
      <c r="N2004" s="188" t="s">
        <v>49</v>
      </c>
      <c r="P2004" s="143">
        <f t="shared" si="1"/>
        <v>0</v>
      </c>
      <c r="Q2004" s="143">
        <v>1.7500000000000002E-2</v>
      </c>
      <c r="R2004" s="143">
        <f t="shared" si="2"/>
        <v>1.7500000000000002E-2</v>
      </c>
      <c r="S2004" s="143">
        <v>0</v>
      </c>
      <c r="T2004" s="144">
        <f t="shared" si="3"/>
        <v>0</v>
      </c>
      <c r="AR2004" s="145" t="s">
        <v>558</v>
      </c>
      <c r="AT2004" s="145" t="s">
        <v>440</v>
      </c>
      <c r="AU2004" s="145" t="s">
        <v>90</v>
      </c>
      <c r="AY2004" s="18" t="s">
        <v>358</v>
      </c>
      <c r="BE2004" s="146">
        <f t="shared" si="4"/>
        <v>0</v>
      </c>
      <c r="BF2004" s="146">
        <f t="shared" si="5"/>
        <v>0</v>
      </c>
      <c r="BG2004" s="146">
        <f t="shared" si="6"/>
        <v>0</v>
      </c>
      <c r="BH2004" s="146">
        <f t="shared" si="7"/>
        <v>0</v>
      </c>
      <c r="BI2004" s="146">
        <f t="shared" si="8"/>
        <v>0</v>
      </c>
      <c r="BJ2004" s="18" t="s">
        <v>90</v>
      </c>
      <c r="BK2004" s="146">
        <f t="shared" si="9"/>
        <v>0</v>
      </c>
      <c r="BL2004" s="18" t="s">
        <v>454</v>
      </c>
      <c r="BM2004" s="145" t="s">
        <v>2136</v>
      </c>
    </row>
    <row r="2005" spans="2:65" s="1" customFormat="1" ht="33" customHeight="1">
      <c r="B2005" s="33"/>
      <c r="C2005" s="179" t="s">
        <v>2137</v>
      </c>
      <c r="D2005" s="179" t="s">
        <v>440</v>
      </c>
      <c r="E2005" s="180" t="s">
        <v>2138</v>
      </c>
      <c r="F2005" s="181" t="s">
        <v>2105</v>
      </c>
      <c r="G2005" s="182" t="s">
        <v>504</v>
      </c>
      <c r="H2005" s="183">
        <v>1</v>
      </c>
      <c r="I2005" s="184"/>
      <c r="J2005" s="185">
        <f t="shared" si="0"/>
        <v>0</v>
      </c>
      <c r="K2005" s="181" t="s">
        <v>19</v>
      </c>
      <c r="L2005" s="186"/>
      <c r="M2005" s="187" t="s">
        <v>19</v>
      </c>
      <c r="N2005" s="188" t="s">
        <v>49</v>
      </c>
      <c r="P2005" s="143">
        <f t="shared" si="1"/>
        <v>0</v>
      </c>
      <c r="Q2005" s="143">
        <v>1.7500000000000002E-2</v>
      </c>
      <c r="R2005" s="143">
        <f t="shared" si="2"/>
        <v>1.7500000000000002E-2</v>
      </c>
      <c r="S2005" s="143">
        <v>0</v>
      </c>
      <c r="T2005" s="144">
        <f t="shared" si="3"/>
        <v>0</v>
      </c>
      <c r="AR2005" s="145" t="s">
        <v>558</v>
      </c>
      <c r="AT2005" s="145" t="s">
        <v>440</v>
      </c>
      <c r="AU2005" s="145" t="s">
        <v>90</v>
      </c>
      <c r="AY2005" s="18" t="s">
        <v>358</v>
      </c>
      <c r="BE2005" s="146">
        <f t="shared" si="4"/>
        <v>0</v>
      </c>
      <c r="BF2005" s="146">
        <f t="shared" si="5"/>
        <v>0</v>
      </c>
      <c r="BG2005" s="146">
        <f t="shared" si="6"/>
        <v>0</v>
      </c>
      <c r="BH2005" s="146">
        <f t="shared" si="7"/>
        <v>0</v>
      </c>
      <c r="BI2005" s="146">
        <f t="shared" si="8"/>
        <v>0</v>
      </c>
      <c r="BJ2005" s="18" t="s">
        <v>90</v>
      </c>
      <c r="BK2005" s="146">
        <f t="shared" si="9"/>
        <v>0</v>
      </c>
      <c r="BL2005" s="18" t="s">
        <v>454</v>
      </c>
      <c r="BM2005" s="145" t="s">
        <v>2139</v>
      </c>
    </row>
    <row r="2006" spans="2:65" s="1" customFormat="1" ht="37.9" customHeight="1">
      <c r="B2006" s="33"/>
      <c r="C2006" s="134" t="s">
        <v>2140</v>
      </c>
      <c r="D2006" s="134" t="s">
        <v>360</v>
      </c>
      <c r="E2006" s="135" t="s">
        <v>2141</v>
      </c>
      <c r="F2006" s="136" t="s">
        <v>2142</v>
      </c>
      <c r="G2006" s="137" t="s">
        <v>504</v>
      </c>
      <c r="H2006" s="138">
        <v>11</v>
      </c>
      <c r="I2006" s="139"/>
      <c r="J2006" s="140">
        <f t="shared" si="0"/>
        <v>0</v>
      </c>
      <c r="K2006" s="136" t="s">
        <v>363</v>
      </c>
      <c r="L2006" s="33"/>
      <c r="M2006" s="141" t="s">
        <v>19</v>
      </c>
      <c r="N2006" s="142" t="s">
        <v>49</v>
      </c>
      <c r="P2006" s="143">
        <f t="shared" si="1"/>
        <v>0</v>
      </c>
      <c r="Q2006" s="143">
        <v>0</v>
      </c>
      <c r="R2006" s="143">
        <f t="shared" si="2"/>
        <v>0</v>
      </c>
      <c r="S2006" s="143">
        <v>0</v>
      </c>
      <c r="T2006" s="144">
        <f t="shared" si="3"/>
        <v>0</v>
      </c>
      <c r="AR2006" s="145" t="s">
        <v>454</v>
      </c>
      <c r="AT2006" s="145" t="s">
        <v>360</v>
      </c>
      <c r="AU2006" s="145" t="s">
        <v>90</v>
      </c>
      <c r="AY2006" s="18" t="s">
        <v>358</v>
      </c>
      <c r="BE2006" s="146">
        <f t="shared" si="4"/>
        <v>0</v>
      </c>
      <c r="BF2006" s="146">
        <f t="shared" si="5"/>
        <v>0</v>
      </c>
      <c r="BG2006" s="146">
        <f t="shared" si="6"/>
        <v>0</v>
      </c>
      <c r="BH2006" s="146">
        <f t="shared" si="7"/>
        <v>0</v>
      </c>
      <c r="BI2006" s="146">
        <f t="shared" si="8"/>
        <v>0</v>
      </c>
      <c r="BJ2006" s="18" t="s">
        <v>90</v>
      </c>
      <c r="BK2006" s="146">
        <f t="shared" si="9"/>
        <v>0</v>
      </c>
      <c r="BL2006" s="18" t="s">
        <v>454</v>
      </c>
      <c r="BM2006" s="145" t="s">
        <v>2143</v>
      </c>
    </row>
    <row r="2007" spans="2:65" s="1" customFormat="1" ht="11.25">
      <c r="B2007" s="33"/>
      <c r="D2007" s="147" t="s">
        <v>366</v>
      </c>
      <c r="F2007" s="148" t="s">
        <v>2144</v>
      </c>
      <c r="I2007" s="149"/>
      <c r="L2007" s="33"/>
      <c r="M2007" s="150"/>
      <c r="T2007" s="54"/>
      <c r="AT2007" s="18" t="s">
        <v>366</v>
      </c>
      <c r="AU2007" s="18" t="s">
        <v>90</v>
      </c>
    </row>
    <row r="2008" spans="2:65" s="12" customFormat="1" ht="11.25">
      <c r="B2008" s="151"/>
      <c r="D2008" s="152" t="s">
        <v>368</v>
      </c>
      <c r="E2008" s="153" t="s">
        <v>19</v>
      </c>
      <c r="F2008" s="154" t="s">
        <v>1160</v>
      </c>
      <c r="H2008" s="153" t="s">
        <v>19</v>
      </c>
      <c r="I2008" s="155"/>
      <c r="L2008" s="151"/>
      <c r="M2008" s="156"/>
      <c r="T2008" s="157"/>
      <c r="AT2008" s="153" t="s">
        <v>368</v>
      </c>
      <c r="AU2008" s="153" t="s">
        <v>90</v>
      </c>
      <c r="AV2008" s="12" t="s">
        <v>84</v>
      </c>
      <c r="AW2008" s="12" t="s">
        <v>36</v>
      </c>
      <c r="AX2008" s="12" t="s">
        <v>77</v>
      </c>
      <c r="AY2008" s="153" t="s">
        <v>358</v>
      </c>
    </row>
    <row r="2009" spans="2:65" s="12" customFormat="1" ht="11.25">
      <c r="B2009" s="151"/>
      <c r="D2009" s="152" t="s">
        <v>368</v>
      </c>
      <c r="E2009" s="153" t="s">
        <v>19</v>
      </c>
      <c r="F2009" s="154" t="s">
        <v>1161</v>
      </c>
      <c r="H2009" s="153" t="s">
        <v>19</v>
      </c>
      <c r="I2009" s="155"/>
      <c r="L2009" s="151"/>
      <c r="M2009" s="156"/>
      <c r="T2009" s="157"/>
      <c r="AT2009" s="153" t="s">
        <v>368</v>
      </c>
      <c r="AU2009" s="153" t="s">
        <v>90</v>
      </c>
      <c r="AV2009" s="12" t="s">
        <v>84</v>
      </c>
      <c r="AW2009" s="12" t="s">
        <v>36</v>
      </c>
      <c r="AX2009" s="12" t="s">
        <v>77</v>
      </c>
      <c r="AY2009" s="153" t="s">
        <v>358</v>
      </c>
    </row>
    <row r="2010" spans="2:65" s="13" customFormat="1" ht="11.25">
      <c r="B2010" s="158"/>
      <c r="D2010" s="152" t="s">
        <v>368</v>
      </c>
      <c r="E2010" s="159" t="s">
        <v>19</v>
      </c>
      <c r="F2010" s="160" t="s">
        <v>1162</v>
      </c>
      <c r="H2010" s="161">
        <v>1</v>
      </c>
      <c r="I2010" s="162"/>
      <c r="L2010" s="158"/>
      <c r="M2010" s="163"/>
      <c r="T2010" s="164"/>
      <c r="AT2010" s="159" t="s">
        <v>368</v>
      </c>
      <c r="AU2010" s="159" t="s">
        <v>90</v>
      </c>
      <c r="AV2010" s="13" t="s">
        <v>90</v>
      </c>
      <c r="AW2010" s="13" t="s">
        <v>36</v>
      </c>
      <c r="AX2010" s="13" t="s">
        <v>77</v>
      </c>
      <c r="AY2010" s="159" t="s">
        <v>358</v>
      </c>
    </row>
    <row r="2011" spans="2:65" s="13" customFormat="1" ht="11.25">
      <c r="B2011" s="158"/>
      <c r="D2011" s="152" t="s">
        <v>368</v>
      </c>
      <c r="E2011" s="159" t="s">
        <v>19</v>
      </c>
      <c r="F2011" s="160" t="s">
        <v>1163</v>
      </c>
      <c r="H2011" s="161">
        <v>1</v>
      </c>
      <c r="I2011" s="162"/>
      <c r="L2011" s="158"/>
      <c r="M2011" s="163"/>
      <c r="T2011" s="164"/>
      <c r="AT2011" s="159" t="s">
        <v>368</v>
      </c>
      <c r="AU2011" s="159" t="s">
        <v>90</v>
      </c>
      <c r="AV2011" s="13" t="s">
        <v>90</v>
      </c>
      <c r="AW2011" s="13" t="s">
        <v>36</v>
      </c>
      <c r="AX2011" s="13" t="s">
        <v>77</v>
      </c>
      <c r="AY2011" s="159" t="s">
        <v>358</v>
      </c>
    </row>
    <row r="2012" spans="2:65" s="13" customFormat="1" ht="11.25">
      <c r="B2012" s="158"/>
      <c r="D2012" s="152" t="s">
        <v>368</v>
      </c>
      <c r="E2012" s="159" t="s">
        <v>19</v>
      </c>
      <c r="F2012" s="160" t="s">
        <v>1164</v>
      </c>
      <c r="H2012" s="161">
        <v>1</v>
      </c>
      <c r="I2012" s="162"/>
      <c r="L2012" s="158"/>
      <c r="M2012" s="163"/>
      <c r="T2012" s="164"/>
      <c r="AT2012" s="159" t="s">
        <v>368</v>
      </c>
      <c r="AU2012" s="159" t="s">
        <v>90</v>
      </c>
      <c r="AV2012" s="13" t="s">
        <v>90</v>
      </c>
      <c r="AW2012" s="13" t="s">
        <v>36</v>
      </c>
      <c r="AX2012" s="13" t="s">
        <v>77</v>
      </c>
      <c r="AY2012" s="159" t="s">
        <v>358</v>
      </c>
    </row>
    <row r="2013" spans="2:65" s="13" customFormat="1" ht="11.25">
      <c r="B2013" s="158"/>
      <c r="D2013" s="152" t="s">
        <v>368</v>
      </c>
      <c r="E2013" s="159" t="s">
        <v>19</v>
      </c>
      <c r="F2013" s="160" t="s">
        <v>1165</v>
      </c>
      <c r="H2013" s="161">
        <v>1</v>
      </c>
      <c r="I2013" s="162"/>
      <c r="L2013" s="158"/>
      <c r="M2013" s="163"/>
      <c r="T2013" s="164"/>
      <c r="AT2013" s="159" t="s">
        <v>368</v>
      </c>
      <c r="AU2013" s="159" t="s">
        <v>90</v>
      </c>
      <c r="AV2013" s="13" t="s">
        <v>90</v>
      </c>
      <c r="AW2013" s="13" t="s">
        <v>36</v>
      </c>
      <c r="AX2013" s="13" t="s">
        <v>77</v>
      </c>
      <c r="AY2013" s="159" t="s">
        <v>358</v>
      </c>
    </row>
    <row r="2014" spans="2:65" s="13" customFormat="1" ht="11.25">
      <c r="B2014" s="158"/>
      <c r="D2014" s="152" t="s">
        <v>368</v>
      </c>
      <c r="E2014" s="159" t="s">
        <v>19</v>
      </c>
      <c r="F2014" s="160" t="s">
        <v>1166</v>
      </c>
      <c r="H2014" s="161">
        <v>1</v>
      </c>
      <c r="I2014" s="162"/>
      <c r="L2014" s="158"/>
      <c r="M2014" s="163"/>
      <c r="T2014" s="164"/>
      <c r="AT2014" s="159" t="s">
        <v>368</v>
      </c>
      <c r="AU2014" s="159" t="s">
        <v>90</v>
      </c>
      <c r="AV2014" s="13" t="s">
        <v>90</v>
      </c>
      <c r="AW2014" s="13" t="s">
        <v>36</v>
      </c>
      <c r="AX2014" s="13" t="s">
        <v>77</v>
      </c>
      <c r="AY2014" s="159" t="s">
        <v>358</v>
      </c>
    </row>
    <row r="2015" spans="2:65" s="13" customFormat="1" ht="11.25">
      <c r="B2015" s="158"/>
      <c r="D2015" s="152" t="s">
        <v>368</v>
      </c>
      <c r="E2015" s="159" t="s">
        <v>19</v>
      </c>
      <c r="F2015" s="160" t="s">
        <v>1167</v>
      </c>
      <c r="H2015" s="161">
        <v>1</v>
      </c>
      <c r="I2015" s="162"/>
      <c r="L2015" s="158"/>
      <c r="M2015" s="163"/>
      <c r="T2015" s="164"/>
      <c r="AT2015" s="159" t="s">
        <v>368</v>
      </c>
      <c r="AU2015" s="159" t="s">
        <v>90</v>
      </c>
      <c r="AV2015" s="13" t="s">
        <v>90</v>
      </c>
      <c r="AW2015" s="13" t="s">
        <v>36</v>
      </c>
      <c r="AX2015" s="13" t="s">
        <v>77</v>
      </c>
      <c r="AY2015" s="159" t="s">
        <v>358</v>
      </c>
    </row>
    <row r="2016" spans="2:65" s="13" customFormat="1" ht="11.25">
      <c r="B2016" s="158"/>
      <c r="D2016" s="152" t="s">
        <v>368</v>
      </c>
      <c r="E2016" s="159" t="s">
        <v>19</v>
      </c>
      <c r="F2016" s="160" t="s">
        <v>1168</v>
      </c>
      <c r="H2016" s="161">
        <v>1</v>
      </c>
      <c r="I2016" s="162"/>
      <c r="L2016" s="158"/>
      <c r="M2016" s="163"/>
      <c r="T2016" s="164"/>
      <c r="AT2016" s="159" t="s">
        <v>368</v>
      </c>
      <c r="AU2016" s="159" t="s">
        <v>90</v>
      </c>
      <c r="AV2016" s="13" t="s">
        <v>90</v>
      </c>
      <c r="AW2016" s="13" t="s">
        <v>36</v>
      </c>
      <c r="AX2016" s="13" t="s">
        <v>77</v>
      </c>
      <c r="AY2016" s="159" t="s">
        <v>358</v>
      </c>
    </row>
    <row r="2017" spans="2:65" s="13" customFormat="1" ht="11.25">
      <c r="B2017" s="158"/>
      <c r="D2017" s="152" t="s">
        <v>368</v>
      </c>
      <c r="E2017" s="159" t="s">
        <v>19</v>
      </c>
      <c r="F2017" s="160" t="s">
        <v>1169</v>
      </c>
      <c r="H2017" s="161">
        <v>1</v>
      </c>
      <c r="I2017" s="162"/>
      <c r="L2017" s="158"/>
      <c r="M2017" s="163"/>
      <c r="T2017" s="164"/>
      <c r="AT2017" s="159" t="s">
        <v>368</v>
      </c>
      <c r="AU2017" s="159" t="s">
        <v>90</v>
      </c>
      <c r="AV2017" s="13" t="s">
        <v>90</v>
      </c>
      <c r="AW2017" s="13" t="s">
        <v>36</v>
      </c>
      <c r="AX2017" s="13" t="s">
        <v>77</v>
      </c>
      <c r="AY2017" s="159" t="s">
        <v>358</v>
      </c>
    </row>
    <row r="2018" spans="2:65" s="13" customFormat="1" ht="11.25">
      <c r="B2018" s="158"/>
      <c r="D2018" s="152" t="s">
        <v>368</v>
      </c>
      <c r="E2018" s="159" t="s">
        <v>19</v>
      </c>
      <c r="F2018" s="160" t="s">
        <v>1170</v>
      </c>
      <c r="H2018" s="161">
        <v>1</v>
      </c>
      <c r="I2018" s="162"/>
      <c r="L2018" s="158"/>
      <c r="M2018" s="163"/>
      <c r="T2018" s="164"/>
      <c r="AT2018" s="159" t="s">
        <v>368</v>
      </c>
      <c r="AU2018" s="159" t="s">
        <v>90</v>
      </c>
      <c r="AV2018" s="13" t="s">
        <v>90</v>
      </c>
      <c r="AW2018" s="13" t="s">
        <v>36</v>
      </c>
      <c r="AX2018" s="13" t="s">
        <v>77</v>
      </c>
      <c r="AY2018" s="159" t="s">
        <v>358</v>
      </c>
    </row>
    <row r="2019" spans="2:65" s="13" customFormat="1" ht="11.25">
      <c r="B2019" s="158"/>
      <c r="D2019" s="152" t="s">
        <v>368</v>
      </c>
      <c r="E2019" s="159" t="s">
        <v>19</v>
      </c>
      <c r="F2019" s="160" t="s">
        <v>1171</v>
      </c>
      <c r="H2019" s="161">
        <v>1</v>
      </c>
      <c r="I2019" s="162"/>
      <c r="L2019" s="158"/>
      <c r="M2019" s="163"/>
      <c r="T2019" s="164"/>
      <c r="AT2019" s="159" t="s">
        <v>368</v>
      </c>
      <c r="AU2019" s="159" t="s">
        <v>90</v>
      </c>
      <c r="AV2019" s="13" t="s">
        <v>90</v>
      </c>
      <c r="AW2019" s="13" t="s">
        <v>36</v>
      </c>
      <c r="AX2019" s="13" t="s">
        <v>77</v>
      </c>
      <c r="AY2019" s="159" t="s">
        <v>358</v>
      </c>
    </row>
    <row r="2020" spans="2:65" s="13" customFormat="1" ht="11.25">
      <c r="B2020" s="158"/>
      <c r="D2020" s="152" t="s">
        <v>368</v>
      </c>
      <c r="E2020" s="159" t="s">
        <v>19</v>
      </c>
      <c r="F2020" s="160" t="s">
        <v>1184</v>
      </c>
      <c r="H2020" s="161">
        <v>1</v>
      </c>
      <c r="I2020" s="162"/>
      <c r="L2020" s="158"/>
      <c r="M2020" s="163"/>
      <c r="T2020" s="164"/>
      <c r="AT2020" s="159" t="s">
        <v>368</v>
      </c>
      <c r="AU2020" s="159" t="s">
        <v>90</v>
      </c>
      <c r="AV2020" s="13" t="s">
        <v>90</v>
      </c>
      <c r="AW2020" s="13" t="s">
        <v>36</v>
      </c>
      <c r="AX2020" s="13" t="s">
        <v>77</v>
      </c>
      <c r="AY2020" s="159" t="s">
        <v>358</v>
      </c>
    </row>
    <row r="2021" spans="2:65" s="14" customFormat="1" ht="11.25">
      <c r="B2021" s="165"/>
      <c r="D2021" s="152" t="s">
        <v>368</v>
      </c>
      <c r="E2021" s="166" t="s">
        <v>19</v>
      </c>
      <c r="F2021" s="167" t="s">
        <v>371</v>
      </c>
      <c r="H2021" s="168">
        <v>11</v>
      </c>
      <c r="I2021" s="169"/>
      <c r="L2021" s="165"/>
      <c r="M2021" s="170"/>
      <c r="T2021" s="171"/>
      <c r="AT2021" s="166" t="s">
        <v>368</v>
      </c>
      <c r="AU2021" s="166" t="s">
        <v>90</v>
      </c>
      <c r="AV2021" s="14" t="s">
        <v>364</v>
      </c>
      <c r="AW2021" s="14" t="s">
        <v>36</v>
      </c>
      <c r="AX2021" s="14" t="s">
        <v>84</v>
      </c>
      <c r="AY2021" s="166" t="s">
        <v>358</v>
      </c>
    </row>
    <row r="2022" spans="2:65" s="1" customFormat="1" ht="33" customHeight="1">
      <c r="B2022" s="33"/>
      <c r="C2022" s="179" t="s">
        <v>2145</v>
      </c>
      <c r="D2022" s="179" t="s">
        <v>440</v>
      </c>
      <c r="E2022" s="180" t="s">
        <v>2146</v>
      </c>
      <c r="F2022" s="181" t="s">
        <v>2147</v>
      </c>
      <c r="G2022" s="182" t="s">
        <v>504</v>
      </c>
      <c r="H2022" s="183">
        <v>1</v>
      </c>
      <c r="I2022" s="184"/>
      <c r="J2022" s="185">
        <f t="shared" ref="J2022:J2033" si="10">ROUND(I2022*H2022,2)</f>
        <v>0</v>
      </c>
      <c r="K2022" s="181" t="s">
        <v>19</v>
      </c>
      <c r="L2022" s="186"/>
      <c r="M2022" s="187" t="s">
        <v>19</v>
      </c>
      <c r="N2022" s="188" t="s">
        <v>49</v>
      </c>
      <c r="P2022" s="143">
        <f t="shared" ref="P2022:P2033" si="11">O2022*H2022</f>
        <v>0</v>
      </c>
      <c r="Q2022" s="143">
        <v>1.7500000000000002E-2</v>
      </c>
      <c r="R2022" s="143">
        <f t="shared" ref="R2022:R2033" si="12">Q2022*H2022</f>
        <v>1.7500000000000002E-2</v>
      </c>
      <c r="S2022" s="143">
        <v>0</v>
      </c>
      <c r="T2022" s="144">
        <f t="shared" ref="T2022:T2033" si="13">S2022*H2022</f>
        <v>0</v>
      </c>
      <c r="AR2022" s="145" t="s">
        <v>558</v>
      </c>
      <c r="AT2022" s="145" t="s">
        <v>440</v>
      </c>
      <c r="AU2022" s="145" t="s">
        <v>90</v>
      </c>
      <c r="AY2022" s="18" t="s">
        <v>358</v>
      </c>
      <c r="BE2022" s="146">
        <f t="shared" ref="BE2022:BE2033" si="14">IF(N2022="základní",J2022,0)</f>
        <v>0</v>
      </c>
      <c r="BF2022" s="146">
        <f t="shared" ref="BF2022:BF2033" si="15">IF(N2022="snížená",J2022,0)</f>
        <v>0</v>
      </c>
      <c r="BG2022" s="146">
        <f t="shared" ref="BG2022:BG2033" si="16">IF(N2022="zákl. přenesená",J2022,0)</f>
        <v>0</v>
      </c>
      <c r="BH2022" s="146">
        <f t="shared" ref="BH2022:BH2033" si="17">IF(N2022="sníž. přenesená",J2022,0)</f>
        <v>0</v>
      </c>
      <c r="BI2022" s="146">
        <f t="shared" ref="BI2022:BI2033" si="18">IF(N2022="nulová",J2022,0)</f>
        <v>0</v>
      </c>
      <c r="BJ2022" s="18" t="s">
        <v>90</v>
      </c>
      <c r="BK2022" s="146">
        <f t="shared" ref="BK2022:BK2033" si="19">ROUND(I2022*H2022,2)</f>
        <v>0</v>
      </c>
      <c r="BL2022" s="18" t="s">
        <v>454</v>
      </c>
      <c r="BM2022" s="145" t="s">
        <v>2148</v>
      </c>
    </row>
    <row r="2023" spans="2:65" s="1" customFormat="1" ht="33" customHeight="1">
      <c r="B2023" s="33"/>
      <c r="C2023" s="179" t="s">
        <v>2149</v>
      </c>
      <c r="D2023" s="179" t="s">
        <v>440</v>
      </c>
      <c r="E2023" s="180" t="s">
        <v>2150</v>
      </c>
      <c r="F2023" s="181" t="s">
        <v>2147</v>
      </c>
      <c r="G2023" s="182" t="s">
        <v>504</v>
      </c>
      <c r="H2023" s="183">
        <v>1</v>
      </c>
      <c r="I2023" s="184"/>
      <c r="J2023" s="185">
        <f t="shared" si="10"/>
        <v>0</v>
      </c>
      <c r="K2023" s="181" t="s">
        <v>19</v>
      </c>
      <c r="L2023" s="186"/>
      <c r="M2023" s="187" t="s">
        <v>19</v>
      </c>
      <c r="N2023" s="188" t="s">
        <v>49</v>
      </c>
      <c r="P2023" s="143">
        <f t="shared" si="11"/>
        <v>0</v>
      </c>
      <c r="Q2023" s="143">
        <v>1.7500000000000002E-2</v>
      </c>
      <c r="R2023" s="143">
        <f t="shared" si="12"/>
        <v>1.7500000000000002E-2</v>
      </c>
      <c r="S2023" s="143">
        <v>0</v>
      </c>
      <c r="T2023" s="144">
        <f t="shared" si="13"/>
        <v>0</v>
      </c>
      <c r="AR2023" s="145" t="s">
        <v>558</v>
      </c>
      <c r="AT2023" s="145" t="s">
        <v>440</v>
      </c>
      <c r="AU2023" s="145" t="s">
        <v>90</v>
      </c>
      <c r="AY2023" s="18" t="s">
        <v>358</v>
      </c>
      <c r="BE2023" s="146">
        <f t="shared" si="14"/>
        <v>0</v>
      </c>
      <c r="BF2023" s="146">
        <f t="shared" si="15"/>
        <v>0</v>
      </c>
      <c r="BG2023" s="146">
        <f t="shared" si="16"/>
        <v>0</v>
      </c>
      <c r="BH2023" s="146">
        <f t="shared" si="17"/>
        <v>0</v>
      </c>
      <c r="BI2023" s="146">
        <f t="shared" si="18"/>
        <v>0</v>
      </c>
      <c r="BJ2023" s="18" t="s">
        <v>90</v>
      </c>
      <c r="BK2023" s="146">
        <f t="shared" si="19"/>
        <v>0</v>
      </c>
      <c r="BL2023" s="18" t="s">
        <v>454</v>
      </c>
      <c r="BM2023" s="145" t="s">
        <v>2151</v>
      </c>
    </row>
    <row r="2024" spans="2:65" s="1" customFormat="1" ht="33" customHeight="1">
      <c r="B2024" s="33"/>
      <c r="C2024" s="179" t="s">
        <v>2152</v>
      </c>
      <c r="D2024" s="179" t="s">
        <v>440</v>
      </c>
      <c r="E2024" s="180" t="s">
        <v>2153</v>
      </c>
      <c r="F2024" s="181" t="s">
        <v>2147</v>
      </c>
      <c r="G2024" s="182" t="s">
        <v>504</v>
      </c>
      <c r="H2024" s="183">
        <v>1</v>
      </c>
      <c r="I2024" s="184"/>
      <c r="J2024" s="185">
        <f t="shared" si="10"/>
        <v>0</v>
      </c>
      <c r="K2024" s="181" t="s">
        <v>19</v>
      </c>
      <c r="L2024" s="186"/>
      <c r="M2024" s="187" t="s">
        <v>19</v>
      </c>
      <c r="N2024" s="188" t="s">
        <v>49</v>
      </c>
      <c r="P2024" s="143">
        <f t="shared" si="11"/>
        <v>0</v>
      </c>
      <c r="Q2024" s="143">
        <v>1.7500000000000002E-2</v>
      </c>
      <c r="R2024" s="143">
        <f t="shared" si="12"/>
        <v>1.7500000000000002E-2</v>
      </c>
      <c r="S2024" s="143">
        <v>0</v>
      </c>
      <c r="T2024" s="144">
        <f t="shared" si="13"/>
        <v>0</v>
      </c>
      <c r="AR2024" s="145" t="s">
        <v>558</v>
      </c>
      <c r="AT2024" s="145" t="s">
        <v>440</v>
      </c>
      <c r="AU2024" s="145" t="s">
        <v>90</v>
      </c>
      <c r="AY2024" s="18" t="s">
        <v>358</v>
      </c>
      <c r="BE2024" s="146">
        <f t="shared" si="14"/>
        <v>0</v>
      </c>
      <c r="BF2024" s="146">
        <f t="shared" si="15"/>
        <v>0</v>
      </c>
      <c r="BG2024" s="146">
        <f t="shared" si="16"/>
        <v>0</v>
      </c>
      <c r="BH2024" s="146">
        <f t="shared" si="17"/>
        <v>0</v>
      </c>
      <c r="BI2024" s="146">
        <f t="shared" si="18"/>
        <v>0</v>
      </c>
      <c r="BJ2024" s="18" t="s">
        <v>90</v>
      </c>
      <c r="BK2024" s="146">
        <f t="shared" si="19"/>
        <v>0</v>
      </c>
      <c r="BL2024" s="18" t="s">
        <v>454</v>
      </c>
      <c r="BM2024" s="145" t="s">
        <v>2154</v>
      </c>
    </row>
    <row r="2025" spans="2:65" s="1" customFormat="1" ht="33" customHeight="1">
      <c r="B2025" s="33"/>
      <c r="C2025" s="179" t="s">
        <v>2155</v>
      </c>
      <c r="D2025" s="179" t="s">
        <v>440</v>
      </c>
      <c r="E2025" s="180" t="s">
        <v>2156</v>
      </c>
      <c r="F2025" s="181" t="s">
        <v>2147</v>
      </c>
      <c r="G2025" s="182" t="s">
        <v>504</v>
      </c>
      <c r="H2025" s="183">
        <v>1</v>
      </c>
      <c r="I2025" s="184"/>
      <c r="J2025" s="185">
        <f t="shared" si="10"/>
        <v>0</v>
      </c>
      <c r="K2025" s="181" t="s">
        <v>19</v>
      </c>
      <c r="L2025" s="186"/>
      <c r="M2025" s="187" t="s">
        <v>19</v>
      </c>
      <c r="N2025" s="188" t="s">
        <v>49</v>
      </c>
      <c r="P2025" s="143">
        <f t="shared" si="11"/>
        <v>0</v>
      </c>
      <c r="Q2025" s="143">
        <v>1.7500000000000002E-2</v>
      </c>
      <c r="R2025" s="143">
        <f t="shared" si="12"/>
        <v>1.7500000000000002E-2</v>
      </c>
      <c r="S2025" s="143">
        <v>0</v>
      </c>
      <c r="T2025" s="144">
        <f t="shared" si="13"/>
        <v>0</v>
      </c>
      <c r="AR2025" s="145" t="s">
        <v>558</v>
      </c>
      <c r="AT2025" s="145" t="s">
        <v>440</v>
      </c>
      <c r="AU2025" s="145" t="s">
        <v>90</v>
      </c>
      <c r="AY2025" s="18" t="s">
        <v>358</v>
      </c>
      <c r="BE2025" s="146">
        <f t="shared" si="14"/>
        <v>0</v>
      </c>
      <c r="BF2025" s="146">
        <f t="shared" si="15"/>
        <v>0</v>
      </c>
      <c r="BG2025" s="146">
        <f t="shared" si="16"/>
        <v>0</v>
      </c>
      <c r="BH2025" s="146">
        <f t="shared" si="17"/>
        <v>0</v>
      </c>
      <c r="BI2025" s="146">
        <f t="shared" si="18"/>
        <v>0</v>
      </c>
      <c r="BJ2025" s="18" t="s">
        <v>90</v>
      </c>
      <c r="BK2025" s="146">
        <f t="shared" si="19"/>
        <v>0</v>
      </c>
      <c r="BL2025" s="18" t="s">
        <v>454</v>
      </c>
      <c r="BM2025" s="145" t="s">
        <v>2157</v>
      </c>
    </row>
    <row r="2026" spans="2:65" s="1" customFormat="1" ht="33" customHeight="1">
      <c r="B2026" s="33"/>
      <c r="C2026" s="179" t="s">
        <v>2158</v>
      </c>
      <c r="D2026" s="179" t="s">
        <v>440</v>
      </c>
      <c r="E2026" s="180" t="s">
        <v>2159</v>
      </c>
      <c r="F2026" s="181" t="s">
        <v>2147</v>
      </c>
      <c r="G2026" s="182" t="s">
        <v>504</v>
      </c>
      <c r="H2026" s="183">
        <v>1</v>
      </c>
      <c r="I2026" s="184"/>
      <c r="J2026" s="185">
        <f t="shared" si="10"/>
        <v>0</v>
      </c>
      <c r="K2026" s="181" t="s">
        <v>19</v>
      </c>
      <c r="L2026" s="186"/>
      <c r="M2026" s="187" t="s">
        <v>19</v>
      </c>
      <c r="N2026" s="188" t="s">
        <v>49</v>
      </c>
      <c r="P2026" s="143">
        <f t="shared" si="11"/>
        <v>0</v>
      </c>
      <c r="Q2026" s="143">
        <v>1.7500000000000002E-2</v>
      </c>
      <c r="R2026" s="143">
        <f t="shared" si="12"/>
        <v>1.7500000000000002E-2</v>
      </c>
      <c r="S2026" s="143">
        <v>0</v>
      </c>
      <c r="T2026" s="144">
        <f t="shared" si="13"/>
        <v>0</v>
      </c>
      <c r="AR2026" s="145" t="s">
        <v>558</v>
      </c>
      <c r="AT2026" s="145" t="s">
        <v>440</v>
      </c>
      <c r="AU2026" s="145" t="s">
        <v>90</v>
      </c>
      <c r="AY2026" s="18" t="s">
        <v>358</v>
      </c>
      <c r="BE2026" s="146">
        <f t="shared" si="14"/>
        <v>0</v>
      </c>
      <c r="BF2026" s="146">
        <f t="shared" si="15"/>
        <v>0</v>
      </c>
      <c r="BG2026" s="146">
        <f t="shared" si="16"/>
        <v>0</v>
      </c>
      <c r="BH2026" s="146">
        <f t="shared" si="17"/>
        <v>0</v>
      </c>
      <c r="BI2026" s="146">
        <f t="shared" si="18"/>
        <v>0</v>
      </c>
      <c r="BJ2026" s="18" t="s">
        <v>90</v>
      </c>
      <c r="BK2026" s="146">
        <f t="shared" si="19"/>
        <v>0</v>
      </c>
      <c r="BL2026" s="18" t="s">
        <v>454</v>
      </c>
      <c r="BM2026" s="145" t="s">
        <v>2160</v>
      </c>
    </row>
    <row r="2027" spans="2:65" s="1" customFormat="1" ht="33" customHeight="1">
      <c r="B2027" s="33"/>
      <c r="C2027" s="179" t="s">
        <v>2161</v>
      </c>
      <c r="D2027" s="179" t="s">
        <v>440</v>
      </c>
      <c r="E2027" s="180" t="s">
        <v>2162</v>
      </c>
      <c r="F2027" s="181" t="s">
        <v>2147</v>
      </c>
      <c r="G2027" s="182" t="s">
        <v>504</v>
      </c>
      <c r="H2027" s="183">
        <v>1</v>
      </c>
      <c r="I2027" s="184"/>
      <c r="J2027" s="185">
        <f t="shared" si="10"/>
        <v>0</v>
      </c>
      <c r="K2027" s="181" t="s">
        <v>19</v>
      </c>
      <c r="L2027" s="186"/>
      <c r="M2027" s="187" t="s">
        <v>19</v>
      </c>
      <c r="N2027" s="188" t="s">
        <v>49</v>
      </c>
      <c r="P2027" s="143">
        <f t="shared" si="11"/>
        <v>0</v>
      </c>
      <c r="Q2027" s="143">
        <v>1.7500000000000002E-2</v>
      </c>
      <c r="R2027" s="143">
        <f t="shared" si="12"/>
        <v>1.7500000000000002E-2</v>
      </c>
      <c r="S2027" s="143">
        <v>0</v>
      </c>
      <c r="T2027" s="144">
        <f t="shared" si="13"/>
        <v>0</v>
      </c>
      <c r="AR2027" s="145" t="s">
        <v>558</v>
      </c>
      <c r="AT2027" s="145" t="s">
        <v>440</v>
      </c>
      <c r="AU2027" s="145" t="s">
        <v>90</v>
      </c>
      <c r="AY2027" s="18" t="s">
        <v>358</v>
      </c>
      <c r="BE2027" s="146">
        <f t="shared" si="14"/>
        <v>0</v>
      </c>
      <c r="BF2027" s="146">
        <f t="shared" si="15"/>
        <v>0</v>
      </c>
      <c r="BG2027" s="146">
        <f t="shared" si="16"/>
        <v>0</v>
      </c>
      <c r="BH2027" s="146">
        <f t="shared" si="17"/>
        <v>0</v>
      </c>
      <c r="BI2027" s="146">
        <f t="shared" si="18"/>
        <v>0</v>
      </c>
      <c r="BJ2027" s="18" t="s">
        <v>90</v>
      </c>
      <c r="BK2027" s="146">
        <f t="shared" si="19"/>
        <v>0</v>
      </c>
      <c r="BL2027" s="18" t="s">
        <v>454</v>
      </c>
      <c r="BM2027" s="145" t="s">
        <v>2163</v>
      </c>
    </row>
    <row r="2028" spans="2:65" s="1" customFormat="1" ht="33" customHeight="1">
      <c r="B2028" s="33"/>
      <c r="C2028" s="179" t="s">
        <v>2164</v>
      </c>
      <c r="D2028" s="179" t="s">
        <v>440</v>
      </c>
      <c r="E2028" s="180" t="s">
        <v>2165</v>
      </c>
      <c r="F2028" s="181" t="s">
        <v>2147</v>
      </c>
      <c r="G2028" s="182" t="s">
        <v>504</v>
      </c>
      <c r="H2028" s="183">
        <v>1</v>
      </c>
      <c r="I2028" s="184"/>
      <c r="J2028" s="185">
        <f t="shared" si="10"/>
        <v>0</v>
      </c>
      <c r="K2028" s="181" t="s">
        <v>19</v>
      </c>
      <c r="L2028" s="186"/>
      <c r="M2028" s="187" t="s">
        <v>19</v>
      </c>
      <c r="N2028" s="188" t="s">
        <v>49</v>
      </c>
      <c r="P2028" s="143">
        <f t="shared" si="11"/>
        <v>0</v>
      </c>
      <c r="Q2028" s="143">
        <v>1.7500000000000002E-2</v>
      </c>
      <c r="R2028" s="143">
        <f t="shared" si="12"/>
        <v>1.7500000000000002E-2</v>
      </c>
      <c r="S2028" s="143">
        <v>0</v>
      </c>
      <c r="T2028" s="144">
        <f t="shared" si="13"/>
        <v>0</v>
      </c>
      <c r="AR2028" s="145" t="s">
        <v>558</v>
      </c>
      <c r="AT2028" s="145" t="s">
        <v>440</v>
      </c>
      <c r="AU2028" s="145" t="s">
        <v>90</v>
      </c>
      <c r="AY2028" s="18" t="s">
        <v>358</v>
      </c>
      <c r="BE2028" s="146">
        <f t="shared" si="14"/>
        <v>0</v>
      </c>
      <c r="BF2028" s="146">
        <f t="shared" si="15"/>
        <v>0</v>
      </c>
      <c r="BG2028" s="146">
        <f t="shared" si="16"/>
        <v>0</v>
      </c>
      <c r="BH2028" s="146">
        <f t="shared" si="17"/>
        <v>0</v>
      </c>
      <c r="BI2028" s="146">
        <f t="shared" si="18"/>
        <v>0</v>
      </c>
      <c r="BJ2028" s="18" t="s">
        <v>90</v>
      </c>
      <c r="BK2028" s="146">
        <f t="shared" si="19"/>
        <v>0</v>
      </c>
      <c r="BL2028" s="18" t="s">
        <v>454</v>
      </c>
      <c r="BM2028" s="145" t="s">
        <v>2166</v>
      </c>
    </row>
    <row r="2029" spans="2:65" s="1" customFormat="1" ht="33" customHeight="1">
      <c r="B2029" s="33"/>
      <c r="C2029" s="179" t="s">
        <v>2167</v>
      </c>
      <c r="D2029" s="179" t="s">
        <v>440</v>
      </c>
      <c r="E2029" s="180" t="s">
        <v>2168</v>
      </c>
      <c r="F2029" s="181" t="s">
        <v>2147</v>
      </c>
      <c r="G2029" s="182" t="s">
        <v>504</v>
      </c>
      <c r="H2029" s="183">
        <v>1</v>
      </c>
      <c r="I2029" s="184"/>
      <c r="J2029" s="185">
        <f t="shared" si="10"/>
        <v>0</v>
      </c>
      <c r="K2029" s="181" t="s">
        <v>19</v>
      </c>
      <c r="L2029" s="186"/>
      <c r="M2029" s="187" t="s">
        <v>19</v>
      </c>
      <c r="N2029" s="188" t="s">
        <v>49</v>
      </c>
      <c r="P2029" s="143">
        <f t="shared" si="11"/>
        <v>0</v>
      </c>
      <c r="Q2029" s="143">
        <v>1.7500000000000002E-2</v>
      </c>
      <c r="R2029" s="143">
        <f t="shared" si="12"/>
        <v>1.7500000000000002E-2</v>
      </c>
      <c r="S2029" s="143">
        <v>0</v>
      </c>
      <c r="T2029" s="144">
        <f t="shared" si="13"/>
        <v>0</v>
      </c>
      <c r="AR2029" s="145" t="s">
        <v>558</v>
      </c>
      <c r="AT2029" s="145" t="s">
        <v>440</v>
      </c>
      <c r="AU2029" s="145" t="s">
        <v>90</v>
      </c>
      <c r="AY2029" s="18" t="s">
        <v>358</v>
      </c>
      <c r="BE2029" s="146">
        <f t="shared" si="14"/>
        <v>0</v>
      </c>
      <c r="BF2029" s="146">
        <f t="shared" si="15"/>
        <v>0</v>
      </c>
      <c r="BG2029" s="146">
        <f t="shared" si="16"/>
        <v>0</v>
      </c>
      <c r="BH2029" s="146">
        <f t="shared" si="17"/>
        <v>0</v>
      </c>
      <c r="BI2029" s="146">
        <f t="shared" si="18"/>
        <v>0</v>
      </c>
      <c r="BJ2029" s="18" t="s">
        <v>90</v>
      </c>
      <c r="BK2029" s="146">
        <f t="shared" si="19"/>
        <v>0</v>
      </c>
      <c r="BL2029" s="18" t="s">
        <v>454</v>
      </c>
      <c r="BM2029" s="145" t="s">
        <v>2169</v>
      </c>
    </row>
    <row r="2030" spans="2:65" s="1" customFormat="1" ht="33" customHeight="1">
      <c r="B2030" s="33"/>
      <c r="C2030" s="179" t="s">
        <v>2170</v>
      </c>
      <c r="D2030" s="179" t="s">
        <v>440</v>
      </c>
      <c r="E2030" s="180" t="s">
        <v>2171</v>
      </c>
      <c r="F2030" s="181" t="s">
        <v>2147</v>
      </c>
      <c r="G2030" s="182" t="s">
        <v>504</v>
      </c>
      <c r="H2030" s="183">
        <v>1</v>
      </c>
      <c r="I2030" s="184"/>
      <c r="J2030" s="185">
        <f t="shared" si="10"/>
        <v>0</v>
      </c>
      <c r="K2030" s="181" t="s">
        <v>19</v>
      </c>
      <c r="L2030" s="186"/>
      <c r="M2030" s="187" t="s">
        <v>19</v>
      </c>
      <c r="N2030" s="188" t="s">
        <v>49</v>
      </c>
      <c r="P2030" s="143">
        <f t="shared" si="11"/>
        <v>0</v>
      </c>
      <c r="Q2030" s="143">
        <v>1.7500000000000002E-2</v>
      </c>
      <c r="R2030" s="143">
        <f t="shared" si="12"/>
        <v>1.7500000000000002E-2</v>
      </c>
      <c r="S2030" s="143">
        <v>0</v>
      </c>
      <c r="T2030" s="144">
        <f t="shared" si="13"/>
        <v>0</v>
      </c>
      <c r="AR2030" s="145" t="s">
        <v>558</v>
      </c>
      <c r="AT2030" s="145" t="s">
        <v>440</v>
      </c>
      <c r="AU2030" s="145" t="s">
        <v>90</v>
      </c>
      <c r="AY2030" s="18" t="s">
        <v>358</v>
      </c>
      <c r="BE2030" s="146">
        <f t="shared" si="14"/>
        <v>0</v>
      </c>
      <c r="BF2030" s="146">
        <f t="shared" si="15"/>
        <v>0</v>
      </c>
      <c r="BG2030" s="146">
        <f t="shared" si="16"/>
        <v>0</v>
      </c>
      <c r="BH2030" s="146">
        <f t="shared" si="17"/>
        <v>0</v>
      </c>
      <c r="BI2030" s="146">
        <f t="shared" si="18"/>
        <v>0</v>
      </c>
      <c r="BJ2030" s="18" t="s">
        <v>90</v>
      </c>
      <c r="BK2030" s="146">
        <f t="shared" si="19"/>
        <v>0</v>
      </c>
      <c r="BL2030" s="18" t="s">
        <v>454</v>
      </c>
      <c r="BM2030" s="145" t="s">
        <v>2172</v>
      </c>
    </row>
    <row r="2031" spans="2:65" s="1" customFormat="1" ht="33" customHeight="1">
      <c r="B2031" s="33"/>
      <c r="C2031" s="179" t="s">
        <v>2173</v>
      </c>
      <c r="D2031" s="179" t="s">
        <v>440</v>
      </c>
      <c r="E2031" s="180" t="s">
        <v>2174</v>
      </c>
      <c r="F2031" s="181" t="s">
        <v>2147</v>
      </c>
      <c r="G2031" s="182" t="s">
        <v>504</v>
      </c>
      <c r="H2031" s="183">
        <v>1</v>
      </c>
      <c r="I2031" s="184"/>
      <c r="J2031" s="185">
        <f t="shared" si="10"/>
        <v>0</v>
      </c>
      <c r="K2031" s="181" t="s">
        <v>19</v>
      </c>
      <c r="L2031" s="186"/>
      <c r="M2031" s="187" t="s">
        <v>19</v>
      </c>
      <c r="N2031" s="188" t="s">
        <v>49</v>
      </c>
      <c r="P2031" s="143">
        <f t="shared" si="11"/>
        <v>0</v>
      </c>
      <c r="Q2031" s="143">
        <v>1.7500000000000002E-2</v>
      </c>
      <c r="R2031" s="143">
        <f t="shared" si="12"/>
        <v>1.7500000000000002E-2</v>
      </c>
      <c r="S2031" s="143">
        <v>0</v>
      </c>
      <c r="T2031" s="144">
        <f t="shared" si="13"/>
        <v>0</v>
      </c>
      <c r="AR2031" s="145" t="s">
        <v>558</v>
      </c>
      <c r="AT2031" s="145" t="s">
        <v>440</v>
      </c>
      <c r="AU2031" s="145" t="s">
        <v>90</v>
      </c>
      <c r="AY2031" s="18" t="s">
        <v>358</v>
      </c>
      <c r="BE2031" s="146">
        <f t="shared" si="14"/>
        <v>0</v>
      </c>
      <c r="BF2031" s="146">
        <f t="shared" si="15"/>
        <v>0</v>
      </c>
      <c r="BG2031" s="146">
        <f t="shared" si="16"/>
        <v>0</v>
      </c>
      <c r="BH2031" s="146">
        <f t="shared" si="17"/>
        <v>0</v>
      </c>
      <c r="BI2031" s="146">
        <f t="shared" si="18"/>
        <v>0</v>
      </c>
      <c r="BJ2031" s="18" t="s">
        <v>90</v>
      </c>
      <c r="BK2031" s="146">
        <f t="shared" si="19"/>
        <v>0</v>
      </c>
      <c r="BL2031" s="18" t="s">
        <v>454</v>
      </c>
      <c r="BM2031" s="145" t="s">
        <v>2175</v>
      </c>
    </row>
    <row r="2032" spans="2:65" s="1" customFormat="1" ht="33" customHeight="1">
      <c r="B2032" s="33"/>
      <c r="C2032" s="179" t="s">
        <v>2176</v>
      </c>
      <c r="D2032" s="179" t="s">
        <v>440</v>
      </c>
      <c r="E2032" s="180" t="s">
        <v>2177</v>
      </c>
      <c r="F2032" s="181" t="s">
        <v>2147</v>
      </c>
      <c r="G2032" s="182" t="s">
        <v>504</v>
      </c>
      <c r="H2032" s="183">
        <v>1</v>
      </c>
      <c r="I2032" s="184"/>
      <c r="J2032" s="185">
        <f t="shared" si="10"/>
        <v>0</v>
      </c>
      <c r="K2032" s="181" t="s">
        <v>19</v>
      </c>
      <c r="L2032" s="186"/>
      <c r="M2032" s="187" t="s">
        <v>19</v>
      </c>
      <c r="N2032" s="188" t="s">
        <v>49</v>
      </c>
      <c r="P2032" s="143">
        <f t="shared" si="11"/>
        <v>0</v>
      </c>
      <c r="Q2032" s="143">
        <v>1.7500000000000002E-2</v>
      </c>
      <c r="R2032" s="143">
        <f t="shared" si="12"/>
        <v>1.7500000000000002E-2</v>
      </c>
      <c r="S2032" s="143">
        <v>0</v>
      </c>
      <c r="T2032" s="144">
        <f t="shared" si="13"/>
        <v>0</v>
      </c>
      <c r="AR2032" s="145" t="s">
        <v>558</v>
      </c>
      <c r="AT2032" s="145" t="s">
        <v>440</v>
      </c>
      <c r="AU2032" s="145" t="s">
        <v>90</v>
      </c>
      <c r="AY2032" s="18" t="s">
        <v>358</v>
      </c>
      <c r="BE2032" s="146">
        <f t="shared" si="14"/>
        <v>0</v>
      </c>
      <c r="BF2032" s="146">
        <f t="shared" si="15"/>
        <v>0</v>
      </c>
      <c r="BG2032" s="146">
        <f t="shared" si="16"/>
        <v>0</v>
      </c>
      <c r="BH2032" s="146">
        <f t="shared" si="17"/>
        <v>0</v>
      </c>
      <c r="BI2032" s="146">
        <f t="shared" si="18"/>
        <v>0</v>
      </c>
      <c r="BJ2032" s="18" t="s">
        <v>90</v>
      </c>
      <c r="BK2032" s="146">
        <f t="shared" si="19"/>
        <v>0</v>
      </c>
      <c r="BL2032" s="18" t="s">
        <v>454</v>
      </c>
      <c r="BM2032" s="145" t="s">
        <v>2178</v>
      </c>
    </row>
    <row r="2033" spans="2:65" s="1" customFormat="1" ht="37.9" customHeight="1">
      <c r="B2033" s="33"/>
      <c r="C2033" s="134" t="s">
        <v>2179</v>
      </c>
      <c r="D2033" s="134" t="s">
        <v>360</v>
      </c>
      <c r="E2033" s="135" t="s">
        <v>2180</v>
      </c>
      <c r="F2033" s="136" t="s">
        <v>2181</v>
      </c>
      <c r="G2033" s="137" t="s">
        <v>504</v>
      </c>
      <c r="H2033" s="138">
        <v>12</v>
      </c>
      <c r="I2033" s="139"/>
      <c r="J2033" s="140">
        <f t="shared" si="10"/>
        <v>0</v>
      </c>
      <c r="K2033" s="136" t="s">
        <v>363</v>
      </c>
      <c r="L2033" s="33"/>
      <c r="M2033" s="141" t="s">
        <v>19</v>
      </c>
      <c r="N2033" s="142" t="s">
        <v>49</v>
      </c>
      <c r="P2033" s="143">
        <f t="shared" si="11"/>
        <v>0</v>
      </c>
      <c r="Q2033" s="143">
        <v>0</v>
      </c>
      <c r="R2033" s="143">
        <f t="shared" si="12"/>
        <v>0</v>
      </c>
      <c r="S2033" s="143">
        <v>0</v>
      </c>
      <c r="T2033" s="144">
        <f t="shared" si="13"/>
        <v>0</v>
      </c>
      <c r="AR2033" s="145" t="s">
        <v>454</v>
      </c>
      <c r="AT2033" s="145" t="s">
        <v>360</v>
      </c>
      <c r="AU2033" s="145" t="s">
        <v>90</v>
      </c>
      <c r="AY2033" s="18" t="s">
        <v>358</v>
      </c>
      <c r="BE2033" s="146">
        <f t="shared" si="14"/>
        <v>0</v>
      </c>
      <c r="BF2033" s="146">
        <f t="shared" si="15"/>
        <v>0</v>
      </c>
      <c r="BG2033" s="146">
        <f t="shared" si="16"/>
        <v>0</v>
      </c>
      <c r="BH2033" s="146">
        <f t="shared" si="17"/>
        <v>0</v>
      </c>
      <c r="BI2033" s="146">
        <f t="shared" si="18"/>
        <v>0</v>
      </c>
      <c r="BJ2033" s="18" t="s">
        <v>90</v>
      </c>
      <c r="BK2033" s="146">
        <f t="shared" si="19"/>
        <v>0</v>
      </c>
      <c r="BL2033" s="18" t="s">
        <v>454</v>
      </c>
      <c r="BM2033" s="145" t="s">
        <v>2182</v>
      </c>
    </row>
    <row r="2034" spans="2:65" s="1" customFormat="1" ht="11.25">
      <c r="B2034" s="33"/>
      <c r="D2034" s="147" t="s">
        <v>366</v>
      </c>
      <c r="F2034" s="148" t="s">
        <v>2183</v>
      </c>
      <c r="I2034" s="149"/>
      <c r="L2034" s="33"/>
      <c r="M2034" s="150"/>
      <c r="T2034" s="54"/>
      <c r="AT2034" s="18" t="s">
        <v>366</v>
      </c>
      <c r="AU2034" s="18" t="s">
        <v>90</v>
      </c>
    </row>
    <row r="2035" spans="2:65" s="12" customFormat="1" ht="11.25">
      <c r="B2035" s="151"/>
      <c r="D2035" s="152" t="s">
        <v>368</v>
      </c>
      <c r="E2035" s="153" t="s">
        <v>19</v>
      </c>
      <c r="F2035" s="154" t="s">
        <v>1160</v>
      </c>
      <c r="H2035" s="153" t="s">
        <v>19</v>
      </c>
      <c r="I2035" s="155"/>
      <c r="L2035" s="151"/>
      <c r="M2035" s="156"/>
      <c r="T2035" s="157"/>
      <c r="AT2035" s="153" t="s">
        <v>368</v>
      </c>
      <c r="AU2035" s="153" t="s">
        <v>90</v>
      </c>
      <c r="AV2035" s="12" t="s">
        <v>84</v>
      </c>
      <c r="AW2035" s="12" t="s">
        <v>36</v>
      </c>
      <c r="AX2035" s="12" t="s">
        <v>77</v>
      </c>
      <c r="AY2035" s="153" t="s">
        <v>358</v>
      </c>
    </row>
    <row r="2036" spans="2:65" s="12" customFormat="1" ht="11.25">
      <c r="B2036" s="151"/>
      <c r="D2036" s="152" t="s">
        <v>368</v>
      </c>
      <c r="E2036" s="153" t="s">
        <v>19</v>
      </c>
      <c r="F2036" s="154" t="s">
        <v>1161</v>
      </c>
      <c r="H2036" s="153" t="s">
        <v>19</v>
      </c>
      <c r="I2036" s="155"/>
      <c r="L2036" s="151"/>
      <c r="M2036" s="156"/>
      <c r="T2036" s="157"/>
      <c r="AT2036" s="153" t="s">
        <v>368</v>
      </c>
      <c r="AU2036" s="153" t="s">
        <v>90</v>
      </c>
      <c r="AV2036" s="12" t="s">
        <v>84</v>
      </c>
      <c r="AW2036" s="12" t="s">
        <v>36</v>
      </c>
      <c r="AX2036" s="12" t="s">
        <v>77</v>
      </c>
      <c r="AY2036" s="153" t="s">
        <v>358</v>
      </c>
    </row>
    <row r="2037" spans="2:65" s="13" customFormat="1" ht="11.25">
      <c r="B2037" s="158"/>
      <c r="D2037" s="152" t="s">
        <v>368</v>
      </c>
      <c r="E2037" s="159" t="s">
        <v>19</v>
      </c>
      <c r="F2037" s="160" t="s">
        <v>1204</v>
      </c>
      <c r="H2037" s="161">
        <v>1</v>
      </c>
      <c r="I2037" s="162"/>
      <c r="L2037" s="158"/>
      <c r="M2037" s="163"/>
      <c r="T2037" s="164"/>
      <c r="AT2037" s="159" t="s">
        <v>368</v>
      </c>
      <c r="AU2037" s="159" t="s">
        <v>90</v>
      </c>
      <c r="AV2037" s="13" t="s">
        <v>90</v>
      </c>
      <c r="AW2037" s="13" t="s">
        <v>36</v>
      </c>
      <c r="AX2037" s="13" t="s">
        <v>77</v>
      </c>
      <c r="AY2037" s="159" t="s">
        <v>358</v>
      </c>
    </row>
    <row r="2038" spans="2:65" s="13" customFormat="1" ht="11.25">
      <c r="B2038" s="158"/>
      <c r="D2038" s="152" t="s">
        <v>368</v>
      </c>
      <c r="E2038" s="159" t="s">
        <v>19</v>
      </c>
      <c r="F2038" s="160" t="s">
        <v>1205</v>
      </c>
      <c r="H2038" s="161">
        <v>1</v>
      </c>
      <c r="I2038" s="162"/>
      <c r="L2038" s="158"/>
      <c r="M2038" s="163"/>
      <c r="T2038" s="164"/>
      <c r="AT2038" s="159" t="s">
        <v>368</v>
      </c>
      <c r="AU2038" s="159" t="s">
        <v>90</v>
      </c>
      <c r="AV2038" s="13" t="s">
        <v>90</v>
      </c>
      <c r="AW2038" s="13" t="s">
        <v>36</v>
      </c>
      <c r="AX2038" s="13" t="s">
        <v>77</v>
      </c>
      <c r="AY2038" s="159" t="s">
        <v>358</v>
      </c>
    </row>
    <row r="2039" spans="2:65" s="13" customFormat="1" ht="11.25">
      <c r="B2039" s="158"/>
      <c r="D2039" s="152" t="s">
        <v>368</v>
      </c>
      <c r="E2039" s="159" t="s">
        <v>19</v>
      </c>
      <c r="F2039" s="160" t="s">
        <v>1206</v>
      </c>
      <c r="H2039" s="161">
        <v>1</v>
      </c>
      <c r="I2039" s="162"/>
      <c r="L2039" s="158"/>
      <c r="M2039" s="163"/>
      <c r="T2039" s="164"/>
      <c r="AT2039" s="159" t="s">
        <v>368</v>
      </c>
      <c r="AU2039" s="159" t="s">
        <v>90</v>
      </c>
      <c r="AV2039" s="13" t="s">
        <v>90</v>
      </c>
      <c r="AW2039" s="13" t="s">
        <v>36</v>
      </c>
      <c r="AX2039" s="13" t="s">
        <v>77</v>
      </c>
      <c r="AY2039" s="159" t="s">
        <v>358</v>
      </c>
    </row>
    <row r="2040" spans="2:65" s="13" customFormat="1" ht="11.25">
      <c r="B2040" s="158"/>
      <c r="D2040" s="152" t="s">
        <v>368</v>
      </c>
      <c r="E2040" s="159" t="s">
        <v>19</v>
      </c>
      <c r="F2040" s="160" t="s">
        <v>1207</v>
      </c>
      <c r="H2040" s="161">
        <v>1</v>
      </c>
      <c r="I2040" s="162"/>
      <c r="L2040" s="158"/>
      <c r="M2040" s="163"/>
      <c r="T2040" s="164"/>
      <c r="AT2040" s="159" t="s">
        <v>368</v>
      </c>
      <c r="AU2040" s="159" t="s">
        <v>90</v>
      </c>
      <c r="AV2040" s="13" t="s">
        <v>90</v>
      </c>
      <c r="AW2040" s="13" t="s">
        <v>36</v>
      </c>
      <c r="AX2040" s="13" t="s">
        <v>77</v>
      </c>
      <c r="AY2040" s="159" t="s">
        <v>358</v>
      </c>
    </row>
    <row r="2041" spans="2:65" s="13" customFormat="1" ht="11.25">
      <c r="B2041" s="158"/>
      <c r="D2041" s="152" t="s">
        <v>368</v>
      </c>
      <c r="E2041" s="159" t="s">
        <v>19</v>
      </c>
      <c r="F2041" s="160" t="s">
        <v>1208</v>
      </c>
      <c r="H2041" s="161">
        <v>1</v>
      </c>
      <c r="I2041" s="162"/>
      <c r="L2041" s="158"/>
      <c r="M2041" s="163"/>
      <c r="T2041" s="164"/>
      <c r="AT2041" s="159" t="s">
        <v>368</v>
      </c>
      <c r="AU2041" s="159" t="s">
        <v>90</v>
      </c>
      <c r="AV2041" s="13" t="s">
        <v>90</v>
      </c>
      <c r="AW2041" s="13" t="s">
        <v>36</v>
      </c>
      <c r="AX2041" s="13" t="s">
        <v>77</v>
      </c>
      <c r="AY2041" s="159" t="s">
        <v>358</v>
      </c>
    </row>
    <row r="2042" spans="2:65" s="13" customFormat="1" ht="11.25">
      <c r="B2042" s="158"/>
      <c r="D2042" s="152" t="s">
        <v>368</v>
      </c>
      <c r="E2042" s="159" t="s">
        <v>19</v>
      </c>
      <c r="F2042" s="160" t="s">
        <v>1214</v>
      </c>
      <c r="H2042" s="161">
        <v>1</v>
      </c>
      <c r="I2042" s="162"/>
      <c r="L2042" s="158"/>
      <c r="M2042" s="163"/>
      <c r="T2042" s="164"/>
      <c r="AT2042" s="159" t="s">
        <v>368</v>
      </c>
      <c r="AU2042" s="159" t="s">
        <v>90</v>
      </c>
      <c r="AV2042" s="13" t="s">
        <v>90</v>
      </c>
      <c r="AW2042" s="13" t="s">
        <v>36</v>
      </c>
      <c r="AX2042" s="13" t="s">
        <v>77</v>
      </c>
      <c r="AY2042" s="159" t="s">
        <v>358</v>
      </c>
    </row>
    <row r="2043" spans="2:65" s="13" customFormat="1" ht="11.25">
      <c r="B2043" s="158"/>
      <c r="D2043" s="152" t="s">
        <v>368</v>
      </c>
      <c r="E2043" s="159" t="s">
        <v>19</v>
      </c>
      <c r="F2043" s="160" t="s">
        <v>1215</v>
      </c>
      <c r="H2043" s="161">
        <v>1</v>
      </c>
      <c r="I2043" s="162"/>
      <c r="L2043" s="158"/>
      <c r="M2043" s="163"/>
      <c r="T2043" s="164"/>
      <c r="AT2043" s="159" t="s">
        <v>368</v>
      </c>
      <c r="AU2043" s="159" t="s">
        <v>90</v>
      </c>
      <c r="AV2043" s="13" t="s">
        <v>90</v>
      </c>
      <c r="AW2043" s="13" t="s">
        <v>36</v>
      </c>
      <c r="AX2043" s="13" t="s">
        <v>77</v>
      </c>
      <c r="AY2043" s="159" t="s">
        <v>358</v>
      </c>
    </row>
    <row r="2044" spans="2:65" s="13" customFormat="1" ht="11.25">
      <c r="B2044" s="158"/>
      <c r="D2044" s="152" t="s">
        <v>368</v>
      </c>
      <c r="E2044" s="159" t="s">
        <v>19</v>
      </c>
      <c r="F2044" s="160" t="s">
        <v>1209</v>
      </c>
      <c r="H2044" s="161">
        <v>1</v>
      </c>
      <c r="I2044" s="162"/>
      <c r="L2044" s="158"/>
      <c r="M2044" s="163"/>
      <c r="T2044" s="164"/>
      <c r="AT2044" s="159" t="s">
        <v>368</v>
      </c>
      <c r="AU2044" s="159" t="s">
        <v>90</v>
      </c>
      <c r="AV2044" s="13" t="s">
        <v>90</v>
      </c>
      <c r="AW2044" s="13" t="s">
        <v>36</v>
      </c>
      <c r="AX2044" s="13" t="s">
        <v>77</v>
      </c>
      <c r="AY2044" s="159" t="s">
        <v>358</v>
      </c>
    </row>
    <row r="2045" spans="2:65" s="13" customFormat="1" ht="11.25">
      <c r="B2045" s="158"/>
      <c r="D2045" s="152" t="s">
        <v>368</v>
      </c>
      <c r="E2045" s="159" t="s">
        <v>19</v>
      </c>
      <c r="F2045" s="160" t="s">
        <v>1210</v>
      </c>
      <c r="H2045" s="161">
        <v>1</v>
      </c>
      <c r="I2045" s="162"/>
      <c r="L2045" s="158"/>
      <c r="M2045" s="163"/>
      <c r="T2045" s="164"/>
      <c r="AT2045" s="159" t="s">
        <v>368</v>
      </c>
      <c r="AU2045" s="159" t="s">
        <v>90</v>
      </c>
      <c r="AV2045" s="13" t="s">
        <v>90</v>
      </c>
      <c r="AW2045" s="13" t="s">
        <v>36</v>
      </c>
      <c r="AX2045" s="13" t="s">
        <v>77</v>
      </c>
      <c r="AY2045" s="159" t="s">
        <v>358</v>
      </c>
    </row>
    <row r="2046" spans="2:65" s="13" customFormat="1" ht="11.25">
      <c r="B2046" s="158"/>
      <c r="D2046" s="152" t="s">
        <v>368</v>
      </c>
      <c r="E2046" s="159" t="s">
        <v>19</v>
      </c>
      <c r="F2046" s="160" t="s">
        <v>1211</v>
      </c>
      <c r="H2046" s="161">
        <v>1</v>
      </c>
      <c r="I2046" s="162"/>
      <c r="L2046" s="158"/>
      <c r="M2046" s="163"/>
      <c r="T2046" s="164"/>
      <c r="AT2046" s="159" t="s">
        <v>368</v>
      </c>
      <c r="AU2046" s="159" t="s">
        <v>90</v>
      </c>
      <c r="AV2046" s="13" t="s">
        <v>90</v>
      </c>
      <c r="AW2046" s="13" t="s">
        <v>36</v>
      </c>
      <c r="AX2046" s="13" t="s">
        <v>77</v>
      </c>
      <c r="AY2046" s="159" t="s">
        <v>358</v>
      </c>
    </row>
    <row r="2047" spans="2:65" s="13" customFormat="1" ht="11.25">
      <c r="B2047" s="158"/>
      <c r="D2047" s="152" t="s">
        <v>368</v>
      </c>
      <c r="E2047" s="159" t="s">
        <v>19</v>
      </c>
      <c r="F2047" s="160" t="s">
        <v>1212</v>
      </c>
      <c r="H2047" s="161">
        <v>1</v>
      </c>
      <c r="I2047" s="162"/>
      <c r="L2047" s="158"/>
      <c r="M2047" s="163"/>
      <c r="T2047" s="164"/>
      <c r="AT2047" s="159" t="s">
        <v>368</v>
      </c>
      <c r="AU2047" s="159" t="s">
        <v>90</v>
      </c>
      <c r="AV2047" s="13" t="s">
        <v>90</v>
      </c>
      <c r="AW2047" s="13" t="s">
        <v>36</v>
      </c>
      <c r="AX2047" s="13" t="s">
        <v>77</v>
      </c>
      <c r="AY2047" s="159" t="s">
        <v>358</v>
      </c>
    </row>
    <row r="2048" spans="2:65" s="13" customFormat="1" ht="11.25">
      <c r="B2048" s="158"/>
      <c r="D2048" s="152" t="s">
        <v>368</v>
      </c>
      <c r="E2048" s="159" t="s">
        <v>19</v>
      </c>
      <c r="F2048" s="160" t="s">
        <v>1213</v>
      </c>
      <c r="H2048" s="161">
        <v>1</v>
      </c>
      <c r="I2048" s="162"/>
      <c r="L2048" s="158"/>
      <c r="M2048" s="163"/>
      <c r="T2048" s="164"/>
      <c r="AT2048" s="159" t="s">
        <v>368</v>
      </c>
      <c r="AU2048" s="159" t="s">
        <v>90</v>
      </c>
      <c r="AV2048" s="13" t="s">
        <v>90</v>
      </c>
      <c r="AW2048" s="13" t="s">
        <v>36</v>
      </c>
      <c r="AX2048" s="13" t="s">
        <v>77</v>
      </c>
      <c r="AY2048" s="159" t="s">
        <v>358</v>
      </c>
    </row>
    <row r="2049" spans="2:65" s="14" customFormat="1" ht="11.25">
      <c r="B2049" s="165"/>
      <c r="D2049" s="152" t="s">
        <v>368</v>
      </c>
      <c r="E2049" s="166" t="s">
        <v>19</v>
      </c>
      <c r="F2049" s="167" t="s">
        <v>371</v>
      </c>
      <c r="H2049" s="168">
        <v>12</v>
      </c>
      <c r="I2049" s="169"/>
      <c r="L2049" s="165"/>
      <c r="M2049" s="170"/>
      <c r="T2049" s="171"/>
      <c r="AT2049" s="166" t="s">
        <v>368</v>
      </c>
      <c r="AU2049" s="166" t="s">
        <v>90</v>
      </c>
      <c r="AV2049" s="14" t="s">
        <v>364</v>
      </c>
      <c r="AW2049" s="14" t="s">
        <v>36</v>
      </c>
      <c r="AX2049" s="14" t="s">
        <v>84</v>
      </c>
      <c r="AY2049" s="166" t="s">
        <v>358</v>
      </c>
    </row>
    <row r="2050" spans="2:65" s="1" customFormat="1" ht="33" customHeight="1">
      <c r="B2050" s="33"/>
      <c r="C2050" s="179" t="s">
        <v>2184</v>
      </c>
      <c r="D2050" s="179" t="s">
        <v>440</v>
      </c>
      <c r="E2050" s="180" t="s">
        <v>2185</v>
      </c>
      <c r="F2050" s="181" t="s">
        <v>2186</v>
      </c>
      <c r="G2050" s="182" t="s">
        <v>504</v>
      </c>
      <c r="H2050" s="183">
        <v>1</v>
      </c>
      <c r="I2050" s="184"/>
      <c r="J2050" s="185">
        <f t="shared" ref="J2050:J2062" si="20">ROUND(I2050*H2050,2)</f>
        <v>0</v>
      </c>
      <c r="K2050" s="181" t="s">
        <v>19</v>
      </c>
      <c r="L2050" s="186"/>
      <c r="M2050" s="187" t="s">
        <v>19</v>
      </c>
      <c r="N2050" s="188" t="s">
        <v>49</v>
      </c>
      <c r="P2050" s="143">
        <f t="shared" ref="P2050:P2062" si="21">O2050*H2050</f>
        <v>0</v>
      </c>
      <c r="Q2050" s="143">
        <v>1.7500000000000002E-2</v>
      </c>
      <c r="R2050" s="143">
        <f t="shared" ref="R2050:R2062" si="22">Q2050*H2050</f>
        <v>1.7500000000000002E-2</v>
      </c>
      <c r="S2050" s="143">
        <v>0</v>
      </c>
      <c r="T2050" s="144">
        <f t="shared" ref="T2050:T2062" si="23">S2050*H2050</f>
        <v>0</v>
      </c>
      <c r="AR2050" s="145" t="s">
        <v>558</v>
      </c>
      <c r="AT2050" s="145" t="s">
        <v>440</v>
      </c>
      <c r="AU2050" s="145" t="s">
        <v>90</v>
      </c>
      <c r="AY2050" s="18" t="s">
        <v>358</v>
      </c>
      <c r="BE2050" s="146">
        <f t="shared" ref="BE2050:BE2062" si="24">IF(N2050="základní",J2050,0)</f>
        <v>0</v>
      </c>
      <c r="BF2050" s="146">
        <f t="shared" ref="BF2050:BF2062" si="25">IF(N2050="snížená",J2050,0)</f>
        <v>0</v>
      </c>
      <c r="BG2050" s="146">
        <f t="shared" ref="BG2050:BG2062" si="26">IF(N2050="zákl. přenesená",J2050,0)</f>
        <v>0</v>
      </c>
      <c r="BH2050" s="146">
        <f t="shared" ref="BH2050:BH2062" si="27">IF(N2050="sníž. přenesená",J2050,0)</f>
        <v>0</v>
      </c>
      <c r="BI2050" s="146">
        <f t="shared" ref="BI2050:BI2062" si="28">IF(N2050="nulová",J2050,0)</f>
        <v>0</v>
      </c>
      <c r="BJ2050" s="18" t="s">
        <v>90</v>
      </c>
      <c r="BK2050" s="146">
        <f t="shared" ref="BK2050:BK2062" si="29">ROUND(I2050*H2050,2)</f>
        <v>0</v>
      </c>
      <c r="BL2050" s="18" t="s">
        <v>454</v>
      </c>
      <c r="BM2050" s="145" t="s">
        <v>2187</v>
      </c>
    </row>
    <row r="2051" spans="2:65" s="1" customFormat="1" ht="33" customHeight="1">
      <c r="B2051" s="33"/>
      <c r="C2051" s="179" t="s">
        <v>2188</v>
      </c>
      <c r="D2051" s="179" t="s">
        <v>440</v>
      </c>
      <c r="E2051" s="180" t="s">
        <v>2189</v>
      </c>
      <c r="F2051" s="181" t="s">
        <v>2186</v>
      </c>
      <c r="G2051" s="182" t="s">
        <v>504</v>
      </c>
      <c r="H2051" s="183">
        <v>1</v>
      </c>
      <c r="I2051" s="184"/>
      <c r="J2051" s="185">
        <f t="shared" si="20"/>
        <v>0</v>
      </c>
      <c r="K2051" s="181" t="s">
        <v>19</v>
      </c>
      <c r="L2051" s="186"/>
      <c r="M2051" s="187" t="s">
        <v>19</v>
      </c>
      <c r="N2051" s="188" t="s">
        <v>49</v>
      </c>
      <c r="P2051" s="143">
        <f t="shared" si="21"/>
        <v>0</v>
      </c>
      <c r="Q2051" s="143">
        <v>1.7500000000000002E-2</v>
      </c>
      <c r="R2051" s="143">
        <f t="shared" si="22"/>
        <v>1.7500000000000002E-2</v>
      </c>
      <c r="S2051" s="143">
        <v>0</v>
      </c>
      <c r="T2051" s="144">
        <f t="shared" si="23"/>
        <v>0</v>
      </c>
      <c r="AR2051" s="145" t="s">
        <v>558</v>
      </c>
      <c r="AT2051" s="145" t="s">
        <v>440</v>
      </c>
      <c r="AU2051" s="145" t="s">
        <v>90</v>
      </c>
      <c r="AY2051" s="18" t="s">
        <v>358</v>
      </c>
      <c r="BE2051" s="146">
        <f t="shared" si="24"/>
        <v>0</v>
      </c>
      <c r="BF2051" s="146">
        <f t="shared" si="25"/>
        <v>0</v>
      </c>
      <c r="BG2051" s="146">
        <f t="shared" si="26"/>
        <v>0</v>
      </c>
      <c r="BH2051" s="146">
        <f t="shared" si="27"/>
        <v>0</v>
      </c>
      <c r="BI2051" s="146">
        <f t="shared" si="28"/>
        <v>0</v>
      </c>
      <c r="BJ2051" s="18" t="s">
        <v>90</v>
      </c>
      <c r="BK2051" s="146">
        <f t="shared" si="29"/>
        <v>0</v>
      </c>
      <c r="BL2051" s="18" t="s">
        <v>454</v>
      </c>
      <c r="BM2051" s="145" t="s">
        <v>2190</v>
      </c>
    </row>
    <row r="2052" spans="2:65" s="1" customFormat="1" ht="33" customHeight="1">
      <c r="B2052" s="33"/>
      <c r="C2052" s="179" t="s">
        <v>2191</v>
      </c>
      <c r="D2052" s="179" t="s">
        <v>440</v>
      </c>
      <c r="E2052" s="180" t="s">
        <v>2192</v>
      </c>
      <c r="F2052" s="181" t="s">
        <v>2186</v>
      </c>
      <c r="G2052" s="182" t="s">
        <v>504</v>
      </c>
      <c r="H2052" s="183">
        <v>1</v>
      </c>
      <c r="I2052" s="184"/>
      <c r="J2052" s="185">
        <f t="shared" si="20"/>
        <v>0</v>
      </c>
      <c r="K2052" s="181" t="s">
        <v>19</v>
      </c>
      <c r="L2052" s="186"/>
      <c r="M2052" s="187" t="s">
        <v>19</v>
      </c>
      <c r="N2052" s="188" t="s">
        <v>49</v>
      </c>
      <c r="P2052" s="143">
        <f t="shared" si="21"/>
        <v>0</v>
      </c>
      <c r="Q2052" s="143">
        <v>1.7500000000000002E-2</v>
      </c>
      <c r="R2052" s="143">
        <f t="shared" si="22"/>
        <v>1.7500000000000002E-2</v>
      </c>
      <c r="S2052" s="143">
        <v>0</v>
      </c>
      <c r="T2052" s="144">
        <f t="shared" si="23"/>
        <v>0</v>
      </c>
      <c r="AR2052" s="145" t="s">
        <v>558</v>
      </c>
      <c r="AT2052" s="145" t="s">
        <v>440</v>
      </c>
      <c r="AU2052" s="145" t="s">
        <v>90</v>
      </c>
      <c r="AY2052" s="18" t="s">
        <v>358</v>
      </c>
      <c r="BE2052" s="146">
        <f t="shared" si="24"/>
        <v>0</v>
      </c>
      <c r="BF2052" s="146">
        <f t="shared" si="25"/>
        <v>0</v>
      </c>
      <c r="BG2052" s="146">
        <f t="shared" si="26"/>
        <v>0</v>
      </c>
      <c r="BH2052" s="146">
        <f t="shared" si="27"/>
        <v>0</v>
      </c>
      <c r="BI2052" s="146">
        <f t="shared" si="28"/>
        <v>0</v>
      </c>
      <c r="BJ2052" s="18" t="s">
        <v>90</v>
      </c>
      <c r="BK2052" s="146">
        <f t="shared" si="29"/>
        <v>0</v>
      </c>
      <c r="BL2052" s="18" t="s">
        <v>454</v>
      </c>
      <c r="BM2052" s="145" t="s">
        <v>2193</v>
      </c>
    </row>
    <row r="2053" spans="2:65" s="1" customFormat="1" ht="33" customHeight="1">
      <c r="B2053" s="33"/>
      <c r="C2053" s="179" t="s">
        <v>2194</v>
      </c>
      <c r="D2053" s="179" t="s">
        <v>440</v>
      </c>
      <c r="E2053" s="180" t="s">
        <v>2195</v>
      </c>
      <c r="F2053" s="181" t="s">
        <v>2186</v>
      </c>
      <c r="G2053" s="182" t="s">
        <v>504</v>
      </c>
      <c r="H2053" s="183">
        <v>1</v>
      </c>
      <c r="I2053" s="184"/>
      <c r="J2053" s="185">
        <f t="shared" si="20"/>
        <v>0</v>
      </c>
      <c r="K2053" s="181" t="s">
        <v>19</v>
      </c>
      <c r="L2053" s="186"/>
      <c r="M2053" s="187" t="s">
        <v>19</v>
      </c>
      <c r="N2053" s="188" t="s">
        <v>49</v>
      </c>
      <c r="P2053" s="143">
        <f t="shared" si="21"/>
        <v>0</v>
      </c>
      <c r="Q2053" s="143">
        <v>1.7500000000000002E-2</v>
      </c>
      <c r="R2053" s="143">
        <f t="shared" si="22"/>
        <v>1.7500000000000002E-2</v>
      </c>
      <c r="S2053" s="143">
        <v>0</v>
      </c>
      <c r="T2053" s="144">
        <f t="shared" si="23"/>
        <v>0</v>
      </c>
      <c r="AR2053" s="145" t="s">
        <v>558</v>
      </c>
      <c r="AT2053" s="145" t="s">
        <v>440</v>
      </c>
      <c r="AU2053" s="145" t="s">
        <v>90</v>
      </c>
      <c r="AY2053" s="18" t="s">
        <v>358</v>
      </c>
      <c r="BE2053" s="146">
        <f t="shared" si="24"/>
        <v>0</v>
      </c>
      <c r="BF2053" s="146">
        <f t="shared" si="25"/>
        <v>0</v>
      </c>
      <c r="BG2053" s="146">
        <f t="shared" si="26"/>
        <v>0</v>
      </c>
      <c r="BH2053" s="146">
        <f t="shared" si="27"/>
        <v>0</v>
      </c>
      <c r="BI2053" s="146">
        <f t="shared" si="28"/>
        <v>0</v>
      </c>
      <c r="BJ2053" s="18" t="s">
        <v>90</v>
      </c>
      <c r="BK2053" s="146">
        <f t="shared" si="29"/>
        <v>0</v>
      </c>
      <c r="BL2053" s="18" t="s">
        <v>454</v>
      </c>
      <c r="BM2053" s="145" t="s">
        <v>2196</v>
      </c>
    </row>
    <row r="2054" spans="2:65" s="1" customFormat="1" ht="33" customHeight="1">
      <c r="B2054" s="33"/>
      <c r="C2054" s="179" t="s">
        <v>2197</v>
      </c>
      <c r="D2054" s="179" t="s">
        <v>440</v>
      </c>
      <c r="E2054" s="180" t="s">
        <v>2198</v>
      </c>
      <c r="F2054" s="181" t="s">
        <v>2186</v>
      </c>
      <c r="G2054" s="182" t="s">
        <v>504</v>
      </c>
      <c r="H2054" s="183">
        <v>1</v>
      </c>
      <c r="I2054" s="184"/>
      <c r="J2054" s="185">
        <f t="shared" si="20"/>
        <v>0</v>
      </c>
      <c r="K2054" s="181" t="s">
        <v>19</v>
      </c>
      <c r="L2054" s="186"/>
      <c r="M2054" s="187" t="s">
        <v>19</v>
      </c>
      <c r="N2054" s="188" t="s">
        <v>49</v>
      </c>
      <c r="P2054" s="143">
        <f t="shared" si="21"/>
        <v>0</v>
      </c>
      <c r="Q2054" s="143">
        <v>1.7500000000000002E-2</v>
      </c>
      <c r="R2054" s="143">
        <f t="shared" si="22"/>
        <v>1.7500000000000002E-2</v>
      </c>
      <c r="S2054" s="143">
        <v>0</v>
      </c>
      <c r="T2054" s="144">
        <f t="shared" si="23"/>
        <v>0</v>
      </c>
      <c r="AR2054" s="145" t="s">
        <v>558</v>
      </c>
      <c r="AT2054" s="145" t="s">
        <v>440</v>
      </c>
      <c r="AU2054" s="145" t="s">
        <v>90</v>
      </c>
      <c r="AY2054" s="18" t="s">
        <v>358</v>
      </c>
      <c r="BE2054" s="146">
        <f t="shared" si="24"/>
        <v>0</v>
      </c>
      <c r="BF2054" s="146">
        <f t="shared" si="25"/>
        <v>0</v>
      </c>
      <c r="BG2054" s="146">
        <f t="shared" si="26"/>
        <v>0</v>
      </c>
      <c r="BH2054" s="146">
        <f t="shared" si="27"/>
        <v>0</v>
      </c>
      <c r="BI2054" s="146">
        <f t="shared" si="28"/>
        <v>0</v>
      </c>
      <c r="BJ2054" s="18" t="s">
        <v>90</v>
      </c>
      <c r="BK2054" s="146">
        <f t="shared" si="29"/>
        <v>0</v>
      </c>
      <c r="BL2054" s="18" t="s">
        <v>454</v>
      </c>
      <c r="BM2054" s="145" t="s">
        <v>2199</v>
      </c>
    </row>
    <row r="2055" spans="2:65" s="1" customFormat="1" ht="33" customHeight="1">
      <c r="B2055" s="33"/>
      <c r="C2055" s="179" t="s">
        <v>2200</v>
      </c>
      <c r="D2055" s="179" t="s">
        <v>440</v>
      </c>
      <c r="E2055" s="180" t="s">
        <v>2201</v>
      </c>
      <c r="F2055" s="181" t="s">
        <v>2186</v>
      </c>
      <c r="G2055" s="182" t="s">
        <v>504</v>
      </c>
      <c r="H2055" s="183">
        <v>1</v>
      </c>
      <c r="I2055" s="184"/>
      <c r="J2055" s="185">
        <f t="shared" si="20"/>
        <v>0</v>
      </c>
      <c r="K2055" s="181" t="s">
        <v>19</v>
      </c>
      <c r="L2055" s="186"/>
      <c r="M2055" s="187" t="s">
        <v>19</v>
      </c>
      <c r="N2055" s="188" t="s">
        <v>49</v>
      </c>
      <c r="P2055" s="143">
        <f t="shared" si="21"/>
        <v>0</v>
      </c>
      <c r="Q2055" s="143">
        <v>1.7500000000000002E-2</v>
      </c>
      <c r="R2055" s="143">
        <f t="shared" si="22"/>
        <v>1.7500000000000002E-2</v>
      </c>
      <c r="S2055" s="143">
        <v>0</v>
      </c>
      <c r="T2055" s="144">
        <f t="shared" si="23"/>
        <v>0</v>
      </c>
      <c r="AR2055" s="145" t="s">
        <v>558</v>
      </c>
      <c r="AT2055" s="145" t="s">
        <v>440</v>
      </c>
      <c r="AU2055" s="145" t="s">
        <v>90</v>
      </c>
      <c r="AY2055" s="18" t="s">
        <v>358</v>
      </c>
      <c r="BE2055" s="146">
        <f t="shared" si="24"/>
        <v>0</v>
      </c>
      <c r="BF2055" s="146">
        <f t="shared" si="25"/>
        <v>0</v>
      </c>
      <c r="BG2055" s="146">
        <f t="shared" si="26"/>
        <v>0</v>
      </c>
      <c r="BH2055" s="146">
        <f t="shared" si="27"/>
        <v>0</v>
      </c>
      <c r="BI2055" s="146">
        <f t="shared" si="28"/>
        <v>0</v>
      </c>
      <c r="BJ2055" s="18" t="s">
        <v>90</v>
      </c>
      <c r="BK2055" s="146">
        <f t="shared" si="29"/>
        <v>0</v>
      </c>
      <c r="BL2055" s="18" t="s">
        <v>454</v>
      </c>
      <c r="BM2055" s="145" t="s">
        <v>2202</v>
      </c>
    </row>
    <row r="2056" spans="2:65" s="1" customFormat="1" ht="33" customHeight="1">
      <c r="B2056" s="33"/>
      <c r="C2056" s="179" t="s">
        <v>2203</v>
      </c>
      <c r="D2056" s="179" t="s">
        <v>440</v>
      </c>
      <c r="E2056" s="180" t="s">
        <v>2204</v>
      </c>
      <c r="F2056" s="181" t="s">
        <v>2186</v>
      </c>
      <c r="G2056" s="182" t="s">
        <v>504</v>
      </c>
      <c r="H2056" s="183">
        <v>1</v>
      </c>
      <c r="I2056" s="184"/>
      <c r="J2056" s="185">
        <f t="shared" si="20"/>
        <v>0</v>
      </c>
      <c r="K2056" s="181" t="s">
        <v>19</v>
      </c>
      <c r="L2056" s="186"/>
      <c r="M2056" s="187" t="s">
        <v>19</v>
      </c>
      <c r="N2056" s="188" t="s">
        <v>49</v>
      </c>
      <c r="P2056" s="143">
        <f t="shared" si="21"/>
        <v>0</v>
      </c>
      <c r="Q2056" s="143">
        <v>1.7500000000000002E-2</v>
      </c>
      <c r="R2056" s="143">
        <f t="shared" si="22"/>
        <v>1.7500000000000002E-2</v>
      </c>
      <c r="S2056" s="143">
        <v>0</v>
      </c>
      <c r="T2056" s="144">
        <f t="shared" si="23"/>
        <v>0</v>
      </c>
      <c r="AR2056" s="145" t="s">
        <v>558</v>
      </c>
      <c r="AT2056" s="145" t="s">
        <v>440</v>
      </c>
      <c r="AU2056" s="145" t="s">
        <v>90</v>
      </c>
      <c r="AY2056" s="18" t="s">
        <v>358</v>
      </c>
      <c r="BE2056" s="146">
        <f t="shared" si="24"/>
        <v>0</v>
      </c>
      <c r="BF2056" s="146">
        <f t="shared" si="25"/>
        <v>0</v>
      </c>
      <c r="BG2056" s="146">
        <f t="shared" si="26"/>
        <v>0</v>
      </c>
      <c r="BH2056" s="146">
        <f t="shared" si="27"/>
        <v>0</v>
      </c>
      <c r="BI2056" s="146">
        <f t="shared" si="28"/>
        <v>0</v>
      </c>
      <c r="BJ2056" s="18" t="s">
        <v>90</v>
      </c>
      <c r="BK2056" s="146">
        <f t="shared" si="29"/>
        <v>0</v>
      </c>
      <c r="BL2056" s="18" t="s">
        <v>454</v>
      </c>
      <c r="BM2056" s="145" t="s">
        <v>2205</v>
      </c>
    </row>
    <row r="2057" spans="2:65" s="1" customFormat="1" ht="33" customHeight="1">
      <c r="B2057" s="33"/>
      <c r="C2057" s="179" t="s">
        <v>2206</v>
      </c>
      <c r="D2057" s="179" t="s">
        <v>440</v>
      </c>
      <c r="E2057" s="180" t="s">
        <v>2207</v>
      </c>
      <c r="F2057" s="181" t="s">
        <v>2208</v>
      </c>
      <c r="G2057" s="182" t="s">
        <v>504</v>
      </c>
      <c r="H2057" s="183">
        <v>1</v>
      </c>
      <c r="I2057" s="184"/>
      <c r="J2057" s="185">
        <f t="shared" si="20"/>
        <v>0</v>
      </c>
      <c r="K2057" s="181" t="s">
        <v>19</v>
      </c>
      <c r="L2057" s="186"/>
      <c r="M2057" s="187" t="s">
        <v>19</v>
      </c>
      <c r="N2057" s="188" t="s">
        <v>49</v>
      </c>
      <c r="P2057" s="143">
        <f t="shared" si="21"/>
        <v>0</v>
      </c>
      <c r="Q2057" s="143">
        <v>1.7500000000000002E-2</v>
      </c>
      <c r="R2057" s="143">
        <f t="shared" si="22"/>
        <v>1.7500000000000002E-2</v>
      </c>
      <c r="S2057" s="143">
        <v>0</v>
      </c>
      <c r="T2057" s="144">
        <f t="shared" si="23"/>
        <v>0</v>
      </c>
      <c r="AR2057" s="145" t="s">
        <v>558</v>
      </c>
      <c r="AT2057" s="145" t="s">
        <v>440</v>
      </c>
      <c r="AU2057" s="145" t="s">
        <v>90</v>
      </c>
      <c r="AY2057" s="18" t="s">
        <v>358</v>
      </c>
      <c r="BE2057" s="146">
        <f t="shared" si="24"/>
        <v>0</v>
      </c>
      <c r="BF2057" s="146">
        <f t="shared" si="25"/>
        <v>0</v>
      </c>
      <c r="BG2057" s="146">
        <f t="shared" si="26"/>
        <v>0</v>
      </c>
      <c r="BH2057" s="146">
        <f t="shared" si="27"/>
        <v>0</v>
      </c>
      <c r="BI2057" s="146">
        <f t="shared" si="28"/>
        <v>0</v>
      </c>
      <c r="BJ2057" s="18" t="s">
        <v>90</v>
      </c>
      <c r="BK2057" s="146">
        <f t="shared" si="29"/>
        <v>0</v>
      </c>
      <c r="BL2057" s="18" t="s">
        <v>454</v>
      </c>
      <c r="BM2057" s="145" t="s">
        <v>2209</v>
      </c>
    </row>
    <row r="2058" spans="2:65" s="1" customFormat="1" ht="33" customHeight="1">
      <c r="B2058" s="33"/>
      <c r="C2058" s="179" t="s">
        <v>2210</v>
      </c>
      <c r="D2058" s="179" t="s">
        <v>440</v>
      </c>
      <c r="E2058" s="180" t="s">
        <v>2211</v>
      </c>
      <c r="F2058" s="181" t="s">
        <v>2186</v>
      </c>
      <c r="G2058" s="182" t="s">
        <v>504</v>
      </c>
      <c r="H2058" s="183">
        <v>1</v>
      </c>
      <c r="I2058" s="184"/>
      <c r="J2058" s="185">
        <f t="shared" si="20"/>
        <v>0</v>
      </c>
      <c r="K2058" s="181" t="s">
        <v>19</v>
      </c>
      <c r="L2058" s="186"/>
      <c r="M2058" s="187" t="s">
        <v>19</v>
      </c>
      <c r="N2058" s="188" t="s">
        <v>49</v>
      </c>
      <c r="P2058" s="143">
        <f t="shared" si="21"/>
        <v>0</v>
      </c>
      <c r="Q2058" s="143">
        <v>1.7500000000000002E-2</v>
      </c>
      <c r="R2058" s="143">
        <f t="shared" si="22"/>
        <v>1.7500000000000002E-2</v>
      </c>
      <c r="S2058" s="143">
        <v>0</v>
      </c>
      <c r="T2058" s="144">
        <f t="shared" si="23"/>
        <v>0</v>
      </c>
      <c r="AR2058" s="145" t="s">
        <v>558</v>
      </c>
      <c r="AT2058" s="145" t="s">
        <v>440</v>
      </c>
      <c r="AU2058" s="145" t="s">
        <v>90</v>
      </c>
      <c r="AY2058" s="18" t="s">
        <v>358</v>
      </c>
      <c r="BE2058" s="146">
        <f t="shared" si="24"/>
        <v>0</v>
      </c>
      <c r="BF2058" s="146">
        <f t="shared" si="25"/>
        <v>0</v>
      </c>
      <c r="BG2058" s="146">
        <f t="shared" si="26"/>
        <v>0</v>
      </c>
      <c r="BH2058" s="146">
        <f t="shared" si="27"/>
        <v>0</v>
      </c>
      <c r="BI2058" s="146">
        <f t="shared" si="28"/>
        <v>0</v>
      </c>
      <c r="BJ2058" s="18" t="s">
        <v>90</v>
      </c>
      <c r="BK2058" s="146">
        <f t="shared" si="29"/>
        <v>0</v>
      </c>
      <c r="BL2058" s="18" t="s">
        <v>454</v>
      </c>
      <c r="BM2058" s="145" t="s">
        <v>2212</v>
      </c>
    </row>
    <row r="2059" spans="2:65" s="1" customFormat="1" ht="33" customHeight="1">
      <c r="B2059" s="33"/>
      <c r="C2059" s="179" t="s">
        <v>2213</v>
      </c>
      <c r="D2059" s="179" t="s">
        <v>440</v>
      </c>
      <c r="E2059" s="180" t="s">
        <v>2214</v>
      </c>
      <c r="F2059" s="181" t="s">
        <v>2208</v>
      </c>
      <c r="G2059" s="182" t="s">
        <v>504</v>
      </c>
      <c r="H2059" s="183">
        <v>1</v>
      </c>
      <c r="I2059" s="184"/>
      <c r="J2059" s="185">
        <f t="shared" si="20"/>
        <v>0</v>
      </c>
      <c r="K2059" s="181" t="s">
        <v>19</v>
      </c>
      <c r="L2059" s="186"/>
      <c r="M2059" s="187" t="s">
        <v>19</v>
      </c>
      <c r="N2059" s="188" t="s">
        <v>49</v>
      </c>
      <c r="P2059" s="143">
        <f t="shared" si="21"/>
        <v>0</v>
      </c>
      <c r="Q2059" s="143">
        <v>1.7500000000000002E-2</v>
      </c>
      <c r="R2059" s="143">
        <f t="shared" si="22"/>
        <v>1.7500000000000002E-2</v>
      </c>
      <c r="S2059" s="143">
        <v>0</v>
      </c>
      <c r="T2059" s="144">
        <f t="shared" si="23"/>
        <v>0</v>
      </c>
      <c r="AR2059" s="145" t="s">
        <v>558</v>
      </c>
      <c r="AT2059" s="145" t="s">
        <v>440</v>
      </c>
      <c r="AU2059" s="145" t="s">
        <v>90</v>
      </c>
      <c r="AY2059" s="18" t="s">
        <v>358</v>
      </c>
      <c r="BE2059" s="146">
        <f t="shared" si="24"/>
        <v>0</v>
      </c>
      <c r="BF2059" s="146">
        <f t="shared" si="25"/>
        <v>0</v>
      </c>
      <c r="BG2059" s="146">
        <f t="shared" si="26"/>
        <v>0</v>
      </c>
      <c r="BH2059" s="146">
        <f t="shared" si="27"/>
        <v>0</v>
      </c>
      <c r="BI2059" s="146">
        <f t="shared" si="28"/>
        <v>0</v>
      </c>
      <c r="BJ2059" s="18" t="s">
        <v>90</v>
      </c>
      <c r="BK2059" s="146">
        <f t="shared" si="29"/>
        <v>0</v>
      </c>
      <c r="BL2059" s="18" t="s">
        <v>454</v>
      </c>
      <c r="BM2059" s="145" t="s">
        <v>2215</v>
      </c>
    </row>
    <row r="2060" spans="2:65" s="1" customFormat="1" ht="33" customHeight="1">
      <c r="B2060" s="33"/>
      <c r="C2060" s="179" t="s">
        <v>2216</v>
      </c>
      <c r="D2060" s="179" t="s">
        <v>440</v>
      </c>
      <c r="E2060" s="180" t="s">
        <v>2217</v>
      </c>
      <c r="F2060" s="181" t="s">
        <v>2186</v>
      </c>
      <c r="G2060" s="182" t="s">
        <v>504</v>
      </c>
      <c r="H2060" s="183">
        <v>1</v>
      </c>
      <c r="I2060" s="184"/>
      <c r="J2060" s="185">
        <f t="shared" si="20"/>
        <v>0</v>
      </c>
      <c r="K2060" s="181" t="s">
        <v>19</v>
      </c>
      <c r="L2060" s="186"/>
      <c r="M2060" s="187" t="s">
        <v>19</v>
      </c>
      <c r="N2060" s="188" t="s">
        <v>49</v>
      </c>
      <c r="P2060" s="143">
        <f t="shared" si="21"/>
        <v>0</v>
      </c>
      <c r="Q2060" s="143">
        <v>1.7500000000000002E-2</v>
      </c>
      <c r="R2060" s="143">
        <f t="shared" si="22"/>
        <v>1.7500000000000002E-2</v>
      </c>
      <c r="S2060" s="143">
        <v>0</v>
      </c>
      <c r="T2060" s="144">
        <f t="shared" si="23"/>
        <v>0</v>
      </c>
      <c r="AR2060" s="145" t="s">
        <v>558</v>
      </c>
      <c r="AT2060" s="145" t="s">
        <v>440</v>
      </c>
      <c r="AU2060" s="145" t="s">
        <v>90</v>
      </c>
      <c r="AY2060" s="18" t="s">
        <v>358</v>
      </c>
      <c r="BE2060" s="146">
        <f t="shared" si="24"/>
        <v>0</v>
      </c>
      <c r="BF2060" s="146">
        <f t="shared" si="25"/>
        <v>0</v>
      </c>
      <c r="BG2060" s="146">
        <f t="shared" si="26"/>
        <v>0</v>
      </c>
      <c r="BH2060" s="146">
        <f t="shared" si="27"/>
        <v>0</v>
      </c>
      <c r="BI2060" s="146">
        <f t="shared" si="28"/>
        <v>0</v>
      </c>
      <c r="BJ2060" s="18" t="s">
        <v>90</v>
      </c>
      <c r="BK2060" s="146">
        <f t="shared" si="29"/>
        <v>0</v>
      </c>
      <c r="BL2060" s="18" t="s">
        <v>454</v>
      </c>
      <c r="BM2060" s="145" t="s">
        <v>2218</v>
      </c>
    </row>
    <row r="2061" spans="2:65" s="1" customFormat="1" ht="33" customHeight="1">
      <c r="B2061" s="33"/>
      <c r="C2061" s="179" t="s">
        <v>2219</v>
      </c>
      <c r="D2061" s="179" t="s">
        <v>440</v>
      </c>
      <c r="E2061" s="180" t="s">
        <v>2220</v>
      </c>
      <c r="F2061" s="181" t="s">
        <v>2186</v>
      </c>
      <c r="G2061" s="182" t="s">
        <v>504</v>
      </c>
      <c r="H2061" s="183">
        <v>1</v>
      </c>
      <c r="I2061" s="184"/>
      <c r="J2061" s="185">
        <f t="shared" si="20"/>
        <v>0</v>
      </c>
      <c r="K2061" s="181" t="s">
        <v>19</v>
      </c>
      <c r="L2061" s="186"/>
      <c r="M2061" s="187" t="s">
        <v>19</v>
      </c>
      <c r="N2061" s="188" t="s">
        <v>49</v>
      </c>
      <c r="P2061" s="143">
        <f t="shared" si="21"/>
        <v>0</v>
      </c>
      <c r="Q2061" s="143">
        <v>1.7500000000000002E-2</v>
      </c>
      <c r="R2061" s="143">
        <f t="shared" si="22"/>
        <v>1.7500000000000002E-2</v>
      </c>
      <c r="S2061" s="143">
        <v>0</v>
      </c>
      <c r="T2061" s="144">
        <f t="shared" si="23"/>
        <v>0</v>
      </c>
      <c r="AR2061" s="145" t="s">
        <v>558</v>
      </c>
      <c r="AT2061" s="145" t="s">
        <v>440</v>
      </c>
      <c r="AU2061" s="145" t="s">
        <v>90</v>
      </c>
      <c r="AY2061" s="18" t="s">
        <v>358</v>
      </c>
      <c r="BE2061" s="146">
        <f t="shared" si="24"/>
        <v>0</v>
      </c>
      <c r="BF2061" s="146">
        <f t="shared" si="25"/>
        <v>0</v>
      </c>
      <c r="BG2061" s="146">
        <f t="shared" si="26"/>
        <v>0</v>
      </c>
      <c r="BH2061" s="146">
        <f t="shared" si="27"/>
        <v>0</v>
      </c>
      <c r="BI2061" s="146">
        <f t="shared" si="28"/>
        <v>0</v>
      </c>
      <c r="BJ2061" s="18" t="s">
        <v>90</v>
      </c>
      <c r="BK2061" s="146">
        <f t="shared" si="29"/>
        <v>0</v>
      </c>
      <c r="BL2061" s="18" t="s">
        <v>454</v>
      </c>
      <c r="BM2061" s="145" t="s">
        <v>2221</v>
      </c>
    </row>
    <row r="2062" spans="2:65" s="1" customFormat="1" ht="37.9" customHeight="1">
      <c r="B2062" s="33"/>
      <c r="C2062" s="134" t="s">
        <v>2222</v>
      </c>
      <c r="D2062" s="134" t="s">
        <v>360</v>
      </c>
      <c r="E2062" s="135" t="s">
        <v>2223</v>
      </c>
      <c r="F2062" s="136" t="s">
        <v>2224</v>
      </c>
      <c r="G2062" s="137" t="s">
        <v>504</v>
      </c>
      <c r="H2062" s="138">
        <v>1</v>
      </c>
      <c r="I2062" s="139"/>
      <c r="J2062" s="140">
        <f t="shared" si="20"/>
        <v>0</v>
      </c>
      <c r="K2062" s="136" t="s">
        <v>363</v>
      </c>
      <c r="L2062" s="33"/>
      <c r="M2062" s="141" t="s">
        <v>19</v>
      </c>
      <c r="N2062" s="142" t="s">
        <v>49</v>
      </c>
      <c r="P2062" s="143">
        <f t="shared" si="21"/>
        <v>0</v>
      </c>
      <c r="Q2062" s="143">
        <v>0</v>
      </c>
      <c r="R2062" s="143">
        <f t="shared" si="22"/>
        <v>0</v>
      </c>
      <c r="S2062" s="143">
        <v>0</v>
      </c>
      <c r="T2062" s="144">
        <f t="shared" si="23"/>
        <v>0</v>
      </c>
      <c r="AR2062" s="145" t="s">
        <v>454</v>
      </c>
      <c r="AT2062" s="145" t="s">
        <v>360</v>
      </c>
      <c r="AU2062" s="145" t="s">
        <v>90</v>
      </c>
      <c r="AY2062" s="18" t="s">
        <v>358</v>
      </c>
      <c r="BE2062" s="146">
        <f t="shared" si="24"/>
        <v>0</v>
      </c>
      <c r="BF2062" s="146">
        <f t="shared" si="25"/>
        <v>0</v>
      </c>
      <c r="BG2062" s="146">
        <f t="shared" si="26"/>
        <v>0</v>
      </c>
      <c r="BH2062" s="146">
        <f t="shared" si="27"/>
        <v>0</v>
      </c>
      <c r="BI2062" s="146">
        <f t="shared" si="28"/>
        <v>0</v>
      </c>
      <c r="BJ2062" s="18" t="s">
        <v>90</v>
      </c>
      <c r="BK2062" s="146">
        <f t="shared" si="29"/>
        <v>0</v>
      </c>
      <c r="BL2062" s="18" t="s">
        <v>454</v>
      </c>
      <c r="BM2062" s="145" t="s">
        <v>2225</v>
      </c>
    </row>
    <row r="2063" spans="2:65" s="1" customFormat="1" ht="11.25">
      <c r="B2063" s="33"/>
      <c r="D2063" s="147" t="s">
        <v>366</v>
      </c>
      <c r="F2063" s="148" t="s">
        <v>2226</v>
      </c>
      <c r="I2063" s="149"/>
      <c r="L2063" s="33"/>
      <c r="M2063" s="150"/>
      <c r="T2063" s="54"/>
      <c r="AT2063" s="18" t="s">
        <v>366</v>
      </c>
      <c r="AU2063" s="18" t="s">
        <v>90</v>
      </c>
    </row>
    <row r="2064" spans="2:65" s="12" customFormat="1" ht="11.25">
      <c r="B2064" s="151"/>
      <c r="D2064" s="152" t="s">
        <v>368</v>
      </c>
      <c r="E2064" s="153" t="s">
        <v>19</v>
      </c>
      <c r="F2064" s="154" t="s">
        <v>1160</v>
      </c>
      <c r="H2064" s="153" t="s">
        <v>19</v>
      </c>
      <c r="I2064" s="155"/>
      <c r="L2064" s="151"/>
      <c r="M2064" s="156"/>
      <c r="T2064" s="157"/>
      <c r="AT2064" s="153" t="s">
        <v>368</v>
      </c>
      <c r="AU2064" s="153" t="s">
        <v>90</v>
      </c>
      <c r="AV2064" s="12" t="s">
        <v>84</v>
      </c>
      <c r="AW2064" s="12" t="s">
        <v>36</v>
      </c>
      <c r="AX2064" s="12" t="s">
        <v>77</v>
      </c>
      <c r="AY2064" s="153" t="s">
        <v>358</v>
      </c>
    </row>
    <row r="2065" spans="2:65" s="12" customFormat="1" ht="11.25">
      <c r="B2065" s="151"/>
      <c r="D2065" s="152" t="s">
        <v>368</v>
      </c>
      <c r="E2065" s="153" t="s">
        <v>19</v>
      </c>
      <c r="F2065" s="154" t="s">
        <v>1161</v>
      </c>
      <c r="H2065" s="153" t="s">
        <v>19</v>
      </c>
      <c r="I2065" s="155"/>
      <c r="L2065" s="151"/>
      <c r="M2065" s="156"/>
      <c r="T2065" s="157"/>
      <c r="AT2065" s="153" t="s">
        <v>368</v>
      </c>
      <c r="AU2065" s="153" t="s">
        <v>90</v>
      </c>
      <c r="AV2065" s="12" t="s">
        <v>84</v>
      </c>
      <c r="AW2065" s="12" t="s">
        <v>36</v>
      </c>
      <c r="AX2065" s="12" t="s">
        <v>77</v>
      </c>
      <c r="AY2065" s="153" t="s">
        <v>358</v>
      </c>
    </row>
    <row r="2066" spans="2:65" s="13" customFormat="1" ht="11.25">
      <c r="B2066" s="158"/>
      <c r="D2066" s="152" t="s">
        <v>368</v>
      </c>
      <c r="E2066" s="159" t="s">
        <v>19</v>
      </c>
      <c r="F2066" s="160" t="s">
        <v>1226</v>
      </c>
      <c r="H2066" s="161">
        <v>1</v>
      </c>
      <c r="I2066" s="162"/>
      <c r="L2066" s="158"/>
      <c r="M2066" s="163"/>
      <c r="T2066" s="164"/>
      <c r="AT2066" s="159" t="s">
        <v>368</v>
      </c>
      <c r="AU2066" s="159" t="s">
        <v>90</v>
      </c>
      <c r="AV2066" s="13" t="s">
        <v>90</v>
      </c>
      <c r="AW2066" s="13" t="s">
        <v>36</v>
      </c>
      <c r="AX2066" s="13" t="s">
        <v>77</v>
      </c>
      <c r="AY2066" s="159" t="s">
        <v>358</v>
      </c>
    </row>
    <row r="2067" spans="2:65" s="14" customFormat="1" ht="11.25">
      <c r="B2067" s="165"/>
      <c r="D2067" s="152" t="s">
        <v>368</v>
      </c>
      <c r="E2067" s="166" t="s">
        <v>19</v>
      </c>
      <c r="F2067" s="167" t="s">
        <v>371</v>
      </c>
      <c r="H2067" s="168">
        <v>1</v>
      </c>
      <c r="I2067" s="169"/>
      <c r="L2067" s="165"/>
      <c r="M2067" s="170"/>
      <c r="T2067" s="171"/>
      <c r="AT2067" s="166" t="s">
        <v>368</v>
      </c>
      <c r="AU2067" s="166" t="s">
        <v>90</v>
      </c>
      <c r="AV2067" s="14" t="s">
        <v>364</v>
      </c>
      <c r="AW2067" s="14" t="s">
        <v>36</v>
      </c>
      <c r="AX2067" s="14" t="s">
        <v>84</v>
      </c>
      <c r="AY2067" s="166" t="s">
        <v>358</v>
      </c>
    </row>
    <row r="2068" spans="2:65" s="1" customFormat="1" ht="37.9" customHeight="1">
      <c r="B2068" s="33"/>
      <c r="C2068" s="179" t="s">
        <v>2227</v>
      </c>
      <c r="D2068" s="179" t="s">
        <v>440</v>
      </c>
      <c r="E2068" s="180" t="s">
        <v>2228</v>
      </c>
      <c r="F2068" s="181" t="s">
        <v>2229</v>
      </c>
      <c r="G2068" s="182" t="s">
        <v>504</v>
      </c>
      <c r="H2068" s="183">
        <v>1</v>
      </c>
      <c r="I2068" s="184"/>
      <c r="J2068" s="185">
        <f>ROUND(I2068*H2068,2)</f>
        <v>0</v>
      </c>
      <c r="K2068" s="181" t="s">
        <v>19</v>
      </c>
      <c r="L2068" s="186"/>
      <c r="M2068" s="187" t="s">
        <v>19</v>
      </c>
      <c r="N2068" s="188" t="s">
        <v>49</v>
      </c>
      <c r="P2068" s="143">
        <f>O2068*H2068</f>
        <v>0</v>
      </c>
      <c r="Q2068" s="143">
        <v>1.7500000000000002E-2</v>
      </c>
      <c r="R2068" s="143">
        <f>Q2068*H2068</f>
        <v>1.7500000000000002E-2</v>
      </c>
      <c r="S2068" s="143">
        <v>0</v>
      </c>
      <c r="T2068" s="144">
        <f>S2068*H2068</f>
        <v>0</v>
      </c>
      <c r="AR2068" s="145" t="s">
        <v>558</v>
      </c>
      <c r="AT2068" s="145" t="s">
        <v>440</v>
      </c>
      <c r="AU2068" s="145" t="s">
        <v>90</v>
      </c>
      <c r="AY2068" s="18" t="s">
        <v>358</v>
      </c>
      <c r="BE2068" s="146">
        <f>IF(N2068="základní",J2068,0)</f>
        <v>0</v>
      </c>
      <c r="BF2068" s="146">
        <f>IF(N2068="snížená",J2068,0)</f>
        <v>0</v>
      </c>
      <c r="BG2068" s="146">
        <f>IF(N2068="zákl. přenesená",J2068,0)</f>
        <v>0</v>
      </c>
      <c r="BH2068" s="146">
        <f>IF(N2068="sníž. přenesená",J2068,0)</f>
        <v>0</v>
      </c>
      <c r="BI2068" s="146">
        <f>IF(N2068="nulová",J2068,0)</f>
        <v>0</v>
      </c>
      <c r="BJ2068" s="18" t="s">
        <v>90</v>
      </c>
      <c r="BK2068" s="146">
        <f>ROUND(I2068*H2068,2)</f>
        <v>0</v>
      </c>
      <c r="BL2068" s="18" t="s">
        <v>454</v>
      </c>
      <c r="BM2068" s="145" t="s">
        <v>2230</v>
      </c>
    </row>
    <row r="2069" spans="2:65" s="1" customFormat="1" ht="33" customHeight="1">
      <c r="B2069" s="33"/>
      <c r="C2069" s="134" t="s">
        <v>2231</v>
      </c>
      <c r="D2069" s="134" t="s">
        <v>360</v>
      </c>
      <c r="E2069" s="135" t="s">
        <v>2232</v>
      </c>
      <c r="F2069" s="136" t="s">
        <v>2233</v>
      </c>
      <c r="G2069" s="137" t="s">
        <v>235</v>
      </c>
      <c r="H2069" s="138">
        <v>66.25</v>
      </c>
      <c r="I2069" s="139"/>
      <c r="J2069" s="140">
        <f>ROUND(I2069*H2069,2)</f>
        <v>0</v>
      </c>
      <c r="K2069" s="136" t="s">
        <v>363</v>
      </c>
      <c r="L2069" s="33"/>
      <c r="M2069" s="141" t="s">
        <v>19</v>
      </c>
      <c r="N2069" s="142" t="s">
        <v>49</v>
      </c>
      <c r="P2069" s="143">
        <f>O2069*H2069</f>
        <v>0</v>
      </c>
      <c r="Q2069" s="143">
        <v>0</v>
      </c>
      <c r="R2069" s="143">
        <f>Q2069*H2069</f>
        <v>0</v>
      </c>
      <c r="S2069" s="143">
        <v>0</v>
      </c>
      <c r="T2069" s="144">
        <f>S2069*H2069</f>
        <v>0</v>
      </c>
      <c r="AR2069" s="145" t="s">
        <v>454</v>
      </c>
      <c r="AT2069" s="145" t="s">
        <v>360</v>
      </c>
      <c r="AU2069" s="145" t="s">
        <v>90</v>
      </c>
      <c r="AY2069" s="18" t="s">
        <v>358</v>
      </c>
      <c r="BE2069" s="146">
        <f>IF(N2069="základní",J2069,0)</f>
        <v>0</v>
      </c>
      <c r="BF2069" s="146">
        <f>IF(N2069="snížená",J2069,0)</f>
        <v>0</v>
      </c>
      <c r="BG2069" s="146">
        <f>IF(N2069="zákl. přenesená",J2069,0)</f>
        <v>0</v>
      </c>
      <c r="BH2069" s="146">
        <f>IF(N2069="sníž. přenesená",J2069,0)</f>
        <v>0</v>
      </c>
      <c r="BI2069" s="146">
        <f>IF(N2069="nulová",J2069,0)</f>
        <v>0</v>
      </c>
      <c r="BJ2069" s="18" t="s">
        <v>90</v>
      </c>
      <c r="BK2069" s="146">
        <f>ROUND(I2069*H2069,2)</f>
        <v>0</v>
      </c>
      <c r="BL2069" s="18" t="s">
        <v>454</v>
      </c>
      <c r="BM2069" s="145" t="s">
        <v>2234</v>
      </c>
    </row>
    <row r="2070" spans="2:65" s="1" customFormat="1" ht="11.25">
      <c r="B2070" s="33"/>
      <c r="D2070" s="147" t="s">
        <v>366</v>
      </c>
      <c r="F2070" s="148" t="s">
        <v>2235</v>
      </c>
      <c r="I2070" s="149"/>
      <c r="L2070" s="33"/>
      <c r="M2070" s="150"/>
      <c r="T2070" s="54"/>
      <c r="AT2070" s="18" t="s">
        <v>366</v>
      </c>
      <c r="AU2070" s="18" t="s">
        <v>90</v>
      </c>
    </row>
    <row r="2071" spans="2:65" s="12" customFormat="1" ht="11.25">
      <c r="B2071" s="151"/>
      <c r="D2071" s="152" t="s">
        <v>368</v>
      </c>
      <c r="E2071" s="153" t="s">
        <v>19</v>
      </c>
      <c r="F2071" s="154" t="s">
        <v>1160</v>
      </c>
      <c r="H2071" s="153" t="s">
        <v>19</v>
      </c>
      <c r="I2071" s="155"/>
      <c r="L2071" s="151"/>
      <c r="M2071" s="156"/>
      <c r="T2071" s="157"/>
      <c r="AT2071" s="153" t="s">
        <v>368</v>
      </c>
      <c r="AU2071" s="153" t="s">
        <v>90</v>
      </c>
      <c r="AV2071" s="12" t="s">
        <v>84</v>
      </c>
      <c r="AW2071" s="12" t="s">
        <v>36</v>
      </c>
      <c r="AX2071" s="12" t="s">
        <v>77</v>
      </c>
      <c r="AY2071" s="153" t="s">
        <v>358</v>
      </c>
    </row>
    <row r="2072" spans="2:65" s="12" customFormat="1" ht="11.25">
      <c r="B2072" s="151"/>
      <c r="D2072" s="152" t="s">
        <v>368</v>
      </c>
      <c r="E2072" s="153" t="s">
        <v>19</v>
      </c>
      <c r="F2072" s="154" t="s">
        <v>460</v>
      </c>
      <c r="H2072" s="153" t="s">
        <v>19</v>
      </c>
      <c r="I2072" s="155"/>
      <c r="L2072" s="151"/>
      <c r="M2072" s="156"/>
      <c r="T2072" s="157"/>
      <c r="AT2072" s="153" t="s">
        <v>368</v>
      </c>
      <c r="AU2072" s="153" t="s">
        <v>90</v>
      </c>
      <c r="AV2072" s="12" t="s">
        <v>84</v>
      </c>
      <c r="AW2072" s="12" t="s">
        <v>36</v>
      </c>
      <c r="AX2072" s="12" t="s">
        <v>77</v>
      </c>
      <c r="AY2072" s="153" t="s">
        <v>358</v>
      </c>
    </row>
    <row r="2073" spans="2:65" s="13" customFormat="1" ht="11.25">
      <c r="B2073" s="158"/>
      <c r="D2073" s="152" t="s">
        <v>368</v>
      </c>
      <c r="E2073" s="159" t="s">
        <v>19</v>
      </c>
      <c r="F2073" s="160" t="s">
        <v>2236</v>
      </c>
      <c r="H2073" s="161">
        <v>8</v>
      </c>
      <c r="I2073" s="162"/>
      <c r="L2073" s="158"/>
      <c r="M2073" s="163"/>
      <c r="T2073" s="164"/>
      <c r="AT2073" s="159" t="s">
        <v>368</v>
      </c>
      <c r="AU2073" s="159" t="s">
        <v>90</v>
      </c>
      <c r="AV2073" s="13" t="s">
        <v>90</v>
      </c>
      <c r="AW2073" s="13" t="s">
        <v>36</v>
      </c>
      <c r="AX2073" s="13" t="s">
        <v>77</v>
      </c>
      <c r="AY2073" s="159" t="s">
        <v>358</v>
      </c>
    </row>
    <row r="2074" spans="2:65" s="13" customFormat="1" ht="11.25">
      <c r="B2074" s="158"/>
      <c r="D2074" s="152" t="s">
        <v>368</v>
      </c>
      <c r="E2074" s="159" t="s">
        <v>19</v>
      </c>
      <c r="F2074" s="160" t="s">
        <v>2237</v>
      </c>
      <c r="H2074" s="161">
        <v>52.25</v>
      </c>
      <c r="I2074" s="162"/>
      <c r="L2074" s="158"/>
      <c r="M2074" s="163"/>
      <c r="T2074" s="164"/>
      <c r="AT2074" s="159" t="s">
        <v>368</v>
      </c>
      <c r="AU2074" s="159" t="s">
        <v>90</v>
      </c>
      <c r="AV2074" s="13" t="s">
        <v>90</v>
      </c>
      <c r="AW2074" s="13" t="s">
        <v>36</v>
      </c>
      <c r="AX2074" s="13" t="s">
        <v>77</v>
      </c>
      <c r="AY2074" s="159" t="s">
        <v>358</v>
      </c>
    </row>
    <row r="2075" spans="2:65" s="13" customFormat="1" ht="11.25">
      <c r="B2075" s="158"/>
      <c r="D2075" s="152" t="s">
        <v>368</v>
      </c>
      <c r="E2075" s="159" t="s">
        <v>19</v>
      </c>
      <c r="F2075" s="160" t="s">
        <v>2238</v>
      </c>
      <c r="H2075" s="161">
        <v>6</v>
      </c>
      <c r="I2075" s="162"/>
      <c r="L2075" s="158"/>
      <c r="M2075" s="163"/>
      <c r="T2075" s="164"/>
      <c r="AT2075" s="159" t="s">
        <v>368</v>
      </c>
      <c r="AU2075" s="159" t="s">
        <v>90</v>
      </c>
      <c r="AV2075" s="13" t="s">
        <v>90</v>
      </c>
      <c r="AW2075" s="13" t="s">
        <v>36</v>
      </c>
      <c r="AX2075" s="13" t="s">
        <v>77</v>
      </c>
      <c r="AY2075" s="159" t="s">
        <v>358</v>
      </c>
    </row>
    <row r="2076" spans="2:65" s="14" customFormat="1" ht="11.25">
      <c r="B2076" s="165"/>
      <c r="D2076" s="152" t="s">
        <v>368</v>
      </c>
      <c r="E2076" s="166" t="s">
        <v>19</v>
      </c>
      <c r="F2076" s="167" t="s">
        <v>371</v>
      </c>
      <c r="H2076" s="168">
        <v>66.25</v>
      </c>
      <c r="I2076" s="169"/>
      <c r="L2076" s="165"/>
      <c r="M2076" s="170"/>
      <c r="T2076" s="171"/>
      <c r="AT2076" s="166" t="s">
        <v>368</v>
      </c>
      <c r="AU2076" s="166" t="s">
        <v>90</v>
      </c>
      <c r="AV2076" s="14" t="s">
        <v>364</v>
      </c>
      <c r="AW2076" s="14" t="s">
        <v>36</v>
      </c>
      <c r="AX2076" s="14" t="s">
        <v>84</v>
      </c>
      <c r="AY2076" s="166" t="s">
        <v>358</v>
      </c>
    </row>
    <row r="2077" spans="2:65" s="1" customFormat="1" ht="21.75" customHeight="1">
      <c r="B2077" s="33"/>
      <c r="C2077" s="179" t="s">
        <v>2239</v>
      </c>
      <c r="D2077" s="179" t="s">
        <v>440</v>
      </c>
      <c r="E2077" s="180" t="s">
        <v>2240</v>
      </c>
      <c r="F2077" s="181" t="s">
        <v>2241</v>
      </c>
      <c r="G2077" s="182" t="s">
        <v>235</v>
      </c>
      <c r="H2077" s="183">
        <v>69.563000000000002</v>
      </c>
      <c r="I2077" s="184"/>
      <c r="J2077" s="185">
        <f>ROUND(I2077*H2077,2)</f>
        <v>0</v>
      </c>
      <c r="K2077" s="181" t="s">
        <v>19</v>
      </c>
      <c r="L2077" s="186"/>
      <c r="M2077" s="187" t="s">
        <v>19</v>
      </c>
      <c r="N2077" s="188" t="s">
        <v>49</v>
      </c>
      <c r="P2077" s="143">
        <f>O2077*H2077</f>
        <v>0</v>
      </c>
      <c r="Q2077" s="143">
        <v>1.5E-3</v>
      </c>
      <c r="R2077" s="143">
        <f>Q2077*H2077</f>
        <v>0.10434450000000001</v>
      </c>
      <c r="S2077" s="143">
        <v>0</v>
      </c>
      <c r="T2077" s="144">
        <f>S2077*H2077</f>
        <v>0</v>
      </c>
      <c r="AR2077" s="145" t="s">
        <v>558</v>
      </c>
      <c r="AT2077" s="145" t="s">
        <v>440</v>
      </c>
      <c r="AU2077" s="145" t="s">
        <v>90</v>
      </c>
      <c r="AY2077" s="18" t="s">
        <v>358</v>
      </c>
      <c r="BE2077" s="146">
        <f>IF(N2077="základní",J2077,0)</f>
        <v>0</v>
      </c>
      <c r="BF2077" s="146">
        <f>IF(N2077="snížená",J2077,0)</f>
        <v>0</v>
      </c>
      <c r="BG2077" s="146">
        <f>IF(N2077="zákl. přenesená",J2077,0)</f>
        <v>0</v>
      </c>
      <c r="BH2077" s="146">
        <f>IF(N2077="sníž. přenesená",J2077,0)</f>
        <v>0</v>
      </c>
      <c r="BI2077" s="146">
        <f>IF(N2077="nulová",J2077,0)</f>
        <v>0</v>
      </c>
      <c r="BJ2077" s="18" t="s">
        <v>90</v>
      </c>
      <c r="BK2077" s="146">
        <f>ROUND(I2077*H2077,2)</f>
        <v>0</v>
      </c>
      <c r="BL2077" s="18" t="s">
        <v>454</v>
      </c>
      <c r="BM2077" s="145" t="s">
        <v>2242</v>
      </c>
    </row>
    <row r="2078" spans="2:65" s="12" customFormat="1" ht="11.25">
      <c r="B2078" s="151"/>
      <c r="D2078" s="152" t="s">
        <v>368</v>
      </c>
      <c r="E2078" s="153" t="s">
        <v>19</v>
      </c>
      <c r="F2078" s="154" t="s">
        <v>1160</v>
      </c>
      <c r="H2078" s="153" t="s">
        <v>19</v>
      </c>
      <c r="I2078" s="155"/>
      <c r="L2078" s="151"/>
      <c r="M2078" s="156"/>
      <c r="T2078" s="157"/>
      <c r="AT2078" s="153" t="s">
        <v>368</v>
      </c>
      <c r="AU2078" s="153" t="s">
        <v>90</v>
      </c>
      <c r="AV2078" s="12" t="s">
        <v>84</v>
      </c>
      <c r="AW2078" s="12" t="s">
        <v>36</v>
      </c>
      <c r="AX2078" s="12" t="s">
        <v>77</v>
      </c>
      <c r="AY2078" s="153" t="s">
        <v>358</v>
      </c>
    </row>
    <row r="2079" spans="2:65" s="12" customFormat="1" ht="11.25">
      <c r="B2079" s="151"/>
      <c r="D2079" s="152" t="s">
        <v>368</v>
      </c>
      <c r="E2079" s="153" t="s">
        <v>19</v>
      </c>
      <c r="F2079" s="154" t="s">
        <v>460</v>
      </c>
      <c r="H2079" s="153" t="s">
        <v>19</v>
      </c>
      <c r="I2079" s="155"/>
      <c r="L2079" s="151"/>
      <c r="M2079" s="156"/>
      <c r="T2079" s="157"/>
      <c r="AT2079" s="153" t="s">
        <v>368</v>
      </c>
      <c r="AU2079" s="153" t="s">
        <v>90</v>
      </c>
      <c r="AV2079" s="12" t="s">
        <v>84</v>
      </c>
      <c r="AW2079" s="12" t="s">
        <v>36</v>
      </c>
      <c r="AX2079" s="12" t="s">
        <v>77</v>
      </c>
      <c r="AY2079" s="153" t="s">
        <v>358</v>
      </c>
    </row>
    <row r="2080" spans="2:65" s="13" customFormat="1" ht="11.25">
      <c r="B2080" s="158"/>
      <c r="D2080" s="152" t="s">
        <v>368</v>
      </c>
      <c r="E2080" s="159" t="s">
        <v>19</v>
      </c>
      <c r="F2080" s="160" t="s">
        <v>2236</v>
      </c>
      <c r="H2080" s="161">
        <v>8</v>
      </c>
      <c r="I2080" s="162"/>
      <c r="L2080" s="158"/>
      <c r="M2080" s="163"/>
      <c r="T2080" s="164"/>
      <c r="AT2080" s="159" t="s">
        <v>368</v>
      </c>
      <c r="AU2080" s="159" t="s">
        <v>90</v>
      </c>
      <c r="AV2080" s="13" t="s">
        <v>90</v>
      </c>
      <c r="AW2080" s="13" t="s">
        <v>36</v>
      </c>
      <c r="AX2080" s="13" t="s">
        <v>77</v>
      </c>
      <c r="AY2080" s="159" t="s">
        <v>358</v>
      </c>
    </row>
    <row r="2081" spans="2:65" s="13" customFormat="1" ht="11.25">
      <c r="B2081" s="158"/>
      <c r="D2081" s="152" t="s">
        <v>368</v>
      </c>
      <c r="E2081" s="159" t="s">
        <v>19</v>
      </c>
      <c r="F2081" s="160" t="s">
        <v>2237</v>
      </c>
      <c r="H2081" s="161">
        <v>52.25</v>
      </c>
      <c r="I2081" s="162"/>
      <c r="L2081" s="158"/>
      <c r="M2081" s="163"/>
      <c r="T2081" s="164"/>
      <c r="AT2081" s="159" t="s">
        <v>368</v>
      </c>
      <c r="AU2081" s="159" t="s">
        <v>90</v>
      </c>
      <c r="AV2081" s="13" t="s">
        <v>90</v>
      </c>
      <c r="AW2081" s="13" t="s">
        <v>36</v>
      </c>
      <c r="AX2081" s="13" t="s">
        <v>77</v>
      </c>
      <c r="AY2081" s="159" t="s">
        <v>358</v>
      </c>
    </row>
    <row r="2082" spans="2:65" s="13" customFormat="1" ht="11.25">
      <c r="B2082" s="158"/>
      <c r="D2082" s="152" t="s">
        <v>368</v>
      </c>
      <c r="E2082" s="159" t="s">
        <v>19</v>
      </c>
      <c r="F2082" s="160" t="s">
        <v>2238</v>
      </c>
      <c r="H2082" s="161">
        <v>6</v>
      </c>
      <c r="I2082" s="162"/>
      <c r="L2082" s="158"/>
      <c r="M2082" s="163"/>
      <c r="T2082" s="164"/>
      <c r="AT2082" s="159" t="s">
        <v>368</v>
      </c>
      <c r="AU2082" s="159" t="s">
        <v>90</v>
      </c>
      <c r="AV2082" s="13" t="s">
        <v>90</v>
      </c>
      <c r="AW2082" s="13" t="s">
        <v>36</v>
      </c>
      <c r="AX2082" s="13" t="s">
        <v>77</v>
      </c>
      <c r="AY2082" s="159" t="s">
        <v>358</v>
      </c>
    </row>
    <row r="2083" spans="2:65" s="14" customFormat="1" ht="11.25">
      <c r="B2083" s="165"/>
      <c r="D2083" s="152" t="s">
        <v>368</v>
      </c>
      <c r="E2083" s="166" t="s">
        <v>19</v>
      </c>
      <c r="F2083" s="167" t="s">
        <v>371</v>
      </c>
      <c r="H2083" s="168">
        <v>66.25</v>
      </c>
      <c r="I2083" s="169"/>
      <c r="L2083" s="165"/>
      <c r="M2083" s="170"/>
      <c r="T2083" s="171"/>
      <c r="AT2083" s="166" t="s">
        <v>368</v>
      </c>
      <c r="AU2083" s="166" t="s">
        <v>90</v>
      </c>
      <c r="AV2083" s="14" t="s">
        <v>364</v>
      </c>
      <c r="AW2083" s="14" t="s">
        <v>36</v>
      </c>
      <c r="AX2083" s="14" t="s">
        <v>84</v>
      </c>
      <c r="AY2083" s="166" t="s">
        <v>358</v>
      </c>
    </row>
    <row r="2084" spans="2:65" s="13" customFormat="1" ht="11.25">
      <c r="B2084" s="158"/>
      <c r="D2084" s="152" t="s">
        <v>368</v>
      </c>
      <c r="F2084" s="160" t="s">
        <v>2243</v>
      </c>
      <c r="H2084" s="161">
        <v>69.563000000000002</v>
      </c>
      <c r="I2084" s="162"/>
      <c r="L2084" s="158"/>
      <c r="M2084" s="163"/>
      <c r="T2084" s="164"/>
      <c r="AT2084" s="159" t="s">
        <v>368</v>
      </c>
      <c r="AU2084" s="159" t="s">
        <v>90</v>
      </c>
      <c r="AV2084" s="13" t="s">
        <v>90</v>
      </c>
      <c r="AW2084" s="13" t="s">
        <v>4</v>
      </c>
      <c r="AX2084" s="13" t="s">
        <v>84</v>
      </c>
      <c r="AY2084" s="159" t="s">
        <v>358</v>
      </c>
    </row>
    <row r="2085" spans="2:65" s="1" customFormat="1" ht="16.5" customHeight="1">
      <c r="B2085" s="33"/>
      <c r="C2085" s="179" t="s">
        <v>2244</v>
      </c>
      <c r="D2085" s="179" t="s">
        <v>440</v>
      </c>
      <c r="E2085" s="180" t="s">
        <v>2245</v>
      </c>
      <c r="F2085" s="181" t="s">
        <v>2246</v>
      </c>
      <c r="G2085" s="182" t="s">
        <v>2247</v>
      </c>
      <c r="H2085" s="183">
        <v>24</v>
      </c>
      <c r="I2085" s="184"/>
      <c r="J2085" s="185">
        <f>ROUND(I2085*H2085,2)</f>
        <v>0</v>
      </c>
      <c r="K2085" s="181" t="s">
        <v>363</v>
      </c>
      <c r="L2085" s="186"/>
      <c r="M2085" s="187" t="s">
        <v>19</v>
      </c>
      <c r="N2085" s="188" t="s">
        <v>49</v>
      </c>
      <c r="P2085" s="143">
        <f>O2085*H2085</f>
        <v>0</v>
      </c>
      <c r="Q2085" s="143">
        <v>2.0000000000000001E-4</v>
      </c>
      <c r="R2085" s="143">
        <f>Q2085*H2085</f>
        <v>4.8000000000000004E-3</v>
      </c>
      <c r="S2085" s="143">
        <v>0</v>
      </c>
      <c r="T2085" s="144">
        <f>S2085*H2085</f>
        <v>0</v>
      </c>
      <c r="AR2085" s="145" t="s">
        <v>558</v>
      </c>
      <c r="AT2085" s="145" t="s">
        <v>440</v>
      </c>
      <c r="AU2085" s="145" t="s">
        <v>90</v>
      </c>
      <c r="AY2085" s="18" t="s">
        <v>358</v>
      </c>
      <c r="BE2085" s="146">
        <f>IF(N2085="základní",J2085,0)</f>
        <v>0</v>
      </c>
      <c r="BF2085" s="146">
        <f>IF(N2085="snížená",J2085,0)</f>
        <v>0</v>
      </c>
      <c r="BG2085" s="146">
        <f>IF(N2085="zákl. přenesená",J2085,0)</f>
        <v>0</v>
      </c>
      <c r="BH2085" s="146">
        <f>IF(N2085="sníž. přenesená",J2085,0)</f>
        <v>0</v>
      </c>
      <c r="BI2085" s="146">
        <f>IF(N2085="nulová",J2085,0)</f>
        <v>0</v>
      </c>
      <c r="BJ2085" s="18" t="s">
        <v>90</v>
      </c>
      <c r="BK2085" s="146">
        <f>ROUND(I2085*H2085,2)</f>
        <v>0</v>
      </c>
      <c r="BL2085" s="18" t="s">
        <v>454</v>
      </c>
      <c r="BM2085" s="145" t="s">
        <v>2248</v>
      </c>
    </row>
    <row r="2086" spans="2:65" s="1" customFormat="1" ht="49.15" customHeight="1">
      <c r="B2086" s="33"/>
      <c r="C2086" s="134" t="s">
        <v>2249</v>
      </c>
      <c r="D2086" s="134" t="s">
        <v>360</v>
      </c>
      <c r="E2086" s="135" t="s">
        <v>2250</v>
      </c>
      <c r="F2086" s="136" t="s">
        <v>2251</v>
      </c>
      <c r="G2086" s="137" t="s">
        <v>1498</v>
      </c>
      <c r="H2086" s="189"/>
      <c r="I2086" s="139"/>
      <c r="J2086" s="140">
        <f>ROUND(I2086*H2086,2)</f>
        <v>0</v>
      </c>
      <c r="K2086" s="136" t="s">
        <v>363</v>
      </c>
      <c r="L2086" s="33"/>
      <c r="M2086" s="141" t="s">
        <v>19</v>
      </c>
      <c r="N2086" s="142" t="s">
        <v>49</v>
      </c>
      <c r="P2086" s="143">
        <f>O2086*H2086</f>
        <v>0</v>
      </c>
      <c r="Q2086" s="143">
        <v>0</v>
      </c>
      <c r="R2086" s="143">
        <f>Q2086*H2086</f>
        <v>0</v>
      </c>
      <c r="S2086" s="143">
        <v>0</v>
      </c>
      <c r="T2086" s="144">
        <f>S2086*H2086</f>
        <v>0</v>
      </c>
      <c r="AR2086" s="145" t="s">
        <v>454</v>
      </c>
      <c r="AT2086" s="145" t="s">
        <v>360</v>
      </c>
      <c r="AU2086" s="145" t="s">
        <v>90</v>
      </c>
      <c r="AY2086" s="18" t="s">
        <v>358</v>
      </c>
      <c r="BE2086" s="146">
        <f>IF(N2086="základní",J2086,0)</f>
        <v>0</v>
      </c>
      <c r="BF2086" s="146">
        <f>IF(N2086="snížená",J2086,0)</f>
        <v>0</v>
      </c>
      <c r="BG2086" s="146">
        <f>IF(N2086="zákl. přenesená",J2086,0)</f>
        <v>0</v>
      </c>
      <c r="BH2086" s="146">
        <f>IF(N2086="sníž. přenesená",J2086,0)</f>
        <v>0</v>
      </c>
      <c r="BI2086" s="146">
        <f>IF(N2086="nulová",J2086,0)</f>
        <v>0</v>
      </c>
      <c r="BJ2086" s="18" t="s">
        <v>90</v>
      </c>
      <c r="BK2086" s="146">
        <f>ROUND(I2086*H2086,2)</f>
        <v>0</v>
      </c>
      <c r="BL2086" s="18" t="s">
        <v>454</v>
      </c>
      <c r="BM2086" s="145" t="s">
        <v>2252</v>
      </c>
    </row>
    <row r="2087" spans="2:65" s="1" customFormat="1" ht="11.25">
      <c r="B2087" s="33"/>
      <c r="D2087" s="147" t="s">
        <v>366</v>
      </c>
      <c r="F2087" s="148" t="s">
        <v>2253</v>
      </c>
      <c r="I2087" s="149"/>
      <c r="L2087" s="33"/>
      <c r="M2087" s="150"/>
      <c r="T2087" s="54"/>
      <c r="AT2087" s="18" t="s">
        <v>366</v>
      </c>
      <c r="AU2087" s="18" t="s">
        <v>90</v>
      </c>
    </row>
    <row r="2088" spans="2:65" s="11" customFormat="1" ht="22.9" customHeight="1">
      <c r="B2088" s="122"/>
      <c r="D2088" s="123" t="s">
        <v>76</v>
      </c>
      <c r="E2088" s="132" t="s">
        <v>2254</v>
      </c>
      <c r="F2088" s="132" t="s">
        <v>2255</v>
      </c>
      <c r="I2088" s="125"/>
      <c r="J2088" s="133">
        <f>BK2088</f>
        <v>0</v>
      </c>
      <c r="L2088" s="122"/>
      <c r="M2088" s="127"/>
      <c r="P2088" s="128">
        <f>SUM(P2089:P2179)</f>
        <v>0</v>
      </c>
      <c r="R2088" s="128">
        <f>SUM(R2089:R2179)</f>
        <v>0</v>
      </c>
      <c r="T2088" s="129">
        <f>SUM(T2089:T2179)</f>
        <v>0</v>
      </c>
      <c r="AR2088" s="123" t="s">
        <v>90</v>
      </c>
      <c r="AT2088" s="130" t="s">
        <v>76</v>
      </c>
      <c r="AU2088" s="130" t="s">
        <v>84</v>
      </c>
      <c r="AY2088" s="123" t="s">
        <v>358</v>
      </c>
      <c r="BK2088" s="131">
        <f>SUM(BK2089:BK2179)</f>
        <v>0</v>
      </c>
    </row>
    <row r="2089" spans="2:65" s="1" customFormat="1" ht="49.15" customHeight="1">
      <c r="B2089" s="33"/>
      <c r="C2089" s="134" t="s">
        <v>2256</v>
      </c>
      <c r="D2089" s="134" t="s">
        <v>360</v>
      </c>
      <c r="E2089" s="135" t="s">
        <v>2257</v>
      </c>
      <c r="F2089" s="136" t="s">
        <v>2258</v>
      </c>
      <c r="G2089" s="137" t="s">
        <v>504</v>
      </c>
      <c r="H2089" s="138">
        <v>1</v>
      </c>
      <c r="I2089" s="139"/>
      <c r="J2089" s="140">
        <f>ROUND(I2089*H2089,2)</f>
        <v>0</v>
      </c>
      <c r="K2089" s="136" t="s">
        <v>19</v>
      </c>
      <c r="L2089" s="33"/>
      <c r="M2089" s="141" t="s">
        <v>19</v>
      </c>
      <c r="N2089" s="142" t="s">
        <v>49</v>
      </c>
      <c r="P2089" s="143">
        <f>O2089*H2089</f>
        <v>0</v>
      </c>
      <c r="Q2089" s="143">
        <v>0</v>
      </c>
      <c r="R2089" s="143">
        <f>Q2089*H2089</f>
        <v>0</v>
      </c>
      <c r="S2089" s="143">
        <v>0</v>
      </c>
      <c r="T2089" s="144">
        <f>S2089*H2089</f>
        <v>0</v>
      </c>
      <c r="AR2089" s="145" t="s">
        <v>454</v>
      </c>
      <c r="AT2089" s="145" t="s">
        <v>360</v>
      </c>
      <c r="AU2089" s="145" t="s">
        <v>90</v>
      </c>
      <c r="AY2089" s="18" t="s">
        <v>358</v>
      </c>
      <c r="BE2089" s="146">
        <f>IF(N2089="základní",J2089,0)</f>
        <v>0</v>
      </c>
      <c r="BF2089" s="146">
        <f>IF(N2089="snížená",J2089,0)</f>
        <v>0</v>
      </c>
      <c r="BG2089" s="146">
        <f>IF(N2089="zákl. přenesená",J2089,0)</f>
        <v>0</v>
      </c>
      <c r="BH2089" s="146">
        <f>IF(N2089="sníž. přenesená",J2089,0)</f>
        <v>0</v>
      </c>
      <c r="BI2089" s="146">
        <f>IF(N2089="nulová",J2089,0)</f>
        <v>0</v>
      </c>
      <c r="BJ2089" s="18" t="s">
        <v>90</v>
      </c>
      <c r="BK2089" s="146">
        <f>ROUND(I2089*H2089,2)</f>
        <v>0</v>
      </c>
      <c r="BL2089" s="18" t="s">
        <v>454</v>
      </c>
      <c r="BM2089" s="145" t="s">
        <v>2259</v>
      </c>
    </row>
    <row r="2090" spans="2:65" s="12" customFormat="1" ht="11.25">
      <c r="B2090" s="151"/>
      <c r="D2090" s="152" t="s">
        <v>368</v>
      </c>
      <c r="E2090" s="153" t="s">
        <v>19</v>
      </c>
      <c r="F2090" s="154" t="s">
        <v>1160</v>
      </c>
      <c r="H2090" s="153" t="s">
        <v>19</v>
      </c>
      <c r="I2090" s="155"/>
      <c r="L2090" s="151"/>
      <c r="M2090" s="156"/>
      <c r="T2090" s="157"/>
      <c r="AT2090" s="153" t="s">
        <v>368</v>
      </c>
      <c r="AU2090" s="153" t="s">
        <v>90</v>
      </c>
      <c r="AV2090" s="12" t="s">
        <v>84</v>
      </c>
      <c r="AW2090" s="12" t="s">
        <v>36</v>
      </c>
      <c r="AX2090" s="12" t="s">
        <v>77</v>
      </c>
      <c r="AY2090" s="153" t="s">
        <v>358</v>
      </c>
    </row>
    <row r="2091" spans="2:65" s="12" customFormat="1" ht="11.25">
      <c r="B2091" s="151"/>
      <c r="D2091" s="152" t="s">
        <v>368</v>
      </c>
      <c r="E2091" s="153" t="s">
        <v>19</v>
      </c>
      <c r="F2091" s="154" t="s">
        <v>2260</v>
      </c>
      <c r="H2091" s="153" t="s">
        <v>19</v>
      </c>
      <c r="I2091" s="155"/>
      <c r="L2091" s="151"/>
      <c r="M2091" s="156"/>
      <c r="T2091" s="157"/>
      <c r="AT2091" s="153" t="s">
        <v>368</v>
      </c>
      <c r="AU2091" s="153" t="s">
        <v>90</v>
      </c>
      <c r="AV2091" s="12" t="s">
        <v>84</v>
      </c>
      <c r="AW2091" s="12" t="s">
        <v>36</v>
      </c>
      <c r="AX2091" s="12" t="s">
        <v>77</v>
      </c>
      <c r="AY2091" s="153" t="s">
        <v>358</v>
      </c>
    </row>
    <row r="2092" spans="2:65" s="13" customFormat="1" ht="11.25">
      <c r="B2092" s="158"/>
      <c r="D2092" s="152" t="s">
        <v>368</v>
      </c>
      <c r="E2092" s="159" t="s">
        <v>19</v>
      </c>
      <c r="F2092" s="160" t="s">
        <v>2261</v>
      </c>
      <c r="H2092" s="161">
        <v>1</v>
      </c>
      <c r="I2092" s="162"/>
      <c r="L2092" s="158"/>
      <c r="M2092" s="163"/>
      <c r="T2092" s="164"/>
      <c r="AT2092" s="159" t="s">
        <v>368</v>
      </c>
      <c r="AU2092" s="159" t="s">
        <v>90</v>
      </c>
      <c r="AV2092" s="13" t="s">
        <v>90</v>
      </c>
      <c r="AW2092" s="13" t="s">
        <v>36</v>
      </c>
      <c r="AX2092" s="13" t="s">
        <v>77</v>
      </c>
      <c r="AY2092" s="159" t="s">
        <v>358</v>
      </c>
    </row>
    <row r="2093" spans="2:65" s="14" customFormat="1" ht="11.25">
      <c r="B2093" s="165"/>
      <c r="D2093" s="152" t="s">
        <v>368</v>
      </c>
      <c r="E2093" s="166" t="s">
        <v>19</v>
      </c>
      <c r="F2093" s="167" t="s">
        <v>371</v>
      </c>
      <c r="H2093" s="168">
        <v>1</v>
      </c>
      <c r="I2093" s="169"/>
      <c r="L2093" s="165"/>
      <c r="M2093" s="170"/>
      <c r="T2093" s="171"/>
      <c r="AT2093" s="166" t="s">
        <v>368</v>
      </c>
      <c r="AU2093" s="166" t="s">
        <v>90</v>
      </c>
      <c r="AV2093" s="14" t="s">
        <v>364</v>
      </c>
      <c r="AW2093" s="14" t="s">
        <v>36</v>
      </c>
      <c r="AX2093" s="14" t="s">
        <v>84</v>
      </c>
      <c r="AY2093" s="166" t="s">
        <v>358</v>
      </c>
    </row>
    <row r="2094" spans="2:65" s="1" customFormat="1" ht="49.15" customHeight="1">
      <c r="B2094" s="33"/>
      <c r="C2094" s="134" t="s">
        <v>2262</v>
      </c>
      <c r="D2094" s="134" t="s">
        <v>360</v>
      </c>
      <c r="E2094" s="135" t="s">
        <v>2263</v>
      </c>
      <c r="F2094" s="136" t="s">
        <v>2264</v>
      </c>
      <c r="G2094" s="137" t="s">
        <v>504</v>
      </c>
      <c r="H2094" s="138">
        <v>1</v>
      </c>
      <c r="I2094" s="139"/>
      <c r="J2094" s="140">
        <f>ROUND(I2094*H2094,2)</f>
        <v>0</v>
      </c>
      <c r="K2094" s="136" t="s">
        <v>19</v>
      </c>
      <c r="L2094" s="33"/>
      <c r="M2094" s="141" t="s">
        <v>19</v>
      </c>
      <c r="N2094" s="142" t="s">
        <v>49</v>
      </c>
      <c r="P2094" s="143">
        <f>O2094*H2094</f>
        <v>0</v>
      </c>
      <c r="Q2094" s="143">
        <v>0</v>
      </c>
      <c r="R2094" s="143">
        <f>Q2094*H2094</f>
        <v>0</v>
      </c>
      <c r="S2094" s="143">
        <v>0</v>
      </c>
      <c r="T2094" s="144">
        <f>S2094*H2094</f>
        <v>0</v>
      </c>
      <c r="AR2094" s="145" t="s">
        <v>454</v>
      </c>
      <c r="AT2094" s="145" t="s">
        <v>360</v>
      </c>
      <c r="AU2094" s="145" t="s">
        <v>90</v>
      </c>
      <c r="AY2094" s="18" t="s">
        <v>358</v>
      </c>
      <c r="BE2094" s="146">
        <f>IF(N2094="základní",J2094,0)</f>
        <v>0</v>
      </c>
      <c r="BF2094" s="146">
        <f>IF(N2094="snížená",J2094,0)</f>
        <v>0</v>
      </c>
      <c r="BG2094" s="146">
        <f>IF(N2094="zákl. přenesená",J2094,0)</f>
        <v>0</v>
      </c>
      <c r="BH2094" s="146">
        <f>IF(N2094="sníž. přenesená",J2094,0)</f>
        <v>0</v>
      </c>
      <c r="BI2094" s="146">
        <f>IF(N2094="nulová",J2094,0)</f>
        <v>0</v>
      </c>
      <c r="BJ2094" s="18" t="s">
        <v>90</v>
      </c>
      <c r="BK2094" s="146">
        <f>ROUND(I2094*H2094,2)</f>
        <v>0</v>
      </c>
      <c r="BL2094" s="18" t="s">
        <v>454</v>
      </c>
      <c r="BM2094" s="145" t="s">
        <v>2265</v>
      </c>
    </row>
    <row r="2095" spans="2:65" s="12" customFormat="1" ht="11.25">
      <c r="B2095" s="151"/>
      <c r="D2095" s="152" t="s">
        <v>368</v>
      </c>
      <c r="E2095" s="153" t="s">
        <v>19</v>
      </c>
      <c r="F2095" s="154" t="s">
        <v>1160</v>
      </c>
      <c r="H2095" s="153" t="s">
        <v>19</v>
      </c>
      <c r="I2095" s="155"/>
      <c r="L2095" s="151"/>
      <c r="M2095" s="156"/>
      <c r="T2095" s="157"/>
      <c r="AT2095" s="153" t="s">
        <v>368</v>
      </c>
      <c r="AU2095" s="153" t="s">
        <v>90</v>
      </c>
      <c r="AV2095" s="12" t="s">
        <v>84</v>
      </c>
      <c r="AW2095" s="12" t="s">
        <v>36</v>
      </c>
      <c r="AX2095" s="12" t="s">
        <v>77</v>
      </c>
      <c r="AY2095" s="153" t="s">
        <v>358</v>
      </c>
    </row>
    <row r="2096" spans="2:65" s="12" customFormat="1" ht="11.25">
      <c r="B2096" s="151"/>
      <c r="D2096" s="152" t="s">
        <v>368</v>
      </c>
      <c r="E2096" s="153" t="s">
        <v>19</v>
      </c>
      <c r="F2096" s="154" t="s">
        <v>2260</v>
      </c>
      <c r="H2096" s="153" t="s">
        <v>19</v>
      </c>
      <c r="I2096" s="155"/>
      <c r="L2096" s="151"/>
      <c r="M2096" s="156"/>
      <c r="T2096" s="157"/>
      <c r="AT2096" s="153" t="s">
        <v>368</v>
      </c>
      <c r="AU2096" s="153" t="s">
        <v>90</v>
      </c>
      <c r="AV2096" s="12" t="s">
        <v>84</v>
      </c>
      <c r="AW2096" s="12" t="s">
        <v>36</v>
      </c>
      <c r="AX2096" s="12" t="s">
        <v>77</v>
      </c>
      <c r="AY2096" s="153" t="s">
        <v>358</v>
      </c>
    </row>
    <row r="2097" spans="2:65" s="13" customFormat="1" ht="11.25">
      <c r="B2097" s="158"/>
      <c r="D2097" s="152" t="s">
        <v>368</v>
      </c>
      <c r="E2097" s="159" t="s">
        <v>19</v>
      </c>
      <c r="F2097" s="160" t="s">
        <v>2266</v>
      </c>
      <c r="H2097" s="161">
        <v>1</v>
      </c>
      <c r="I2097" s="162"/>
      <c r="L2097" s="158"/>
      <c r="M2097" s="163"/>
      <c r="T2097" s="164"/>
      <c r="AT2097" s="159" t="s">
        <v>368</v>
      </c>
      <c r="AU2097" s="159" t="s">
        <v>90</v>
      </c>
      <c r="AV2097" s="13" t="s">
        <v>90</v>
      </c>
      <c r="AW2097" s="13" t="s">
        <v>36</v>
      </c>
      <c r="AX2097" s="13" t="s">
        <v>77</v>
      </c>
      <c r="AY2097" s="159" t="s">
        <v>358</v>
      </c>
    </row>
    <row r="2098" spans="2:65" s="14" customFormat="1" ht="11.25">
      <c r="B2098" s="165"/>
      <c r="D2098" s="152" t="s">
        <v>368</v>
      </c>
      <c r="E2098" s="166" t="s">
        <v>19</v>
      </c>
      <c r="F2098" s="167" t="s">
        <v>371</v>
      </c>
      <c r="H2098" s="168">
        <v>1</v>
      </c>
      <c r="I2098" s="169"/>
      <c r="L2098" s="165"/>
      <c r="M2098" s="170"/>
      <c r="T2098" s="171"/>
      <c r="AT2098" s="166" t="s">
        <v>368</v>
      </c>
      <c r="AU2098" s="166" t="s">
        <v>90</v>
      </c>
      <c r="AV2098" s="14" t="s">
        <v>364</v>
      </c>
      <c r="AW2098" s="14" t="s">
        <v>36</v>
      </c>
      <c r="AX2098" s="14" t="s">
        <v>84</v>
      </c>
      <c r="AY2098" s="166" t="s">
        <v>358</v>
      </c>
    </row>
    <row r="2099" spans="2:65" s="1" customFormat="1" ht="49.15" customHeight="1">
      <c r="B2099" s="33"/>
      <c r="C2099" s="134" t="s">
        <v>2267</v>
      </c>
      <c r="D2099" s="134" t="s">
        <v>360</v>
      </c>
      <c r="E2099" s="135" t="s">
        <v>2268</v>
      </c>
      <c r="F2099" s="136" t="s">
        <v>2258</v>
      </c>
      <c r="G2099" s="137" t="s">
        <v>504</v>
      </c>
      <c r="H2099" s="138">
        <v>1</v>
      </c>
      <c r="I2099" s="139"/>
      <c r="J2099" s="140">
        <f>ROUND(I2099*H2099,2)</f>
        <v>0</v>
      </c>
      <c r="K2099" s="136" t="s">
        <v>19</v>
      </c>
      <c r="L2099" s="33"/>
      <c r="M2099" s="141" t="s">
        <v>19</v>
      </c>
      <c r="N2099" s="142" t="s">
        <v>49</v>
      </c>
      <c r="P2099" s="143">
        <f>O2099*H2099</f>
        <v>0</v>
      </c>
      <c r="Q2099" s="143">
        <v>0</v>
      </c>
      <c r="R2099" s="143">
        <f>Q2099*H2099</f>
        <v>0</v>
      </c>
      <c r="S2099" s="143">
        <v>0</v>
      </c>
      <c r="T2099" s="144">
        <f>S2099*H2099</f>
        <v>0</v>
      </c>
      <c r="AR2099" s="145" t="s">
        <v>454</v>
      </c>
      <c r="AT2099" s="145" t="s">
        <v>360</v>
      </c>
      <c r="AU2099" s="145" t="s">
        <v>90</v>
      </c>
      <c r="AY2099" s="18" t="s">
        <v>358</v>
      </c>
      <c r="BE2099" s="146">
        <f>IF(N2099="základní",J2099,0)</f>
        <v>0</v>
      </c>
      <c r="BF2099" s="146">
        <f>IF(N2099="snížená",J2099,0)</f>
        <v>0</v>
      </c>
      <c r="BG2099" s="146">
        <f>IF(N2099="zákl. přenesená",J2099,0)</f>
        <v>0</v>
      </c>
      <c r="BH2099" s="146">
        <f>IF(N2099="sníž. přenesená",J2099,0)</f>
        <v>0</v>
      </c>
      <c r="BI2099" s="146">
        <f>IF(N2099="nulová",J2099,0)</f>
        <v>0</v>
      </c>
      <c r="BJ2099" s="18" t="s">
        <v>90</v>
      </c>
      <c r="BK2099" s="146">
        <f>ROUND(I2099*H2099,2)</f>
        <v>0</v>
      </c>
      <c r="BL2099" s="18" t="s">
        <v>454</v>
      </c>
      <c r="BM2099" s="145" t="s">
        <v>2269</v>
      </c>
    </row>
    <row r="2100" spans="2:65" s="12" customFormat="1" ht="11.25">
      <c r="B2100" s="151"/>
      <c r="D2100" s="152" t="s">
        <v>368</v>
      </c>
      <c r="E2100" s="153" t="s">
        <v>19</v>
      </c>
      <c r="F2100" s="154" t="s">
        <v>1160</v>
      </c>
      <c r="H2100" s="153" t="s">
        <v>19</v>
      </c>
      <c r="I2100" s="155"/>
      <c r="L2100" s="151"/>
      <c r="M2100" s="156"/>
      <c r="T2100" s="157"/>
      <c r="AT2100" s="153" t="s">
        <v>368</v>
      </c>
      <c r="AU2100" s="153" t="s">
        <v>90</v>
      </c>
      <c r="AV2100" s="12" t="s">
        <v>84</v>
      </c>
      <c r="AW2100" s="12" t="s">
        <v>36</v>
      </c>
      <c r="AX2100" s="12" t="s">
        <v>77</v>
      </c>
      <c r="AY2100" s="153" t="s">
        <v>358</v>
      </c>
    </row>
    <row r="2101" spans="2:65" s="12" customFormat="1" ht="11.25">
      <c r="B2101" s="151"/>
      <c r="D2101" s="152" t="s">
        <v>368</v>
      </c>
      <c r="E2101" s="153" t="s">
        <v>19</v>
      </c>
      <c r="F2101" s="154" t="s">
        <v>2260</v>
      </c>
      <c r="H2101" s="153" t="s">
        <v>19</v>
      </c>
      <c r="I2101" s="155"/>
      <c r="L2101" s="151"/>
      <c r="M2101" s="156"/>
      <c r="T2101" s="157"/>
      <c r="AT2101" s="153" t="s">
        <v>368</v>
      </c>
      <c r="AU2101" s="153" t="s">
        <v>90</v>
      </c>
      <c r="AV2101" s="12" t="s">
        <v>84</v>
      </c>
      <c r="AW2101" s="12" t="s">
        <v>36</v>
      </c>
      <c r="AX2101" s="12" t="s">
        <v>77</v>
      </c>
      <c r="AY2101" s="153" t="s">
        <v>358</v>
      </c>
    </row>
    <row r="2102" spans="2:65" s="13" customFormat="1" ht="11.25">
      <c r="B2102" s="158"/>
      <c r="D2102" s="152" t="s">
        <v>368</v>
      </c>
      <c r="E2102" s="159" t="s">
        <v>19</v>
      </c>
      <c r="F2102" s="160" t="s">
        <v>2270</v>
      </c>
      <c r="H2102" s="161">
        <v>1</v>
      </c>
      <c r="I2102" s="162"/>
      <c r="L2102" s="158"/>
      <c r="M2102" s="163"/>
      <c r="T2102" s="164"/>
      <c r="AT2102" s="159" t="s">
        <v>368</v>
      </c>
      <c r="AU2102" s="159" t="s">
        <v>90</v>
      </c>
      <c r="AV2102" s="13" t="s">
        <v>90</v>
      </c>
      <c r="AW2102" s="13" t="s">
        <v>36</v>
      </c>
      <c r="AX2102" s="13" t="s">
        <v>77</v>
      </c>
      <c r="AY2102" s="159" t="s">
        <v>358</v>
      </c>
    </row>
    <row r="2103" spans="2:65" s="14" customFormat="1" ht="11.25">
      <c r="B2103" s="165"/>
      <c r="D2103" s="152" t="s">
        <v>368</v>
      </c>
      <c r="E2103" s="166" t="s">
        <v>19</v>
      </c>
      <c r="F2103" s="167" t="s">
        <v>371</v>
      </c>
      <c r="H2103" s="168">
        <v>1</v>
      </c>
      <c r="I2103" s="169"/>
      <c r="L2103" s="165"/>
      <c r="M2103" s="170"/>
      <c r="T2103" s="171"/>
      <c r="AT2103" s="166" t="s">
        <v>368</v>
      </c>
      <c r="AU2103" s="166" t="s">
        <v>90</v>
      </c>
      <c r="AV2103" s="14" t="s">
        <v>364</v>
      </c>
      <c r="AW2103" s="14" t="s">
        <v>36</v>
      </c>
      <c r="AX2103" s="14" t="s">
        <v>84</v>
      </c>
      <c r="AY2103" s="166" t="s">
        <v>358</v>
      </c>
    </row>
    <row r="2104" spans="2:65" s="1" customFormat="1" ht="49.15" customHeight="1">
      <c r="B2104" s="33"/>
      <c r="C2104" s="134" t="s">
        <v>2271</v>
      </c>
      <c r="D2104" s="134" t="s">
        <v>360</v>
      </c>
      <c r="E2104" s="135" t="s">
        <v>2272</v>
      </c>
      <c r="F2104" s="136" t="s">
        <v>2258</v>
      </c>
      <c r="G2104" s="137" t="s">
        <v>504</v>
      </c>
      <c r="H2104" s="138">
        <v>1</v>
      </c>
      <c r="I2104" s="139"/>
      <c r="J2104" s="140">
        <f>ROUND(I2104*H2104,2)</f>
        <v>0</v>
      </c>
      <c r="K2104" s="136" t="s">
        <v>19</v>
      </c>
      <c r="L2104" s="33"/>
      <c r="M2104" s="141" t="s">
        <v>19</v>
      </c>
      <c r="N2104" s="142" t="s">
        <v>49</v>
      </c>
      <c r="P2104" s="143">
        <f>O2104*H2104</f>
        <v>0</v>
      </c>
      <c r="Q2104" s="143">
        <v>0</v>
      </c>
      <c r="R2104" s="143">
        <f>Q2104*H2104</f>
        <v>0</v>
      </c>
      <c r="S2104" s="143">
        <v>0</v>
      </c>
      <c r="T2104" s="144">
        <f>S2104*H2104</f>
        <v>0</v>
      </c>
      <c r="AR2104" s="145" t="s">
        <v>454</v>
      </c>
      <c r="AT2104" s="145" t="s">
        <v>360</v>
      </c>
      <c r="AU2104" s="145" t="s">
        <v>90</v>
      </c>
      <c r="AY2104" s="18" t="s">
        <v>358</v>
      </c>
      <c r="BE2104" s="146">
        <f>IF(N2104="základní",J2104,0)</f>
        <v>0</v>
      </c>
      <c r="BF2104" s="146">
        <f>IF(N2104="snížená",J2104,0)</f>
        <v>0</v>
      </c>
      <c r="BG2104" s="146">
        <f>IF(N2104="zákl. přenesená",J2104,0)</f>
        <v>0</v>
      </c>
      <c r="BH2104" s="146">
        <f>IF(N2104="sníž. přenesená",J2104,0)</f>
        <v>0</v>
      </c>
      <c r="BI2104" s="146">
        <f>IF(N2104="nulová",J2104,0)</f>
        <v>0</v>
      </c>
      <c r="BJ2104" s="18" t="s">
        <v>90</v>
      </c>
      <c r="BK2104" s="146">
        <f>ROUND(I2104*H2104,2)</f>
        <v>0</v>
      </c>
      <c r="BL2104" s="18" t="s">
        <v>454</v>
      </c>
      <c r="BM2104" s="145" t="s">
        <v>2273</v>
      </c>
    </row>
    <row r="2105" spans="2:65" s="12" customFormat="1" ht="11.25">
      <c r="B2105" s="151"/>
      <c r="D2105" s="152" t="s">
        <v>368</v>
      </c>
      <c r="E2105" s="153" t="s">
        <v>19</v>
      </c>
      <c r="F2105" s="154" t="s">
        <v>1160</v>
      </c>
      <c r="H2105" s="153" t="s">
        <v>19</v>
      </c>
      <c r="I2105" s="155"/>
      <c r="L2105" s="151"/>
      <c r="M2105" s="156"/>
      <c r="T2105" s="157"/>
      <c r="AT2105" s="153" t="s">
        <v>368</v>
      </c>
      <c r="AU2105" s="153" t="s">
        <v>90</v>
      </c>
      <c r="AV2105" s="12" t="s">
        <v>84</v>
      </c>
      <c r="AW2105" s="12" t="s">
        <v>36</v>
      </c>
      <c r="AX2105" s="12" t="s">
        <v>77</v>
      </c>
      <c r="AY2105" s="153" t="s">
        <v>358</v>
      </c>
    </row>
    <row r="2106" spans="2:65" s="12" customFormat="1" ht="11.25">
      <c r="B2106" s="151"/>
      <c r="D2106" s="152" t="s">
        <v>368</v>
      </c>
      <c r="E2106" s="153" t="s">
        <v>19</v>
      </c>
      <c r="F2106" s="154" t="s">
        <v>2260</v>
      </c>
      <c r="H2106" s="153" t="s">
        <v>19</v>
      </c>
      <c r="I2106" s="155"/>
      <c r="L2106" s="151"/>
      <c r="M2106" s="156"/>
      <c r="T2106" s="157"/>
      <c r="AT2106" s="153" t="s">
        <v>368</v>
      </c>
      <c r="AU2106" s="153" t="s">
        <v>90</v>
      </c>
      <c r="AV2106" s="12" t="s">
        <v>84</v>
      </c>
      <c r="AW2106" s="12" t="s">
        <v>36</v>
      </c>
      <c r="AX2106" s="12" t="s">
        <v>77</v>
      </c>
      <c r="AY2106" s="153" t="s">
        <v>358</v>
      </c>
    </row>
    <row r="2107" spans="2:65" s="13" customFormat="1" ht="11.25">
      <c r="B2107" s="158"/>
      <c r="D2107" s="152" t="s">
        <v>368</v>
      </c>
      <c r="E2107" s="159" t="s">
        <v>19</v>
      </c>
      <c r="F2107" s="160" t="s">
        <v>2274</v>
      </c>
      <c r="H2107" s="161">
        <v>1</v>
      </c>
      <c r="I2107" s="162"/>
      <c r="L2107" s="158"/>
      <c r="M2107" s="163"/>
      <c r="T2107" s="164"/>
      <c r="AT2107" s="159" t="s">
        <v>368</v>
      </c>
      <c r="AU2107" s="159" t="s">
        <v>90</v>
      </c>
      <c r="AV2107" s="13" t="s">
        <v>90</v>
      </c>
      <c r="AW2107" s="13" t="s">
        <v>36</v>
      </c>
      <c r="AX2107" s="13" t="s">
        <v>77</v>
      </c>
      <c r="AY2107" s="159" t="s">
        <v>358</v>
      </c>
    </row>
    <row r="2108" spans="2:65" s="14" customFormat="1" ht="11.25">
      <c r="B2108" s="165"/>
      <c r="D2108" s="152" t="s">
        <v>368</v>
      </c>
      <c r="E2108" s="166" t="s">
        <v>19</v>
      </c>
      <c r="F2108" s="167" t="s">
        <v>371</v>
      </c>
      <c r="H2108" s="168">
        <v>1</v>
      </c>
      <c r="I2108" s="169"/>
      <c r="L2108" s="165"/>
      <c r="M2108" s="170"/>
      <c r="T2108" s="171"/>
      <c r="AT2108" s="166" t="s">
        <v>368</v>
      </c>
      <c r="AU2108" s="166" t="s">
        <v>90</v>
      </c>
      <c r="AV2108" s="14" t="s">
        <v>364</v>
      </c>
      <c r="AW2108" s="14" t="s">
        <v>36</v>
      </c>
      <c r="AX2108" s="14" t="s">
        <v>84</v>
      </c>
      <c r="AY2108" s="166" t="s">
        <v>358</v>
      </c>
    </row>
    <row r="2109" spans="2:65" s="1" customFormat="1" ht="49.15" customHeight="1">
      <c r="B2109" s="33"/>
      <c r="C2109" s="134" t="s">
        <v>2275</v>
      </c>
      <c r="D2109" s="134" t="s">
        <v>360</v>
      </c>
      <c r="E2109" s="135" t="s">
        <v>2276</v>
      </c>
      <c r="F2109" s="136" t="s">
        <v>2258</v>
      </c>
      <c r="G2109" s="137" t="s">
        <v>504</v>
      </c>
      <c r="H2109" s="138">
        <v>1</v>
      </c>
      <c r="I2109" s="139"/>
      <c r="J2109" s="140">
        <f>ROUND(I2109*H2109,2)</f>
        <v>0</v>
      </c>
      <c r="K2109" s="136" t="s">
        <v>19</v>
      </c>
      <c r="L2109" s="33"/>
      <c r="M2109" s="141" t="s">
        <v>19</v>
      </c>
      <c r="N2109" s="142" t="s">
        <v>49</v>
      </c>
      <c r="P2109" s="143">
        <f>O2109*H2109</f>
        <v>0</v>
      </c>
      <c r="Q2109" s="143">
        <v>0</v>
      </c>
      <c r="R2109" s="143">
        <f>Q2109*H2109</f>
        <v>0</v>
      </c>
      <c r="S2109" s="143">
        <v>0</v>
      </c>
      <c r="T2109" s="144">
        <f>S2109*H2109</f>
        <v>0</v>
      </c>
      <c r="AR2109" s="145" t="s">
        <v>454</v>
      </c>
      <c r="AT2109" s="145" t="s">
        <v>360</v>
      </c>
      <c r="AU2109" s="145" t="s">
        <v>90</v>
      </c>
      <c r="AY2109" s="18" t="s">
        <v>358</v>
      </c>
      <c r="BE2109" s="146">
        <f>IF(N2109="základní",J2109,0)</f>
        <v>0</v>
      </c>
      <c r="BF2109" s="146">
        <f>IF(N2109="snížená",J2109,0)</f>
        <v>0</v>
      </c>
      <c r="BG2109" s="146">
        <f>IF(N2109="zákl. přenesená",J2109,0)</f>
        <v>0</v>
      </c>
      <c r="BH2109" s="146">
        <f>IF(N2109="sníž. přenesená",J2109,0)</f>
        <v>0</v>
      </c>
      <c r="BI2109" s="146">
        <f>IF(N2109="nulová",J2109,0)</f>
        <v>0</v>
      </c>
      <c r="BJ2109" s="18" t="s">
        <v>90</v>
      </c>
      <c r="BK2109" s="146">
        <f>ROUND(I2109*H2109,2)</f>
        <v>0</v>
      </c>
      <c r="BL2109" s="18" t="s">
        <v>454</v>
      </c>
      <c r="BM2109" s="145" t="s">
        <v>2277</v>
      </c>
    </row>
    <row r="2110" spans="2:65" s="12" customFormat="1" ht="11.25">
      <c r="B2110" s="151"/>
      <c r="D2110" s="152" t="s">
        <v>368</v>
      </c>
      <c r="E2110" s="153" t="s">
        <v>19</v>
      </c>
      <c r="F2110" s="154" t="s">
        <v>1160</v>
      </c>
      <c r="H2110" s="153" t="s">
        <v>19</v>
      </c>
      <c r="I2110" s="155"/>
      <c r="L2110" s="151"/>
      <c r="M2110" s="156"/>
      <c r="T2110" s="157"/>
      <c r="AT2110" s="153" t="s">
        <v>368</v>
      </c>
      <c r="AU2110" s="153" t="s">
        <v>90</v>
      </c>
      <c r="AV2110" s="12" t="s">
        <v>84</v>
      </c>
      <c r="AW2110" s="12" t="s">
        <v>36</v>
      </c>
      <c r="AX2110" s="12" t="s">
        <v>77</v>
      </c>
      <c r="AY2110" s="153" t="s">
        <v>358</v>
      </c>
    </row>
    <row r="2111" spans="2:65" s="12" customFormat="1" ht="11.25">
      <c r="B2111" s="151"/>
      <c r="D2111" s="152" t="s">
        <v>368</v>
      </c>
      <c r="E2111" s="153" t="s">
        <v>19</v>
      </c>
      <c r="F2111" s="154" t="s">
        <v>2260</v>
      </c>
      <c r="H2111" s="153" t="s">
        <v>19</v>
      </c>
      <c r="I2111" s="155"/>
      <c r="L2111" s="151"/>
      <c r="M2111" s="156"/>
      <c r="T2111" s="157"/>
      <c r="AT2111" s="153" t="s">
        <v>368</v>
      </c>
      <c r="AU2111" s="153" t="s">
        <v>90</v>
      </c>
      <c r="AV2111" s="12" t="s">
        <v>84</v>
      </c>
      <c r="AW2111" s="12" t="s">
        <v>36</v>
      </c>
      <c r="AX2111" s="12" t="s">
        <v>77</v>
      </c>
      <c r="AY2111" s="153" t="s">
        <v>358</v>
      </c>
    </row>
    <row r="2112" spans="2:65" s="13" customFormat="1" ht="11.25">
      <c r="B2112" s="158"/>
      <c r="D2112" s="152" t="s">
        <v>368</v>
      </c>
      <c r="E2112" s="159" t="s">
        <v>19</v>
      </c>
      <c r="F2112" s="160" t="s">
        <v>2278</v>
      </c>
      <c r="H2112" s="161">
        <v>1</v>
      </c>
      <c r="I2112" s="162"/>
      <c r="L2112" s="158"/>
      <c r="M2112" s="163"/>
      <c r="T2112" s="164"/>
      <c r="AT2112" s="159" t="s">
        <v>368</v>
      </c>
      <c r="AU2112" s="159" t="s">
        <v>90</v>
      </c>
      <c r="AV2112" s="13" t="s">
        <v>90</v>
      </c>
      <c r="AW2112" s="13" t="s">
        <v>36</v>
      </c>
      <c r="AX2112" s="13" t="s">
        <v>77</v>
      </c>
      <c r="AY2112" s="159" t="s">
        <v>358</v>
      </c>
    </row>
    <row r="2113" spans="2:65" s="14" customFormat="1" ht="11.25">
      <c r="B2113" s="165"/>
      <c r="D2113" s="152" t="s">
        <v>368</v>
      </c>
      <c r="E2113" s="166" t="s">
        <v>19</v>
      </c>
      <c r="F2113" s="167" t="s">
        <v>371</v>
      </c>
      <c r="H2113" s="168">
        <v>1</v>
      </c>
      <c r="I2113" s="169"/>
      <c r="L2113" s="165"/>
      <c r="M2113" s="170"/>
      <c r="T2113" s="171"/>
      <c r="AT2113" s="166" t="s">
        <v>368</v>
      </c>
      <c r="AU2113" s="166" t="s">
        <v>90</v>
      </c>
      <c r="AV2113" s="14" t="s">
        <v>364</v>
      </c>
      <c r="AW2113" s="14" t="s">
        <v>36</v>
      </c>
      <c r="AX2113" s="14" t="s">
        <v>84</v>
      </c>
      <c r="AY2113" s="166" t="s">
        <v>358</v>
      </c>
    </row>
    <row r="2114" spans="2:65" s="1" customFormat="1" ht="49.15" customHeight="1">
      <c r="B2114" s="33"/>
      <c r="C2114" s="134" t="s">
        <v>2279</v>
      </c>
      <c r="D2114" s="134" t="s">
        <v>360</v>
      </c>
      <c r="E2114" s="135" t="s">
        <v>2280</v>
      </c>
      <c r="F2114" s="136" t="s">
        <v>2258</v>
      </c>
      <c r="G2114" s="137" t="s">
        <v>504</v>
      </c>
      <c r="H2114" s="138">
        <v>1</v>
      </c>
      <c r="I2114" s="139"/>
      <c r="J2114" s="140">
        <f>ROUND(I2114*H2114,2)</f>
        <v>0</v>
      </c>
      <c r="K2114" s="136" t="s">
        <v>19</v>
      </c>
      <c r="L2114" s="33"/>
      <c r="M2114" s="141" t="s">
        <v>19</v>
      </c>
      <c r="N2114" s="142" t="s">
        <v>49</v>
      </c>
      <c r="P2114" s="143">
        <f>O2114*H2114</f>
        <v>0</v>
      </c>
      <c r="Q2114" s="143">
        <v>0</v>
      </c>
      <c r="R2114" s="143">
        <f>Q2114*H2114</f>
        <v>0</v>
      </c>
      <c r="S2114" s="143">
        <v>0</v>
      </c>
      <c r="T2114" s="144">
        <f>S2114*H2114</f>
        <v>0</v>
      </c>
      <c r="AR2114" s="145" t="s">
        <v>454</v>
      </c>
      <c r="AT2114" s="145" t="s">
        <v>360</v>
      </c>
      <c r="AU2114" s="145" t="s">
        <v>90</v>
      </c>
      <c r="AY2114" s="18" t="s">
        <v>358</v>
      </c>
      <c r="BE2114" s="146">
        <f>IF(N2114="základní",J2114,0)</f>
        <v>0</v>
      </c>
      <c r="BF2114" s="146">
        <f>IF(N2114="snížená",J2114,0)</f>
        <v>0</v>
      </c>
      <c r="BG2114" s="146">
        <f>IF(N2114="zákl. přenesená",J2114,0)</f>
        <v>0</v>
      </c>
      <c r="BH2114" s="146">
        <f>IF(N2114="sníž. přenesená",J2114,0)</f>
        <v>0</v>
      </c>
      <c r="BI2114" s="146">
        <f>IF(N2114="nulová",J2114,0)</f>
        <v>0</v>
      </c>
      <c r="BJ2114" s="18" t="s">
        <v>90</v>
      </c>
      <c r="BK2114" s="146">
        <f>ROUND(I2114*H2114,2)</f>
        <v>0</v>
      </c>
      <c r="BL2114" s="18" t="s">
        <v>454</v>
      </c>
      <c r="BM2114" s="145" t="s">
        <v>2281</v>
      </c>
    </row>
    <row r="2115" spans="2:65" s="12" customFormat="1" ht="11.25">
      <c r="B2115" s="151"/>
      <c r="D2115" s="152" t="s">
        <v>368</v>
      </c>
      <c r="E2115" s="153" t="s">
        <v>19</v>
      </c>
      <c r="F2115" s="154" t="s">
        <v>1160</v>
      </c>
      <c r="H2115" s="153" t="s">
        <v>19</v>
      </c>
      <c r="I2115" s="155"/>
      <c r="L2115" s="151"/>
      <c r="M2115" s="156"/>
      <c r="T2115" s="157"/>
      <c r="AT2115" s="153" t="s">
        <v>368</v>
      </c>
      <c r="AU2115" s="153" t="s">
        <v>90</v>
      </c>
      <c r="AV2115" s="12" t="s">
        <v>84</v>
      </c>
      <c r="AW2115" s="12" t="s">
        <v>36</v>
      </c>
      <c r="AX2115" s="12" t="s">
        <v>77</v>
      </c>
      <c r="AY2115" s="153" t="s">
        <v>358</v>
      </c>
    </row>
    <row r="2116" spans="2:65" s="12" customFormat="1" ht="11.25">
      <c r="B2116" s="151"/>
      <c r="D2116" s="152" t="s">
        <v>368</v>
      </c>
      <c r="E2116" s="153" t="s">
        <v>19</v>
      </c>
      <c r="F2116" s="154" t="s">
        <v>2260</v>
      </c>
      <c r="H2116" s="153" t="s">
        <v>19</v>
      </c>
      <c r="I2116" s="155"/>
      <c r="L2116" s="151"/>
      <c r="M2116" s="156"/>
      <c r="T2116" s="157"/>
      <c r="AT2116" s="153" t="s">
        <v>368</v>
      </c>
      <c r="AU2116" s="153" t="s">
        <v>90</v>
      </c>
      <c r="AV2116" s="12" t="s">
        <v>84</v>
      </c>
      <c r="AW2116" s="12" t="s">
        <v>36</v>
      </c>
      <c r="AX2116" s="12" t="s">
        <v>77</v>
      </c>
      <c r="AY2116" s="153" t="s">
        <v>358</v>
      </c>
    </row>
    <row r="2117" spans="2:65" s="13" customFormat="1" ht="11.25">
      <c r="B2117" s="158"/>
      <c r="D2117" s="152" t="s">
        <v>368</v>
      </c>
      <c r="E2117" s="159" t="s">
        <v>19</v>
      </c>
      <c r="F2117" s="160" t="s">
        <v>2282</v>
      </c>
      <c r="H2117" s="161">
        <v>1</v>
      </c>
      <c r="I2117" s="162"/>
      <c r="L2117" s="158"/>
      <c r="M2117" s="163"/>
      <c r="T2117" s="164"/>
      <c r="AT2117" s="159" t="s">
        <v>368</v>
      </c>
      <c r="AU2117" s="159" t="s">
        <v>90</v>
      </c>
      <c r="AV2117" s="13" t="s">
        <v>90</v>
      </c>
      <c r="AW2117" s="13" t="s">
        <v>36</v>
      </c>
      <c r="AX2117" s="13" t="s">
        <v>77</v>
      </c>
      <c r="AY2117" s="159" t="s">
        <v>358</v>
      </c>
    </row>
    <row r="2118" spans="2:65" s="14" customFormat="1" ht="11.25">
      <c r="B2118" s="165"/>
      <c r="D2118" s="152" t="s">
        <v>368</v>
      </c>
      <c r="E2118" s="166" t="s">
        <v>19</v>
      </c>
      <c r="F2118" s="167" t="s">
        <v>371</v>
      </c>
      <c r="H2118" s="168">
        <v>1</v>
      </c>
      <c r="I2118" s="169"/>
      <c r="L2118" s="165"/>
      <c r="M2118" s="170"/>
      <c r="T2118" s="171"/>
      <c r="AT2118" s="166" t="s">
        <v>368</v>
      </c>
      <c r="AU2118" s="166" t="s">
        <v>90</v>
      </c>
      <c r="AV2118" s="14" t="s">
        <v>364</v>
      </c>
      <c r="AW2118" s="14" t="s">
        <v>36</v>
      </c>
      <c r="AX2118" s="14" t="s">
        <v>84</v>
      </c>
      <c r="AY2118" s="166" t="s">
        <v>358</v>
      </c>
    </row>
    <row r="2119" spans="2:65" s="1" customFormat="1" ht="49.15" customHeight="1">
      <c r="B2119" s="33"/>
      <c r="C2119" s="134" t="s">
        <v>2283</v>
      </c>
      <c r="D2119" s="134" t="s">
        <v>360</v>
      </c>
      <c r="E2119" s="135" t="s">
        <v>2284</v>
      </c>
      <c r="F2119" s="136" t="s">
        <v>2258</v>
      </c>
      <c r="G2119" s="137" t="s">
        <v>504</v>
      </c>
      <c r="H2119" s="138">
        <v>1</v>
      </c>
      <c r="I2119" s="139"/>
      <c r="J2119" s="140">
        <f>ROUND(I2119*H2119,2)</f>
        <v>0</v>
      </c>
      <c r="K2119" s="136" t="s">
        <v>19</v>
      </c>
      <c r="L2119" s="33"/>
      <c r="M2119" s="141" t="s">
        <v>19</v>
      </c>
      <c r="N2119" s="142" t="s">
        <v>49</v>
      </c>
      <c r="P2119" s="143">
        <f>O2119*H2119</f>
        <v>0</v>
      </c>
      <c r="Q2119" s="143">
        <v>0</v>
      </c>
      <c r="R2119" s="143">
        <f>Q2119*H2119</f>
        <v>0</v>
      </c>
      <c r="S2119" s="143">
        <v>0</v>
      </c>
      <c r="T2119" s="144">
        <f>S2119*H2119</f>
        <v>0</v>
      </c>
      <c r="AR2119" s="145" t="s">
        <v>454</v>
      </c>
      <c r="AT2119" s="145" t="s">
        <v>360</v>
      </c>
      <c r="AU2119" s="145" t="s">
        <v>90</v>
      </c>
      <c r="AY2119" s="18" t="s">
        <v>358</v>
      </c>
      <c r="BE2119" s="146">
        <f>IF(N2119="základní",J2119,0)</f>
        <v>0</v>
      </c>
      <c r="BF2119" s="146">
        <f>IF(N2119="snížená",J2119,0)</f>
        <v>0</v>
      </c>
      <c r="BG2119" s="146">
        <f>IF(N2119="zákl. přenesená",J2119,0)</f>
        <v>0</v>
      </c>
      <c r="BH2119" s="146">
        <f>IF(N2119="sníž. přenesená",J2119,0)</f>
        <v>0</v>
      </c>
      <c r="BI2119" s="146">
        <f>IF(N2119="nulová",J2119,0)</f>
        <v>0</v>
      </c>
      <c r="BJ2119" s="18" t="s">
        <v>90</v>
      </c>
      <c r="BK2119" s="146">
        <f>ROUND(I2119*H2119,2)</f>
        <v>0</v>
      </c>
      <c r="BL2119" s="18" t="s">
        <v>454</v>
      </c>
      <c r="BM2119" s="145" t="s">
        <v>2285</v>
      </c>
    </row>
    <row r="2120" spans="2:65" s="12" customFormat="1" ht="11.25">
      <c r="B2120" s="151"/>
      <c r="D2120" s="152" t="s">
        <v>368</v>
      </c>
      <c r="E2120" s="153" t="s">
        <v>19</v>
      </c>
      <c r="F2120" s="154" t="s">
        <v>1160</v>
      </c>
      <c r="H2120" s="153" t="s">
        <v>19</v>
      </c>
      <c r="I2120" s="155"/>
      <c r="L2120" s="151"/>
      <c r="M2120" s="156"/>
      <c r="T2120" s="157"/>
      <c r="AT2120" s="153" t="s">
        <v>368</v>
      </c>
      <c r="AU2120" s="153" t="s">
        <v>90</v>
      </c>
      <c r="AV2120" s="12" t="s">
        <v>84</v>
      </c>
      <c r="AW2120" s="12" t="s">
        <v>36</v>
      </c>
      <c r="AX2120" s="12" t="s">
        <v>77</v>
      </c>
      <c r="AY2120" s="153" t="s">
        <v>358</v>
      </c>
    </row>
    <row r="2121" spans="2:65" s="12" customFormat="1" ht="11.25">
      <c r="B2121" s="151"/>
      <c r="D2121" s="152" t="s">
        <v>368</v>
      </c>
      <c r="E2121" s="153" t="s">
        <v>19</v>
      </c>
      <c r="F2121" s="154" t="s">
        <v>2260</v>
      </c>
      <c r="H2121" s="153" t="s">
        <v>19</v>
      </c>
      <c r="I2121" s="155"/>
      <c r="L2121" s="151"/>
      <c r="M2121" s="156"/>
      <c r="T2121" s="157"/>
      <c r="AT2121" s="153" t="s">
        <v>368</v>
      </c>
      <c r="AU2121" s="153" t="s">
        <v>90</v>
      </c>
      <c r="AV2121" s="12" t="s">
        <v>84</v>
      </c>
      <c r="AW2121" s="12" t="s">
        <v>36</v>
      </c>
      <c r="AX2121" s="12" t="s">
        <v>77</v>
      </c>
      <c r="AY2121" s="153" t="s">
        <v>358</v>
      </c>
    </row>
    <row r="2122" spans="2:65" s="13" customFormat="1" ht="11.25">
      <c r="B2122" s="158"/>
      <c r="D2122" s="152" t="s">
        <v>368</v>
      </c>
      <c r="E2122" s="159" t="s">
        <v>19</v>
      </c>
      <c r="F2122" s="160" t="s">
        <v>2286</v>
      </c>
      <c r="H2122" s="161">
        <v>1</v>
      </c>
      <c r="I2122" s="162"/>
      <c r="L2122" s="158"/>
      <c r="M2122" s="163"/>
      <c r="T2122" s="164"/>
      <c r="AT2122" s="159" t="s">
        <v>368</v>
      </c>
      <c r="AU2122" s="159" t="s">
        <v>90</v>
      </c>
      <c r="AV2122" s="13" t="s">
        <v>90</v>
      </c>
      <c r="AW2122" s="13" t="s">
        <v>36</v>
      </c>
      <c r="AX2122" s="13" t="s">
        <v>77</v>
      </c>
      <c r="AY2122" s="159" t="s">
        <v>358</v>
      </c>
    </row>
    <row r="2123" spans="2:65" s="14" customFormat="1" ht="11.25">
      <c r="B2123" s="165"/>
      <c r="D2123" s="152" t="s">
        <v>368</v>
      </c>
      <c r="E2123" s="166" t="s">
        <v>19</v>
      </c>
      <c r="F2123" s="167" t="s">
        <v>371</v>
      </c>
      <c r="H2123" s="168">
        <v>1</v>
      </c>
      <c r="I2123" s="169"/>
      <c r="L2123" s="165"/>
      <c r="M2123" s="170"/>
      <c r="T2123" s="171"/>
      <c r="AT2123" s="166" t="s">
        <v>368</v>
      </c>
      <c r="AU2123" s="166" t="s">
        <v>90</v>
      </c>
      <c r="AV2123" s="14" t="s">
        <v>364</v>
      </c>
      <c r="AW2123" s="14" t="s">
        <v>36</v>
      </c>
      <c r="AX2123" s="14" t="s">
        <v>84</v>
      </c>
      <c r="AY2123" s="166" t="s">
        <v>358</v>
      </c>
    </row>
    <row r="2124" spans="2:65" s="1" customFormat="1" ht="49.15" customHeight="1">
      <c r="B2124" s="33"/>
      <c r="C2124" s="134" t="s">
        <v>2287</v>
      </c>
      <c r="D2124" s="134" t="s">
        <v>360</v>
      </c>
      <c r="E2124" s="135" t="s">
        <v>2288</v>
      </c>
      <c r="F2124" s="136" t="s">
        <v>2264</v>
      </c>
      <c r="G2124" s="137" t="s">
        <v>504</v>
      </c>
      <c r="H2124" s="138">
        <v>1</v>
      </c>
      <c r="I2124" s="139"/>
      <c r="J2124" s="140">
        <f>ROUND(I2124*H2124,2)</f>
        <v>0</v>
      </c>
      <c r="K2124" s="136" t="s">
        <v>19</v>
      </c>
      <c r="L2124" s="33"/>
      <c r="M2124" s="141" t="s">
        <v>19</v>
      </c>
      <c r="N2124" s="142" t="s">
        <v>49</v>
      </c>
      <c r="P2124" s="143">
        <f>O2124*H2124</f>
        <v>0</v>
      </c>
      <c r="Q2124" s="143">
        <v>0</v>
      </c>
      <c r="R2124" s="143">
        <f>Q2124*H2124</f>
        <v>0</v>
      </c>
      <c r="S2124" s="143">
        <v>0</v>
      </c>
      <c r="T2124" s="144">
        <f>S2124*H2124</f>
        <v>0</v>
      </c>
      <c r="AR2124" s="145" t="s">
        <v>454</v>
      </c>
      <c r="AT2124" s="145" t="s">
        <v>360</v>
      </c>
      <c r="AU2124" s="145" t="s">
        <v>90</v>
      </c>
      <c r="AY2124" s="18" t="s">
        <v>358</v>
      </c>
      <c r="BE2124" s="146">
        <f>IF(N2124="základní",J2124,0)</f>
        <v>0</v>
      </c>
      <c r="BF2124" s="146">
        <f>IF(N2124="snížená",J2124,0)</f>
        <v>0</v>
      </c>
      <c r="BG2124" s="146">
        <f>IF(N2124="zákl. přenesená",J2124,0)</f>
        <v>0</v>
      </c>
      <c r="BH2124" s="146">
        <f>IF(N2124="sníž. přenesená",J2124,0)</f>
        <v>0</v>
      </c>
      <c r="BI2124" s="146">
        <f>IF(N2124="nulová",J2124,0)</f>
        <v>0</v>
      </c>
      <c r="BJ2124" s="18" t="s">
        <v>90</v>
      </c>
      <c r="BK2124" s="146">
        <f>ROUND(I2124*H2124,2)</f>
        <v>0</v>
      </c>
      <c r="BL2124" s="18" t="s">
        <v>454</v>
      </c>
      <c r="BM2124" s="145" t="s">
        <v>2289</v>
      </c>
    </row>
    <row r="2125" spans="2:65" s="12" customFormat="1" ht="11.25">
      <c r="B2125" s="151"/>
      <c r="D2125" s="152" t="s">
        <v>368</v>
      </c>
      <c r="E2125" s="153" t="s">
        <v>19</v>
      </c>
      <c r="F2125" s="154" t="s">
        <v>1160</v>
      </c>
      <c r="H2125" s="153" t="s">
        <v>19</v>
      </c>
      <c r="I2125" s="155"/>
      <c r="L2125" s="151"/>
      <c r="M2125" s="156"/>
      <c r="T2125" s="157"/>
      <c r="AT2125" s="153" t="s">
        <v>368</v>
      </c>
      <c r="AU2125" s="153" t="s">
        <v>90</v>
      </c>
      <c r="AV2125" s="12" t="s">
        <v>84</v>
      </c>
      <c r="AW2125" s="12" t="s">
        <v>36</v>
      </c>
      <c r="AX2125" s="12" t="s">
        <v>77</v>
      </c>
      <c r="AY2125" s="153" t="s">
        <v>358</v>
      </c>
    </row>
    <row r="2126" spans="2:65" s="12" customFormat="1" ht="11.25">
      <c r="B2126" s="151"/>
      <c r="D2126" s="152" t="s">
        <v>368</v>
      </c>
      <c r="E2126" s="153" t="s">
        <v>19</v>
      </c>
      <c r="F2126" s="154" t="s">
        <v>2260</v>
      </c>
      <c r="H2126" s="153" t="s">
        <v>19</v>
      </c>
      <c r="I2126" s="155"/>
      <c r="L2126" s="151"/>
      <c r="M2126" s="156"/>
      <c r="T2126" s="157"/>
      <c r="AT2126" s="153" t="s">
        <v>368</v>
      </c>
      <c r="AU2126" s="153" t="s">
        <v>90</v>
      </c>
      <c r="AV2126" s="12" t="s">
        <v>84</v>
      </c>
      <c r="AW2126" s="12" t="s">
        <v>36</v>
      </c>
      <c r="AX2126" s="12" t="s">
        <v>77</v>
      </c>
      <c r="AY2126" s="153" t="s">
        <v>358</v>
      </c>
    </row>
    <row r="2127" spans="2:65" s="13" customFormat="1" ht="11.25">
      <c r="B2127" s="158"/>
      <c r="D2127" s="152" t="s">
        <v>368</v>
      </c>
      <c r="E2127" s="159" t="s">
        <v>19</v>
      </c>
      <c r="F2127" s="160" t="s">
        <v>2290</v>
      </c>
      <c r="H2127" s="161">
        <v>1</v>
      </c>
      <c r="I2127" s="162"/>
      <c r="L2127" s="158"/>
      <c r="M2127" s="163"/>
      <c r="T2127" s="164"/>
      <c r="AT2127" s="159" t="s">
        <v>368</v>
      </c>
      <c r="AU2127" s="159" t="s">
        <v>90</v>
      </c>
      <c r="AV2127" s="13" t="s">
        <v>90</v>
      </c>
      <c r="AW2127" s="13" t="s">
        <v>36</v>
      </c>
      <c r="AX2127" s="13" t="s">
        <v>77</v>
      </c>
      <c r="AY2127" s="159" t="s">
        <v>358</v>
      </c>
    </row>
    <row r="2128" spans="2:65" s="14" customFormat="1" ht="11.25">
      <c r="B2128" s="165"/>
      <c r="D2128" s="152" t="s">
        <v>368</v>
      </c>
      <c r="E2128" s="166" t="s">
        <v>19</v>
      </c>
      <c r="F2128" s="167" t="s">
        <v>371</v>
      </c>
      <c r="H2128" s="168">
        <v>1</v>
      </c>
      <c r="I2128" s="169"/>
      <c r="L2128" s="165"/>
      <c r="M2128" s="170"/>
      <c r="T2128" s="171"/>
      <c r="AT2128" s="166" t="s">
        <v>368</v>
      </c>
      <c r="AU2128" s="166" t="s">
        <v>90</v>
      </c>
      <c r="AV2128" s="14" t="s">
        <v>364</v>
      </c>
      <c r="AW2128" s="14" t="s">
        <v>36</v>
      </c>
      <c r="AX2128" s="14" t="s">
        <v>84</v>
      </c>
      <c r="AY2128" s="166" t="s">
        <v>358</v>
      </c>
    </row>
    <row r="2129" spans="2:65" s="1" customFormat="1" ht="49.15" customHeight="1">
      <c r="B2129" s="33"/>
      <c r="C2129" s="134" t="s">
        <v>2291</v>
      </c>
      <c r="D2129" s="134" t="s">
        <v>360</v>
      </c>
      <c r="E2129" s="135" t="s">
        <v>2292</v>
      </c>
      <c r="F2129" s="136" t="s">
        <v>2258</v>
      </c>
      <c r="G2129" s="137" t="s">
        <v>504</v>
      </c>
      <c r="H2129" s="138">
        <v>1</v>
      </c>
      <c r="I2129" s="139"/>
      <c r="J2129" s="140">
        <f>ROUND(I2129*H2129,2)</f>
        <v>0</v>
      </c>
      <c r="K2129" s="136" t="s">
        <v>19</v>
      </c>
      <c r="L2129" s="33"/>
      <c r="M2129" s="141" t="s">
        <v>19</v>
      </c>
      <c r="N2129" s="142" t="s">
        <v>49</v>
      </c>
      <c r="P2129" s="143">
        <f>O2129*H2129</f>
        <v>0</v>
      </c>
      <c r="Q2129" s="143">
        <v>0</v>
      </c>
      <c r="R2129" s="143">
        <f>Q2129*H2129</f>
        <v>0</v>
      </c>
      <c r="S2129" s="143">
        <v>0</v>
      </c>
      <c r="T2129" s="144">
        <f>S2129*H2129</f>
        <v>0</v>
      </c>
      <c r="AR2129" s="145" t="s">
        <v>454</v>
      </c>
      <c r="AT2129" s="145" t="s">
        <v>360</v>
      </c>
      <c r="AU2129" s="145" t="s">
        <v>90</v>
      </c>
      <c r="AY2129" s="18" t="s">
        <v>358</v>
      </c>
      <c r="BE2129" s="146">
        <f>IF(N2129="základní",J2129,0)</f>
        <v>0</v>
      </c>
      <c r="BF2129" s="146">
        <f>IF(N2129="snížená",J2129,0)</f>
        <v>0</v>
      </c>
      <c r="BG2129" s="146">
        <f>IF(N2129="zákl. přenesená",J2129,0)</f>
        <v>0</v>
      </c>
      <c r="BH2129" s="146">
        <f>IF(N2129="sníž. přenesená",J2129,0)</f>
        <v>0</v>
      </c>
      <c r="BI2129" s="146">
        <f>IF(N2129="nulová",J2129,0)</f>
        <v>0</v>
      </c>
      <c r="BJ2129" s="18" t="s">
        <v>90</v>
      </c>
      <c r="BK2129" s="146">
        <f>ROUND(I2129*H2129,2)</f>
        <v>0</v>
      </c>
      <c r="BL2129" s="18" t="s">
        <v>454</v>
      </c>
      <c r="BM2129" s="145" t="s">
        <v>2293</v>
      </c>
    </row>
    <row r="2130" spans="2:65" s="12" customFormat="1" ht="11.25">
      <c r="B2130" s="151"/>
      <c r="D2130" s="152" t="s">
        <v>368</v>
      </c>
      <c r="E2130" s="153" t="s">
        <v>19</v>
      </c>
      <c r="F2130" s="154" t="s">
        <v>1160</v>
      </c>
      <c r="H2130" s="153" t="s">
        <v>19</v>
      </c>
      <c r="I2130" s="155"/>
      <c r="L2130" s="151"/>
      <c r="M2130" s="156"/>
      <c r="T2130" s="157"/>
      <c r="AT2130" s="153" t="s">
        <v>368</v>
      </c>
      <c r="AU2130" s="153" t="s">
        <v>90</v>
      </c>
      <c r="AV2130" s="12" t="s">
        <v>84</v>
      </c>
      <c r="AW2130" s="12" t="s">
        <v>36</v>
      </c>
      <c r="AX2130" s="12" t="s">
        <v>77</v>
      </c>
      <c r="AY2130" s="153" t="s">
        <v>358</v>
      </c>
    </row>
    <row r="2131" spans="2:65" s="12" customFormat="1" ht="11.25">
      <c r="B2131" s="151"/>
      <c r="D2131" s="152" t="s">
        <v>368</v>
      </c>
      <c r="E2131" s="153" t="s">
        <v>19</v>
      </c>
      <c r="F2131" s="154" t="s">
        <v>2260</v>
      </c>
      <c r="H2131" s="153" t="s">
        <v>19</v>
      </c>
      <c r="I2131" s="155"/>
      <c r="L2131" s="151"/>
      <c r="M2131" s="156"/>
      <c r="T2131" s="157"/>
      <c r="AT2131" s="153" t="s">
        <v>368</v>
      </c>
      <c r="AU2131" s="153" t="s">
        <v>90</v>
      </c>
      <c r="AV2131" s="12" t="s">
        <v>84</v>
      </c>
      <c r="AW2131" s="12" t="s">
        <v>36</v>
      </c>
      <c r="AX2131" s="12" t="s">
        <v>77</v>
      </c>
      <c r="AY2131" s="153" t="s">
        <v>358</v>
      </c>
    </row>
    <row r="2132" spans="2:65" s="13" customFormat="1" ht="11.25">
      <c r="B2132" s="158"/>
      <c r="D2132" s="152" t="s">
        <v>368</v>
      </c>
      <c r="E2132" s="159" t="s">
        <v>19</v>
      </c>
      <c r="F2132" s="160" t="s">
        <v>2294</v>
      </c>
      <c r="H2132" s="161">
        <v>1</v>
      </c>
      <c r="I2132" s="162"/>
      <c r="L2132" s="158"/>
      <c r="M2132" s="163"/>
      <c r="T2132" s="164"/>
      <c r="AT2132" s="159" t="s">
        <v>368</v>
      </c>
      <c r="AU2132" s="159" t="s">
        <v>90</v>
      </c>
      <c r="AV2132" s="13" t="s">
        <v>90</v>
      </c>
      <c r="AW2132" s="13" t="s">
        <v>36</v>
      </c>
      <c r="AX2132" s="13" t="s">
        <v>77</v>
      </c>
      <c r="AY2132" s="159" t="s">
        <v>358</v>
      </c>
    </row>
    <row r="2133" spans="2:65" s="14" customFormat="1" ht="11.25">
      <c r="B2133" s="165"/>
      <c r="D2133" s="152" t="s">
        <v>368</v>
      </c>
      <c r="E2133" s="166" t="s">
        <v>19</v>
      </c>
      <c r="F2133" s="167" t="s">
        <v>371</v>
      </c>
      <c r="H2133" s="168">
        <v>1</v>
      </c>
      <c r="I2133" s="169"/>
      <c r="L2133" s="165"/>
      <c r="M2133" s="170"/>
      <c r="T2133" s="171"/>
      <c r="AT2133" s="166" t="s">
        <v>368</v>
      </c>
      <c r="AU2133" s="166" t="s">
        <v>90</v>
      </c>
      <c r="AV2133" s="14" t="s">
        <v>364</v>
      </c>
      <c r="AW2133" s="14" t="s">
        <v>36</v>
      </c>
      <c r="AX2133" s="14" t="s">
        <v>84</v>
      </c>
      <c r="AY2133" s="166" t="s">
        <v>358</v>
      </c>
    </row>
    <row r="2134" spans="2:65" s="1" customFormat="1" ht="49.15" customHeight="1">
      <c r="B2134" s="33"/>
      <c r="C2134" s="134" t="s">
        <v>2295</v>
      </c>
      <c r="D2134" s="134" t="s">
        <v>360</v>
      </c>
      <c r="E2134" s="135" t="s">
        <v>2296</v>
      </c>
      <c r="F2134" s="136" t="s">
        <v>2258</v>
      </c>
      <c r="G2134" s="137" t="s">
        <v>504</v>
      </c>
      <c r="H2134" s="138">
        <v>1</v>
      </c>
      <c r="I2134" s="139"/>
      <c r="J2134" s="140">
        <f>ROUND(I2134*H2134,2)</f>
        <v>0</v>
      </c>
      <c r="K2134" s="136" t="s">
        <v>19</v>
      </c>
      <c r="L2134" s="33"/>
      <c r="M2134" s="141" t="s">
        <v>19</v>
      </c>
      <c r="N2134" s="142" t="s">
        <v>49</v>
      </c>
      <c r="P2134" s="143">
        <f>O2134*H2134</f>
        <v>0</v>
      </c>
      <c r="Q2134" s="143">
        <v>0</v>
      </c>
      <c r="R2134" s="143">
        <f>Q2134*H2134</f>
        <v>0</v>
      </c>
      <c r="S2134" s="143">
        <v>0</v>
      </c>
      <c r="T2134" s="144">
        <f>S2134*H2134</f>
        <v>0</v>
      </c>
      <c r="AR2134" s="145" t="s">
        <v>454</v>
      </c>
      <c r="AT2134" s="145" t="s">
        <v>360</v>
      </c>
      <c r="AU2134" s="145" t="s">
        <v>90</v>
      </c>
      <c r="AY2134" s="18" t="s">
        <v>358</v>
      </c>
      <c r="BE2134" s="146">
        <f>IF(N2134="základní",J2134,0)</f>
        <v>0</v>
      </c>
      <c r="BF2134" s="146">
        <f>IF(N2134="snížená",J2134,0)</f>
        <v>0</v>
      </c>
      <c r="BG2134" s="146">
        <f>IF(N2134="zákl. přenesená",J2134,0)</f>
        <v>0</v>
      </c>
      <c r="BH2134" s="146">
        <f>IF(N2134="sníž. přenesená",J2134,0)</f>
        <v>0</v>
      </c>
      <c r="BI2134" s="146">
        <f>IF(N2134="nulová",J2134,0)</f>
        <v>0</v>
      </c>
      <c r="BJ2134" s="18" t="s">
        <v>90</v>
      </c>
      <c r="BK2134" s="146">
        <f>ROUND(I2134*H2134,2)</f>
        <v>0</v>
      </c>
      <c r="BL2134" s="18" t="s">
        <v>454</v>
      </c>
      <c r="BM2134" s="145" t="s">
        <v>2297</v>
      </c>
    </row>
    <row r="2135" spans="2:65" s="12" customFormat="1" ht="11.25">
      <c r="B2135" s="151"/>
      <c r="D2135" s="152" t="s">
        <v>368</v>
      </c>
      <c r="E2135" s="153" t="s">
        <v>19</v>
      </c>
      <c r="F2135" s="154" t="s">
        <v>1160</v>
      </c>
      <c r="H2135" s="153" t="s">
        <v>19</v>
      </c>
      <c r="I2135" s="155"/>
      <c r="L2135" s="151"/>
      <c r="M2135" s="156"/>
      <c r="T2135" s="157"/>
      <c r="AT2135" s="153" t="s">
        <v>368</v>
      </c>
      <c r="AU2135" s="153" t="s">
        <v>90</v>
      </c>
      <c r="AV2135" s="12" t="s">
        <v>84</v>
      </c>
      <c r="AW2135" s="12" t="s">
        <v>36</v>
      </c>
      <c r="AX2135" s="12" t="s">
        <v>77</v>
      </c>
      <c r="AY2135" s="153" t="s">
        <v>358</v>
      </c>
    </row>
    <row r="2136" spans="2:65" s="12" customFormat="1" ht="11.25">
      <c r="B2136" s="151"/>
      <c r="D2136" s="152" t="s">
        <v>368</v>
      </c>
      <c r="E2136" s="153" t="s">
        <v>19</v>
      </c>
      <c r="F2136" s="154" t="s">
        <v>2260</v>
      </c>
      <c r="H2136" s="153" t="s">
        <v>19</v>
      </c>
      <c r="I2136" s="155"/>
      <c r="L2136" s="151"/>
      <c r="M2136" s="156"/>
      <c r="T2136" s="157"/>
      <c r="AT2136" s="153" t="s">
        <v>368</v>
      </c>
      <c r="AU2136" s="153" t="s">
        <v>90</v>
      </c>
      <c r="AV2136" s="12" t="s">
        <v>84</v>
      </c>
      <c r="AW2136" s="12" t="s">
        <v>36</v>
      </c>
      <c r="AX2136" s="12" t="s">
        <v>77</v>
      </c>
      <c r="AY2136" s="153" t="s">
        <v>358</v>
      </c>
    </row>
    <row r="2137" spans="2:65" s="13" customFormat="1" ht="11.25">
      <c r="B2137" s="158"/>
      <c r="D2137" s="152" t="s">
        <v>368</v>
      </c>
      <c r="E2137" s="159" t="s">
        <v>19</v>
      </c>
      <c r="F2137" s="160" t="s">
        <v>2298</v>
      </c>
      <c r="H2137" s="161">
        <v>1</v>
      </c>
      <c r="I2137" s="162"/>
      <c r="L2137" s="158"/>
      <c r="M2137" s="163"/>
      <c r="T2137" s="164"/>
      <c r="AT2137" s="159" t="s">
        <v>368</v>
      </c>
      <c r="AU2137" s="159" t="s">
        <v>90</v>
      </c>
      <c r="AV2137" s="13" t="s">
        <v>90</v>
      </c>
      <c r="AW2137" s="13" t="s">
        <v>36</v>
      </c>
      <c r="AX2137" s="13" t="s">
        <v>77</v>
      </c>
      <c r="AY2137" s="159" t="s">
        <v>358</v>
      </c>
    </row>
    <row r="2138" spans="2:65" s="14" customFormat="1" ht="11.25">
      <c r="B2138" s="165"/>
      <c r="D2138" s="152" t="s">
        <v>368</v>
      </c>
      <c r="E2138" s="166" t="s">
        <v>19</v>
      </c>
      <c r="F2138" s="167" t="s">
        <v>371</v>
      </c>
      <c r="H2138" s="168">
        <v>1</v>
      </c>
      <c r="I2138" s="169"/>
      <c r="L2138" s="165"/>
      <c r="M2138" s="170"/>
      <c r="T2138" s="171"/>
      <c r="AT2138" s="166" t="s">
        <v>368</v>
      </c>
      <c r="AU2138" s="166" t="s">
        <v>90</v>
      </c>
      <c r="AV2138" s="14" t="s">
        <v>364</v>
      </c>
      <c r="AW2138" s="14" t="s">
        <v>36</v>
      </c>
      <c r="AX2138" s="14" t="s">
        <v>84</v>
      </c>
      <c r="AY2138" s="166" t="s">
        <v>358</v>
      </c>
    </row>
    <row r="2139" spans="2:65" s="1" customFormat="1" ht="49.15" customHeight="1">
      <c r="B2139" s="33"/>
      <c r="C2139" s="134" t="s">
        <v>2299</v>
      </c>
      <c r="D2139" s="134" t="s">
        <v>360</v>
      </c>
      <c r="E2139" s="135" t="s">
        <v>2300</v>
      </c>
      <c r="F2139" s="136" t="s">
        <v>2258</v>
      </c>
      <c r="G2139" s="137" t="s">
        <v>504</v>
      </c>
      <c r="H2139" s="138">
        <v>1</v>
      </c>
      <c r="I2139" s="139"/>
      <c r="J2139" s="140">
        <f>ROUND(I2139*H2139,2)</f>
        <v>0</v>
      </c>
      <c r="K2139" s="136" t="s">
        <v>19</v>
      </c>
      <c r="L2139" s="33"/>
      <c r="M2139" s="141" t="s">
        <v>19</v>
      </c>
      <c r="N2139" s="142" t="s">
        <v>49</v>
      </c>
      <c r="P2139" s="143">
        <f>O2139*H2139</f>
        <v>0</v>
      </c>
      <c r="Q2139" s="143">
        <v>0</v>
      </c>
      <c r="R2139" s="143">
        <f>Q2139*H2139</f>
        <v>0</v>
      </c>
      <c r="S2139" s="143">
        <v>0</v>
      </c>
      <c r="T2139" s="144">
        <f>S2139*H2139</f>
        <v>0</v>
      </c>
      <c r="AR2139" s="145" t="s">
        <v>454</v>
      </c>
      <c r="AT2139" s="145" t="s">
        <v>360</v>
      </c>
      <c r="AU2139" s="145" t="s">
        <v>90</v>
      </c>
      <c r="AY2139" s="18" t="s">
        <v>358</v>
      </c>
      <c r="BE2139" s="146">
        <f>IF(N2139="základní",J2139,0)</f>
        <v>0</v>
      </c>
      <c r="BF2139" s="146">
        <f>IF(N2139="snížená",J2139,0)</f>
        <v>0</v>
      </c>
      <c r="BG2139" s="146">
        <f>IF(N2139="zákl. přenesená",J2139,0)</f>
        <v>0</v>
      </c>
      <c r="BH2139" s="146">
        <f>IF(N2139="sníž. přenesená",J2139,0)</f>
        <v>0</v>
      </c>
      <c r="BI2139" s="146">
        <f>IF(N2139="nulová",J2139,0)</f>
        <v>0</v>
      </c>
      <c r="BJ2139" s="18" t="s">
        <v>90</v>
      </c>
      <c r="BK2139" s="146">
        <f>ROUND(I2139*H2139,2)</f>
        <v>0</v>
      </c>
      <c r="BL2139" s="18" t="s">
        <v>454</v>
      </c>
      <c r="BM2139" s="145" t="s">
        <v>2301</v>
      </c>
    </row>
    <row r="2140" spans="2:65" s="12" customFormat="1" ht="11.25">
      <c r="B2140" s="151"/>
      <c r="D2140" s="152" t="s">
        <v>368</v>
      </c>
      <c r="E2140" s="153" t="s">
        <v>19</v>
      </c>
      <c r="F2140" s="154" t="s">
        <v>1160</v>
      </c>
      <c r="H2140" s="153" t="s">
        <v>19</v>
      </c>
      <c r="I2140" s="155"/>
      <c r="L2140" s="151"/>
      <c r="M2140" s="156"/>
      <c r="T2140" s="157"/>
      <c r="AT2140" s="153" t="s">
        <v>368</v>
      </c>
      <c r="AU2140" s="153" t="s">
        <v>90</v>
      </c>
      <c r="AV2140" s="12" t="s">
        <v>84</v>
      </c>
      <c r="AW2140" s="12" t="s">
        <v>36</v>
      </c>
      <c r="AX2140" s="12" t="s">
        <v>77</v>
      </c>
      <c r="AY2140" s="153" t="s">
        <v>358</v>
      </c>
    </row>
    <row r="2141" spans="2:65" s="12" customFormat="1" ht="11.25">
      <c r="B2141" s="151"/>
      <c r="D2141" s="152" t="s">
        <v>368</v>
      </c>
      <c r="E2141" s="153" t="s">
        <v>19</v>
      </c>
      <c r="F2141" s="154" t="s">
        <v>2260</v>
      </c>
      <c r="H2141" s="153" t="s">
        <v>19</v>
      </c>
      <c r="I2141" s="155"/>
      <c r="L2141" s="151"/>
      <c r="M2141" s="156"/>
      <c r="T2141" s="157"/>
      <c r="AT2141" s="153" t="s">
        <v>368</v>
      </c>
      <c r="AU2141" s="153" t="s">
        <v>90</v>
      </c>
      <c r="AV2141" s="12" t="s">
        <v>84</v>
      </c>
      <c r="AW2141" s="12" t="s">
        <v>36</v>
      </c>
      <c r="AX2141" s="12" t="s">
        <v>77</v>
      </c>
      <c r="AY2141" s="153" t="s">
        <v>358</v>
      </c>
    </row>
    <row r="2142" spans="2:65" s="13" customFormat="1" ht="11.25">
      <c r="B2142" s="158"/>
      <c r="D2142" s="152" t="s">
        <v>368</v>
      </c>
      <c r="E2142" s="159" t="s">
        <v>19</v>
      </c>
      <c r="F2142" s="160" t="s">
        <v>2302</v>
      </c>
      <c r="H2142" s="161">
        <v>1</v>
      </c>
      <c r="I2142" s="162"/>
      <c r="L2142" s="158"/>
      <c r="M2142" s="163"/>
      <c r="T2142" s="164"/>
      <c r="AT2142" s="159" t="s">
        <v>368</v>
      </c>
      <c r="AU2142" s="159" t="s">
        <v>90</v>
      </c>
      <c r="AV2142" s="13" t="s">
        <v>90</v>
      </c>
      <c r="AW2142" s="13" t="s">
        <v>36</v>
      </c>
      <c r="AX2142" s="13" t="s">
        <v>77</v>
      </c>
      <c r="AY2142" s="159" t="s">
        <v>358</v>
      </c>
    </row>
    <row r="2143" spans="2:65" s="14" customFormat="1" ht="11.25">
      <c r="B2143" s="165"/>
      <c r="D2143" s="152" t="s">
        <v>368</v>
      </c>
      <c r="E2143" s="166" t="s">
        <v>19</v>
      </c>
      <c r="F2143" s="167" t="s">
        <v>371</v>
      </c>
      <c r="H2143" s="168">
        <v>1</v>
      </c>
      <c r="I2143" s="169"/>
      <c r="L2143" s="165"/>
      <c r="M2143" s="170"/>
      <c r="T2143" s="171"/>
      <c r="AT2143" s="166" t="s">
        <v>368</v>
      </c>
      <c r="AU2143" s="166" t="s">
        <v>90</v>
      </c>
      <c r="AV2143" s="14" t="s">
        <v>364</v>
      </c>
      <c r="AW2143" s="14" t="s">
        <v>36</v>
      </c>
      <c r="AX2143" s="14" t="s">
        <v>84</v>
      </c>
      <c r="AY2143" s="166" t="s">
        <v>358</v>
      </c>
    </row>
    <row r="2144" spans="2:65" s="1" customFormat="1" ht="49.15" customHeight="1">
      <c r="B2144" s="33"/>
      <c r="C2144" s="134" t="s">
        <v>2303</v>
      </c>
      <c r="D2144" s="134" t="s">
        <v>360</v>
      </c>
      <c r="E2144" s="135" t="s">
        <v>2304</v>
      </c>
      <c r="F2144" s="136" t="s">
        <v>2258</v>
      </c>
      <c r="G2144" s="137" t="s">
        <v>504</v>
      </c>
      <c r="H2144" s="138">
        <v>1</v>
      </c>
      <c r="I2144" s="139"/>
      <c r="J2144" s="140">
        <f>ROUND(I2144*H2144,2)</f>
        <v>0</v>
      </c>
      <c r="K2144" s="136" t="s">
        <v>19</v>
      </c>
      <c r="L2144" s="33"/>
      <c r="M2144" s="141" t="s">
        <v>19</v>
      </c>
      <c r="N2144" s="142" t="s">
        <v>49</v>
      </c>
      <c r="P2144" s="143">
        <f>O2144*H2144</f>
        <v>0</v>
      </c>
      <c r="Q2144" s="143">
        <v>0</v>
      </c>
      <c r="R2144" s="143">
        <f>Q2144*H2144</f>
        <v>0</v>
      </c>
      <c r="S2144" s="143">
        <v>0</v>
      </c>
      <c r="T2144" s="144">
        <f>S2144*H2144</f>
        <v>0</v>
      </c>
      <c r="AR2144" s="145" t="s">
        <v>454</v>
      </c>
      <c r="AT2144" s="145" t="s">
        <v>360</v>
      </c>
      <c r="AU2144" s="145" t="s">
        <v>90</v>
      </c>
      <c r="AY2144" s="18" t="s">
        <v>358</v>
      </c>
      <c r="BE2144" s="146">
        <f>IF(N2144="základní",J2144,0)</f>
        <v>0</v>
      </c>
      <c r="BF2144" s="146">
        <f>IF(N2144="snížená",J2144,0)</f>
        <v>0</v>
      </c>
      <c r="BG2144" s="146">
        <f>IF(N2144="zákl. přenesená",J2144,0)</f>
        <v>0</v>
      </c>
      <c r="BH2144" s="146">
        <f>IF(N2144="sníž. přenesená",J2144,0)</f>
        <v>0</v>
      </c>
      <c r="BI2144" s="146">
        <f>IF(N2144="nulová",J2144,0)</f>
        <v>0</v>
      </c>
      <c r="BJ2144" s="18" t="s">
        <v>90</v>
      </c>
      <c r="BK2144" s="146">
        <f>ROUND(I2144*H2144,2)</f>
        <v>0</v>
      </c>
      <c r="BL2144" s="18" t="s">
        <v>454</v>
      </c>
      <c r="BM2144" s="145" t="s">
        <v>2305</v>
      </c>
    </row>
    <row r="2145" spans="2:65" s="12" customFormat="1" ht="11.25">
      <c r="B2145" s="151"/>
      <c r="D2145" s="152" t="s">
        <v>368</v>
      </c>
      <c r="E2145" s="153" t="s">
        <v>19</v>
      </c>
      <c r="F2145" s="154" t="s">
        <v>1160</v>
      </c>
      <c r="H2145" s="153" t="s">
        <v>19</v>
      </c>
      <c r="I2145" s="155"/>
      <c r="L2145" s="151"/>
      <c r="M2145" s="156"/>
      <c r="T2145" s="157"/>
      <c r="AT2145" s="153" t="s">
        <v>368</v>
      </c>
      <c r="AU2145" s="153" t="s">
        <v>90</v>
      </c>
      <c r="AV2145" s="12" t="s">
        <v>84</v>
      </c>
      <c r="AW2145" s="12" t="s">
        <v>36</v>
      </c>
      <c r="AX2145" s="12" t="s">
        <v>77</v>
      </c>
      <c r="AY2145" s="153" t="s">
        <v>358</v>
      </c>
    </row>
    <row r="2146" spans="2:65" s="12" customFormat="1" ht="11.25">
      <c r="B2146" s="151"/>
      <c r="D2146" s="152" t="s">
        <v>368</v>
      </c>
      <c r="E2146" s="153" t="s">
        <v>19</v>
      </c>
      <c r="F2146" s="154" t="s">
        <v>2260</v>
      </c>
      <c r="H2146" s="153" t="s">
        <v>19</v>
      </c>
      <c r="I2146" s="155"/>
      <c r="L2146" s="151"/>
      <c r="M2146" s="156"/>
      <c r="T2146" s="157"/>
      <c r="AT2146" s="153" t="s">
        <v>368</v>
      </c>
      <c r="AU2146" s="153" t="s">
        <v>90</v>
      </c>
      <c r="AV2146" s="12" t="s">
        <v>84</v>
      </c>
      <c r="AW2146" s="12" t="s">
        <v>36</v>
      </c>
      <c r="AX2146" s="12" t="s">
        <v>77</v>
      </c>
      <c r="AY2146" s="153" t="s">
        <v>358</v>
      </c>
    </row>
    <row r="2147" spans="2:65" s="13" customFormat="1" ht="11.25">
      <c r="B2147" s="158"/>
      <c r="D2147" s="152" t="s">
        <v>368</v>
      </c>
      <c r="E2147" s="159" t="s">
        <v>19</v>
      </c>
      <c r="F2147" s="160" t="s">
        <v>2306</v>
      </c>
      <c r="H2147" s="161">
        <v>1</v>
      </c>
      <c r="I2147" s="162"/>
      <c r="L2147" s="158"/>
      <c r="M2147" s="163"/>
      <c r="T2147" s="164"/>
      <c r="AT2147" s="159" t="s">
        <v>368</v>
      </c>
      <c r="AU2147" s="159" t="s">
        <v>90</v>
      </c>
      <c r="AV2147" s="13" t="s">
        <v>90</v>
      </c>
      <c r="AW2147" s="13" t="s">
        <v>36</v>
      </c>
      <c r="AX2147" s="13" t="s">
        <v>77</v>
      </c>
      <c r="AY2147" s="159" t="s">
        <v>358</v>
      </c>
    </row>
    <row r="2148" spans="2:65" s="14" customFormat="1" ht="11.25">
      <c r="B2148" s="165"/>
      <c r="D2148" s="152" t="s">
        <v>368</v>
      </c>
      <c r="E2148" s="166" t="s">
        <v>19</v>
      </c>
      <c r="F2148" s="167" t="s">
        <v>371</v>
      </c>
      <c r="H2148" s="168">
        <v>1</v>
      </c>
      <c r="I2148" s="169"/>
      <c r="L2148" s="165"/>
      <c r="M2148" s="170"/>
      <c r="T2148" s="171"/>
      <c r="AT2148" s="166" t="s">
        <v>368</v>
      </c>
      <c r="AU2148" s="166" t="s">
        <v>90</v>
      </c>
      <c r="AV2148" s="14" t="s">
        <v>364</v>
      </c>
      <c r="AW2148" s="14" t="s">
        <v>36</v>
      </c>
      <c r="AX2148" s="14" t="s">
        <v>84</v>
      </c>
      <c r="AY2148" s="166" t="s">
        <v>358</v>
      </c>
    </row>
    <row r="2149" spans="2:65" s="1" customFormat="1" ht="49.15" customHeight="1">
      <c r="B2149" s="33"/>
      <c r="C2149" s="134" t="s">
        <v>2307</v>
      </c>
      <c r="D2149" s="134" t="s">
        <v>360</v>
      </c>
      <c r="E2149" s="135" t="s">
        <v>2308</v>
      </c>
      <c r="F2149" s="136" t="s">
        <v>2309</v>
      </c>
      <c r="G2149" s="137" t="s">
        <v>504</v>
      </c>
      <c r="H2149" s="138">
        <v>1</v>
      </c>
      <c r="I2149" s="139"/>
      <c r="J2149" s="140">
        <f>ROUND(I2149*H2149,2)</f>
        <v>0</v>
      </c>
      <c r="K2149" s="136" t="s">
        <v>19</v>
      </c>
      <c r="L2149" s="33"/>
      <c r="M2149" s="141" t="s">
        <v>19</v>
      </c>
      <c r="N2149" s="142" t="s">
        <v>49</v>
      </c>
      <c r="P2149" s="143">
        <f>O2149*H2149</f>
        <v>0</v>
      </c>
      <c r="Q2149" s="143">
        <v>0</v>
      </c>
      <c r="R2149" s="143">
        <f>Q2149*H2149</f>
        <v>0</v>
      </c>
      <c r="S2149" s="143">
        <v>0</v>
      </c>
      <c r="T2149" s="144">
        <f>S2149*H2149</f>
        <v>0</v>
      </c>
      <c r="AR2149" s="145" t="s">
        <v>454</v>
      </c>
      <c r="AT2149" s="145" t="s">
        <v>360</v>
      </c>
      <c r="AU2149" s="145" t="s">
        <v>90</v>
      </c>
      <c r="AY2149" s="18" t="s">
        <v>358</v>
      </c>
      <c r="BE2149" s="146">
        <f>IF(N2149="základní",J2149,0)</f>
        <v>0</v>
      </c>
      <c r="BF2149" s="146">
        <f>IF(N2149="snížená",J2149,0)</f>
        <v>0</v>
      </c>
      <c r="BG2149" s="146">
        <f>IF(N2149="zákl. přenesená",J2149,0)</f>
        <v>0</v>
      </c>
      <c r="BH2149" s="146">
        <f>IF(N2149="sníž. přenesená",J2149,0)</f>
        <v>0</v>
      </c>
      <c r="BI2149" s="146">
        <f>IF(N2149="nulová",J2149,0)</f>
        <v>0</v>
      </c>
      <c r="BJ2149" s="18" t="s">
        <v>90</v>
      </c>
      <c r="BK2149" s="146">
        <f>ROUND(I2149*H2149,2)</f>
        <v>0</v>
      </c>
      <c r="BL2149" s="18" t="s">
        <v>454</v>
      </c>
      <c r="BM2149" s="145" t="s">
        <v>2310</v>
      </c>
    </row>
    <row r="2150" spans="2:65" s="12" customFormat="1" ht="11.25">
      <c r="B2150" s="151"/>
      <c r="D2150" s="152" t="s">
        <v>368</v>
      </c>
      <c r="E2150" s="153" t="s">
        <v>19</v>
      </c>
      <c r="F2150" s="154" t="s">
        <v>1160</v>
      </c>
      <c r="H2150" s="153" t="s">
        <v>19</v>
      </c>
      <c r="I2150" s="155"/>
      <c r="L2150" s="151"/>
      <c r="M2150" s="156"/>
      <c r="T2150" s="157"/>
      <c r="AT2150" s="153" t="s">
        <v>368</v>
      </c>
      <c r="AU2150" s="153" t="s">
        <v>90</v>
      </c>
      <c r="AV2150" s="12" t="s">
        <v>84</v>
      </c>
      <c r="AW2150" s="12" t="s">
        <v>36</v>
      </c>
      <c r="AX2150" s="12" t="s">
        <v>77</v>
      </c>
      <c r="AY2150" s="153" t="s">
        <v>358</v>
      </c>
    </row>
    <row r="2151" spans="2:65" s="12" customFormat="1" ht="11.25">
      <c r="B2151" s="151"/>
      <c r="D2151" s="152" t="s">
        <v>368</v>
      </c>
      <c r="E2151" s="153" t="s">
        <v>19</v>
      </c>
      <c r="F2151" s="154" t="s">
        <v>2260</v>
      </c>
      <c r="H2151" s="153" t="s">
        <v>19</v>
      </c>
      <c r="I2151" s="155"/>
      <c r="L2151" s="151"/>
      <c r="M2151" s="156"/>
      <c r="T2151" s="157"/>
      <c r="AT2151" s="153" t="s">
        <v>368</v>
      </c>
      <c r="AU2151" s="153" t="s">
        <v>90</v>
      </c>
      <c r="AV2151" s="12" t="s">
        <v>84</v>
      </c>
      <c r="AW2151" s="12" t="s">
        <v>36</v>
      </c>
      <c r="AX2151" s="12" t="s">
        <v>77</v>
      </c>
      <c r="AY2151" s="153" t="s">
        <v>358</v>
      </c>
    </row>
    <row r="2152" spans="2:65" s="13" customFormat="1" ht="11.25">
      <c r="B2152" s="158"/>
      <c r="D2152" s="152" t="s">
        <v>368</v>
      </c>
      <c r="E2152" s="159" t="s">
        <v>19</v>
      </c>
      <c r="F2152" s="160" t="s">
        <v>2311</v>
      </c>
      <c r="H2152" s="161">
        <v>1</v>
      </c>
      <c r="I2152" s="162"/>
      <c r="L2152" s="158"/>
      <c r="M2152" s="163"/>
      <c r="T2152" s="164"/>
      <c r="AT2152" s="159" t="s">
        <v>368</v>
      </c>
      <c r="AU2152" s="159" t="s">
        <v>90</v>
      </c>
      <c r="AV2152" s="13" t="s">
        <v>90</v>
      </c>
      <c r="AW2152" s="13" t="s">
        <v>36</v>
      </c>
      <c r="AX2152" s="13" t="s">
        <v>77</v>
      </c>
      <c r="AY2152" s="159" t="s">
        <v>358</v>
      </c>
    </row>
    <row r="2153" spans="2:65" s="14" customFormat="1" ht="11.25">
      <c r="B2153" s="165"/>
      <c r="D2153" s="152" t="s">
        <v>368</v>
      </c>
      <c r="E2153" s="166" t="s">
        <v>19</v>
      </c>
      <c r="F2153" s="167" t="s">
        <v>371</v>
      </c>
      <c r="H2153" s="168">
        <v>1</v>
      </c>
      <c r="I2153" s="169"/>
      <c r="L2153" s="165"/>
      <c r="M2153" s="170"/>
      <c r="T2153" s="171"/>
      <c r="AT2153" s="166" t="s">
        <v>368</v>
      </c>
      <c r="AU2153" s="166" t="s">
        <v>90</v>
      </c>
      <c r="AV2153" s="14" t="s">
        <v>364</v>
      </c>
      <c r="AW2153" s="14" t="s">
        <v>36</v>
      </c>
      <c r="AX2153" s="14" t="s">
        <v>84</v>
      </c>
      <c r="AY2153" s="166" t="s">
        <v>358</v>
      </c>
    </row>
    <row r="2154" spans="2:65" s="1" customFormat="1" ht="49.15" customHeight="1">
      <c r="B2154" s="33"/>
      <c r="C2154" s="134" t="s">
        <v>2312</v>
      </c>
      <c r="D2154" s="134" t="s">
        <v>360</v>
      </c>
      <c r="E2154" s="135" t="s">
        <v>2313</v>
      </c>
      <c r="F2154" s="136" t="s">
        <v>2314</v>
      </c>
      <c r="G2154" s="137" t="s">
        <v>504</v>
      </c>
      <c r="H2154" s="138">
        <v>1</v>
      </c>
      <c r="I2154" s="139"/>
      <c r="J2154" s="140">
        <f>ROUND(I2154*H2154,2)</f>
        <v>0</v>
      </c>
      <c r="K2154" s="136" t="s">
        <v>19</v>
      </c>
      <c r="L2154" s="33"/>
      <c r="M2154" s="141" t="s">
        <v>19</v>
      </c>
      <c r="N2154" s="142" t="s">
        <v>49</v>
      </c>
      <c r="P2154" s="143">
        <f>O2154*H2154</f>
        <v>0</v>
      </c>
      <c r="Q2154" s="143">
        <v>0</v>
      </c>
      <c r="R2154" s="143">
        <f>Q2154*H2154</f>
        <v>0</v>
      </c>
      <c r="S2154" s="143">
        <v>0</v>
      </c>
      <c r="T2154" s="144">
        <f>S2154*H2154</f>
        <v>0</v>
      </c>
      <c r="AR2154" s="145" t="s">
        <v>454</v>
      </c>
      <c r="AT2154" s="145" t="s">
        <v>360</v>
      </c>
      <c r="AU2154" s="145" t="s">
        <v>90</v>
      </c>
      <c r="AY2154" s="18" t="s">
        <v>358</v>
      </c>
      <c r="BE2154" s="146">
        <f>IF(N2154="základní",J2154,0)</f>
        <v>0</v>
      </c>
      <c r="BF2154" s="146">
        <f>IF(N2154="snížená",J2154,0)</f>
        <v>0</v>
      </c>
      <c r="BG2154" s="146">
        <f>IF(N2154="zákl. přenesená",J2154,0)</f>
        <v>0</v>
      </c>
      <c r="BH2154" s="146">
        <f>IF(N2154="sníž. přenesená",J2154,0)</f>
        <v>0</v>
      </c>
      <c r="BI2154" s="146">
        <f>IF(N2154="nulová",J2154,0)</f>
        <v>0</v>
      </c>
      <c r="BJ2154" s="18" t="s">
        <v>90</v>
      </c>
      <c r="BK2154" s="146">
        <f>ROUND(I2154*H2154,2)</f>
        <v>0</v>
      </c>
      <c r="BL2154" s="18" t="s">
        <v>454</v>
      </c>
      <c r="BM2154" s="145" t="s">
        <v>2315</v>
      </c>
    </row>
    <row r="2155" spans="2:65" s="12" customFormat="1" ht="11.25">
      <c r="B2155" s="151"/>
      <c r="D2155" s="152" t="s">
        <v>368</v>
      </c>
      <c r="E2155" s="153" t="s">
        <v>19</v>
      </c>
      <c r="F2155" s="154" t="s">
        <v>1160</v>
      </c>
      <c r="H2155" s="153" t="s">
        <v>19</v>
      </c>
      <c r="I2155" s="155"/>
      <c r="L2155" s="151"/>
      <c r="M2155" s="156"/>
      <c r="T2155" s="157"/>
      <c r="AT2155" s="153" t="s">
        <v>368</v>
      </c>
      <c r="AU2155" s="153" t="s">
        <v>90</v>
      </c>
      <c r="AV2155" s="12" t="s">
        <v>84</v>
      </c>
      <c r="AW2155" s="12" t="s">
        <v>36</v>
      </c>
      <c r="AX2155" s="12" t="s">
        <v>77</v>
      </c>
      <c r="AY2155" s="153" t="s">
        <v>358</v>
      </c>
    </row>
    <row r="2156" spans="2:65" s="12" customFormat="1" ht="11.25">
      <c r="B2156" s="151"/>
      <c r="D2156" s="152" t="s">
        <v>368</v>
      </c>
      <c r="E2156" s="153" t="s">
        <v>19</v>
      </c>
      <c r="F2156" s="154" t="s">
        <v>2260</v>
      </c>
      <c r="H2156" s="153" t="s">
        <v>19</v>
      </c>
      <c r="I2156" s="155"/>
      <c r="L2156" s="151"/>
      <c r="M2156" s="156"/>
      <c r="T2156" s="157"/>
      <c r="AT2156" s="153" t="s">
        <v>368</v>
      </c>
      <c r="AU2156" s="153" t="s">
        <v>90</v>
      </c>
      <c r="AV2156" s="12" t="s">
        <v>84</v>
      </c>
      <c r="AW2156" s="12" t="s">
        <v>36</v>
      </c>
      <c r="AX2156" s="12" t="s">
        <v>77</v>
      </c>
      <c r="AY2156" s="153" t="s">
        <v>358</v>
      </c>
    </row>
    <row r="2157" spans="2:65" s="13" customFormat="1" ht="11.25">
      <c r="B2157" s="158"/>
      <c r="D2157" s="152" t="s">
        <v>368</v>
      </c>
      <c r="E2157" s="159" t="s">
        <v>19</v>
      </c>
      <c r="F2157" s="160" t="s">
        <v>2316</v>
      </c>
      <c r="H2157" s="161">
        <v>1</v>
      </c>
      <c r="I2157" s="162"/>
      <c r="L2157" s="158"/>
      <c r="M2157" s="163"/>
      <c r="T2157" s="164"/>
      <c r="AT2157" s="159" t="s">
        <v>368</v>
      </c>
      <c r="AU2157" s="159" t="s">
        <v>90</v>
      </c>
      <c r="AV2157" s="13" t="s">
        <v>90</v>
      </c>
      <c r="AW2157" s="13" t="s">
        <v>36</v>
      </c>
      <c r="AX2157" s="13" t="s">
        <v>77</v>
      </c>
      <c r="AY2157" s="159" t="s">
        <v>358</v>
      </c>
    </row>
    <row r="2158" spans="2:65" s="14" customFormat="1" ht="11.25">
      <c r="B2158" s="165"/>
      <c r="D2158" s="152" t="s">
        <v>368</v>
      </c>
      <c r="E2158" s="166" t="s">
        <v>19</v>
      </c>
      <c r="F2158" s="167" t="s">
        <v>371</v>
      </c>
      <c r="H2158" s="168">
        <v>1</v>
      </c>
      <c r="I2158" s="169"/>
      <c r="L2158" s="165"/>
      <c r="M2158" s="170"/>
      <c r="T2158" s="171"/>
      <c r="AT2158" s="166" t="s">
        <v>368</v>
      </c>
      <c r="AU2158" s="166" t="s">
        <v>90</v>
      </c>
      <c r="AV2158" s="14" t="s">
        <v>364</v>
      </c>
      <c r="AW2158" s="14" t="s">
        <v>36</v>
      </c>
      <c r="AX2158" s="14" t="s">
        <v>84</v>
      </c>
      <c r="AY2158" s="166" t="s">
        <v>358</v>
      </c>
    </row>
    <row r="2159" spans="2:65" s="1" customFormat="1" ht="49.15" customHeight="1">
      <c r="B2159" s="33"/>
      <c r="C2159" s="134" t="s">
        <v>2317</v>
      </c>
      <c r="D2159" s="134" t="s">
        <v>360</v>
      </c>
      <c r="E2159" s="135" t="s">
        <v>2318</v>
      </c>
      <c r="F2159" s="136" t="s">
        <v>2314</v>
      </c>
      <c r="G2159" s="137" t="s">
        <v>504</v>
      </c>
      <c r="H2159" s="138">
        <v>1</v>
      </c>
      <c r="I2159" s="139"/>
      <c r="J2159" s="140">
        <f>ROUND(I2159*H2159,2)</f>
        <v>0</v>
      </c>
      <c r="K2159" s="136" t="s">
        <v>19</v>
      </c>
      <c r="L2159" s="33"/>
      <c r="M2159" s="141" t="s">
        <v>19</v>
      </c>
      <c r="N2159" s="142" t="s">
        <v>49</v>
      </c>
      <c r="P2159" s="143">
        <f>O2159*H2159</f>
        <v>0</v>
      </c>
      <c r="Q2159" s="143">
        <v>0</v>
      </c>
      <c r="R2159" s="143">
        <f>Q2159*H2159</f>
        <v>0</v>
      </c>
      <c r="S2159" s="143">
        <v>0</v>
      </c>
      <c r="T2159" s="144">
        <f>S2159*H2159</f>
        <v>0</v>
      </c>
      <c r="AR2159" s="145" t="s">
        <v>454</v>
      </c>
      <c r="AT2159" s="145" t="s">
        <v>360</v>
      </c>
      <c r="AU2159" s="145" t="s">
        <v>90</v>
      </c>
      <c r="AY2159" s="18" t="s">
        <v>358</v>
      </c>
      <c r="BE2159" s="146">
        <f>IF(N2159="základní",J2159,0)</f>
        <v>0</v>
      </c>
      <c r="BF2159" s="146">
        <f>IF(N2159="snížená",J2159,0)</f>
        <v>0</v>
      </c>
      <c r="BG2159" s="146">
        <f>IF(N2159="zákl. přenesená",J2159,0)</f>
        <v>0</v>
      </c>
      <c r="BH2159" s="146">
        <f>IF(N2159="sníž. přenesená",J2159,0)</f>
        <v>0</v>
      </c>
      <c r="BI2159" s="146">
        <f>IF(N2159="nulová",J2159,0)</f>
        <v>0</v>
      </c>
      <c r="BJ2159" s="18" t="s">
        <v>90</v>
      </c>
      <c r="BK2159" s="146">
        <f>ROUND(I2159*H2159,2)</f>
        <v>0</v>
      </c>
      <c r="BL2159" s="18" t="s">
        <v>454</v>
      </c>
      <c r="BM2159" s="145" t="s">
        <v>2319</v>
      </c>
    </row>
    <row r="2160" spans="2:65" s="12" customFormat="1" ht="11.25">
      <c r="B2160" s="151"/>
      <c r="D2160" s="152" t="s">
        <v>368</v>
      </c>
      <c r="E2160" s="153" t="s">
        <v>19</v>
      </c>
      <c r="F2160" s="154" t="s">
        <v>1160</v>
      </c>
      <c r="H2160" s="153" t="s">
        <v>19</v>
      </c>
      <c r="I2160" s="155"/>
      <c r="L2160" s="151"/>
      <c r="M2160" s="156"/>
      <c r="T2160" s="157"/>
      <c r="AT2160" s="153" t="s">
        <v>368</v>
      </c>
      <c r="AU2160" s="153" t="s">
        <v>90</v>
      </c>
      <c r="AV2160" s="12" t="s">
        <v>84</v>
      </c>
      <c r="AW2160" s="12" t="s">
        <v>36</v>
      </c>
      <c r="AX2160" s="12" t="s">
        <v>77</v>
      </c>
      <c r="AY2160" s="153" t="s">
        <v>358</v>
      </c>
    </row>
    <row r="2161" spans="2:65" s="12" customFormat="1" ht="11.25">
      <c r="B2161" s="151"/>
      <c r="D2161" s="152" t="s">
        <v>368</v>
      </c>
      <c r="E2161" s="153" t="s">
        <v>19</v>
      </c>
      <c r="F2161" s="154" t="s">
        <v>2260</v>
      </c>
      <c r="H2161" s="153" t="s">
        <v>19</v>
      </c>
      <c r="I2161" s="155"/>
      <c r="L2161" s="151"/>
      <c r="M2161" s="156"/>
      <c r="T2161" s="157"/>
      <c r="AT2161" s="153" t="s">
        <v>368</v>
      </c>
      <c r="AU2161" s="153" t="s">
        <v>90</v>
      </c>
      <c r="AV2161" s="12" t="s">
        <v>84</v>
      </c>
      <c r="AW2161" s="12" t="s">
        <v>36</v>
      </c>
      <c r="AX2161" s="12" t="s">
        <v>77</v>
      </c>
      <c r="AY2161" s="153" t="s">
        <v>358</v>
      </c>
    </row>
    <row r="2162" spans="2:65" s="13" customFormat="1" ht="11.25">
      <c r="B2162" s="158"/>
      <c r="D2162" s="152" t="s">
        <v>368</v>
      </c>
      <c r="E2162" s="159" t="s">
        <v>19</v>
      </c>
      <c r="F2162" s="160" t="s">
        <v>2320</v>
      </c>
      <c r="H2162" s="161">
        <v>1</v>
      </c>
      <c r="I2162" s="162"/>
      <c r="L2162" s="158"/>
      <c r="M2162" s="163"/>
      <c r="T2162" s="164"/>
      <c r="AT2162" s="159" t="s">
        <v>368</v>
      </c>
      <c r="AU2162" s="159" t="s">
        <v>90</v>
      </c>
      <c r="AV2162" s="13" t="s">
        <v>90</v>
      </c>
      <c r="AW2162" s="13" t="s">
        <v>36</v>
      </c>
      <c r="AX2162" s="13" t="s">
        <v>77</v>
      </c>
      <c r="AY2162" s="159" t="s">
        <v>358</v>
      </c>
    </row>
    <row r="2163" spans="2:65" s="14" customFormat="1" ht="11.25">
      <c r="B2163" s="165"/>
      <c r="D2163" s="152" t="s">
        <v>368</v>
      </c>
      <c r="E2163" s="166" t="s">
        <v>19</v>
      </c>
      <c r="F2163" s="167" t="s">
        <v>371</v>
      </c>
      <c r="H2163" s="168">
        <v>1</v>
      </c>
      <c r="I2163" s="169"/>
      <c r="L2163" s="165"/>
      <c r="M2163" s="170"/>
      <c r="T2163" s="171"/>
      <c r="AT2163" s="166" t="s">
        <v>368</v>
      </c>
      <c r="AU2163" s="166" t="s">
        <v>90</v>
      </c>
      <c r="AV2163" s="14" t="s">
        <v>364</v>
      </c>
      <c r="AW2163" s="14" t="s">
        <v>36</v>
      </c>
      <c r="AX2163" s="14" t="s">
        <v>84</v>
      </c>
      <c r="AY2163" s="166" t="s">
        <v>358</v>
      </c>
    </row>
    <row r="2164" spans="2:65" s="1" customFormat="1" ht="49.15" customHeight="1">
      <c r="B2164" s="33"/>
      <c r="C2164" s="134" t="s">
        <v>2321</v>
      </c>
      <c r="D2164" s="134" t="s">
        <v>360</v>
      </c>
      <c r="E2164" s="135" t="s">
        <v>2322</v>
      </c>
      <c r="F2164" s="136" t="s">
        <v>2314</v>
      </c>
      <c r="G2164" s="137" t="s">
        <v>504</v>
      </c>
      <c r="H2164" s="138">
        <v>1</v>
      </c>
      <c r="I2164" s="139"/>
      <c r="J2164" s="140">
        <f>ROUND(I2164*H2164,2)</f>
        <v>0</v>
      </c>
      <c r="K2164" s="136" t="s">
        <v>19</v>
      </c>
      <c r="L2164" s="33"/>
      <c r="M2164" s="141" t="s">
        <v>19</v>
      </c>
      <c r="N2164" s="142" t="s">
        <v>49</v>
      </c>
      <c r="P2164" s="143">
        <f>O2164*H2164</f>
        <v>0</v>
      </c>
      <c r="Q2164" s="143">
        <v>0</v>
      </c>
      <c r="R2164" s="143">
        <f>Q2164*H2164</f>
        <v>0</v>
      </c>
      <c r="S2164" s="143">
        <v>0</v>
      </c>
      <c r="T2164" s="144">
        <f>S2164*H2164</f>
        <v>0</v>
      </c>
      <c r="AR2164" s="145" t="s">
        <v>454</v>
      </c>
      <c r="AT2164" s="145" t="s">
        <v>360</v>
      </c>
      <c r="AU2164" s="145" t="s">
        <v>90</v>
      </c>
      <c r="AY2164" s="18" t="s">
        <v>358</v>
      </c>
      <c r="BE2164" s="146">
        <f>IF(N2164="základní",J2164,0)</f>
        <v>0</v>
      </c>
      <c r="BF2164" s="146">
        <f>IF(N2164="snížená",J2164,0)</f>
        <v>0</v>
      </c>
      <c r="BG2164" s="146">
        <f>IF(N2164="zákl. přenesená",J2164,0)</f>
        <v>0</v>
      </c>
      <c r="BH2164" s="146">
        <f>IF(N2164="sníž. přenesená",J2164,0)</f>
        <v>0</v>
      </c>
      <c r="BI2164" s="146">
        <f>IF(N2164="nulová",J2164,0)</f>
        <v>0</v>
      </c>
      <c r="BJ2164" s="18" t="s">
        <v>90</v>
      </c>
      <c r="BK2164" s="146">
        <f>ROUND(I2164*H2164,2)</f>
        <v>0</v>
      </c>
      <c r="BL2164" s="18" t="s">
        <v>454</v>
      </c>
      <c r="BM2164" s="145" t="s">
        <v>2323</v>
      </c>
    </row>
    <row r="2165" spans="2:65" s="12" customFormat="1" ht="11.25">
      <c r="B2165" s="151"/>
      <c r="D2165" s="152" t="s">
        <v>368</v>
      </c>
      <c r="E2165" s="153" t="s">
        <v>19</v>
      </c>
      <c r="F2165" s="154" t="s">
        <v>1160</v>
      </c>
      <c r="H2165" s="153" t="s">
        <v>19</v>
      </c>
      <c r="I2165" s="155"/>
      <c r="L2165" s="151"/>
      <c r="M2165" s="156"/>
      <c r="T2165" s="157"/>
      <c r="AT2165" s="153" t="s">
        <v>368</v>
      </c>
      <c r="AU2165" s="153" t="s">
        <v>90</v>
      </c>
      <c r="AV2165" s="12" t="s">
        <v>84</v>
      </c>
      <c r="AW2165" s="12" t="s">
        <v>36</v>
      </c>
      <c r="AX2165" s="12" t="s">
        <v>77</v>
      </c>
      <c r="AY2165" s="153" t="s">
        <v>358</v>
      </c>
    </row>
    <row r="2166" spans="2:65" s="12" customFormat="1" ht="11.25">
      <c r="B2166" s="151"/>
      <c r="D2166" s="152" t="s">
        <v>368</v>
      </c>
      <c r="E2166" s="153" t="s">
        <v>19</v>
      </c>
      <c r="F2166" s="154" t="s">
        <v>2260</v>
      </c>
      <c r="H2166" s="153" t="s">
        <v>19</v>
      </c>
      <c r="I2166" s="155"/>
      <c r="L2166" s="151"/>
      <c r="M2166" s="156"/>
      <c r="T2166" s="157"/>
      <c r="AT2166" s="153" t="s">
        <v>368</v>
      </c>
      <c r="AU2166" s="153" t="s">
        <v>90</v>
      </c>
      <c r="AV2166" s="12" t="s">
        <v>84</v>
      </c>
      <c r="AW2166" s="12" t="s">
        <v>36</v>
      </c>
      <c r="AX2166" s="12" t="s">
        <v>77</v>
      </c>
      <c r="AY2166" s="153" t="s">
        <v>358</v>
      </c>
    </row>
    <row r="2167" spans="2:65" s="13" customFormat="1" ht="11.25">
      <c r="B2167" s="158"/>
      <c r="D2167" s="152" t="s">
        <v>368</v>
      </c>
      <c r="E2167" s="159" t="s">
        <v>19</v>
      </c>
      <c r="F2167" s="160" t="s">
        <v>2324</v>
      </c>
      <c r="H2167" s="161">
        <v>1</v>
      </c>
      <c r="I2167" s="162"/>
      <c r="L2167" s="158"/>
      <c r="M2167" s="163"/>
      <c r="T2167" s="164"/>
      <c r="AT2167" s="159" t="s">
        <v>368</v>
      </c>
      <c r="AU2167" s="159" t="s">
        <v>90</v>
      </c>
      <c r="AV2167" s="13" t="s">
        <v>90</v>
      </c>
      <c r="AW2167" s="13" t="s">
        <v>36</v>
      </c>
      <c r="AX2167" s="13" t="s">
        <v>77</v>
      </c>
      <c r="AY2167" s="159" t="s">
        <v>358</v>
      </c>
    </row>
    <row r="2168" spans="2:65" s="14" customFormat="1" ht="11.25">
      <c r="B2168" s="165"/>
      <c r="D2168" s="152" t="s">
        <v>368</v>
      </c>
      <c r="E2168" s="166" t="s">
        <v>19</v>
      </c>
      <c r="F2168" s="167" t="s">
        <v>371</v>
      </c>
      <c r="H2168" s="168">
        <v>1</v>
      </c>
      <c r="I2168" s="169"/>
      <c r="L2168" s="165"/>
      <c r="M2168" s="170"/>
      <c r="T2168" s="171"/>
      <c r="AT2168" s="166" t="s">
        <v>368</v>
      </c>
      <c r="AU2168" s="166" t="s">
        <v>90</v>
      </c>
      <c r="AV2168" s="14" t="s">
        <v>364</v>
      </c>
      <c r="AW2168" s="14" t="s">
        <v>36</v>
      </c>
      <c r="AX2168" s="14" t="s">
        <v>84</v>
      </c>
      <c r="AY2168" s="166" t="s">
        <v>358</v>
      </c>
    </row>
    <row r="2169" spans="2:65" s="1" customFormat="1" ht="49.15" customHeight="1">
      <c r="B2169" s="33"/>
      <c r="C2169" s="134" t="s">
        <v>2325</v>
      </c>
      <c r="D2169" s="134" t="s">
        <v>360</v>
      </c>
      <c r="E2169" s="135" t="s">
        <v>2326</v>
      </c>
      <c r="F2169" s="136" t="s">
        <v>2309</v>
      </c>
      <c r="G2169" s="137" t="s">
        <v>504</v>
      </c>
      <c r="H2169" s="138">
        <v>1</v>
      </c>
      <c r="I2169" s="139"/>
      <c r="J2169" s="140">
        <f>ROUND(I2169*H2169,2)</f>
        <v>0</v>
      </c>
      <c r="K2169" s="136" t="s">
        <v>19</v>
      </c>
      <c r="L2169" s="33"/>
      <c r="M2169" s="141" t="s">
        <v>19</v>
      </c>
      <c r="N2169" s="142" t="s">
        <v>49</v>
      </c>
      <c r="P2169" s="143">
        <f>O2169*H2169</f>
        <v>0</v>
      </c>
      <c r="Q2169" s="143">
        <v>0</v>
      </c>
      <c r="R2169" s="143">
        <f>Q2169*H2169</f>
        <v>0</v>
      </c>
      <c r="S2169" s="143">
        <v>0</v>
      </c>
      <c r="T2169" s="144">
        <f>S2169*H2169</f>
        <v>0</v>
      </c>
      <c r="AR2169" s="145" t="s">
        <v>454</v>
      </c>
      <c r="AT2169" s="145" t="s">
        <v>360</v>
      </c>
      <c r="AU2169" s="145" t="s">
        <v>90</v>
      </c>
      <c r="AY2169" s="18" t="s">
        <v>358</v>
      </c>
      <c r="BE2169" s="146">
        <f>IF(N2169="základní",J2169,0)</f>
        <v>0</v>
      </c>
      <c r="BF2169" s="146">
        <f>IF(N2169="snížená",J2169,0)</f>
        <v>0</v>
      </c>
      <c r="BG2169" s="146">
        <f>IF(N2169="zákl. přenesená",J2169,0)</f>
        <v>0</v>
      </c>
      <c r="BH2169" s="146">
        <f>IF(N2169="sníž. přenesená",J2169,0)</f>
        <v>0</v>
      </c>
      <c r="BI2169" s="146">
        <f>IF(N2169="nulová",J2169,0)</f>
        <v>0</v>
      </c>
      <c r="BJ2169" s="18" t="s">
        <v>90</v>
      </c>
      <c r="BK2169" s="146">
        <f>ROUND(I2169*H2169,2)</f>
        <v>0</v>
      </c>
      <c r="BL2169" s="18" t="s">
        <v>454</v>
      </c>
      <c r="BM2169" s="145" t="s">
        <v>2327</v>
      </c>
    </row>
    <row r="2170" spans="2:65" s="12" customFormat="1" ht="11.25">
      <c r="B2170" s="151"/>
      <c r="D2170" s="152" t="s">
        <v>368</v>
      </c>
      <c r="E2170" s="153" t="s">
        <v>19</v>
      </c>
      <c r="F2170" s="154" t="s">
        <v>1160</v>
      </c>
      <c r="H2170" s="153" t="s">
        <v>19</v>
      </c>
      <c r="I2170" s="155"/>
      <c r="L2170" s="151"/>
      <c r="M2170" s="156"/>
      <c r="T2170" s="157"/>
      <c r="AT2170" s="153" t="s">
        <v>368</v>
      </c>
      <c r="AU2170" s="153" t="s">
        <v>90</v>
      </c>
      <c r="AV2170" s="12" t="s">
        <v>84</v>
      </c>
      <c r="AW2170" s="12" t="s">
        <v>36</v>
      </c>
      <c r="AX2170" s="12" t="s">
        <v>77</v>
      </c>
      <c r="AY2170" s="153" t="s">
        <v>358</v>
      </c>
    </row>
    <row r="2171" spans="2:65" s="12" customFormat="1" ht="11.25">
      <c r="B2171" s="151"/>
      <c r="D2171" s="152" t="s">
        <v>368</v>
      </c>
      <c r="E2171" s="153" t="s">
        <v>19</v>
      </c>
      <c r="F2171" s="154" t="s">
        <v>2260</v>
      </c>
      <c r="H2171" s="153" t="s">
        <v>19</v>
      </c>
      <c r="I2171" s="155"/>
      <c r="L2171" s="151"/>
      <c r="M2171" s="156"/>
      <c r="T2171" s="157"/>
      <c r="AT2171" s="153" t="s">
        <v>368</v>
      </c>
      <c r="AU2171" s="153" t="s">
        <v>90</v>
      </c>
      <c r="AV2171" s="12" t="s">
        <v>84</v>
      </c>
      <c r="AW2171" s="12" t="s">
        <v>36</v>
      </c>
      <c r="AX2171" s="12" t="s">
        <v>77</v>
      </c>
      <c r="AY2171" s="153" t="s">
        <v>358</v>
      </c>
    </row>
    <row r="2172" spans="2:65" s="13" customFormat="1" ht="11.25">
      <c r="B2172" s="158"/>
      <c r="D2172" s="152" t="s">
        <v>368</v>
      </c>
      <c r="E2172" s="159" t="s">
        <v>19</v>
      </c>
      <c r="F2172" s="160" t="s">
        <v>2328</v>
      </c>
      <c r="H2172" s="161">
        <v>1</v>
      </c>
      <c r="I2172" s="162"/>
      <c r="L2172" s="158"/>
      <c r="M2172" s="163"/>
      <c r="T2172" s="164"/>
      <c r="AT2172" s="159" t="s">
        <v>368</v>
      </c>
      <c r="AU2172" s="159" t="s">
        <v>90</v>
      </c>
      <c r="AV2172" s="13" t="s">
        <v>90</v>
      </c>
      <c r="AW2172" s="13" t="s">
        <v>36</v>
      </c>
      <c r="AX2172" s="13" t="s">
        <v>77</v>
      </c>
      <c r="AY2172" s="159" t="s">
        <v>358</v>
      </c>
    </row>
    <row r="2173" spans="2:65" s="14" customFormat="1" ht="11.25">
      <c r="B2173" s="165"/>
      <c r="D2173" s="152" t="s">
        <v>368</v>
      </c>
      <c r="E2173" s="166" t="s">
        <v>19</v>
      </c>
      <c r="F2173" s="167" t="s">
        <v>371</v>
      </c>
      <c r="H2173" s="168">
        <v>1</v>
      </c>
      <c r="I2173" s="169"/>
      <c r="L2173" s="165"/>
      <c r="M2173" s="170"/>
      <c r="T2173" s="171"/>
      <c r="AT2173" s="166" t="s">
        <v>368</v>
      </c>
      <c r="AU2173" s="166" t="s">
        <v>90</v>
      </c>
      <c r="AV2173" s="14" t="s">
        <v>364</v>
      </c>
      <c r="AW2173" s="14" t="s">
        <v>36</v>
      </c>
      <c r="AX2173" s="14" t="s">
        <v>84</v>
      </c>
      <c r="AY2173" s="166" t="s">
        <v>358</v>
      </c>
    </row>
    <row r="2174" spans="2:65" s="1" customFormat="1" ht="49.15" customHeight="1">
      <c r="B2174" s="33"/>
      <c r="C2174" s="134" t="s">
        <v>2329</v>
      </c>
      <c r="D2174" s="134" t="s">
        <v>360</v>
      </c>
      <c r="E2174" s="135" t="s">
        <v>2330</v>
      </c>
      <c r="F2174" s="136" t="s">
        <v>2309</v>
      </c>
      <c r="G2174" s="137" t="s">
        <v>504</v>
      </c>
      <c r="H2174" s="138">
        <v>1</v>
      </c>
      <c r="I2174" s="139"/>
      <c r="J2174" s="140">
        <f>ROUND(I2174*H2174,2)</f>
        <v>0</v>
      </c>
      <c r="K2174" s="136" t="s">
        <v>19</v>
      </c>
      <c r="L2174" s="33"/>
      <c r="M2174" s="141" t="s">
        <v>19</v>
      </c>
      <c r="N2174" s="142" t="s">
        <v>49</v>
      </c>
      <c r="P2174" s="143">
        <f>O2174*H2174</f>
        <v>0</v>
      </c>
      <c r="Q2174" s="143">
        <v>0</v>
      </c>
      <c r="R2174" s="143">
        <f>Q2174*H2174</f>
        <v>0</v>
      </c>
      <c r="S2174" s="143">
        <v>0</v>
      </c>
      <c r="T2174" s="144">
        <f>S2174*H2174</f>
        <v>0</v>
      </c>
      <c r="AR2174" s="145" t="s">
        <v>454</v>
      </c>
      <c r="AT2174" s="145" t="s">
        <v>360</v>
      </c>
      <c r="AU2174" s="145" t="s">
        <v>90</v>
      </c>
      <c r="AY2174" s="18" t="s">
        <v>358</v>
      </c>
      <c r="BE2174" s="146">
        <f>IF(N2174="základní",J2174,0)</f>
        <v>0</v>
      </c>
      <c r="BF2174" s="146">
        <f>IF(N2174="snížená",J2174,0)</f>
        <v>0</v>
      </c>
      <c r="BG2174" s="146">
        <f>IF(N2174="zákl. přenesená",J2174,0)</f>
        <v>0</v>
      </c>
      <c r="BH2174" s="146">
        <f>IF(N2174="sníž. přenesená",J2174,0)</f>
        <v>0</v>
      </c>
      <c r="BI2174" s="146">
        <f>IF(N2174="nulová",J2174,0)</f>
        <v>0</v>
      </c>
      <c r="BJ2174" s="18" t="s">
        <v>90</v>
      </c>
      <c r="BK2174" s="146">
        <f>ROUND(I2174*H2174,2)</f>
        <v>0</v>
      </c>
      <c r="BL2174" s="18" t="s">
        <v>454</v>
      </c>
      <c r="BM2174" s="145" t="s">
        <v>2331</v>
      </c>
    </row>
    <row r="2175" spans="2:65" s="12" customFormat="1" ht="11.25">
      <c r="B2175" s="151"/>
      <c r="D2175" s="152" t="s">
        <v>368</v>
      </c>
      <c r="E2175" s="153" t="s">
        <v>19</v>
      </c>
      <c r="F2175" s="154" t="s">
        <v>1160</v>
      </c>
      <c r="H2175" s="153" t="s">
        <v>19</v>
      </c>
      <c r="I2175" s="155"/>
      <c r="L2175" s="151"/>
      <c r="M2175" s="156"/>
      <c r="T2175" s="157"/>
      <c r="AT2175" s="153" t="s">
        <v>368</v>
      </c>
      <c r="AU2175" s="153" t="s">
        <v>90</v>
      </c>
      <c r="AV2175" s="12" t="s">
        <v>84</v>
      </c>
      <c r="AW2175" s="12" t="s">
        <v>36</v>
      </c>
      <c r="AX2175" s="12" t="s">
        <v>77</v>
      </c>
      <c r="AY2175" s="153" t="s">
        <v>358</v>
      </c>
    </row>
    <row r="2176" spans="2:65" s="12" customFormat="1" ht="11.25">
      <c r="B2176" s="151"/>
      <c r="D2176" s="152" t="s">
        <v>368</v>
      </c>
      <c r="E2176" s="153" t="s">
        <v>19</v>
      </c>
      <c r="F2176" s="154" t="s">
        <v>2260</v>
      </c>
      <c r="H2176" s="153" t="s">
        <v>19</v>
      </c>
      <c r="I2176" s="155"/>
      <c r="L2176" s="151"/>
      <c r="M2176" s="156"/>
      <c r="T2176" s="157"/>
      <c r="AT2176" s="153" t="s">
        <v>368</v>
      </c>
      <c r="AU2176" s="153" t="s">
        <v>90</v>
      </c>
      <c r="AV2176" s="12" t="s">
        <v>84</v>
      </c>
      <c r="AW2176" s="12" t="s">
        <v>36</v>
      </c>
      <c r="AX2176" s="12" t="s">
        <v>77</v>
      </c>
      <c r="AY2176" s="153" t="s">
        <v>358</v>
      </c>
    </row>
    <row r="2177" spans="2:65" s="13" customFormat="1" ht="11.25">
      <c r="B2177" s="158"/>
      <c r="D2177" s="152" t="s">
        <v>368</v>
      </c>
      <c r="E2177" s="159" t="s">
        <v>19</v>
      </c>
      <c r="F2177" s="160" t="s">
        <v>2332</v>
      </c>
      <c r="H2177" s="161">
        <v>1</v>
      </c>
      <c r="I2177" s="162"/>
      <c r="L2177" s="158"/>
      <c r="M2177" s="163"/>
      <c r="T2177" s="164"/>
      <c r="AT2177" s="159" t="s">
        <v>368</v>
      </c>
      <c r="AU2177" s="159" t="s">
        <v>90</v>
      </c>
      <c r="AV2177" s="13" t="s">
        <v>90</v>
      </c>
      <c r="AW2177" s="13" t="s">
        <v>36</v>
      </c>
      <c r="AX2177" s="13" t="s">
        <v>77</v>
      </c>
      <c r="AY2177" s="159" t="s">
        <v>358</v>
      </c>
    </row>
    <row r="2178" spans="2:65" s="14" customFormat="1" ht="11.25">
      <c r="B2178" s="165"/>
      <c r="D2178" s="152" t="s">
        <v>368</v>
      </c>
      <c r="E2178" s="166" t="s">
        <v>19</v>
      </c>
      <c r="F2178" s="167" t="s">
        <v>371</v>
      </c>
      <c r="H2178" s="168">
        <v>1</v>
      </c>
      <c r="I2178" s="169"/>
      <c r="L2178" s="165"/>
      <c r="M2178" s="170"/>
      <c r="T2178" s="171"/>
      <c r="AT2178" s="166" t="s">
        <v>368</v>
      </c>
      <c r="AU2178" s="166" t="s">
        <v>90</v>
      </c>
      <c r="AV2178" s="14" t="s">
        <v>364</v>
      </c>
      <c r="AW2178" s="14" t="s">
        <v>36</v>
      </c>
      <c r="AX2178" s="14" t="s">
        <v>84</v>
      </c>
      <c r="AY2178" s="166" t="s">
        <v>358</v>
      </c>
    </row>
    <row r="2179" spans="2:65" s="1" customFormat="1" ht="44.25" customHeight="1">
      <c r="B2179" s="33"/>
      <c r="C2179" s="134" t="s">
        <v>2333</v>
      </c>
      <c r="D2179" s="134" t="s">
        <v>360</v>
      </c>
      <c r="E2179" s="135" t="s">
        <v>2334</v>
      </c>
      <c r="F2179" s="136" t="s">
        <v>2335</v>
      </c>
      <c r="G2179" s="137" t="s">
        <v>1498</v>
      </c>
      <c r="H2179" s="189"/>
      <c r="I2179" s="139"/>
      <c r="J2179" s="140">
        <f>ROUND(I2179*H2179,2)</f>
        <v>0</v>
      </c>
      <c r="K2179" s="136" t="s">
        <v>19</v>
      </c>
      <c r="L2179" s="33"/>
      <c r="M2179" s="141" t="s">
        <v>19</v>
      </c>
      <c r="N2179" s="142" t="s">
        <v>49</v>
      </c>
      <c r="P2179" s="143">
        <f>O2179*H2179</f>
        <v>0</v>
      </c>
      <c r="Q2179" s="143">
        <v>0</v>
      </c>
      <c r="R2179" s="143">
        <f>Q2179*H2179</f>
        <v>0</v>
      </c>
      <c r="S2179" s="143">
        <v>0</v>
      </c>
      <c r="T2179" s="144">
        <f>S2179*H2179</f>
        <v>0</v>
      </c>
      <c r="AR2179" s="145" t="s">
        <v>454</v>
      </c>
      <c r="AT2179" s="145" t="s">
        <v>360</v>
      </c>
      <c r="AU2179" s="145" t="s">
        <v>90</v>
      </c>
      <c r="AY2179" s="18" t="s">
        <v>358</v>
      </c>
      <c r="BE2179" s="146">
        <f>IF(N2179="základní",J2179,0)</f>
        <v>0</v>
      </c>
      <c r="BF2179" s="146">
        <f>IF(N2179="snížená",J2179,0)</f>
        <v>0</v>
      </c>
      <c r="BG2179" s="146">
        <f>IF(N2179="zákl. přenesená",J2179,0)</f>
        <v>0</v>
      </c>
      <c r="BH2179" s="146">
        <f>IF(N2179="sníž. přenesená",J2179,0)</f>
        <v>0</v>
      </c>
      <c r="BI2179" s="146">
        <f>IF(N2179="nulová",J2179,0)</f>
        <v>0</v>
      </c>
      <c r="BJ2179" s="18" t="s">
        <v>90</v>
      </c>
      <c r="BK2179" s="146">
        <f>ROUND(I2179*H2179,2)</f>
        <v>0</v>
      </c>
      <c r="BL2179" s="18" t="s">
        <v>454</v>
      </c>
      <c r="BM2179" s="145" t="s">
        <v>2336</v>
      </c>
    </row>
    <row r="2180" spans="2:65" s="11" customFormat="1" ht="22.9" customHeight="1">
      <c r="B2180" s="122"/>
      <c r="D2180" s="123" t="s">
        <v>76</v>
      </c>
      <c r="E2180" s="132" t="s">
        <v>2337</v>
      </c>
      <c r="F2180" s="132" t="s">
        <v>2338</v>
      </c>
      <c r="I2180" s="125"/>
      <c r="J2180" s="133">
        <f>BK2180</f>
        <v>0</v>
      </c>
      <c r="L2180" s="122"/>
      <c r="M2180" s="127"/>
      <c r="P2180" s="128">
        <f>SUM(P2181:P2377)</f>
        <v>0</v>
      </c>
      <c r="R2180" s="128">
        <f>SUM(R2181:R2377)</f>
        <v>0.18745306000000003</v>
      </c>
      <c r="T2180" s="129">
        <f>SUM(T2181:T2377)</f>
        <v>0</v>
      </c>
      <c r="AR2180" s="123" t="s">
        <v>90</v>
      </c>
      <c r="AT2180" s="130" t="s">
        <v>76</v>
      </c>
      <c r="AU2180" s="130" t="s">
        <v>84</v>
      </c>
      <c r="AY2180" s="123" t="s">
        <v>358</v>
      </c>
      <c r="BK2180" s="131">
        <f>SUM(BK2181:BK2377)</f>
        <v>0</v>
      </c>
    </row>
    <row r="2181" spans="2:65" s="1" customFormat="1" ht="49.15" customHeight="1">
      <c r="B2181" s="33"/>
      <c r="C2181" s="134" t="s">
        <v>2339</v>
      </c>
      <c r="D2181" s="134" t="s">
        <v>360</v>
      </c>
      <c r="E2181" s="135" t="s">
        <v>2340</v>
      </c>
      <c r="F2181" s="136" t="s">
        <v>2341</v>
      </c>
      <c r="G2181" s="137" t="s">
        <v>504</v>
      </c>
      <c r="H2181" s="138">
        <v>1</v>
      </c>
      <c r="I2181" s="139"/>
      <c r="J2181" s="140">
        <f>ROUND(I2181*H2181,2)</f>
        <v>0</v>
      </c>
      <c r="K2181" s="136" t="s">
        <v>19</v>
      </c>
      <c r="L2181" s="33"/>
      <c r="M2181" s="141" t="s">
        <v>19</v>
      </c>
      <c r="N2181" s="142" t="s">
        <v>49</v>
      </c>
      <c r="P2181" s="143">
        <f>O2181*H2181</f>
        <v>0</v>
      </c>
      <c r="Q2181" s="143">
        <v>0</v>
      </c>
      <c r="R2181" s="143">
        <f>Q2181*H2181</f>
        <v>0</v>
      </c>
      <c r="S2181" s="143">
        <v>0</v>
      </c>
      <c r="T2181" s="144">
        <f>S2181*H2181</f>
        <v>0</v>
      </c>
      <c r="AR2181" s="145" t="s">
        <v>454</v>
      </c>
      <c r="AT2181" s="145" t="s">
        <v>360</v>
      </c>
      <c r="AU2181" s="145" t="s">
        <v>90</v>
      </c>
      <c r="AY2181" s="18" t="s">
        <v>358</v>
      </c>
      <c r="BE2181" s="146">
        <f>IF(N2181="základní",J2181,0)</f>
        <v>0</v>
      </c>
      <c r="BF2181" s="146">
        <f>IF(N2181="snížená",J2181,0)</f>
        <v>0</v>
      </c>
      <c r="BG2181" s="146">
        <f>IF(N2181="zákl. přenesená",J2181,0)</f>
        <v>0</v>
      </c>
      <c r="BH2181" s="146">
        <f>IF(N2181="sníž. přenesená",J2181,0)</f>
        <v>0</v>
      </c>
      <c r="BI2181" s="146">
        <f>IF(N2181="nulová",J2181,0)</f>
        <v>0</v>
      </c>
      <c r="BJ2181" s="18" t="s">
        <v>90</v>
      </c>
      <c r="BK2181" s="146">
        <f>ROUND(I2181*H2181,2)</f>
        <v>0</v>
      </c>
      <c r="BL2181" s="18" t="s">
        <v>454</v>
      </c>
      <c r="BM2181" s="145" t="s">
        <v>2342</v>
      </c>
    </row>
    <row r="2182" spans="2:65" s="12" customFormat="1" ht="11.25">
      <c r="B2182" s="151"/>
      <c r="D2182" s="152" t="s">
        <v>368</v>
      </c>
      <c r="E2182" s="153" t="s">
        <v>19</v>
      </c>
      <c r="F2182" s="154" t="s">
        <v>1160</v>
      </c>
      <c r="H2182" s="153" t="s">
        <v>19</v>
      </c>
      <c r="I2182" s="155"/>
      <c r="L2182" s="151"/>
      <c r="M2182" s="156"/>
      <c r="T2182" s="157"/>
      <c r="AT2182" s="153" t="s">
        <v>368</v>
      </c>
      <c r="AU2182" s="153" t="s">
        <v>90</v>
      </c>
      <c r="AV2182" s="12" t="s">
        <v>84</v>
      </c>
      <c r="AW2182" s="12" t="s">
        <v>36</v>
      </c>
      <c r="AX2182" s="12" t="s">
        <v>77</v>
      </c>
      <c r="AY2182" s="153" t="s">
        <v>358</v>
      </c>
    </row>
    <row r="2183" spans="2:65" s="12" customFormat="1" ht="11.25">
      <c r="B2183" s="151"/>
      <c r="D2183" s="152" t="s">
        <v>368</v>
      </c>
      <c r="E2183" s="153" t="s">
        <v>19</v>
      </c>
      <c r="F2183" s="154" t="s">
        <v>2343</v>
      </c>
      <c r="H2183" s="153" t="s">
        <v>19</v>
      </c>
      <c r="I2183" s="155"/>
      <c r="L2183" s="151"/>
      <c r="M2183" s="156"/>
      <c r="T2183" s="157"/>
      <c r="AT2183" s="153" t="s">
        <v>368</v>
      </c>
      <c r="AU2183" s="153" t="s">
        <v>90</v>
      </c>
      <c r="AV2183" s="12" t="s">
        <v>84</v>
      </c>
      <c r="AW2183" s="12" t="s">
        <v>36</v>
      </c>
      <c r="AX2183" s="12" t="s">
        <v>77</v>
      </c>
      <c r="AY2183" s="153" t="s">
        <v>358</v>
      </c>
    </row>
    <row r="2184" spans="2:65" s="13" customFormat="1" ht="11.25">
      <c r="B2184" s="158"/>
      <c r="D2184" s="152" t="s">
        <v>368</v>
      </c>
      <c r="E2184" s="159" t="s">
        <v>19</v>
      </c>
      <c r="F2184" s="160" t="s">
        <v>2344</v>
      </c>
      <c r="H2184" s="161">
        <v>1</v>
      </c>
      <c r="I2184" s="162"/>
      <c r="L2184" s="158"/>
      <c r="M2184" s="163"/>
      <c r="T2184" s="164"/>
      <c r="AT2184" s="159" t="s">
        <v>368</v>
      </c>
      <c r="AU2184" s="159" t="s">
        <v>90</v>
      </c>
      <c r="AV2184" s="13" t="s">
        <v>90</v>
      </c>
      <c r="AW2184" s="13" t="s">
        <v>36</v>
      </c>
      <c r="AX2184" s="13" t="s">
        <v>77</v>
      </c>
      <c r="AY2184" s="159" t="s">
        <v>358</v>
      </c>
    </row>
    <row r="2185" spans="2:65" s="14" customFormat="1" ht="11.25">
      <c r="B2185" s="165"/>
      <c r="D2185" s="152" t="s">
        <v>368</v>
      </c>
      <c r="E2185" s="166" t="s">
        <v>19</v>
      </c>
      <c r="F2185" s="167" t="s">
        <v>371</v>
      </c>
      <c r="H2185" s="168">
        <v>1</v>
      </c>
      <c r="I2185" s="169"/>
      <c r="L2185" s="165"/>
      <c r="M2185" s="170"/>
      <c r="T2185" s="171"/>
      <c r="AT2185" s="166" t="s">
        <v>368</v>
      </c>
      <c r="AU2185" s="166" t="s">
        <v>90</v>
      </c>
      <c r="AV2185" s="14" t="s">
        <v>364</v>
      </c>
      <c r="AW2185" s="14" t="s">
        <v>36</v>
      </c>
      <c r="AX2185" s="14" t="s">
        <v>84</v>
      </c>
      <c r="AY2185" s="166" t="s">
        <v>358</v>
      </c>
    </row>
    <row r="2186" spans="2:65" s="1" customFormat="1" ht="55.5" customHeight="1">
      <c r="B2186" s="33"/>
      <c r="C2186" s="134" t="s">
        <v>2345</v>
      </c>
      <c r="D2186" s="134" t="s">
        <v>360</v>
      </c>
      <c r="E2186" s="135" t="s">
        <v>2346</v>
      </c>
      <c r="F2186" s="136" t="s">
        <v>2347</v>
      </c>
      <c r="G2186" s="137" t="s">
        <v>504</v>
      </c>
      <c r="H2186" s="138">
        <v>1</v>
      </c>
      <c r="I2186" s="139"/>
      <c r="J2186" s="140">
        <f>ROUND(I2186*H2186,2)</f>
        <v>0</v>
      </c>
      <c r="K2186" s="136" t="s">
        <v>19</v>
      </c>
      <c r="L2186" s="33"/>
      <c r="M2186" s="141" t="s">
        <v>19</v>
      </c>
      <c r="N2186" s="142" t="s">
        <v>49</v>
      </c>
      <c r="P2186" s="143">
        <f>O2186*H2186</f>
        <v>0</v>
      </c>
      <c r="Q2186" s="143">
        <v>0</v>
      </c>
      <c r="R2186" s="143">
        <f>Q2186*H2186</f>
        <v>0</v>
      </c>
      <c r="S2186" s="143">
        <v>0</v>
      </c>
      <c r="T2186" s="144">
        <f>S2186*H2186</f>
        <v>0</v>
      </c>
      <c r="AR2186" s="145" t="s">
        <v>454</v>
      </c>
      <c r="AT2186" s="145" t="s">
        <v>360</v>
      </c>
      <c r="AU2186" s="145" t="s">
        <v>90</v>
      </c>
      <c r="AY2186" s="18" t="s">
        <v>358</v>
      </c>
      <c r="BE2186" s="146">
        <f>IF(N2186="základní",J2186,0)</f>
        <v>0</v>
      </c>
      <c r="BF2186" s="146">
        <f>IF(N2186="snížená",J2186,0)</f>
        <v>0</v>
      </c>
      <c r="BG2186" s="146">
        <f>IF(N2186="zákl. přenesená",J2186,0)</f>
        <v>0</v>
      </c>
      <c r="BH2186" s="146">
        <f>IF(N2186="sníž. přenesená",J2186,0)</f>
        <v>0</v>
      </c>
      <c r="BI2186" s="146">
        <f>IF(N2186="nulová",J2186,0)</f>
        <v>0</v>
      </c>
      <c r="BJ2186" s="18" t="s">
        <v>90</v>
      </c>
      <c r="BK2186" s="146">
        <f>ROUND(I2186*H2186,2)</f>
        <v>0</v>
      </c>
      <c r="BL2186" s="18" t="s">
        <v>454</v>
      </c>
      <c r="BM2186" s="145" t="s">
        <v>2348</v>
      </c>
    </row>
    <row r="2187" spans="2:65" s="12" customFormat="1" ht="11.25">
      <c r="B2187" s="151"/>
      <c r="D2187" s="152" t="s">
        <v>368</v>
      </c>
      <c r="E2187" s="153" t="s">
        <v>19</v>
      </c>
      <c r="F2187" s="154" t="s">
        <v>1160</v>
      </c>
      <c r="H2187" s="153" t="s">
        <v>19</v>
      </c>
      <c r="I2187" s="155"/>
      <c r="L2187" s="151"/>
      <c r="M2187" s="156"/>
      <c r="T2187" s="157"/>
      <c r="AT2187" s="153" t="s">
        <v>368</v>
      </c>
      <c r="AU2187" s="153" t="s">
        <v>90</v>
      </c>
      <c r="AV2187" s="12" t="s">
        <v>84</v>
      </c>
      <c r="AW2187" s="12" t="s">
        <v>36</v>
      </c>
      <c r="AX2187" s="12" t="s">
        <v>77</v>
      </c>
      <c r="AY2187" s="153" t="s">
        <v>358</v>
      </c>
    </row>
    <row r="2188" spans="2:65" s="12" customFormat="1" ht="11.25">
      <c r="B2188" s="151"/>
      <c r="D2188" s="152" t="s">
        <v>368</v>
      </c>
      <c r="E2188" s="153" t="s">
        <v>19</v>
      </c>
      <c r="F2188" s="154" t="s">
        <v>2349</v>
      </c>
      <c r="H2188" s="153" t="s">
        <v>19</v>
      </c>
      <c r="I2188" s="155"/>
      <c r="L2188" s="151"/>
      <c r="M2188" s="156"/>
      <c r="T2188" s="157"/>
      <c r="AT2188" s="153" t="s">
        <v>368</v>
      </c>
      <c r="AU2188" s="153" t="s">
        <v>90</v>
      </c>
      <c r="AV2188" s="12" t="s">
        <v>84</v>
      </c>
      <c r="AW2188" s="12" t="s">
        <v>36</v>
      </c>
      <c r="AX2188" s="12" t="s">
        <v>77</v>
      </c>
      <c r="AY2188" s="153" t="s">
        <v>358</v>
      </c>
    </row>
    <row r="2189" spans="2:65" s="13" customFormat="1" ht="11.25">
      <c r="B2189" s="158"/>
      <c r="D2189" s="152" t="s">
        <v>368</v>
      </c>
      <c r="E2189" s="159" t="s">
        <v>19</v>
      </c>
      <c r="F2189" s="160" t="s">
        <v>2350</v>
      </c>
      <c r="H2189" s="161">
        <v>1</v>
      </c>
      <c r="I2189" s="162"/>
      <c r="L2189" s="158"/>
      <c r="M2189" s="163"/>
      <c r="T2189" s="164"/>
      <c r="AT2189" s="159" t="s">
        <v>368</v>
      </c>
      <c r="AU2189" s="159" t="s">
        <v>90</v>
      </c>
      <c r="AV2189" s="13" t="s">
        <v>90</v>
      </c>
      <c r="AW2189" s="13" t="s">
        <v>36</v>
      </c>
      <c r="AX2189" s="13" t="s">
        <v>77</v>
      </c>
      <c r="AY2189" s="159" t="s">
        <v>358</v>
      </c>
    </row>
    <row r="2190" spans="2:65" s="14" customFormat="1" ht="11.25">
      <c r="B2190" s="165"/>
      <c r="D2190" s="152" t="s">
        <v>368</v>
      </c>
      <c r="E2190" s="166" t="s">
        <v>19</v>
      </c>
      <c r="F2190" s="167" t="s">
        <v>371</v>
      </c>
      <c r="H2190" s="168">
        <v>1</v>
      </c>
      <c r="I2190" s="169"/>
      <c r="L2190" s="165"/>
      <c r="M2190" s="170"/>
      <c r="T2190" s="171"/>
      <c r="AT2190" s="166" t="s">
        <v>368</v>
      </c>
      <c r="AU2190" s="166" t="s">
        <v>90</v>
      </c>
      <c r="AV2190" s="14" t="s">
        <v>364</v>
      </c>
      <c r="AW2190" s="14" t="s">
        <v>36</v>
      </c>
      <c r="AX2190" s="14" t="s">
        <v>84</v>
      </c>
      <c r="AY2190" s="166" t="s">
        <v>358</v>
      </c>
    </row>
    <row r="2191" spans="2:65" s="1" customFormat="1" ht="55.5" customHeight="1">
      <c r="B2191" s="33"/>
      <c r="C2191" s="134" t="s">
        <v>2351</v>
      </c>
      <c r="D2191" s="134" t="s">
        <v>360</v>
      </c>
      <c r="E2191" s="135" t="s">
        <v>2352</v>
      </c>
      <c r="F2191" s="136" t="s">
        <v>2353</v>
      </c>
      <c r="G2191" s="137" t="s">
        <v>504</v>
      </c>
      <c r="H2191" s="138">
        <v>1</v>
      </c>
      <c r="I2191" s="139"/>
      <c r="J2191" s="140">
        <f>ROUND(I2191*H2191,2)</f>
        <v>0</v>
      </c>
      <c r="K2191" s="136" t="s">
        <v>19</v>
      </c>
      <c r="L2191" s="33"/>
      <c r="M2191" s="141" t="s">
        <v>19</v>
      </c>
      <c r="N2191" s="142" t="s">
        <v>49</v>
      </c>
      <c r="P2191" s="143">
        <f>O2191*H2191</f>
        <v>0</v>
      </c>
      <c r="Q2191" s="143">
        <v>0</v>
      </c>
      <c r="R2191" s="143">
        <f>Q2191*H2191</f>
        <v>0</v>
      </c>
      <c r="S2191" s="143">
        <v>0</v>
      </c>
      <c r="T2191" s="144">
        <f>S2191*H2191</f>
        <v>0</v>
      </c>
      <c r="AR2191" s="145" t="s">
        <v>454</v>
      </c>
      <c r="AT2191" s="145" t="s">
        <v>360</v>
      </c>
      <c r="AU2191" s="145" t="s">
        <v>90</v>
      </c>
      <c r="AY2191" s="18" t="s">
        <v>358</v>
      </c>
      <c r="BE2191" s="146">
        <f>IF(N2191="základní",J2191,0)</f>
        <v>0</v>
      </c>
      <c r="BF2191" s="146">
        <f>IF(N2191="snížená",J2191,0)</f>
        <v>0</v>
      </c>
      <c r="BG2191" s="146">
        <f>IF(N2191="zákl. přenesená",J2191,0)</f>
        <v>0</v>
      </c>
      <c r="BH2191" s="146">
        <f>IF(N2191="sníž. přenesená",J2191,0)</f>
        <v>0</v>
      </c>
      <c r="BI2191" s="146">
        <f>IF(N2191="nulová",J2191,0)</f>
        <v>0</v>
      </c>
      <c r="BJ2191" s="18" t="s">
        <v>90</v>
      </c>
      <c r="BK2191" s="146">
        <f>ROUND(I2191*H2191,2)</f>
        <v>0</v>
      </c>
      <c r="BL2191" s="18" t="s">
        <v>454</v>
      </c>
      <c r="BM2191" s="145" t="s">
        <v>2354</v>
      </c>
    </row>
    <row r="2192" spans="2:65" s="12" customFormat="1" ht="11.25">
      <c r="B2192" s="151"/>
      <c r="D2192" s="152" t="s">
        <v>368</v>
      </c>
      <c r="E2192" s="153" t="s">
        <v>19</v>
      </c>
      <c r="F2192" s="154" t="s">
        <v>1160</v>
      </c>
      <c r="H2192" s="153" t="s">
        <v>19</v>
      </c>
      <c r="I2192" s="155"/>
      <c r="L2192" s="151"/>
      <c r="M2192" s="156"/>
      <c r="T2192" s="157"/>
      <c r="AT2192" s="153" t="s">
        <v>368</v>
      </c>
      <c r="AU2192" s="153" t="s">
        <v>90</v>
      </c>
      <c r="AV2192" s="12" t="s">
        <v>84</v>
      </c>
      <c r="AW2192" s="12" t="s">
        <v>36</v>
      </c>
      <c r="AX2192" s="12" t="s">
        <v>77</v>
      </c>
      <c r="AY2192" s="153" t="s">
        <v>358</v>
      </c>
    </row>
    <row r="2193" spans="2:65" s="12" customFormat="1" ht="11.25">
      <c r="B2193" s="151"/>
      <c r="D2193" s="152" t="s">
        <v>368</v>
      </c>
      <c r="E2193" s="153" t="s">
        <v>19</v>
      </c>
      <c r="F2193" s="154" t="s">
        <v>2349</v>
      </c>
      <c r="H2193" s="153" t="s">
        <v>19</v>
      </c>
      <c r="I2193" s="155"/>
      <c r="L2193" s="151"/>
      <c r="M2193" s="156"/>
      <c r="T2193" s="157"/>
      <c r="AT2193" s="153" t="s">
        <v>368</v>
      </c>
      <c r="AU2193" s="153" t="s">
        <v>90</v>
      </c>
      <c r="AV2193" s="12" t="s">
        <v>84</v>
      </c>
      <c r="AW2193" s="12" t="s">
        <v>36</v>
      </c>
      <c r="AX2193" s="12" t="s">
        <v>77</v>
      </c>
      <c r="AY2193" s="153" t="s">
        <v>358</v>
      </c>
    </row>
    <row r="2194" spans="2:65" s="13" customFormat="1" ht="11.25">
      <c r="B2194" s="158"/>
      <c r="D2194" s="152" t="s">
        <v>368</v>
      </c>
      <c r="E2194" s="159" t="s">
        <v>19</v>
      </c>
      <c r="F2194" s="160" t="s">
        <v>2355</v>
      </c>
      <c r="H2194" s="161">
        <v>1</v>
      </c>
      <c r="I2194" s="162"/>
      <c r="L2194" s="158"/>
      <c r="M2194" s="163"/>
      <c r="T2194" s="164"/>
      <c r="AT2194" s="159" t="s">
        <v>368</v>
      </c>
      <c r="AU2194" s="159" t="s">
        <v>90</v>
      </c>
      <c r="AV2194" s="13" t="s">
        <v>90</v>
      </c>
      <c r="AW2194" s="13" t="s">
        <v>36</v>
      </c>
      <c r="AX2194" s="13" t="s">
        <v>77</v>
      </c>
      <c r="AY2194" s="159" t="s">
        <v>358</v>
      </c>
    </row>
    <row r="2195" spans="2:65" s="14" customFormat="1" ht="11.25">
      <c r="B2195" s="165"/>
      <c r="D2195" s="152" t="s">
        <v>368</v>
      </c>
      <c r="E2195" s="166" t="s">
        <v>19</v>
      </c>
      <c r="F2195" s="167" t="s">
        <v>371</v>
      </c>
      <c r="H2195" s="168">
        <v>1</v>
      </c>
      <c r="I2195" s="169"/>
      <c r="L2195" s="165"/>
      <c r="M2195" s="170"/>
      <c r="T2195" s="171"/>
      <c r="AT2195" s="166" t="s">
        <v>368</v>
      </c>
      <c r="AU2195" s="166" t="s">
        <v>90</v>
      </c>
      <c r="AV2195" s="14" t="s">
        <v>364</v>
      </c>
      <c r="AW2195" s="14" t="s">
        <v>36</v>
      </c>
      <c r="AX2195" s="14" t="s">
        <v>84</v>
      </c>
      <c r="AY2195" s="166" t="s">
        <v>358</v>
      </c>
    </row>
    <row r="2196" spans="2:65" s="1" customFormat="1" ht="49.15" customHeight="1">
      <c r="B2196" s="33"/>
      <c r="C2196" s="134" t="s">
        <v>2356</v>
      </c>
      <c r="D2196" s="134" t="s">
        <v>360</v>
      </c>
      <c r="E2196" s="135" t="s">
        <v>2357</v>
      </c>
      <c r="F2196" s="136" t="s">
        <v>2358</v>
      </c>
      <c r="G2196" s="137" t="s">
        <v>504</v>
      </c>
      <c r="H2196" s="138">
        <v>1</v>
      </c>
      <c r="I2196" s="139"/>
      <c r="J2196" s="140">
        <f>ROUND(I2196*H2196,2)</f>
        <v>0</v>
      </c>
      <c r="K2196" s="136" t="s">
        <v>19</v>
      </c>
      <c r="L2196" s="33"/>
      <c r="M2196" s="141" t="s">
        <v>19</v>
      </c>
      <c r="N2196" s="142" t="s">
        <v>49</v>
      </c>
      <c r="P2196" s="143">
        <f>O2196*H2196</f>
        <v>0</v>
      </c>
      <c r="Q2196" s="143">
        <v>0</v>
      </c>
      <c r="R2196" s="143">
        <f>Q2196*H2196</f>
        <v>0</v>
      </c>
      <c r="S2196" s="143">
        <v>0</v>
      </c>
      <c r="T2196" s="144">
        <f>S2196*H2196</f>
        <v>0</v>
      </c>
      <c r="AR2196" s="145" t="s">
        <v>454</v>
      </c>
      <c r="AT2196" s="145" t="s">
        <v>360</v>
      </c>
      <c r="AU2196" s="145" t="s">
        <v>90</v>
      </c>
      <c r="AY2196" s="18" t="s">
        <v>358</v>
      </c>
      <c r="BE2196" s="146">
        <f>IF(N2196="základní",J2196,0)</f>
        <v>0</v>
      </c>
      <c r="BF2196" s="146">
        <f>IF(N2196="snížená",J2196,0)</f>
        <v>0</v>
      </c>
      <c r="BG2196" s="146">
        <f>IF(N2196="zákl. přenesená",J2196,0)</f>
        <v>0</v>
      </c>
      <c r="BH2196" s="146">
        <f>IF(N2196="sníž. přenesená",J2196,0)</f>
        <v>0</v>
      </c>
      <c r="BI2196" s="146">
        <f>IF(N2196="nulová",J2196,0)</f>
        <v>0</v>
      </c>
      <c r="BJ2196" s="18" t="s">
        <v>90</v>
      </c>
      <c r="BK2196" s="146">
        <f>ROUND(I2196*H2196,2)</f>
        <v>0</v>
      </c>
      <c r="BL2196" s="18" t="s">
        <v>454</v>
      </c>
      <c r="BM2196" s="145" t="s">
        <v>2359</v>
      </c>
    </row>
    <row r="2197" spans="2:65" s="12" customFormat="1" ht="11.25">
      <c r="B2197" s="151"/>
      <c r="D2197" s="152" t="s">
        <v>368</v>
      </c>
      <c r="E2197" s="153" t="s">
        <v>19</v>
      </c>
      <c r="F2197" s="154" t="s">
        <v>1160</v>
      </c>
      <c r="H2197" s="153" t="s">
        <v>19</v>
      </c>
      <c r="I2197" s="155"/>
      <c r="L2197" s="151"/>
      <c r="M2197" s="156"/>
      <c r="T2197" s="157"/>
      <c r="AT2197" s="153" t="s">
        <v>368</v>
      </c>
      <c r="AU2197" s="153" t="s">
        <v>90</v>
      </c>
      <c r="AV2197" s="12" t="s">
        <v>84</v>
      </c>
      <c r="AW2197" s="12" t="s">
        <v>36</v>
      </c>
      <c r="AX2197" s="12" t="s">
        <v>77</v>
      </c>
      <c r="AY2197" s="153" t="s">
        <v>358</v>
      </c>
    </row>
    <row r="2198" spans="2:65" s="12" customFormat="1" ht="11.25">
      <c r="B2198" s="151"/>
      <c r="D2198" s="152" t="s">
        <v>368</v>
      </c>
      <c r="E2198" s="153" t="s">
        <v>19</v>
      </c>
      <c r="F2198" s="154" t="s">
        <v>2349</v>
      </c>
      <c r="H2198" s="153" t="s">
        <v>19</v>
      </c>
      <c r="I2198" s="155"/>
      <c r="L2198" s="151"/>
      <c r="M2198" s="156"/>
      <c r="T2198" s="157"/>
      <c r="AT2198" s="153" t="s">
        <v>368</v>
      </c>
      <c r="AU2198" s="153" t="s">
        <v>90</v>
      </c>
      <c r="AV2198" s="12" t="s">
        <v>84</v>
      </c>
      <c r="AW2198" s="12" t="s">
        <v>36</v>
      </c>
      <c r="AX2198" s="12" t="s">
        <v>77</v>
      </c>
      <c r="AY2198" s="153" t="s">
        <v>358</v>
      </c>
    </row>
    <row r="2199" spans="2:65" s="13" customFormat="1" ht="11.25">
      <c r="B2199" s="158"/>
      <c r="D2199" s="152" t="s">
        <v>368</v>
      </c>
      <c r="E2199" s="159" t="s">
        <v>19</v>
      </c>
      <c r="F2199" s="160" t="s">
        <v>2360</v>
      </c>
      <c r="H2199" s="161">
        <v>1</v>
      </c>
      <c r="I2199" s="162"/>
      <c r="L2199" s="158"/>
      <c r="M2199" s="163"/>
      <c r="T2199" s="164"/>
      <c r="AT2199" s="159" t="s">
        <v>368</v>
      </c>
      <c r="AU2199" s="159" t="s">
        <v>90</v>
      </c>
      <c r="AV2199" s="13" t="s">
        <v>90</v>
      </c>
      <c r="AW2199" s="13" t="s">
        <v>36</v>
      </c>
      <c r="AX2199" s="13" t="s">
        <v>77</v>
      </c>
      <c r="AY2199" s="159" t="s">
        <v>358</v>
      </c>
    </row>
    <row r="2200" spans="2:65" s="14" customFormat="1" ht="11.25">
      <c r="B2200" s="165"/>
      <c r="D2200" s="152" t="s">
        <v>368</v>
      </c>
      <c r="E2200" s="166" t="s">
        <v>19</v>
      </c>
      <c r="F2200" s="167" t="s">
        <v>371</v>
      </c>
      <c r="H2200" s="168">
        <v>1</v>
      </c>
      <c r="I2200" s="169"/>
      <c r="L2200" s="165"/>
      <c r="M2200" s="170"/>
      <c r="T2200" s="171"/>
      <c r="AT2200" s="166" t="s">
        <v>368</v>
      </c>
      <c r="AU2200" s="166" t="s">
        <v>90</v>
      </c>
      <c r="AV2200" s="14" t="s">
        <v>364</v>
      </c>
      <c r="AW2200" s="14" t="s">
        <v>36</v>
      </c>
      <c r="AX2200" s="14" t="s">
        <v>84</v>
      </c>
      <c r="AY2200" s="166" t="s">
        <v>358</v>
      </c>
    </row>
    <row r="2201" spans="2:65" s="1" customFormat="1" ht="49.15" customHeight="1">
      <c r="B2201" s="33"/>
      <c r="C2201" s="134" t="s">
        <v>2361</v>
      </c>
      <c r="D2201" s="134" t="s">
        <v>360</v>
      </c>
      <c r="E2201" s="135" t="s">
        <v>2362</v>
      </c>
      <c r="F2201" s="136" t="s">
        <v>2363</v>
      </c>
      <c r="G2201" s="137" t="s">
        <v>504</v>
      </c>
      <c r="H2201" s="138">
        <v>1</v>
      </c>
      <c r="I2201" s="139"/>
      <c r="J2201" s="140">
        <f>ROUND(I2201*H2201,2)</f>
        <v>0</v>
      </c>
      <c r="K2201" s="136" t="s">
        <v>19</v>
      </c>
      <c r="L2201" s="33"/>
      <c r="M2201" s="141" t="s">
        <v>19</v>
      </c>
      <c r="N2201" s="142" t="s">
        <v>49</v>
      </c>
      <c r="P2201" s="143">
        <f>O2201*H2201</f>
        <v>0</v>
      </c>
      <c r="Q2201" s="143">
        <v>0</v>
      </c>
      <c r="R2201" s="143">
        <f>Q2201*H2201</f>
        <v>0</v>
      </c>
      <c r="S2201" s="143">
        <v>0</v>
      </c>
      <c r="T2201" s="144">
        <f>S2201*H2201</f>
        <v>0</v>
      </c>
      <c r="AR2201" s="145" t="s">
        <v>454</v>
      </c>
      <c r="AT2201" s="145" t="s">
        <v>360</v>
      </c>
      <c r="AU2201" s="145" t="s">
        <v>90</v>
      </c>
      <c r="AY2201" s="18" t="s">
        <v>358</v>
      </c>
      <c r="BE2201" s="146">
        <f>IF(N2201="základní",J2201,0)</f>
        <v>0</v>
      </c>
      <c r="BF2201" s="146">
        <f>IF(N2201="snížená",J2201,0)</f>
        <v>0</v>
      </c>
      <c r="BG2201" s="146">
        <f>IF(N2201="zákl. přenesená",J2201,0)</f>
        <v>0</v>
      </c>
      <c r="BH2201" s="146">
        <f>IF(N2201="sníž. přenesená",J2201,0)</f>
        <v>0</v>
      </c>
      <c r="BI2201" s="146">
        <f>IF(N2201="nulová",J2201,0)</f>
        <v>0</v>
      </c>
      <c r="BJ2201" s="18" t="s">
        <v>90</v>
      </c>
      <c r="BK2201" s="146">
        <f>ROUND(I2201*H2201,2)</f>
        <v>0</v>
      </c>
      <c r="BL2201" s="18" t="s">
        <v>454</v>
      </c>
      <c r="BM2201" s="145" t="s">
        <v>2364</v>
      </c>
    </row>
    <row r="2202" spans="2:65" s="12" customFormat="1" ht="11.25">
      <c r="B2202" s="151"/>
      <c r="D2202" s="152" t="s">
        <v>368</v>
      </c>
      <c r="E2202" s="153" t="s">
        <v>19</v>
      </c>
      <c r="F2202" s="154" t="s">
        <v>1160</v>
      </c>
      <c r="H2202" s="153" t="s">
        <v>19</v>
      </c>
      <c r="I2202" s="155"/>
      <c r="L2202" s="151"/>
      <c r="M2202" s="156"/>
      <c r="T2202" s="157"/>
      <c r="AT2202" s="153" t="s">
        <v>368</v>
      </c>
      <c r="AU2202" s="153" t="s">
        <v>90</v>
      </c>
      <c r="AV2202" s="12" t="s">
        <v>84</v>
      </c>
      <c r="AW2202" s="12" t="s">
        <v>36</v>
      </c>
      <c r="AX2202" s="12" t="s">
        <v>77</v>
      </c>
      <c r="AY2202" s="153" t="s">
        <v>358</v>
      </c>
    </row>
    <row r="2203" spans="2:65" s="12" customFormat="1" ht="11.25">
      <c r="B2203" s="151"/>
      <c r="D2203" s="152" t="s">
        <v>368</v>
      </c>
      <c r="E2203" s="153" t="s">
        <v>19</v>
      </c>
      <c r="F2203" s="154" t="s">
        <v>2260</v>
      </c>
      <c r="H2203" s="153" t="s">
        <v>19</v>
      </c>
      <c r="I2203" s="155"/>
      <c r="L2203" s="151"/>
      <c r="M2203" s="156"/>
      <c r="T2203" s="157"/>
      <c r="AT2203" s="153" t="s">
        <v>368</v>
      </c>
      <c r="AU2203" s="153" t="s">
        <v>90</v>
      </c>
      <c r="AV2203" s="12" t="s">
        <v>84</v>
      </c>
      <c r="AW2203" s="12" t="s">
        <v>36</v>
      </c>
      <c r="AX2203" s="12" t="s">
        <v>77</v>
      </c>
      <c r="AY2203" s="153" t="s">
        <v>358</v>
      </c>
    </row>
    <row r="2204" spans="2:65" s="13" customFormat="1" ht="11.25">
      <c r="B2204" s="158"/>
      <c r="D2204" s="152" t="s">
        <v>368</v>
      </c>
      <c r="E2204" s="159" t="s">
        <v>19</v>
      </c>
      <c r="F2204" s="160" t="s">
        <v>2365</v>
      </c>
      <c r="H2204" s="161">
        <v>1</v>
      </c>
      <c r="I2204" s="162"/>
      <c r="L2204" s="158"/>
      <c r="M2204" s="163"/>
      <c r="T2204" s="164"/>
      <c r="AT2204" s="159" t="s">
        <v>368</v>
      </c>
      <c r="AU2204" s="159" t="s">
        <v>90</v>
      </c>
      <c r="AV2204" s="13" t="s">
        <v>90</v>
      </c>
      <c r="AW2204" s="13" t="s">
        <v>36</v>
      </c>
      <c r="AX2204" s="13" t="s">
        <v>77</v>
      </c>
      <c r="AY2204" s="159" t="s">
        <v>358</v>
      </c>
    </row>
    <row r="2205" spans="2:65" s="14" customFormat="1" ht="11.25">
      <c r="B2205" s="165"/>
      <c r="D2205" s="152" t="s">
        <v>368</v>
      </c>
      <c r="E2205" s="166" t="s">
        <v>19</v>
      </c>
      <c r="F2205" s="167" t="s">
        <v>371</v>
      </c>
      <c r="H2205" s="168">
        <v>1</v>
      </c>
      <c r="I2205" s="169"/>
      <c r="L2205" s="165"/>
      <c r="M2205" s="170"/>
      <c r="T2205" s="171"/>
      <c r="AT2205" s="166" t="s">
        <v>368</v>
      </c>
      <c r="AU2205" s="166" t="s">
        <v>90</v>
      </c>
      <c r="AV2205" s="14" t="s">
        <v>364</v>
      </c>
      <c r="AW2205" s="14" t="s">
        <v>36</v>
      </c>
      <c r="AX2205" s="14" t="s">
        <v>84</v>
      </c>
      <c r="AY2205" s="166" t="s">
        <v>358</v>
      </c>
    </row>
    <row r="2206" spans="2:65" s="1" customFormat="1" ht="62.65" customHeight="1">
      <c r="B2206" s="33"/>
      <c r="C2206" s="134" t="s">
        <v>2366</v>
      </c>
      <c r="D2206" s="134" t="s">
        <v>360</v>
      </c>
      <c r="E2206" s="135" t="s">
        <v>2367</v>
      </c>
      <c r="F2206" s="136" t="s">
        <v>2368</v>
      </c>
      <c r="G2206" s="137" t="s">
        <v>504</v>
      </c>
      <c r="H2206" s="138">
        <v>1</v>
      </c>
      <c r="I2206" s="139"/>
      <c r="J2206" s="140">
        <f>ROUND(I2206*H2206,2)</f>
        <v>0</v>
      </c>
      <c r="K2206" s="136" t="s">
        <v>19</v>
      </c>
      <c r="L2206" s="33"/>
      <c r="M2206" s="141" t="s">
        <v>19</v>
      </c>
      <c r="N2206" s="142" t="s">
        <v>49</v>
      </c>
      <c r="P2206" s="143">
        <f>O2206*H2206</f>
        <v>0</v>
      </c>
      <c r="Q2206" s="143">
        <v>0</v>
      </c>
      <c r="R2206" s="143">
        <f>Q2206*H2206</f>
        <v>0</v>
      </c>
      <c r="S2206" s="143">
        <v>0</v>
      </c>
      <c r="T2206" s="144">
        <f>S2206*H2206</f>
        <v>0</v>
      </c>
      <c r="AR2206" s="145" t="s">
        <v>454</v>
      </c>
      <c r="AT2206" s="145" t="s">
        <v>360</v>
      </c>
      <c r="AU2206" s="145" t="s">
        <v>90</v>
      </c>
      <c r="AY2206" s="18" t="s">
        <v>358</v>
      </c>
      <c r="BE2206" s="146">
        <f>IF(N2206="základní",J2206,0)</f>
        <v>0</v>
      </c>
      <c r="BF2206" s="146">
        <f>IF(N2206="snížená",J2206,0)</f>
        <v>0</v>
      </c>
      <c r="BG2206" s="146">
        <f>IF(N2206="zákl. přenesená",J2206,0)</f>
        <v>0</v>
      </c>
      <c r="BH2206" s="146">
        <f>IF(N2206="sníž. přenesená",J2206,0)</f>
        <v>0</v>
      </c>
      <c r="BI2206" s="146">
        <f>IF(N2206="nulová",J2206,0)</f>
        <v>0</v>
      </c>
      <c r="BJ2206" s="18" t="s">
        <v>90</v>
      </c>
      <c r="BK2206" s="146">
        <f>ROUND(I2206*H2206,2)</f>
        <v>0</v>
      </c>
      <c r="BL2206" s="18" t="s">
        <v>454</v>
      </c>
      <c r="BM2206" s="145" t="s">
        <v>2369</v>
      </c>
    </row>
    <row r="2207" spans="2:65" s="12" customFormat="1" ht="11.25">
      <c r="B2207" s="151"/>
      <c r="D2207" s="152" t="s">
        <v>368</v>
      </c>
      <c r="E2207" s="153" t="s">
        <v>19</v>
      </c>
      <c r="F2207" s="154" t="s">
        <v>1160</v>
      </c>
      <c r="H2207" s="153" t="s">
        <v>19</v>
      </c>
      <c r="I2207" s="155"/>
      <c r="L2207" s="151"/>
      <c r="M2207" s="156"/>
      <c r="T2207" s="157"/>
      <c r="AT2207" s="153" t="s">
        <v>368</v>
      </c>
      <c r="AU2207" s="153" t="s">
        <v>90</v>
      </c>
      <c r="AV2207" s="12" t="s">
        <v>84</v>
      </c>
      <c r="AW2207" s="12" t="s">
        <v>36</v>
      </c>
      <c r="AX2207" s="12" t="s">
        <v>77</v>
      </c>
      <c r="AY2207" s="153" t="s">
        <v>358</v>
      </c>
    </row>
    <row r="2208" spans="2:65" s="12" customFormat="1" ht="11.25">
      <c r="B2208" s="151"/>
      <c r="D2208" s="152" t="s">
        <v>368</v>
      </c>
      <c r="E2208" s="153" t="s">
        <v>19</v>
      </c>
      <c r="F2208" s="154" t="s">
        <v>2260</v>
      </c>
      <c r="H2208" s="153" t="s">
        <v>19</v>
      </c>
      <c r="I2208" s="155"/>
      <c r="L2208" s="151"/>
      <c r="M2208" s="156"/>
      <c r="T2208" s="157"/>
      <c r="AT2208" s="153" t="s">
        <v>368</v>
      </c>
      <c r="AU2208" s="153" t="s">
        <v>90</v>
      </c>
      <c r="AV2208" s="12" t="s">
        <v>84</v>
      </c>
      <c r="AW2208" s="12" t="s">
        <v>36</v>
      </c>
      <c r="AX2208" s="12" t="s">
        <v>77</v>
      </c>
      <c r="AY2208" s="153" t="s">
        <v>358</v>
      </c>
    </row>
    <row r="2209" spans="2:65" s="13" customFormat="1" ht="11.25">
      <c r="B2209" s="158"/>
      <c r="D2209" s="152" t="s">
        <v>368</v>
      </c>
      <c r="E2209" s="159" t="s">
        <v>19</v>
      </c>
      <c r="F2209" s="160" t="s">
        <v>2370</v>
      </c>
      <c r="H2209" s="161">
        <v>1</v>
      </c>
      <c r="I2209" s="162"/>
      <c r="L2209" s="158"/>
      <c r="M2209" s="163"/>
      <c r="T2209" s="164"/>
      <c r="AT2209" s="159" t="s">
        <v>368</v>
      </c>
      <c r="AU2209" s="159" t="s">
        <v>90</v>
      </c>
      <c r="AV2209" s="13" t="s">
        <v>90</v>
      </c>
      <c r="AW2209" s="13" t="s">
        <v>36</v>
      </c>
      <c r="AX2209" s="13" t="s">
        <v>77</v>
      </c>
      <c r="AY2209" s="159" t="s">
        <v>358</v>
      </c>
    </row>
    <row r="2210" spans="2:65" s="14" customFormat="1" ht="11.25">
      <c r="B2210" s="165"/>
      <c r="D2210" s="152" t="s">
        <v>368</v>
      </c>
      <c r="E2210" s="166" t="s">
        <v>19</v>
      </c>
      <c r="F2210" s="167" t="s">
        <v>371</v>
      </c>
      <c r="H2210" s="168">
        <v>1</v>
      </c>
      <c r="I2210" s="169"/>
      <c r="L2210" s="165"/>
      <c r="M2210" s="170"/>
      <c r="T2210" s="171"/>
      <c r="AT2210" s="166" t="s">
        <v>368</v>
      </c>
      <c r="AU2210" s="166" t="s">
        <v>90</v>
      </c>
      <c r="AV2210" s="14" t="s">
        <v>364</v>
      </c>
      <c r="AW2210" s="14" t="s">
        <v>36</v>
      </c>
      <c r="AX2210" s="14" t="s">
        <v>84</v>
      </c>
      <c r="AY2210" s="166" t="s">
        <v>358</v>
      </c>
    </row>
    <row r="2211" spans="2:65" s="1" customFormat="1" ht="49.15" customHeight="1">
      <c r="B2211" s="33"/>
      <c r="C2211" s="134" t="s">
        <v>452</v>
      </c>
      <c r="D2211" s="134" t="s">
        <v>360</v>
      </c>
      <c r="E2211" s="135" t="s">
        <v>2371</v>
      </c>
      <c r="F2211" s="136" t="s">
        <v>2372</v>
      </c>
      <c r="G2211" s="137" t="s">
        <v>504</v>
      </c>
      <c r="H2211" s="138">
        <v>1</v>
      </c>
      <c r="I2211" s="139"/>
      <c r="J2211" s="140">
        <f>ROUND(I2211*H2211,2)</f>
        <v>0</v>
      </c>
      <c r="K2211" s="136" t="s">
        <v>19</v>
      </c>
      <c r="L2211" s="33"/>
      <c r="M2211" s="141" t="s">
        <v>19</v>
      </c>
      <c r="N2211" s="142" t="s">
        <v>49</v>
      </c>
      <c r="P2211" s="143">
        <f>O2211*H2211</f>
        <v>0</v>
      </c>
      <c r="Q2211" s="143">
        <v>0</v>
      </c>
      <c r="R2211" s="143">
        <f>Q2211*H2211</f>
        <v>0</v>
      </c>
      <c r="S2211" s="143">
        <v>0</v>
      </c>
      <c r="T2211" s="144">
        <f>S2211*H2211</f>
        <v>0</v>
      </c>
      <c r="AR2211" s="145" t="s">
        <v>454</v>
      </c>
      <c r="AT2211" s="145" t="s">
        <v>360</v>
      </c>
      <c r="AU2211" s="145" t="s">
        <v>90</v>
      </c>
      <c r="AY2211" s="18" t="s">
        <v>358</v>
      </c>
      <c r="BE2211" s="146">
        <f>IF(N2211="základní",J2211,0)</f>
        <v>0</v>
      </c>
      <c r="BF2211" s="146">
        <f>IF(N2211="snížená",J2211,0)</f>
        <v>0</v>
      </c>
      <c r="BG2211" s="146">
        <f>IF(N2211="zákl. přenesená",J2211,0)</f>
        <v>0</v>
      </c>
      <c r="BH2211" s="146">
        <f>IF(N2211="sníž. přenesená",J2211,0)</f>
        <v>0</v>
      </c>
      <c r="BI2211" s="146">
        <f>IF(N2211="nulová",J2211,0)</f>
        <v>0</v>
      </c>
      <c r="BJ2211" s="18" t="s">
        <v>90</v>
      </c>
      <c r="BK2211" s="146">
        <f>ROUND(I2211*H2211,2)</f>
        <v>0</v>
      </c>
      <c r="BL2211" s="18" t="s">
        <v>454</v>
      </c>
      <c r="BM2211" s="145" t="s">
        <v>2373</v>
      </c>
    </row>
    <row r="2212" spans="2:65" s="12" customFormat="1" ht="11.25">
      <c r="B2212" s="151"/>
      <c r="D2212" s="152" t="s">
        <v>368</v>
      </c>
      <c r="E2212" s="153" t="s">
        <v>19</v>
      </c>
      <c r="F2212" s="154" t="s">
        <v>1160</v>
      </c>
      <c r="H2212" s="153" t="s">
        <v>19</v>
      </c>
      <c r="I2212" s="155"/>
      <c r="L2212" s="151"/>
      <c r="M2212" s="156"/>
      <c r="T2212" s="157"/>
      <c r="AT2212" s="153" t="s">
        <v>368</v>
      </c>
      <c r="AU2212" s="153" t="s">
        <v>90</v>
      </c>
      <c r="AV2212" s="12" t="s">
        <v>84</v>
      </c>
      <c r="AW2212" s="12" t="s">
        <v>36</v>
      </c>
      <c r="AX2212" s="12" t="s">
        <v>77</v>
      </c>
      <c r="AY2212" s="153" t="s">
        <v>358</v>
      </c>
    </row>
    <row r="2213" spans="2:65" s="12" customFormat="1" ht="11.25">
      <c r="B2213" s="151"/>
      <c r="D2213" s="152" t="s">
        <v>368</v>
      </c>
      <c r="E2213" s="153" t="s">
        <v>19</v>
      </c>
      <c r="F2213" s="154" t="s">
        <v>2260</v>
      </c>
      <c r="H2213" s="153" t="s">
        <v>19</v>
      </c>
      <c r="I2213" s="155"/>
      <c r="L2213" s="151"/>
      <c r="M2213" s="156"/>
      <c r="T2213" s="157"/>
      <c r="AT2213" s="153" t="s">
        <v>368</v>
      </c>
      <c r="AU2213" s="153" t="s">
        <v>90</v>
      </c>
      <c r="AV2213" s="12" t="s">
        <v>84</v>
      </c>
      <c r="AW2213" s="12" t="s">
        <v>36</v>
      </c>
      <c r="AX2213" s="12" t="s">
        <v>77</v>
      </c>
      <c r="AY2213" s="153" t="s">
        <v>358</v>
      </c>
    </row>
    <row r="2214" spans="2:65" s="13" customFormat="1" ht="11.25">
      <c r="B2214" s="158"/>
      <c r="D2214" s="152" t="s">
        <v>368</v>
      </c>
      <c r="E2214" s="159" t="s">
        <v>19</v>
      </c>
      <c r="F2214" s="160" t="s">
        <v>2374</v>
      </c>
      <c r="H2214" s="161">
        <v>1</v>
      </c>
      <c r="I2214" s="162"/>
      <c r="L2214" s="158"/>
      <c r="M2214" s="163"/>
      <c r="T2214" s="164"/>
      <c r="AT2214" s="159" t="s">
        <v>368</v>
      </c>
      <c r="AU2214" s="159" t="s">
        <v>90</v>
      </c>
      <c r="AV2214" s="13" t="s">
        <v>90</v>
      </c>
      <c r="AW2214" s="13" t="s">
        <v>36</v>
      </c>
      <c r="AX2214" s="13" t="s">
        <v>77</v>
      </c>
      <c r="AY2214" s="159" t="s">
        <v>358</v>
      </c>
    </row>
    <row r="2215" spans="2:65" s="14" customFormat="1" ht="11.25">
      <c r="B2215" s="165"/>
      <c r="D2215" s="152" t="s">
        <v>368</v>
      </c>
      <c r="E2215" s="166" t="s">
        <v>19</v>
      </c>
      <c r="F2215" s="167" t="s">
        <v>371</v>
      </c>
      <c r="H2215" s="168">
        <v>1</v>
      </c>
      <c r="I2215" s="169"/>
      <c r="L2215" s="165"/>
      <c r="M2215" s="170"/>
      <c r="T2215" s="171"/>
      <c r="AT2215" s="166" t="s">
        <v>368</v>
      </c>
      <c r="AU2215" s="166" t="s">
        <v>90</v>
      </c>
      <c r="AV2215" s="14" t="s">
        <v>364</v>
      </c>
      <c r="AW2215" s="14" t="s">
        <v>36</v>
      </c>
      <c r="AX2215" s="14" t="s">
        <v>84</v>
      </c>
      <c r="AY2215" s="166" t="s">
        <v>358</v>
      </c>
    </row>
    <row r="2216" spans="2:65" s="1" customFormat="1" ht="49.15" customHeight="1">
      <c r="B2216" s="33"/>
      <c r="C2216" s="134" t="s">
        <v>2375</v>
      </c>
      <c r="D2216" s="134" t="s">
        <v>360</v>
      </c>
      <c r="E2216" s="135" t="s">
        <v>2376</v>
      </c>
      <c r="F2216" s="136" t="s">
        <v>2363</v>
      </c>
      <c r="G2216" s="137" t="s">
        <v>504</v>
      </c>
      <c r="H2216" s="138">
        <v>1</v>
      </c>
      <c r="I2216" s="139"/>
      <c r="J2216" s="140">
        <f>ROUND(I2216*H2216,2)</f>
        <v>0</v>
      </c>
      <c r="K2216" s="136" t="s">
        <v>19</v>
      </c>
      <c r="L2216" s="33"/>
      <c r="M2216" s="141" t="s">
        <v>19</v>
      </c>
      <c r="N2216" s="142" t="s">
        <v>49</v>
      </c>
      <c r="P2216" s="143">
        <f>O2216*H2216</f>
        <v>0</v>
      </c>
      <c r="Q2216" s="143">
        <v>0</v>
      </c>
      <c r="R2216" s="143">
        <f>Q2216*H2216</f>
        <v>0</v>
      </c>
      <c r="S2216" s="143">
        <v>0</v>
      </c>
      <c r="T2216" s="144">
        <f>S2216*H2216</f>
        <v>0</v>
      </c>
      <c r="AR2216" s="145" t="s">
        <v>454</v>
      </c>
      <c r="AT2216" s="145" t="s">
        <v>360</v>
      </c>
      <c r="AU2216" s="145" t="s">
        <v>90</v>
      </c>
      <c r="AY2216" s="18" t="s">
        <v>358</v>
      </c>
      <c r="BE2216" s="146">
        <f>IF(N2216="základní",J2216,0)</f>
        <v>0</v>
      </c>
      <c r="BF2216" s="146">
        <f>IF(N2216="snížená",J2216,0)</f>
        <v>0</v>
      </c>
      <c r="BG2216" s="146">
        <f>IF(N2216="zákl. přenesená",J2216,0)</f>
        <v>0</v>
      </c>
      <c r="BH2216" s="146">
        <f>IF(N2216="sníž. přenesená",J2216,0)</f>
        <v>0</v>
      </c>
      <c r="BI2216" s="146">
        <f>IF(N2216="nulová",J2216,0)</f>
        <v>0</v>
      </c>
      <c r="BJ2216" s="18" t="s">
        <v>90</v>
      </c>
      <c r="BK2216" s="146">
        <f>ROUND(I2216*H2216,2)</f>
        <v>0</v>
      </c>
      <c r="BL2216" s="18" t="s">
        <v>454</v>
      </c>
      <c r="BM2216" s="145" t="s">
        <v>2377</v>
      </c>
    </row>
    <row r="2217" spans="2:65" s="12" customFormat="1" ht="11.25">
      <c r="B2217" s="151"/>
      <c r="D2217" s="152" t="s">
        <v>368</v>
      </c>
      <c r="E2217" s="153" t="s">
        <v>19</v>
      </c>
      <c r="F2217" s="154" t="s">
        <v>1160</v>
      </c>
      <c r="H2217" s="153" t="s">
        <v>19</v>
      </c>
      <c r="I2217" s="155"/>
      <c r="L2217" s="151"/>
      <c r="M2217" s="156"/>
      <c r="T2217" s="157"/>
      <c r="AT2217" s="153" t="s">
        <v>368</v>
      </c>
      <c r="AU2217" s="153" t="s">
        <v>90</v>
      </c>
      <c r="AV2217" s="12" t="s">
        <v>84</v>
      </c>
      <c r="AW2217" s="12" t="s">
        <v>36</v>
      </c>
      <c r="AX2217" s="12" t="s">
        <v>77</v>
      </c>
      <c r="AY2217" s="153" t="s">
        <v>358</v>
      </c>
    </row>
    <row r="2218" spans="2:65" s="12" customFormat="1" ht="11.25">
      <c r="B2218" s="151"/>
      <c r="D2218" s="152" t="s">
        <v>368</v>
      </c>
      <c r="E2218" s="153" t="s">
        <v>19</v>
      </c>
      <c r="F2218" s="154" t="s">
        <v>2260</v>
      </c>
      <c r="H2218" s="153" t="s">
        <v>19</v>
      </c>
      <c r="I2218" s="155"/>
      <c r="L2218" s="151"/>
      <c r="M2218" s="156"/>
      <c r="T2218" s="157"/>
      <c r="AT2218" s="153" t="s">
        <v>368</v>
      </c>
      <c r="AU2218" s="153" t="s">
        <v>90</v>
      </c>
      <c r="AV2218" s="12" t="s">
        <v>84</v>
      </c>
      <c r="AW2218" s="12" t="s">
        <v>36</v>
      </c>
      <c r="AX2218" s="12" t="s">
        <v>77</v>
      </c>
      <c r="AY2218" s="153" t="s">
        <v>358</v>
      </c>
    </row>
    <row r="2219" spans="2:65" s="13" customFormat="1" ht="11.25">
      <c r="B2219" s="158"/>
      <c r="D2219" s="152" t="s">
        <v>368</v>
      </c>
      <c r="E2219" s="159" t="s">
        <v>19</v>
      </c>
      <c r="F2219" s="160" t="s">
        <v>2378</v>
      </c>
      <c r="H2219" s="161">
        <v>1</v>
      </c>
      <c r="I2219" s="162"/>
      <c r="L2219" s="158"/>
      <c r="M2219" s="163"/>
      <c r="T2219" s="164"/>
      <c r="AT2219" s="159" t="s">
        <v>368</v>
      </c>
      <c r="AU2219" s="159" t="s">
        <v>90</v>
      </c>
      <c r="AV2219" s="13" t="s">
        <v>90</v>
      </c>
      <c r="AW2219" s="13" t="s">
        <v>36</v>
      </c>
      <c r="AX2219" s="13" t="s">
        <v>77</v>
      </c>
      <c r="AY2219" s="159" t="s">
        <v>358</v>
      </c>
    </row>
    <row r="2220" spans="2:65" s="14" customFormat="1" ht="11.25">
      <c r="B2220" s="165"/>
      <c r="D2220" s="152" t="s">
        <v>368</v>
      </c>
      <c r="E2220" s="166" t="s">
        <v>19</v>
      </c>
      <c r="F2220" s="167" t="s">
        <v>371</v>
      </c>
      <c r="H2220" s="168">
        <v>1</v>
      </c>
      <c r="I2220" s="169"/>
      <c r="L2220" s="165"/>
      <c r="M2220" s="170"/>
      <c r="T2220" s="171"/>
      <c r="AT2220" s="166" t="s">
        <v>368</v>
      </c>
      <c r="AU2220" s="166" t="s">
        <v>90</v>
      </c>
      <c r="AV2220" s="14" t="s">
        <v>364</v>
      </c>
      <c r="AW2220" s="14" t="s">
        <v>36</v>
      </c>
      <c r="AX2220" s="14" t="s">
        <v>84</v>
      </c>
      <c r="AY2220" s="166" t="s">
        <v>358</v>
      </c>
    </row>
    <row r="2221" spans="2:65" s="1" customFormat="1" ht="62.65" customHeight="1">
      <c r="B2221" s="33"/>
      <c r="C2221" s="134" t="s">
        <v>2379</v>
      </c>
      <c r="D2221" s="134" t="s">
        <v>360</v>
      </c>
      <c r="E2221" s="135" t="s">
        <v>2380</v>
      </c>
      <c r="F2221" s="136" t="s">
        <v>2381</v>
      </c>
      <c r="G2221" s="137" t="s">
        <v>504</v>
      </c>
      <c r="H2221" s="138">
        <v>1</v>
      </c>
      <c r="I2221" s="139"/>
      <c r="J2221" s="140">
        <f>ROUND(I2221*H2221,2)</f>
        <v>0</v>
      </c>
      <c r="K2221" s="136" t="s">
        <v>19</v>
      </c>
      <c r="L2221" s="33"/>
      <c r="M2221" s="141" t="s">
        <v>19</v>
      </c>
      <c r="N2221" s="142" t="s">
        <v>49</v>
      </c>
      <c r="P2221" s="143">
        <f>O2221*H2221</f>
        <v>0</v>
      </c>
      <c r="Q2221" s="143">
        <v>0</v>
      </c>
      <c r="R2221" s="143">
        <f>Q2221*H2221</f>
        <v>0</v>
      </c>
      <c r="S2221" s="143">
        <v>0</v>
      </c>
      <c r="T2221" s="144">
        <f>S2221*H2221</f>
        <v>0</v>
      </c>
      <c r="AR2221" s="145" t="s">
        <v>454</v>
      </c>
      <c r="AT2221" s="145" t="s">
        <v>360</v>
      </c>
      <c r="AU2221" s="145" t="s">
        <v>90</v>
      </c>
      <c r="AY2221" s="18" t="s">
        <v>358</v>
      </c>
      <c r="BE2221" s="146">
        <f>IF(N2221="základní",J2221,0)</f>
        <v>0</v>
      </c>
      <c r="BF2221" s="146">
        <f>IF(N2221="snížená",J2221,0)</f>
        <v>0</v>
      </c>
      <c r="BG2221" s="146">
        <f>IF(N2221="zákl. přenesená",J2221,0)</f>
        <v>0</v>
      </c>
      <c r="BH2221" s="146">
        <f>IF(N2221="sníž. přenesená",J2221,0)</f>
        <v>0</v>
      </c>
      <c r="BI2221" s="146">
        <f>IF(N2221="nulová",J2221,0)</f>
        <v>0</v>
      </c>
      <c r="BJ2221" s="18" t="s">
        <v>90</v>
      </c>
      <c r="BK2221" s="146">
        <f>ROUND(I2221*H2221,2)</f>
        <v>0</v>
      </c>
      <c r="BL2221" s="18" t="s">
        <v>454</v>
      </c>
      <c r="BM2221" s="145" t="s">
        <v>2382</v>
      </c>
    </row>
    <row r="2222" spans="2:65" s="12" customFormat="1" ht="11.25">
      <c r="B2222" s="151"/>
      <c r="D2222" s="152" t="s">
        <v>368</v>
      </c>
      <c r="E2222" s="153" t="s">
        <v>19</v>
      </c>
      <c r="F2222" s="154" t="s">
        <v>1160</v>
      </c>
      <c r="H2222" s="153" t="s">
        <v>19</v>
      </c>
      <c r="I2222" s="155"/>
      <c r="L2222" s="151"/>
      <c r="M2222" s="156"/>
      <c r="T2222" s="157"/>
      <c r="AT2222" s="153" t="s">
        <v>368</v>
      </c>
      <c r="AU2222" s="153" t="s">
        <v>90</v>
      </c>
      <c r="AV2222" s="12" t="s">
        <v>84</v>
      </c>
      <c r="AW2222" s="12" t="s">
        <v>36</v>
      </c>
      <c r="AX2222" s="12" t="s">
        <v>77</v>
      </c>
      <c r="AY2222" s="153" t="s">
        <v>358</v>
      </c>
    </row>
    <row r="2223" spans="2:65" s="12" customFormat="1" ht="11.25">
      <c r="B2223" s="151"/>
      <c r="D2223" s="152" t="s">
        <v>368</v>
      </c>
      <c r="E2223" s="153" t="s">
        <v>19</v>
      </c>
      <c r="F2223" s="154" t="s">
        <v>2260</v>
      </c>
      <c r="H2223" s="153" t="s">
        <v>19</v>
      </c>
      <c r="I2223" s="155"/>
      <c r="L2223" s="151"/>
      <c r="M2223" s="156"/>
      <c r="T2223" s="157"/>
      <c r="AT2223" s="153" t="s">
        <v>368</v>
      </c>
      <c r="AU2223" s="153" t="s">
        <v>90</v>
      </c>
      <c r="AV2223" s="12" t="s">
        <v>84</v>
      </c>
      <c r="AW2223" s="12" t="s">
        <v>36</v>
      </c>
      <c r="AX2223" s="12" t="s">
        <v>77</v>
      </c>
      <c r="AY2223" s="153" t="s">
        <v>358</v>
      </c>
    </row>
    <row r="2224" spans="2:65" s="13" customFormat="1" ht="11.25">
      <c r="B2224" s="158"/>
      <c r="D2224" s="152" t="s">
        <v>368</v>
      </c>
      <c r="E2224" s="159" t="s">
        <v>19</v>
      </c>
      <c r="F2224" s="160" t="s">
        <v>2383</v>
      </c>
      <c r="H2224" s="161">
        <v>1</v>
      </c>
      <c r="I2224" s="162"/>
      <c r="L2224" s="158"/>
      <c r="M2224" s="163"/>
      <c r="T2224" s="164"/>
      <c r="AT2224" s="159" t="s">
        <v>368</v>
      </c>
      <c r="AU2224" s="159" t="s">
        <v>90</v>
      </c>
      <c r="AV2224" s="13" t="s">
        <v>90</v>
      </c>
      <c r="AW2224" s="13" t="s">
        <v>36</v>
      </c>
      <c r="AX2224" s="13" t="s">
        <v>77</v>
      </c>
      <c r="AY2224" s="159" t="s">
        <v>358</v>
      </c>
    </row>
    <row r="2225" spans="2:65" s="14" customFormat="1" ht="11.25">
      <c r="B2225" s="165"/>
      <c r="D2225" s="152" t="s">
        <v>368</v>
      </c>
      <c r="E2225" s="166" t="s">
        <v>19</v>
      </c>
      <c r="F2225" s="167" t="s">
        <v>371</v>
      </c>
      <c r="H2225" s="168">
        <v>1</v>
      </c>
      <c r="I2225" s="169"/>
      <c r="L2225" s="165"/>
      <c r="M2225" s="170"/>
      <c r="T2225" s="171"/>
      <c r="AT2225" s="166" t="s">
        <v>368</v>
      </c>
      <c r="AU2225" s="166" t="s">
        <v>90</v>
      </c>
      <c r="AV2225" s="14" t="s">
        <v>364</v>
      </c>
      <c r="AW2225" s="14" t="s">
        <v>36</v>
      </c>
      <c r="AX2225" s="14" t="s">
        <v>84</v>
      </c>
      <c r="AY2225" s="166" t="s">
        <v>358</v>
      </c>
    </row>
    <row r="2226" spans="2:65" s="1" customFormat="1" ht="49.15" customHeight="1">
      <c r="B2226" s="33"/>
      <c r="C2226" s="134" t="s">
        <v>2384</v>
      </c>
      <c r="D2226" s="134" t="s">
        <v>360</v>
      </c>
      <c r="E2226" s="135" t="s">
        <v>2385</v>
      </c>
      <c r="F2226" s="136" t="s">
        <v>2372</v>
      </c>
      <c r="G2226" s="137" t="s">
        <v>504</v>
      </c>
      <c r="H2226" s="138">
        <v>1</v>
      </c>
      <c r="I2226" s="139"/>
      <c r="J2226" s="140">
        <f>ROUND(I2226*H2226,2)</f>
        <v>0</v>
      </c>
      <c r="K2226" s="136" t="s">
        <v>19</v>
      </c>
      <c r="L2226" s="33"/>
      <c r="M2226" s="141" t="s">
        <v>19</v>
      </c>
      <c r="N2226" s="142" t="s">
        <v>49</v>
      </c>
      <c r="P2226" s="143">
        <f>O2226*H2226</f>
        <v>0</v>
      </c>
      <c r="Q2226" s="143">
        <v>0</v>
      </c>
      <c r="R2226" s="143">
        <f>Q2226*H2226</f>
        <v>0</v>
      </c>
      <c r="S2226" s="143">
        <v>0</v>
      </c>
      <c r="T2226" s="144">
        <f>S2226*H2226</f>
        <v>0</v>
      </c>
      <c r="AR2226" s="145" t="s">
        <v>454</v>
      </c>
      <c r="AT2226" s="145" t="s">
        <v>360</v>
      </c>
      <c r="AU2226" s="145" t="s">
        <v>90</v>
      </c>
      <c r="AY2226" s="18" t="s">
        <v>358</v>
      </c>
      <c r="BE2226" s="146">
        <f>IF(N2226="základní",J2226,0)</f>
        <v>0</v>
      </c>
      <c r="BF2226" s="146">
        <f>IF(N2226="snížená",J2226,0)</f>
        <v>0</v>
      </c>
      <c r="BG2226" s="146">
        <f>IF(N2226="zákl. přenesená",J2226,0)</f>
        <v>0</v>
      </c>
      <c r="BH2226" s="146">
        <f>IF(N2226="sníž. přenesená",J2226,0)</f>
        <v>0</v>
      </c>
      <c r="BI2226" s="146">
        <f>IF(N2226="nulová",J2226,0)</f>
        <v>0</v>
      </c>
      <c r="BJ2226" s="18" t="s">
        <v>90</v>
      </c>
      <c r="BK2226" s="146">
        <f>ROUND(I2226*H2226,2)</f>
        <v>0</v>
      </c>
      <c r="BL2226" s="18" t="s">
        <v>454</v>
      </c>
      <c r="BM2226" s="145" t="s">
        <v>2386</v>
      </c>
    </row>
    <row r="2227" spans="2:65" s="12" customFormat="1" ht="11.25">
      <c r="B2227" s="151"/>
      <c r="D2227" s="152" t="s">
        <v>368</v>
      </c>
      <c r="E2227" s="153" t="s">
        <v>19</v>
      </c>
      <c r="F2227" s="154" t="s">
        <v>1160</v>
      </c>
      <c r="H2227" s="153" t="s">
        <v>19</v>
      </c>
      <c r="I2227" s="155"/>
      <c r="L2227" s="151"/>
      <c r="M2227" s="156"/>
      <c r="T2227" s="157"/>
      <c r="AT2227" s="153" t="s">
        <v>368</v>
      </c>
      <c r="AU2227" s="153" t="s">
        <v>90</v>
      </c>
      <c r="AV2227" s="12" t="s">
        <v>84</v>
      </c>
      <c r="AW2227" s="12" t="s">
        <v>36</v>
      </c>
      <c r="AX2227" s="12" t="s">
        <v>77</v>
      </c>
      <c r="AY2227" s="153" t="s">
        <v>358</v>
      </c>
    </row>
    <row r="2228" spans="2:65" s="12" customFormat="1" ht="11.25">
      <c r="B2228" s="151"/>
      <c r="D2228" s="152" t="s">
        <v>368</v>
      </c>
      <c r="E2228" s="153" t="s">
        <v>19</v>
      </c>
      <c r="F2228" s="154" t="s">
        <v>2260</v>
      </c>
      <c r="H2228" s="153" t="s">
        <v>19</v>
      </c>
      <c r="I2228" s="155"/>
      <c r="L2228" s="151"/>
      <c r="M2228" s="156"/>
      <c r="T2228" s="157"/>
      <c r="AT2228" s="153" t="s">
        <v>368</v>
      </c>
      <c r="AU2228" s="153" t="s">
        <v>90</v>
      </c>
      <c r="AV2228" s="12" t="s">
        <v>84</v>
      </c>
      <c r="AW2228" s="12" t="s">
        <v>36</v>
      </c>
      <c r="AX2228" s="12" t="s">
        <v>77</v>
      </c>
      <c r="AY2228" s="153" t="s">
        <v>358</v>
      </c>
    </row>
    <row r="2229" spans="2:65" s="13" customFormat="1" ht="11.25">
      <c r="B2229" s="158"/>
      <c r="D2229" s="152" t="s">
        <v>368</v>
      </c>
      <c r="E2229" s="159" t="s">
        <v>19</v>
      </c>
      <c r="F2229" s="160" t="s">
        <v>2387</v>
      </c>
      <c r="H2229" s="161">
        <v>1</v>
      </c>
      <c r="I2229" s="162"/>
      <c r="L2229" s="158"/>
      <c r="M2229" s="163"/>
      <c r="T2229" s="164"/>
      <c r="AT2229" s="159" t="s">
        <v>368</v>
      </c>
      <c r="AU2229" s="159" t="s">
        <v>90</v>
      </c>
      <c r="AV2229" s="13" t="s">
        <v>90</v>
      </c>
      <c r="AW2229" s="13" t="s">
        <v>36</v>
      </c>
      <c r="AX2229" s="13" t="s">
        <v>77</v>
      </c>
      <c r="AY2229" s="159" t="s">
        <v>358</v>
      </c>
    </row>
    <row r="2230" spans="2:65" s="14" customFormat="1" ht="11.25">
      <c r="B2230" s="165"/>
      <c r="D2230" s="152" t="s">
        <v>368</v>
      </c>
      <c r="E2230" s="166" t="s">
        <v>19</v>
      </c>
      <c r="F2230" s="167" t="s">
        <v>371</v>
      </c>
      <c r="H2230" s="168">
        <v>1</v>
      </c>
      <c r="I2230" s="169"/>
      <c r="L2230" s="165"/>
      <c r="M2230" s="170"/>
      <c r="T2230" s="171"/>
      <c r="AT2230" s="166" t="s">
        <v>368</v>
      </c>
      <c r="AU2230" s="166" t="s">
        <v>90</v>
      </c>
      <c r="AV2230" s="14" t="s">
        <v>364</v>
      </c>
      <c r="AW2230" s="14" t="s">
        <v>36</v>
      </c>
      <c r="AX2230" s="14" t="s">
        <v>84</v>
      </c>
      <c r="AY2230" s="166" t="s">
        <v>358</v>
      </c>
    </row>
    <row r="2231" spans="2:65" s="1" customFormat="1" ht="49.15" customHeight="1">
      <c r="B2231" s="33"/>
      <c r="C2231" s="134" t="s">
        <v>2388</v>
      </c>
      <c r="D2231" s="134" t="s">
        <v>360</v>
      </c>
      <c r="E2231" s="135" t="s">
        <v>2389</v>
      </c>
      <c r="F2231" s="136" t="s">
        <v>2363</v>
      </c>
      <c r="G2231" s="137" t="s">
        <v>504</v>
      </c>
      <c r="H2231" s="138">
        <v>1</v>
      </c>
      <c r="I2231" s="139"/>
      <c r="J2231" s="140">
        <f>ROUND(I2231*H2231,2)</f>
        <v>0</v>
      </c>
      <c r="K2231" s="136" t="s">
        <v>19</v>
      </c>
      <c r="L2231" s="33"/>
      <c r="M2231" s="141" t="s">
        <v>19</v>
      </c>
      <c r="N2231" s="142" t="s">
        <v>49</v>
      </c>
      <c r="P2231" s="143">
        <f>O2231*H2231</f>
        <v>0</v>
      </c>
      <c r="Q2231" s="143">
        <v>0</v>
      </c>
      <c r="R2231" s="143">
        <f>Q2231*H2231</f>
        <v>0</v>
      </c>
      <c r="S2231" s="143">
        <v>0</v>
      </c>
      <c r="T2231" s="144">
        <f>S2231*H2231</f>
        <v>0</v>
      </c>
      <c r="AR2231" s="145" t="s">
        <v>454</v>
      </c>
      <c r="AT2231" s="145" t="s">
        <v>360</v>
      </c>
      <c r="AU2231" s="145" t="s">
        <v>90</v>
      </c>
      <c r="AY2231" s="18" t="s">
        <v>358</v>
      </c>
      <c r="BE2231" s="146">
        <f>IF(N2231="základní",J2231,0)</f>
        <v>0</v>
      </c>
      <c r="BF2231" s="146">
        <f>IF(N2231="snížená",J2231,0)</f>
        <v>0</v>
      </c>
      <c r="BG2231" s="146">
        <f>IF(N2231="zákl. přenesená",J2231,0)</f>
        <v>0</v>
      </c>
      <c r="BH2231" s="146">
        <f>IF(N2231="sníž. přenesená",J2231,0)</f>
        <v>0</v>
      </c>
      <c r="BI2231" s="146">
        <f>IF(N2231="nulová",J2231,0)</f>
        <v>0</v>
      </c>
      <c r="BJ2231" s="18" t="s">
        <v>90</v>
      </c>
      <c r="BK2231" s="146">
        <f>ROUND(I2231*H2231,2)</f>
        <v>0</v>
      </c>
      <c r="BL2231" s="18" t="s">
        <v>454</v>
      </c>
      <c r="BM2231" s="145" t="s">
        <v>2390</v>
      </c>
    </row>
    <row r="2232" spans="2:65" s="12" customFormat="1" ht="11.25">
      <c r="B2232" s="151"/>
      <c r="D2232" s="152" t="s">
        <v>368</v>
      </c>
      <c r="E2232" s="153" t="s">
        <v>19</v>
      </c>
      <c r="F2232" s="154" t="s">
        <v>1160</v>
      </c>
      <c r="H2232" s="153" t="s">
        <v>19</v>
      </c>
      <c r="I2232" s="155"/>
      <c r="L2232" s="151"/>
      <c r="M2232" s="156"/>
      <c r="T2232" s="157"/>
      <c r="AT2232" s="153" t="s">
        <v>368</v>
      </c>
      <c r="AU2232" s="153" t="s">
        <v>90</v>
      </c>
      <c r="AV2232" s="12" t="s">
        <v>84</v>
      </c>
      <c r="AW2232" s="12" t="s">
        <v>36</v>
      </c>
      <c r="AX2232" s="12" t="s">
        <v>77</v>
      </c>
      <c r="AY2232" s="153" t="s">
        <v>358</v>
      </c>
    </row>
    <row r="2233" spans="2:65" s="12" customFormat="1" ht="11.25">
      <c r="B2233" s="151"/>
      <c r="D2233" s="152" t="s">
        <v>368</v>
      </c>
      <c r="E2233" s="153" t="s">
        <v>19</v>
      </c>
      <c r="F2233" s="154" t="s">
        <v>2260</v>
      </c>
      <c r="H2233" s="153" t="s">
        <v>19</v>
      </c>
      <c r="I2233" s="155"/>
      <c r="L2233" s="151"/>
      <c r="M2233" s="156"/>
      <c r="T2233" s="157"/>
      <c r="AT2233" s="153" t="s">
        <v>368</v>
      </c>
      <c r="AU2233" s="153" t="s">
        <v>90</v>
      </c>
      <c r="AV2233" s="12" t="s">
        <v>84</v>
      </c>
      <c r="AW2233" s="12" t="s">
        <v>36</v>
      </c>
      <c r="AX2233" s="12" t="s">
        <v>77</v>
      </c>
      <c r="AY2233" s="153" t="s">
        <v>358</v>
      </c>
    </row>
    <row r="2234" spans="2:65" s="13" customFormat="1" ht="11.25">
      <c r="B2234" s="158"/>
      <c r="D2234" s="152" t="s">
        <v>368</v>
      </c>
      <c r="E2234" s="159" t="s">
        <v>19</v>
      </c>
      <c r="F2234" s="160" t="s">
        <v>2391</v>
      </c>
      <c r="H2234" s="161">
        <v>1</v>
      </c>
      <c r="I2234" s="162"/>
      <c r="L2234" s="158"/>
      <c r="M2234" s="163"/>
      <c r="T2234" s="164"/>
      <c r="AT2234" s="159" t="s">
        <v>368</v>
      </c>
      <c r="AU2234" s="159" t="s">
        <v>90</v>
      </c>
      <c r="AV2234" s="13" t="s">
        <v>90</v>
      </c>
      <c r="AW2234" s="13" t="s">
        <v>36</v>
      </c>
      <c r="AX2234" s="13" t="s">
        <v>77</v>
      </c>
      <c r="AY2234" s="159" t="s">
        <v>358</v>
      </c>
    </row>
    <row r="2235" spans="2:65" s="14" customFormat="1" ht="11.25">
      <c r="B2235" s="165"/>
      <c r="D2235" s="152" t="s">
        <v>368</v>
      </c>
      <c r="E2235" s="166" t="s">
        <v>19</v>
      </c>
      <c r="F2235" s="167" t="s">
        <v>371</v>
      </c>
      <c r="H2235" s="168">
        <v>1</v>
      </c>
      <c r="I2235" s="169"/>
      <c r="L2235" s="165"/>
      <c r="M2235" s="170"/>
      <c r="T2235" s="171"/>
      <c r="AT2235" s="166" t="s">
        <v>368</v>
      </c>
      <c r="AU2235" s="166" t="s">
        <v>90</v>
      </c>
      <c r="AV2235" s="14" t="s">
        <v>364</v>
      </c>
      <c r="AW2235" s="14" t="s">
        <v>36</v>
      </c>
      <c r="AX2235" s="14" t="s">
        <v>84</v>
      </c>
      <c r="AY2235" s="166" t="s">
        <v>358</v>
      </c>
    </row>
    <row r="2236" spans="2:65" s="1" customFormat="1" ht="62.65" customHeight="1">
      <c r="B2236" s="33"/>
      <c r="C2236" s="134" t="s">
        <v>2392</v>
      </c>
      <c r="D2236" s="134" t="s">
        <v>360</v>
      </c>
      <c r="E2236" s="135" t="s">
        <v>2393</v>
      </c>
      <c r="F2236" s="136" t="s">
        <v>2368</v>
      </c>
      <c r="G2236" s="137" t="s">
        <v>504</v>
      </c>
      <c r="H2236" s="138">
        <v>1</v>
      </c>
      <c r="I2236" s="139"/>
      <c r="J2236" s="140">
        <f>ROUND(I2236*H2236,2)</f>
        <v>0</v>
      </c>
      <c r="K2236" s="136" t="s">
        <v>19</v>
      </c>
      <c r="L2236" s="33"/>
      <c r="M2236" s="141" t="s">
        <v>19</v>
      </c>
      <c r="N2236" s="142" t="s">
        <v>49</v>
      </c>
      <c r="P2236" s="143">
        <f>O2236*H2236</f>
        <v>0</v>
      </c>
      <c r="Q2236" s="143">
        <v>0</v>
      </c>
      <c r="R2236" s="143">
        <f>Q2236*H2236</f>
        <v>0</v>
      </c>
      <c r="S2236" s="143">
        <v>0</v>
      </c>
      <c r="T2236" s="144">
        <f>S2236*H2236</f>
        <v>0</v>
      </c>
      <c r="AR2236" s="145" t="s">
        <v>454</v>
      </c>
      <c r="AT2236" s="145" t="s">
        <v>360</v>
      </c>
      <c r="AU2236" s="145" t="s">
        <v>90</v>
      </c>
      <c r="AY2236" s="18" t="s">
        <v>358</v>
      </c>
      <c r="BE2236" s="146">
        <f>IF(N2236="základní",J2236,0)</f>
        <v>0</v>
      </c>
      <c r="BF2236" s="146">
        <f>IF(N2236="snížená",J2236,0)</f>
        <v>0</v>
      </c>
      <c r="BG2236" s="146">
        <f>IF(N2236="zákl. přenesená",J2236,0)</f>
        <v>0</v>
      </c>
      <c r="BH2236" s="146">
        <f>IF(N2236="sníž. přenesená",J2236,0)</f>
        <v>0</v>
      </c>
      <c r="BI2236" s="146">
        <f>IF(N2236="nulová",J2236,0)</f>
        <v>0</v>
      </c>
      <c r="BJ2236" s="18" t="s">
        <v>90</v>
      </c>
      <c r="BK2236" s="146">
        <f>ROUND(I2236*H2236,2)</f>
        <v>0</v>
      </c>
      <c r="BL2236" s="18" t="s">
        <v>454</v>
      </c>
      <c r="BM2236" s="145" t="s">
        <v>2394</v>
      </c>
    </row>
    <row r="2237" spans="2:65" s="12" customFormat="1" ht="11.25">
      <c r="B2237" s="151"/>
      <c r="D2237" s="152" t="s">
        <v>368</v>
      </c>
      <c r="E2237" s="153" t="s">
        <v>19</v>
      </c>
      <c r="F2237" s="154" t="s">
        <v>1160</v>
      </c>
      <c r="H2237" s="153" t="s">
        <v>19</v>
      </c>
      <c r="I2237" s="155"/>
      <c r="L2237" s="151"/>
      <c r="M2237" s="156"/>
      <c r="T2237" s="157"/>
      <c r="AT2237" s="153" t="s">
        <v>368</v>
      </c>
      <c r="AU2237" s="153" t="s">
        <v>90</v>
      </c>
      <c r="AV2237" s="12" t="s">
        <v>84</v>
      </c>
      <c r="AW2237" s="12" t="s">
        <v>36</v>
      </c>
      <c r="AX2237" s="12" t="s">
        <v>77</v>
      </c>
      <c r="AY2237" s="153" t="s">
        <v>358</v>
      </c>
    </row>
    <row r="2238" spans="2:65" s="12" customFormat="1" ht="11.25">
      <c r="B2238" s="151"/>
      <c r="D2238" s="152" t="s">
        <v>368</v>
      </c>
      <c r="E2238" s="153" t="s">
        <v>19</v>
      </c>
      <c r="F2238" s="154" t="s">
        <v>2260</v>
      </c>
      <c r="H2238" s="153" t="s">
        <v>19</v>
      </c>
      <c r="I2238" s="155"/>
      <c r="L2238" s="151"/>
      <c r="M2238" s="156"/>
      <c r="T2238" s="157"/>
      <c r="AT2238" s="153" t="s">
        <v>368</v>
      </c>
      <c r="AU2238" s="153" t="s">
        <v>90</v>
      </c>
      <c r="AV2238" s="12" t="s">
        <v>84</v>
      </c>
      <c r="AW2238" s="12" t="s">
        <v>36</v>
      </c>
      <c r="AX2238" s="12" t="s">
        <v>77</v>
      </c>
      <c r="AY2238" s="153" t="s">
        <v>358</v>
      </c>
    </row>
    <row r="2239" spans="2:65" s="13" customFormat="1" ht="11.25">
      <c r="B2239" s="158"/>
      <c r="D2239" s="152" t="s">
        <v>368</v>
      </c>
      <c r="E2239" s="159" t="s">
        <v>19</v>
      </c>
      <c r="F2239" s="160" t="s">
        <v>2395</v>
      </c>
      <c r="H2239" s="161">
        <v>1</v>
      </c>
      <c r="I2239" s="162"/>
      <c r="L2239" s="158"/>
      <c r="M2239" s="163"/>
      <c r="T2239" s="164"/>
      <c r="AT2239" s="159" t="s">
        <v>368</v>
      </c>
      <c r="AU2239" s="159" t="s">
        <v>90</v>
      </c>
      <c r="AV2239" s="13" t="s">
        <v>90</v>
      </c>
      <c r="AW2239" s="13" t="s">
        <v>36</v>
      </c>
      <c r="AX2239" s="13" t="s">
        <v>77</v>
      </c>
      <c r="AY2239" s="159" t="s">
        <v>358</v>
      </c>
    </row>
    <row r="2240" spans="2:65" s="14" customFormat="1" ht="11.25">
      <c r="B2240" s="165"/>
      <c r="D2240" s="152" t="s">
        <v>368</v>
      </c>
      <c r="E2240" s="166" t="s">
        <v>19</v>
      </c>
      <c r="F2240" s="167" t="s">
        <v>371</v>
      </c>
      <c r="H2240" s="168">
        <v>1</v>
      </c>
      <c r="I2240" s="169"/>
      <c r="L2240" s="165"/>
      <c r="M2240" s="170"/>
      <c r="T2240" s="171"/>
      <c r="AT2240" s="166" t="s">
        <v>368</v>
      </c>
      <c r="AU2240" s="166" t="s">
        <v>90</v>
      </c>
      <c r="AV2240" s="14" t="s">
        <v>364</v>
      </c>
      <c r="AW2240" s="14" t="s">
        <v>36</v>
      </c>
      <c r="AX2240" s="14" t="s">
        <v>84</v>
      </c>
      <c r="AY2240" s="166" t="s">
        <v>358</v>
      </c>
    </row>
    <row r="2241" spans="2:65" s="1" customFormat="1" ht="49.15" customHeight="1">
      <c r="B2241" s="33"/>
      <c r="C2241" s="134" t="s">
        <v>2396</v>
      </c>
      <c r="D2241" s="134" t="s">
        <v>360</v>
      </c>
      <c r="E2241" s="135" t="s">
        <v>2397</v>
      </c>
      <c r="F2241" s="136" t="s">
        <v>2398</v>
      </c>
      <c r="G2241" s="137" t="s">
        <v>504</v>
      </c>
      <c r="H2241" s="138">
        <v>1</v>
      </c>
      <c r="I2241" s="139"/>
      <c r="J2241" s="140">
        <f>ROUND(I2241*H2241,2)</f>
        <v>0</v>
      </c>
      <c r="K2241" s="136" t="s">
        <v>19</v>
      </c>
      <c r="L2241" s="33"/>
      <c r="M2241" s="141" t="s">
        <v>19</v>
      </c>
      <c r="N2241" s="142" t="s">
        <v>49</v>
      </c>
      <c r="P2241" s="143">
        <f>O2241*H2241</f>
        <v>0</v>
      </c>
      <c r="Q2241" s="143">
        <v>0</v>
      </c>
      <c r="R2241" s="143">
        <f>Q2241*H2241</f>
        <v>0</v>
      </c>
      <c r="S2241" s="143">
        <v>0</v>
      </c>
      <c r="T2241" s="144">
        <f>S2241*H2241</f>
        <v>0</v>
      </c>
      <c r="AR2241" s="145" t="s">
        <v>454</v>
      </c>
      <c r="AT2241" s="145" t="s">
        <v>360</v>
      </c>
      <c r="AU2241" s="145" t="s">
        <v>90</v>
      </c>
      <c r="AY2241" s="18" t="s">
        <v>358</v>
      </c>
      <c r="BE2241" s="146">
        <f>IF(N2241="základní",J2241,0)</f>
        <v>0</v>
      </c>
      <c r="BF2241" s="146">
        <f>IF(N2241="snížená",J2241,0)</f>
        <v>0</v>
      </c>
      <c r="BG2241" s="146">
        <f>IF(N2241="zákl. přenesená",J2241,0)</f>
        <v>0</v>
      </c>
      <c r="BH2241" s="146">
        <f>IF(N2241="sníž. přenesená",J2241,0)</f>
        <v>0</v>
      </c>
      <c r="BI2241" s="146">
        <f>IF(N2241="nulová",J2241,0)</f>
        <v>0</v>
      </c>
      <c r="BJ2241" s="18" t="s">
        <v>90</v>
      </c>
      <c r="BK2241" s="146">
        <f>ROUND(I2241*H2241,2)</f>
        <v>0</v>
      </c>
      <c r="BL2241" s="18" t="s">
        <v>454</v>
      </c>
      <c r="BM2241" s="145" t="s">
        <v>2399</v>
      </c>
    </row>
    <row r="2242" spans="2:65" s="12" customFormat="1" ht="11.25">
      <c r="B2242" s="151"/>
      <c r="D2242" s="152" t="s">
        <v>368</v>
      </c>
      <c r="E2242" s="153" t="s">
        <v>19</v>
      </c>
      <c r="F2242" s="154" t="s">
        <v>460</v>
      </c>
      <c r="H2242" s="153" t="s">
        <v>19</v>
      </c>
      <c r="I2242" s="155"/>
      <c r="L2242" s="151"/>
      <c r="M2242" s="156"/>
      <c r="T2242" s="157"/>
      <c r="AT2242" s="153" t="s">
        <v>368</v>
      </c>
      <c r="AU2242" s="153" t="s">
        <v>90</v>
      </c>
      <c r="AV2242" s="12" t="s">
        <v>84</v>
      </c>
      <c r="AW2242" s="12" t="s">
        <v>36</v>
      </c>
      <c r="AX2242" s="12" t="s">
        <v>77</v>
      </c>
      <c r="AY2242" s="153" t="s">
        <v>358</v>
      </c>
    </row>
    <row r="2243" spans="2:65" s="13" customFormat="1" ht="11.25">
      <c r="B2243" s="158"/>
      <c r="D2243" s="152" t="s">
        <v>368</v>
      </c>
      <c r="E2243" s="159" t="s">
        <v>19</v>
      </c>
      <c r="F2243" s="160" t="s">
        <v>2400</v>
      </c>
      <c r="H2243" s="161">
        <v>1</v>
      </c>
      <c r="I2243" s="162"/>
      <c r="L2243" s="158"/>
      <c r="M2243" s="163"/>
      <c r="T2243" s="164"/>
      <c r="AT2243" s="159" t="s">
        <v>368</v>
      </c>
      <c r="AU2243" s="159" t="s">
        <v>90</v>
      </c>
      <c r="AV2243" s="13" t="s">
        <v>90</v>
      </c>
      <c r="AW2243" s="13" t="s">
        <v>36</v>
      </c>
      <c r="AX2243" s="13" t="s">
        <v>77</v>
      </c>
      <c r="AY2243" s="159" t="s">
        <v>358</v>
      </c>
    </row>
    <row r="2244" spans="2:65" s="14" customFormat="1" ht="11.25">
      <c r="B2244" s="165"/>
      <c r="D2244" s="152" t="s">
        <v>368</v>
      </c>
      <c r="E2244" s="166" t="s">
        <v>19</v>
      </c>
      <c r="F2244" s="167" t="s">
        <v>371</v>
      </c>
      <c r="H2244" s="168">
        <v>1</v>
      </c>
      <c r="I2244" s="169"/>
      <c r="L2244" s="165"/>
      <c r="M2244" s="170"/>
      <c r="T2244" s="171"/>
      <c r="AT2244" s="166" t="s">
        <v>368</v>
      </c>
      <c r="AU2244" s="166" t="s">
        <v>90</v>
      </c>
      <c r="AV2244" s="14" t="s">
        <v>364</v>
      </c>
      <c r="AW2244" s="14" t="s">
        <v>36</v>
      </c>
      <c r="AX2244" s="14" t="s">
        <v>84</v>
      </c>
      <c r="AY2244" s="166" t="s">
        <v>358</v>
      </c>
    </row>
    <row r="2245" spans="2:65" s="1" customFormat="1" ht="44.25" customHeight="1">
      <c r="B2245" s="33"/>
      <c r="C2245" s="134" t="s">
        <v>2401</v>
      </c>
      <c r="D2245" s="134" t="s">
        <v>360</v>
      </c>
      <c r="E2245" s="135" t="s">
        <v>2402</v>
      </c>
      <c r="F2245" s="136" t="s">
        <v>2403</v>
      </c>
      <c r="G2245" s="137" t="s">
        <v>504</v>
      </c>
      <c r="H2245" s="138">
        <v>1</v>
      </c>
      <c r="I2245" s="139"/>
      <c r="J2245" s="140">
        <f>ROUND(I2245*H2245,2)</f>
        <v>0</v>
      </c>
      <c r="K2245" s="136" t="s">
        <v>19</v>
      </c>
      <c r="L2245" s="33"/>
      <c r="M2245" s="141" t="s">
        <v>19</v>
      </c>
      <c r="N2245" s="142" t="s">
        <v>49</v>
      </c>
      <c r="P2245" s="143">
        <f>O2245*H2245</f>
        <v>0</v>
      </c>
      <c r="Q2245" s="143">
        <v>0</v>
      </c>
      <c r="R2245" s="143">
        <f>Q2245*H2245</f>
        <v>0</v>
      </c>
      <c r="S2245" s="143">
        <v>0</v>
      </c>
      <c r="T2245" s="144">
        <f>S2245*H2245</f>
        <v>0</v>
      </c>
      <c r="AR2245" s="145" t="s">
        <v>454</v>
      </c>
      <c r="AT2245" s="145" t="s">
        <v>360</v>
      </c>
      <c r="AU2245" s="145" t="s">
        <v>90</v>
      </c>
      <c r="AY2245" s="18" t="s">
        <v>358</v>
      </c>
      <c r="BE2245" s="146">
        <f>IF(N2245="základní",J2245,0)</f>
        <v>0</v>
      </c>
      <c r="BF2245" s="146">
        <f>IF(N2245="snížená",J2245,0)</f>
        <v>0</v>
      </c>
      <c r="BG2245" s="146">
        <f>IF(N2245="zákl. přenesená",J2245,0)</f>
        <v>0</v>
      </c>
      <c r="BH2245" s="146">
        <f>IF(N2245="sníž. přenesená",J2245,0)</f>
        <v>0</v>
      </c>
      <c r="BI2245" s="146">
        <f>IF(N2245="nulová",J2245,0)</f>
        <v>0</v>
      </c>
      <c r="BJ2245" s="18" t="s">
        <v>90</v>
      </c>
      <c r="BK2245" s="146">
        <f>ROUND(I2245*H2245,2)</f>
        <v>0</v>
      </c>
      <c r="BL2245" s="18" t="s">
        <v>454</v>
      </c>
      <c r="BM2245" s="145" t="s">
        <v>2404</v>
      </c>
    </row>
    <row r="2246" spans="2:65" s="12" customFormat="1" ht="11.25">
      <c r="B2246" s="151"/>
      <c r="D2246" s="152" t="s">
        <v>368</v>
      </c>
      <c r="E2246" s="153" t="s">
        <v>19</v>
      </c>
      <c r="F2246" s="154" t="s">
        <v>485</v>
      </c>
      <c r="H2246" s="153" t="s">
        <v>19</v>
      </c>
      <c r="I2246" s="155"/>
      <c r="L2246" s="151"/>
      <c r="M2246" s="156"/>
      <c r="T2246" s="157"/>
      <c r="AT2246" s="153" t="s">
        <v>368</v>
      </c>
      <c r="AU2246" s="153" t="s">
        <v>90</v>
      </c>
      <c r="AV2246" s="12" t="s">
        <v>84</v>
      </c>
      <c r="AW2246" s="12" t="s">
        <v>36</v>
      </c>
      <c r="AX2246" s="12" t="s">
        <v>77</v>
      </c>
      <c r="AY2246" s="153" t="s">
        <v>358</v>
      </c>
    </row>
    <row r="2247" spans="2:65" s="12" customFormat="1" ht="11.25">
      <c r="B2247" s="151"/>
      <c r="D2247" s="152" t="s">
        <v>368</v>
      </c>
      <c r="E2247" s="153" t="s">
        <v>19</v>
      </c>
      <c r="F2247" s="154" t="s">
        <v>2405</v>
      </c>
      <c r="H2247" s="153" t="s">
        <v>19</v>
      </c>
      <c r="I2247" s="155"/>
      <c r="L2247" s="151"/>
      <c r="M2247" s="156"/>
      <c r="T2247" s="157"/>
      <c r="AT2247" s="153" t="s">
        <v>368</v>
      </c>
      <c r="AU2247" s="153" t="s">
        <v>90</v>
      </c>
      <c r="AV2247" s="12" t="s">
        <v>84</v>
      </c>
      <c r="AW2247" s="12" t="s">
        <v>36</v>
      </c>
      <c r="AX2247" s="12" t="s">
        <v>77</v>
      </c>
      <c r="AY2247" s="153" t="s">
        <v>358</v>
      </c>
    </row>
    <row r="2248" spans="2:65" s="13" customFormat="1" ht="11.25">
      <c r="B2248" s="158"/>
      <c r="D2248" s="152" t="s">
        <v>368</v>
      </c>
      <c r="E2248" s="159" t="s">
        <v>19</v>
      </c>
      <c r="F2248" s="160" t="s">
        <v>2406</v>
      </c>
      <c r="H2248" s="161">
        <v>1</v>
      </c>
      <c r="I2248" s="162"/>
      <c r="L2248" s="158"/>
      <c r="M2248" s="163"/>
      <c r="T2248" s="164"/>
      <c r="AT2248" s="159" t="s">
        <v>368</v>
      </c>
      <c r="AU2248" s="159" t="s">
        <v>90</v>
      </c>
      <c r="AV2248" s="13" t="s">
        <v>90</v>
      </c>
      <c r="AW2248" s="13" t="s">
        <v>36</v>
      </c>
      <c r="AX2248" s="13" t="s">
        <v>77</v>
      </c>
      <c r="AY2248" s="159" t="s">
        <v>358</v>
      </c>
    </row>
    <row r="2249" spans="2:65" s="14" customFormat="1" ht="11.25">
      <c r="B2249" s="165"/>
      <c r="D2249" s="152" t="s">
        <v>368</v>
      </c>
      <c r="E2249" s="166" t="s">
        <v>19</v>
      </c>
      <c r="F2249" s="167" t="s">
        <v>371</v>
      </c>
      <c r="H2249" s="168">
        <v>1</v>
      </c>
      <c r="I2249" s="169"/>
      <c r="L2249" s="165"/>
      <c r="M2249" s="170"/>
      <c r="T2249" s="171"/>
      <c r="AT2249" s="166" t="s">
        <v>368</v>
      </c>
      <c r="AU2249" s="166" t="s">
        <v>90</v>
      </c>
      <c r="AV2249" s="14" t="s">
        <v>364</v>
      </c>
      <c r="AW2249" s="14" t="s">
        <v>36</v>
      </c>
      <c r="AX2249" s="14" t="s">
        <v>84</v>
      </c>
      <c r="AY2249" s="166" t="s">
        <v>358</v>
      </c>
    </row>
    <row r="2250" spans="2:65" s="1" customFormat="1" ht="44.25" customHeight="1">
      <c r="B2250" s="33"/>
      <c r="C2250" s="134" t="s">
        <v>2407</v>
      </c>
      <c r="D2250" s="134" t="s">
        <v>360</v>
      </c>
      <c r="E2250" s="135" t="s">
        <v>2408</v>
      </c>
      <c r="F2250" s="136" t="s">
        <v>2409</v>
      </c>
      <c r="G2250" s="137" t="s">
        <v>504</v>
      </c>
      <c r="H2250" s="138">
        <v>1</v>
      </c>
      <c r="I2250" s="139"/>
      <c r="J2250" s="140">
        <f>ROUND(I2250*H2250,2)</f>
        <v>0</v>
      </c>
      <c r="K2250" s="136" t="s">
        <v>19</v>
      </c>
      <c r="L2250" s="33"/>
      <c r="M2250" s="141" t="s">
        <v>19</v>
      </c>
      <c r="N2250" s="142" t="s">
        <v>49</v>
      </c>
      <c r="P2250" s="143">
        <f>O2250*H2250</f>
        <v>0</v>
      </c>
      <c r="Q2250" s="143">
        <v>0</v>
      </c>
      <c r="R2250" s="143">
        <f>Q2250*H2250</f>
        <v>0</v>
      </c>
      <c r="S2250" s="143">
        <v>0</v>
      </c>
      <c r="T2250" s="144">
        <f>S2250*H2250</f>
        <v>0</v>
      </c>
      <c r="AR2250" s="145" t="s">
        <v>454</v>
      </c>
      <c r="AT2250" s="145" t="s">
        <v>360</v>
      </c>
      <c r="AU2250" s="145" t="s">
        <v>90</v>
      </c>
      <c r="AY2250" s="18" t="s">
        <v>358</v>
      </c>
      <c r="BE2250" s="146">
        <f>IF(N2250="základní",J2250,0)</f>
        <v>0</v>
      </c>
      <c r="BF2250" s="146">
        <f>IF(N2250="snížená",J2250,0)</f>
        <v>0</v>
      </c>
      <c r="BG2250" s="146">
        <f>IF(N2250="zákl. přenesená",J2250,0)</f>
        <v>0</v>
      </c>
      <c r="BH2250" s="146">
        <f>IF(N2250="sníž. přenesená",J2250,0)</f>
        <v>0</v>
      </c>
      <c r="BI2250" s="146">
        <f>IF(N2250="nulová",J2250,0)</f>
        <v>0</v>
      </c>
      <c r="BJ2250" s="18" t="s">
        <v>90</v>
      </c>
      <c r="BK2250" s="146">
        <f>ROUND(I2250*H2250,2)</f>
        <v>0</v>
      </c>
      <c r="BL2250" s="18" t="s">
        <v>454</v>
      </c>
      <c r="BM2250" s="145" t="s">
        <v>2410</v>
      </c>
    </row>
    <row r="2251" spans="2:65" s="12" customFormat="1" ht="11.25">
      <c r="B2251" s="151"/>
      <c r="D2251" s="152" t="s">
        <v>368</v>
      </c>
      <c r="E2251" s="153" t="s">
        <v>19</v>
      </c>
      <c r="F2251" s="154" t="s">
        <v>485</v>
      </c>
      <c r="H2251" s="153" t="s">
        <v>19</v>
      </c>
      <c r="I2251" s="155"/>
      <c r="L2251" s="151"/>
      <c r="M2251" s="156"/>
      <c r="T2251" s="157"/>
      <c r="AT2251" s="153" t="s">
        <v>368</v>
      </c>
      <c r="AU2251" s="153" t="s">
        <v>90</v>
      </c>
      <c r="AV2251" s="12" t="s">
        <v>84</v>
      </c>
      <c r="AW2251" s="12" t="s">
        <v>36</v>
      </c>
      <c r="AX2251" s="12" t="s">
        <v>77</v>
      </c>
      <c r="AY2251" s="153" t="s">
        <v>358</v>
      </c>
    </row>
    <row r="2252" spans="2:65" s="12" customFormat="1" ht="11.25">
      <c r="B2252" s="151"/>
      <c r="D2252" s="152" t="s">
        <v>368</v>
      </c>
      <c r="E2252" s="153" t="s">
        <v>19</v>
      </c>
      <c r="F2252" s="154" t="s">
        <v>2405</v>
      </c>
      <c r="H2252" s="153" t="s">
        <v>19</v>
      </c>
      <c r="I2252" s="155"/>
      <c r="L2252" s="151"/>
      <c r="M2252" s="156"/>
      <c r="T2252" s="157"/>
      <c r="AT2252" s="153" t="s">
        <v>368</v>
      </c>
      <c r="AU2252" s="153" t="s">
        <v>90</v>
      </c>
      <c r="AV2252" s="12" t="s">
        <v>84</v>
      </c>
      <c r="AW2252" s="12" t="s">
        <v>36</v>
      </c>
      <c r="AX2252" s="12" t="s">
        <v>77</v>
      </c>
      <c r="AY2252" s="153" t="s">
        <v>358</v>
      </c>
    </row>
    <row r="2253" spans="2:65" s="13" customFormat="1" ht="11.25">
      <c r="B2253" s="158"/>
      <c r="D2253" s="152" t="s">
        <v>368</v>
      </c>
      <c r="E2253" s="159" t="s">
        <v>19</v>
      </c>
      <c r="F2253" s="160" t="s">
        <v>2411</v>
      </c>
      <c r="H2253" s="161">
        <v>1</v>
      </c>
      <c r="I2253" s="162"/>
      <c r="L2253" s="158"/>
      <c r="M2253" s="163"/>
      <c r="T2253" s="164"/>
      <c r="AT2253" s="159" t="s">
        <v>368</v>
      </c>
      <c r="AU2253" s="159" t="s">
        <v>90</v>
      </c>
      <c r="AV2253" s="13" t="s">
        <v>90</v>
      </c>
      <c r="AW2253" s="13" t="s">
        <v>36</v>
      </c>
      <c r="AX2253" s="13" t="s">
        <v>77</v>
      </c>
      <c r="AY2253" s="159" t="s">
        <v>358</v>
      </c>
    </row>
    <row r="2254" spans="2:65" s="14" customFormat="1" ht="11.25">
      <c r="B2254" s="165"/>
      <c r="D2254" s="152" t="s">
        <v>368</v>
      </c>
      <c r="E2254" s="166" t="s">
        <v>19</v>
      </c>
      <c r="F2254" s="167" t="s">
        <v>371</v>
      </c>
      <c r="H2254" s="168">
        <v>1</v>
      </c>
      <c r="I2254" s="169"/>
      <c r="L2254" s="165"/>
      <c r="M2254" s="170"/>
      <c r="T2254" s="171"/>
      <c r="AT2254" s="166" t="s">
        <v>368</v>
      </c>
      <c r="AU2254" s="166" t="s">
        <v>90</v>
      </c>
      <c r="AV2254" s="14" t="s">
        <v>364</v>
      </c>
      <c r="AW2254" s="14" t="s">
        <v>36</v>
      </c>
      <c r="AX2254" s="14" t="s">
        <v>84</v>
      </c>
      <c r="AY2254" s="166" t="s">
        <v>358</v>
      </c>
    </row>
    <row r="2255" spans="2:65" s="1" customFormat="1" ht="44.25" customHeight="1">
      <c r="B2255" s="33"/>
      <c r="C2255" s="134" t="s">
        <v>2412</v>
      </c>
      <c r="D2255" s="134" t="s">
        <v>360</v>
      </c>
      <c r="E2255" s="135" t="s">
        <v>2413</v>
      </c>
      <c r="F2255" s="136" t="s">
        <v>2414</v>
      </c>
      <c r="G2255" s="137" t="s">
        <v>504</v>
      </c>
      <c r="H2255" s="138">
        <v>1</v>
      </c>
      <c r="I2255" s="139"/>
      <c r="J2255" s="140">
        <f>ROUND(I2255*H2255,2)</f>
        <v>0</v>
      </c>
      <c r="K2255" s="136" t="s">
        <v>19</v>
      </c>
      <c r="L2255" s="33"/>
      <c r="M2255" s="141" t="s">
        <v>19</v>
      </c>
      <c r="N2255" s="142" t="s">
        <v>49</v>
      </c>
      <c r="P2255" s="143">
        <f>O2255*H2255</f>
        <v>0</v>
      </c>
      <c r="Q2255" s="143">
        <v>0</v>
      </c>
      <c r="R2255" s="143">
        <f>Q2255*H2255</f>
        <v>0</v>
      </c>
      <c r="S2255" s="143">
        <v>0</v>
      </c>
      <c r="T2255" s="144">
        <f>S2255*H2255</f>
        <v>0</v>
      </c>
      <c r="AR2255" s="145" t="s">
        <v>454</v>
      </c>
      <c r="AT2255" s="145" t="s">
        <v>360</v>
      </c>
      <c r="AU2255" s="145" t="s">
        <v>90</v>
      </c>
      <c r="AY2255" s="18" t="s">
        <v>358</v>
      </c>
      <c r="BE2255" s="146">
        <f>IF(N2255="základní",J2255,0)</f>
        <v>0</v>
      </c>
      <c r="BF2255" s="146">
        <f>IF(N2255="snížená",J2255,0)</f>
        <v>0</v>
      </c>
      <c r="BG2255" s="146">
        <f>IF(N2255="zákl. přenesená",J2255,0)</f>
        <v>0</v>
      </c>
      <c r="BH2255" s="146">
        <f>IF(N2255="sníž. přenesená",J2255,0)</f>
        <v>0</v>
      </c>
      <c r="BI2255" s="146">
        <f>IF(N2255="nulová",J2255,0)</f>
        <v>0</v>
      </c>
      <c r="BJ2255" s="18" t="s">
        <v>90</v>
      </c>
      <c r="BK2255" s="146">
        <f>ROUND(I2255*H2255,2)</f>
        <v>0</v>
      </c>
      <c r="BL2255" s="18" t="s">
        <v>454</v>
      </c>
      <c r="BM2255" s="145" t="s">
        <v>2415</v>
      </c>
    </row>
    <row r="2256" spans="2:65" s="12" customFormat="1" ht="11.25">
      <c r="B2256" s="151"/>
      <c r="D2256" s="152" t="s">
        <v>368</v>
      </c>
      <c r="E2256" s="153" t="s">
        <v>19</v>
      </c>
      <c r="F2256" s="154" t="s">
        <v>485</v>
      </c>
      <c r="H2256" s="153" t="s">
        <v>19</v>
      </c>
      <c r="I2256" s="155"/>
      <c r="L2256" s="151"/>
      <c r="M2256" s="156"/>
      <c r="T2256" s="157"/>
      <c r="AT2256" s="153" t="s">
        <v>368</v>
      </c>
      <c r="AU2256" s="153" t="s">
        <v>90</v>
      </c>
      <c r="AV2256" s="12" t="s">
        <v>84</v>
      </c>
      <c r="AW2256" s="12" t="s">
        <v>36</v>
      </c>
      <c r="AX2256" s="12" t="s">
        <v>77</v>
      </c>
      <c r="AY2256" s="153" t="s">
        <v>358</v>
      </c>
    </row>
    <row r="2257" spans="2:65" s="12" customFormat="1" ht="11.25">
      <c r="B2257" s="151"/>
      <c r="D2257" s="152" t="s">
        <v>368</v>
      </c>
      <c r="E2257" s="153" t="s">
        <v>19</v>
      </c>
      <c r="F2257" s="154" t="s">
        <v>2405</v>
      </c>
      <c r="H2257" s="153" t="s">
        <v>19</v>
      </c>
      <c r="I2257" s="155"/>
      <c r="L2257" s="151"/>
      <c r="M2257" s="156"/>
      <c r="T2257" s="157"/>
      <c r="AT2257" s="153" t="s">
        <v>368</v>
      </c>
      <c r="AU2257" s="153" t="s">
        <v>90</v>
      </c>
      <c r="AV2257" s="12" t="s">
        <v>84</v>
      </c>
      <c r="AW2257" s="12" t="s">
        <v>36</v>
      </c>
      <c r="AX2257" s="12" t="s">
        <v>77</v>
      </c>
      <c r="AY2257" s="153" t="s">
        <v>358</v>
      </c>
    </row>
    <row r="2258" spans="2:65" s="13" customFormat="1" ht="11.25">
      <c r="B2258" s="158"/>
      <c r="D2258" s="152" t="s">
        <v>368</v>
      </c>
      <c r="E2258" s="159" t="s">
        <v>19</v>
      </c>
      <c r="F2258" s="160" t="s">
        <v>2416</v>
      </c>
      <c r="H2258" s="161">
        <v>1</v>
      </c>
      <c r="I2258" s="162"/>
      <c r="L2258" s="158"/>
      <c r="M2258" s="163"/>
      <c r="T2258" s="164"/>
      <c r="AT2258" s="159" t="s">
        <v>368</v>
      </c>
      <c r="AU2258" s="159" t="s">
        <v>90</v>
      </c>
      <c r="AV2258" s="13" t="s">
        <v>90</v>
      </c>
      <c r="AW2258" s="13" t="s">
        <v>36</v>
      </c>
      <c r="AX2258" s="13" t="s">
        <v>77</v>
      </c>
      <c r="AY2258" s="159" t="s">
        <v>358</v>
      </c>
    </row>
    <row r="2259" spans="2:65" s="14" customFormat="1" ht="11.25">
      <c r="B2259" s="165"/>
      <c r="D2259" s="152" t="s">
        <v>368</v>
      </c>
      <c r="E2259" s="166" t="s">
        <v>19</v>
      </c>
      <c r="F2259" s="167" t="s">
        <v>371</v>
      </c>
      <c r="H2259" s="168">
        <v>1</v>
      </c>
      <c r="I2259" s="169"/>
      <c r="L2259" s="165"/>
      <c r="M2259" s="170"/>
      <c r="T2259" s="171"/>
      <c r="AT2259" s="166" t="s">
        <v>368</v>
      </c>
      <c r="AU2259" s="166" t="s">
        <v>90</v>
      </c>
      <c r="AV2259" s="14" t="s">
        <v>364</v>
      </c>
      <c r="AW2259" s="14" t="s">
        <v>36</v>
      </c>
      <c r="AX2259" s="14" t="s">
        <v>84</v>
      </c>
      <c r="AY2259" s="166" t="s">
        <v>358</v>
      </c>
    </row>
    <row r="2260" spans="2:65" s="1" customFormat="1" ht="44.25" customHeight="1">
      <c r="B2260" s="33"/>
      <c r="C2260" s="134" t="s">
        <v>2417</v>
      </c>
      <c r="D2260" s="134" t="s">
        <v>360</v>
      </c>
      <c r="E2260" s="135" t="s">
        <v>2418</v>
      </c>
      <c r="F2260" s="136" t="s">
        <v>2419</v>
      </c>
      <c r="G2260" s="137" t="s">
        <v>504</v>
      </c>
      <c r="H2260" s="138">
        <v>1</v>
      </c>
      <c r="I2260" s="139"/>
      <c r="J2260" s="140">
        <f>ROUND(I2260*H2260,2)</f>
        <v>0</v>
      </c>
      <c r="K2260" s="136" t="s">
        <v>19</v>
      </c>
      <c r="L2260" s="33"/>
      <c r="M2260" s="141" t="s">
        <v>19</v>
      </c>
      <c r="N2260" s="142" t="s">
        <v>49</v>
      </c>
      <c r="P2260" s="143">
        <f>O2260*H2260</f>
        <v>0</v>
      </c>
      <c r="Q2260" s="143">
        <v>0</v>
      </c>
      <c r="R2260" s="143">
        <f>Q2260*H2260</f>
        <v>0</v>
      </c>
      <c r="S2260" s="143">
        <v>0</v>
      </c>
      <c r="T2260" s="144">
        <f>S2260*H2260</f>
        <v>0</v>
      </c>
      <c r="AR2260" s="145" t="s">
        <v>454</v>
      </c>
      <c r="AT2260" s="145" t="s">
        <v>360</v>
      </c>
      <c r="AU2260" s="145" t="s">
        <v>90</v>
      </c>
      <c r="AY2260" s="18" t="s">
        <v>358</v>
      </c>
      <c r="BE2260" s="146">
        <f>IF(N2260="základní",J2260,0)</f>
        <v>0</v>
      </c>
      <c r="BF2260" s="146">
        <f>IF(N2260="snížená",J2260,0)</f>
        <v>0</v>
      </c>
      <c r="BG2260" s="146">
        <f>IF(N2260="zákl. přenesená",J2260,0)</f>
        <v>0</v>
      </c>
      <c r="BH2260" s="146">
        <f>IF(N2260="sníž. přenesená",J2260,0)</f>
        <v>0</v>
      </c>
      <c r="BI2260" s="146">
        <f>IF(N2260="nulová",J2260,0)</f>
        <v>0</v>
      </c>
      <c r="BJ2260" s="18" t="s">
        <v>90</v>
      </c>
      <c r="BK2260" s="146">
        <f>ROUND(I2260*H2260,2)</f>
        <v>0</v>
      </c>
      <c r="BL2260" s="18" t="s">
        <v>454</v>
      </c>
      <c r="BM2260" s="145" t="s">
        <v>2420</v>
      </c>
    </row>
    <row r="2261" spans="2:65" s="12" customFormat="1" ht="11.25">
      <c r="B2261" s="151"/>
      <c r="D2261" s="152" t="s">
        <v>368</v>
      </c>
      <c r="E2261" s="153" t="s">
        <v>19</v>
      </c>
      <c r="F2261" s="154" t="s">
        <v>485</v>
      </c>
      <c r="H2261" s="153" t="s">
        <v>19</v>
      </c>
      <c r="I2261" s="155"/>
      <c r="L2261" s="151"/>
      <c r="M2261" s="156"/>
      <c r="T2261" s="157"/>
      <c r="AT2261" s="153" t="s">
        <v>368</v>
      </c>
      <c r="AU2261" s="153" t="s">
        <v>90</v>
      </c>
      <c r="AV2261" s="12" t="s">
        <v>84</v>
      </c>
      <c r="AW2261" s="12" t="s">
        <v>36</v>
      </c>
      <c r="AX2261" s="12" t="s">
        <v>77</v>
      </c>
      <c r="AY2261" s="153" t="s">
        <v>358</v>
      </c>
    </row>
    <row r="2262" spans="2:65" s="12" customFormat="1" ht="11.25">
      <c r="B2262" s="151"/>
      <c r="D2262" s="152" t="s">
        <v>368</v>
      </c>
      <c r="E2262" s="153" t="s">
        <v>19</v>
      </c>
      <c r="F2262" s="154" t="s">
        <v>2405</v>
      </c>
      <c r="H2262" s="153" t="s">
        <v>19</v>
      </c>
      <c r="I2262" s="155"/>
      <c r="L2262" s="151"/>
      <c r="M2262" s="156"/>
      <c r="T2262" s="157"/>
      <c r="AT2262" s="153" t="s">
        <v>368</v>
      </c>
      <c r="AU2262" s="153" t="s">
        <v>90</v>
      </c>
      <c r="AV2262" s="12" t="s">
        <v>84</v>
      </c>
      <c r="AW2262" s="12" t="s">
        <v>36</v>
      </c>
      <c r="AX2262" s="12" t="s">
        <v>77</v>
      </c>
      <c r="AY2262" s="153" t="s">
        <v>358</v>
      </c>
    </row>
    <row r="2263" spans="2:65" s="13" customFormat="1" ht="11.25">
      <c r="B2263" s="158"/>
      <c r="D2263" s="152" t="s">
        <v>368</v>
      </c>
      <c r="E2263" s="159" t="s">
        <v>19</v>
      </c>
      <c r="F2263" s="160" t="s">
        <v>2421</v>
      </c>
      <c r="H2263" s="161">
        <v>1</v>
      </c>
      <c r="I2263" s="162"/>
      <c r="L2263" s="158"/>
      <c r="M2263" s="163"/>
      <c r="T2263" s="164"/>
      <c r="AT2263" s="159" t="s">
        <v>368</v>
      </c>
      <c r="AU2263" s="159" t="s">
        <v>90</v>
      </c>
      <c r="AV2263" s="13" t="s">
        <v>90</v>
      </c>
      <c r="AW2263" s="13" t="s">
        <v>36</v>
      </c>
      <c r="AX2263" s="13" t="s">
        <v>77</v>
      </c>
      <c r="AY2263" s="159" t="s">
        <v>358</v>
      </c>
    </row>
    <row r="2264" spans="2:65" s="14" customFormat="1" ht="11.25">
      <c r="B2264" s="165"/>
      <c r="D2264" s="152" t="s">
        <v>368</v>
      </c>
      <c r="E2264" s="166" t="s">
        <v>19</v>
      </c>
      <c r="F2264" s="167" t="s">
        <v>371</v>
      </c>
      <c r="H2264" s="168">
        <v>1</v>
      </c>
      <c r="I2264" s="169"/>
      <c r="L2264" s="165"/>
      <c r="M2264" s="170"/>
      <c r="T2264" s="171"/>
      <c r="AT2264" s="166" t="s">
        <v>368</v>
      </c>
      <c r="AU2264" s="166" t="s">
        <v>90</v>
      </c>
      <c r="AV2264" s="14" t="s">
        <v>364</v>
      </c>
      <c r="AW2264" s="14" t="s">
        <v>36</v>
      </c>
      <c r="AX2264" s="14" t="s">
        <v>84</v>
      </c>
      <c r="AY2264" s="166" t="s">
        <v>358</v>
      </c>
    </row>
    <row r="2265" spans="2:65" s="1" customFormat="1" ht="33" customHeight="1">
      <c r="B2265" s="33"/>
      <c r="C2265" s="134" t="s">
        <v>2422</v>
      </c>
      <c r="D2265" s="134" t="s">
        <v>360</v>
      </c>
      <c r="E2265" s="135" t="s">
        <v>2423</v>
      </c>
      <c r="F2265" s="136" t="s">
        <v>2424</v>
      </c>
      <c r="G2265" s="137" t="s">
        <v>235</v>
      </c>
      <c r="H2265" s="138">
        <v>5</v>
      </c>
      <c r="I2265" s="139"/>
      <c r="J2265" s="140">
        <f>ROUND(I2265*H2265,2)</f>
        <v>0</v>
      </c>
      <c r="K2265" s="136" t="s">
        <v>363</v>
      </c>
      <c r="L2265" s="33"/>
      <c r="M2265" s="141" t="s">
        <v>19</v>
      </c>
      <c r="N2265" s="142" t="s">
        <v>49</v>
      </c>
      <c r="P2265" s="143">
        <f>O2265*H2265</f>
        <v>0</v>
      </c>
      <c r="Q2265" s="143">
        <v>0</v>
      </c>
      <c r="R2265" s="143">
        <f>Q2265*H2265</f>
        <v>0</v>
      </c>
      <c r="S2265" s="143">
        <v>0</v>
      </c>
      <c r="T2265" s="144">
        <f>S2265*H2265</f>
        <v>0</v>
      </c>
      <c r="AR2265" s="145" t="s">
        <v>454</v>
      </c>
      <c r="AT2265" s="145" t="s">
        <v>360</v>
      </c>
      <c r="AU2265" s="145" t="s">
        <v>90</v>
      </c>
      <c r="AY2265" s="18" t="s">
        <v>358</v>
      </c>
      <c r="BE2265" s="146">
        <f>IF(N2265="základní",J2265,0)</f>
        <v>0</v>
      </c>
      <c r="BF2265" s="146">
        <f>IF(N2265="snížená",J2265,0)</f>
        <v>0</v>
      </c>
      <c r="BG2265" s="146">
        <f>IF(N2265="zákl. přenesená",J2265,0)</f>
        <v>0</v>
      </c>
      <c r="BH2265" s="146">
        <f>IF(N2265="sníž. přenesená",J2265,0)</f>
        <v>0</v>
      </c>
      <c r="BI2265" s="146">
        <f>IF(N2265="nulová",J2265,0)</f>
        <v>0</v>
      </c>
      <c r="BJ2265" s="18" t="s">
        <v>90</v>
      </c>
      <c r="BK2265" s="146">
        <f>ROUND(I2265*H2265,2)</f>
        <v>0</v>
      </c>
      <c r="BL2265" s="18" t="s">
        <v>454</v>
      </c>
      <c r="BM2265" s="145" t="s">
        <v>2425</v>
      </c>
    </row>
    <row r="2266" spans="2:65" s="1" customFormat="1" ht="11.25">
      <c r="B2266" s="33"/>
      <c r="D2266" s="147" t="s">
        <v>366</v>
      </c>
      <c r="F2266" s="148" t="s">
        <v>2426</v>
      </c>
      <c r="I2266" s="149"/>
      <c r="L2266" s="33"/>
      <c r="M2266" s="150"/>
      <c r="T2266" s="54"/>
      <c r="AT2266" s="18" t="s">
        <v>366</v>
      </c>
      <c r="AU2266" s="18" t="s">
        <v>90</v>
      </c>
    </row>
    <row r="2267" spans="2:65" s="12" customFormat="1" ht="11.25">
      <c r="B2267" s="151"/>
      <c r="D2267" s="152" t="s">
        <v>368</v>
      </c>
      <c r="E2267" s="153" t="s">
        <v>19</v>
      </c>
      <c r="F2267" s="154" t="s">
        <v>1160</v>
      </c>
      <c r="H2267" s="153" t="s">
        <v>19</v>
      </c>
      <c r="I2267" s="155"/>
      <c r="L2267" s="151"/>
      <c r="M2267" s="156"/>
      <c r="T2267" s="157"/>
      <c r="AT2267" s="153" t="s">
        <v>368</v>
      </c>
      <c r="AU2267" s="153" t="s">
        <v>90</v>
      </c>
      <c r="AV2267" s="12" t="s">
        <v>84</v>
      </c>
      <c r="AW2267" s="12" t="s">
        <v>36</v>
      </c>
      <c r="AX2267" s="12" t="s">
        <v>77</v>
      </c>
      <c r="AY2267" s="153" t="s">
        <v>358</v>
      </c>
    </row>
    <row r="2268" spans="2:65" s="12" customFormat="1" ht="11.25">
      <c r="B2268" s="151"/>
      <c r="D2268" s="152" t="s">
        <v>368</v>
      </c>
      <c r="E2268" s="153" t="s">
        <v>19</v>
      </c>
      <c r="F2268" s="154" t="s">
        <v>460</v>
      </c>
      <c r="H2268" s="153" t="s">
        <v>19</v>
      </c>
      <c r="I2268" s="155"/>
      <c r="L2268" s="151"/>
      <c r="M2268" s="156"/>
      <c r="T2268" s="157"/>
      <c r="AT2268" s="153" t="s">
        <v>368</v>
      </c>
      <c r="AU2268" s="153" t="s">
        <v>90</v>
      </c>
      <c r="AV2268" s="12" t="s">
        <v>84</v>
      </c>
      <c r="AW2268" s="12" t="s">
        <v>36</v>
      </c>
      <c r="AX2268" s="12" t="s">
        <v>77</v>
      </c>
      <c r="AY2268" s="153" t="s">
        <v>358</v>
      </c>
    </row>
    <row r="2269" spans="2:65" s="13" customFormat="1" ht="11.25">
      <c r="B2269" s="158"/>
      <c r="D2269" s="152" t="s">
        <v>368</v>
      </c>
      <c r="E2269" s="159" t="s">
        <v>19</v>
      </c>
      <c r="F2269" s="160" t="s">
        <v>2427</v>
      </c>
      <c r="H2269" s="161">
        <v>5</v>
      </c>
      <c r="I2269" s="162"/>
      <c r="L2269" s="158"/>
      <c r="M2269" s="163"/>
      <c r="T2269" s="164"/>
      <c r="AT2269" s="159" t="s">
        <v>368</v>
      </c>
      <c r="AU2269" s="159" t="s">
        <v>90</v>
      </c>
      <c r="AV2269" s="13" t="s">
        <v>90</v>
      </c>
      <c r="AW2269" s="13" t="s">
        <v>36</v>
      </c>
      <c r="AX2269" s="13" t="s">
        <v>77</v>
      </c>
      <c r="AY2269" s="159" t="s">
        <v>358</v>
      </c>
    </row>
    <row r="2270" spans="2:65" s="14" customFormat="1" ht="11.25">
      <c r="B2270" s="165"/>
      <c r="D2270" s="152" t="s">
        <v>368</v>
      </c>
      <c r="E2270" s="166" t="s">
        <v>19</v>
      </c>
      <c r="F2270" s="167" t="s">
        <v>371</v>
      </c>
      <c r="H2270" s="168">
        <v>5</v>
      </c>
      <c r="I2270" s="169"/>
      <c r="L2270" s="165"/>
      <c r="M2270" s="170"/>
      <c r="T2270" s="171"/>
      <c r="AT2270" s="166" t="s">
        <v>368</v>
      </c>
      <c r="AU2270" s="166" t="s">
        <v>90</v>
      </c>
      <c r="AV2270" s="14" t="s">
        <v>364</v>
      </c>
      <c r="AW2270" s="14" t="s">
        <v>36</v>
      </c>
      <c r="AX2270" s="14" t="s">
        <v>84</v>
      </c>
      <c r="AY2270" s="166" t="s">
        <v>358</v>
      </c>
    </row>
    <row r="2271" spans="2:65" s="1" customFormat="1" ht="21.75" customHeight="1">
      <c r="B2271" s="33"/>
      <c r="C2271" s="179" t="s">
        <v>2428</v>
      </c>
      <c r="D2271" s="179" t="s">
        <v>440</v>
      </c>
      <c r="E2271" s="180" t="s">
        <v>2429</v>
      </c>
      <c r="F2271" s="181" t="s">
        <v>2430</v>
      </c>
      <c r="G2271" s="182" t="s">
        <v>235</v>
      </c>
      <c r="H2271" s="183">
        <v>5.5</v>
      </c>
      <c r="I2271" s="184"/>
      <c r="J2271" s="185">
        <f>ROUND(I2271*H2271,2)</f>
        <v>0</v>
      </c>
      <c r="K2271" s="181" t="s">
        <v>363</v>
      </c>
      <c r="L2271" s="186"/>
      <c r="M2271" s="187" t="s">
        <v>19</v>
      </c>
      <c r="N2271" s="188" t="s">
        <v>49</v>
      </c>
      <c r="P2271" s="143">
        <f>O2271*H2271</f>
        <v>0</v>
      </c>
      <c r="Q2271" s="143">
        <v>2.0000000000000001E-4</v>
      </c>
      <c r="R2271" s="143">
        <f>Q2271*H2271</f>
        <v>1.1000000000000001E-3</v>
      </c>
      <c r="S2271" s="143">
        <v>0</v>
      </c>
      <c r="T2271" s="144">
        <f>S2271*H2271</f>
        <v>0</v>
      </c>
      <c r="AR2271" s="145" t="s">
        <v>558</v>
      </c>
      <c r="AT2271" s="145" t="s">
        <v>440</v>
      </c>
      <c r="AU2271" s="145" t="s">
        <v>90</v>
      </c>
      <c r="AY2271" s="18" t="s">
        <v>358</v>
      </c>
      <c r="BE2271" s="146">
        <f>IF(N2271="základní",J2271,0)</f>
        <v>0</v>
      </c>
      <c r="BF2271" s="146">
        <f>IF(N2271="snížená",J2271,0)</f>
        <v>0</v>
      </c>
      <c r="BG2271" s="146">
        <f>IF(N2271="zákl. přenesená",J2271,0)</f>
        <v>0</v>
      </c>
      <c r="BH2271" s="146">
        <f>IF(N2271="sníž. přenesená",J2271,0)</f>
        <v>0</v>
      </c>
      <c r="BI2271" s="146">
        <f>IF(N2271="nulová",J2271,0)</f>
        <v>0</v>
      </c>
      <c r="BJ2271" s="18" t="s">
        <v>90</v>
      </c>
      <c r="BK2271" s="146">
        <f>ROUND(I2271*H2271,2)</f>
        <v>0</v>
      </c>
      <c r="BL2271" s="18" t="s">
        <v>454</v>
      </c>
      <c r="BM2271" s="145" t="s">
        <v>2431</v>
      </c>
    </row>
    <row r="2272" spans="2:65" s="12" customFormat="1" ht="11.25">
      <c r="B2272" s="151"/>
      <c r="D2272" s="152" t="s">
        <v>368</v>
      </c>
      <c r="E2272" s="153" t="s">
        <v>19</v>
      </c>
      <c r="F2272" s="154" t="s">
        <v>1160</v>
      </c>
      <c r="H2272" s="153" t="s">
        <v>19</v>
      </c>
      <c r="I2272" s="155"/>
      <c r="L2272" s="151"/>
      <c r="M2272" s="156"/>
      <c r="T2272" s="157"/>
      <c r="AT2272" s="153" t="s">
        <v>368</v>
      </c>
      <c r="AU2272" s="153" t="s">
        <v>90</v>
      </c>
      <c r="AV2272" s="12" t="s">
        <v>84</v>
      </c>
      <c r="AW2272" s="12" t="s">
        <v>36</v>
      </c>
      <c r="AX2272" s="12" t="s">
        <v>77</v>
      </c>
      <c r="AY2272" s="153" t="s">
        <v>358</v>
      </c>
    </row>
    <row r="2273" spans="2:65" s="12" customFormat="1" ht="11.25">
      <c r="B2273" s="151"/>
      <c r="D2273" s="152" t="s">
        <v>368</v>
      </c>
      <c r="E2273" s="153" t="s">
        <v>19</v>
      </c>
      <c r="F2273" s="154" t="s">
        <v>460</v>
      </c>
      <c r="H2273" s="153" t="s">
        <v>19</v>
      </c>
      <c r="I2273" s="155"/>
      <c r="L2273" s="151"/>
      <c r="M2273" s="156"/>
      <c r="T2273" s="157"/>
      <c r="AT2273" s="153" t="s">
        <v>368</v>
      </c>
      <c r="AU2273" s="153" t="s">
        <v>90</v>
      </c>
      <c r="AV2273" s="12" t="s">
        <v>84</v>
      </c>
      <c r="AW2273" s="12" t="s">
        <v>36</v>
      </c>
      <c r="AX2273" s="12" t="s">
        <v>77</v>
      </c>
      <c r="AY2273" s="153" t="s">
        <v>358</v>
      </c>
    </row>
    <row r="2274" spans="2:65" s="13" customFormat="1" ht="11.25">
      <c r="B2274" s="158"/>
      <c r="D2274" s="152" t="s">
        <v>368</v>
      </c>
      <c r="E2274" s="159" t="s">
        <v>19</v>
      </c>
      <c r="F2274" s="160" t="s">
        <v>2427</v>
      </c>
      <c r="H2274" s="161">
        <v>5</v>
      </c>
      <c r="I2274" s="162"/>
      <c r="L2274" s="158"/>
      <c r="M2274" s="163"/>
      <c r="T2274" s="164"/>
      <c r="AT2274" s="159" t="s">
        <v>368</v>
      </c>
      <c r="AU2274" s="159" t="s">
        <v>90</v>
      </c>
      <c r="AV2274" s="13" t="s">
        <v>90</v>
      </c>
      <c r="AW2274" s="13" t="s">
        <v>36</v>
      </c>
      <c r="AX2274" s="13" t="s">
        <v>77</v>
      </c>
      <c r="AY2274" s="159" t="s">
        <v>358</v>
      </c>
    </row>
    <row r="2275" spans="2:65" s="14" customFormat="1" ht="11.25">
      <c r="B2275" s="165"/>
      <c r="D2275" s="152" t="s">
        <v>368</v>
      </c>
      <c r="E2275" s="166" t="s">
        <v>19</v>
      </c>
      <c r="F2275" s="167" t="s">
        <v>371</v>
      </c>
      <c r="H2275" s="168">
        <v>5</v>
      </c>
      <c r="I2275" s="169"/>
      <c r="L2275" s="165"/>
      <c r="M2275" s="170"/>
      <c r="T2275" s="171"/>
      <c r="AT2275" s="166" t="s">
        <v>368</v>
      </c>
      <c r="AU2275" s="166" t="s">
        <v>90</v>
      </c>
      <c r="AV2275" s="14" t="s">
        <v>364</v>
      </c>
      <c r="AW2275" s="14" t="s">
        <v>36</v>
      </c>
      <c r="AX2275" s="14" t="s">
        <v>84</v>
      </c>
      <c r="AY2275" s="166" t="s">
        <v>358</v>
      </c>
    </row>
    <row r="2276" spans="2:65" s="13" customFormat="1" ht="11.25">
      <c r="B2276" s="158"/>
      <c r="D2276" s="152" t="s">
        <v>368</v>
      </c>
      <c r="F2276" s="160" t="s">
        <v>2432</v>
      </c>
      <c r="H2276" s="161">
        <v>5.5</v>
      </c>
      <c r="I2276" s="162"/>
      <c r="L2276" s="158"/>
      <c r="M2276" s="163"/>
      <c r="T2276" s="164"/>
      <c r="AT2276" s="159" t="s">
        <v>368</v>
      </c>
      <c r="AU2276" s="159" t="s">
        <v>90</v>
      </c>
      <c r="AV2276" s="13" t="s">
        <v>90</v>
      </c>
      <c r="AW2276" s="13" t="s">
        <v>4</v>
      </c>
      <c r="AX2276" s="13" t="s">
        <v>84</v>
      </c>
      <c r="AY2276" s="159" t="s">
        <v>358</v>
      </c>
    </row>
    <row r="2277" spans="2:65" s="1" customFormat="1" ht="24.2" customHeight="1">
      <c r="B2277" s="33"/>
      <c r="C2277" s="134" t="s">
        <v>2433</v>
      </c>
      <c r="D2277" s="134" t="s">
        <v>360</v>
      </c>
      <c r="E2277" s="135" t="s">
        <v>2434</v>
      </c>
      <c r="F2277" s="136" t="s">
        <v>2435</v>
      </c>
      <c r="G2277" s="137" t="s">
        <v>504</v>
      </c>
      <c r="H2277" s="138">
        <v>1</v>
      </c>
      <c r="I2277" s="139"/>
      <c r="J2277" s="140">
        <f>ROUND(I2277*H2277,2)</f>
        <v>0</v>
      </c>
      <c r="K2277" s="136" t="s">
        <v>363</v>
      </c>
      <c r="L2277" s="33"/>
      <c r="M2277" s="141" t="s">
        <v>19</v>
      </c>
      <c r="N2277" s="142" t="s">
        <v>49</v>
      </c>
      <c r="P2277" s="143">
        <f>O2277*H2277</f>
        <v>0</v>
      </c>
      <c r="Q2277" s="143">
        <v>0</v>
      </c>
      <c r="R2277" s="143">
        <f>Q2277*H2277</f>
        <v>0</v>
      </c>
      <c r="S2277" s="143">
        <v>0</v>
      </c>
      <c r="T2277" s="144">
        <f>S2277*H2277</f>
        <v>0</v>
      </c>
      <c r="AR2277" s="145" t="s">
        <v>454</v>
      </c>
      <c r="AT2277" s="145" t="s">
        <v>360</v>
      </c>
      <c r="AU2277" s="145" t="s">
        <v>90</v>
      </c>
      <c r="AY2277" s="18" t="s">
        <v>358</v>
      </c>
      <c r="BE2277" s="146">
        <f>IF(N2277="základní",J2277,0)</f>
        <v>0</v>
      </c>
      <c r="BF2277" s="146">
        <f>IF(N2277="snížená",J2277,0)</f>
        <v>0</v>
      </c>
      <c r="BG2277" s="146">
        <f>IF(N2277="zákl. přenesená",J2277,0)</f>
        <v>0</v>
      </c>
      <c r="BH2277" s="146">
        <f>IF(N2277="sníž. přenesená",J2277,0)</f>
        <v>0</v>
      </c>
      <c r="BI2277" s="146">
        <f>IF(N2277="nulová",J2277,0)</f>
        <v>0</v>
      </c>
      <c r="BJ2277" s="18" t="s">
        <v>90</v>
      </c>
      <c r="BK2277" s="146">
        <f>ROUND(I2277*H2277,2)</f>
        <v>0</v>
      </c>
      <c r="BL2277" s="18" t="s">
        <v>454</v>
      </c>
      <c r="BM2277" s="145" t="s">
        <v>2436</v>
      </c>
    </row>
    <row r="2278" spans="2:65" s="1" customFormat="1" ht="11.25">
      <c r="B2278" s="33"/>
      <c r="D2278" s="147" t="s">
        <v>366</v>
      </c>
      <c r="F2278" s="148" t="s">
        <v>2437</v>
      </c>
      <c r="I2278" s="149"/>
      <c r="L2278" s="33"/>
      <c r="M2278" s="150"/>
      <c r="T2278" s="54"/>
      <c r="AT2278" s="18" t="s">
        <v>366</v>
      </c>
      <c r="AU2278" s="18" t="s">
        <v>90</v>
      </c>
    </row>
    <row r="2279" spans="2:65" s="12" customFormat="1" ht="11.25">
      <c r="B2279" s="151"/>
      <c r="D2279" s="152" t="s">
        <v>368</v>
      </c>
      <c r="E2279" s="153" t="s">
        <v>19</v>
      </c>
      <c r="F2279" s="154" t="s">
        <v>1160</v>
      </c>
      <c r="H2279" s="153" t="s">
        <v>19</v>
      </c>
      <c r="I2279" s="155"/>
      <c r="L2279" s="151"/>
      <c r="M2279" s="156"/>
      <c r="T2279" s="157"/>
      <c r="AT2279" s="153" t="s">
        <v>368</v>
      </c>
      <c r="AU2279" s="153" t="s">
        <v>90</v>
      </c>
      <c r="AV2279" s="12" t="s">
        <v>84</v>
      </c>
      <c r="AW2279" s="12" t="s">
        <v>36</v>
      </c>
      <c r="AX2279" s="12" t="s">
        <v>77</v>
      </c>
      <c r="AY2279" s="153" t="s">
        <v>358</v>
      </c>
    </row>
    <row r="2280" spans="2:65" s="12" customFormat="1" ht="11.25">
      <c r="B2280" s="151"/>
      <c r="D2280" s="152" t="s">
        <v>368</v>
      </c>
      <c r="E2280" s="153" t="s">
        <v>19</v>
      </c>
      <c r="F2280" s="154" t="s">
        <v>460</v>
      </c>
      <c r="H2280" s="153" t="s">
        <v>19</v>
      </c>
      <c r="I2280" s="155"/>
      <c r="L2280" s="151"/>
      <c r="M2280" s="156"/>
      <c r="T2280" s="157"/>
      <c r="AT2280" s="153" t="s">
        <v>368</v>
      </c>
      <c r="AU2280" s="153" t="s">
        <v>90</v>
      </c>
      <c r="AV2280" s="12" t="s">
        <v>84</v>
      </c>
      <c r="AW2280" s="12" t="s">
        <v>36</v>
      </c>
      <c r="AX2280" s="12" t="s">
        <v>77</v>
      </c>
      <c r="AY2280" s="153" t="s">
        <v>358</v>
      </c>
    </row>
    <row r="2281" spans="2:65" s="13" customFormat="1" ht="11.25">
      <c r="B2281" s="158"/>
      <c r="D2281" s="152" t="s">
        <v>368</v>
      </c>
      <c r="E2281" s="159" t="s">
        <v>19</v>
      </c>
      <c r="F2281" s="160" t="s">
        <v>2438</v>
      </c>
      <c r="H2281" s="161">
        <v>1</v>
      </c>
      <c r="I2281" s="162"/>
      <c r="L2281" s="158"/>
      <c r="M2281" s="163"/>
      <c r="T2281" s="164"/>
      <c r="AT2281" s="159" t="s">
        <v>368</v>
      </c>
      <c r="AU2281" s="159" t="s">
        <v>90</v>
      </c>
      <c r="AV2281" s="13" t="s">
        <v>90</v>
      </c>
      <c r="AW2281" s="13" t="s">
        <v>36</v>
      </c>
      <c r="AX2281" s="13" t="s">
        <v>77</v>
      </c>
      <c r="AY2281" s="159" t="s">
        <v>358</v>
      </c>
    </row>
    <row r="2282" spans="2:65" s="14" customFormat="1" ht="11.25">
      <c r="B2282" s="165"/>
      <c r="D2282" s="152" t="s">
        <v>368</v>
      </c>
      <c r="E2282" s="166" t="s">
        <v>19</v>
      </c>
      <c r="F2282" s="167" t="s">
        <v>371</v>
      </c>
      <c r="H2282" s="168">
        <v>1</v>
      </c>
      <c r="I2282" s="169"/>
      <c r="L2282" s="165"/>
      <c r="M2282" s="170"/>
      <c r="T2282" s="171"/>
      <c r="AT2282" s="166" t="s">
        <v>368</v>
      </c>
      <c r="AU2282" s="166" t="s">
        <v>90</v>
      </c>
      <c r="AV2282" s="14" t="s">
        <v>364</v>
      </c>
      <c r="AW2282" s="14" t="s">
        <v>36</v>
      </c>
      <c r="AX2282" s="14" t="s">
        <v>84</v>
      </c>
      <c r="AY2282" s="166" t="s">
        <v>358</v>
      </c>
    </row>
    <row r="2283" spans="2:65" s="1" customFormat="1" ht="24.2" customHeight="1">
      <c r="B2283" s="33"/>
      <c r="C2283" s="134" t="s">
        <v>2439</v>
      </c>
      <c r="D2283" s="134" t="s">
        <v>360</v>
      </c>
      <c r="E2283" s="135" t="s">
        <v>2440</v>
      </c>
      <c r="F2283" s="136" t="s">
        <v>2441</v>
      </c>
      <c r="G2283" s="137" t="s">
        <v>504</v>
      </c>
      <c r="H2283" s="138">
        <v>1</v>
      </c>
      <c r="I2283" s="139"/>
      <c r="J2283" s="140">
        <f>ROUND(I2283*H2283,2)</f>
        <v>0</v>
      </c>
      <c r="K2283" s="136" t="s">
        <v>363</v>
      </c>
      <c r="L2283" s="33"/>
      <c r="M2283" s="141" t="s">
        <v>19</v>
      </c>
      <c r="N2283" s="142" t="s">
        <v>49</v>
      </c>
      <c r="P2283" s="143">
        <f>O2283*H2283</f>
        <v>0</v>
      </c>
      <c r="Q2283" s="143">
        <v>0</v>
      </c>
      <c r="R2283" s="143">
        <f>Q2283*H2283</f>
        <v>0</v>
      </c>
      <c r="S2283" s="143">
        <v>0</v>
      </c>
      <c r="T2283" s="144">
        <f>S2283*H2283</f>
        <v>0</v>
      </c>
      <c r="AR2283" s="145" t="s">
        <v>454</v>
      </c>
      <c r="AT2283" s="145" t="s">
        <v>360</v>
      </c>
      <c r="AU2283" s="145" t="s">
        <v>90</v>
      </c>
      <c r="AY2283" s="18" t="s">
        <v>358</v>
      </c>
      <c r="BE2283" s="146">
        <f>IF(N2283="základní",J2283,0)</f>
        <v>0</v>
      </c>
      <c r="BF2283" s="146">
        <f>IF(N2283="snížená",J2283,0)</f>
        <v>0</v>
      </c>
      <c r="BG2283" s="146">
        <f>IF(N2283="zákl. přenesená",J2283,0)</f>
        <v>0</v>
      </c>
      <c r="BH2283" s="146">
        <f>IF(N2283="sníž. přenesená",J2283,0)</f>
        <v>0</v>
      </c>
      <c r="BI2283" s="146">
        <f>IF(N2283="nulová",J2283,0)</f>
        <v>0</v>
      </c>
      <c r="BJ2283" s="18" t="s">
        <v>90</v>
      </c>
      <c r="BK2283" s="146">
        <f>ROUND(I2283*H2283,2)</f>
        <v>0</v>
      </c>
      <c r="BL2283" s="18" t="s">
        <v>454</v>
      </c>
      <c r="BM2283" s="145" t="s">
        <v>2442</v>
      </c>
    </row>
    <row r="2284" spans="2:65" s="1" customFormat="1" ht="11.25">
      <c r="B2284" s="33"/>
      <c r="D2284" s="147" t="s">
        <v>366</v>
      </c>
      <c r="F2284" s="148" t="s">
        <v>2443</v>
      </c>
      <c r="I2284" s="149"/>
      <c r="L2284" s="33"/>
      <c r="M2284" s="150"/>
      <c r="T2284" s="54"/>
      <c r="AT2284" s="18" t="s">
        <v>366</v>
      </c>
      <c r="AU2284" s="18" t="s">
        <v>90</v>
      </c>
    </row>
    <row r="2285" spans="2:65" s="12" customFormat="1" ht="11.25">
      <c r="B2285" s="151"/>
      <c r="D2285" s="152" t="s">
        <v>368</v>
      </c>
      <c r="E2285" s="153" t="s">
        <v>19</v>
      </c>
      <c r="F2285" s="154" t="s">
        <v>1160</v>
      </c>
      <c r="H2285" s="153" t="s">
        <v>19</v>
      </c>
      <c r="I2285" s="155"/>
      <c r="L2285" s="151"/>
      <c r="M2285" s="156"/>
      <c r="T2285" s="157"/>
      <c r="AT2285" s="153" t="s">
        <v>368</v>
      </c>
      <c r="AU2285" s="153" t="s">
        <v>90</v>
      </c>
      <c r="AV2285" s="12" t="s">
        <v>84</v>
      </c>
      <c r="AW2285" s="12" t="s">
        <v>36</v>
      </c>
      <c r="AX2285" s="12" t="s">
        <v>77</v>
      </c>
      <c r="AY2285" s="153" t="s">
        <v>358</v>
      </c>
    </row>
    <row r="2286" spans="2:65" s="12" customFormat="1" ht="11.25">
      <c r="B2286" s="151"/>
      <c r="D2286" s="152" t="s">
        <v>368</v>
      </c>
      <c r="E2286" s="153" t="s">
        <v>19</v>
      </c>
      <c r="F2286" s="154" t="s">
        <v>460</v>
      </c>
      <c r="H2286" s="153" t="s">
        <v>19</v>
      </c>
      <c r="I2286" s="155"/>
      <c r="L2286" s="151"/>
      <c r="M2286" s="156"/>
      <c r="T2286" s="157"/>
      <c r="AT2286" s="153" t="s">
        <v>368</v>
      </c>
      <c r="AU2286" s="153" t="s">
        <v>90</v>
      </c>
      <c r="AV2286" s="12" t="s">
        <v>84</v>
      </c>
      <c r="AW2286" s="12" t="s">
        <v>36</v>
      </c>
      <c r="AX2286" s="12" t="s">
        <v>77</v>
      </c>
      <c r="AY2286" s="153" t="s">
        <v>358</v>
      </c>
    </row>
    <row r="2287" spans="2:65" s="13" customFormat="1" ht="11.25">
      <c r="B2287" s="158"/>
      <c r="D2287" s="152" t="s">
        <v>368</v>
      </c>
      <c r="E2287" s="159" t="s">
        <v>19</v>
      </c>
      <c r="F2287" s="160" t="s">
        <v>2444</v>
      </c>
      <c r="H2287" s="161">
        <v>1</v>
      </c>
      <c r="I2287" s="162"/>
      <c r="L2287" s="158"/>
      <c r="M2287" s="163"/>
      <c r="T2287" s="164"/>
      <c r="AT2287" s="159" t="s">
        <v>368</v>
      </c>
      <c r="AU2287" s="159" t="s">
        <v>90</v>
      </c>
      <c r="AV2287" s="13" t="s">
        <v>90</v>
      </c>
      <c r="AW2287" s="13" t="s">
        <v>36</v>
      </c>
      <c r="AX2287" s="13" t="s">
        <v>77</v>
      </c>
      <c r="AY2287" s="159" t="s">
        <v>358</v>
      </c>
    </row>
    <row r="2288" spans="2:65" s="14" customFormat="1" ht="11.25">
      <c r="B2288" s="165"/>
      <c r="D2288" s="152" t="s">
        <v>368</v>
      </c>
      <c r="E2288" s="166" t="s">
        <v>19</v>
      </c>
      <c r="F2288" s="167" t="s">
        <v>371</v>
      </c>
      <c r="H2288" s="168">
        <v>1</v>
      </c>
      <c r="I2288" s="169"/>
      <c r="L2288" s="165"/>
      <c r="M2288" s="170"/>
      <c r="T2288" s="171"/>
      <c r="AT2288" s="166" t="s">
        <v>368</v>
      </c>
      <c r="AU2288" s="166" t="s">
        <v>90</v>
      </c>
      <c r="AV2288" s="14" t="s">
        <v>364</v>
      </c>
      <c r="AW2288" s="14" t="s">
        <v>36</v>
      </c>
      <c r="AX2288" s="14" t="s">
        <v>84</v>
      </c>
      <c r="AY2288" s="166" t="s">
        <v>358</v>
      </c>
    </row>
    <row r="2289" spans="2:65" s="1" customFormat="1" ht="16.5" customHeight="1">
      <c r="B2289" s="33"/>
      <c r="C2289" s="179" t="s">
        <v>2445</v>
      </c>
      <c r="D2289" s="179" t="s">
        <v>440</v>
      </c>
      <c r="E2289" s="180" t="s">
        <v>2446</v>
      </c>
      <c r="F2289" s="181" t="s">
        <v>2447</v>
      </c>
      <c r="G2289" s="182" t="s">
        <v>195</v>
      </c>
      <c r="H2289" s="183">
        <v>1.5</v>
      </c>
      <c r="I2289" s="184"/>
      <c r="J2289" s="185">
        <f>ROUND(I2289*H2289,2)</f>
        <v>0</v>
      </c>
      <c r="K2289" s="181" t="s">
        <v>363</v>
      </c>
      <c r="L2289" s="186"/>
      <c r="M2289" s="187" t="s">
        <v>19</v>
      </c>
      <c r="N2289" s="188" t="s">
        <v>49</v>
      </c>
      <c r="P2289" s="143">
        <f>O2289*H2289</f>
        <v>0</v>
      </c>
      <c r="Q2289" s="143">
        <v>1.7999999999999999E-2</v>
      </c>
      <c r="R2289" s="143">
        <f>Q2289*H2289</f>
        <v>2.6999999999999996E-2</v>
      </c>
      <c r="S2289" s="143">
        <v>0</v>
      </c>
      <c r="T2289" s="144">
        <f>S2289*H2289</f>
        <v>0</v>
      </c>
      <c r="AR2289" s="145" t="s">
        <v>558</v>
      </c>
      <c r="AT2289" s="145" t="s">
        <v>440</v>
      </c>
      <c r="AU2289" s="145" t="s">
        <v>90</v>
      </c>
      <c r="AY2289" s="18" t="s">
        <v>358</v>
      </c>
      <c r="BE2289" s="146">
        <f>IF(N2289="základní",J2289,0)</f>
        <v>0</v>
      </c>
      <c r="BF2289" s="146">
        <f>IF(N2289="snížená",J2289,0)</f>
        <v>0</v>
      </c>
      <c r="BG2289" s="146">
        <f>IF(N2289="zákl. přenesená",J2289,0)</f>
        <v>0</v>
      </c>
      <c r="BH2289" s="146">
        <f>IF(N2289="sníž. přenesená",J2289,0)</f>
        <v>0</v>
      </c>
      <c r="BI2289" s="146">
        <f>IF(N2289="nulová",J2289,0)</f>
        <v>0</v>
      </c>
      <c r="BJ2289" s="18" t="s">
        <v>90</v>
      </c>
      <c r="BK2289" s="146">
        <f>ROUND(I2289*H2289,2)</f>
        <v>0</v>
      </c>
      <c r="BL2289" s="18" t="s">
        <v>454</v>
      </c>
      <c r="BM2289" s="145" t="s">
        <v>2448</v>
      </c>
    </row>
    <row r="2290" spans="2:65" s="12" customFormat="1" ht="11.25">
      <c r="B2290" s="151"/>
      <c r="D2290" s="152" t="s">
        <v>368</v>
      </c>
      <c r="E2290" s="153" t="s">
        <v>19</v>
      </c>
      <c r="F2290" s="154" t="s">
        <v>1160</v>
      </c>
      <c r="H2290" s="153" t="s">
        <v>19</v>
      </c>
      <c r="I2290" s="155"/>
      <c r="L2290" s="151"/>
      <c r="M2290" s="156"/>
      <c r="T2290" s="157"/>
      <c r="AT2290" s="153" t="s">
        <v>368</v>
      </c>
      <c r="AU2290" s="153" t="s">
        <v>90</v>
      </c>
      <c r="AV2290" s="12" t="s">
        <v>84</v>
      </c>
      <c r="AW2290" s="12" t="s">
        <v>36</v>
      </c>
      <c r="AX2290" s="12" t="s">
        <v>77</v>
      </c>
      <c r="AY2290" s="153" t="s">
        <v>358</v>
      </c>
    </row>
    <row r="2291" spans="2:65" s="12" customFormat="1" ht="11.25">
      <c r="B2291" s="151"/>
      <c r="D2291" s="152" t="s">
        <v>368</v>
      </c>
      <c r="E2291" s="153" t="s">
        <v>19</v>
      </c>
      <c r="F2291" s="154" t="s">
        <v>460</v>
      </c>
      <c r="H2291" s="153" t="s">
        <v>19</v>
      </c>
      <c r="I2291" s="155"/>
      <c r="L2291" s="151"/>
      <c r="M2291" s="156"/>
      <c r="T2291" s="157"/>
      <c r="AT2291" s="153" t="s">
        <v>368</v>
      </c>
      <c r="AU2291" s="153" t="s">
        <v>90</v>
      </c>
      <c r="AV2291" s="12" t="s">
        <v>84</v>
      </c>
      <c r="AW2291" s="12" t="s">
        <v>36</v>
      </c>
      <c r="AX2291" s="12" t="s">
        <v>77</v>
      </c>
      <c r="AY2291" s="153" t="s">
        <v>358</v>
      </c>
    </row>
    <row r="2292" spans="2:65" s="13" customFormat="1" ht="11.25">
      <c r="B2292" s="158"/>
      <c r="D2292" s="152" t="s">
        <v>368</v>
      </c>
      <c r="E2292" s="159" t="s">
        <v>19</v>
      </c>
      <c r="F2292" s="160" t="s">
        <v>2449</v>
      </c>
      <c r="H2292" s="161">
        <v>1.5</v>
      </c>
      <c r="I2292" s="162"/>
      <c r="L2292" s="158"/>
      <c r="M2292" s="163"/>
      <c r="T2292" s="164"/>
      <c r="AT2292" s="159" t="s">
        <v>368</v>
      </c>
      <c r="AU2292" s="159" t="s">
        <v>90</v>
      </c>
      <c r="AV2292" s="13" t="s">
        <v>90</v>
      </c>
      <c r="AW2292" s="13" t="s">
        <v>36</v>
      </c>
      <c r="AX2292" s="13" t="s">
        <v>77</v>
      </c>
      <c r="AY2292" s="159" t="s">
        <v>358</v>
      </c>
    </row>
    <row r="2293" spans="2:65" s="14" customFormat="1" ht="11.25">
      <c r="B2293" s="165"/>
      <c r="D2293" s="152" t="s">
        <v>368</v>
      </c>
      <c r="E2293" s="166" t="s">
        <v>19</v>
      </c>
      <c r="F2293" s="167" t="s">
        <v>371</v>
      </c>
      <c r="H2293" s="168">
        <v>1.5</v>
      </c>
      <c r="I2293" s="169"/>
      <c r="L2293" s="165"/>
      <c r="M2293" s="170"/>
      <c r="T2293" s="171"/>
      <c r="AT2293" s="166" t="s">
        <v>368</v>
      </c>
      <c r="AU2293" s="166" t="s">
        <v>90</v>
      </c>
      <c r="AV2293" s="14" t="s">
        <v>364</v>
      </c>
      <c r="AW2293" s="14" t="s">
        <v>36</v>
      </c>
      <c r="AX2293" s="14" t="s">
        <v>84</v>
      </c>
      <c r="AY2293" s="166" t="s">
        <v>358</v>
      </c>
    </row>
    <row r="2294" spans="2:65" s="1" customFormat="1" ht="24.2" customHeight="1">
      <c r="B2294" s="33"/>
      <c r="C2294" s="179" t="s">
        <v>2450</v>
      </c>
      <c r="D2294" s="179" t="s">
        <v>440</v>
      </c>
      <c r="E2294" s="180" t="s">
        <v>2451</v>
      </c>
      <c r="F2294" s="181" t="s">
        <v>2452</v>
      </c>
      <c r="G2294" s="182" t="s">
        <v>504</v>
      </c>
      <c r="H2294" s="183">
        <v>1.1000000000000001</v>
      </c>
      <c r="I2294" s="184"/>
      <c r="J2294" s="185">
        <f>ROUND(I2294*H2294,2)</f>
        <v>0</v>
      </c>
      <c r="K2294" s="181" t="s">
        <v>19</v>
      </c>
      <c r="L2294" s="186"/>
      <c r="M2294" s="187" t="s">
        <v>19</v>
      </c>
      <c r="N2294" s="188" t="s">
        <v>49</v>
      </c>
      <c r="P2294" s="143">
        <f>O2294*H2294</f>
        <v>0</v>
      </c>
      <c r="Q2294" s="143">
        <v>1.7999999999999999E-2</v>
      </c>
      <c r="R2294" s="143">
        <f>Q2294*H2294</f>
        <v>1.9800000000000002E-2</v>
      </c>
      <c r="S2294" s="143">
        <v>0</v>
      </c>
      <c r="T2294" s="144">
        <f>S2294*H2294</f>
        <v>0</v>
      </c>
      <c r="AR2294" s="145" t="s">
        <v>558</v>
      </c>
      <c r="AT2294" s="145" t="s">
        <v>440</v>
      </c>
      <c r="AU2294" s="145" t="s">
        <v>90</v>
      </c>
      <c r="AY2294" s="18" t="s">
        <v>358</v>
      </c>
      <c r="BE2294" s="146">
        <f>IF(N2294="základní",J2294,0)</f>
        <v>0</v>
      </c>
      <c r="BF2294" s="146">
        <f>IF(N2294="snížená",J2294,0)</f>
        <v>0</v>
      </c>
      <c r="BG2294" s="146">
        <f>IF(N2294="zákl. přenesená",J2294,0)</f>
        <v>0</v>
      </c>
      <c r="BH2294" s="146">
        <f>IF(N2294="sníž. přenesená",J2294,0)</f>
        <v>0</v>
      </c>
      <c r="BI2294" s="146">
        <f>IF(N2294="nulová",J2294,0)</f>
        <v>0</v>
      </c>
      <c r="BJ2294" s="18" t="s">
        <v>90</v>
      </c>
      <c r="BK2294" s="146">
        <f>ROUND(I2294*H2294,2)</f>
        <v>0</v>
      </c>
      <c r="BL2294" s="18" t="s">
        <v>454</v>
      </c>
      <c r="BM2294" s="145" t="s">
        <v>2453</v>
      </c>
    </row>
    <row r="2295" spans="2:65" s="12" customFormat="1" ht="11.25">
      <c r="B2295" s="151"/>
      <c r="D2295" s="152" t="s">
        <v>368</v>
      </c>
      <c r="E2295" s="153" t="s">
        <v>19</v>
      </c>
      <c r="F2295" s="154" t="s">
        <v>1160</v>
      </c>
      <c r="H2295" s="153" t="s">
        <v>19</v>
      </c>
      <c r="I2295" s="155"/>
      <c r="L2295" s="151"/>
      <c r="M2295" s="156"/>
      <c r="T2295" s="157"/>
      <c r="AT2295" s="153" t="s">
        <v>368</v>
      </c>
      <c r="AU2295" s="153" t="s">
        <v>90</v>
      </c>
      <c r="AV2295" s="12" t="s">
        <v>84</v>
      </c>
      <c r="AW2295" s="12" t="s">
        <v>36</v>
      </c>
      <c r="AX2295" s="12" t="s">
        <v>77</v>
      </c>
      <c r="AY2295" s="153" t="s">
        <v>358</v>
      </c>
    </row>
    <row r="2296" spans="2:65" s="12" customFormat="1" ht="11.25">
      <c r="B2296" s="151"/>
      <c r="D2296" s="152" t="s">
        <v>368</v>
      </c>
      <c r="E2296" s="153" t="s">
        <v>19</v>
      </c>
      <c r="F2296" s="154" t="s">
        <v>460</v>
      </c>
      <c r="H2296" s="153" t="s">
        <v>19</v>
      </c>
      <c r="I2296" s="155"/>
      <c r="L2296" s="151"/>
      <c r="M2296" s="156"/>
      <c r="T2296" s="157"/>
      <c r="AT2296" s="153" t="s">
        <v>368</v>
      </c>
      <c r="AU2296" s="153" t="s">
        <v>90</v>
      </c>
      <c r="AV2296" s="12" t="s">
        <v>84</v>
      </c>
      <c r="AW2296" s="12" t="s">
        <v>36</v>
      </c>
      <c r="AX2296" s="12" t="s">
        <v>77</v>
      </c>
      <c r="AY2296" s="153" t="s">
        <v>358</v>
      </c>
    </row>
    <row r="2297" spans="2:65" s="13" customFormat="1" ht="11.25">
      <c r="B2297" s="158"/>
      <c r="D2297" s="152" t="s">
        <v>368</v>
      </c>
      <c r="E2297" s="159" t="s">
        <v>19</v>
      </c>
      <c r="F2297" s="160" t="s">
        <v>2438</v>
      </c>
      <c r="H2297" s="161">
        <v>1</v>
      </c>
      <c r="I2297" s="162"/>
      <c r="L2297" s="158"/>
      <c r="M2297" s="163"/>
      <c r="T2297" s="164"/>
      <c r="AT2297" s="159" t="s">
        <v>368</v>
      </c>
      <c r="AU2297" s="159" t="s">
        <v>90</v>
      </c>
      <c r="AV2297" s="13" t="s">
        <v>90</v>
      </c>
      <c r="AW2297" s="13" t="s">
        <v>36</v>
      </c>
      <c r="AX2297" s="13" t="s">
        <v>77</v>
      </c>
      <c r="AY2297" s="159" t="s">
        <v>358</v>
      </c>
    </row>
    <row r="2298" spans="2:65" s="14" customFormat="1" ht="11.25">
      <c r="B2298" s="165"/>
      <c r="D2298" s="152" t="s">
        <v>368</v>
      </c>
      <c r="E2298" s="166" t="s">
        <v>19</v>
      </c>
      <c r="F2298" s="167" t="s">
        <v>371</v>
      </c>
      <c r="H2298" s="168">
        <v>1</v>
      </c>
      <c r="I2298" s="169"/>
      <c r="L2298" s="165"/>
      <c r="M2298" s="170"/>
      <c r="T2298" s="171"/>
      <c r="AT2298" s="166" t="s">
        <v>368</v>
      </c>
      <c r="AU2298" s="166" t="s">
        <v>90</v>
      </c>
      <c r="AV2298" s="14" t="s">
        <v>364</v>
      </c>
      <c r="AW2298" s="14" t="s">
        <v>36</v>
      </c>
      <c r="AX2298" s="14" t="s">
        <v>84</v>
      </c>
      <c r="AY2298" s="166" t="s">
        <v>358</v>
      </c>
    </row>
    <row r="2299" spans="2:65" s="13" customFormat="1" ht="11.25">
      <c r="B2299" s="158"/>
      <c r="D2299" s="152" t="s">
        <v>368</v>
      </c>
      <c r="F2299" s="160" t="s">
        <v>2454</v>
      </c>
      <c r="H2299" s="161">
        <v>1.1000000000000001</v>
      </c>
      <c r="I2299" s="162"/>
      <c r="L2299" s="158"/>
      <c r="M2299" s="163"/>
      <c r="T2299" s="164"/>
      <c r="AT2299" s="159" t="s">
        <v>368</v>
      </c>
      <c r="AU2299" s="159" t="s">
        <v>90</v>
      </c>
      <c r="AV2299" s="13" t="s">
        <v>90</v>
      </c>
      <c r="AW2299" s="13" t="s">
        <v>4</v>
      </c>
      <c r="AX2299" s="13" t="s">
        <v>84</v>
      </c>
      <c r="AY2299" s="159" t="s">
        <v>358</v>
      </c>
    </row>
    <row r="2300" spans="2:65" s="1" customFormat="1" ht="24.2" customHeight="1">
      <c r="B2300" s="33"/>
      <c r="C2300" s="134" t="s">
        <v>2455</v>
      </c>
      <c r="D2300" s="134" t="s">
        <v>360</v>
      </c>
      <c r="E2300" s="135" t="s">
        <v>2456</v>
      </c>
      <c r="F2300" s="136" t="s">
        <v>2457</v>
      </c>
      <c r="G2300" s="137" t="s">
        <v>504</v>
      </c>
      <c r="H2300" s="138">
        <v>1</v>
      </c>
      <c r="I2300" s="139"/>
      <c r="J2300" s="140">
        <f>ROUND(I2300*H2300,2)</f>
        <v>0</v>
      </c>
      <c r="K2300" s="136" t="s">
        <v>363</v>
      </c>
      <c r="L2300" s="33"/>
      <c r="M2300" s="141" t="s">
        <v>19</v>
      </c>
      <c r="N2300" s="142" t="s">
        <v>49</v>
      </c>
      <c r="P2300" s="143">
        <f>O2300*H2300</f>
        <v>0</v>
      </c>
      <c r="Q2300" s="143">
        <v>0</v>
      </c>
      <c r="R2300" s="143">
        <f>Q2300*H2300</f>
        <v>0</v>
      </c>
      <c r="S2300" s="143">
        <v>0</v>
      </c>
      <c r="T2300" s="144">
        <f>S2300*H2300</f>
        <v>0</v>
      </c>
      <c r="AR2300" s="145" t="s">
        <v>454</v>
      </c>
      <c r="AT2300" s="145" t="s">
        <v>360</v>
      </c>
      <c r="AU2300" s="145" t="s">
        <v>90</v>
      </c>
      <c r="AY2300" s="18" t="s">
        <v>358</v>
      </c>
      <c r="BE2300" s="146">
        <f>IF(N2300="základní",J2300,0)</f>
        <v>0</v>
      </c>
      <c r="BF2300" s="146">
        <f>IF(N2300="snížená",J2300,0)</f>
        <v>0</v>
      </c>
      <c r="BG2300" s="146">
        <f>IF(N2300="zákl. přenesená",J2300,0)</f>
        <v>0</v>
      </c>
      <c r="BH2300" s="146">
        <f>IF(N2300="sníž. přenesená",J2300,0)</f>
        <v>0</v>
      </c>
      <c r="BI2300" s="146">
        <f>IF(N2300="nulová",J2300,0)</f>
        <v>0</v>
      </c>
      <c r="BJ2300" s="18" t="s">
        <v>90</v>
      </c>
      <c r="BK2300" s="146">
        <f>ROUND(I2300*H2300,2)</f>
        <v>0</v>
      </c>
      <c r="BL2300" s="18" t="s">
        <v>454</v>
      </c>
      <c r="BM2300" s="145" t="s">
        <v>2458</v>
      </c>
    </row>
    <row r="2301" spans="2:65" s="1" customFormat="1" ht="11.25">
      <c r="B2301" s="33"/>
      <c r="D2301" s="147" t="s">
        <v>366</v>
      </c>
      <c r="F2301" s="148" t="s">
        <v>2459</v>
      </c>
      <c r="I2301" s="149"/>
      <c r="L2301" s="33"/>
      <c r="M2301" s="150"/>
      <c r="T2301" s="54"/>
      <c r="AT2301" s="18" t="s">
        <v>366</v>
      </c>
      <c r="AU2301" s="18" t="s">
        <v>90</v>
      </c>
    </row>
    <row r="2302" spans="2:65" s="12" customFormat="1" ht="11.25">
      <c r="B2302" s="151"/>
      <c r="D2302" s="152" t="s">
        <v>368</v>
      </c>
      <c r="E2302" s="153" t="s">
        <v>19</v>
      </c>
      <c r="F2302" s="154" t="s">
        <v>1160</v>
      </c>
      <c r="H2302" s="153" t="s">
        <v>19</v>
      </c>
      <c r="I2302" s="155"/>
      <c r="L2302" s="151"/>
      <c r="M2302" s="156"/>
      <c r="T2302" s="157"/>
      <c r="AT2302" s="153" t="s">
        <v>368</v>
      </c>
      <c r="AU2302" s="153" t="s">
        <v>90</v>
      </c>
      <c r="AV2302" s="12" t="s">
        <v>84</v>
      </c>
      <c r="AW2302" s="12" t="s">
        <v>36</v>
      </c>
      <c r="AX2302" s="12" t="s">
        <v>77</v>
      </c>
      <c r="AY2302" s="153" t="s">
        <v>358</v>
      </c>
    </row>
    <row r="2303" spans="2:65" s="12" customFormat="1" ht="11.25">
      <c r="B2303" s="151"/>
      <c r="D2303" s="152" t="s">
        <v>368</v>
      </c>
      <c r="E2303" s="153" t="s">
        <v>19</v>
      </c>
      <c r="F2303" s="154" t="s">
        <v>460</v>
      </c>
      <c r="H2303" s="153" t="s">
        <v>19</v>
      </c>
      <c r="I2303" s="155"/>
      <c r="L2303" s="151"/>
      <c r="M2303" s="156"/>
      <c r="T2303" s="157"/>
      <c r="AT2303" s="153" t="s">
        <v>368</v>
      </c>
      <c r="AU2303" s="153" t="s">
        <v>90</v>
      </c>
      <c r="AV2303" s="12" t="s">
        <v>84</v>
      </c>
      <c r="AW2303" s="12" t="s">
        <v>36</v>
      </c>
      <c r="AX2303" s="12" t="s">
        <v>77</v>
      </c>
      <c r="AY2303" s="153" t="s">
        <v>358</v>
      </c>
    </row>
    <row r="2304" spans="2:65" s="13" customFormat="1" ht="11.25">
      <c r="B2304" s="158"/>
      <c r="D2304" s="152" t="s">
        <v>368</v>
      </c>
      <c r="E2304" s="159" t="s">
        <v>19</v>
      </c>
      <c r="F2304" s="160" t="s">
        <v>2438</v>
      </c>
      <c r="H2304" s="161">
        <v>1</v>
      </c>
      <c r="I2304" s="162"/>
      <c r="L2304" s="158"/>
      <c r="M2304" s="163"/>
      <c r="T2304" s="164"/>
      <c r="AT2304" s="159" t="s">
        <v>368</v>
      </c>
      <c r="AU2304" s="159" t="s">
        <v>90</v>
      </c>
      <c r="AV2304" s="13" t="s">
        <v>90</v>
      </c>
      <c r="AW2304" s="13" t="s">
        <v>36</v>
      </c>
      <c r="AX2304" s="13" t="s">
        <v>77</v>
      </c>
      <c r="AY2304" s="159" t="s">
        <v>358</v>
      </c>
    </row>
    <row r="2305" spans="2:65" s="14" customFormat="1" ht="11.25">
      <c r="B2305" s="165"/>
      <c r="D2305" s="152" t="s">
        <v>368</v>
      </c>
      <c r="E2305" s="166" t="s">
        <v>19</v>
      </c>
      <c r="F2305" s="167" t="s">
        <v>371</v>
      </c>
      <c r="H2305" s="168">
        <v>1</v>
      </c>
      <c r="I2305" s="169"/>
      <c r="L2305" s="165"/>
      <c r="M2305" s="170"/>
      <c r="T2305" s="171"/>
      <c r="AT2305" s="166" t="s">
        <v>368</v>
      </c>
      <c r="AU2305" s="166" t="s">
        <v>90</v>
      </c>
      <c r="AV2305" s="14" t="s">
        <v>364</v>
      </c>
      <c r="AW2305" s="14" t="s">
        <v>36</v>
      </c>
      <c r="AX2305" s="14" t="s">
        <v>84</v>
      </c>
      <c r="AY2305" s="166" t="s">
        <v>358</v>
      </c>
    </row>
    <row r="2306" spans="2:65" s="1" customFormat="1" ht="24.2" customHeight="1">
      <c r="B2306" s="33"/>
      <c r="C2306" s="179" t="s">
        <v>2460</v>
      </c>
      <c r="D2306" s="179" t="s">
        <v>440</v>
      </c>
      <c r="E2306" s="180" t="s">
        <v>2461</v>
      </c>
      <c r="F2306" s="181" t="s">
        <v>2462</v>
      </c>
      <c r="G2306" s="182" t="s">
        <v>195</v>
      </c>
      <c r="H2306" s="183">
        <v>0.5</v>
      </c>
      <c r="I2306" s="184"/>
      <c r="J2306" s="185">
        <f>ROUND(I2306*H2306,2)</f>
        <v>0</v>
      </c>
      <c r="K2306" s="181" t="s">
        <v>363</v>
      </c>
      <c r="L2306" s="186"/>
      <c r="M2306" s="187" t="s">
        <v>19</v>
      </c>
      <c r="N2306" s="188" t="s">
        <v>49</v>
      </c>
      <c r="P2306" s="143">
        <f>O2306*H2306</f>
        <v>0</v>
      </c>
      <c r="Q2306" s="143">
        <v>1.4999999999999999E-2</v>
      </c>
      <c r="R2306" s="143">
        <f>Q2306*H2306</f>
        <v>7.4999999999999997E-3</v>
      </c>
      <c r="S2306" s="143">
        <v>0</v>
      </c>
      <c r="T2306" s="144">
        <f>S2306*H2306</f>
        <v>0</v>
      </c>
      <c r="AR2306" s="145" t="s">
        <v>558</v>
      </c>
      <c r="AT2306" s="145" t="s">
        <v>440</v>
      </c>
      <c r="AU2306" s="145" t="s">
        <v>90</v>
      </c>
      <c r="AY2306" s="18" t="s">
        <v>358</v>
      </c>
      <c r="BE2306" s="146">
        <f>IF(N2306="základní",J2306,0)</f>
        <v>0</v>
      </c>
      <c r="BF2306" s="146">
        <f>IF(N2306="snížená",J2306,0)</f>
        <v>0</v>
      </c>
      <c r="BG2306" s="146">
        <f>IF(N2306="zákl. přenesená",J2306,0)</f>
        <v>0</v>
      </c>
      <c r="BH2306" s="146">
        <f>IF(N2306="sníž. přenesená",J2306,0)</f>
        <v>0</v>
      </c>
      <c r="BI2306" s="146">
        <f>IF(N2306="nulová",J2306,0)</f>
        <v>0</v>
      </c>
      <c r="BJ2306" s="18" t="s">
        <v>90</v>
      </c>
      <c r="BK2306" s="146">
        <f>ROUND(I2306*H2306,2)</f>
        <v>0</v>
      </c>
      <c r="BL2306" s="18" t="s">
        <v>454</v>
      </c>
      <c r="BM2306" s="145" t="s">
        <v>2463</v>
      </c>
    </row>
    <row r="2307" spans="2:65" s="12" customFormat="1" ht="11.25">
      <c r="B2307" s="151"/>
      <c r="D2307" s="152" t="s">
        <v>368</v>
      </c>
      <c r="E2307" s="153" t="s">
        <v>19</v>
      </c>
      <c r="F2307" s="154" t="s">
        <v>1160</v>
      </c>
      <c r="H2307" s="153" t="s">
        <v>19</v>
      </c>
      <c r="I2307" s="155"/>
      <c r="L2307" s="151"/>
      <c r="M2307" s="156"/>
      <c r="T2307" s="157"/>
      <c r="AT2307" s="153" t="s">
        <v>368</v>
      </c>
      <c r="AU2307" s="153" t="s">
        <v>90</v>
      </c>
      <c r="AV2307" s="12" t="s">
        <v>84</v>
      </c>
      <c r="AW2307" s="12" t="s">
        <v>36</v>
      </c>
      <c r="AX2307" s="12" t="s">
        <v>77</v>
      </c>
      <c r="AY2307" s="153" t="s">
        <v>358</v>
      </c>
    </row>
    <row r="2308" spans="2:65" s="12" customFormat="1" ht="11.25">
      <c r="B2308" s="151"/>
      <c r="D2308" s="152" t="s">
        <v>368</v>
      </c>
      <c r="E2308" s="153" t="s">
        <v>19</v>
      </c>
      <c r="F2308" s="154" t="s">
        <v>460</v>
      </c>
      <c r="H2308" s="153" t="s">
        <v>19</v>
      </c>
      <c r="I2308" s="155"/>
      <c r="L2308" s="151"/>
      <c r="M2308" s="156"/>
      <c r="T2308" s="157"/>
      <c r="AT2308" s="153" t="s">
        <v>368</v>
      </c>
      <c r="AU2308" s="153" t="s">
        <v>90</v>
      </c>
      <c r="AV2308" s="12" t="s">
        <v>84</v>
      </c>
      <c r="AW2308" s="12" t="s">
        <v>36</v>
      </c>
      <c r="AX2308" s="12" t="s">
        <v>77</v>
      </c>
      <c r="AY2308" s="153" t="s">
        <v>358</v>
      </c>
    </row>
    <row r="2309" spans="2:65" s="13" customFormat="1" ht="11.25">
      <c r="B2309" s="158"/>
      <c r="D2309" s="152" t="s">
        <v>368</v>
      </c>
      <c r="E2309" s="159" t="s">
        <v>19</v>
      </c>
      <c r="F2309" s="160" t="s">
        <v>2464</v>
      </c>
      <c r="H2309" s="161">
        <v>0.5</v>
      </c>
      <c r="I2309" s="162"/>
      <c r="L2309" s="158"/>
      <c r="M2309" s="163"/>
      <c r="T2309" s="164"/>
      <c r="AT2309" s="159" t="s">
        <v>368</v>
      </c>
      <c r="AU2309" s="159" t="s">
        <v>90</v>
      </c>
      <c r="AV2309" s="13" t="s">
        <v>90</v>
      </c>
      <c r="AW2309" s="13" t="s">
        <v>36</v>
      </c>
      <c r="AX2309" s="13" t="s">
        <v>77</v>
      </c>
      <c r="AY2309" s="159" t="s">
        <v>358</v>
      </c>
    </row>
    <row r="2310" spans="2:65" s="14" customFormat="1" ht="11.25">
      <c r="B2310" s="165"/>
      <c r="D2310" s="152" t="s">
        <v>368</v>
      </c>
      <c r="E2310" s="166" t="s">
        <v>19</v>
      </c>
      <c r="F2310" s="167" t="s">
        <v>371</v>
      </c>
      <c r="H2310" s="168">
        <v>0.5</v>
      </c>
      <c r="I2310" s="169"/>
      <c r="L2310" s="165"/>
      <c r="M2310" s="170"/>
      <c r="T2310" s="171"/>
      <c r="AT2310" s="166" t="s">
        <v>368</v>
      </c>
      <c r="AU2310" s="166" t="s">
        <v>90</v>
      </c>
      <c r="AV2310" s="14" t="s">
        <v>364</v>
      </c>
      <c r="AW2310" s="14" t="s">
        <v>36</v>
      </c>
      <c r="AX2310" s="14" t="s">
        <v>84</v>
      </c>
      <c r="AY2310" s="166" t="s">
        <v>358</v>
      </c>
    </row>
    <row r="2311" spans="2:65" s="1" customFormat="1" ht="37.9" customHeight="1">
      <c r="B2311" s="33"/>
      <c r="C2311" s="134" t="s">
        <v>2465</v>
      </c>
      <c r="D2311" s="134" t="s">
        <v>360</v>
      </c>
      <c r="E2311" s="135" t="s">
        <v>2466</v>
      </c>
      <c r="F2311" s="136" t="s">
        <v>2467</v>
      </c>
      <c r="G2311" s="137" t="s">
        <v>235</v>
      </c>
      <c r="H2311" s="138">
        <v>234.5</v>
      </c>
      <c r="I2311" s="139"/>
      <c r="J2311" s="140">
        <f>ROUND(I2311*H2311,2)</f>
        <v>0</v>
      </c>
      <c r="K2311" s="136" t="s">
        <v>363</v>
      </c>
      <c r="L2311" s="33"/>
      <c r="M2311" s="141" t="s">
        <v>19</v>
      </c>
      <c r="N2311" s="142" t="s">
        <v>49</v>
      </c>
      <c r="P2311" s="143">
        <f>O2311*H2311</f>
        <v>0</v>
      </c>
      <c r="Q2311" s="143">
        <v>6.4540000000000002E-5</v>
      </c>
      <c r="R2311" s="143">
        <f>Q2311*H2311</f>
        <v>1.5134630000000001E-2</v>
      </c>
      <c r="S2311" s="143">
        <v>0</v>
      </c>
      <c r="T2311" s="144">
        <f>S2311*H2311</f>
        <v>0</v>
      </c>
      <c r="AR2311" s="145" t="s">
        <v>454</v>
      </c>
      <c r="AT2311" s="145" t="s">
        <v>360</v>
      </c>
      <c r="AU2311" s="145" t="s">
        <v>90</v>
      </c>
      <c r="AY2311" s="18" t="s">
        <v>358</v>
      </c>
      <c r="BE2311" s="146">
        <f>IF(N2311="základní",J2311,0)</f>
        <v>0</v>
      </c>
      <c r="BF2311" s="146">
        <f>IF(N2311="snížená",J2311,0)</f>
        <v>0</v>
      </c>
      <c r="BG2311" s="146">
        <f>IF(N2311="zákl. přenesená",J2311,0)</f>
        <v>0</v>
      </c>
      <c r="BH2311" s="146">
        <f>IF(N2311="sníž. přenesená",J2311,0)</f>
        <v>0</v>
      </c>
      <c r="BI2311" s="146">
        <f>IF(N2311="nulová",J2311,0)</f>
        <v>0</v>
      </c>
      <c r="BJ2311" s="18" t="s">
        <v>90</v>
      </c>
      <c r="BK2311" s="146">
        <f>ROUND(I2311*H2311,2)</f>
        <v>0</v>
      </c>
      <c r="BL2311" s="18" t="s">
        <v>454</v>
      </c>
      <c r="BM2311" s="145" t="s">
        <v>2468</v>
      </c>
    </row>
    <row r="2312" spans="2:65" s="1" customFormat="1" ht="11.25">
      <c r="B2312" s="33"/>
      <c r="D2312" s="147" t="s">
        <v>366</v>
      </c>
      <c r="F2312" s="148" t="s">
        <v>2469</v>
      </c>
      <c r="I2312" s="149"/>
      <c r="L2312" s="33"/>
      <c r="M2312" s="150"/>
      <c r="T2312" s="54"/>
      <c r="AT2312" s="18" t="s">
        <v>366</v>
      </c>
      <c r="AU2312" s="18" t="s">
        <v>90</v>
      </c>
    </row>
    <row r="2313" spans="2:65" s="12" customFormat="1" ht="11.25">
      <c r="B2313" s="151"/>
      <c r="D2313" s="152" t="s">
        <v>368</v>
      </c>
      <c r="E2313" s="153" t="s">
        <v>19</v>
      </c>
      <c r="F2313" s="154" t="s">
        <v>2470</v>
      </c>
      <c r="H2313" s="153" t="s">
        <v>19</v>
      </c>
      <c r="I2313" s="155"/>
      <c r="L2313" s="151"/>
      <c r="M2313" s="156"/>
      <c r="T2313" s="157"/>
      <c r="AT2313" s="153" t="s">
        <v>368</v>
      </c>
      <c r="AU2313" s="153" t="s">
        <v>90</v>
      </c>
      <c r="AV2313" s="12" t="s">
        <v>84</v>
      </c>
      <c r="AW2313" s="12" t="s">
        <v>36</v>
      </c>
      <c r="AX2313" s="12" t="s">
        <v>77</v>
      </c>
      <c r="AY2313" s="153" t="s">
        <v>358</v>
      </c>
    </row>
    <row r="2314" spans="2:65" s="13" customFormat="1" ht="11.25">
      <c r="B2314" s="158"/>
      <c r="D2314" s="152" t="s">
        <v>368</v>
      </c>
      <c r="E2314" s="159" t="s">
        <v>19</v>
      </c>
      <c r="F2314" s="160" t="s">
        <v>2471</v>
      </c>
      <c r="H2314" s="161">
        <v>234.5</v>
      </c>
      <c r="I2314" s="162"/>
      <c r="L2314" s="158"/>
      <c r="M2314" s="163"/>
      <c r="T2314" s="164"/>
      <c r="AT2314" s="159" t="s">
        <v>368</v>
      </c>
      <c r="AU2314" s="159" t="s">
        <v>90</v>
      </c>
      <c r="AV2314" s="13" t="s">
        <v>90</v>
      </c>
      <c r="AW2314" s="13" t="s">
        <v>36</v>
      </c>
      <c r="AX2314" s="13" t="s">
        <v>77</v>
      </c>
      <c r="AY2314" s="159" t="s">
        <v>358</v>
      </c>
    </row>
    <row r="2315" spans="2:65" s="14" customFormat="1" ht="11.25">
      <c r="B2315" s="165"/>
      <c r="D2315" s="152" t="s">
        <v>368</v>
      </c>
      <c r="E2315" s="166" t="s">
        <v>19</v>
      </c>
      <c r="F2315" s="167" t="s">
        <v>371</v>
      </c>
      <c r="H2315" s="168">
        <v>234.5</v>
      </c>
      <c r="I2315" s="169"/>
      <c r="L2315" s="165"/>
      <c r="M2315" s="170"/>
      <c r="T2315" s="171"/>
      <c r="AT2315" s="166" t="s">
        <v>368</v>
      </c>
      <c r="AU2315" s="166" t="s">
        <v>90</v>
      </c>
      <c r="AV2315" s="14" t="s">
        <v>364</v>
      </c>
      <c r="AW2315" s="14" t="s">
        <v>36</v>
      </c>
      <c r="AX2315" s="14" t="s">
        <v>84</v>
      </c>
      <c r="AY2315" s="166" t="s">
        <v>358</v>
      </c>
    </row>
    <row r="2316" spans="2:65" s="1" customFormat="1" ht="37.9" customHeight="1">
      <c r="B2316" s="33"/>
      <c r="C2316" s="134" t="s">
        <v>2472</v>
      </c>
      <c r="D2316" s="134" t="s">
        <v>360</v>
      </c>
      <c r="E2316" s="135" t="s">
        <v>2473</v>
      </c>
      <c r="F2316" s="136" t="s">
        <v>2474</v>
      </c>
      <c r="G2316" s="137" t="s">
        <v>235</v>
      </c>
      <c r="H2316" s="138">
        <v>234.5</v>
      </c>
      <c r="I2316" s="139"/>
      <c r="J2316" s="140">
        <f>ROUND(I2316*H2316,2)</f>
        <v>0</v>
      </c>
      <c r="K2316" s="136" t="s">
        <v>363</v>
      </c>
      <c r="L2316" s="33"/>
      <c r="M2316" s="141" t="s">
        <v>19</v>
      </c>
      <c r="N2316" s="142" t="s">
        <v>49</v>
      </c>
      <c r="P2316" s="143">
        <f>O2316*H2316</f>
        <v>0</v>
      </c>
      <c r="Q2316" s="143">
        <v>7.4740000000000006E-5</v>
      </c>
      <c r="R2316" s="143">
        <f>Q2316*H2316</f>
        <v>1.7526530000000002E-2</v>
      </c>
      <c r="S2316" s="143">
        <v>0</v>
      </c>
      <c r="T2316" s="144">
        <f>S2316*H2316</f>
        <v>0</v>
      </c>
      <c r="AR2316" s="145" t="s">
        <v>454</v>
      </c>
      <c r="AT2316" s="145" t="s">
        <v>360</v>
      </c>
      <c r="AU2316" s="145" t="s">
        <v>90</v>
      </c>
      <c r="AY2316" s="18" t="s">
        <v>358</v>
      </c>
      <c r="BE2316" s="146">
        <f>IF(N2316="základní",J2316,0)</f>
        <v>0</v>
      </c>
      <c r="BF2316" s="146">
        <f>IF(N2316="snížená",J2316,0)</f>
        <v>0</v>
      </c>
      <c r="BG2316" s="146">
        <f>IF(N2316="zákl. přenesená",J2316,0)</f>
        <v>0</v>
      </c>
      <c r="BH2316" s="146">
        <f>IF(N2316="sníž. přenesená",J2316,0)</f>
        <v>0</v>
      </c>
      <c r="BI2316" s="146">
        <f>IF(N2316="nulová",J2316,0)</f>
        <v>0</v>
      </c>
      <c r="BJ2316" s="18" t="s">
        <v>90</v>
      </c>
      <c r="BK2316" s="146">
        <f>ROUND(I2316*H2316,2)</f>
        <v>0</v>
      </c>
      <c r="BL2316" s="18" t="s">
        <v>454</v>
      </c>
      <c r="BM2316" s="145" t="s">
        <v>2475</v>
      </c>
    </row>
    <row r="2317" spans="2:65" s="1" customFormat="1" ht="11.25">
      <c r="B2317" s="33"/>
      <c r="D2317" s="147" t="s">
        <v>366</v>
      </c>
      <c r="F2317" s="148" t="s">
        <v>2476</v>
      </c>
      <c r="I2317" s="149"/>
      <c r="L2317" s="33"/>
      <c r="M2317" s="150"/>
      <c r="T2317" s="54"/>
      <c r="AT2317" s="18" t="s">
        <v>366</v>
      </c>
      <c r="AU2317" s="18" t="s">
        <v>90</v>
      </c>
    </row>
    <row r="2318" spans="2:65" s="1" customFormat="1" ht="44.25" customHeight="1">
      <c r="B2318" s="33"/>
      <c r="C2318" s="134" t="s">
        <v>2477</v>
      </c>
      <c r="D2318" s="134" t="s">
        <v>360</v>
      </c>
      <c r="E2318" s="135" t="s">
        <v>2478</v>
      </c>
      <c r="F2318" s="136" t="s">
        <v>2479</v>
      </c>
      <c r="G2318" s="137" t="s">
        <v>235</v>
      </c>
      <c r="H2318" s="138">
        <v>234.5</v>
      </c>
      <c r="I2318" s="139"/>
      <c r="J2318" s="140">
        <f>ROUND(I2318*H2318,2)</f>
        <v>0</v>
      </c>
      <c r="K2318" s="136" t="s">
        <v>363</v>
      </c>
      <c r="L2318" s="33"/>
      <c r="M2318" s="141" t="s">
        <v>19</v>
      </c>
      <c r="N2318" s="142" t="s">
        <v>49</v>
      </c>
      <c r="P2318" s="143">
        <f>O2318*H2318</f>
        <v>0</v>
      </c>
      <c r="Q2318" s="143">
        <v>5.1E-5</v>
      </c>
      <c r="R2318" s="143">
        <f>Q2318*H2318</f>
        <v>1.19595E-2</v>
      </c>
      <c r="S2318" s="143">
        <v>0</v>
      </c>
      <c r="T2318" s="144">
        <f>S2318*H2318</f>
        <v>0</v>
      </c>
      <c r="AR2318" s="145" t="s">
        <v>454</v>
      </c>
      <c r="AT2318" s="145" t="s">
        <v>360</v>
      </c>
      <c r="AU2318" s="145" t="s">
        <v>90</v>
      </c>
      <c r="AY2318" s="18" t="s">
        <v>358</v>
      </c>
      <c r="BE2318" s="146">
        <f>IF(N2318="základní",J2318,0)</f>
        <v>0</v>
      </c>
      <c r="BF2318" s="146">
        <f>IF(N2318="snížená",J2318,0)</f>
        <v>0</v>
      </c>
      <c r="BG2318" s="146">
        <f>IF(N2318="zákl. přenesená",J2318,0)</f>
        <v>0</v>
      </c>
      <c r="BH2318" s="146">
        <f>IF(N2318="sníž. přenesená",J2318,0)</f>
        <v>0</v>
      </c>
      <c r="BI2318" s="146">
        <f>IF(N2318="nulová",J2318,0)</f>
        <v>0</v>
      </c>
      <c r="BJ2318" s="18" t="s">
        <v>90</v>
      </c>
      <c r="BK2318" s="146">
        <f>ROUND(I2318*H2318,2)</f>
        <v>0</v>
      </c>
      <c r="BL2318" s="18" t="s">
        <v>454</v>
      </c>
      <c r="BM2318" s="145" t="s">
        <v>2480</v>
      </c>
    </row>
    <row r="2319" spans="2:65" s="1" customFormat="1" ht="11.25">
      <c r="B2319" s="33"/>
      <c r="D2319" s="147" t="s">
        <v>366</v>
      </c>
      <c r="F2319" s="148" t="s">
        <v>2481</v>
      </c>
      <c r="I2319" s="149"/>
      <c r="L2319" s="33"/>
      <c r="M2319" s="150"/>
      <c r="T2319" s="54"/>
      <c r="AT2319" s="18" t="s">
        <v>366</v>
      </c>
      <c r="AU2319" s="18" t="s">
        <v>90</v>
      </c>
    </row>
    <row r="2320" spans="2:65" s="1" customFormat="1" ht="37.9" customHeight="1">
      <c r="B2320" s="33"/>
      <c r="C2320" s="134" t="s">
        <v>2482</v>
      </c>
      <c r="D2320" s="134" t="s">
        <v>360</v>
      </c>
      <c r="E2320" s="135" t="s">
        <v>2483</v>
      </c>
      <c r="F2320" s="136" t="s">
        <v>2484</v>
      </c>
      <c r="G2320" s="137" t="s">
        <v>195</v>
      </c>
      <c r="H2320" s="138">
        <v>0.18</v>
      </c>
      <c r="I2320" s="139"/>
      <c r="J2320" s="140">
        <f>ROUND(I2320*H2320,2)</f>
        <v>0</v>
      </c>
      <c r="K2320" s="136" t="s">
        <v>363</v>
      </c>
      <c r="L2320" s="33"/>
      <c r="M2320" s="141" t="s">
        <v>19</v>
      </c>
      <c r="N2320" s="142" t="s">
        <v>49</v>
      </c>
      <c r="P2320" s="143">
        <f>O2320*H2320</f>
        <v>0</v>
      </c>
      <c r="Q2320" s="143">
        <v>1.25E-4</v>
      </c>
      <c r="R2320" s="143">
        <f>Q2320*H2320</f>
        <v>2.2499999999999998E-5</v>
      </c>
      <c r="S2320" s="143">
        <v>0</v>
      </c>
      <c r="T2320" s="144">
        <f>S2320*H2320</f>
        <v>0</v>
      </c>
      <c r="AR2320" s="145" t="s">
        <v>454</v>
      </c>
      <c r="AT2320" s="145" t="s">
        <v>360</v>
      </c>
      <c r="AU2320" s="145" t="s">
        <v>90</v>
      </c>
      <c r="AY2320" s="18" t="s">
        <v>358</v>
      </c>
      <c r="BE2320" s="146">
        <f>IF(N2320="základní",J2320,0)</f>
        <v>0</v>
      </c>
      <c r="BF2320" s="146">
        <f>IF(N2320="snížená",J2320,0)</f>
        <v>0</v>
      </c>
      <c r="BG2320" s="146">
        <f>IF(N2320="zákl. přenesená",J2320,0)</f>
        <v>0</v>
      </c>
      <c r="BH2320" s="146">
        <f>IF(N2320="sníž. přenesená",J2320,0)</f>
        <v>0</v>
      </c>
      <c r="BI2320" s="146">
        <f>IF(N2320="nulová",J2320,0)</f>
        <v>0</v>
      </c>
      <c r="BJ2320" s="18" t="s">
        <v>90</v>
      </c>
      <c r="BK2320" s="146">
        <f>ROUND(I2320*H2320,2)</f>
        <v>0</v>
      </c>
      <c r="BL2320" s="18" t="s">
        <v>454</v>
      </c>
      <c r="BM2320" s="145" t="s">
        <v>2485</v>
      </c>
    </row>
    <row r="2321" spans="2:65" s="1" customFormat="1" ht="11.25">
      <c r="B2321" s="33"/>
      <c r="D2321" s="147" t="s">
        <v>366</v>
      </c>
      <c r="F2321" s="148" t="s">
        <v>2486</v>
      </c>
      <c r="I2321" s="149"/>
      <c r="L2321" s="33"/>
      <c r="M2321" s="150"/>
      <c r="T2321" s="54"/>
      <c r="AT2321" s="18" t="s">
        <v>366</v>
      </c>
      <c r="AU2321" s="18" t="s">
        <v>90</v>
      </c>
    </row>
    <row r="2322" spans="2:65" s="12" customFormat="1" ht="11.25">
      <c r="B2322" s="151"/>
      <c r="D2322" s="152" t="s">
        <v>368</v>
      </c>
      <c r="E2322" s="153" t="s">
        <v>19</v>
      </c>
      <c r="F2322" s="154" t="s">
        <v>1160</v>
      </c>
      <c r="H2322" s="153" t="s">
        <v>19</v>
      </c>
      <c r="I2322" s="155"/>
      <c r="L2322" s="151"/>
      <c r="M2322" s="156"/>
      <c r="T2322" s="157"/>
      <c r="AT2322" s="153" t="s">
        <v>368</v>
      </c>
      <c r="AU2322" s="153" t="s">
        <v>90</v>
      </c>
      <c r="AV2322" s="12" t="s">
        <v>84</v>
      </c>
      <c r="AW2322" s="12" t="s">
        <v>36</v>
      </c>
      <c r="AX2322" s="12" t="s">
        <v>77</v>
      </c>
      <c r="AY2322" s="153" t="s">
        <v>358</v>
      </c>
    </row>
    <row r="2323" spans="2:65" s="12" customFormat="1" ht="11.25">
      <c r="B2323" s="151"/>
      <c r="D2323" s="152" t="s">
        <v>368</v>
      </c>
      <c r="E2323" s="153" t="s">
        <v>19</v>
      </c>
      <c r="F2323" s="154" t="s">
        <v>460</v>
      </c>
      <c r="H2323" s="153" t="s">
        <v>19</v>
      </c>
      <c r="I2323" s="155"/>
      <c r="L2323" s="151"/>
      <c r="M2323" s="156"/>
      <c r="T2323" s="157"/>
      <c r="AT2323" s="153" t="s">
        <v>368</v>
      </c>
      <c r="AU2323" s="153" t="s">
        <v>90</v>
      </c>
      <c r="AV2323" s="12" t="s">
        <v>84</v>
      </c>
      <c r="AW2323" s="12" t="s">
        <v>36</v>
      </c>
      <c r="AX2323" s="12" t="s">
        <v>77</v>
      </c>
      <c r="AY2323" s="153" t="s">
        <v>358</v>
      </c>
    </row>
    <row r="2324" spans="2:65" s="13" customFormat="1" ht="11.25">
      <c r="B2324" s="158"/>
      <c r="D2324" s="152" t="s">
        <v>368</v>
      </c>
      <c r="E2324" s="159" t="s">
        <v>19</v>
      </c>
      <c r="F2324" s="160" t="s">
        <v>2487</v>
      </c>
      <c r="H2324" s="161">
        <v>0.18</v>
      </c>
      <c r="I2324" s="162"/>
      <c r="L2324" s="158"/>
      <c r="M2324" s="163"/>
      <c r="T2324" s="164"/>
      <c r="AT2324" s="159" t="s">
        <v>368</v>
      </c>
      <c r="AU2324" s="159" t="s">
        <v>90</v>
      </c>
      <c r="AV2324" s="13" t="s">
        <v>90</v>
      </c>
      <c r="AW2324" s="13" t="s">
        <v>36</v>
      </c>
      <c r="AX2324" s="13" t="s">
        <v>77</v>
      </c>
      <c r="AY2324" s="159" t="s">
        <v>358</v>
      </c>
    </row>
    <row r="2325" spans="2:65" s="14" customFormat="1" ht="11.25">
      <c r="B2325" s="165"/>
      <c r="D2325" s="152" t="s">
        <v>368</v>
      </c>
      <c r="E2325" s="166" t="s">
        <v>19</v>
      </c>
      <c r="F2325" s="167" t="s">
        <v>371</v>
      </c>
      <c r="H2325" s="168">
        <v>0.18</v>
      </c>
      <c r="I2325" s="169"/>
      <c r="L2325" s="165"/>
      <c r="M2325" s="170"/>
      <c r="T2325" s="171"/>
      <c r="AT2325" s="166" t="s">
        <v>368</v>
      </c>
      <c r="AU2325" s="166" t="s">
        <v>90</v>
      </c>
      <c r="AV2325" s="14" t="s">
        <v>364</v>
      </c>
      <c r="AW2325" s="14" t="s">
        <v>36</v>
      </c>
      <c r="AX2325" s="14" t="s">
        <v>84</v>
      </c>
      <c r="AY2325" s="166" t="s">
        <v>358</v>
      </c>
    </row>
    <row r="2326" spans="2:65" s="1" customFormat="1" ht="16.5" customHeight="1">
      <c r="B2326" s="33"/>
      <c r="C2326" s="179" t="s">
        <v>2488</v>
      </c>
      <c r="D2326" s="179" t="s">
        <v>440</v>
      </c>
      <c r="E2326" s="180" t="s">
        <v>2489</v>
      </c>
      <c r="F2326" s="181" t="s">
        <v>2490</v>
      </c>
      <c r="G2326" s="182" t="s">
        <v>504</v>
      </c>
      <c r="H2326" s="183">
        <v>3</v>
      </c>
      <c r="I2326" s="184"/>
      <c r="J2326" s="185">
        <f>ROUND(I2326*H2326,2)</f>
        <v>0</v>
      </c>
      <c r="K2326" s="181" t="s">
        <v>19</v>
      </c>
      <c r="L2326" s="186"/>
      <c r="M2326" s="187" t="s">
        <v>19</v>
      </c>
      <c r="N2326" s="188" t="s">
        <v>49</v>
      </c>
      <c r="P2326" s="143">
        <f>O2326*H2326</f>
        <v>0</v>
      </c>
      <c r="Q2326" s="143">
        <v>1.0200000000000001E-3</v>
      </c>
      <c r="R2326" s="143">
        <f>Q2326*H2326</f>
        <v>3.0600000000000002E-3</v>
      </c>
      <c r="S2326" s="143">
        <v>0</v>
      </c>
      <c r="T2326" s="144">
        <f>S2326*H2326</f>
        <v>0</v>
      </c>
      <c r="AR2326" s="145" t="s">
        <v>558</v>
      </c>
      <c r="AT2326" s="145" t="s">
        <v>440</v>
      </c>
      <c r="AU2326" s="145" t="s">
        <v>90</v>
      </c>
      <c r="AY2326" s="18" t="s">
        <v>358</v>
      </c>
      <c r="BE2326" s="146">
        <f>IF(N2326="základní",J2326,0)</f>
        <v>0</v>
      </c>
      <c r="BF2326" s="146">
        <f>IF(N2326="snížená",J2326,0)</f>
        <v>0</v>
      </c>
      <c r="BG2326" s="146">
        <f>IF(N2326="zákl. přenesená",J2326,0)</f>
        <v>0</v>
      </c>
      <c r="BH2326" s="146">
        <f>IF(N2326="sníž. přenesená",J2326,0)</f>
        <v>0</v>
      </c>
      <c r="BI2326" s="146">
        <f>IF(N2326="nulová",J2326,0)</f>
        <v>0</v>
      </c>
      <c r="BJ2326" s="18" t="s">
        <v>90</v>
      </c>
      <c r="BK2326" s="146">
        <f>ROUND(I2326*H2326,2)</f>
        <v>0</v>
      </c>
      <c r="BL2326" s="18" t="s">
        <v>454</v>
      </c>
      <c r="BM2326" s="145" t="s">
        <v>2491</v>
      </c>
    </row>
    <row r="2327" spans="2:65" s="12" customFormat="1" ht="11.25">
      <c r="B2327" s="151"/>
      <c r="D2327" s="152" t="s">
        <v>368</v>
      </c>
      <c r="E2327" s="153" t="s">
        <v>19</v>
      </c>
      <c r="F2327" s="154" t="s">
        <v>1160</v>
      </c>
      <c r="H2327" s="153" t="s">
        <v>19</v>
      </c>
      <c r="I2327" s="155"/>
      <c r="L2327" s="151"/>
      <c r="M2327" s="156"/>
      <c r="T2327" s="157"/>
      <c r="AT2327" s="153" t="s">
        <v>368</v>
      </c>
      <c r="AU2327" s="153" t="s">
        <v>90</v>
      </c>
      <c r="AV2327" s="12" t="s">
        <v>84</v>
      </c>
      <c r="AW2327" s="12" t="s">
        <v>36</v>
      </c>
      <c r="AX2327" s="12" t="s">
        <v>77</v>
      </c>
      <c r="AY2327" s="153" t="s">
        <v>358</v>
      </c>
    </row>
    <row r="2328" spans="2:65" s="12" customFormat="1" ht="11.25">
      <c r="B2328" s="151"/>
      <c r="D2328" s="152" t="s">
        <v>368</v>
      </c>
      <c r="E2328" s="153" t="s">
        <v>19</v>
      </c>
      <c r="F2328" s="154" t="s">
        <v>460</v>
      </c>
      <c r="H2328" s="153" t="s">
        <v>19</v>
      </c>
      <c r="I2328" s="155"/>
      <c r="L2328" s="151"/>
      <c r="M2328" s="156"/>
      <c r="T2328" s="157"/>
      <c r="AT2328" s="153" t="s">
        <v>368</v>
      </c>
      <c r="AU2328" s="153" t="s">
        <v>90</v>
      </c>
      <c r="AV2328" s="12" t="s">
        <v>84</v>
      </c>
      <c r="AW2328" s="12" t="s">
        <v>36</v>
      </c>
      <c r="AX2328" s="12" t="s">
        <v>77</v>
      </c>
      <c r="AY2328" s="153" t="s">
        <v>358</v>
      </c>
    </row>
    <row r="2329" spans="2:65" s="13" customFormat="1" ht="11.25">
      <c r="B2329" s="158"/>
      <c r="D2329" s="152" t="s">
        <v>368</v>
      </c>
      <c r="E2329" s="159" t="s">
        <v>19</v>
      </c>
      <c r="F2329" s="160" t="s">
        <v>2492</v>
      </c>
      <c r="H2329" s="161">
        <v>3</v>
      </c>
      <c r="I2329" s="162"/>
      <c r="L2329" s="158"/>
      <c r="M2329" s="163"/>
      <c r="T2329" s="164"/>
      <c r="AT2329" s="159" t="s">
        <v>368</v>
      </c>
      <c r="AU2329" s="159" t="s">
        <v>90</v>
      </c>
      <c r="AV2329" s="13" t="s">
        <v>90</v>
      </c>
      <c r="AW2329" s="13" t="s">
        <v>36</v>
      </c>
      <c r="AX2329" s="13" t="s">
        <v>77</v>
      </c>
      <c r="AY2329" s="159" t="s">
        <v>358</v>
      </c>
    </row>
    <row r="2330" spans="2:65" s="14" customFormat="1" ht="11.25">
      <c r="B2330" s="165"/>
      <c r="D2330" s="152" t="s">
        <v>368</v>
      </c>
      <c r="E2330" s="166" t="s">
        <v>19</v>
      </c>
      <c r="F2330" s="167" t="s">
        <v>371</v>
      </c>
      <c r="H2330" s="168">
        <v>3</v>
      </c>
      <c r="I2330" s="169"/>
      <c r="L2330" s="165"/>
      <c r="M2330" s="170"/>
      <c r="T2330" s="171"/>
      <c r="AT2330" s="166" t="s">
        <v>368</v>
      </c>
      <c r="AU2330" s="166" t="s">
        <v>90</v>
      </c>
      <c r="AV2330" s="14" t="s">
        <v>364</v>
      </c>
      <c r="AW2330" s="14" t="s">
        <v>36</v>
      </c>
      <c r="AX2330" s="14" t="s">
        <v>84</v>
      </c>
      <c r="AY2330" s="166" t="s">
        <v>358</v>
      </c>
    </row>
    <row r="2331" spans="2:65" s="1" customFormat="1" ht="44.25" customHeight="1">
      <c r="B2331" s="33"/>
      <c r="C2331" s="134" t="s">
        <v>2493</v>
      </c>
      <c r="D2331" s="134" t="s">
        <v>360</v>
      </c>
      <c r="E2331" s="135" t="s">
        <v>2494</v>
      </c>
      <c r="F2331" s="136" t="s">
        <v>2495</v>
      </c>
      <c r="G2331" s="137" t="s">
        <v>504</v>
      </c>
      <c r="H2331" s="138">
        <v>1</v>
      </c>
      <c r="I2331" s="139"/>
      <c r="J2331" s="140">
        <f>ROUND(I2331*H2331,2)</f>
        <v>0</v>
      </c>
      <c r="K2331" s="136" t="s">
        <v>363</v>
      </c>
      <c r="L2331" s="33"/>
      <c r="M2331" s="141" t="s">
        <v>19</v>
      </c>
      <c r="N2331" s="142" t="s">
        <v>49</v>
      </c>
      <c r="P2331" s="143">
        <f>O2331*H2331</f>
        <v>0</v>
      </c>
      <c r="Q2331" s="143">
        <v>1.6990000000000001E-4</v>
      </c>
      <c r="R2331" s="143">
        <f>Q2331*H2331</f>
        <v>1.6990000000000001E-4</v>
      </c>
      <c r="S2331" s="143">
        <v>0</v>
      </c>
      <c r="T2331" s="144">
        <f>S2331*H2331</f>
        <v>0</v>
      </c>
      <c r="AR2331" s="145" t="s">
        <v>454</v>
      </c>
      <c r="AT2331" s="145" t="s">
        <v>360</v>
      </c>
      <c r="AU2331" s="145" t="s">
        <v>90</v>
      </c>
      <c r="AY2331" s="18" t="s">
        <v>358</v>
      </c>
      <c r="BE2331" s="146">
        <f>IF(N2331="základní",J2331,0)</f>
        <v>0</v>
      </c>
      <c r="BF2331" s="146">
        <f>IF(N2331="snížená",J2331,0)</f>
        <v>0</v>
      </c>
      <c r="BG2331" s="146">
        <f>IF(N2331="zákl. přenesená",J2331,0)</f>
        <v>0</v>
      </c>
      <c r="BH2331" s="146">
        <f>IF(N2331="sníž. přenesená",J2331,0)</f>
        <v>0</v>
      </c>
      <c r="BI2331" s="146">
        <f>IF(N2331="nulová",J2331,0)</f>
        <v>0</v>
      </c>
      <c r="BJ2331" s="18" t="s">
        <v>90</v>
      </c>
      <c r="BK2331" s="146">
        <f>ROUND(I2331*H2331,2)</f>
        <v>0</v>
      </c>
      <c r="BL2331" s="18" t="s">
        <v>454</v>
      </c>
      <c r="BM2331" s="145" t="s">
        <v>2496</v>
      </c>
    </row>
    <row r="2332" spans="2:65" s="1" customFormat="1" ht="11.25">
      <c r="B2332" s="33"/>
      <c r="D2332" s="147" t="s">
        <v>366</v>
      </c>
      <c r="F2332" s="148" t="s">
        <v>2497</v>
      </c>
      <c r="I2332" s="149"/>
      <c r="L2332" s="33"/>
      <c r="M2332" s="150"/>
      <c r="T2332" s="54"/>
      <c r="AT2332" s="18" t="s">
        <v>366</v>
      </c>
      <c r="AU2332" s="18" t="s">
        <v>90</v>
      </c>
    </row>
    <row r="2333" spans="2:65" s="12" customFormat="1" ht="11.25">
      <c r="B2333" s="151"/>
      <c r="D2333" s="152" t="s">
        <v>368</v>
      </c>
      <c r="E2333" s="153" t="s">
        <v>19</v>
      </c>
      <c r="F2333" s="154" t="s">
        <v>1160</v>
      </c>
      <c r="H2333" s="153" t="s">
        <v>19</v>
      </c>
      <c r="I2333" s="155"/>
      <c r="L2333" s="151"/>
      <c r="M2333" s="156"/>
      <c r="T2333" s="157"/>
      <c r="AT2333" s="153" t="s">
        <v>368</v>
      </c>
      <c r="AU2333" s="153" t="s">
        <v>90</v>
      </c>
      <c r="AV2333" s="12" t="s">
        <v>84</v>
      </c>
      <c r="AW2333" s="12" t="s">
        <v>36</v>
      </c>
      <c r="AX2333" s="12" t="s">
        <v>77</v>
      </c>
      <c r="AY2333" s="153" t="s">
        <v>358</v>
      </c>
    </row>
    <row r="2334" spans="2:65" s="12" customFormat="1" ht="11.25">
      <c r="B2334" s="151"/>
      <c r="D2334" s="152" t="s">
        <v>368</v>
      </c>
      <c r="E2334" s="153" t="s">
        <v>19</v>
      </c>
      <c r="F2334" s="154" t="s">
        <v>460</v>
      </c>
      <c r="H2334" s="153" t="s">
        <v>19</v>
      </c>
      <c r="I2334" s="155"/>
      <c r="L2334" s="151"/>
      <c r="M2334" s="156"/>
      <c r="T2334" s="157"/>
      <c r="AT2334" s="153" t="s">
        <v>368</v>
      </c>
      <c r="AU2334" s="153" t="s">
        <v>90</v>
      </c>
      <c r="AV2334" s="12" t="s">
        <v>84</v>
      </c>
      <c r="AW2334" s="12" t="s">
        <v>36</v>
      </c>
      <c r="AX2334" s="12" t="s">
        <v>77</v>
      </c>
      <c r="AY2334" s="153" t="s">
        <v>358</v>
      </c>
    </row>
    <row r="2335" spans="2:65" s="13" customFormat="1" ht="11.25">
      <c r="B2335" s="158"/>
      <c r="D2335" s="152" t="s">
        <v>368</v>
      </c>
      <c r="E2335" s="159" t="s">
        <v>19</v>
      </c>
      <c r="F2335" s="160" t="s">
        <v>2498</v>
      </c>
      <c r="H2335" s="161">
        <v>1</v>
      </c>
      <c r="I2335" s="162"/>
      <c r="L2335" s="158"/>
      <c r="M2335" s="163"/>
      <c r="T2335" s="164"/>
      <c r="AT2335" s="159" t="s">
        <v>368</v>
      </c>
      <c r="AU2335" s="159" t="s">
        <v>90</v>
      </c>
      <c r="AV2335" s="13" t="s">
        <v>90</v>
      </c>
      <c r="AW2335" s="13" t="s">
        <v>36</v>
      </c>
      <c r="AX2335" s="13" t="s">
        <v>77</v>
      </c>
      <c r="AY2335" s="159" t="s">
        <v>358</v>
      </c>
    </row>
    <row r="2336" spans="2:65" s="14" customFormat="1" ht="11.25">
      <c r="B2336" s="165"/>
      <c r="D2336" s="152" t="s">
        <v>368</v>
      </c>
      <c r="E2336" s="166" t="s">
        <v>19</v>
      </c>
      <c r="F2336" s="167" t="s">
        <v>371</v>
      </c>
      <c r="H2336" s="168">
        <v>1</v>
      </c>
      <c r="I2336" s="169"/>
      <c r="L2336" s="165"/>
      <c r="M2336" s="170"/>
      <c r="T2336" s="171"/>
      <c r="AT2336" s="166" t="s">
        <v>368</v>
      </c>
      <c r="AU2336" s="166" t="s">
        <v>90</v>
      </c>
      <c r="AV2336" s="14" t="s">
        <v>364</v>
      </c>
      <c r="AW2336" s="14" t="s">
        <v>36</v>
      </c>
      <c r="AX2336" s="14" t="s">
        <v>84</v>
      </c>
      <c r="AY2336" s="166" t="s">
        <v>358</v>
      </c>
    </row>
    <row r="2337" spans="2:65" s="1" customFormat="1" ht="24.2" customHeight="1">
      <c r="B2337" s="33"/>
      <c r="C2337" s="179" t="s">
        <v>2499</v>
      </c>
      <c r="D2337" s="179" t="s">
        <v>440</v>
      </c>
      <c r="E2337" s="180" t="s">
        <v>2500</v>
      </c>
      <c r="F2337" s="181" t="s">
        <v>2501</v>
      </c>
      <c r="G2337" s="182" t="s">
        <v>504</v>
      </c>
      <c r="H2337" s="183">
        <v>1</v>
      </c>
      <c r="I2337" s="184"/>
      <c r="J2337" s="185">
        <f>ROUND(I2337*H2337,2)</f>
        <v>0</v>
      </c>
      <c r="K2337" s="181" t="s">
        <v>363</v>
      </c>
      <c r="L2337" s="186"/>
      <c r="M2337" s="187" t="s">
        <v>19</v>
      </c>
      <c r="N2337" s="188" t="s">
        <v>49</v>
      </c>
      <c r="P2337" s="143">
        <f>O2337*H2337</f>
        <v>0</v>
      </c>
      <c r="Q2337" s="143">
        <v>1.32E-3</v>
      </c>
      <c r="R2337" s="143">
        <f>Q2337*H2337</f>
        <v>1.32E-3</v>
      </c>
      <c r="S2337" s="143">
        <v>0</v>
      </c>
      <c r="T2337" s="144">
        <f>S2337*H2337</f>
        <v>0</v>
      </c>
      <c r="AR2337" s="145" t="s">
        <v>558</v>
      </c>
      <c r="AT2337" s="145" t="s">
        <v>440</v>
      </c>
      <c r="AU2337" s="145" t="s">
        <v>90</v>
      </c>
      <c r="AY2337" s="18" t="s">
        <v>358</v>
      </c>
      <c r="BE2337" s="146">
        <f>IF(N2337="základní",J2337,0)</f>
        <v>0</v>
      </c>
      <c r="BF2337" s="146">
        <f>IF(N2337="snížená",J2337,0)</f>
        <v>0</v>
      </c>
      <c r="BG2337" s="146">
        <f>IF(N2337="zákl. přenesená",J2337,0)</f>
        <v>0</v>
      </c>
      <c r="BH2337" s="146">
        <f>IF(N2337="sníž. přenesená",J2337,0)</f>
        <v>0</v>
      </c>
      <c r="BI2337" s="146">
        <f>IF(N2337="nulová",J2337,0)</f>
        <v>0</v>
      </c>
      <c r="BJ2337" s="18" t="s">
        <v>90</v>
      </c>
      <c r="BK2337" s="146">
        <f>ROUND(I2337*H2337,2)</f>
        <v>0</v>
      </c>
      <c r="BL2337" s="18" t="s">
        <v>454</v>
      </c>
      <c r="BM2337" s="145" t="s">
        <v>2502</v>
      </c>
    </row>
    <row r="2338" spans="2:65" s="12" customFormat="1" ht="11.25">
      <c r="B2338" s="151"/>
      <c r="D2338" s="152" t="s">
        <v>368</v>
      </c>
      <c r="E2338" s="153" t="s">
        <v>19</v>
      </c>
      <c r="F2338" s="154" t="s">
        <v>1160</v>
      </c>
      <c r="H2338" s="153" t="s">
        <v>19</v>
      </c>
      <c r="I2338" s="155"/>
      <c r="L2338" s="151"/>
      <c r="M2338" s="156"/>
      <c r="T2338" s="157"/>
      <c r="AT2338" s="153" t="s">
        <v>368</v>
      </c>
      <c r="AU2338" s="153" t="s">
        <v>90</v>
      </c>
      <c r="AV2338" s="12" t="s">
        <v>84</v>
      </c>
      <c r="AW2338" s="12" t="s">
        <v>36</v>
      </c>
      <c r="AX2338" s="12" t="s">
        <v>77</v>
      </c>
      <c r="AY2338" s="153" t="s">
        <v>358</v>
      </c>
    </row>
    <row r="2339" spans="2:65" s="12" customFormat="1" ht="11.25">
      <c r="B2339" s="151"/>
      <c r="D2339" s="152" t="s">
        <v>368</v>
      </c>
      <c r="E2339" s="153" t="s">
        <v>19</v>
      </c>
      <c r="F2339" s="154" t="s">
        <v>460</v>
      </c>
      <c r="H2339" s="153" t="s">
        <v>19</v>
      </c>
      <c r="I2339" s="155"/>
      <c r="L2339" s="151"/>
      <c r="M2339" s="156"/>
      <c r="T2339" s="157"/>
      <c r="AT2339" s="153" t="s">
        <v>368</v>
      </c>
      <c r="AU2339" s="153" t="s">
        <v>90</v>
      </c>
      <c r="AV2339" s="12" t="s">
        <v>84</v>
      </c>
      <c r="AW2339" s="12" t="s">
        <v>36</v>
      </c>
      <c r="AX2339" s="12" t="s">
        <v>77</v>
      </c>
      <c r="AY2339" s="153" t="s">
        <v>358</v>
      </c>
    </row>
    <row r="2340" spans="2:65" s="13" customFormat="1" ht="11.25">
      <c r="B2340" s="158"/>
      <c r="D2340" s="152" t="s">
        <v>368</v>
      </c>
      <c r="E2340" s="159" t="s">
        <v>19</v>
      </c>
      <c r="F2340" s="160" t="s">
        <v>2498</v>
      </c>
      <c r="H2340" s="161">
        <v>1</v>
      </c>
      <c r="I2340" s="162"/>
      <c r="L2340" s="158"/>
      <c r="M2340" s="163"/>
      <c r="T2340" s="164"/>
      <c r="AT2340" s="159" t="s">
        <v>368</v>
      </c>
      <c r="AU2340" s="159" t="s">
        <v>90</v>
      </c>
      <c r="AV2340" s="13" t="s">
        <v>90</v>
      </c>
      <c r="AW2340" s="13" t="s">
        <v>36</v>
      </c>
      <c r="AX2340" s="13" t="s">
        <v>77</v>
      </c>
      <c r="AY2340" s="159" t="s">
        <v>358</v>
      </c>
    </row>
    <row r="2341" spans="2:65" s="14" customFormat="1" ht="11.25">
      <c r="B2341" s="165"/>
      <c r="D2341" s="152" t="s">
        <v>368</v>
      </c>
      <c r="E2341" s="166" t="s">
        <v>19</v>
      </c>
      <c r="F2341" s="167" t="s">
        <v>371</v>
      </c>
      <c r="H2341" s="168">
        <v>1</v>
      </c>
      <c r="I2341" s="169"/>
      <c r="L2341" s="165"/>
      <c r="M2341" s="170"/>
      <c r="T2341" s="171"/>
      <c r="AT2341" s="166" t="s">
        <v>368</v>
      </c>
      <c r="AU2341" s="166" t="s">
        <v>90</v>
      </c>
      <c r="AV2341" s="14" t="s">
        <v>364</v>
      </c>
      <c r="AW2341" s="14" t="s">
        <v>36</v>
      </c>
      <c r="AX2341" s="14" t="s">
        <v>84</v>
      </c>
      <c r="AY2341" s="166" t="s">
        <v>358</v>
      </c>
    </row>
    <row r="2342" spans="2:65" s="1" customFormat="1" ht="49.15" customHeight="1">
      <c r="B2342" s="33"/>
      <c r="C2342" s="134" t="s">
        <v>2503</v>
      </c>
      <c r="D2342" s="134" t="s">
        <v>360</v>
      </c>
      <c r="E2342" s="135" t="s">
        <v>2504</v>
      </c>
      <c r="F2342" s="136" t="s">
        <v>2505</v>
      </c>
      <c r="G2342" s="137" t="s">
        <v>504</v>
      </c>
      <c r="H2342" s="138">
        <v>16</v>
      </c>
      <c r="I2342" s="139"/>
      <c r="J2342" s="140">
        <f>ROUND(I2342*H2342,2)</f>
        <v>0</v>
      </c>
      <c r="K2342" s="136" t="s">
        <v>363</v>
      </c>
      <c r="L2342" s="33"/>
      <c r="M2342" s="141" t="s">
        <v>19</v>
      </c>
      <c r="N2342" s="142" t="s">
        <v>49</v>
      </c>
      <c r="P2342" s="143">
        <f>O2342*H2342</f>
        <v>0</v>
      </c>
      <c r="Q2342" s="143">
        <v>0</v>
      </c>
      <c r="R2342" s="143">
        <f>Q2342*H2342</f>
        <v>0</v>
      </c>
      <c r="S2342" s="143">
        <v>0</v>
      </c>
      <c r="T2342" s="144">
        <f>S2342*H2342</f>
        <v>0</v>
      </c>
      <c r="AR2342" s="145" t="s">
        <v>454</v>
      </c>
      <c r="AT2342" s="145" t="s">
        <v>360</v>
      </c>
      <c r="AU2342" s="145" t="s">
        <v>90</v>
      </c>
      <c r="AY2342" s="18" t="s">
        <v>358</v>
      </c>
      <c r="BE2342" s="146">
        <f>IF(N2342="základní",J2342,0)</f>
        <v>0</v>
      </c>
      <c r="BF2342" s="146">
        <f>IF(N2342="snížená",J2342,0)</f>
        <v>0</v>
      </c>
      <c r="BG2342" s="146">
        <f>IF(N2342="zákl. přenesená",J2342,0)</f>
        <v>0</v>
      </c>
      <c r="BH2342" s="146">
        <f>IF(N2342="sníž. přenesená",J2342,0)</f>
        <v>0</v>
      </c>
      <c r="BI2342" s="146">
        <f>IF(N2342="nulová",J2342,0)</f>
        <v>0</v>
      </c>
      <c r="BJ2342" s="18" t="s">
        <v>90</v>
      </c>
      <c r="BK2342" s="146">
        <f>ROUND(I2342*H2342,2)</f>
        <v>0</v>
      </c>
      <c r="BL2342" s="18" t="s">
        <v>454</v>
      </c>
      <c r="BM2342" s="145" t="s">
        <v>2506</v>
      </c>
    </row>
    <row r="2343" spans="2:65" s="1" customFormat="1" ht="11.25">
      <c r="B2343" s="33"/>
      <c r="D2343" s="147" t="s">
        <v>366</v>
      </c>
      <c r="F2343" s="148" t="s">
        <v>2507</v>
      </c>
      <c r="I2343" s="149"/>
      <c r="L2343" s="33"/>
      <c r="M2343" s="150"/>
      <c r="T2343" s="54"/>
      <c r="AT2343" s="18" t="s">
        <v>366</v>
      </c>
      <c r="AU2343" s="18" t="s">
        <v>90</v>
      </c>
    </row>
    <row r="2344" spans="2:65" s="12" customFormat="1" ht="11.25">
      <c r="B2344" s="151"/>
      <c r="D2344" s="152" t="s">
        <v>368</v>
      </c>
      <c r="E2344" s="153" t="s">
        <v>19</v>
      </c>
      <c r="F2344" s="154" t="s">
        <v>1160</v>
      </c>
      <c r="H2344" s="153" t="s">
        <v>19</v>
      </c>
      <c r="I2344" s="155"/>
      <c r="L2344" s="151"/>
      <c r="M2344" s="156"/>
      <c r="T2344" s="157"/>
      <c r="AT2344" s="153" t="s">
        <v>368</v>
      </c>
      <c r="AU2344" s="153" t="s">
        <v>90</v>
      </c>
      <c r="AV2344" s="12" t="s">
        <v>84</v>
      </c>
      <c r="AW2344" s="12" t="s">
        <v>36</v>
      </c>
      <c r="AX2344" s="12" t="s">
        <v>77</v>
      </c>
      <c r="AY2344" s="153" t="s">
        <v>358</v>
      </c>
    </row>
    <row r="2345" spans="2:65" s="12" customFormat="1" ht="11.25">
      <c r="B2345" s="151"/>
      <c r="D2345" s="152" t="s">
        <v>368</v>
      </c>
      <c r="E2345" s="153" t="s">
        <v>19</v>
      </c>
      <c r="F2345" s="154" t="s">
        <v>460</v>
      </c>
      <c r="H2345" s="153" t="s">
        <v>19</v>
      </c>
      <c r="I2345" s="155"/>
      <c r="L2345" s="151"/>
      <c r="M2345" s="156"/>
      <c r="T2345" s="157"/>
      <c r="AT2345" s="153" t="s">
        <v>368</v>
      </c>
      <c r="AU2345" s="153" t="s">
        <v>90</v>
      </c>
      <c r="AV2345" s="12" t="s">
        <v>84</v>
      </c>
      <c r="AW2345" s="12" t="s">
        <v>36</v>
      </c>
      <c r="AX2345" s="12" t="s">
        <v>77</v>
      </c>
      <c r="AY2345" s="153" t="s">
        <v>358</v>
      </c>
    </row>
    <row r="2346" spans="2:65" s="13" customFormat="1" ht="11.25">
      <c r="B2346" s="158"/>
      <c r="D2346" s="152" t="s">
        <v>368</v>
      </c>
      <c r="E2346" s="159" t="s">
        <v>19</v>
      </c>
      <c r="F2346" s="160" t="s">
        <v>2508</v>
      </c>
      <c r="H2346" s="161">
        <v>16</v>
      </c>
      <c r="I2346" s="162"/>
      <c r="L2346" s="158"/>
      <c r="M2346" s="163"/>
      <c r="T2346" s="164"/>
      <c r="AT2346" s="159" t="s">
        <v>368</v>
      </c>
      <c r="AU2346" s="159" t="s">
        <v>90</v>
      </c>
      <c r="AV2346" s="13" t="s">
        <v>90</v>
      </c>
      <c r="AW2346" s="13" t="s">
        <v>36</v>
      </c>
      <c r="AX2346" s="13" t="s">
        <v>77</v>
      </c>
      <c r="AY2346" s="159" t="s">
        <v>358</v>
      </c>
    </row>
    <row r="2347" spans="2:65" s="14" customFormat="1" ht="11.25">
      <c r="B2347" s="165"/>
      <c r="D2347" s="152" t="s">
        <v>368</v>
      </c>
      <c r="E2347" s="166" t="s">
        <v>19</v>
      </c>
      <c r="F2347" s="167" t="s">
        <v>371</v>
      </c>
      <c r="H2347" s="168">
        <v>16</v>
      </c>
      <c r="I2347" s="169"/>
      <c r="L2347" s="165"/>
      <c r="M2347" s="170"/>
      <c r="T2347" s="171"/>
      <c r="AT2347" s="166" t="s">
        <v>368</v>
      </c>
      <c r="AU2347" s="166" t="s">
        <v>90</v>
      </c>
      <c r="AV2347" s="14" t="s">
        <v>364</v>
      </c>
      <c r="AW2347" s="14" t="s">
        <v>36</v>
      </c>
      <c r="AX2347" s="14" t="s">
        <v>84</v>
      </c>
      <c r="AY2347" s="166" t="s">
        <v>358</v>
      </c>
    </row>
    <row r="2348" spans="2:65" s="1" customFormat="1" ht="24.2" customHeight="1">
      <c r="B2348" s="33"/>
      <c r="C2348" s="179" t="s">
        <v>2509</v>
      </c>
      <c r="D2348" s="179" t="s">
        <v>440</v>
      </c>
      <c r="E2348" s="180" t="s">
        <v>2510</v>
      </c>
      <c r="F2348" s="181" t="s">
        <v>2511</v>
      </c>
      <c r="G2348" s="182" t="s">
        <v>504</v>
      </c>
      <c r="H2348" s="183">
        <v>5</v>
      </c>
      <c r="I2348" s="184"/>
      <c r="J2348" s="185">
        <f>ROUND(I2348*H2348,2)</f>
        <v>0</v>
      </c>
      <c r="K2348" s="181" t="s">
        <v>363</v>
      </c>
      <c r="L2348" s="186"/>
      <c r="M2348" s="187" t="s">
        <v>19</v>
      </c>
      <c r="N2348" s="188" t="s">
        <v>49</v>
      </c>
      <c r="P2348" s="143">
        <f>O2348*H2348</f>
        <v>0</v>
      </c>
      <c r="Q2348" s="143">
        <v>4.1000000000000003E-3</v>
      </c>
      <c r="R2348" s="143">
        <f>Q2348*H2348</f>
        <v>2.0500000000000001E-2</v>
      </c>
      <c r="S2348" s="143">
        <v>0</v>
      </c>
      <c r="T2348" s="144">
        <f>S2348*H2348</f>
        <v>0</v>
      </c>
      <c r="AR2348" s="145" t="s">
        <v>558</v>
      </c>
      <c r="AT2348" s="145" t="s">
        <v>440</v>
      </c>
      <c r="AU2348" s="145" t="s">
        <v>90</v>
      </c>
      <c r="AY2348" s="18" t="s">
        <v>358</v>
      </c>
      <c r="BE2348" s="146">
        <f>IF(N2348="základní",J2348,0)</f>
        <v>0</v>
      </c>
      <c r="BF2348" s="146">
        <f>IF(N2348="snížená",J2348,0)</f>
        <v>0</v>
      </c>
      <c r="BG2348" s="146">
        <f>IF(N2348="zákl. přenesená",J2348,0)</f>
        <v>0</v>
      </c>
      <c r="BH2348" s="146">
        <f>IF(N2348="sníž. přenesená",J2348,0)</f>
        <v>0</v>
      </c>
      <c r="BI2348" s="146">
        <f>IF(N2348="nulová",J2348,0)</f>
        <v>0</v>
      </c>
      <c r="BJ2348" s="18" t="s">
        <v>90</v>
      </c>
      <c r="BK2348" s="146">
        <f>ROUND(I2348*H2348,2)</f>
        <v>0</v>
      </c>
      <c r="BL2348" s="18" t="s">
        <v>454</v>
      </c>
      <c r="BM2348" s="145" t="s">
        <v>2512</v>
      </c>
    </row>
    <row r="2349" spans="2:65" s="12" customFormat="1" ht="11.25">
      <c r="B2349" s="151"/>
      <c r="D2349" s="152" t="s">
        <v>368</v>
      </c>
      <c r="E2349" s="153" t="s">
        <v>19</v>
      </c>
      <c r="F2349" s="154" t="s">
        <v>1160</v>
      </c>
      <c r="H2349" s="153" t="s">
        <v>19</v>
      </c>
      <c r="I2349" s="155"/>
      <c r="L2349" s="151"/>
      <c r="M2349" s="156"/>
      <c r="T2349" s="157"/>
      <c r="AT2349" s="153" t="s">
        <v>368</v>
      </c>
      <c r="AU2349" s="153" t="s">
        <v>90</v>
      </c>
      <c r="AV2349" s="12" t="s">
        <v>84</v>
      </c>
      <c r="AW2349" s="12" t="s">
        <v>36</v>
      </c>
      <c r="AX2349" s="12" t="s">
        <v>77</v>
      </c>
      <c r="AY2349" s="153" t="s">
        <v>358</v>
      </c>
    </row>
    <row r="2350" spans="2:65" s="12" customFormat="1" ht="11.25">
      <c r="B2350" s="151"/>
      <c r="D2350" s="152" t="s">
        <v>368</v>
      </c>
      <c r="E2350" s="153" t="s">
        <v>19</v>
      </c>
      <c r="F2350" s="154" t="s">
        <v>460</v>
      </c>
      <c r="H2350" s="153" t="s">
        <v>19</v>
      </c>
      <c r="I2350" s="155"/>
      <c r="L2350" s="151"/>
      <c r="M2350" s="156"/>
      <c r="T2350" s="157"/>
      <c r="AT2350" s="153" t="s">
        <v>368</v>
      </c>
      <c r="AU2350" s="153" t="s">
        <v>90</v>
      </c>
      <c r="AV2350" s="12" t="s">
        <v>84</v>
      </c>
      <c r="AW2350" s="12" t="s">
        <v>36</v>
      </c>
      <c r="AX2350" s="12" t="s">
        <v>77</v>
      </c>
      <c r="AY2350" s="153" t="s">
        <v>358</v>
      </c>
    </row>
    <row r="2351" spans="2:65" s="13" customFormat="1" ht="11.25">
      <c r="B2351" s="158"/>
      <c r="D2351" s="152" t="s">
        <v>368</v>
      </c>
      <c r="E2351" s="159" t="s">
        <v>19</v>
      </c>
      <c r="F2351" s="160" t="s">
        <v>2513</v>
      </c>
      <c r="H2351" s="161">
        <v>5</v>
      </c>
      <c r="I2351" s="162"/>
      <c r="L2351" s="158"/>
      <c r="M2351" s="163"/>
      <c r="T2351" s="164"/>
      <c r="AT2351" s="159" t="s">
        <v>368</v>
      </c>
      <c r="AU2351" s="159" t="s">
        <v>90</v>
      </c>
      <c r="AV2351" s="13" t="s">
        <v>90</v>
      </c>
      <c r="AW2351" s="13" t="s">
        <v>36</v>
      </c>
      <c r="AX2351" s="13" t="s">
        <v>77</v>
      </c>
      <c r="AY2351" s="159" t="s">
        <v>358</v>
      </c>
    </row>
    <row r="2352" spans="2:65" s="14" customFormat="1" ht="11.25">
      <c r="B2352" s="165"/>
      <c r="D2352" s="152" t="s">
        <v>368</v>
      </c>
      <c r="E2352" s="166" t="s">
        <v>19</v>
      </c>
      <c r="F2352" s="167" t="s">
        <v>371</v>
      </c>
      <c r="H2352" s="168">
        <v>5</v>
      </c>
      <c r="I2352" s="169"/>
      <c r="L2352" s="165"/>
      <c r="M2352" s="170"/>
      <c r="T2352" s="171"/>
      <c r="AT2352" s="166" t="s">
        <v>368</v>
      </c>
      <c r="AU2352" s="166" t="s">
        <v>90</v>
      </c>
      <c r="AV2352" s="14" t="s">
        <v>364</v>
      </c>
      <c r="AW2352" s="14" t="s">
        <v>36</v>
      </c>
      <c r="AX2352" s="14" t="s">
        <v>84</v>
      </c>
      <c r="AY2352" s="166" t="s">
        <v>358</v>
      </c>
    </row>
    <row r="2353" spans="2:65" s="1" customFormat="1" ht="24.2" customHeight="1">
      <c r="B2353" s="33"/>
      <c r="C2353" s="179" t="s">
        <v>2514</v>
      </c>
      <c r="D2353" s="179" t="s">
        <v>440</v>
      </c>
      <c r="E2353" s="180" t="s">
        <v>2515</v>
      </c>
      <c r="F2353" s="181" t="s">
        <v>2516</v>
      </c>
      <c r="G2353" s="182" t="s">
        <v>504</v>
      </c>
      <c r="H2353" s="183">
        <v>7</v>
      </c>
      <c r="I2353" s="184"/>
      <c r="J2353" s="185">
        <f>ROUND(I2353*H2353,2)</f>
        <v>0</v>
      </c>
      <c r="K2353" s="181" t="s">
        <v>19</v>
      </c>
      <c r="L2353" s="186"/>
      <c r="M2353" s="187" t="s">
        <v>19</v>
      </c>
      <c r="N2353" s="188" t="s">
        <v>49</v>
      </c>
      <c r="P2353" s="143">
        <f>O2353*H2353</f>
        <v>0</v>
      </c>
      <c r="Q2353" s="143">
        <v>4.1000000000000003E-3</v>
      </c>
      <c r="R2353" s="143">
        <f>Q2353*H2353</f>
        <v>2.8700000000000003E-2</v>
      </c>
      <c r="S2353" s="143">
        <v>0</v>
      </c>
      <c r="T2353" s="144">
        <f>S2353*H2353</f>
        <v>0</v>
      </c>
      <c r="AR2353" s="145" t="s">
        <v>558</v>
      </c>
      <c r="AT2353" s="145" t="s">
        <v>440</v>
      </c>
      <c r="AU2353" s="145" t="s">
        <v>90</v>
      </c>
      <c r="AY2353" s="18" t="s">
        <v>358</v>
      </c>
      <c r="BE2353" s="146">
        <f>IF(N2353="základní",J2353,0)</f>
        <v>0</v>
      </c>
      <c r="BF2353" s="146">
        <f>IF(N2353="snížená",J2353,0)</f>
        <v>0</v>
      </c>
      <c r="BG2353" s="146">
        <f>IF(N2353="zákl. přenesená",J2353,0)</f>
        <v>0</v>
      </c>
      <c r="BH2353" s="146">
        <f>IF(N2353="sníž. přenesená",J2353,0)</f>
        <v>0</v>
      </c>
      <c r="BI2353" s="146">
        <f>IF(N2353="nulová",J2353,0)</f>
        <v>0</v>
      </c>
      <c r="BJ2353" s="18" t="s">
        <v>90</v>
      </c>
      <c r="BK2353" s="146">
        <f>ROUND(I2353*H2353,2)</f>
        <v>0</v>
      </c>
      <c r="BL2353" s="18" t="s">
        <v>454</v>
      </c>
      <c r="BM2353" s="145" t="s">
        <v>2517</v>
      </c>
    </row>
    <row r="2354" spans="2:65" s="12" customFormat="1" ht="11.25">
      <c r="B2354" s="151"/>
      <c r="D2354" s="152" t="s">
        <v>368</v>
      </c>
      <c r="E2354" s="153" t="s">
        <v>19</v>
      </c>
      <c r="F2354" s="154" t="s">
        <v>1160</v>
      </c>
      <c r="H2354" s="153" t="s">
        <v>19</v>
      </c>
      <c r="I2354" s="155"/>
      <c r="L2354" s="151"/>
      <c r="M2354" s="156"/>
      <c r="T2354" s="157"/>
      <c r="AT2354" s="153" t="s">
        <v>368</v>
      </c>
      <c r="AU2354" s="153" t="s">
        <v>90</v>
      </c>
      <c r="AV2354" s="12" t="s">
        <v>84</v>
      </c>
      <c r="AW2354" s="12" t="s">
        <v>36</v>
      </c>
      <c r="AX2354" s="12" t="s">
        <v>77</v>
      </c>
      <c r="AY2354" s="153" t="s">
        <v>358</v>
      </c>
    </row>
    <row r="2355" spans="2:65" s="12" customFormat="1" ht="11.25">
      <c r="B2355" s="151"/>
      <c r="D2355" s="152" t="s">
        <v>368</v>
      </c>
      <c r="E2355" s="153" t="s">
        <v>19</v>
      </c>
      <c r="F2355" s="154" t="s">
        <v>460</v>
      </c>
      <c r="H2355" s="153" t="s">
        <v>19</v>
      </c>
      <c r="I2355" s="155"/>
      <c r="L2355" s="151"/>
      <c r="M2355" s="156"/>
      <c r="T2355" s="157"/>
      <c r="AT2355" s="153" t="s">
        <v>368</v>
      </c>
      <c r="AU2355" s="153" t="s">
        <v>90</v>
      </c>
      <c r="AV2355" s="12" t="s">
        <v>84</v>
      </c>
      <c r="AW2355" s="12" t="s">
        <v>36</v>
      </c>
      <c r="AX2355" s="12" t="s">
        <v>77</v>
      </c>
      <c r="AY2355" s="153" t="s">
        <v>358</v>
      </c>
    </row>
    <row r="2356" spans="2:65" s="13" customFormat="1" ht="11.25">
      <c r="B2356" s="158"/>
      <c r="D2356" s="152" t="s">
        <v>368</v>
      </c>
      <c r="E2356" s="159" t="s">
        <v>19</v>
      </c>
      <c r="F2356" s="160" t="s">
        <v>2518</v>
      </c>
      <c r="H2356" s="161">
        <v>7</v>
      </c>
      <c r="I2356" s="162"/>
      <c r="L2356" s="158"/>
      <c r="M2356" s="163"/>
      <c r="T2356" s="164"/>
      <c r="AT2356" s="159" t="s">
        <v>368</v>
      </c>
      <c r="AU2356" s="159" t="s">
        <v>90</v>
      </c>
      <c r="AV2356" s="13" t="s">
        <v>90</v>
      </c>
      <c r="AW2356" s="13" t="s">
        <v>36</v>
      </c>
      <c r="AX2356" s="13" t="s">
        <v>77</v>
      </c>
      <c r="AY2356" s="159" t="s">
        <v>358</v>
      </c>
    </row>
    <row r="2357" spans="2:65" s="14" customFormat="1" ht="11.25">
      <c r="B2357" s="165"/>
      <c r="D2357" s="152" t="s">
        <v>368</v>
      </c>
      <c r="E2357" s="166" t="s">
        <v>19</v>
      </c>
      <c r="F2357" s="167" t="s">
        <v>371</v>
      </c>
      <c r="H2357" s="168">
        <v>7</v>
      </c>
      <c r="I2357" s="169"/>
      <c r="L2357" s="165"/>
      <c r="M2357" s="170"/>
      <c r="T2357" s="171"/>
      <c r="AT2357" s="166" t="s">
        <v>368</v>
      </c>
      <c r="AU2357" s="166" t="s">
        <v>90</v>
      </c>
      <c r="AV2357" s="14" t="s">
        <v>364</v>
      </c>
      <c r="AW2357" s="14" t="s">
        <v>36</v>
      </c>
      <c r="AX2357" s="14" t="s">
        <v>84</v>
      </c>
      <c r="AY2357" s="166" t="s">
        <v>358</v>
      </c>
    </row>
    <row r="2358" spans="2:65" s="1" customFormat="1" ht="24.2" customHeight="1">
      <c r="B2358" s="33"/>
      <c r="C2358" s="179" t="s">
        <v>2519</v>
      </c>
      <c r="D2358" s="179" t="s">
        <v>440</v>
      </c>
      <c r="E2358" s="180" t="s">
        <v>2520</v>
      </c>
      <c r="F2358" s="181" t="s">
        <v>2521</v>
      </c>
      <c r="G2358" s="182" t="s">
        <v>504</v>
      </c>
      <c r="H2358" s="183">
        <v>2</v>
      </c>
      <c r="I2358" s="184"/>
      <c r="J2358" s="185">
        <f>ROUND(I2358*H2358,2)</f>
        <v>0</v>
      </c>
      <c r="K2358" s="181" t="s">
        <v>19</v>
      </c>
      <c r="L2358" s="186"/>
      <c r="M2358" s="187" t="s">
        <v>19</v>
      </c>
      <c r="N2358" s="188" t="s">
        <v>49</v>
      </c>
      <c r="P2358" s="143">
        <f>O2358*H2358</f>
        <v>0</v>
      </c>
      <c r="Q2358" s="143">
        <v>4.1000000000000003E-3</v>
      </c>
      <c r="R2358" s="143">
        <f>Q2358*H2358</f>
        <v>8.2000000000000007E-3</v>
      </c>
      <c r="S2358" s="143">
        <v>0</v>
      </c>
      <c r="T2358" s="144">
        <f>S2358*H2358</f>
        <v>0</v>
      </c>
      <c r="AR2358" s="145" t="s">
        <v>558</v>
      </c>
      <c r="AT2358" s="145" t="s">
        <v>440</v>
      </c>
      <c r="AU2358" s="145" t="s">
        <v>90</v>
      </c>
      <c r="AY2358" s="18" t="s">
        <v>358</v>
      </c>
      <c r="BE2358" s="146">
        <f>IF(N2358="základní",J2358,0)</f>
        <v>0</v>
      </c>
      <c r="BF2358" s="146">
        <f>IF(N2358="snížená",J2358,0)</f>
        <v>0</v>
      </c>
      <c r="BG2358" s="146">
        <f>IF(N2358="zákl. přenesená",J2358,0)</f>
        <v>0</v>
      </c>
      <c r="BH2358" s="146">
        <f>IF(N2358="sníž. přenesená",J2358,0)</f>
        <v>0</v>
      </c>
      <c r="BI2358" s="146">
        <f>IF(N2358="nulová",J2358,0)</f>
        <v>0</v>
      </c>
      <c r="BJ2358" s="18" t="s">
        <v>90</v>
      </c>
      <c r="BK2358" s="146">
        <f>ROUND(I2358*H2358,2)</f>
        <v>0</v>
      </c>
      <c r="BL2358" s="18" t="s">
        <v>454</v>
      </c>
      <c r="BM2358" s="145" t="s">
        <v>2522</v>
      </c>
    </row>
    <row r="2359" spans="2:65" s="12" customFormat="1" ht="11.25">
      <c r="B2359" s="151"/>
      <c r="D2359" s="152" t="s">
        <v>368</v>
      </c>
      <c r="E2359" s="153" t="s">
        <v>19</v>
      </c>
      <c r="F2359" s="154" t="s">
        <v>1160</v>
      </c>
      <c r="H2359" s="153" t="s">
        <v>19</v>
      </c>
      <c r="I2359" s="155"/>
      <c r="L2359" s="151"/>
      <c r="M2359" s="156"/>
      <c r="T2359" s="157"/>
      <c r="AT2359" s="153" t="s">
        <v>368</v>
      </c>
      <c r="AU2359" s="153" t="s">
        <v>90</v>
      </c>
      <c r="AV2359" s="12" t="s">
        <v>84</v>
      </c>
      <c r="AW2359" s="12" t="s">
        <v>36</v>
      </c>
      <c r="AX2359" s="12" t="s">
        <v>77</v>
      </c>
      <c r="AY2359" s="153" t="s">
        <v>358</v>
      </c>
    </row>
    <row r="2360" spans="2:65" s="12" customFormat="1" ht="11.25">
      <c r="B2360" s="151"/>
      <c r="D2360" s="152" t="s">
        <v>368</v>
      </c>
      <c r="E2360" s="153" t="s">
        <v>19</v>
      </c>
      <c r="F2360" s="154" t="s">
        <v>460</v>
      </c>
      <c r="H2360" s="153" t="s">
        <v>19</v>
      </c>
      <c r="I2360" s="155"/>
      <c r="L2360" s="151"/>
      <c r="M2360" s="156"/>
      <c r="T2360" s="157"/>
      <c r="AT2360" s="153" t="s">
        <v>368</v>
      </c>
      <c r="AU2360" s="153" t="s">
        <v>90</v>
      </c>
      <c r="AV2360" s="12" t="s">
        <v>84</v>
      </c>
      <c r="AW2360" s="12" t="s">
        <v>36</v>
      </c>
      <c r="AX2360" s="12" t="s">
        <v>77</v>
      </c>
      <c r="AY2360" s="153" t="s">
        <v>358</v>
      </c>
    </row>
    <row r="2361" spans="2:65" s="13" customFormat="1" ht="11.25">
      <c r="B2361" s="158"/>
      <c r="D2361" s="152" t="s">
        <v>368</v>
      </c>
      <c r="E2361" s="159" t="s">
        <v>19</v>
      </c>
      <c r="F2361" s="160" t="s">
        <v>2523</v>
      </c>
      <c r="H2361" s="161">
        <v>2</v>
      </c>
      <c r="I2361" s="162"/>
      <c r="L2361" s="158"/>
      <c r="M2361" s="163"/>
      <c r="T2361" s="164"/>
      <c r="AT2361" s="159" t="s">
        <v>368</v>
      </c>
      <c r="AU2361" s="159" t="s">
        <v>90</v>
      </c>
      <c r="AV2361" s="13" t="s">
        <v>90</v>
      </c>
      <c r="AW2361" s="13" t="s">
        <v>36</v>
      </c>
      <c r="AX2361" s="13" t="s">
        <v>77</v>
      </c>
      <c r="AY2361" s="159" t="s">
        <v>358</v>
      </c>
    </row>
    <row r="2362" spans="2:65" s="14" customFormat="1" ht="11.25">
      <c r="B2362" s="165"/>
      <c r="D2362" s="152" t="s">
        <v>368</v>
      </c>
      <c r="E2362" s="166" t="s">
        <v>19</v>
      </c>
      <c r="F2362" s="167" t="s">
        <v>371</v>
      </c>
      <c r="H2362" s="168">
        <v>2</v>
      </c>
      <c r="I2362" s="169"/>
      <c r="L2362" s="165"/>
      <c r="M2362" s="170"/>
      <c r="T2362" s="171"/>
      <c r="AT2362" s="166" t="s">
        <v>368</v>
      </c>
      <c r="AU2362" s="166" t="s">
        <v>90</v>
      </c>
      <c r="AV2362" s="14" t="s">
        <v>364</v>
      </c>
      <c r="AW2362" s="14" t="s">
        <v>36</v>
      </c>
      <c r="AX2362" s="14" t="s">
        <v>84</v>
      </c>
      <c r="AY2362" s="166" t="s">
        <v>358</v>
      </c>
    </row>
    <row r="2363" spans="2:65" s="1" customFormat="1" ht="24.2" customHeight="1">
      <c r="B2363" s="33"/>
      <c r="C2363" s="179" t="s">
        <v>2524</v>
      </c>
      <c r="D2363" s="179" t="s">
        <v>440</v>
      </c>
      <c r="E2363" s="180" t="s">
        <v>2525</v>
      </c>
      <c r="F2363" s="181" t="s">
        <v>2526</v>
      </c>
      <c r="G2363" s="182" t="s">
        <v>504</v>
      </c>
      <c r="H2363" s="183">
        <v>2</v>
      </c>
      <c r="I2363" s="184"/>
      <c r="J2363" s="185">
        <f>ROUND(I2363*H2363,2)</f>
        <v>0</v>
      </c>
      <c r="K2363" s="181" t="s">
        <v>19</v>
      </c>
      <c r="L2363" s="186"/>
      <c r="M2363" s="187" t="s">
        <v>19</v>
      </c>
      <c r="N2363" s="188" t="s">
        <v>49</v>
      </c>
      <c r="P2363" s="143">
        <f>O2363*H2363</f>
        <v>0</v>
      </c>
      <c r="Q2363" s="143">
        <v>4.1000000000000003E-3</v>
      </c>
      <c r="R2363" s="143">
        <f>Q2363*H2363</f>
        <v>8.2000000000000007E-3</v>
      </c>
      <c r="S2363" s="143">
        <v>0</v>
      </c>
      <c r="T2363" s="144">
        <f>S2363*H2363</f>
        <v>0</v>
      </c>
      <c r="AR2363" s="145" t="s">
        <v>558</v>
      </c>
      <c r="AT2363" s="145" t="s">
        <v>440</v>
      </c>
      <c r="AU2363" s="145" t="s">
        <v>90</v>
      </c>
      <c r="AY2363" s="18" t="s">
        <v>358</v>
      </c>
      <c r="BE2363" s="146">
        <f>IF(N2363="základní",J2363,0)</f>
        <v>0</v>
      </c>
      <c r="BF2363" s="146">
        <f>IF(N2363="snížená",J2363,0)</f>
        <v>0</v>
      </c>
      <c r="BG2363" s="146">
        <f>IF(N2363="zákl. přenesená",J2363,0)</f>
        <v>0</v>
      </c>
      <c r="BH2363" s="146">
        <f>IF(N2363="sníž. přenesená",J2363,0)</f>
        <v>0</v>
      </c>
      <c r="BI2363" s="146">
        <f>IF(N2363="nulová",J2363,0)</f>
        <v>0</v>
      </c>
      <c r="BJ2363" s="18" t="s">
        <v>90</v>
      </c>
      <c r="BK2363" s="146">
        <f>ROUND(I2363*H2363,2)</f>
        <v>0</v>
      </c>
      <c r="BL2363" s="18" t="s">
        <v>454</v>
      </c>
      <c r="BM2363" s="145" t="s">
        <v>2527</v>
      </c>
    </row>
    <row r="2364" spans="2:65" s="12" customFormat="1" ht="11.25">
      <c r="B2364" s="151"/>
      <c r="D2364" s="152" t="s">
        <v>368</v>
      </c>
      <c r="E2364" s="153" t="s">
        <v>19</v>
      </c>
      <c r="F2364" s="154" t="s">
        <v>1160</v>
      </c>
      <c r="H2364" s="153" t="s">
        <v>19</v>
      </c>
      <c r="I2364" s="155"/>
      <c r="L2364" s="151"/>
      <c r="M2364" s="156"/>
      <c r="T2364" s="157"/>
      <c r="AT2364" s="153" t="s">
        <v>368</v>
      </c>
      <c r="AU2364" s="153" t="s">
        <v>90</v>
      </c>
      <c r="AV2364" s="12" t="s">
        <v>84</v>
      </c>
      <c r="AW2364" s="12" t="s">
        <v>36</v>
      </c>
      <c r="AX2364" s="12" t="s">
        <v>77</v>
      </c>
      <c r="AY2364" s="153" t="s">
        <v>358</v>
      </c>
    </row>
    <row r="2365" spans="2:65" s="12" customFormat="1" ht="11.25">
      <c r="B2365" s="151"/>
      <c r="D2365" s="152" t="s">
        <v>368</v>
      </c>
      <c r="E2365" s="153" t="s">
        <v>19</v>
      </c>
      <c r="F2365" s="154" t="s">
        <v>460</v>
      </c>
      <c r="H2365" s="153" t="s">
        <v>19</v>
      </c>
      <c r="I2365" s="155"/>
      <c r="L2365" s="151"/>
      <c r="M2365" s="156"/>
      <c r="T2365" s="157"/>
      <c r="AT2365" s="153" t="s">
        <v>368</v>
      </c>
      <c r="AU2365" s="153" t="s">
        <v>90</v>
      </c>
      <c r="AV2365" s="12" t="s">
        <v>84</v>
      </c>
      <c r="AW2365" s="12" t="s">
        <v>36</v>
      </c>
      <c r="AX2365" s="12" t="s">
        <v>77</v>
      </c>
      <c r="AY2365" s="153" t="s">
        <v>358</v>
      </c>
    </row>
    <row r="2366" spans="2:65" s="13" customFormat="1" ht="11.25">
      <c r="B2366" s="158"/>
      <c r="D2366" s="152" t="s">
        <v>368</v>
      </c>
      <c r="E2366" s="159" t="s">
        <v>19</v>
      </c>
      <c r="F2366" s="160" t="s">
        <v>2523</v>
      </c>
      <c r="H2366" s="161">
        <v>2</v>
      </c>
      <c r="I2366" s="162"/>
      <c r="L2366" s="158"/>
      <c r="M2366" s="163"/>
      <c r="T2366" s="164"/>
      <c r="AT2366" s="159" t="s">
        <v>368</v>
      </c>
      <c r="AU2366" s="159" t="s">
        <v>90</v>
      </c>
      <c r="AV2366" s="13" t="s">
        <v>90</v>
      </c>
      <c r="AW2366" s="13" t="s">
        <v>36</v>
      </c>
      <c r="AX2366" s="13" t="s">
        <v>77</v>
      </c>
      <c r="AY2366" s="159" t="s">
        <v>358</v>
      </c>
    </row>
    <row r="2367" spans="2:65" s="14" customFormat="1" ht="11.25">
      <c r="B2367" s="165"/>
      <c r="D2367" s="152" t="s">
        <v>368</v>
      </c>
      <c r="E2367" s="166" t="s">
        <v>19</v>
      </c>
      <c r="F2367" s="167" t="s">
        <v>371</v>
      </c>
      <c r="H2367" s="168">
        <v>2</v>
      </c>
      <c r="I2367" s="169"/>
      <c r="L2367" s="165"/>
      <c r="M2367" s="170"/>
      <c r="T2367" s="171"/>
      <c r="AT2367" s="166" t="s">
        <v>368</v>
      </c>
      <c r="AU2367" s="166" t="s">
        <v>90</v>
      </c>
      <c r="AV2367" s="14" t="s">
        <v>364</v>
      </c>
      <c r="AW2367" s="14" t="s">
        <v>36</v>
      </c>
      <c r="AX2367" s="14" t="s">
        <v>84</v>
      </c>
      <c r="AY2367" s="166" t="s">
        <v>358</v>
      </c>
    </row>
    <row r="2368" spans="2:65" s="1" customFormat="1" ht="55.5" customHeight="1">
      <c r="B2368" s="33"/>
      <c r="C2368" s="134" t="s">
        <v>2528</v>
      </c>
      <c r="D2368" s="134" t="s">
        <v>360</v>
      </c>
      <c r="E2368" s="135" t="s">
        <v>2529</v>
      </c>
      <c r="F2368" s="136" t="s">
        <v>2530</v>
      </c>
      <c r="G2368" s="137" t="s">
        <v>2531</v>
      </c>
      <c r="H2368" s="138">
        <v>1</v>
      </c>
      <c r="I2368" s="139"/>
      <c r="J2368" s="140">
        <f>ROUND(I2368*H2368,2)</f>
        <v>0</v>
      </c>
      <c r="K2368" s="136" t="s">
        <v>363</v>
      </c>
      <c r="L2368" s="33"/>
      <c r="M2368" s="141" t="s">
        <v>19</v>
      </c>
      <c r="N2368" s="142" t="s">
        <v>49</v>
      </c>
      <c r="P2368" s="143">
        <f>O2368*H2368</f>
        <v>0</v>
      </c>
      <c r="Q2368" s="143">
        <v>0</v>
      </c>
      <c r="R2368" s="143">
        <f>Q2368*H2368</f>
        <v>0</v>
      </c>
      <c r="S2368" s="143">
        <v>0</v>
      </c>
      <c r="T2368" s="144">
        <f>S2368*H2368</f>
        <v>0</v>
      </c>
      <c r="AR2368" s="145" t="s">
        <v>454</v>
      </c>
      <c r="AT2368" s="145" t="s">
        <v>360</v>
      </c>
      <c r="AU2368" s="145" t="s">
        <v>90</v>
      </c>
      <c r="AY2368" s="18" t="s">
        <v>358</v>
      </c>
      <c r="BE2368" s="146">
        <f>IF(N2368="základní",J2368,0)</f>
        <v>0</v>
      </c>
      <c r="BF2368" s="146">
        <f>IF(N2368="snížená",J2368,0)</f>
        <v>0</v>
      </c>
      <c r="BG2368" s="146">
        <f>IF(N2368="zákl. přenesená",J2368,0)</f>
        <v>0</v>
      </c>
      <c r="BH2368" s="146">
        <f>IF(N2368="sníž. přenesená",J2368,0)</f>
        <v>0</v>
      </c>
      <c r="BI2368" s="146">
        <f>IF(N2368="nulová",J2368,0)</f>
        <v>0</v>
      </c>
      <c r="BJ2368" s="18" t="s">
        <v>90</v>
      </c>
      <c r="BK2368" s="146">
        <f>ROUND(I2368*H2368,2)</f>
        <v>0</v>
      </c>
      <c r="BL2368" s="18" t="s">
        <v>454</v>
      </c>
      <c r="BM2368" s="145" t="s">
        <v>2532</v>
      </c>
    </row>
    <row r="2369" spans="2:65" s="1" customFormat="1" ht="11.25">
      <c r="B2369" s="33"/>
      <c r="D2369" s="147" t="s">
        <v>366</v>
      </c>
      <c r="F2369" s="148" t="s">
        <v>2533</v>
      </c>
      <c r="I2369" s="149"/>
      <c r="L2369" s="33"/>
      <c r="M2369" s="150"/>
      <c r="T2369" s="54"/>
      <c r="AT2369" s="18" t="s">
        <v>366</v>
      </c>
      <c r="AU2369" s="18" t="s">
        <v>90</v>
      </c>
    </row>
    <row r="2370" spans="2:65" s="1" customFormat="1" ht="33" customHeight="1">
      <c r="B2370" s="33"/>
      <c r="C2370" s="179" t="s">
        <v>2534</v>
      </c>
      <c r="D2370" s="179" t="s">
        <v>440</v>
      </c>
      <c r="E2370" s="180" t="s">
        <v>2535</v>
      </c>
      <c r="F2370" s="181" t="s">
        <v>2536</v>
      </c>
      <c r="G2370" s="182" t="s">
        <v>235</v>
      </c>
      <c r="H2370" s="183">
        <v>60</v>
      </c>
      <c r="I2370" s="184"/>
      <c r="J2370" s="185">
        <f t="shared" ref="J2370:J2376" si="30">ROUND(I2370*H2370,2)</f>
        <v>0</v>
      </c>
      <c r="K2370" s="181" t="s">
        <v>363</v>
      </c>
      <c r="L2370" s="186"/>
      <c r="M2370" s="187" t="s">
        <v>19</v>
      </c>
      <c r="N2370" s="188" t="s">
        <v>49</v>
      </c>
      <c r="P2370" s="143">
        <f t="shared" ref="P2370:P2376" si="31">O2370*H2370</f>
        <v>0</v>
      </c>
      <c r="Q2370" s="143">
        <v>2.4000000000000001E-4</v>
      </c>
      <c r="R2370" s="143">
        <f t="shared" ref="R2370:R2376" si="32">Q2370*H2370</f>
        <v>1.44E-2</v>
      </c>
      <c r="S2370" s="143">
        <v>0</v>
      </c>
      <c r="T2370" s="144">
        <f t="shared" ref="T2370:T2376" si="33">S2370*H2370</f>
        <v>0</v>
      </c>
      <c r="AR2370" s="145" t="s">
        <v>558</v>
      </c>
      <c r="AT2370" s="145" t="s">
        <v>440</v>
      </c>
      <c r="AU2370" s="145" t="s">
        <v>90</v>
      </c>
      <c r="AY2370" s="18" t="s">
        <v>358</v>
      </c>
      <c r="BE2370" s="146">
        <f t="shared" ref="BE2370:BE2376" si="34">IF(N2370="základní",J2370,0)</f>
        <v>0</v>
      </c>
      <c r="BF2370" s="146">
        <f t="shared" ref="BF2370:BF2376" si="35">IF(N2370="snížená",J2370,0)</f>
        <v>0</v>
      </c>
      <c r="BG2370" s="146">
        <f t="shared" ref="BG2370:BG2376" si="36">IF(N2370="zákl. přenesená",J2370,0)</f>
        <v>0</v>
      </c>
      <c r="BH2370" s="146">
        <f t="shared" ref="BH2370:BH2376" si="37">IF(N2370="sníž. přenesená",J2370,0)</f>
        <v>0</v>
      </c>
      <c r="BI2370" s="146">
        <f t="shared" ref="BI2370:BI2376" si="38">IF(N2370="nulová",J2370,0)</f>
        <v>0</v>
      </c>
      <c r="BJ2370" s="18" t="s">
        <v>90</v>
      </c>
      <c r="BK2370" s="146">
        <f t="shared" ref="BK2370:BK2376" si="39">ROUND(I2370*H2370,2)</f>
        <v>0</v>
      </c>
      <c r="BL2370" s="18" t="s">
        <v>454</v>
      </c>
      <c r="BM2370" s="145" t="s">
        <v>2537</v>
      </c>
    </row>
    <row r="2371" spans="2:65" s="1" customFormat="1" ht="24.2" customHeight="1">
      <c r="B2371" s="33"/>
      <c r="C2371" s="179" t="s">
        <v>2538</v>
      </c>
      <c r="D2371" s="179" t="s">
        <v>440</v>
      </c>
      <c r="E2371" s="180" t="s">
        <v>2539</v>
      </c>
      <c r="F2371" s="181" t="s">
        <v>2540</v>
      </c>
      <c r="G2371" s="182" t="s">
        <v>504</v>
      </c>
      <c r="H2371" s="183">
        <v>2</v>
      </c>
      <c r="I2371" s="184"/>
      <c r="J2371" s="185">
        <f t="shared" si="30"/>
        <v>0</v>
      </c>
      <c r="K2371" s="181" t="s">
        <v>363</v>
      </c>
      <c r="L2371" s="186"/>
      <c r="M2371" s="187" t="s">
        <v>19</v>
      </c>
      <c r="N2371" s="188" t="s">
        <v>49</v>
      </c>
      <c r="P2371" s="143">
        <f t="shared" si="31"/>
        <v>0</v>
      </c>
      <c r="Q2371" s="143">
        <v>3.2000000000000003E-4</v>
      </c>
      <c r="R2371" s="143">
        <f t="shared" si="32"/>
        <v>6.4000000000000005E-4</v>
      </c>
      <c r="S2371" s="143">
        <v>0</v>
      </c>
      <c r="T2371" s="144">
        <f t="shared" si="33"/>
        <v>0</v>
      </c>
      <c r="AR2371" s="145" t="s">
        <v>558</v>
      </c>
      <c r="AT2371" s="145" t="s">
        <v>440</v>
      </c>
      <c r="AU2371" s="145" t="s">
        <v>90</v>
      </c>
      <c r="AY2371" s="18" t="s">
        <v>358</v>
      </c>
      <c r="BE2371" s="146">
        <f t="shared" si="34"/>
        <v>0</v>
      </c>
      <c r="BF2371" s="146">
        <f t="shared" si="35"/>
        <v>0</v>
      </c>
      <c r="BG2371" s="146">
        <f t="shared" si="36"/>
        <v>0</v>
      </c>
      <c r="BH2371" s="146">
        <f t="shared" si="37"/>
        <v>0</v>
      </c>
      <c r="BI2371" s="146">
        <f t="shared" si="38"/>
        <v>0</v>
      </c>
      <c r="BJ2371" s="18" t="s">
        <v>90</v>
      </c>
      <c r="BK2371" s="146">
        <f t="shared" si="39"/>
        <v>0</v>
      </c>
      <c r="BL2371" s="18" t="s">
        <v>454</v>
      </c>
      <c r="BM2371" s="145" t="s">
        <v>2541</v>
      </c>
    </row>
    <row r="2372" spans="2:65" s="1" customFormat="1" ht="37.9" customHeight="1">
      <c r="B2372" s="33"/>
      <c r="C2372" s="179" t="s">
        <v>2542</v>
      </c>
      <c r="D2372" s="179" t="s">
        <v>440</v>
      </c>
      <c r="E2372" s="180" t="s">
        <v>2543</v>
      </c>
      <c r="F2372" s="181" t="s">
        <v>2544</v>
      </c>
      <c r="G2372" s="182" t="s">
        <v>504</v>
      </c>
      <c r="H2372" s="183">
        <v>2</v>
      </c>
      <c r="I2372" s="184"/>
      <c r="J2372" s="185">
        <f t="shared" si="30"/>
        <v>0</v>
      </c>
      <c r="K2372" s="181" t="s">
        <v>363</v>
      </c>
      <c r="L2372" s="186"/>
      <c r="M2372" s="187" t="s">
        <v>19</v>
      </c>
      <c r="N2372" s="188" t="s">
        <v>49</v>
      </c>
      <c r="P2372" s="143">
        <f t="shared" si="31"/>
        <v>0</v>
      </c>
      <c r="Q2372" s="143">
        <v>8.4000000000000003E-4</v>
      </c>
      <c r="R2372" s="143">
        <f t="shared" si="32"/>
        <v>1.6800000000000001E-3</v>
      </c>
      <c r="S2372" s="143">
        <v>0</v>
      </c>
      <c r="T2372" s="144">
        <f t="shared" si="33"/>
        <v>0</v>
      </c>
      <c r="AR2372" s="145" t="s">
        <v>558</v>
      </c>
      <c r="AT2372" s="145" t="s">
        <v>440</v>
      </c>
      <c r="AU2372" s="145" t="s">
        <v>90</v>
      </c>
      <c r="AY2372" s="18" t="s">
        <v>358</v>
      </c>
      <c r="BE2372" s="146">
        <f t="shared" si="34"/>
        <v>0</v>
      </c>
      <c r="BF2372" s="146">
        <f t="shared" si="35"/>
        <v>0</v>
      </c>
      <c r="BG2372" s="146">
        <f t="shared" si="36"/>
        <v>0</v>
      </c>
      <c r="BH2372" s="146">
        <f t="shared" si="37"/>
        <v>0</v>
      </c>
      <c r="BI2372" s="146">
        <f t="shared" si="38"/>
        <v>0</v>
      </c>
      <c r="BJ2372" s="18" t="s">
        <v>90</v>
      </c>
      <c r="BK2372" s="146">
        <f t="shared" si="39"/>
        <v>0</v>
      </c>
      <c r="BL2372" s="18" t="s">
        <v>454</v>
      </c>
      <c r="BM2372" s="145" t="s">
        <v>2545</v>
      </c>
    </row>
    <row r="2373" spans="2:65" s="1" customFormat="1" ht="16.5" customHeight="1">
      <c r="B2373" s="33"/>
      <c r="C2373" s="179" t="s">
        <v>2546</v>
      </c>
      <c r="D2373" s="179" t="s">
        <v>440</v>
      </c>
      <c r="E2373" s="180" t="s">
        <v>2547</v>
      </c>
      <c r="F2373" s="181" t="s">
        <v>2548</v>
      </c>
      <c r="G2373" s="182" t="s">
        <v>504</v>
      </c>
      <c r="H2373" s="183">
        <v>1</v>
      </c>
      <c r="I2373" s="184"/>
      <c r="J2373" s="185">
        <f t="shared" si="30"/>
        <v>0</v>
      </c>
      <c r="K2373" s="181" t="s">
        <v>19</v>
      </c>
      <c r="L2373" s="186"/>
      <c r="M2373" s="187" t="s">
        <v>19</v>
      </c>
      <c r="N2373" s="188" t="s">
        <v>49</v>
      </c>
      <c r="P2373" s="143">
        <f t="shared" si="31"/>
        <v>0</v>
      </c>
      <c r="Q2373" s="143">
        <v>3.8999999999999999E-4</v>
      </c>
      <c r="R2373" s="143">
        <f t="shared" si="32"/>
        <v>3.8999999999999999E-4</v>
      </c>
      <c r="S2373" s="143">
        <v>0</v>
      </c>
      <c r="T2373" s="144">
        <f t="shared" si="33"/>
        <v>0</v>
      </c>
      <c r="AR2373" s="145" t="s">
        <v>558</v>
      </c>
      <c r="AT2373" s="145" t="s">
        <v>440</v>
      </c>
      <c r="AU2373" s="145" t="s">
        <v>90</v>
      </c>
      <c r="AY2373" s="18" t="s">
        <v>358</v>
      </c>
      <c r="BE2373" s="146">
        <f t="shared" si="34"/>
        <v>0</v>
      </c>
      <c r="BF2373" s="146">
        <f t="shared" si="35"/>
        <v>0</v>
      </c>
      <c r="BG2373" s="146">
        <f t="shared" si="36"/>
        <v>0</v>
      </c>
      <c r="BH2373" s="146">
        <f t="shared" si="37"/>
        <v>0</v>
      </c>
      <c r="BI2373" s="146">
        <f t="shared" si="38"/>
        <v>0</v>
      </c>
      <c r="BJ2373" s="18" t="s">
        <v>90</v>
      </c>
      <c r="BK2373" s="146">
        <f t="shared" si="39"/>
        <v>0</v>
      </c>
      <c r="BL2373" s="18" t="s">
        <v>454</v>
      </c>
      <c r="BM2373" s="145" t="s">
        <v>2549</v>
      </c>
    </row>
    <row r="2374" spans="2:65" s="1" customFormat="1" ht="16.5" customHeight="1">
      <c r="B2374" s="33"/>
      <c r="C2374" s="179" t="s">
        <v>2550</v>
      </c>
      <c r="D2374" s="179" t="s">
        <v>440</v>
      </c>
      <c r="E2374" s="180" t="s">
        <v>2551</v>
      </c>
      <c r="F2374" s="181" t="s">
        <v>2552</v>
      </c>
      <c r="G2374" s="182" t="s">
        <v>235</v>
      </c>
      <c r="H2374" s="183">
        <v>15</v>
      </c>
      <c r="I2374" s="184"/>
      <c r="J2374" s="185">
        <f t="shared" si="30"/>
        <v>0</v>
      </c>
      <c r="K2374" s="181" t="s">
        <v>19</v>
      </c>
      <c r="L2374" s="186"/>
      <c r="M2374" s="187" t="s">
        <v>19</v>
      </c>
      <c r="N2374" s="188" t="s">
        <v>49</v>
      </c>
      <c r="P2374" s="143">
        <f t="shared" si="31"/>
        <v>0</v>
      </c>
      <c r="Q2374" s="143">
        <v>1.0000000000000001E-5</v>
      </c>
      <c r="R2374" s="143">
        <f t="shared" si="32"/>
        <v>1.5000000000000001E-4</v>
      </c>
      <c r="S2374" s="143">
        <v>0</v>
      </c>
      <c r="T2374" s="144">
        <f t="shared" si="33"/>
        <v>0</v>
      </c>
      <c r="AR2374" s="145" t="s">
        <v>558</v>
      </c>
      <c r="AT2374" s="145" t="s">
        <v>440</v>
      </c>
      <c r="AU2374" s="145" t="s">
        <v>90</v>
      </c>
      <c r="AY2374" s="18" t="s">
        <v>358</v>
      </c>
      <c r="BE2374" s="146">
        <f t="shared" si="34"/>
        <v>0</v>
      </c>
      <c r="BF2374" s="146">
        <f t="shared" si="35"/>
        <v>0</v>
      </c>
      <c r="BG2374" s="146">
        <f t="shared" si="36"/>
        <v>0</v>
      </c>
      <c r="BH2374" s="146">
        <f t="shared" si="37"/>
        <v>0</v>
      </c>
      <c r="BI2374" s="146">
        <f t="shared" si="38"/>
        <v>0</v>
      </c>
      <c r="BJ2374" s="18" t="s">
        <v>90</v>
      </c>
      <c r="BK2374" s="146">
        <f t="shared" si="39"/>
        <v>0</v>
      </c>
      <c r="BL2374" s="18" t="s">
        <v>454</v>
      </c>
      <c r="BM2374" s="145" t="s">
        <v>2553</v>
      </c>
    </row>
    <row r="2375" spans="2:65" s="1" customFormat="1" ht="16.5" customHeight="1">
      <c r="B2375" s="33"/>
      <c r="C2375" s="134" t="s">
        <v>2554</v>
      </c>
      <c r="D2375" s="134" t="s">
        <v>360</v>
      </c>
      <c r="E2375" s="135" t="s">
        <v>2555</v>
      </c>
      <c r="F2375" s="136" t="s">
        <v>2556</v>
      </c>
      <c r="G2375" s="137" t="s">
        <v>504</v>
      </c>
      <c r="H2375" s="138">
        <v>1</v>
      </c>
      <c r="I2375" s="139"/>
      <c r="J2375" s="140">
        <f t="shared" si="30"/>
        <v>0</v>
      </c>
      <c r="K2375" s="136" t="s">
        <v>19</v>
      </c>
      <c r="L2375" s="33"/>
      <c r="M2375" s="141" t="s">
        <v>19</v>
      </c>
      <c r="N2375" s="142" t="s">
        <v>49</v>
      </c>
      <c r="P2375" s="143">
        <f t="shared" si="31"/>
        <v>0</v>
      </c>
      <c r="Q2375" s="143">
        <v>0</v>
      </c>
      <c r="R2375" s="143">
        <f t="shared" si="32"/>
        <v>0</v>
      </c>
      <c r="S2375" s="143">
        <v>0</v>
      </c>
      <c r="T2375" s="144">
        <f t="shared" si="33"/>
        <v>0</v>
      </c>
      <c r="AR2375" s="145" t="s">
        <v>454</v>
      </c>
      <c r="AT2375" s="145" t="s">
        <v>360</v>
      </c>
      <c r="AU2375" s="145" t="s">
        <v>90</v>
      </c>
      <c r="AY2375" s="18" t="s">
        <v>358</v>
      </c>
      <c r="BE2375" s="146">
        <f t="shared" si="34"/>
        <v>0</v>
      </c>
      <c r="BF2375" s="146">
        <f t="shared" si="35"/>
        <v>0</v>
      </c>
      <c r="BG2375" s="146">
        <f t="shared" si="36"/>
        <v>0</v>
      </c>
      <c r="BH2375" s="146">
        <f t="shared" si="37"/>
        <v>0</v>
      </c>
      <c r="BI2375" s="146">
        <f t="shared" si="38"/>
        <v>0</v>
      </c>
      <c r="BJ2375" s="18" t="s">
        <v>90</v>
      </c>
      <c r="BK2375" s="146">
        <f t="shared" si="39"/>
        <v>0</v>
      </c>
      <c r="BL2375" s="18" t="s">
        <v>454</v>
      </c>
      <c r="BM2375" s="145" t="s">
        <v>2557</v>
      </c>
    </row>
    <row r="2376" spans="2:65" s="1" customFormat="1" ht="49.15" customHeight="1">
      <c r="B2376" s="33"/>
      <c r="C2376" s="134" t="s">
        <v>2558</v>
      </c>
      <c r="D2376" s="134" t="s">
        <v>360</v>
      </c>
      <c r="E2376" s="135" t="s">
        <v>2559</v>
      </c>
      <c r="F2376" s="136" t="s">
        <v>2560</v>
      </c>
      <c r="G2376" s="137" t="s">
        <v>1498</v>
      </c>
      <c r="H2376" s="189"/>
      <c r="I2376" s="139"/>
      <c r="J2376" s="140">
        <f t="shared" si="30"/>
        <v>0</v>
      </c>
      <c r="K2376" s="136" t="s">
        <v>363</v>
      </c>
      <c r="L2376" s="33"/>
      <c r="M2376" s="141" t="s">
        <v>19</v>
      </c>
      <c r="N2376" s="142" t="s">
        <v>49</v>
      </c>
      <c r="P2376" s="143">
        <f t="shared" si="31"/>
        <v>0</v>
      </c>
      <c r="Q2376" s="143">
        <v>0</v>
      </c>
      <c r="R2376" s="143">
        <f t="shared" si="32"/>
        <v>0</v>
      </c>
      <c r="S2376" s="143">
        <v>0</v>
      </c>
      <c r="T2376" s="144">
        <f t="shared" si="33"/>
        <v>0</v>
      </c>
      <c r="AR2376" s="145" t="s">
        <v>454</v>
      </c>
      <c r="AT2376" s="145" t="s">
        <v>360</v>
      </c>
      <c r="AU2376" s="145" t="s">
        <v>90</v>
      </c>
      <c r="AY2376" s="18" t="s">
        <v>358</v>
      </c>
      <c r="BE2376" s="146">
        <f t="shared" si="34"/>
        <v>0</v>
      </c>
      <c r="BF2376" s="146">
        <f t="shared" si="35"/>
        <v>0</v>
      </c>
      <c r="BG2376" s="146">
        <f t="shared" si="36"/>
        <v>0</v>
      </c>
      <c r="BH2376" s="146">
        <f t="shared" si="37"/>
        <v>0</v>
      </c>
      <c r="BI2376" s="146">
        <f t="shared" si="38"/>
        <v>0</v>
      </c>
      <c r="BJ2376" s="18" t="s">
        <v>90</v>
      </c>
      <c r="BK2376" s="146">
        <f t="shared" si="39"/>
        <v>0</v>
      </c>
      <c r="BL2376" s="18" t="s">
        <v>454</v>
      </c>
      <c r="BM2376" s="145" t="s">
        <v>2561</v>
      </c>
    </row>
    <row r="2377" spans="2:65" s="1" customFormat="1" ht="11.25">
      <c r="B2377" s="33"/>
      <c r="D2377" s="147" t="s">
        <v>366</v>
      </c>
      <c r="F2377" s="148" t="s">
        <v>2562</v>
      </c>
      <c r="I2377" s="149"/>
      <c r="L2377" s="33"/>
      <c r="M2377" s="150"/>
      <c r="T2377" s="54"/>
      <c r="AT2377" s="18" t="s">
        <v>366</v>
      </c>
      <c r="AU2377" s="18" t="s">
        <v>90</v>
      </c>
    </row>
    <row r="2378" spans="2:65" s="11" customFormat="1" ht="22.9" customHeight="1">
      <c r="B2378" s="122"/>
      <c r="D2378" s="123" t="s">
        <v>76</v>
      </c>
      <c r="E2378" s="132" t="s">
        <v>2563</v>
      </c>
      <c r="F2378" s="132" t="s">
        <v>2564</v>
      </c>
      <c r="I2378" s="125"/>
      <c r="J2378" s="133">
        <f>BK2378</f>
        <v>0</v>
      </c>
      <c r="L2378" s="122"/>
      <c r="M2378" s="127"/>
      <c r="P2378" s="128">
        <f>SUM(P2379:P2522)</f>
        <v>0</v>
      </c>
      <c r="R2378" s="128">
        <f>SUM(R2379:R2522)</f>
        <v>5.4306475700000005</v>
      </c>
      <c r="T2378" s="129">
        <f>SUM(T2379:T2522)</f>
        <v>0</v>
      </c>
      <c r="AR2378" s="123" t="s">
        <v>90</v>
      </c>
      <c r="AT2378" s="130" t="s">
        <v>76</v>
      </c>
      <c r="AU2378" s="130" t="s">
        <v>84</v>
      </c>
      <c r="AY2378" s="123" t="s">
        <v>358</v>
      </c>
      <c r="BK2378" s="131">
        <f>SUM(BK2379:BK2522)</f>
        <v>0</v>
      </c>
    </row>
    <row r="2379" spans="2:65" s="1" customFormat="1" ht="24.2" customHeight="1">
      <c r="B2379" s="33"/>
      <c r="C2379" s="134" t="s">
        <v>2565</v>
      </c>
      <c r="D2379" s="134" t="s">
        <v>360</v>
      </c>
      <c r="E2379" s="135" t="s">
        <v>2566</v>
      </c>
      <c r="F2379" s="136" t="s">
        <v>2567</v>
      </c>
      <c r="G2379" s="137" t="s">
        <v>195</v>
      </c>
      <c r="H2379" s="138">
        <v>142.99</v>
      </c>
      <c r="I2379" s="139"/>
      <c r="J2379" s="140">
        <f>ROUND(I2379*H2379,2)</f>
        <v>0</v>
      </c>
      <c r="K2379" s="136" t="s">
        <v>363</v>
      </c>
      <c r="L2379" s="33"/>
      <c r="M2379" s="141" t="s">
        <v>19</v>
      </c>
      <c r="N2379" s="142" t="s">
        <v>49</v>
      </c>
      <c r="P2379" s="143">
        <f>O2379*H2379</f>
        <v>0</v>
      </c>
      <c r="Q2379" s="143">
        <v>0</v>
      </c>
      <c r="R2379" s="143">
        <f>Q2379*H2379</f>
        <v>0</v>
      </c>
      <c r="S2379" s="143">
        <v>0</v>
      </c>
      <c r="T2379" s="144">
        <f>S2379*H2379</f>
        <v>0</v>
      </c>
      <c r="AR2379" s="145" t="s">
        <v>454</v>
      </c>
      <c r="AT2379" s="145" t="s">
        <v>360</v>
      </c>
      <c r="AU2379" s="145" t="s">
        <v>90</v>
      </c>
      <c r="AY2379" s="18" t="s">
        <v>358</v>
      </c>
      <c r="BE2379" s="146">
        <f>IF(N2379="základní",J2379,0)</f>
        <v>0</v>
      </c>
      <c r="BF2379" s="146">
        <f>IF(N2379="snížená",J2379,0)</f>
        <v>0</v>
      </c>
      <c r="BG2379" s="146">
        <f>IF(N2379="zákl. přenesená",J2379,0)</f>
        <v>0</v>
      </c>
      <c r="BH2379" s="146">
        <f>IF(N2379="sníž. přenesená",J2379,0)</f>
        <v>0</v>
      </c>
      <c r="BI2379" s="146">
        <f>IF(N2379="nulová",J2379,0)</f>
        <v>0</v>
      </c>
      <c r="BJ2379" s="18" t="s">
        <v>90</v>
      </c>
      <c r="BK2379" s="146">
        <f>ROUND(I2379*H2379,2)</f>
        <v>0</v>
      </c>
      <c r="BL2379" s="18" t="s">
        <v>454</v>
      </c>
      <c r="BM2379" s="145" t="s">
        <v>2568</v>
      </c>
    </row>
    <row r="2380" spans="2:65" s="1" customFormat="1" ht="11.25">
      <c r="B2380" s="33"/>
      <c r="D2380" s="147" t="s">
        <v>366</v>
      </c>
      <c r="F2380" s="148" t="s">
        <v>2569</v>
      </c>
      <c r="I2380" s="149"/>
      <c r="L2380" s="33"/>
      <c r="M2380" s="150"/>
      <c r="T2380" s="54"/>
      <c r="AT2380" s="18" t="s">
        <v>366</v>
      </c>
      <c r="AU2380" s="18" t="s">
        <v>90</v>
      </c>
    </row>
    <row r="2381" spans="2:65" s="12" customFormat="1" ht="11.25">
      <c r="B2381" s="151"/>
      <c r="D2381" s="152" t="s">
        <v>368</v>
      </c>
      <c r="E2381" s="153" t="s">
        <v>19</v>
      </c>
      <c r="F2381" s="154" t="s">
        <v>1160</v>
      </c>
      <c r="H2381" s="153" t="s">
        <v>19</v>
      </c>
      <c r="I2381" s="155"/>
      <c r="L2381" s="151"/>
      <c r="M2381" s="156"/>
      <c r="T2381" s="157"/>
      <c r="AT2381" s="153" t="s">
        <v>368</v>
      </c>
      <c r="AU2381" s="153" t="s">
        <v>90</v>
      </c>
      <c r="AV2381" s="12" t="s">
        <v>84</v>
      </c>
      <c r="AW2381" s="12" t="s">
        <v>36</v>
      </c>
      <c r="AX2381" s="12" t="s">
        <v>77</v>
      </c>
      <c r="AY2381" s="153" t="s">
        <v>358</v>
      </c>
    </row>
    <row r="2382" spans="2:65" s="12" customFormat="1" ht="11.25">
      <c r="B2382" s="151"/>
      <c r="D2382" s="152" t="s">
        <v>368</v>
      </c>
      <c r="E2382" s="153" t="s">
        <v>19</v>
      </c>
      <c r="F2382" s="154" t="s">
        <v>610</v>
      </c>
      <c r="H2382" s="153" t="s">
        <v>19</v>
      </c>
      <c r="I2382" s="155"/>
      <c r="L2382" s="151"/>
      <c r="M2382" s="156"/>
      <c r="T2382" s="157"/>
      <c r="AT2382" s="153" t="s">
        <v>368</v>
      </c>
      <c r="AU2382" s="153" t="s">
        <v>90</v>
      </c>
      <c r="AV2382" s="12" t="s">
        <v>84</v>
      </c>
      <c r="AW2382" s="12" t="s">
        <v>36</v>
      </c>
      <c r="AX2382" s="12" t="s">
        <v>77</v>
      </c>
      <c r="AY2382" s="153" t="s">
        <v>358</v>
      </c>
    </row>
    <row r="2383" spans="2:65" s="13" customFormat="1" ht="11.25">
      <c r="B2383" s="158"/>
      <c r="D2383" s="152" t="s">
        <v>368</v>
      </c>
      <c r="E2383" s="159" t="s">
        <v>19</v>
      </c>
      <c r="F2383" s="160" t="s">
        <v>1969</v>
      </c>
      <c r="H2383" s="161">
        <v>5.74</v>
      </c>
      <c r="I2383" s="162"/>
      <c r="L2383" s="158"/>
      <c r="M2383" s="163"/>
      <c r="T2383" s="164"/>
      <c r="AT2383" s="159" t="s">
        <v>368</v>
      </c>
      <c r="AU2383" s="159" t="s">
        <v>90</v>
      </c>
      <c r="AV2383" s="13" t="s">
        <v>90</v>
      </c>
      <c r="AW2383" s="13" t="s">
        <v>36</v>
      </c>
      <c r="AX2383" s="13" t="s">
        <v>77</v>
      </c>
      <c r="AY2383" s="159" t="s">
        <v>358</v>
      </c>
    </row>
    <row r="2384" spans="2:65" s="13" customFormat="1" ht="11.25">
      <c r="B2384" s="158"/>
      <c r="D2384" s="152" t="s">
        <v>368</v>
      </c>
      <c r="E2384" s="159" t="s">
        <v>19</v>
      </c>
      <c r="F2384" s="160" t="s">
        <v>1970</v>
      </c>
      <c r="H2384" s="161">
        <v>5.74</v>
      </c>
      <c r="I2384" s="162"/>
      <c r="L2384" s="158"/>
      <c r="M2384" s="163"/>
      <c r="T2384" s="164"/>
      <c r="AT2384" s="159" t="s">
        <v>368</v>
      </c>
      <c r="AU2384" s="159" t="s">
        <v>90</v>
      </c>
      <c r="AV2384" s="13" t="s">
        <v>90</v>
      </c>
      <c r="AW2384" s="13" t="s">
        <v>36</v>
      </c>
      <c r="AX2384" s="13" t="s">
        <v>77</v>
      </c>
      <c r="AY2384" s="159" t="s">
        <v>358</v>
      </c>
    </row>
    <row r="2385" spans="2:51" s="13" customFormat="1" ht="11.25">
      <c r="B2385" s="158"/>
      <c r="D2385" s="152" t="s">
        <v>368</v>
      </c>
      <c r="E2385" s="159" t="s">
        <v>19</v>
      </c>
      <c r="F2385" s="160" t="s">
        <v>1971</v>
      </c>
      <c r="H2385" s="161">
        <v>5.74</v>
      </c>
      <c r="I2385" s="162"/>
      <c r="L2385" s="158"/>
      <c r="M2385" s="163"/>
      <c r="T2385" s="164"/>
      <c r="AT2385" s="159" t="s">
        <v>368</v>
      </c>
      <c r="AU2385" s="159" t="s">
        <v>90</v>
      </c>
      <c r="AV2385" s="13" t="s">
        <v>90</v>
      </c>
      <c r="AW2385" s="13" t="s">
        <v>36</v>
      </c>
      <c r="AX2385" s="13" t="s">
        <v>77</v>
      </c>
      <c r="AY2385" s="159" t="s">
        <v>358</v>
      </c>
    </row>
    <row r="2386" spans="2:51" s="13" customFormat="1" ht="11.25">
      <c r="B2386" s="158"/>
      <c r="D2386" s="152" t="s">
        <v>368</v>
      </c>
      <c r="E2386" s="159" t="s">
        <v>19</v>
      </c>
      <c r="F2386" s="160" t="s">
        <v>1972</v>
      </c>
      <c r="H2386" s="161">
        <v>5.74</v>
      </c>
      <c r="I2386" s="162"/>
      <c r="L2386" s="158"/>
      <c r="M2386" s="163"/>
      <c r="T2386" s="164"/>
      <c r="AT2386" s="159" t="s">
        <v>368</v>
      </c>
      <c r="AU2386" s="159" t="s">
        <v>90</v>
      </c>
      <c r="AV2386" s="13" t="s">
        <v>90</v>
      </c>
      <c r="AW2386" s="13" t="s">
        <v>36</v>
      </c>
      <c r="AX2386" s="13" t="s">
        <v>77</v>
      </c>
      <c r="AY2386" s="159" t="s">
        <v>358</v>
      </c>
    </row>
    <row r="2387" spans="2:51" s="13" customFormat="1" ht="11.25">
      <c r="B2387" s="158"/>
      <c r="D2387" s="152" t="s">
        <v>368</v>
      </c>
      <c r="E2387" s="159" t="s">
        <v>19</v>
      </c>
      <c r="F2387" s="160" t="s">
        <v>1973</v>
      </c>
      <c r="H2387" s="161">
        <v>5.74</v>
      </c>
      <c r="I2387" s="162"/>
      <c r="L2387" s="158"/>
      <c r="M2387" s="163"/>
      <c r="T2387" s="164"/>
      <c r="AT2387" s="159" t="s">
        <v>368</v>
      </c>
      <c r="AU2387" s="159" t="s">
        <v>90</v>
      </c>
      <c r="AV2387" s="13" t="s">
        <v>90</v>
      </c>
      <c r="AW2387" s="13" t="s">
        <v>36</v>
      </c>
      <c r="AX2387" s="13" t="s">
        <v>77</v>
      </c>
      <c r="AY2387" s="159" t="s">
        <v>358</v>
      </c>
    </row>
    <row r="2388" spans="2:51" s="15" customFormat="1" ht="11.25">
      <c r="B2388" s="172"/>
      <c r="D2388" s="152" t="s">
        <v>368</v>
      </c>
      <c r="E2388" s="173" t="s">
        <v>226</v>
      </c>
      <c r="F2388" s="174" t="s">
        <v>416</v>
      </c>
      <c r="H2388" s="175">
        <v>28.7</v>
      </c>
      <c r="I2388" s="176"/>
      <c r="L2388" s="172"/>
      <c r="M2388" s="177"/>
      <c r="T2388" s="178"/>
      <c r="AT2388" s="173" t="s">
        <v>368</v>
      </c>
      <c r="AU2388" s="173" t="s">
        <v>90</v>
      </c>
      <c r="AV2388" s="15" t="s">
        <v>97</v>
      </c>
      <c r="AW2388" s="15" t="s">
        <v>36</v>
      </c>
      <c r="AX2388" s="15" t="s">
        <v>77</v>
      </c>
      <c r="AY2388" s="173" t="s">
        <v>358</v>
      </c>
    </row>
    <row r="2389" spans="2:51" s="12" customFormat="1" ht="11.25">
      <c r="B2389" s="151"/>
      <c r="D2389" s="152" t="s">
        <v>368</v>
      </c>
      <c r="E2389" s="153" t="s">
        <v>19</v>
      </c>
      <c r="F2389" s="154" t="s">
        <v>618</v>
      </c>
      <c r="H2389" s="153" t="s">
        <v>19</v>
      </c>
      <c r="I2389" s="155"/>
      <c r="L2389" s="151"/>
      <c r="M2389" s="156"/>
      <c r="T2389" s="157"/>
      <c r="AT2389" s="153" t="s">
        <v>368</v>
      </c>
      <c r="AU2389" s="153" t="s">
        <v>90</v>
      </c>
      <c r="AV2389" s="12" t="s">
        <v>84</v>
      </c>
      <c r="AW2389" s="12" t="s">
        <v>36</v>
      </c>
      <c r="AX2389" s="12" t="s">
        <v>77</v>
      </c>
      <c r="AY2389" s="153" t="s">
        <v>358</v>
      </c>
    </row>
    <row r="2390" spans="2:51" s="13" customFormat="1" ht="11.25">
      <c r="B2390" s="158"/>
      <c r="D2390" s="152" t="s">
        <v>368</v>
      </c>
      <c r="E2390" s="159" t="s">
        <v>19</v>
      </c>
      <c r="F2390" s="160" t="s">
        <v>1974</v>
      </c>
      <c r="H2390" s="161">
        <v>5.74</v>
      </c>
      <c r="I2390" s="162"/>
      <c r="L2390" s="158"/>
      <c r="M2390" s="163"/>
      <c r="T2390" s="164"/>
      <c r="AT2390" s="159" t="s">
        <v>368</v>
      </c>
      <c r="AU2390" s="159" t="s">
        <v>90</v>
      </c>
      <c r="AV2390" s="13" t="s">
        <v>90</v>
      </c>
      <c r="AW2390" s="13" t="s">
        <v>36</v>
      </c>
      <c r="AX2390" s="13" t="s">
        <v>77</v>
      </c>
      <c r="AY2390" s="159" t="s">
        <v>358</v>
      </c>
    </row>
    <row r="2391" spans="2:51" s="13" customFormat="1" ht="11.25">
      <c r="B2391" s="158"/>
      <c r="D2391" s="152" t="s">
        <v>368</v>
      </c>
      <c r="E2391" s="159" t="s">
        <v>19</v>
      </c>
      <c r="F2391" s="160" t="s">
        <v>1975</v>
      </c>
      <c r="H2391" s="161">
        <v>5.74</v>
      </c>
      <c r="I2391" s="162"/>
      <c r="L2391" s="158"/>
      <c r="M2391" s="163"/>
      <c r="T2391" s="164"/>
      <c r="AT2391" s="159" t="s">
        <v>368</v>
      </c>
      <c r="AU2391" s="159" t="s">
        <v>90</v>
      </c>
      <c r="AV2391" s="13" t="s">
        <v>90</v>
      </c>
      <c r="AW2391" s="13" t="s">
        <v>36</v>
      </c>
      <c r="AX2391" s="13" t="s">
        <v>77</v>
      </c>
      <c r="AY2391" s="159" t="s">
        <v>358</v>
      </c>
    </row>
    <row r="2392" spans="2:51" s="13" customFormat="1" ht="11.25">
      <c r="B2392" s="158"/>
      <c r="D2392" s="152" t="s">
        <v>368</v>
      </c>
      <c r="E2392" s="159" t="s">
        <v>19</v>
      </c>
      <c r="F2392" s="160" t="s">
        <v>1976</v>
      </c>
      <c r="H2392" s="161">
        <v>5.74</v>
      </c>
      <c r="I2392" s="162"/>
      <c r="L2392" s="158"/>
      <c r="M2392" s="163"/>
      <c r="T2392" s="164"/>
      <c r="AT2392" s="159" t="s">
        <v>368</v>
      </c>
      <c r="AU2392" s="159" t="s">
        <v>90</v>
      </c>
      <c r="AV2392" s="13" t="s">
        <v>90</v>
      </c>
      <c r="AW2392" s="13" t="s">
        <v>36</v>
      </c>
      <c r="AX2392" s="13" t="s">
        <v>77</v>
      </c>
      <c r="AY2392" s="159" t="s">
        <v>358</v>
      </c>
    </row>
    <row r="2393" spans="2:51" s="13" customFormat="1" ht="11.25">
      <c r="B2393" s="158"/>
      <c r="D2393" s="152" t="s">
        <v>368</v>
      </c>
      <c r="E2393" s="159" t="s">
        <v>19</v>
      </c>
      <c r="F2393" s="160" t="s">
        <v>1977</v>
      </c>
      <c r="H2393" s="161">
        <v>5.74</v>
      </c>
      <c r="I2393" s="162"/>
      <c r="L2393" s="158"/>
      <c r="M2393" s="163"/>
      <c r="T2393" s="164"/>
      <c r="AT2393" s="159" t="s">
        <v>368</v>
      </c>
      <c r="AU2393" s="159" t="s">
        <v>90</v>
      </c>
      <c r="AV2393" s="13" t="s">
        <v>90</v>
      </c>
      <c r="AW2393" s="13" t="s">
        <v>36</v>
      </c>
      <c r="AX2393" s="13" t="s">
        <v>77</v>
      </c>
      <c r="AY2393" s="159" t="s">
        <v>358</v>
      </c>
    </row>
    <row r="2394" spans="2:51" s="13" customFormat="1" ht="11.25">
      <c r="B2394" s="158"/>
      <c r="D2394" s="152" t="s">
        <v>368</v>
      </c>
      <c r="E2394" s="159" t="s">
        <v>19</v>
      </c>
      <c r="F2394" s="160" t="s">
        <v>1978</v>
      </c>
      <c r="H2394" s="161">
        <v>5.74</v>
      </c>
      <c r="I2394" s="162"/>
      <c r="L2394" s="158"/>
      <c r="M2394" s="163"/>
      <c r="T2394" s="164"/>
      <c r="AT2394" s="159" t="s">
        <v>368</v>
      </c>
      <c r="AU2394" s="159" t="s">
        <v>90</v>
      </c>
      <c r="AV2394" s="13" t="s">
        <v>90</v>
      </c>
      <c r="AW2394" s="13" t="s">
        <v>36</v>
      </c>
      <c r="AX2394" s="13" t="s">
        <v>77</v>
      </c>
      <c r="AY2394" s="159" t="s">
        <v>358</v>
      </c>
    </row>
    <row r="2395" spans="2:51" s="12" customFormat="1" ht="11.25">
      <c r="B2395" s="151"/>
      <c r="D2395" s="152" t="s">
        <v>368</v>
      </c>
      <c r="E2395" s="153" t="s">
        <v>19</v>
      </c>
      <c r="F2395" s="154" t="s">
        <v>603</v>
      </c>
      <c r="H2395" s="153" t="s">
        <v>19</v>
      </c>
      <c r="I2395" s="155"/>
      <c r="L2395" s="151"/>
      <c r="M2395" s="156"/>
      <c r="T2395" s="157"/>
      <c r="AT2395" s="153" t="s">
        <v>368</v>
      </c>
      <c r="AU2395" s="153" t="s">
        <v>90</v>
      </c>
      <c r="AV2395" s="12" t="s">
        <v>84</v>
      </c>
      <c r="AW2395" s="12" t="s">
        <v>36</v>
      </c>
      <c r="AX2395" s="12" t="s">
        <v>77</v>
      </c>
      <c r="AY2395" s="153" t="s">
        <v>358</v>
      </c>
    </row>
    <row r="2396" spans="2:51" s="13" customFormat="1" ht="11.25">
      <c r="B2396" s="158"/>
      <c r="D2396" s="152" t="s">
        <v>368</v>
      </c>
      <c r="E2396" s="159" t="s">
        <v>19</v>
      </c>
      <c r="F2396" s="160" t="s">
        <v>1949</v>
      </c>
      <c r="H2396" s="161">
        <v>4.04</v>
      </c>
      <c r="I2396" s="162"/>
      <c r="L2396" s="158"/>
      <c r="M2396" s="163"/>
      <c r="T2396" s="164"/>
      <c r="AT2396" s="159" t="s">
        <v>368</v>
      </c>
      <c r="AU2396" s="159" t="s">
        <v>90</v>
      </c>
      <c r="AV2396" s="13" t="s">
        <v>90</v>
      </c>
      <c r="AW2396" s="13" t="s">
        <v>36</v>
      </c>
      <c r="AX2396" s="13" t="s">
        <v>77</v>
      </c>
      <c r="AY2396" s="159" t="s">
        <v>358</v>
      </c>
    </row>
    <row r="2397" spans="2:51" s="13" customFormat="1" ht="11.25">
      <c r="B2397" s="158"/>
      <c r="D2397" s="152" t="s">
        <v>368</v>
      </c>
      <c r="E2397" s="159" t="s">
        <v>19</v>
      </c>
      <c r="F2397" s="160" t="s">
        <v>2570</v>
      </c>
      <c r="H2397" s="161">
        <v>19.39</v>
      </c>
      <c r="I2397" s="162"/>
      <c r="L2397" s="158"/>
      <c r="M2397" s="163"/>
      <c r="T2397" s="164"/>
      <c r="AT2397" s="159" t="s">
        <v>368</v>
      </c>
      <c r="AU2397" s="159" t="s">
        <v>90</v>
      </c>
      <c r="AV2397" s="13" t="s">
        <v>90</v>
      </c>
      <c r="AW2397" s="13" t="s">
        <v>36</v>
      </c>
      <c r="AX2397" s="13" t="s">
        <v>77</v>
      </c>
      <c r="AY2397" s="159" t="s">
        <v>358</v>
      </c>
    </row>
    <row r="2398" spans="2:51" s="13" customFormat="1" ht="11.25">
      <c r="B2398" s="158"/>
      <c r="D2398" s="152" t="s">
        <v>368</v>
      </c>
      <c r="E2398" s="159" t="s">
        <v>19</v>
      </c>
      <c r="F2398" s="160" t="s">
        <v>1951</v>
      </c>
      <c r="H2398" s="161">
        <v>4.1399999999999997</v>
      </c>
      <c r="I2398" s="162"/>
      <c r="L2398" s="158"/>
      <c r="M2398" s="163"/>
      <c r="T2398" s="164"/>
      <c r="AT2398" s="159" t="s">
        <v>368</v>
      </c>
      <c r="AU2398" s="159" t="s">
        <v>90</v>
      </c>
      <c r="AV2398" s="13" t="s">
        <v>90</v>
      </c>
      <c r="AW2398" s="13" t="s">
        <v>36</v>
      </c>
      <c r="AX2398" s="13" t="s">
        <v>77</v>
      </c>
      <c r="AY2398" s="159" t="s">
        <v>358</v>
      </c>
    </row>
    <row r="2399" spans="2:51" s="13" customFormat="1" ht="11.25">
      <c r="B2399" s="158"/>
      <c r="D2399" s="152" t="s">
        <v>368</v>
      </c>
      <c r="E2399" s="159" t="s">
        <v>19</v>
      </c>
      <c r="F2399" s="160" t="s">
        <v>1956</v>
      </c>
      <c r="H2399" s="161">
        <v>3.78</v>
      </c>
      <c r="I2399" s="162"/>
      <c r="L2399" s="158"/>
      <c r="M2399" s="163"/>
      <c r="T2399" s="164"/>
      <c r="AT2399" s="159" t="s">
        <v>368</v>
      </c>
      <c r="AU2399" s="159" t="s">
        <v>90</v>
      </c>
      <c r="AV2399" s="13" t="s">
        <v>90</v>
      </c>
      <c r="AW2399" s="13" t="s">
        <v>36</v>
      </c>
      <c r="AX2399" s="13" t="s">
        <v>77</v>
      </c>
      <c r="AY2399" s="159" t="s">
        <v>358</v>
      </c>
    </row>
    <row r="2400" spans="2:51" s="13" customFormat="1" ht="11.25">
      <c r="B2400" s="158"/>
      <c r="D2400" s="152" t="s">
        <v>368</v>
      </c>
      <c r="E2400" s="159" t="s">
        <v>19</v>
      </c>
      <c r="F2400" s="160" t="s">
        <v>1957</v>
      </c>
      <c r="H2400" s="161">
        <v>13.48</v>
      </c>
      <c r="I2400" s="162"/>
      <c r="L2400" s="158"/>
      <c r="M2400" s="163"/>
      <c r="T2400" s="164"/>
      <c r="AT2400" s="159" t="s">
        <v>368</v>
      </c>
      <c r="AU2400" s="159" t="s">
        <v>90</v>
      </c>
      <c r="AV2400" s="13" t="s">
        <v>90</v>
      </c>
      <c r="AW2400" s="13" t="s">
        <v>36</v>
      </c>
      <c r="AX2400" s="13" t="s">
        <v>77</v>
      </c>
      <c r="AY2400" s="159" t="s">
        <v>358</v>
      </c>
    </row>
    <row r="2401" spans="2:65" s="13" customFormat="1" ht="11.25">
      <c r="B2401" s="158"/>
      <c r="D2401" s="152" t="s">
        <v>368</v>
      </c>
      <c r="E2401" s="159" t="s">
        <v>19</v>
      </c>
      <c r="F2401" s="160" t="s">
        <v>2571</v>
      </c>
      <c r="H2401" s="161">
        <v>12.13</v>
      </c>
      <c r="I2401" s="162"/>
      <c r="L2401" s="158"/>
      <c r="M2401" s="163"/>
      <c r="T2401" s="164"/>
      <c r="AT2401" s="159" t="s">
        <v>368</v>
      </c>
      <c r="AU2401" s="159" t="s">
        <v>90</v>
      </c>
      <c r="AV2401" s="13" t="s">
        <v>90</v>
      </c>
      <c r="AW2401" s="13" t="s">
        <v>36</v>
      </c>
      <c r="AX2401" s="13" t="s">
        <v>77</v>
      </c>
      <c r="AY2401" s="159" t="s">
        <v>358</v>
      </c>
    </row>
    <row r="2402" spans="2:65" s="13" customFormat="1" ht="11.25">
      <c r="B2402" s="158"/>
      <c r="D2402" s="152" t="s">
        <v>368</v>
      </c>
      <c r="E2402" s="159" t="s">
        <v>19</v>
      </c>
      <c r="F2402" s="160" t="s">
        <v>2572</v>
      </c>
      <c r="H2402" s="161">
        <v>12.68</v>
      </c>
      <c r="I2402" s="162"/>
      <c r="L2402" s="158"/>
      <c r="M2402" s="163"/>
      <c r="T2402" s="164"/>
      <c r="AT2402" s="159" t="s">
        <v>368</v>
      </c>
      <c r="AU2402" s="159" t="s">
        <v>90</v>
      </c>
      <c r="AV2402" s="13" t="s">
        <v>90</v>
      </c>
      <c r="AW2402" s="13" t="s">
        <v>36</v>
      </c>
      <c r="AX2402" s="13" t="s">
        <v>77</v>
      </c>
      <c r="AY2402" s="159" t="s">
        <v>358</v>
      </c>
    </row>
    <row r="2403" spans="2:65" s="13" customFormat="1" ht="11.25">
      <c r="B2403" s="158"/>
      <c r="D2403" s="152" t="s">
        <v>368</v>
      </c>
      <c r="E2403" s="159" t="s">
        <v>19</v>
      </c>
      <c r="F2403" s="160" t="s">
        <v>1959</v>
      </c>
      <c r="H2403" s="161">
        <v>8.26</v>
      </c>
      <c r="I2403" s="162"/>
      <c r="L2403" s="158"/>
      <c r="M2403" s="163"/>
      <c r="T2403" s="164"/>
      <c r="AT2403" s="159" t="s">
        <v>368</v>
      </c>
      <c r="AU2403" s="159" t="s">
        <v>90</v>
      </c>
      <c r="AV2403" s="13" t="s">
        <v>90</v>
      </c>
      <c r="AW2403" s="13" t="s">
        <v>36</v>
      </c>
      <c r="AX2403" s="13" t="s">
        <v>77</v>
      </c>
      <c r="AY2403" s="159" t="s">
        <v>358</v>
      </c>
    </row>
    <row r="2404" spans="2:65" s="13" customFormat="1" ht="11.25">
      <c r="B2404" s="158"/>
      <c r="D2404" s="152" t="s">
        <v>368</v>
      </c>
      <c r="E2404" s="159" t="s">
        <v>19</v>
      </c>
      <c r="F2404" s="160" t="s">
        <v>2573</v>
      </c>
      <c r="H2404" s="161">
        <v>5.3</v>
      </c>
      <c r="I2404" s="162"/>
      <c r="L2404" s="158"/>
      <c r="M2404" s="163"/>
      <c r="T2404" s="164"/>
      <c r="AT2404" s="159" t="s">
        <v>368</v>
      </c>
      <c r="AU2404" s="159" t="s">
        <v>90</v>
      </c>
      <c r="AV2404" s="13" t="s">
        <v>90</v>
      </c>
      <c r="AW2404" s="13" t="s">
        <v>36</v>
      </c>
      <c r="AX2404" s="13" t="s">
        <v>77</v>
      </c>
      <c r="AY2404" s="159" t="s">
        <v>358</v>
      </c>
    </row>
    <row r="2405" spans="2:65" s="13" customFormat="1" ht="11.25">
      <c r="B2405" s="158"/>
      <c r="D2405" s="152" t="s">
        <v>368</v>
      </c>
      <c r="E2405" s="159" t="s">
        <v>19</v>
      </c>
      <c r="F2405" s="160" t="s">
        <v>1981</v>
      </c>
      <c r="H2405" s="161">
        <v>2.39</v>
      </c>
      <c r="I2405" s="162"/>
      <c r="L2405" s="158"/>
      <c r="M2405" s="163"/>
      <c r="T2405" s="164"/>
      <c r="AT2405" s="159" t="s">
        <v>368</v>
      </c>
      <c r="AU2405" s="159" t="s">
        <v>90</v>
      </c>
      <c r="AV2405" s="13" t="s">
        <v>90</v>
      </c>
      <c r="AW2405" s="13" t="s">
        <v>36</v>
      </c>
      <c r="AX2405" s="13" t="s">
        <v>77</v>
      </c>
      <c r="AY2405" s="159" t="s">
        <v>358</v>
      </c>
    </row>
    <row r="2406" spans="2:65" s="15" customFormat="1" ht="11.25">
      <c r="B2406" s="172"/>
      <c r="D2406" s="152" t="s">
        <v>368</v>
      </c>
      <c r="E2406" s="173" t="s">
        <v>229</v>
      </c>
      <c r="F2406" s="174" t="s">
        <v>416</v>
      </c>
      <c r="H2406" s="175">
        <v>114.29</v>
      </c>
      <c r="I2406" s="176"/>
      <c r="L2406" s="172"/>
      <c r="M2406" s="177"/>
      <c r="T2406" s="178"/>
      <c r="AT2406" s="173" t="s">
        <v>368</v>
      </c>
      <c r="AU2406" s="173" t="s">
        <v>90</v>
      </c>
      <c r="AV2406" s="15" t="s">
        <v>97</v>
      </c>
      <c r="AW2406" s="15" t="s">
        <v>36</v>
      </c>
      <c r="AX2406" s="15" t="s">
        <v>77</v>
      </c>
      <c r="AY2406" s="173" t="s">
        <v>358</v>
      </c>
    </row>
    <row r="2407" spans="2:65" s="14" customFormat="1" ht="11.25">
      <c r="B2407" s="165"/>
      <c r="D2407" s="152" t="s">
        <v>368</v>
      </c>
      <c r="E2407" s="166" t="s">
        <v>204</v>
      </c>
      <c r="F2407" s="167" t="s">
        <v>371</v>
      </c>
      <c r="H2407" s="168">
        <v>142.99</v>
      </c>
      <c r="I2407" s="169"/>
      <c r="L2407" s="165"/>
      <c r="M2407" s="170"/>
      <c r="T2407" s="171"/>
      <c r="AT2407" s="166" t="s">
        <v>368</v>
      </c>
      <c r="AU2407" s="166" t="s">
        <v>90</v>
      </c>
      <c r="AV2407" s="14" t="s">
        <v>364</v>
      </c>
      <c r="AW2407" s="14" t="s">
        <v>36</v>
      </c>
      <c r="AX2407" s="14" t="s">
        <v>84</v>
      </c>
      <c r="AY2407" s="166" t="s">
        <v>358</v>
      </c>
    </row>
    <row r="2408" spans="2:65" s="1" customFormat="1" ht="24.2" customHeight="1">
      <c r="B2408" s="33"/>
      <c r="C2408" s="134" t="s">
        <v>2574</v>
      </c>
      <c r="D2408" s="134" t="s">
        <v>360</v>
      </c>
      <c r="E2408" s="135" t="s">
        <v>2575</v>
      </c>
      <c r="F2408" s="136" t="s">
        <v>2576</v>
      </c>
      <c r="G2408" s="137" t="s">
        <v>195</v>
      </c>
      <c r="H2408" s="138">
        <v>142.99</v>
      </c>
      <c r="I2408" s="139"/>
      <c r="J2408" s="140">
        <f>ROUND(I2408*H2408,2)</f>
        <v>0</v>
      </c>
      <c r="K2408" s="136" t="s">
        <v>363</v>
      </c>
      <c r="L2408" s="33"/>
      <c r="M2408" s="141" t="s">
        <v>19</v>
      </c>
      <c r="N2408" s="142" t="s">
        <v>49</v>
      </c>
      <c r="P2408" s="143">
        <f>O2408*H2408</f>
        <v>0</v>
      </c>
      <c r="Q2408" s="143">
        <v>2.9999999999999997E-4</v>
      </c>
      <c r="R2408" s="143">
        <f>Q2408*H2408</f>
        <v>4.2896999999999998E-2</v>
      </c>
      <c r="S2408" s="143">
        <v>0</v>
      </c>
      <c r="T2408" s="144">
        <f>S2408*H2408</f>
        <v>0</v>
      </c>
      <c r="AR2408" s="145" t="s">
        <v>454</v>
      </c>
      <c r="AT2408" s="145" t="s">
        <v>360</v>
      </c>
      <c r="AU2408" s="145" t="s">
        <v>90</v>
      </c>
      <c r="AY2408" s="18" t="s">
        <v>358</v>
      </c>
      <c r="BE2408" s="146">
        <f>IF(N2408="základní",J2408,0)</f>
        <v>0</v>
      </c>
      <c r="BF2408" s="146">
        <f>IF(N2408="snížená",J2408,0)</f>
        <v>0</v>
      </c>
      <c r="BG2408" s="146">
        <f>IF(N2408="zákl. přenesená",J2408,0)</f>
        <v>0</v>
      </c>
      <c r="BH2408" s="146">
        <f>IF(N2408="sníž. přenesená",J2408,0)</f>
        <v>0</v>
      </c>
      <c r="BI2408" s="146">
        <f>IF(N2408="nulová",J2408,0)</f>
        <v>0</v>
      </c>
      <c r="BJ2408" s="18" t="s">
        <v>90</v>
      </c>
      <c r="BK2408" s="146">
        <f>ROUND(I2408*H2408,2)</f>
        <v>0</v>
      </c>
      <c r="BL2408" s="18" t="s">
        <v>454</v>
      </c>
      <c r="BM2408" s="145" t="s">
        <v>2577</v>
      </c>
    </row>
    <row r="2409" spans="2:65" s="1" customFormat="1" ht="11.25">
      <c r="B2409" s="33"/>
      <c r="D2409" s="147" t="s">
        <v>366</v>
      </c>
      <c r="F2409" s="148" t="s">
        <v>2578</v>
      </c>
      <c r="I2409" s="149"/>
      <c r="L2409" s="33"/>
      <c r="M2409" s="150"/>
      <c r="T2409" s="54"/>
      <c r="AT2409" s="18" t="s">
        <v>366</v>
      </c>
      <c r="AU2409" s="18" t="s">
        <v>90</v>
      </c>
    </row>
    <row r="2410" spans="2:65" s="13" customFormat="1" ht="11.25">
      <c r="B2410" s="158"/>
      <c r="D2410" s="152" t="s">
        <v>368</v>
      </c>
      <c r="E2410" s="159" t="s">
        <v>19</v>
      </c>
      <c r="F2410" s="160" t="s">
        <v>204</v>
      </c>
      <c r="H2410" s="161">
        <v>142.99</v>
      </c>
      <c r="I2410" s="162"/>
      <c r="L2410" s="158"/>
      <c r="M2410" s="163"/>
      <c r="T2410" s="164"/>
      <c r="AT2410" s="159" t="s">
        <v>368</v>
      </c>
      <c r="AU2410" s="159" t="s">
        <v>90</v>
      </c>
      <c r="AV2410" s="13" t="s">
        <v>90</v>
      </c>
      <c r="AW2410" s="13" t="s">
        <v>36</v>
      </c>
      <c r="AX2410" s="13" t="s">
        <v>77</v>
      </c>
      <c r="AY2410" s="159" t="s">
        <v>358</v>
      </c>
    </row>
    <row r="2411" spans="2:65" s="14" customFormat="1" ht="11.25">
      <c r="B2411" s="165"/>
      <c r="D2411" s="152" t="s">
        <v>368</v>
      </c>
      <c r="E2411" s="166" t="s">
        <v>19</v>
      </c>
      <c r="F2411" s="167" t="s">
        <v>371</v>
      </c>
      <c r="H2411" s="168">
        <v>142.99</v>
      </c>
      <c r="I2411" s="169"/>
      <c r="L2411" s="165"/>
      <c r="M2411" s="170"/>
      <c r="T2411" s="171"/>
      <c r="AT2411" s="166" t="s">
        <v>368</v>
      </c>
      <c r="AU2411" s="166" t="s">
        <v>90</v>
      </c>
      <c r="AV2411" s="14" t="s">
        <v>364</v>
      </c>
      <c r="AW2411" s="14" t="s">
        <v>36</v>
      </c>
      <c r="AX2411" s="14" t="s">
        <v>84</v>
      </c>
      <c r="AY2411" s="166" t="s">
        <v>358</v>
      </c>
    </row>
    <row r="2412" spans="2:65" s="1" customFormat="1" ht="37.9" customHeight="1">
      <c r="B2412" s="33"/>
      <c r="C2412" s="134" t="s">
        <v>2579</v>
      </c>
      <c r="D2412" s="134" t="s">
        <v>360</v>
      </c>
      <c r="E2412" s="135" t="s">
        <v>2580</v>
      </c>
      <c r="F2412" s="136" t="s">
        <v>2581</v>
      </c>
      <c r="G2412" s="137" t="s">
        <v>235</v>
      </c>
      <c r="H2412" s="138">
        <v>84.5</v>
      </c>
      <c r="I2412" s="139"/>
      <c r="J2412" s="140">
        <f>ROUND(I2412*H2412,2)</f>
        <v>0</v>
      </c>
      <c r="K2412" s="136" t="s">
        <v>363</v>
      </c>
      <c r="L2412" s="33"/>
      <c r="M2412" s="141" t="s">
        <v>19</v>
      </c>
      <c r="N2412" s="142" t="s">
        <v>49</v>
      </c>
      <c r="P2412" s="143">
        <f>O2412*H2412</f>
        <v>0</v>
      </c>
      <c r="Q2412" s="143">
        <v>3.0299999999999999E-4</v>
      </c>
      <c r="R2412" s="143">
        <f>Q2412*H2412</f>
        <v>2.5603499999999998E-2</v>
      </c>
      <c r="S2412" s="143">
        <v>0</v>
      </c>
      <c r="T2412" s="144">
        <f>S2412*H2412</f>
        <v>0</v>
      </c>
      <c r="AR2412" s="145" t="s">
        <v>454</v>
      </c>
      <c r="AT2412" s="145" t="s">
        <v>360</v>
      </c>
      <c r="AU2412" s="145" t="s">
        <v>90</v>
      </c>
      <c r="AY2412" s="18" t="s">
        <v>358</v>
      </c>
      <c r="BE2412" s="146">
        <f>IF(N2412="základní",J2412,0)</f>
        <v>0</v>
      </c>
      <c r="BF2412" s="146">
        <f>IF(N2412="snížená",J2412,0)</f>
        <v>0</v>
      </c>
      <c r="BG2412" s="146">
        <f>IF(N2412="zákl. přenesená",J2412,0)</f>
        <v>0</v>
      </c>
      <c r="BH2412" s="146">
        <f>IF(N2412="sníž. přenesená",J2412,0)</f>
        <v>0</v>
      </c>
      <c r="BI2412" s="146">
        <f>IF(N2412="nulová",J2412,0)</f>
        <v>0</v>
      </c>
      <c r="BJ2412" s="18" t="s">
        <v>90</v>
      </c>
      <c r="BK2412" s="146">
        <f>ROUND(I2412*H2412,2)</f>
        <v>0</v>
      </c>
      <c r="BL2412" s="18" t="s">
        <v>454</v>
      </c>
      <c r="BM2412" s="145" t="s">
        <v>2582</v>
      </c>
    </row>
    <row r="2413" spans="2:65" s="1" customFormat="1" ht="11.25">
      <c r="B2413" s="33"/>
      <c r="D2413" s="147" t="s">
        <v>366</v>
      </c>
      <c r="F2413" s="148" t="s">
        <v>2583</v>
      </c>
      <c r="I2413" s="149"/>
      <c r="L2413" s="33"/>
      <c r="M2413" s="150"/>
      <c r="T2413" s="54"/>
      <c r="AT2413" s="18" t="s">
        <v>366</v>
      </c>
      <c r="AU2413" s="18" t="s">
        <v>90</v>
      </c>
    </row>
    <row r="2414" spans="2:65" s="12" customFormat="1" ht="11.25">
      <c r="B2414" s="151"/>
      <c r="D2414" s="152" t="s">
        <v>368</v>
      </c>
      <c r="E2414" s="153" t="s">
        <v>19</v>
      </c>
      <c r="F2414" s="154" t="s">
        <v>1160</v>
      </c>
      <c r="H2414" s="153" t="s">
        <v>19</v>
      </c>
      <c r="I2414" s="155"/>
      <c r="L2414" s="151"/>
      <c r="M2414" s="156"/>
      <c r="T2414" s="157"/>
      <c r="AT2414" s="153" t="s">
        <v>368</v>
      </c>
      <c r="AU2414" s="153" t="s">
        <v>90</v>
      </c>
      <c r="AV2414" s="12" t="s">
        <v>84</v>
      </c>
      <c r="AW2414" s="12" t="s">
        <v>36</v>
      </c>
      <c r="AX2414" s="12" t="s">
        <v>77</v>
      </c>
      <c r="AY2414" s="153" t="s">
        <v>358</v>
      </c>
    </row>
    <row r="2415" spans="2:65" s="12" customFormat="1" ht="11.25">
      <c r="B2415" s="151"/>
      <c r="D2415" s="152" t="s">
        <v>368</v>
      </c>
      <c r="E2415" s="153" t="s">
        <v>19</v>
      </c>
      <c r="F2415" s="154" t="s">
        <v>603</v>
      </c>
      <c r="H2415" s="153" t="s">
        <v>19</v>
      </c>
      <c r="I2415" s="155"/>
      <c r="L2415" s="151"/>
      <c r="M2415" s="156"/>
      <c r="T2415" s="157"/>
      <c r="AT2415" s="153" t="s">
        <v>368</v>
      </c>
      <c r="AU2415" s="153" t="s">
        <v>90</v>
      </c>
      <c r="AV2415" s="12" t="s">
        <v>84</v>
      </c>
      <c r="AW2415" s="12" t="s">
        <v>36</v>
      </c>
      <c r="AX2415" s="12" t="s">
        <v>77</v>
      </c>
      <c r="AY2415" s="153" t="s">
        <v>358</v>
      </c>
    </row>
    <row r="2416" spans="2:65" s="13" customFormat="1" ht="11.25">
      <c r="B2416" s="158"/>
      <c r="D2416" s="152" t="s">
        <v>368</v>
      </c>
      <c r="E2416" s="159" t="s">
        <v>19</v>
      </c>
      <c r="F2416" s="160" t="s">
        <v>2584</v>
      </c>
      <c r="H2416" s="161">
        <v>8.1</v>
      </c>
      <c r="I2416" s="162"/>
      <c r="L2416" s="158"/>
      <c r="M2416" s="163"/>
      <c r="T2416" s="164"/>
      <c r="AT2416" s="159" t="s">
        <v>368</v>
      </c>
      <c r="AU2416" s="159" t="s">
        <v>90</v>
      </c>
      <c r="AV2416" s="13" t="s">
        <v>90</v>
      </c>
      <c r="AW2416" s="13" t="s">
        <v>36</v>
      </c>
      <c r="AX2416" s="13" t="s">
        <v>77</v>
      </c>
      <c r="AY2416" s="159" t="s">
        <v>358</v>
      </c>
    </row>
    <row r="2417" spans="2:65" s="13" customFormat="1" ht="11.25">
      <c r="B2417" s="158"/>
      <c r="D2417" s="152" t="s">
        <v>368</v>
      </c>
      <c r="E2417" s="159" t="s">
        <v>19</v>
      </c>
      <c r="F2417" s="160" t="s">
        <v>2585</v>
      </c>
      <c r="H2417" s="161">
        <v>8.3000000000000007</v>
      </c>
      <c r="I2417" s="162"/>
      <c r="L2417" s="158"/>
      <c r="M2417" s="163"/>
      <c r="T2417" s="164"/>
      <c r="AT2417" s="159" t="s">
        <v>368</v>
      </c>
      <c r="AU2417" s="159" t="s">
        <v>90</v>
      </c>
      <c r="AV2417" s="13" t="s">
        <v>90</v>
      </c>
      <c r="AW2417" s="13" t="s">
        <v>36</v>
      </c>
      <c r="AX2417" s="13" t="s">
        <v>77</v>
      </c>
      <c r="AY2417" s="159" t="s">
        <v>358</v>
      </c>
    </row>
    <row r="2418" spans="2:65" s="13" customFormat="1" ht="11.25">
      <c r="B2418" s="158"/>
      <c r="D2418" s="152" t="s">
        <v>368</v>
      </c>
      <c r="E2418" s="159" t="s">
        <v>19</v>
      </c>
      <c r="F2418" s="160" t="s">
        <v>2586</v>
      </c>
      <c r="H2418" s="161">
        <v>16</v>
      </c>
      <c r="I2418" s="162"/>
      <c r="L2418" s="158"/>
      <c r="M2418" s="163"/>
      <c r="T2418" s="164"/>
      <c r="AT2418" s="159" t="s">
        <v>368</v>
      </c>
      <c r="AU2418" s="159" t="s">
        <v>90</v>
      </c>
      <c r="AV2418" s="13" t="s">
        <v>90</v>
      </c>
      <c r="AW2418" s="13" t="s">
        <v>36</v>
      </c>
      <c r="AX2418" s="13" t="s">
        <v>77</v>
      </c>
      <c r="AY2418" s="159" t="s">
        <v>358</v>
      </c>
    </row>
    <row r="2419" spans="2:65" s="13" customFormat="1" ht="11.25">
      <c r="B2419" s="158"/>
      <c r="D2419" s="152" t="s">
        <v>368</v>
      </c>
      <c r="E2419" s="159" t="s">
        <v>19</v>
      </c>
      <c r="F2419" s="160" t="s">
        <v>2587</v>
      </c>
      <c r="H2419" s="161">
        <v>14.5</v>
      </c>
      <c r="I2419" s="162"/>
      <c r="L2419" s="158"/>
      <c r="M2419" s="163"/>
      <c r="T2419" s="164"/>
      <c r="AT2419" s="159" t="s">
        <v>368</v>
      </c>
      <c r="AU2419" s="159" t="s">
        <v>90</v>
      </c>
      <c r="AV2419" s="13" t="s">
        <v>90</v>
      </c>
      <c r="AW2419" s="13" t="s">
        <v>36</v>
      </c>
      <c r="AX2419" s="13" t="s">
        <v>77</v>
      </c>
      <c r="AY2419" s="159" t="s">
        <v>358</v>
      </c>
    </row>
    <row r="2420" spans="2:65" s="13" customFormat="1" ht="11.25">
      <c r="B2420" s="158"/>
      <c r="D2420" s="152" t="s">
        <v>368</v>
      </c>
      <c r="E2420" s="159" t="s">
        <v>19</v>
      </c>
      <c r="F2420" s="160" t="s">
        <v>2588</v>
      </c>
      <c r="H2420" s="161">
        <v>16.100000000000001</v>
      </c>
      <c r="I2420" s="162"/>
      <c r="L2420" s="158"/>
      <c r="M2420" s="163"/>
      <c r="T2420" s="164"/>
      <c r="AT2420" s="159" t="s">
        <v>368</v>
      </c>
      <c r="AU2420" s="159" t="s">
        <v>90</v>
      </c>
      <c r="AV2420" s="13" t="s">
        <v>90</v>
      </c>
      <c r="AW2420" s="13" t="s">
        <v>36</v>
      </c>
      <c r="AX2420" s="13" t="s">
        <v>77</v>
      </c>
      <c r="AY2420" s="159" t="s">
        <v>358</v>
      </c>
    </row>
    <row r="2421" spans="2:65" s="13" customFormat="1" ht="11.25">
      <c r="B2421" s="158"/>
      <c r="D2421" s="152" t="s">
        <v>368</v>
      </c>
      <c r="E2421" s="159" t="s">
        <v>19</v>
      </c>
      <c r="F2421" s="160" t="s">
        <v>2589</v>
      </c>
      <c r="H2421" s="161">
        <v>11.6</v>
      </c>
      <c r="I2421" s="162"/>
      <c r="L2421" s="158"/>
      <c r="M2421" s="163"/>
      <c r="T2421" s="164"/>
      <c r="AT2421" s="159" t="s">
        <v>368</v>
      </c>
      <c r="AU2421" s="159" t="s">
        <v>90</v>
      </c>
      <c r="AV2421" s="13" t="s">
        <v>90</v>
      </c>
      <c r="AW2421" s="13" t="s">
        <v>36</v>
      </c>
      <c r="AX2421" s="13" t="s">
        <v>77</v>
      </c>
      <c r="AY2421" s="159" t="s">
        <v>358</v>
      </c>
    </row>
    <row r="2422" spans="2:65" s="13" customFormat="1" ht="11.25">
      <c r="B2422" s="158"/>
      <c r="D2422" s="152" t="s">
        <v>368</v>
      </c>
      <c r="E2422" s="159" t="s">
        <v>19</v>
      </c>
      <c r="F2422" s="160" t="s">
        <v>2590</v>
      </c>
      <c r="H2422" s="161">
        <v>9.9</v>
      </c>
      <c r="I2422" s="162"/>
      <c r="L2422" s="158"/>
      <c r="M2422" s="163"/>
      <c r="T2422" s="164"/>
      <c r="AT2422" s="159" t="s">
        <v>368</v>
      </c>
      <c r="AU2422" s="159" t="s">
        <v>90</v>
      </c>
      <c r="AV2422" s="13" t="s">
        <v>90</v>
      </c>
      <c r="AW2422" s="13" t="s">
        <v>36</v>
      </c>
      <c r="AX2422" s="13" t="s">
        <v>77</v>
      </c>
      <c r="AY2422" s="159" t="s">
        <v>358</v>
      </c>
    </row>
    <row r="2423" spans="2:65" s="14" customFormat="1" ht="11.25">
      <c r="B2423" s="165"/>
      <c r="D2423" s="152" t="s">
        <v>368</v>
      </c>
      <c r="E2423" s="166" t="s">
        <v>233</v>
      </c>
      <c r="F2423" s="167" t="s">
        <v>371</v>
      </c>
      <c r="H2423" s="168">
        <v>84.5</v>
      </c>
      <c r="I2423" s="169"/>
      <c r="L2423" s="165"/>
      <c r="M2423" s="170"/>
      <c r="T2423" s="171"/>
      <c r="AT2423" s="166" t="s">
        <v>368</v>
      </c>
      <c r="AU2423" s="166" t="s">
        <v>90</v>
      </c>
      <c r="AV2423" s="14" t="s">
        <v>364</v>
      </c>
      <c r="AW2423" s="14" t="s">
        <v>36</v>
      </c>
      <c r="AX2423" s="14" t="s">
        <v>84</v>
      </c>
      <c r="AY2423" s="166" t="s">
        <v>358</v>
      </c>
    </row>
    <row r="2424" spans="2:65" s="1" customFormat="1" ht="37.9" customHeight="1">
      <c r="B2424" s="33"/>
      <c r="C2424" s="134" t="s">
        <v>2591</v>
      </c>
      <c r="D2424" s="134" t="s">
        <v>360</v>
      </c>
      <c r="E2424" s="135" t="s">
        <v>2592</v>
      </c>
      <c r="F2424" s="136" t="s">
        <v>2593</v>
      </c>
      <c r="G2424" s="137" t="s">
        <v>195</v>
      </c>
      <c r="H2424" s="138">
        <v>127.04</v>
      </c>
      <c r="I2424" s="139"/>
      <c r="J2424" s="140">
        <f>ROUND(I2424*H2424,2)</f>
        <v>0</v>
      </c>
      <c r="K2424" s="136" t="s">
        <v>363</v>
      </c>
      <c r="L2424" s="33"/>
      <c r="M2424" s="141" t="s">
        <v>19</v>
      </c>
      <c r="N2424" s="142" t="s">
        <v>49</v>
      </c>
      <c r="P2424" s="143">
        <f>O2424*H2424</f>
        <v>0</v>
      </c>
      <c r="Q2424" s="143">
        <v>9.0279999999999996E-3</v>
      </c>
      <c r="R2424" s="143">
        <f>Q2424*H2424</f>
        <v>1.1469171199999999</v>
      </c>
      <c r="S2424" s="143">
        <v>0</v>
      </c>
      <c r="T2424" s="144">
        <f>S2424*H2424</f>
        <v>0</v>
      </c>
      <c r="AR2424" s="145" t="s">
        <v>454</v>
      </c>
      <c r="AT2424" s="145" t="s">
        <v>360</v>
      </c>
      <c r="AU2424" s="145" t="s">
        <v>90</v>
      </c>
      <c r="AY2424" s="18" t="s">
        <v>358</v>
      </c>
      <c r="BE2424" s="146">
        <f>IF(N2424="základní",J2424,0)</f>
        <v>0</v>
      </c>
      <c r="BF2424" s="146">
        <f>IF(N2424="snížená",J2424,0)</f>
        <v>0</v>
      </c>
      <c r="BG2424" s="146">
        <f>IF(N2424="zákl. přenesená",J2424,0)</f>
        <v>0</v>
      </c>
      <c r="BH2424" s="146">
        <f>IF(N2424="sníž. přenesená",J2424,0)</f>
        <v>0</v>
      </c>
      <c r="BI2424" s="146">
        <f>IF(N2424="nulová",J2424,0)</f>
        <v>0</v>
      </c>
      <c r="BJ2424" s="18" t="s">
        <v>90</v>
      </c>
      <c r="BK2424" s="146">
        <f>ROUND(I2424*H2424,2)</f>
        <v>0</v>
      </c>
      <c r="BL2424" s="18" t="s">
        <v>454</v>
      </c>
      <c r="BM2424" s="145" t="s">
        <v>2594</v>
      </c>
    </row>
    <row r="2425" spans="2:65" s="1" customFormat="1" ht="11.25">
      <c r="B2425" s="33"/>
      <c r="D2425" s="147" t="s">
        <v>366</v>
      </c>
      <c r="F2425" s="148" t="s">
        <v>2595</v>
      </c>
      <c r="I2425" s="149"/>
      <c r="L2425" s="33"/>
      <c r="M2425" s="150"/>
      <c r="T2425" s="54"/>
      <c r="AT2425" s="18" t="s">
        <v>366</v>
      </c>
      <c r="AU2425" s="18" t="s">
        <v>90</v>
      </c>
    </row>
    <row r="2426" spans="2:65" s="13" customFormat="1" ht="11.25">
      <c r="B2426" s="158"/>
      <c r="D2426" s="152" t="s">
        <v>368</v>
      </c>
      <c r="E2426" s="159" t="s">
        <v>19</v>
      </c>
      <c r="F2426" s="160" t="s">
        <v>2596</v>
      </c>
      <c r="H2426" s="161">
        <v>127.04</v>
      </c>
      <c r="I2426" s="162"/>
      <c r="L2426" s="158"/>
      <c r="M2426" s="163"/>
      <c r="T2426" s="164"/>
      <c r="AT2426" s="159" t="s">
        <v>368</v>
      </c>
      <c r="AU2426" s="159" t="s">
        <v>90</v>
      </c>
      <c r="AV2426" s="13" t="s">
        <v>90</v>
      </c>
      <c r="AW2426" s="13" t="s">
        <v>36</v>
      </c>
      <c r="AX2426" s="13" t="s">
        <v>77</v>
      </c>
      <c r="AY2426" s="159" t="s">
        <v>358</v>
      </c>
    </row>
    <row r="2427" spans="2:65" s="14" customFormat="1" ht="11.25">
      <c r="B2427" s="165"/>
      <c r="D2427" s="152" t="s">
        <v>368</v>
      </c>
      <c r="E2427" s="166" t="s">
        <v>2597</v>
      </c>
      <c r="F2427" s="167" t="s">
        <v>371</v>
      </c>
      <c r="H2427" s="168">
        <v>127.04</v>
      </c>
      <c r="I2427" s="169"/>
      <c r="L2427" s="165"/>
      <c r="M2427" s="170"/>
      <c r="T2427" s="171"/>
      <c r="AT2427" s="166" t="s">
        <v>368</v>
      </c>
      <c r="AU2427" s="166" t="s">
        <v>90</v>
      </c>
      <c r="AV2427" s="14" t="s">
        <v>364</v>
      </c>
      <c r="AW2427" s="14" t="s">
        <v>36</v>
      </c>
      <c r="AX2427" s="14" t="s">
        <v>84</v>
      </c>
      <c r="AY2427" s="166" t="s">
        <v>358</v>
      </c>
    </row>
    <row r="2428" spans="2:65" s="1" customFormat="1" ht="24.2" customHeight="1">
      <c r="B2428" s="33"/>
      <c r="C2428" s="179" t="s">
        <v>2598</v>
      </c>
      <c r="D2428" s="179" t="s">
        <v>440</v>
      </c>
      <c r="E2428" s="180" t="s">
        <v>2599</v>
      </c>
      <c r="F2428" s="181" t="s">
        <v>2600</v>
      </c>
      <c r="G2428" s="182" t="s">
        <v>195</v>
      </c>
      <c r="H2428" s="183">
        <v>146.096</v>
      </c>
      <c r="I2428" s="184"/>
      <c r="J2428" s="185">
        <f>ROUND(I2428*H2428,2)</f>
        <v>0</v>
      </c>
      <c r="K2428" s="181" t="s">
        <v>363</v>
      </c>
      <c r="L2428" s="186"/>
      <c r="M2428" s="187" t="s">
        <v>19</v>
      </c>
      <c r="N2428" s="188" t="s">
        <v>49</v>
      </c>
      <c r="P2428" s="143">
        <f>O2428*H2428</f>
        <v>0</v>
      </c>
      <c r="Q2428" s="143">
        <v>2.1999999999999999E-2</v>
      </c>
      <c r="R2428" s="143">
        <f>Q2428*H2428</f>
        <v>3.2141120000000001</v>
      </c>
      <c r="S2428" s="143">
        <v>0</v>
      </c>
      <c r="T2428" s="144">
        <f>S2428*H2428</f>
        <v>0</v>
      </c>
      <c r="AR2428" s="145" t="s">
        <v>558</v>
      </c>
      <c r="AT2428" s="145" t="s">
        <v>440</v>
      </c>
      <c r="AU2428" s="145" t="s">
        <v>90</v>
      </c>
      <c r="AY2428" s="18" t="s">
        <v>358</v>
      </c>
      <c r="BE2428" s="146">
        <f>IF(N2428="základní",J2428,0)</f>
        <v>0</v>
      </c>
      <c r="BF2428" s="146">
        <f>IF(N2428="snížená",J2428,0)</f>
        <v>0</v>
      </c>
      <c r="BG2428" s="146">
        <f>IF(N2428="zákl. přenesená",J2428,0)</f>
        <v>0</v>
      </c>
      <c r="BH2428" s="146">
        <f>IF(N2428="sníž. přenesená",J2428,0)</f>
        <v>0</v>
      </c>
      <c r="BI2428" s="146">
        <f>IF(N2428="nulová",J2428,0)</f>
        <v>0</v>
      </c>
      <c r="BJ2428" s="18" t="s">
        <v>90</v>
      </c>
      <c r="BK2428" s="146">
        <f>ROUND(I2428*H2428,2)</f>
        <v>0</v>
      </c>
      <c r="BL2428" s="18" t="s">
        <v>454</v>
      </c>
      <c r="BM2428" s="145" t="s">
        <v>2601</v>
      </c>
    </row>
    <row r="2429" spans="2:65" s="13" customFormat="1" ht="11.25">
      <c r="B2429" s="158"/>
      <c r="D2429" s="152" t="s">
        <v>368</v>
      </c>
      <c r="E2429" s="159" t="s">
        <v>19</v>
      </c>
      <c r="F2429" s="160" t="s">
        <v>2596</v>
      </c>
      <c r="H2429" s="161">
        <v>127.04</v>
      </c>
      <c r="I2429" s="162"/>
      <c r="L2429" s="158"/>
      <c r="M2429" s="163"/>
      <c r="T2429" s="164"/>
      <c r="AT2429" s="159" t="s">
        <v>368</v>
      </c>
      <c r="AU2429" s="159" t="s">
        <v>90</v>
      </c>
      <c r="AV2429" s="13" t="s">
        <v>90</v>
      </c>
      <c r="AW2429" s="13" t="s">
        <v>36</v>
      </c>
      <c r="AX2429" s="13" t="s">
        <v>77</v>
      </c>
      <c r="AY2429" s="159" t="s">
        <v>358</v>
      </c>
    </row>
    <row r="2430" spans="2:65" s="14" customFormat="1" ht="11.25">
      <c r="B2430" s="165"/>
      <c r="D2430" s="152" t="s">
        <v>368</v>
      </c>
      <c r="E2430" s="166" t="s">
        <v>19</v>
      </c>
      <c r="F2430" s="167" t="s">
        <v>371</v>
      </c>
      <c r="H2430" s="168">
        <v>127.04</v>
      </c>
      <c r="I2430" s="169"/>
      <c r="L2430" s="165"/>
      <c r="M2430" s="170"/>
      <c r="T2430" s="171"/>
      <c r="AT2430" s="166" t="s">
        <v>368</v>
      </c>
      <c r="AU2430" s="166" t="s">
        <v>90</v>
      </c>
      <c r="AV2430" s="14" t="s">
        <v>364</v>
      </c>
      <c r="AW2430" s="14" t="s">
        <v>36</v>
      </c>
      <c r="AX2430" s="14" t="s">
        <v>84</v>
      </c>
      <c r="AY2430" s="166" t="s">
        <v>358</v>
      </c>
    </row>
    <row r="2431" spans="2:65" s="13" customFormat="1" ht="11.25">
      <c r="B2431" s="158"/>
      <c r="D2431" s="152" t="s">
        <v>368</v>
      </c>
      <c r="F2431" s="160" t="s">
        <v>2602</v>
      </c>
      <c r="H2431" s="161">
        <v>146.096</v>
      </c>
      <c r="I2431" s="162"/>
      <c r="L2431" s="158"/>
      <c r="M2431" s="163"/>
      <c r="T2431" s="164"/>
      <c r="AT2431" s="159" t="s">
        <v>368</v>
      </c>
      <c r="AU2431" s="159" t="s">
        <v>90</v>
      </c>
      <c r="AV2431" s="13" t="s">
        <v>90</v>
      </c>
      <c r="AW2431" s="13" t="s">
        <v>4</v>
      </c>
      <c r="AX2431" s="13" t="s">
        <v>84</v>
      </c>
      <c r="AY2431" s="159" t="s">
        <v>358</v>
      </c>
    </row>
    <row r="2432" spans="2:65" s="1" customFormat="1" ht="37.9" customHeight="1">
      <c r="B2432" s="33"/>
      <c r="C2432" s="134" t="s">
        <v>2603</v>
      </c>
      <c r="D2432" s="134" t="s">
        <v>360</v>
      </c>
      <c r="E2432" s="135" t="s">
        <v>2604</v>
      </c>
      <c r="F2432" s="136" t="s">
        <v>2605</v>
      </c>
      <c r="G2432" s="137" t="s">
        <v>195</v>
      </c>
      <c r="H2432" s="138">
        <v>15.95</v>
      </c>
      <c r="I2432" s="139"/>
      <c r="J2432" s="140">
        <f>ROUND(I2432*H2432,2)</f>
        <v>0</v>
      </c>
      <c r="K2432" s="136" t="s">
        <v>363</v>
      </c>
      <c r="L2432" s="33"/>
      <c r="M2432" s="141" t="s">
        <v>19</v>
      </c>
      <c r="N2432" s="142" t="s">
        <v>49</v>
      </c>
      <c r="P2432" s="143">
        <f>O2432*H2432</f>
        <v>0</v>
      </c>
      <c r="Q2432" s="143">
        <v>5.9959999999999996E-3</v>
      </c>
      <c r="R2432" s="143">
        <f>Q2432*H2432</f>
        <v>9.5636199999999991E-2</v>
      </c>
      <c r="S2432" s="143">
        <v>0</v>
      </c>
      <c r="T2432" s="144">
        <f>S2432*H2432</f>
        <v>0</v>
      </c>
      <c r="AR2432" s="145" t="s">
        <v>454</v>
      </c>
      <c r="AT2432" s="145" t="s">
        <v>360</v>
      </c>
      <c r="AU2432" s="145" t="s">
        <v>90</v>
      </c>
      <c r="AY2432" s="18" t="s">
        <v>358</v>
      </c>
      <c r="BE2432" s="146">
        <f>IF(N2432="základní",J2432,0)</f>
        <v>0</v>
      </c>
      <c r="BF2432" s="146">
        <f>IF(N2432="snížená",J2432,0)</f>
        <v>0</v>
      </c>
      <c r="BG2432" s="146">
        <f>IF(N2432="zákl. přenesená",J2432,0)</f>
        <v>0</v>
      </c>
      <c r="BH2432" s="146">
        <f>IF(N2432="sníž. přenesená",J2432,0)</f>
        <v>0</v>
      </c>
      <c r="BI2432" s="146">
        <f>IF(N2432="nulová",J2432,0)</f>
        <v>0</v>
      </c>
      <c r="BJ2432" s="18" t="s">
        <v>90</v>
      </c>
      <c r="BK2432" s="146">
        <f>ROUND(I2432*H2432,2)</f>
        <v>0</v>
      </c>
      <c r="BL2432" s="18" t="s">
        <v>454</v>
      </c>
      <c r="BM2432" s="145" t="s">
        <v>2606</v>
      </c>
    </row>
    <row r="2433" spans="2:65" s="1" customFormat="1" ht="11.25">
      <c r="B2433" s="33"/>
      <c r="D2433" s="147" t="s">
        <v>366</v>
      </c>
      <c r="F2433" s="148" t="s">
        <v>2607</v>
      </c>
      <c r="I2433" s="149"/>
      <c r="L2433" s="33"/>
      <c r="M2433" s="150"/>
      <c r="T2433" s="54"/>
      <c r="AT2433" s="18" t="s">
        <v>366</v>
      </c>
      <c r="AU2433" s="18" t="s">
        <v>90</v>
      </c>
    </row>
    <row r="2434" spans="2:65" s="12" customFormat="1" ht="11.25">
      <c r="B2434" s="151"/>
      <c r="D2434" s="152" t="s">
        <v>368</v>
      </c>
      <c r="E2434" s="153" t="s">
        <v>19</v>
      </c>
      <c r="F2434" s="154" t="s">
        <v>1160</v>
      </c>
      <c r="H2434" s="153" t="s">
        <v>19</v>
      </c>
      <c r="I2434" s="155"/>
      <c r="L2434" s="151"/>
      <c r="M2434" s="156"/>
      <c r="T2434" s="157"/>
      <c r="AT2434" s="153" t="s">
        <v>368</v>
      </c>
      <c r="AU2434" s="153" t="s">
        <v>90</v>
      </c>
      <c r="AV2434" s="12" t="s">
        <v>84</v>
      </c>
      <c r="AW2434" s="12" t="s">
        <v>36</v>
      </c>
      <c r="AX2434" s="12" t="s">
        <v>77</v>
      </c>
      <c r="AY2434" s="153" t="s">
        <v>358</v>
      </c>
    </row>
    <row r="2435" spans="2:65" s="12" customFormat="1" ht="11.25">
      <c r="B2435" s="151"/>
      <c r="D2435" s="152" t="s">
        <v>368</v>
      </c>
      <c r="E2435" s="153" t="s">
        <v>19</v>
      </c>
      <c r="F2435" s="154" t="s">
        <v>603</v>
      </c>
      <c r="H2435" s="153" t="s">
        <v>19</v>
      </c>
      <c r="I2435" s="155"/>
      <c r="L2435" s="151"/>
      <c r="M2435" s="156"/>
      <c r="T2435" s="157"/>
      <c r="AT2435" s="153" t="s">
        <v>368</v>
      </c>
      <c r="AU2435" s="153" t="s">
        <v>90</v>
      </c>
      <c r="AV2435" s="12" t="s">
        <v>84</v>
      </c>
      <c r="AW2435" s="12" t="s">
        <v>36</v>
      </c>
      <c r="AX2435" s="12" t="s">
        <v>77</v>
      </c>
      <c r="AY2435" s="153" t="s">
        <v>358</v>
      </c>
    </row>
    <row r="2436" spans="2:65" s="13" customFormat="1" ht="11.25">
      <c r="B2436" s="158"/>
      <c r="D2436" s="152" t="s">
        <v>368</v>
      </c>
      <c r="E2436" s="159" t="s">
        <v>19</v>
      </c>
      <c r="F2436" s="160" t="s">
        <v>1959</v>
      </c>
      <c r="H2436" s="161">
        <v>8.26</v>
      </c>
      <c r="I2436" s="162"/>
      <c r="L2436" s="158"/>
      <c r="M2436" s="163"/>
      <c r="T2436" s="164"/>
      <c r="AT2436" s="159" t="s">
        <v>368</v>
      </c>
      <c r="AU2436" s="159" t="s">
        <v>90</v>
      </c>
      <c r="AV2436" s="13" t="s">
        <v>90</v>
      </c>
      <c r="AW2436" s="13" t="s">
        <v>36</v>
      </c>
      <c r="AX2436" s="13" t="s">
        <v>77</v>
      </c>
      <c r="AY2436" s="159" t="s">
        <v>358</v>
      </c>
    </row>
    <row r="2437" spans="2:65" s="13" customFormat="1" ht="11.25">
      <c r="B2437" s="158"/>
      <c r="D2437" s="152" t="s">
        <v>368</v>
      </c>
      <c r="E2437" s="159" t="s">
        <v>19</v>
      </c>
      <c r="F2437" s="160" t="s">
        <v>2573</v>
      </c>
      <c r="H2437" s="161">
        <v>5.3</v>
      </c>
      <c r="I2437" s="162"/>
      <c r="L2437" s="158"/>
      <c r="M2437" s="163"/>
      <c r="T2437" s="164"/>
      <c r="AT2437" s="159" t="s">
        <v>368</v>
      </c>
      <c r="AU2437" s="159" t="s">
        <v>90</v>
      </c>
      <c r="AV2437" s="13" t="s">
        <v>90</v>
      </c>
      <c r="AW2437" s="13" t="s">
        <v>36</v>
      </c>
      <c r="AX2437" s="13" t="s">
        <v>77</v>
      </c>
      <c r="AY2437" s="159" t="s">
        <v>358</v>
      </c>
    </row>
    <row r="2438" spans="2:65" s="13" customFormat="1" ht="11.25">
      <c r="B2438" s="158"/>
      <c r="D2438" s="152" t="s">
        <v>368</v>
      </c>
      <c r="E2438" s="159" t="s">
        <v>19</v>
      </c>
      <c r="F2438" s="160" t="s">
        <v>1981</v>
      </c>
      <c r="H2438" s="161">
        <v>2.39</v>
      </c>
      <c r="I2438" s="162"/>
      <c r="L2438" s="158"/>
      <c r="M2438" s="163"/>
      <c r="T2438" s="164"/>
      <c r="AT2438" s="159" t="s">
        <v>368</v>
      </c>
      <c r="AU2438" s="159" t="s">
        <v>90</v>
      </c>
      <c r="AV2438" s="13" t="s">
        <v>90</v>
      </c>
      <c r="AW2438" s="13" t="s">
        <v>36</v>
      </c>
      <c r="AX2438" s="13" t="s">
        <v>77</v>
      </c>
      <c r="AY2438" s="159" t="s">
        <v>358</v>
      </c>
    </row>
    <row r="2439" spans="2:65" s="14" customFormat="1" ht="11.25">
      <c r="B2439" s="165"/>
      <c r="D2439" s="152" t="s">
        <v>368</v>
      </c>
      <c r="E2439" s="166" t="s">
        <v>231</v>
      </c>
      <c r="F2439" s="167" t="s">
        <v>371</v>
      </c>
      <c r="H2439" s="168">
        <v>15.95</v>
      </c>
      <c r="I2439" s="169"/>
      <c r="L2439" s="165"/>
      <c r="M2439" s="170"/>
      <c r="T2439" s="171"/>
      <c r="AT2439" s="166" t="s">
        <v>368</v>
      </c>
      <c r="AU2439" s="166" t="s">
        <v>90</v>
      </c>
      <c r="AV2439" s="14" t="s">
        <v>364</v>
      </c>
      <c r="AW2439" s="14" t="s">
        <v>36</v>
      </c>
      <c r="AX2439" s="14" t="s">
        <v>84</v>
      </c>
      <c r="AY2439" s="166" t="s">
        <v>358</v>
      </c>
    </row>
    <row r="2440" spans="2:65" s="1" customFormat="1" ht="24.2" customHeight="1">
      <c r="B2440" s="33"/>
      <c r="C2440" s="179" t="s">
        <v>2608</v>
      </c>
      <c r="D2440" s="179" t="s">
        <v>440</v>
      </c>
      <c r="E2440" s="180" t="s">
        <v>2609</v>
      </c>
      <c r="F2440" s="181" t="s">
        <v>2610</v>
      </c>
      <c r="G2440" s="182" t="s">
        <v>195</v>
      </c>
      <c r="H2440" s="183">
        <v>29.629000000000001</v>
      </c>
      <c r="I2440" s="184"/>
      <c r="J2440" s="185">
        <f>ROUND(I2440*H2440,2)</f>
        <v>0</v>
      </c>
      <c r="K2440" s="181" t="s">
        <v>363</v>
      </c>
      <c r="L2440" s="186"/>
      <c r="M2440" s="187" t="s">
        <v>19</v>
      </c>
      <c r="N2440" s="188" t="s">
        <v>49</v>
      </c>
      <c r="P2440" s="143">
        <f>O2440*H2440</f>
        <v>0</v>
      </c>
      <c r="Q2440" s="143">
        <v>2.1999999999999999E-2</v>
      </c>
      <c r="R2440" s="143">
        <f>Q2440*H2440</f>
        <v>0.65183800000000003</v>
      </c>
      <c r="S2440" s="143">
        <v>0</v>
      </c>
      <c r="T2440" s="144">
        <f>S2440*H2440</f>
        <v>0</v>
      </c>
      <c r="AR2440" s="145" t="s">
        <v>558</v>
      </c>
      <c r="AT2440" s="145" t="s">
        <v>440</v>
      </c>
      <c r="AU2440" s="145" t="s">
        <v>90</v>
      </c>
      <c r="AY2440" s="18" t="s">
        <v>358</v>
      </c>
      <c r="BE2440" s="146">
        <f>IF(N2440="základní",J2440,0)</f>
        <v>0</v>
      </c>
      <c r="BF2440" s="146">
        <f>IF(N2440="snížená",J2440,0)</f>
        <v>0</v>
      </c>
      <c r="BG2440" s="146">
        <f>IF(N2440="zákl. přenesená",J2440,0)</f>
        <v>0</v>
      </c>
      <c r="BH2440" s="146">
        <f>IF(N2440="sníž. přenesená",J2440,0)</f>
        <v>0</v>
      </c>
      <c r="BI2440" s="146">
        <f>IF(N2440="nulová",J2440,0)</f>
        <v>0</v>
      </c>
      <c r="BJ2440" s="18" t="s">
        <v>90</v>
      </c>
      <c r="BK2440" s="146">
        <f>ROUND(I2440*H2440,2)</f>
        <v>0</v>
      </c>
      <c r="BL2440" s="18" t="s">
        <v>454</v>
      </c>
      <c r="BM2440" s="145" t="s">
        <v>2611</v>
      </c>
    </row>
    <row r="2441" spans="2:65" s="13" customFormat="1" ht="11.25">
      <c r="B2441" s="158"/>
      <c r="D2441" s="152" t="s">
        <v>368</v>
      </c>
      <c r="E2441" s="159" t="s">
        <v>19</v>
      </c>
      <c r="F2441" s="160" t="s">
        <v>231</v>
      </c>
      <c r="H2441" s="161">
        <v>15.95</v>
      </c>
      <c r="I2441" s="162"/>
      <c r="L2441" s="158"/>
      <c r="M2441" s="163"/>
      <c r="T2441" s="164"/>
      <c r="AT2441" s="159" t="s">
        <v>368</v>
      </c>
      <c r="AU2441" s="159" t="s">
        <v>90</v>
      </c>
      <c r="AV2441" s="13" t="s">
        <v>90</v>
      </c>
      <c r="AW2441" s="13" t="s">
        <v>36</v>
      </c>
      <c r="AX2441" s="13" t="s">
        <v>77</v>
      </c>
      <c r="AY2441" s="159" t="s">
        <v>358</v>
      </c>
    </row>
    <row r="2442" spans="2:65" s="13" customFormat="1" ht="11.25">
      <c r="B2442" s="158"/>
      <c r="D2442" s="152" t="s">
        <v>368</v>
      </c>
      <c r="E2442" s="159" t="s">
        <v>19</v>
      </c>
      <c r="F2442" s="160" t="s">
        <v>2612</v>
      </c>
      <c r="H2442" s="161">
        <v>10.984999999999999</v>
      </c>
      <c r="I2442" s="162"/>
      <c r="L2442" s="158"/>
      <c r="M2442" s="163"/>
      <c r="T2442" s="164"/>
      <c r="AT2442" s="159" t="s">
        <v>368</v>
      </c>
      <c r="AU2442" s="159" t="s">
        <v>90</v>
      </c>
      <c r="AV2442" s="13" t="s">
        <v>90</v>
      </c>
      <c r="AW2442" s="13" t="s">
        <v>36</v>
      </c>
      <c r="AX2442" s="13" t="s">
        <v>77</v>
      </c>
      <c r="AY2442" s="159" t="s">
        <v>358</v>
      </c>
    </row>
    <row r="2443" spans="2:65" s="14" customFormat="1" ht="11.25">
      <c r="B2443" s="165"/>
      <c r="D2443" s="152" t="s">
        <v>368</v>
      </c>
      <c r="E2443" s="166" t="s">
        <v>19</v>
      </c>
      <c r="F2443" s="167" t="s">
        <v>371</v>
      </c>
      <c r="H2443" s="168">
        <v>26.934999999999999</v>
      </c>
      <c r="I2443" s="169"/>
      <c r="L2443" s="165"/>
      <c r="M2443" s="170"/>
      <c r="T2443" s="171"/>
      <c r="AT2443" s="166" t="s">
        <v>368</v>
      </c>
      <c r="AU2443" s="166" t="s">
        <v>90</v>
      </c>
      <c r="AV2443" s="14" t="s">
        <v>364</v>
      </c>
      <c r="AW2443" s="14" t="s">
        <v>36</v>
      </c>
      <c r="AX2443" s="14" t="s">
        <v>84</v>
      </c>
      <c r="AY2443" s="166" t="s">
        <v>358</v>
      </c>
    </row>
    <row r="2444" spans="2:65" s="13" customFormat="1" ht="11.25">
      <c r="B2444" s="158"/>
      <c r="D2444" s="152" t="s">
        <v>368</v>
      </c>
      <c r="F2444" s="160" t="s">
        <v>2613</v>
      </c>
      <c r="H2444" s="161">
        <v>29.629000000000001</v>
      </c>
      <c r="I2444" s="162"/>
      <c r="L2444" s="158"/>
      <c r="M2444" s="163"/>
      <c r="T2444" s="164"/>
      <c r="AT2444" s="159" t="s">
        <v>368</v>
      </c>
      <c r="AU2444" s="159" t="s">
        <v>90</v>
      </c>
      <c r="AV2444" s="13" t="s">
        <v>90</v>
      </c>
      <c r="AW2444" s="13" t="s">
        <v>4</v>
      </c>
      <c r="AX2444" s="13" t="s">
        <v>84</v>
      </c>
      <c r="AY2444" s="159" t="s">
        <v>358</v>
      </c>
    </row>
    <row r="2445" spans="2:65" s="1" customFormat="1" ht="24.2" customHeight="1">
      <c r="B2445" s="33"/>
      <c r="C2445" s="134" t="s">
        <v>2614</v>
      </c>
      <c r="D2445" s="134" t="s">
        <v>360</v>
      </c>
      <c r="E2445" s="135" t="s">
        <v>2615</v>
      </c>
      <c r="F2445" s="136" t="s">
        <v>2616</v>
      </c>
      <c r="G2445" s="137" t="s">
        <v>195</v>
      </c>
      <c r="H2445" s="138">
        <v>126.25</v>
      </c>
      <c r="I2445" s="139"/>
      <c r="J2445" s="140">
        <f>ROUND(I2445*H2445,2)</f>
        <v>0</v>
      </c>
      <c r="K2445" s="136" t="s">
        <v>363</v>
      </c>
      <c r="L2445" s="33"/>
      <c r="M2445" s="141" t="s">
        <v>19</v>
      </c>
      <c r="N2445" s="142" t="s">
        <v>49</v>
      </c>
      <c r="P2445" s="143">
        <f>O2445*H2445</f>
        <v>0</v>
      </c>
      <c r="Q2445" s="143">
        <v>1.5E-3</v>
      </c>
      <c r="R2445" s="143">
        <f>Q2445*H2445</f>
        <v>0.18937500000000002</v>
      </c>
      <c r="S2445" s="143">
        <v>0</v>
      </c>
      <c r="T2445" s="144">
        <f>S2445*H2445</f>
        <v>0</v>
      </c>
      <c r="AR2445" s="145" t="s">
        <v>454</v>
      </c>
      <c r="AT2445" s="145" t="s">
        <v>360</v>
      </c>
      <c r="AU2445" s="145" t="s">
        <v>90</v>
      </c>
      <c r="AY2445" s="18" t="s">
        <v>358</v>
      </c>
      <c r="BE2445" s="146">
        <f>IF(N2445="základní",J2445,0)</f>
        <v>0</v>
      </c>
      <c r="BF2445" s="146">
        <f>IF(N2445="snížená",J2445,0)</f>
        <v>0</v>
      </c>
      <c r="BG2445" s="146">
        <f>IF(N2445="zákl. přenesená",J2445,0)</f>
        <v>0</v>
      </c>
      <c r="BH2445" s="146">
        <f>IF(N2445="sníž. přenesená",J2445,0)</f>
        <v>0</v>
      </c>
      <c r="BI2445" s="146">
        <f>IF(N2445="nulová",J2445,0)</f>
        <v>0</v>
      </c>
      <c r="BJ2445" s="18" t="s">
        <v>90</v>
      </c>
      <c r="BK2445" s="146">
        <f>ROUND(I2445*H2445,2)</f>
        <v>0</v>
      </c>
      <c r="BL2445" s="18" t="s">
        <v>454</v>
      </c>
      <c r="BM2445" s="145" t="s">
        <v>2617</v>
      </c>
    </row>
    <row r="2446" spans="2:65" s="1" customFormat="1" ht="11.25">
      <c r="B2446" s="33"/>
      <c r="D2446" s="147" t="s">
        <v>366</v>
      </c>
      <c r="F2446" s="148" t="s">
        <v>2618</v>
      </c>
      <c r="I2446" s="149"/>
      <c r="L2446" s="33"/>
      <c r="M2446" s="150"/>
      <c r="T2446" s="54"/>
      <c r="AT2446" s="18" t="s">
        <v>366</v>
      </c>
      <c r="AU2446" s="18" t="s">
        <v>90</v>
      </c>
    </row>
    <row r="2447" spans="2:65" s="12" customFormat="1" ht="11.25">
      <c r="B2447" s="151"/>
      <c r="D2447" s="152" t="s">
        <v>368</v>
      </c>
      <c r="E2447" s="153" t="s">
        <v>19</v>
      </c>
      <c r="F2447" s="154" t="s">
        <v>1160</v>
      </c>
      <c r="H2447" s="153" t="s">
        <v>19</v>
      </c>
      <c r="I2447" s="155"/>
      <c r="L2447" s="151"/>
      <c r="M2447" s="156"/>
      <c r="T2447" s="157"/>
      <c r="AT2447" s="153" t="s">
        <v>368</v>
      </c>
      <c r="AU2447" s="153" t="s">
        <v>90</v>
      </c>
      <c r="AV2447" s="12" t="s">
        <v>84</v>
      </c>
      <c r="AW2447" s="12" t="s">
        <v>36</v>
      </c>
      <c r="AX2447" s="12" t="s">
        <v>77</v>
      </c>
      <c r="AY2447" s="153" t="s">
        <v>358</v>
      </c>
    </row>
    <row r="2448" spans="2:65" s="12" customFormat="1" ht="11.25">
      <c r="B2448" s="151"/>
      <c r="D2448" s="152" t="s">
        <v>368</v>
      </c>
      <c r="E2448" s="153" t="s">
        <v>19</v>
      </c>
      <c r="F2448" s="154" t="s">
        <v>610</v>
      </c>
      <c r="H2448" s="153" t="s">
        <v>19</v>
      </c>
      <c r="I2448" s="155"/>
      <c r="L2448" s="151"/>
      <c r="M2448" s="156"/>
      <c r="T2448" s="157"/>
      <c r="AT2448" s="153" t="s">
        <v>368</v>
      </c>
      <c r="AU2448" s="153" t="s">
        <v>90</v>
      </c>
      <c r="AV2448" s="12" t="s">
        <v>84</v>
      </c>
      <c r="AW2448" s="12" t="s">
        <v>36</v>
      </c>
      <c r="AX2448" s="12" t="s">
        <v>77</v>
      </c>
      <c r="AY2448" s="153" t="s">
        <v>358</v>
      </c>
    </row>
    <row r="2449" spans="2:51" s="13" customFormat="1" ht="11.25">
      <c r="B2449" s="158"/>
      <c r="D2449" s="152" t="s">
        <v>368</v>
      </c>
      <c r="E2449" s="159" t="s">
        <v>19</v>
      </c>
      <c r="F2449" s="160" t="s">
        <v>1969</v>
      </c>
      <c r="H2449" s="161">
        <v>5.74</v>
      </c>
      <c r="I2449" s="162"/>
      <c r="L2449" s="158"/>
      <c r="M2449" s="163"/>
      <c r="T2449" s="164"/>
      <c r="AT2449" s="159" t="s">
        <v>368</v>
      </c>
      <c r="AU2449" s="159" t="s">
        <v>90</v>
      </c>
      <c r="AV2449" s="13" t="s">
        <v>90</v>
      </c>
      <c r="AW2449" s="13" t="s">
        <v>36</v>
      </c>
      <c r="AX2449" s="13" t="s">
        <v>77</v>
      </c>
      <c r="AY2449" s="159" t="s">
        <v>358</v>
      </c>
    </row>
    <row r="2450" spans="2:51" s="13" customFormat="1" ht="11.25">
      <c r="B2450" s="158"/>
      <c r="D2450" s="152" t="s">
        <v>368</v>
      </c>
      <c r="E2450" s="159" t="s">
        <v>19</v>
      </c>
      <c r="F2450" s="160" t="s">
        <v>1970</v>
      </c>
      <c r="H2450" s="161">
        <v>5.74</v>
      </c>
      <c r="I2450" s="162"/>
      <c r="L2450" s="158"/>
      <c r="M2450" s="163"/>
      <c r="T2450" s="164"/>
      <c r="AT2450" s="159" t="s">
        <v>368</v>
      </c>
      <c r="AU2450" s="159" t="s">
        <v>90</v>
      </c>
      <c r="AV2450" s="13" t="s">
        <v>90</v>
      </c>
      <c r="AW2450" s="13" t="s">
        <v>36</v>
      </c>
      <c r="AX2450" s="13" t="s">
        <v>77</v>
      </c>
      <c r="AY2450" s="159" t="s">
        <v>358</v>
      </c>
    </row>
    <row r="2451" spans="2:51" s="13" customFormat="1" ht="11.25">
      <c r="B2451" s="158"/>
      <c r="D2451" s="152" t="s">
        <v>368</v>
      </c>
      <c r="E2451" s="159" t="s">
        <v>19</v>
      </c>
      <c r="F2451" s="160" t="s">
        <v>1971</v>
      </c>
      <c r="H2451" s="161">
        <v>5.74</v>
      </c>
      <c r="I2451" s="162"/>
      <c r="L2451" s="158"/>
      <c r="M2451" s="163"/>
      <c r="T2451" s="164"/>
      <c r="AT2451" s="159" t="s">
        <v>368</v>
      </c>
      <c r="AU2451" s="159" t="s">
        <v>90</v>
      </c>
      <c r="AV2451" s="13" t="s">
        <v>90</v>
      </c>
      <c r="AW2451" s="13" t="s">
        <v>36</v>
      </c>
      <c r="AX2451" s="13" t="s">
        <v>77</v>
      </c>
      <c r="AY2451" s="159" t="s">
        <v>358</v>
      </c>
    </row>
    <row r="2452" spans="2:51" s="13" customFormat="1" ht="11.25">
      <c r="B2452" s="158"/>
      <c r="D2452" s="152" t="s">
        <v>368</v>
      </c>
      <c r="E2452" s="159" t="s">
        <v>19</v>
      </c>
      <c r="F2452" s="160" t="s">
        <v>1972</v>
      </c>
      <c r="H2452" s="161">
        <v>5.74</v>
      </c>
      <c r="I2452" s="162"/>
      <c r="L2452" s="158"/>
      <c r="M2452" s="163"/>
      <c r="T2452" s="164"/>
      <c r="AT2452" s="159" t="s">
        <v>368</v>
      </c>
      <c r="AU2452" s="159" t="s">
        <v>90</v>
      </c>
      <c r="AV2452" s="13" t="s">
        <v>90</v>
      </c>
      <c r="AW2452" s="13" t="s">
        <v>36</v>
      </c>
      <c r="AX2452" s="13" t="s">
        <v>77</v>
      </c>
      <c r="AY2452" s="159" t="s">
        <v>358</v>
      </c>
    </row>
    <row r="2453" spans="2:51" s="13" customFormat="1" ht="11.25">
      <c r="B2453" s="158"/>
      <c r="D2453" s="152" t="s">
        <v>368</v>
      </c>
      <c r="E2453" s="159" t="s">
        <v>19</v>
      </c>
      <c r="F2453" s="160" t="s">
        <v>1973</v>
      </c>
      <c r="H2453" s="161">
        <v>5.74</v>
      </c>
      <c r="I2453" s="162"/>
      <c r="L2453" s="158"/>
      <c r="M2453" s="163"/>
      <c r="T2453" s="164"/>
      <c r="AT2453" s="159" t="s">
        <v>368</v>
      </c>
      <c r="AU2453" s="159" t="s">
        <v>90</v>
      </c>
      <c r="AV2453" s="13" t="s">
        <v>90</v>
      </c>
      <c r="AW2453" s="13" t="s">
        <v>36</v>
      </c>
      <c r="AX2453" s="13" t="s">
        <v>77</v>
      </c>
      <c r="AY2453" s="159" t="s">
        <v>358</v>
      </c>
    </row>
    <row r="2454" spans="2:51" s="15" customFormat="1" ht="11.25">
      <c r="B2454" s="172"/>
      <c r="D2454" s="152" t="s">
        <v>368</v>
      </c>
      <c r="E2454" s="173" t="s">
        <v>19</v>
      </c>
      <c r="F2454" s="174" t="s">
        <v>416</v>
      </c>
      <c r="H2454" s="175">
        <v>28.7</v>
      </c>
      <c r="I2454" s="176"/>
      <c r="L2454" s="172"/>
      <c r="M2454" s="177"/>
      <c r="T2454" s="178"/>
      <c r="AT2454" s="173" t="s">
        <v>368</v>
      </c>
      <c r="AU2454" s="173" t="s">
        <v>90</v>
      </c>
      <c r="AV2454" s="15" t="s">
        <v>97</v>
      </c>
      <c r="AW2454" s="15" t="s">
        <v>36</v>
      </c>
      <c r="AX2454" s="15" t="s">
        <v>77</v>
      </c>
      <c r="AY2454" s="173" t="s">
        <v>358</v>
      </c>
    </row>
    <row r="2455" spans="2:51" s="12" customFormat="1" ht="11.25">
      <c r="B2455" s="151"/>
      <c r="D2455" s="152" t="s">
        <v>368</v>
      </c>
      <c r="E2455" s="153" t="s">
        <v>19</v>
      </c>
      <c r="F2455" s="154" t="s">
        <v>618</v>
      </c>
      <c r="H2455" s="153" t="s">
        <v>19</v>
      </c>
      <c r="I2455" s="155"/>
      <c r="L2455" s="151"/>
      <c r="M2455" s="156"/>
      <c r="T2455" s="157"/>
      <c r="AT2455" s="153" t="s">
        <v>368</v>
      </c>
      <c r="AU2455" s="153" t="s">
        <v>90</v>
      </c>
      <c r="AV2455" s="12" t="s">
        <v>84</v>
      </c>
      <c r="AW2455" s="12" t="s">
        <v>36</v>
      </c>
      <c r="AX2455" s="12" t="s">
        <v>77</v>
      </c>
      <c r="AY2455" s="153" t="s">
        <v>358</v>
      </c>
    </row>
    <row r="2456" spans="2:51" s="13" customFormat="1" ht="11.25">
      <c r="B2456" s="158"/>
      <c r="D2456" s="152" t="s">
        <v>368</v>
      </c>
      <c r="E2456" s="159" t="s">
        <v>19</v>
      </c>
      <c r="F2456" s="160" t="s">
        <v>1974</v>
      </c>
      <c r="H2456" s="161">
        <v>5.74</v>
      </c>
      <c r="I2456" s="162"/>
      <c r="L2456" s="158"/>
      <c r="M2456" s="163"/>
      <c r="T2456" s="164"/>
      <c r="AT2456" s="159" t="s">
        <v>368</v>
      </c>
      <c r="AU2456" s="159" t="s">
        <v>90</v>
      </c>
      <c r="AV2456" s="13" t="s">
        <v>90</v>
      </c>
      <c r="AW2456" s="13" t="s">
        <v>36</v>
      </c>
      <c r="AX2456" s="13" t="s">
        <v>77</v>
      </c>
      <c r="AY2456" s="159" t="s">
        <v>358</v>
      </c>
    </row>
    <row r="2457" spans="2:51" s="13" customFormat="1" ht="11.25">
      <c r="B2457" s="158"/>
      <c r="D2457" s="152" t="s">
        <v>368</v>
      </c>
      <c r="E2457" s="159" t="s">
        <v>19</v>
      </c>
      <c r="F2457" s="160" t="s">
        <v>1975</v>
      </c>
      <c r="H2457" s="161">
        <v>5.74</v>
      </c>
      <c r="I2457" s="162"/>
      <c r="L2457" s="158"/>
      <c r="M2457" s="163"/>
      <c r="T2457" s="164"/>
      <c r="AT2457" s="159" t="s">
        <v>368</v>
      </c>
      <c r="AU2457" s="159" t="s">
        <v>90</v>
      </c>
      <c r="AV2457" s="13" t="s">
        <v>90</v>
      </c>
      <c r="AW2457" s="13" t="s">
        <v>36</v>
      </c>
      <c r="AX2457" s="13" t="s">
        <v>77</v>
      </c>
      <c r="AY2457" s="159" t="s">
        <v>358</v>
      </c>
    </row>
    <row r="2458" spans="2:51" s="13" customFormat="1" ht="11.25">
      <c r="B2458" s="158"/>
      <c r="D2458" s="152" t="s">
        <v>368</v>
      </c>
      <c r="E2458" s="159" t="s">
        <v>19</v>
      </c>
      <c r="F2458" s="160" t="s">
        <v>1976</v>
      </c>
      <c r="H2458" s="161">
        <v>5.74</v>
      </c>
      <c r="I2458" s="162"/>
      <c r="L2458" s="158"/>
      <c r="M2458" s="163"/>
      <c r="T2458" s="164"/>
      <c r="AT2458" s="159" t="s">
        <v>368</v>
      </c>
      <c r="AU2458" s="159" t="s">
        <v>90</v>
      </c>
      <c r="AV2458" s="13" t="s">
        <v>90</v>
      </c>
      <c r="AW2458" s="13" t="s">
        <v>36</v>
      </c>
      <c r="AX2458" s="13" t="s">
        <v>77</v>
      </c>
      <c r="AY2458" s="159" t="s">
        <v>358</v>
      </c>
    </row>
    <row r="2459" spans="2:51" s="13" customFormat="1" ht="11.25">
      <c r="B2459" s="158"/>
      <c r="D2459" s="152" t="s">
        <v>368</v>
      </c>
      <c r="E2459" s="159" t="s">
        <v>19</v>
      </c>
      <c r="F2459" s="160" t="s">
        <v>1977</v>
      </c>
      <c r="H2459" s="161">
        <v>5.74</v>
      </c>
      <c r="I2459" s="162"/>
      <c r="L2459" s="158"/>
      <c r="M2459" s="163"/>
      <c r="T2459" s="164"/>
      <c r="AT2459" s="159" t="s">
        <v>368</v>
      </c>
      <c r="AU2459" s="159" t="s">
        <v>90</v>
      </c>
      <c r="AV2459" s="13" t="s">
        <v>90</v>
      </c>
      <c r="AW2459" s="13" t="s">
        <v>36</v>
      </c>
      <c r="AX2459" s="13" t="s">
        <v>77</v>
      </c>
      <c r="AY2459" s="159" t="s">
        <v>358</v>
      </c>
    </row>
    <row r="2460" spans="2:51" s="13" customFormat="1" ht="11.25">
      <c r="B2460" s="158"/>
      <c r="D2460" s="152" t="s">
        <v>368</v>
      </c>
      <c r="E2460" s="159" t="s">
        <v>19</v>
      </c>
      <c r="F2460" s="160" t="s">
        <v>1978</v>
      </c>
      <c r="H2460" s="161">
        <v>5.74</v>
      </c>
      <c r="I2460" s="162"/>
      <c r="L2460" s="158"/>
      <c r="M2460" s="163"/>
      <c r="T2460" s="164"/>
      <c r="AT2460" s="159" t="s">
        <v>368</v>
      </c>
      <c r="AU2460" s="159" t="s">
        <v>90</v>
      </c>
      <c r="AV2460" s="13" t="s">
        <v>90</v>
      </c>
      <c r="AW2460" s="13" t="s">
        <v>36</v>
      </c>
      <c r="AX2460" s="13" t="s">
        <v>77</v>
      </c>
      <c r="AY2460" s="159" t="s">
        <v>358</v>
      </c>
    </row>
    <row r="2461" spans="2:51" s="12" customFormat="1" ht="11.25">
      <c r="B2461" s="151"/>
      <c r="D2461" s="152" t="s">
        <v>368</v>
      </c>
      <c r="E2461" s="153" t="s">
        <v>19</v>
      </c>
      <c r="F2461" s="154" t="s">
        <v>603</v>
      </c>
      <c r="H2461" s="153" t="s">
        <v>19</v>
      </c>
      <c r="I2461" s="155"/>
      <c r="L2461" s="151"/>
      <c r="M2461" s="156"/>
      <c r="T2461" s="157"/>
      <c r="AT2461" s="153" t="s">
        <v>368</v>
      </c>
      <c r="AU2461" s="153" t="s">
        <v>90</v>
      </c>
      <c r="AV2461" s="12" t="s">
        <v>84</v>
      </c>
      <c r="AW2461" s="12" t="s">
        <v>36</v>
      </c>
      <c r="AX2461" s="12" t="s">
        <v>77</v>
      </c>
      <c r="AY2461" s="153" t="s">
        <v>358</v>
      </c>
    </row>
    <row r="2462" spans="2:51" s="13" customFormat="1" ht="11.25">
      <c r="B2462" s="158"/>
      <c r="D2462" s="152" t="s">
        <v>368</v>
      </c>
      <c r="E2462" s="159" t="s">
        <v>19</v>
      </c>
      <c r="F2462" s="160" t="s">
        <v>2570</v>
      </c>
      <c r="H2462" s="161">
        <v>19.39</v>
      </c>
      <c r="I2462" s="162"/>
      <c r="L2462" s="158"/>
      <c r="M2462" s="163"/>
      <c r="T2462" s="164"/>
      <c r="AT2462" s="159" t="s">
        <v>368</v>
      </c>
      <c r="AU2462" s="159" t="s">
        <v>90</v>
      </c>
      <c r="AV2462" s="13" t="s">
        <v>90</v>
      </c>
      <c r="AW2462" s="13" t="s">
        <v>36</v>
      </c>
      <c r="AX2462" s="13" t="s">
        <v>77</v>
      </c>
      <c r="AY2462" s="159" t="s">
        <v>358</v>
      </c>
    </row>
    <row r="2463" spans="2:51" s="13" customFormat="1" ht="11.25">
      <c r="B2463" s="158"/>
      <c r="D2463" s="152" t="s">
        <v>368</v>
      </c>
      <c r="E2463" s="159" t="s">
        <v>19</v>
      </c>
      <c r="F2463" s="160" t="s">
        <v>1956</v>
      </c>
      <c r="H2463" s="161">
        <v>3.78</v>
      </c>
      <c r="I2463" s="162"/>
      <c r="L2463" s="158"/>
      <c r="M2463" s="163"/>
      <c r="T2463" s="164"/>
      <c r="AT2463" s="159" t="s">
        <v>368</v>
      </c>
      <c r="AU2463" s="159" t="s">
        <v>90</v>
      </c>
      <c r="AV2463" s="13" t="s">
        <v>90</v>
      </c>
      <c r="AW2463" s="13" t="s">
        <v>36</v>
      </c>
      <c r="AX2463" s="13" t="s">
        <v>77</v>
      </c>
      <c r="AY2463" s="159" t="s">
        <v>358</v>
      </c>
    </row>
    <row r="2464" spans="2:51" s="13" customFormat="1" ht="11.25">
      <c r="B2464" s="158"/>
      <c r="D2464" s="152" t="s">
        <v>368</v>
      </c>
      <c r="E2464" s="159" t="s">
        <v>19</v>
      </c>
      <c r="F2464" s="160" t="s">
        <v>2573</v>
      </c>
      <c r="H2464" s="161">
        <v>5.3</v>
      </c>
      <c r="I2464" s="162"/>
      <c r="L2464" s="158"/>
      <c r="M2464" s="163"/>
      <c r="T2464" s="164"/>
      <c r="AT2464" s="159" t="s">
        <v>368</v>
      </c>
      <c r="AU2464" s="159" t="s">
        <v>90</v>
      </c>
      <c r="AV2464" s="13" t="s">
        <v>90</v>
      </c>
      <c r="AW2464" s="13" t="s">
        <v>36</v>
      </c>
      <c r="AX2464" s="13" t="s">
        <v>77</v>
      </c>
      <c r="AY2464" s="159" t="s">
        <v>358</v>
      </c>
    </row>
    <row r="2465" spans="2:65" s="15" customFormat="1" ht="11.25">
      <c r="B2465" s="172"/>
      <c r="D2465" s="152" t="s">
        <v>368</v>
      </c>
      <c r="E2465" s="173" t="s">
        <v>19</v>
      </c>
      <c r="F2465" s="174" t="s">
        <v>416</v>
      </c>
      <c r="H2465" s="175">
        <v>57.17</v>
      </c>
      <c r="I2465" s="176"/>
      <c r="L2465" s="172"/>
      <c r="M2465" s="177"/>
      <c r="T2465" s="178"/>
      <c r="AT2465" s="173" t="s">
        <v>368</v>
      </c>
      <c r="AU2465" s="173" t="s">
        <v>90</v>
      </c>
      <c r="AV2465" s="15" t="s">
        <v>97</v>
      </c>
      <c r="AW2465" s="15" t="s">
        <v>36</v>
      </c>
      <c r="AX2465" s="15" t="s">
        <v>77</v>
      </c>
      <c r="AY2465" s="173" t="s">
        <v>358</v>
      </c>
    </row>
    <row r="2466" spans="2:65" s="13" customFormat="1" ht="11.25">
      <c r="B2466" s="158"/>
      <c r="D2466" s="152" t="s">
        <v>368</v>
      </c>
      <c r="E2466" s="159" t="s">
        <v>19</v>
      </c>
      <c r="F2466" s="160" t="s">
        <v>2619</v>
      </c>
      <c r="H2466" s="161">
        <v>40.380000000000003</v>
      </c>
      <c r="I2466" s="162"/>
      <c r="L2466" s="158"/>
      <c r="M2466" s="163"/>
      <c r="T2466" s="164"/>
      <c r="AT2466" s="159" t="s">
        <v>368</v>
      </c>
      <c r="AU2466" s="159" t="s">
        <v>90</v>
      </c>
      <c r="AV2466" s="13" t="s">
        <v>90</v>
      </c>
      <c r="AW2466" s="13" t="s">
        <v>36</v>
      </c>
      <c r="AX2466" s="13" t="s">
        <v>77</v>
      </c>
      <c r="AY2466" s="159" t="s">
        <v>358</v>
      </c>
    </row>
    <row r="2467" spans="2:65" s="15" customFormat="1" ht="11.25">
      <c r="B2467" s="172"/>
      <c r="D2467" s="152" t="s">
        <v>368</v>
      </c>
      <c r="E2467" s="173" t="s">
        <v>19</v>
      </c>
      <c r="F2467" s="174" t="s">
        <v>416</v>
      </c>
      <c r="H2467" s="175">
        <v>40.380000000000003</v>
      </c>
      <c r="I2467" s="176"/>
      <c r="L2467" s="172"/>
      <c r="M2467" s="177"/>
      <c r="T2467" s="178"/>
      <c r="AT2467" s="173" t="s">
        <v>368</v>
      </c>
      <c r="AU2467" s="173" t="s">
        <v>90</v>
      </c>
      <c r="AV2467" s="15" t="s">
        <v>97</v>
      </c>
      <c r="AW2467" s="15" t="s">
        <v>36</v>
      </c>
      <c r="AX2467" s="15" t="s">
        <v>77</v>
      </c>
      <c r="AY2467" s="173" t="s">
        <v>358</v>
      </c>
    </row>
    <row r="2468" spans="2:65" s="14" customFormat="1" ht="11.25">
      <c r="B2468" s="165"/>
      <c r="D2468" s="152" t="s">
        <v>368</v>
      </c>
      <c r="E2468" s="166" t="s">
        <v>19</v>
      </c>
      <c r="F2468" s="167" t="s">
        <v>371</v>
      </c>
      <c r="H2468" s="168">
        <v>126.25</v>
      </c>
      <c r="I2468" s="169"/>
      <c r="L2468" s="165"/>
      <c r="M2468" s="170"/>
      <c r="T2468" s="171"/>
      <c r="AT2468" s="166" t="s">
        <v>368</v>
      </c>
      <c r="AU2468" s="166" t="s">
        <v>90</v>
      </c>
      <c r="AV2468" s="14" t="s">
        <v>364</v>
      </c>
      <c r="AW2468" s="14" t="s">
        <v>36</v>
      </c>
      <c r="AX2468" s="14" t="s">
        <v>84</v>
      </c>
      <c r="AY2468" s="166" t="s">
        <v>358</v>
      </c>
    </row>
    <row r="2469" spans="2:65" s="1" customFormat="1" ht="16.5" customHeight="1">
      <c r="B2469" s="33"/>
      <c r="C2469" s="134" t="s">
        <v>2620</v>
      </c>
      <c r="D2469" s="134" t="s">
        <v>360</v>
      </c>
      <c r="E2469" s="135" t="s">
        <v>2621</v>
      </c>
      <c r="F2469" s="136" t="s">
        <v>2622</v>
      </c>
      <c r="G2469" s="137" t="s">
        <v>235</v>
      </c>
      <c r="H2469" s="138">
        <v>119.1</v>
      </c>
      <c r="I2469" s="139"/>
      <c r="J2469" s="140">
        <f>ROUND(I2469*H2469,2)</f>
        <v>0</v>
      </c>
      <c r="K2469" s="136" t="s">
        <v>363</v>
      </c>
      <c r="L2469" s="33"/>
      <c r="M2469" s="141" t="s">
        <v>19</v>
      </c>
      <c r="N2469" s="142" t="s">
        <v>49</v>
      </c>
      <c r="P2469" s="143">
        <f>O2469*H2469</f>
        <v>0</v>
      </c>
      <c r="Q2469" s="143">
        <v>3.0000000000000001E-5</v>
      </c>
      <c r="R2469" s="143">
        <f>Q2469*H2469</f>
        <v>3.5729999999999998E-3</v>
      </c>
      <c r="S2469" s="143">
        <v>0</v>
      </c>
      <c r="T2469" s="144">
        <f>S2469*H2469</f>
        <v>0</v>
      </c>
      <c r="AR2469" s="145" t="s">
        <v>454</v>
      </c>
      <c r="AT2469" s="145" t="s">
        <v>360</v>
      </c>
      <c r="AU2469" s="145" t="s">
        <v>90</v>
      </c>
      <c r="AY2469" s="18" t="s">
        <v>358</v>
      </c>
      <c r="BE2469" s="146">
        <f>IF(N2469="základní",J2469,0)</f>
        <v>0</v>
      </c>
      <c r="BF2469" s="146">
        <f>IF(N2469="snížená",J2469,0)</f>
        <v>0</v>
      </c>
      <c r="BG2469" s="146">
        <f>IF(N2469="zákl. přenesená",J2469,0)</f>
        <v>0</v>
      </c>
      <c r="BH2469" s="146">
        <f>IF(N2469="sníž. přenesená",J2469,0)</f>
        <v>0</v>
      </c>
      <c r="BI2469" s="146">
        <f>IF(N2469="nulová",J2469,0)</f>
        <v>0</v>
      </c>
      <c r="BJ2469" s="18" t="s">
        <v>90</v>
      </c>
      <c r="BK2469" s="146">
        <f>ROUND(I2469*H2469,2)</f>
        <v>0</v>
      </c>
      <c r="BL2469" s="18" t="s">
        <v>454</v>
      </c>
      <c r="BM2469" s="145" t="s">
        <v>2623</v>
      </c>
    </row>
    <row r="2470" spans="2:65" s="1" customFormat="1" ht="11.25">
      <c r="B2470" s="33"/>
      <c r="D2470" s="147" t="s">
        <v>366</v>
      </c>
      <c r="F2470" s="148" t="s">
        <v>2624</v>
      </c>
      <c r="I2470" s="149"/>
      <c r="L2470" s="33"/>
      <c r="M2470" s="150"/>
      <c r="T2470" s="54"/>
      <c r="AT2470" s="18" t="s">
        <v>366</v>
      </c>
      <c r="AU2470" s="18" t="s">
        <v>90</v>
      </c>
    </row>
    <row r="2471" spans="2:65" s="1" customFormat="1" ht="24.2" customHeight="1">
      <c r="B2471" s="33"/>
      <c r="C2471" s="134" t="s">
        <v>2625</v>
      </c>
      <c r="D2471" s="134" t="s">
        <v>360</v>
      </c>
      <c r="E2471" s="135" t="s">
        <v>2626</v>
      </c>
      <c r="F2471" s="136" t="s">
        <v>2627</v>
      </c>
      <c r="G2471" s="137" t="s">
        <v>235</v>
      </c>
      <c r="H2471" s="138">
        <v>84.5</v>
      </c>
      <c r="I2471" s="139"/>
      <c r="J2471" s="140">
        <f>ROUND(I2471*H2471,2)</f>
        <v>0</v>
      </c>
      <c r="K2471" s="136" t="s">
        <v>363</v>
      </c>
      <c r="L2471" s="33"/>
      <c r="M2471" s="141" t="s">
        <v>19</v>
      </c>
      <c r="N2471" s="142" t="s">
        <v>49</v>
      </c>
      <c r="P2471" s="143">
        <f>O2471*H2471</f>
        <v>0</v>
      </c>
      <c r="Q2471" s="143">
        <v>0</v>
      </c>
      <c r="R2471" s="143">
        <f>Q2471*H2471</f>
        <v>0</v>
      </c>
      <c r="S2471" s="143">
        <v>0</v>
      </c>
      <c r="T2471" s="144">
        <f>S2471*H2471</f>
        <v>0</v>
      </c>
      <c r="AR2471" s="145" t="s">
        <v>454</v>
      </c>
      <c r="AT2471" s="145" t="s">
        <v>360</v>
      </c>
      <c r="AU2471" s="145" t="s">
        <v>90</v>
      </c>
      <c r="AY2471" s="18" t="s">
        <v>358</v>
      </c>
      <c r="BE2471" s="146">
        <f>IF(N2471="základní",J2471,0)</f>
        <v>0</v>
      </c>
      <c r="BF2471" s="146">
        <f>IF(N2471="snížená",J2471,0)</f>
        <v>0</v>
      </c>
      <c r="BG2471" s="146">
        <f>IF(N2471="zákl. přenesená",J2471,0)</f>
        <v>0</v>
      </c>
      <c r="BH2471" s="146">
        <f>IF(N2471="sníž. přenesená",J2471,0)</f>
        <v>0</v>
      </c>
      <c r="BI2471" s="146">
        <f>IF(N2471="nulová",J2471,0)</f>
        <v>0</v>
      </c>
      <c r="BJ2471" s="18" t="s">
        <v>90</v>
      </c>
      <c r="BK2471" s="146">
        <f>ROUND(I2471*H2471,2)</f>
        <v>0</v>
      </c>
      <c r="BL2471" s="18" t="s">
        <v>454</v>
      </c>
      <c r="BM2471" s="145" t="s">
        <v>2628</v>
      </c>
    </row>
    <row r="2472" spans="2:65" s="1" customFormat="1" ht="11.25">
      <c r="B2472" s="33"/>
      <c r="D2472" s="147" t="s">
        <v>366</v>
      </c>
      <c r="F2472" s="148" t="s">
        <v>2629</v>
      </c>
      <c r="I2472" s="149"/>
      <c r="L2472" s="33"/>
      <c r="M2472" s="150"/>
      <c r="T2472" s="54"/>
      <c r="AT2472" s="18" t="s">
        <v>366</v>
      </c>
      <c r="AU2472" s="18" t="s">
        <v>90</v>
      </c>
    </row>
    <row r="2473" spans="2:65" s="13" customFormat="1" ht="11.25">
      <c r="B2473" s="158"/>
      <c r="D2473" s="152" t="s">
        <v>368</v>
      </c>
      <c r="E2473" s="159" t="s">
        <v>19</v>
      </c>
      <c r="F2473" s="160" t="s">
        <v>233</v>
      </c>
      <c r="H2473" s="161">
        <v>84.5</v>
      </c>
      <c r="I2473" s="162"/>
      <c r="L2473" s="158"/>
      <c r="M2473" s="163"/>
      <c r="T2473" s="164"/>
      <c r="AT2473" s="159" t="s">
        <v>368</v>
      </c>
      <c r="AU2473" s="159" t="s">
        <v>90</v>
      </c>
      <c r="AV2473" s="13" t="s">
        <v>90</v>
      </c>
      <c r="AW2473" s="13" t="s">
        <v>36</v>
      </c>
      <c r="AX2473" s="13" t="s">
        <v>77</v>
      </c>
      <c r="AY2473" s="159" t="s">
        <v>358</v>
      </c>
    </row>
    <row r="2474" spans="2:65" s="14" customFormat="1" ht="11.25">
      <c r="B2474" s="165"/>
      <c r="D2474" s="152" t="s">
        <v>368</v>
      </c>
      <c r="E2474" s="166" t="s">
        <v>19</v>
      </c>
      <c r="F2474" s="167" t="s">
        <v>371</v>
      </c>
      <c r="H2474" s="168">
        <v>84.5</v>
      </c>
      <c r="I2474" s="169"/>
      <c r="L2474" s="165"/>
      <c r="M2474" s="170"/>
      <c r="T2474" s="171"/>
      <c r="AT2474" s="166" t="s">
        <v>368</v>
      </c>
      <c r="AU2474" s="166" t="s">
        <v>90</v>
      </c>
      <c r="AV2474" s="14" t="s">
        <v>364</v>
      </c>
      <c r="AW2474" s="14" t="s">
        <v>36</v>
      </c>
      <c r="AX2474" s="14" t="s">
        <v>84</v>
      </c>
      <c r="AY2474" s="166" t="s">
        <v>358</v>
      </c>
    </row>
    <row r="2475" spans="2:65" s="1" customFormat="1" ht="24.2" customHeight="1">
      <c r="B2475" s="33"/>
      <c r="C2475" s="134" t="s">
        <v>2630</v>
      </c>
      <c r="D2475" s="134" t="s">
        <v>360</v>
      </c>
      <c r="E2475" s="135" t="s">
        <v>2631</v>
      </c>
      <c r="F2475" s="136" t="s">
        <v>2632</v>
      </c>
      <c r="G2475" s="137" t="s">
        <v>504</v>
      </c>
      <c r="H2475" s="138">
        <v>52</v>
      </c>
      <c r="I2475" s="139"/>
      <c r="J2475" s="140">
        <f>ROUND(I2475*H2475,2)</f>
        <v>0</v>
      </c>
      <c r="K2475" s="136" t="s">
        <v>363</v>
      </c>
      <c r="L2475" s="33"/>
      <c r="M2475" s="141" t="s">
        <v>19</v>
      </c>
      <c r="N2475" s="142" t="s">
        <v>49</v>
      </c>
      <c r="P2475" s="143">
        <f>O2475*H2475</f>
        <v>0</v>
      </c>
      <c r="Q2475" s="143">
        <v>2.1000000000000001E-4</v>
      </c>
      <c r="R2475" s="143">
        <f>Q2475*H2475</f>
        <v>1.0920000000000001E-2</v>
      </c>
      <c r="S2475" s="143">
        <v>0</v>
      </c>
      <c r="T2475" s="144">
        <f>S2475*H2475</f>
        <v>0</v>
      </c>
      <c r="AR2475" s="145" t="s">
        <v>454</v>
      </c>
      <c r="AT2475" s="145" t="s">
        <v>360</v>
      </c>
      <c r="AU2475" s="145" t="s">
        <v>90</v>
      </c>
      <c r="AY2475" s="18" t="s">
        <v>358</v>
      </c>
      <c r="BE2475" s="146">
        <f>IF(N2475="základní",J2475,0)</f>
        <v>0</v>
      </c>
      <c r="BF2475" s="146">
        <f>IF(N2475="snížená",J2475,0)</f>
        <v>0</v>
      </c>
      <c r="BG2475" s="146">
        <f>IF(N2475="zákl. přenesená",J2475,0)</f>
        <v>0</v>
      </c>
      <c r="BH2475" s="146">
        <f>IF(N2475="sníž. přenesená",J2475,0)</f>
        <v>0</v>
      </c>
      <c r="BI2475" s="146">
        <f>IF(N2475="nulová",J2475,0)</f>
        <v>0</v>
      </c>
      <c r="BJ2475" s="18" t="s">
        <v>90</v>
      </c>
      <c r="BK2475" s="146">
        <f>ROUND(I2475*H2475,2)</f>
        <v>0</v>
      </c>
      <c r="BL2475" s="18" t="s">
        <v>454</v>
      </c>
      <c r="BM2475" s="145" t="s">
        <v>2633</v>
      </c>
    </row>
    <row r="2476" spans="2:65" s="1" customFormat="1" ht="11.25">
      <c r="B2476" s="33"/>
      <c r="D2476" s="147" t="s">
        <v>366</v>
      </c>
      <c r="F2476" s="148" t="s">
        <v>2634</v>
      </c>
      <c r="I2476" s="149"/>
      <c r="L2476" s="33"/>
      <c r="M2476" s="150"/>
      <c r="T2476" s="54"/>
      <c r="AT2476" s="18" t="s">
        <v>366</v>
      </c>
      <c r="AU2476" s="18" t="s">
        <v>90</v>
      </c>
    </row>
    <row r="2477" spans="2:65" s="12" customFormat="1" ht="11.25">
      <c r="B2477" s="151"/>
      <c r="D2477" s="152" t="s">
        <v>368</v>
      </c>
      <c r="E2477" s="153" t="s">
        <v>19</v>
      </c>
      <c r="F2477" s="154" t="s">
        <v>1160</v>
      </c>
      <c r="H2477" s="153" t="s">
        <v>19</v>
      </c>
      <c r="I2477" s="155"/>
      <c r="L2477" s="151"/>
      <c r="M2477" s="156"/>
      <c r="T2477" s="157"/>
      <c r="AT2477" s="153" t="s">
        <v>368</v>
      </c>
      <c r="AU2477" s="153" t="s">
        <v>90</v>
      </c>
      <c r="AV2477" s="12" t="s">
        <v>84</v>
      </c>
      <c r="AW2477" s="12" t="s">
        <v>36</v>
      </c>
      <c r="AX2477" s="12" t="s">
        <v>77</v>
      </c>
      <c r="AY2477" s="153" t="s">
        <v>358</v>
      </c>
    </row>
    <row r="2478" spans="2:65" s="12" customFormat="1" ht="11.25">
      <c r="B2478" s="151"/>
      <c r="D2478" s="152" t="s">
        <v>368</v>
      </c>
      <c r="E2478" s="153" t="s">
        <v>19</v>
      </c>
      <c r="F2478" s="154" t="s">
        <v>610</v>
      </c>
      <c r="H2478" s="153" t="s">
        <v>19</v>
      </c>
      <c r="I2478" s="155"/>
      <c r="L2478" s="151"/>
      <c r="M2478" s="156"/>
      <c r="T2478" s="157"/>
      <c r="AT2478" s="153" t="s">
        <v>368</v>
      </c>
      <c r="AU2478" s="153" t="s">
        <v>90</v>
      </c>
      <c r="AV2478" s="12" t="s">
        <v>84</v>
      </c>
      <c r="AW2478" s="12" t="s">
        <v>36</v>
      </c>
      <c r="AX2478" s="12" t="s">
        <v>77</v>
      </c>
      <c r="AY2478" s="153" t="s">
        <v>358</v>
      </c>
    </row>
    <row r="2479" spans="2:65" s="13" customFormat="1" ht="11.25">
      <c r="B2479" s="158"/>
      <c r="D2479" s="152" t="s">
        <v>368</v>
      </c>
      <c r="E2479" s="159" t="s">
        <v>19</v>
      </c>
      <c r="F2479" s="160" t="s">
        <v>2635</v>
      </c>
      <c r="H2479" s="161">
        <v>4</v>
      </c>
      <c r="I2479" s="162"/>
      <c r="L2479" s="158"/>
      <c r="M2479" s="163"/>
      <c r="T2479" s="164"/>
      <c r="AT2479" s="159" t="s">
        <v>368</v>
      </c>
      <c r="AU2479" s="159" t="s">
        <v>90</v>
      </c>
      <c r="AV2479" s="13" t="s">
        <v>90</v>
      </c>
      <c r="AW2479" s="13" t="s">
        <v>36</v>
      </c>
      <c r="AX2479" s="13" t="s">
        <v>77</v>
      </c>
      <c r="AY2479" s="159" t="s">
        <v>358</v>
      </c>
    </row>
    <row r="2480" spans="2:65" s="13" customFormat="1" ht="11.25">
      <c r="B2480" s="158"/>
      <c r="D2480" s="152" t="s">
        <v>368</v>
      </c>
      <c r="E2480" s="159" t="s">
        <v>19</v>
      </c>
      <c r="F2480" s="160" t="s">
        <v>2636</v>
      </c>
      <c r="H2480" s="161">
        <v>4</v>
      </c>
      <c r="I2480" s="162"/>
      <c r="L2480" s="158"/>
      <c r="M2480" s="163"/>
      <c r="T2480" s="164"/>
      <c r="AT2480" s="159" t="s">
        <v>368</v>
      </c>
      <c r="AU2480" s="159" t="s">
        <v>90</v>
      </c>
      <c r="AV2480" s="13" t="s">
        <v>90</v>
      </c>
      <c r="AW2480" s="13" t="s">
        <v>36</v>
      </c>
      <c r="AX2480" s="13" t="s">
        <v>77</v>
      </c>
      <c r="AY2480" s="159" t="s">
        <v>358</v>
      </c>
    </row>
    <row r="2481" spans="2:65" s="13" customFormat="1" ht="11.25">
      <c r="B2481" s="158"/>
      <c r="D2481" s="152" t="s">
        <v>368</v>
      </c>
      <c r="E2481" s="159" t="s">
        <v>19</v>
      </c>
      <c r="F2481" s="160" t="s">
        <v>2637</v>
      </c>
      <c r="H2481" s="161">
        <v>4</v>
      </c>
      <c r="I2481" s="162"/>
      <c r="L2481" s="158"/>
      <c r="M2481" s="163"/>
      <c r="T2481" s="164"/>
      <c r="AT2481" s="159" t="s">
        <v>368</v>
      </c>
      <c r="AU2481" s="159" t="s">
        <v>90</v>
      </c>
      <c r="AV2481" s="13" t="s">
        <v>90</v>
      </c>
      <c r="AW2481" s="13" t="s">
        <v>36</v>
      </c>
      <c r="AX2481" s="13" t="s">
        <v>77</v>
      </c>
      <c r="AY2481" s="159" t="s">
        <v>358</v>
      </c>
    </row>
    <row r="2482" spans="2:65" s="13" customFormat="1" ht="11.25">
      <c r="B2482" s="158"/>
      <c r="D2482" s="152" t="s">
        <v>368</v>
      </c>
      <c r="E2482" s="159" t="s">
        <v>19</v>
      </c>
      <c r="F2482" s="160" t="s">
        <v>2638</v>
      </c>
      <c r="H2482" s="161">
        <v>4</v>
      </c>
      <c r="I2482" s="162"/>
      <c r="L2482" s="158"/>
      <c r="M2482" s="163"/>
      <c r="T2482" s="164"/>
      <c r="AT2482" s="159" t="s">
        <v>368</v>
      </c>
      <c r="AU2482" s="159" t="s">
        <v>90</v>
      </c>
      <c r="AV2482" s="13" t="s">
        <v>90</v>
      </c>
      <c r="AW2482" s="13" t="s">
        <v>36</v>
      </c>
      <c r="AX2482" s="13" t="s">
        <v>77</v>
      </c>
      <c r="AY2482" s="159" t="s">
        <v>358</v>
      </c>
    </row>
    <row r="2483" spans="2:65" s="13" customFormat="1" ht="11.25">
      <c r="B2483" s="158"/>
      <c r="D2483" s="152" t="s">
        <v>368</v>
      </c>
      <c r="E2483" s="159" t="s">
        <v>19</v>
      </c>
      <c r="F2483" s="160" t="s">
        <v>2639</v>
      </c>
      <c r="H2483" s="161">
        <v>4</v>
      </c>
      <c r="I2483" s="162"/>
      <c r="L2483" s="158"/>
      <c r="M2483" s="163"/>
      <c r="T2483" s="164"/>
      <c r="AT2483" s="159" t="s">
        <v>368</v>
      </c>
      <c r="AU2483" s="159" t="s">
        <v>90</v>
      </c>
      <c r="AV2483" s="13" t="s">
        <v>90</v>
      </c>
      <c r="AW2483" s="13" t="s">
        <v>36</v>
      </c>
      <c r="AX2483" s="13" t="s">
        <v>77</v>
      </c>
      <c r="AY2483" s="159" t="s">
        <v>358</v>
      </c>
    </row>
    <row r="2484" spans="2:65" s="15" customFormat="1" ht="11.25">
      <c r="B2484" s="172"/>
      <c r="D2484" s="152" t="s">
        <v>368</v>
      </c>
      <c r="E2484" s="173" t="s">
        <v>19</v>
      </c>
      <c r="F2484" s="174" t="s">
        <v>416</v>
      </c>
      <c r="H2484" s="175">
        <v>20</v>
      </c>
      <c r="I2484" s="176"/>
      <c r="L2484" s="172"/>
      <c r="M2484" s="177"/>
      <c r="T2484" s="178"/>
      <c r="AT2484" s="173" t="s">
        <v>368</v>
      </c>
      <c r="AU2484" s="173" t="s">
        <v>90</v>
      </c>
      <c r="AV2484" s="15" t="s">
        <v>97</v>
      </c>
      <c r="AW2484" s="15" t="s">
        <v>36</v>
      </c>
      <c r="AX2484" s="15" t="s">
        <v>77</v>
      </c>
      <c r="AY2484" s="173" t="s">
        <v>358</v>
      </c>
    </row>
    <row r="2485" spans="2:65" s="12" customFormat="1" ht="11.25">
      <c r="B2485" s="151"/>
      <c r="D2485" s="152" t="s">
        <v>368</v>
      </c>
      <c r="E2485" s="153" t="s">
        <v>19</v>
      </c>
      <c r="F2485" s="154" t="s">
        <v>618</v>
      </c>
      <c r="H2485" s="153" t="s">
        <v>19</v>
      </c>
      <c r="I2485" s="155"/>
      <c r="L2485" s="151"/>
      <c r="M2485" s="156"/>
      <c r="T2485" s="157"/>
      <c r="AT2485" s="153" t="s">
        <v>368</v>
      </c>
      <c r="AU2485" s="153" t="s">
        <v>90</v>
      </c>
      <c r="AV2485" s="12" t="s">
        <v>84</v>
      </c>
      <c r="AW2485" s="12" t="s">
        <v>36</v>
      </c>
      <c r="AX2485" s="12" t="s">
        <v>77</v>
      </c>
      <c r="AY2485" s="153" t="s">
        <v>358</v>
      </c>
    </row>
    <row r="2486" spans="2:65" s="13" customFormat="1" ht="11.25">
      <c r="B2486" s="158"/>
      <c r="D2486" s="152" t="s">
        <v>368</v>
      </c>
      <c r="E2486" s="159" t="s">
        <v>19</v>
      </c>
      <c r="F2486" s="160" t="s">
        <v>2640</v>
      </c>
      <c r="H2486" s="161">
        <v>4</v>
      </c>
      <c r="I2486" s="162"/>
      <c r="L2486" s="158"/>
      <c r="M2486" s="163"/>
      <c r="T2486" s="164"/>
      <c r="AT2486" s="159" t="s">
        <v>368</v>
      </c>
      <c r="AU2486" s="159" t="s">
        <v>90</v>
      </c>
      <c r="AV2486" s="13" t="s">
        <v>90</v>
      </c>
      <c r="AW2486" s="13" t="s">
        <v>36</v>
      </c>
      <c r="AX2486" s="13" t="s">
        <v>77</v>
      </c>
      <c r="AY2486" s="159" t="s">
        <v>358</v>
      </c>
    </row>
    <row r="2487" spans="2:65" s="13" customFormat="1" ht="11.25">
      <c r="B2487" s="158"/>
      <c r="D2487" s="152" t="s">
        <v>368</v>
      </c>
      <c r="E2487" s="159" t="s">
        <v>19</v>
      </c>
      <c r="F2487" s="160" t="s">
        <v>2641</v>
      </c>
      <c r="H2487" s="161">
        <v>4</v>
      </c>
      <c r="I2487" s="162"/>
      <c r="L2487" s="158"/>
      <c r="M2487" s="163"/>
      <c r="T2487" s="164"/>
      <c r="AT2487" s="159" t="s">
        <v>368</v>
      </c>
      <c r="AU2487" s="159" t="s">
        <v>90</v>
      </c>
      <c r="AV2487" s="13" t="s">
        <v>90</v>
      </c>
      <c r="AW2487" s="13" t="s">
        <v>36</v>
      </c>
      <c r="AX2487" s="13" t="s">
        <v>77</v>
      </c>
      <c r="AY2487" s="159" t="s">
        <v>358</v>
      </c>
    </row>
    <row r="2488" spans="2:65" s="13" customFormat="1" ht="11.25">
      <c r="B2488" s="158"/>
      <c r="D2488" s="152" t="s">
        <v>368</v>
      </c>
      <c r="E2488" s="159" t="s">
        <v>19</v>
      </c>
      <c r="F2488" s="160" t="s">
        <v>2642</v>
      </c>
      <c r="H2488" s="161">
        <v>4</v>
      </c>
      <c r="I2488" s="162"/>
      <c r="L2488" s="158"/>
      <c r="M2488" s="163"/>
      <c r="T2488" s="164"/>
      <c r="AT2488" s="159" t="s">
        <v>368</v>
      </c>
      <c r="AU2488" s="159" t="s">
        <v>90</v>
      </c>
      <c r="AV2488" s="13" t="s">
        <v>90</v>
      </c>
      <c r="AW2488" s="13" t="s">
        <v>36</v>
      </c>
      <c r="AX2488" s="13" t="s">
        <v>77</v>
      </c>
      <c r="AY2488" s="159" t="s">
        <v>358</v>
      </c>
    </row>
    <row r="2489" spans="2:65" s="13" customFormat="1" ht="11.25">
      <c r="B2489" s="158"/>
      <c r="D2489" s="152" t="s">
        <v>368</v>
      </c>
      <c r="E2489" s="159" t="s">
        <v>19</v>
      </c>
      <c r="F2489" s="160" t="s">
        <v>2643</v>
      </c>
      <c r="H2489" s="161">
        <v>4</v>
      </c>
      <c r="I2489" s="162"/>
      <c r="L2489" s="158"/>
      <c r="M2489" s="163"/>
      <c r="T2489" s="164"/>
      <c r="AT2489" s="159" t="s">
        <v>368</v>
      </c>
      <c r="AU2489" s="159" t="s">
        <v>90</v>
      </c>
      <c r="AV2489" s="13" t="s">
        <v>90</v>
      </c>
      <c r="AW2489" s="13" t="s">
        <v>36</v>
      </c>
      <c r="AX2489" s="13" t="s">
        <v>77</v>
      </c>
      <c r="AY2489" s="159" t="s">
        <v>358</v>
      </c>
    </row>
    <row r="2490" spans="2:65" s="13" customFormat="1" ht="11.25">
      <c r="B2490" s="158"/>
      <c r="D2490" s="152" t="s">
        <v>368</v>
      </c>
      <c r="E2490" s="159" t="s">
        <v>19</v>
      </c>
      <c r="F2490" s="160" t="s">
        <v>2644</v>
      </c>
      <c r="H2490" s="161">
        <v>4</v>
      </c>
      <c r="I2490" s="162"/>
      <c r="L2490" s="158"/>
      <c r="M2490" s="163"/>
      <c r="T2490" s="164"/>
      <c r="AT2490" s="159" t="s">
        <v>368</v>
      </c>
      <c r="AU2490" s="159" t="s">
        <v>90</v>
      </c>
      <c r="AV2490" s="13" t="s">
        <v>90</v>
      </c>
      <c r="AW2490" s="13" t="s">
        <v>36</v>
      </c>
      <c r="AX2490" s="13" t="s">
        <v>77</v>
      </c>
      <c r="AY2490" s="159" t="s">
        <v>358</v>
      </c>
    </row>
    <row r="2491" spans="2:65" s="12" customFormat="1" ht="11.25">
      <c r="B2491" s="151"/>
      <c r="D2491" s="152" t="s">
        <v>368</v>
      </c>
      <c r="E2491" s="153" t="s">
        <v>19</v>
      </c>
      <c r="F2491" s="154" t="s">
        <v>603</v>
      </c>
      <c r="H2491" s="153" t="s">
        <v>19</v>
      </c>
      <c r="I2491" s="155"/>
      <c r="L2491" s="151"/>
      <c r="M2491" s="156"/>
      <c r="T2491" s="157"/>
      <c r="AT2491" s="153" t="s">
        <v>368</v>
      </c>
      <c r="AU2491" s="153" t="s">
        <v>90</v>
      </c>
      <c r="AV2491" s="12" t="s">
        <v>84</v>
      </c>
      <c r="AW2491" s="12" t="s">
        <v>36</v>
      </c>
      <c r="AX2491" s="12" t="s">
        <v>77</v>
      </c>
      <c r="AY2491" s="153" t="s">
        <v>358</v>
      </c>
    </row>
    <row r="2492" spans="2:65" s="13" customFormat="1" ht="11.25">
      <c r="B2492" s="158"/>
      <c r="D2492" s="152" t="s">
        <v>368</v>
      </c>
      <c r="E2492" s="159" t="s">
        <v>19</v>
      </c>
      <c r="F2492" s="160" t="s">
        <v>2645</v>
      </c>
      <c r="H2492" s="161">
        <v>4</v>
      </c>
      <c r="I2492" s="162"/>
      <c r="L2492" s="158"/>
      <c r="M2492" s="163"/>
      <c r="T2492" s="164"/>
      <c r="AT2492" s="159" t="s">
        <v>368</v>
      </c>
      <c r="AU2492" s="159" t="s">
        <v>90</v>
      </c>
      <c r="AV2492" s="13" t="s">
        <v>90</v>
      </c>
      <c r="AW2492" s="13" t="s">
        <v>36</v>
      </c>
      <c r="AX2492" s="13" t="s">
        <v>77</v>
      </c>
      <c r="AY2492" s="159" t="s">
        <v>358</v>
      </c>
    </row>
    <row r="2493" spans="2:65" s="13" customFormat="1" ht="11.25">
      <c r="B2493" s="158"/>
      <c r="D2493" s="152" t="s">
        <v>368</v>
      </c>
      <c r="E2493" s="159" t="s">
        <v>19</v>
      </c>
      <c r="F2493" s="160" t="s">
        <v>2646</v>
      </c>
      <c r="H2493" s="161">
        <v>4</v>
      </c>
      <c r="I2493" s="162"/>
      <c r="L2493" s="158"/>
      <c r="M2493" s="163"/>
      <c r="T2493" s="164"/>
      <c r="AT2493" s="159" t="s">
        <v>368</v>
      </c>
      <c r="AU2493" s="159" t="s">
        <v>90</v>
      </c>
      <c r="AV2493" s="13" t="s">
        <v>90</v>
      </c>
      <c r="AW2493" s="13" t="s">
        <v>36</v>
      </c>
      <c r="AX2493" s="13" t="s">
        <v>77</v>
      </c>
      <c r="AY2493" s="159" t="s">
        <v>358</v>
      </c>
    </row>
    <row r="2494" spans="2:65" s="13" customFormat="1" ht="11.25">
      <c r="B2494" s="158"/>
      <c r="D2494" s="152" t="s">
        <v>368</v>
      </c>
      <c r="E2494" s="159" t="s">
        <v>19</v>
      </c>
      <c r="F2494" s="160" t="s">
        <v>2647</v>
      </c>
      <c r="H2494" s="161">
        <v>4</v>
      </c>
      <c r="I2494" s="162"/>
      <c r="L2494" s="158"/>
      <c r="M2494" s="163"/>
      <c r="T2494" s="164"/>
      <c r="AT2494" s="159" t="s">
        <v>368</v>
      </c>
      <c r="AU2494" s="159" t="s">
        <v>90</v>
      </c>
      <c r="AV2494" s="13" t="s">
        <v>90</v>
      </c>
      <c r="AW2494" s="13" t="s">
        <v>36</v>
      </c>
      <c r="AX2494" s="13" t="s">
        <v>77</v>
      </c>
      <c r="AY2494" s="159" t="s">
        <v>358</v>
      </c>
    </row>
    <row r="2495" spans="2:65" s="14" customFormat="1" ht="11.25">
      <c r="B2495" s="165"/>
      <c r="D2495" s="152" t="s">
        <v>368</v>
      </c>
      <c r="E2495" s="166" t="s">
        <v>19</v>
      </c>
      <c r="F2495" s="167" t="s">
        <v>371</v>
      </c>
      <c r="H2495" s="168">
        <v>52</v>
      </c>
      <c r="I2495" s="169"/>
      <c r="L2495" s="165"/>
      <c r="M2495" s="170"/>
      <c r="T2495" s="171"/>
      <c r="AT2495" s="166" t="s">
        <v>368</v>
      </c>
      <c r="AU2495" s="166" t="s">
        <v>90</v>
      </c>
      <c r="AV2495" s="14" t="s">
        <v>364</v>
      </c>
      <c r="AW2495" s="14" t="s">
        <v>36</v>
      </c>
      <c r="AX2495" s="14" t="s">
        <v>84</v>
      </c>
      <c r="AY2495" s="166" t="s">
        <v>358</v>
      </c>
    </row>
    <row r="2496" spans="2:65" s="1" customFormat="1" ht="24.2" customHeight="1">
      <c r="B2496" s="33"/>
      <c r="C2496" s="134" t="s">
        <v>2648</v>
      </c>
      <c r="D2496" s="134" t="s">
        <v>360</v>
      </c>
      <c r="E2496" s="135" t="s">
        <v>2649</v>
      </c>
      <c r="F2496" s="136" t="s">
        <v>2650</v>
      </c>
      <c r="G2496" s="137" t="s">
        <v>235</v>
      </c>
      <c r="H2496" s="138">
        <v>134.6</v>
      </c>
      <c r="I2496" s="139"/>
      <c r="J2496" s="140">
        <f>ROUND(I2496*H2496,2)</f>
        <v>0</v>
      </c>
      <c r="K2496" s="136" t="s">
        <v>363</v>
      </c>
      <c r="L2496" s="33"/>
      <c r="M2496" s="141" t="s">
        <v>19</v>
      </c>
      <c r="N2496" s="142" t="s">
        <v>49</v>
      </c>
      <c r="P2496" s="143">
        <f>O2496*H2496</f>
        <v>0</v>
      </c>
      <c r="Q2496" s="143">
        <v>3.2200000000000002E-4</v>
      </c>
      <c r="R2496" s="143">
        <f>Q2496*H2496</f>
        <v>4.3341200000000003E-2</v>
      </c>
      <c r="S2496" s="143">
        <v>0</v>
      </c>
      <c r="T2496" s="144">
        <f>S2496*H2496</f>
        <v>0</v>
      </c>
      <c r="AR2496" s="145" t="s">
        <v>454</v>
      </c>
      <c r="AT2496" s="145" t="s">
        <v>360</v>
      </c>
      <c r="AU2496" s="145" t="s">
        <v>90</v>
      </c>
      <c r="AY2496" s="18" t="s">
        <v>358</v>
      </c>
      <c r="BE2496" s="146">
        <f>IF(N2496="základní",J2496,0)</f>
        <v>0</v>
      </c>
      <c r="BF2496" s="146">
        <f>IF(N2496="snížená",J2496,0)</f>
        <v>0</v>
      </c>
      <c r="BG2496" s="146">
        <f>IF(N2496="zákl. přenesená",J2496,0)</f>
        <v>0</v>
      </c>
      <c r="BH2496" s="146">
        <f>IF(N2496="sníž. přenesená",J2496,0)</f>
        <v>0</v>
      </c>
      <c r="BI2496" s="146">
        <f>IF(N2496="nulová",J2496,0)</f>
        <v>0</v>
      </c>
      <c r="BJ2496" s="18" t="s">
        <v>90</v>
      </c>
      <c r="BK2496" s="146">
        <f>ROUND(I2496*H2496,2)</f>
        <v>0</v>
      </c>
      <c r="BL2496" s="18" t="s">
        <v>454</v>
      </c>
      <c r="BM2496" s="145" t="s">
        <v>2651</v>
      </c>
    </row>
    <row r="2497" spans="2:51" s="1" customFormat="1" ht="11.25">
      <c r="B2497" s="33"/>
      <c r="D2497" s="147" t="s">
        <v>366</v>
      </c>
      <c r="F2497" s="148" t="s">
        <v>2652</v>
      </c>
      <c r="I2497" s="149"/>
      <c r="L2497" s="33"/>
      <c r="M2497" s="150"/>
      <c r="T2497" s="54"/>
      <c r="AT2497" s="18" t="s">
        <v>366</v>
      </c>
      <c r="AU2497" s="18" t="s">
        <v>90</v>
      </c>
    </row>
    <row r="2498" spans="2:51" s="12" customFormat="1" ht="11.25">
      <c r="B2498" s="151"/>
      <c r="D2498" s="152" t="s">
        <v>368</v>
      </c>
      <c r="E2498" s="153" t="s">
        <v>19</v>
      </c>
      <c r="F2498" s="154" t="s">
        <v>1160</v>
      </c>
      <c r="H2498" s="153" t="s">
        <v>19</v>
      </c>
      <c r="I2498" s="155"/>
      <c r="L2498" s="151"/>
      <c r="M2498" s="156"/>
      <c r="T2498" s="157"/>
      <c r="AT2498" s="153" t="s">
        <v>368</v>
      </c>
      <c r="AU2498" s="153" t="s">
        <v>90</v>
      </c>
      <c r="AV2498" s="12" t="s">
        <v>84</v>
      </c>
      <c r="AW2498" s="12" t="s">
        <v>36</v>
      </c>
      <c r="AX2498" s="12" t="s">
        <v>77</v>
      </c>
      <c r="AY2498" s="153" t="s">
        <v>358</v>
      </c>
    </row>
    <row r="2499" spans="2:51" s="12" customFormat="1" ht="11.25">
      <c r="B2499" s="151"/>
      <c r="D2499" s="152" t="s">
        <v>368</v>
      </c>
      <c r="E2499" s="153" t="s">
        <v>19</v>
      </c>
      <c r="F2499" s="154" t="s">
        <v>610</v>
      </c>
      <c r="H2499" s="153" t="s">
        <v>19</v>
      </c>
      <c r="I2499" s="155"/>
      <c r="L2499" s="151"/>
      <c r="M2499" s="156"/>
      <c r="T2499" s="157"/>
      <c r="AT2499" s="153" t="s">
        <v>368</v>
      </c>
      <c r="AU2499" s="153" t="s">
        <v>90</v>
      </c>
      <c r="AV2499" s="12" t="s">
        <v>84</v>
      </c>
      <c r="AW2499" s="12" t="s">
        <v>36</v>
      </c>
      <c r="AX2499" s="12" t="s">
        <v>77</v>
      </c>
      <c r="AY2499" s="153" t="s">
        <v>358</v>
      </c>
    </row>
    <row r="2500" spans="2:51" s="13" customFormat="1" ht="11.25">
      <c r="B2500" s="158"/>
      <c r="D2500" s="152" t="s">
        <v>368</v>
      </c>
      <c r="E2500" s="159" t="s">
        <v>19</v>
      </c>
      <c r="F2500" s="160" t="s">
        <v>2653</v>
      </c>
      <c r="H2500" s="161">
        <v>9.6</v>
      </c>
      <c r="I2500" s="162"/>
      <c r="L2500" s="158"/>
      <c r="M2500" s="163"/>
      <c r="T2500" s="164"/>
      <c r="AT2500" s="159" t="s">
        <v>368</v>
      </c>
      <c r="AU2500" s="159" t="s">
        <v>90</v>
      </c>
      <c r="AV2500" s="13" t="s">
        <v>90</v>
      </c>
      <c r="AW2500" s="13" t="s">
        <v>36</v>
      </c>
      <c r="AX2500" s="13" t="s">
        <v>77</v>
      </c>
      <c r="AY2500" s="159" t="s">
        <v>358</v>
      </c>
    </row>
    <row r="2501" spans="2:51" s="13" customFormat="1" ht="11.25">
      <c r="B2501" s="158"/>
      <c r="D2501" s="152" t="s">
        <v>368</v>
      </c>
      <c r="E2501" s="159" t="s">
        <v>19</v>
      </c>
      <c r="F2501" s="160" t="s">
        <v>2654</v>
      </c>
      <c r="H2501" s="161">
        <v>9.6</v>
      </c>
      <c r="I2501" s="162"/>
      <c r="L2501" s="158"/>
      <c r="M2501" s="163"/>
      <c r="T2501" s="164"/>
      <c r="AT2501" s="159" t="s">
        <v>368</v>
      </c>
      <c r="AU2501" s="159" t="s">
        <v>90</v>
      </c>
      <c r="AV2501" s="13" t="s">
        <v>90</v>
      </c>
      <c r="AW2501" s="13" t="s">
        <v>36</v>
      </c>
      <c r="AX2501" s="13" t="s">
        <v>77</v>
      </c>
      <c r="AY2501" s="159" t="s">
        <v>358</v>
      </c>
    </row>
    <row r="2502" spans="2:51" s="13" customFormat="1" ht="11.25">
      <c r="B2502" s="158"/>
      <c r="D2502" s="152" t="s">
        <v>368</v>
      </c>
      <c r="E2502" s="159" t="s">
        <v>19</v>
      </c>
      <c r="F2502" s="160" t="s">
        <v>2655</v>
      </c>
      <c r="H2502" s="161">
        <v>9.6</v>
      </c>
      <c r="I2502" s="162"/>
      <c r="L2502" s="158"/>
      <c r="M2502" s="163"/>
      <c r="T2502" s="164"/>
      <c r="AT2502" s="159" t="s">
        <v>368</v>
      </c>
      <c r="AU2502" s="159" t="s">
        <v>90</v>
      </c>
      <c r="AV2502" s="13" t="s">
        <v>90</v>
      </c>
      <c r="AW2502" s="13" t="s">
        <v>36</v>
      </c>
      <c r="AX2502" s="13" t="s">
        <v>77</v>
      </c>
      <c r="AY2502" s="159" t="s">
        <v>358</v>
      </c>
    </row>
    <row r="2503" spans="2:51" s="13" customFormat="1" ht="11.25">
      <c r="B2503" s="158"/>
      <c r="D2503" s="152" t="s">
        <v>368</v>
      </c>
      <c r="E2503" s="159" t="s">
        <v>19</v>
      </c>
      <c r="F2503" s="160" t="s">
        <v>2656</v>
      </c>
      <c r="H2503" s="161">
        <v>9.6</v>
      </c>
      <c r="I2503" s="162"/>
      <c r="L2503" s="158"/>
      <c r="M2503" s="163"/>
      <c r="T2503" s="164"/>
      <c r="AT2503" s="159" t="s">
        <v>368</v>
      </c>
      <c r="AU2503" s="159" t="s">
        <v>90</v>
      </c>
      <c r="AV2503" s="13" t="s">
        <v>90</v>
      </c>
      <c r="AW2503" s="13" t="s">
        <v>36</v>
      </c>
      <c r="AX2503" s="13" t="s">
        <v>77</v>
      </c>
      <c r="AY2503" s="159" t="s">
        <v>358</v>
      </c>
    </row>
    <row r="2504" spans="2:51" s="13" customFormat="1" ht="11.25">
      <c r="B2504" s="158"/>
      <c r="D2504" s="152" t="s">
        <v>368</v>
      </c>
      <c r="E2504" s="159" t="s">
        <v>19</v>
      </c>
      <c r="F2504" s="160" t="s">
        <v>2657</v>
      </c>
      <c r="H2504" s="161">
        <v>9.6</v>
      </c>
      <c r="I2504" s="162"/>
      <c r="L2504" s="158"/>
      <c r="M2504" s="163"/>
      <c r="T2504" s="164"/>
      <c r="AT2504" s="159" t="s">
        <v>368</v>
      </c>
      <c r="AU2504" s="159" t="s">
        <v>90</v>
      </c>
      <c r="AV2504" s="13" t="s">
        <v>90</v>
      </c>
      <c r="AW2504" s="13" t="s">
        <v>36</v>
      </c>
      <c r="AX2504" s="13" t="s">
        <v>77</v>
      </c>
      <c r="AY2504" s="159" t="s">
        <v>358</v>
      </c>
    </row>
    <row r="2505" spans="2:51" s="15" customFormat="1" ht="11.25">
      <c r="B2505" s="172"/>
      <c r="D2505" s="152" t="s">
        <v>368</v>
      </c>
      <c r="E2505" s="173" t="s">
        <v>19</v>
      </c>
      <c r="F2505" s="174" t="s">
        <v>416</v>
      </c>
      <c r="H2505" s="175">
        <v>48</v>
      </c>
      <c r="I2505" s="176"/>
      <c r="L2505" s="172"/>
      <c r="M2505" s="177"/>
      <c r="T2505" s="178"/>
      <c r="AT2505" s="173" t="s">
        <v>368</v>
      </c>
      <c r="AU2505" s="173" t="s">
        <v>90</v>
      </c>
      <c r="AV2505" s="15" t="s">
        <v>97</v>
      </c>
      <c r="AW2505" s="15" t="s">
        <v>36</v>
      </c>
      <c r="AX2505" s="15" t="s">
        <v>77</v>
      </c>
      <c r="AY2505" s="173" t="s">
        <v>358</v>
      </c>
    </row>
    <row r="2506" spans="2:51" s="12" customFormat="1" ht="11.25">
      <c r="B2506" s="151"/>
      <c r="D2506" s="152" t="s">
        <v>368</v>
      </c>
      <c r="E2506" s="153" t="s">
        <v>19</v>
      </c>
      <c r="F2506" s="154" t="s">
        <v>618</v>
      </c>
      <c r="H2506" s="153" t="s">
        <v>19</v>
      </c>
      <c r="I2506" s="155"/>
      <c r="L2506" s="151"/>
      <c r="M2506" s="156"/>
      <c r="T2506" s="157"/>
      <c r="AT2506" s="153" t="s">
        <v>368</v>
      </c>
      <c r="AU2506" s="153" t="s">
        <v>90</v>
      </c>
      <c r="AV2506" s="12" t="s">
        <v>84</v>
      </c>
      <c r="AW2506" s="12" t="s">
        <v>36</v>
      </c>
      <c r="AX2506" s="12" t="s">
        <v>77</v>
      </c>
      <c r="AY2506" s="153" t="s">
        <v>358</v>
      </c>
    </row>
    <row r="2507" spans="2:51" s="13" customFormat="1" ht="11.25">
      <c r="B2507" s="158"/>
      <c r="D2507" s="152" t="s">
        <v>368</v>
      </c>
      <c r="E2507" s="159" t="s">
        <v>19</v>
      </c>
      <c r="F2507" s="160" t="s">
        <v>2658</v>
      </c>
      <c r="H2507" s="161">
        <v>9.6</v>
      </c>
      <c r="I2507" s="162"/>
      <c r="L2507" s="158"/>
      <c r="M2507" s="163"/>
      <c r="T2507" s="164"/>
      <c r="AT2507" s="159" t="s">
        <v>368</v>
      </c>
      <c r="AU2507" s="159" t="s">
        <v>90</v>
      </c>
      <c r="AV2507" s="13" t="s">
        <v>90</v>
      </c>
      <c r="AW2507" s="13" t="s">
        <v>36</v>
      </c>
      <c r="AX2507" s="13" t="s">
        <v>77</v>
      </c>
      <c r="AY2507" s="159" t="s">
        <v>358</v>
      </c>
    </row>
    <row r="2508" spans="2:51" s="13" customFormat="1" ht="11.25">
      <c r="B2508" s="158"/>
      <c r="D2508" s="152" t="s">
        <v>368</v>
      </c>
      <c r="E2508" s="159" t="s">
        <v>19</v>
      </c>
      <c r="F2508" s="160" t="s">
        <v>2659</v>
      </c>
      <c r="H2508" s="161">
        <v>9.6</v>
      </c>
      <c r="I2508" s="162"/>
      <c r="L2508" s="158"/>
      <c r="M2508" s="163"/>
      <c r="T2508" s="164"/>
      <c r="AT2508" s="159" t="s">
        <v>368</v>
      </c>
      <c r="AU2508" s="159" t="s">
        <v>90</v>
      </c>
      <c r="AV2508" s="13" t="s">
        <v>90</v>
      </c>
      <c r="AW2508" s="13" t="s">
        <v>36</v>
      </c>
      <c r="AX2508" s="13" t="s">
        <v>77</v>
      </c>
      <c r="AY2508" s="159" t="s">
        <v>358</v>
      </c>
    </row>
    <row r="2509" spans="2:51" s="13" customFormat="1" ht="11.25">
      <c r="B2509" s="158"/>
      <c r="D2509" s="152" t="s">
        <v>368</v>
      </c>
      <c r="E2509" s="159" t="s">
        <v>19</v>
      </c>
      <c r="F2509" s="160" t="s">
        <v>2660</v>
      </c>
      <c r="H2509" s="161">
        <v>9.6</v>
      </c>
      <c r="I2509" s="162"/>
      <c r="L2509" s="158"/>
      <c r="M2509" s="163"/>
      <c r="T2509" s="164"/>
      <c r="AT2509" s="159" t="s">
        <v>368</v>
      </c>
      <c r="AU2509" s="159" t="s">
        <v>90</v>
      </c>
      <c r="AV2509" s="13" t="s">
        <v>90</v>
      </c>
      <c r="AW2509" s="13" t="s">
        <v>36</v>
      </c>
      <c r="AX2509" s="13" t="s">
        <v>77</v>
      </c>
      <c r="AY2509" s="159" t="s">
        <v>358</v>
      </c>
    </row>
    <row r="2510" spans="2:51" s="13" customFormat="1" ht="11.25">
      <c r="B2510" s="158"/>
      <c r="D2510" s="152" t="s">
        <v>368</v>
      </c>
      <c r="E2510" s="159" t="s">
        <v>19</v>
      </c>
      <c r="F2510" s="160" t="s">
        <v>2661</v>
      </c>
      <c r="H2510" s="161">
        <v>9.6</v>
      </c>
      <c r="I2510" s="162"/>
      <c r="L2510" s="158"/>
      <c r="M2510" s="163"/>
      <c r="T2510" s="164"/>
      <c r="AT2510" s="159" t="s">
        <v>368</v>
      </c>
      <c r="AU2510" s="159" t="s">
        <v>90</v>
      </c>
      <c r="AV2510" s="13" t="s">
        <v>90</v>
      </c>
      <c r="AW2510" s="13" t="s">
        <v>36</v>
      </c>
      <c r="AX2510" s="13" t="s">
        <v>77</v>
      </c>
      <c r="AY2510" s="159" t="s">
        <v>358</v>
      </c>
    </row>
    <row r="2511" spans="2:51" s="13" customFormat="1" ht="11.25">
      <c r="B2511" s="158"/>
      <c r="D2511" s="152" t="s">
        <v>368</v>
      </c>
      <c r="E2511" s="159" t="s">
        <v>19</v>
      </c>
      <c r="F2511" s="160" t="s">
        <v>2662</v>
      </c>
      <c r="H2511" s="161">
        <v>9.6</v>
      </c>
      <c r="I2511" s="162"/>
      <c r="L2511" s="158"/>
      <c r="M2511" s="163"/>
      <c r="T2511" s="164"/>
      <c r="AT2511" s="159" t="s">
        <v>368</v>
      </c>
      <c r="AU2511" s="159" t="s">
        <v>90</v>
      </c>
      <c r="AV2511" s="13" t="s">
        <v>90</v>
      </c>
      <c r="AW2511" s="13" t="s">
        <v>36</v>
      </c>
      <c r="AX2511" s="13" t="s">
        <v>77</v>
      </c>
      <c r="AY2511" s="159" t="s">
        <v>358</v>
      </c>
    </row>
    <row r="2512" spans="2:51" s="12" customFormat="1" ht="11.25">
      <c r="B2512" s="151"/>
      <c r="D2512" s="152" t="s">
        <v>368</v>
      </c>
      <c r="E2512" s="153" t="s">
        <v>19</v>
      </c>
      <c r="F2512" s="154" t="s">
        <v>603</v>
      </c>
      <c r="H2512" s="153" t="s">
        <v>19</v>
      </c>
      <c r="I2512" s="155"/>
      <c r="L2512" s="151"/>
      <c r="M2512" s="156"/>
      <c r="T2512" s="157"/>
      <c r="AT2512" s="153" t="s">
        <v>368</v>
      </c>
      <c r="AU2512" s="153" t="s">
        <v>90</v>
      </c>
      <c r="AV2512" s="12" t="s">
        <v>84</v>
      </c>
      <c r="AW2512" s="12" t="s">
        <v>36</v>
      </c>
      <c r="AX2512" s="12" t="s">
        <v>77</v>
      </c>
      <c r="AY2512" s="153" t="s">
        <v>358</v>
      </c>
    </row>
    <row r="2513" spans="2:65" s="13" customFormat="1" ht="11.25">
      <c r="B2513" s="158"/>
      <c r="D2513" s="152" t="s">
        <v>368</v>
      </c>
      <c r="E2513" s="159" t="s">
        <v>19</v>
      </c>
      <c r="F2513" s="160" t="s">
        <v>2663</v>
      </c>
      <c r="H2513" s="161">
        <v>18.8</v>
      </c>
      <c r="I2513" s="162"/>
      <c r="L2513" s="158"/>
      <c r="M2513" s="163"/>
      <c r="T2513" s="164"/>
      <c r="AT2513" s="159" t="s">
        <v>368</v>
      </c>
      <c r="AU2513" s="159" t="s">
        <v>90</v>
      </c>
      <c r="AV2513" s="13" t="s">
        <v>90</v>
      </c>
      <c r="AW2513" s="13" t="s">
        <v>36</v>
      </c>
      <c r="AX2513" s="13" t="s">
        <v>77</v>
      </c>
      <c r="AY2513" s="159" t="s">
        <v>358</v>
      </c>
    </row>
    <row r="2514" spans="2:65" s="13" customFormat="1" ht="11.25">
      <c r="B2514" s="158"/>
      <c r="D2514" s="152" t="s">
        <v>368</v>
      </c>
      <c r="E2514" s="159" t="s">
        <v>19</v>
      </c>
      <c r="F2514" s="160" t="s">
        <v>2664</v>
      </c>
      <c r="H2514" s="161">
        <v>9.9</v>
      </c>
      <c r="I2514" s="162"/>
      <c r="L2514" s="158"/>
      <c r="M2514" s="163"/>
      <c r="T2514" s="164"/>
      <c r="AT2514" s="159" t="s">
        <v>368</v>
      </c>
      <c r="AU2514" s="159" t="s">
        <v>90</v>
      </c>
      <c r="AV2514" s="13" t="s">
        <v>90</v>
      </c>
      <c r="AW2514" s="13" t="s">
        <v>36</v>
      </c>
      <c r="AX2514" s="13" t="s">
        <v>77</v>
      </c>
      <c r="AY2514" s="159" t="s">
        <v>358</v>
      </c>
    </row>
    <row r="2515" spans="2:65" s="13" customFormat="1" ht="11.25">
      <c r="B2515" s="158"/>
      <c r="D2515" s="152" t="s">
        <v>368</v>
      </c>
      <c r="E2515" s="159" t="s">
        <v>19</v>
      </c>
      <c r="F2515" s="160" t="s">
        <v>2665</v>
      </c>
      <c r="H2515" s="161">
        <v>9.9</v>
      </c>
      <c r="I2515" s="162"/>
      <c r="L2515" s="158"/>
      <c r="M2515" s="163"/>
      <c r="T2515" s="164"/>
      <c r="AT2515" s="159" t="s">
        <v>368</v>
      </c>
      <c r="AU2515" s="159" t="s">
        <v>90</v>
      </c>
      <c r="AV2515" s="13" t="s">
        <v>90</v>
      </c>
      <c r="AW2515" s="13" t="s">
        <v>36</v>
      </c>
      <c r="AX2515" s="13" t="s">
        <v>77</v>
      </c>
      <c r="AY2515" s="159" t="s">
        <v>358</v>
      </c>
    </row>
    <row r="2516" spans="2:65" s="14" customFormat="1" ht="11.25">
      <c r="B2516" s="165"/>
      <c r="D2516" s="152" t="s">
        <v>368</v>
      </c>
      <c r="E2516" s="166" t="s">
        <v>19</v>
      </c>
      <c r="F2516" s="167" t="s">
        <v>371</v>
      </c>
      <c r="H2516" s="168">
        <v>134.6</v>
      </c>
      <c r="I2516" s="169"/>
      <c r="L2516" s="165"/>
      <c r="M2516" s="170"/>
      <c r="T2516" s="171"/>
      <c r="AT2516" s="166" t="s">
        <v>368</v>
      </c>
      <c r="AU2516" s="166" t="s">
        <v>90</v>
      </c>
      <c r="AV2516" s="14" t="s">
        <v>364</v>
      </c>
      <c r="AW2516" s="14" t="s">
        <v>36</v>
      </c>
      <c r="AX2516" s="14" t="s">
        <v>84</v>
      </c>
      <c r="AY2516" s="166" t="s">
        <v>358</v>
      </c>
    </row>
    <row r="2517" spans="2:65" s="1" customFormat="1" ht="24.2" customHeight="1">
      <c r="B2517" s="33"/>
      <c r="C2517" s="134" t="s">
        <v>2666</v>
      </c>
      <c r="D2517" s="134" t="s">
        <v>360</v>
      </c>
      <c r="E2517" s="135" t="s">
        <v>2667</v>
      </c>
      <c r="F2517" s="136" t="s">
        <v>2668</v>
      </c>
      <c r="G2517" s="137" t="s">
        <v>195</v>
      </c>
      <c r="H2517" s="138">
        <v>142.99</v>
      </c>
      <c r="I2517" s="139"/>
      <c r="J2517" s="140">
        <f>ROUND(I2517*H2517,2)</f>
        <v>0</v>
      </c>
      <c r="K2517" s="136" t="s">
        <v>363</v>
      </c>
      <c r="L2517" s="33"/>
      <c r="M2517" s="141" t="s">
        <v>19</v>
      </c>
      <c r="N2517" s="142" t="s">
        <v>49</v>
      </c>
      <c r="P2517" s="143">
        <f>O2517*H2517</f>
        <v>0</v>
      </c>
      <c r="Q2517" s="143">
        <v>4.5000000000000003E-5</v>
      </c>
      <c r="R2517" s="143">
        <f>Q2517*H2517</f>
        <v>6.4345500000000007E-3</v>
      </c>
      <c r="S2517" s="143">
        <v>0</v>
      </c>
      <c r="T2517" s="144">
        <f>S2517*H2517</f>
        <v>0</v>
      </c>
      <c r="AR2517" s="145" t="s">
        <v>454</v>
      </c>
      <c r="AT2517" s="145" t="s">
        <v>360</v>
      </c>
      <c r="AU2517" s="145" t="s">
        <v>90</v>
      </c>
      <c r="AY2517" s="18" t="s">
        <v>358</v>
      </c>
      <c r="BE2517" s="146">
        <f>IF(N2517="základní",J2517,0)</f>
        <v>0</v>
      </c>
      <c r="BF2517" s="146">
        <f>IF(N2517="snížená",J2517,0)</f>
        <v>0</v>
      </c>
      <c r="BG2517" s="146">
        <f>IF(N2517="zákl. přenesená",J2517,0)</f>
        <v>0</v>
      </c>
      <c r="BH2517" s="146">
        <f>IF(N2517="sníž. přenesená",J2517,0)</f>
        <v>0</v>
      </c>
      <c r="BI2517" s="146">
        <f>IF(N2517="nulová",J2517,0)</f>
        <v>0</v>
      </c>
      <c r="BJ2517" s="18" t="s">
        <v>90</v>
      </c>
      <c r="BK2517" s="146">
        <f>ROUND(I2517*H2517,2)</f>
        <v>0</v>
      </c>
      <c r="BL2517" s="18" t="s">
        <v>454</v>
      </c>
      <c r="BM2517" s="145" t="s">
        <v>2669</v>
      </c>
    </row>
    <row r="2518" spans="2:65" s="1" customFormat="1" ht="11.25">
      <c r="B2518" s="33"/>
      <c r="D2518" s="147" t="s">
        <v>366</v>
      </c>
      <c r="F2518" s="148" t="s">
        <v>2670</v>
      </c>
      <c r="I2518" s="149"/>
      <c r="L2518" s="33"/>
      <c r="M2518" s="150"/>
      <c r="T2518" s="54"/>
      <c r="AT2518" s="18" t="s">
        <v>366</v>
      </c>
      <c r="AU2518" s="18" t="s">
        <v>90</v>
      </c>
    </row>
    <row r="2519" spans="2:65" s="13" customFormat="1" ht="11.25">
      <c r="B2519" s="158"/>
      <c r="D2519" s="152" t="s">
        <v>368</v>
      </c>
      <c r="E2519" s="159" t="s">
        <v>19</v>
      </c>
      <c r="F2519" s="160" t="s">
        <v>204</v>
      </c>
      <c r="H2519" s="161">
        <v>142.99</v>
      </c>
      <c r="I2519" s="162"/>
      <c r="L2519" s="158"/>
      <c r="M2519" s="163"/>
      <c r="T2519" s="164"/>
      <c r="AT2519" s="159" t="s">
        <v>368</v>
      </c>
      <c r="AU2519" s="159" t="s">
        <v>90</v>
      </c>
      <c r="AV2519" s="13" t="s">
        <v>90</v>
      </c>
      <c r="AW2519" s="13" t="s">
        <v>36</v>
      </c>
      <c r="AX2519" s="13" t="s">
        <v>77</v>
      </c>
      <c r="AY2519" s="159" t="s">
        <v>358</v>
      </c>
    </row>
    <row r="2520" spans="2:65" s="14" customFormat="1" ht="11.25">
      <c r="B2520" s="165"/>
      <c r="D2520" s="152" t="s">
        <v>368</v>
      </c>
      <c r="E2520" s="166" t="s">
        <v>19</v>
      </c>
      <c r="F2520" s="167" t="s">
        <v>371</v>
      </c>
      <c r="H2520" s="168">
        <v>142.99</v>
      </c>
      <c r="I2520" s="169"/>
      <c r="L2520" s="165"/>
      <c r="M2520" s="170"/>
      <c r="T2520" s="171"/>
      <c r="AT2520" s="166" t="s">
        <v>368</v>
      </c>
      <c r="AU2520" s="166" t="s">
        <v>90</v>
      </c>
      <c r="AV2520" s="14" t="s">
        <v>364</v>
      </c>
      <c r="AW2520" s="14" t="s">
        <v>36</v>
      </c>
      <c r="AX2520" s="14" t="s">
        <v>84</v>
      </c>
      <c r="AY2520" s="166" t="s">
        <v>358</v>
      </c>
    </row>
    <row r="2521" spans="2:65" s="1" customFormat="1" ht="44.25" customHeight="1">
      <c r="B2521" s="33"/>
      <c r="C2521" s="134" t="s">
        <v>2671</v>
      </c>
      <c r="D2521" s="134" t="s">
        <v>360</v>
      </c>
      <c r="E2521" s="135" t="s">
        <v>2672</v>
      </c>
      <c r="F2521" s="136" t="s">
        <v>2673</v>
      </c>
      <c r="G2521" s="137" t="s">
        <v>1498</v>
      </c>
      <c r="H2521" s="189"/>
      <c r="I2521" s="139"/>
      <c r="J2521" s="140">
        <f>ROUND(I2521*H2521,2)</f>
        <v>0</v>
      </c>
      <c r="K2521" s="136" t="s">
        <v>363</v>
      </c>
      <c r="L2521" s="33"/>
      <c r="M2521" s="141" t="s">
        <v>19</v>
      </c>
      <c r="N2521" s="142" t="s">
        <v>49</v>
      </c>
      <c r="P2521" s="143">
        <f>O2521*H2521</f>
        <v>0</v>
      </c>
      <c r="Q2521" s="143">
        <v>0</v>
      </c>
      <c r="R2521" s="143">
        <f>Q2521*H2521</f>
        <v>0</v>
      </c>
      <c r="S2521" s="143">
        <v>0</v>
      </c>
      <c r="T2521" s="144">
        <f>S2521*H2521</f>
        <v>0</v>
      </c>
      <c r="AR2521" s="145" t="s">
        <v>454</v>
      </c>
      <c r="AT2521" s="145" t="s">
        <v>360</v>
      </c>
      <c r="AU2521" s="145" t="s">
        <v>90</v>
      </c>
      <c r="AY2521" s="18" t="s">
        <v>358</v>
      </c>
      <c r="BE2521" s="146">
        <f>IF(N2521="základní",J2521,0)</f>
        <v>0</v>
      </c>
      <c r="BF2521" s="146">
        <f>IF(N2521="snížená",J2521,0)</f>
        <v>0</v>
      </c>
      <c r="BG2521" s="146">
        <f>IF(N2521="zákl. přenesená",J2521,0)</f>
        <v>0</v>
      </c>
      <c r="BH2521" s="146">
        <f>IF(N2521="sníž. přenesená",J2521,0)</f>
        <v>0</v>
      </c>
      <c r="BI2521" s="146">
        <f>IF(N2521="nulová",J2521,0)</f>
        <v>0</v>
      </c>
      <c r="BJ2521" s="18" t="s">
        <v>90</v>
      </c>
      <c r="BK2521" s="146">
        <f>ROUND(I2521*H2521,2)</f>
        <v>0</v>
      </c>
      <c r="BL2521" s="18" t="s">
        <v>454</v>
      </c>
      <c r="BM2521" s="145" t="s">
        <v>2674</v>
      </c>
    </row>
    <row r="2522" spans="2:65" s="1" customFormat="1" ht="11.25">
      <c r="B2522" s="33"/>
      <c r="D2522" s="147" t="s">
        <v>366</v>
      </c>
      <c r="F2522" s="148" t="s">
        <v>2675</v>
      </c>
      <c r="I2522" s="149"/>
      <c r="L2522" s="33"/>
      <c r="M2522" s="150"/>
      <c r="T2522" s="54"/>
      <c r="AT2522" s="18" t="s">
        <v>366</v>
      </c>
      <c r="AU2522" s="18" t="s">
        <v>90</v>
      </c>
    </row>
    <row r="2523" spans="2:65" s="11" customFormat="1" ht="22.9" customHeight="1">
      <c r="B2523" s="122"/>
      <c r="D2523" s="123" t="s">
        <v>76</v>
      </c>
      <c r="E2523" s="132" t="s">
        <v>2676</v>
      </c>
      <c r="F2523" s="132" t="s">
        <v>2677</v>
      </c>
      <c r="I2523" s="125"/>
      <c r="J2523" s="133">
        <f>BK2523</f>
        <v>0</v>
      </c>
      <c r="L2523" s="122"/>
      <c r="M2523" s="127"/>
      <c r="P2523" s="128">
        <f>SUM(P2524:P2658)</f>
        <v>0</v>
      </c>
      <c r="R2523" s="128">
        <f>SUM(R2524:R2658)</f>
        <v>5.5309513519769995</v>
      </c>
      <c r="T2523" s="129">
        <f>SUM(T2524:T2658)</f>
        <v>0</v>
      </c>
      <c r="AR2523" s="123" t="s">
        <v>90</v>
      </c>
      <c r="AT2523" s="130" t="s">
        <v>76</v>
      </c>
      <c r="AU2523" s="130" t="s">
        <v>84</v>
      </c>
      <c r="AY2523" s="123" t="s">
        <v>358</v>
      </c>
      <c r="BK2523" s="131">
        <f>SUM(BK2524:BK2658)</f>
        <v>0</v>
      </c>
    </row>
    <row r="2524" spans="2:65" s="1" customFormat="1" ht="24.2" customHeight="1">
      <c r="B2524" s="33"/>
      <c r="C2524" s="134" t="s">
        <v>2678</v>
      </c>
      <c r="D2524" s="134" t="s">
        <v>360</v>
      </c>
      <c r="E2524" s="135" t="s">
        <v>2679</v>
      </c>
      <c r="F2524" s="136" t="s">
        <v>2680</v>
      </c>
      <c r="G2524" s="137" t="s">
        <v>195</v>
      </c>
      <c r="H2524" s="138">
        <v>544.05999999999995</v>
      </c>
      <c r="I2524" s="139"/>
      <c r="J2524" s="140">
        <f>ROUND(I2524*H2524,2)</f>
        <v>0</v>
      </c>
      <c r="K2524" s="136" t="s">
        <v>363</v>
      </c>
      <c r="L2524" s="33"/>
      <c r="M2524" s="141" t="s">
        <v>19</v>
      </c>
      <c r="N2524" s="142" t="s">
        <v>49</v>
      </c>
      <c r="P2524" s="143">
        <f>O2524*H2524</f>
        <v>0</v>
      </c>
      <c r="Q2524" s="143">
        <v>5.7599999999999997E-7</v>
      </c>
      <c r="R2524" s="143">
        <f>Q2524*H2524</f>
        <v>3.1337855999999994E-4</v>
      </c>
      <c r="S2524" s="143">
        <v>0</v>
      </c>
      <c r="T2524" s="144">
        <f>S2524*H2524</f>
        <v>0</v>
      </c>
      <c r="AR2524" s="145" t="s">
        <v>454</v>
      </c>
      <c r="AT2524" s="145" t="s">
        <v>360</v>
      </c>
      <c r="AU2524" s="145" t="s">
        <v>90</v>
      </c>
      <c r="AY2524" s="18" t="s">
        <v>358</v>
      </c>
      <c r="BE2524" s="146">
        <f>IF(N2524="základní",J2524,0)</f>
        <v>0</v>
      </c>
      <c r="BF2524" s="146">
        <f>IF(N2524="snížená",J2524,0)</f>
        <v>0</v>
      </c>
      <c r="BG2524" s="146">
        <f>IF(N2524="zákl. přenesená",J2524,0)</f>
        <v>0</v>
      </c>
      <c r="BH2524" s="146">
        <f>IF(N2524="sníž. přenesená",J2524,0)</f>
        <v>0</v>
      </c>
      <c r="BI2524" s="146">
        <f>IF(N2524="nulová",J2524,0)</f>
        <v>0</v>
      </c>
      <c r="BJ2524" s="18" t="s">
        <v>90</v>
      </c>
      <c r="BK2524" s="146">
        <f>ROUND(I2524*H2524,2)</f>
        <v>0</v>
      </c>
      <c r="BL2524" s="18" t="s">
        <v>454</v>
      </c>
      <c r="BM2524" s="145" t="s">
        <v>2681</v>
      </c>
    </row>
    <row r="2525" spans="2:65" s="1" customFormat="1" ht="11.25">
      <c r="B2525" s="33"/>
      <c r="D2525" s="147" t="s">
        <v>366</v>
      </c>
      <c r="F2525" s="148" t="s">
        <v>2682</v>
      </c>
      <c r="I2525" s="149"/>
      <c r="L2525" s="33"/>
      <c r="M2525" s="150"/>
      <c r="T2525" s="54"/>
      <c r="AT2525" s="18" t="s">
        <v>366</v>
      </c>
      <c r="AU2525" s="18" t="s">
        <v>90</v>
      </c>
    </row>
    <row r="2526" spans="2:65" s="13" customFormat="1" ht="11.25">
      <c r="B2526" s="158"/>
      <c r="D2526" s="152" t="s">
        <v>368</v>
      </c>
      <c r="E2526" s="159" t="s">
        <v>19</v>
      </c>
      <c r="F2526" s="160" t="s">
        <v>223</v>
      </c>
      <c r="H2526" s="161">
        <v>544.05999999999995</v>
      </c>
      <c r="I2526" s="162"/>
      <c r="L2526" s="158"/>
      <c r="M2526" s="163"/>
      <c r="T2526" s="164"/>
      <c r="AT2526" s="159" t="s">
        <v>368</v>
      </c>
      <c r="AU2526" s="159" t="s">
        <v>90</v>
      </c>
      <c r="AV2526" s="13" t="s">
        <v>90</v>
      </c>
      <c r="AW2526" s="13" t="s">
        <v>36</v>
      </c>
      <c r="AX2526" s="13" t="s">
        <v>77</v>
      </c>
      <c r="AY2526" s="159" t="s">
        <v>358</v>
      </c>
    </row>
    <row r="2527" spans="2:65" s="14" customFormat="1" ht="11.25">
      <c r="B2527" s="165"/>
      <c r="D2527" s="152" t="s">
        <v>368</v>
      </c>
      <c r="E2527" s="166" t="s">
        <v>19</v>
      </c>
      <c r="F2527" s="167" t="s">
        <v>371</v>
      </c>
      <c r="H2527" s="168">
        <v>544.05999999999995</v>
      </c>
      <c r="I2527" s="169"/>
      <c r="L2527" s="165"/>
      <c r="M2527" s="170"/>
      <c r="T2527" s="171"/>
      <c r="AT2527" s="166" t="s">
        <v>368</v>
      </c>
      <c r="AU2527" s="166" t="s">
        <v>90</v>
      </c>
      <c r="AV2527" s="14" t="s">
        <v>364</v>
      </c>
      <c r="AW2527" s="14" t="s">
        <v>36</v>
      </c>
      <c r="AX2527" s="14" t="s">
        <v>84</v>
      </c>
      <c r="AY2527" s="166" t="s">
        <v>358</v>
      </c>
    </row>
    <row r="2528" spans="2:65" s="1" customFormat="1" ht="24.2" customHeight="1">
      <c r="B2528" s="33"/>
      <c r="C2528" s="134" t="s">
        <v>2683</v>
      </c>
      <c r="D2528" s="134" t="s">
        <v>360</v>
      </c>
      <c r="E2528" s="135" t="s">
        <v>2684</v>
      </c>
      <c r="F2528" s="136" t="s">
        <v>2685</v>
      </c>
      <c r="G2528" s="137" t="s">
        <v>195</v>
      </c>
      <c r="H2528" s="138">
        <v>30.832999999999998</v>
      </c>
      <c r="I2528" s="139"/>
      <c r="J2528" s="140">
        <f>ROUND(I2528*H2528,2)</f>
        <v>0</v>
      </c>
      <c r="K2528" s="136" t="s">
        <v>363</v>
      </c>
      <c r="L2528" s="33"/>
      <c r="M2528" s="141" t="s">
        <v>19</v>
      </c>
      <c r="N2528" s="142" t="s">
        <v>49</v>
      </c>
      <c r="P2528" s="143">
        <f>O2528*H2528</f>
        <v>0</v>
      </c>
      <c r="Q2528" s="143">
        <v>8.6400000000000001E-7</v>
      </c>
      <c r="R2528" s="143">
        <f>Q2528*H2528</f>
        <v>2.6639711999999998E-5</v>
      </c>
      <c r="S2528" s="143">
        <v>0</v>
      </c>
      <c r="T2528" s="144">
        <f>S2528*H2528</f>
        <v>0</v>
      </c>
      <c r="AR2528" s="145" t="s">
        <v>454</v>
      </c>
      <c r="AT2528" s="145" t="s">
        <v>360</v>
      </c>
      <c r="AU2528" s="145" t="s">
        <v>90</v>
      </c>
      <c r="AY2528" s="18" t="s">
        <v>358</v>
      </c>
      <c r="BE2528" s="146">
        <f>IF(N2528="základní",J2528,0)</f>
        <v>0</v>
      </c>
      <c r="BF2528" s="146">
        <f>IF(N2528="snížená",J2528,0)</f>
        <v>0</v>
      </c>
      <c r="BG2528" s="146">
        <f>IF(N2528="zákl. přenesená",J2528,0)</f>
        <v>0</v>
      </c>
      <c r="BH2528" s="146">
        <f>IF(N2528="sníž. přenesená",J2528,0)</f>
        <v>0</v>
      </c>
      <c r="BI2528" s="146">
        <f>IF(N2528="nulová",J2528,0)</f>
        <v>0</v>
      </c>
      <c r="BJ2528" s="18" t="s">
        <v>90</v>
      </c>
      <c r="BK2528" s="146">
        <f>ROUND(I2528*H2528,2)</f>
        <v>0</v>
      </c>
      <c r="BL2528" s="18" t="s">
        <v>454</v>
      </c>
      <c r="BM2528" s="145" t="s">
        <v>2686</v>
      </c>
    </row>
    <row r="2529" spans="2:65" s="1" customFormat="1" ht="11.25">
      <c r="B2529" s="33"/>
      <c r="D2529" s="147" t="s">
        <v>366</v>
      </c>
      <c r="F2529" s="148" t="s">
        <v>2687</v>
      </c>
      <c r="I2529" s="149"/>
      <c r="L2529" s="33"/>
      <c r="M2529" s="150"/>
      <c r="T2529" s="54"/>
      <c r="AT2529" s="18" t="s">
        <v>366</v>
      </c>
      <c r="AU2529" s="18" t="s">
        <v>90</v>
      </c>
    </row>
    <row r="2530" spans="2:65" s="13" customFormat="1" ht="11.25">
      <c r="B2530" s="158"/>
      <c r="D2530" s="152" t="s">
        <v>368</v>
      </c>
      <c r="E2530" s="159" t="s">
        <v>19</v>
      </c>
      <c r="F2530" s="160" t="s">
        <v>2688</v>
      </c>
      <c r="H2530" s="161">
        <v>30.832999999999998</v>
      </c>
      <c r="I2530" s="162"/>
      <c r="L2530" s="158"/>
      <c r="M2530" s="163"/>
      <c r="T2530" s="164"/>
      <c r="AT2530" s="159" t="s">
        <v>368</v>
      </c>
      <c r="AU2530" s="159" t="s">
        <v>90</v>
      </c>
      <c r="AV2530" s="13" t="s">
        <v>90</v>
      </c>
      <c r="AW2530" s="13" t="s">
        <v>36</v>
      </c>
      <c r="AX2530" s="13" t="s">
        <v>77</v>
      </c>
      <c r="AY2530" s="159" t="s">
        <v>358</v>
      </c>
    </row>
    <row r="2531" spans="2:65" s="14" customFormat="1" ht="11.25">
      <c r="B2531" s="165"/>
      <c r="D2531" s="152" t="s">
        <v>368</v>
      </c>
      <c r="E2531" s="166" t="s">
        <v>19</v>
      </c>
      <c r="F2531" s="167" t="s">
        <v>371</v>
      </c>
      <c r="H2531" s="168">
        <v>30.832999999999998</v>
      </c>
      <c r="I2531" s="169"/>
      <c r="L2531" s="165"/>
      <c r="M2531" s="170"/>
      <c r="T2531" s="171"/>
      <c r="AT2531" s="166" t="s">
        <v>368</v>
      </c>
      <c r="AU2531" s="166" t="s">
        <v>90</v>
      </c>
      <c r="AV2531" s="14" t="s">
        <v>364</v>
      </c>
      <c r="AW2531" s="14" t="s">
        <v>36</v>
      </c>
      <c r="AX2531" s="14" t="s">
        <v>84</v>
      </c>
      <c r="AY2531" s="166" t="s">
        <v>358</v>
      </c>
    </row>
    <row r="2532" spans="2:65" s="1" customFormat="1" ht="24.2" customHeight="1">
      <c r="B2532" s="33"/>
      <c r="C2532" s="134" t="s">
        <v>2689</v>
      </c>
      <c r="D2532" s="134" t="s">
        <v>360</v>
      </c>
      <c r="E2532" s="135" t="s">
        <v>2690</v>
      </c>
      <c r="F2532" s="136" t="s">
        <v>2691</v>
      </c>
      <c r="G2532" s="137" t="s">
        <v>195</v>
      </c>
      <c r="H2532" s="138">
        <v>544.05999999999995</v>
      </c>
      <c r="I2532" s="139"/>
      <c r="J2532" s="140">
        <f>ROUND(I2532*H2532,2)</f>
        <v>0</v>
      </c>
      <c r="K2532" s="136" t="s">
        <v>363</v>
      </c>
      <c r="L2532" s="33"/>
      <c r="M2532" s="141" t="s">
        <v>19</v>
      </c>
      <c r="N2532" s="142" t="s">
        <v>49</v>
      </c>
      <c r="P2532" s="143">
        <f>O2532*H2532</f>
        <v>0</v>
      </c>
      <c r="Q2532" s="143">
        <v>0</v>
      </c>
      <c r="R2532" s="143">
        <f>Q2532*H2532</f>
        <v>0</v>
      </c>
      <c r="S2532" s="143">
        <v>0</v>
      </c>
      <c r="T2532" s="144">
        <f>S2532*H2532</f>
        <v>0</v>
      </c>
      <c r="AR2532" s="145" t="s">
        <v>454</v>
      </c>
      <c r="AT2532" s="145" t="s">
        <v>360</v>
      </c>
      <c r="AU2532" s="145" t="s">
        <v>90</v>
      </c>
      <c r="AY2532" s="18" t="s">
        <v>358</v>
      </c>
      <c r="BE2532" s="146">
        <f>IF(N2532="základní",J2532,0)</f>
        <v>0</v>
      </c>
      <c r="BF2532" s="146">
        <f>IF(N2532="snížená",J2532,0)</f>
        <v>0</v>
      </c>
      <c r="BG2532" s="146">
        <f>IF(N2532="zákl. přenesená",J2532,0)</f>
        <v>0</v>
      </c>
      <c r="BH2532" s="146">
        <f>IF(N2532="sníž. přenesená",J2532,0)</f>
        <v>0</v>
      </c>
      <c r="BI2532" s="146">
        <f>IF(N2532="nulová",J2532,0)</f>
        <v>0</v>
      </c>
      <c r="BJ2532" s="18" t="s">
        <v>90</v>
      </c>
      <c r="BK2532" s="146">
        <f>ROUND(I2532*H2532,2)</f>
        <v>0</v>
      </c>
      <c r="BL2532" s="18" t="s">
        <v>454</v>
      </c>
      <c r="BM2532" s="145" t="s">
        <v>2692</v>
      </c>
    </row>
    <row r="2533" spans="2:65" s="1" customFormat="1" ht="11.25">
      <c r="B2533" s="33"/>
      <c r="D2533" s="147" t="s">
        <v>366</v>
      </c>
      <c r="F2533" s="148" t="s">
        <v>2693</v>
      </c>
      <c r="I2533" s="149"/>
      <c r="L2533" s="33"/>
      <c r="M2533" s="150"/>
      <c r="T2533" s="54"/>
      <c r="AT2533" s="18" t="s">
        <v>366</v>
      </c>
      <c r="AU2533" s="18" t="s">
        <v>90</v>
      </c>
    </row>
    <row r="2534" spans="2:65" s="12" customFormat="1" ht="11.25">
      <c r="B2534" s="151"/>
      <c r="D2534" s="152" t="s">
        <v>368</v>
      </c>
      <c r="E2534" s="153" t="s">
        <v>19</v>
      </c>
      <c r="F2534" s="154" t="s">
        <v>1160</v>
      </c>
      <c r="H2534" s="153" t="s">
        <v>19</v>
      </c>
      <c r="I2534" s="155"/>
      <c r="L2534" s="151"/>
      <c r="M2534" s="156"/>
      <c r="T2534" s="157"/>
      <c r="AT2534" s="153" t="s">
        <v>368</v>
      </c>
      <c r="AU2534" s="153" t="s">
        <v>90</v>
      </c>
      <c r="AV2534" s="12" t="s">
        <v>84</v>
      </c>
      <c r="AW2534" s="12" t="s">
        <v>36</v>
      </c>
      <c r="AX2534" s="12" t="s">
        <v>77</v>
      </c>
      <c r="AY2534" s="153" t="s">
        <v>358</v>
      </c>
    </row>
    <row r="2535" spans="2:65" s="12" customFormat="1" ht="11.25">
      <c r="B2535" s="151"/>
      <c r="D2535" s="152" t="s">
        <v>368</v>
      </c>
      <c r="E2535" s="153" t="s">
        <v>19</v>
      </c>
      <c r="F2535" s="154" t="s">
        <v>610</v>
      </c>
      <c r="H2535" s="153" t="s">
        <v>19</v>
      </c>
      <c r="I2535" s="155"/>
      <c r="L2535" s="151"/>
      <c r="M2535" s="156"/>
      <c r="T2535" s="157"/>
      <c r="AT2535" s="153" t="s">
        <v>368</v>
      </c>
      <c r="AU2535" s="153" t="s">
        <v>90</v>
      </c>
      <c r="AV2535" s="12" t="s">
        <v>84</v>
      </c>
      <c r="AW2535" s="12" t="s">
        <v>36</v>
      </c>
      <c r="AX2535" s="12" t="s">
        <v>77</v>
      </c>
      <c r="AY2535" s="153" t="s">
        <v>358</v>
      </c>
    </row>
    <row r="2536" spans="2:65" s="13" customFormat="1" ht="11.25">
      <c r="B2536" s="158"/>
      <c r="D2536" s="152" t="s">
        <v>368</v>
      </c>
      <c r="E2536" s="159" t="s">
        <v>19</v>
      </c>
      <c r="F2536" s="160" t="s">
        <v>1923</v>
      </c>
      <c r="H2536" s="161">
        <v>4.8899999999999997</v>
      </c>
      <c r="I2536" s="162"/>
      <c r="L2536" s="158"/>
      <c r="M2536" s="163"/>
      <c r="T2536" s="164"/>
      <c r="AT2536" s="159" t="s">
        <v>368</v>
      </c>
      <c r="AU2536" s="159" t="s">
        <v>90</v>
      </c>
      <c r="AV2536" s="13" t="s">
        <v>90</v>
      </c>
      <c r="AW2536" s="13" t="s">
        <v>36</v>
      </c>
      <c r="AX2536" s="13" t="s">
        <v>77</v>
      </c>
      <c r="AY2536" s="159" t="s">
        <v>358</v>
      </c>
    </row>
    <row r="2537" spans="2:65" s="13" customFormat="1" ht="11.25">
      <c r="B2537" s="158"/>
      <c r="D2537" s="152" t="s">
        <v>368</v>
      </c>
      <c r="E2537" s="159" t="s">
        <v>19</v>
      </c>
      <c r="F2537" s="160" t="s">
        <v>1924</v>
      </c>
      <c r="H2537" s="161">
        <v>16.77</v>
      </c>
      <c r="I2537" s="162"/>
      <c r="L2537" s="158"/>
      <c r="M2537" s="163"/>
      <c r="T2537" s="164"/>
      <c r="AT2537" s="159" t="s">
        <v>368</v>
      </c>
      <c r="AU2537" s="159" t="s">
        <v>90</v>
      </c>
      <c r="AV2537" s="13" t="s">
        <v>90</v>
      </c>
      <c r="AW2537" s="13" t="s">
        <v>36</v>
      </c>
      <c r="AX2537" s="13" t="s">
        <v>77</v>
      </c>
      <c r="AY2537" s="159" t="s">
        <v>358</v>
      </c>
    </row>
    <row r="2538" spans="2:65" s="13" customFormat="1" ht="11.25">
      <c r="B2538" s="158"/>
      <c r="D2538" s="152" t="s">
        <v>368</v>
      </c>
      <c r="E2538" s="159" t="s">
        <v>19</v>
      </c>
      <c r="F2538" s="160" t="s">
        <v>1925</v>
      </c>
      <c r="H2538" s="161">
        <v>4.8899999999999997</v>
      </c>
      <c r="I2538" s="162"/>
      <c r="L2538" s="158"/>
      <c r="M2538" s="163"/>
      <c r="T2538" s="164"/>
      <c r="AT2538" s="159" t="s">
        <v>368</v>
      </c>
      <c r="AU2538" s="159" t="s">
        <v>90</v>
      </c>
      <c r="AV2538" s="13" t="s">
        <v>90</v>
      </c>
      <c r="AW2538" s="13" t="s">
        <v>36</v>
      </c>
      <c r="AX2538" s="13" t="s">
        <v>77</v>
      </c>
      <c r="AY2538" s="159" t="s">
        <v>358</v>
      </c>
    </row>
    <row r="2539" spans="2:65" s="13" customFormat="1" ht="11.25">
      <c r="B2539" s="158"/>
      <c r="D2539" s="152" t="s">
        <v>368</v>
      </c>
      <c r="E2539" s="159" t="s">
        <v>19</v>
      </c>
      <c r="F2539" s="160" t="s">
        <v>1926</v>
      </c>
      <c r="H2539" s="161">
        <v>16.77</v>
      </c>
      <c r="I2539" s="162"/>
      <c r="L2539" s="158"/>
      <c r="M2539" s="163"/>
      <c r="T2539" s="164"/>
      <c r="AT2539" s="159" t="s">
        <v>368</v>
      </c>
      <c r="AU2539" s="159" t="s">
        <v>90</v>
      </c>
      <c r="AV2539" s="13" t="s">
        <v>90</v>
      </c>
      <c r="AW2539" s="13" t="s">
        <v>36</v>
      </c>
      <c r="AX2539" s="13" t="s">
        <v>77</v>
      </c>
      <c r="AY2539" s="159" t="s">
        <v>358</v>
      </c>
    </row>
    <row r="2540" spans="2:65" s="13" customFormat="1" ht="11.25">
      <c r="B2540" s="158"/>
      <c r="D2540" s="152" t="s">
        <v>368</v>
      </c>
      <c r="E2540" s="159" t="s">
        <v>19</v>
      </c>
      <c r="F2540" s="160" t="s">
        <v>1927</v>
      </c>
      <c r="H2540" s="161">
        <v>4.8899999999999997</v>
      </c>
      <c r="I2540" s="162"/>
      <c r="L2540" s="158"/>
      <c r="M2540" s="163"/>
      <c r="T2540" s="164"/>
      <c r="AT2540" s="159" t="s">
        <v>368</v>
      </c>
      <c r="AU2540" s="159" t="s">
        <v>90</v>
      </c>
      <c r="AV2540" s="13" t="s">
        <v>90</v>
      </c>
      <c r="AW2540" s="13" t="s">
        <v>36</v>
      </c>
      <c r="AX2540" s="13" t="s">
        <v>77</v>
      </c>
      <c r="AY2540" s="159" t="s">
        <v>358</v>
      </c>
    </row>
    <row r="2541" spans="2:65" s="13" customFormat="1" ht="11.25">
      <c r="B2541" s="158"/>
      <c r="D2541" s="152" t="s">
        <v>368</v>
      </c>
      <c r="E2541" s="159" t="s">
        <v>19</v>
      </c>
      <c r="F2541" s="160" t="s">
        <v>1928</v>
      </c>
      <c r="H2541" s="161">
        <v>16.77</v>
      </c>
      <c r="I2541" s="162"/>
      <c r="L2541" s="158"/>
      <c r="M2541" s="163"/>
      <c r="T2541" s="164"/>
      <c r="AT2541" s="159" t="s">
        <v>368</v>
      </c>
      <c r="AU2541" s="159" t="s">
        <v>90</v>
      </c>
      <c r="AV2541" s="13" t="s">
        <v>90</v>
      </c>
      <c r="AW2541" s="13" t="s">
        <v>36</v>
      </c>
      <c r="AX2541" s="13" t="s">
        <v>77</v>
      </c>
      <c r="AY2541" s="159" t="s">
        <v>358</v>
      </c>
    </row>
    <row r="2542" spans="2:65" s="13" customFormat="1" ht="11.25">
      <c r="B2542" s="158"/>
      <c r="D2542" s="152" t="s">
        <v>368</v>
      </c>
      <c r="E2542" s="159" t="s">
        <v>19</v>
      </c>
      <c r="F2542" s="160" t="s">
        <v>1929</v>
      </c>
      <c r="H2542" s="161">
        <v>4.8899999999999997</v>
      </c>
      <c r="I2542" s="162"/>
      <c r="L2542" s="158"/>
      <c r="M2542" s="163"/>
      <c r="T2542" s="164"/>
      <c r="AT2542" s="159" t="s">
        <v>368</v>
      </c>
      <c r="AU2542" s="159" t="s">
        <v>90</v>
      </c>
      <c r="AV2542" s="13" t="s">
        <v>90</v>
      </c>
      <c r="AW2542" s="13" t="s">
        <v>36</v>
      </c>
      <c r="AX2542" s="13" t="s">
        <v>77</v>
      </c>
      <c r="AY2542" s="159" t="s">
        <v>358</v>
      </c>
    </row>
    <row r="2543" spans="2:65" s="13" customFormat="1" ht="11.25">
      <c r="B2543" s="158"/>
      <c r="D2543" s="152" t="s">
        <v>368</v>
      </c>
      <c r="E2543" s="159" t="s">
        <v>19</v>
      </c>
      <c r="F2543" s="160" t="s">
        <v>1930</v>
      </c>
      <c r="H2543" s="161">
        <v>16.77</v>
      </c>
      <c r="I2543" s="162"/>
      <c r="L2543" s="158"/>
      <c r="M2543" s="163"/>
      <c r="T2543" s="164"/>
      <c r="AT2543" s="159" t="s">
        <v>368</v>
      </c>
      <c r="AU2543" s="159" t="s">
        <v>90</v>
      </c>
      <c r="AV2543" s="13" t="s">
        <v>90</v>
      </c>
      <c r="AW2543" s="13" t="s">
        <v>36</v>
      </c>
      <c r="AX2543" s="13" t="s">
        <v>77</v>
      </c>
      <c r="AY2543" s="159" t="s">
        <v>358</v>
      </c>
    </row>
    <row r="2544" spans="2:65" s="13" customFormat="1" ht="11.25">
      <c r="B2544" s="158"/>
      <c r="D2544" s="152" t="s">
        <v>368</v>
      </c>
      <c r="E2544" s="159" t="s">
        <v>19</v>
      </c>
      <c r="F2544" s="160" t="s">
        <v>1931</v>
      </c>
      <c r="H2544" s="161">
        <v>4.88</v>
      </c>
      <c r="I2544" s="162"/>
      <c r="L2544" s="158"/>
      <c r="M2544" s="163"/>
      <c r="T2544" s="164"/>
      <c r="AT2544" s="159" t="s">
        <v>368</v>
      </c>
      <c r="AU2544" s="159" t="s">
        <v>90</v>
      </c>
      <c r="AV2544" s="13" t="s">
        <v>90</v>
      </c>
      <c r="AW2544" s="13" t="s">
        <v>36</v>
      </c>
      <c r="AX2544" s="13" t="s">
        <v>77</v>
      </c>
      <c r="AY2544" s="159" t="s">
        <v>358</v>
      </c>
    </row>
    <row r="2545" spans="2:51" s="13" customFormat="1" ht="11.25">
      <c r="B2545" s="158"/>
      <c r="D2545" s="152" t="s">
        <v>368</v>
      </c>
      <c r="E2545" s="159" t="s">
        <v>19</v>
      </c>
      <c r="F2545" s="160" t="s">
        <v>1932</v>
      </c>
      <c r="H2545" s="161">
        <v>23.7</v>
      </c>
      <c r="I2545" s="162"/>
      <c r="L2545" s="158"/>
      <c r="M2545" s="163"/>
      <c r="T2545" s="164"/>
      <c r="AT2545" s="159" t="s">
        <v>368</v>
      </c>
      <c r="AU2545" s="159" t="s">
        <v>90</v>
      </c>
      <c r="AV2545" s="13" t="s">
        <v>90</v>
      </c>
      <c r="AW2545" s="13" t="s">
        <v>36</v>
      </c>
      <c r="AX2545" s="13" t="s">
        <v>77</v>
      </c>
      <c r="AY2545" s="159" t="s">
        <v>358</v>
      </c>
    </row>
    <row r="2546" spans="2:51" s="13" customFormat="1" ht="11.25">
      <c r="B2546" s="158"/>
      <c r="D2546" s="152" t="s">
        <v>368</v>
      </c>
      <c r="E2546" s="159" t="s">
        <v>19</v>
      </c>
      <c r="F2546" s="160" t="s">
        <v>1934</v>
      </c>
      <c r="H2546" s="161">
        <v>56.88</v>
      </c>
      <c r="I2546" s="162"/>
      <c r="L2546" s="158"/>
      <c r="M2546" s="163"/>
      <c r="T2546" s="164"/>
      <c r="AT2546" s="159" t="s">
        <v>368</v>
      </c>
      <c r="AU2546" s="159" t="s">
        <v>90</v>
      </c>
      <c r="AV2546" s="13" t="s">
        <v>90</v>
      </c>
      <c r="AW2546" s="13" t="s">
        <v>36</v>
      </c>
      <c r="AX2546" s="13" t="s">
        <v>77</v>
      </c>
      <c r="AY2546" s="159" t="s">
        <v>358</v>
      </c>
    </row>
    <row r="2547" spans="2:51" s="13" customFormat="1" ht="11.25">
      <c r="B2547" s="158"/>
      <c r="D2547" s="152" t="s">
        <v>368</v>
      </c>
      <c r="E2547" s="159" t="s">
        <v>19</v>
      </c>
      <c r="F2547" s="160" t="s">
        <v>1935</v>
      </c>
      <c r="H2547" s="161">
        <v>4.4800000000000004</v>
      </c>
      <c r="I2547" s="162"/>
      <c r="L2547" s="158"/>
      <c r="M2547" s="163"/>
      <c r="T2547" s="164"/>
      <c r="AT2547" s="159" t="s">
        <v>368</v>
      </c>
      <c r="AU2547" s="159" t="s">
        <v>90</v>
      </c>
      <c r="AV2547" s="13" t="s">
        <v>90</v>
      </c>
      <c r="AW2547" s="13" t="s">
        <v>36</v>
      </c>
      <c r="AX2547" s="13" t="s">
        <v>77</v>
      </c>
      <c r="AY2547" s="159" t="s">
        <v>358</v>
      </c>
    </row>
    <row r="2548" spans="2:51" s="15" customFormat="1" ht="11.25">
      <c r="B2548" s="172"/>
      <c r="D2548" s="152" t="s">
        <v>368</v>
      </c>
      <c r="E2548" s="173" t="s">
        <v>215</v>
      </c>
      <c r="F2548" s="174" t="s">
        <v>416</v>
      </c>
      <c r="H2548" s="175">
        <v>176.58</v>
      </c>
      <c r="I2548" s="176"/>
      <c r="L2548" s="172"/>
      <c r="M2548" s="177"/>
      <c r="T2548" s="178"/>
      <c r="AT2548" s="173" t="s">
        <v>368</v>
      </c>
      <c r="AU2548" s="173" t="s">
        <v>90</v>
      </c>
      <c r="AV2548" s="15" t="s">
        <v>97</v>
      </c>
      <c r="AW2548" s="15" t="s">
        <v>36</v>
      </c>
      <c r="AX2548" s="15" t="s">
        <v>77</v>
      </c>
      <c r="AY2548" s="173" t="s">
        <v>358</v>
      </c>
    </row>
    <row r="2549" spans="2:51" s="12" customFormat="1" ht="11.25">
      <c r="B2549" s="151"/>
      <c r="D2549" s="152" t="s">
        <v>368</v>
      </c>
      <c r="E2549" s="153" t="s">
        <v>19</v>
      </c>
      <c r="F2549" s="154" t="s">
        <v>618</v>
      </c>
      <c r="H2549" s="153" t="s">
        <v>19</v>
      </c>
      <c r="I2549" s="155"/>
      <c r="L2549" s="151"/>
      <c r="M2549" s="156"/>
      <c r="T2549" s="157"/>
      <c r="AT2549" s="153" t="s">
        <v>368</v>
      </c>
      <c r="AU2549" s="153" t="s">
        <v>90</v>
      </c>
      <c r="AV2549" s="12" t="s">
        <v>84</v>
      </c>
      <c r="AW2549" s="12" t="s">
        <v>36</v>
      </c>
      <c r="AX2549" s="12" t="s">
        <v>77</v>
      </c>
      <c r="AY2549" s="153" t="s">
        <v>358</v>
      </c>
    </row>
    <row r="2550" spans="2:51" s="13" customFormat="1" ht="11.25">
      <c r="B2550" s="158"/>
      <c r="D2550" s="152" t="s">
        <v>368</v>
      </c>
      <c r="E2550" s="159" t="s">
        <v>19</v>
      </c>
      <c r="F2550" s="160" t="s">
        <v>1936</v>
      </c>
      <c r="H2550" s="161">
        <v>4.8899999999999997</v>
      </c>
      <c r="I2550" s="162"/>
      <c r="L2550" s="158"/>
      <c r="M2550" s="163"/>
      <c r="T2550" s="164"/>
      <c r="AT2550" s="159" t="s">
        <v>368</v>
      </c>
      <c r="AU2550" s="159" t="s">
        <v>90</v>
      </c>
      <c r="AV2550" s="13" t="s">
        <v>90</v>
      </c>
      <c r="AW2550" s="13" t="s">
        <v>36</v>
      </c>
      <c r="AX2550" s="13" t="s">
        <v>77</v>
      </c>
      <c r="AY2550" s="159" t="s">
        <v>358</v>
      </c>
    </row>
    <row r="2551" spans="2:51" s="13" customFormat="1" ht="11.25">
      <c r="B2551" s="158"/>
      <c r="D2551" s="152" t="s">
        <v>368</v>
      </c>
      <c r="E2551" s="159" t="s">
        <v>19</v>
      </c>
      <c r="F2551" s="160" t="s">
        <v>1937</v>
      </c>
      <c r="H2551" s="161">
        <v>23.46</v>
      </c>
      <c r="I2551" s="162"/>
      <c r="L2551" s="158"/>
      <c r="M2551" s="163"/>
      <c r="T2551" s="164"/>
      <c r="AT2551" s="159" t="s">
        <v>368</v>
      </c>
      <c r="AU2551" s="159" t="s">
        <v>90</v>
      </c>
      <c r="AV2551" s="13" t="s">
        <v>90</v>
      </c>
      <c r="AW2551" s="13" t="s">
        <v>36</v>
      </c>
      <c r="AX2551" s="13" t="s">
        <v>77</v>
      </c>
      <c r="AY2551" s="159" t="s">
        <v>358</v>
      </c>
    </row>
    <row r="2552" spans="2:51" s="13" customFormat="1" ht="11.25">
      <c r="B2552" s="158"/>
      <c r="D2552" s="152" t="s">
        <v>368</v>
      </c>
      <c r="E2552" s="159" t="s">
        <v>19</v>
      </c>
      <c r="F2552" s="160" t="s">
        <v>1938</v>
      </c>
      <c r="H2552" s="161">
        <v>4.8</v>
      </c>
      <c r="I2552" s="162"/>
      <c r="L2552" s="158"/>
      <c r="M2552" s="163"/>
      <c r="T2552" s="164"/>
      <c r="AT2552" s="159" t="s">
        <v>368</v>
      </c>
      <c r="AU2552" s="159" t="s">
        <v>90</v>
      </c>
      <c r="AV2552" s="13" t="s">
        <v>90</v>
      </c>
      <c r="AW2552" s="13" t="s">
        <v>36</v>
      </c>
      <c r="AX2552" s="13" t="s">
        <v>77</v>
      </c>
      <c r="AY2552" s="159" t="s">
        <v>358</v>
      </c>
    </row>
    <row r="2553" spans="2:51" s="13" customFormat="1" ht="11.25">
      <c r="B2553" s="158"/>
      <c r="D2553" s="152" t="s">
        <v>368</v>
      </c>
      <c r="E2553" s="159" t="s">
        <v>19</v>
      </c>
      <c r="F2553" s="160" t="s">
        <v>1939</v>
      </c>
      <c r="H2553" s="161">
        <v>16.63</v>
      </c>
      <c r="I2553" s="162"/>
      <c r="L2553" s="158"/>
      <c r="M2553" s="163"/>
      <c r="T2553" s="164"/>
      <c r="AT2553" s="159" t="s">
        <v>368</v>
      </c>
      <c r="AU2553" s="159" t="s">
        <v>90</v>
      </c>
      <c r="AV2553" s="13" t="s">
        <v>90</v>
      </c>
      <c r="AW2553" s="13" t="s">
        <v>36</v>
      </c>
      <c r="AX2553" s="13" t="s">
        <v>77</v>
      </c>
      <c r="AY2553" s="159" t="s">
        <v>358</v>
      </c>
    </row>
    <row r="2554" spans="2:51" s="13" customFormat="1" ht="11.25">
      <c r="B2554" s="158"/>
      <c r="D2554" s="152" t="s">
        <v>368</v>
      </c>
      <c r="E2554" s="159" t="s">
        <v>19</v>
      </c>
      <c r="F2554" s="160" t="s">
        <v>1940</v>
      </c>
      <c r="H2554" s="161">
        <v>4.8899999999999997</v>
      </c>
      <c r="I2554" s="162"/>
      <c r="L2554" s="158"/>
      <c r="M2554" s="163"/>
      <c r="T2554" s="164"/>
      <c r="AT2554" s="159" t="s">
        <v>368</v>
      </c>
      <c r="AU2554" s="159" t="s">
        <v>90</v>
      </c>
      <c r="AV2554" s="13" t="s">
        <v>90</v>
      </c>
      <c r="AW2554" s="13" t="s">
        <v>36</v>
      </c>
      <c r="AX2554" s="13" t="s">
        <v>77</v>
      </c>
      <c r="AY2554" s="159" t="s">
        <v>358</v>
      </c>
    </row>
    <row r="2555" spans="2:51" s="13" customFormat="1" ht="11.25">
      <c r="B2555" s="158"/>
      <c r="D2555" s="152" t="s">
        <v>368</v>
      </c>
      <c r="E2555" s="159" t="s">
        <v>19</v>
      </c>
      <c r="F2555" s="160" t="s">
        <v>1941</v>
      </c>
      <c r="H2555" s="161">
        <v>16.559999999999999</v>
      </c>
      <c r="I2555" s="162"/>
      <c r="L2555" s="158"/>
      <c r="M2555" s="163"/>
      <c r="T2555" s="164"/>
      <c r="AT2555" s="159" t="s">
        <v>368</v>
      </c>
      <c r="AU2555" s="159" t="s">
        <v>90</v>
      </c>
      <c r="AV2555" s="13" t="s">
        <v>90</v>
      </c>
      <c r="AW2555" s="13" t="s">
        <v>36</v>
      </c>
      <c r="AX2555" s="13" t="s">
        <v>77</v>
      </c>
      <c r="AY2555" s="159" t="s">
        <v>358</v>
      </c>
    </row>
    <row r="2556" spans="2:51" s="13" customFormat="1" ht="11.25">
      <c r="B2556" s="158"/>
      <c r="D2556" s="152" t="s">
        <v>368</v>
      </c>
      <c r="E2556" s="159" t="s">
        <v>19</v>
      </c>
      <c r="F2556" s="160" t="s">
        <v>1942</v>
      </c>
      <c r="H2556" s="161">
        <v>4.8899999999999997</v>
      </c>
      <c r="I2556" s="162"/>
      <c r="L2556" s="158"/>
      <c r="M2556" s="163"/>
      <c r="T2556" s="164"/>
      <c r="AT2556" s="159" t="s">
        <v>368</v>
      </c>
      <c r="AU2556" s="159" t="s">
        <v>90</v>
      </c>
      <c r="AV2556" s="13" t="s">
        <v>90</v>
      </c>
      <c r="AW2556" s="13" t="s">
        <v>36</v>
      </c>
      <c r="AX2556" s="13" t="s">
        <v>77</v>
      </c>
      <c r="AY2556" s="159" t="s">
        <v>358</v>
      </c>
    </row>
    <row r="2557" spans="2:51" s="13" customFormat="1" ht="11.25">
      <c r="B2557" s="158"/>
      <c r="D2557" s="152" t="s">
        <v>368</v>
      </c>
      <c r="E2557" s="159" t="s">
        <v>19</v>
      </c>
      <c r="F2557" s="160" t="s">
        <v>1943</v>
      </c>
      <c r="H2557" s="161">
        <v>16.739999999999998</v>
      </c>
      <c r="I2557" s="162"/>
      <c r="L2557" s="158"/>
      <c r="M2557" s="163"/>
      <c r="T2557" s="164"/>
      <c r="AT2557" s="159" t="s">
        <v>368</v>
      </c>
      <c r="AU2557" s="159" t="s">
        <v>90</v>
      </c>
      <c r="AV2557" s="13" t="s">
        <v>90</v>
      </c>
      <c r="AW2557" s="13" t="s">
        <v>36</v>
      </c>
      <c r="AX2557" s="13" t="s">
        <v>77</v>
      </c>
      <c r="AY2557" s="159" t="s">
        <v>358</v>
      </c>
    </row>
    <row r="2558" spans="2:51" s="13" customFormat="1" ht="11.25">
      <c r="B2558" s="158"/>
      <c r="D2558" s="152" t="s">
        <v>368</v>
      </c>
      <c r="E2558" s="159" t="s">
        <v>19</v>
      </c>
      <c r="F2558" s="160" t="s">
        <v>1944</v>
      </c>
      <c r="H2558" s="161">
        <v>4.8899999999999997</v>
      </c>
      <c r="I2558" s="162"/>
      <c r="L2558" s="158"/>
      <c r="M2558" s="163"/>
      <c r="T2558" s="164"/>
      <c r="AT2558" s="159" t="s">
        <v>368</v>
      </c>
      <c r="AU2558" s="159" t="s">
        <v>90</v>
      </c>
      <c r="AV2558" s="13" t="s">
        <v>90</v>
      </c>
      <c r="AW2558" s="13" t="s">
        <v>36</v>
      </c>
      <c r="AX2558" s="13" t="s">
        <v>77</v>
      </c>
      <c r="AY2558" s="159" t="s">
        <v>358</v>
      </c>
    </row>
    <row r="2559" spans="2:51" s="13" customFormat="1" ht="11.25">
      <c r="B2559" s="158"/>
      <c r="D2559" s="152" t="s">
        <v>368</v>
      </c>
      <c r="E2559" s="159" t="s">
        <v>19</v>
      </c>
      <c r="F2559" s="160" t="s">
        <v>1945</v>
      </c>
      <c r="H2559" s="161">
        <v>16.77</v>
      </c>
      <c r="I2559" s="162"/>
      <c r="L2559" s="158"/>
      <c r="M2559" s="163"/>
      <c r="T2559" s="164"/>
      <c r="AT2559" s="159" t="s">
        <v>368</v>
      </c>
      <c r="AU2559" s="159" t="s">
        <v>90</v>
      </c>
      <c r="AV2559" s="13" t="s">
        <v>90</v>
      </c>
      <c r="AW2559" s="13" t="s">
        <v>36</v>
      </c>
      <c r="AX2559" s="13" t="s">
        <v>77</v>
      </c>
      <c r="AY2559" s="159" t="s">
        <v>358</v>
      </c>
    </row>
    <row r="2560" spans="2:51" s="13" customFormat="1" ht="11.25">
      <c r="B2560" s="158"/>
      <c r="D2560" s="152" t="s">
        <v>368</v>
      </c>
      <c r="E2560" s="159" t="s">
        <v>19</v>
      </c>
      <c r="F2560" s="160" t="s">
        <v>1946</v>
      </c>
      <c r="H2560" s="161">
        <v>30.42</v>
      </c>
      <c r="I2560" s="162"/>
      <c r="L2560" s="158"/>
      <c r="M2560" s="163"/>
      <c r="T2560" s="164"/>
      <c r="AT2560" s="159" t="s">
        <v>368</v>
      </c>
      <c r="AU2560" s="159" t="s">
        <v>90</v>
      </c>
      <c r="AV2560" s="13" t="s">
        <v>90</v>
      </c>
      <c r="AW2560" s="13" t="s">
        <v>36</v>
      </c>
      <c r="AX2560" s="13" t="s">
        <v>77</v>
      </c>
      <c r="AY2560" s="159" t="s">
        <v>358</v>
      </c>
    </row>
    <row r="2561" spans="2:51" s="13" customFormat="1" ht="11.25">
      <c r="B2561" s="158"/>
      <c r="D2561" s="152" t="s">
        <v>368</v>
      </c>
      <c r="E2561" s="159" t="s">
        <v>19</v>
      </c>
      <c r="F2561" s="160" t="s">
        <v>1947</v>
      </c>
      <c r="H2561" s="161">
        <v>56.65</v>
      </c>
      <c r="I2561" s="162"/>
      <c r="L2561" s="158"/>
      <c r="M2561" s="163"/>
      <c r="T2561" s="164"/>
      <c r="AT2561" s="159" t="s">
        <v>368</v>
      </c>
      <c r="AU2561" s="159" t="s">
        <v>90</v>
      </c>
      <c r="AV2561" s="13" t="s">
        <v>90</v>
      </c>
      <c r="AW2561" s="13" t="s">
        <v>36</v>
      </c>
      <c r="AX2561" s="13" t="s">
        <v>77</v>
      </c>
      <c r="AY2561" s="159" t="s">
        <v>358</v>
      </c>
    </row>
    <row r="2562" spans="2:51" s="12" customFormat="1" ht="11.25">
      <c r="B2562" s="151"/>
      <c r="D2562" s="152" t="s">
        <v>368</v>
      </c>
      <c r="E2562" s="153" t="s">
        <v>19</v>
      </c>
      <c r="F2562" s="154" t="s">
        <v>603</v>
      </c>
      <c r="H2562" s="153" t="s">
        <v>19</v>
      </c>
      <c r="I2562" s="155"/>
      <c r="L2562" s="151"/>
      <c r="M2562" s="156"/>
      <c r="T2562" s="157"/>
      <c r="AT2562" s="153" t="s">
        <v>368</v>
      </c>
      <c r="AU2562" s="153" t="s">
        <v>90</v>
      </c>
      <c r="AV2562" s="12" t="s">
        <v>84</v>
      </c>
      <c r="AW2562" s="12" t="s">
        <v>36</v>
      </c>
      <c r="AX2562" s="12" t="s">
        <v>77</v>
      </c>
      <c r="AY2562" s="153" t="s">
        <v>358</v>
      </c>
    </row>
    <row r="2563" spans="2:51" s="13" customFormat="1" ht="11.25">
      <c r="B2563" s="158"/>
      <c r="D2563" s="152" t="s">
        <v>368</v>
      </c>
      <c r="E2563" s="159" t="s">
        <v>19</v>
      </c>
      <c r="F2563" s="160" t="s">
        <v>1950</v>
      </c>
      <c r="H2563" s="161">
        <v>31.08</v>
      </c>
      <c r="I2563" s="162"/>
      <c r="L2563" s="158"/>
      <c r="M2563" s="163"/>
      <c r="T2563" s="164"/>
      <c r="AT2563" s="159" t="s">
        <v>368</v>
      </c>
      <c r="AU2563" s="159" t="s">
        <v>90</v>
      </c>
      <c r="AV2563" s="13" t="s">
        <v>90</v>
      </c>
      <c r="AW2563" s="13" t="s">
        <v>36</v>
      </c>
      <c r="AX2563" s="13" t="s">
        <v>77</v>
      </c>
      <c r="AY2563" s="159" t="s">
        <v>358</v>
      </c>
    </row>
    <row r="2564" spans="2:51" s="13" customFormat="1" ht="11.25">
      <c r="B2564" s="158"/>
      <c r="D2564" s="152" t="s">
        <v>368</v>
      </c>
      <c r="E2564" s="159" t="s">
        <v>19</v>
      </c>
      <c r="F2564" s="160" t="s">
        <v>1952</v>
      </c>
      <c r="H2564" s="161">
        <v>27.81</v>
      </c>
      <c r="I2564" s="162"/>
      <c r="L2564" s="158"/>
      <c r="M2564" s="163"/>
      <c r="T2564" s="164"/>
      <c r="AT2564" s="159" t="s">
        <v>368</v>
      </c>
      <c r="AU2564" s="159" t="s">
        <v>90</v>
      </c>
      <c r="AV2564" s="13" t="s">
        <v>90</v>
      </c>
      <c r="AW2564" s="13" t="s">
        <v>36</v>
      </c>
      <c r="AX2564" s="13" t="s">
        <v>77</v>
      </c>
      <c r="AY2564" s="159" t="s">
        <v>358</v>
      </c>
    </row>
    <row r="2565" spans="2:51" s="13" customFormat="1" ht="11.25">
      <c r="B2565" s="158"/>
      <c r="D2565" s="152" t="s">
        <v>368</v>
      </c>
      <c r="E2565" s="159" t="s">
        <v>19</v>
      </c>
      <c r="F2565" s="160" t="s">
        <v>1953</v>
      </c>
      <c r="H2565" s="161">
        <v>4.97</v>
      </c>
      <c r="I2565" s="162"/>
      <c r="L2565" s="158"/>
      <c r="M2565" s="163"/>
      <c r="T2565" s="164"/>
      <c r="AT2565" s="159" t="s">
        <v>368</v>
      </c>
      <c r="AU2565" s="159" t="s">
        <v>90</v>
      </c>
      <c r="AV2565" s="13" t="s">
        <v>90</v>
      </c>
      <c r="AW2565" s="13" t="s">
        <v>36</v>
      </c>
      <c r="AX2565" s="13" t="s">
        <v>77</v>
      </c>
      <c r="AY2565" s="159" t="s">
        <v>358</v>
      </c>
    </row>
    <row r="2566" spans="2:51" s="13" customFormat="1" ht="11.25">
      <c r="B2566" s="158"/>
      <c r="D2566" s="152" t="s">
        <v>368</v>
      </c>
      <c r="E2566" s="159" t="s">
        <v>19</v>
      </c>
      <c r="F2566" s="160" t="s">
        <v>1954</v>
      </c>
      <c r="H2566" s="161">
        <v>8.9600000000000009</v>
      </c>
      <c r="I2566" s="162"/>
      <c r="L2566" s="158"/>
      <c r="M2566" s="163"/>
      <c r="T2566" s="164"/>
      <c r="AT2566" s="159" t="s">
        <v>368</v>
      </c>
      <c r="AU2566" s="159" t="s">
        <v>90</v>
      </c>
      <c r="AV2566" s="13" t="s">
        <v>90</v>
      </c>
      <c r="AW2566" s="13" t="s">
        <v>36</v>
      </c>
      <c r="AX2566" s="13" t="s">
        <v>77</v>
      </c>
      <c r="AY2566" s="159" t="s">
        <v>358</v>
      </c>
    </row>
    <row r="2567" spans="2:51" s="13" customFormat="1" ht="11.25">
      <c r="B2567" s="158"/>
      <c r="D2567" s="152" t="s">
        <v>368</v>
      </c>
      <c r="E2567" s="159" t="s">
        <v>19</v>
      </c>
      <c r="F2567" s="160" t="s">
        <v>1955</v>
      </c>
      <c r="H2567" s="161">
        <v>11.56</v>
      </c>
      <c r="I2567" s="162"/>
      <c r="L2567" s="158"/>
      <c r="M2567" s="163"/>
      <c r="T2567" s="164"/>
      <c r="AT2567" s="159" t="s">
        <v>368</v>
      </c>
      <c r="AU2567" s="159" t="s">
        <v>90</v>
      </c>
      <c r="AV2567" s="13" t="s">
        <v>90</v>
      </c>
      <c r="AW2567" s="13" t="s">
        <v>36</v>
      </c>
      <c r="AX2567" s="13" t="s">
        <v>77</v>
      </c>
      <c r="AY2567" s="159" t="s">
        <v>358</v>
      </c>
    </row>
    <row r="2568" spans="2:51" s="13" customFormat="1" ht="11.25">
      <c r="B2568" s="158"/>
      <c r="D2568" s="152" t="s">
        <v>368</v>
      </c>
      <c r="E2568" s="159" t="s">
        <v>19</v>
      </c>
      <c r="F2568" s="160" t="s">
        <v>1961</v>
      </c>
      <c r="H2568" s="161">
        <v>4.03</v>
      </c>
      <c r="I2568" s="162"/>
      <c r="L2568" s="158"/>
      <c r="M2568" s="163"/>
      <c r="T2568" s="164"/>
      <c r="AT2568" s="159" t="s">
        <v>368</v>
      </c>
      <c r="AU2568" s="159" t="s">
        <v>90</v>
      </c>
      <c r="AV2568" s="13" t="s">
        <v>90</v>
      </c>
      <c r="AW2568" s="13" t="s">
        <v>36</v>
      </c>
      <c r="AX2568" s="13" t="s">
        <v>77</v>
      </c>
      <c r="AY2568" s="159" t="s">
        <v>358</v>
      </c>
    </row>
    <row r="2569" spans="2:51" s="13" customFormat="1" ht="11.25">
      <c r="B2569" s="158"/>
      <c r="D2569" s="152" t="s">
        <v>368</v>
      </c>
      <c r="E2569" s="159" t="s">
        <v>19</v>
      </c>
      <c r="F2569" s="160" t="s">
        <v>1962</v>
      </c>
      <c r="H2569" s="161">
        <v>26.29</v>
      </c>
      <c r="I2569" s="162"/>
      <c r="L2569" s="158"/>
      <c r="M2569" s="163"/>
      <c r="T2569" s="164"/>
      <c r="AT2569" s="159" t="s">
        <v>368</v>
      </c>
      <c r="AU2569" s="159" t="s">
        <v>90</v>
      </c>
      <c r="AV2569" s="13" t="s">
        <v>90</v>
      </c>
      <c r="AW2569" s="13" t="s">
        <v>36</v>
      </c>
      <c r="AX2569" s="13" t="s">
        <v>77</v>
      </c>
      <c r="AY2569" s="159" t="s">
        <v>358</v>
      </c>
    </row>
    <row r="2570" spans="2:51" s="15" customFormat="1" ht="11.25">
      <c r="B2570" s="172"/>
      <c r="D2570" s="152" t="s">
        <v>368</v>
      </c>
      <c r="E2570" s="173" t="s">
        <v>219</v>
      </c>
      <c r="F2570" s="174" t="s">
        <v>416</v>
      </c>
      <c r="H2570" s="175">
        <v>316.29000000000002</v>
      </c>
      <c r="I2570" s="176"/>
      <c r="L2570" s="172"/>
      <c r="M2570" s="177"/>
      <c r="T2570" s="178"/>
      <c r="AT2570" s="173" t="s">
        <v>368</v>
      </c>
      <c r="AU2570" s="173" t="s">
        <v>90</v>
      </c>
      <c r="AV2570" s="15" t="s">
        <v>97</v>
      </c>
      <c r="AW2570" s="15" t="s">
        <v>36</v>
      </c>
      <c r="AX2570" s="15" t="s">
        <v>77</v>
      </c>
      <c r="AY2570" s="173" t="s">
        <v>358</v>
      </c>
    </row>
    <row r="2571" spans="2:51" s="12" customFormat="1" ht="11.25">
      <c r="B2571" s="151"/>
      <c r="D2571" s="152" t="s">
        <v>368</v>
      </c>
      <c r="E2571" s="153" t="s">
        <v>19</v>
      </c>
      <c r="F2571" s="154" t="s">
        <v>610</v>
      </c>
      <c r="H2571" s="153" t="s">
        <v>19</v>
      </c>
      <c r="I2571" s="155"/>
      <c r="L2571" s="151"/>
      <c r="M2571" s="156"/>
      <c r="T2571" s="157"/>
      <c r="AT2571" s="153" t="s">
        <v>368</v>
      </c>
      <c r="AU2571" s="153" t="s">
        <v>90</v>
      </c>
      <c r="AV2571" s="12" t="s">
        <v>84</v>
      </c>
      <c r="AW2571" s="12" t="s">
        <v>36</v>
      </c>
      <c r="AX2571" s="12" t="s">
        <v>77</v>
      </c>
      <c r="AY2571" s="153" t="s">
        <v>358</v>
      </c>
    </row>
    <row r="2572" spans="2:51" s="13" customFormat="1" ht="11.25">
      <c r="B2572" s="158"/>
      <c r="D2572" s="152" t="s">
        <v>368</v>
      </c>
      <c r="E2572" s="159" t="s">
        <v>19</v>
      </c>
      <c r="F2572" s="160" t="s">
        <v>2694</v>
      </c>
      <c r="H2572" s="161">
        <v>25.64</v>
      </c>
      <c r="I2572" s="162"/>
      <c r="L2572" s="158"/>
      <c r="M2572" s="163"/>
      <c r="T2572" s="164"/>
      <c r="AT2572" s="159" t="s">
        <v>368</v>
      </c>
      <c r="AU2572" s="159" t="s">
        <v>90</v>
      </c>
      <c r="AV2572" s="13" t="s">
        <v>90</v>
      </c>
      <c r="AW2572" s="13" t="s">
        <v>36</v>
      </c>
      <c r="AX2572" s="13" t="s">
        <v>77</v>
      </c>
      <c r="AY2572" s="159" t="s">
        <v>358</v>
      </c>
    </row>
    <row r="2573" spans="2:51" s="12" customFormat="1" ht="11.25">
      <c r="B2573" s="151"/>
      <c r="D2573" s="152" t="s">
        <v>368</v>
      </c>
      <c r="E2573" s="153" t="s">
        <v>19</v>
      </c>
      <c r="F2573" s="154" t="s">
        <v>603</v>
      </c>
      <c r="H2573" s="153" t="s">
        <v>19</v>
      </c>
      <c r="I2573" s="155"/>
      <c r="L2573" s="151"/>
      <c r="M2573" s="156"/>
      <c r="T2573" s="157"/>
      <c r="AT2573" s="153" t="s">
        <v>368</v>
      </c>
      <c r="AU2573" s="153" t="s">
        <v>90</v>
      </c>
      <c r="AV2573" s="12" t="s">
        <v>84</v>
      </c>
      <c r="AW2573" s="12" t="s">
        <v>36</v>
      </c>
      <c r="AX2573" s="12" t="s">
        <v>77</v>
      </c>
      <c r="AY2573" s="153" t="s">
        <v>358</v>
      </c>
    </row>
    <row r="2574" spans="2:51" s="13" customFormat="1" ht="11.25">
      <c r="B2574" s="158"/>
      <c r="D2574" s="152" t="s">
        <v>368</v>
      </c>
      <c r="E2574" s="159" t="s">
        <v>19</v>
      </c>
      <c r="F2574" s="160" t="s">
        <v>1948</v>
      </c>
      <c r="H2574" s="161">
        <v>25.55</v>
      </c>
      <c r="I2574" s="162"/>
      <c r="L2574" s="158"/>
      <c r="M2574" s="163"/>
      <c r="T2574" s="164"/>
      <c r="AT2574" s="159" t="s">
        <v>368</v>
      </c>
      <c r="AU2574" s="159" t="s">
        <v>90</v>
      </c>
      <c r="AV2574" s="13" t="s">
        <v>90</v>
      </c>
      <c r="AW2574" s="13" t="s">
        <v>36</v>
      </c>
      <c r="AX2574" s="13" t="s">
        <v>77</v>
      </c>
      <c r="AY2574" s="159" t="s">
        <v>358</v>
      </c>
    </row>
    <row r="2575" spans="2:51" s="15" customFormat="1" ht="11.25">
      <c r="B2575" s="172"/>
      <c r="D2575" s="152" t="s">
        <v>368</v>
      </c>
      <c r="E2575" s="173" t="s">
        <v>2695</v>
      </c>
      <c r="F2575" s="174" t="s">
        <v>416</v>
      </c>
      <c r="H2575" s="175">
        <v>51.19</v>
      </c>
      <c r="I2575" s="176"/>
      <c r="L2575" s="172"/>
      <c r="M2575" s="177"/>
      <c r="T2575" s="178"/>
      <c r="AT2575" s="173" t="s">
        <v>368</v>
      </c>
      <c r="AU2575" s="173" t="s">
        <v>90</v>
      </c>
      <c r="AV2575" s="15" t="s">
        <v>97</v>
      </c>
      <c r="AW2575" s="15" t="s">
        <v>36</v>
      </c>
      <c r="AX2575" s="15" t="s">
        <v>77</v>
      </c>
      <c r="AY2575" s="173" t="s">
        <v>358</v>
      </c>
    </row>
    <row r="2576" spans="2:51" s="14" customFormat="1" ht="11.25">
      <c r="B2576" s="165"/>
      <c r="D2576" s="152" t="s">
        <v>368</v>
      </c>
      <c r="E2576" s="166" t="s">
        <v>223</v>
      </c>
      <c r="F2576" s="167" t="s">
        <v>371</v>
      </c>
      <c r="H2576" s="168">
        <v>544.05999999999995</v>
      </c>
      <c r="I2576" s="169"/>
      <c r="L2576" s="165"/>
      <c r="M2576" s="170"/>
      <c r="T2576" s="171"/>
      <c r="AT2576" s="166" t="s">
        <v>368</v>
      </c>
      <c r="AU2576" s="166" t="s">
        <v>90</v>
      </c>
      <c r="AV2576" s="14" t="s">
        <v>364</v>
      </c>
      <c r="AW2576" s="14" t="s">
        <v>36</v>
      </c>
      <c r="AX2576" s="14" t="s">
        <v>84</v>
      </c>
      <c r="AY2576" s="166" t="s">
        <v>358</v>
      </c>
    </row>
    <row r="2577" spans="2:65" s="14" customFormat="1" ht="11.25">
      <c r="B2577" s="165"/>
      <c r="D2577" s="152" t="s">
        <v>368</v>
      </c>
      <c r="E2577" s="166" t="s">
        <v>19</v>
      </c>
      <c r="F2577" s="167" t="s">
        <v>371</v>
      </c>
      <c r="H2577" s="168">
        <v>0</v>
      </c>
      <c r="I2577" s="169"/>
      <c r="L2577" s="165"/>
      <c r="M2577" s="170"/>
      <c r="T2577" s="171"/>
      <c r="AT2577" s="166" t="s">
        <v>368</v>
      </c>
      <c r="AU2577" s="166" t="s">
        <v>90</v>
      </c>
      <c r="AV2577" s="14" t="s">
        <v>364</v>
      </c>
      <c r="AW2577" s="14" t="s">
        <v>36</v>
      </c>
      <c r="AX2577" s="14" t="s">
        <v>77</v>
      </c>
      <c r="AY2577" s="166" t="s">
        <v>358</v>
      </c>
    </row>
    <row r="2578" spans="2:65" s="1" customFormat="1" ht="24.2" customHeight="1">
      <c r="B2578" s="33"/>
      <c r="C2578" s="134" t="s">
        <v>2696</v>
      </c>
      <c r="D2578" s="134" t="s">
        <v>360</v>
      </c>
      <c r="E2578" s="135" t="s">
        <v>2697</v>
      </c>
      <c r="F2578" s="136" t="s">
        <v>2698</v>
      </c>
      <c r="G2578" s="137" t="s">
        <v>195</v>
      </c>
      <c r="H2578" s="138">
        <v>30.832999999999998</v>
      </c>
      <c r="I2578" s="139"/>
      <c r="J2578" s="140">
        <f>ROUND(I2578*H2578,2)</f>
        <v>0</v>
      </c>
      <c r="K2578" s="136" t="s">
        <v>363</v>
      </c>
      <c r="L2578" s="33"/>
      <c r="M2578" s="141" t="s">
        <v>19</v>
      </c>
      <c r="N2578" s="142" t="s">
        <v>49</v>
      </c>
      <c r="P2578" s="143">
        <f>O2578*H2578</f>
        <v>0</v>
      </c>
      <c r="Q2578" s="143">
        <v>0</v>
      </c>
      <c r="R2578" s="143">
        <f>Q2578*H2578</f>
        <v>0</v>
      </c>
      <c r="S2578" s="143">
        <v>0</v>
      </c>
      <c r="T2578" s="144">
        <f>S2578*H2578</f>
        <v>0</v>
      </c>
      <c r="AR2578" s="145" t="s">
        <v>454</v>
      </c>
      <c r="AT2578" s="145" t="s">
        <v>360</v>
      </c>
      <c r="AU2578" s="145" t="s">
        <v>90</v>
      </c>
      <c r="AY2578" s="18" t="s">
        <v>358</v>
      </c>
      <c r="BE2578" s="146">
        <f>IF(N2578="základní",J2578,0)</f>
        <v>0</v>
      </c>
      <c r="BF2578" s="146">
        <f>IF(N2578="snížená",J2578,0)</f>
        <v>0</v>
      </c>
      <c r="BG2578" s="146">
        <f>IF(N2578="zákl. přenesená",J2578,0)</f>
        <v>0</v>
      </c>
      <c r="BH2578" s="146">
        <f>IF(N2578="sníž. přenesená",J2578,0)</f>
        <v>0</v>
      </c>
      <c r="BI2578" s="146">
        <f>IF(N2578="nulová",J2578,0)</f>
        <v>0</v>
      </c>
      <c r="BJ2578" s="18" t="s">
        <v>90</v>
      </c>
      <c r="BK2578" s="146">
        <f>ROUND(I2578*H2578,2)</f>
        <v>0</v>
      </c>
      <c r="BL2578" s="18" t="s">
        <v>454</v>
      </c>
      <c r="BM2578" s="145" t="s">
        <v>2699</v>
      </c>
    </row>
    <row r="2579" spans="2:65" s="1" customFormat="1" ht="11.25">
      <c r="B2579" s="33"/>
      <c r="D2579" s="147" t="s">
        <v>366</v>
      </c>
      <c r="F2579" s="148" t="s">
        <v>2700</v>
      </c>
      <c r="I2579" s="149"/>
      <c r="L2579" s="33"/>
      <c r="M2579" s="150"/>
      <c r="T2579" s="54"/>
      <c r="AT2579" s="18" t="s">
        <v>366</v>
      </c>
      <c r="AU2579" s="18" t="s">
        <v>90</v>
      </c>
    </row>
    <row r="2580" spans="2:65" s="13" customFormat="1" ht="11.25">
      <c r="B2580" s="158"/>
      <c r="D2580" s="152" t="s">
        <v>368</v>
      </c>
      <c r="E2580" s="159" t="s">
        <v>19</v>
      </c>
      <c r="F2580" s="160" t="s">
        <v>2688</v>
      </c>
      <c r="H2580" s="161">
        <v>30.832999999999998</v>
      </c>
      <c r="I2580" s="162"/>
      <c r="L2580" s="158"/>
      <c r="M2580" s="163"/>
      <c r="T2580" s="164"/>
      <c r="AT2580" s="159" t="s">
        <v>368</v>
      </c>
      <c r="AU2580" s="159" t="s">
        <v>90</v>
      </c>
      <c r="AV2580" s="13" t="s">
        <v>90</v>
      </c>
      <c r="AW2580" s="13" t="s">
        <v>36</v>
      </c>
      <c r="AX2580" s="13" t="s">
        <v>77</v>
      </c>
      <c r="AY2580" s="159" t="s">
        <v>358</v>
      </c>
    </row>
    <row r="2581" spans="2:65" s="14" customFormat="1" ht="11.25">
      <c r="B2581" s="165"/>
      <c r="D2581" s="152" t="s">
        <v>368</v>
      </c>
      <c r="E2581" s="166" t="s">
        <v>19</v>
      </c>
      <c r="F2581" s="167" t="s">
        <v>371</v>
      </c>
      <c r="H2581" s="168">
        <v>30.832999999999998</v>
      </c>
      <c r="I2581" s="169"/>
      <c r="L2581" s="165"/>
      <c r="M2581" s="170"/>
      <c r="T2581" s="171"/>
      <c r="AT2581" s="166" t="s">
        <v>368</v>
      </c>
      <c r="AU2581" s="166" t="s">
        <v>90</v>
      </c>
      <c r="AV2581" s="14" t="s">
        <v>364</v>
      </c>
      <c r="AW2581" s="14" t="s">
        <v>36</v>
      </c>
      <c r="AX2581" s="14" t="s">
        <v>84</v>
      </c>
      <c r="AY2581" s="166" t="s">
        <v>358</v>
      </c>
    </row>
    <row r="2582" spans="2:65" s="1" customFormat="1" ht="24.2" customHeight="1">
      <c r="B2582" s="33"/>
      <c r="C2582" s="134" t="s">
        <v>2701</v>
      </c>
      <c r="D2582" s="134" t="s">
        <v>360</v>
      </c>
      <c r="E2582" s="135" t="s">
        <v>2702</v>
      </c>
      <c r="F2582" s="136" t="s">
        <v>2703</v>
      </c>
      <c r="G2582" s="137" t="s">
        <v>195</v>
      </c>
      <c r="H2582" s="138">
        <v>544.05999999999995</v>
      </c>
      <c r="I2582" s="139"/>
      <c r="J2582" s="140">
        <f>ROUND(I2582*H2582,2)</f>
        <v>0</v>
      </c>
      <c r="K2582" s="136" t="s">
        <v>363</v>
      </c>
      <c r="L2582" s="33"/>
      <c r="M2582" s="141" t="s">
        <v>19</v>
      </c>
      <c r="N2582" s="142" t="s">
        <v>49</v>
      </c>
      <c r="P2582" s="143">
        <f>O2582*H2582</f>
        <v>0</v>
      </c>
      <c r="Q2582" s="143">
        <v>2.0000000000000001E-4</v>
      </c>
      <c r="R2582" s="143">
        <f>Q2582*H2582</f>
        <v>0.10881199999999999</v>
      </c>
      <c r="S2582" s="143">
        <v>0</v>
      </c>
      <c r="T2582" s="144">
        <f>S2582*H2582</f>
        <v>0</v>
      </c>
      <c r="AR2582" s="145" t="s">
        <v>454</v>
      </c>
      <c r="AT2582" s="145" t="s">
        <v>360</v>
      </c>
      <c r="AU2582" s="145" t="s">
        <v>90</v>
      </c>
      <c r="AY2582" s="18" t="s">
        <v>358</v>
      </c>
      <c r="BE2582" s="146">
        <f>IF(N2582="základní",J2582,0)</f>
        <v>0</v>
      </c>
      <c r="BF2582" s="146">
        <f>IF(N2582="snížená",J2582,0)</f>
        <v>0</v>
      </c>
      <c r="BG2582" s="146">
        <f>IF(N2582="zákl. přenesená",J2582,0)</f>
        <v>0</v>
      </c>
      <c r="BH2582" s="146">
        <f>IF(N2582="sníž. přenesená",J2582,0)</f>
        <v>0</v>
      </c>
      <c r="BI2582" s="146">
        <f>IF(N2582="nulová",J2582,0)</f>
        <v>0</v>
      </c>
      <c r="BJ2582" s="18" t="s">
        <v>90</v>
      </c>
      <c r="BK2582" s="146">
        <f>ROUND(I2582*H2582,2)</f>
        <v>0</v>
      </c>
      <c r="BL2582" s="18" t="s">
        <v>454</v>
      </c>
      <c r="BM2582" s="145" t="s">
        <v>2704</v>
      </c>
    </row>
    <row r="2583" spans="2:65" s="1" customFormat="1" ht="11.25">
      <c r="B2583" s="33"/>
      <c r="D2583" s="147" t="s">
        <v>366</v>
      </c>
      <c r="F2583" s="148" t="s">
        <v>2705</v>
      </c>
      <c r="I2583" s="149"/>
      <c r="L2583" s="33"/>
      <c r="M2583" s="150"/>
      <c r="T2583" s="54"/>
      <c r="AT2583" s="18" t="s">
        <v>366</v>
      </c>
      <c r="AU2583" s="18" t="s">
        <v>90</v>
      </c>
    </row>
    <row r="2584" spans="2:65" s="13" customFormat="1" ht="11.25">
      <c r="B2584" s="158"/>
      <c r="D2584" s="152" t="s">
        <v>368</v>
      </c>
      <c r="E2584" s="159" t="s">
        <v>19</v>
      </c>
      <c r="F2584" s="160" t="s">
        <v>223</v>
      </c>
      <c r="H2584" s="161">
        <v>544.05999999999995</v>
      </c>
      <c r="I2584" s="162"/>
      <c r="L2584" s="158"/>
      <c r="M2584" s="163"/>
      <c r="T2584" s="164"/>
      <c r="AT2584" s="159" t="s">
        <v>368</v>
      </c>
      <c r="AU2584" s="159" t="s">
        <v>90</v>
      </c>
      <c r="AV2584" s="13" t="s">
        <v>90</v>
      </c>
      <c r="AW2584" s="13" t="s">
        <v>36</v>
      </c>
      <c r="AX2584" s="13" t="s">
        <v>77</v>
      </c>
      <c r="AY2584" s="159" t="s">
        <v>358</v>
      </c>
    </row>
    <row r="2585" spans="2:65" s="14" customFormat="1" ht="11.25">
      <c r="B2585" s="165"/>
      <c r="D2585" s="152" t="s">
        <v>368</v>
      </c>
      <c r="E2585" s="166" t="s">
        <v>19</v>
      </c>
      <c r="F2585" s="167" t="s">
        <v>371</v>
      </c>
      <c r="H2585" s="168">
        <v>544.05999999999995</v>
      </c>
      <c r="I2585" s="169"/>
      <c r="L2585" s="165"/>
      <c r="M2585" s="170"/>
      <c r="T2585" s="171"/>
      <c r="AT2585" s="166" t="s">
        <v>368</v>
      </c>
      <c r="AU2585" s="166" t="s">
        <v>90</v>
      </c>
      <c r="AV2585" s="14" t="s">
        <v>364</v>
      </c>
      <c r="AW2585" s="14" t="s">
        <v>36</v>
      </c>
      <c r="AX2585" s="14" t="s">
        <v>84</v>
      </c>
      <c r="AY2585" s="166" t="s">
        <v>358</v>
      </c>
    </row>
    <row r="2586" spans="2:65" s="1" customFormat="1" ht="24.2" customHeight="1">
      <c r="B2586" s="33"/>
      <c r="C2586" s="134" t="s">
        <v>2706</v>
      </c>
      <c r="D2586" s="134" t="s">
        <v>360</v>
      </c>
      <c r="E2586" s="135" t="s">
        <v>2707</v>
      </c>
      <c r="F2586" s="136" t="s">
        <v>2708</v>
      </c>
      <c r="G2586" s="137" t="s">
        <v>195</v>
      </c>
      <c r="H2586" s="138">
        <v>30.832999999999998</v>
      </c>
      <c r="I2586" s="139"/>
      <c r="J2586" s="140">
        <f>ROUND(I2586*H2586,2)</f>
        <v>0</v>
      </c>
      <c r="K2586" s="136" t="s">
        <v>363</v>
      </c>
      <c r="L2586" s="33"/>
      <c r="M2586" s="141" t="s">
        <v>19</v>
      </c>
      <c r="N2586" s="142" t="s">
        <v>49</v>
      </c>
      <c r="P2586" s="143">
        <f>O2586*H2586</f>
        <v>0</v>
      </c>
      <c r="Q2586" s="143">
        <v>2.9999999999999997E-4</v>
      </c>
      <c r="R2586" s="143">
        <f>Q2586*H2586</f>
        <v>9.2498999999999984E-3</v>
      </c>
      <c r="S2586" s="143">
        <v>0</v>
      </c>
      <c r="T2586" s="144">
        <f>S2586*H2586</f>
        <v>0</v>
      </c>
      <c r="AR2586" s="145" t="s">
        <v>454</v>
      </c>
      <c r="AT2586" s="145" t="s">
        <v>360</v>
      </c>
      <c r="AU2586" s="145" t="s">
        <v>90</v>
      </c>
      <c r="AY2586" s="18" t="s">
        <v>358</v>
      </c>
      <c r="BE2586" s="146">
        <f>IF(N2586="základní",J2586,0)</f>
        <v>0</v>
      </c>
      <c r="BF2586" s="146">
        <f>IF(N2586="snížená",J2586,0)</f>
        <v>0</v>
      </c>
      <c r="BG2586" s="146">
        <f>IF(N2586="zákl. přenesená",J2586,0)</f>
        <v>0</v>
      </c>
      <c r="BH2586" s="146">
        <f>IF(N2586="sníž. přenesená",J2586,0)</f>
        <v>0</v>
      </c>
      <c r="BI2586" s="146">
        <f>IF(N2586="nulová",J2586,0)</f>
        <v>0</v>
      </c>
      <c r="BJ2586" s="18" t="s">
        <v>90</v>
      </c>
      <c r="BK2586" s="146">
        <f>ROUND(I2586*H2586,2)</f>
        <v>0</v>
      </c>
      <c r="BL2586" s="18" t="s">
        <v>454</v>
      </c>
      <c r="BM2586" s="145" t="s">
        <v>2709</v>
      </c>
    </row>
    <row r="2587" spans="2:65" s="1" customFormat="1" ht="11.25">
      <c r="B2587" s="33"/>
      <c r="D2587" s="147" t="s">
        <v>366</v>
      </c>
      <c r="F2587" s="148" t="s">
        <v>2710</v>
      </c>
      <c r="I2587" s="149"/>
      <c r="L2587" s="33"/>
      <c r="M2587" s="150"/>
      <c r="T2587" s="54"/>
      <c r="AT2587" s="18" t="s">
        <v>366</v>
      </c>
      <c r="AU2587" s="18" t="s">
        <v>90</v>
      </c>
    </row>
    <row r="2588" spans="2:65" s="13" customFormat="1" ht="11.25">
      <c r="B2588" s="158"/>
      <c r="D2588" s="152" t="s">
        <v>368</v>
      </c>
      <c r="E2588" s="159" t="s">
        <v>19</v>
      </c>
      <c r="F2588" s="160" t="s">
        <v>2688</v>
      </c>
      <c r="H2588" s="161">
        <v>30.832999999999998</v>
      </c>
      <c r="I2588" s="162"/>
      <c r="L2588" s="158"/>
      <c r="M2588" s="163"/>
      <c r="T2588" s="164"/>
      <c r="AT2588" s="159" t="s">
        <v>368</v>
      </c>
      <c r="AU2588" s="159" t="s">
        <v>90</v>
      </c>
      <c r="AV2588" s="13" t="s">
        <v>90</v>
      </c>
      <c r="AW2588" s="13" t="s">
        <v>36</v>
      </c>
      <c r="AX2588" s="13" t="s">
        <v>77</v>
      </c>
      <c r="AY2588" s="159" t="s">
        <v>358</v>
      </c>
    </row>
    <row r="2589" spans="2:65" s="14" customFormat="1" ht="11.25">
      <c r="B2589" s="165"/>
      <c r="D2589" s="152" t="s">
        <v>368</v>
      </c>
      <c r="E2589" s="166" t="s">
        <v>19</v>
      </c>
      <c r="F2589" s="167" t="s">
        <v>371</v>
      </c>
      <c r="H2589" s="168">
        <v>30.832999999999998</v>
      </c>
      <c r="I2589" s="169"/>
      <c r="L2589" s="165"/>
      <c r="M2589" s="170"/>
      <c r="T2589" s="171"/>
      <c r="AT2589" s="166" t="s">
        <v>368</v>
      </c>
      <c r="AU2589" s="166" t="s">
        <v>90</v>
      </c>
      <c r="AV2589" s="14" t="s">
        <v>364</v>
      </c>
      <c r="AW2589" s="14" t="s">
        <v>36</v>
      </c>
      <c r="AX2589" s="14" t="s">
        <v>84</v>
      </c>
      <c r="AY2589" s="166" t="s">
        <v>358</v>
      </c>
    </row>
    <row r="2590" spans="2:65" s="1" customFormat="1" ht="37.9" customHeight="1">
      <c r="B2590" s="33"/>
      <c r="C2590" s="134" t="s">
        <v>2711</v>
      </c>
      <c r="D2590" s="134" t="s">
        <v>360</v>
      </c>
      <c r="E2590" s="135" t="s">
        <v>2712</v>
      </c>
      <c r="F2590" s="136" t="s">
        <v>2713</v>
      </c>
      <c r="G2590" s="137" t="s">
        <v>195</v>
      </c>
      <c r="H2590" s="138">
        <v>544.05999999999995</v>
      </c>
      <c r="I2590" s="139"/>
      <c r="J2590" s="140">
        <f>ROUND(I2590*H2590,2)</f>
        <v>0</v>
      </c>
      <c r="K2590" s="136" t="s">
        <v>363</v>
      </c>
      <c r="L2590" s="33"/>
      <c r="M2590" s="141" t="s">
        <v>19</v>
      </c>
      <c r="N2590" s="142" t="s">
        <v>49</v>
      </c>
      <c r="P2590" s="143">
        <f>O2590*H2590</f>
        <v>0</v>
      </c>
      <c r="Q2590" s="143">
        <v>4.4999999999999997E-3</v>
      </c>
      <c r="R2590" s="143">
        <f>Q2590*H2590</f>
        <v>2.4482699999999995</v>
      </c>
      <c r="S2590" s="143">
        <v>0</v>
      </c>
      <c r="T2590" s="144">
        <f>S2590*H2590</f>
        <v>0</v>
      </c>
      <c r="AR2590" s="145" t="s">
        <v>454</v>
      </c>
      <c r="AT2590" s="145" t="s">
        <v>360</v>
      </c>
      <c r="AU2590" s="145" t="s">
        <v>90</v>
      </c>
      <c r="AY2590" s="18" t="s">
        <v>358</v>
      </c>
      <c r="BE2590" s="146">
        <f>IF(N2590="základní",J2590,0)</f>
        <v>0</v>
      </c>
      <c r="BF2590" s="146">
        <f>IF(N2590="snížená",J2590,0)</f>
        <v>0</v>
      </c>
      <c r="BG2590" s="146">
        <f>IF(N2590="zákl. přenesená",J2590,0)</f>
        <v>0</v>
      </c>
      <c r="BH2590" s="146">
        <f>IF(N2590="sníž. přenesená",J2590,0)</f>
        <v>0</v>
      </c>
      <c r="BI2590" s="146">
        <f>IF(N2590="nulová",J2590,0)</f>
        <v>0</v>
      </c>
      <c r="BJ2590" s="18" t="s">
        <v>90</v>
      </c>
      <c r="BK2590" s="146">
        <f>ROUND(I2590*H2590,2)</f>
        <v>0</v>
      </c>
      <c r="BL2590" s="18" t="s">
        <v>454</v>
      </c>
      <c r="BM2590" s="145" t="s">
        <v>2714</v>
      </c>
    </row>
    <row r="2591" spans="2:65" s="1" customFormat="1" ht="11.25">
      <c r="B2591" s="33"/>
      <c r="D2591" s="147" t="s">
        <v>366</v>
      </c>
      <c r="F2591" s="148" t="s">
        <v>2715</v>
      </c>
      <c r="I2591" s="149"/>
      <c r="L2591" s="33"/>
      <c r="M2591" s="150"/>
      <c r="T2591" s="54"/>
      <c r="AT2591" s="18" t="s">
        <v>366</v>
      </c>
      <c r="AU2591" s="18" t="s">
        <v>90</v>
      </c>
    </row>
    <row r="2592" spans="2:65" s="13" customFormat="1" ht="11.25">
      <c r="B2592" s="158"/>
      <c r="D2592" s="152" t="s">
        <v>368</v>
      </c>
      <c r="E2592" s="159" t="s">
        <v>19</v>
      </c>
      <c r="F2592" s="160" t="s">
        <v>223</v>
      </c>
      <c r="H2592" s="161">
        <v>544.05999999999995</v>
      </c>
      <c r="I2592" s="162"/>
      <c r="L2592" s="158"/>
      <c r="M2592" s="163"/>
      <c r="T2592" s="164"/>
      <c r="AT2592" s="159" t="s">
        <v>368</v>
      </c>
      <c r="AU2592" s="159" t="s">
        <v>90</v>
      </c>
      <c r="AV2592" s="13" t="s">
        <v>90</v>
      </c>
      <c r="AW2592" s="13" t="s">
        <v>36</v>
      </c>
      <c r="AX2592" s="13" t="s">
        <v>77</v>
      </c>
      <c r="AY2592" s="159" t="s">
        <v>358</v>
      </c>
    </row>
    <row r="2593" spans="2:65" s="14" customFormat="1" ht="11.25">
      <c r="B2593" s="165"/>
      <c r="D2593" s="152" t="s">
        <v>368</v>
      </c>
      <c r="E2593" s="166" t="s">
        <v>19</v>
      </c>
      <c r="F2593" s="167" t="s">
        <v>371</v>
      </c>
      <c r="H2593" s="168">
        <v>544.05999999999995</v>
      </c>
      <c r="I2593" s="169"/>
      <c r="L2593" s="165"/>
      <c r="M2593" s="170"/>
      <c r="T2593" s="171"/>
      <c r="AT2593" s="166" t="s">
        <v>368</v>
      </c>
      <c r="AU2593" s="166" t="s">
        <v>90</v>
      </c>
      <c r="AV2593" s="14" t="s">
        <v>364</v>
      </c>
      <c r="AW2593" s="14" t="s">
        <v>36</v>
      </c>
      <c r="AX2593" s="14" t="s">
        <v>84</v>
      </c>
      <c r="AY2593" s="166" t="s">
        <v>358</v>
      </c>
    </row>
    <row r="2594" spans="2:65" s="1" customFormat="1" ht="37.9" customHeight="1">
      <c r="B2594" s="33"/>
      <c r="C2594" s="134" t="s">
        <v>2716</v>
      </c>
      <c r="D2594" s="134" t="s">
        <v>360</v>
      </c>
      <c r="E2594" s="135" t="s">
        <v>2717</v>
      </c>
      <c r="F2594" s="136" t="s">
        <v>2718</v>
      </c>
      <c r="G2594" s="137" t="s">
        <v>195</v>
      </c>
      <c r="H2594" s="138">
        <v>20.196000000000002</v>
      </c>
      <c r="I2594" s="139"/>
      <c r="J2594" s="140">
        <f>ROUND(I2594*H2594,2)</f>
        <v>0</v>
      </c>
      <c r="K2594" s="136" t="s">
        <v>363</v>
      </c>
      <c r="L2594" s="33"/>
      <c r="M2594" s="141" t="s">
        <v>19</v>
      </c>
      <c r="N2594" s="142" t="s">
        <v>49</v>
      </c>
      <c r="P2594" s="143">
        <f>O2594*H2594</f>
        <v>0</v>
      </c>
      <c r="Q2594" s="143">
        <v>4.9500000000000004E-3</v>
      </c>
      <c r="R2594" s="143">
        <f>Q2594*H2594</f>
        <v>9.9970200000000009E-2</v>
      </c>
      <c r="S2594" s="143">
        <v>0</v>
      </c>
      <c r="T2594" s="144">
        <f>S2594*H2594</f>
        <v>0</v>
      </c>
      <c r="AR2594" s="145" t="s">
        <v>454</v>
      </c>
      <c r="AT2594" s="145" t="s">
        <v>360</v>
      </c>
      <c r="AU2594" s="145" t="s">
        <v>90</v>
      </c>
      <c r="AY2594" s="18" t="s">
        <v>358</v>
      </c>
      <c r="BE2594" s="146">
        <f>IF(N2594="základní",J2594,0)</f>
        <v>0</v>
      </c>
      <c r="BF2594" s="146">
        <f>IF(N2594="snížená",J2594,0)</f>
        <v>0</v>
      </c>
      <c r="BG2594" s="146">
        <f>IF(N2594="zákl. přenesená",J2594,0)</f>
        <v>0</v>
      </c>
      <c r="BH2594" s="146">
        <f>IF(N2594="sníž. přenesená",J2594,0)</f>
        <v>0</v>
      </c>
      <c r="BI2594" s="146">
        <f>IF(N2594="nulová",J2594,0)</f>
        <v>0</v>
      </c>
      <c r="BJ2594" s="18" t="s">
        <v>90</v>
      </c>
      <c r="BK2594" s="146">
        <f>ROUND(I2594*H2594,2)</f>
        <v>0</v>
      </c>
      <c r="BL2594" s="18" t="s">
        <v>454</v>
      </c>
      <c r="BM2594" s="145" t="s">
        <v>2719</v>
      </c>
    </row>
    <row r="2595" spans="2:65" s="1" customFormat="1" ht="11.25">
      <c r="B2595" s="33"/>
      <c r="D2595" s="147" t="s">
        <v>366</v>
      </c>
      <c r="F2595" s="148" t="s">
        <v>2720</v>
      </c>
      <c r="I2595" s="149"/>
      <c r="L2595" s="33"/>
      <c r="M2595" s="150"/>
      <c r="T2595" s="54"/>
      <c r="AT2595" s="18" t="s">
        <v>366</v>
      </c>
      <c r="AU2595" s="18" t="s">
        <v>90</v>
      </c>
    </row>
    <row r="2596" spans="2:65" s="13" customFormat="1" ht="11.25">
      <c r="B2596" s="158"/>
      <c r="D2596" s="152" t="s">
        <v>368</v>
      </c>
      <c r="E2596" s="159" t="s">
        <v>19</v>
      </c>
      <c r="F2596" s="160" t="s">
        <v>2721</v>
      </c>
      <c r="H2596" s="161">
        <v>20.196000000000002</v>
      </c>
      <c r="I2596" s="162"/>
      <c r="L2596" s="158"/>
      <c r="M2596" s="163"/>
      <c r="T2596" s="164"/>
      <c r="AT2596" s="159" t="s">
        <v>368</v>
      </c>
      <c r="AU2596" s="159" t="s">
        <v>90</v>
      </c>
      <c r="AV2596" s="13" t="s">
        <v>90</v>
      </c>
      <c r="AW2596" s="13" t="s">
        <v>36</v>
      </c>
      <c r="AX2596" s="13" t="s">
        <v>77</v>
      </c>
      <c r="AY2596" s="159" t="s">
        <v>358</v>
      </c>
    </row>
    <row r="2597" spans="2:65" s="14" customFormat="1" ht="11.25">
      <c r="B2597" s="165"/>
      <c r="D2597" s="152" t="s">
        <v>368</v>
      </c>
      <c r="E2597" s="166" t="s">
        <v>19</v>
      </c>
      <c r="F2597" s="167" t="s">
        <v>371</v>
      </c>
      <c r="H2597" s="168">
        <v>20.196000000000002</v>
      </c>
      <c r="I2597" s="169"/>
      <c r="L2597" s="165"/>
      <c r="M2597" s="170"/>
      <c r="T2597" s="171"/>
      <c r="AT2597" s="166" t="s">
        <v>368</v>
      </c>
      <c r="AU2597" s="166" t="s">
        <v>90</v>
      </c>
      <c r="AV2597" s="14" t="s">
        <v>364</v>
      </c>
      <c r="AW2597" s="14" t="s">
        <v>36</v>
      </c>
      <c r="AX2597" s="14" t="s">
        <v>84</v>
      </c>
      <c r="AY2597" s="166" t="s">
        <v>358</v>
      </c>
    </row>
    <row r="2598" spans="2:65" s="1" customFormat="1" ht="33" customHeight="1">
      <c r="B2598" s="33"/>
      <c r="C2598" s="134" t="s">
        <v>2722</v>
      </c>
      <c r="D2598" s="134" t="s">
        <v>360</v>
      </c>
      <c r="E2598" s="135" t="s">
        <v>2723</v>
      </c>
      <c r="F2598" s="136" t="s">
        <v>2724</v>
      </c>
      <c r="G2598" s="137" t="s">
        <v>195</v>
      </c>
      <c r="H2598" s="138">
        <v>10.637</v>
      </c>
      <c r="I2598" s="139"/>
      <c r="J2598" s="140">
        <f>ROUND(I2598*H2598,2)</f>
        <v>0</v>
      </c>
      <c r="K2598" s="136" t="s">
        <v>363</v>
      </c>
      <c r="L2598" s="33"/>
      <c r="M2598" s="141" t="s">
        <v>19</v>
      </c>
      <c r="N2598" s="142" t="s">
        <v>49</v>
      </c>
      <c r="P2598" s="143">
        <f>O2598*H2598</f>
        <v>0</v>
      </c>
      <c r="Q2598" s="143">
        <v>4.3200000000000001E-3</v>
      </c>
      <c r="R2598" s="143">
        <f>Q2598*H2598</f>
        <v>4.5951840000000001E-2</v>
      </c>
      <c r="S2598" s="143">
        <v>0</v>
      </c>
      <c r="T2598" s="144">
        <f>S2598*H2598</f>
        <v>0</v>
      </c>
      <c r="AR2598" s="145" t="s">
        <v>454</v>
      </c>
      <c r="AT2598" s="145" t="s">
        <v>360</v>
      </c>
      <c r="AU2598" s="145" t="s">
        <v>90</v>
      </c>
      <c r="AY2598" s="18" t="s">
        <v>358</v>
      </c>
      <c r="BE2598" s="146">
        <f>IF(N2598="základní",J2598,0)</f>
        <v>0</v>
      </c>
      <c r="BF2598" s="146">
        <f>IF(N2598="snížená",J2598,0)</f>
        <v>0</v>
      </c>
      <c r="BG2598" s="146">
        <f>IF(N2598="zákl. přenesená",J2598,0)</f>
        <v>0</v>
      </c>
      <c r="BH2598" s="146">
        <f>IF(N2598="sníž. přenesená",J2598,0)</f>
        <v>0</v>
      </c>
      <c r="BI2598" s="146">
        <f>IF(N2598="nulová",J2598,0)</f>
        <v>0</v>
      </c>
      <c r="BJ2598" s="18" t="s">
        <v>90</v>
      </c>
      <c r="BK2598" s="146">
        <f>ROUND(I2598*H2598,2)</f>
        <v>0</v>
      </c>
      <c r="BL2598" s="18" t="s">
        <v>454</v>
      </c>
      <c r="BM2598" s="145" t="s">
        <v>2725</v>
      </c>
    </row>
    <row r="2599" spans="2:65" s="1" customFormat="1" ht="11.25">
      <c r="B2599" s="33"/>
      <c r="D2599" s="147" t="s">
        <v>366</v>
      </c>
      <c r="F2599" s="148" t="s">
        <v>2726</v>
      </c>
      <c r="I2599" s="149"/>
      <c r="L2599" s="33"/>
      <c r="M2599" s="150"/>
      <c r="T2599" s="54"/>
      <c r="AT2599" s="18" t="s">
        <v>366</v>
      </c>
      <c r="AU2599" s="18" t="s">
        <v>90</v>
      </c>
    </row>
    <row r="2600" spans="2:65" s="13" customFormat="1" ht="11.25">
      <c r="B2600" s="158"/>
      <c r="D2600" s="152" t="s">
        <v>368</v>
      </c>
      <c r="E2600" s="159" t="s">
        <v>19</v>
      </c>
      <c r="F2600" s="160" t="s">
        <v>2727</v>
      </c>
      <c r="H2600" s="161">
        <v>10.637</v>
      </c>
      <c r="I2600" s="162"/>
      <c r="L2600" s="158"/>
      <c r="M2600" s="163"/>
      <c r="T2600" s="164"/>
      <c r="AT2600" s="159" t="s">
        <v>368</v>
      </c>
      <c r="AU2600" s="159" t="s">
        <v>90</v>
      </c>
      <c r="AV2600" s="13" t="s">
        <v>90</v>
      </c>
      <c r="AW2600" s="13" t="s">
        <v>36</v>
      </c>
      <c r="AX2600" s="13" t="s">
        <v>77</v>
      </c>
      <c r="AY2600" s="159" t="s">
        <v>358</v>
      </c>
    </row>
    <row r="2601" spans="2:65" s="14" customFormat="1" ht="11.25">
      <c r="B2601" s="165"/>
      <c r="D2601" s="152" t="s">
        <v>368</v>
      </c>
      <c r="E2601" s="166" t="s">
        <v>19</v>
      </c>
      <c r="F2601" s="167" t="s">
        <v>371</v>
      </c>
      <c r="H2601" s="168">
        <v>10.637</v>
      </c>
      <c r="I2601" s="169"/>
      <c r="L2601" s="165"/>
      <c r="M2601" s="170"/>
      <c r="T2601" s="171"/>
      <c r="AT2601" s="166" t="s">
        <v>368</v>
      </c>
      <c r="AU2601" s="166" t="s">
        <v>90</v>
      </c>
      <c r="AV2601" s="14" t="s">
        <v>364</v>
      </c>
      <c r="AW2601" s="14" t="s">
        <v>36</v>
      </c>
      <c r="AX2601" s="14" t="s">
        <v>84</v>
      </c>
      <c r="AY2601" s="166" t="s">
        <v>358</v>
      </c>
    </row>
    <row r="2602" spans="2:65" s="1" customFormat="1" ht="24.2" customHeight="1">
      <c r="B2602" s="33"/>
      <c r="C2602" s="134" t="s">
        <v>2728</v>
      </c>
      <c r="D2602" s="134" t="s">
        <v>360</v>
      </c>
      <c r="E2602" s="135" t="s">
        <v>2729</v>
      </c>
      <c r="F2602" s="136" t="s">
        <v>2730</v>
      </c>
      <c r="G2602" s="137" t="s">
        <v>235</v>
      </c>
      <c r="H2602" s="138">
        <v>67.319999999999993</v>
      </c>
      <c r="I2602" s="139"/>
      <c r="J2602" s="140">
        <f>ROUND(I2602*H2602,2)</f>
        <v>0</v>
      </c>
      <c r="K2602" s="136" t="s">
        <v>363</v>
      </c>
      <c r="L2602" s="33"/>
      <c r="M2602" s="141" t="s">
        <v>19</v>
      </c>
      <c r="N2602" s="142" t="s">
        <v>49</v>
      </c>
      <c r="P2602" s="143">
        <f>O2602*H2602</f>
        <v>0</v>
      </c>
      <c r="Q2602" s="143">
        <v>1.1999999999999999E-3</v>
      </c>
      <c r="R2602" s="143">
        <f>Q2602*H2602</f>
        <v>8.0783999999999981E-2</v>
      </c>
      <c r="S2602" s="143">
        <v>0</v>
      </c>
      <c r="T2602" s="144">
        <f>S2602*H2602</f>
        <v>0</v>
      </c>
      <c r="AR2602" s="145" t="s">
        <v>454</v>
      </c>
      <c r="AT2602" s="145" t="s">
        <v>360</v>
      </c>
      <c r="AU2602" s="145" t="s">
        <v>90</v>
      </c>
      <c r="AY2602" s="18" t="s">
        <v>358</v>
      </c>
      <c r="BE2602" s="146">
        <f>IF(N2602="základní",J2602,0)</f>
        <v>0</v>
      </c>
      <c r="BF2602" s="146">
        <f>IF(N2602="snížená",J2602,0)</f>
        <v>0</v>
      </c>
      <c r="BG2602" s="146">
        <f>IF(N2602="zákl. přenesená",J2602,0)</f>
        <v>0</v>
      </c>
      <c r="BH2602" s="146">
        <f>IF(N2602="sníž. přenesená",J2602,0)</f>
        <v>0</v>
      </c>
      <c r="BI2602" s="146">
        <f>IF(N2602="nulová",J2602,0)</f>
        <v>0</v>
      </c>
      <c r="BJ2602" s="18" t="s">
        <v>90</v>
      </c>
      <c r="BK2602" s="146">
        <f>ROUND(I2602*H2602,2)</f>
        <v>0</v>
      </c>
      <c r="BL2602" s="18" t="s">
        <v>454</v>
      </c>
      <c r="BM2602" s="145" t="s">
        <v>2731</v>
      </c>
    </row>
    <row r="2603" spans="2:65" s="1" customFormat="1" ht="11.25">
      <c r="B2603" s="33"/>
      <c r="D2603" s="147" t="s">
        <v>366</v>
      </c>
      <c r="F2603" s="148" t="s">
        <v>2732</v>
      </c>
      <c r="I2603" s="149"/>
      <c r="L2603" s="33"/>
      <c r="M2603" s="150"/>
      <c r="T2603" s="54"/>
      <c r="AT2603" s="18" t="s">
        <v>366</v>
      </c>
      <c r="AU2603" s="18" t="s">
        <v>90</v>
      </c>
    </row>
    <row r="2604" spans="2:65" s="13" customFormat="1" ht="11.25">
      <c r="B2604" s="158"/>
      <c r="D2604" s="152" t="s">
        <v>368</v>
      </c>
      <c r="E2604" s="159" t="s">
        <v>19</v>
      </c>
      <c r="F2604" s="160" t="s">
        <v>2733</v>
      </c>
      <c r="H2604" s="161">
        <v>67.319999999999993</v>
      </c>
      <c r="I2604" s="162"/>
      <c r="L2604" s="158"/>
      <c r="M2604" s="163"/>
      <c r="T2604" s="164"/>
      <c r="AT2604" s="159" t="s">
        <v>368</v>
      </c>
      <c r="AU2604" s="159" t="s">
        <v>90</v>
      </c>
      <c r="AV2604" s="13" t="s">
        <v>90</v>
      </c>
      <c r="AW2604" s="13" t="s">
        <v>36</v>
      </c>
      <c r="AX2604" s="13" t="s">
        <v>77</v>
      </c>
      <c r="AY2604" s="159" t="s">
        <v>358</v>
      </c>
    </row>
    <row r="2605" spans="2:65" s="14" customFormat="1" ht="11.25">
      <c r="B2605" s="165"/>
      <c r="D2605" s="152" t="s">
        <v>368</v>
      </c>
      <c r="E2605" s="166" t="s">
        <v>19</v>
      </c>
      <c r="F2605" s="167" t="s">
        <v>371</v>
      </c>
      <c r="H2605" s="168">
        <v>67.319999999999993</v>
      </c>
      <c r="I2605" s="169"/>
      <c r="L2605" s="165"/>
      <c r="M2605" s="170"/>
      <c r="T2605" s="171"/>
      <c r="AT2605" s="166" t="s">
        <v>368</v>
      </c>
      <c r="AU2605" s="166" t="s">
        <v>90</v>
      </c>
      <c r="AV2605" s="14" t="s">
        <v>364</v>
      </c>
      <c r="AW2605" s="14" t="s">
        <v>36</v>
      </c>
      <c r="AX2605" s="14" t="s">
        <v>84</v>
      </c>
      <c r="AY2605" s="166" t="s">
        <v>358</v>
      </c>
    </row>
    <row r="2606" spans="2:65" s="1" customFormat="1" ht="24.2" customHeight="1">
      <c r="B2606" s="33"/>
      <c r="C2606" s="134" t="s">
        <v>2734</v>
      </c>
      <c r="D2606" s="134" t="s">
        <v>360</v>
      </c>
      <c r="E2606" s="135" t="s">
        <v>2735</v>
      </c>
      <c r="F2606" s="136" t="s">
        <v>2736</v>
      </c>
      <c r="G2606" s="137" t="s">
        <v>195</v>
      </c>
      <c r="H2606" s="138">
        <v>544.05999999999995</v>
      </c>
      <c r="I2606" s="139"/>
      <c r="J2606" s="140">
        <f>ROUND(I2606*H2606,2)</f>
        <v>0</v>
      </c>
      <c r="K2606" s="136" t="s">
        <v>19</v>
      </c>
      <c r="L2606" s="33"/>
      <c r="M2606" s="141" t="s">
        <v>19</v>
      </c>
      <c r="N2606" s="142" t="s">
        <v>49</v>
      </c>
      <c r="P2606" s="143">
        <f>O2606*H2606</f>
        <v>0</v>
      </c>
      <c r="Q2606" s="143">
        <v>2.9999999999999997E-4</v>
      </c>
      <c r="R2606" s="143">
        <f>Q2606*H2606</f>
        <v>0.16321799999999997</v>
      </c>
      <c r="S2606" s="143">
        <v>0</v>
      </c>
      <c r="T2606" s="144">
        <f>S2606*H2606</f>
        <v>0</v>
      </c>
      <c r="AR2606" s="145" t="s">
        <v>454</v>
      </c>
      <c r="AT2606" s="145" t="s">
        <v>360</v>
      </c>
      <c r="AU2606" s="145" t="s">
        <v>90</v>
      </c>
      <c r="AY2606" s="18" t="s">
        <v>358</v>
      </c>
      <c r="BE2606" s="146">
        <f>IF(N2606="základní",J2606,0)</f>
        <v>0</v>
      </c>
      <c r="BF2606" s="146">
        <f>IF(N2606="snížená",J2606,0)</f>
        <v>0</v>
      </c>
      <c r="BG2606" s="146">
        <f>IF(N2606="zákl. přenesená",J2606,0)</f>
        <v>0</v>
      </c>
      <c r="BH2606" s="146">
        <f>IF(N2606="sníž. přenesená",J2606,0)</f>
        <v>0</v>
      </c>
      <c r="BI2606" s="146">
        <f>IF(N2606="nulová",J2606,0)</f>
        <v>0</v>
      </c>
      <c r="BJ2606" s="18" t="s">
        <v>90</v>
      </c>
      <c r="BK2606" s="146">
        <f>ROUND(I2606*H2606,2)</f>
        <v>0</v>
      </c>
      <c r="BL2606" s="18" t="s">
        <v>454</v>
      </c>
      <c r="BM2606" s="145" t="s">
        <v>2737</v>
      </c>
    </row>
    <row r="2607" spans="2:65" s="13" customFormat="1" ht="11.25">
      <c r="B2607" s="158"/>
      <c r="D2607" s="152" t="s">
        <v>368</v>
      </c>
      <c r="E2607" s="159" t="s">
        <v>19</v>
      </c>
      <c r="F2607" s="160" t="s">
        <v>223</v>
      </c>
      <c r="H2607" s="161">
        <v>544.05999999999995</v>
      </c>
      <c r="I2607" s="162"/>
      <c r="L2607" s="158"/>
      <c r="M2607" s="163"/>
      <c r="T2607" s="164"/>
      <c r="AT2607" s="159" t="s">
        <v>368</v>
      </c>
      <c r="AU2607" s="159" t="s">
        <v>90</v>
      </c>
      <c r="AV2607" s="13" t="s">
        <v>90</v>
      </c>
      <c r="AW2607" s="13" t="s">
        <v>36</v>
      </c>
      <c r="AX2607" s="13" t="s">
        <v>77</v>
      </c>
      <c r="AY2607" s="159" t="s">
        <v>358</v>
      </c>
    </row>
    <row r="2608" spans="2:65" s="14" customFormat="1" ht="11.25">
      <c r="B2608" s="165"/>
      <c r="D2608" s="152" t="s">
        <v>368</v>
      </c>
      <c r="E2608" s="166" t="s">
        <v>19</v>
      </c>
      <c r="F2608" s="167" t="s">
        <v>371</v>
      </c>
      <c r="H2608" s="168">
        <v>544.05999999999995</v>
      </c>
      <c r="I2608" s="169"/>
      <c r="L2608" s="165"/>
      <c r="M2608" s="170"/>
      <c r="T2608" s="171"/>
      <c r="AT2608" s="166" t="s">
        <v>368</v>
      </c>
      <c r="AU2608" s="166" t="s">
        <v>90</v>
      </c>
      <c r="AV2608" s="14" t="s">
        <v>364</v>
      </c>
      <c r="AW2608" s="14" t="s">
        <v>36</v>
      </c>
      <c r="AX2608" s="14" t="s">
        <v>84</v>
      </c>
      <c r="AY2608" s="166" t="s">
        <v>358</v>
      </c>
    </row>
    <row r="2609" spans="2:65" s="1" customFormat="1" ht="49.15" customHeight="1">
      <c r="B2609" s="33"/>
      <c r="C2609" s="179" t="s">
        <v>2738</v>
      </c>
      <c r="D2609" s="179" t="s">
        <v>440</v>
      </c>
      <c r="E2609" s="180" t="s">
        <v>2739</v>
      </c>
      <c r="F2609" s="181" t="s">
        <v>2740</v>
      </c>
      <c r="G2609" s="182" t="s">
        <v>195</v>
      </c>
      <c r="H2609" s="183">
        <v>639.16499999999996</v>
      </c>
      <c r="I2609" s="184"/>
      <c r="J2609" s="185">
        <f>ROUND(I2609*H2609,2)</f>
        <v>0</v>
      </c>
      <c r="K2609" s="181" t="s">
        <v>19</v>
      </c>
      <c r="L2609" s="186"/>
      <c r="M2609" s="187" t="s">
        <v>19</v>
      </c>
      <c r="N2609" s="188" t="s">
        <v>49</v>
      </c>
      <c r="P2609" s="143">
        <f>O2609*H2609</f>
        <v>0</v>
      </c>
      <c r="Q2609" s="143">
        <v>3.46E-3</v>
      </c>
      <c r="R2609" s="143">
        <f>Q2609*H2609</f>
        <v>2.2115108999999999</v>
      </c>
      <c r="S2609" s="143">
        <v>0</v>
      </c>
      <c r="T2609" s="144">
        <f>S2609*H2609</f>
        <v>0</v>
      </c>
      <c r="AR2609" s="145" t="s">
        <v>558</v>
      </c>
      <c r="AT2609" s="145" t="s">
        <v>440</v>
      </c>
      <c r="AU2609" s="145" t="s">
        <v>90</v>
      </c>
      <c r="AY2609" s="18" t="s">
        <v>358</v>
      </c>
      <c r="BE2609" s="146">
        <f>IF(N2609="základní",J2609,0)</f>
        <v>0</v>
      </c>
      <c r="BF2609" s="146">
        <f>IF(N2609="snížená",J2609,0)</f>
        <v>0</v>
      </c>
      <c r="BG2609" s="146">
        <f>IF(N2609="zákl. přenesená",J2609,0)</f>
        <v>0</v>
      </c>
      <c r="BH2609" s="146">
        <f>IF(N2609="sníž. přenesená",J2609,0)</f>
        <v>0</v>
      </c>
      <c r="BI2609" s="146">
        <f>IF(N2609="nulová",J2609,0)</f>
        <v>0</v>
      </c>
      <c r="BJ2609" s="18" t="s">
        <v>90</v>
      </c>
      <c r="BK2609" s="146">
        <f>ROUND(I2609*H2609,2)</f>
        <v>0</v>
      </c>
      <c r="BL2609" s="18" t="s">
        <v>454</v>
      </c>
      <c r="BM2609" s="145" t="s">
        <v>2741</v>
      </c>
    </row>
    <row r="2610" spans="2:65" s="13" customFormat="1" ht="11.25">
      <c r="B2610" s="158"/>
      <c r="D2610" s="152" t="s">
        <v>368</v>
      </c>
      <c r="E2610" s="159" t="s">
        <v>19</v>
      </c>
      <c r="F2610" s="160" t="s">
        <v>223</v>
      </c>
      <c r="H2610" s="161">
        <v>544.05999999999995</v>
      </c>
      <c r="I2610" s="162"/>
      <c r="L2610" s="158"/>
      <c r="M2610" s="163"/>
      <c r="T2610" s="164"/>
      <c r="AT2610" s="159" t="s">
        <v>368</v>
      </c>
      <c r="AU2610" s="159" t="s">
        <v>90</v>
      </c>
      <c r="AV2610" s="13" t="s">
        <v>90</v>
      </c>
      <c r="AW2610" s="13" t="s">
        <v>36</v>
      </c>
      <c r="AX2610" s="13" t="s">
        <v>77</v>
      </c>
      <c r="AY2610" s="159" t="s">
        <v>358</v>
      </c>
    </row>
    <row r="2611" spans="2:65" s="13" customFormat="1" ht="11.25">
      <c r="B2611" s="158"/>
      <c r="D2611" s="152" t="s">
        <v>368</v>
      </c>
      <c r="E2611" s="159" t="s">
        <v>19</v>
      </c>
      <c r="F2611" s="160" t="s">
        <v>2742</v>
      </c>
      <c r="H2611" s="161">
        <v>36.999000000000002</v>
      </c>
      <c r="I2611" s="162"/>
      <c r="L2611" s="158"/>
      <c r="M2611" s="163"/>
      <c r="T2611" s="164"/>
      <c r="AT2611" s="159" t="s">
        <v>368</v>
      </c>
      <c r="AU2611" s="159" t="s">
        <v>90</v>
      </c>
      <c r="AV2611" s="13" t="s">
        <v>90</v>
      </c>
      <c r="AW2611" s="13" t="s">
        <v>36</v>
      </c>
      <c r="AX2611" s="13" t="s">
        <v>77</v>
      </c>
      <c r="AY2611" s="159" t="s">
        <v>358</v>
      </c>
    </row>
    <row r="2612" spans="2:65" s="14" customFormat="1" ht="11.25">
      <c r="B2612" s="165"/>
      <c r="D2612" s="152" t="s">
        <v>368</v>
      </c>
      <c r="E2612" s="166" t="s">
        <v>19</v>
      </c>
      <c r="F2612" s="167" t="s">
        <v>371</v>
      </c>
      <c r="H2612" s="168">
        <v>581.05899999999997</v>
      </c>
      <c r="I2612" s="169"/>
      <c r="L2612" s="165"/>
      <c r="M2612" s="170"/>
      <c r="T2612" s="171"/>
      <c r="AT2612" s="166" t="s">
        <v>368</v>
      </c>
      <c r="AU2612" s="166" t="s">
        <v>90</v>
      </c>
      <c r="AV2612" s="14" t="s">
        <v>364</v>
      </c>
      <c r="AW2612" s="14" t="s">
        <v>36</v>
      </c>
      <c r="AX2612" s="14" t="s">
        <v>84</v>
      </c>
      <c r="AY2612" s="166" t="s">
        <v>358</v>
      </c>
    </row>
    <row r="2613" spans="2:65" s="13" customFormat="1" ht="11.25">
      <c r="B2613" s="158"/>
      <c r="D2613" s="152" t="s">
        <v>368</v>
      </c>
      <c r="F2613" s="160" t="s">
        <v>2743</v>
      </c>
      <c r="H2613" s="161">
        <v>639.16499999999996</v>
      </c>
      <c r="I2613" s="162"/>
      <c r="L2613" s="158"/>
      <c r="M2613" s="163"/>
      <c r="T2613" s="164"/>
      <c r="AT2613" s="159" t="s">
        <v>368</v>
      </c>
      <c r="AU2613" s="159" t="s">
        <v>90</v>
      </c>
      <c r="AV2613" s="13" t="s">
        <v>90</v>
      </c>
      <c r="AW2613" s="13" t="s">
        <v>4</v>
      </c>
      <c r="AX2613" s="13" t="s">
        <v>84</v>
      </c>
      <c r="AY2613" s="159" t="s">
        <v>358</v>
      </c>
    </row>
    <row r="2614" spans="2:65" s="1" customFormat="1" ht="24.2" customHeight="1">
      <c r="B2614" s="33"/>
      <c r="C2614" s="134" t="s">
        <v>2744</v>
      </c>
      <c r="D2614" s="134" t="s">
        <v>360</v>
      </c>
      <c r="E2614" s="135" t="s">
        <v>2745</v>
      </c>
      <c r="F2614" s="136" t="s">
        <v>2746</v>
      </c>
      <c r="G2614" s="137" t="s">
        <v>235</v>
      </c>
      <c r="H2614" s="138">
        <v>67.319999999999993</v>
      </c>
      <c r="I2614" s="139"/>
      <c r="J2614" s="140">
        <f>ROUND(I2614*H2614,2)</f>
        <v>0</v>
      </c>
      <c r="K2614" s="136" t="s">
        <v>19</v>
      </c>
      <c r="L2614" s="33"/>
      <c r="M2614" s="141" t="s">
        <v>19</v>
      </c>
      <c r="N2614" s="142" t="s">
        <v>49</v>
      </c>
      <c r="P2614" s="143">
        <f>O2614*H2614</f>
        <v>0</v>
      </c>
      <c r="Q2614" s="143">
        <v>1.6000000000000001E-4</v>
      </c>
      <c r="R2614" s="143">
        <f>Q2614*H2614</f>
        <v>1.07712E-2</v>
      </c>
      <c r="S2614" s="143">
        <v>0</v>
      </c>
      <c r="T2614" s="144">
        <f>S2614*H2614</f>
        <v>0</v>
      </c>
      <c r="AR2614" s="145" t="s">
        <v>454</v>
      </c>
      <c r="AT2614" s="145" t="s">
        <v>360</v>
      </c>
      <c r="AU2614" s="145" t="s">
        <v>90</v>
      </c>
      <c r="AY2614" s="18" t="s">
        <v>358</v>
      </c>
      <c r="BE2614" s="146">
        <f>IF(N2614="základní",J2614,0)</f>
        <v>0</v>
      </c>
      <c r="BF2614" s="146">
        <f>IF(N2614="snížená",J2614,0)</f>
        <v>0</v>
      </c>
      <c r="BG2614" s="146">
        <f>IF(N2614="zákl. přenesená",J2614,0)</f>
        <v>0</v>
      </c>
      <c r="BH2614" s="146">
        <f>IF(N2614="sníž. přenesená",J2614,0)</f>
        <v>0</v>
      </c>
      <c r="BI2614" s="146">
        <f>IF(N2614="nulová",J2614,0)</f>
        <v>0</v>
      </c>
      <c r="BJ2614" s="18" t="s">
        <v>90</v>
      </c>
      <c r="BK2614" s="146">
        <f>ROUND(I2614*H2614,2)</f>
        <v>0</v>
      </c>
      <c r="BL2614" s="18" t="s">
        <v>454</v>
      </c>
      <c r="BM2614" s="145" t="s">
        <v>2747</v>
      </c>
    </row>
    <row r="2615" spans="2:65" s="13" customFormat="1" ht="11.25">
      <c r="B2615" s="158"/>
      <c r="D2615" s="152" t="s">
        <v>368</v>
      </c>
      <c r="E2615" s="159" t="s">
        <v>19</v>
      </c>
      <c r="F2615" s="160" t="s">
        <v>2733</v>
      </c>
      <c r="H2615" s="161">
        <v>67.319999999999993</v>
      </c>
      <c r="I2615" s="162"/>
      <c r="L2615" s="158"/>
      <c r="M2615" s="163"/>
      <c r="T2615" s="164"/>
      <c r="AT2615" s="159" t="s">
        <v>368</v>
      </c>
      <c r="AU2615" s="159" t="s">
        <v>90</v>
      </c>
      <c r="AV2615" s="13" t="s">
        <v>90</v>
      </c>
      <c r="AW2615" s="13" t="s">
        <v>36</v>
      </c>
      <c r="AX2615" s="13" t="s">
        <v>77</v>
      </c>
      <c r="AY2615" s="159" t="s">
        <v>358</v>
      </c>
    </row>
    <row r="2616" spans="2:65" s="14" customFormat="1" ht="11.25">
      <c r="B2616" s="165"/>
      <c r="D2616" s="152" t="s">
        <v>368</v>
      </c>
      <c r="E2616" s="166" t="s">
        <v>19</v>
      </c>
      <c r="F2616" s="167" t="s">
        <v>371</v>
      </c>
      <c r="H2616" s="168">
        <v>67.319999999999993</v>
      </c>
      <c r="I2616" s="169"/>
      <c r="L2616" s="165"/>
      <c r="M2616" s="170"/>
      <c r="T2616" s="171"/>
      <c r="AT2616" s="166" t="s">
        <v>368</v>
      </c>
      <c r="AU2616" s="166" t="s">
        <v>90</v>
      </c>
      <c r="AV2616" s="14" t="s">
        <v>364</v>
      </c>
      <c r="AW2616" s="14" t="s">
        <v>36</v>
      </c>
      <c r="AX2616" s="14" t="s">
        <v>84</v>
      </c>
      <c r="AY2616" s="166" t="s">
        <v>358</v>
      </c>
    </row>
    <row r="2617" spans="2:65" s="1" customFormat="1" ht="24.2" customHeight="1">
      <c r="B2617" s="33"/>
      <c r="C2617" s="134" t="s">
        <v>2748</v>
      </c>
      <c r="D2617" s="134" t="s">
        <v>360</v>
      </c>
      <c r="E2617" s="135" t="s">
        <v>2749</v>
      </c>
      <c r="F2617" s="136" t="s">
        <v>2750</v>
      </c>
      <c r="G2617" s="137" t="s">
        <v>235</v>
      </c>
      <c r="H2617" s="138">
        <v>67.319999999999993</v>
      </c>
      <c r="I2617" s="139"/>
      <c r="J2617" s="140">
        <f>ROUND(I2617*H2617,2)</f>
        <v>0</v>
      </c>
      <c r="K2617" s="136" t="s">
        <v>363</v>
      </c>
      <c r="L2617" s="33"/>
      <c r="M2617" s="141" t="s">
        <v>19</v>
      </c>
      <c r="N2617" s="142" t="s">
        <v>49</v>
      </c>
      <c r="P2617" s="143">
        <f>O2617*H2617</f>
        <v>0</v>
      </c>
      <c r="Q2617" s="143">
        <v>8.0000000000000007E-5</v>
      </c>
      <c r="R2617" s="143">
        <f>Q2617*H2617</f>
        <v>5.3855999999999999E-3</v>
      </c>
      <c r="S2617" s="143">
        <v>0</v>
      </c>
      <c r="T2617" s="144">
        <f>S2617*H2617</f>
        <v>0</v>
      </c>
      <c r="AR2617" s="145" t="s">
        <v>454</v>
      </c>
      <c r="AT2617" s="145" t="s">
        <v>360</v>
      </c>
      <c r="AU2617" s="145" t="s">
        <v>90</v>
      </c>
      <c r="AY2617" s="18" t="s">
        <v>358</v>
      </c>
      <c r="BE2617" s="146">
        <f>IF(N2617="základní",J2617,0)</f>
        <v>0</v>
      </c>
      <c r="BF2617" s="146">
        <f>IF(N2617="snížená",J2617,0)</f>
        <v>0</v>
      </c>
      <c r="BG2617" s="146">
        <f>IF(N2617="zákl. přenesená",J2617,0)</f>
        <v>0</v>
      </c>
      <c r="BH2617" s="146">
        <f>IF(N2617="sníž. přenesená",J2617,0)</f>
        <v>0</v>
      </c>
      <c r="BI2617" s="146">
        <f>IF(N2617="nulová",J2617,0)</f>
        <v>0</v>
      </c>
      <c r="BJ2617" s="18" t="s">
        <v>90</v>
      </c>
      <c r="BK2617" s="146">
        <f>ROUND(I2617*H2617,2)</f>
        <v>0</v>
      </c>
      <c r="BL2617" s="18" t="s">
        <v>454</v>
      </c>
      <c r="BM2617" s="145" t="s">
        <v>2751</v>
      </c>
    </row>
    <row r="2618" spans="2:65" s="1" customFormat="1" ht="11.25">
      <c r="B2618" s="33"/>
      <c r="D2618" s="147" t="s">
        <v>366</v>
      </c>
      <c r="F2618" s="148" t="s">
        <v>2752</v>
      </c>
      <c r="I2618" s="149"/>
      <c r="L2618" s="33"/>
      <c r="M2618" s="150"/>
      <c r="T2618" s="54"/>
      <c r="AT2618" s="18" t="s">
        <v>366</v>
      </c>
      <c r="AU2618" s="18" t="s">
        <v>90</v>
      </c>
    </row>
    <row r="2619" spans="2:65" s="13" customFormat="1" ht="11.25">
      <c r="B2619" s="158"/>
      <c r="D2619" s="152" t="s">
        <v>368</v>
      </c>
      <c r="E2619" s="159" t="s">
        <v>19</v>
      </c>
      <c r="F2619" s="160" t="s">
        <v>2733</v>
      </c>
      <c r="H2619" s="161">
        <v>67.319999999999993</v>
      </c>
      <c r="I2619" s="162"/>
      <c r="L2619" s="158"/>
      <c r="M2619" s="163"/>
      <c r="T2619" s="164"/>
      <c r="AT2619" s="159" t="s">
        <v>368</v>
      </c>
      <c r="AU2619" s="159" t="s">
        <v>90</v>
      </c>
      <c r="AV2619" s="13" t="s">
        <v>90</v>
      </c>
      <c r="AW2619" s="13" t="s">
        <v>36</v>
      </c>
      <c r="AX2619" s="13" t="s">
        <v>77</v>
      </c>
      <c r="AY2619" s="159" t="s">
        <v>358</v>
      </c>
    </row>
    <row r="2620" spans="2:65" s="14" customFormat="1" ht="11.25">
      <c r="B2620" s="165"/>
      <c r="D2620" s="152" t="s">
        <v>368</v>
      </c>
      <c r="E2620" s="166" t="s">
        <v>19</v>
      </c>
      <c r="F2620" s="167" t="s">
        <v>371</v>
      </c>
      <c r="H2620" s="168">
        <v>67.319999999999993</v>
      </c>
      <c r="I2620" s="169"/>
      <c r="L2620" s="165"/>
      <c r="M2620" s="170"/>
      <c r="T2620" s="171"/>
      <c r="AT2620" s="166" t="s">
        <v>368</v>
      </c>
      <c r="AU2620" s="166" t="s">
        <v>90</v>
      </c>
      <c r="AV2620" s="14" t="s">
        <v>364</v>
      </c>
      <c r="AW2620" s="14" t="s">
        <v>36</v>
      </c>
      <c r="AX2620" s="14" t="s">
        <v>84</v>
      </c>
      <c r="AY2620" s="166" t="s">
        <v>358</v>
      </c>
    </row>
    <row r="2621" spans="2:65" s="1" customFormat="1" ht="21.75" customHeight="1">
      <c r="B2621" s="33"/>
      <c r="C2621" s="134" t="s">
        <v>2753</v>
      </c>
      <c r="D2621" s="134" t="s">
        <v>360</v>
      </c>
      <c r="E2621" s="135" t="s">
        <v>2754</v>
      </c>
      <c r="F2621" s="136" t="s">
        <v>2755</v>
      </c>
      <c r="G2621" s="137" t="s">
        <v>235</v>
      </c>
      <c r="H2621" s="138">
        <v>568.67100000000005</v>
      </c>
      <c r="I2621" s="139"/>
      <c r="J2621" s="140">
        <f>ROUND(I2621*H2621,2)</f>
        <v>0</v>
      </c>
      <c r="K2621" s="136" t="s">
        <v>363</v>
      </c>
      <c r="L2621" s="33"/>
      <c r="M2621" s="141" t="s">
        <v>19</v>
      </c>
      <c r="N2621" s="142" t="s">
        <v>49</v>
      </c>
      <c r="P2621" s="143">
        <f>O2621*H2621</f>
        <v>0</v>
      </c>
      <c r="Q2621" s="143">
        <v>1.4935E-5</v>
      </c>
      <c r="R2621" s="143">
        <f>Q2621*H2621</f>
        <v>8.4931013850000001E-3</v>
      </c>
      <c r="S2621" s="143">
        <v>0</v>
      </c>
      <c r="T2621" s="144">
        <f>S2621*H2621</f>
        <v>0</v>
      </c>
      <c r="AR2621" s="145" t="s">
        <v>454</v>
      </c>
      <c r="AT2621" s="145" t="s">
        <v>360</v>
      </c>
      <c r="AU2621" s="145" t="s">
        <v>90</v>
      </c>
      <c r="AY2621" s="18" t="s">
        <v>358</v>
      </c>
      <c r="BE2621" s="146">
        <f>IF(N2621="základní",J2621,0)</f>
        <v>0</v>
      </c>
      <c r="BF2621" s="146">
        <f>IF(N2621="snížená",J2621,0)</f>
        <v>0</v>
      </c>
      <c r="BG2621" s="146">
        <f>IF(N2621="zákl. přenesená",J2621,0)</f>
        <v>0</v>
      </c>
      <c r="BH2621" s="146">
        <f>IF(N2621="sníž. přenesená",J2621,0)</f>
        <v>0</v>
      </c>
      <c r="BI2621" s="146">
        <f>IF(N2621="nulová",J2621,0)</f>
        <v>0</v>
      </c>
      <c r="BJ2621" s="18" t="s">
        <v>90</v>
      </c>
      <c r="BK2621" s="146">
        <f>ROUND(I2621*H2621,2)</f>
        <v>0</v>
      </c>
      <c r="BL2621" s="18" t="s">
        <v>454</v>
      </c>
      <c r="BM2621" s="145" t="s">
        <v>2756</v>
      </c>
    </row>
    <row r="2622" spans="2:65" s="1" customFormat="1" ht="11.25">
      <c r="B2622" s="33"/>
      <c r="D2622" s="147" t="s">
        <v>366</v>
      </c>
      <c r="F2622" s="148" t="s">
        <v>2757</v>
      </c>
      <c r="I2622" s="149"/>
      <c r="L2622" s="33"/>
      <c r="M2622" s="150"/>
      <c r="T2622" s="54"/>
      <c r="AT2622" s="18" t="s">
        <v>366</v>
      </c>
      <c r="AU2622" s="18" t="s">
        <v>90</v>
      </c>
    </row>
    <row r="2623" spans="2:65" s="12" customFormat="1" ht="11.25">
      <c r="B2623" s="151"/>
      <c r="D2623" s="152" t="s">
        <v>368</v>
      </c>
      <c r="E2623" s="153" t="s">
        <v>19</v>
      </c>
      <c r="F2623" s="154" t="s">
        <v>610</v>
      </c>
      <c r="H2623" s="153" t="s">
        <v>19</v>
      </c>
      <c r="I2623" s="155"/>
      <c r="L2623" s="151"/>
      <c r="M2623" s="156"/>
      <c r="T2623" s="157"/>
      <c r="AT2623" s="153" t="s">
        <v>368</v>
      </c>
      <c r="AU2623" s="153" t="s">
        <v>90</v>
      </c>
      <c r="AV2623" s="12" t="s">
        <v>84</v>
      </c>
      <c r="AW2623" s="12" t="s">
        <v>36</v>
      </c>
      <c r="AX2623" s="12" t="s">
        <v>77</v>
      </c>
      <c r="AY2623" s="153" t="s">
        <v>358</v>
      </c>
    </row>
    <row r="2624" spans="2:65" s="13" customFormat="1" ht="22.5">
      <c r="B2624" s="158"/>
      <c r="D2624" s="152" t="s">
        <v>368</v>
      </c>
      <c r="E2624" s="159" t="s">
        <v>19</v>
      </c>
      <c r="F2624" s="160" t="s">
        <v>2758</v>
      </c>
      <c r="H2624" s="161">
        <v>206.79</v>
      </c>
      <c r="I2624" s="162"/>
      <c r="L2624" s="158"/>
      <c r="M2624" s="163"/>
      <c r="T2624" s="164"/>
      <c r="AT2624" s="159" t="s">
        <v>368</v>
      </c>
      <c r="AU2624" s="159" t="s">
        <v>90</v>
      </c>
      <c r="AV2624" s="13" t="s">
        <v>90</v>
      </c>
      <c r="AW2624" s="13" t="s">
        <v>36</v>
      </c>
      <c r="AX2624" s="13" t="s">
        <v>77</v>
      </c>
      <c r="AY2624" s="159" t="s">
        <v>358</v>
      </c>
    </row>
    <row r="2625" spans="2:65" s="12" customFormat="1" ht="11.25">
      <c r="B2625" s="151"/>
      <c r="D2625" s="152" t="s">
        <v>368</v>
      </c>
      <c r="E2625" s="153" t="s">
        <v>19</v>
      </c>
      <c r="F2625" s="154" t="s">
        <v>618</v>
      </c>
      <c r="H2625" s="153" t="s">
        <v>19</v>
      </c>
      <c r="I2625" s="155"/>
      <c r="L2625" s="151"/>
      <c r="M2625" s="156"/>
      <c r="T2625" s="157"/>
      <c r="AT2625" s="153" t="s">
        <v>368</v>
      </c>
      <c r="AU2625" s="153" t="s">
        <v>90</v>
      </c>
      <c r="AV2625" s="12" t="s">
        <v>84</v>
      </c>
      <c r="AW2625" s="12" t="s">
        <v>36</v>
      </c>
      <c r="AX2625" s="12" t="s">
        <v>77</v>
      </c>
      <c r="AY2625" s="153" t="s">
        <v>358</v>
      </c>
    </row>
    <row r="2626" spans="2:65" s="13" customFormat="1" ht="22.5">
      <c r="B2626" s="158"/>
      <c r="D2626" s="152" t="s">
        <v>368</v>
      </c>
      <c r="E2626" s="159" t="s">
        <v>19</v>
      </c>
      <c r="F2626" s="160" t="s">
        <v>2759</v>
      </c>
      <c r="H2626" s="161">
        <v>201.22</v>
      </c>
      <c r="I2626" s="162"/>
      <c r="L2626" s="158"/>
      <c r="M2626" s="163"/>
      <c r="T2626" s="164"/>
      <c r="AT2626" s="159" t="s">
        <v>368</v>
      </c>
      <c r="AU2626" s="159" t="s">
        <v>90</v>
      </c>
      <c r="AV2626" s="13" t="s">
        <v>90</v>
      </c>
      <c r="AW2626" s="13" t="s">
        <v>36</v>
      </c>
      <c r="AX2626" s="13" t="s">
        <v>77</v>
      </c>
      <c r="AY2626" s="159" t="s">
        <v>358</v>
      </c>
    </row>
    <row r="2627" spans="2:65" s="12" customFormat="1" ht="11.25">
      <c r="B2627" s="151"/>
      <c r="D2627" s="152" t="s">
        <v>368</v>
      </c>
      <c r="E2627" s="153" t="s">
        <v>19</v>
      </c>
      <c r="F2627" s="154" t="s">
        <v>603</v>
      </c>
      <c r="H2627" s="153" t="s">
        <v>19</v>
      </c>
      <c r="I2627" s="155"/>
      <c r="L2627" s="151"/>
      <c r="M2627" s="156"/>
      <c r="T2627" s="157"/>
      <c r="AT2627" s="153" t="s">
        <v>368</v>
      </c>
      <c r="AU2627" s="153" t="s">
        <v>90</v>
      </c>
      <c r="AV2627" s="12" t="s">
        <v>84</v>
      </c>
      <c r="AW2627" s="12" t="s">
        <v>36</v>
      </c>
      <c r="AX2627" s="12" t="s">
        <v>77</v>
      </c>
      <c r="AY2627" s="153" t="s">
        <v>358</v>
      </c>
    </row>
    <row r="2628" spans="2:65" s="13" customFormat="1" ht="11.25">
      <c r="B2628" s="158"/>
      <c r="D2628" s="152" t="s">
        <v>368</v>
      </c>
      <c r="E2628" s="159" t="s">
        <v>19</v>
      </c>
      <c r="F2628" s="160" t="s">
        <v>2760</v>
      </c>
      <c r="H2628" s="161">
        <v>160.661</v>
      </c>
      <c r="I2628" s="162"/>
      <c r="L2628" s="158"/>
      <c r="M2628" s="163"/>
      <c r="T2628" s="164"/>
      <c r="AT2628" s="159" t="s">
        <v>368</v>
      </c>
      <c r="AU2628" s="159" t="s">
        <v>90</v>
      </c>
      <c r="AV2628" s="13" t="s">
        <v>90</v>
      </c>
      <c r="AW2628" s="13" t="s">
        <v>36</v>
      </c>
      <c r="AX2628" s="13" t="s">
        <v>77</v>
      </c>
      <c r="AY2628" s="159" t="s">
        <v>358</v>
      </c>
    </row>
    <row r="2629" spans="2:65" s="14" customFormat="1" ht="11.25">
      <c r="B2629" s="165"/>
      <c r="D2629" s="152" t="s">
        <v>368</v>
      </c>
      <c r="E2629" s="166" t="s">
        <v>264</v>
      </c>
      <c r="F2629" s="167" t="s">
        <v>371</v>
      </c>
      <c r="H2629" s="168">
        <v>568.67100000000005</v>
      </c>
      <c r="I2629" s="169"/>
      <c r="L2629" s="165"/>
      <c r="M2629" s="170"/>
      <c r="T2629" s="171"/>
      <c r="AT2629" s="166" t="s">
        <v>368</v>
      </c>
      <c r="AU2629" s="166" t="s">
        <v>90</v>
      </c>
      <c r="AV2629" s="14" t="s">
        <v>364</v>
      </c>
      <c r="AW2629" s="14" t="s">
        <v>36</v>
      </c>
      <c r="AX2629" s="14" t="s">
        <v>84</v>
      </c>
      <c r="AY2629" s="166" t="s">
        <v>358</v>
      </c>
    </row>
    <row r="2630" spans="2:65" s="1" customFormat="1" ht="21.75" customHeight="1">
      <c r="B2630" s="33"/>
      <c r="C2630" s="134" t="s">
        <v>2761</v>
      </c>
      <c r="D2630" s="134" t="s">
        <v>360</v>
      </c>
      <c r="E2630" s="135" t="s">
        <v>2762</v>
      </c>
      <c r="F2630" s="136" t="s">
        <v>2763</v>
      </c>
      <c r="G2630" s="137" t="s">
        <v>235</v>
      </c>
      <c r="H2630" s="138">
        <v>74.272000000000006</v>
      </c>
      <c r="I2630" s="139"/>
      <c r="J2630" s="140">
        <f>ROUND(I2630*H2630,2)</f>
        <v>0</v>
      </c>
      <c r="K2630" s="136" t="s">
        <v>363</v>
      </c>
      <c r="L2630" s="33"/>
      <c r="M2630" s="141" t="s">
        <v>19</v>
      </c>
      <c r="N2630" s="142" t="s">
        <v>49</v>
      </c>
      <c r="P2630" s="143">
        <f>O2630*H2630</f>
        <v>0</v>
      </c>
      <c r="Q2630" s="143">
        <v>1.4935E-5</v>
      </c>
      <c r="R2630" s="143">
        <f>Q2630*H2630</f>
        <v>1.10925232E-3</v>
      </c>
      <c r="S2630" s="143">
        <v>0</v>
      </c>
      <c r="T2630" s="144">
        <f>S2630*H2630</f>
        <v>0</v>
      </c>
      <c r="AR2630" s="145" t="s">
        <v>454</v>
      </c>
      <c r="AT2630" s="145" t="s">
        <v>360</v>
      </c>
      <c r="AU2630" s="145" t="s">
        <v>90</v>
      </c>
      <c r="AY2630" s="18" t="s">
        <v>358</v>
      </c>
      <c r="BE2630" s="146">
        <f>IF(N2630="základní",J2630,0)</f>
        <v>0</v>
      </c>
      <c r="BF2630" s="146">
        <f>IF(N2630="snížená",J2630,0)</f>
        <v>0</v>
      </c>
      <c r="BG2630" s="146">
        <f>IF(N2630="zákl. přenesená",J2630,0)</f>
        <v>0</v>
      </c>
      <c r="BH2630" s="146">
        <f>IF(N2630="sníž. přenesená",J2630,0)</f>
        <v>0</v>
      </c>
      <c r="BI2630" s="146">
        <f>IF(N2630="nulová",J2630,0)</f>
        <v>0</v>
      </c>
      <c r="BJ2630" s="18" t="s">
        <v>90</v>
      </c>
      <c r="BK2630" s="146">
        <f>ROUND(I2630*H2630,2)</f>
        <v>0</v>
      </c>
      <c r="BL2630" s="18" t="s">
        <v>454</v>
      </c>
      <c r="BM2630" s="145" t="s">
        <v>2764</v>
      </c>
    </row>
    <row r="2631" spans="2:65" s="1" customFormat="1" ht="11.25">
      <c r="B2631" s="33"/>
      <c r="D2631" s="147" t="s">
        <v>366</v>
      </c>
      <c r="F2631" s="148" t="s">
        <v>2765</v>
      </c>
      <c r="I2631" s="149"/>
      <c r="L2631" s="33"/>
      <c r="M2631" s="150"/>
      <c r="T2631" s="54"/>
      <c r="AT2631" s="18" t="s">
        <v>366</v>
      </c>
      <c r="AU2631" s="18" t="s">
        <v>90</v>
      </c>
    </row>
    <row r="2632" spans="2:65" s="13" customFormat="1" ht="11.25">
      <c r="B2632" s="158"/>
      <c r="D2632" s="152" t="s">
        <v>368</v>
      </c>
      <c r="E2632" s="159" t="s">
        <v>19</v>
      </c>
      <c r="F2632" s="160" t="s">
        <v>2766</v>
      </c>
      <c r="H2632" s="161">
        <v>74.272000000000006</v>
      </c>
      <c r="I2632" s="162"/>
      <c r="L2632" s="158"/>
      <c r="M2632" s="163"/>
      <c r="T2632" s="164"/>
      <c r="AT2632" s="159" t="s">
        <v>368</v>
      </c>
      <c r="AU2632" s="159" t="s">
        <v>90</v>
      </c>
      <c r="AV2632" s="13" t="s">
        <v>90</v>
      </c>
      <c r="AW2632" s="13" t="s">
        <v>36</v>
      </c>
      <c r="AX2632" s="13" t="s">
        <v>77</v>
      </c>
      <c r="AY2632" s="159" t="s">
        <v>358</v>
      </c>
    </row>
    <row r="2633" spans="2:65" s="14" customFormat="1" ht="11.25">
      <c r="B2633" s="165"/>
      <c r="D2633" s="152" t="s">
        <v>368</v>
      </c>
      <c r="E2633" s="166" t="s">
        <v>267</v>
      </c>
      <c r="F2633" s="167" t="s">
        <v>371</v>
      </c>
      <c r="H2633" s="168">
        <v>74.272000000000006</v>
      </c>
      <c r="I2633" s="169"/>
      <c r="L2633" s="165"/>
      <c r="M2633" s="170"/>
      <c r="T2633" s="171"/>
      <c r="AT2633" s="166" t="s">
        <v>368</v>
      </c>
      <c r="AU2633" s="166" t="s">
        <v>90</v>
      </c>
      <c r="AV2633" s="14" t="s">
        <v>364</v>
      </c>
      <c r="AW2633" s="14" t="s">
        <v>36</v>
      </c>
      <c r="AX2633" s="14" t="s">
        <v>84</v>
      </c>
      <c r="AY2633" s="166" t="s">
        <v>358</v>
      </c>
    </row>
    <row r="2634" spans="2:65" s="1" customFormat="1" ht="16.5" customHeight="1">
      <c r="B2634" s="33"/>
      <c r="C2634" s="179" t="s">
        <v>2767</v>
      </c>
      <c r="D2634" s="179" t="s">
        <v>440</v>
      </c>
      <c r="E2634" s="180" t="s">
        <v>2768</v>
      </c>
      <c r="F2634" s="181" t="s">
        <v>2769</v>
      </c>
      <c r="G2634" s="182" t="s">
        <v>235</v>
      </c>
      <c r="H2634" s="183">
        <v>707.23699999999997</v>
      </c>
      <c r="I2634" s="184"/>
      <c r="J2634" s="185">
        <f>ROUND(I2634*H2634,2)</f>
        <v>0</v>
      </c>
      <c r="K2634" s="181" t="s">
        <v>19</v>
      </c>
      <c r="L2634" s="186"/>
      <c r="M2634" s="187" t="s">
        <v>19</v>
      </c>
      <c r="N2634" s="188" t="s">
        <v>49</v>
      </c>
      <c r="P2634" s="143">
        <f>O2634*H2634</f>
        <v>0</v>
      </c>
      <c r="Q2634" s="143">
        <v>3.8000000000000002E-4</v>
      </c>
      <c r="R2634" s="143">
        <f>Q2634*H2634</f>
        <v>0.26875006000000001</v>
      </c>
      <c r="S2634" s="143">
        <v>0</v>
      </c>
      <c r="T2634" s="144">
        <f>S2634*H2634</f>
        <v>0</v>
      </c>
      <c r="AR2634" s="145" t="s">
        <v>558</v>
      </c>
      <c r="AT2634" s="145" t="s">
        <v>440</v>
      </c>
      <c r="AU2634" s="145" t="s">
        <v>90</v>
      </c>
      <c r="AY2634" s="18" t="s">
        <v>358</v>
      </c>
      <c r="BE2634" s="146">
        <f>IF(N2634="základní",J2634,0)</f>
        <v>0</v>
      </c>
      <c r="BF2634" s="146">
        <f>IF(N2634="snížená",J2634,0)</f>
        <v>0</v>
      </c>
      <c r="BG2634" s="146">
        <f>IF(N2634="zákl. přenesená",J2634,0)</f>
        <v>0</v>
      </c>
      <c r="BH2634" s="146">
        <f>IF(N2634="sníž. přenesená",J2634,0)</f>
        <v>0</v>
      </c>
      <c r="BI2634" s="146">
        <f>IF(N2634="nulová",J2634,0)</f>
        <v>0</v>
      </c>
      <c r="BJ2634" s="18" t="s">
        <v>90</v>
      </c>
      <c r="BK2634" s="146">
        <f>ROUND(I2634*H2634,2)</f>
        <v>0</v>
      </c>
      <c r="BL2634" s="18" t="s">
        <v>454</v>
      </c>
      <c r="BM2634" s="145" t="s">
        <v>2770</v>
      </c>
    </row>
    <row r="2635" spans="2:65" s="13" customFormat="1" ht="11.25">
      <c r="B2635" s="158"/>
      <c r="D2635" s="152" t="s">
        <v>368</v>
      </c>
      <c r="E2635" s="159" t="s">
        <v>19</v>
      </c>
      <c r="F2635" s="160" t="s">
        <v>264</v>
      </c>
      <c r="H2635" s="161">
        <v>568.67100000000005</v>
      </c>
      <c r="I2635" s="162"/>
      <c r="L2635" s="158"/>
      <c r="M2635" s="163"/>
      <c r="T2635" s="164"/>
      <c r="AT2635" s="159" t="s">
        <v>368</v>
      </c>
      <c r="AU2635" s="159" t="s">
        <v>90</v>
      </c>
      <c r="AV2635" s="13" t="s">
        <v>90</v>
      </c>
      <c r="AW2635" s="13" t="s">
        <v>36</v>
      </c>
      <c r="AX2635" s="13" t="s">
        <v>77</v>
      </c>
      <c r="AY2635" s="159" t="s">
        <v>358</v>
      </c>
    </row>
    <row r="2636" spans="2:65" s="13" customFormat="1" ht="11.25">
      <c r="B2636" s="158"/>
      <c r="D2636" s="152" t="s">
        <v>368</v>
      </c>
      <c r="E2636" s="159" t="s">
        <v>19</v>
      </c>
      <c r="F2636" s="160" t="s">
        <v>267</v>
      </c>
      <c r="H2636" s="161">
        <v>74.272000000000006</v>
      </c>
      <c r="I2636" s="162"/>
      <c r="L2636" s="158"/>
      <c r="M2636" s="163"/>
      <c r="T2636" s="164"/>
      <c r="AT2636" s="159" t="s">
        <v>368</v>
      </c>
      <c r="AU2636" s="159" t="s">
        <v>90</v>
      </c>
      <c r="AV2636" s="13" t="s">
        <v>90</v>
      </c>
      <c r="AW2636" s="13" t="s">
        <v>36</v>
      </c>
      <c r="AX2636" s="13" t="s">
        <v>77</v>
      </c>
      <c r="AY2636" s="159" t="s">
        <v>358</v>
      </c>
    </row>
    <row r="2637" spans="2:65" s="14" customFormat="1" ht="11.25">
      <c r="B2637" s="165"/>
      <c r="D2637" s="152" t="s">
        <v>368</v>
      </c>
      <c r="E2637" s="166" t="s">
        <v>19</v>
      </c>
      <c r="F2637" s="167" t="s">
        <v>371</v>
      </c>
      <c r="H2637" s="168">
        <v>642.94299999999998</v>
      </c>
      <c r="I2637" s="169"/>
      <c r="L2637" s="165"/>
      <c r="M2637" s="170"/>
      <c r="T2637" s="171"/>
      <c r="AT2637" s="166" t="s">
        <v>368</v>
      </c>
      <c r="AU2637" s="166" t="s">
        <v>90</v>
      </c>
      <c r="AV2637" s="14" t="s">
        <v>364</v>
      </c>
      <c r="AW2637" s="14" t="s">
        <v>36</v>
      </c>
      <c r="AX2637" s="14" t="s">
        <v>84</v>
      </c>
      <c r="AY2637" s="166" t="s">
        <v>358</v>
      </c>
    </row>
    <row r="2638" spans="2:65" s="13" customFormat="1" ht="11.25">
      <c r="B2638" s="158"/>
      <c r="D2638" s="152" t="s">
        <v>368</v>
      </c>
      <c r="F2638" s="160" t="s">
        <v>2771</v>
      </c>
      <c r="H2638" s="161">
        <v>707.23699999999997</v>
      </c>
      <c r="I2638" s="162"/>
      <c r="L2638" s="158"/>
      <c r="M2638" s="163"/>
      <c r="T2638" s="164"/>
      <c r="AT2638" s="159" t="s">
        <v>368</v>
      </c>
      <c r="AU2638" s="159" t="s">
        <v>90</v>
      </c>
      <c r="AV2638" s="13" t="s">
        <v>90</v>
      </c>
      <c r="AW2638" s="13" t="s">
        <v>4</v>
      </c>
      <c r="AX2638" s="13" t="s">
        <v>84</v>
      </c>
      <c r="AY2638" s="159" t="s">
        <v>358</v>
      </c>
    </row>
    <row r="2639" spans="2:65" s="1" customFormat="1" ht="24.2" customHeight="1">
      <c r="B2639" s="33"/>
      <c r="C2639" s="134" t="s">
        <v>2772</v>
      </c>
      <c r="D2639" s="134" t="s">
        <v>360</v>
      </c>
      <c r="E2639" s="135" t="s">
        <v>2773</v>
      </c>
      <c r="F2639" s="136" t="s">
        <v>2774</v>
      </c>
      <c r="G2639" s="137" t="s">
        <v>235</v>
      </c>
      <c r="H2639" s="138">
        <v>67.319999999999993</v>
      </c>
      <c r="I2639" s="139"/>
      <c r="J2639" s="140">
        <f>ROUND(I2639*H2639,2)</f>
        <v>0</v>
      </c>
      <c r="K2639" s="136" t="s">
        <v>363</v>
      </c>
      <c r="L2639" s="33"/>
      <c r="M2639" s="141" t="s">
        <v>19</v>
      </c>
      <c r="N2639" s="142" t="s">
        <v>49</v>
      </c>
      <c r="P2639" s="143">
        <f>O2639*H2639</f>
        <v>0</v>
      </c>
      <c r="Q2639" s="143">
        <v>0</v>
      </c>
      <c r="R2639" s="143">
        <f>Q2639*H2639</f>
        <v>0</v>
      </c>
      <c r="S2639" s="143">
        <v>0</v>
      </c>
      <c r="T2639" s="144">
        <f>S2639*H2639</f>
        <v>0</v>
      </c>
      <c r="AR2639" s="145" t="s">
        <v>454</v>
      </c>
      <c r="AT2639" s="145" t="s">
        <v>360</v>
      </c>
      <c r="AU2639" s="145" t="s">
        <v>90</v>
      </c>
      <c r="AY2639" s="18" t="s">
        <v>358</v>
      </c>
      <c r="BE2639" s="146">
        <f>IF(N2639="základní",J2639,0)</f>
        <v>0</v>
      </c>
      <c r="BF2639" s="146">
        <f>IF(N2639="snížená",J2639,0)</f>
        <v>0</v>
      </c>
      <c r="BG2639" s="146">
        <f>IF(N2639="zákl. přenesená",J2639,0)</f>
        <v>0</v>
      </c>
      <c r="BH2639" s="146">
        <f>IF(N2639="sníž. přenesená",J2639,0)</f>
        <v>0</v>
      </c>
      <c r="BI2639" s="146">
        <f>IF(N2639="nulová",J2639,0)</f>
        <v>0</v>
      </c>
      <c r="BJ2639" s="18" t="s">
        <v>90</v>
      </c>
      <c r="BK2639" s="146">
        <f>ROUND(I2639*H2639,2)</f>
        <v>0</v>
      </c>
      <c r="BL2639" s="18" t="s">
        <v>454</v>
      </c>
      <c r="BM2639" s="145" t="s">
        <v>2775</v>
      </c>
    </row>
    <row r="2640" spans="2:65" s="1" customFormat="1" ht="11.25">
      <c r="B2640" s="33"/>
      <c r="D2640" s="147" t="s">
        <v>366</v>
      </c>
      <c r="F2640" s="148" t="s">
        <v>2776</v>
      </c>
      <c r="I2640" s="149"/>
      <c r="L2640" s="33"/>
      <c r="M2640" s="150"/>
      <c r="T2640" s="54"/>
      <c r="AT2640" s="18" t="s">
        <v>366</v>
      </c>
      <c r="AU2640" s="18" t="s">
        <v>90</v>
      </c>
    </row>
    <row r="2641" spans="2:65" s="13" customFormat="1" ht="11.25">
      <c r="B2641" s="158"/>
      <c r="D2641" s="152" t="s">
        <v>368</v>
      </c>
      <c r="E2641" s="159" t="s">
        <v>19</v>
      </c>
      <c r="F2641" s="160" t="s">
        <v>2733</v>
      </c>
      <c r="H2641" s="161">
        <v>67.319999999999993</v>
      </c>
      <c r="I2641" s="162"/>
      <c r="L2641" s="158"/>
      <c r="M2641" s="163"/>
      <c r="T2641" s="164"/>
      <c r="AT2641" s="159" t="s">
        <v>368</v>
      </c>
      <c r="AU2641" s="159" t="s">
        <v>90</v>
      </c>
      <c r="AV2641" s="13" t="s">
        <v>90</v>
      </c>
      <c r="AW2641" s="13" t="s">
        <v>36</v>
      </c>
      <c r="AX2641" s="13" t="s">
        <v>77</v>
      </c>
      <c r="AY2641" s="159" t="s">
        <v>358</v>
      </c>
    </row>
    <row r="2642" spans="2:65" s="14" customFormat="1" ht="11.25">
      <c r="B2642" s="165"/>
      <c r="D2642" s="152" t="s">
        <v>368</v>
      </c>
      <c r="E2642" s="166" t="s">
        <v>19</v>
      </c>
      <c r="F2642" s="167" t="s">
        <v>371</v>
      </c>
      <c r="H2642" s="168">
        <v>67.319999999999993</v>
      </c>
      <c r="I2642" s="169"/>
      <c r="L2642" s="165"/>
      <c r="M2642" s="170"/>
      <c r="T2642" s="171"/>
      <c r="AT2642" s="166" t="s">
        <v>368</v>
      </c>
      <c r="AU2642" s="166" t="s">
        <v>90</v>
      </c>
      <c r="AV2642" s="14" t="s">
        <v>364</v>
      </c>
      <c r="AW2642" s="14" t="s">
        <v>36</v>
      </c>
      <c r="AX2642" s="14" t="s">
        <v>84</v>
      </c>
      <c r="AY2642" s="166" t="s">
        <v>358</v>
      </c>
    </row>
    <row r="2643" spans="2:65" s="1" customFormat="1" ht="16.5" customHeight="1">
      <c r="B2643" s="33"/>
      <c r="C2643" s="179" t="s">
        <v>2777</v>
      </c>
      <c r="D2643" s="179" t="s">
        <v>440</v>
      </c>
      <c r="E2643" s="180" t="s">
        <v>2778</v>
      </c>
      <c r="F2643" s="181" t="s">
        <v>2779</v>
      </c>
      <c r="G2643" s="182" t="s">
        <v>235</v>
      </c>
      <c r="H2643" s="183">
        <v>74.052000000000007</v>
      </c>
      <c r="I2643" s="184"/>
      <c r="J2643" s="185">
        <f>ROUND(I2643*H2643,2)</f>
        <v>0</v>
      </c>
      <c r="K2643" s="181" t="s">
        <v>19</v>
      </c>
      <c r="L2643" s="186"/>
      <c r="M2643" s="187" t="s">
        <v>19</v>
      </c>
      <c r="N2643" s="188" t="s">
        <v>49</v>
      </c>
      <c r="P2643" s="143">
        <f>O2643*H2643</f>
        <v>0</v>
      </c>
      <c r="Q2643" s="143">
        <v>2.7E-4</v>
      </c>
      <c r="R2643" s="143">
        <f>Q2643*H2643</f>
        <v>1.9994040000000001E-2</v>
      </c>
      <c r="S2643" s="143">
        <v>0</v>
      </c>
      <c r="T2643" s="144">
        <f>S2643*H2643</f>
        <v>0</v>
      </c>
      <c r="AR2643" s="145" t="s">
        <v>558</v>
      </c>
      <c r="AT2643" s="145" t="s">
        <v>440</v>
      </c>
      <c r="AU2643" s="145" t="s">
        <v>90</v>
      </c>
      <c r="AY2643" s="18" t="s">
        <v>358</v>
      </c>
      <c r="BE2643" s="146">
        <f>IF(N2643="základní",J2643,0)</f>
        <v>0</v>
      </c>
      <c r="BF2643" s="146">
        <f>IF(N2643="snížená",J2643,0)</f>
        <v>0</v>
      </c>
      <c r="BG2643" s="146">
        <f>IF(N2643="zákl. přenesená",J2643,0)</f>
        <v>0</v>
      </c>
      <c r="BH2643" s="146">
        <f>IF(N2643="sníž. přenesená",J2643,0)</f>
        <v>0</v>
      </c>
      <c r="BI2643" s="146">
        <f>IF(N2643="nulová",J2643,0)</f>
        <v>0</v>
      </c>
      <c r="BJ2643" s="18" t="s">
        <v>90</v>
      </c>
      <c r="BK2643" s="146">
        <f>ROUND(I2643*H2643,2)</f>
        <v>0</v>
      </c>
      <c r="BL2643" s="18" t="s">
        <v>454</v>
      </c>
      <c r="BM2643" s="145" t="s">
        <v>2780</v>
      </c>
    </row>
    <row r="2644" spans="2:65" s="13" customFormat="1" ht="11.25">
      <c r="B2644" s="158"/>
      <c r="D2644" s="152" t="s">
        <v>368</v>
      </c>
      <c r="E2644" s="159" t="s">
        <v>19</v>
      </c>
      <c r="F2644" s="160" t="s">
        <v>2733</v>
      </c>
      <c r="H2644" s="161">
        <v>67.319999999999993</v>
      </c>
      <c r="I2644" s="162"/>
      <c r="L2644" s="158"/>
      <c r="M2644" s="163"/>
      <c r="T2644" s="164"/>
      <c r="AT2644" s="159" t="s">
        <v>368</v>
      </c>
      <c r="AU2644" s="159" t="s">
        <v>90</v>
      </c>
      <c r="AV2644" s="13" t="s">
        <v>90</v>
      </c>
      <c r="AW2644" s="13" t="s">
        <v>36</v>
      </c>
      <c r="AX2644" s="13" t="s">
        <v>77</v>
      </c>
      <c r="AY2644" s="159" t="s">
        <v>358</v>
      </c>
    </row>
    <row r="2645" spans="2:65" s="14" customFormat="1" ht="11.25">
      <c r="B2645" s="165"/>
      <c r="D2645" s="152" t="s">
        <v>368</v>
      </c>
      <c r="E2645" s="166" t="s">
        <v>19</v>
      </c>
      <c r="F2645" s="167" t="s">
        <v>371</v>
      </c>
      <c r="H2645" s="168">
        <v>67.319999999999993</v>
      </c>
      <c r="I2645" s="169"/>
      <c r="L2645" s="165"/>
      <c r="M2645" s="170"/>
      <c r="T2645" s="171"/>
      <c r="AT2645" s="166" t="s">
        <v>368</v>
      </c>
      <c r="AU2645" s="166" t="s">
        <v>90</v>
      </c>
      <c r="AV2645" s="14" t="s">
        <v>364</v>
      </c>
      <c r="AW2645" s="14" t="s">
        <v>36</v>
      </c>
      <c r="AX2645" s="14" t="s">
        <v>84</v>
      </c>
      <c r="AY2645" s="166" t="s">
        <v>358</v>
      </c>
    </row>
    <row r="2646" spans="2:65" s="13" customFormat="1" ht="11.25">
      <c r="B2646" s="158"/>
      <c r="D2646" s="152" t="s">
        <v>368</v>
      </c>
      <c r="F2646" s="160" t="s">
        <v>2781</v>
      </c>
      <c r="H2646" s="161">
        <v>74.052000000000007</v>
      </c>
      <c r="I2646" s="162"/>
      <c r="L2646" s="158"/>
      <c r="M2646" s="163"/>
      <c r="T2646" s="164"/>
      <c r="AT2646" s="159" t="s">
        <v>368</v>
      </c>
      <c r="AU2646" s="159" t="s">
        <v>90</v>
      </c>
      <c r="AV2646" s="13" t="s">
        <v>90</v>
      </c>
      <c r="AW2646" s="13" t="s">
        <v>4</v>
      </c>
      <c r="AX2646" s="13" t="s">
        <v>84</v>
      </c>
      <c r="AY2646" s="159" t="s">
        <v>358</v>
      </c>
    </row>
    <row r="2647" spans="2:65" s="1" customFormat="1" ht="16.5" customHeight="1">
      <c r="B2647" s="33"/>
      <c r="C2647" s="134" t="s">
        <v>2782</v>
      </c>
      <c r="D2647" s="134" t="s">
        <v>360</v>
      </c>
      <c r="E2647" s="135" t="s">
        <v>2783</v>
      </c>
      <c r="F2647" s="136" t="s">
        <v>2784</v>
      </c>
      <c r="G2647" s="137" t="s">
        <v>235</v>
      </c>
      <c r="H2647" s="138">
        <v>642.94299999999998</v>
      </c>
      <c r="I2647" s="139"/>
      <c r="J2647" s="140">
        <f>ROUND(I2647*H2647,2)</f>
        <v>0</v>
      </c>
      <c r="K2647" s="136" t="s">
        <v>363</v>
      </c>
      <c r="L2647" s="33"/>
      <c r="M2647" s="141" t="s">
        <v>19</v>
      </c>
      <c r="N2647" s="142" t="s">
        <v>49</v>
      </c>
      <c r="P2647" s="143">
        <f>O2647*H2647</f>
        <v>0</v>
      </c>
      <c r="Q2647" s="143">
        <v>3.0000000000000001E-5</v>
      </c>
      <c r="R2647" s="143">
        <f>Q2647*H2647</f>
        <v>1.928829E-2</v>
      </c>
      <c r="S2647" s="143">
        <v>0</v>
      </c>
      <c r="T2647" s="144">
        <f>S2647*H2647</f>
        <v>0</v>
      </c>
      <c r="AR2647" s="145" t="s">
        <v>454</v>
      </c>
      <c r="AT2647" s="145" t="s">
        <v>360</v>
      </c>
      <c r="AU2647" s="145" t="s">
        <v>90</v>
      </c>
      <c r="AY2647" s="18" t="s">
        <v>358</v>
      </c>
      <c r="BE2647" s="146">
        <f>IF(N2647="základní",J2647,0)</f>
        <v>0</v>
      </c>
      <c r="BF2647" s="146">
        <f>IF(N2647="snížená",J2647,0)</f>
        <v>0</v>
      </c>
      <c r="BG2647" s="146">
        <f>IF(N2647="zákl. přenesená",J2647,0)</f>
        <v>0</v>
      </c>
      <c r="BH2647" s="146">
        <f>IF(N2647="sníž. přenesená",J2647,0)</f>
        <v>0</v>
      </c>
      <c r="BI2647" s="146">
        <f>IF(N2647="nulová",J2647,0)</f>
        <v>0</v>
      </c>
      <c r="BJ2647" s="18" t="s">
        <v>90</v>
      </c>
      <c r="BK2647" s="146">
        <f>ROUND(I2647*H2647,2)</f>
        <v>0</v>
      </c>
      <c r="BL2647" s="18" t="s">
        <v>454</v>
      </c>
      <c r="BM2647" s="145" t="s">
        <v>2785</v>
      </c>
    </row>
    <row r="2648" spans="2:65" s="1" customFormat="1" ht="11.25">
      <c r="B2648" s="33"/>
      <c r="D2648" s="147" t="s">
        <v>366</v>
      </c>
      <c r="F2648" s="148" t="s">
        <v>2786</v>
      </c>
      <c r="I2648" s="149"/>
      <c r="L2648" s="33"/>
      <c r="M2648" s="150"/>
      <c r="T2648" s="54"/>
      <c r="AT2648" s="18" t="s">
        <v>366</v>
      </c>
      <c r="AU2648" s="18" t="s">
        <v>90</v>
      </c>
    </row>
    <row r="2649" spans="2:65" s="13" customFormat="1" ht="11.25">
      <c r="B2649" s="158"/>
      <c r="D2649" s="152" t="s">
        <v>368</v>
      </c>
      <c r="E2649" s="159" t="s">
        <v>19</v>
      </c>
      <c r="F2649" s="160" t="s">
        <v>264</v>
      </c>
      <c r="H2649" s="161">
        <v>568.67100000000005</v>
      </c>
      <c r="I2649" s="162"/>
      <c r="L2649" s="158"/>
      <c r="M2649" s="163"/>
      <c r="T2649" s="164"/>
      <c r="AT2649" s="159" t="s">
        <v>368</v>
      </c>
      <c r="AU2649" s="159" t="s">
        <v>90</v>
      </c>
      <c r="AV2649" s="13" t="s">
        <v>90</v>
      </c>
      <c r="AW2649" s="13" t="s">
        <v>36</v>
      </c>
      <c r="AX2649" s="13" t="s">
        <v>77</v>
      </c>
      <c r="AY2649" s="159" t="s">
        <v>358</v>
      </c>
    </row>
    <row r="2650" spans="2:65" s="13" customFormat="1" ht="11.25">
      <c r="B2650" s="158"/>
      <c r="D2650" s="152" t="s">
        <v>368</v>
      </c>
      <c r="E2650" s="159" t="s">
        <v>19</v>
      </c>
      <c r="F2650" s="160" t="s">
        <v>267</v>
      </c>
      <c r="H2650" s="161">
        <v>74.272000000000006</v>
      </c>
      <c r="I2650" s="162"/>
      <c r="L2650" s="158"/>
      <c r="M2650" s="163"/>
      <c r="T2650" s="164"/>
      <c r="AT2650" s="159" t="s">
        <v>368</v>
      </c>
      <c r="AU2650" s="159" t="s">
        <v>90</v>
      </c>
      <c r="AV2650" s="13" t="s">
        <v>90</v>
      </c>
      <c r="AW2650" s="13" t="s">
        <v>36</v>
      </c>
      <c r="AX2650" s="13" t="s">
        <v>77</v>
      </c>
      <c r="AY2650" s="159" t="s">
        <v>358</v>
      </c>
    </row>
    <row r="2651" spans="2:65" s="14" customFormat="1" ht="11.25">
      <c r="B2651" s="165"/>
      <c r="D2651" s="152" t="s">
        <v>368</v>
      </c>
      <c r="E2651" s="166" t="s">
        <v>19</v>
      </c>
      <c r="F2651" s="167" t="s">
        <v>371</v>
      </c>
      <c r="H2651" s="168">
        <v>642.94299999999998</v>
      </c>
      <c r="I2651" s="169"/>
      <c r="L2651" s="165"/>
      <c r="M2651" s="170"/>
      <c r="T2651" s="171"/>
      <c r="AT2651" s="166" t="s">
        <v>368</v>
      </c>
      <c r="AU2651" s="166" t="s">
        <v>90</v>
      </c>
      <c r="AV2651" s="14" t="s">
        <v>364</v>
      </c>
      <c r="AW2651" s="14" t="s">
        <v>36</v>
      </c>
      <c r="AX2651" s="14" t="s">
        <v>84</v>
      </c>
      <c r="AY2651" s="166" t="s">
        <v>358</v>
      </c>
    </row>
    <row r="2652" spans="2:65" s="1" customFormat="1" ht="37.9" customHeight="1">
      <c r="B2652" s="33"/>
      <c r="C2652" s="134" t="s">
        <v>2787</v>
      </c>
      <c r="D2652" s="134" t="s">
        <v>360</v>
      </c>
      <c r="E2652" s="135" t="s">
        <v>2788</v>
      </c>
      <c r="F2652" s="136" t="s">
        <v>2789</v>
      </c>
      <c r="G2652" s="137" t="s">
        <v>195</v>
      </c>
      <c r="H2652" s="138">
        <v>581.05899999999997</v>
      </c>
      <c r="I2652" s="139"/>
      <c r="J2652" s="140">
        <f>ROUND(I2652*H2652,2)</f>
        <v>0</v>
      </c>
      <c r="K2652" s="136" t="s">
        <v>363</v>
      </c>
      <c r="L2652" s="33"/>
      <c r="M2652" s="141" t="s">
        <v>19</v>
      </c>
      <c r="N2652" s="142" t="s">
        <v>49</v>
      </c>
      <c r="P2652" s="143">
        <f>O2652*H2652</f>
        <v>0</v>
      </c>
      <c r="Q2652" s="143">
        <v>5.0000000000000002E-5</v>
      </c>
      <c r="R2652" s="143">
        <f>Q2652*H2652</f>
        <v>2.9052950000000001E-2</v>
      </c>
      <c r="S2652" s="143">
        <v>0</v>
      </c>
      <c r="T2652" s="144">
        <f>S2652*H2652</f>
        <v>0</v>
      </c>
      <c r="AR2652" s="145" t="s">
        <v>454</v>
      </c>
      <c r="AT2652" s="145" t="s">
        <v>360</v>
      </c>
      <c r="AU2652" s="145" t="s">
        <v>90</v>
      </c>
      <c r="AY2652" s="18" t="s">
        <v>358</v>
      </c>
      <c r="BE2652" s="146">
        <f>IF(N2652="základní",J2652,0)</f>
        <v>0</v>
      </c>
      <c r="BF2652" s="146">
        <f>IF(N2652="snížená",J2652,0)</f>
        <v>0</v>
      </c>
      <c r="BG2652" s="146">
        <f>IF(N2652="zákl. přenesená",J2652,0)</f>
        <v>0</v>
      </c>
      <c r="BH2652" s="146">
        <f>IF(N2652="sníž. přenesená",J2652,0)</f>
        <v>0</v>
      </c>
      <c r="BI2652" s="146">
        <f>IF(N2652="nulová",J2652,0)</f>
        <v>0</v>
      </c>
      <c r="BJ2652" s="18" t="s">
        <v>90</v>
      </c>
      <c r="BK2652" s="146">
        <f>ROUND(I2652*H2652,2)</f>
        <v>0</v>
      </c>
      <c r="BL2652" s="18" t="s">
        <v>454</v>
      </c>
      <c r="BM2652" s="145" t="s">
        <v>2790</v>
      </c>
    </row>
    <row r="2653" spans="2:65" s="1" customFormat="1" ht="11.25">
      <c r="B2653" s="33"/>
      <c r="D2653" s="147" t="s">
        <v>366</v>
      </c>
      <c r="F2653" s="148" t="s">
        <v>2791</v>
      </c>
      <c r="I2653" s="149"/>
      <c r="L2653" s="33"/>
      <c r="M2653" s="150"/>
      <c r="T2653" s="54"/>
      <c r="AT2653" s="18" t="s">
        <v>366</v>
      </c>
      <c r="AU2653" s="18" t="s">
        <v>90</v>
      </c>
    </row>
    <row r="2654" spans="2:65" s="13" customFormat="1" ht="11.25">
      <c r="B2654" s="158"/>
      <c r="D2654" s="152" t="s">
        <v>368</v>
      </c>
      <c r="E2654" s="159" t="s">
        <v>19</v>
      </c>
      <c r="F2654" s="160" t="s">
        <v>223</v>
      </c>
      <c r="H2654" s="161">
        <v>544.05999999999995</v>
      </c>
      <c r="I2654" s="162"/>
      <c r="L2654" s="158"/>
      <c r="M2654" s="163"/>
      <c r="T2654" s="164"/>
      <c r="AT2654" s="159" t="s">
        <v>368</v>
      </c>
      <c r="AU2654" s="159" t="s">
        <v>90</v>
      </c>
      <c r="AV2654" s="13" t="s">
        <v>90</v>
      </c>
      <c r="AW2654" s="13" t="s">
        <v>36</v>
      </c>
      <c r="AX2654" s="13" t="s">
        <v>77</v>
      </c>
      <c r="AY2654" s="159" t="s">
        <v>358</v>
      </c>
    </row>
    <row r="2655" spans="2:65" s="13" customFormat="1" ht="11.25">
      <c r="B2655" s="158"/>
      <c r="D2655" s="152" t="s">
        <v>368</v>
      </c>
      <c r="E2655" s="159" t="s">
        <v>19</v>
      </c>
      <c r="F2655" s="160" t="s">
        <v>2742</v>
      </c>
      <c r="H2655" s="161">
        <v>36.999000000000002</v>
      </c>
      <c r="I2655" s="162"/>
      <c r="L2655" s="158"/>
      <c r="M2655" s="163"/>
      <c r="T2655" s="164"/>
      <c r="AT2655" s="159" t="s">
        <v>368</v>
      </c>
      <c r="AU2655" s="159" t="s">
        <v>90</v>
      </c>
      <c r="AV2655" s="13" t="s">
        <v>90</v>
      </c>
      <c r="AW2655" s="13" t="s">
        <v>36</v>
      </c>
      <c r="AX2655" s="13" t="s">
        <v>77</v>
      </c>
      <c r="AY2655" s="159" t="s">
        <v>358</v>
      </c>
    </row>
    <row r="2656" spans="2:65" s="14" customFormat="1" ht="11.25">
      <c r="B2656" s="165"/>
      <c r="D2656" s="152" t="s">
        <v>368</v>
      </c>
      <c r="E2656" s="166" t="s">
        <v>19</v>
      </c>
      <c r="F2656" s="167" t="s">
        <v>371</v>
      </c>
      <c r="H2656" s="168">
        <v>581.05899999999997</v>
      </c>
      <c r="I2656" s="169"/>
      <c r="L2656" s="165"/>
      <c r="M2656" s="170"/>
      <c r="T2656" s="171"/>
      <c r="AT2656" s="166" t="s">
        <v>368</v>
      </c>
      <c r="AU2656" s="166" t="s">
        <v>90</v>
      </c>
      <c r="AV2656" s="14" t="s">
        <v>364</v>
      </c>
      <c r="AW2656" s="14" t="s">
        <v>36</v>
      </c>
      <c r="AX2656" s="14" t="s">
        <v>84</v>
      </c>
      <c r="AY2656" s="166" t="s">
        <v>358</v>
      </c>
    </row>
    <row r="2657" spans="2:65" s="1" customFormat="1" ht="49.15" customHeight="1">
      <c r="B2657" s="33"/>
      <c r="C2657" s="134" t="s">
        <v>2792</v>
      </c>
      <c r="D2657" s="134" t="s">
        <v>360</v>
      </c>
      <c r="E2657" s="135" t="s">
        <v>2793</v>
      </c>
      <c r="F2657" s="136" t="s">
        <v>2794</v>
      </c>
      <c r="G2657" s="137" t="s">
        <v>1498</v>
      </c>
      <c r="H2657" s="189"/>
      <c r="I2657" s="139"/>
      <c r="J2657" s="140">
        <f>ROUND(I2657*H2657,2)</f>
        <v>0</v>
      </c>
      <c r="K2657" s="136" t="s">
        <v>363</v>
      </c>
      <c r="L2657" s="33"/>
      <c r="M2657" s="141" t="s">
        <v>19</v>
      </c>
      <c r="N2657" s="142" t="s">
        <v>49</v>
      </c>
      <c r="P2657" s="143">
        <f>O2657*H2657</f>
        <v>0</v>
      </c>
      <c r="Q2657" s="143">
        <v>0</v>
      </c>
      <c r="R2657" s="143">
        <f>Q2657*H2657</f>
        <v>0</v>
      </c>
      <c r="S2657" s="143">
        <v>0</v>
      </c>
      <c r="T2657" s="144">
        <f>S2657*H2657</f>
        <v>0</v>
      </c>
      <c r="AR2657" s="145" t="s">
        <v>454</v>
      </c>
      <c r="AT2657" s="145" t="s">
        <v>360</v>
      </c>
      <c r="AU2657" s="145" t="s">
        <v>90</v>
      </c>
      <c r="AY2657" s="18" t="s">
        <v>358</v>
      </c>
      <c r="BE2657" s="146">
        <f>IF(N2657="základní",J2657,0)</f>
        <v>0</v>
      </c>
      <c r="BF2657" s="146">
        <f>IF(N2657="snížená",J2657,0)</f>
        <v>0</v>
      </c>
      <c r="BG2657" s="146">
        <f>IF(N2657="zákl. přenesená",J2657,0)</f>
        <v>0</v>
      </c>
      <c r="BH2657" s="146">
        <f>IF(N2657="sníž. přenesená",J2657,0)</f>
        <v>0</v>
      </c>
      <c r="BI2657" s="146">
        <f>IF(N2657="nulová",J2657,0)</f>
        <v>0</v>
      </c>
      <c r="BJ2657" s="18" t="s">
        <v>90</v>
      </c>
      <c r="BK2657" s="146">
        <f>ROUND(I2657*H2657,2)</f>
        <v>0</v>
      </c>
      <c r="BL2657" s="18" t="s">
        <v>454</v>
      </c>
      <c r="BM2657" s="145" t="s">
        <v>2795</v>
      </c>
    </row>
    <row r="2658" spans="2:65" s="1" customFormat="1" ht="11.25">
      <c r="B2658" s="33"/>
      <c r="D2658" s="147" t="s">
        <v>366</v>
      </c>
      <c r="F2658" s="148" t="s">
        <v>2796</v>
      </c>
      <c r="I2658" s="149"/>
      <c r="L2658" s="33"/>
      <c r="M2658" s="150"/>
      <c r="T2658" s="54"/>
      <c r="AT2658" s="18" t="s">
        <v>366</v>
      </c>
      <c r="AU2658" s="18" t="s">
        <v>90</v>
      </c>
    </row>
    <row r="2659" spans="2:65" s="11" customFormat="1" ht="22.9" customHeight="1">
      <c r="B2659" s="122"/>
      <c r="D2659" s="123" t="s">
        <v>76</v>
      </c>
      <c r="E2659" s="132" t="s">
        <v>2797</v>
      </c>
      <c r="F2659" s="132" t="s">
        <v>2798</v>
      </c>
      <c r="I2659" s="125"/>
      <c r="J2659" s="133">
        <f>BK2659</f>
        <v>0</v>
      </c>
      <c r="L2659" s="122"/>
      <c r="M2659" s="127"/>
      <c r="P2659" s="128">
        <f>SUM(P2660:P2734)</f>
        <v>0</v>
      </c>
      <c r="R2659" s="128">
        <f>SUM(R2660:R2734)</f>
        <v>12.143721711</v>
      </c>
      <c r="T2659" s="129">
        <f>SUM(T2660:T2734)</f>
        <v>0</v>
      </c>
      <c r="AR2659" s="123" t="s">
        <v>90</v>
      </c>
      <c r="AT2659" s="130" t="s">
        <v>76</v>
      </c>
      <c r="AU2659" s="130" t="s">
        <v>84</v>
      </c>
      <c r="AY2659" s="123" t="s">
        <v>358</v>
      </c>
      <c r="BK2659" s="131">
        <f>SUM(BK2660:BK2734)</f>
        <v>0</v>
      </c>
    </row>
    <row r="2660" spans="2:65" s="1" customFormat="1" ht="24.2" customHeight="1">
      <c r="B2660" s="33"/>
      <c r="C2660" s="134" t="s">
        <v>2799</v>
      </c>
      <c r="D2660" s="134" t="s">
        <v>360</v>
      </c>
      <c r="E2660" s="135" t="s">
        <v>2800</v>
      </c>
      <c r="F2660" s="136" t="s">
        <v>2801</v>
      </c>
      <c r="G2660" s="137" t="s">
        <v>195</v>
      </c>
      <c r="H2660" s="138">
        <v>368.46699999999998</v>
      </c>
      <c r="I2660" s="139"/>
      <c r="J2660" s="140">
        <f>ROUND(I2660*H2660,2)</f>
        <v>0</v>
      </c>
      <c r="K2660" s="136" t="s">
        <v>363</v>
      </c>
      <c r="L2660" s="33"/>
      <c r="M2660" s="141" t="s">
        <v>19</v>
      </c>
      <c r="N2660" s="142" t="s">
        <v>49</v>
      </c>
      <c r="P2660" s="143">
        <f>O2660*H2660</f>
        <v>0</v>
      </c>
      <c r="Q2660" s="143">
        <v>0</v>
      </c>
      <c r="R2660" s="143">
        <f>Q2660*H2660</f>
        <v>0</v>
      </c>
      <c r="S2660" s="143">
        <v>0</v>
      </c>
      <c r="T2660" s="144">
        <f>S2660*H2660</f>
        <v>0</v>
      </c>
      <c r="AR2660" s="145" t="s">
        <v>454</v>
      </c>
      <c r="AT2660" s="145" t="s">
        <v>360</v>
      </c>
      <c r="AU2660" s="145" t="s">
        <v>90</v>
      </c>
      <c r="AY2660" s="18" t="s">
        <v>358</v>
      </c>
      <c r="BE2660" s="146">
        <f>IF(N2660="základní",J2660,0)</f>
        <v>0</v>
      </c>
      <c r="BF2660" s="146">
        <f>IF(N2660="snížená",J2660,0)</f>
        <v>0</v>
      </c>
      <c r="BG2660" s="146">
        <f>IF(N2660="zákl. přenesená",J2660,0)</f>
        <v>0</v>
      </c>
      <c r="BH2660" s="146">
        <f>IF(N2660="sníž. přenesená",J2660,0)</f>
        <v>0</v>
      </c>
      <c r="BI2660" s="146">
        <f>IF(N2660="nulová",J2660,0)</f>
        <v>0</v>
      </c>
      <c r="BJ2660" s="18" t="s">
        <v>90</v>
      </c>
      <c r="BK2660" s="146">
        <f>ROUND(I2660*H2660,2)</f>
        <v>0</v>
      </c>
      <c r="BL2660" s="18" t="s">
        <v>454</v>
      </c>
      <c r="BM2660" s="145" t="s">
        <v>2802</v>
      </c>
    </row>
    <row r="2661" spans="2:65" s="1" customFormat="1" ht="11.25">
      <c r="B2661" s="33"/>
      <c r="D2661" s="147" t="s">
        <v>366</v>
      </c>
      <c r="F2661" s="148" t="s">
        <v>2803</v>
      </c>
      <c r="I2661" s="149"/>
      <c r="L2661" s="33"/>
      <c r="M2661" s="150"/>
      <c r="T2661" s="54"/>
      <c r="AT2661" s="18" t="s">
        <v>366</v>
      </c>
      <c r="AU2661" s="18" t="s">
        <v>90</v>
      </c>
    </row>
    <row r="2662" spans="2:65" s="12" customFormat="1" ht="11.25">
      <c r="B2662" s="151"/>
      <c r="D2662" s="152" t="s">
        <v>368</v>
      </c>
      <c r="E2662" s="153" t="s">
        <v>19</v>
      </c>
      <c r="F2662" s="154" t="s">
        <v>1160</v>
      </c>
      <c r="H2662" s="153" t="s">
        <v>19</v>
      </c>
      <c r="I2662" s="155"/>
      <c r="L2662" s="151"/>
      <c r="M2662" s="156"/>
      <c r="T2662" s="157"/>
      <c r="AT2662" s="153" t="s">
        <v>368</v>
      </c>
      <c r="AU2662" s="153" t="s">
        <v>90</v>
      </c>
      <c r="AV2662" s="12" t="s">
        <v>84</v>
      </c>
      <c r="AW2662" s="12" t="s">
        <v>36</v>
      </c>
      <c r="AX2662" s="12" t="s">
        <v>77</v>
      </c>
      <c r="AY2662" s="153" t="s">
        <v>358</v>
      </c>
    </row>
    <row r="2663" spans="2:65" s="12" customFormat="1" ht="11.25">
      <c r="B2663" s="151"/>
      <c r="D2663" s="152" t="s">
        <v>368</v>
      </c>
      <c r="E2663" s="153" t="s">
        <v>19</v>
      </c>
      <c r="F2663" s="154" t="s">
        <v>610</v>
      </c>
      <c r="H2663" s="153" t="s">
        <v>19</v>
      </c>
      <c r="I2663" s="155"/>
      <c r="L2663" s="151"/>
      <c r="M2663" s="156"/>
      <c r="T2663" s="157"/>
      <c r="AT2663" s="153" t="s">
        <v>368</v>
      </c>
      <c r="AU2663" s="153" t="s">
        <v>90</v>
      </c>
      <c r="AV2663" s="12" t="s">
        <v>84</v>
      </c>
      <c r="AW2663" s="12" t="s">
        <v>36</v>
      </c>
      <c r="AX2663" s="12" t="s">
        <v>77</v>
      </c>
      <c r="AY2663" s="153" t="s">
        <v>358</v>
      </c>
    </row>
    <row r="2664" spans="2:65" s="13" customFormat="1" ht="11.25">
      <c r="B2664" s="158"/>
      <c r="D2664" s="152" t="s">
        <v>368</v>
      </c>
      <c r="E2664" s="159" t="s">
        <v>19</v>
      </c>
      <c r="F2664" s="160" t="s">
        <v>2804</v>
      </c>
      <c r="H2664" s="161">
        <v>22.31</v>
      </c>
      <c r="I2664" s="162"/>
      <c r="L2664" s="158"/>
      <c r="M2664" s="163"/>
      <c r="T2664" s="164"/>
      <c r="AT2664" s="159" t="s">
        <v>368</v>
      </c>
      <c r="AU2664" s="159" t="s">
        <v>90</v>
      </c>
      <c r="AV2664" s="13" t="s">
        <v>90</v>
      </c>
      <c r="AW2664" s="13" t="s">
        <v>36</v>
      </c>
      <c r="AX2664" s="13" t="s">
        <v>77</v>
      </c>
      <c r="AY2664" s="159" t="s">
        <v>358</v>
      </c>
    </row>
    <row r="2665" spans="2:65" s="13" customFormat="1" ht="11.25">
      <c r="B2665" s="158"/>
      <c r="D2665" s="152" t="s">
        <v>368</v>
      </c>
      <c r="E2665" s="159" t="s">
        <v>19</v>
      </c>
      <c r="F2665" s="160" t="s">
        <v>2805</v>
      </c>
      <c r="H2665" s="161">
        <v>22.31</v>
      </c>
      <c r="I2665" s="162"/>
      <c r="L2665" s="158"/>
      <c r="M2665" s="163"/>
      <c r="T2665" s="164"/>
      <c r="AT2665" s="159" t="s">
        <v>368</v>
      </c>
      <c r="AU2665" s="159" t="s">
        <v>90</v>
      </c>
      <c r="AV2665" s="13" t="s">
        <v>90</v>
      </c>
      <c r="AW2665" s="13" t="s">
        <v>36</v>
      </c>
      <c r="AX2665" s="13" t="s">
        <v>77</v>
      </c>
      <c r="AY2665" s="159" t="s">
        <v>358</v>
      </c>
    </row>
    <row r="2666" spans="2:65" s="13" customFormat="1" ht="11.25">
      <c r="B2666" s="158"/>
      <c r="D2666" s="152" t="s">
        <v>368</v>
      </c>
      <c r="E2666" s="159" t="s">
        <v>19</v>
      </c>
      <c r="F2666" s="160" t="s">
        <v>2806</v>
      </c>
      <c r="H2666" s="161">
        <v>22.31</v>
      </c>
      <c r="I2666" s="162"/>
      <c r="L2666" s="158"/>
      <c r="M2666" s="163"/>
      <c r="T2666" s="164"/>
      <c r="AT2666" s="159" t="s">
        <v>368</v>
      </c>
      <c r="AU2666" s="159" t="s">
        <v>90</v>
      </c>
      <c r="AV2666" s="13" t="s">
        <v>90</v>
      </c>
      <c r="AW2666" s="13" t="s">
        <v>36</v>
      </c>
      <c r="AX2666" s="13" t="s">
        <v>77</v>
      </c>
      <c r="AY2666" s="159" t="s">
        <v>358</v>
      </c>
    </row>
    <row r="2667" spans="2:65" s="13" customFormat="1" ht="11.25">
      <c r="B2667" s="158"/>
      <c r="D2667" s="152" t="s">
        <v>368</v>
      </c>
      <c r="E2667" s="159" t="s">
        <v>19</v>
      </c>
      <c r="F2667" s="160" t="s">
        <v>2807</v>
      </c>
      <c r="H2667" s="161">
        <v>22.31</v>
      </c>
      <c r="I2667" s="162"/>
      <c r="L2667" s="158"/>
      <c r="M2667" s="163"/>
      <c r="T2667" s="164"/>
      <c r="AT2667" s="159" t="s">
        <v>368</v>
      </c>
      <c r="AU2667" s="159" t="s">
        <v>90</v>
      </c>
      <c r="AV2667" s="13" t="s">
        <v>90</v>
      </c>
      <c r="AW2667" s="13" t="s">
        <v>36</v>
      </c>
      <c r="AX2667" s="13" t="s">
        <v>77</v>
      </c>
      <c r="AY2667" s="159" t="s">
        <v>358</v>
      </c>
    </row>
    <row r="2668" spans="2:65" s="13" customFormat="1" ht="11.25">
      <c r="B2668" s="158"/>
      <c r="D2668" s="152" t="s">
        <v>368</v>
      </c>
      <c r="E2668" s="159" t="s">
        <v>19</v>
      </c>
      <c r="F2668" s="160" t="s">
        <v>2808</v>
      </c>
      <c r="H2668" s="161">
        <v>22.31</v>
      </c>
      <c r="I2668" s="162"/>
      <c r="L2668" s="158"/>
      <c r="M2668" s="163"/>
      <c r="T2668" s="164"/>
      <c r="AT2668" s="159" t="s">
        <v>368</v>
      </c>
      <c r="AU2668" s="159" t="s">
        <v>90</v>
      </c>
      <c r="AV2668" s="13" t="s">
        <v>90</v>
      </c>
      <c r="AW2668" s="13" t="s">
        <v>36</v>
      </c>
      <c r="AX2668" s="13" t="s">
        <v>77</v>
      </c>
      <c r="AY2668" s="159" t="s">
        <v>358</v>
      </c>
    </row>
    <row r="2669" spans="2:65" s="15" customFormat="1" ht="11.25">
      <c r="B2669" s="172"/>
      <c r="D2669" s="152" t="s">
        <v>368</v>
      </c>
      <c r="E2669" s="173" t="s">
        <v>19</v>
      </c>
      <c r="F2669" s="174" t="s">
        <v>416</v>
      </c>
      <c r="H2669" s="175">
        <v>111.55</v>
      </c>
      <c r="I2669" s="176"/>
      <c r="L2669" s="172"/>
      <c r="M2669" s="177"/>
      <c r="T2669" s="178"/>
      <c r="AT2669" s="173" t="s">
        <v>368</v>
      </c>
      <c r="AU2669" s="173" t="s">
        <v>90</v>
      </c>
      <c r="AV2669" s="15" t="s">
        <v>97</v>
      </c>
      <c r="AW2669" s="15" t="s">
        <v>36</v>
      </c>
      <c r="AX2669" s="15" t="s">
        <v>77</v>
      </c>
      <c r="AY2669" s="173" t="s">
        <v>358</v>
      </c>
    </row>
    <row r="2670" spans="2:65" s="12" customFormat="1" ht="11.25">
      <c r="B2670" s="151"/>
      <c r="D2670" s="152" t="s">
        <v>368</v>
      </c>
      <c r="E2670" s="153" t="s">
        <v>19</v>
      </c>
      <c r="F2670" s="154" t="s">
        <v>618</v>
      </c>
      <c r="H2670" s="153" t="s">
        <v>19</v>
      </c>
      <c r="I2670" s="155"/>
      <c r="L2670" s="151"/>
      <c r="M2670" s="156"/>
      <c r="T2670" s="157"/>
      <c r="AT2670" s="153" t="s">
        <v>368</v>
      </c>
      <c r="AU2670" s="153" t="s">
        <v>90</v>
      </c>
      <c r="AV2670" s="12" t="s">
        <v>84</v>
      </c>
      <c r="AW2670" s="12" t="s">
        <v>36</v>
      </c>
      <c r="AX2670" s="12" t="s">
        <v>77</v>
      </c>
      <c r="AY2670" s="153" t="s">
        <v>358</v>
      </c>
    </row>
    <row r="2671" spans="2:65" s="13" customFormat="1" ht="11.25">
      <c r="B2671" s="158"/>
      <c r="D2671" s="152" t="s">
        <v>368</v>
      </c>
      <c r="E2671" s="159" t="s">
        <v>19</v>
      </c>
      <c r="F2671" s="160" t="s">
        <v>2809</v>
      </c>
      <c r="H2671" s="161">
        <v>22.31</v>
      </c>
      <c r="I2671" s="162"/>
      <c r="L2671" s="158"/>
      <c r="M2671" s="163"/>
      <c r="T2671" s="164"/>
      <c r="AT2671" s="159" t="s">
        <v>368</v>
      </c>
      <c r="AU2671" s="159" t="s">
        <v>90</v>
      </c>
      <c r="AV2671" s="13" t="s">
        <v>90</v>
      </c>
      <c r="AW2671" s="13" t="s">
        <v>36</v>
      </c>
      <c r="AX2671" s="13" t="s">
        <v>77</v>
      </c>
      <c r="AY2671" s="159" t="s">
        <v>358</v>
      </c>
    </row>
    <row r="2672" spans="2:65" s="13" customFormat="1" ht="11.25">
      <c r="B2672" s="158"/>
      <c r="D2672" s="152" t="s">
        <v>368</v>
      </c>
      <c r="E2672" s="159" t="s">
        <v>19</v>
      </c>
      <c r="F2672" s="160" t="s">
        <v>2810</v>
      </c>
      <c r="H2672" s="161">
        <v>22.31</v>
      </c>
      <c r="I2672" s="162"/>
      <c r="L2672" s="158"/>
      <c r="M2672" s="163"/>
      <c r="T2672" s="164"/>
      <c r="AT2672" s="159" t="s">
        <v>368</v>
      </c>
      <c r="AU2672" s="159" t="s">
        <v>90</v>
      </c>
      <c r="AV2672" s="13" t="s">
        <v>90</v>
      </c>
      <c r="AW2672" s="13" t="s">
        <v>36</v>
      </c>
      <c r="AX2672" s="13" t="s">
        <v>77</v>
      </c>
      <c r="AY2672" s="159" t="s">
        <v>358</v>
      </c>
    </row>
    <row r="2673" spans="2:65" s="13" customFormat="1" ht="11.25">
      <c r="B2673" s="158"/>
      <c r="D2673" s="152" t="s">
        <v>368</v>
      </c>
      <c r="E2673" s="159" t="s">
        <v>19</v>
      </c>
      <c r="F2673" s="160" t="s">
        <v>2811</v>
      </c>
      <c r="H2673" s="161">
        <v>22.31</v>
      </c>
      <c r="I2673" s="162"/>
      <c r="L2673" s="158"/>
      <c r="M2673" s="163"/>
      <c r="T2673" s="164"/>
      <c r="AT2673" s="159" t="s">
        <v>368</v>
      </c>
      <c r="AU2673" s="159" t="s">
        <v>90</v>
      </c>
      <c r="AV2673" s="13" t="s">
        <v>90</v>
      </c>
      <c r="AW2673" s="13" t="s">
        <v>36</v>
      </c>
      <c r="AX2673" s="13" t="s">
        <v>77</v>
      </c>
      <c r="AY2673" s="159" t="s">
        <v>358</v>
      </c>
    </row>
    <row r="2674" spans="2:65" s="13" customFormat="1" ht="11.25">
      <c r="B2674" s="158"/>
      <c r="D2674" s="152" t="s">
        <v>368</v>
      </c>
      <c r="E2674" s="159" t="s">
        <v>19</v>
      </c>
      <c r="F2674" s="160" t="s">
        <v>2812</v>
      </c>
      <c r="H2674" s="161">
        <v>22.31</v>
      </c>
      <c r="I2674" s="162"/>
      <c r="L2674" s="158"/>
      <c r="M2674" s="163"/>
      <c r="T2674" s="164"/>
      <c r="AT2674" s="159" t="s">
        <v>368</v>
      </c>
      <c r="AU2674" s="159" t="s">
        <v>90</v>
      </c>
      <c r="AV2674" s="13" t="s">
        <v>90</v>
      </c>
      <c r="AW2674" s="13" t="s">
        <v>36</v>
      </c>
      <c r="AX2674" s="13" t="s">
        <v>77</v>
      </c>
      <c r="AY2674" s="159" t="s">
        <v>358</v>
      </c>
    </row>
    <row r="2675" spans="2:65" s="13" customFormat="1" ht="11.25">
      <c r="B2675" s="158"/>
      <c r="D2675" s="152" t="s">
        <v>368</v>
      </c>
      <c r="E2675" s="159" t="s">
        <v>19</v>
      </c>
      <c r="F2675" s="160" t="s">
        <v>2813</v>
      </c>
      <c r="H2675" s="161">
        <v>22.31</v>
      </c>
      <c r="I2675" s="162"/>
      <c r="L2675" s="158"/>
      <c r="M2675" s="163"/>
      <c r="T2675" s="164"/>
      <c r="AT2675" s="159" t="s">
        <v>368</v>
      </c>
      <c r="AU2675" s="159" t="s">
        <v>90</v>
      </c>
      <c r="AV2675" s="13" t="s">
        <v>90</v>
      </c>
      <c r="AW2675" s="13" t="s">
        <v>36</v>
      </c>
      <c r="AX2675" s="13" t="s">
        <v>77</v>
      </c>
      <c r="AY2675" s="159" t="s">
        <v>358</v>
      </c>
    </row>
    <row r="2676" spans="2:65" s="15" customFormat="1" ht="11.25">
      <c r="B2676" s="172"/>
      <c r="D2676" s="152" t="s">
        <v>368</v>
      </c>
      <c r="E2676" s="173" t="s">
        <v>19</v>
      </c>
      <c r="F2676" s="174" t="s">
        <v>416</v>
      </c>
      <c r="H2676" s="175">
        <v>111.55</v>
      </c>
      <c r="I2676" s="176"/>
      <c r="L2676" s="172"/>
      <c r="M2676" s="177"/>
      <c r="T2676" s="178"/>
      <c r="AT2676" s="173" t="s">
        <v>368</v>
      </c>
      <c r="AU2676" s="173" t="s">
        <v>90</v>
      </c>
      <c r="AV2676" s="15" t="s">
        <v>97</v>
      </c>
      <c r="AW2676" s="15" t="s">
        <v>36</v>
      </c>
      <c r="AX2676" s="15" t="s">
        <v>77</v>
      </c>
      <c r="AY2676" s="173" t="s">
        <v>358</v>
      </c>
    </row>
    <row r="2677" spans="2:65" s="12" customFormat="1" ht="11.25">
      <c r="B2677" s="151"/>
      <c r="D2677" s="152" t="s">
        <v>368</v>
      </c>
      <c r="E2677" s="153" t="s">
        <v>19</v>
      </c>
      <c r="F2677" s="154" t="s">
        <v>603</v>
      </c>
      <c r="H2677" s="153" t="s">
        <v>19</v>
      </c>
      <c r="I2677" s="155"/>
      <c r="L2677" s="151"/>
      <c r="M2677" s="156"/>
      <c r="T2677" s="157"/>
      <c r="AT2677" s="153" t="s">
        <v>368</v>
      </c>
      <c r="AU2677" s="153" t="s">
        <v>90</v>
      </c>
      <c r="AV2677" s="12" t="s">
        <v>84</v>
      </c>
      <c r="AW2677" s="12" t="s">
        <v>36</v>
      </c>
      <c r="AX2677" s="12" t="s">
        <v>77</v>
      </c>
      <c r="AY2677" s="153" t="s">
        <v>358</v>
      </c>
    </row>
    <row r="2678" spans="2:65" s="13" customFormat="1" ht="11.25">
      <c r="B2678" s="158"/>
      <c r="D2678" s="152" t="s">
        <v>368</v>
      </c>
      <c r="E2678" s="159" t="s">
        <v>19</v>
      </c>
      <c r="F2678" s="160" t="s">
        <v>2814</v>
      </c>
      <c r="H2678" s="161">
        <v>45.395000000000003</v>
      </c>
      <c r="I2678" s="162"/>
      <c r="L2678" s="158"/>
      <c r="M2678" s="163"/>
      <c r="T2678" s="164"/>
      <c r="AT2678" s="159" t="s">
        <v>368</v>
      </c>
      <c r="AU2678" s="159" t="s">
        <v>90</v>
      </c>
      <c r="AV2678" s="13" t="s">
        <v>90</v>
      </c>
      <c r="AW2678" s="13" t="s">
        <v>36</v>
      </c>
      <c r="AX2678" s="13" t="s">
        <v>77</v>
      </c>
      <c r="AY2678" s="159" t="s">
        <v>358</v>
      </c>
    </row>
    <row r="2679" spans="2:65" s="13" customFormat="1" ht="22.5">
      <c r="B2679" s="158"/>
      <c r="D2679" s="152" t="s">
        <v>368</v>
      </c>
      <c r="E2679" s="159" t="s">
        <v>19</v>
      </c>
      <c r="F2679" s="160" t="s">
        <v>2815</v>
      </c>
      <c r="H2679" s="161">
        <v>24.89</v>
      </c>
      <c r="I2679" s="162"/>
      <c r="L2679" s="158"/>
      <c r="M2679" s="163"/>
      <c r="T2679" s="164"/>
      <c r="AT2679" s="159" t="s">
        <v>368</v>
      </c>
      <c r="AU2679" s="159" t="s">
        <v>90</v>
      </c>
      <c r="AV2679" s="13" t="s">
        <v>90</v>
      </c>
      <c r="AW2679" s="13" t="s">
        <v>36</v>
      </c>
      <c r="AX2679" s="13" t="s">
        <v>77</v>
      </c>
      <c r="AY2679" s="159" t="s">
        <v>358</v>
      </c>
    </row>
    <row r="2680" spans="2:65" s="13" customFormat="1" ht="11.25">
      <c r="B2680" s="158"/>
      <c r="D2680" s="152" t="s">
        <v>368</v>
      </c>
      <c r="E2680" s="159" t="s">
        <v>19</v>
      </c>
      <c r="F2680" s="160" t="s">
        <v>2816</v>
      </c>
      <c r="H2680" s="161">
        <v>35.194000000000003</v>
      </c>
      <c r="I2680" s="162"/>
      <c r="L2680" s="158"/>
      <c r="M2680" s="163"/>
      <c r="T2680" s="164"/>
      <c r="AT2680" s="159" t="s">
        <v>368</v>
      </c>
      <c r="AU2680" s="159" t="s">
        <v>90</v>
      </c>
      <c r="AV2680" s="13" t="s">
        <v>90</v>
      </c>
      <c r="AW2680" s="13" t="s">
        <v>36</v>
      </c>
      <c r="AX2680" s="13" t="s">
        <v>77</v>
      </c>
      <c r="AY2680" s="159" t="s">
        <v>358</v>
      </c>
    </row>
    <row r="2681" spans="2:65" s="13" customFormat="1" ht="11.25">
      <c r="B2681" s="158"/>
      <c r="D2681" s="152" t="s">
        <v>368</v>
      </c>
      <c r="E2681" s="159" t="s">
        <v>19</v>
      </c>
      <c r="F2681" s="160" t="s">
        <v>2817</v>
      </c>
      <c r="H2681" s="161">
        <v>16.074000000000002</v>
      </c>
      <c r="I2681" s="162"/>
      <c r="L2681" s="158"/>
      <c r="M2681" s="163"/>
      <c r="T2681" s="164"/>
      <c r="AT2681" s="159" t="s">
        <v>368</v>
      </c>
      <c r="AU2681" s="159" t="s">
        <v>90</v>
      </c>
      <c r="AV2681" s="13" t="s">
        <v>90</v>
      </c>
      <c r="AW2681" s="13" t="s">
        <v>36</v>
      </c>
      <c r="AX2681" s="13" t="s">
        <v>77</v>
      </c>
      <c r="AY2681" s="159" t="s">
        <v>358</v>
      </c>
    </row>
    <row r="2682" spans="2:65" s="13" customFormat="1" ht="11.25">
      <c r="B2682" s="158"/>
      <c r="D2682" s="152" t="s">
        <v>368</v>
      </c>
      <c r="E2682" s="159" t="s">
        <v>19</v>
      </c>
      <c r="F2682" s="160" t="s">
        <v>2818</v>
      </c>
      <c r="H2682" s="161">
        <v>13.518000000000001</v>
      </c>
      <c r="I2682" s="162"/>
      <c r="L2682" s="158"/>
      <c r="M2682" s="163"/>
      <c r="T2682" s="164"/>
      <c r="AT2682" s="159" t="s">
        <v>368</v>
      </c>
      <c r="AU2682" s="159" t="s">
        <v>90</v>
      </c>
      <c r="AV2682" s="13" t="s">
        <v>90</v>
      </c>
      <c r="AW2682" s="13" t="s">
        <v>36</v>
      </c>
      <c r="AX2682" s="13" t="s">
        <v>77</v>
      </c>
      <c r="AY2682" s="159" t="s">
        <v>358</v>
      </c>
    </row>
    <row r="2683" spans="2:65" s="13" customFormat="1" ht="11.25">
      <c r="B2683" s="158"/>
      <c r="D2683" s="152" t="s">
        <v>368</v>
      </c>
      <c r="E2683" s="159" t="s">
        <v>19</v>
      </c>
      <c r="F2683" s="160" t="s">
        <v>2819</v>
      </c>
      <c r="H2683" s="161">
        <v>10.295999999999999</v>
      </c>
      <c r="I2683" s="162"/>
      <c r="L2683" s="158"/>
      <c r="M2683" s="163"/>
      <c r="T2683" s="164"/>
      <c r="AT2683" s="159" t="s">
        <v>368</v>
      </c>
      <c r="AU2683" s="159" t="s">
        <v>90</v>
      </c>
      <c r="AV2683" s="13" t="s">
        <v>90</v>
      </c>
      <c r="AW2683" s="13" t="s">
        <v>36</v>
      </c>
      <c r="AX2683" s="13" t="s">
        <v>77</v>
      </c>
      <c r="AY2683" s="159" t="s">
        <v>358</v>
      </c>
    </row>
    <row r="2684" spans="2:65" s="15" customFormat="1" ht="11.25">
      <c r="B2684" s="172"/>
      <c r="D2684" s="152" t="s">
        <v>368</v>
      </c>
      <c r="E2684" s="173" t="s">
        <v>19</v>
      </c>
      <c r="F2684" s="174" t="s">
        <v>416</v>
      </c>
      <c r="H2684" s="175">
        <v>145.36699999999999</v>
      </c>
      <c r="I2684" s="176"/>
      <c r="L2684" s="172"/>
      <c r="M2684" s="177"/>
      <c r="T2684" s="178"/>
      <c r="AT2684" s="173" t="s">
        <v>368</v>
      </c>
      <c r="AU2684" s="173" t="s">
        <v>90</v>
      </c>
      <c r="AV2684" s="15" t="s">
        <v>97</v>
      </c>
      <c r="AW2684" s="15" t="s">
        <v>36</v>
      </c>
      <c r="AX2684" s="15" t="s">
        <v>77</v>
      </c>
      <c r="AY2684" s="173" t="s">
        <v>358</v>
      </c>
    </row>
    <row r="2685" spans="2:65" s="14" customFormat="1" ht="11.25">
      <c r="B2685" s="165"/>
      <c r="D2685" s="152" t="s">
        <v>368</v>
      </c>
      <c r="E2685" s="166" t="s">
        <v>201</v>
      </c>
      <c r="F2685" s="167" t="s">
        <v>371</v>
      </c>
      <c r="H2685" s="168">
        <v>368.46699999999998</v>
      </c>
      <c r="I2685" s="169"/>
      <c r="L2685" s="165"/>
      <c r="M2685" s="170"/>
      <c r="T2685" s="171"/>
      <c r="AT2685" s="166" t="s">
        <v>368</v>
      </c>
      <c r="AU2685" s="166" t="s">
        <v>90</v>
      </c>
      <c r="AV2685" s="14" t="s">
        <v>364</v>
      </c>
      <c r="AW2685" s="14" t="s">
        <v>36</v>
      </c>
      <c r="AX2685" s="14" t="s">
        <v>84</v>
      </c>
      <c r="AY2685" s="166" t="s">
        <v>358</v>
      </c>
    </row>
    <row r="2686" spans="2:65" s="1" customFormat="1" ht="24.2" customHeight="1">
      <c r="B2686" s="33"/>
      <c r="C2686" s="134" t="s">
        <v>2820</v>
      </c>
      <c r="D2686" s="134" t="s">
        <v>360</v>
      </c>
      <c r="E2686" s="135" t="s">
        <v>2821</v>
      </c>
      <c r="F2686" s="136" t="s">
        <v>2822</v>
      </c>
      <c r="G2686" s="137" t="s">
        <v>195</v>
      </c>
      <c r="H2686" s="138">
        <v>368.46699999999998</v>
      </c>
      <c r="I2686" s="139"/>
      <c r="J2686" s="140">
        <f>ROUND(I2686*H2686,2)</f>
        <v>0</v>
      </c>
      <c r="K2686" s="136" t="s">
        <v>363</v>
      </c>
      <c r="L2686" s="33"/>
      <c r="M2686" s="141" t="s">
        <v>19</v>
      </c>
      <c r="N2686" s="142" t="s">
        <v>49</v>
      </c>
      <c r="P2686" s="143">
        <f>O2686*H2686</f>
        <v>0</v>
      </c>
      <c r="Q2686" s="143">
        <v>2.9999999999999997E-4</v>
      </c>
      <c r="R2686" s="143">
        <f>Q2686*H2686</f>
        <v>0.11054009999999999</v>
      </c>
      <c r="S2686" s="143">
        <v>0</v>
      </c>
      <c r="T2686" s="144">
        <f>S2686*H2686</f>
        <v>0</v>
      </c>
      <c r="AR2686" s="145" t="s">
        <v>454</v>
      </c>
      <c r="AT2686" s="145" t="s">
        <v>360</v>
      </c>
      <c r="AU2686" s="145" t="s">
        <v>90</v>
      </c>
      <c r="AY2686" s="18" t="s">
        <v>358</v>
      </c>
      <c r="BE2686" s="146">
        <f>IF(N2686="základní",J2686,0)</f>
        <v>0</v>
      </c>
      <c r="BF2686" s="146">
        <f>IF(N2686="snížená",J2686,0)</f>
        <v>0</v>
      </c>
      <c r="BG2686" s="146">
        <f>IF(N2686="zákl. přenesená",J2686,0)</f>
        <v>0</v>
      </c>
      <c r="BH2686" s="146">
        <f>IF(N2686="sníž. přenesená",J2686,0)</f>
        <v>0</v>
      </c>
      <c r="BI2686" s="146">
        <f>IF(N2686="nulová",J2686,0)</f>
        <v>0</v>
      </c>
      <c r="BJ2686" s="18" t="s">
        <v>90</v>
      </c>
      <c r="BK2686" s="146">
        <f>ROUND(I2686*H2686,2)</f>
        <v>0</v>
      </c>
      <c r="BL2686" s="18" t="s">
        <v>454</v>
      </c>
      <c r="BM2686" s="145" t="s">
        <v>2823</v>
      </c>
    </row>
    <row r="2687" spans="2:65" s="1" customFormat="1" ht="11.25">
      <c r="B2687" s="33"/>
      <c r="D2687" s="147" t="s">
        <v>366</v>
      </c>
      <c r="F2687" s="148" t="s">
        <v>2824</v>
      </c>
      <c r="I2687" s="149"/>
      <c r="L2687" s="33"/>
      <c r="M2687" s="150"/>
      <c r="T2687" s="54"/>
      <c r="AT2687" s="18" t="s">
        <v>366</v>
      </c>
      <c r="AU2687" s="18" t="s">
        <v>90</v>
      </c>
    </row>
    <row r="2688" spans="2:65" s="13" customFormat="1" ht="11.25">
      <c r="B2688" s="158"/>
      <c r="D2688" s="152" t="s">
        <v>368</v>
      </c>
      <c r="E2688" s="159" t="s">
        <v>19</v>
      </c>
      <c r="F2688" s="160" t="s">
        <v>201</v>
      </c>
      <c r="H2688" s="161">
        <v>368.46699999999998</v>
      </c>
      <c r="I2688" s="162"/>
      <c r="L2688" s="158"/>
      <c r="M2688" s="163"/>
      <c r="T2688" s="164"/>
      <c r="AT2688" s="159" t="s">
        <v>368</v>
      </c>
      <c r="AU2688" s="159" t="s">
        <v>90</v>
      </c>
      <c r="AV2688" s="13" t="s">
        <v>90</v>
      </c>
      <c r="AW2688" s="13" t="s">
        <v>36</v>
      </c>
      <c r="AX2688" s="13" t="s">
        <v>77</v>
      </c>
      <c r="AY2688" s="159" t="s">
        <v>358</v>
      </c>
    </row>
    <row r="2689" spans="2:65" s="14" customFormat="1" ht="11.25">
      <c r="B2689" s="165"/>
      <c r="D2689" s="152" t="s">
        <v>368</v>
      </c>
      <c r="E2689" s="166" t="s">
        <v>19</v>
      </c>
      <c r="F2689" s="167" t="s">
        <v>371</v>
      </c>
      <c r="H2689" s="168">
        <v>368.46699999999998</v>
      </c>
      <c r="I2689" s="169"/>
      <c r="L2689" s="165"/>
      <c r="M2689" s="170"/>
      <c r="T2689" s="171"/>
      <c r="AT2689" s="166" t="s">
        <v>368</v>
      </c>
      <c r="AU2689" s="166" t="s">
        <v>90</v>
      </c>
      <c r="AV2689" s="14" t="s">
        <v>364</v>
      </c>
      <c r="AW2689" s="14" t="s">
        <v>36</v>
      </c>
      <c r="AX2689" s="14" t="s">
        <v>84</v>
      </c>
      <c r="AY2689" s="166" t="s">
        <v>358</v>
      </c>
    </row>
    <row r="2690" spans="2:65" s="1" customFormat="1" ht="24.2" customHeight="1">
      <c r="B2690" s="33"/>
      <c r="C2690" s="134" t="s">
        <v>2825</v>
      </c>
      <c r="D2690" s="134" t="s">
        <v>360</v>
      </c>
      <c r="E2690" s="135" t="s">
        <v>2826</v>
      </c>
      <c r="F2690" s="136" t="s">
        <v>2827</v>
      </c>
      <c r="G2690" s="137" t="s">
        <v>195</v>
      </c>
      <c r="H2690" s="138">
        <v>95.394999999999996</v>
      </c>
      <c r="I2690" s="139"/>
      <c r="J2690" s="140">
        <f>ROUND(I2690*H2690,2)</f>
        <v>0</v>
      </c>
      <c r="K2690" s="136" t="s">
        <v>363</v>
      </c>
      <c r="L2690" s="33"/>
      <c r="M2690" s="141" t="s">
        <v>19</v>
      </c>
      <c r="N2690" s="142" t="s">
        <v>49</v>
      </c>
      <c r="P2690" s="143">
        <f>O2690*H2690</f>
        <v>0</v>
      </c>
      <c r="Q2690" s="143">
        <v>1.5E-3</v>
      </c>
      <c r="R2690" s="143">
        <f>Q2690*H2690</f>
        <v>0.14309249999999998</v>
      </c>
      <c r="S2690" s="143">
        <v>0</v>
      </c>
      <c r="T2690" s="144">
        <f>S2690*H2690</f>
        <v>0</v>
      </c>
      <c r="AR2690" s="145" t="s">
        <v>454</v>
      </c>
      <c r="AT2690" s="145" t="s">
        <v>360</v>
      </c>
      <c r="AU2690" s="145" t="s">
        <v>90</v>
      </c>
      <c r="AY2690" s="18" t="s">
        <v>358</v>
      </c>
      <c r="BE2690" s="146">
        <f>IF(N2690="základní",J2690,0)</f>
        <v>0</v>
      </c>
      <c r="BF2690" s="146">
        <f>IF(N2690="snížená",J2690,0)</f>
        <v>0</v>
      </c>
      <c r="BG2690" s="146">
        <f>IF(N2690="zákl. přenesená",J2690,0)</f>
        <v>0</v>
      </c>
      <c r="BH2690" s="146">
        <f>IF(N2690="sníž. přenesená",J2690,0)</f>
        <v>0</v>
      </c>
      <c r="BI2690" s="146">
        <f>IF(N2690="nulová",J2690,0)</f>
        <v>0</v>
      </c>
      <c r="BJ2690" s="18" t="s">
        <v>90</v>
      </c>
      <c r="BK2690" s="146">
        <f>ROUND(I2690*H2690,2)</f>
        <v>0</v>
      </c>
      <c r="BL2690" s="18" t="s">
        <v>454</v>
      </c>
      <c r="BM2690" s="145" t="s">
        <v>2828</v>
      </c>
    </row>
    <row r="2691" spans="2:65" s="1" customFormat="1" ht="11.25">
      <c r="B2691" s="33"/>
      <c r="D2691" s="147" t="s">
        <v>366</v>
      </c>
      <c r="F2691" s="148" t="s">
        <v>2829</v>
      </c>
      <c r="I2691" s="149"/>
      <c r="L2691" s="33"/>
      <c r="M2691" s="150"/>
      <c r="T2691" s="54"/>
      <c r="AT2691" s="18" t="s">
        <v>366</v>
      </c>
      <c r="AU2691" s="18" t="s">
        <v>90</v>
      </c>
    </row>
    <row r="2692" spans="2:65" s="12" customFormat="1" ht="11.25">
      <c r="B2692" s="151"/>
      <c r="D2692" s="152" t="s">
        <v>368</v>
      </c>
      <c r="E2692" s="153" t="s">
        <v>19</v>
      </c>
      <c r="F2692" s="154" t="s">
        <v>1160</v>
      </c>
      <c r="H2692" s="153" t="s">
        <v>19</v>
      </c>
      <c r="I2692" s="155"/>
      <c r="L2692" s="151"/>
      <c r="M2692" s="156"/>
      <c r="T2692" s="157"/>
      <c r="AT2692" s="153" t="s">
        <v>368</v>
      </c>
      <c r="AU2692" s="153" t="s">
        <v>90</v>
      </c>
      <c r="AV2692" s="12" t="s">
        <v>84</v>
      </c>
      <c r="AW2692" s="12" t="s">
        <v>36</v>
      </c>
      <c r="AX2692" s="12" t="s">
        <v>77</v>
      </c>
      <c r="AY2692" s="153" t="s">
        <v>358</v>
      </c>
    </row>
    <row r="2693" spans="2:65" s="12" customFormat="1" ht="11.25">
      <c r="B2693" s="151"/>
      <c r="D2693" s="152" t="s">
        <v>368</v>
      </c>
      <c r="E2693" s="153" t="s">
        <v>19</v>
      </c>
      <c r="F2693" s="154" t="s">
        <v>610</v>
      </c>
      <c r="H2693" s="153" t="s">
        <v>19</v>
      </c>
      <c r="I2693" s="155"/>
      <c r="L2693" s="151"/>
      <c r="M2693" s="156"/>
      <c r="T2693" s="157"/>
      <c r="AT2693" s="153" t="s">
        <v>368</v>
      </c>
      <c r="AU2693" s="153" t="s">
        <v>90</v>
      </c>
      <c r="AV2693" s="12" t="s">
        <v>84</v>
      </c>
      <c r="AW2693" s="12" t="s">
        <v>36</v>
      </c>
      <c r="AX2693" s="12" t="s">
        <v>77</v>
      </c>
      <c r="AY2693" s="153" t="s">
        <v>358</v>
      </c>
    </row>
    <row r="2694" spans="2:65" s="13" customFormat="1" ht="11.25">
      <c r="B2694" s="158"/>
      <c r="D2694" s="152" t="s">
        <v>368</v>
      </c>
      <c r="E2694" s="159" t="s">
        <v>19</v>
      </c>
      <c r="F2694" s="160" t="s">
        <v>2830</v>
      </c>
      <c r="H2694" s="161">
        <v>5</v>
      </c>
      <c r="I2694" s="162"/>
      <c r="L2694" s="158"/>
      <c r="M2694" s="163"/>
      <c r="T2694" s="164"/>
      <c r="AT2694" s="159" t="s">
        <v>368</v>
      </c>
      <c r="AU2694" s="159" t="s">
        <v>90</v>
      </c>
      <c r="AV2694" s="13" t="s">
        <v>90</v>
      </c>
      <c r="AW2694" s="13" t="s">
        <v>36</v>
      </c>
      <c r="AX2694" s="13" t="s">
        <v>77</v>
      </c>
      <c r="AY2694" s="159" t="s">
        <v>358</v>
      </c>
    </row>
    <row r="2695" spans="2:65" s="13" customFormat="1" ht="11.25">
      <c r="B2695" s="158"/>
      <c r="D2695" s="152" t="s">
        <v>368</v>
      </c>
      <c r="E2695" s="159" t="s">
        <v>19</v>
      </c>
      <c r="F2695" s="160" t="s">
        <v>2831</v>
      </c>
      <c r="H2695" s="161">
        <v>5</v>
      </c>
      <c r="I2695" s="162"/>
      <c r="L2695" s="158"/>
      <c r="M2695" s="163"/>
      <c r="T2695" s="164"/>
      <c r="AT2695" s="159" t="s">
        <v>368</v>
      </c>
      <c r="AU2695" s="159" t="s">
        <v>90</v>
      </c>
      <c r="AV2695" s="13" t="s">
        <v>90</v>
      </c>
      <c r="AW2695" s="13" t="s">
        <v>36</v>
      </c>
      <c r="AX2695" s="13" t="s">
        <v>77</v>
      </c>
      <c r="AY2695" s="159" t="s">
        <v>358</v>
      </c>
    </row>
    <row r="2696" spans="2:65" s="13" customFormat="1" ht="11.25">
      <c r="B2696" s="158"/>
      <c r="D2696" s="152" t="s">
        <v>368</v>
      </c>
      <c r="E2696" s="159" t="s">
        <v>19</v>
      </c>
      <c r="F2696" s="160" t="s">
        <v>2832</v>
      </c>
      <c r="H2696" s="161">
        <v>5</v>
      </c>
      <c r="I2696" s="162"/>
      <c r="L2696" s="158"/>
      <c r="M2696" s="163"/>
      <c r="T2696" s="164"/>
      <c r="AT2696" s="159" t="s">
        <v>368</v>
      </c>
      <c r="AU2696" s="159" t="s">
        <v>90</v>
      </c>
      <c r="AV2696" s="13" t="s">
        <v>90</v>
      </c>
      <c r="AW2696" s="13" t="s">
        <v>36</v>
      </c>
      <c r="AX2696" s="13" t="s">
        <v>77</v>
      </c>
      <c r="AY2696" s="159" t="s">
        <v>358</v>
      </c>
    </row>
    <row r="2697" spans="2:65" s="13" customFormat="1" ht="11.25">
      <c r="B2697" s="158"/>
      <c r="D2697" s="152" t="s">
        <v>368</v>
      </c>
      <c r="E2697" s="159" t="s">
        <v>19</v>
      </c>
      <c r="F2697" s="160" t="s">
        <v>2833</v>
      </c>
      <c r="H2697" s="161">
        <v>5</v>
      </c>
      <c r="I2697" s="162"/>
      <c r="L2697" s="158"/>
      <c r="M2697" s="163"/>
      <c r="T2697" s="164"/>
      <c r="AT2697" s="159" t="s">
        <v>368</v>
      </c>
      <c r="AU2697" s="159" t="s">
        <v>90</v>
      </c>
      <c r="AV2697" s="13" t="s">
        <v>90</v>
      </c>
      <c r="AW2697" s="13" t="s">
        <v>36</v>
      </c>
      <c r="AX2697" s="13" t="s">
        <v>77</v>
      </c>
      <c r="AY2697" s="159" t="s">
        <v>358</v>
      </c>
    </row>
    <row r="2698" spans="2:65" s="13" customFormat="1" ht="11.25">
      <c r="B2698" s="158"/>
      <c r="D2698" s="152" t="s">
        <v>368</v>
      </c>
      <c r="E2698" s="159" t="s">
        <v>19</v>
      </c>
      <c r="F2698" s="160" t="s">
        <v>2834</v>
      </c>
      <c r="H2698" s="161">
        <v>5</v>
      </c>
      <c r="I2698" s="162"/>
      <c r="L2698" s="158"/>
      <c r="M2698" s="163"/>
      <c r="T2698" s="164"/>
      <c r="AT2698" s="159" t="s">
        <v>368</v>
      </c>
      <c r="AU2698" s="159" t="s">
        <v>90</v>
      </c>
      <c r="AV2698" s="13" t="s">
        <v>90</v>
      </c>
      <c r="AW2698" s="13" t="s">
        <v>36</v>
      </c>
      <c r="AX2698" s="13" t="s">
        <v>77</v>
      </c>
      <c r="AY2698" s="159" t="s">
        <v>358</v>
      </c>
    </row>
    <row r="2699" spans="2:65" s="15" customFormat="1" ht="11.25">
      <c r="B2699" s="172"/>
      <c r="D2699" s="152" t="s">
        <v>368</v>
      </c>
      <c r="E2699" s="173" t="s">
        <v>19</v>
      </c>
      <c r="F2699" s="174" t="s">
        <v>416</v>
      </c>
      <c r="H2699" s="175">
        <v>25</v>
      </c>
      <c r="I2699" s="176"/>
      <c r="L2699" s="172"/>
      <c r="M2699" s="177"/>
      <c r="T2699" s="178"/>
      <c r="AT2699" s="173" t="s">
        <v>368</v>
      </c>
      <c r="AU2699" s="173" t="s">
        <v>90</v>
      </c>
      <c r="AV2699" s="15" t="s">
        <v>97</v>
      </c>
      <c r="AW2699" s="15" t="s">
        <v>36</v>
      </c>
      <c r="AX2699" s="15" t="s">
        <v>77</v>
      </c>
      <c r="AY2699" s="173" t="s">
        <v>358</v>
      </c>
    </row>
    <row r="2700" spans="2:65" s="12" customFormat="1" ht="11.25">
      <c r="B2700" s="151"/>
      <c r="D2700" s="152" t="s">
        <v>368</v>
      </c>
      <c r="E2700" s="153" t="s">
        <v>19</v>
      </c>
      <c r="F2700" s="154" t="s">
        <v>618</v>
      </c>
      <c r="H2700" s="153" t="s">
        <v>19</v>
      </c>
      <c r="I2700" s="155"/>
      <c r="L2700" s="151"/>
      <c r="M2700" s="156"/>
      <c r="T2700" s="157"/>
      <c r="AT2700" s="153" t="s">
        <v>368</v>
      </c>
      <c r="AU2700" s="153" t="s">
        <v>90</v>
      </c>
      <c r="AV2700" s="12" t="s">
        <v>84</v>
      </c>
      <c r="AW2700" s="12" t="s">
        <v>36</v>
      </c>
      <c r="AX2700" s="12" t="s">
        <v>77</v>
      </c>
      <c r="AY2700" s="153" t="s">
        <v>358</v>
      </c>
    </row>
    <row r="2701" spans="2:65" s="13" customFormat="1" ht="11.25">
      <c r="B2701" s="158"/>
      <c r="D2701" s="152" t="s">
        <v>368</v>
      </c>
      <c r="E2701" s="159" t="s">
        <v>19</v>
      </c>
      <c r="F2701" s="160" t="s">
        <v>2835</v>
      </c>
      <c r="H2701" s="161">
        <v>5</v>
      </c>
      <c r="I2701" s="162"/>
      <c r="L2701" s="158"/>
      <c r="M2701" s="163"/>
      <c r="T2701" s="164"/>
      <c r="AT2701" s="159" t="s">
        <v>368</v>
      </c>
      <c r="AU2701" s="159" t="s">
        <v>90</v>
      </c>
      <c r="AV2701" s="13" t="s">
        <v>90</v>
      </c>
      <c r="AW2701" s="13" t="s">
        <v>36</v>
      </c>
      <c r="AX2701" s="13" t="s">
        <v>77</v>
      </c>
      <c r="AY2701" s="159" t="s">
        <v>358</v>
      </c>
    </row>
    <row r="2702" spans="2:65" s="13" customFormat="1" ht="11.25">
      <c r="B2702" s="158"/>
      <c r="D2702" s="152" t="s">
        <v>368</v>
      </c>
      <c r="E2702" s="159" t="s">
        <v>19</v>
      </c>
      <c r="F2702" s="160" t="s">
        <v>2836</v>
      </c>
      <c r="H2702" s="161">
        <v>5</v>
      </c>
      <c r="I2702" s="162"/>
      <c r="L2702" s="158"/>
      <c r="M2702" s="163"/>
      <c r="T2702" s="164"/>
      <c r="AT2702" s="159" t="s">
        <v>368</v>
      </c>
      <c r="AU2702" s="159" t="s">
        <v>90</v>
      </c>
      <c r="AV2702" s="13" t="s">
        <v>90</v>
      </c>
      <c r="AW2702" s="13" t="s">
        <v>36</v>
      </c>
      <c r="AX2702" s="13" t="s">
        <v>77</v>
      </c>
      <c r="AY2702" s="159" t="s">
        <v>358</v>
      </c>
    </row>
    <row r="2703" spans="2:65" s="13" customFormat="1" ht="11.25">
      <c r="B2703" s="158"/>
      <c r="D2703" s="152" t="s">
        <v>368</v>
      </c>
      <c r="E2703" s="159" t="s">
        <v>19</v>
      </c>
      <c r="F2703" s="160" t="s">
        <v>2837</v>
      </c>
      <c r="H2703" s="161">
        <v>5</v>
      </c>
      <c r="I2703" s="162"/>
      <c r="L2703" s="158"/>
      <c r="M2703" s="163"/>
      <c r="T2703" s="164"/>
      <c r="AT2703" s="159" t="s">
        <v>368</v>
      </c>
      <c r="AU2703" s="159" t="s">
        <v>90</v>
      </c>
      <c r="AV2703" s="13" t="s">
        <v>90</v>
      </c>
      <c r="AW2703" s="13" t="s">
        <v>36</v>
      </c>
      <c r="AX2703" s="13" t="s">
        <v>77</v>
      </c>
      <c r="AY2703" s="159" t="s">
        <v>358</v>
      </c>
    </row>
    <row r="2704" spans="2:65" s="13" customFormat="1" ht="11.25">
      <c r="B2704" s="158"/>
      <c r="D2704" s="152" t="s">
        <v>368</v>
      </c>
      <c r="E2704" s="159" t="s">
        <v>19</v>
      </c>
      <c r="F2704" s="160" t="s">
        <v>2838</v>
      </c>
      <c r="H2704" s="161">
        <v>5</v>
      </c>
      <c r="I2704" s="162"/>
      <c r="L2704" s="158"/>
      <c r="M2704" s="163"/>
      <c r="T2704" s="164"/>
      <c r="AT2704" s="159" t="s">
        <v>368</v>
      </c>
      <c r="AU2704" s="159" t="s">
        <v>90</v>
      </c>
      <c r="AV2704" s="13" t="s">
        <v>90</v>
      </c>
      <c r="AW2704" s="13" t="s">
        <v>36</v>
      </c>
      <c r="AX2704" s="13" t="s">
        <v>77</v>
      </c>
      <c r="AY2704" s="159" t="s">
        <v>358</v>
      </c>
    </row>
    <row r="2705" spans="2:65" s="13" customFormat="1" ht="11.25">
      <c r="B2705" s="158"/>
      <c r="D2705" s="152" t="s">
        <v>368</v>
      </c>
      <c r="E2705" s="159" t="s">
        <v>19</v>
      </c>
      <c r="F2705" s="160" t="s">
        <v>2839</v>
      </c>
      <c r="H2705" s="161">
        <v>5</v>
      </c>
      <c r="I2705" s="162"/>
      <c r="L2705" s="158"/>
      <c r="M2705" s="163"/>
      <c r="T2705" s="164"/>
      <c r="AT2705" s="159" t="s">
        <v>368</v>
      </c>
      <c r="AU2705" s="159" t="s">
        <v>90</v>
      </c>
      <c r="AV2705" s="13" t="s">
        <v>90</v>
      </c>
      <c r="AW2705" s="13" t="s">
        <v>36</v>
      </c>
      <c r="AX2705" s="13" t="s">
        <v>77</v>
      </c>
      <c r="AY2705" s="159" t="s">
        <v>358</v>
      </c>
    </row>
    <row r="2706" spans="2:65" s="15" customFormat="1" ht="11.25">
      <c r="B2706" s="172"/>
      <c r="D2706" s="152" t="s">
        <v>368</v>
      </c>
      <c r="E2706" s="173" t="s">
        <v>19</v>
      </c>
      <c r="F2706" s="174" t="s">
        <v>416</v>
      </c>
      <c r="H2706" s="175">
        <v>25</v>
      </c>
      <c r="I2706" s="176"/>
      <c r="L2706" s="172"/>
      <c r="M2706" s="177"/>
      <c r="T2706" s="178"/>
      <c r="AT2706" s="173" t="s">
        <v>368</v>
      </c>
      <c r="AU2706" s="173" t="s">
        <v>90</v>
      </c>
      <c r="AV2706" s="15" t="s">
        <v>97</v>
      </c>
      <c r="AW2706" s="15" t="s">
        <v>36</v>
      </c>
      <c r="AX2706" s="15" t="s">
        <v>77</v>
      </c>
      <c r="AY2706" s="173" t="s">
        <v>358</v>
      </c>
    </row>
    <row r="2707" spans="2:65" s="12" customFormat="1" ht="11.25">
      <c r="B2707" s="151"/>
      <c r="D2707" s="152" t="s">
        <v>368</v>
      </c>
      <c r="E2707" s="153" t="s">
        <v>19</v>
      </c>
      <c r="F2707" s="154" t="s">
        <v>603</v>
      </c>
      <c r="H2707" s="153" t="s">
        <v>19</v>
      </c>
      <c r="I2707" s="155"/>
      <c r="L2707" s="151"/>
      <c r="M2707" s="156"/>
      <c r="T2707" s="157"/>
      <c r="AT2707" s="153" t="s">
        <v>368</v>
      </c>
      <c r="AU2707" s="153" t="s">
        <v>90</v>
      </c>
      <c r="AV2707" s="12" t="s">
        <v>84</v>
      </c>
      <c r="AW2707" s="12" t="s">
        <v>36</v>
      </c>
      <c r="AX2707" s="12" t="s">
        <v>77</v>
      </c>
      <c r="AY2707" s="153" t="s">
        <v>358</v>
      </c>
    </row>
    <row r="2708" spans="2:65" s="13" customFormat="1" ht="11.25">
      <c r="B2708" s="158"/>
      <c r="D2708" s="152" t="s">
        <v>368</v>
      </c>
      <c r="E2708" s="159" t="s">
        <v>19</v>
      </c>
      <c r="F2708" s="160" t="s">
        <v>2814</v>
      </c>
      <c r="H2708" s="161">
        <v>45.395000000000003</v>
      </c>
      <c r="I2708" s="162"/>
      <c r="L2708" s="158"/>
      <c r="M2708" s="163"/>
      <c r="T2708" s="164"/>
      <c r="AT2708" s="159" t="s">
        <v>368</v>
      </c>
      <c r="AU2708" s="159" t="s">
        <v>90</v>
      </c>
      <c r="AV2708" s="13" t="s">
        <v>90</v>
      </c>
      <c r="AW2708" s="13" t="s">
        <v>36</v>
      </c>
      <c r="AX2708" s="13" t="s">
        <v>77</v>
      </c>
      <c r="AY2708" s="159" t="s">
        <v>358</v>
      </c>
    </row>
    <row r="2709" spans="2:65" s="15" customFormat="1" ht="11.25">
      <c r="B2709" s="172"/>
      <c r="D2709" s="152" t="s">
        <v>368</v>
      </c>
      <c r="E2709" s="173" t="s">
        <v>19</v>
      </c>
      <c r="F2709" s="174" t="s">
        <v>416</v>
      </c>
      <c r="H2709" s="175">
        <v>45.395000000000003</v>
      </c>
      <c r="I2709" s="176"/>
      <c r="L2709" s="172"/>
      <c r="M2709" s="177"/>
      <c r="T2709" s="178"/>
      <c r="AT2709" s="173" t="s">
        <v>368</v>
      </c>
      <c r="AU2709" s="173" t="s">
        <v>90</v>
      </c>
      <c r="AV2709" s="15" t="s">
        <v>97</v>
      </c>
      <c r="AW2709" s="15" t="s">
        <v>36</v>
      </c>
      <c r="AX2709" s="15" t="s">
        <v>77</v>
      </c>
      <c r="AY2709" s="173" t="s">
        <v>358</v>
      </c>
    </row>
    <row r="2710" spans="2:65" s="14" customFormat="1" ht="11.25">
      <c r="B2710" s="165"/>
      <c r="D2710" s="152" t="s">
        <v>368</v>
      </c>
      <c r="E2710" s="166" t="s">
        <v>19</v>
      </c>
      <c r="F2710" s="167" t="s">
        <v>371</v>
      </c>
      <c r="H2710" s="168">
        <v>95.394999999999996</v>
      </c>
      <c r="I2710" s="169"/>
      <c r="L2710" s="165"/>
      <c r="M2710" s="170"/>
      <c r="T2710" s="171"/>
      <c r="AT2710" s="166" t="s">
        <v>368</v>
      </c>
      <c r="AU2710" s="166" t="s">
        <v>90</v>
      </c>
      <c r="AV2710" s="14" t="s">
        <v>364</v>
      </c>
      <c r="AW2710" s="14" t="s">
        <v>36</v>
      </c>
      <c r="AX2710" s="14" t="s">
        <v>84</v>
      </c>
      <c r="AY2710" s="166" t="s">
        <v>358</v>
      </c>
    </row>
    <row r="2711" spans="2:65" s="1" customFormat="1" ht="24.2" customHeight="1">
      <c r="B2711" s="33"/>
      <c r="C2711" s="134" t="s">
        <v>2840</v>
      </c>
      <c r="D2711" s="134" t="s">
        <v>360</v>
      </c>
      <c r="E2711" s="135" t="s">
        <v>2841</v>
      </c>
      <c r="F2711" s="136" t="s">
        <v>2842</v>
      </c>
      <c r="G2711" s="137" t="s">
        <v>235</v>
      </c>
      <c r="H2711" s="138">
        <v>110</v>
      </c>
      <c r="I2711" s="139"/>
      <c r="J2711" s="140">
        <f>ROUND(I2711*H2711,2)</f>
        <v>0</v>
      </c>
      <c r="K2711" s="136" t="s">
        <v>19</v>
      </c>
      <c r="L2711" s="33"/>
      <c r="M2711" s="141" t="s">
        <v>19</v>
      </c>
      <c r="N2711" s="142" t="s">
        <v>49</v>
      </c>
      <c r="P2711" s="143">
        <f>O2711*H2711</f>
        <v>0</v>
      </c>
      <c r="Q2711" s="143">
        <v>3.2000000000000003E-4</v>
      </c>
      <c r="R2711" s="143">
        <f>Q2711*H2711</f>
        <v>3.5200000000000002E-2</v>
      </c>
      <c r="S2711" s="143">
        <v>0</v>
      </c>
      <c r="T2711" s="144">
        <f>S2711*H2711</f>
        <v>0</v>
      </c>
      <c r="AR2711" s="145" t="s">
        <v>454</v>
      </c>
      <c r="AT2711" s="145" t="s">
        <v>360</v>
      </c>
      <c r="AU2711" s="145" t="s">
        <v>90</v>
      </c>
      <c r="AY2711" s="18" t="s">
        <v>358</v>
      </c>
      <c r="BE2711" s="146">
        <f>IF(N2711="základní",J2711,0)</f>
        <v>0</v>
      </c>
      <c r="BF2711" s="146">
        <f>IF(N2711="snížená",J2711,0)</f>
        <v>0</v>
      </c>
      <c r="BG2711" s="146">
        <f>IF(N2711="zákl. přenesená",J2711,0)</f>
        <v>0</v>
      </c>
      <c r="BH2711" s="146">
        <f>IF(N2711="sníž. přenesená",J2711,0)</f>
        <v>0</v>
      </c>
      <c r="BI2711" s="146">
        <f>IF(N2711="nulová",J2711,0)</f>
        <v>0</v>
      </c>
      <c r="BJ2711" s="18" t="s">
        <v>90</v>
      </c>
      <c r="BK2711" s="146">
        <f>ROUND(I2711*H2711,2)</f>
        <v>0</v>
      </c>
      <c r="BL2711" s="18" t="s">
        <v>454</v>
      </c>
      <c r="BM2711" s="145" t="s">
        <v>2843</v>
      </c>
    </row>
    <row r="2712" spans="2:65" s="1" customFormat="1" ht="37.9" customHeight="1">
      <c r="B2712" s="33"/>
      <c r="C2712" s="134" t="s">
        <v>2844</v>
      </c>
      <c r="D2712" s="134" t="s">
        <v>360</v>
      </c>
      <c r="E2712" s="135" t="s">
        <v>2845</v>
      </c>
      <c r="F2712" s="136" t="s">
        <v>2846</v>
      </c>
      <c r="G2712" s="137" t="s">
        <v>195</v>
      </c>
      <c r="H2712" s="138">
        <v>368.46699999999998</v>
      </c>
      <c r="I2712" s="139"/>
      <c r="J2712" s="140">
        <f>ROUND(I2712*H2712,2)</f>
        <v>0</v>
      </c>
      <c r="K2712" s="136" t="s">
        <v>363</v>
      </c>
      <c r="L2712" s="33"/>
      <c r="M2712" s="141" t="s">
        <v>19</v>
      </c>
      <c r="N2712" s="142" t="s">
        <v>49</v>
      </c>
      <c r="P2712" s="143">
        <f>O2712*H2712</f>
        <v>0</v>
      </c>
      <c r="Q2712" s="143">
        <v>9.0880000000000006E-3</v>
      </c>
      <c r="R2712" s="143">
        <f>Q2712*H2712</f>
        <v>3.3486280960000001</v>
      </c>
      <c r="S2712" s="143">
        <v>0</v>
      </c>
      <c r="T2712" s="144">
        <f>S2712*H2712</f>
        <v>0</v>
      </c>
      <c r="AR2712" s="145" t="s">
        <v>454</v>
      </c>
      <c r="AT2712" s="145" t="s">
        <v>360</v>
      </c>
      <c r="AU2712" s="145" t="s">
        <v>90</v>
      </c>
      <c r="AY2712" s="18" t="s">
        <v>358</v>
      </c>
      <c r="BE2712" s="146">
        <f>IF(N2712="základní",J2712,0)</f>
        <v>0</v>
      </c>
      <c r="BF2712" s="146">
        <f>IF(N2712="snížená",J2712,0)</f>
        <v>0</v>
      </c>
      <c r="BG2712" s="146">
        <f>IF(N2712="zákl. přenesená",J2712,0)</f>
        <v>0</v>
      </c>
      <c r="BH2712" s="146">
        <f>IF(N2712="sníž. přenesená",J2712,0)</f>
        <v>0</v>
      </c>
      <c r="BI2712" s="146">
        <f>IF(N2712="nulová",J2712,0)</f>
        <v>0</v>
      </c>
      <c r="BJ2712" s="18" t="s">
        <v>90</v>
      </c>
      <c r="BK2712" s="146">
        <f>ROUND(I2712*H2712,2)</f>
        <v>0</v>
      </c>
      <c r="BL2712" s="18" t="s">
        <v>454</v>
      </c>
      <c r="BM2712" s="145" t="s">
        <v>2847</v>
      </c>
    </row>
    <row r="2713" spans="2:65" s="1" customFormat="1" ht="11.25">
      <c r="B2713" s="33"/>
      <c r="D2713" s="147" t="s">
        <v>366</v>
      </c>
      <c r="F2713" s="148" t="s">
        <v>2848</v>
      </c>
      <c r="I2713" s="149"/>
      <c r="L2713" s="33"/>
      <c r="M2713" s="150"/>
      <c r="T2713" s="54"/>
      <c r="AT2713" s="18" t="s">
        <v>366</v>
      </c>
      <c r="AU2713" s="18" t="s">
        <v>90</v>
      </c>
    </row>
    <row r="2714" spans="2:65" s="13" customFormat="1" ht="11.25">
      <c r="B2714" s="158"/>
      <c r="D2714" s="152" t="s">
        <v>368</v>
      </c>
      <c r="E2714" s="159" t="s">
        <v>19</v>
      </c>
      <c r="F2714" s="160" t="s">
        <v>2849</v>
      </c>
      <c r="H2714" s="161">
        <v>368.46699999999998</v>
      </c>
      <c r="I2714" s="162"/>
      <c r="L2714" s="158"/>
      <c r="M2714" s="163"/>
      <c r="T2714" s="164"/>
      <c r="AT2714" s="159" t="s">
        <v>368</v>
      </c>
      <c r="AU2714" s="159" t="s">
        <v>90</v>
      </c>
      <c r="AV2714" s="13" t="s">
        <v>90</v>
      </c>
      <c r="AW2714" s="13" t="s">
        <v>36</v>
      </c>
      <c r="AX2714" s="13" t="s">
        <v>77</v>
      </c>
      <c r="AY2714" s="159" t="s">
        <v>358</v>
      </c>
    </row>
    <row r="2715" spans="2:65" s="14" customFormat="1" ht="11.25">
      <c r="B2715" s="165"/>
      <c r="D2715" s="152" t="s">
        <v>368</v>
      </c>
      <c r="E2715" s="166" t="s">
        <v>19</v>
      </c>
      <c r="F2715" s="167" t="s">
        <v>371</v>
      </c>
      <c r="H2715" s="168">
        <v>368.46699999999998</v>
      </c>
      <c r="I2715" s="169"/>
      <c r="L2715" s="165"/>
      <c r="M2715" s="170"/>
      <c r="T2715" s="171"/>
      <c r="AT2715" s="166" t="s">
        <v>368</v>
      </c>
      <c r="AU2715" s="166" t="s">
        <v>90</v>
      </c>
      <c r="AV2715" s="14" t="s">
        <v>364</v>
      </c>
      <c r="AW2715" s="14" t="s">
        <v>36</v>
      </c>
      <c r="AX2715" s="14" t="s">
        <v>84</v>
      </c>
      <c r="AY2715" s="166" t="s">
        <v>358</v>
      </c>
    </row>
    <row r="2716" spans="2:65" s="1" customFormat="1" ht="24.2" customHeight="1">
      <c r="B2716" s="33"/>
      <c r="C2716" s="179" t="s">
        <v>2850</v>
      </c>
      <c r="D2716" s="179" t="s">
        <v>440</v>
      </c>
      <c r="E2716" s="180" t="s">
        <v>2851</v>
      </c>
      <c r="F2716" s="181" t="s">
        <v>2852</v>
      </c>
      <c r="G2716" s="182" t="s">
        <v>195</v>
      </c>
      <c r="H2716" s="183">
        <v>424.06799999999998</v>
      </c>
      <c r="I2716" s="184"/>
      <c r="J2716" s="185">
        <f>ROUND(I2716*H2716,2)</f>
        <v>0</v>
      </c>
      <c r="K2716" s="181" t="s">
        <v>402</v>
      </c>
      <c r="L2716" s="186"/>
      <c r="M2716" s="187" t="s">
        <v>19</v>
      </c>
      <c r="N2716" s="188" t="s">
        <v>49</v>
      </c>
      <c r="P2716" s="143">
        <f>O2716*H2716</f>
        <v>0</v>
      </c>
      <c r="Q2716" s="143">
        <v>0.02</v>
      </c>
      <c r="R2716" s="143">
        <f>Q2716*H2716</f>
        <v>8.4813600000000005</v>
      </c>
      <c r="S2716" s="143">
        <v>0</v>
      </c>
      <c r="T2716" s="144">
        <f>S2716*H2716</f>
        <v>0</v>
      </c>
      <c r="AR2716" s="145" t="s">
        <v>558</v>
      </c>
      <c r="AT2716" s="145" t="s">
        <v>440</v>
      </c>
      <c r="AU2716" s="145" t="s">
        <v>90</v>
      </c>
      <c r="AY2716" s="18" t="s">
        <v>358</v>
      </c>
      <c r="BE2716" s="146">
        <f>IF(N2716="základní",J2716,0)</f>
        <v>0</v>
      </c>
      <c r="BF2716" s="146">
        <f>IF(N2716="snížená",J2716,0)</f>
        <v>0</v>
      </c>
      <c r="BG2716" s="146">
        <f>IF(N2716="zákl. přenesená",J2716,0)</f>
        <v>0</v>
      </c>
      <c r="BH2716" s="146">
        <f>IF(N2716="sníž. přenesená",J2716,0)</f>
        <v>0</v>
      </c>
      <c r="BI2716" s="146">
        <f>IF(N2716="nulová",J2716,0)</f>
        <v>0</v>
      </c>
      <c r="BJ2716" s="18" t="s">
        <v>90</v>
      </c>
      <c r="BK2716" s="146">
        <f>ROUND(I2716*H2716,2)</f>
        <v>0</v>
      </c>
      <c r="BL2716" s="18" t="s">
        <v>454</v>
      </c>
      <c r="BM2716" s="145" t="s">
        <v>2853</v>
      </c>
    </row>
    <row r="2717" spans="2:65" s="13" customFormat="1" ht="11.25">
      <c r="B2717" s="158"/>
      <c r="D2717" s="152" t="s">
        <v>368</v>
      </c>
      <c r="E2717" s="159" t="s">
        <v>19</v>
      </c>
      <c r="F2717" s="160" t="s">
        <v>201</v>
      </c>
      <c r="H2717" s="161">
        <v>368.46699999999998</v>
      </c>
      <c r="I2717" s="162"/>
      <c r="L2717" s="158"/>
      <c r="M2717" s="163"/>
      <c r="T2717" s="164"/>
      <c r="AT2717" s="159" t="s">
        <v>368</v>
      </c>
      <c r="AU2717" s="159" t="s">
        <v>90</v>
      </c>
      <c r="AV2717" s="13" t="s">
        <v>90</v>
      </c>
      <c r="AW2717" s="13" t="s">
        <v>36</v>
      </c>
      <c r="AX2717" s="13" t="s">
        <v>77</v>
      </c>
      <c r="AY2717" s="159" t="s">
        <v>358</v>
      </c>
    </row>
    <row r="2718" spans="2:65" s="13" customFormat="1" ht="11.25">
      <c r="B2718" s="158"/>
      <c r="D2718" s="152" t="s">
        <v>368</v>
      </c>
      <c r="E2718" s="159" t="s">
        <v>19</v>
      </c>
      <c r="F2718" s="160" t="s">
        <v>2854</v>
      </c>
      <c r="H2718" s="161">
        <v>0.28799999999999998</v>
      </c>
      <c r="I2718" s="162"/>
      <c r="L2718" s="158"/>
      <c r="M2718" s="163"/>
      <c r="T2718" s="164"/>
      <c r="AT2718" s="159" t="s">
        <v>368</v>
      </c>
      <c r="AU2718" s="159" t="s">
        <v>90</v>
      </c>
      <c r="AV2718" s="13" t="s">
        <v>90</v>
      </c>
      <c r="AW2718" s="13" t="s">
        <v>36</v>
      </c>
      <c r="AX2718" s="13" t="s">
        <v>77</v>
      </c>
      <c r="AY2718" s="159" t="s">
        <v>358</v>
      </c>
    </row>
    <row r="2719" spans="2:65" s="14" customFormat="1" ht="11.25">
      <c r="B2719" s="165"/>
      <c r="D2719" s="152" t="s">
        <v>368</v>
      </c>
      <c r="E2719" s="166" t="s">
        <v>19</v>
      </c>
      <c r="F2719" s="167" t="s">
        <v>371</v>
      </c>
      <c r="H2719" s="168">
        <v>368.755</v>
      </c>
      <c r="I2719" s="169"/>
      <c r="L2719" s="165"/>
      <c r="M2719" s="170"/>
      <c r="T2719" s="171"/>
      <c r="AT2719" s="166" t="s">
        <v>368</v>
      </c>
      <c r="AU2719" s="166" t="s">
        <v>90</v>
      </c>
      <c r="AV2719" s="14" t="s">
        <v>364</v>
      </c>
      <c r="AW2719" s="14" t="s">
        <v>36</v>
      </c>
      <c r="AX2719" s="14" t="s">
        <v>84</v>
      </c>
      <c r="AY2719" s="166" t="s">
        <v>358</v>
      </c>
    </row>
    <row r="2720" spans="2:65" s="13" customFormat="1" ht="11.25">
      <c r="B2720" s="158"/>
      <c r="D2720" s="152" t="s">
        <v>368</v>
      </c>
      <c r="F2720" s="160" t="s">
        <v>2855</v>
      </c>
      <c r="H2720" s="161">
        <v>424.06799999999998</v>
      </c>
      <c r="I2720" s="162"/>
      <c r="L2720" s="158"/>
      <c r="M2720" s="163"/>
      <c r="T2720" s="164"/>
      <c r="AT2720" s="159" t="s">
        <v>368</v>
      </c>
      <c r="AU2720" s="159" t="s">
        <v>90</v>
      </c>
      <c r="AV2720" s="13" t="s">
        <v>90</v>
      </c>
      <c r="AW2720" s="13" t="s">
        <v>4</v>
      </c>
      <c r="AX2720" s="13" t="s">
        <v>84</v>
      </c>
      <c r="AY2720" s="159" t="s">
        <v>358</v>
      </c>
    </row>
    <row r="2721" spans="2:65" s="1" customFormat="1" ht="24.2" customHeight="1">
      <c r="B2721" s="33"/>
      <c r="C2721" s="134" t="s">
        <v>2856</v>
      </c>
      <c r="D2721" s="134" t="s">
        <v>360</v>
      </c>
      <c r="E2721" s="135" t="s">
        <v>2857</v>
      </c>
      <c r="F2721" s="136" t="s">
        <v>2858</v>
      </c>
      <c r="G2721" s="137" t="s">
        <v>235</v>
      </c>
      <c r="H2721" s="138">
        <v>224</v>
      </c>
      <c r="I2721" s="139"/>
      <c r="J2721" s="140">
        <f>ROUND(I2721*H2721,2)</f>
        <v>0</v>
      </c>
      <c r="K2721" s="136" t="s">
        <v>363</v>
      </c>
      <c r="L2721" s="33"/>
      <c r="M2721" s="141" t="s">
        <v>19</v>
      </c>
      <c r="N2721" s="142" t="s">
        <v>49</v>
      </c>
      <c r="P2721" s="143">
        <f>O2721*H2721</f>
        <v>0</v>
      </c>
      <c r="Q2721" s="143">
        <v>3.0000000000000001E-5</v>
      </c>
      <c r="R2721" s="143">
        <f>Q2721*H2721</f>
        <v>6.7200000000000003E-3</v>
      </c>
      <c r="S2721" s="143">
        <v>0</v>
      </c>
      <c r="T2721" s="144">
        <f>S2721*H2721</f>
        <v>0</v>
      </c>
      <c r="AR2721" s="145" t="s">
        <v>454</v>
      </c>
      <c r="AT2721" s="145" t="s">
        <v>360</v>
      </c>
      <c r="AU2721" s="145" t="s">
        <v>90</v>
      </c>
      <c r="AY2721" s="18" t="s">
        <v>358</v>
      </c>
      <c r="BE2721" s="146">
        <f>IF(N2721="základní",J2721,0)</f>
        <v>0</v>
      </c>
      <c r="BF2721" s="146">
        <f>IF(N2721="snížená",J2721,0)</f>
        <v>0</v>
      </c>
      <c r="BG2721" s="146">
        <f>IF(N2721="zákl. přenesená",J2721,0)</f>
        <v>0</v>
      </c>
      <c r="BH2721" s="146">
        <f>IF(N2721="sníž. přenesená",J2721,0)</f>
        <v>0</v>
      </c>
      <c r="BI2721" s="146">
        <f>IF(N2721="nulová",J2721,0)</f>
        <v>0</v>
      </c>
      <c r="BJ2721" s="18" t="s">
        <v>90</v>
      </c>
      <c r="BK2721" s="146">
        <f>ROUND(I2721*H2721,2)</f>
        <v>0</v>
      </c>
      <c r="BL2721" s="18" t="s">
        <v>454</v>
      </c>
      <c r="BM2721" s="145" t="s">
        <v>2859</v>
      </c>
    </row>
    <row r="2722" spans="2:65" s="1" customFormat="1" ht="11.25">
      <c r="B2722" s="33"/>
      <c r="D2722" s="147" t="s">
        <v>366</v>
      </c>
      <c r="F2722" s="148" t="s">
        <v>2860</v>
      </c>
      <c r="I2722" s="149"/>
      <c r="L2722" s="33"/>
      <c r="M2722" s="150"/>
      <c r="T2722" s="54"/>
      <c r="AT2722" s="18" t="s">
        <v>366</v>
      </c>
      <c r="AU2722" s="18" t="s">
        <v>90</v>
      </c>
    </row>
    <row r="2723" spans="2:65" s="1" customFormat="1" ht="24.2" customHeight="1">
      <c r="B2723" s="33"/>
      <c r="C2723" s="134" t="s">
        <v>2861</v>
      </c>
      <c r="D2723" s="134" t="s">
        <v>360</v>
      </c>
      <c r="E2723" s="135" t="s">
        <v>2862</v>
      </c>
      <c r="F2723" s="136" t="s">
        <v>2863</v>
      </c>
      <c r="G2723" s="137" t="s">
        <v>504</v>
      </c>
      <c r="H2723" s="138">
        <v>48</v>
      </c>
      <c r="I2723" s="139"/>
      <c r="J2723" s="140">
        <f>ROUND(I2723*H2723,2)</f>
        <v>0</v>
      </c>
      <c r="K2723" s="136" t="s">
        <v>363</v>
      </c>
      <c r="L2723" s="33"/>
      <c r="M2723" s="141" t="s">
        <v>19</v>
      </c>
      <c r="N2723" s="142" t="s">
        <v>49</v>
      </c>
      <c r="P2723" s="143">
        <f>O2723*H2723</f>
        <v>0</v>
      </c>
      <c r="Q2723" s="143">
        <v>0</v>
      </c>
      <c r="R2723" s="143">
        <f>Q2723*H2723</f>
        <v>0</v>
      </c>
      <c r="S2723" s="143">
        <v>0</v>
      </c>
      <c r="T2723" s="144">
        <f>S2723*H2723</f>
        <v>0</v>
      </c>
      <c r="AR2723" s="145" t="s">
        <v>454</v>
      </c>
      <c r="AT2723" s="145" t="s">
        <v>360</v>
      </c>
      <c r="AU2723" s="145" t="s">
        <v>90</v>
      </c>
      <c r="AY2723" s="18" t="s">
        <v>358</v>
      </c>
      <c r="BE2723" s="146">
        <f>IF(N2723="základní",J2723,0)</f>
        <v>0</v>
      </c>
      <c r="BF2723" s="146">
        <f>IF(N2723="snížená",J2723,0)</f>
        <v>0</v>
      </c>
      <c r="BG2723" s="146">
        <f>IF(N2723="zákl. přenesená",J2723,0)</f>
        <v>0</v>
      </c>
      <c r="BH2723" s="146">
        <f>IF(N2723="sníž. přenesená",J2723,0)</f>
        <v>0</v>
      </c>
      <c r="BI2723" s="146">
        <f>IF(N2723="nulová",J2723,0)</f>
        <v>0</v>
      </c>
      <c r="BJ2723" s="18" t="s">
        <v>90</v>
      </c>
      <c r="BK2723" s="146">
        <f>ROUND(I2723*H2723,2)</f>
        <v>0</v>
      </c>
      <c r="BL2723" s="18" t="s">
        <v>454</v>
      </c>
      <c r="BM2723" s="145" t="s">
        <v>2864</v>
      </c>
    </row>
    <row r="2724" spans="2:65" s="1" customFormat="1" ht="11.25">
      <c r="B2724" s="33"/>
      <c r="D2724" s="147" t="s">
        <v>366</v>
      </c>
      <c r="F2724" s="148" t="s">
        <v>2865</v>
      </c>
      <c r="I2724" s="149"/>
      <c r="L2724" s="33"/>
      <c r="M2724" s="150"/>
      <c r="T2724" s="54"/>
      <c r="AT2724" s="18" t="s">
        <v>366</v>
      </c>
      <c r="AU2724" s="18" t="s">
        <v>90</v>
      </c>
    </row>
    <row r="2725" spans="2:65" s="1" customFormat="1" ht="24.2" customHeight="1">
      <c r="B2725" s="33"/>
      <c r="C2725" s="134" t="s">
        <v>2866</v>
      </c>
      <c r="D2725" s="134" t="s">
        <v>360</v>
      </c>
      <c r="E2725" s="135" t="s">
        <v>2867</v>
      </c>
      <c r="F2725" s="136" t="s">
        <v>2868</v>
      </c>
      <c r="G2725" s="137" t="s">
        <v>504</v>
      </c>
      <c r="H2725" s="138">
        <v>16</v>
      </c>
      <c r="I2725" s="139"/>
      <c r="J2725" s="140">
        <f>ROUND(I2725*H2725,2)</f>
        <v>0</v>
      </c>
      <c r="K2725" s="136" t="s">
        <v>363</v>
      </c>
      <c r="L2725" s="33"/>
      <c r="M2725" s="141" t="s">
        <v>19</v>
      </c>
      <c r="N2725" s="142" t="s">
        <v>49</v>
      </c>
      <c r="P2725" s="143">
        <f>O2725*H2725</f>
        <v>0</v>
      </c>
      <c r="Q2725" s="143">
        <v>0</v>
      </c>
      <c r="R2725" s="143">
        <f>Q2725*H2725</f>
        <v>0</v>
      </c>
      <c r="S2725" s="143">
        <v>0</v>
      </c>
      <c r="T2725" s="144">
        <f>S2725*H2725</f>
        <v>0</v>
      </c>
      <c r="AR2725" s="145" t="s">
        <v>454</v>
      </c>
      <c r="AT2725" s="145" t="s">
        <v>360</v>
      </c>
      <c r="AU2725" s="145" t="s">
        <v>90</v>
      </c>
      <c r="AY2725" s="18" t="s">
        <v>358</v>
      </c>
      <c r="BE2725" s="146">
        <f>IF(N2725="základní",J2725,0)</f>
        <v>0</v>
      </c>
      <c r="BF2725" s="146">
        <f>IF(N2725="snížená",J2725,0)</f>
        <v>0</v>
      </c>
      <c r="BG2725" s="146">
        <f>IF(N2725="zákl. přenesená",J2725,0)</f>
        <v>0</v>
      </c>
      <c r="BH2725" s="146">
        <f>IF(N2725="sníž. přenesená",J2725,0)</f>
        <v>0</v>
      </c>
      <c r="BI2725" s="146">
        <f>IF(N2725="nulová",J2725,0)</f>
        <v>0</v>
      </c>
      <c r="BJ2725" s="18" t="s">
        <v>90</v>
      </c>
      <c r="BK2725" s="146">
        <f>ROUND(I2725*H2725,2)</f>
        <v>0</v>
      </c>
      <c r="BL2725" s="18" t="s">
        <v>454</v>
      </c>
      <c r="BM2725" s="145" t="s">
        <v>2869</v>
      </c>
    </row>
    <row r="2726" spans="2:65" s="1" customFormat="1" ht="11.25">
      <c r="B2726" s="33"/>
      <c r="D2726" s="147" t="s">
        <v>366</v>
      </c>
      <c r="F2726" s="148" t="s">
        <v>2870</v>
      </c>
      <c r="I2726" s="149"/>
      <c r="L2726" s="33"/>
      <c r="M2726" s="150"/>
      <c r="T2726" s="54"/>
      <c r="AT2726" s="18" t="s">
        <v>366</v>
      </c>
      <c r="AU2726" s="18" t="s">
        <v>90</v>
      </c>
    </row>
    <row r="2727" spans="2:65" s="1" customFormat="1" ht="24.2" customHeight="1">
      <c r="B2727" s="33"/>
      <c r="C2727" s="134" t="s">
        <v>2871</v>
      </c>
      <c r="D2727" s="134" t="s">
        <v>360</v>
      </c>
      <c r="E2727" s="135" t="s">
        <v>2872</v>
      </c>
      <c r="F2727" s="136" t="s">
        <v>2873</v>
      </c>
      <c r="G2727" s="137" t="s">
        <v>195</v>
      </c>
      <c r="H2727" s="138">
        <v>368.46699999999998</v>
      </c>
      <c r="I2727" s="139"/>
      <c r="J2727" s="140">
        <f>ROUND(I2727*H2727,2)</f>
        <v>0</v>
      </c>
      <c r="K2727" s="136" t="s">
        <v>363</v>
      </c>
      <c r="L2727" s="33"/>
      <c r="M2727" s="141" t="s">
        <v>19</v>
      </c>
      <c r="N2727" s="142" t="s">
        <v>49</v>
      </c>
      <c r="P2727" s="143">
        <f>O2727*H2727</f>
        <v>0</v>
      </c>
      <c r="Q2727" s="143">
        <v>4.5000000000000003E-5</v>
      </c>
      <c r="R2727" s="143">
        <f>Q2727*H2727</f>
        <v>1.6581015000000001E-2</v>
      </c>
      <c r="S2727" s="143">
        <v>0</v>
      </c>
      <c r="T2727" s="144">
        <f>S2727*H2727</f>
        <v>0</v>
      </c>
      <c r="AR2727" s="145" t="s">
        <v>454</v>
      </c>
      <c r="AT2727" s="145" t="s">
        <v>360</v>
      </c>
      <c r="AU2727" s="145" t="s">
        <v>90</v>
      </c>
      <c r="AY2727" s="18" t="s">
        <v>358</v>
      </c>
      <c r="BE2727" s="146">
        <f>IF(N2727="základní",J2727,0)</f>
        <v>0</v>
      </c>
      <c r="BF2727" s="146">
        <f>IF(N2727="snížená",J2727,0)</f>
        <v>0</v>
      </c>
      <c r="BG2727" s="146">
        <f>IF(N2727="zákl. přenesená",J2727,0)</f>
        <v>0</v>
      </c>
      <c r="BH2727" s="146">
        <f>IF(N2727="sníž. přenesená",J2727,0)</f>
        <v>0</v>
      </c>
      <c r="BI2727" s="146">
        <f>IF(N2727="nulová",J2727,0)</f>
        <v>0</v>
      </c>
      <c r="BJ2727" s="18" t="s">
        <v>90</v>
      </c>
      <c r="BK2727" s="146">
        <f>ROUND(I2727*H2727,2)</f>
        <v>0</v>
      </c>
      <c r="BL2727" s="18" t="s">
        <v>454</v>
      </c>
      <c r="BM2727" s="145" t="s">
        <v>2874</v>
      </c>
    </row>
    <row r="2728" spans="2:65" s="1" customFormat="1" ht="11.25">
      <c r="B2728" s="33"/>
      <c r="D2728" s="147" t="s">
        <v>366</v>
      </c>
      <c r="F2728" s="148" t="s">
        <v>2875</v>
      </c>
      <c r="I2728" s="149"/>
      <c r="L2728" s="33"/>
      <c r="M2728" s="150"/>
      <c r="T2728" s="54"/>
      <c r="AT2728" s="18" t="s">
        <v>366</v>
      </c>
      <c r="AU2728" s="18" t="s">
        <v>90</v>
      </c>
    </row>
    <row r="2729" spans="2:65" s="13" customFormat="1" ht="11.25">
      <c r="B2729" s="158"/>
      <c r="D2729" s="152" t="s">
        <v>368</v>
      </c>
      <c r="E2729" s="159" t="s">
        <v>19</v>
      </c>
      <c r="F2729" s="160" t="s">
        <v>201</v>
      </c>
      <c r="H2729" s="161">
        <v>368.46699999999998</v>
      </c>
      <c r="I2729" s="162"/>
      <c r="L2729" s="158"/>
      <c r="M2729" s="163"/>
      <c r="T2729" s="164"/>
      <c r="AT2729" s="159" t="s">
        <v>368</v>
      </c>
      <c r="AU2729" s="159" t="s">
        <v>90</v>
      </c>
      <c r="AV2729" s="13" t="s">
        <v>90</v>
      </c>
      <c r="AW2729" s="13" t="s">
        <v>36</v>
      </c>
      <c r="AX2729" s="13" t="s">
        <v>77</v>
      </c>
      <c r="AY2729" s="159" t="s">
        <v>358</v>
      </c>
    </row>
    <row r="2730" spans="2:65" s="14" customFormat="1" ht="11.25">
      <c r="B2730" s="165"/>
      <c r="D2730" s="152" t="s">
        <v>368</v>
      </c>
      <c r="E2730" s="166" t="s">
        <v>19</v>
      </c>
      <c r="F2730" s="167" t="s">
        <v>371</v>
      </c>
      <c r="H2730" s="168">
        <v>368.46699999999998</v>
      </c>
      <c r="I2730" s="169"/>
      <c r="L2730" s="165"/>
      <c r="M2730" s="170"/>
      <c r="T2730" s="171"/>
      <c r="AT2730" s="166" t="s">
        <v>368</v>
      </c>
      <c r="AU2730" s="166" t="s">
        <v>90</v>
      </c>
      <c r="AV2730" s="14" t="s">
        <v>364</v>
      </c>
      <c r="AW2730" s="14" t="s">
        <v>36</v>
      </c>
      <c r="AX2730" s="14" t="s">
        <v>84</v>
      </c>
      <c r="AY2730" s="166" t="s">
        <v>358</v>
      </c>
    </row>
    <row r="2731" spans="2:65" s="1" customFormat="1" ht="33" customHeight="1">
      <c r="B2731" s="33"/>
      <c r="C2731" s="134" t="s">
        <v>2876</v>
      </c>
      <c r="D2731" s="134" t="s">
        <v>360</v>
      </c>
      <c r="E2731" s="135" t="s">
        <v>2877</v>
      </c>
      <c r="F2731" s="136" t="s">
        <v>2878</v>
      </c>
      <c r="G2731" s="137" t="s">
        <v>235</v>
      </c>
      <c r="H2731" s="138">
        <v>0.8</v>
      </c>
      <c r="I2731" s="139"/>
      <c r="J2731" s="140">
        <f>ROUND(I2731*H2731,2)</f>
        <v>0</v>
      </c>
      <c r="K2731" s="136" t="s">
        <v>363</v>
      </c>
      <c r="L2731" s="33"/>
      <c r="M2731" s="141" t="s">
        <v>19</v>
      </c>
      <c r="N2731" s="142" t="s">
        <v>49</v>
      </c>
      <c r="P2731" s="143">
        <f>O2731*H2731</f>
        <v>0</v>
      </c>
      <c r="Q2731" s="143">
        <v>2E-3</v>
      </c>
      <c r="R2731" s="143">
        <f>Q2731*H2731</f>
        <v>1.6000000000000001E-3</v>
      </c>
      <c r="S2731" s="143">
        <v>0</v>
      </c>
      <c r="T2731" s="144">
        <f>S2731*H2731</f>
        <v>0</v>
      </c>
      <c r="AR2731" s="145" t="s">
        <v>454</v>
      </c>
      <c r="AT2731" s="145" t="s">
        <v>360</v>
      </c>
      <c r="AU2731" s="145" t="s">
        <v>90</v>
      </c>
      <c r="AY2731" s="18" t="s">
        <v>358</v>
      </c>
      <c r="BE2731" s="146">
        <f>IF(N2731="základní",J2731,0)</f>
        <v>0</v>
      </c>
      <c r="BF2731" s="146">
        <f>IF(N2731="snížená",J2731,0)</f>
        <v>0</v>
      </c>
      <c r="BG2731" s="146">
        <f>IF(N2731="zákl. přenesená",J2731,0)</f>
        <v>0</v>
      </c>
      <c r="BH2731" s="146">
        <f>IF(N2731="sníž. přenesená",J2731,0)</f>
        <v>0</v>
      </c>
      <c r="BI2731" s="146">
        <f>IF(N2731="nulová",J2731,0)</f>
        <v>0</v>
      </c>
      <c r="BJ2731" s="18" t="s">
        <v>90</v>
      </c>
      <c r="BK2731" s="146">
        <f>ROUND(I2731*H2731,2)</f>
        <v>0</v>
      </c>
      <c r="BL2731" s="18" t="s">
        <v>454</v>
      </c>
      <c r="BM2731" s="145" t="s">
        <v>2879</v>
      </c>
    </row>
    <row r="2732" spans="2:65" s="1" customFormat="1" ht="11.25">
      <c r="B2732" s="33"/>
      <c r="D2732" s="147" t="s">
        <v>366</v>
      </c>
      <c r="F2732" s="148" t="s">
        <v>2880</v>
      </c>
      <c r="I2732" s="149"/>
      <c r="L2732" s="33"/>
      <c r="M2732" s="150"/>
      <c r="T2732" s="54"/>
      <c r="AT2732" s="18" t="s">
        <v>366</v>
      </c>
      <c r="AU2732" s="18" t="s">
        <v>90</v>
      </c>
    </row>
    <row r="2733" spans="2:65" s="1" customFormat="1" ht="49.15" customHeight="1">
      <c r="B2733" s="33"/>
      <c r="C2733" s="134" t="s">
        <v>2881</v>
      </c>
      <c r="D2733" s="134" t="s">
        <v>360</v>
      </c>
      <c r="E2733" s="135" t="s">
        <v>2882</v>
      </c>
      <c r="F2733" s="136" t="s">
        <v>2883</v>
      </c>
      <c r="G2733" s="137" t="s">
        <v>1498</v>
      </c>
      <c r="H2733" s="189"/>
      <c r="I2733" s="139"/>
      <c r="J2733" s="140">
        <f>ROUND(I2733*H2733,2)</f>
        <v>0</v>
      </c>
      <c r="K2733" s="136" t="s">
        <v>363</v>
      </c>
      <c r="L2733" s="33"/>
      <c r="M2733" s="141" t="s">
        <v>19</v>
      </c>
      <c r="N2733" s="142" t="s">
        <v>49</v>
      </c>
      <c r="P2733" s="143">
        <f>O2733*H2733</f>
        <v>0</v>
      </c>
      <c r="Q2733" s="143">
        <v>0</v>
      </c>
      <c r="R2733" s="143">
        <f>Q2733*H2733</f>
        <v>0</v>
      </c>
      <c r="S2733" s="143">
        <v>0</v>
      </c>
      <c r="T2733" s="144">
        <f>S2733*H2733</f>
        <v>0</v>
      </c>
      <c r="AR2733" s="145" t="s">
        <v>454</v>
      </c>
      <c r="AT2733" s="145" t="s">
        <v>360</v>
      </c>
      <c r="AU2733" s="145" t="s">
        <v>90</v>
      </c>
      <c r="AY2733" s="18" t="s">
        <v>358</v>
      </c>
      <c r="BE2733" s="146">
        <f>IF(N2733="základní",J2733,0)</f>
        <v>0</v>
      </c>
      <c r="BF2733" s="146">
        <f>IF(N2733="snížená",J2733,0)</f>
        <v>0</v>
      </c>
      <c r="BG2733" s="146">
        <f>IF(N2733="zákl. přenesená",J2733,0)</f>
        <v>0</v>
      </c>
      <c r="BH2733" s="146">
        <f>IF(N2733="sníž. přenesená",J2733,0)</f>
        <v>0</v>
      </c>
      <c r="BI2733" s="146">
        <f>IF(N2733="nulová",J2733,0)</f>
        <v>0</v>
      </c>
      <c r="BJ2733" s="18" t="s">
        <v>90</v>
      </c>
      <c r="BK2733" s="146">
        <f>ROUND(I2733*H2733,2)</f>
        <v>0</v>
      </c>
      <c r="BL2733" s="18" t="s">
        <v>454</v>
      </c>
      <c r="BM2733" s="145" t="s">
        <v>2884</v>
      </c>
    </row>
    <row r="2734" spans="2:65" s="1" customFormat="1" ht="11.25">
      <c r="B2734" s="33"/>
      <c r="D2734" s="147" t="s">
        <v>366</v>
      </c>
      <c r="F2734" s="148" t="s">
        <v>2885</v>
      </c>
      <c r="I2734" s="149"/>
      <c r="L2734" s="33"/>
      <c r="M2734" s="150"/>
      <c r="T2734" s="54"/>
      <c r="AT2734" s="18" t="s">
        <v>366</v>
      </c>
      <c r="AU2734" s="18" t="s">
        <v>90</v>
      </c>
    </row>
    <row r="2735" spans="2:65" s="11" customFormat="1" ht="22.9" customHeight="1">
      <c r="B2735" s="122"/>
      <c r="D2735" s="123" t="s">
        <v>76</v>
      </c>
      <c r="E2735" s="132" t="s">
        <v>2886</v>
      </c>
      <c r="F2735" s="132" t="s">
        <v>2887</v>
      </c>
      <c r="I2735" s="125"/>
      <c r="J2735" s="133">
        <f>BK2735</f>
        <v>0</v>
      </c>
      <c r="L2735" s="122"/>
      <c r="M2735" s="127"/>
      <c r="P2735" s="128">
        <f>SUM(P2736:P2774)</f>
        <v>0</v>
      </c>
      <c r="R2735" s="128">
        <f>SUM(R2736:R2774)</f>
        <v>8.8135163199999991E-2</v>
      </c>
      <c r="T2735" s="129">
        <f>SUM(T2736:T2774)</f>
        <v>0</v>
      </c>
      <c r="AR2735" s="123" t="s">
        <v>90</v>
      </c>
      <c r="AT2735" s="130" t="s">
        <v>76</v>
      </c>
      <c r="AU2735" s="130" t="s">
        <v>84</v>
      </c>
      <c r="AY2735" s="123" t="s">
        <v>358</v>
      </c>
      <c r="BK2735" s="131">
        <f>SUM(BK2736:BK2774)</f>
        <v>0</v>
      </c>
    </row>
    <row r="2736" spans="2:65" s="1" customFormat="1" ht="24.2" customHeight="1">
      <c r="B2736" s="33"/>
      <c r="C2736" s="134" t="s">
        <v>2888</v>
      </c>
      <c r="D2736" s="134" t="s">
        <v>360</v>
      </c>
      <c r="E2736" s="135" t="s">
        <v>2889</v>
      </c>
      <c r="F2736" s="136" t="s">
        <v>2890</v>
      </c>
      <c r="G2736" s="137" t="s">
        <v>504</v>
      </c>
      <c r="H2736" s="138">
        <v>1</v>
      </c>
      <c r="I2736" s="139"/>
      <c r="J2736" s="140">
        <f>ROUND(I2736*H2736,2)</f>
        <v>0</v>
      </c>
      <c r="K2736" s="136" t="s">
        <v>19</v>
      </c>
      <c r="L2736" s="33"/>
      <c r="M2736" s="141" t="s">
        <v>19</v>
      </c>
      <c r="N2736" s="142" t="s">
        <v>49</v>
      </c>
      <c r="P2736" s="143">
        <f>O2736*H2736</f>
        <v>0</v>
      </c>
      <c r="Q2736" s="143">
        <v>1.7899999999999999E-3</v>
      </c>
      <c r="R2736" s="143">
        <f>Q2736*H2736</f>
        <v>1.7899999999999999E-3</v>
      </c>
      <c r="S2736" s="143">
        <v>0</v>
      </c>
      <c r="T2736" s="144">
        <f>S2736*H2736</f>
        <v>0</v>
      </c>
      <c r="AR2736" s="145" t="s">
        <v>454</v>
      </c>
      <c r="AT2736" s="145" t="s">
        <v>360</v>
      </c>
      <c r="AU2736" s="145" t="s">
        <v>90</v>
      </c>
      <c r="AY2736" s="18" t="s">
        <v>358</v>
      </c>
      <c r="BE2736" s="146">
        <f>IF(N2736="základní",J2736,0)</f>
        <v>0</v>
      </c>
      <c r="BF2736" s="146">
        <f>IF(N2736="snížená",J2736,0)</f>
        <v>0</v>
      </c>
      <c r="BG2736" s="146">
        <f>IF(N2736="zákl. přenesená",J2736,0)</f>
        <v>0</v>
      </c>
      <c r="BH2736" s="146">
        <f>IF(N2736="sníž. přenesená",J2736,0)</f>
        <v>0</v>
      </c>
      <c r="BI2736" s="146">
        <f>IF(N2736="nulová",J2736,0)</f>
        <v>0</v>
      </c>
      <c r="BJ2736" s="18" t="s">
        <v>90</v>
      </c>
      <c r="BK2736" s="146">
        <f>ROUND(I2736*H2736,2)</f>
        <v>0</v>
      </c>
      <c r="BL2736" s="18" t="s">
        <v>454</v>
      </c>
      <c r="BM2736" s="145" t="s">
        <v>2891</v>
      </c>
    </row>
    <row r="2737" spans="2:65" s="12" customFormat="1" ht="11.25">
      <c r="B2737" s="151"/>
      <c r="D2737" s="152" t="s">
        <v>368</v>
      </c>
      <c r="E2737" s="153" t="s">
        <v>19</v>
      </c>
      <c r="F2737" s="154" t="s">
        <v>952</v>
      </c>
      <c r="H2737" s="153" t="s">
        <v>19</v>
      </c>
      <c r="I2737" s="155"/>
      <c r="L2737" s="151"/>
      <c r="M2737" s="156"/>
      <c r="T2737" s="157"/>
      <c r="AT2737" s="153" t="s">
        <v>368</v>
      </c>
      <c r="AU2737" s="153" t="s">
        <v>90</v>
      </c>
      <c r="AV2737" s="12" t="s">
        <v>84</v>
      </c>
      <c r="AW2737" s="12" t="s">
        <v>36</v>
      </c>
      <c r="AX2737" s="12" t="s">
        <v>77</v>
      </c>
      <c r="AY2737" s="153" t="s">
        <v>358</v>
      </c>
    </row>
    <row r="2738" spans="2:65" s="13" customFormat="1" ht="11.25">
      <c r="B2738" s="158"/>
      <c r="D2738" s="152" t="s">
        <v>368</v>
      </c>
      <c r="E2738" s="159" t="s">
        <v>19</v>
      </c>
      <c r="F2738" s="160" t="s">
        <v>2892</v>
      </c>
      <c r="H2738" s="161">
        <v>1</v>
      </c>
      <c r="I2738" s="162"/>
      <c r="L2738" s="158"/>
      <c r="M2738" s="163"/>
      <c r="T2738" s="164"/>
      <c r="AT2738" s="159" t="s">
        <v>368</v>
      </c>
      <c r="AU2738" s="159" t="s">
        <v>90</v>
      </c>
      <c r="AV2738" s="13" t="s">
        <v>90</v>
      </c>
      <c r="AW2738" s="13" t="s">
        <v>36</v>
      </c>
      <c r="AX2738" s="13" t="s">
        <v>77</v>
      </c>
      <c r="AY2738" s="159" t="s">
        <v>358</v>
      </c>
    </row>
    <row r="2739" spans="2:65" s="14" customFormat="1" ht="11.25">
      <c r="B2739" s="165"/>
      <c r="D2739" s="152" t="s">
        <v>368</v>
      </c>
      <c r="E2739" s="166" t="s">
        <v>19</v>
      </c>
      <c r="F2739" s="167" t="s">
        <v>371</v>
      </c>
      <c r="H2739" s="168">
        <v>1</v>
      </c>
      <c r="I2739" s="169"/>
      <c r="L2739" s="165"/>
      <c r="M2739" s="170"/>
      <c r="T2739" s="171"/>
      <c r="AT2739" s="166" t="s">
        <v>368</v>
      </c>
      <c r="AU2739" s="166" t="s">
        <v>90</v>
      </c>
      <c r="AV2739" s="14" t="s">
        <v>364</v>
      </c>
      <c r="AW2739" s="14" t="s">
        <v>36</v>
      </c>
      <c r="AX2739" s="14" t="s">
        <v>84</v>
      </c>
      <c r="AY2739" s="166" t="s">
        <v>358</v>
      </c>
    </row>
    <row r="2740" spans="2:65" s="1" customFormat="1" ht="24.2" customHeight="1">
      <c r="B2740" s="33"/>
      <c r="C2740" s="134" t="s">
        <v>2893</v>
      </c>
      <c r="D2740" s="134" t="s">
        <v>360</v>
      </c>
      <c r="E2740" s="135" t="s">
        <v>2894</v>
      </c>
      <c r="F2740" s="136" t="s">
        <v>2895</v>
      </c>
      <c r="G2740" s="137" t="s">
        <v>235</v>
      </c>
      <c r="H2740" s="138">
        <v>12</v>
      </c>
      <c r="I2740" s="139"/>
      <c r="J2740" s="140">
        <f>ROUND(I2740*H2740,2)</f>
        <v>0</v>
      </c>
      <c r="K2740" s="136" t="s">
        <v>363</v>
      </c>
      <c r="L2740" s="33"/>
      <c r="M2740" s="141" t="s">
        <v>19</v>
      </c>
      <c r="N2740" s="142" t="s">
        <v>49</v>
      </c>
      <c r="P2740" s="143">
        <f>O2740*H2740</f>
        <v>0</v>
      </c>
      <c r="Q2740" s="143">
        <v>2.14E-4</v>
      </c>
      <c r="R2740" s="143">
        <f>Q2740*H2740</f>
        <v>2.568E-3</v>
      </c>
      <c r="S2740" s="143">
        <v>0</v>
      </c>
      <c r="T2740" s="144">
        <f>S2740*H2740</f>
        <v>0</v>
      </c>
      <c r="AR2740" s="145" t="s">
        <v>789</v>
      </c>
      <c r="AT2740" s="145" t="s">
        <v>360</v>
      </c>
      <c r="AU2740" s="145" t="s">
        <v>90</v>
      </c>
      <c r="AY2740" s="18" t="s">
        <v>358</v>
      </c>
      <c r="BE2740" s="146">
        <f>IF(N2740="základní",J2740,0)</f>
        <v>0</v>
      </c>
      <c r="BF2740" s="146">
        <f>IF(N2740="snížená",J2740,0)</f>
        <v>0</v>
      </c>
      <c r="BG2740" s="146">
        <f>IF(N2740="zákl. přenesená",J2740,0)</f>
        <v>0</v>
      </c>
      <c r="BH2740" s="146">
        <f>IF(N2740="sníž. přenesená",J2740,0)</f>
        <v>0</v>
      </c>
      <c r="BI2740" s="146">
        <f>IF(N2740="nulová",J2740,0)</f>
        <v>0</v>
      </c>
      <c r="BJ2740" s="18" t="s">
        <v>90</v>
      </c>
      <c r="BK2740" s="146">
        <f>ROUND(I2740*H2740,2)</f>
        <v>0</v>
      </c>
      <c r="BL2740" s="18" t="s">
        <v>789</v>
      </c>
      <c r="BM2740" s="145" t="s">
        <v>2896</v>
      </c>
    </row>
    <row r="2741" spans="2:65" s="1" customFormat="1" ht="11.25">
      <c r="B2741" s="33"/>
      <c r="D2741" s="147" t="s">
        <v>366</v>
      </c>
      <c r="F2741" s="148" t="s">
        <v>2897</v>
      </c>
      <c r="I2741" s="149"/>
      <c r="L2741" s="33"/>
      <c r="M2741" s="150"/>
      <c r="T2741" s="54"/>
      <c r="AT2741" s="18" t="s">
        <v>366</v>
      </c>
      <c r="AU2741" s="18" t="s">
        <v>90</v>
      </c>
    </row>
    <row r="2742" spans="2:65" s="12" customFormat="1" ht="11.25">
      <c r="B2742" s="151"/>
      <c r="D2742" s="152" t="s">
        <v>368</v>
      </c>
      <c r="E2742" s="153" t="s">
        <v>19</v>
      </c>
      <c r="F2742" s="154" t="s">
        <v>1160</v>
      </c>
      <c r="H2742" s="153" t="s">
        <v>19</v>
      </c>
      <c r="I2742" s="155"/>
      <c r="L2742" s="151"/>
      <c r="M2742" s="156"/>
      <c r="T2742" s="157"/>
      <c r="AT2742" s="153" t="s">
        <v>368</v>
      </c>
      <c r="AU2742" s="153" t="s">
        <v>90</v>
      </c>
      <c r="AV2742" s="12" t="s">
        <v>84</v>
      </c>
      <c r="AW2742" s="12" t="s">
        <v>36</v>
      </c>
      <c r="AX2742" s="12" t="s">
        <v>77</v>
      </c>
      <c r="AY2742" s="153" t="s">
        <v>358</v>
      </c>
    </row>
    <row r="2743" spans="2:65" s="12" customFormat="1" ht="11.25">
      <c r="B2743" s="151"/>
      <c r="D2743" s="152" t="s">
        <v>368</v>
      </c>
      <c r="E2743" s="153" t="s">
        <v>19</v>
      </c>
      <c r="F2743" s="154" t="s">
        <v>460</v>
      </c>
      <c r="H2743" s="153" t="s">
        <v>19</v>
      </c>
      <c r="I2743" s="155"/>
      <c r="L2743" s="151"/>
      <c r="M2743" s="156"/>
      <c r="T2743" s="157"/>
      <c r="AT2743" s="153" t="s">
        <v>368</v>
      </c>
      <c r="AU2743" s="153" t="s">
        <v>90</v>
      </c>
      <c r="AV2743" s="12" t="s">
        <v>84</v>
      </c>
      <c r="AW2743" s="12" t="s">
        <v>36</v>
      </c>
      <c r="AX2743" s="12" t="s">
        <v>77</v>
      </c>
      <c r="AY2743" s="153" t="s">
        <v>358</v>
      </c>
    </row>
    <row r="2744" spans="2:65" s="13" customFormat="1" ht="11.25">
      <c r="B2744" s="158"/>
      <c r="D2744" s="152" t="s">
        <v>368</v>
      </c>
      <c r="E2744" s="159" t="s">
        <v>19</v>
      </c>
      <c r="F2744" s="160" t="s">
        <v>2898</v>
      </c>
      <c r="H2744" s="161">
        <v>12</v>
      </c>
      <c r="I2744" s="162"/>
      <c r="L2744" s="158"/>
      <c r="M2744" s="163"/>
      <c r="T2744" s="164"/>
      <c r="AT2744" s="159" t="s">
        <v>368</v>
      </c>
      <c r="AU2744" s="159" t="s">
        <v>90</v>
      </c>
      <c r="AV2744" s="13" t="s">
        <v>90</v>
      </c>
      <c r="AW2744" s="13" t="s">
        <v>36</v>
      </c>
      <c r="AX2744" s="13" t="s">
        <v>77</v>
      </c>
      <c r="AY2744" s="159" t="s">
        <v>358</v>
      </c>
    </row>
    <row r="2745" spans="2:65" s="14" customFormat="1" ht="11.25">
      <c r="B2745" s="165"/>
      <c r="D2745" s="152" t="s">
        <v>368</v>
      </c>
      <c r="E2745" s="166" t="s">
        <v>19</v>
      </c>
      <c r="F2745" s="167" t="s">
        <v>371</v>
      </c>
      <c r="H2745" s="168">
        <v>12</v>
      </c>
      <c r="I2745" s="169"/>
      <c r="L2745" s="165"/>
      <c r="M2745" s="170"/>
      <c r="T2745" s="171"/>
      <c r="AT2745" s="166" t="s">
        <v>368</v>
      </c>
      <c r="AU2745" s="166" t="s">
        <v>90</v>
      </c>
      <c r="AV2745" s="14" t="s">
        <v>364</v>
      </c>
      <c r="AW2745" s="14" t="s">
        <v>36</v>
      </c>
      <c r="AX2745" s="14" t="s">
        <v>84</v>
      </c>
      <c r="AY2745" s="166" t="s">
        <v>358</v>
      </c>
    </row>
    <row r="2746" spans="2:65" s="1" customFormat="1" ht="24.2" customHeight="1">
      <c r="B2746" s="33"/>
      <c r="C2746" s="134" t="s">
        <v>2899</v>
      </c>
      <c r="D2746" s="134" t="s">
        <v>360</v>
      </c>
      <c r="E2746" s="135" t="s">
        <v>2900</v>
      </c>
      <c r="F2746" s="136" t="s">
        <v>2901</v>
      </c>
      <c r="G2746" s="137" t="s">
        <v>195</v>
      </c>
      <c r="H2746" s="138">
        <v>122.782</v>
      </c>
      <c r="I2746" s="139"/>
      <c r="J2746" s="140">
        <f>ROUND(I2746*H2746,2)</f>
        <v>0</v>
      </c>
      <c r="K2746" s="136" t="s">
        <v>363</v>
      </c>
      <c r="L2746" s="33"/>
      <c r="M2746" s="141" t="s">
        <v>19</v>
      </c>
      <c r="N2746" s="142" t="s">
        <v>49</v>
      </c>
      <c r="P2746" s="143">
        <f>O2746*H2746</f>
        <v>0</v>
      </c>
      <c r="Q2746" s="143">
        <v>8.0000000000000007E-5</v>
      </c>
      <c r="R2746" s="143">
        <f>Q2746*H2746</f>
        <v>9.822560000000001E-3</v>
      </c>
      <c r="S2746" s="143">
        <v>0</v>
      </c>
      <c r="T2746" s="144">
        <f>S2746*H2746</f>
        <v>0</v>
      </c>
      <c r="AR2746" s="145" t="s">
        <v>454</v>
      </c>
      <c r="AT2746" s="145" t="s">
        <v>360</v>
      </c>
      <c r="AU2746" s="145" t="s">
        <v>90</v>
      </c>
      <c r="AY2746" s="18" t="s">
        <v>358</v>
      </c>
      <c r="BE2746" s="146">
        <f>IF(N2746="základní",J2746,0)</f>
        <v>0</v>
      </c>
      <c r="BF2746" s="146">
        <f>IF(N2746="snížená",J2746,0)</f>
        <v>0</v>
      </c>
      <c r="BG2746" s="146">
        <f>IF(N2746="zákl. přenesená",J2746,0)</f>
        <v>0</v>
      </c>
      <c r="BH2746" s="146">
        <f>IF(N2746="sníž. přenesená",J2746,0)</f>
        <v>0</v>
      </c>
      <c r="BI2746" s="146">
        <f>IF(N2746="nulová",J2746,0)</f>
        <v>0</v>
      </c>
      <c r="BJ2746" s="18" t="s">
        <v>90</v>
      </c>
      <c r="BK2746" s="146">
        <f>ROUND(I2746*H2746,2)</f>
        <v>0</v>
      </c>
      <c r="BL2746" s="18" t="s">
        <v>454</v>
      </c>
      <c r="BM2746" s="145" t="s">
        <v>2902</v>
      </c>
    </row>
    <row r="2747" spans="2:65" s="1" customFormat="1" ht="11.25">
      <c r="B2747" s="33"/>
      <c r="D2747" s="147" t="s">
        <v>366</v>
      </c>
      <c r="F2747" s="148" t="s">
        <v>2903</v>
      </c>
      <c r="I2747" s="149"/>
      <c r="L2747" s="33"/>
      <c r="M2747" s="150"/>
      <c r="T2747" s="54"/>
      <c r="AT2747" s="18" t="s">
        <v>366</v>
      </c>
      <c r="AU2747" s="18" t="s">
        <v>90</v>
      </c>
    </row>
    <row r="2748" spans="2:65" s="12" customFormat="1" ht="11.25">
      <c r="B2748" s="151"/>
      <c r="D2748" s="152" t="s">
        <v>368</v>
      </c>
      <c r="E2748" s="153" t="s">
        <v>19</v>
      </c>
      <c r="F2748" s="154" t="s">
        <v>485</v>
      </c>
      <c r="H2748" s="153" t="s">
        <v>19</v>
      </c>
      <c r="I2748" s="155"/>
      <c r="L2748" s="151"/>
      <c r="M2748" s="156"/>
      <c r="T2748" s="157"/>
      <c r="AT2748" s="153" t="s">
        <v>368</v>
      </c>
      <c r="AU2748" s="153" t="s">
        <v>90</v>
      </c>
      <c r="AV2748" s="12" t="s">
        <v>84</v>
      </c>
      <c r="AW2748" s="12" t="s">
        <v>36</v>
      </c>
      <c r="AX2748" s="12" t="s">
        <v>77</v>
      </c>
      <c r="AY2748" s="153" t="s">
        <v>358</v>
      </c>
    </row>
    <row r="2749" spans="2:65" s="12" customFormat="1" ht="11.25">
      <c r="B2749" s="151"/>
      <c r="D2749" s="152" t="s">
        <v>368</v>
      </c>
      <c r="E2749" s="153" t="s">
        <v>19</v>
      </c>
      <c r="F2749" s="154" t="s">
        <v>380</v>
      </c>
      <c r="H2749" s="153" t="s">
        <v>19</v>
      </c>
      <c r="I2749" s="155"/>
      <c r="L2749" s="151"/>
      <c r="M2749" s="156"/>
      <c r="T2749" s="157"/>
      <c r="AT2749" s="153" t="s">
        <v>368</v>
      </c>
      <c r="AU2749" s="153" t="s">
        <v>90</v>
      </c>
      <c r="AV2749" s="12" t="s">
        <v>84</v>
      </c>
      <c r="AW2749" s="12" t="s">
        <v>36</v>
      </c>
      <c r="AX2749" s="12" t="s">
        <v>77</v>
      </c>
      <c r="AY2749" s="153" t="s">
        <v>358</v>
      </c>
    </row>
    <row r="2750" spans="2:65" s="12" customFormat="1" ht="11.25">
      <c r="B2750" s="151"/>
      <c r="D2750" s="152" t="s">
        <v>368</v>
      </c>
      <c r="E2750" s="153" t="s">
        <v>19</v>
      </c>
      <c r="F2750" s="154" t="s">
        <v>588</v>
      </c>
      <c r="H2750" s="153" t="s">
        <v>19</v>
      </c>
      <c r="I2750" s="155"/>
      <c r="L2750" s="151"/>
      <c r="M2750" s="156"/>
      <c r="T2750" s="157"/>
      <c r="AT2750" s="153" t="s">
        <v>368</v>
      </c>
      <c r="AU2750" s="153" t="s">
        <v>90</v>
      </c>
      <c r="AV2750" s="12" t="s">
        <v>84</v>
      </c>
      <c r="AW2750" s="12" t="s">
        <v>36</v>
      </c>
      <c r="AX2750" s="12" t="s">
        <v>77</v>
      </c>
      <c r="AY2750" s="153" t="s">
        <v>358</v>
      </c>
    </row>
    <row r="2751" spans="2:65" s="12" customFormat="1" ht="11.25">
      <c r="B2751" s="151"/>
      <c r="D2751" s="152" t="s">
        <v>368</v>
      </c>
      <c r="E2751" s="153" t="s">
        <v>19</v>
      </c>
      <c r="F2751" s="154" t="s">
        <v>596</v>
      </c>
      <c r="H2751" s="153" t="s">
        <v>19</v>
      </c>
      <c r="I2751" s="155"/>
      <c r="L2751" s="151"/>
      <c r="M2751" s="156"/>
      <c r="T2751" s="157"/>
      <c r="AT2751" s="153" t="s">
        <v>368</v>
      </c>
      <c r="AU2751" s="153" t="s">
        <v>90</v>
      </c>
      <c r="AV2751" s="12" t="s">
        <v>84</v>
      </c>
      <c r="AW2751" s="12" t="s">
        <v>36</v>
      </c>
      <c r="AX2751" s="12" t="s">
        <v>77</v>
      </c>
      <c r="AY2751" s="153" t="s">
        <v>358</v>
      </c>
    </row>
    <row r="2752" spans="2:65" s="13" customFormat="1" ht="11.25">
      <c r="B2752" s="158"/>
      <c r="D2752" s="152" t="s">
        <v>368</v>
      </c>
      <c r="E2752" s="159" t="s">
        <v>19</v>
      </c>
      <c r="F2752" s="160" t="s">
        <v>597</v>
      </c>
      <c r="H2752" s="161">
        <v>117.886</v>
      </c>
      <c r="I2752" s="162"/>
      <c r="L2752" s="158"/>
      <c r="M2752" s="163"/>
      <c r="T2752" s="164"/>
      <c r="AT2752" s="159" t="s">
        <v>368</v>
      </c>
      <c r="AU2752" s="159" t="s">
        <v>90</v>
      </c>
      <c r="AV2752" s="13" t="s">
        <v>90</v>
      </c>
      <c r="AW2752" s="13" t="s">
        <v>36</v>
      </c>
      <c r="AX2752" s="13" t="s">
        <v>77</v>
      </c>
      <c r="AY2752" s="159" t="s">
        <v>358</v>
      </c>
    </row>
    <row r="2753" spans="2:65" s="12" customFormat="1" ht="11.25">
      <c r="B2753" s="151"/>
      <c r="D2753" s="152" t="s">
        <v>368</v>
      </c>
      <c r="E2753" s="153" t="s">
        <v>19</v>
      </c>
      <c r="F2753" s="154" t="s">
        <v>808</v>
      </c>
      <c r="H2753" s="153" t="s">
        <v>19</v>
      </c>
      <c r="I2753" s="155"/>
      <c r="L2753" s="151"/>
      <c r="M2753" s="156"/>
      <c r="T2753" s="157"/>
      <c r="AT2753" s="153" t="s">
        <v>368</v>
      </c>
      <c r="AU2753" s="153" t="s">
        <v>90</v>
      </c>
      <c r="AV2753" s="12" t="s">
        <v>84</v>
      </c>
      <c r="AW2753" s="12" t="s">
        <v>36</v>
      </c>
      <c r="AX2753" s="12" t="s">
        <v>77</v>
      </c>
      <c r="AY2753" s="153" t="s">
        <v>358</v>
      </c>
    </row>
    <row r="2754" spans="2:65" s="13" customFormat="1" ht="11.25">
      <c r="B2754" s="158"/>
      <c r="D2754" s="152" t="s">
        <v>368</v>
      </c>
      <c r="E2754" s="159" t="s">
        <v>19</v>
      </c>
      <c r="F2754" s="160" t="s">
        <v>2904</v>
      </c>
      <c r="H2754" s="161">
        <v>4.8959999999999999</v>
      </c>
      <c r="I2754" s="162"/>
      <c r="L2754" s="158"/>
      <c r="M2754" s="163"/>
      <c r="T2754" s="164"/>
      <c r="AT2754" s="159" t="s">
        <v>368</v>
      </c>
      <c r="AU2754" s="159" t="s">
        <v>90</v>
      </c>
      <c r="AV2754" s="13" t="s">
        <v>90</v>
      </c>
      <c r="AW2754" s="13" t="s">
        <v>36</v>
      </c>
      <c r="AX2754" s="13" t="s">
        <v>77</v>
      </c>
      <c r="AY2754" s="159" t="s">
        <v>358</v>
      </c>
    </row>
    <row r="2755" spans="2:65" s="14" customFormat="1" ht="11.25">
      <c r="B2755" s="165"/>
      <c r="D2755" s="152" t="s">
        <v>368</v>
      </c>
      <c r="E2755" s="166" t="s">
        <v>19</v>
      </c>
      <c r="F2755" s="167" t="s">
        <v>371</v>
      </c>
      <c r="H2755" s="168">
        <v>122.782</v>
      </c>
      <c r="I2755" s="169"/>
      <c r="L2755" s="165"/>
      <c r="M2755" s="170"/>
      <c r="T2755" s="171"/>
      <c r="AT2755" s="166" t="s">
        <v>368</v>
      </c>
      <c r="AU2755" s="166" t="s">
        <v>90</v>
      </c>
      <c r="AV2755" s="14" t="s">
        <v>364</v>
      </c>
      <c r="AW2755" s="14" t="s">
        <v>36</v>
      </c>
      <c r="AX2755" s="14" t="s">
        <v>84</v>
      </c>
      <c r="AY2755" s="166" t="s">
        <v>358</v>
      </c>
    </row>
    <row r="2756" spans="2:65" s="1" customFormat="1" ht="44.25" customHeight="1">
      <c r="B2756" s="33"/>
      <c r="C2756" s="134" t="s">
        <v>2905</v>
      </c>
      <c r="D2756" s="134" t="s">
        <v>360</v>
      </c>
      <c r="E2756" s="135" t="s">
        <v>2906</v>
      </c>
      <c r="F2756" s="136" t="s">
        <v>2907</v>
      </c>
      <c r="G2756" s="137" t="s">
        <v>195</v>
      </c>
      <c r="H2756" s="138">
        <v>39.734999999999999</v>
      </c>
      <c r="I2756" s="139"/>
      <c r="J2756" s="140">
        <f>ROUND(I2756*H2756,2)</f>
        <v>0</v>
      </c>
      <c r="K2756" s="136" t="s">
        <v>363</v>
      </c>
      <c r="L2756" s="33"/>
      <c r="M2756" s="141" t="s">
        <v>19</v>
      </c>
      <c r="N2756" s="142" t="s">
        <v>49</v>
      </c>
      <c r="P2756" s="143">
        <f>O2756*H2756</f>
        <v>0</v>
      </c>
      <c r="Q2756" s="143">
        <v>2.0000000000000001E-4</v>
      </c>
      <c r="R2756" s="143">
        <f>Q2756*H2756</f>
        <v>7.9470000000000009E-3</v>
      </c>
      <c r="S2756" s="143">
        <v>0</v>
      </c>
      <c r="T2756" s="144">
        <f>S2756*H2756</f>
        <v>0</v>
      </c>
      <c r="AR2756" s="145" t="s">
        <v>454</v>
      </c>
      <c r="AT2756" s="145" t="s">
        <v>360</v>
      </c>
      <c r="AU2756" s="145" t="s">
        <v>90</v>
      </c>
      <c r="AY2756" s="18" t="s">
        <v>358</v>
      </c>
      <c r="BE2756" s="146">
        <f>IF(N2756="základní",J2756,0)</f>
        <v>0</v>
      </c>
      <c r="BF2756" s="146">
        <f>IF(N2756="snížená",J2756,0)</f>
        <v>0</v>
      </c>
      <c r="BG2756" s="146">
        <f>IF(N2756="zákl. přenesená",J2756,0)</f>
        <v>0</v>
      </c>
      <c r="BH2756" s="146">
        <f>IF(N2756="sníž. přenesená",J2756,0)</f>
        <v>0</v>
      </c>
      <c r="BI2756" s="146">
        <f>IF(N2756="nulová",J2756,0)</f>
        <v>0</v>
      </c>
      <c r="BJ2756" s="18" t="s">
        <v>90</v>
      </c>
      <c r="BK2756" s="146">
        <f>ROUND(I2756*H2756,2)</f>
        <v>0</v>
      </c>
      <c r="BL2756" s="18" t="s">
        <v>454</v>
      </c>
      <c r="BM2756" s="145" t="s">
        <v>2908</v>
      </c>
    </row>
    <row r="2757" spans="2:65" s="1" customFormat="1" ht="11.25">
      <c r="B2757" s="33"/>
      <c r="D2757" s="147" t="s">
        <v>366</v>
      </c>
      <c r="F2757" s="148" t="s">
        <v>2909</v>
      </c>
      <c r="I2757" s="149"/>
      <c r="L2757" s="33"/>
      <c r="M2757" s="150"/>
      <c r="T2757" s="54"/>
      <c r="AT2757" s="18" t="s">
        <v>366</v>
      </c>
      <c r="AU2757" s="18" t="s">
        <v>90</v>
      </c>
    </row>
    <row r="2758" spans="2:65" s="12" customFormat="1" ht="11.25">
      <c r="B2758" s="151"/>
      <c r="D2758" s="152" t="s">
        <v>368</v>
      </c>
      <c r="E2758" s="153" t="s">
        <v>19</v>
      </c>
      <c r="F2758" s="154" t="s">
        <v>485</v>
      </c>
      <c r="H2758" s="153" t="s">
        <v>19</v>
      </c>
      <c r="I2758" s="155"/>
      <c r="L2758" s="151"/>
      <c r="M2758" s="156"/>
      <c r="T2758" s="157"/>
      <c r="AT2758" s="153" t="s">
        <v>368</v>
      </c>
      <c r="AU2758" s="153" t="s">
        <v>90</v>
      </c>
      <c r="AV2758" s="12" t="s">
        <v>84</v>
      </c>
      <c r="AW2758" s="12" t="s">
        <v>36</v>
      </c>
      <c r="AX2758" s="12" t="s">
        <v>77</v>
      </c>
      <c r="AY2758" s="153" t="s">
        <v>358</v>
      </c>
    </row>
    <row r="2759" spans="2:65" s="12" customFormat="1" ht="11.25">
      <c r="B2759" s="151"/>
      <c r="D2759" s="152" t="s">
        <v>368</v>
      </c>
      <c r="E2759" s="153" t="s">
        <v>19</v>
      </c>
      <c r="F2759" s="154" t="s">
        <v>380</v>
      </c>
      <c r="H2759" s="153" t="s">
        <v>19</v>
      </c>
      <c r="I2759" s="155"/>
      <c r="L2759" s="151"/>
      <c r="M2759" s="156"/>
      <c r="T2759" s="157"/>
      <c r="AT2759" s="153" t="s">
        <v>368</v>
      </c>
      <c r="AU2759" s="153" t="s">
        <v>90</v>
      </c>
      <c r="AV2759" s="12" t="s">
        <v>84</v>
      </c>
      <c r="AW2759" s="12" t="s">
        <v>36</v>
      </c>
      <c r="AX2759" s="12" t="s">
        <v>77</v>
      </c>
      <c r="AY2759" s="153" t="s">
        <v>358</v>
      </c>
    </row>
    <row r="2760" spans="2:65" s="12" customFormat="1" ht="11.25">
      <c r="B2760" s="151"/>
      <c r="D2760" s="152" t="s">
        <v>368</v>
      </c>
      <c r="E2760" s="153" t="s">
        <v>19</v>
      </c>
      <c r="F2760" s="154" t="s">
        <v>952</v>
      </c>
      <c r="H2760" s="153" t="s">
        <v>19</v>
      </c>
      <c r="I2760" s="155"/>
      <c r="L2760" s="151"/>
      <c r="M2760" s="156"/>
      <c r="T2760" s="157"/>
      <c r="AT2760" s="153" t="s">
        <v>368</v>
      </c>
      <c r="AU2760" s="153" t="s">
        <v>90</v>
      </c>
      <c r="AV2760" s="12" t="s">
        <v>84</v>
      </c>
      <c r="AW2760" s="12" t="s">
        <v>36</v>
      </c>
      <c r="AX2760" s="12" t="s">
        <v>77</v>
      </c>
      <c r="AY2760" s="153" t="s">
        <v>358</v>
      </c>
    </row>
    <row r="2761" spans="2:65" s="12" customFormat="1" ht="11.25">
      <c r="B2761" s="151"/>
      <c r="D2761" s="152" t="s">
        <v>368</v>
      </c>
      <c r="E2761" s="153" t="s">
        <v>19</v>
      </c>
      <c r="F2761" s="154" t="s">
        <v>953</v>
      </c>
      <c r="H2761" s="153" t="s">
        <v>19</v>
      </c>
      <c r="I2761" s="155"/>
      <c r="L2761" s="151"/>
      <c r="M2761" s="156"/>
      <c r="T2761" s="157"/>
      <c r="AT2761" s="153" t="s">
        <v>368</v>
      </c>
      <c r="AU2761" s="153" t="s">
        <v>90</v>
      </c>
      <c r="AV2761" s="12" t="s">
        <v>84</v>
      </c>
      <c r="AW2761" s="12" t="s">
        <v>36</v>
      </c>
      <c r="AX2761" s="12" t="s">
        <v>77</v>
      </c>
      <c r="AY2761" s="153" t="s">
        <v>358</v>
      </c>
    </row>
    <row r="2762" spans="2:65" s="12" customFormat="1" ht="11.25">
      <c r="B2762" s="151"/>
      <c r="D2762" s="152" t="s">
        <v>368</v>
      </c>
      <c r="E2762" s="153" t="s">
        <v>19</v>
      </c>
      <c r="F2762" s="154" t="s">
        <v>964</v>
      </c>
      <c r="H2762" s="153" t="s">
        <v>19</v>
      </c>
      <c r="I2762" s="155"/>
      <c r="L2762" s="151"/>
      <c r="M2762" s="156"/>
      <c r="T2762" s="157"/>
      <c r="AT2762" s="153" t="s">
        <v>368</v>
      </c>
      <c r="AU2762" s="153" t="s">
        <v>90</v>
      </c>
      <c r="AV2762" s="12" t="s">
        <v>84</v>
      </c>
      <c r="AW2762" s="12" t="s">
        <v>36</v>
      </c>
      <c r="AX2762" s="12" t="s">
        <v>77</v>
      </c>
      <c r="AY2762" s="153" t="s">
        <v>358</v>
      </c>
    </row>
    <row r="2763" spans="2:65" s="13" customFormat="1" ht="11.25">
      <c r="B2763" s="158"/>
      <c r="D2763" s="152" t="s">
        <v>368</v>
      </c>
      <c r="E2763" s="159" t="s">
        <v>19</v>
      </c>
      <c r="F2763" s="160" t="s">
        <v>982</v>
      </c>
      <c r="H2763" s="161">
        <v>39.734999999999999</v>
      </c>
      <c r="I2763" s="162"/>
      <c r="L2763" s="158"/>
      <c r="M2763" s="163"/>
      <c r="T2763" s="164"/>
      <c r="AT2763" s="159" t="s">
        <v>368</v>
      </c>
      <c r="AU2763" s="159" t="s">
        <v>90</v>
      </c>
      <c r="AV2763" s="13" t="s">
        <v>90</v>
      </c>
      <c r="AW2763" s="13" t="s">
        <v>36</v>
      </c>
      <c r="AX2763" s="13" t="s">
        <v>77</v>
      </c>
      <c r="AY2763" s="159" t="s">
        <v>358</v>
      </c>
    </row>
    <row r="2764" spans="2:65" s="14" customFormat="1" ht="11.25">
      <c r="B2764" s="165"/>
      <c r="D2764" s="152" t="s">
        <v>368</v>
      </c>
      <c r="E2764" s="166" t="s">
        <v>19</v>
      </c>
      <c r="F2764" s="167" t="s">
        <v>371</v>
      </c>
      <c r="H2764" s="168">
        <v>39.734999999999999</v>
      </c>
      <c r="I2764" s="169"/>
      <c r="L2764" s="165"/>
      <c r="M2764" s="170"/>
      <c r="T2764" s="171"/>
      <c r="AT2764" s="166" t="s">
        <v>368</v>
      </c>
      <c r="AU2764" s="166" t="s">
        <v>90</v>
      </c>
      <c r="AV2764" s="14" t="s">
        <v>364</v>
      </c>
      <c r="AW2764" s="14" t="s">
        <v>36</v>
      </c>
      <c r="AX2764" s="14" t="s">
        <v>84</v>
      </c>
      <c r="AY2764" s="166" t="s">
        <v>358</v>
      </c>
    </row>
    <row r="2765" spans="2:65" s="1" customFormat="1" ht="44.25" customHeight="1">
      <c r="B2765" s="33"/>
      <c r="C2765" s="134" t="s">
        <v>2910</v>
      </c>
      <c r="D2765" s="134" t="s">
        <v>360</v>
      </c>
      <c r="E2765" s="135" t="s">
        <v>2911</v>
      </c>
      <c r="F2765" s="136" t="s">
        <v>2912</v>
      </c>
      <c r="G2765" s="137" t="s">
        <v>195</v>
      </c>
      <c r="H2765" s="138">
        <v>122.782</v>
      </c>
      <c r="I2765" s="139"/>
      <c r="J2765" s="140">
        <f>ROUND(I2765*H2765,2)</f>
        <v>0</v>
      </c>
      <c r="K2765" s="136" t="s">
        <v>363</v>
      </c>
      <c r="L2765" s="33"/>
      <c r="M2765" s="141" t="s">
        <v>19</v>
      </c>
      <c r="N2765" s="142" t="s">
        <v>49</v>
      </c>
      <c r="P2765" s="143">
        <f>O2765*H2765</f>
        <v>0</v>
      </c>
      <c r="Q2765" s="143">
        <v>5.3759999999999995E-4</v>
      </c>
      <c r="R2765" s="143">
        <f>Q2765*H2765</f>
        <v>6.6007603199999987E-2</v>
      </c>
      <c r="S2765" s="143">
        <v>0</v>
      </c>
      <c r="T2765" s="144">
        <f>S2765*H2765</f>
        <v>0</v>
      </c>
      <c r="AR2765" s="145" t="s">
        <v>454</v>
      </c>
      <c r="AT2765" s="145" t="s">
        <v>360</v>
      </c>
      <c r="AU2765" s="145" t="s">
        <v>90</v>
      </c>
      <c r="AY2765" s="18" t="s">
        <v>358</v>
      </c>
      <c r="BE2765" s="146">
        <f>IF(N2765="základní",J2765,0)</f>
        <v>0</v>
      </c>
      <c r="BF2765" s="146">
        <f>IF(N2765="snížená",J2765,0)</f>
        <v>0</v>
      </c>
      <c r="BG2765" s="146">
        <f>IF(N2765="zákl. přenesená",J2765,0)</f>
        <v>0</v>
      </c>
      <c r="BH2765" s="146">
        <f>IF(N2765="sníž. přenesená",J2765,0)</f>
        <v>0</v>
      </c>
      <c r="BI2765" s="146">
        <f>IF(N2765="nulová",J2765,0)</f>
        <v>0</v>
      </c>
      <c r="BJ2765" s="18" t="s">
        <v>90</v>
      </c>
      <c r="BK2765" s="146">
        <f>ROUND(I2765*H2765,2)</f>
        <v>0</v>
      </c>
      <c r="BL2765" s="18" t="s">
        <v>454</v>
      </c>
      <c r="BM2765" s="145" t="s">
        <v>2913</v>
      </c>
    </row>
    <row r="2766" spans="2:65" s="1" customFormat="1" ht="11.25">
      <c r="B2766" s="33"/>
      <c r="D2766" s="147" t="s">
        <v>366</v>
      </c>
      <c r="F2766" s="148" t="s">
        <v>2914</v>
      </c>
      <c r="I2766" s="149"/>
      <c r="L2766" s="33"/>
      <c r="M2766" s="150"/>
      <c r="T2766" s="54"/>
      <c r="AT2766" s="18" t="s">
        <v>366</v>
      </c>
      <c r="AU2766" s="18" t="s">
        <v>90</v>
      </c>
    </row>
    <row r="2767" spans="2:65" s="12" customFormat="1" ht="11.25">
      <c r="B2767" s="151"/>
      <c r="D2767" s="152" t="s">
        <v>368</v>
      </c>
      <c r="E2767" s="153" t="s">
        <v>19</v>
      </c>
      <c r="F2767" s="154" t="s">
        <v>485</v>
      </c>
      <c r="H2767" s="153" t="s">
        <v>19</v>
      </c>
      <c r="I2767" s="155"/>
      <c r="L2767" s="151"/>
      <c r="M2767" s="156"/>
      <c r="T2767" s="157"/>
      <c r="AT2767" s="153" t="s">
        <v>368</v>
      </c>
      <c r="AU2767" s="153" t="s">
        <v>90</v>
      </c>
      <c r="AV2767" s="12" t="s">
        <v>84</v>
      </c>
      <c r="AW2767" s="12" t="s">
        <v>36</v>
      </c>
      <c r="AX2767" s="12" t="s">
        <v>77</v>
      </c>
      <c r="AY2767" s="153" t="s">
        <v>358</v>
      </c>
    </row>
    <row r="2768" spans="2:65" s="12" customFormat="1" ht="11.25">
      <c r="B2768" s="151"/>
      <c r="D2768" s="152" t="s">
        <v>368</v>
      </c>
      <c r="E2768" s="153" t="s">
        <v>19</v>
      </c>
      <c r="F2768" s="154" t="s">
        <v>380</v>
      </c>
      <c r="H2768" s="153" t="s">
        <v>19</v>
      </c>
      <c r="I2768" s="155"/>
      <c r="L2768" s="151"/>
      <c r="M2768" s="156"/>
      <c r="T2768" s="157"/>
      <c r="AT2768" s="153" t="s">
        <v>368</v>
      </c>
      <c r="AU2768" s="153" t="s">
        <v>90</v>
      </c>
      <c r="AV2768" s="12" t="s">
        <v>84</v>
      </c>
      <c r="AW2768" s="12" t="s">
        <v>36</v>
      </c>
      <c r="AX2768" s="12" t="s">
        <v>77</v>
      </c>
      <c r="AY2768" s="153" t="s">
        <v>358</v>
      </c>
    </row>
    <row r="2769" spans="2:65" s="12" customFormat="1" ht="11.25">
      <c r="B2769" s="151"/>
      <c r="D2769" s="152" t="s">
        <v>368</v>
      </c>
      <c r="E2769" s="153" t="s">
        <v>19</v>
      </c>
      <c r="F2769" s="154" t="s">
        <v>588</v>
      </c>
      <c r="H2769" s="153" t="s">
        <v>19</v>
      </c>
      <c r="I2769" s="155"/>
      <c r="L2769" s="151"/>
      <c r="M2769" s="156"/>
      <c r="T2769" s="157"/>
      <c r="AT2769" s="153" t="s">
        <v>368</v>
      </c>
      <c r="AU2769" s="153" t="s">
        <v>90</v>
      </c>
      <c r="AV2769" s="12" t="s">
        <v>84</v>
      </c>
      <c r="AW2769" s="12" t="s">
        <v>36</v>
      </c>
      <c r="AX2769" s="12" t="s">
        <v>77</v>
      </c>
      <c r="AY2769" s="153" t="s">
        <v>358</v>
      </c>
    </row>
    <row r="2770" spans="2:65" s="12" customFormat="1" ht="11.25">
      <c r="B2770" s="151"/>
      <c r="D2770" s="152" t="s">
        <v>368</v>
      </c>
      <c r="E2770" s="153" t="s">
        <v>19</v>
      </c>
      <c r="F2770" s="154" t="s">
        <v>596</v>
      </c>
      <c r="H2770" s="153" t="s">
        <v>19</v>
      </c>
      <c r="I2770" s="155"/>
      <c r="L2770" s="151"/>
      <c r="M2770" s="156"/>
      <c r="T2770" s="157"/>
      <c r="AT2770" s="153" t="s">
        <v>368</v>
      </c>
      <c r="AU2770" s="153" t="s">
        <v>90</v>
      </c>
      <c r="AV2770" s="12" t="s">
        <v>84</v>
      </c>
      <c r="AW2770" s="12" t="s">
        <v>36</v>
      </c>
      <c r="AX2770" s="12" t="s">
        <v>77</v>
      </c>
      <c r="AY2770" s="153" t="s">
        <v>358</v>
      </c>
    </row>
    <row r="2771" spans="2:65" s="13" customFormat="1" ht="11.25">
      <c r="B2771" s="158"/>
      <c r="D2771" s="152" t="s">
        <v>368</v>
      </c>
      <c r="E2771" s="159" t="s">
        <v>19</v>
      </c>
      <c r="F2771" s="160" t="s">
        <v>597</v>
      </c>
      <c r="H2771" s="161">
        <v>117.886</v>
      </c>
      <c r="I2771" s="162"/>
      <c r="L2771" s="158"/>
      <c r="M2771" s="163"/>
      <c r="T2771" s="164"/>
      <c r="AT2771" s="159" t="s">
        <v>368</v>
      </c>
      <c r="AU2771" s="159" t="s">
        <v>90</v>
      </c>
      <c r="AV2771" s="13" t="s">
        <v>90</v>
      </c>
      <c r="AW2771" s="13" t="s">
        <v>36</v>
      </c>
      <c r="AX2771" s="13" t="s">
        <v>77</v>
      </c>
      <c r="AY2771" s="159" t="s">
        <v>358</v>
      </c>
    </row>
    <row r="2772" spans="2:65" s="12" customFormat="1" ht="11.25">
      <c r="B2772" s="151"/>
      <c r="D2772" s="152" t="s">
        <v>368</v>
      </c>
      <c r="E2772" s="153" t="s">
        <v>19</v>
      </c>
      <c r="F2772" s="154" t="s">
        <v>808</v>
      </c>
      <c r="H2772" s="153" t="s">
        <v>19</v>
      </c>
      <c r="I2772" s="155"/>
      <c r="L2772" s="151"/>
      <c r="M2772" s="156"/>
      <c r="T2772" s="157"/>
      <c r="AT2772" s="153" t="s">
        <v>368</v>
      </c>
      <c r="AU2772" s="153" t="s">
        <v>90</v>
      </c>
      <c r="AV2772" s="12" t="s">
        <v>84</v>
      </c>
      <c r="AW2772" s="12" t="s">
        <v>36</v>
      </c>
      <c r="AX2772" s="12" t="s">
        <v>77</v>
      </c>
      <c r="AY2772" s="153" t="s">
        <v>358</v>
      </c>
    </row>
    <row r="2773" spans="2:65" s="13" customFormat="1" ht="11.25">
      <c r="B2773" s="158"/>
      <c r="D2773" s="152" t="s">
        <v>368</v>
      </c>
      <c r="E2773" s="159" t="s">
        <v>19</v>
      </c>
      <c r="F2773" s="160" t="s">
        <v>2904</v>
      </c>
      <c r="H2773" s="161">
        <v>4.8959999999999999</v>
      </c>
      <c r="I2773" s="162"/>
      <c r="L2773" s="158"/>
      <c r="M2773" s="163"/>
      <c r="T2773" s="164"/>
      <c r="AT2773" s="159" t="s">
        <v>368</v>
      </c>
      <c r="AU2773" s="159" t="s">
        <v>90</v>
      </c>
      <c r="AV2773" s="13" t="s">
        <v>90</v>
      </c>
      <c r="AW2773" s="13" t="s">
        <v>36</v>
      </c>
      <c r="AX2773" s="13" t="s">
        <v>77</v>
      </c>
      <c r="AY2773" s="159" t="s">
        <v>358</v>
      </c>
    </row>
    <row r="2774" spans="2:65" s="14" customFormat="1" ht="11.25">
      <c r="B2774" s="165"/>
      <c r="D2774" s="152" t="s">
        <v>368</v>
      </c>
      <c r="E2774" s="166" t="s">
        <v>19</v>
      </c>
      <c r="F2774" s="167" t="s">
        <v>371</v>
      </c>
      <c r="H2774" s="168">
        <v>122.782</v>
      </c>
      <c r="I2774" s="169"/>
      <c r="L2774" s="165"/>
      <c r="M2774" s="170"/>
      <c r="T2774" s="171"/>
      <c r="AT2774" s="166" t="s">
        <v>368</v>
      </c>
      <c r="AU2774" s="166" t="s">
        <v>90</v>
      </c>
      <c r="AV2774" s="14" t="s">
        <v>364</v>
      </c>
      <c r="AW2774" s="14" t="s">
        <v>36</v>
      </c>
      <c r="AX2774" s="14" t="s">
        <v>84</v>
      </c>
      <c r="AY2774" s="166" t="s">
        <v>358</v>
      </c>
    </row>
    <row r="2775" spans="2:65" s="11" customFormat="1" ht="22.9" customHeight="1">
      <c r="B2775" s="122"/>
      <c r="D2775" s="123" t="s">
        <v>76</v>
      </c>
      <c r="E2775" s="132" t="s">
        <v>2915</v>
      </c>
      <c r="F2775" s="132" t="s">
        <v>2916</v>
      </c>
      <c r="I2775" s="125"/>
      <c r="J2775" s="133">
        <f>BK2775</f>
        <v>0</v>
      </c>
      <c r="L2775" s="122"/>
      <c r="M2775" s="127"/>
      <c r="P2775" s="128">
        <f>SUM(P2776:P2789)</f>
        <v>0</v>
      </c>
      <c r="R2775" s="128">
        <f>SUM(R2776:R2789)</f>
        <v>1.1031625200000001</v>
      </c>
      <c r="T2775" s="129">
        <f>SUM(T2776:T2789)</f>
        <v>0</v>
      </c>
      <c r="AR2775" s="123" t="s">
        <v>90</v>
      </c>
      <c r="AT2775" s="130" t="s">
        <v>76</v>
      </c>
      <c r="AU2775" s="130" t="s">
        <v>84</v>
      </c>
      <c r="AY2775" s="123" t="s">
        <v>358</v>
      </c>
      <c r="BK2775" s="131">
        <f>SUM(BK2776:BK2789)</f>
        <v>0</v>
      </c>
    </row>
    <row r="2776" spans="2:65" s="1" customFormat="1" ht="24.2" customHeight="1">
      <c r="B2776" s="33"/>
      <c r="C2776" s="134" t="s">
        <v>2917</v>
      </c>
      <c r="D2776" s="134" t="s">
        <v>360</v>
      </c>
      <c r="E2776" s="135" t="s">
        <v>2918</v>
      </c>
      <c r="F2776" s="136" t="s">
        <v>2919</v>
      </c>
      <c r="G2776" s="137" t="s">
        <v>195</v>
      </c>
      <c r="H2776" s="138">
        <v>2406.5500000000002</v>
      </c>
      <c r="I2776" s="139"/>
      <c r="J2776" s="140">
        <f>ROUND(I2776*H2776,2)</f>
        <v>0</v>
      </c>
      <c r="K2776" s="136" t="s">
        <v>363</v>
      </c>
      <c r="L2776" s="33"/>
      <c r="M2776" s="141" t="s">
        <v>19</v>
      </c>
      <c r="N2776" s="142" t="s">
        <v>49</v>
      </c>
      <c r="P2776" s="143">
        <f>O2776*H2776</f>
        <v>0</v>
      </c>
      <c r="Q2776" s="143">
        <v>0</v>
      </c>
      <c r="R2776" s="143">
        <f>Q2776*H2776</f>
        <v>0</v>
      </c>
      <c r="S2776" s="143">
        <v>0</v>
      </c>
      <c r="T2776" s="144">
        <f>S2776*H2776</f>
        <v>0</v>
      </c>
      <c r="AR2776" s="145" t="s">
        <v>454</v>
      </c>
      <c r="AT2776" s="145" t="s">
        <v>360</v>
      </c>
      <c r="AU2776" s="145" t="s">
        <v>90</v>
      </c>
      <c r="AY2776" s="18" t="s">
        <v>358</v>
      </c>
      <c r="BE2776" s="146">
        <f>IF(N2776="základní",J2776,0)</f>
        <v>0</v>
      </c>
      <c r="BF2776" s="146">
        <f>IF(N2776="snížená",J2776,0)</f>
        <v>0</v>
      </c>
      <c r="BG2776" s="146">
        <f>IF(N2776="zákl. přenesená",J2776,0)</f>
        <v>0</v>
      </c>
      <c r="BH2776" s="146">
        <f>IF(N2776="sníž. přenesená",J2776,0)</f>
        <v>0</v>
      </c>
      <c r="BI2776" s="146">
        <f>IF(N2776="nulová",J2776,0)</f>
        <v>0</v>
      </c>
      <c r="BJ2776" s="18" t="s">
        <v>90</v>
      </c>
      <c r="BK2776" s="146">
        <f>ROUND(I2776*H2776,2)</f>
        <v>0</v>
      </c>
      <c r="BL2776" s="18" t="s">
        <v>454</v>
      </c>
      <c r="BM2776" s="145" t="s">
        <v>2920</v>
      </c>
    </row>
    <row r="2777" spans="2:65" s="1" customFormat="1" ht="11.25">
      <c r="B2777" s="33"/>
      <c r="D2777" s="147" t="s">
        <v>366</v>
      </c>
      <c r="F2777" s="148" t="s">
        <v>2921</v>
      </c>
      <c r="I2777" s="149"/>
      <c r="L2777" s="33"/>
      <c r="M2777" s="150"/>
      <c r="T2777" s="54"/>
      <c r="AT2777" s="18" t="s">
        <v>366</v>
      </c>
      <c r="AU2777" s="18" t="s">
        <v>90</v>
      </c>
    </row>
    <row r="2778" spans="2:65" s="13" customFormat="1" ht="11.25">
      <c r="B2778" s="158"/>
      <c r="D2778" s="152" t="s">
        <v>368</v>
      </c>
      <c r="E2778" s="159" t="s">
        <v>19</v>
      </c>
      <c r="F2778" s="160" t="s">
        <v>262</v>
      </c>
      <c r="H2778" s="161">
        <v>1713.8720000000001</v>
      </c>
      <c r="I2778" s="162"/>
      <c r="L2778" s="158"/>
      <c r="M2778" s="163"/>
      <c r="T2778" s="164"/>
      <c r="AT2778" s="159" t="s">
        <v>368</v>
      </c>
      <c r="AU2778" s="159" t="s">
        <v>90</v>
      </c>
      <c r="AV2778" s="13" t="s">
        <v>90</v>
      </c>
      <c r="AW2778" s="13" t="s">
        <v>36</v>
      </c>
      <c r="AX2778" s="13" t="s">
        <v>77</v>
      </c>
      <c r="AY2778" s="159" t="s">
        <v>358</v>
      </c>
    </row>
    <row r="2779" spans="2:65" s="13" customFormat="1" ht="11.25">
      <c r="B2779" s="158"/>
      <c r="D2779" s="152" t="s">
        <v>368</v>
      </c>
      <c r="E2779" s="159" t="s">
        <v>19</v>
      </c>
      <c r="F2779" s="160" t="s">
        <v>281</v>
      </c>
      <c r="H2779" s="161">
        <v>600.80999999999995</v>
      </c>
      <c r="I2779" s="162"/>
      <c r="L2779" s="158"/>
      <c r="M2779" s="163"/>
      <c r="T2779" s="164"/>
      <c r="AT2779" s="159" t="s">
        <v>368</v>
      </c>
      <c r="AU2779" s="159" t="s">
        <v>90</v>
      </c>
      <c r="AV2779" s="13" t="s">
        <v>90</v>
      </c>
      <c r="AW2779" s="13" t="s">
        <v>36</v>
      </c>
      <c r="AX2779" s="13" t="s">
        <v>77</v>
      </c>
      <c r="AY2779" s="159" t="s">
        <v>358</v>
      </c>
    </row>
    <row r="2780" spans="2:65" s="13" customFormat="1" ht="11.25">
      <c r="B2780" s="158"/>
      <c r="D2780" s="152" t="s">
        <v>368</v>
      </c>
      <c r="E2780" s="159" t="s">
        <v>19</v>
      </c>
      <c r="F2780" s="160" t="s">
        <v>284</v>
      </c>
      <c r="H2780" s="161">
        <v>91.867999999999995</v>
      </c>
      <c r="I2780" s="162"/>
      <c r="L2780" s="158"/>
      <c r="M2780" s="163"/>
      <c r="T2780" s="164"/>
      <c r="AT2780" s="159" t="s">
        <v>368</v>
      </c>
      <c r="AU2780" s="159" t="s">
        <v>90</v>
      </c>
      <c r="AV2780" s="13" t="s">
        <v>90</v>
      </c>
      <c r="AW2780" s="13" t="s">
        <v>36</v>
      </c>
      <c r="AX2780" s="13" t="s">
        <v>77</v>
      </c>
      <c r="AY2780" s="159" t="s">
        <v>358</v>
      </c>
    </row>
    <row r="2781" spans="2:65" s="14" customFormat="1" ht="11.25">
      <c r="B2781" s="165"/>
      <c r="D2781" s="152" t="s">
        <v>368</v>
      </c>
      <c r="E2781" s="166" t="s">
        <v>276</v>
      </c>
      <c r="F2781" s="167" t="s">
        <v>371</v>
      </c>
      <c r="H2781" s="168">
        <v>2406.5500000000002</v>
      </c>
      <c r="I2781" s="169"/>
      <c r="L2781" s="165"/>
      <c r="M2781" s="170"/>
      <c r="T2781" s="171"/>
      <c r="AT2781" s="166" t="s">
        <v>368</v>
      </c>
      <c r="AU2781" s="166" t="s">
        <v>90</v>
      </c>
      <c r="AV2781" s="14" t="s">
        <v>364</v>
      </c>
      <c r="AW2781" s="14" t="s">
        <v>36</v>
      </c>
      <c r="AX2781" s="14" t="s">
        <v>84</v>
      </c>
      <c r="AY2781" s="166" t="s">
        <v>358</v>
      </c>
    </row>
    <row r="2782" spans="2:65" s="1" customFormat="1" ht="33" customHeight="1">
      <c r="B2782" s="33"/>
      <c r="C2782" s="134" t="s">
        <v>2922</v>
      </c>
      <c r="D2782" s="134" t="s">
        <v>360</v>
      </c>
      <c r="E2782" s="135" t="s">
        <v>2923</v>
      </c>
      <c r="F2782" s="136" t="s">
        <v>2924</v>
      </c>
      <c r="G2782" s="137" t="s">
        <v>195</v>
      </c>
      <c r="H2782" s="138">
        <v>2406.5500000000002</v>
      </c>
      <c r="I2782" s="139"/>
      <c r="J2782" s="140">
        <f>ROUND(I2782*H2782,2)</f>
        <v>0</v>
      </c>
      <c r="K2782" s="136" t="s">
        <v>363</v>
      </c>
      <c r="L2782" s="33"/>
      <c r="M2782" s="141" t="s">
        <v>19</v>
      </c>
      <c r="N2782" s="142" t="s">
        <v>49</v>
      </c>
      <c r="P2782" s="143">
        <f>O2782*H2782</f>
        <v>0</v>
      </c>
      <c r="Q2782" s="143">
        <v>2.0000000000000001E-4</v>
      </c>
      <c r="R2782" s="143">
        <f>Q2782*H2782</f>
        <v>0.48131000000000007</v>
      </c>
      <c r="S2782" s="143">
        <v>0</v>
      </c>
      <c r="T2782" s="144">
        <f>S2782*H2782</f>
        <v>0</v>
      </c>
      <c r="AR2782" s="145" t="s">
        <v>454</v>
      </c>
      <c r="AT2782" s="145" t="s">
        <v>360</v>
      </c>
      <c r="AU2782" s="145" t="s">
        <v>90</v>
      </c>
      <c r="AY2782" s="18" t="s">
        <v>358</v>
      </c>
      <c r="BE2782" s="146">
        <f>IF(N2782="základní",J2782,0)</f>
        <v>0</v>
      </c>
      <c r="BF2782" s="146">
        <f>IF(N2782="snížená",J2782,0)</f>
        <v>0</v>
      </c>
      <c r="BG2782" s="146">
        <f>IF(N2782="zákl. přenesená",J2782,0)</f>
        <v>0</v>
      </c>
      <c r="BH2782" s="146">
        <f>IF(N2782="sníž. přenesená",J2782,0)</f>
        <v>0</v>
      </c>
      <c r="BI2782" s="146">
        <f>IF(N2782="nulová",J2782,0)</f>
        <v>0</v>
      </c>
      <c r="BJ2782" s="18" t="s">
        <v>90</v>
      </c>
      <c r="BK2782" s="146">
        <f>ROUND(I2782*H2782,2)</f>
        <v>0</v>
      </c>
      <c r="BL2782" s="18" t="s">
        <v>454</v>
      </c>
      <c r="BM2782" s="145" t="s">
        <v>2925</v>
      </c>
    </row>
    <row r="2783" spans="2:65" s="1" customFormat="1" ht="11.25">
      <c r="B2783" s="33"/>
      <c r="D2783" s="147" t="s">
        <v>366</v>
      </c>
      <c r="F2783" s="148" t="s">
        <v>2926</v>
      </c>
      <c r="I2783" s="149"/>
      <c r="L2783" s="33"/>
      <c r="M2783" s="150"/>
      <c r="T2783" s="54"/>
      <c r="AT2783" s="18" t="s">
        <v>366</v>
      </c>
      <c r="AU2783" s="18" t="s">
        <v>90</v>
      </c>
    </row>
    <row r="2784" spans="2:65" s="13" customFormat="1" ht="11.25">
      <c r="B2784" s="158"/>
      <c r="D2784" s="152" t="s">
        <v>368</v>
      </c>
      <c r="E2784" s="159" t="s">
        <v>19</v>
      </c>
      <c r="F2784" s="160" t="s">
        <v>276</v>
      </c>
      <c r="H2784" s="161">
        <v>2406.5500000000002</v>
      </c>
      <c r="I2784" s="162"/>
      <c r="L2784" s="158"/>
      <c r="M2784" s="163"/>
      <c r="T2784" s="164"/>
      <c r="AT2784" s="159" t="s">
        <v>368</v>
      </c>
      <c r="AU2784" s="159" t="s">
        <v>90</v>
      </c>
      <c r="AV2784" s="13" t="s">
        <v>90</v>
      </c>
      <c r="AW2784" s="13" t="s">
        <v>36</v>
      </c>
      <c r="AX2784" s="13" t="s">
        <v>77</v>
      </c>
      <c r="AY2784" s="159" t="s">
        <v>358</v>
      </c>
    </row>
    <row r="2785" spans="2:65" s="14" customFormat="1" ht="11.25">
      <c r="B2785" s="165"/>
      <c r="D2785" s="152" t="s">
        <v>368</v>
      </c>
      <c r="E2785" s="166" t="s">
        <v>19</v>
      </c>
      <c r="F2785" s="167" t="s">
        <v>371</v>
      </c>
      <c r="H2785" s="168">
        <v>2406.5500000000002</v>
      </c>
      <c r="I2785" s="169"/>
      <c r="L2785" s="165"/>
      <c r="M2785" s="170"/>
      <c r="T2785" s="171"/>
      <c r="AT2785" s="166" t="s">
        <v>368</v>
      </c>
      <c r="AU2785" s="166" t="s">
        <v>90</v>
      </c>
      <c r="AV2785" s="14" t="s">
        <v>364</v>
      </c>
      <c r="AW2785" s="14" t="s">
        <v>36</v>
      </c>
      <c r="AX2785" s="14" t="s">
        <v>84</v>
      </c>
      <c r="AY2785" s="166" t="s">
        <v>358</v>
      </c>
    </row>
    <row r="2786" spans="2:65" s="1" customFormat="1" ht="37.9" customHeight="1">
      <c r="B2786" s="33"/>
      <c r="C2786" s="134" t="s">
        <v>2927</v>
      </c>
      <c r="D2786" s="134" t="s">
        <v>360</v>
      </c>
      <c r="E2786" s="135" t="s">
        <v>2928</v>
      </c>
      <c r="F2786" s="136" t="s">
        <v>2929</v>
      </c>
      <c r="G2786" s="137" t="s">
        <v>195</v>
      </c>
      <c r="H2786" s="138">
        <v>2406.5500000000002</v>
      </c>
      <c r="I2786" s="139"/>
      <c r="J2786" s="140">
        <f>ROUND(I2786*H2786,2)</f>
        <v>0</v>
      </c>
      <c r="K2786" s="136" t="s">
        <v>363</v>
      </c>
      <c r="L2786" s="33"/>
      <c r="M2786" s="141" t="s">
        <v>19</v>
      </c>
      <c r="N2786" s="142" t="s">
        <v>49</v>
      </c>
      <c r="P2786" s="143">
        <f>O2786*H2786</f>
        <v>0</v>
      </c>
      <c r="Q2786" s="143">
        <v>2.5839999999999999E-4</v>
      </c>
      <c r="R2786" s="143">
        <f>Q2786*H2786</f>
        <v>0.62185252000000002</v>
      </c>
      <c r="S2786" s="143">
        <v>0</v>
      </c>
      <c r="T2786" s="144">
        <f>S2786*H2786</f>
        <v>0</v>
      </c>
      <c r="AR2786" s="145" t="s">
        <v>454</v>
      </c>
      <c r="AT2786" s="145" t="s">
        <v>360</v>
      </c>
      <c r="AU2786" s="145" t="s">
        <v>90</v>
      </c>
      <c r="AY2786" s="18" t="s">
        <v>358</v>
      </c>
      <c r="BE2786" s="146">
        <f>IF(N2786="základní",J2786,0)</f>
        <v>0</v>
      </c>
      <c r="BF2786" s="146">
        <f>IF(N2786="snížená",J2786,0)</f>
        <v>0</v>
      </c>
      <c r="BG2786" s="146">
        <f>IF(N2786="zákl. přenesená",J2786,0)</f>
        <v>0</v>
      </c>
      <c r="BH2786" s="146">
        <f>IF(N2786="sníž. přenesená",J2786,0)</f>
        <v>0</v>
      </c>
      <c r="BI2786" s="146">
        <f>IF(N2786="nulová",J2786,0)</f>
        <v>0</v>
      </c>
      <c r="BJ2786" s="18" t="s">
        <v>90</v>
      </c>
      <c r="BK2786" s="146">
        <f>ROUND(I2786*H2786,2)</f>
        <v>0</v>
      </c>
      <c r="BL2786" s="18" t="s">
        <v>454</v>
      </c>
      <c r="BM2786" s="145" t="s">
        <v>2930</v>
      </c>
    </row>
    <row r="2787" spans="2:65" s="1" customFormat="1" ht="11.25">
      <c r="B2787" s="33"/>
      <c r="D2787" s="147" t="s">
        <v>366</v>
      </c>
      <c r="F2787" s="148" t="s">
        <v>2931</v>
      </c>
      <c r="I2787" s="149"/>
      <c r="L2787" s="33"/>
      <c r="M2787" s="150"/>
      <c r="T2787" s="54"/>
      <c r="AT2787" s="18" t="s">
        <v>366</v>
      </c>
      <c r="AU2787" s="18" t="s">
        <v>90</v>
      </c>
    </row>
    <row r="2788" spans="2:65" s="13" customFormat="1" ht="11.25">
      <c r="B2788" s="158"/>
      <c r="D2788" s="152" t="s">
        <v>368</v>
      </c>
      <c r="E2788" s="159" t="s">
        <v>19</v>
      </c>
      <c r="F2788" s="160" t="s">
        <v>276</v>
      </c>
      <c r="H2788" s="161">
        <v>2406.5500000000002</v>
      </c>
      <c r="I2788" s="162"/>
      <c r="L2788" s="158"/>
      <c r="M2788" s="163"/>
      <c r="T2788" s="164"/>
      <c r="AT2788" s="159" t="s">
        <v>368</v>
      </c>
      <c r="AU2788" s="159" t="s">
        <v>90</v>
      </c>
      <c r="AV2788" s="13" t="s">
        <v>90</v>
      </c>
      <c r="AW2788" s="13" t="s">
        <v>36</v>
      </c>
      <c r="AX2788" s="13" t="s">
        <v>77</v>
      </c>
      <c r="AY2788" s="159" t="s">
        <v>358</v>
      </c>
    </row>
    <row r="2789" spans="2:65" s="14" customFormat="1" ht="11.25">
      <c r="B2789" s="165"/>
      <c r="D2789" s="152" t="s">
        <v>368</v>
      </c>
      <c r="E2789" s="166" t="s">
        <v>19</v>
      </c>
      <c r="F2789" s="167" t="s">
        <v>371</v>
      </c>
      <c r="H2789" s="168">
        <v>2406.5500000000002</v>
      </c>
      <c r="I2789" s="169"/>
      <c r="L2789" s="165"/>
      <c r="M2789" s="170"/>
      <c r="T2789" s="171"/>
      <c r="AT2789" s="166" t="s">
        <v>368</v>
      </c>
      <c r="AU2789" s="166" t="s">
        <v>90</v>
      </c>
      <c r="AV2789" s="14" t="s">
        <v>364</v>
      </c>
      <c r="AW2789" s="14" t="s">
        <v>36</v>
      </c>
      <c r="AX2789" s="14" t="s">
        <v>84</v>
      </c>
      <c r="AY2789" s="166" t="s">
        <v>358</v>
      </c>
    </row>
    <row r="2790" spans="2:65" s="11" customFormat="1" ht="22.9" customHeight="1">
      <c r="B2790" s="122"/>
      <c r="D2790" s="123" t="s">
        <v>76</v>
      </c>
      <c r="E2790" s="132" t="s">
        <v>2932</v>
      </c>
      <c r="F2790" s="132" t="s">
        <v>2933</v>
      </c>
      <c r="I2790" s="125"/>
      <c r="J2790" s="133">
        <f>BK2790</f>
        <v>0</v>
      </c>
      <c r="L2790" s="122"/>
      <c r="M2790" s="127"/>
      <c r="P2790" s="128">
        <f>SUM(P2791:P2819)</f>
        <v>0</v>
      </c>
      <c r="R2790" s="128">
        <f>SUM(R2791:R2819)</f>
        <v>8.004E-2</v>
      </c>
      <c r="T2790" s="129">
        <f>SUM(T2791:T2819)</f>
        <v>0</v>
      </c>
      <c r="AR2790" s="123" t="s">
        <v>90</v>
      </c>
      <c r="AT2790" s="130" t="s">
        <v>76</v>
      </c>
      <c r="AU2790" s="130" t="s">
        <v>84</v>
      </c>
      <c r="AY2790" s="123" t="s">
        <v>358</v>
      </c>
      <c r="BK2790" s="131">
        <f>SUM(BK2791:BK2819)</f>
        <v>0</v>
      </c>
    </row>
    <row r="2791" spans="2:65" s="1" customFormat="1" ht="44.25" customHeight="1">
      <c r="B2791" s="33"/>
      <c r="C2791" s="134" t="s">
        <v>2934</v>
      </c>
      <c r="D2791" s="134" t="s">
        <v>360</v>
      </c>
      <c r="E2791" s="135" t="s">
        <v>2935</v>
      </c>
      <c r="F2791" s="136" t="s">
        <v>2936</v>
      </c>
      <c r="G2791" s="137" t="s">
        <v>504</v>
      </c>
      <c r="H2791" s="138">
        <v>12</v>
      </c>
      <c r="I2791" s="139"/>
      <c r="J2791" s="140">
        <f>ROUND(I2791*H2791,2)</f>
        <v>0</v>
      </c>
      <c r="K2791" s="136" t="s">
        <v>363</v>
      </c>
      <c r="L2791" s="33"/>
      <c r="M2791" s="141" t="s">
        <v>19</v>
      </c>
      <c r="N2791" s="142" t="s">
        <v>49</v>
      </c>
      <c r="P2791" s="143">
        <f>O2791*H2791</f>
        <v>0</v>
      </c>
      <c r="Q2791" s="143">
        <v>0</v>
      </c>
      <c r="R2791" s="143">
        <f>Q2791*H2791</f>
        <v>0</v>
      </c>
      <c r="S2791" s="143">
        <v>0</v>
      </c>
      <c r="T2791" s="144">
        <f>S2791*H2791</f>
        <v>0</v>
      </c>
      <c r="AR2791" s="145" t="s">
        <v>454</v>
      </c>
      <c r="AT2791" s="145" t="s">
        <v>360</v>
      </c>
      <c r="AU2791" s="145" t="s">
        <v>90</v>
      </c>
      <c r="AY2791" s="18" t="s">
        <v>358</v>
      </c>
      <c r="BE2791" s="146">
        <f>IF(N2791="základní",J2791,0)</f>
        <v>0</v>
      </c>
      <c r="BF2791" s="146">
        <f>IF(N2791="snížená",J2791,0)</f>
        <v>0</v>
      </c>
      <c r="BG2791" s="146">
        <f>IF(N2791="zákl. přenesená",J2791,0)</f>
        <v>0</v>
      </c>
      <c r="BH2791" s="146">
        <f>IF(N2791="sníž. přenesená",J2791,0)</f>
        <v>0</v>
      </c>
      <c r="BI2791" s="146">
        <f>IF(N2791="nulová",J2791,0)</f>
        <v>0</v>
      </c>
      <c r="BJ2791" s="18" t="s">
        <v>90</v>
      </c>
      <c r="BK2791" s="146">
        <f>ROUND(I2791*H2791,2)</f>
        <v>0</v>
      </c>
      <c r="BL2791" s="18" t="s">
        <v>454</v>
      </c>
      <c r="BM2791" s="145" t="s">
        <v>2937</v>
      </c>
    </row>
    <row r="2792" spans="2:65" s="1" customFormat="1" ht="11.25">
      <c r="B2792" s="33"/>
      <c r="D2792" s="147" t="s">
        <v>366</v>
      </c>
      <c r="F2792" s="148" t="s">
        <v>2938</v>
      </c>
      <c r="I2792" s="149"/>
      <c r="L2792" s="33"/>
      <c r="M2792" s="150"/>
      <c r="T2792" s="54"/>
      <c r="AT2792" s="18" t="s">
        <v>366</v>
      </c>
      <c r="AU2792" s="18" t="s">
        <v>90</v>
      </c>
    </row>
    <row r="2793" spans="2:65" s="12" customFormat="1" ht="11.25">
      <c r="B2793" s="151"/>
      <c r="D2793" s="152" t="s">
        <v>368</v>
      </c>
      <c r="E2793" s="153" t="s">
        <v>19</v>
      </c>
      <c r="F2793" s="154" t="s">
        <v>2939</v>
      </c>
      <c r="H2793" s="153" t="s">
        <v>19</v>
      </c>
      <c r="I2793" s="155"/>
      <c r="L2793" s="151"/>
      <c r="M2793" s="156"/>
      <c r="T2793" s="157"/>
      <c r="AT2793" s="153" t="s">
        <v>368</v>
      </c>
      <c r="AU2793" s="153" t="s">
        <v>90</v>
      </c>
      <c r="AV2793" s="12" t="s">
        <v>84</v>
      </c>
      <c r="AW2793" s="12" t="s">
        <v>36</v>
      </c>
      <c r="AX2793" s="12" t="s">
        <v>77</v>
      </c>
      <c r="AY2793" s="153" t="s">
        <v>358</v>
      </c>
    </row>
    <row r="2794" spans="2:65" s="12" customFormat="1" ht="11.25">
      <c r="B2794" s="151"/>
      <c r="D2794" s="152" t="s">
        <v>368</v>
      </c>
      <c r="E2794" s="153" t="s">
        <v>19</v>
      </c>
      <c r="F2794" s="154" t="s">
        <v>2940</v>
      </c>
      <c r="H2794" s="153" t="s">
        <v>19</v>
      </c>
      <c r="I2794" s="155"/>
      <c r="L2794" s="151"/>
      <c r="M2794" s="156"/>
      <c r="T2794" s="157"/>
      <c r="AT2794" s="153" t="s">
        <v>368</v>
      </c>
      <c r="AU2794" s="153" t="s">
        <v>90</v>
      </c>
      <c r="AV2794" s="12" t="s">
        <v>84</v>
      </c>
      <c r="AW2794" s="12" t="s">
        <v>36</v>
      </c>
      <c r="AX2794" s="12" t="s">
        <v>77</v>
      </c>
      <c r="AY2794" s="153" t="s">
        <v>358</v>
      </c>
    </row>
    <row r="2795" spans="2:65" s="13" customFormat="1" ht="11.25">
      <c r="B2795" s="158"/>
      <c r="D2795" s="152" t="s">
        <v>368</v>
      </c>
      <c r="E2795" s="159" t="s">
        <v>19</v>
      </c>
      <c r="F2795" s="160" t="s">
        <v>2941</v>
      </c>
      <c r="H2795" s="161">
        <v>12</v>
      </c>
      <c r="I2795" s="162"/>
      <c r="L2795" s="158"/>
      <c r="M2795" s="163"/>
      <c r="T2795" s="164"/>
      <c r="AT2795" s="159" t="s">
        <v>368</v>
      </c>
      <c r="AU2795" s="159" t="s">
        <v>90</v>
      </c>
      <c r="AV2795" s="13" t="s">
        <v>90</v>
      </c>
      <c r="AW2795" s="13" t="s">
        <v>36</v>
      </c>
      <c r="AX2795" s="13" t="s">
        <v>77</v>
      </c>
      <c r="AY2795" s="159" t="s">
        <v>358</v>
      </c>
    </row>
    <row r="2796" spans="2:65" s="14" customFormat="1" ht="11.25">
      <c r="B2796" s="165"/>
      <c r="D2796" s="152" t="s">
        <v>368</v>
      </c>
      <c r="E2796" s="166" t="s">
        <v>19</v>
      </c>
      <c r="F2796" s="167" t="s">
        <v>371</v>
      </c>
      <c r="H2796" s="168">
        <v>12</v>
      </c>
      <c r="I2796" s="169"/>
      <c r="L2796" s="165"/>
      <c r="M2796" s="170"/>
      <c r="T2796" s="171"/>
      <c r="AT2796" s="166" t="s">
        <v>368</v>
      </c>
      <c r="AU2796" s="166" t="s">
        <v>90</v>
      </c>
      <c r="AV2796" s="14" t="s">
        <v>364</v>
      </c>
      <c r="AW2796" s="14" t="s">
        <v>36</v>
      </c>
      <c r="AX2796" s="14" t="s">
        <v>84</v>
      </c>
      <c r="AY2796" s="166" t="s">
        <v>358</v>
      </c>
    </row>
    <row r="2797" spans="2:65" s="1" customFormat="1" ht="24.2" customHeight="1">
      <c r="B2797" s="33"/>
      <c r="C2797" s="179" t="s">
        <v>2942</v>
      </c>
      <c r="D2797" s="179" t="s">
        <v>440</v>
      </c>
      <c r="E2797" s="180" t="s">
        <v>2943</v>
      </c>
      <c r="F2797" s="181" t="s">
        <v>2944</v>
      </c>
      <c r="G2797" s="182" t="s">
        <v>195</v>
      </c>
      <c r="H2797" s="183">
        <v>8.64</v>
      </c>
      <c r="I2797" s="184"/>
      <c r="J2797" s="185">
        <f>ROUND(I2797*H2797,2)</f>
        <v>0</v>
      </c>
      <c r="K2797" s="181" t="s">
        <v>363</v>
      </c>
      <c r="L2797" s="186"/>
      <c r="M2797" s="187" t="s">
        <v>19</v>
      </c>
      <c r="N2797" s="188" t="s">
        <v>49</v>
      </c>
      <c r="P2797" s="143">
        <f>O2797*H2797</f>
        <v>0</v>
      </c>
      <c r="Q2797" s="143">
        <v>1E-3</v>
      </c>
      <c r="R2797" s="143">
        <f>Q2797*H2797</f>
        <v>8.6400000000000001E-3</v>
      </c>
      <c r="S2797" s="143">
        <v>0</v>
      </c>
      <c r="T2797" s="144">
        <f>S2797*H2797</f>
        <v>0</v>
      </c>
      <c r="AR2797" s="145" t="s">
        <v>558</v>
      </c>
      <c r="AT2797" s="145" t="s">
        <v>440</v>
      </c>
      <c r="AU2797" s="145" t="s">
        <v>90</v>
      </c>
      <c r="AY2797" s="18" t="s">
        <v>358</v>
      </c>
      <c r="BE2797" s="146">
        <f>IF(N2797="základní",J2797,0)</f>
        <v>0</v>
      </c>
      <c r="BF2797" s="146">
        <f>IF(N2797="snížená",J2797,0)</f>
        <v>0</v>
      </c>
      <c r="BG2797" s="146">
        <f>IF(N2797="zákl. přenesená",J2797,0)</f>
        <v>0</v>
      </c>
      <c r="BH2797" s="146">
        <f>IF(N2797="sníž. přenesená",J2797,0)</f>
        <v>0</v>
      </c>
      <c r="BI2797" s="146">
        <f>IF(N2797="nulová",J2797,0)</f>
        <v>0</v>
      </c>
      <c r="BJ2797" s="18" t="s">
        <v>90</v>
      </c>
      <c r="BK2797" s="146">
        <f>ROUND(I2797*H2797,2)</f>
        <v>0</v>
      </c>
      <c r="BL2797" s="18" t="s">
        <v>454</v>
      </c>
      <c r="BM2797" s="145" t="s">
        <v>2945</v>
      </c>
    </row>
    <row r="2798" spans="2:65" s="12" customFormat="1" ht="11.25">
      <c r="B2798" s="151"/>
      <c r="D2798" s="152" t="s">
        <v>368</v>
      </c>
      <c r="E2798" s="153" t="s">
        <v>19</v>
      </c>
      <c r="F2798" s="154" t="s">
        <v>2939</v>
      </c>
      <c r="H2798" s="153" t="s">
        <v>19</v>
      </c>
      <c r="I2798" s="155"/>
      <c r="L2798" s="151"/>
      <c r="M2798" s="156"/>
      <c r="T2798" s="157"/>
      <c r="AT2798" s="153" t="s">
        <v>368</v>
      </c>
      <c r="AU2798" s="153" t="s">
        <v>90</v>
      </c>
      <c r="AV2798" s="12" t="s">
        <v>84</v>
      </c>
      <c r="AW2798" s="12" t="s">
        <v>36</v>
      </c>
      <c r="AX2798" s="12" t="s">
        <v>77</v>
      </c>
      <c r="AY2798" s="153" t="s">
        <v>358</v>
      </c>
    </row>
    <row r="2799" spans="2:65" s="12" customFormat="1" ht="11.25">
      <c r="B2799" s="151"/>
      <c r="D2799" s="152" t="s">
        <v>368</v>
      </c>
      <c r="E2799" s="153" t="s">
        <v>19</v>
      </c>
      <c r="F2799" s="154" t="s">
        <v>2940</v>
      </c>
      <c r="H2799" s="153" t="s">
        <v>19</v>
      </c>
      <c r="I2799" s="155"/>
      <c r="L2799" s="151"/>
      <c r="M2799" s="156"/>
      <c r="T2799" s="157"/>
      <c r="AT2799" s="153" t="s">
        <v>368</v>
      </c>
      <c r="AU2799" s="153" t="s">
        <v>90</v>
      </c>
      <c r="AV2799" s="12" t="s">
        <v>84</v>
      </c>
      <c r="AW2799" s="12" t="s">
        <v>36</v>
      </c>
      <c r="AX2799" s="12" t="s">
        <v>77</v>
      </c>
      <c r="AY2799" s="153" t="s">
        <v>358</v>
      </c>
    </row>
    <row r="2800" spans="2:65" s="13" customFormat="1" ht="11.25">
      <c r="B2800" s="158"/>
      <c r="D2800" s="152" t="s">
        <v>368</v>
      </c>
      <c r="E2800" s="159" t="s">
        <v>19</v>
      </c>
      <c r="F2800" s="160" t="s">
        <v>2946</v>
      </c>
      <c r="H2800" s="161">
        <v>8.64</v>
      </c>
      <c r="I2800" s="162"/>
      <c r="L2800" s="158"/>
      <c r="M2800" s="163"/>
      <c r="T2800" s="164"/>
      <c r="AT2800" s="159" t="s">
        <v>368</v>
      </c>
      <c r="AU2800" s="159" t="s">
        <v>90</v>
      </c>
      <c r="AV2800" s="13" t="s">
        <v>90</v>
      </c>
      <c r="AW2800" s="13" t="s">
        <v>36</v>
      </c>
      <c r="AX2800" s="13" t="s">
        <v>77</v>
      </c>
      <c r="AY2800" s="159" t="s">
        <v>358</v>
      </c>
    </row>
    <row r="2801" spans="2:65" s="14" customFormat="1" ht="11.25">
      <c r="B2801" s="165"/>
      <c r="D2801" s="152" t="s">
        <v>368</v>
      </c>
      <c r="E2801" s="166" t="s">
        <v>19</v>
      </c>
      <c r="F2801" s="167" t="s">
        <v>371</v>
      </c>
      <c r="H2801" s="168">
        <v>8.64</v>
      </c>
      <c r="I2801" s="169"/>
      <c r="L2801" s="165"/>
      <c r="M2801" s="170"/>
      <c r="T2801" s="171"/>
      <c r="AT2801" s="166" t="s">
        <v>368</v>
      </c>
      <c r="AU2801" s="166" t="s">
        <v>90</v>
      </c>
      <c r="AV2801" s="14" t="s">
        <v>364</v>
      </c>
      <c r="AW2801" s="14" t="s">
        <v>36</v>
      </c>
      <c r="AX2801" s="14" t="s">
        <v>84</v>
      </c>
      <c r="AY2801" s="166" t="s">
        <v>358</v>
      </c>
    </row>
    <row r="2802" spans="2:65" s="1" customFormat="1" ht="37.9" customHeight="1">
      <c r="B2802" s="33"/>
      <c r="C2802" s="179" t="s">
        <v>2947</v>
      </c>
      <c r="D2802" s="179" t="s">
        <v>440</v>
      </c>
      <c r="E2802" s="180" t="s">
        <v>2948</v>
      </c>
      <c r="F2802" s="181" t="s">
        <v>2949</v>
      </c>
      <c r="G2802" s="182" t="s">
        <v>195</v>
      </c>
      <c r="H2802" s="183">
        <v>59.4</v>
      </c>
      <c r="I2802" s="184"/>
      <c r="J2802" s="185">
        <f>ROUND(I2802*H2802,2)</f>
        <v>0</v>
      </c>
      <c r="K2802" s="181" t="s">
        <v>19</v>
      </c>
      <c r="L2802" s="186"/>
      <c r="M2802" s="187" t="s">
        <v>19</v>
      </c>
      <c r="N2802" s="188" t="s">
        <v>49</v>
      </c>
      <c r="P2802" s="143">
        <f>O2802*H2802</f>
        <v>0</v>
      </c>
      <c r="Q2802" s="143">
        <v>1E-3</v>
      </c>
      <c r="R2802" s="143">
        <f>Q2802*H2802</f>
        <v>5.9400000000000001E-2</v>
      </c>
      <c r="S2802" s="143">
        <v>0</v>
      </c>
      <c r="T2802" s="144">
        <f>S2802*H2802</f>
        <v>0</v>
      </c>
      <c r="AR2802" s="145" t="s">
        <v>558</v>
      </c>
      <c r="AT2802" s="145" t="s">
        <v>440</v>
      </c>
      <c r="AU2802" s="145" t="s">
        <v>90</v>
      </c>
      <c r="AY2802" s="18" t="s">
        <v>358</v>
      </c>
      <c r="BE2802" s="146">
        <f>IF(N2802="základní",J2802,0)</f>
        <v>0</v>
      </c>
      <c r="BF2802" s="146">
        <f>IF(N2802="snížená",J2802,0)</f>
        <v>0</v>
      </c>
      <c r="BG2802" s="146">
        <f>IF(N2802="zákl. přenesená",J2802,0)</f>
        <v>0</v>
      </c>
      <c r="BH2802" s="146">
        <f>IF(N2802="sníž. přenesená",J2802,0)</f>
        <v>0</v>
      </c>
      <c r="BI2802" s="146">
        <f>IF(N2802="nulová",J2802,0)</f>
        <v>0</v>
      </c>
      <c r="BJ2802" s="18" t="s">
        <v>90</v>
      </c>
      <c r="BK2802" s="146">
        <f>ROUND(I2802*H2802,2)</f>
        <v>0</v>
      </c>
      <c r="BL2802" s="18" t="s">
        <v>454</v>
      </c>
      <c r="BM2802" s="145" t="s">
        <v>2950</v>
      </c>
    </row>
    <row r="2803" spans="2:65" s="12" customFormat="1" ht="11.25">
      <c r="B2803" s="151"/>
      <c r="D2803" s="152" t="s">
        <v>368</v>
      </c>
      <c r="E2803" s="153" t="s">
        <v>19</v>
      </c>
      <c r="F2803" s="154" t="s">
        <v>2939</v>
      </c>
      <c r="H2803" s="153" t="s">
        <v>19</v>
      </c>
      <c r="I2803" s="155"/>
      <c r="L2803" s="151"/>
      <c r="M2803" s="156"/>
      <c r="T2803" s="157"/>
      <c r="AT2803" s="153" t="s">
        <v>368</v>
      </c>
      <c r="AU2803" s="153" t="s">
        <v>90</v>
      </c>
      <c r="AV2803" s="12" t="s">
        <v>84</v>
      </c>
      <c r="AW2803" s="12" t="s">
        <v>36</v>
      </c>
      <c r="AX2803" s="12" t="s">
        <v>77</v>
      </c>
      <c r="AY2803" s="153" t="s">
        <v>358</v>
      </c>
    </row>
    <row r="2804" spans="2:65" s="12" customFormat="1" ht="11.25">
      <c r="B2804" s="151"/>
      <c r="D2804" s="152" t="s">
        <v>368</v>
      </c>
      <c r="E2804" s="153" t="s">
        <v>19</v>
      </c>
      <c r="F2804" s="154" t="s">
        <v>2940</v>
      </c>
      <c r="H2804" s="153" t="s">
        <v>19</v>
      </c>
      <c r="I2804" s="155"/>
      <c r="L2804" s="151"/>
      <c r="M2804" s="156"/>
      <c r="T2804" s="157"/>
      <c r="AT2804" s="153" t="s">
        <v>368</v>
      </c>
      <c r="AU2804" s="153" t="s">
        <v>90</v>
      </c>
      <c r="AV2804" s="12" t="s">
        <v>84</v>
      </c>
      <c r="AW2804" s="12" t="s">
        <v>36</v>
      </c>
      <c r="AX2804" s="12" t="s">
        <v>77</v>
      </c>
      <c r="AY2804" s="153" t="s">
        <v>358</v>
      </c>
    </row>
    <row r="2805" spans="2:65" s="13" customFormat="1" ht="11.25">
      <c r="B2805" s="158"/>
      <c r="D2805" s="152" t="s">
        <v>368</v>
      </c>
      <c r="E2805" s="159" t="s">
        <v>19</v>
      </c>
      <c r="F2805" s="160" t="s">
        <v>2951</v>
      </c>
      <c r="H2805" s="161">
        <v>59.4</v>
      </c>
      <c r="I2805" s="162"/>
      <c r="L2805" s="158"/>
      <c r="M2805" s="163"/>
      <c r="T2805" s="164"/>
      <c r="AT2805" s="159" t="s">
        <v>368</v>
      </c>
      <c r="AU2805" s="159" t="s">
        <v>90</v>
      </c>
      <c r="AV2805" s="13" t="s">
        <v>90</v>
      </c>
      <c r="AW2805" s="13" t="s">
        <v>36</v>
      </c>
      <c r="AX2805" s="13" t="s">
        <v>77</v>
      </c>
      <c r="AY2805" s="159" t="s">
        <v>358</v>
      </c>
    </row>
    <row r="2806" spans="2:65" s="14" customFormat="1" ht="11.25">
      <c r="B2806" s="165"/>
      <c r="D2806" s="152" t="s">
        <v>368</v>
      </c>
      <c r="E2806" s="166" t="s">
        <v>19</v>
      </c>
      <c r="F2806" s="167" t="s">
        <v>371</v>
      </c>
      <c r="H2806" s="168">
        <v>59.4</v>
      </c>
      <c r="I2806" s="169"/>
      <c r="L2806" s="165"/>
      <c r="M2806" s="170"/>
      <c r="T2806" s="171"/>
      <c r="AT2806" s="166" t="s">
        <v>368</v>
      </c>
      <c r="AU2806" s="166" t="s">
        <v>90</v>
      </c>
      <c r="AV2806" s="14" t="s">
        <v>364</v>
      </c>
      <c r="AW2806" s="14" t="s">
        <v>36</v>
      </c>
      <c r="AX2806" s="14" t="s">
        <v>84</v>
      </c>
      <c r="AY2806" s="166" t="s">
        <v>358</v>
      </c>
    </row>
    <row r="2807" spans="2:65" s="1" customFormat="1" ht="37.9" customHeight="1">
      <c r="B2807" s="33"/>
      <c r="C2807" s="134" t="s">
        <v>2952</v>
      </c>
      <c r="D2807" s="134" t="s">
        <v>360</v>
      </c>
      <c r="E2807" s="135" t="s">
        <v>2953</v>
      </c>
      <c r="F2807" s="136" t="s">
        <v>2954</v>
      </c>
      <c r="G2807" s="137" t="s">
        <v>504</v>
      </c>
      <c r="H2807" s="138">
        <v>12</v>
      </c>
      <c r="I2807" s="139"/>
      <c r="J2807" s="140">
        <f>ROUND(I2807*H2807,2)</f>
        <v>0</v>
      </c>
      <c r="K2807" s="136" t="s">
        <v>363</v>
      </c>
      <c r="L2807" s="33"/>
      <c r="M2807" s="141" t="s">
        <v>19</v>
      </c>
      <c r="N2807" s="142" t="s">
        <v>49</v>
      </c>
      <c r="P2807" s="143">
        <f>O2807*H2807</f>
        <v>0</v>
      </c>
      <c r="Q2807" s="143">
        <v>0</v>
      </c>
      <c r="R2807" s="143">
        <f>Q2807*H2807</f>
        <v>0</v>
      </c>
      <c r="S2807" s="143">
        <v>0</v>
      </c>
      <c r="T2807" s="144">
        <f>S2807*H2807</f>
        <v>0</v>
      </c>
      <c r="AR2807" s="145" t="s">
        <v>454</v>
      </c>
      <c r="AT2807" s="145" t="s">
        <v>360</v>
      </c>
      <c r="AU2807" s="145" t="s">
        <v>90</v>
      </c>
      <c r="AY2807" s="18" t="s">
        <v>358</v>
      </c>
      <c r="BE2807" s="146">
        <f>IF(N2807="základní",J2807,0)</f>
        <v>0</v>
      </c>
      <c r="BF2807" s="146">
        <f>IF(N2807="snížená",J2807,0)</f>
        <v>0</v>
      </c>
      <c r="BG2807" s="146">
        <f>IF(N2807="zákl. přenesená",J2807,0)</f>
        <v>0</v>
      </c>
      <c r="BH2807" s="146">
        <f>IF(N2807="sníž. přenesená",J2807,0)</f>
        <v>0</v>
      </c>
      <c r="BI2807" s="146">
        <f>IF(N2807="nulová",J2807,0)</f>
        <v>0</v>
      </c>
      <c r="BJ2807" s="18" t="s">
        <v>90</v>
      </c>
      <c r="BK2807" s="146">
        <f>ROUND(I2807*H2807,2)</f>
        <v>0</v>
      </c>
      <c r="BL2807" s="18" t="s">
        <v>454</v>
      </c>
      <c r="BM2807" s="145" t="s">
        <v>2955</v>
      </c>
    </row>
    <row r="2808" spans="2:65" s="1" customFormat="1" ht="11.25">
      <c r="B2808" s="33"/>
      <c r="D2808" s="147" t="s">
        <v>366</v>
      </c>
      <c r="F2808" s="148" t="s">
        <v>2956</v>
      </c>
      <c r="I2808" s="149"/>
      <c r="L2808" s="33"/>
      <c r="M2808" s="150"/>
      <c r="T2808" s="54"/>
      <c r="AT2808" s="18" t="s">
        <v>366</v>
      </c>
      <c r="AU2808" s="18" t="s">
        <v>90</v>
      </c>
    </row>
    <row r="2809" spans="2:65" s="12" customFormat="1" ht="11.25">
      <c r="B2809" s="151"/>
      <c r="D2809" s="152" t="s">
        <v>368</v>
      </c>
      <c r="E2809" s="153" t="s">
        <v>19</v>
      </c>
      <c r="F2809" s="154" t="s">
        <v>2939</v>
      </c>
      <c r="H2809" s="153" t="s">
        <v>19</v>
      </c>
      <c r="I2809" s="155"/>
      <c r="L2809" s="151"/>
      <c r="M2809" s="156"/>
      <c r="T2809" s="157"/>
      <c r="AT2809" s="153" t="s">
        <v>368</v>
      </c>
      <c r="AU2809" s="153" t="s">
        <v>90</v>
      </c>
      <c r="AV2809" s="12" t="s">
        <v>84</v>
      </c>
      <c r="AW2809" s="12" t="s">
        <v>36</v>
      </c>
      <c r="AX2809" s="12" t="s">
        <v>77</v>
      </c>
      <c r="AY2809" s="153" t="s">
        <v>358</v>
      </c>
    </row>
    <row r="2810" spans="2:65" s="12" customFormat="1" ht="11.25">
      <c r="B2810" s="151"/>
      <c r="D2810" s="152" t="s">
        <v>368</v>
      </c>
      <c r="E2810" s="153" t="s">
        <v>19</v>
      </c>
      <c r="F2810" s="154" t="s">
        <v>2940</v>
      </c>
      <c r="H2810" s="153" t="s">
        <v>19</v>
      </c>
      <c r="I2810" s="155"/>
      <c r="L2810" s="151"/>
      <c r="M2810" s="156"/>
      <c r="T2810" s="157"/>
      <c r="AT2810" s="153" t="s">
        <v>368</v>
      </c>
      <c r="AU2810" s="153" t="s">
        <v>90</v>
      </c>
      <c r="AV2810" s="12" t="s">
        <v>84</v>
      </c>
      <c r="AW2810" s="12" t="s">
        <v>36</v>
      </c>
      <c r="AX2810" s="12" t="s">
        <v>77</v>
      </c>
      <c r="AY2810" s="153" t="s">
        <v>358</v>
      </c>
    </row>
    <row r="2811" spans="2:65" s="13" customFormat="1" ht="11.25">
      <c r="B2811" s="158"/>
      <c r="D2811" s="152" t="s">
        <v>368</v>
      </c>
      <c r="E2811" s="159" t="s">
        <v>19</v>
      </c>
      <c r="F2811" s="160" t="s">
        <v>2957</v>
      </c>
      <c r="H2811" s="161">
        <v>12</v>
      </c>
      <c r="I2811" s="162"/>
      <c r="L2811" s="158"/>
      <c r="M2811" s="163"/>
      <c r="T2811" s="164"/>
      <c r="AT2811" s="159" t="s">
        <v>368</v>
      </c>
      <c r="AU2811" s="159" t="s">
        <v>90</v>
      </c>
      <c r="AV2811" s="13" t="s">
        <v>90</v>
      </c>
      <c r="AW2811" s="13" t="s">
        <v>36</v>
      </c>
      <c r="AX2811" s="13" t="s">
        <v>77</v>
      </c>
      <c r="AY2811" s="159" t="s">
        <v>358</v>
      </c>
    </row>
    <row r="2812" spans="2:65" s="14" customFormat="1" ht="11.25">
      <c r="B2812" s="165"/>
      <c r="D2812" s="152" t="s">
        <v>368</v>
      </c>
      <c r="E2812" s="166" t="s">
        <v>19</v>
      </c>
      <c r="F2812" s="167" t="s">
        <v>371</v>
      </c>
      <c r="H2812" s="168">
        <v>12</v>
      </c>
      <c r="I2812" s="169"/>
      <c r="L2812" s="165"/>
      <c r="M2812" s="170"/>
      <c r="T2812" s="171"/>
      <c r="AT2812" s="166" t="s">
        <v>368</v>
      </c>
      <c r="AU2812" s="166" t="s">
        <v>90</v>
      </c>
      <c r="AV2812" s="14" t="s">
        <v>364</v>
      </c>
      <c r="AW2812" s="14" t="s">
        <v>36</v>
      </c>
      <c r="AX2812" s="14" t="s">
        <v>84</v>
      </c>
      <c r="AY2812" s="166" t="s">
        <v>358</v>
      </c>
    </row>
    <row r="2813" spans="2:65" s="1" customFormat="1" ht="44.25" customHeight="1">
      <c r="B2813" s="33"/>
      <c r="C2813" s="179" t="s">
        <v>2958</v>
      </c>
      <c r="D2813" s="179" t="s">
        <v>440</v>
      </c>
      <c r="E2813" s="180" t="s">
        <v>2959</v>
      </c>
      <c r="F2813" s="181" t="s">
        <v>2960</v>
      </c>
      <c r="G2813" s="182" t="s">
        <v>504</v>
      </c>
      <c r="H2813" s="183">
        <v>12</v>
      </c>
      <c r="I2813" s="184"/>
      <c r="J2813" s="185">
        <f>ROUND(I2813*H2813,2)</f>
        <v>0</v>
      </c>
      <c r="K2813" s="181" t="s">
        <v>19</v>
      </c>
      <c r="L2813" s="186"/>
      <c r="M2813" s="187" t="s">
        <v>19</v>
      </c>
      <c r="N2813" s="188" t="s">
        <v>49</v>
      </c>
      <c r="P2813" s="143">
        <f>O2813*H2813</f>
        <v>0</v>
      </c>
      <c r="Q2813" s="143">
        <v>1E-3</v>
      </c>
      <c r="R2813" s="143">
        <f>Q2813*H2813</f>
        <v>1.2E-2</v>
      </c>
      <c r="S2813" s="143">
        <v>0</v>
      </c>
      <c r="T2813" s="144">
        <f>S2813*H2813</f>
        <v>0</v>
      </c>
      <c r="AR2813" s="145" t="s">
        <v>558</v>
      </c>
      <c r="AT2813" s="145" t="s">
        <v>440</v>
      </c>
      <c r="AU2813" s="145" t="s">
        <v>90</v>
      </c>
      <c r="AY2813" s="18" t="s">
        <v>358</v>
      </c>
      <c r="BE2813" s="146">
        <f>IF(N2813="základní",J2813,0)</f>
        <v>0</v>
      </c>
      <c r="BF2813" s="146">
        <f>IF(N2813="snížená",J2813,0)</f>
        <v>0</v>
      </c>
      <c r="BG2813" s="146">
        <f>IF(N2813="zákl. přenesená",J2813,0)</f>
        <v>0</v>
      </c>
      <c r="BH2813" s="146">
        <f>IF(N2813="sníž. přenesená",J2813,0)</f>
        <v>0</v>
      </c>
      <c r="BI2813" s="146">
        <f>IF(N2813="nulová",J2813,0)</f>
        <v>0</v>
      </c>
      <c r="BJ2813" s="18" t="s">
        <v>90</v>
      </c>
      <c r="BK2813" s="146">
        <f>ROUND(I2813*H2813,2)</f>
        <v>0</v>
      </c>
      <c r="BL2813" s="18" t="s">
        <v>454</v>
      </c>
      <c r="BM2813" s="145" t="s">
        <v>2961</v>
      </c>
    </row>
    <row r="2814" spans="2:65" s="12" customFormat="1" ht="11.25">
      <c r="B2814" s="151"/>
      <c r="D2814" s="152" t="s">
        <v>368</v>
      </c>
      <c r="E2814" s="153" t="s">
        <v>19</v>
      </c>
      <c r="F2814" s="154" t="s">
        <v>2939</v>
      </c>
      <c r="H2814" s="153" t="s">
        <v>19</v>
      </c>
      <c r="I2814" s="155"/>
      <c r="L2814" s="151"/>
      <c r="M2814" s="156"/>
      <c r="T2814" s="157"/>
      <c r="AT2814" s="153" t="s">
        <v>368</v>
      </c>
      <c r="AU2814" s="153" t="s">
        <v>90</v>
      </c>
      <c r="AV2814" s="12" t="s">
        <v>84</v>
      </c>
      <c r="AW2814" s="12" t="s">
        <v>36</v>
      </c>
      <c r="AX2814" s="12" t="s">
        <v>77</v>
      </c>
      <c r="AY2814" s="153" t="s">
        <v>358</v>
      </c>
    </row>
    <row r="2815" spans="2:65" s="12" customFormat="1" ht="11.25">
      <c r="B2815" s="151"/>
      <c r="D2815" s="152" t="s">
        <v>368</v>
      </c>
      <c r="E2815" s="153" t="s">
        <v>19</v>
      </c>
      <c r="F2815" s="154" t="s">
        <v>2940</v>
      </c>
      <c r="H2815" s="153" t="s">
        <v>19</v>
      </c>
      <c r="I2815" s="155"/>
      <c r="L2815" s="151"/>
      <c r="M2815" s="156"/>
      <c r="T2815" s="157"/>
      <c r="AT2815" s="153" t="s">
        <v>368</v>
      </c>
      <c r="AU2815" s="153" t="s">
        <v>90</v>
      </c>
      <c r="AV2815" s="12" t="s">
        <v>84</v>
      </c>
      <c r="AW2815" s="12" t="s">
        <v>36</v>
      </c>
      <c r="AX2815" s="12" t="s">
        <v>77</v>
      </c>
      <c r="AY2815" s="153" t="s">
        <v>358</v>
      </c>
    </row>
    <row r="2816" spans="2:65" s="13" customFormat="1" ht="11.25">
      <c r="B2816" s="158"/>
      <c r="D2816" s="152" t="s">
        <v>368</v>
      </c>
      <c r="E2816" s="159" t="s">
        <v>19</v>
      </c>
      <c r="F2816" s="160" t="s">
        <v>2957</v>
      </c>
      <c r="H2816" s="161">
        <v>12</v>
      </c>
      <c r="I2816" s="162"/>
      <c r="L2816" s="158"/>
      <c r="M2816" s="163"/>
      <c r="T2816" s="164"/>
      <c r="AT2816" s="159" t="s">
        <v>368</v>
      </c>
      <c r="AU2816" s="159" t="s">
        <v>90</v>
      </c>
      <c r="AV2816" s="13" t="s">
        <v>90</v>
      </c>
      <c r="AW2816" s="13" t="s">
        <v>36</v>
      </c>
      <c r="AX2816" s="13" t="s">
        <v>77</v>
      </c>
      <c r="AY2816" s="159" t="s">
        <v>358</v>
      </c>
    </row>
    <row r="2817" spans="2:65" s="14" customFormat="1" ht="11.25">
      <c r="B2817" s="165"/>
      <c r="D2817" s="152" t="s">
        <v>368</v>
      </c>
      <c r="E2817" s="166" t="s">
        <v>19</v>
      </c>
      <c r="F2817" s="167" t="s">
        <v>371</v>
      </c>
      <c r="H2817" s="168">
        <v>12</v>
      </c>
      <c r="I2817" s="169"/>
      <c r="L2817" s="165"/>
      <c r="M2817" s="170"/>
      <c r="T2817" s="171"/>
      <c r="AT2817" s="166" t="s">
        <v>368</v>
      </c>
      <c r="AU2817" s="166" t="s">
        <v>90</v>
      </c>
      <c r="AV2817" s="14" t="s">
        <v>364</v>
      </c>
      <c r="AW2817" s="14" t="s">
        <v>36</v>
      </c>
      <c r="AX2817" s="14" t="s">
        <v>84</v>
      </c>
      <c r="AY2817" s="166" t="s">
        <v>358</v>
      </c>
    </row>
    <row r="2818" spans="2:65" s="1" customFormat="1" ht="49.15" customHeight="1">
      <c r="B2818" s="33"/>
      <c r="C2818" s="134" t="s">
        <v>2962</v>
      </c>
      <c r="D2818" s="134" t="s">
        <v>360</v>
      </c>
      <c r="E2818" s="135" t="s">
        <v>2963</v>
      </c>
      <c r="F2818" s="136" t="s">
        <v>2964</v>
      </c>
      <c r="G2818" s="137" t="s">
        <v>1498</v>
      </c>
      <c r="H2818" s="189"/>
      <c r="I2818" s="139"/>
      <c r="J2818" s="140">
        <f>ROUND(I2818*H2818,2)</f>
        <v>0</v>
      </c>
      <c r="K2818" s="136" t="s">
        <v>363</v>
      </c>
      <c r="L2818" s="33"/>
      <c r="M2818" s="141" t="s">
        <v>19</v>
      </c>
      <c r="N2818" s="142" t="s">
        <v>49</v>
      </c>
      <c r="P2818" s="143">
        <f>O2818*H2818</f>
        <v>0</v>
      </c>
      <c r="Q2818" s="143">
        <v>0</v>
      </c>
      <c r="R2818" s="143">
        <f>Q2818*H2818</f>
        <v>0</v>
      </c>
      <c r="S2818" s="143">
        <v>0</v>
      </c>
      <c r="T2818" s="144">
        <f>S2818*H2818</f>
        <v>0</v>
      </c>
      <c r="AR2818" s="145" t="s">
        <v>454</v>
      </c>
      <c r="AT2818" s="145" t="s">
        <v>360</v>
      </c>
      <c r="AU2818" s="145" t="s">
        <v>90</v>
      </c>
      <c r="AY2818" s="18" t="s">
        <v>358</v>
      </c>
      <c r="BE2818" s="146">
        <f>IF(N2818="základní",J2818,0)</f>
        <v>0</v>
      </c>
      <c r="BF2818" s="146">
        <f>IF(N2818="snížená",J2818,0)</f>
        <v>0</v>
      </c>
      <c r="BG2818" s="146">
        <f>IF(N2818="zákl. přenesená",J2818,0)</f>
        <v>0</v>
      </c>
      <c r="BH2818" s="146">
        <f>IF(N2818="sníž. přenesená",J2818,0)</f>
        <v>0</v>
      </c>
      <c r="BI2818" s="146">
        <f>IF(N2818="nulová",J2818,0)</f>
        <v>0</v>
      </c>
      <c r="BJ2818" s="18" t="s">
        <v>90</v>
      </c>
      <c r="BK2818" s="146">
        <f>ROUND(I2818*H2818,2)</f>
        <v>0</v>
      </c>
      <c r="BL2818" s="18" t="s">
        <v>454</v>
      </c>
      <c r="BM2818" s="145" t="s">
        <v>2965</v>
      </c>
    </row>
    <row r="2819" spans="2:65" s="1" customFormat="1" ht="11.25">
      <c r="B2819" s="33"/>
      <c r="D2819" s="147" t="s">
        <v>366</v>
      </c>
      <c r="F2819" s="148" t="s">
        <v>2966</v>
      </c>
      <c r="I2819" s="149"/>
      <c r="L2819" s="33"/>
      <c r="M2819" s="150"/>
      <c r="T2819" s="54"/>
      <c r="AT2819" s="18" t="s">
        <v>366</v>
      </c>
      <c r="AU2819" s="18" t="s">
        <v>90</v>
      </c>
    </row>
    <row r="2820" spans="2:65" s="11" customFormat="1" ht="25.9" customHeight="1">
      <c r="B2820" s="122"/>
      <c r="D2820" s="123" t="s">
        <v>76</v>
      </c>
      <c r="E2820" s="124" t="s">
        <v>440</v>
      </c>
      <c r="F2820" s="124" t="s">
        <v>2967</v>
      </c>
      <c r="I2820" s="125"/>
      <c r="J2820" s="126">
        <f>BK2820</f>
        <v>0</v>
      </c>
      <c r="L2820" s="122"/>
      <c r="M2820" s="127"/>
      <c r="P2820" s="128">
        <f>P2821</f>
        <v>0</v>
      </c>
      <c r="R2820" s="128">
        <f>R2821</f>
        <v>0</v>
      </c>
      <c r="T2820" s="129">
        <f>T2821</f>
        <v>0</v>
      </c>
      <c r="AR2820" s="123" t="s">
        <v>97</v>
      </c>
      <c r="AT2820" s="130" t="s">
        <v>76</v>
      </c>
      <c r="AU2820" s="130" t="s">
        <v>77</v>
      </c>
      <c r="AY2820" s="123" t="s">
        <v>358</v>
      </c>
      <c r="BK2820" s="131">
        <f>BK2821</f>
        <v>0</v>
      </c>
    </row>
    <row r="2821" spans="2:65" s="11" customFormat="1" ht="22.9" customHeight="1">
      <c r="B2821" s="122"/>
      <c r="D2821" s="123" t="s">
        <v>76</v>
      </c>
      <c r="E2821" s="132" t="s">
        <v>2968</v>
      </c>
      <c r="F2821" s="132" t="s">
        <v>2969</v>
      </c>
      <c r="I2821" s="125"/>
      <c r="J2821" s="133">
        <f>BK2821</f>
        <v>0</v>
      </c>
      <c r="L2821" s="122"/>
      <c r="M2821" s="127"/>
      <c r="P2821" s="128">
        <f>SUM(P2822:P2826)</f>
        <v>0</v>
      </c>
      <c r="R2821" s="128">
        <f>SUM(R2822:R2826)</f>
        <v>0</v>
      </c>
      <c r="T2821" s="129">
        <f>SUM(T2822:T2826)</f>
        <v>0</v>
      </c>
      <c r="AR2821" s="123" t="s">
        <v>97</v>
      </c>
      <c r="AT2821" s="130" t="s">
        <v>76</v>
      </c>
      <c r="AU2821" s="130" t="s">
        <v>84</v>
      </c>
      <c r="AY2821" s="123" t="s">
        <v>358</v>
      </c>
      <c r="BK2821" s="131">
        <f>SUM(BK2822:BK2826)</f>
        <v>0</v>
      </c>
    </row>
    <row r="2822" spans="2:65" s="1" customFormat="1" ht="44.25" customHeight="1">
      <c r="B2822" s="33"/>
      <c r="C2822" s="134" t="s">
        <v>2970</v>
      </c>
      <c r="D2822" s="134" t="s">
        <v>360</v>
      </c>
      <c r="E2822" s="135" t="s">
        <v>2971</v>
      </c>
      <c r="F2822" s="136" t="s">
        <v>2972</v>
      </c>
      <c r="G2822" s="137" t="s">
        <v>504</v>
      </c>
      <c r="H2822" s="138">
        <v>1</v>
      </c>
      <c r="I2822" s="139"/>
      <c r="J2822" s="140">
        <f>ROUND(I2822*H2822,2)</f>
        <v>0</v>
      </c>
      <c r="K2822" s="136" t="s">
        <v>19</v>
      </c>
      <c r="L2822" s="33"/>
      <c r="M2822" s="141" t="s">
        <v>19</v>
      </c>
      <c r="N2822" s="142" t="s">
        <v>49</v>
      </c>
      <c r="P2822" s="143">
        <f>O2822*H2822</f>
        <v>0</v>
      </c>
      <c r="Q2822" s="143">
        <v>0</v>
      </c>
      <c r="R2822" s="143">
        <f>Q2822*H2822</f>
        <v>0</v>
      </c>
      <c r="S2822" s="143">
        <v>0</v>
      </c>
      <c r="T2822" s="144">
        <f>S2822*H2822</f>
        <v>0</v>
      </c>
      <c r="AR2822" s="145" t="s">
        <v>789</v>
      </c>
      <c r="AT2822" s="145" t="s">
        <v>360</v>
      </c>
      <c r="AU2822" s="145" t="s">
        <v>90</v>
      </c>
      <c r="AY2822" s="18" t="s">
        <v>358</v>
      </c>
      <c r="BE2822" s="146">
        <f>IF(N2822="základní",J2822,0)</f>
        <v>0</v>
      </c>
      <c r="BF2822" s="146">
        <f>IF(N2822="snížená",J2822,0)</f>
        <v>0</v>
      </c>
      <c r="BG2822" s="146">
        <f>IF(N2822="zákl. přenesená",J2822,0)</f>
        <v>0</v>
      </c>
      <c r="BH2822" s="146">
        <f>IF(N2822="sníž. přenesená",J2822,0)</f>
        <v>0</v>
      </c>
      <c r="BI2822" s="146">
        <f>IF(N2822="nulová",J2822,0)</f>
        <v>0</v>
      </c>
      <c r="BJ2822" s="18" t="s">
        <v>90</v>
      </c>
      <c r="BK2822" s="146">
        <f>ROUND(I2822*H2822,2)</f>
        <v>0</v>
      </c>
      <c r="BL2822" s="18" t="s">
        <v>789</v>
      </c>
      <c r="BM2822" s="145" t="s">
        <v>2973</v>
      </c>
    </row>
    <row r="2823" spans="2:65" s="12" customFormat="1" ht="11.25">
      <c r="B2823" s="151"/>
      <c r="D2823" s="152" t="s">
        <v>368</v>
      </c>
      <c r="E2823" s="153" t="s">
        <v>19</v>
      </c>
      <c r="F2823" s="154" t="s">
        <v>2939</v>
      </c>
      <c r="H2823" s="153" t="s">
        <v>19</v>
      </c>
      <c r="I2823" s="155"/>
      <c r="L2823" s="151"/>
      <c r="M2823" s="156"/>
      <c r="T2823" s="157"/>
      <c r="AT2823" s="153" t="s">
        <v>368</v>
      </c>
      <c r="AU2823" s="153" t="s">
        <v>90</v>
      </c>
      <c r="AV2823" s="12" t="s">
        <v>84</v>
      </c>
      <c r="AW2823" s="12" t="s">
        <v>36</v>
      </c>
      <c r="AX2823" s="12" t="s">
        <v>77</v>
      </c>
      <c r="AY2823" s="153" t="s">
        <v>358</v>
      </c>
    </row>
    <row r="2824" spans="2:65" s="12" customFormat="1" ht="11.25">
      <c r="B2824" s="151"/>
      <c r="D2824" s="152" t="s">
        <v>368</v>
      </c>
      <c r="E2824" s="153" t="s">
        <v>19</v>
      </c>
      <c r="F2824" s="154" t="s">
        <v>2940</v>
      </c>
      <c r="H2824" s="153" t="s">
        <v>19</v>
      </c>
      <c r="I2824" s="155"/>
      <c r="L2824" s="151"/>
      <c r="M2824" s="156"/>
      <c r="T2824" s="157"/>
      <c r="AT2824" s="153" t="s">
        <v>368</v>
      </c>
      <c r="AU2824" s="153" t="s">
        <v>90</v>
      </c>
      <c r="AV2824" s="12" t="s">
        <v>84</v>
      </c>
      <c r="AW2824" s="12" t="s">
        <v>36</v>
      </c>
      <c r="AX2824" s="12" t="s">
        <v>77</v>
      </c>
      <c r="AY2824" s="153" t="s">
        <v>358</v>
      </c>
    </row>
    <row r="2825" spans="2:65" s="13" customFormat="1" ht="11.25">
      <c r="B2825" s="158"/>
      <c r="D2825" s="152" t="s">
        <v>368</v>
      </c>
      <c r="E2825" s="159" t="s">
        <v>19</v>
      </c>
      <c r="F2825" s="160" t="s">
        <v>2974</v>
      </c>
      <c r="H2825" s="161">
        <v>1</v>
      </c>
      <c r="I2825" s="162"/>
      <c r="L2825" s="158"/>
      <c r="M2825" s="163"/>
      <c r="T2825" s="164"/>
      <c r="AT2825" s="159" t="s">
        <v>368</v>
      </c>
      <c r="AU2825" s="159" t="s">
        <v>90</v>
      </c>
      <c r="AV2825" s="13" t="s">
        <v>90</v>
      </c>
      <c r="AW2825" s="13" t="s">
        <v>36</v>
      </c>
      <c r="AX2825" s="13" t="s">
        <v>77</v>
      </c>
      <c r="AY2825" s="159" t="s">
        <v>358</v>
      </c>
    </row>
    <row r="2826" spans="2:65" s="14" customFormat="1" ht="11.25">
      <c r="B2826" s="165"/>
      <c r="D2826" s="152" t="s">
        <v>368</v>
      </c>
      <c r="E2826" s="166" t="s">
        <v>19</v>
      </c>
      <c r="F2826" s="167" t="s">
        <v>371</v>
      </c>
      <c r="H2826" s="168">
        <v>1</v>
      </c>
      <c r="I2826" s="169"/>
      <c r="L2826" s="165"/>
      <c r="M2826" s="190"/>
      <c r="N2826" s="191"/>
      <c r="O2826" s="191"/>
      <c r="P2826" s="191"/>
      <c r="Q2826" s="191"/>
      <c r="R2826" s="191"/>
      <c r="S2826" s="191"/>
      <c r="T2826" s="192"/>
      <c r="AT2826" s="166" t="s">
        <v>368</v>
      </c>
      <c r="AU2826" s="166" t="s">
        <v>90</v>
      </c>
      <c r="AV2826" s="14" t="s">
        <v>364</v>
      </c>
      <c r="AW2826" s="14" t="s">
        <v>36</v>
      </c>
      <c r="AX2826" s="14" t="s">
        <v>84</v>
      </c>
      <c r="AY2826" s="166" t="s">
        <v>358</v>
      </c>
    </row>
    <row r="2827" spans="2:65" s="1" customFormat="1" ht="6.95" customHeight="1">
      <c r="B2827" s="42"/>
      <c r="C2827" s="43"/>
      <c r="D2827" s="43"/>
      <c r="E2827" s="43"/>
      <c r="F2827" s="43"/>
      <c r="G2827" s="43"/>
      <c r="H2827" s="43"/>
      <c r="I2827" s="43"/>
      <c r="J2827" s="43"/>
      <c r="K2827" s="43"/>
      <c r="L2827" s="33"/>
    </row>
  </sheetData>
  <sheetProtection algorithmName="SHA-512" hashValue="X+RzXUC7UJJRTr6pa4MdWbZWBOpPGihipQ7Bfh5lx1e74sqRyFXJ9FNpqJkiG1q1qEFDNfSalccDCs1coVq3WQ==" saltValue="lfi4RHIPNp6ayDkjPne2FQFfsJEERspQYhWVJe2Ekwf8dlhpHrGKJULVWgYs0iHdDqpLUEy6hD2Gh4GlHuoX7A==" spinCount="100000" sheet="1" objects="1" scenarios="1" formatColumns="0" formatRows="0" autoFilter="0"/>
  <autoFilter ref="C113:K2826" xr:uid="{00000000-0009-0000-0000-000001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100-000000000000}"/>
    <hyperlink ref="F123" r:id="rId2" xr:uid="{00000000-0004-0000-0100-000001000000}"/>
    <hyperlink ref="F128" r:id="rId3" xr:uid="{00000000-0004-0000-0100-000002000000}"/>
    <hyperlink ref="F134" r:id="rId4" xr:uid="{00000000-0004-0000-0100-000003000000}"/>
    <hyperlink ref="F141" r:id="rId5" xr:uid="{00000000-0004-0000-0100-000004000000}"/>
    <hyperlink ref="F148" r:id="rId6" xr:uid="{00000000-0004-0000-0100-000005000000}"/>
    <hyperlink ref="F153" r:id="rId7" xr:uid="{00000000-0004-0000-0100-000006000000}"/>
    <hyperlink ref="F160" r:id="rId8" xr:uid="{00000000-0004-0000-0100-000007000000}"/>
    <hyperlink ref="F165" r:id="rId9" xr:uid="{00000000-0004-0000-0100-000008000000}"/>
    <hyperlink ref="F175" r:id="rId10" xr:uid="{00000000-0004-0000-0100-000009000000}"/>
    <hyperlink ref="F184" r:id="rId11" xr:uid="{00000000-0004-0000-0100-00000A000000}"/>
    <hyperlink ref="F192" r:id="rId12" xr:uid="{00000000-0004-0000-0100-00000B000000}"/>
    <hyperlink ref="F197" r:id="rId13" xr:uid="{00000000-0004-0000-0100-00000C000000}"/>
    <hyperlink ref="F203" r:id="rId14" xr:uid="{00000000-0004-0000-0100-00000D000000}"/>
    <hyperlink ref="F209" r:id="rId15" xr:uid="{00000000-0004-0000-0100-00000E000000}"/>
    <hyperlink ref="F215" r:id="rId16" xr:uid="{00000000-0004-0000-0100-00000F000000}"/>
    <hyperlink ref="F221" r:id="rId17" xr:uid="{00000000-0004-0000-0100-000010000000}"/>
    <hyperlink ref="F226" r:id="rId18" xr:uid="{00000000-0004-0000-0100-000011000000}"/>
    <hyperlink ref="F232" r:id="rId19" xr:uid="{00000000-0004-0000-0100-000012000000}"/>
    <hyperlink ref="F240" r:id="rId20" xr:uid="{00000000-0004-0000-0100-000013000000}"/>
    <hyperlink ref="F248" r:id="rId21" xr:uid="{00000000-0004-0000-0100-000014000000}"/>
    <hyperlink ref="F252" r:id="rId22" xr:uid="{00000000-0004-0000-0100-000015000000}"/>
    <hyperlink ref="F257" r:id="rId23" xr:uid="{00000000-0004-0000-0100-000016000000}"/>
    <hyperlink ref="F267" r:id="rId24" xr:uid="{00000000-0004-0000-0100-000017000000}"/>
    <hyperlink ref="F273" r:id="rId25" xr:uid="{00000000-0004-0000-0100-000018000000}"/>
    <hyperlink ref="F279" r:id="rId26" xr:uid="{00000000-0004-0000-0100-000019000000}"/>
    <hyperlink ref="F283" r:id="rId27" xr:uid="{00000000-0004-0000-0100-00001A000000}"/>
    <hyperlink ref="F288" r:id="rId28" xr:uid="{00000000-0004-0000-0100-00001B000000}"/>
    <hyperlink ref="F293" r:id="rId29" xr:uid="{00000000-0004-0000-0100-00001C000000}"/>
    <hyperlink ref="F298" r:id="rId30" xr:uid="{00000000-0004-0000-0100-00001D000000}"/>
    <hyperlink ref="F303" r:id="rId31" xr:uid="{00000000-0004-0000-0100-00001E000000}"/>
    <hyperlink ref="F309" r:id="rId32" xr:uid="{00000000-0004-0000-0100-00001F000000}"/>
    <hyperlink ref="F315" r:id="rId33" xr:uid="{00000000-0004-0000-0100-000020000000}"/>
    <hyperlink ref="F322" r:id="rId34" xr:uid="{00000000-0004-0000-0100-000021000000}"/>
    <hyperlink ref="F330" r:id="rId35" xr:uid="{00000000-0004-0000-0100-000022000000}"/>
    <hyperlink ref="F338" r:id="rId36" xr:uid="{00000000-0004-0000-0100-000023000000}"/>
    <hyperlink ref="F343" r:id="rId37" xr:uid="{00000000-0004-0000-0100-000024000000}"/>
    <hyperlink ref="F349" r:id="rId38" xr:uid="{00000000-0004-0000-0100-000025000000}"/>
    <hyperlink ref="F359" r:id="rId39" xr:uid="{00000000-0004-0000-0100-000026000000}"/>
    <hyperlink ref="F365" r:id="rId40" xr:uid="{00000000-0004-0000-0100-000027000000}"/>
    <hyperlink ref="F371" r:id="rId41" xr:uid="{00000000-0004-0000-0100-000028000000}"/>
    <hyperlink ref="F376" r:id="rId42" xr:uid="{00000000-0004-0000-0100-000029000000}"/>
    <hyperlink ref="F381" r:id="rId43" xr:uid="{00000000-0004-0000-0100-00002A000000}"/>
    <hyperlink ref="F387" r:id="rId44" xr:uid="{00000000-0004-0000-0100-00002B000000}"/>
    <hyperlink ref="F393" r:id="rId45" xr:uid="{00000000-0004-0000-0100-00002C000000}"/>
    <hyperlink ref="F398" r:id="rId46" xr:uid="{00000000-0004-0000-0100-00002D000000}"/>
    <hyperlink ref="F403" r:id="rId47" xr:uid="{00000000-0004-0000-0100-00002E000000}"/>
    <hyperlink ref="F408" r:id="rId48" xr:uid="{00000000-0004-0000-0100-00002F000000}"/>
    <hyperlink ref="F433" r:id="rId49" xr:uid="{00000000-0004-0000-0100-000030000000}"/>
    <hyperlink ref="F458" r:id="rId50" xr:uid="{00000000-0004-0000-0100-000031000000}"/>
    <hyperlink ref="F483" r:id="rId51" xr:uid="{00000000-0004-0000-0100-000032000000}"/>
    <hyperlink ref="F489" r:id="rId52" xr:uid="{00000000-0004-0000-0100-000033000000}"/>
    <hyperlink ref="F494" r:id="rId53" xr:uid="{00000000-0004-0000-0100-000034000000}"/>
    <hyperlink ref="F499" r:id="rId54" xr:uid="{00000000-0004-0000-0100-000035000000}"/>
    <hyperlink ref="F501" r:id="rId55" xr:uid="{00000000-0004-0000-0100-000036000000}"/>
    <hyperlink ref="F506" r:id="rId56" xr:uid="{00000000-0004-0000-0100-000037000000}"/>
    <hyperlink ref="F516" r:id="rId57" xr:uid="{00000000-0004-0000-0100-000038000000}"/>
    <hyperlink ref="F519" r:id="rId58" xr:uid="{00000000-0004-0000-0100-000039000000}"/>
    <hyperlink ref="F558" r:id="rId59" xr:uid="{00000000-0004-0000-0100-00003A000000}"/>
    <hyperlink ref="F567" r:id="rId60" xr:uid="{00000000-0004-0000-0100-00003B000000}"/>
    <hyperlink ref="F578" r:id="rId61" xr:uid="{00000000-0004-0000-0100-00003C000000}"/>
    <hyperlink ref="F582" r:id="rId62" xr:uid="{00000000-0004-0000-0100-00003D000000}"/>
    <hyperlink ref="F591" r:id="rId63" xr:uid="{00000000-0004-0000-0100-00003E000000}"/>
    <hyperlink ref="F600" r:id="rId64" xr:uid="{00000000-0004-0000-0100-00003F000000}"/>
    <hyperlink ref="F610" r:id="rId65" xr:uid="{00000000-0004-0000-0100-000040000000}"/>
    <hyperlink ref="F641" r:id="rId66" xr:uid="{00000000-0004-0000-0100-000041000000}"/>
    <hyperlink ref="F672" r:id="rId67" xr:uid="{00000000-0004-0000-0100-000042000000}"/>
    <hyperlink ref="F676" r:id="rId68" xr:uid="{00000000-0004-0000-0100-000043000000}"/>
    <hyperlink ref="F681" r:id="rId69" xr:uid="{00000000-0004-0000-0100-000044000000}"/>
    <hyperlink ref="F683" r:id="rId70" xr:uid="{00000000-0004-0000-0100-000045000000}"/>
    <hyperlink ref="F687" r:id="rId71" xr:uid="{00000000-0004-0000-0100-000046000000}"/>
    <hyperlink ref="F691" r:id="rId72" xr:uid="{00000000-0004-0000-0100-000047000000}"/>
    <hyperlink ref="F716" r:id="rId73" xr:uid="{00000000-0004-0000-0100-000048000000}"/>
    <hyperlink ref="F720" r:id="rId74" xr:uid="{00000000-0004-0000-0100-000049000000}"/>
    <hyperlink ref="F724" r:id="rId75" xr:uid="{00000000-0004-0000-0100-00004A000000}"/>
    <hyperlink ref="F726" r:id="rId76" xr:uid="{00000000-0004-0000-0100-00004B000000}"/>
    <hyperlink ref="F737" r:id="rId77" xr:uid="{00000000-0004-0000-0100-00004C000000}"/>
    <hyperlink ref="F746" r:id="rId78" xr:uid="{00000000-0004-0000-0100-00004D000000}"/>
    <hyperlink ref="F754" r:id="rId79" xr:uid="{00000000-0004-0000-0100-00004E000000}"/>
    <hyperlink ref="F763" r:id="rId80" xr:uid="{00000000-0004-0000-0100-00004F000000}"/>
    <hyperlink ref="F768" r:id="rId81" xr:uid="{00000000-0004-0000-0100-000050000000}"/>
    <hyperlink ref="F784" r:id="rId82" xr:uid="{00000000-0004-0000-0100-000051000000}"/>
    <hyperlink ref="F799" r:id="rId83" xr:uid="{00000000-0004-0000-0100-000052000000}"/>
    <hyperlink ref="F803" r:id="rId84" xr:uid="{00000000-0004-0000-0100-000053000000}"/>
    <hyperlink ref="F807" r:id="rId85" xr:uid="{00000000-0004-0000-0100-000054000000}"/>
    <hyperlink ref="F818" r:id="rId86" xr:uid="{00000000-0004-0000-0100-000055000000}"/>
    <hyperlink ref="F843" r:id="rId87" xr:uid="{00000000-0004-0000-0100-000056000000}"/>
    <hyperlink ref="F848" r:id="rId88" xr:uid="{00000000-0004-0000-0100-000057000000}"/>
    <hyperlink ref="F850" r:id="rId89" xr:uid="{00000000-0004-0000-0100-000058000000}"/>
    <hyperlink ref="F861" r:id="rId90" xr:uid="{00000000-0004-0000-0100-000059000000}"/>
    <hyperlink ref="F869" r:id="rId91" xr:uid="{00000000-0004-0000-0100-00005A000000}"/>
    <hyperlink ref="F874" r:id="rId92" xr:uid="{00000000-0004-0000-0100-00005B000000}"/>
    <hyperlink ref="F879" r:id="rId93" xr:uid="{00000000-0004-0000-0100-00005C000000}"/>
    <hyperlink ref="F884" r:id="rId94" xr:uid="{00000000-0004-0000-0100-00005D000000}"/>
    <hyperlink ref="F889" r:id="rId95" xr:uid="{00000000-0004-0000-0100-00005E000000}"/>
    <hyperlink ref="F893" r:id="rId96" xr:uid="{00000000-0004-0000-0100-00005F000000}"/>
    <hyperlink ref="F901" r:id="rId97" xr:uid="{00000000-0004-0000-0100-000060000000}"/>
    <hyperlink ref="F907" r:id="rId98" xr:uid="{00000000-0004-0000-0100-000061000000}"/>
    <hyperlink ref="F922" r:id="rId99" xr:uid="{00000000-0004-0000-0100-000062000000}"/>
    <hyperlink ref="F930" r:id="rId100" xr:uid="{00000000-0004-0000-0100-000063000000}"/>
    <hyperlink ref="F935" r:id="rId101" xr:uid="{00000000-0004-0000-0100-000064000000}"/>
    <hyperlink ref="F940" r:id="rId102" xr:uid="{00000000-0004-0000-0100-000065000000}"/>
    <hyperlink ref="F1007" r:id="rId103" xr:uid="{00000000-0004-0000-0100-000066000000}"/>
    <hyperlink ref="F1040" r:id="rId104" xr:uid="{00000000-0004-0000-0100-000067000000}"/>
    <hyperlink ref="F1052" r:id="rId105" xr:uid="{00000000-0004-0000-0100-000068000000}"/>
    <hyperlink ref="F1058" r:id="rId106" xr:uid="{00000000-0004-0000-0100-000069000000}"/>
    <hyperlink ref="F1062" r:id="rId107" xr:uid="{00000000-0004-0000-0100-00006A000000}"/>
    <hyperlink ref="F1066" r:id="rId108" xr:uid="{00000000-0004-0000-0100-00006B000000}"/>
    <hyperlink ref="F1070" r:id="rId109" xr:uid="{00000000-0004-0000-0100-00006C000000}"/>
    <hyperlink ref="F1074" r:id="rId110" xr:uid="{00000000-0004-0000-0100-00006D000000}"/>
    <hyperlink ref="F1078" r:id="rId111" xr:uid="{00000000-0004-0000-0100-00006E000000}"/>
    <hyperlink ref="F1091" r:id="rId112" xr:uid="{00000000-0004-0000-0100-00006F000000}"/>
    <hyperlink ref="F1093" r:id="rId113" xr:uid="{00000000-0004-0000-0100-000070000000}"/>
    <hyperlink ref="F1097" r:id="rId114" xr:uid="{00000000-0004-0000-0100-000071000000}"/>
    <hyperlink ref="F1099" r:id="rId115" xr:uid="{00000000-0004-0000-0100-000072000000}"/>
    <hyperlink ref="F1112" r:id="rId116" xr:uid="{00000000-0004-0000-0100-000073000000}"/>
    <hyperlink ref="F1118" r:id="rId117" xr:uid="{00000000-0004-0000-0100-000074000000}"/>
    <hyperlink ref="F1123" r:id="rId118" xr:uid="{00000000-0004-0000-0100-000075000000}"/>
    <hyperlink ref="F1129" r:id="rId119" xr:uid="{00000000-0004-0000-0100-000076000000}"/>
    <hyperlink ref="F1145" r:id="rId120" xr:uid="{00000000-0004-0000-0100-000077000000}"/>
    <hyperlink ref="F1152" r:id="rId121" xr:uid="{00000000-0004-0000-0100-000078000000}"/>
    <hyperlink ref="F1163" r:id="rId122" xr:uid="{00000000-0004-0000-0100-000079000000}"/>
    <hyperlink ref="F1172" r:id="rId123" xr:uid="{00000000-0004-0000-0100-00007A000000}"/>
    <hyperlink ref="F1181" r:id="rId124" xr:uid="{00000000-0004-0000-0100-00007B000000}"/>
    <hyperlink ref="F1191" r:id="rId125" xr:uid="{00000000-0004-0000-0100-00007C000000}"/>
    <hyperlink ref="F1193" r:id="rId126" xr:uid="{00000000-0004-0000-0100-00007D000000}"/>
    <hyperlink ref="F1196" r:id="rId127" xr:uid="{00000000-0004-0000-0100-00007E000000}"/>
    <hyperlink ref="F1198" r:id="rId128" xr:uid="{00000000-0004-0000-0100-00007F000000}"/>
    <hyperlink ref="F1201" r:id="rId129" xr:uid="{00000000-0004-0000-0100-000080000000}"/>
    <hyperlink ref="F1205" r:id="rId130" xr:uid="{00000000-0004-0000-0100-000081000000}"/>
    <hyperlink ref="F1216" r:id="rId131" xr:uid="{00000000-0004-0000-0100-000082000000}"/>
    <hyperlink ref="F1230" r:id="rId132" xr:uid="{00000000-0004-0000-0100-000083000000}"/>
    <hyperlink ref="F1236" r:id="rId133" xr:uid="{00000000-0004-0000-0100-000084000000}"/>
    <hyperlink ref="F1244" r:id="rId134" xr:uid="{00000000-0004-0000-0100-000085000000}"/>
    <hyperlink ref="F1251" r:id="rId135" xr:uid="{00000000-0004-0000-0100-000086000000}"/>
    <hyperlink ref="F1258" r:id="rId136" xr:uid="{00000000-0004-0000-0100-000087000000}"/>
    <hyperlink ref="F1260" r:id="rId137" xr:uid="{00000000-0004-0000-0100-000088000000}"/>
    <hyperlink ref="F1262" r:id="rId138" xr:uid="{00000000-0004-0000-0100-000089000000}"/>
    <hyperlink ref="F1279" r:id="rId139" xr:uid="{00000000-0004-0000-0100-00008A000000}"/>
    <hyperlink ref="F1289" r:id="rId140" xr:uid="{00000000-0004-0000-0100-00008B000000}"/>
    <hyperlink ref="F1292" r:id="rId141" xr:uid="{00000000-0004-0000-0100-00008C000000}"/>
    <hyperlink ref="F1310" r:id="rId142" xr:uid="{00000000-0004-0000-0100-00008D000000}"/>
    <hyperlink ref="F1320" r:id="rId143" xr:uid="{00000000-0004-0000-0100-00008E000000}"/>
    <hyperlink ref="F1343" r:id="rId144" xr:uid="{00000000-0004-0000-0100-00008F000000}"/>
    <hyperlink ref="F1369" r:id="rId145" xr:uid="{00000000-0004-0000-0100-000090000000}"/>
    <hyperlink ref="F1406" r:id="rId146" xr:uid="{00000000-0004-0000-0100-000091000000}"/>
    <hyperlink ref="F1412" r:id="rId147" xr:uid="{00000000-0004-0000-0100-000092000000}"/>
    <hyperlink ref="F1418" r:id="rId148" xr:uid="{00000000-0004-0000-0100-000093000000}"/>
    <hyperlink ref="F1424" r:id="rId149" xr:uid="{00000000-0004-0000-0100-000094000000}"/>
    <hyperlink ref="F1430" r:id="rId150" xr:uid="{00000000-0004-0000-0100-000095000000}"/>
    <hyperlink ref="F1442" r:id="rId151" xr:uid="{00000000-0004-0000-0100-000096000000}"/>
    <hyperlink ref="F1450" r:id="rId152" xr:uid="{00000000-0004-0000-0100-000097000000}"/>
    <hyperlink ref="F1454" r:id="rId153" xr:uid="{00000000-0004-0000-0100-000098000000}"/>
    <hyperlink ref="F1462" r:id="rId154" xr:uid="{00000000-0004-0000-0100-000099000000}"/>
    <hyperlink ref="F1484" r:id="rId155" xr:uid="{00000000-0004-0000-0100-00009A000000}"/>
    <hyperlink ref="F1506" r:id="rId156" xr:uid="{00000000-0004-0000-0100-00009B000000}"/>
    <hyperlink ref="F1528" r:id="rId157" xr:uid="{00000000-0004-0000-0100-00009C000000}"/>
    <hyperlink ref="F1550" r:id="rId158" xr:uid="{00000000-0004-0000-0100-00009D000000}"/>
    <hyperlink ref="F1561" r:id="rId159" xr:uid="{00000000-0004-0000-0100-00009E000000}"/>
    <hyperlink ref="F1572" r:id="rId160" xr:uid="{00000000-0004-0000-0100-00009F000000}"/>
    <hyperlink ref="F1583" r:id="rId161" xr:uid="{00000000-0004-0000-0100-0000A0000000}"/>
    <hyperlink ref="F1586" r:id="rId162" xr:uid="{00000000-0004-0000-0100-0000A1000000}"/>
    <hyperlink ref="F1596" r:id="rId163" xr:uid="{00000000-0004-0000-0100-0000A2000000}"/>
    <hyperlink ref="F1636" r:id="rId164" xr:uid="{00000000-0004-0000-0100-0000A3000000}"/>
    <hyperlink ref="F1671" r:id="rId165" xr:uid="{00000000-0004-0000-0100-0000A4000000}"/>
    <hyperlink ref="F1687" r:id="rId166" xr:uid="{00000000-0004-0000-0100-0000A5000000}"/>
    <hyperlink ref="F1703" r:id="rId167" xr:uid="{00000000-0004-0000-0100-0000A6000000}"/>
    <hyperlink ref="F1732" r:id="rId168" xr:uid="{00000000-0004-0000-0100-0000A7000000}"/>
    <hyperlink ref="F1735" r:id="rId169" xr:uid="{00000000-0004-0000-0100-0000A8000000}"/>
    <hyperlink ref="F1744" r:id="rId170" xr:uid="{00000000-0004-0000-0100-0000A9000000}"/>
    <hyperlink ref="F1753" r:id="rId171" xr:uid="{00000000-0004-0000-0100-0000AA000000}"/>
    <hyperlink ref="F1756" r:id="rId172" xr:uid="{00000000-0004-0000-0100-0000AB000000}"/>
    <hyperlink ref="F1775" r:id="rId173" xr:uid="{00000000-0004-0000-0100-0000AC000000}"/>
    <hyperlink ref="F1792" r:id="rId174" xr:uid="{00000000-0004-0000-0100-0000AD000000}"/>
    <hyperlink ref="F1795" r:id="rId175" xr:uid="{00000000-0004-0000-0100-0000AE000000}"/>
    <hyperlink ref="F1847" r:id="rId176" xr:uid="{00000000-0004-0000-0100-0000AF000000}"/>
    <hyperlink ref="F1870" r:id="rId177" xr:uid="{00000000-0004-0000-0100-0000B0000000}"/>
    <hyperlink ref="F1872" r:id="rId178" xr:uid="{00000000-0004-0000-0100-0000B1000000}"/>
    <hyperlink ref="F1883" r:id="rId179" xr:uid="{00000000-0004-0000-0100-0000B2000000}"/>
    <hyperlink ref="F1900" r:id="rId180" xr:uid="{00000000-0004-0000-0100-0000B3000000}"/>
    <hyperlink ref="F1905" r:id="rId181" xr:uid="{00000000-0004-0000-0100-0000B4000000}"/>
    <hyperlink ref="F1923" r:id="rId182" xr:uid="{00000000-0004-0000-0100-0000B5000000}"/>
    <hyperlink ref="F1933" r:id="rId183" xr:uid="{00000000-0004-0000-0100-0000B6000000}"/>
    <hyperlink ref="F1946" r:id="rId184" xr:uid="{00000000-0004-0000-0100-0000B7000000}"/>
    <hyperlink ref="F1952" r:id="rId185" xr:uid="{00000000-0004-0000-0100-0000B8000000}"/>
    <hyperlink ref="F1960" r:id="rId186" xr:uid="{00000000-0004-0000-0100-0000B9000000}"/>
    <hyperlink ref="F1972" r:id="rId187" xr:uid="{00000000-0004-0000-0100-0000BA000000}"/>
    <hyperlink ref="F2007" r:id="rId188" xr:uid="{00000000-0004-0000-0100-0000BB000000}"/>
    <hyperlink ref="F2034" r:id="rId189" xr:uid="{00000000-0004-0000-0100-0000BC000000}"/>
    <hyperlink ref="F2063" r:id="rId190" xr:uid="{00000000-0004-0000-0100-0000BD000000}"/>
    <hyperlink ref="F2070" r:id="rId191" xr:uid="{00000000-0004-0000-0100-0000BE000000}"/>
    <hyperlink ref="F2087" r:id="rId192" xr:uid="{00000000-0004-0000-0100-0000BF000000}"/>
    <hyperlink ref="F2266" r:id="rId193" xr:uid="{00000000-0004-0000-0100-0000C0000000}"/>
    <hyperlink ref="F2278" r:id="rId194" xr:uid="{00000000-0004-0000-0100-0000C1000000}"/>
    <hyperlink ref="F2284" r:id="rId195" xr:uid="{00000000-0004-0000-0100-0000C2000000}"/>
    <hyperlink ref="F2301" r:id="rId196" xr:uid="{00000000-0004-0000-0100-0000C3000000}"/>
    <hyperlink ref="F2312" r:id="rId197" xr:uid="{00000000-0004-0000-0100-0000C4000000}"/>
    <hyperlink ref="F2317" r:id="rId198" xr:uid="{00000000-0004-0000-0100-0000C5000000}"/>
    <hyperlink ref="F2319" r:id="rId199" xr:uid="{00000000-0004-0000-0100-0000C6000000}"/>
    <hyperlink ref="F2321" r:id="rId200" xr:uid="{00000000-0004-0000-0100-0000C7000000}"/>
    <hyperlink ref="F2332" r:id="rId201" xr:uid="{00000000-0004-0000-0100-0000C8000000}"/>
    <hyperlink ref="F2343" r:id="rId202" xr:uid="{00000000-0004-0000-0100-0000C9000000}"/>
    <hyperlink ref="F2369" r:id="rId203" xr:uid="{00000000-0004-0000-0100-0000CA000000}"/>
    <hyperlink ref="F2377" r:id="rId204" xr:uid="{00000000-0004-0000-0100-0000CB000000}"/>
    <hyperlink ref="F2380" r:id="rId205" xr:uid="{00000000-0004-0000-0100-0000CC000000}"/>
    <hyperlink ref="F2409" r:id="rId206" xr:uid="{00000000-0004-0000-0100-0000CD000000}"/>
    <hyperlink ref="F2413" r:id="rId207" xr:uid="{00000000-0004-0000-0100-0000CE000000}"/>
    <hyperlink ref="F2425" r:id="rId208" xr:uid="{00000000-0004-0000-0100-0000CF000000}"/>
    <hyperlink ref="F2433" r:id="rId209" xr:uid="{00000000-0004-0000-0100-0000D0000000}"/>
    <hyperlink ref="F2446" r:id="rId210" xr:uid="{00000000-0004-0000-0100-0000D1000000}"/>
    <hyperlink ref="F2470" r:id="rId211" xr:uid="{00000000-0004-0000-0100-0000D2000000}"/>
    <hyperlink ref="F2472" r:id="rId212" xr:uid="{00000000-0004-0000-0100-0000D3000000}"/>
    <hyperlink ref="F2476" r:id="rId213" xr:uid="{00000000-0004-0000-0100-0000D4000000}"/>
    <hyperlink ref="F2497" r:id="rId214" xr:uid="{00000000-0004-0000-0100-0000D5000000}"/>
    <hyperlink ref="F2518" r:id="rId215" xr:uid="{00000000-0004-0000-0100-0000D6000000}"/>
    <hyperlink ref="F2522" r:id="rId216" xr:uid="{00000000-0004-0000-0100-0000D7000000}"/>
    <hyperlink ref="F2525" r:id="rId217" xr:uid="{00000000-0004-0000-0100-0000D8000000}"/>
    <hyperlink ref="F2529" r:id="rId218" xr:uid="{00000000-0004-0000-0100-0000D9000000}"/>
    <hyperlink ref="F2533" r:id="rId219" xr:uid="{00000000-0004-0000-0100-0000DA000000}"/>
    <hyperlink ref="F2579" r:id="rId220" xr:uid="{00000000-0004-0000-0100-0000DB000000}"/>
    <hyperlink ref="F2583" r:id="rId221" xr:uid="{00000000-0004-0000-0100-0000DC000000}"/>
    <hyperlink ref="F2587" r:id="rId222" xr:uid="{00000000-0004-0000-0100-0000DD000000}"/>
    <hyperlink ref="F2591" r:id="rId223" xr:uid="{00000000-0004-0000-0100-0000DE000000}"/>
    <hyperlink ref="F2595" r:id="rId224" xr:uid="{00000000-0004-0000-0100-0000DF000000}"/>
    <hyperlink ref="F2599" r:id="rId225" xr:uid="{00000000-0004-0000-0100-0000E0000000}"/>
    <hyperlink ref="F2603" r:id="rId226" xr:uid="{00000000-0004-0000-0100-0000E1000000}"/>
    <hyperlink ref="F2618" r:id="rId227" xr:uid="{00000000-0004-0000-0100-0000E2000000}"/>
    <hyperlink ref="F2622" r:id="rId228" xr:uid="{00000000-0004-0000-0100-0000E3000000}"/>
    <hyperlink ref="F2631" r:id="rId229" xr:uid="{00000000-0004-0000-0100-0000E4000000}"/>
    <hyperlink ref="F2640" r:id="rId230" xr:uid="{00000000-0004-0000-0100-0000E5000000}"/>
    <hyperlink ref="F2648" r:id="rId231" xr:uid="{00000000-0004-0000-0100-0000E6000000}"/>
    <hyperlink ref="F2653" r:id="rId232" xr:uid="{00000000-0004-0000-0100-0000E7000000}"/>
    <hyperlink ref="F2658" r:id="rId233" xr:uid="{00000000-0004-0000-0100-0000E8000000}"/>
    <hyperlink ref="F2661" r:id="rId234" xr:uid="{00000000-0004-0000-0100-0000E9000000}"/>
    <hyperlink ref="F2687" r:id="rId235" xr:uid="{00000000-0004-0000-0100-0000EA000000}"/>
    <hyperlink ref="F2691" r:id="rId236" xr:uid="{00000000-0004-0000-0100-0000EB000000}"/>
    <hyperlink ref="F2713" r:id="rId237" xr:uid="{00000000-0004-0000-0100-0000EC000000}"/>
    <hyperlink ref="F2722" r:id="rId238" xr:uid="{00000000-0004-0000-0100-0000ED000000}"/>
    <hyperlink ref="F2724" r:id="rId239" xr:uid="{00000000-0004-0000-0100-0000EE000000}"/>
    <hyperlink ref="F2726" r:id="rId240" xr:uid="{00000000-0004-0000-0100-0000EF000000}"/>
    <hyperlink ref="F2728" r:id="rId241" xr:uid="{00000000-0004-0000-0100-0000F0000000}"/>
    <hyperlink ref="F2732" r:id="rId242" xr:uid="{00000000-0004-0000-0100-0000F1000000}"/>
    <hyperlink ref="F2734" r:id="rId243" xr:uid="{00000000-0004-0000-0100-0000F2000000}"/>
    <hyperlink ref="F2741" r:id="rId244" xr:uid="{00000000-0004-0000-0100-0000F3000000}"/>
    <hyperlink ref="F2747" r:id="rId245" xr:uid="{00000000-0004-0000-0100-0000F4000000}"/>
    <hyperlink ref="F2757" r:id="rId246" xr:uid="{00000000-0004-0000-0100-0000F5000000}"/>
    <hyperlink ref="F2766" r:id="rId247" xr:uid="{00000000-0004-0000-0100-0000F6000000}"/>
    <hyperlink ref="F2777" r:id="rId248" xr:uid="{00000000-0004-0000-0100-0000F7000000}"/>
    <hyperlink ref="F2783" r:id="rId249" xr:uid="{00000000-0004-0000-0100-0000F8000000}"/>
    <hyperlink ref="F2787" r:id="rId250" xr:uid="{00000000-0004-0000-0100-0000F9000000}"/>
    <hyperlink ref="F2792" r:id="rId251" xr:uid="{00000000-0004-0000-0100-0000FA000000}"/>
    <hyperlink ref="F2808" r:id="rId252" xr:uid="{00000000-0004-0000-0100-0000FB000000}"/>
    <hyperlink ref="F2819" r:id="rId253" xr:uid="{00000000-0004-0000-0100-0000F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98</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218</v>
      </c>
      <c r="F9" s="303"/>
      <c r="G9" s="303"/>
      <c r="H9" s="303"/>
      <c r="L9" s="21"/>
    </row>
    <row r="10" spans="2:46" ht="12" customHeight="1">
      <c r="B10" s="21"/>
      <c r="D10" s="28" t="s">
        <v>222</v>
      </c>
      <c r="L10" s="21"/>
    </row>
    <row r="11" spans="2:46" s="1" customFormat="1" ht="16.5" customHeight="1">
      <c r="B11" s="33"/>
      <c r="E11" s="337" t="s">
        <v>2975</v>
      </c>
      <c r="F11" s="343"/>
      <c r="G11" s="343"/>
      <c r="H11" s="343"/>
      <c r="L11" s="33"/>
    </row>
    <row r="12" spans="2:46" s="1" customFormat="1" ht="12" customHeight="1">
      <c r="B12" s="33"/>
      <c r="D12" s="28" t="s">
        <v>2976</v>
      </c>
      <c r="L12" s="33"/>
    </row>
    <row r="13" spans="2:46" s="1" customFormat="1" ht="16.5" customHeight="1">
      <c r="B13" s="33"/>
      <c r="E13" s="324" t="s">
        <v>2977</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ROUND((SUM(BE103:BE595)),  2)</f>
        <v>0</v>
      </c>
      <c r="I37" s="96">
        <v>0.21</v>
      </c>
      <c r="J37" s="84">
        <f>ROUND(((SUM(BE103:BE595))*I37),  2)</f>
        <v>0</v>
      </c>
      <c r="L37" s="33"/>
    </row>
    <row r="38" spans="2:12" s="1" customFormat="1" ht="14.45" customHeight="1">
      <c r="B38" s="33"/>
      <c r="E38" s="28" t="s">
        <v>49</v>
      </c>
      <c r="F38" s="84">
        <f>ROUND((SUM(BF103:BF595)),  2)</f>
        <v>0</v>
      </c>
      <c r="I38" s="96">
        <v>0.12</v>
      </c>
      <c r="J38" s="84">
        <f>ROUND(((SUM(BF103:BF595))*I38),  2)</f>
        <v>0</v>
      </c>
      <c r="L38" s="33"/>
    </row>
    <row r="39" spans="2:12" s="1" customFormat="1" ht="14.45" hidden="1" customHeight="1">
      <c r="B39" s="33"/>
      <c r="E39" s="28" t="s">
        <v>50</v>
      </c>
      <c r="F39" s="84">
        <f>ROUND((SUM(BG103:BG595)),  2)</f>
        <v>0</v>
      </c>
      <c r="I39" s="96">
        <v>0.21</v>
      </c>
      <c r="J39" s="84">
        <f>0</f>
        <v>0</v>
      </c>
      <c r="L39" s="33"/>
    </row>
    <row r="40" spans="2:12" s="1" customFormat="1" ht="14.45" hidden="1" customHeight="1">
      <c r="B40" s="33"/>
      <c r="E40" s="28" t="s">
        <v>51</v>
      </c>
      <c r="F40" s="84">
        <f>ROUND((SUM(BH103:BH595)),  2)</f>
        <v>0</v>
      </c>
      <c r="I40" s="96">
        <v>0.12</v>
      </c>
      <c r="J40" s="84">
        <f>0</f>
        <v>0</v>
      </c>
      <c r="L40" s="33"/>
    </row>
    <row r="41" spans="2:12" s="1" customFormat="1" ht="14.45" hidden="1" customHeight="1">
      <c r="B41" s="33"/>
      <c r="E41" s="28" t="s">
        <v>52</v>
      </c>
      <c r="F41" s="84">
        <f>ROUND((SUM(BI103:BI595)),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218</v>
      </c>
      <c r="F54" s="303"/>
      <c r="G54" s="303"/>
      <c r="H54" s="303"/>
      <c r="L54" s="21"/>
    </row>
    <row r="55" spans="2:12" ht="12" customHeight="1">
      <c r="B55" s="21"/>
      <c r="C55" s="28" t="s">
        <v>222</v>
      </c>
      <c r="L55" s="21"/>
    </row>
    <row r="56" spans="2:12" s="1" customFormat="1" ht="16.5" customHeight="1">
      <c r="B56" s="33"/>
      <c r="E56" s="337" t="s">
        <v>2975</v>
      </c>
      <c r="F56" s="343"/>
      <c r="G56" s="343"/>
      <c r="H56" s="343"/>
      <c r="L56" s="33"/>
    </row>
    <row r="57" spans="2:12" s="1" customFormat="1" ht="12" customHeight="1">
      <c r="B57" s="33"/>
      <c r="C57" s="28" t="s">
        <v>2976</v>
      </c>
      <c r="L57" s="33"/>
    </row>
    <row r="58" spans="2:12" s="1" customFormat="1" ht="16.5" customHeight="1">
      <c r="B58" s="33"/>
      <c r="E58" s="324" t="str">
        <f>E13</f>
        <v>D.1.4.1A - Zdravotně technické instalace</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J103</f>
        <v>0</v>
      </c>
      <c r="L67" s="33"/>
      <c r="AU67" s="18" t="s">
        <v>313</v>
      </c>
    </row>
    <row r="68" spans="2:47" s="8" customFormat="1" ht="24.95" customHeight="1">
      <c r="B68" s="106"/>
      <c r="D68" s="107" t="s">
        <v>2980</v>
      </c>
      <c r="E68" s="108"/>
      <c r="F68" s="108"/>
      <c r="G68" s="108"/>
      <c r="H68" s="108"/>
      <c r="I68" s="108"/>
      <c r="J68" s="109">
        <f>J104</f>
        <v>0</v>
      </c>
      <c r="L68" s="106"/>
    </row>
    <row r="69" spans="2:47" s="9" customFormat="1" ht="19.899999999999999" customHeight="1">
      <c r="B69" s="110"/>
      <c r="D69" s="111" t="s">
        <v>315</v>
      </c>
      <c r="E69" s="112"/>
      <c r="F69" s="112"/>
      <c r="G69" s="112"/>
      <c r="H69" s="112"/>
      <c r="I69" s="112"/>
      <c r="J69" s="113">
        <f>J105</f>
        <v>0</v>
      </c>
      <c r="L69" s="110"/>
    </row>
    <row r="70" spans="2:47" s="9" customFormat="1" ht="19.899999999999999" customHeight="1">
      <c r="B70" s="110"/>
      <c r="D70" s="111" t="s">
        <v>316</v>
      </c>
      <c r="E70" s="112"/>
      <c r="F70" s="112"/>
      <c r="G70" s="112"/>
      <c r="H70" s="112"/>
      <c r="I70" s="112"/>
      <c r="J70" s="113">
        <f>J136</f>
        <v>0</v>
      </c>
      <c r="L70" s="110"/>
    </row>
    <row r="71" spans="2:47" s="9" customFormat="1" ht="19.899999999999999" customHeight="1">
      <c r="B71" s="110"/>
      <c r="D71" s="111" t="s">
        <v>318</v>
      </c>
      <c r="E71" s="112"/>
      <c r="F71" s="112"/>
      <c r="G71" s="112"/>
      <c r="H71" s="112"/>
      <c r="I71" s="112"/>
      <c r="J71" s="113">
        <f>J140</f>
        <v>0</v>
      </c>
      <c r="L71" s="110"/>
    </row>
    <row r="72" spans="2:47" s="8" customFormat="1" ht="24.95" customHeight="1">
      <c r="B72" s="106"/>
      <c r="D72" s="107" t="s">
        <v>323</v>
      </c>
      <c r="E72" s="108"/>
      <c r="F72" s="108"/>
      <c r="G72" s="108"/>
      <c r="H72" s="108"/>
      <c r="I72" s="108"/>
      <c r="J72" s="109">
        <f>J144</f>
        <v>0</v>
      </c>
      <c r="L72" s="106"/>
    </row>
    <row r="73" spans="2:47" s="9" customFormat="1" ht="19.899999999999999" customHeight="1">
      <c r="B73" s="110"/>
      <c r="D73" s="111" t="s">
        <v>2981</v>
      </c>
      <c r="E73" s="112"/>
      <c r="F73" s="112"/>
      <c r="G73" s="112"/>
      <c r="H73" s="112"/>
      <c r="I73" s="112"/>
      <c r="J73" s="113">
        <f>J145</f>
        <v>0</v>
      </c>
      <c r="L73" s="110"/>
    </row>
    <row r="74" spans="2:47" s="9" customFormat="1" ht="19.899999999999999" customHeight="1">
      <c r="B74" s="110"/>
      <c r="D74" s="111" t="s">
        <v>2982</v>
      </c>
      <c r="E74" s="112"/>
      <c r="F74" s="112"/>
      <c r="G74" s="112"/>
      <c r="H74" s="112"/>
      <c r="I74" s="112"/>
      <c r="J74" s="113">
        <f>J260</f>
        <v>0</v>
      </c>
      <c r="L74" s="110"/>
    </row>
    <row r="75" spans="2:47" s="9" customFormat="1" ht="19.899999999999999" customHeight="1">
      <c r="B75" s="110"/>
      <c r="D75" s="111" t="s">
        <v>2983</v>
      </c>
      <c r="E75" s="112"/>
      <c r="F75" s="112"/>
      <c r="G75" s="112"/>
      <c r="H75" s="112"/>
      <c r="I75" s="112"/>
      <c r="J75" s="113">
        <f>J446</f>
        <v>0</v>
      </c>
      <c r="L75" s="110"/>
    </row>
    <row r="76" spans="2:47" s="9" customFormat="1" ht="19.899999999999999" customHeight="1">
      <c r="B76" s="110"/>
      <c r="D76" s="111" t="s">
        <v>2984</v>
      </c>
      <c r="E76" s="112"/>
      <c r="F76" s="112"/>
      <c r="G76" s="112"/>
      <c r="H76" s="112"/>
      <c r="I76" s="112"/>
      <c r="J76" s="113">
        <f>J450</f>
        <v>0</v>
      </c>
      <c r="L76" s="110"/>
    </row>
    <row r="77" spans="2:47" s="9" customFormat="1" ht="19.899999999999999" customHeight="1">
      <c r="B77" s="110"/>
      <c r="D77" s="111" t="s">
        <v>2985</v>
      </c>
      <c r="E77" s="112"/>
      <c r="F77" s="112"/>
      <c r="G77" s="112"/>
      <c r="H77" s="112"/>
      <c r="I77" s="112"/>
      <c r="J77" s="113">
        <f>J563</f>
        <v>0</v>
      </c>
      <c r="L77" s="110"/>
    </row>
    <row r="78" spans="2:47" s="9" customFormat="1" ht="19.899999999999999" customHeight="1">
      <c r="B78" s="110"/>
      <c r="D78" s="111" t="s">
        <v>2986</v>
      </c>
      <c r="E78" s="112"/>
      <c r="F78" s="112"/>
      <c r="G78" s="112"/>
      <c r="H78" s="112"/>
      <c r="I78" s="112"/>
      <c r="J78" s="113">
        <f>J588</f>
        <v>0</v>
      </c>
      <c r="L78" s="110"/>
    </row>
    <row r="79" spans="2:47" s="9" customFormat="1" ht="19.899999999999999" customHeight="1">
      <c r="B79" s="110"/>
      <c r="D79" s="111" t="s">
        <v>2987</v>
      </c>
      <c r="E79" s="112"/>
      <c r="F79" s="112"/>
      <c r="G79" s="112"/>
      <c r="H79" s="112"/>
      <c r="I79" s="112"/>
      <c r="J79" s="113">
        <f>J592</f>
        <v>0</v>
      </c>
      <c r="L79" s="110"/>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343</v>
      </c>
      <c r="L86" s="33"/>
    </row>
    <row r="87" spans="2:12" s="1" customFormat="1" ht="6.95" customHeight="1">
      <c r="B87" s="33"/>
      <c r="L87" s="33"/>
    </row>
    <row r="88" spans="2:12" s="1" customFormat="1" ht="12" customHeight="1">
      <c r="B88" s="33"/>
      <c r="C88" s="28" t="s">
        <v>16</v>
      </c>
      <c r="L88" s="33"/>
    </row>
    <row r="89" spans="2:12" s="1" customFormat="1" ht="16.5" customHeight="1">
      <c r="B89" s="33"/>
      <c r="E89" s="341" t="str">
        <f>E7</f>
        <v>Domov se zvláštním režimem Račín, Kroměříž</v>
      </c>
      <c r="F89" s="342"/>
      <c r="G89" s="342"/>
      <c r="H89" s="342"/>
      <c r="L89" s="33"/>
    </row>
    <row r="90" spans="2:12" ht="12" customHeight="1">
      <c r="B90" s="21"/>
      <c r="C90" s="28" t="s">
        <v>214</v>
      </c>
      <c r="L90" s="21"/>
    </row>
    <row r="91" spans="2:12" ht="16.5" customHeight="1">
      <c r="B91" s="21"/>
      <c r="E91" s="341" t="s">
        <v>218</v>
      </c>
      <c r="F91" s="303"/>
      <c r="G91" s="303"/>
      <c r="H91" s="303"/>
      <c r="L91" s="21"/>
    </row>
    <row r="92" spans="2:12" ht="12" customHeight="1">
      <c r="B92" s="21"/>
      <c r="C92" s="28" t="s">
        <v>222</v>
      </c>
      <c r="L92" s="21"/>
    </row>
    <row r="93" spans="2:12" s="1" customFormat="1" ht="16.5" customHeight="1">
      <c r="B93" s="33"/>
      <c r="E93" s="337" t="s">
        <v>2975</v>
      </c>
      <c r="F93" s="343"/>
      <c r="G93" s="343"/>
      <c r="H93" s="343"/>
      <c r="L93" s="33"/>
    </row>
    <row r="94" spans="2:12" s="1" customFormat="1" ht="12" customHeight="1">
      <c r="B94" s="33"/>
      <c r="C94" s="28" t="s">
        <v>2976</v>
      </c>
      <c r="L94" s="33"/>
    </row>
    <row r="95" spans="2:12" s="1" customFormat="1" ht="16.5" customHeight="1">
      <c r="B95" s="33"/>
      <c r="E95" s="324" t="str">
        <f>E13</f>
        <v>D.1.4.1A - Zdravotně technické instalace</v>
      </c>
      <c r="F95" s="343"/>
      <c r="G95" s="343"/>
      <c r="H95" s="343"/>
      <c r="L95" s="33"/>
    </row>
    <row r="96" spans="2:12" s="1" customFormat="1" ht="6.95" customHeight="1">
      <c r="B96" s="33"/>
      <c r="L96" s="33"/>
    </row>
    <row r="97" spans="2:65" s="1" customFormat="1" ht="12" customHeight="1">
      <c r="B97" s="33"/>
      <c r="C97" s="28" t="s">
        <v>21</v>
      </c>
      <c r="F97" s="26" t="str">
        <f>F16</f>
        <v>p.č. 5036, Kroměříž</v>
      </c>
      <c r="I97" s="28" t="s">
        <v>23</v>
      </c>
      <c r="J97" s="50">
        <f>IF(J16="","",J16)</f>
        <v>45460</v>
      </c>
      <c r="L97" s="33"/>
    </row>
    <row r="98" spans="2:65" s="1" customFormat="1" ht="6.95" customHeight="1">
      <c r="B98" s="33"/>
      <c r="L98" s="33"/>
    </row>
    <row r="99" spans="2:65" s="1" customFormat="1" ht="15.2" customHeight="1">
      <c r="B99" s="33"/>
      <c r="C99" s="28" t="s">
        <v>24</v>
      </c>
      <c r="F99" s="26" t="str">
        <f>E19</f>
        <v>Město Kroměříž</v>
      </c>
      <c r="I99" s="28" t="s">
        <v>32</v>
      </c>
      <c r="J99" s="31" t="str">
        <f>E25</f>
        <v>Ondřej Zikán</v>
      </c>
      <c r="L99" s="33"/>
    </row>
    <row r="100" spans="2:65" s="1" customFormat="1" ht="15.2" customHeight="1">
      <c r="B100" s="33"/>
      <c r="C100" s="28" t="s">
        <v>30</v>
      </c>
      <c r="F100" s="26" t="str">
        <f>IF(E22="","",E22)</f>
        <v>Vyplň údaj</v>
      </c>
      <c r="I100" s="28" t="s">
        <v>37</v>
      </c>
      <c r="J100" s="31" t="str">
        <f>E28</f>
        <v>Ondřej Zikán</v>
      </c>
      <c r="L100" s="33"/>
    </row>
    <row r="101" spans="2:65" s="1" customFormat="1" ht="10.35" customHeight="1">
      <c r="B101" s="33"/>
      <c r="L101" s="33"/>
    </row>
    <row r="102" spans="2:65" s="10" customFormat="1" ht="29.25" customHeight="1">
      <c r="B102" s="114"/>
      <c r="C102" s="115" t="s">
        <v>344</v>
      </c>
      <c r="D102" s="116" t="s">
        <v>62</v>
      </c>
      <c r="E102" s="116" t="s">
        <v>58</v>
      </c>
      <c r="F102" s="116" t="s">
        <v>59</v>
      </c>
      <c r="G102" s="116" t="s">
        <v>345</v>
      </c>
      <c r="H102" s="116" t="s">
        <v>346</v>
      </c>
      <c r="I102" s="116" t="s">
        <v>347</v>
      </c>
      <c r="J102" s="116" t="s">
        <v>312</v>
      </c>
      <c r="K102" s="117" t="s">
        <v>348</v>
      </c>
      <c r="L102" s="114"/>
      <c r="M102" s="57" t="s">
        <v>19</v>
      </c>
      <c r="N102" s="58" t="s">
        <v>47</v>
      </c>
      <c r="O102" s="58" t="s">
        <v>349</v>
      </c>
      <c r="P102" s="58" t="s">
        <v>350</v>
      </c>
      <c r="Q102" s="58" t="s">
        <v>351</v>
      </c>
      <c r="R102" s="58" t="s">
        <v>352</v>
      </c>
      <c r="S102" s="58" t="s">
        <v>353</v>
      </c>
      <c r="T102" s="59" t="s">
        <v>354</v>
      </c>
    </row>
    <row r="103" spans="2:65" s="1" customFormat="1" ht="22.9" customHeight="1">
      <c r="B103" s="33"/>
      <c r="C103" s="62" t="s">
        <v>355</v>
      </c>
      <c r="J103" s="118">
        <f>BK103</f>
        <v>0</v>
      </c>
      <c r="L103" s="33"/>
      <c r="M103" s="60"/>
      <c r="N103" s="51"/>
      <c r="O103" s="51"/>
      <c r="P103" s="119">
        <f>P104+P144</f>
        <v>0</v>
      </c>
      <c r="Q103" s="51"/>
      <c r="R103" s="119">
        <f>R104+R144</f>
        <v>74.724396999999996</v>
      </c>
      <c r="S103" s="51"/>
      <c r="T103" s="120">
        <f>T104+T144</f>
        <v>0</v>
      </c>
      <c r="AT103" s="18" t="s">
        <v>76</v>
      </c>
      <c r="AU103" s="18" t="s">
        <v>313</v>
      </c>
      <c r="BK103" s="121">
        <f>BK104+BK144</f>
        <v>0</v>
      </c>
    </row>
    <row r="104" spans="2:65" s="11" customFormat="1" ht="25.9" customHeight="1">
      <c r="B104" s="122"/>
      <c r="D104" s="123" t="s">
        <v>76</v>
      </c>
      <c r="E104" s="124" t="s">
        <v>356</v>
      </c>
      <c r="F104" s="124" t="s">
        <v>356</v>
      </c>
      <c r="I104" s="125"/>
      <c r="J104" s="126">
        <f>BK104</f>
        <v>0</v>
      </c>
      <c r="L104" s="122"/>
      <c r="M104" s="127"/>
      <c r="P104" s="128">
        <f>P105+P136+P140</f>
        <v>0</v>
      </c>
      <c r="R104" s="128">
        <f>R105+R136+R140</f>
        <v>70.065647999999996</v>
      </c>
      <c r="T104" s="129">
        <f>T105+T136+T140</f>
        <v>0</v>
      </c>
      <c r="AR104" s="123" t="s">
        <v>84</v>
      </c>
      <c r="AT104" s="130" t="s">
        <v>76</v>
      </c>
      <c r="AU104" s="130" t="s">
        <v>77</v>
      </c>
      <c r="AY104" s="123" t="s">
        <v>358</v>
      </c>
      <c r="BK104" s="131">
        <f>BK105+BK136+BK140</f>
        <v>0</v>
      </c>
    </row>
    <row r="105" spans="2:65" s="11" customFormat="1" ht="22.9" customHeight="1">
      <c r="B105" s="122"/>
      <c r="D105" s="123" t="s">
        <v>76</v>
      </c>
      <c r="E105" s="132" t="s">
        <v>84</v>
      </c>
      <c r="F105" s="132" t="s">
        <v>359</v>
      </c>
      <c r="I105" s="125"/>
      <c r="J105" s="133">
        <f>BK105</f>
        <v>0</v>
      </c>
      <c r="L105" s="122"/>
      <c r="M105" s="127"/>
      <c r="P105" s="128">
        <f>SUM(P106:P135)</f>
        <v>0</v>
      </c>
      <c r="R105" s="128">
        <f>SUM(R106:R135)</f>
        <v>70.065647999999996</v>
      </c>
      <c r="T105" s="129">
        <f>SUM(T106:T135)</f>
        <v>0</v>
      </c>
      <c r="AR105" s="123" t="s">
        <v>84</v>
      </c>
      <c r="AT105" s="130" t="s">
        <v>76</v>
      </c>
      <c r="AU105" s="130" t="s">
        <v>84</v>
      </c>
      <c r="AY105" s="123" t="s">
        <v>358</v>
      </c>
      <c r="BK105" s="131">
        <f>SUM(BK106:BK135)</f>
        <v>0</v>
      </c>
    </row>
    <row r="106" spans="2:65" s="1" customFormat="1" ht="33" customHeight="1">
      <c r="B106" s="33"/>
      <c r="C106" s="134" t="s">
        <v>84</v>
      </c>
      <c r="D106" s="134" t="s">
        <v>360</v>
      </c>
      <c r="E106" s="135" t="s">
        <v>2988</v>
      </c>
      <c r="F106" s="136" t="s">
        <v>2989</v>
      </c>
      <c r="G106" s="137" t="s">
        <v>209</v>
      </c>
      <c r="H106" s="138">
        <v>38.880000000000003</v>
      </c>
      <c r="I106" s="139"/>
      <c r="J106" s="140">
        <f>ROUND(I106*H106,2)</f>
        <v>0</v>
      </c>
      <c r="K106" s="136" t="s">
        <v>402</v>
      </c>
      <c r="L106" s="33"/>
      <c r="M106" s="141" t="s">
        <v>19</v>
      </c>
      <c r="N106" s="142" t="s">
        <v>49</v>
      </c>
      <c r="P106" s="143">
        <f>O106*H106</f>
        <v>0</v>
      </c>
      <c r="Q106" s="143">
        <v>0</v>
      </c>
      <c r="R106" s="143">
        <f>Q106*H106</f>
        <v>0</v>
      </c>
      <c r="S106" s="143">
        <v>0</v>
      </c>
      <c r="T106" s="144">
        <f>S106*H106</f>
        <v>0</v>
      </c>
      <c r="AR106" s="145" t="s">
        <v>364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364</v>
      </c>
      <c r="BM106" s="145" t="s">
        <v>2990</v>
      </c>
    </row>
    <row r="107" spans="2:65" s="1" customFormat="1" ht="11.25">
      <c r="B107" s="33"/>
      <c r="D107" s="147" t="s">
        <v>366</v>
      </c>
      <c r="F107" s="148" t="s">
        <v>2991</v>
      </c>
      <c r="I107" s="149"/>
      <c r="L107" s="33"/>
      <c r="M107" s="150"/>
      <c r="T107" s="54"/>
      <c r="AT107" s="18" t="s">
        <v>366</v>
      </c>
      <c r="AU107" s="18" t="s">
        <v>90</v>
      </c>
    </row>
    <row r="108" spans="2:65" s="13" customFormat="1" ht="33.75">
      <c r="B108" s="158"/>
      <c r="D108" s="152" t="s">
        <v>368</v>
      </c>
      <c r="E108" s="159" t="s">
        <v>19</v>
      </c>
      <c r="F108" s="160" t="s">
        <v>2992</v>
      </c>
      <c r="H108" s="161">
        <v>38.880000000000003</v>
      </c>
      <c r="I108" s="162"/>
      <c r="L108" s="158"/>
      <c r="M108" s="163"/>
      <c r="T108" s="164"/>
      <c r="AT108" s="159" t="s">
        <v>368</v>
      </c>
      <c r="AU108" s="159" t="s">
        <v>90</v>
      </c>
      <c r="AV108" s="13" t="s">
        <v>90</v>
      </c>
      <c r="AW108" s="13" t="s">
        <v>36</v>
      </c>
      <c r="AX108" s="13" t="s">
        <v>77</v>
      </c>
      <c r="AY108" s="159" t="s">
        <v>358</v>
      </c>
    </row>
    <row r="109" spans="2:65" s="14" customFormat="1" ht="11.25">
      <c r="B109" s="165"/>
      <c r="D109" s="152" t="s">
        <v>368</v>
      </c>
      <c r="E109" s="166" t="s">
        <v>19</v>
      </c>
      <c r="F109" s="167" t="s">
        <v>371</v>
      </c>
      <c r="H109" s="168">
        <v>38.880000000000003</v>
      </c>
      <c r="I109" s="169"/>
      <c r="L109" s="165"/>
      <c r="M109" s="170"/>
      <c r="T109" s="171"/>
      <c r="AT109" s="166" t="s">
        <v>368</v>
      </c>
      <c r="AU109" s="166" t="s">
        <v>90</v>
      </c>
      <c r="AV109" s="14" t="s">
        <v>364</v>
      </c>
      <c r="AW109" s="14" t="s">
        <v>36</v>
      </c>
      <c r="AX109" s="14" t="s">
        <v>84</v>
      </c>
      <c r="AY109" s="166" t="s">
        <v>358</v>
      </c>
    </row>
    <row r="110" spans="2:65" s="1" customFormat="1" ht="21.75" customHeight="1">
      <c r="B110" s="33"/>
      <c r="C110" s="134" t="s">
        <v>90</v>
      </c>
      <c r="D110" s="134" t="s">
        <v>360</v>
      </c>
      <c r="E110" s="135" t="s">
        <v>2993</v>
      </c>
      <c r="F110" s="136" t="s">
        <v>2994</v>
      </c>
      <c r="G110" s="137" t="s">
        <v>195</v>
      </c>
      <c r="H110" s="138">
        <v>97.2</v>
      </c>
      <c r="I110" s="139"/>
      <c r="J110" s="140">
        <f>ROUND(I110*H110,2)</f>
        <v>0</v>
      </c>
      <c r="K110" s="136" t="s">
        <v>402</v>
      </c>
      <c r="L110" s="33"/>
      <c r="M110" s="141" t="s">
        <v>19</v>
      </c>
      <c r="N110" s="142" t="s">
        <v>49</v>
      </c>
      <c r="P110" s="143">
        <f>O110*H110</f>
        <v>0</v>
      </c>
      <c r="Q110" s="143">
        <v>8.4000000000000003E-4</v>
      </c>
      <c r="R110" s="143">
        <f>Q110*H110</f>
        <v>8.1648000000000012E-2</v>
      </c>
      <c r="S110" s="143">
        <v>0</v>
      </c>
      <c r="T110" s="144">
        <f>S110*H110</f>
        <v>0</v>
      </c>
      <c r="AR110" s="145" t="s">
        <v>364</v>
      </c>
      <c r="AT110" s="145" t="s">
        <v>360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364</v>
      </c>
      <c r="BM110" s="145" t="s">
        <v>2995</v>
      </c>
    </row>
    <row r="111" spans="2:65" s="1" customFormat="1" ht="11.25">
      <c r="B111" s="33"/>
      <c r="D111" s="147" t="s">
        <v>366</v>
      </c>
      <c r="F111" s="148" t="s">
        <v>2996</v>
      </c>
      <c r="I111" s="149"/>
      <c r="L111" s="33"/>
      <c r="M111" s="150"/>
      <c r="T111" s="54"/>
      <c r="AT111" s="18" t="s">
        <v>366</v>
      </c>
      <c r="AU111" s="18" t="s">
        <v>90</v>
      </c>
    </row>
    <row r="112" spans="2:65" s="13" customFormat="1" ht="33.75">
      <c r="B112" s="158"/>
      <c r="D112" s="152" t="s">
        <v>368</v>
      </c>
      <c r="E112" s="159" t="s">
        <v>19</v>
      </c>
      <c r="F112" s="160" t="s">
        <v>2997</v>
      </c>
      <c r="H112" s="161">
        <v>97.2</v>
      </c>
      <c r="I112" s="162"/>
      <c r="L112" s="158"/>
      <c r="M112" s="163"/>
      <c r="T112" s="164"/>
      <c r="AT112" s="159" t="s">
        <v>368</v>
      </c>
      <c r="AU112" s="159" t="s">
        <v>90</v>
      </c>
      <c r="AV112" s="13" t="s">
        <v>90</v>
      </c>
      <c r="AW112" s="13" t="s">
        <v>36</v>
      </c>
      <c r="AX112" s="13" t="s">
        <v>84</v>
      </c>
      <c r="AY112" s="159" t="s">
        <v>358</v>
      </c>
    </row>
    <row r="113" spans="2:65" s="1" customFormat="1" ht="24.2" customHeight="1">
      <c r="B113" s="33"/>
      <c r="C113" s="134" t="s">
        <v>97</v>
      </c>
      <c r="D113" s="134" t="s">
        <v>360</v>
      </c>
      <c r="E113" s="135" t="s">
        <v>2998</v>
      </c>
      <c r="F113" s="136" t="s">
        <v>2999</v>
      </c>
      <c r="G113" s="137" t="s">
        <v>195</v>
      </c>
      <c r="H113" s="138">
        <v>97.2</v>
      </c>
      <c r="I113" s="139"/>
      <c r="J113" s="140">
        <f>ROUND(I113*H113,2)</f>
        <v>0</v>
      </c>
      <c r="K113" s="136" t="s">
        <v>402</v>
      </c>
      <c r="L113" s="33"/>
      <c r="M113" s="141" t="s">
        <v>19</v>
      </c>
      <c r="N113" s="142" t="s">
        <v>49</v>
      </c>
      <c r="P113" s="143">
        <f>O113*H113</f>
        <v>0</v>
      </c>
      <c r="Q113" s="143">
        <v>0</v>
      </c>
      <c r="R113" s="143">
        <f>Q113*H113</f>
        <v>0</v>
      </c>
      <c r="S113" s="143">
        <v>0</v>
      </c>
      <c r="T113" s="144">
        <f>S113*H113</f>
        <v>0</v>
      </c>
      <c r="AR113" s="145" t="s">
        <v>364</v>
      </c>
      <c r="AT113" s="145" t="s">
        <v>360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364</v>
      </c>
      <c r="BM113" s="145" t="s">
        <v>3000</v>
      </c>
    </row>
    <row r="114" spans="2:65" s="1" customFormat="1" ht="11.25">
      <c r="B114" s="33"/>
      <c r="D114" s="147" t="s">
        <v>366</v>
      </c>
      <c r="F114" s="148" t="s">
        <v>3001</v>
      </c>
      <c r="I114" s="149"/>
      <c r="L114" s="33"/>
      <c r="M114" s="150"/>
      <c r="T114" s="54"/>
      <c r="AT114" s="18" t="s">
        <v>366</v>
      </c>
      <c r="AU114" s="18" t="s">
        <v>90</v>
      </c>
    </row>
    <row r="115" spans="2:65" s="13" customFormat="1" ht="33.75">
      <c r="B115" s="158"/>
      <c r="D115" s="152" t="s">
        <v>368</v>
      </c>
      <c r="E115" s="159" t="s">
        <v>19</v>
      </c>
      <c r="F115" s="160" t="s">
        <v>3002</v>
      </c>
      <c r="H115" s="161">
        <v>97.2</v>
      </c>
      <c r="I115" s="162"/>
      <c r="L115" s="158"/>
      <c r="M115" s="163"/>
      <c r="T115" s="164"/>
      <c r="AT115" s="159" t="s">
        <v>368</v>
      </c>
      <c r="AU115" s="159" t="s">
        <v>90</v>
      </c>
      <c r="AV115" s="13" t="s">
        <v>90</v>
      </c>
      <c r="AW115" s="13" t="s">
        <v>36</v>
      </c>
      <c r="AX115" s="13" t="s">
        <v>84</v>
      </c>
      <c r="AY115" s="159" t="s">
        <v>358</v>
      </c>
    </row>
    <row r="116" spans="2:65" s="1" customFormat="1" ht="24.2" customHeight="1">
      <c r="B116" s="33"/>
      <c r="C116" s="134" t="s">
        <v>364</v>
      </c>
      <c r="D116" s="134" t="s">
        <v>360</v>
      </c>
      <c r="E116" s="135" t="s">
        <v>3003</v>
      </c>
      <c r="F116" s="136" t="s">
        <v>3004</v>
      </c>
      <c r="G116" s="137" t="s">
        <v>209</v>
      </c>
      <c r="H116" s="138">
        <v>38.880000000000003</v>
      </c>
      <c r="I116" s="139"/>
      <c r="J116" s="140">
        <f>ROUND(I116*H116,2)</f>
        <v>0</v>
      </c>
      <c r="K116" s="136" t="s">
        <v>402</v>
      </c>
      <c r="L116" s="33"/>
      <c r="M116" s="141" t="s">
        <v>19</v>
      </c>
      <c r="N116" s="142" t="s">
        <v>49</v>
      </c>
      <c r="P116" s="143">
        <f>O116*H116</f>
        <v>0</v>
      </c>
      <c r="Q116" s="143">
        <v>0</v>
      </c>
      <c r="R116" s="143">
        <f>Q116*H116</f>
        <v>0</v>
      </c>
      <c r="S116" s="143">
        <v>0</v>
      </c>
      <c r="T116" s="144">
        <f>S116*H116</f>
        <v>0</v>
      </c>
      <c r="AR116" s="145" t="s">
        <v>364</v>
      </c>
      <c r="AT116" s="145" t="s">
        <v>360</v>
      </c>
      <c r="AU116" s="145" t="s">
        <v>90</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364</v>
      </c>
      <c r="BM116" s="145" t="s">
        <v>3005</v>
      </c>
    </row>
    <row r="117" spans="2:65" s="1" customFormat="1" ht="11.25">
      <c r="B117" s="33"/>
      <c r="D117" s="147" t="s">
        <v>366</v>
      </c>
      <c r="F117" s="148" t="s">
        <v>3006</v>
      </c>
      <c r="I117" s="149"/>
      <c r="L117" s="33"/>
      <c r="M117" s="150"/>
      <c r="T117" s="54"/>
      <c r="AT117" s="18" t="s">
        <v>366</v>
      </c>
      <c r="AU117" s="18" t="s">
        <v>90</v>
      </c>
    </row>
    <row r="118" spans="2:65" s="13" customFormat="1" ht="11.25">
      <c r="B118" s="158"/>
      <c r="D118" s="152" t="s">
        <v>368</v>
      </c>
      <c r="E118" s="159" t="s">
        <v>19</v>
      </c>
      <c r="F118" s="160" t="s">
        <v>3007</v>
      </c>
      <c r="H118" s="161">
        <v>38.880000000000003</v>
      </c>
      <c r="I118" s="162"/>
      <c r="L118" s="158"/>
      <c r="M118" s="163"/>
      <c r="T118" s="164"/>
      <c r="AT118" s="159" t="s">
        <v>368</v>
      </c>
      <c r="AU118" s="159" t="s">
        <v>90</v>
      </c>
      <c r="AV118" s="13" t="s">
        <v>90</v>
      </c>
      <c r="AW118" s="13" t="s">
        <v>36</v>
      </c>
      <c r="AX118" s="13" t="s">
        <v>84</v>
      </c>
      <c r="AY118" s="159" t="s">
        <v>358</v>
      </c>
    </row>
    <row r="119" spans="2:65" s="1" customFormat="1" ht="24.2" customHeight="1">
      <c r="B119" s="33"/>
      <c r="C119" s="134" t="s">
        <v>388</v>
      </c>
      <c r="D119" s="134" t="s">
        <v>360</v>
      </c>
      <c r="E119" s="135" t="s">
        <v>3008</v>
      </c>
      <c r="F119" s="136" t="s">
        <v>3009</v>
      </c>
      <c r="G119" s="137" t="s">
        <v>209</v>
      </c>
      <c r="H119" s="138">
        <v>38.880000000000003</v>
      </c>
      <c r="I119" s="139"/>
      <c r="J119" s="140">
        <f>ROUND(I119*H119,2)</f>
        <v>0</v>
      </c>
      <c r="K119" s="136" t="s">
        <v>402</v>
      </c>
      <c r="L119" s="33"/>
      <c r="M119" s="141" t="s">
        <v>19</v>
      </c>
      <c r="N119" s="142" t="s">
        <v>49</v>
      </c>
      <c r="P119" s="143">
        <f>O119*H119</f>
        <v>0</v>
      </c>
      <c r="Q119" s="143">
        <v>0</v>
      </c>
      <c r="R119" s="143">
        <f>Q119*H119</f>
        <v>0</v>
      </c>
      <c r="S119" s="143">
        <v>0</v>
      </c>
      <c r="T119" s="144">
        <f>S119*H119</f>
        <v>0</v>
      </c>
      <c r="AR119" s="145" t="s">
        <v>364</v>
      </c>
      <c r="AT119" s="145" t="s">
        <v>360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364</v>
      </c>
      <c r="BM119" s="145" t="s">
        <v>3010</v>
      </c>
    </row>
    <row r="120" spans="2:65" s="1" customFormat="1" ht="11.25">
      <c r="B120" s="33"/>
      <c r="D120" s="147" t="s">
        <v>366</v>
      </c>
      <c r="F120" s="148" t="s">
        <v>3011</v>
      </c>
      <c r="I120" s="149"/>
      <c r="L120" s="33"/>
      <c r="M120" s="150"/>
      <c r="T120" s="54"/>
      <c r="AT120" s="18" t="s">
        <v>366</v>
      </c>
      <c r="AU120" s="18" t="s">
        <v>90</v>
      </c>
    </row>
    <row r="121" spans="2:65" s="13" customFormat="1" ht="11.25">
      <c r="B121" s="158"/>
      <c r="D121" s="152" t="s">
        <v>368</v>
      </c>
      <c r="E121" s="159" t="s">
        <v>19</v>
      </c>
      <c r="F121" s="160" t="s">
        <v>3012</v>
      </c>
      <c r="H121" s="161">
        <v>38.880000000000003</v>
      </c>
      <c r="I121" s="162"/>
      <c r="L121" s="158"/>
      <c r="M121" s="163"/>
      <c r="T121" s="164"/>
      <c r="AT121" s="159" t="s">
        <v>368</v>
      </c>
      <c r="AU121" s="159" t="s">
        <v>90</v>
      </c>
      <c r="AV121" s="13" t="s">
        <v>90</v>
      </c>
      <c r="AW121" s="13" t="s">
        <v>36</v>
      </c>
      <c r="AX121" s="13" t="s">
        <v>84</v>
      </c>
      <c r="AY121" s="159" t="s">
        <v>358</v>
      </c>
    </row>
    <row r="122" spans="2:65" s="1" customFormat="1" ht="16.5" customHeight="1">
      <c r="B122" s="33"/>
      <c r="C122" s="134" t="s">
        <v>394</v>
      </c>
      <c r="D122" s="134" t="s">
        <v>360</v>
      </c>
      <c r="E122" s="135" t="s">
        <v>423</v>
      </c>
      <c r="F122" s="136" t="s">
        <v>3013</v>
      </c>
      <c r="G122" s="137" t="s">
        <v>209</v>
      </c>
      <c r="H122" s="138">
        <v>38.880000000000003</v>
      </c>
      <c r="I122" s="139"/>
      <c r="J122" s="140">
        <f>ROUND(I122*H122,2)</f>
        <v>0</v>
      </c>
      <c r="K122" s="136" t="s">
        <v>402</v>
      </c>
      <c r="L122" s="33"/>
      <c r="M122" s="141" t="s">
        <v>19</v>
      </c>
      <c r="N122" s="142" t="s">
        <v>49</v>
      </c>
      <c r="P122" s="143">
        <f>O122*H122</f>
        <v>0</v>
      </c>
      <c r="Q122" s="143">
        <v>0</v>
      </c>
      <c r="R122" s="143">
        <f>Q122*H122</f>
        <v>0</v>
      </c>
      <c r="S122" s="143">
        <v>0</v>
      </c>
      <c r="T122" s="144">
        <f>S122*H122</f>
        <v>0</v>
      </c>
      <c r="AR122" s="145" t="s">
        <v>364</v>
      </c>
      <c r="AT122" s="145" t="s">
        <v>360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364</v>
      </c>
      <c r="BM122" s="145" t="s">
        <v>3014</v>
      </c>
    </row>
    <row r="123" spans="2:65" s="1" customFormat="1" ht="11.25">
      <c r="B123" s="33"/>
      <c r="D123" s="147" t="s">
        <v>366</v>
      </c>
      <c r="F123" s="148" t="s">
        <v>3015</v>
      </c>
      <c r="I123" s="149"/>
      <c r="L123" s="33"/>
      <c r="M123" s="150"/>
      <c r="T123" s="54"/>
      <c r="AT123" s="18" t="s">
        <v>366</v>
      </c>
      <c r="AU123" s="18" t="s">
        <v>90</v>
      </c>
    </row>
    <row r="124" spans="2:65" s="13" customFormat="1" ht="11.25">
      <c r="B124" s="158"/>
      <c r="D124" s="152" t="s">
        <v>368</v>
      </c>
      <c r="E124" s="159" t="s">
        <v>19</v>
      </c>
      <c r="F124" s="160" t="s">
        <v>3012</v>
      </c>
      <c r="H124" s="161">
        <v>38.880000000000003</v>
      </c>
      <c r="I124" s="162"/>
      <c r="L124" s="158"/>
      <c r="M124" s="163"/>
      <c r="T124" s="164"/>
      <c r="AT124" s="159" t="s">
        <v>368</v>
      </c>
      <c r="AU124" s="159" t="s">
        <v>90</v>
      </c>
      <c r="AV124" s="13" t="s">
        <v>90</v>
      </c>
      <c r="AW124" s="13" t="s">
        <v>36</v>
      </c>
      <c r="AX124" s="13" t="s">
        <v>84</v>
      </c>
      <c r="AY124" s="159" t="s">
        <v>358</v>
      </c>
    </row>
    <row r="125" spans="2:65" s="1" customFormat="1" ht="24.2" customHeight="1">
      <c r="B125" s="33"/>
      <c r="C125" s="134" t="s">
        <v>399</v>
      </c>
      <c r="D125" s="134" t="s">
        <v>360</v>
      </c>
      <c r="E125" s="135" t="s">
        <v>3016</v>
      </c>
      <c r="F125" s="136" t="s">
        <v>3017</v>
      </c>
      <c r="G125" s="137" t="s">
        <v>443</v>
      </c>
      <c r="H125" s="138">
        <v>69.983999999999995</v>
      </c>
      <c r="I125" s="139"/>
      <c r="J125" s="140">
        <f>ROUND(I125*H125,2)</f>
        <v>0</v>
      </c>
      <c r="K125" s="136" t="s">
        <v>402</v>
      </c>
      <c r="L125" s="33"/>
      <c r="M125" s="141" t="s">
        <v>19</v>
      </c>
      <c r="N125" s="142" t="s">
        <v>49</v>
      </c>
      <c r="P125" s="143">
        <f>O125*H125</f>
        <v>0</v>
      </c>
      <c r="Q125" s="143">
        <v>0</v>
      </c>
      <c r="R125" s="143">
        <f>Q125*H125</f>
        <v>0</v>
      </c>
      <c r="S125" s="143">
        <v>0</v>
      </c>
      <c r="T125" s="144">
        <f>S125*H125</f>
        <v>0</v>
      </c>
      <c r="AR125" s="145" t="s">
        <v>364</v>
      </c>
      <c r="AT125" s="145" t="s">
        <v>360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364</v>
      </c>
      <c r="BM125" s="145" t="s">
        <v>3018</v>
      </c>
    </row>
    <row r="126" spans="2:65" s="1" customFormat="1" ht="11.25">
      <c r="B126" s="33"/>
      <c r="D126" s="147" t="s">
        <v>366</v>
      </c>
      <c r="F126" s="148" t="s">
        <v>3019</v>
      </c>
      <c r="I126" s="149"/>
      <c r="L126" s="33"/>
      <c r="M126" s="150"/>
      <c r="T126" s="54"/>
      <c r="AT126" s="18" t="s">
        <v>366</v>
      </c>
      <c r="AU126" s="18" t="s">
        <v>90</v>
      </c>
    </row>
    <row r="127" spans="2:65" s="13" customFormat="1" ht="22.5">
      <c r="B127" s="158"/>
      <c r="D127" s="152" t="s">
        <v>368</v>
      </c>
      <c r="E127" s="159" t="s">
        <v>19</v>
      </c>
      <c r="F127" s="160" t="s">
        <v>3020</v>
      </c>
      <c r="H127" s="161">
        <v>69.983999999999995</v>
      </c>
      <c r="I127" s="162"/>
      <c r="L127" s="158"/>
      <c r="M127" s="163"/>
      <c r="T127" s="164"/>
      <c r="AT127" s="159" t="s">
        <v>368</v>
      </c>
      <c r="AU127" s="159" t="s">
        <v>90</v>
      </c>
      <c r="AV127" s="13" t="s">
        <v>90</v>
      </c>
      <c r="AW127" s="13" t="s">
        <v>36</v>
      </c>
      <c r="AX127" s="13" t="s">
        <v>84</v>
      </c>
      <c r="AY127" s="159" t="s">
        <v>358</v>
      </c>
    </row>
    <row r="128" spans="2:65" s="1" customFormat="1" ht="24.2" customHeight="1">
      <c r="B128" s="33"/>
      <c r="C128" s="134" t="s">
        <v>406</v>
      </c>
      <c r="D128" s="134" t="s">
        <v>360</v>
      </c>
      <c r="E128" s="135" t="s">
        <v>3021</v>
      </c>
      <c r="F128" s="136" t="s">
        <v>3022</v>
      </c>
      <c r="G128" s="137" t="s">
        <v>209</v>
      </c>
      <c r="H128" s="138">
        <v>5.08</v>
      </c>
      <c r="I128" s="139"/>
      <c r="J128" s="140">
        <f>ROUND(I128*H128,2)</f>
        <v>0</v>
      </c>
      <c r="K128" s="136" t="s">
        <v>402</v>
      </c>
      <c r="L128" s="33"/>
      <c r="M128" s="141" t="s">
        <v>19</v>
      </c>
      <c r="N128" s="142" t="s">
        <v>49</v>
      </c>
      <c r="P128" s="143">
        <f>O128*H128</f>
        <v>0</v>
      </c>
      <c r="Q128" s="143">
        <v>0</v>
      </c>
      <c r="R128" s="143">
        <f>Q128*H128</f>
        <v>0</v>
      </c>
      <c r="S128" s="143">
        <v>0</v>
      </c>
      <c r="T128" s="144">
        <f>S128*H128</f>
        <v>0</v>
      </c>
      <c r="AR128" s="145" t="s">
        <v>364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364</v>
      </c>
      <c r="BM128" s="145" t="s">
        <v>3023</v>
      </c>
    </row>
    <row r="129" spans="2:65" s="1" customFormat="1" ht="11.25">
      <c r="B129" s="33"/>
      <c r="D129" s="147" t="s">
        <v>366</v>
      </c>
      <c r="F129" s="148" t="s">
        <v>3024</v>
      </c>
      <c r="I129" s="149"/>
      <c r="L129" s="33"/>
      <c r="M129" s="150"/>
      <c r="T129" s="54"/>
      <c r="AT129" s="18" t="s">
        <v>366</v>
      </c>
      <c r="AU129" s="18" t="s">
        <v>90</v>
      </c>
    </row>
    <row r="130" spans="2:65" s="13" customFormat="1" ht="22.5">
      <c r="B130" s="158"/>
      <c r="D130" s="152" t="s">
        <v>368</v>
      </c>
      <c r="E130" s="159" t="s">
        <v>19</v>
      </c>
      <c r="F130" s="160" t="s">
        <v>3025</v>
      </c>
      <c r="H130" s="161">
        <v>5.08</v>
      </c>
      <c r="I130" s="162"/>
      <c r="L130" s="158"/>
      <c r="M130" s="163"/>
      <c r="T130" s="164"/>
      <c r="AT130" s="159" t="s">
        <v>368</v>
      </c>
      <c r="AU130" s="159" t="s">
        <v>90</v>
      </c>
      <c r="AV130" s="13" t="s">
        <v>90</v>
      </c>
      <c r="AW130" s="13" t="s">
        <v>36</v>
      </c>
      <c r="AX130" s="13" t="s">
        <v>84</v>
      </c>
      <c r="AY130" s="159" t="s">
        <v>358</v>
      </c>
    </row>
    <row r="131" spans="2:65" s="1" customFormat="1" ht="24.2" customHeight="1">
      <c r="B131" s="33"/>
      <c r="C131" s="134" t="s">
        <v>411</v>
      </c>
      <c r="D131" s="134" t="s">
        <v>360</v>
      </c>
      <c r="E131" s="135" t="s">
        <v>3026</v>
      </c>
      <c r="F131" s="136" t="s">
        <v>3027</v>
      </c>
      <c r="G131" s="137" t="s">
        <v>209</v>
      </c>
      <c r="H131" s="138">
        <v>28.12</v>
      </c>
      <c r="I131" s="139"/>
      <c r="J131" s="140">
        <f>ROUND(I131*H131,2)</f>
        <v>0</v>
      </c>
      <c r="K131" s="136" t="s">
        <v>402</v>
      </c>
      <c r="L131" s="33"/>
      <c r="M131" s="141" t="s">
        <v>19</v>
      </c>
      <c r="N131" s="142" t="s">
        <v>49</v>
      </c>
      <c r="P131" s="143">
        <f>O131*H131</f>
        <v>0</v>
      </c>
      <c r="Q131" s="143">
        <v>0</v>
      </c>
      <c r="R131" s="143">
        <f>Q131*H131</f>
        <v>0</v>
      </c>
      <c r="S131" s="143">
        <v>0</v>
      </c>
      <c r="T131" s="144">
        <f>S131*H131</f>
        <v>0</v>
      </c>
      <c r="AR131" s="145" t="s">
        <v>364</v>
      </c>
      <c r="AT131" s="145" t="s">
        <v>360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364</v>
      </c>
      <c r="BM131" s="145" t="s">
        <v>3028</v>
      </c>
    </row>
    <row r="132" spans="2:65" s="1" customFormat="1" ht="11.25">
      <c r="B132" s="33"/>
      <c r="D132" s="147" t="s">
        <v>366</v>
      </c>
      <c r="F132" s="148" t="s">
        <v>3029</v>
      </c>
      <c r="I132" s="149"/>
      <c r="L132" s="33"/>
      <c r="M132" s="150"/>
      <c r="T132" s="54"/>
      <c r="AT132" s="18" t="s">
        <v>366</v>
      </c>
      <c r="AU132" s="18" t="s">
        <v>90</v>
      </c>
    </row>
    <row r="133" spans="2:65" s="13" customFormat="1" ht="33.75">
      <c r="B133" s="158"/>
      <c r="D133" s="152" t="s">
        <v>368</v>
      </c>
      <c r="E133" s="159" t="s">
        <v>19</v>
      </c>
      <c r="F133" s="160" t="s">
        <v>3030</v>
      </c>
      <c r="H133" s="161">
        <v>28.12</v>
      </c>
      <c r="I133" s="162"/>
      <c r="L133" s="158"/>
      <c r="M133" s="163"/>
      <c r="T133" s="164"/>
      <c r="AT133" s="159" t="s">
        <v>368</v>
      </c>
      <c r="AU133" s="159" t="s">
        <v>90</v>
      </c>
      <c r="AV133" s="13" t="s">
        <v>90</v>
      </c>
      <c r="AW133" s="13" t="s">
        <v>36</v>
      </c>
      <c r="AX133" s="13" t="s">
        <v>84</v>
      </c>
      <c r="AY133" s="159" t="s">
        <v>358</v>
      </c>
    </row>
    <row r="134" spans="2:65" s="1" customFormat="1" ht="16.5" customHeight="1">
      <c r="B134" s="33"/>
      <c r="C134" s="179" t="s">
        <v>417</v>
      </c>
      <c r="D134" s="179" t="s">
        <v>440</v>
      </c>
      <c r="E134" s="180" t="s">
        <v>3031</v>
      </c>
      <c r="F134" s="181" t="s">
        <v>3032</v>
      </c>
      <c r="G134" s="182" t="s">
        <v>443</v>
      </c>
      <c r="H134" s="183">
        <v>69.983999999999995</v>
      </c>
      <c r="I134" s="184"/>
      <c r="J134" s="185">
        <f>ROUND(I134*H134,2)</f>
        <v>0</v>
      </c>
      <c r="K134" s="181" t="s">
        <v>402</v>
      </c>
      <c r="L134" s="186"/>
      <c r="M134" s="187" t="s">
        <v>19</v>
      </c>
      <c r="N134" s="188" t="s">
        <v>49</v>
      </c>
      <c r="P134" s="143">
        <f>O134*H134</f>
        <v>0</v>
      </c>
      <c r="Q134" s="143">
        <v>1</v>
      </c>
      <c r="R134" s="143">
        <f>Q134*H134</f>
        <v>69.983999999999995</v>
      </c>
      <c r="S134" s="143">
        <v>0</v>
      </c>
      <c r="T134" s="144">
        <f>S134*H134</f>
        <v>0</v>
      </c>
      <c r="AR134" s="145" t="s">
        <v>406</v>
      </c>
      <c r="AT134" s="145" t="s">
        <v>440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364</v>
      </c>
      <c r="BM134" s="145" t="s">
        <v>3033</v>
      </c>
    </row>
    <row r="135" spans="2:65" s="13" customFormat="1" ht="11.25">
      <c r="B135" s="158"/>
      <c r="D135" s="152" t="s">
        <v>368</v>
      </c>
      <c r="E135" s="159" t="s">
        <v>19</v>
      </c>
      <c r="F135" s="160" t="s">
        <v>3034</v>
      </c>
      <c r="H135" s="161">
        <v>69.983999999999995</v>
      </c>
      <c r="I135" s="162"/>
      <c r="L135" s="158"/>
      <c r="M135" s="163"/>
      <c r="T135" s="164"/>
      <c r="AT135" s="159" t="s">
        <v>368</v>
      </c>
      <c r="AU135" s="159" t="s">
        <v>90</v>
      </c>
      <c r="AV135" s="13" t="s">
        <v>90</v>
      </c>
      <c r="AW135" s="13" t="s">
        <v>36</v>
      </c>
      <c r="AX135" s="13" t="s">
        <v>84</v>
      </c>
      <c r="AY135" s="159" t="s">
        <v>358</v>
      </c>
    </row>
    <row r="136" spans="2:65" s="11" customFormat="1" ht="22.9" customHeight="1">
      <c r="B136" s="122"/>
      <c r="D136" s="123" t="s">
        <v>76</v>
      </c>
      <c r="E136" s="132" t="s">
        <v>90</v>
      </c>
      <c r="F136" s="132" t="s">
        <v>453</v>
      </c>
      <c r="I136" s="125"/>
      <c r="J136" s="133">
        <f>BK136</f>
        <v>0</v>
      </c>
      <c r="L136" s="122"/>
      <c r="M136" s="127"/>
      <c r="P136" s="128">
        <f>SUM(P137:P139)</f>
        <v>0</v>
      </c>
      <c r="R136" s="128">
        <f>SUM(R137:R139)</f>
        <v>0</v>
      </c>
      <c r="T136" s="129">
        <f>SUM(T137:T139)</f>
        <v>0</v>
      </c>
      <c r="AR136" s="123" t="s">
        <v>84</v>
      </c>
      <c r="AT136" s="130" t="s">
        <v>76</v>
      </c>
      <c r="AU136" s="130" t="s">
        <v>84</v>
      </c>
      <c r="AY136" s="123" t="s">
        <v>358</v>
      </c>
      <c r="BK136" s="131">
        <f>SUM(BK137:BK139)</f>
        <v>0</v>
      </c>
    </row>
    <row r="137" spans="2:65" s="1" customFormat="1" ht="24.2" customHeight="1">
      <c r="B137" s="33"/>
      <c r="C137" s="134" t="s">
        <v>422</v>
      </c>
      <c r="D137" s="134" t="s">
        <v>360</v>
      </c>
      <c r="E137" s="135" t="s">
        <v>3035</v>
      </c>
      <c r="F137" s="136" t="s">
        <v>3036</v>
      </c>
      <c r="G137" s="137" t="s">
        <v>195</v>
      </c>
      <c r="H137" s="138">
        <v>113.6</v>
      </c>
      <c r="I137" s="139"/>
      <c r="J137" s="140">
        <f>ROUND(I137*H137,2)</f>
        <v>0</v>
      </c>
      <c r="K137" s="136" t="s">
        <v>402</v>
      </c>
      <c r="L137" s="33"/>
      <c r="M137" s="141" t="s">
        <v>19</v>
      </c>
      <c r="N137" s="142" t="s">
        <v>49</v>
      </c>
      <c r="P137" s="143">
        <f>O137*H137</f>
        <v>0</v>
      </c>
      <c r="Q137" s="143">
        <v>0</v>
      </c>
      <c r="R137" s="143">
        <f>Q137*H137</f>
        <v>0</v>
      </c>
      <c r="S137" s="143">
        <v>0</v>
      </c>
      <c r="T137" s="144">
        <f>S137*H137</f>
        <v>0</v>
      </c>
      <c r="AR137" s="145" t="s">
        <v>364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364</v>
      </c>
      <c r="BM137" s="145" t="s">
        <v>3037</v>
      </c>
    </row>
    <row r="138" spans="2:65" s="1" customFormat="1" ht="11.25">
      <c r="B138" s="33"/>
      <c r="D138" s="147" t="s">
        <v>366</v>
      </c>
      <c r="F138" s="148" t="s">
        <v>3038</v>
      </c>
      <c r="I138" s="149"/>
      <c r="L138" s="33"/>
      <c r="M138" s="150"/>
      <c r="T138" s="54"/>
      <c r="AT138" s="18" t="s">
        <v>366</v>
      </c>
      <c r="AU138" s="18" t="s">
        <v>90</v>
      </c>
    </row>
    <row r="139" spans="2:65" s="13" customFormat="1" ht="33.75">
      <c r="B139" s="158"/>
      <c r="D139" s="152" t="s">
        <v>368</v>
      </c>
      <c r="E139" s="159" t="s">
        <v>19</v>
      </c>
      <c r="F139" s="160" t="s">
        <v>3039</v>
      </c>
      <c r="H139" s="161">
        <v>113.6</v>
      </c>
      <c r="I139" s="162"/>
      <c r="L139" s="158"/>
      <c r="M139" s="163"/>
      <c r="T139" s="164"/>
      <c r="AT139" s="159" t="s">
        <v>368</v>
      </c>
      <c r="AU139" s="159" t="s">
        <v>90</v>
      </c>
      <c r="AV139" s="13" t="s">
        <v>90</v>
      </c>
      <c r="AW139" s="13" t="s">
        <v>36</v>
      </c>
      <c r="AX139" s="13" t="s">
        <v>84</v>
      </c>
      <c r="AY139" s="159" t="s">
        <v>358</v>
      </c>
    </row>
    <row r="140" spans="2:65" s="11" customFormat="1" ht="22.9" customHeight="1">
      <c r="B140" s="122"/>
      <c r="D140" s="123" t="s">
        <v>76</v>
      </c>
      <c r="E140" s="132" t="s">
        <v>364</v>
      </c>
      <c r="F140" s="132" t="s">
        <v>764</v>
      </c>
      <c r="I140" s="125"/>
      <c r="J140" s="133">
        <f>BK140</f>
        <v>0</v>
      </c>
      <c r="L140" s="122"/>
      <c r="M140" s="127"/>
      <c r="P140" s="128">
        <f>SUM(P141:P143)</f>
        <v>0</v>
      </c>
      <c r="R140" s="128">
        <f>SUM(R141:R143)</f>
        <v>0</v>
      </c>
      <c r="T140" s="129">
        <f>SUM(T141:T143)</f>
        <v>0</v>
      </c>
      <c r="AR140" s="123" t="s">
        <v>84</v>
      </c>
      <c r="AT140" s="130" t="s">
        <v>76</v>
      </c>
      <c r="AU140" s="130" t="s">
        <v>84</v>
      </c>
      <c r="AY140" s="123" t="s">
        <v>358</v>
      </c>
      <c r="BK140" s="131">
        <f>SUM(BK141:BK143)</f>
        <v>0</v>
      </c>
    </row>
    <row r="141" spans="2:65" s="1" customFormat="1" ht="16.5" customHeight="1">
      <c r="B141" s="33"/>
      <c r="C141" s="134" t="s">
        <v>8</v>
      </c>
      <c r="D141" s="134" t="s">
        <v>360</v>
      </c>
      <c r="E141" s="135" t="s">
        <v>3040</v>
      </c>
      <c r="F141" s="136" t="s">
        <v>3041</v>
      </c>
      <c r="G141" s="137" t="s">
        <v>209</v>
      </c>
      <c r="H141" s="138">
        <v>5.68</v>
      </c>
      <c r="I141" s="139"/>
      <c r="J141" s="140">
        <f>ROUND(I141*H141,2)</f>
        <v>0</v>
      </c>
      <c r="K141" s="136" t="s">
        <v>402</v>
      </c>
      <c r="L141" s="33"/>
      <c r="M141" s="141" t="s">
        <v>19</v>
      </c>
      <c r="N141" s="142" t="s">
        <v>49</v>
      </c>
      <c r="P141" s="143">
        <f>O141*H141</f>
        <v>0</v>
      </c>
      <c r="Q141" s="143">
        <v>0</v>
      </c>
      <c r="R141" s="143">
        <f>Q141*H141</f>
        <v>0</v>
      </c>
      <c r="S141" s="143">
        <v>0</v>
      </c>
      <c r="T141" s="144">
        <f>S141*H141</f>
        <v>0</v>
      </c>
      <c r="AR141" s="145" t="s">
        <v>364</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364</v>
      </c>
      <c r="BM141" s="145" t="s">
        <v>3042</v>
      </c>
    </row>
    <row r="142" spans="2:65" s="1" customFormat="1" ht="11.25">
      <c r="B142" s="33"/>
      <c r="D142" s="147" t="s">
        <v>366</v>
      </c>
      <c r="F142" s="148" t="s">
        <v>3043</v>
      </c>
      <c r="I142" s="149"/>
      <c r="L142" s="33"/>
      <c r="M142" s="150"/>
      <c r="T142" s="54"/>
      <c r="AT142" s="18" t="s">
        <v>366</v>
      </c>
      <c r="AU142" s="18" t="s">
        <v>90</v>
      </c>
    </row>
    <row r="143" spans="2:65" s="13" customFormat="1" ht="33.75">
      <c r="B143" s="158"/>
      <c r="D143" s="152" t="s">
        <v>368</v>
      </c>
      <c r="E143" s="159" t="s">
        <v>19</v>
      </c>
      <c r="F143" s="160" t="s">
        <v>3044</v>
      </c>
      <c r="H143" s="161">
        <v>5.68</v>
      </c>
      <c r="I143" s="162"/>
      <c r="L143" s="158"/>
      <c r="M143" s="163"/>
      <c r="T143" s="164"/>
      <c r="AT143" s="159" t="s">
        <v>368</v>
      </c>
      <c r="AU143" s="159" t="s">
        <v>90</v>
      </c>
      <c r="AV143" s="13" t="s">
        <v>90</v>
      </c>
      <c r="AW143" s="13" t="s">
        <v>36</v>
      </c>
      <c r="AX143" s="13" t="s">
        <v>84</v>
      </c>
      <c r="AY143" s="159" t="s">
        <v>358</v>
      </c>
    </row>
    <row r="144" spans="2:65" s="11" customFormat="1" ht="25.9" customHeight="1">
      <c r="B144" s="122"/>
      <c r="D144" s="123" t="s">
        <v>76</v>
      </c>
      <c r="E144" s="124" t="s">
        <v>1407</v>
      </c>
      <c r="F144" s="124" t="s">
        <v>1408</v>
      </c>
      <c r="I144" s="125"/>
      <c r="J144" s="126">
        <f>BK144</f>
        <v>0</v>
      </c>
      <c r="L144" s="122"/>
      <c r="M144" s="127"/>
      <c r="P144" s="128">
        <f>P145+P260+P446+P450+P563+P588+P592</f>
        <v>0</v>
      </c>
      <c r="R144" s="128">
        <f>R145+R260+R446+R450+R563+R588+R592</f>
        <v>4.6587490000000003</v>
      </c>
      <c r="T144" s="129">
        <f>T145+T260+T446+T450+T563+T588+T592</f>
        <v>0</v>
      </c>
      <c r="AR144" s="123" t="s">
        <v>90</v>
      </c>
      <c r="AT144" s="130" t="s">
        <v>76</v>
      </c>
      <c r="AU144" s="130" t="s">
        <v>77</v>
      </c>
      <c r="AY144" s="123" t="s">
        <v>358</v>
      </c>
      <c r="BK144" s="131">
        <f>BK145+BK260+BK446+BK450+BK563+BK588+BK592</f>
        <v>0</v>
      </c>
    </row>
    <row r="145" spans="2:65" s="11" customFormat="1" ht="22.9" customHeight="1">
      <c r="B145" s="122"/>
      <c r="D145" s="123" t="s">
        <v>76</v>
      </c>
      <c r="E145" s="132" t="s">
        <v>3045</v>
      </c>
      <c r="F145" s="132" t="s">
        <v>3046</v>
      </c>
      <c r="I145" s="125"/>
      <c r="J145" s="133">
        <f>BK145</f>
        <v>0</v>
      </c>
      <c r="L145" s="122"/>
      <c r="M145" s="127"/>
      <c r="P145" s="128">
        <f>SUM(P146:P259)</f>
        <v>0</v>
      </c>
      <c r="R145" s="128">
        <f>SUM(R146:R259)</f>
        <v>0.83494499999999983</v>
      </c>
      <c r="T145" s="129">
        <f>SUM(T146:T259)</f>
        <v>0</v>
      </c>
      <c r="AR145" s="123" t="s">
        <v>90</v>
      </c>
      <c r="AT145" s="130" t="s">
        <v>76</v>
      </c>
      <c r="AU145" s="130" t="s">
        <v>84</v>
      </c>
      <c r="AY145" s="123" t="s">
        <v>358</v>
      </c>
      <c r="BK145" s="131">
        <f>SUM(BK146:BK259)</f>
        <v>0</v>
      </c>
    </row>
    <row r="146" spans="2:65" s="1" customFormat="1" ht="24.2" customHeight="1">
      <c r="B146" s="33"/>
      <c r="C146" s="134" t="s">
        <v>434</v>
      </c>
      <c r="D146" s="134" t="s">
        <v>360</v>
      </c>
      <c r="E146" s="135" t="s">
        <v>3047</v>
      </c>
      <c r="F146" s="136" t="s">
        <v>3048</v>
      </c>
      <c r="G146" s="137" t="s">
        <v>235</v>
      </c>
      <c r="H146" s="138">
        <v>70.5</v>
      </c>
      <c r="I146" s="139"/>
      <c r="J146" s="140">
        <f>ROUND(I146*H146,2)</f>
        <v>0</v>
      </c>
      <c r="K146" s="136" t="s">
        <v>402</v>
      </c>
      <c r="L146" s="33"/>
      <c r="M146" s="141" t="s">
        <v>19</v>
      </c>
      <c r="N146" s="142" t="s">
        <v>49</v>
      </c>
      <c r="P146" s="143">
        <f>O146*H146</f>
        <v>0</v>
      </c>
      <c r="Q146" s="143">
        <v>1.42E-3</v>
      </c>
      <c r="R146" s="143">
        <f>Q146*H146</f>
        <v>0.10011</v>
      </c>
      <c r="S146" s="143">
        <v>0</v>
      </c>
      <c r="T146" s="144">
        <f>S146*H146</f>
        <v>0</v>
      </c>
      <c r="AR146" s="145" t="s">
        <v>454</v>
      </c>
      <c r="AT146" s="145" t="s">
        <v>360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3049</v>
      </c>
    </row>
    <row r="147" spans="2:65" s="1" customFormat="1" ht="11.25">
      <c r="B147" s="33"/>
      <c r="D147" s="147" t="s">
        <v>366</v>
      </c>
      <c r="F147" s="148" t="s">
        <v>3050</v>
      </c>
      <c r="I147" s="149"/>
      <c r="L147" s="33"/>
      <c r="M147" s="150"/>
      <c r="T147" s="54"/>
      <c r="AT147" s="18" t="s">
        <v>366</v>
      </c>
      <c r="AU147" s="18" t="s">
        <v>90</v>
      </c>
    </row>
    <row r="148" spans="2:65" s="13" customFormat="1" ht="22.5">
      <c r="B148" s="158"/>
      <c r="D148" s="152" t="s">
        <v>368</v>
      </c>
      <c r="E148" s="159" t="s">
        <v>19</v>
      </c>
      <c r="F148" s="160" t="s">
        <v>3051</v>
      </c>
      <c r="H148" s="161">
        <v>70.5</v>
      </c>
      <c r="I148" s="162"/>
      <c r="L148" s="158"/>
      <c r="M148" s="163"/>
      <c r="T148" s="164"/>
      <c r="AT148" s="159" t="s">
        <v>368</v>
      </c>
      <c r="AU148" s="159" t="s">
        <v>90</v>
      </c>
      <c r="AV148" s="13" t="s">
        <v>90</v>
      </c>
      <c r="AW148" s="13" t="s">
        <v>36</v>
      </c>
      <c r="AX148" s="13" t="s">
        <v>77</v>
      </c>
      <c r="AY148" s="159" t="s">
        <v>358</v>
      </c>
    </row>
    <row r="149" spans="2:65" s="14" customFormat="1" ht="11.25">
      <c r="B149" s="165"/>
      <c r="D149" s="152" t="s">
        <v>368</v>
      </c>
      <c r="E149" s="166" t="s">
        <v>19</v>
      </c>
      <c r="F149" s="167" t="s">
        <v>371</v>
      </c>
      <c r="H149" s="168">
        <v>70.5</v>
      </c>
      <c r="I149" s="169"/>
      <c r="L149" s="165"/>
      <c r="M149" s="170"/>
      <c r="T149" s="171"/>
      <c r="AT149" s="166" t="s">
        <v>368</v>
      </c>
      <c r="AU149" s="166" t="s">
        <v>90</v>
      </c>
      <c r="AV149" s="14" t="s">
        <v>364</v>
      </c>
      <c r="AW149" s="14" t="s">
        <v>36</v>
      </c>
      <c r="AX149" s="14" t="s">
        <v>84</v>
      </c>
      <c r="AY149" s="166" t="s">
        <v>358</v>
      </c>
    </row>
    <row r="150" spans="2:65" s="1" customFormat="1" ht="24.2" customHeight="1">
      <c r="B150" s="33"/>
      <c r="C150" s="134" t="s">
        <v>439</v>
      </c>
      <c r="D150" s="134" t="s">
        <v>360</v>
      </c>
      <c r="E150" s="135" t="s">
        <v>3052</v>
      </c>
      <c r="F150" s="136" t="s">
        <v>3053</v>
      </c>
      <c r="G150" s="137" t="s">
        <v>235</v>
      </c>
      <c r="H150" s="138">
        <v>27</v>
      </c>
      <c r="I150" s="139"/>
      <c r="J150" s="140">
        <f>ROUND(I150*H150,2)</f>
        <v>0</v>
      </c>
      <c r="K150" s="136" t="s">
        <v>402</v>
      </c>
      <c r="L150" s="33"/>
      <c r="M150" s="141" t="s">
        <v>19</v>
      </c>
      <c r="N150" s="142" t="s">
        <v>49</v>
      </c>
      <c r="P150" s="143">
        <f>O150*H150</f>
        <v>0</v>
      </c>
      <c r="Q150" s="143">
        <v>1.97E-3</v>
      </c>
      <c r="R150" s="143">
        <f>Q150*H150</f>
        <v>5.3190000000000001E-2</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3054</v>
      </c>
    </row>
    <row r="151" spans="2:65" s="1" customFormat="1" ht="11.25">
      <c r="B151" s="33"/>
      <c r="D151" s="147" t="s">
        <v>366</v>
      </c>
      <c r="F151" s="148" t="s">
        <v>3055</v>
      </c>
      <c r="I151" s="149"/>
      <c r="L151" s="33"/>
      <c r="M151" s="150"/>
      <c r="T151" s="54"/>
      <c r="AT151" s="18" t="s">
        <v>366</v>
      </c>
      <c r="AU151" s="18" t="s">
        <v>90</v>
      </c>
    </row>
    <row r="152" spans="2:65" s="13" customFormat="1" ht="22.5">
      <c r="B152" s="158"/>
      <c r="D152" s="152" t="s">
        <v>368</v>
      </c>
      <c r="E152" s="159" t="s">
        <v>19</v>
      </c>
      <c r="F152" s="160" t="s">
        <v>3056</v>
      </c>
      <c r="H152" s="161">
        <v>27</v>
      </c>
      <c r="I152" s="162"/>
      <c r="L152" s="158"/>
      <c r="M152" s="163"/>
      <c r="T152" s="164"/>
      <c r="AT152" s="159" t="s">
        <v>368</v>
      </c>
      <c r="AU152" s="159" t="s">
        <v>90</v>
      </c>
      <c r="AV152" s="13" t="s">
        <v>90</v>
      </c>
      <c r="AW152" s="13" t="s">
        <v>36</v>
      </c>
      <c r="AX152" s="13" t="s">
        <v>77</v>
      </c>
      <c r="AY152" s="159" t="s">
        <v>358</v>
      </c>
    </row>
    <row r="153" spans="2:65" s="14" customFormat="1" ht="11.25">
      <c r="B153" s="165"/>
      <c r="D153" s="152" t="s">
        <v>368</v>
      </c>
      <c r="E153" s="166" t="s">
        <v>19</v>
      </c>
      <c r="F153" s="167" t="s">
        <v>371</v>
      </c>
      <c r="H153" s="168">
        <v>27</v>
      </c>
      <c r="I153" s="169"/>
      <c r="L153" s="165"/>
      <c r="M153" s="170"/>
      <c r="T153" s="171"/>
      <c r="AT153" s="166" t="s">
        <v>368</v>
      </c>
      <c r="AU153" s="166" t="s">
        <v>90</v>
      </c>
      <c r="AV153" s="14" t="s">
        <v>364</v>
      </c>
      <c r="AW153" s="14" t="s">
        <v>36</v>
      </c>
      <c r="AX153" s="14" t="s">
        <v>84</v>
      </c>
      <c r="AY153" s="166" t="s">
        <v>358</v>
      </c>
    </row>
    <row r="154" spans="2:65" s="1" customFormat="1" ht="24.2" customHeight="1">
      <c r="B154" s="33"/>
      <c r="C154" s="134" t="s">
        <v>447</v>
      </c>
      <c r="D154" s="134" t="s">
        <v>360</v>
      </c>
      <c r="E154" s="135" t="s">
        <v>3057</v>
      </c>
      <c r="F154" s="136" t="s">
        <v>3058</v>
      </c>
      <c r="G154" s="137" t="s">
        <v>235</v>
      </c>
      <c r="H154" s="138">
        <v>5</v>
      </c>
      <c r="I154" s="139"/>
      <c r="J154" s="140">
        <f>ROUND(I154*H154,2)</f>
        <v>0</v>
      </c>
      <c r="K154" s="136" t="s">
        <v>402</v>
      </c>
      <c r="L154" s="33"/>
      <c r="M154" s="141" t="s">
        <v>19</v>
      </c>
      <c r="N154" s="142" t="s">
        <v>49</v>
      </c>
      <c r="P154" s="143">
        <f>O154*H154</f>
        <v>0</v>
      </c>
      <c r="Q154" s="143">
        <v>3.0400000000000002E-3</v>
      </c>
      <c r="R154" s="143">
        <f>Q154*H154</f>
        <v>1.5200000000000002E-2</v>
      </c>
      <c r="S154" s="143">
        <v>0</v>
      </c>
      <c r="T154" s="144">
        <f>S154*H154</f>
        <v>0</v>
      </c>
      <c r="AR154" s="145" t="s">
        <v>454</v>
      </c>
      <c r="AT154" s="145" t="s">
        <v>360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454</v>
      </c>
      <c r="BM154" s="145" t="s">
        <v>3059</v>
      </c>
    </row>
    <row r="155" spans="2:65" s="1" customFormat="1" ht="11.25">
      <c r="B155" s="33"/>
      <c r="D155" s="147" t="s">
        <v>366</v>
      </c>
      <c r="F155" s="148" t="s">
        <v>3060</v>
      </c>
      <c r="I155" s="149"/>
      <c r="L155" s="33"/>
      <c r="M155" s="150"/>
      <c r="T155" s="54"/>
      <c r="AT155" s="18" t="s">
        <v>366</v>
      </c>
      <c r="AU155" s="18" t="s">
        <v>90</v>
      </c>
    </row>
    <row r="156" spans="2:65" s="13" customFormat="1" ht="11.25">
      <c r="B156" s="158"/>
      <c r="D156" s="152" t="s">
        <v>368</v>
      </c>
      <c r="E156" s="159" t="s">
        <v>19</v>
      </c>
      <c r="F156" s="160" t="s">
        <v>3061</v>
      </c>
      <c r="H156" s="161">
        <v>5</v>
      </c>
      <c r="I156" s="162"/>
      <c r="L156" s="158"/>
      <c r="M156" s="163"/>
      <c r="T156" s="164"/>
      <c r="AT156" s="159" t="s">
        <v>368</v>
      </c>
      <c r="AU156" s="159" t="s">
        <v>90</v>
      </c>
      <c r="AV156" s="13" t="s">
        <v>90</v>
      </c>
      <c r="AW156" s="13" t="s">
        <v>36</v>
      </c>
      <c r="AX156" s="13" t="s">
        <v>84</v>
      </c>
      <c r="AY156" s="159" t="s">
        <v>358</v>
      </c>
    </row>
    <row r="157" spans="2:65" s="1" customFormat="1" ht="24.2" customHeight="1">
      <c r="B157" s="33"/>
      <c r="C157" s="134" t="s">
        <v>454</v>
      </c>
      <c r="D157" s="134" t="s">
        <v>360</v>
      </c>
      <c r="E157" s="135" t="s">
        <v>3062</v>
      </c>
      <c r="F157" s="136" t="s">
        <v>3063</v>
      </c>
      <c r="G157" s="137" t="s">
        <v>235</v>
      </c>
      <c r="H157" s="138">
        <v>30</v>
      </c>
      <c r="I157" s="139"/>
      <c r="J157" s="140">
        <f>ROUND(I157*H157,2)</f>
        <v>0</v>
      </c>
      <c r="K157" s="136" t="s">
        <v>402</v>
      </c>
      <c r="L157" s="33"/>
      <c r="M157" s="141" t="s">
        <v>19</v>
      </c>
      <c r="N157" s="142" t="s">
        <v>49</v>
      </c>
      <c r="P157" s="143">
        <f>O157*H157</f>
        <v>0</v>
      </c>
      <c r="Q157" s="143">
        <v>4.9199999999999999E-3</v>
      </c>
      <c r="R157" s="143">
        <f>Q157*H157</f>
        <v>0.14760000000000001</v>
      </c>
      <c r="S157" s="143">
        <v>0</v>
      </c>
      <c r="T157" s="144">
        <f>S157*H157</f>
        <v>0</v>
      </c>
      <c r="AR157" s="145" t="s">
        <v>454</v>
      </c>
      <c r="AT157" s="145" t="s">
        <v>360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3064</v>
      </c>
    </row>
    <row r="158" spans="2:65" s="1" customFormat="1" ht="11.25">
      <c r="B158" s="33"/>
      <c r="D158" s="147" t="s">
        <v>366</v>
      </c>
      <c r="F158" s="148" t="s">
        <v>3065</v>
      </c>
      <c r="I158" s="149"/>
      <c r="L158" s="33"/>
      <c r="M158" s="150"/>
      <c r="T158" s="54"/>
      <c r="AT158" s="18" t="s">
        <v>366</v>
      </c>
      <c r="AU158" s="18" t="s">
        <v>90</v>
      </c>
    </row>
    <row r="159" spans="2:65" s="13" customFormat="1" ht="22.5">
      <c r="B159" s="158"/>
      <c r="D159" s="152" t="s">
        <v>368</v>
      </c>
      <c r="E159" s="159" t="s">
        <v>19</v>
      </c>
      <c r="F159" s="160" t="s">
        <v>3066</v>
      </c>
      <c r="H159" s="161">
        <v>30</v>
      </c>
      <c r="I159" s="162"/>
      <c r="L159" s="158"/>
      <c r="M159" s="163"/>
      <c r="T159" s="164"/>
      <c r="AT159" s="159" t="s">
        <v>368</v>
      </c>
      <c r="AU159" s="159" t="s">
        <v>90</v>
      </c>
      <c r="AV159" s="13" t="s">
        <v>90</v>
      </c>
      <c r="AW159" s="13" t="s">
        <v>36</v>
      </c>
      <c r="AX159" s="13" t="s">
        <v>77</v>
      </c>
      <c r="AY159" s="159" t="s">
        <v>358</v>
      </c>
    </row>
    <row r="160" spans="2:65" s="14" customFormat="1" ht="11.25">
      <c r="B160" s="165"/>
      <c r="D160" s="152" t="s">
        <v>368</v>
      </c>
      <c r="E160" s="166" t="s">
        <v>19</v>
      </c>
      <c r="F160" s="167" t="s">
        <v>371</v>
      </c>
      <c r="H160" s="168">
        <v>30</v>
      </c>
      <c r="I160" s="169"/>
      <c r="L160" s="165"/>
      <c r="M160" s="170"/>
      <c r="T160" s="171"/>
      <c r="AT160" s="166" t="s">
        <v>368</v>
      </c>
      <c r="AU160" s="166" t="s">
        <v>90</v>
      </c>
      <c r="AV160" s="14" t="s">
        <v>364</v>
      </c>
      <c r="AW160" s="14" t="s">
        <v>36</v>
      </c>
      <c r="AX160" s="14" t="s">
        <v>84</v>
      </c>
      <c r="AY160" s="166" t="s">
        <v>358</v>
      </c>
    </row>
    <row r="161" spans="2:65" s="1" customFormat="1" ht="24.2" customHeight="1">
      <c r="B161" s="33"/>
      <c r="C161" s="134" t="s">
        <v>462</v>
      </c>
      <c r="D161" s="134" t="s">
        <v>360</v>
      </c>
      <c r="E161" s="135" t="s">
        <v>3067</v>
      </c>
      <c r="F161" s="136" t="s">
        <v>3068</v>
      </c>
      <c r="G161" s="137" t="s">
        <v>235</v>
      </c>
      <c r="H161" s="138">
        <v>3</v>
      </c>
      <c r="I161" s="139"/>
      <c r="J161" s="140">
        <f>ROUND(I161*H161,2)</f>
        <v>0</v>
      </c>
      <c r="K161" s="136" t="s">
        <v>402</v>
      </c>
      <c r="L161" s="33"/>
      <c r="M161" s="141" t="s">
        <v>19</v>
      </c>
      <c r="N161" s="142" t="s">
        <v>49</v>
      </c>
      <c r="P161" s="143">
        <f>O161*H161</f>
        <v>0</v>
      </c>
      <c r="Q161" s="143">
        <v>8.5599999999999999E-3</v>
      </c>
      <c r="R161" s="143">
        <f>Q161*H161</f>
        <v>2.5680000000000001E-2</v>
      </c>
      <c r="S161" s="143">
        <v>0</v>
      </c>
      <c r="T161" s="144">
        <f>S161*H161</f>
        <v>0</v>
      </c>
      <c r="AR161" s="145" t="s">
        <v>454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3069</v>
      </c>
    </row>
    <row r="162" spans="2:65" s="1" customFormat="1" ht="11.25">
      <c r="B162" s="33"/>
      <c r="D162" s="147" t="s">
        <v>366</v>
      </c>
      <c r="F162" s="148" t="s">
        <v>3070</v>
      </c>
      <c r="I162" s="149"/>
      <c r="L162" s="33"/>
      <c r="M162" s="150"/>
      <c r="T162" s="54"/>
      <c r="AT162" s="18" t="s">
        <v>366</v>
      </c>
      <c r="AU162" s="18" t="s">
        <v>90</v>
      </c>
    </row>
    <row r="163" spans="2:65" s="13" customFormat="1" ht="11.25">
      <c r="B163" s="158"/>
      <c r="D163" s="152" t="s">
        <v>368</v>
      </c>
      <c r="E163" s="159" t="s">
        <v>19</v>
      </c>
      <c r="F163" s="160" t="s">
        <v>3071</v>
      </c>
      <c r="H163" s="161">
        <v>3</v>
      </c>
      <c r="I163" s="162"/>
      <c r="L163" s="158"/>
      <c r="M163" s="163"/>
      <c r="T163" s="164"/>
      <c r="AT163" s="159" t="s">
        <v>368</v>
      </c>
      <c r="AU163" s="159" t="s">
        <v>90</v>
      </c>
      <c r="AV163" s="13" t="s">
        <v>90</v>
      </c>
      <c r="AW163" s="13" t="s">
        <v>36</v>
      </c>
      <c r="AX163" s="13" t="s">
        <v>84</v>
      </c>
      <c r="AY163" s="159" t="s">
        <v>358</v>
      </c>
    </row>
    <row r="164" spans="2:65" s="1" customFormat="1" ht="24.2" customHeight="1">
      <c r="B164" s="33"/>
      <c r="C164" s="134" t="s">
        <v>468</v>
      </c>
      <c r="D164" s="134" t="s">
        <v>360</v>
      </c>
      <c r="E164" s="135" t="s">
        <v>3072</v>
      </c>
      <c r="F164" s="136" t="s">
        <v>3073</v>
      </c>
      <c r="G164" s="137" t="s">
        <v>235</v>
      </c>
      <c r="H164" s="138">
        <v>27</v>
      </c>
      <c r="I164" s="139"/>
      <c r="J164" s="140">
        <f>ROUND(I164*H164,2)</f>
        <v>0</v>
      </c>
      <c r="K164" s="136" t="s">
        <v>402</v>
      </c>
      <c r="L164" s="33"/>
      <c r="M164" s="141" t="s">
        <v>19</v>
      </c>
      <c r="N164" s="142" t="s">
        <v>49</v>
      </c>
      <c r="P164" s="143">
        <f>O164*H164</f>
        <v>0</v>
      </c>
      <c r="Q164" s="143">
        <v>5.9000000000000003E-4</v>
      </c>
      <c r="R164" s="143">
        <f>Q164*H164</f>
        <v>1.593E-2</v>
      </c>
      <c r="S164" s="143">
        <v>0</v>
      </c>
      <c r="T164" s="144">
        <f>S164*H164</f>
        <v>0</v>
      </c>
      <c r="AR164" s="145" t="s">
        <v>454</v>
      </c>
      <c r="AT164" s="145" t="s">
        <v>360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3074</v>
      </c>
    </row>
    <row r="165" spans="2:65" s="1" customFormat="1" ht="11.25">
      <c r="B165" s="33"/>
      <c r="D165" s="147" t="s">
        <v>366</v>
      </c>
      <c r="F165" s="148" t="s">
        <v>3075</v>
      </c>
      <c r="I165" s="149"/>
      <c r="L165" s="33"/>
      <c r="M165" s="150"/>
      <c r="T165" s="54"/>
      <c r="AT165" s="18" t="s">
        <v>366</v>
      </c>
      <c r="AU165" s="18" t="s">
        <v>90</v>
      </c>
    </row>
    <row r="166" spans="2:65" s="13" customFormat="1" ht="22.5">
      <c r="B166" s="158"/>
      <c r="D166" s="152" t="s">
        <v>368</v>
      </c>
      <c r="E166" s="159" t="s">
        <v>19</v>
      </c>
      <c r="F166" s="160" t="s">
        <v>3076</v>
      </c>
      <c r="H166" s="161">
        <v>27</v>
      </c>
      <c r="I166" s="162"/>
      <c r="L166" s="158"/>
      <c r="M166" s="163"/>
      <c r="T166" s="164"/>
      <c r="AT166" s="159" t="s">
        <v>368</v>
      </c>
      <c r="AU166" s="159" t="s">
        <v>90</v>
      </c>
      <c r="AV166" s="13" t="s">
        <v>90</v>
      </c>
      <c r="AW166" s="13" t="s">
        <v>36</v>
      </c>
      <c r="AX166" s="13" t="s">
        <v>84</v>
      </c>
      <c r="AY166" s="159" t="s">
        <v>358</v>
      </c>
    </row>
    <row r="167" spans="2:65" s="1" customFormat="1" ht="24.2" customHeight="1">
      <c r="B167" s="33"/>
      <c r="C167" s="134" t="s">
        <v>473</v>
      </c>
      <c r="D167" s="134" t="s">
        <v>360</v>
      </c>
      <c r="E167" s="135" t="s">
        <v>3077</v>
      </c>
      <c r="F167" s="136" t="s">
        <v>3078</v>
      </c>
      <c r="G167" s="137" t="s">
        <v>235</v>
      </c>
      <c r="H167" s="138">
        <v>81</v>
      </c>
      <c r="I167" s="139"/>
      <c r="J167" s="140">
        <f>ROUND(I167*H167,2)</f>
        <v>0</v>
      </c>
      <c r="K167" s="136" t="s">
        <v>402</v>
      </c>
      <c r="L167" s="33"/>
      <c r="M167" s="141" t="s">
        <v>19</v>
      </c>
      <c r="N167" s="142" t="s">
        <v>49</v>
      </c>
      <c r="P167" s="143">
        <f>O167*H167</f>
        <v>0</v>
      </c>
      <c r="Q167" s="143">
        <v>2.0100000000000001E-3</v>
      </c>
      <c r="R167" s="143">
        <f>Q167*H167</f>
        <v>0.16281000000000001</v>
      </c>
      <c r="S167" s="143">
        <v>0</v>
      </c>
      <c r="T167" s="144">
        <f>S167*H167</f>
        <v>0</v>
      </c>
      <c r="AR167" s="145" t="s">
        <v>454</v>
      </c>
      <c r="AT167" s="145" t="s">
        <v>360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3079</v>
      </c>
    </row>
    <row r="168" spans="2:65" s="1" customFormat="1" ht="11.25">
      <c r="B168" s="33"/>
      <c r="D168" s="147" t="s">
        <v>366</v>
      </c>
      <c r="F168" s="148" t="s">
        <v>3080</v>
      </c>
      <c r="I168" s="149"/>
      <c r="L168" s="33"/>
      <c r="M168" s="150"/>
      <c r="T168" s="54"/>
      <c r="AT168" s="18" t="s">
        <v>366</v>
      </c>
      <c r="AU168" s="18" t="s">
        <v>90</v>
      </c>
    </row>
    <row r="169" spans="2:65" s="13" customFormat="1" ht="22.5">
      <c r="B169" s="158"/>
      <c r="D169" s="152" t="s">
        <v>368</v>
      </c>
      <c r="E169" s="159" t="s">
        <v>19</v>
      </c>
      <c r="F169" s="160" t="s">
        <v>3081</v>
      </c>
      <c r="H169" s="161">
        <v>81</v>
      </c>
      <c r="I169" s="162"/>
      <c r="L169" s="158"/>
      <c r="M169" s="163"/>
      <c r="T169" s="164"/>
      <c r="AT169" s="159" t="s">
        <v>368</v>
      </c>
      <c r="AU169" s="159" t="s">
        <v>90</v>
      </c>
      <c r="AV169" s="13" t="s">
        <v>90</v>
      </c>
      <c r="AW169" s="13" t="s">
        <v>36</v>
      </c>
      <c r="AX169" s="13" t="s">
        <v>84</v>
      </c>
      <c r="AY169" s="159" t="s">
        <v>358</v>
      </c>
    </row>
    <row r="170" spans="2:65" s="1" customFormat="1" ht="24.2" customHeight="1">
      <c r="B170" s="33"/>
      <c r="C170" s="134" t="s">
        <v>480</v>
      </c>
      <c r="D170" s="134" t="s">
        <v>360</v>
      </c>
      <c r="E170" s="135" t="s">
        <v>3082</v>
      </c>
      <c r="F170" s="136" t="s">
        <v>3083</v>
      </c>
      <c r="G170" s="137" t="s">
        <v>235</v>
      </c>
      <c r="H170" s="138">
        <v>9</v>
      </c>
      <c r="I170" s="139"/>
      <c r="J170" s="140">
        <f>ROUND(I170*H170,2)</f>
        <v>0</v>
      </c>
      <c r="K170" s="136" t="s">
        <v>402</v>
      </c>
      <c r="L170" s="33"/>
      <c r="M170" s="141" t="s">
        <v>19</v>
      </c>
      <c r="N170" s="142" t="s">
        <v>49</v>
      </c>
      <c r="P170" s="143">
        <f>O170*H170</f>
        <v>0</v>
      </c>
      <c r="Q170" s="143">
        <v>4.0000000000000002E-4</v>
      </c>
      <c r="R170" s="143">
        <f>Q170*H170</f>
        <v>3.6000000000000003E-3</v>
      </c>
      <c r="S170" s="143">
        <v>0</v>
      </c>
      <c r="T170" s="144">
        <f>S170*H170</f>
        <v>0</v>
      </c>
      <c r="AR170" s="145" t="s">
        <v>454</v>
      </c>
      <c r="AT170" s="145" t="s">
        <v>360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3084</v>
      </c>
    </row>
    <row r="171" spans="2:65" s="1" customFormat="1" ht="11.25">
      <c r="B171" s="33"/>
      <c r="D171" s="147" t="s">
        <v>366</v>
      </c>
      <c r="F171" s="148" t="s">
        <v>3085</v>
      </c>
      <c r="I171" s="149"/>
      <c r="L171" s="33"/>
      <c r="M171" s="150"/>
      <c r="T171" s="54"/>
      <c r="AT171" s="18" t="s">
        <v>366</v>
      </c>
      <c r="AU171" s="18" t="s">
        <v>90</v>
      </c>
    </row>
    <row r="172" spans="2:65" s="13" customFormat="1" ht="22.5">
      <c r="B172" s="158"/>
      <c r="D172" s="152" t="s">
        <v>368</v>
      </c>
      <c r="E172" s="159" t="s">
        <v>19</v>
      </c>
      <c r="F172" s="160" t="s">
        <v>3086</v>
      </c>
      <c r="H172" s="161">
        <v>9</v>
      </c>
      <c r="I172" s="162"/>
      <c r="L172" s="158"/>
      <c r="M172" s="163"/>
      <c r="T172" s="164"/>
      <c r="AT172" s="159" t="s">
        <v>368</v>
      </c>
      <c r="AU172" s="159" t="s">
        <v>90</v>
      </c>
      <c r="AV172" s="13" t="s">
        <v>90</v>
      </c>
      <c r="AW172" s="13" t="s">
        <v>36</v>
      </c>
      <c r="AX172" s="13" t="s">
        <v>84</v>
      </c>
      <c r="AY172" s="159" t="s">
        <v>358</v>
      </c>
    </row>
    <row r="173" spans="2:65" s="1" customFormat="1" ht="24.2" customHeight="1">
      <c r="B173" s="33"/>
      <c r="C173" s="134" t="s">
        <v>7</v>
      </c>
      <c r="D173" s="134" t="s">
        <v>360</v>
      </c>
      <c r="E173" s="135" t="s">
        <v>3087</v>
      </c>
      <c r="F173" s="136" t="s">
        <v>3088</v>
      </c>
      <c r="G173" s="137" t="s">
        <v>235</v>
      </c>
      <c r="H173" s="138">
        <v>34.5</v>
      </c>
      <c r="I173" s="139"/>
      <c r="J173" s="140">
        <f>ROUND(I173*H173,2)</f>
        <v>0</v>
      </c>
      <c r="K173" s="136" t="s">
        <v>402</v>
      </c>
      <c r="L173" s="33"/>
      <c r="M173" s="141" t="s">
        <v>19</v>
      </c>
      <c r="N173" s="142" t="s">
        <v>49</v>
      </c>
      <c r="P173" s="143">
        <f>O173*H173</f>
        <v>0</v>
      </c>
      <c r="Q173" s="143">
        <v>4.0999999999999999E-4</v>
      </c>
      <c r="R173" s="143">
        <f>Q173*H173</f>
        <v>1.4145E-2</v>
      </c>
      <c r="S173" s="143">
        <v>0</v>
      </c>
      <c r="T173" s="144">
        <f>S173*H173</f>
        <v>0</v>
      </c>
      <c r="AR173" s="145" t="s">
        <v>454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3089</v>
      </c>
    </row>
    <row r="174" spans="2:65" s="1" customFormat="1" ht="11.25">
      <c r="B174" s="33"/>
      <c r="D174" s="147" t="s">
        <v>366</v>
      </c>
      <c r="F174" s="148" t="s">
        <v>3090</v>
      </c>
      <c r="I174" s="149"/>
      <c r="L174" s="33"/>
      <c r="M174" s="150"/>
      <c r="T174" s="54"/>
      <c r="AT174" s="18" t="s">
        <v>366</v>
      </c>
      <c r="AU174" s="18" t="s">
        <v>90</v>
      </c>
    </row>
    <row r="175" spans="2:65" s="13" customFormat="1" ht="22.5">
      <c r="B175" s="158"/>
      <c r="D175" s="152" t="s">
        <v>368</v>
      </c>
      <c r="E175" s="159" t="s">
        <v>19</v>
      </c>
      <c r="F175" s="160" t="s">
        <v>3091</v>
      </c>
      <c r="H175" s="161">
        <v>34.5</v>
      </c>
      <c r="I175" s="162"/>
      <c r="L175" s="158"/>
      <c r="M175" s="163"/>
      <c r="T175" s="164"/>
      <c r="AT175" s="159" t="s">
        <v>368</v>
      </c>
      <c r="AU175" s="159" t="s">
        <v>90</v>
      </c>
      <c r="AV175" s="13" t="s">
        <v>90</v>
      </c>
      <c r="AW175" s="13" t="s">
        <v>36</v>
      </c>
      <c r="AX175" s="13" t="s">
        <v>84</v>
      </c>
      <c r="AY175" s="159" t="s">
        <v>358</v>
      </c>
    </row>
    <row r="176" spans="2:65" s="1" customFormat="1" ht="24.2" customHeight="1">
      <c r="B176" s="33"/>
      <c r="C176" s="134" t="s">
        <v>496</v>
      </c>
      <c r="D176" s="134" t="s">
        <v>360</v>
      </c>
      <c r="E176" s="135" t="s">
        <v>3092</v>
      </c>
      <c r="F176" s="136" t="s">
        <v>3093</v>
      </c>
      <c r="G176" s="137" t="s">
        <v>235</v>
      </c>
      <c r="H176" s="138">
        <v>39</v>
      </c>
      <c r="I176" s="139"/>
      <c r="J176" s="140">
        <f>ROUND(I176*H176,2)</f>
        <v>0</v>
      </c>
      <c r="K176" s="136" t="s">
        <v>402</v>
      </c>
      <c r="L176" s="33"/>
      <c r="M176" s="141" t="s">
        <v>19</v>
      </c>
      <c r="N176" s="142" t="s">
        <v>49</v>
      </c>
      <c r="P176" s="143">
        <f>O176*H176</f>
        <v>0</v>
      </c>
      <c r="Q176" s="143">
        <v>4.8000000000000001E-4</v>
      </c>
      <c r="R176" s="143">
        <f>Q176*H176</f>
        <v>1.8720000000000001E-2</v>
      </c>
      <c r="S176" s="143">
        <v>0</v>
      </c>
      <c r="T176" s="144">
        <f>S176*H176</f>
        <v>0</v>
      </c>
      <c r="AR176" s="145" t="s">
        <v>454</v>
      </c>
      <c r="AT176" s="145" t="s">
        <v>360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3094</v>
      </c>
    </row>
    <row r="177" spans="2:65" s="1" customFormat="1" ht="11.25">
      <c r="B177" s="33"/>
      <c r="D177" s="147" t="s">
        <v>366</v>
      </c>
      <c r="F177" s="148" t="s">
        <v>3095</v>
      </c>
      <c r="I177" s="149"/>
      <c r="L177" s="33"/>
      <c r="M177" s="150"/>
      <c r="T177" s="54"/>
      <c r="AT177" s="18" t="s">
        <v>366</v>
      </c>
      <c r="AU177" s="18" t="s">
        <v>90</v>
      </c>
    </row>
    <row r="178" spans="2:65" s="13" customFormat="1" ht="22.5">
      <c r="B178" s="158"/>
      <c r="D178" s="152" t="s">
        <v>368</v>
      </c>
      <c r="E178" s="159" t="s">
        <v>19</v>
      </c>
      <c r="F178" s="160" t="s">
        <v>3096</v>
      </c>
      <c r="H178" s="161">
        <v>39</v>
      </c>
      <c r="I178" s="162"/>
      <c r="L178" s="158"/>
      <c r="M178" s="163"/>
      <c r="T178" s="164"/>
      <c r="AT178" s="159" t="s">
        <v>368</v>
      </c>
      <c r="AU178" s="159" t="s">
        <v>90</v>
      </c>
      <c r="AV178" s="13" t="s">
        <v>90</v>
      </c>
      <c r="AW178" s="13" t="s">
        <v>36</v>
      </c>
      <c r="AX178" s="13" t="s">
        <v>84</v>
      </c>
      <c r="AY178" s="159" t="s">
        <v>358</v>
      </c>
    </row>
    <row r="179" spans="2:65" s="1" customFormat="1" ht="24.2" customHeight="1">
      <c r="B179" s="33"/>
      <c r="C179" s="134" t="s">
        <v>501</v>
      </c>
      <c r="D179" s="134" t="s">
        <v>360</v>
      </c>
      <c r="E179" s="135" t="s">
        <v>3097</v>
      </c>
      <c r="F179" s="136" t="s">
        <v>3098</v>
      </c>
      <c r="G179" s="137" t="s">
        <v>235</v>
      </c>
      <c r="H179" s="138">
        <v>12</v>
      </c>
      <c r="I179" s="139"/>
      <c r="J179" s="140">
        <f>ROUND(I179*H179,2)</f>
        <v>0</v>
      </c>
      <c r="K179" s="136" t="s">
        <v>402</v>
      </c>
      <c r="L179" s="33"/>
      <c r="M179" s="141" t="s">
        <v>19</v>
      </c>
      <c r="N179" s="142" t="s">
        <v>49</v>
      </c>
      <c r="P179" s="143">
        <f>O179*H179</f>
        <v>0</v>
      </c>
      <c r="Q179" s="143">
        <v>7.1000000000000002E-4</v>
      </c>
      <c r="R179" s="143">
        <f>Q179*H179</f>
        <v>8.5199999999999998E-3</v>
      </c>
      <c r="S179" s="143">
        <v>0</v>
      </c>
      <c r="T179" s="144">
        <f>S179*H179</f>
        <v>0</v>
      </c>
      <c r="AR179" s="145" t="s">
        <v>454</v>
      </c>
      <c r="AT179" s="145" t="s">
        <v>360</v>
      </c>
      <c r="AU179" s="145" t="s">
        <v>90</v>
      </c>
      <c r="AY179" s="18" t="s">
        <v>358</v>
      </c>
      <c r="BE179" s="146">
        <f>IF(N179="základní",J179,0)</f>
        <v>0</v>
      </c>
      <c r="BF179" s="146">
        <f>IF(N179="snížená",J179,0)</f>
        <v>0</v>
      </c>
      <c r="BG179" s="146">
        <f>IF(N179="zákl. přenesená",J179,0)</f>
        <v>0</v>
      </c>
      <c r="BH179" s="146">
        <f>IF(N179="sníž. přenesená",J179,0)</f>
        <v>0</v>
      </c>
      <c r="BI179" s="146">
        <f>IF(N179="nulová",J179,0)</f>
        <v>0</v>
      </c>
      <c r="BJ179" s="18" t="s">
        <v>90</v>
      </c>
      <c r="BK179" s="146">
        <f>ROUND(I179*H179,2)</f>
        <v>0</v>
      </c>
      <c r="BL179" s="18" t="s">
        <v>454</v>
      </c>
      <c r="BM179" s="145" t="s">
        <v>3099</v>
      </c>
    </row>
    <row r="180" spans="2:65" s="1" customFormat="1" ht="11.25">
      <c r="B180" s="33"/>
      <c r="D180" s="147" t="s">
        <v>366</v>
      </c>
      <c r="F180" s="148" t="s">
        <v>3100</v>
      </c>
      <c r="I180" s="149"/>
      <c r="L180" s="33"/>
      <c r="M180" s="150"/>
      <c r="T180" s="54"/>
      <c r="AT180" s="18" t="s">
        <v>366</v>
      </c>
      <c r="AU180" s="18" t="s">
        <v>90</v>
      </c>
    </row>
    <row r="181" spans="2:65" s="13" customFormat="1" ht="22.5">
      <c r="B181" s="158"/>
      <c r="D181" s="152" t="s">
        <v>368</v>
      </c>
      <c r="E181" s="159" t="s">
        <v>19</v>
      </c>
      <c r="F181" s="160" t="s">
        <v>3101</v>
      </c>
      <c r="H181" s="161">
        <v>12</v>
      </c>
      <c r="I181" s="162"/>
      <c r="L181" s="158"/>
      <c r="M181" s="163"/>
      <c r="T181" s="164"/>
      <c r="AT181" s="159" t="s">
        <v>368</v>
      </c>
      <c r="AU181" s="159" t="s">
        <v>90</v>
      </c>
      <c r="AV181" s="13" t="s">
        <v>90</v>
      </c>
      <c r="AW181" s="13" t="s">
        <v>36</v>
      </c>
      <c r="AX181" s="13" t="s">
        <v>84</v>
      </c>
      <c r="AY181" s="159" t="s">
        <v>358</v>
      </c>
    </row>
    <row r="182" spans="2:65" s="1" customFormat="1" ht="24.2" customHeight="1">
      <c r="B182" s="33"/>
      <c r="C182" s="134" t="s">
        <v>210</v>
      </c>
      <c r="D182" s="134" t="s">
        <v>360</v>
      </c>
      <c r="E182" s="135" t="s">
        <v>3102</v>
      </c>
      <c r="F182" s="136" t="s">
        <v>3103</v>
      </c>
      <c r="G182" s="137" t="s">
        <v>235</v>
      </c>
      <c r="H182" s="138">
        <v>46.5</v>
      </c>
      <c r="I182" s="139"/>
      <c r="J182" s="140">
        <f>ROUND(I182*H182,2)</f>
        <v>0</v>
      </c>
      <c r="K182" s="136" t="s">
        <v>402</v>
      </c>
      <c r="L182" s="33"/>
      <c r="M182" s="141" t="s">
        <v>19</v>
      </c>
      <c r="N182" s="142" t="s">
        <v>49</v>
      </c>
      <c r="P182" s="143">
        <f>O182*H182</f>
        <v>0</v>
      </c>
      <c r="Q182" s="143">
        <v>2.2399999999999998E-3</v>
      </c>
      <c r="R182" s="143">
        <f>Q182*H182</f>
        <v>0.10415999999999999</v>
      </c>
      <c r="S182" s="143">
        <v>0</v>
      </c>
      <c r="T182" s="144">
        <f>S182*H182</f>
        <v>0</v>
      </c>
      <c r="AR182" s="145" t="s">
        <v>454</v>
      </c>
      <c r="AT182" s="145" t="s">
        <v>360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454</v>
      </c>
      <c r="BM182" s="145" t="s">
        <v>3104</v>
      </c>
    </row>
    <row r="183" spans="2:65" s="1" customFormat="1" ht="11.25">
      <c r="B183" s="33"/>
      <c r="D183" s="147" t="s">
        <v>366</v>
      </c>
      <c r="F183" s="148" t="s">
        <v>3105</v>
      </c>
      <c r="I183" s="149"/>
      <c r="L183" s="33"/>
      <c r="M183" s="150"/>
      <c r="T183" s="54"/>
      <c r="AT183" s="18" t="s">
        <v>366</v>
      </c>
      <c r="AU183" s="18" t="s">
        <v>90</v>
      </c>
    </row>
    <row r="184" spans="2:65" s="13" customFormat="1" ht="22.5">
      <c r="B184" s="158"/>
      <c r="D184" s="152" t="s">
        <v>368</v>
      </c>
      <c r="E184" s="159" t="s">
        <v>19</v>
      </c>
      <c r="F184" s="160" t="s">
        <v>3106</v>
      </c>
      <c r="H184" s="161">
        <v>46.5</v>
      </c>
      <c r="I184" s="162"/>
      <c r="L184" s="158"/>
      <c r="M184" s="163"/>
      <c r="T184" s="164"/>
      <c r="AT184" s="159" t="s">
        <v>368</v>
      </c>
      <c r="AU184" s="159" t="s">
        <v>90</v>
      </c>
      <c r="AV184" s="13" t="s">
        <v>90</v>
      </c>
      <c r="AW184" s="13" t="s">
        <v>36</v>
      </c>
      <c r="AX184" s="13" t="s">
        <v>84</v>
      </c>
      <c r="AY184" s="159" t="s">
        <v>358</v>
      </c>
    </row>
    <row r="185" spans="2:65" s="1" customFormat="1" ht="16.5" customHeight="1">
      <c r="B185" s="33"/>
      <c r="C185" s="134" t="s">
        <v>515</v>
      </c>
      <c r="D185" s="134" t="s">
        <v>360</v>
      </c>
      <c r="E185" s="135" t="s">
        <v>3107</v>
      </c>
      <c r="F185" s="136" t="s">
        <v>3108</v>
      </c>
      <c r="G185" s="137" t="s">
        <v>504</v>
      </c>
      <c r="H185" s="138">
        <v>3</v>
      </c>
      <c r="I185" s="139"/>
      <c r="J185" s="140">
        <f>ROUND(I185*H185,2)</f>
        <v>0</v>
      </c>
      <c r="K185" s="136" t="s">
        <v>402</v>
      </c>
      <c r="L185" s="33"/>
      <c r="M185" s="141" t="s">
        <v>19</v>
      </c>
      <c r="N185" s="142" t="s">
        <v>49</v>
      </c>
      <c r="P185" s="143">
        <f>O185*H185</f>
        <v>0</v>
      </c>
      <c r="Q185" s="143">
        <v>0</v>
      </c>
      <c r="R185" s="143">
        <f>Q185*H185</f>
        <v>0</v>
      </c>
      <c r="S185" s="143">
        <v>0</v>
      </c>
      <c r="T185" s="144">
        <f>S185*H185</f>
        <v>0</v>
      </c>
      <c r="AR185" s="145" t="s">
        <v>454</v>
      </c>
      <c r="AT185" s="145" t="s">
        <v>360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3109</v>
      </c>
    </row>
    <row r="186" spans="2:65" s="1" customFormat="1" ht="11.25">
      <c r="B186" s="33"/>
      <c r="D186" s="147" t="s">
        <v>366</v>
      </c>
      <c r="F186" s="148" t="s">
        <v>3110</v>
      </c>
      <c r="I186" s="149"/>
      <c r="L186" s="33"/>
      <c r="M186" s="150"/>
      <c r="T186" s="54"/>
      <c r="AT186" s="18" t="s">
        <v>366</v>
      </c>
      <c r="AU186" s="18" t="s">
        <v>90</v>
      </c>
    </row>
    <row r="187" spans="2:65" s="13" customFormat="1" ht="11.25">
      <c r="B187" s="158"/>
      <c r="D187" s="152" t="s">
        <v>368</v>
      </c>
      <c r="E187" s="159" t="s">
        <v>19</v>
      </c>
      <c r="F187" s="160" t="s">
        <v>3111</v>
      </c>
      <c r="H187" s="161">
        <v>2</v>
      </c>
      <c r="I187" s="162"/>
      <c r="L187" s="158"/>
      <c r="M187" s="163"/>
      <c r="T187" s="164"/>
      <c r="AT187" s="159" t="s">
        <v>368</v>
      </c>
      <c r="AU187" s="159" t="s">
        <v>90</v>
      </c>
      <c r="AV187" s="13" t="s">
        <v>90</v>
      </c>
      <c r="AW187" s="13" t="s">
        <v>36</v>
      </c>
      <c r="AX187" s="13" t="s">
        <v>77</v>
      </c>
      <c r="AY187" s="159" t="s">
        <v>358</v>
      </c>
    </row>
    <row r="188" spans="2:65" s="13" customFormat="1" ht="11.25">
      <c r="B188" s="158"/>
      <c r="D188" s="152" t="s">
        <v>368</v>
      </c>
      <c r="E188" s="159" t="s">
        <v>19</v>
      </c>
      <c r="F188" s="160" t="s">
        <v>3112</v>
      </c>
      <c r="H188" s="161">
        <v>1</v>
      </c>
      <c r="I188" s="162"/>
      <c r="L188" s="158"/>
      <c r="M188" s="163"/>
      <c r="T188" s="164"/>
      <c r="AT188" s="159" t="s">
        <v>368</v>
      </c>
      <c r="AU188" s="159" t="s">
        <v>90</v>
      </c>
      <c r="AV188" s="13" t="s">
        <v>90</v>
      </c>
      <c r="AW188" s="13" t="s">
        <v>36</v>
      </c>
      <c r="AX188" s="13" t="s">
        <v>77</v>
      </c>
      <c r="AY188" s="159" t="s">
        <v>358</v>
      </c>
    </row>
    <row r="189" spans="2:65" s="14" customFormat="1" ht="11.25">
      <c r="B189" s="165"/>
      <c r="D189" s="152" t="s">
        <v>368</v>
      </c>
      <c r="E189" s="166" t="s">
        <v>19</v>
      </c>
      <c r="F189" s="167" t="s">
        <v>371</v>
      </c>
      <c r="H189" s="168">
        <v>3</v>
      </c>
      <c r="I189" s="169"/>
      <c r="L189" s="165"/>
      <c r="M189" s="170"/>
      <c r="T189" s="171"/>
      <c r="AT189" s="166" t="s">
        <v>368</v>
      </c>
      <c r="AU189" s="166" t="s">
        <v>90</v>
      </c>
      <c r="AV189" s="14" t="s">
        <v>364</v>
      </c>
      <c r="AW189" s="14" t="s">
        <v>36</v>
      </c>
      <c r="AX189" s="14" t="s">
        <v>84</v>
      </c>
      <c r="AY189" s="166" t="s">
        <v>358</v>
      </c>
    </row>
    <row r="190" spans="2:65" s="1" customFormat="1" ht="16.5" customHeight="1">
      <c r="B190" s="33"/>
      <c r="C190" s="134" t="s">
        <v>521</v>
      </c>
      <c r="D190" s="134" t="s">
        <v>360</v>
      </c>
      <c r="E190" s="135" t="s">
        <v>3113</v>
      </c>
      <c r="F190" s="136" t="s">
        <v>3114</v>
      </c>
      <c r="G190" s="137" t="s">
        <v>504</v>
      </c>
      <c r="H190" s="138">
        <v>17</v>
      </c>
      <c r="I190" s="139"/>
      <c r="J190" s="140">
        <f>ROUND(I190*H190,2)</f>
        <v>0</v>
      </c>
      <c r="K190" s="136" t="s">
        <v>402</v>
      </c>
      <c r="L190" s="33"/>
      <c r="M190" s="141" t="s">
        <v>19</v>
      </c>
      <c r="N190" s="142" t="s">
        <v>49</v>
      </c>
      <c r="P190" s="143">
        <f>O190*H190</f>
        <v>0</v>
      </c>
      <c r="Q190" s="143">
        <v>0</v>
      </c>
      <c r="R190" s="143">
        <f>Q190*H190</f>
        <v>0</v>
      </c>
      <c r="S190" s="143">
        <v>0</v>
      </c>
      <c r="T190" s="144">
        <f>S190*H190</f>
        <v>0</v>
      </c>
      <c r="AR190" s="145" t="s">
        <v>454</v>
      </c>
      <c r="AT190" s="145" t="s">
        <v>360</v>
      </c>
      <c r="AU190" s="145" t="s">
        <v>90</v>
      </c>
      <c r="AY190" s="18" t="s">
        <v>358</v>
      </c>
      <c r="BE190" s="146">
        <f>IF(N190="základní",J190,0)</f>
        <v>0</v>
      </c>
      <c r="BF190" s="146">
        <f>IF(N190="snížená",J190,0)</f>
        <v>0</v>
      </c>
      <c r="BG190" s="146">
        <f>IF(N190="zákl. přenesená",J190,0)</f>
        <v>0</v>
      </c>
      <c r="BH190" s="146">
        <f>IF(N190="sníž. přenesená",J190,0)</f>
        <v>0</v>
      </c>
      <c r="BI190" s="146">
        <f>IF(N190="nulová",J190,0)</f>
        <v>0</v>
      </c>
      <c r="BJ190" s="18" t="s">
        <v>90</v>
      </c>
      <c r="BK190" s="146">
        <f>ROUND(I190*H190,2)</f>
        <v>0</v>
      </c>
      <c r="BL190" s="18" t="s">
        <v>454</v>
      </c>
      <c r="BM190" s="145" t="s">
        <v>3115</v>
      </c>
    </row>
    <row r="191" spans="2:65" s="1" customFormat="1" ht="11.25">
      <c r="B191" s="33"/>
      <c r="D191" s="147" t="s">
        <v>366</v>
      </c>
      <c r="F191" s="148" t="s">
        <v>3116</v>
      </c>
      <c r="I191" s="149"/>
      <c r="L191" s="33"/>
      <c r="M191" s="150"/>
      <c r="T191" s="54"/>
      <c r="AT191" s="18" t="s">
        <v>366</v>
      </c>
      <c r="AU191" s="18" t="s">
        <v>90</v>
      </c>
    </row>
    <row r="192" spans="2:65" s="13" customFormat="1" ht="11.25">
      <c r="B192" s="158"/>
      <c r="D192" s="152" t="s">
        <v>368</v>
      </c>
      <c r="E192" s="159" t="s">
        <v>19</v>
      </c>
      <c r="F192" s="160" t="s">
        <v>3117</v>
      </c>
      <c r="H192" s="161">
        <v>11</v>
      </c>
      <c r="I192" s="162"/>
      <c r="L192" s="158"/>
      <c r="M192" s="163"/>
      <c r="T192" s="164"/>
      <c r="AT192" s="159" t="s">
        <v>368</v>
      </c>
      <c r="AU192" s="159" t="s">
        <v>90</v>
      </c>
      <c r="AV192" s="13" t="s">
        <v>90</v>
      </c>
      <c r="AW192" s="13" t="s">
        <v>36</v>
      </c>
      <c r="AX192" s="13" t="s">
        <v>77</v>
      </c>
      <c r="AY192" s="159" t="s">
        <v>358</v>
      </c>
    </row>
    <row r="193" spans="2:65" s="13" customFormat="1" ht="11.25">
      <c r="B193" s="158"/>
      <c r="D193" s="152" t="s">
        <v>368</v>
      </c>
      <c r="E193" s="159" t="s">
        <v>19</v>
      </c>
      <c r="F193" s="160" t="s">
        <v>3118</v>
      </c>
      <c r="H193" s="161">
        <v>2</v>
      </c>
      <c r="I193" s="162"/>
      <c r="L193" s="158"/>
      <c r="M193" s="163"/>
      <c r="T193" s="164"/>
      <c r="AT193" s="159" t="s">
        <v>368</v>
      </c>
      <c r="AU193" s="159" t="s">
        <v>90</v>
      </c>
      <c r="AV193" s="13" t="s">
        <v>90</v>
      </c>
      <c r="AW193" s="13" t="s">
        <v>36</v>
      </c>
      <c r="AX193" s="13" t="s">
        <v>77</v>
      </c>
      <c r="AY193" s="159" t="s">
        <v>358</v>
      </c>
    </row>
    <row r="194" spans="2:65" s="13" customFormat="1" ht="11.25">
      <c r="B194" s="158"/>
      <c r="D194" s="152" t="s">
        <v>368</v>
      </c>
      <c r="E194" s="159" t="s">
        <v>19</v>
      </c>
      <c r="F194" s="160" t="s">
        <v>3119</v>
      </c>
      <c r="H194" s="161">
        <v>4</v>
      </c>
      <c r="I194" s="162"/>
      <c r="L194" s="158"/>
      <c r="M194" s="163"/>
      <c r="T194" s="164"/>
      <c r="AT194" s="159" t="s">
        <v>368</v>
      </c>
      <c r="AU194" s="159" t="s">
        <v>90</v>
      </c>
      <c r="AV194" s="13" t="s">
        <v>90</v>
      </c>
      <c r="AW194" s="13" t="s">
        <v>36</v>
      </c>
      <c r="AX194" s="13" t="s">
        <v>77</v>
      </c>
      <c r="AY194" s="159" t="s">
        <v>358</v>
      </c>
    </row>
    <row r="195" spans="2:65" s="14" customFormat="1" ht="11.25">
      <c r="B195" s="165"/>
      <c r="D195" s="152" t="s">
        <v>368</v>
      </c>
      <c r="E195" s="166" t="s">
        <v>19</v>
      </c>
      <c r="F195" s="167" t="s">
        <v>371</v>
      </c>
      <c r="H195" s="168">
        <v>17</v>
      </c>
      <c r="I195" s="169"/>
      <c r="L195" s="165"/>
      <c r="M195" s="170"/>
      <c r="T195" s="171"/>
      <c r="AT195" s="166" t="s">
        <v>368</v>
      </c>
      <c r="AU195" s="166" t="s">
        <v>90</v>
      </c>
      <c r="AV195" s="14" t="s">
        <v>364</v>
      </c>
      <c r="AW195" s="14" t="s">
        <v>36</v>
      </c>
      <c r="AX195" s="14" t="s">
        <v>84</v>
      </c>
      <c r="AY195" s="166" t="s">
        <v>358</v>
      </c>
    </row>
    <row r="196" spans="2:65" s="1" customFormat="1" ht="16.5" customHeight="1">
      <c r="B196" s="33"/>
      <c r="C196" s="134" t="s">
        <v>528</v>
      </c>
      <c r="D196" s="134" t="s">
        <v>360</v>
      </c>
      <c r="E196" s="135" t="s">
        <v>3120</v>
      </c>
      <c r="F196" s="136" t="s">
        <v>3121</v>
      </c>
      <c r="G196" s="137" t="s">
        <v>504</v>
      </c>
      <c r="H196" s="138">
        <v>18</v>
      </c>
      <c r="I196" s="139"/>
      <c r="J196" s="140">
        <f>ROUND(I196*H196,2)</f>
        <v>0</v>
      </c>
      <c r="K196" s="136" t="s">
        <v>402</v>
      </c>
      <c r="L196" s="33"/>
      <c r="M196" s="141" t="s">
        <v>19</v>
      </c>
      <c r="N196" s="142" t="s">
        <v>49</v>
      </c>
      <c r="P196" s="143">
        <f>O196*H196</f>
        <v>0</v>
      </c>
      <c r="Q196" s="143">
        <v>0</v>
      </c>
      <c r="R196" s="143">
        <f>Q196*H196</f>
        <v>0</v>
      </c>
      <c r="S196" s="143">
        <v>0</v>
      </c>
      <c r="T196" s="144">
        <f>S196*H196</f>
        <v>0</v>
      </c>
      <c r="AR196" s="145" t="s">
        <v>454</v>
      </c>
      <c r="AT196" s="145" t="s">
        <v>360</v>
      </c>
      <c r="AU196" s="145" t="s">
        <v>90</v>
      </c>
      <c r="AY196" s="18" t="s">
        <v>358</v>
      </c>
      <c r="BE196" s="146">
        <f>IF(N196="základní",J196,0)</f>
        <v>0</v>
      </c>
      <c r="BF196" s="146">
        <f>IF(N196="snížená",J196,0)</f>
        <v>0</v>
      </c>
      <c r="BG196" s="146">
        <f>IF(N196="zákl. přenesená",J196,0)</f>
        <v>0</v>
      </c>
      <c r="BH196" s="146">
        <f>IF(N196="sníž. přenesená",J196,0)</f>
        <v>0</v>
      </c>
      <c r="BI196" s="146">
        <f>IF(N196="nulová",J196,0)</f>
        <v>0</v>
      </c>
      <c r="BJ196" s="18" t="s">
        <v>90</v>
      </c>
      <c r="BK196" s="146">
        <f>ROUND(I196*H196,2)</f>
        <v>0</v>
      </c>
      <c r="BL196" s="18" t="s">
        <v>454</v>
      </c>
      <c r="BM196" s="145" t="s">
        <v>3122</v>
      </c>
    </row>
    <row r="197" spans="2:65" s="1" customFormat="1" ht="11.25">
      <c r="B197" s="33"/>
      <c r="D197" s="147" t="s">
        <v>366</v>
      </c>
      <c r="F197" s="148" t="s">
        <v>3123</v>
      </c>
      <c r="I197" s="149"/>
      <c r="L197" s="33"/>
      <c r="M197" s="150"/>
      <c r="T197" s="54"/>
      <c r="AT197" s="18" t="s">
        <v>366</v>
      </c>
      <c r="AU197" s="18" t="s">
        <v>90</v>
      </c>
    </row>
    <row r="198" spans="2:65" s="13" customFormat="1" ht="11.25">
      <c r="B198" s="158"/>
      <c r="D198" s="152" t="s">
        <v>368</v>
      </c>
      <c r="E198" s="159" t="s">
        <v>19</v>
      </c>
      <c r="F198" s="160" t="s">
        <v>3124</v>
      </c>
      <c r="H198" s="161">
        <v>1</v>
      </c>
      <c r="I198" s="162"/>
      <c r="L198" s="158"/>
      <c r="M198" s="163"/>
      <c r="T198" s="164"/>
      <c r="AT198" s="159" t="s">
        <v>368</v>
      </c>
      <c r="AU198" s="159" t="s">
        <v>90</v>
      </c>
      <c r="AV198" s="13" t="s">
        <v>90</v>
      </c>
      <c r="AW198" s="13" t="s">
        <v>36</v>
      </c>
      <c r="AX198" s="13" t="s">
        <v>77</v>
      </c>
      <c r="AY198" s="159" t="s">
        <v>358</v>
      </c>
    </row>
    <row r="199" spans="2:65" s="13" customFormat="1" ht="11.25">
      <c r="B199" s="158"/>
      <c r="D199" s="152" t="s">
        <v>368</v>
      </c>
      <c r="E199" s="159" t="s">
        <v>19</v>
      </c>
      <c r="F199" s="160" t="s">
        <v>3125</v>
      </c>
      <c r="H199" s="161">
        <v>6</v>
      </c>
      <c r="I199" s="162"/>
      <c r="L199" s="158"/>
      <c r="M199" s="163"/>
      <c r="T199" s="164"/>
      <c r="AT199" s="159" t="s">
        <v>368</v>
      </c>
      <c r="AU199" s="159" t="s">
        <v>90</v>
      </c>
      <c r="AV199" s="13" t="s">
        <v>90</v>
      </c>
      <c r="AW199" s="13" t="s">
        <v>36</v>
      </c>
      <c r="AX199" s="13" t="s">
        <v>77</v>
      </c>
      <c r="AY199" s="159" t="s">
        <v>358</v>
      </c>
    </row>
    <row r="200" spans="2:65" s="13" customFormat="1" ht="11.25">
      <c r="B200" s="158"/>
      <c r="D200" s="152" t="s">
        <v>368</v>
      </c>
      <c r="E200" s="159" t="s">
        <v>19</v>
      </c>
      <c r="F200" s="160" t="s">
        <v>3126</v>
      </c>
      <c r="H200" s="161">
        <v>11</v>
      </c>
      <c r="I200" s="162"/>
      <c r="L200" s="158"/>
      <c r="M200" s="163"/>
      <c r="T200" s="164"/>
      <c r="AT200" s="159" t="s">
        <v>368</v>
      </c>
      <c r="AU200" s="159" t="s">
        <v>90</v>
      </c>
      <c r="AV200" s="13" t="s">
        <v>90</v>
      </c>
      <c r="AW200" s="13" t="s">
        <v>36</v>
      </c>
      <c r="AX200" s="13" t="s">
        <v>77</v>
      </c>
      <c r="AY200" s="159" t="s">
        <v>358</v>
      </c>
    </row>
    <row r="201" spans="2:65" s="14" customFormat="1" ht="11.25">
      <c r="B201" s="165"/>
      <c r="D201" s="152" t="s">
        <v>368</v>
      </c>
      <c r="E201" s="166" t="s">
        <v>19</v>
      </c>
      <c r="F201" s="167" t="s">
        <v>371</v>
      </c>
      <c r="H201" s="168">
        <v>18</v>
      </c>
      <c r="I201" s="169"/>
      <c r="L201" s="165"/>
      <c r="M201" s="170"/>
      <c r="T201" s="171"/>
      <c r="AT201" s="166" t="s">
        <v>368</v>
      </c>
      <c r="AU201" s="166" t="s">
        <v>90</v>
      </c>
      <c r="AV201" s="14" t="s">
        <v>364</v>
      </c>
      <c r="AW201" s="14" t="s">
        <v>36</v>
      </c>
      <c r="AX201" s="14" t="s">
        <v>84</v>
      </c>
      <c r="AY201" s="166" t="s">
        <v>358</v>
      </c>
    </row>
    <row r="202" spans="2:65" s="1" customFormat="1" ht="21.75" customHeight="1">
      <c r="B202" s="33"/>
      <c r="C202" s="134" t="s">
        <v>535</v>
      </c>
      <c r="D202" s="134" t="s">
        <v>360</v>
      </c>
      <c r="E202" s="135" t="s">
        <v>3127</v>
      </c>
      <c r="F202" s="136" t="s">
        <v>3128</v>
      </c>
      <c r="G202" s="137" t="s">
        <v>504</v>
      </c>
      <c r="H202" s="138">
        <v>14</v>
      </c>
      <c r="I202" s="139"/>
      <c r="J202" s="140">
        <f>ROUND(I202*H202,2)</f>
        <v>0</v>
      </c>
      <c r="K202" s="136" t="s">
        <v>402</v>
      </c>
      <c r="L202" s="33"/>
      <c r="M202" s="141" t="s">
        <v>19</v>
      </c>
      <c r="N202" s="142" t="s">
        <v>49</v>
      </c>
      <c r="P202" s="143">
        <f>O202*H202</f>
        <v>0</v>
      </c>
      <c r="Q202" s="143">
        <v>0</v>
      </c>
      <c r="R202" s="143">
        <f>Q202*H202</f>
        <v>0</v>
      </c>
      <c r="S202" s="143">
        <v>0</v>
      </c>
      <c r="T202" s="144">
        <f>S202*H202</f>
        <v>0</v>
      </c>
      <c r="AR202" s="145" t="s">
        <v>454</v>
      </c>
      <c r="AT202" s="145" t="s">
        <v>360</v>
      </c>
      <c r="AU202" s="145" t="s">
        <v>90</v>
      </c>
      <c r="AY202" s="18" t="s">
        <v>358</v>
      </c>
      <c r="BE202" s="146">
        <f>IF(N202="základní",J202,0)</f>
        <v>0</v>
      </c>
      <c r="BF202" s="146">
        <f>IF(N202="snížená",J202,0)</f>
        <v>0</v>
      </c>
      <c r="BG202" s="146">
        <f>IF(N202="zákl. přenesená",J202,0)</f>
        <v>0</v>
      </c>
      <c r="BH202" s="146">
        <f>IF(N202="sníž. přenesená",J202,0)</f>
        <v>0</v>
      </c>
      <c r="BI202" s="146">
        <f>IF(N202="nulová",J202,0)</f>
        <v>0</v>
      </c>
      <c r="BJ202" s="18" t="s">
        <v>90</v>
      </c>
      <c r="BK202" s="146">
        <f>ROUND(I202*H202,2)</f>
        <v>0</v>
      </c>
      <c r="BL202" s="18" t="s">
        <v>454</v>
      </c>
      <c r="BM202" s="145" t="s">
        <v>3129</v>
      </c>
    </row>
    <row r="203" spans="2:65" s="1" customFormat="1" ht="11.25">
      <c r="B203" s="33"/>
      <c r="D203" s="147" t="s">
        <v>366</v>
      </c>
      <c r="F203" s="148" t="s">
        <v>3130</v>
      </c>
      <c r="I203" s="149"/>
      <c r="L203" s="33"/>
      <c r="M203" s="150"/>
      <c r="T203" s="54"/>
      <c r="AT203" s="18" t="s">
        <v>366</v>
      </c>
      <c r="AU203" s="18" t="s">
        <v>90</v>
      </c>
    </row>
    <row r="204" spans="2:65" s="13" customFormat="1" ht="11.25">
      <c r="B204" s="158"/>
      <c r="D204" s="152" t="s">
        <v>368</v>
      </c>
      <c r="E204" s="159" t="s">
        <v>19</v>
      </c>
      <c r="F204" s="160" t="s">
        <v>3131</v>
      </c>
      <c r="H204" s="161">
        <v>10</v>
      </c>
      <c r="I204" s="162"/>
      <c r="L204" s="158"/>
      <c r="M204" s="163"/>
      <c r="T204" s="164"/>
      <c r="AT204" s="159" t="s">
        <v>368</v>
      </c>
      <c r="AU204" s="159" t="s">
        <v>90</v>
      </c>
      <c r="AV204" s="13" t="s">
        <v>90</v>
      </c>
      <c r="AW204" s="13" t="s">
        <v>36</v>
      </c>
      <c r="AX204" s="13" t="s">
        <v>77</v>
      </c>
      <c r="AY204" s="159" t="s">
        <v>358</v>
      </c>
    </row>
    <row r="205" spans="2:65" s="13" customFormat="1" ht="11.25">
      <c r="B205" s="158"/>
      <c r="D205" s="152" t="s">
        <v>368</v>
      </c>
      <c r="E205" s="159" t="s">
        <v>19</v>
      </c>
      <c r="F205" s="160" t="s">
        <v>3132</v>
      </c>
      <c r="H205" s="161">
        <v>2</v>
      </c>
      <c r="I205" s="162"/>
      <c r="L205" s="158"/>
      <c r="M205" s="163"/>
      <c r="T205" s="164"/>
      <c r="AT205" s="159" t="s">
        <v>368</v>
      </c>
      <c r="AU205" s="159" t="s">
        <v>90</v>
      </c>
      <c r="AV205" s="13" t="s">
        <v>90</v>
      </c>
      <c r="AW205" s="13" t="s">
        <v>36</v>
      </c>
      <c r="AX205" s="13" t="s">
        <v>77</v>
      </c>
      <c r="AY205" s="159" t="s">
        <v>358</v>
      </c>
    </row>
    <row r="206" spans="2:65" s="13" customFormat="1" ht="11.25">
      <c r="B206" s="158"/>
      <c r="D206" s="152" t="s">
        <v>368</v>
      </c>
      <c r="E206" s="159" t="s">
        <v>19</v>
      </c>
      <c r="F206" s="160" t="s">
        <v>3133</v>
      </c>
      <c r="H206" s="161">
        <v>1</v>
      </c>
      <c r="I206" s="162"/>
      <c r="L206" s="158"/>
      <c r="M206" s="163"/>
      <c r="T206" s="164"/>
      <c r="AT206" s="159" t="s">
        <v>368</v>
      </c>
      <c r="AU206" s="159" t="s">
        <v>90</v>
      </c>
      <c r="AV206" s="13" t="s">
        <v>90</v>
      </c>
      <c r="AW206" s="13" t="s">
        <v>36</v>
      </c>
      <c r="AX206" s="13" t="s">
        <v>77</v>
      </c>
      <c r="AY206" s="159" t="s">
        <v>358</v>
      </c>
    </row>
    <row r="207" spans="2:65" s="13" customFormat="1" ht="11.25">
      <c r="B207" s="158"/>
      <c r="D207" s="152" t="s">
        <v>368</v>
      </c>
      <c r="E207" s="159" t="s">
        <v>19</v>
      </c>
      <c r="F207" s="160" t="s">
        <v>3134</v>
      </c>
      <c r="H207" s="161">
        <v>1</v>
      </c>
      <c r="I207" s="162"/>
      <c r="L207" s="158"/>
      <c r="M207" s="163"/>
      <c r="T207" s="164"/>
      <c r="AT207" s="159" t="s">
        <v>368</v>
      </c>
      <c r="AU207" s="159" t="s">
        <v>90</v>
      </c>
      <c r="AV207" s="13" t="s">
        <v>90</v>
      </c>
      <c r="AW207" s="13" t="s">
        <v>36</v>
      </c>
      <c r="AX207" s="13" t="s">
        <v>77</v>
      </c>
      <c r="AY207" s="159" t="s">
        <v>358</v>
      </c>
    </row>
    <row r="208" spans="2:65" s="14" customFormat="1" ht="11.25">
      <c r="B208" s="165"/>
      <c r="D208" s="152" t="s">
        <v>368</v>
      </c>
      <c r="E208" s="166" t="s">
        <v>19</v>
      </c>
      <c r="F208" s="167" t="s">
        <v>371</v>
      </c>
      <c r="H208" s="168">
        <v>14</v>
      </c>
      <c r="I208" s="169"/>
      <c r="L208" s="165"/>
      <c r="M208" s="170"/>
      <c r="T208" s="171"/>
      <c r="AT208" s="166" t="s">
        <v>368</v>
      </c>
      <c r="AU208" s="166" t="s">
        <v>90</v>
      </c>
      <c r="AV208" s="14" t="s">
        <v>364</v>
      </c>
      <c r="AW208" s="14" t="s">
        <v>36</v>
      </c>
      <c r="AX208" s="14" t="s">
        <v>84</v>
      </c>
      <c r="AY208" s="166" t="s">
        <v>358</v>
      </c>
    </row>
    <row r="209" spans="2:65" s="1" customFormat="1" ht="37.9" customHeight="1">
      <c r="B209" s="33"/>
      <c r="C209" s="134" t="s">
        <v>540</v>
      </c>
      <c r="D209" s="134" t="s">
        <v>360</v>
      </c>
      <c r="E209" s="135" t="s">
        <v>3135</v>
      </c>
      <c r="F209" s="136" t="s">
        <v>3136</v>
      </c>
      <c r="G209" s="137" t="s">
        <v>504</v>
      </c>
      <c r="H209" s="138">
        <v>1</v>
      </c>
      <c r="I209" s="139"/>
      <c r="J209" s="140">
        <f>ROUND(I209*H209,2)</f>
        <v>0</v>
      </c>
      <c r="K209" s="136" t="s">
        <v>402</v>
      </c>
      <c r="L209" s="33"/>
      <c r="M209" s="141" t="s">
        <v>19</v>
      </c>
      <c r="N209" s="142" t="s">
        <v>49</v>
      </c>
      <c r="P209" s="143">
        <f>O209*H209</f>
        <v>0</v>
      </c>
      <c r="Q209" s="143">
        <v>1.01E-3</v>
      </c>
      <c r="R209" s="143">
        <f>Q209*H209</f>
        <v>1.01E-3</v>
      </c>
      <c r="S209" s="143">
        <v>0</v>
      </c>
      <c r="T209" s="144">
        <f>S209*H209</f>
        <v>0</v>
      </c>
      <c r="AR209" s="145" t="s">
        <v>454</v>
      </c>
      <c r="AT209" s="145" t="s">
        <v>360</v>
      </c>
      <c r="AU209" s="145" t="s">
        <v>90</v>
      </c>
      <c r="AY209" s="18" t="s">
        <v>358</v>
      </c>
      <c r="BE209" s="146">
        <f>IF(N209="základní",J209,0)</f>
        <v>0</v>
      </c>
      <c r="BF209" s="146">
        <f>IF(N209="snížená",J209,0)</f>
        <v>0</v>
      </c>
      <c r="BG209" s="146">
        <f>IF(N209="zákl. přenesená",J209,0)</f>
        <v>0</v>
      </c>
      <c r="BH209" s="146">
        <f>IF(N209="sníž. přenesená",J209,0)</f>
        <v>0</v>
      </c>
      <c r="BI209" s="146">
        <f>IF(N209="nulová",J209,0)</f>
        <v>0</v>
      </c>
      <c r="BJ209" s="18" t="s">
        <v>90</v>
      </c>
      <c r="BK209" s="146">
        <f>ROUND(I209*H209,2)</f>
        <v>0</v>
      </c>
      <c r="BL209" s="18" t="s">
        <v>454</v>
      </c>
      <c r="BM209" s="145" t="s">
        <v>3137</v>
      </c>
    </row>
    <row r="210" spans="2:65" s="1" customFormat="1" ht="11.25">
      <c r="B210" s="33"/>
      <c r="D210" s="147" t="s">
        <v>366</v>
      </c>
      <c r="F210" s="148" t="s">
        <v>3138</v>
      </c>
      <c r="I210" s="149"/>
      <c r="L210" s="33"/>
      <c r="M210" s="150"/>
      <c r="T210" s="54"/>
      <c r="AT210" s="18" t="s">
        <v>366</v>
      </c>
      <c r="AU210" s="18" t="s">
        <v>90</v>
      </c>
    </row>
    <row r="211" spans="2:65" s="13" customFormat="1" ht="11.25">
      <c r="B211" s="158"/>
      <c r="D211" s="152" t="s">
        <v>368</v>
      </c>
      <c r="E211" s="159" t="s">
        <v>19</v>
      </c>
      <c r="F211" s="160" t="s">
        <v>84</v>
      </c>
      <c r="H211" s="161">
        <v>1</v>
      </c>
      <c r="I211" s="162"/>
      <c r="L211" s="158"/>
      <c r="M211" s="163"/>
      <c r="T211" s="164"/>
      <c r="AT211" s="159" t="s">
        <v>368</v>
      </c>
      <c r="AU211" s="159" t="s">
        <v>90</v>
      </c>
      <c r="AV211" s="13" t="s">
        <v>90</v>
      </c>
      <c r="AW211" s="13" t="s">
        <v>36</v>
      </c>
      <c r="AX211" s="13" t="s">
        <v>77</v>
      </c>
      <c r="AY211" s="159" t="s">
        <v>358</v>
      </c>
    </row>
    <row r="212" spans="2:65" s="14" customFormat="1" ht="11.25">
      <c r="B212" s="165"/>
      <c r="D212" s="152" t="s">
        <v>368</v>
      </c>
      <c r="E212" s="166" t="s">
        <v>19</v>
      </c>
      <c r="F212" s="167" t="s">
        <v>371</v>
      </c>
      <c r="H212" s="168">
        <v>1</v>
      </c>
      <c r="I212" s="169"/>
      <c r="L212" s="165"/>
      <c r="M212" s="170"/>
      <c r="T212" s="171"/>
      <c r="AT212" s="166" t="s">
        <v>368</v>
      </c>
      <c r="AU212" s="166" t="s">
        <v>90</v>
      </c>
      <c r="AV212" s="14" t="s">
        <v>364</v>
      </c>
      <c r="AW212" s="14" t="s">
        <v>36</v>
      </c>
      <c r="AX212" s="14" t="s">
        <v>84</v>
      </c>
      <c r="AY212" s="166" t="s">
        <v>358</v>
      </c>
    </row>
    <row r="213" spans="2:65" s="1" customFormat="1" ht="33" customHeight="1">
      <c r="B213" s="33"/>
      <c r="C213" s="134" t="s">
        <v>546</v>
      </c>
      <c r="D213" s="134" t="s">
        <v>360</v>
      </c>
      <c r="E213" s="135" t="s">
        <v>3139</v>
      </c>
      <c r="F213" s="136" t="s">
        <v>3140</v>
      </c>
      <c r="G213" s="137" t="s">
        <v>504</v>
      </c>
      <c r="H213" s="138">
        <v>11</v>
      </c>
      <c r="I213" s="139"/>
      <c r="J213" s="140">
        <f>ROUND(I213*H213,2)</f>
        <v>0</v>
      </c>
      <c r="K213" s="136" t="s">
        <v>402</v>
      </c>
      <c r="L213" s="33"/>
      <c r="M213" s="141" t="s">
        <v>19</v>
      </c>
      <c r="N213" s="142" t="s">
        <v>49</v>
      </c>
      <c r="P213" s="143">
        <f>O213*H213</f>
        <v>0</v>
      </c>
      <c r="Q213" s="143">
        <v>5.3499999999999997E-3</v>
      </c>
      <c r="R213" s="143">
        <f>Q213*H213</f>
        <v>5.885E-2</v>
      </c>
      <c r="S213" s="143">
        <v>0</v>
      </c>
      <c r="T213" s="144">
        <f>S213*H213</f>
        <v>0</v>
      </c>
      <c r="AR213" s="145" t="s">
        <v>454</v>
      </c>
      <c r="AT213" s="145" t="s">
        <v>360</v>
      </c>
      <c r="AU213" s="145" t="s">
        <v>90</v>
      </c>
      <c r="AY213" s="18" t="s">
        <v>358</v>
      </c>
      <c r="BE213" s="146">
        <f>IF(N213="základní",J213,0)</f>
        <v>0</v>
      </c>
      <c r="BF213" s="146">
        <f>IF(N213="snížená",J213,0)</f>
        <v>0</v>
      </c>
      <c r="BG213" s="146">
        <f>IF(N213="zákl. přenesená",J213,0)</f>
        <v>0</v>
      </c>
      <c r="BH213" s="146">
        <f>IF(N213="sníž. přenesená",J213,0)</f>
        <v>0</v>
      </c>
      <c r="BI213" s="146">
        <f>IF(N213="nulová",J213,0)</f>
        <v>0</v>
      </c>
      <c r="BJ213" s="18" t="s">
        <v>90</v>
      </c>
      <c r="BK213" s="146">
        <f>ROUND(I213*H213,2)</f>
        <v>0</v>
      </c>
      <c r="BL213" s="18" t="s">
        <v>454</v>
      </c>
      <c r="BM213" s="145" t="s">
        <v>3141</v>
      </c>
    </row>
    <row r="214" spans="2:65" s="1" customFormat="1" ht="11.25">
      <c r="B214" s="33"/>
      <c r="D214" s="147" t="s">
        <v>366</v>
      </c>
      <c r="F214" s="148" t="s">
        <v>3142</v>
      </c>
      <c r="I214" s="149"/>
      <c r="L214" s="33"/>
      <c r="M214" s="150"/>
      <c r="T214" s="54"/>
      <c r="AT214" s="18" t="s">
        <v>366</v>
      </c>
      <c r="AU214" s="18" t="s">
        <v>90</v>
      </c>
    </row>
    <row r="215" spans="2:65" s="13" customFormat="1" ht="11.25">
      <c r="B215" s="158"/>
      <c r="D215" s="152" t="s">
        <v>368</v>
      </c>
      <c r="E215" s="159" t="s">
        <v>19</v>
      </c>
      <c r="F215" s="160" t="s">
        <v>3143</v>
      </c>
      <c r="H215" s="161">
        <v>11</v>
      </c>
      <c r="I215" s="162"/>
      <c r="L215" s="158"/>
      <c r="M215" s="163"/>
      <c r="T215" s="164"/>
      <c r="AT215" s="159" t="s">
        <v>368</v>
      </c>
      <c r="AU215" s="159" t="s">
        <v>90</v>
      </c>
      <c r="AV215" s="13" t="s">
        <v>90</v>
      </c>
      <c r="AW215" s="13" t="s">
        <v>36</v>
      </c>
      <c r="AX215" s="13" t="s">
        <v>84</v>
      </c>
      <c r="AY215" s="159" t="s">
        <v>358</v>
      </c>
    </row>
    <row r="216" spans="2:65" s="1" customFormat="1" ht="24.2" customHeight="1">
      <c r="B216" s="33"/>
      <c r="C216" s="134" t="s">
        <v>552</v>
      </c>
      <c r="D216" s="134" t="s">
        <v>360</v>
      </c>
      <c r="E216" s="135" t="s">
        <v>3144</v>
      </c>
      <c r="F216" s="136" t="s">
        <v>3145</v>
      </c>
      <c r="G216" s="137" t="s">
        <v>504</v>
      </c>
      <c r="H216" s="138">
        <v>4</v>
      </c>
      <c r="I216" s="139"/>
      <c r="J216" s="140">
        <f>ROUND(I216*H216,2)</f>
        <v>0</v>
      </c>
      <c r="K216" s="136" t="s">
        <v>402</v>
      </c>
      <c r="L216" s="33"/>
      <c r="M216" s="141" t="s">
        <v>19</v>
      </c>
      <c r="N216" s="142" t="s">
        <v>49</v>
      </c>
      <c r="P216" s="143">
        <f>O216*H216</f>
        <v>0</v>
      </c>
      <c r="Q216" s="143">
        <v>3.4000000000000002E-4</v>
      </c>
      <c r="R216" s="143">
        <f>Q216*H216</f>
        <v>1.3600000000000001E-3</v>
      </c>
      <c r="S216" s="143">
        <v>0</v>
      </c>
      <c r="T216" s="144">
        <f>S216*H216</f>
        <v>0</v>
      </c>
      <c r="AR216" s="145" t="s">
        <v>454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454</v>
      </c>
      <c r="BM216" s="145" t="s">
        <v>3146</v>
      </c>
    </row>
    <row r="217" spans="2:65" s="1" customFormat="1" ht="11.25">
      <c r="B217" s="33"/>
      <c r="D217" s="147" t="s">
        <v>366</v>
      </c>
      <c r="F217" s="148" t="s">
        <v>3147</v>
      </c>
      <c r="I217" s="149"/>
      <c r="L217" s="33"/>
      <c r="M217" s="150"/>
      <c r="T217" s="54"/>
      <c r="AT217" s="18" t="s">
        <v>366</v>
      </c>
      <c r="AU217" s="18" t="s">
        <v>90</v>
      </c>
    </row>
    <row r="218" spans="2:65" s="13" customFormat="1" ht="11.25">
      <c r="B218" s="158"/>
      <c r="D218" s="152" t="s">
        <v>368</v>
      </c>
      <c r="E218" s="159" t="s">
        <v>19</v>
      </c>
      <c r="F218" s="160" t="s">
        <v>3148</v>
      </c>
      <c r="H218" s="161">
        <v>4</v>
      </c>
      <c r="I218" s="162"/>
      <c r="L218" s="158"/>
      <c r="M218" s="163"/>
      <c r="T218" s="164"/>
      <c r="AT218" s="159" t="s">
        <v>368</v>
      </c>
      <c r="AU218" s="159" t="s">
        <v>90</v>
      </c>
      <c r="AV218" s="13" t="s">
        <v>90</v>
      </c>
      <c r="AW218" s="13" t="s">
        <v>36</v>
      </c>
      <c r="AX218" s="13" t="s">
        <v>84</v>
      </c>
      <c r="AY218" s="159" t="s">
        <v>358</v>
      </c>
    </row>
    <row r="219" spans="2:65" s="1" customFormat="1" ht="37.9" customHeight="1">
      <c r="B219" s="33"/>
      <c r="C219" s="134" t="s">
        <v>558</v>
      </c>
      <c r="D219" s="134" t="s">
        <v>360</v>
      </c>
      <c r="E219" s="135" t="s">
        <v>3149</v>
      </c>
      <c r="F219" s="136" t="s">
        <v>3150</v>
      </c>
      <c r="G219" s="137" t="s">
        <v>504</v>
      </c>
      <c r="H219" s="138">
        <v>3</v>
      </c>
      <c r="I219" s="139"/>
      <c r="J219" s="140">
        <f>ROUND(I219*H219,2)</f>
        <v>0</v>
      </c>
      <c r="K219" s="136" t="s">
        <v>402</v>
      </c>
      <c r="L219" s="33"/>
      <c r="M219" s="141" t="s">
        <v>19</v>
      </c>
      <c r="N219" s="142" t="s">
        <v>49</v>
      </c>
      <c r="P219" s="143">
        <f>O219*H219</f>
        <v>0</v>
      </c>
      <c r="Q219" s="143">
        <v>2.1199999999999999E-3</v>
      </c>
      <c r="R219" s="143">
        <f>Q219*H219</f>
        <v>6.3599999999999993E-3</v>
      </c>
      <c r="S219" s="143">
        <v>0</v>
      </c>
      <c r="T219" s="144">
        <f>S219*H219</f>
        <v>0</v>
      </c>
      <c r="AR219" s="145" t="s">
        <v>454</v>
      </c>
      <c r="AT219" s="145" t="s">
        <v>360</v>
      </c>
      <c r="AU219" s="145" t="s">
        <v>90</v>
      </c>
      <c r="AY219" s="18" t="s">
        <v>358</v>
      </c>
      <c r="BE219" s="146">
        <f>IF(N219="základní",J219,0)</f>
        <v>0</v>
      </c>
      <c r="BF219" s="146">
        <f>IF(N219="snížená",J219,0)</f>
        <v>0</v>
      </c>
      <c r="BG219" s="146">
        <f>IF(N219="zákl. přenesená",J219,0)</f>
        <v>0</v>
      </c>
      <c r="BH219" s="146">
        <f>IF(N219="sníž. přenesená",J219,0)</f>
        <v>0</v>
      </c>
      <c r="BI219" s="146">
        <f>IF(N219="nulová",J219,0)</f>
        <v>0</v>
      </c>
      <c r="BJ219" s="18" t="s">
        <v>90</v>
      </c>
      <c r="BK219" s="146">
        <f>ROUND(I219*H219,2)</f>
        <v>0</v>
      </c>
      <c r="BL219" s="18" t="s">
        <v>454</v>
      </c>
      <c r="BM219" s="145" t="s">
        <v>3151</v>
      </c>
    </row>
    <row r="220" spans="2:65" s="1" customFormat="1" ht="11.25">
      <c r="B220" s="33"/>
      <c r="D220" s="147" t="s">
        <v>366</v>
      </c>
      <c r="F220" s="148" t="s">
        <v>3152</v>
      </c>
      <c r="I220" s="149"/>
      <c r="L220" s="33"/>
      <c r="M220" s="150"/>
      <c r="T220" s="54"/>
      <c r="AT220" s="18" t="s">
        <v>366</v>
      </c>
      <c r="AU220" s="18" t="s">
        <v>90</v>
      </c>
    </row>
    <row r="221" spans="2:65" s="13" customFormat="1" ht="11.25">
      <c r="B221" s="158"/>
      <c r="D221" s="152" t="s">
        <v>368</v>
      </c>
      <c r="E221" s="159" t="s">
        <v>19</v>
      </c>
      <c r="F221" s="160" t="s">
        <v>97</v>
      </c>
      <c r="H221" s="161">
        <v>3</v>
      </c>
      <c r="I221" s="162"/>
      <c r="L221" s="158"/>
      <c r="M221" s="163"/>
      <c r="T221" s="164"/>
      <c r="AT221" s="159" t="s">
        <v>368</v>
      </c>
      <c r="AU221" s="159" t="s">
        <v>90</v>
      </c>
      <c r="AV221" s="13" t="s">
        <v>90</v>
      </c>
      <c r="AW221" s="13" t="s">
        <v>36</v>
      </c>
      <c r="AX221" s="13" t="s">
        <v>84</v>
      </c>
      <c r="AY221" s="159" t="s">
        <v>358</v>
      </c>
    </row>
    <row r="222" spans="2:65" s="1" customFormat="1" ht="24.2" customHeight="1">
      <c r="B222" s="33"/>
      <c r="C222" s="134" t="s">
        <v>564</v>
      </c>
      <c r="D222" s="134" t="s">
        <v>360</v>
      </c>
      <c r="E222" s="135" t="s">
        <v>3153</v>
      </c>
      <c r="F222" s="136" t="s">
        <v>3154</v>
      </c>
      <c r="G222" s="137" t="s">
        <v>504</v>
      </c>
      <c r="H222" s="138">
        <v>3</v>
      </c>
      <c r="I222" s="139"/>
      <c r="J222" s="140">
        <f>ROUND(I222*H222,2)</f>
        <v>0</v>
      </c>
      <c r="K222" s="136" t="s">
        <v>402</v>
      </c>
      <c r="L222" s="33"/>
      <c r="M222" s="141" t="s">
        <v>19</v>
      </c>
      <c r="N222" s="142" t="s">
        <v>49</v>
      </c>
      <c r="P222" s="143">
        <f>O222*H222</f>
        <v>0</v>
      </c>
      <c r="Q222" s="143">
        <v>2.6519999999999998E-2</v>
      </c>
      <c r="R222" s="143">
        <f>Q222*H222</f>
        <v>7.9559999999999992E-2</v>
      </c>
      <c r="S222" s="143">
        <v>0</v>
      </c>
      <c r="T222" s="144">
        <f>S222*H222</f>
        <v>0</v>
      </c>
      <c r="AR222" s="145" t="s">
        <v>454</v>
      </c>
      <c r="AT222" s="145" t="s">
        <v>360</v>
      </c>
      <c r="AU222" s="145" t="s">
        <v>90</v>
      </c>
      <c r="AY222" s="18" t="s">
        <v>358</v>
      </c>
      <c r="BE222" s="146">
        <f>IF(N222="základní",J222,0)</f>
        <v>0</v>
      </c>
      <c r="BF222" s="146">
        <f>IF(N222="snížená",J222,0)</f>
        <v>0</v>
      </c>
      <c r="BG222" s="146">
        <f>IF(N222="zákl. přenesená",J222,0)</f>
        <v>0</v>
      </c>
      <c r="BH222" s="146">
        <f>IF(N222="sníž. přenesená",J222,0)</f>
        <v>0</v>
      </c>
      <c r="BI222" s="146">
        <f>IF(N222="nulová",J222,0)</f>
        <v>0</v>
      </c>
      <c r="BJ222" s="18" t="s">
        <v>90</v>
      </c>
      <c r="BK222" s="146">
        <f>ROUND(I222*H222,2)</f>
        <v>0</v>
      </c>
      <c r="BL222" s="18" t="s">
        <v>454</v>
      </c>
      <c r="BM222" s="145" t="s">
        <v>3155</v>
      </c>
    </row>
    <row r="223" spans="2:65" s="1" customFormat="1" ht="11.25">
      <c r="B223" s="33"/>
      <c r="D223" s="147" t="s">
        <v>366</v>
      </c>
      <c r="F223" s="148" t="s">
        <v>3156</v>
      </c>
      <c r="I223" s="149"/>
      <c r="L223" s="33"/>
      <c r="M223" s="150"/>
      <c r="T223" s="54"/>
      <c r="AT223" s="18" t="s">
        <v>366</v>
      </c>
      <c r="AU223" s="18" t="s">
        <v>90</v>
      </c>
    </row>
    <row r="224" spans="2:65" s="13" customFormat="1" ht="11.25">
      <c r="B224" s="158"/>
      <c r="D224" s="152" t="s">
        <v>368</v>
      </c>
      <c r="E224" s="159" t="s">
        <v>19</v>
      </c>
      <c r="F224" s="160" t="s">
        <v>97</v>
      </c>
      <c r="H224" s="161">
        <v>3</v>
      </c>
      <c r="I224" s="162"/>
      <c r="L224" s="158"/>
      <c r="M224" s="163"/>
      <c r="T224" s="164"/>
      <c r="AT224" s="159" t="s">
        <v>368</v>
      </c>
      <c r="AU224" s="159" t="s">
        <v>90</v>
      </c>
      <c r="AV224" s="13" t="s">
        <v>90</v>
      </c>
      <c r="AW224" s="13" t="s">
        <v>36</v>
      </c>
      <c r="AX224" s="13" t="s">
        <v>84</v>
      </c>
      <c r="AY224" s="159" t="s">
        <v>358</v>
      </c>
    </row>
    <row r="225" spans="2:65" s="1" customFormat="1" ht="24.2" customHeight="1">
      <c r="B225" s="33"/>
      <c r="C225" s="134" t="s">
        <v>571</v>
      </c>
      <c r="D225" s="134" t="s">
        <v>360</v>
      </c>
      <c r="E225" s="135" t="s">
        <v>3157</v>
      </c>
      <c r="F225" s="136" t="s">
        <v>3158</v>
      </c>
      <c r="G225" s="137" t="s">
        <v>504</v>
      </c>
      <c r="H225" s="138">
        <v>2</v>
      </c>
      <c r="I225" s="139"/>
      <c r="J225" s="140">
        <f>ROUND(I225*H225,2)</f>
        <v>0</v>
      </c>
      <c r="K225" s="136" t="s">
        <v>402</v>
      </c>
      <c r="L225" s="33"/>
      <c r="M225" s="141" t="s">
        <v>19</v>
      </c>
      <c r="N225" s="142" t="s">
        <v>49</v>
      </c>
      <c r="P225" s="143">
        <f>O225*H225</f>
        <v>0</v>
      </c>
      <c r="Q225" s="143">
        <v>1.6000000000000001E-4</v>
      </c>
      <c r="R225" s="143">
        <f>Q225*H225</f>
        <v>3.2000000000000003E-4</v>
      </c>
      <c r="S225" s="143">
        <v>0</v>
      </c>
      <c r="T225" s="144">
        <f>S225*H225</f>
        <v>0</v>
      </c>
      <c r="AR225" s="145" t="s">
        <v>454</v>
      </c>
      <c r="AT225" s="145" t="s">
        <v>360</v>
      </c>
      <c r="AU225" s="145" t="s">
        <v>90</v>
      </c>
      <c r="AY225" s="18" t="s">
        <v>358</v>
      </c>
      <c r="BE225" s="146">
        <f>IF(N225="základní",J225,0)</f>
        <v>0</v>
      </c>
      <c r="BF225" s="146">
        <f>IF(N225="snížená",J225,0)</f>
        <v>0</v>
      </c>
      <c r="BG225" s="146">
        <f>IF(N225="zákl. přenesená",J225,0)</f>
        <v>0</v>
      </c>
      <c r="BH225" s="146">
        <f>IF(N225="sníž. přenesená",J225,0)</f>
        <v>0</v>
      </c>
      <c r="BI225" s="146">
        <f>IF(N225="nulová",J225,0)</f>
        <v>0</v>
      </c>
      <c r="BJ225" s="18" t="s">
        <v>90</v>
      </c>
      <c r="BK225" s="146">
        <f>ROUND(I225*H225,2)</f>
        <v>0</v>
      </c>
      <c r="BL225" s="18" t="s">
        <v>454</v>
      </c>
      <c r="BM225" s="145" t="s">
        <v>3159</v>
      </c>
    </row>
    <row r="226" spans="2:65" s="1" customFormat="1" ht="11.25">
      <c r="B226" s="33"/>
      <c r="D226" s="147" t="s">
        <v>366</v>
      </c>
      <c r="F226" s="148" t="s">
        <v>3160</v>
      </c>
      <c r="I226" s="149"/>
      <c r="L226" s="33"/>
      <c r="M226" s="150"/>
      <c r="T226" s="54"/>
      <c r="AT226" s="18" t="s">
        <v>366</v>
      </c>
      <c r="AU226" s="18" t="s">
        <v>90</v>
      </c>
    </row>
    <row r="227" spans="2:65" s="13" customFormat="1" ht="11.25">
      <c r="B227" s="158"/>
      <c r="D227" s="152" t="s">
        <v>368</v>
      </c>
      <c r="E227" s="159" t="s">
        <v>19</v>
      </c>
      <c r="F227" s="160" t="s">
        <v>90</v>
      </c>
      <c r="H227" s="161">
        <v>2</v>
      </c>
      <c r="I227" s="162"/>
      <c r="L227" s="158"/>
      <c r="M227" s="163"/>
      <c r="T227" s="164"/>
      <c r="AT227" s="159" t="s">
        <v>368</v>
      </c>
      <c r="AU227" s="159" t="s">
        <v>90</v>
      </c>
      <c r="AV227" s="13" t="s">
        <v>90</v>
      </c>
      <c r="AW227" s="13" t="s">
        <v>36</v>
      </c>
      <c r="AX227" s="13" t="s">
        <v>84</v>
      </c>
      <c r="AY227" s="159" t="s">
        <v>358</v>
      </c>
    </row>
    <row r="228" spans="2:65" s="1" customFormat="1" ht="24.2" customHeight="1">
      <c r="B228" s="33"/>
      <c r="C228" s="134" t="s">
        <v>577</v>
      </c>
      <c r="D228" s="134" t="s">
        <v>360</v>
      </c>
      <c r="E228" s="135" t="s">
        <v>3161</v>
      </c>
      <c r="F228" s="136" t="s">
        <v>3162</v>
      </c>
      <c r="G228" s="137" t="s">
        <v>504</v>
      </c>
      <c r="H228" s="138">
        <v>6</v>
      </c>
      <c r="I228" s="139"/>
      <c r="J228" s="140">
        <f>ROUND(I228*H228,2)</f>
        <v>0</v>
      </c>
      <c r="K228" s="136" t="s">
        <v>402</v>
      </c>
      <c r="L228" s="33"/>
      <c r="M228" s="141" t="s">
        <v>19</v>
      </c>
      <c r="N228" s="142" t="s">
        <v>49</v>
      </c>
      <c r="P228" s="143">
        <f>O228*H228</f>
        <v>0</v>
      </c>
      <c r="Q228" s="143">
        <v>2.9E-4</v>
      </c>
      <c r="R228" s="143">
        <f>Q228*H228</f>
        <v>1.74E-3</v>
      </c>
      <c r="S228" s="143">
        <v>0</v>
      </c>
      <c r="T228" s="144">
        <f>S228*H228</f>
        <v>0</v>
      </c>
      <c r="AR228" s="145" t="s">
        <v>454</v>
      </c>
      <c r="AT228" s="145" t="s">
        <v>360</v>
      </c>
      <c r="AU228" s="145" t="s">
        <v>90</v>
      </c>
      <c r="AY228" s="18" t="s">
        <v>358</v>
      </c>
      <c r="BE228" s="146">
        <f>IF(N228="základní",J228,0)</f>
        <v>0</v>
      </c>
      <c r="BF228" s="146">
        <f>IF(N228="snížená",J228,0)</f>
        <v>0</v>
      </c>
      <c r="BG228" s="146">
        <f>IF(N228="zákl. přenesená",J228,0)</f>
        <v>0</v>
      </c>
      <c r="BH228" s="146">
        <f>IF(N228="sníž. přenesená",J228,0)</f>
        <v>0</v>
      </c>
      <c r="BI228" s="146">
        <f>IF(N228="nulová",J228,0)</f>
        <v>0</v>
      </c>
      <c r="BJ228" s="18" t="s">
        <v>90</v>
      </c>
      <c r="BK228" s="146">
        <f>ROUND(I228*H228,2)</f>
        <v>0</v>
      </c>
      <c r="BL228" s="18" t="s">
        <v>454</v>
      </c>
      <c r="BM228" s="145" t="s">
        <v>3163</v>
      </c>
    </row>
    <row r="229" spans="2:65" s="1" customFormat="1" ht="11.25">
      <c r="B229" s="33"/>
      <c r="D229" s="147" t="s">
        <v>366</v>
      </c>
      <c r="F229" s="148" t="s">
        <v>3164</v>
      </c>
      <c r="I229" s="149"/>
      <c r="L229" s="33"/>
      <c r="M229" s="150"/>
      <c r="T229" s="54"/>
      <c r="AT229" s="18" t="s">
        <v>366</v>
      </c>
      <c r="AU229" s="18" t="s">
        <v>90</v>
      </c>
    </row>
    <row r="230" spans="2:65" s="13" customFormat="1" ht="11.25">
      <c r="B230" s="158"/>
      <c r="D230" s="152" t="s">
        <v>368</v>
      </c>
      <c r="E230" s="159" t="s">
        <v>19</v>
      </c>
      <c r="F230" s="160" t="s">
        <v>394</v>
      </c>
      <c r="H230" s="161">
        <v>6</v>
      </c>
      <c r="I230" s="162"/>
      <c r="L230" s="158"/>
      <c r="M230" s="163"/>
      <c r="T230" s="164"/>
      <c r="AT230" s="159" t="s">
        <v>368</v>
      </c>
      <c r="AU230" s="159" t="s">
        <v>90</v>
      </c>
      <c r="AV230" s="13" t="s">
        <v>90</v>
      </c>
      <c r="AW230" s="13" t="s">
        <v>36</v>
      </c>
      <c r="AX230" s="13" t="s">
        <v>77</v>
      </c>
      <c r="AY230" s="159" t="s">
        <v>358</v>
      </c>
    </row>
    <row r="231" spans="2:65" s="14" customFormat="1" ht="11.25">
      <c r="B231" s="165"/>
      <c r="D231" s="152" t="s">
        <v>368</v>
      </c>
      <c r="E231" s="166" t="s">
        <v>19</v>
      </c>
      <c r="F231" s="167" t="s">
        <v>371</v>
      </c>
      <c r="H231" s="168">
        <v>6</v>
      </c>
      <c r="I231" s="169"/>
      <c r="L231" s="165"/>
      <c r="M231" s="170"/>
      <c r="T231" s="171"/>
      <c r="AT231" s="166" t="s">
        <v>368</v>
      </c>
      <c r="AU231" s="166" t="s">
        <v>90</v>
      </c>
      <c r="AV231" s="14" t="s">
        <v>364</v>
      </c>
      <c r="AW231" s="14" t="s">
        <v>36</v>
      </c>
      <c r="AX231" s="14" t="s">
        <v>84</v>
      </c>
      <c r="AY231" s="166" t="s">
        <v>358</v>
      </c>
    </row>
    <row r="232" spans="2:65" s="1" customFormat="1" ht="21.75" customHeight="1">
      <c r="B232" s="33"/>
      <c r="C232" s="134" t="s">
        <v>583</v>
      </c>
      <c r="D232" s="134" t="s">
        <v>360</v>
      </c>
      <c r="E232" s="135" t="s">
        <v>3165</v>
      </c>
      <c r="F232" s="136" t="s">
        <v>3166</v>
      </c>
      <c r="G232" s="137" t="s">
        <v>235</v>
      </c>
      <c r="H232" s="138">
        <v>346.5</v>
      </c>
      <c r="I232" s="139"/>
      <c r="J232" s="140">
        <f>ROUND(I232*H232,2)</f>
        <v>0</v>
      </c>
      <c r="K232" s="136" t="s">
        <v>402</v>
      </c>
      <c r="L232" s="33"/>
      <c r="M232" s="141" t="s">
        <v>19</v>
      </c>
      <c r="N232" s="142" t="s">
        <v>49</v>
      </c>
      <c r="P232" s="143">
        <f>O232*H232</f>
        <v>0</v>
      </c>
      <c r="Q232" s="143">
        <v>0</v>
      </c>
      <c r="R232" s="143">
        <f>Q232*H232</f>
        <v>0</v>
      </c>
      <c r="S232" s="143">
        <v>0</v>
      </c>
      <c r="T232" s="144">
        <f>S232*H232</f>
        <v>0</v>
      </c>
      <c r="AR232" s="145" t="s">
        <v>454</v>
      </c>
      <c r="AT232" s="145" t="s">
        <v>360</v>
      </c>
      <c r="AU232" s="145" t="s">
        <v>90</v>
      </c>
      <c r="AY232" s="18" t="s">
        <v>358</v>
      </c>
      <c r="BE232" s="146">
        <f>IF(N232="základní",J232,0)</f>
        <v>0</v>
      </c>
      <c r="BF232" s="146">
        <f>IF(N232="snížená",J232,0)</f>
        <v>0</v>
      </c>
      <c r="BG232" s="146">
        <f>IF(N232="zákl. přenesená",J232,0)</f>
        <v>0</v>
      </c>
      <c r="BH232" s="146">
        <f>IF(N232="sníž. přenesená",J232,0)</f>
        <v>0</v>
      </c>
      <c r="BI232" s="146">
        <f>IF(N232="nulová",J232,0)</f>
        <v>0</v>
      </c>
      <c r="BJ232" s="18" t="s">
        <v>90</v>
      </c>
      <c r="BK232" s="146">
        <f>ROUND(I232*H232,2)</f>
        <v>0</v>
      </c>
      <c r="BL232" s="18" t="s">
        <v>454</v>
      </c>
      <c r="BM232" s="145" t="s">
        <v>3167</v>
      </c>
    </row>
    <row r="233" spans="2:65" s="1" customFormat="1" ht="11.25">
      <c r="B233" s="33"/>
      <c r="D233" s="147" t="s">
        <v>366</v>
      </c>
      <c r="F233" s="148" t="s">
        <v>3168</v>
      </c>
      <c r="I233" s="149"/>
      <c r="L233" s="33"/>
      <c r="M233" s="150"/>
      <c r="T233" s="54"/>
      <c r="AT233" s="18" t="s">
        <v>366</v>
      </c>
      <c r="AU233" s="18" t="s">
        <v>90</v>
      </c>
    </row>
    <row r="234" spans="2:65" s="13" customFormat="1" ht="11.25">
      <c r="B234" s="158"/>
      <c r="D234" s="152" t="s">
        <v>368</v>
      </c>
      <c r="E234" s="159" t="s">
        <v>19</v>
      </c>
      <c r="F234" s="160" t="s">
        <v>3169</v>
      </c>
      <c r="H234" s="161">
        <v>9</v>
      </c>
      <c r="I234" s="162"/>
      <c r="L234" s="158"/>
      <c r="M234" s="163"/>
      <c r="T234" s="164"/>
      <c r="AT234" s="159" t="s">
        <v>368</v>
      </c>
      <c r="AU234" s="159" t="s">
        <v>90</v>
      </c>
      <c r="AV234" s="13" t="s">
        <v>90</v>
      </c>
      <c r="AW234" s="13" t="s">
        <v>36</v>
      </c>
      <c r="AX234" s="13" t="s">
        <v>77</v>
      </c>
      <c r="AY234" s="159" t="s">
        <v>358</v>
      </c>
    </row>
    <row r="235" spans="2:65" s="13" customFormat="1" ht="11.25">
      <c r="B235" s="158"/>
      <c r="D235" s="152" t="s">
        <v>368</v>
      </c>
      <c r="E235" s="159" t="s">
        <v>19</v>
      </c>
      <c r="F235" s="160" t="s">
        <v>3170</v>
      </c>
      <c r="H235" s="161">
        <v>34.5</v>
      </c>
      <c r="I235" s="162"/>
      <c r="L235" s="158"/>
      <c r="M235" s="163"/>
      <c r="T235" s="164"/>
      <c r="AT235" s="159" t="s">
        <v>368</v>
      </c>
      <c r="AU235" s="159" t="s">
        <v>90</v>
      </c>
      <c r="AV235" s="13" t="s">
        <v>90</v>
      </c>
      <c r="AW235" s="13" t="s">
        <v>36</v>
      </c>
      <c r="AX235" s="13" t="s">
        <v>77</v>
      </c>
      <c r="AY235" s="159" t="s">
        <v>358</v>
      </c>
    </row>
    <row r="236" spans="2:65" s="13" customFormat="1" ht="11.25">
      <c r="B236" s="158"/>
      <c r="D236" s="152" t="s">
        <v>368</v>
      </c>
      <c r="E236" s="159" t="s">
        <v>19</v>
      </c>
      <c r="F236" s="160" t="s">
        <v>3171</v>
      </c>
      <c r="H236" s="161">
        <v>39</v>
      </c>
      <c r="I236" s="162"/>
      <c r="L236" s="158"/>
      <c r="M236" s="163"/>
      <c r="T236" s="164"/>
      <c r="AT236" s="159" t="s">
        <v>368</v>
      </c>
      <c r="AU236" s="159" t="s">
        <v>90</v>
      </c>
      <c r="AV236" s="13" t="s">
        <v>90</v>
      </c>
      <c r="AW236" s="13" t="s">
        <v>36</v>
      </c>
      <c r="AX236" s="13" t="s">
        <v>77</v>
      </c>
      <c r="AY236" s="159" t="s">
        <v>358</v>
      </c>
    </row>
    <row r="237" spans="2:65" s="13" customFormat="1" ht="11.25">
      <c r="B237" s="158"/>
      <c r="D237" s="152" t="s">
        <v>368</v>
      </c>
      <c r="E237" s="159" t="s">
        <v>19</v>
      </c>
      <c r="F237" s="160" t="s">
        <v>3172</v>
      </c>
      <c r="H237" s="161">
        <v>39</v>
      </c>
      <c r="I237" s="162"/>
      <c r="L237" s="158"/>
      <c r="M237" s="163"/>
      <c r="T237" s="164"/>
      <c r="AT237" s="159" t="s">
        <v>368</v>
      </c>
      <c r="AU237" s="159" t="s">
        <v>90</v>
      </c>
      <c r="AV237" s="13" t="s">
        <v>90</v>
      </c>
      <c r="AW237" s="13" t="s">
        <v>36</v>
      </c>
      <c r="AX237" s="13" t="s">
        <v>77</v>
      </c>
      <c r="AY237" s="159" t="s">
        <v>358</v>
      </c>
    </row>
    <row r="238" spans="2:65" s="13" customFormat="1" ht="11.25">
      <c r="B238" s="158"/>
      <c r="D238" s="152" t="s">
        <v>368</v>
      </c>
      <c r="E238" s="159" t="s">
        <v>19</v>
      </c>
      <c r="F238" s="160" t="s">
        <v>3173</v>
      </c>
      <c r="H238" s="161">
        <v>198</v>
      </c>
      <c r="I238" s="162"/>
      <c r="L238" s="158"/>
      <c r="M238" s="163"/>
      <c r="T238" s="164"/>
      <c r="AT238" s="159" t="s">
        <v>368</v>
      </c>
      <c r="AU238" s="159" t="s">
        <v>90</v>
      </c>
      <c r="AV238" s="13" t="s">
        <v>90</v>
      </c>
      <c r="AW238" s="13" t="s">
        <v>36</v>
      </c>
      <c r="AX238" s="13" t="s">
        <v>77</v>
      </c>
      <c r="AY238" s="159" t="s">
        <v>358</v>
      </c>
    </row>
    <row r="239" spans="2:65" s="13" customFormat="1" ht="11.25">
      <c r="B239" s="158"/>
      <c r="D239" s="152" t="s">
        <v>368</v>
      </c>
      <c r="E239" s="159" t="s">
        <v>19</v>
      </c>
      <c r="F239" s="160" t="s">
        <v>3174</v>
      </c>
      <c r="H239" s="161">
        <v>27</v>
      </c>
      <c r="I239" s="162"/>
      <c r="L239" s="158"/>
      <c r="M239" s="163"/>
      <c r="T239" s="164"/>
      <c r="AT239" s="159" t="s">
        <v>368</v>
      </c>
      <c r="AU239" s="159" t="s">
        <v>90</v>
      </c>
      <c r="AV239" s="13" t="s">
        <v>90</v>
      </c>
      <c r="AW239" s="13" t="s">
        <v>36</v>
      </c>
      <c r="AX239" s="13" t="s">
        <v>77</v>
      </c>
      <c r="AY239" s="159" t="s">
        <v>358</v>
      </c>
    </row>
    <row r="240" spans="2:65" s="14" customFormat="1" ht="11.25">
      <c r="B240" s="165"/>
      <c r="D240" s="152" t="s">
        <v>368</v>
      </c>
      <c r="E240" s="166" t="s">
        <v>19</v>
      </c>
      <c r="F240" s="167" t="s">
        <v>371</v>
      </c>
      <c r="H240" s="168">
        <v>346.5</v>
      </c>
      <c r="I240" s="169"/>
      <c r="L240" s="165"/>
      <c r="M240" s="170"/>
      <c r="T240" s="171"/>
      <c r="AT240" s="166" t="s">
        <v>368</v>
      </c>
      <c r="AU240" s="166" t="s">
        <v>90</v>
      </c>
      <c r="AV240" s="14" t="s">
        <v>364</v>
      </c>
      <c r="AW240" s="14" t="s">
        <v>36</v>
      </c>
      <c r="AX240" s="14" t="s">
        <v>84</v>
      </c>
      <c r="AY240" s="166" t="s">
        <v>358</v>
      </c>
    </row>
    <row r="241" spans="2:65" s="1" customFormat="1" ht="24.2" customHeight="1">
      <c r="B241" s="33"/>
      <c r="C241" s="134" t="s">
        <v>591</v>
      </c>
      <c r="D241" s="134" t="s">
        <v>360</v>
      </c>
      <c r="E241" s="135" t="s">
        <v>3175</v>
      </c>
      <c r="F241" s="136" t="s">
        <v>3176</v>
      </c>
      <c r="G241" s="137" t="s">
        <v>235</v>
      </c>
      <c r="H241" s="138">
        <v>30</v>
      </c>
      <c r="I241" s="139"/>
      <c r="J241" s="140">
        <f>ROUND(I241*H241,2)</f>
        <v>0</v>
      </c>
      <c r="K241" s="136" t="s">
        <v>402</v>
      </c>
      <c r="L241" s="33"/>
      <c r="M241" s="141" t="s">
        <v>19</v>
      </c>
      <c r="N241" s="142" t="s">
        <v>49</v>
      </c>
      <c r="P241" s="143">
        <f>O241*H241</f>
        <v>0</v>
      </c>
      <c r="Q241" s="143">
        <v>0</v>
      </c>
      <c r="R241" s="143">
        <f>Q241*H241</f>
        <v>0</v>
      </c>
      <c r="S241" s="143">
        <v>0</v>
      </c>
      <c r="T241" s="144">
        <f>S241*H241</f>
        <v>0</v>
      </c>
      <c r="AR241" s="145" t="s">
        <v>454</v>
      </c>
      <c r="AT241" s="145" t="s">
        <v>360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454</v>
      </c>
      <c r="BM241" s="145" t="s">
        <v>3177</v>
      </c>
    </row>
    <row r="242" spans="2:65" s="1" customFormat="1" ht="11.25">
      <c r="B242" s="33"/>
      <c r="D242" s="147" t="s">
        <v>366</v>
      </c>
      <c r="F242" s="148" t="s">
        <v>3178</v>
      </c>
      <c r="I242" s="149"/>
      <c r="L242" s="33"/>
      <c r="M242" s="150"/>
      <c r="T242" s="54"/>
      <c r="AT242" s="18" t="s">
        <v>366</v>
      </c>
      <c r="AU242" s="18" t="s">
        <v>90</v>
      </c>
    </row>
    <row r="243" spans="2:65" s="13" customFormat="1" ht="11.25">
      <c r="B243" s="158"/>
      <c r="D243" s="152" t="s">
        <v>368</v>
      </c>
      <c r="E243" s="159" t="s">
        <v>19</v>
      </c>
      <c r="F243" s="160" t="s">
        <v>3179</v>
      </c>
      <c r="H243" s="161">
        <v>30</v>
      </c>
      <c r="I243" s="162"/>
      <c r="L243" s="158"/>
      <c r="M243" s="163"/>
      <c r="T243" s="164"/>
      <c r="AT243" s="159" t="s">
        <v>368</v>
      </c>
      <c r="AU243" s="159" t="s">
        <v>90</v>
      </c>
      <c r="AV243" s="13" t="s">
        <v>90</v>
      </c>
      <c r="AW243" s="13" t="s">
        <v>36</v>
      </c>
      <c r="AX243" s="13" t="s">
        <v>84</v>
      </c>
      <c r="AY243" s="159" t="s">
        <v>358</v>
      </c>
    </row>
    <row r="244" spans="2:65" s="1" customFormat="1" ht="16.5" customHeight="1">
      <c r="B244" s="33"/>
      <c r="C244" s="134" t="s">
        <v>598</v>
      </c>
      <c r="D244" s="134" t="s">
        <v>360</v>
      </c>
      <c r="E244" s="135" t="s">
        <v>3180</v>
      </c>
      <c r="F244" s="136" t="s">
        <v>3181</v>
      </c>
      <c r="G244" s="137" t="s">
        <v>235</v>
      </c>
      <c r="H244" s="138">
        <v>2</v>
      </c>
      <c r="I244" s="139"/>
      <c r="J244" s="140">
        <f>ROUND(I244*H244,2)</f>
        <v>0</v>
      </c>
      <c r="K244" s="136" t="s">
        <v>3182</v>
      </c>
      <c r="L244" s="33"/>
      <c r="M244" s="141" t="s">
        <v>19</v>
      </c>
      <c r="N244" s="142" t="s">
        <v>49</v>
      </c>
      <c r="P244" s="143">
        <f>O244*H244</f>
        <v>0</v>
      </c>
      <c r="Q244" s="143">
        <v>2.0100000000000001E-3</v>
      </c>
      <c r="R244" s="143">
        <f>Q244*H244</f>
        <v>4.0200000000000001E-3</v>
      </c>
      <c r="S244" s="143">
        <v>0</v>
      </c>
      <c r="T244" s="144">
        <f>S244*H244</f>
        <v>0</v>
      </c>
      <c r="AR244" s="145" t="s">
        <v>454</v>
      </c>
      <c r="AT244" s="145" t="s">
        <v>360</v>
      </c>
      <c r="AU244" s="145" t="s">
        <v>90</v>
      </c>
      <c r="AY244" s="18" t="s">
        <v>358</v>
      </c>
      <c r="BE244" s="146">
        <f>IF(N244="základní",J244,0)</f>
        <v>0</v>
      </c>
      <c r="BF244" s="146">
        <f>IF(N244="snížená",J244,0)</f>
        <v>0</v>
      </c>
      <c r="BG244" s="146">
        <f>IF(N244="zákl. přenesená",J244,0)</f>
        <v>0</v>
      </c>
      <c r="BH244" s="146">
        <f>IF(N244="sníž. přenesená",J244,0)</f>
        <v>0</v>
      </c>
      <c r="BI244" s="146">
        <f>IF(N244="nulová",J244,0)</f>
        <v>0</v>
      </c>
      <c r="BJ244" s="18" t="s">
        <v>90</v>
      </c>
      <c r="BK244" s="146">
        <f>ROUND(I244*H244,2)</f>
        <v>0</v>
      </c>
      <c r="BL244" s="18" t="s">
        <v>454</v>
      </c>
      <c r="BM244" s="145" t="s">
        <v>3183</v>
      </c>
    </row>
    <row r="245" spans="2:65" s="13" customFormat="1" ht="11.25">
      <c r="B245" s="158"/>
      <c r="D245" s="152" t="s">
        <v>368</v>
      </c>
      <c r="E245" s="159" t="s">
        <v>19</v>
      </c>
      <c r="F245" s="160" t="s">
        <v>90</v>
      </c>
      <c r="H245" s="161">
        <v>2</v>
      </c>
      <c r="I245" s="162"/>
      <c r="L245" s="158"/>
      <c r="M245" s="163"/>
      <c r="T245" s="164"/>
      <c r="AT245" s="159" t="s">
        <v>368</v>
      </c>
      <c r="AU245" s="159" t="s">
        <v>90</v>
      </c>
      <c r="AV245" s="13" t="s">
        <v>90</v>
      </c>
      <c r="AW245" s="13" t="s">
        <v>36</v>
      </c>
      <c r="AX245" s="13" t="s">
        <v>77</v>
      </c>
      <c r="AY245" s="159" t="s">
        <v>358</v>
      </c>
    </row>
    <row r="246" spans="2:65" s="14" customFormat="1" ht="11.25">
      <c r="B246" s="165"/>
      <c r="D246" s="152" t="s">
        <v>368</v>
      </c>
      <c r="E246" s="166" t="s">
        <v>19</v>
      </c>
      <c r="F246" s="167" t="s">
        <v>371</v>
      </c>
      <c r="H246" s="168">
        <v>2</v>
      </c>
      <c r="I246" s="169"/>
      <c r="L246" s="165"/>
      <c r="M246" s="170"/>
      <c r="T246" s="171"/>
      <c r="AT246" s="166" t="s">
        <v>368</v>
      </c>
      <c r="AU246" s="166" t="s">
        <v>90</v>
      </c>
      <c r="AV246" s="14" t="s">
        <v>364</v>
      </c>
      <c r="AW246" s="14" t="s">
        <v>36</v>
      </c>
      <c r="AX246" s="14" t="s">
        <v>84</v>
      </c>
      <c r="AY246" s="166" t="s">
        <v>358</v>
      </c>
    </row>
    <row r="247" spans="2:65" s="1" customFormat="1" ht="21.75" customHeight="1">
      <c r="B247" s="33"/>
      <c r="C247" s="134" t="s">
        <v>605</v>
      </c>
      <c r="D247" s="134" t="s">
        <v>360</v>
      </c>
      <c r="E247" s="135" t="s">
        <v>3184</v>
      </c>
      <c r="F247" s="136" t="s">
        <v>3185</v>
      </c>
      <c r="G247" s="137" t="s">
        <v>235</v>
      </c>
      <c r="H247" s="138">
        <v>6</v>
      </c>
      <c r="I247" s="139"/>
      <c r="J247" s="140">
        <f>ROUND(I247*H247,2)</f>
        <v>0</v>
      </c>
      <c r="K247" s="136" t="s">
        <v>3182</v>
      </c>
      <c r="L247" s="33"/>
      <c r="M247" s="141" t="s">
        <v>19</v>
      </c>
      <c r="N247" s="142" t="s">
        <v>49</v>
      </c>
      <c r="P247" s="143">
        <f>O247*H247</f>
        <v>0</v>
      </c>
      <c r="Q247" s="143">
        <v>2.0100000000000001E-3</v>
      </c>
      <c r="R247" s="143">
        <f>Q247*H247</f>
        <v>1.2060000000000001E-2</v>
      </c>
      <c r="S247" s="143">
        <v>0</v>
      </c>
      <c r="T247" s="144">
        <f>S247*H247</f>
        <v>0</v>
      </c>
      <c r="AR247" s="145" t="s">
        <v>454</v>
      </c>
      <c r="AT247" s="145" t="s">
        <v>360</v>
      </c>
      <c r="AU247" s="145" t="s">
        <v>90</v>
      </c>
      <c r="AY247" s="18" t="s">
        <v>358</v>
      </c>
      <c r="BE247" s="146">
        <f>IF(N247="základní",J247,0)</f>
        <v>0</v>
      </c>
      <c r="BF247" s="146">
        <f>IF(N247="snížená",J247,0)</f>
        <v>0</v>
      </c>
      <c r="BG247" s="146">
        <f>IF(N247="zákl. přenesená",J247,0)</f>
        <v>0</v>
      </c>
      <c r="BH247" s="146">
        <f>IF(N247="sníž. přenesená",J247,0)</f>
        <v>0</v>
      </c>
      <c r="BI247" s="146">
        <f>IF(N247="nulová",J247,0)</f>
        <v>0</v>
      </c>
      <c r="BJ247" s="18" t="s">
        <v>90</v>
      </c>
      <c r="BK247" s="146">
        <f>ROUND(I247*H247,2)</f>
        <v>0</v>
      </c>
      <c r="BL247" s="18" t="s">
        <v>454</v>
      </c>
      <c r="BM247" s="145" t="s">
        <v>3186</v>
      </c>
    </row>
    <row r="248" spans="2:65" s="13" customFormat="1" ht="11.25">
      <c r="B248" s="158"/>
      <c r="D248" s="152" t="s">
        <v>368</v>
      </c>
      <c r="E248" s="159" t="s">
        <v>19</v>
      </c>
      <c r="F248" s="160" t="s">
        <v>394</v>
      </c>
      <c r="H248" s="161">
        <v>6</v>
      </c>
      <c r="I248" s="162"/>
      <c r="L248" s="158"/>
      <c r="M248" s="163"/>
      <c r="T248" s="164"/>
      <c r="AT248" s="159" t="s">
        <v>368</v>
      </c>
      <c r="AU248" s="159" t="s">
        <v>90</v>
      </c>
      <c r="AV248" s="13" t="s">
        <v>90</v>
      </c>
      <c r="AW248" s="13" t="s">
        <v>36</v>
      </c>
      <c r="AX248" s="13" t="s">
        <v>84</v>
      </c>
      <c r="AY248" s="159" t="s">
        <v>358</v>
      </c>
    </row>
    <row r="249" spans="2:65" s="14" customFormat="1" ht="11.25">
      <c r="B249" s="165"/>
      <c r="D249" s="152" t="s">
        <v>368</v>
      </c>
      <c r="E249" s="166" t="s">
        <v>19</v>
      </c>
      <c r="F249" s="167" t="s">
        <v>371</v>
      </c>
      <c r="H249" s="168">
        <v>6</v>
      </c>
      <c r="I249" s="169"/>
      <c r="L249" s="165"/>
      <c r="M249" s="170"/>
      <c r="T249" s="171"/>
      <c r="AT249" s="166" t="s">
        <v>368</v>
      </c>
      <c r="AU249" s="166" t="s">
        <v>90</v>
      </c>
      <c r="AV249" s="14" t="s">
        <v>364</v>
      </c>
      <c r="AW249" s="14" t="s">
        <v>36</v>
      </c>
      <c r="AX249" s="14" t="s">
        <v>77</v>
      </c>
      <c r="AY249" s="166" t="s">
        <v>358</v>
      </c>
    </row>
    <row r="250" spans="2:65" s="1" customFormat="1" ht="49.15" customHeight="1">
      <c r="B250" s="33"/>
      <c r="C250" s="134" t="s">
        <v>612</v>
      </c>
      <c r="D250" s="134" t="s">
        <v>360</v>
      </c>
      <c r="E250" s="135" t="s">
        <v>3187</v>
      </c>
      <c r="F250" s="136" t="s">
        <v>3188</v>
      </c>
      <c r="G250" s="137" t="s">
        <v>504</v>
      </c>
      <c r="H250" s="138">
        <v>1</v>
      </c>
      <c r="I250" s="139"/>
      <c r="J250" s="140">
        <f>ROUND(I250*H250,2)</f>
        <v>0</v>
      </c>
      <c r="K250" s="136" t="s">
        <v>3182</v>
      </c>
      <c r="L250" s="33"/>
      <c r="M250" s="141" t="s">
        <v>19</v>
      </c>
      <c r="N250" s="142" t="s">
        <v>49</v>
      </c>
      <c r="P250" s="143">
        <f>O250*H250</f>
        <v>0</v>
      </c>
      <c r="Q250" s="143">
        <v>0</v>
      </c>
      <c r="R250" s="143">
        <f>Q250*H250</f>
        <v>0</v>
      </c>
      <c r="S250" s="143">
        <v>0</v>
      </c>
      <c r="T250" s="144">
        <f>S250*H250</f>
        <v>0</v>
      </c>
      <c r="AR250" s="145" t="s">
        <v>454</v>
      </c>
      <c r="AT250" s="145" t="s">
        <v>360</v>
      </c>
      <c r="AU250" s="145" t="s">
        <v>90</v>
      </c>
      <c r="AY250" s="18" t="s">
        <v>358</v>
      </c>
      <c r="BE250" s="146">
        <f>IF(N250="základní",J250,0)</f>
        <v>0</v>
      </c>
      <c r="BF250" s="146">
        <f>IF(N250="snížená",J250,0)</f>
        <v>0</v>
      </c>
      <c r="BG250" s="146">
        <f>IF(N250="zákl. přenesená",J250,0)</f>
        <v>0</v>
      </c>
      <c r="BH250" s="146">
        <f>IF(N250="sníž. přenesená",J250,0)</f>
        <v>0</v>
      </c>
      <c r="BI250" s="146">
        <f>IF(N250="nulová",J250,0)</f>
        <v>0</v>
      </c>
      <c r="BJ250" s="18" t="s">
        <v>90</v>
      </c>
      <c r="BK250" s="146">
        <f>ROUND(I250*H250,2)</f>
        <v>0</v>
      </c>
      <c r="BL250" s="18" t="s">
        <v>454</v>
      </c>
      <c r="BM250" s="145" t="s">
        <v>3189</v>
      </c>
    </row>
    <row r="251" spans="2:65" s="13" customFormat="1" ht="11.25">
      <c r="B251" s="158"/>
      <c r="D251" s="152" t="s">
        <v>368</v>
      </c>
      <c r="E251" s="159" t="s">
        <v>19</v>
      </c>
      <c r="F251" s="160" t="s">
        <v>84</v>
      </c>
      <c r="H251" s="161">
        <v>1</v>
      </c>
      <c r="I251" s="162"/>
      <c r="L251" s="158"/>
      <c r="M251" s="163"/>
      <c r="T251" s="164"/>
      <c r="AT251" s="159" t="s">
        <v>368</v>
      </c>
      <c r="AU251" s="159" t="s">
        <v>90</v>
      </c>
      <c r="AV251" s="13" t="s">
        <v>90</v>
      </c>
      <c r="AW251" s="13" t="s">
        <v>36</v>
      </c>
      <c r="AX251" s="13" t="s">
        <v>84</v>
      </c>
      <c r="AY251" s="159" t="s">
        <v>358</v>
      </c>
    </row>
    <row r="252" spans="2:65" s="1" customFormat="1" ht="24.2" customHeight="1">
      <c r="B252" s="33"/>
      <c r="C252" s="134" t="s">
        <v>621</v>
      </c>
      <c r="D252" s="134" t="s">
        <v>360</v>
      </c>
      <c r="E252" s="135" t="s">
        <v>3190</v>
      </c>
      <c r="F252" s="136" t="s">
        <v>3191</v>
      </c>
      <c r="G252" s="137" t="s">
        <v>504</v>
      </c>
      <c r="H252" s="138">
        <v>1</v>
      </c>
      <c r="I252" s="139"/>
      <c r="J252" s="140">
        <f>ROUND(I252*H252,2)</f>
        <v>0</v>
      </c>
      <c r="K252" s="136" t="s">
        <v>3182</v>
      </c>
      <c r="L252" s="33"/>
      <c r="M252" s="141" t="s">
        <v>19</v>
      </c>
      <c r="N252" s="142" t="s">
        <v>49</v>
      </c>
      <c r="P252" s="143">
        <f>O252*H252</f>
        <v>0</v>
      </c>
      <c r="Q252" s="143">
        <v>0</v>
      </c>
      <c r="R252" s="143">
        <f>Q252*H252</f>
        <v>0</v>
      </c>
      <c r="S252" s="143">
        <v>0</v>
      </c>
      <c r="T252" s="144">
        <f>S252*H252</f>
        <v>0</v>
      </c>
      <c r="AR252" s="145" t="s">
        <v>454</v>
      </c>
      <c r="AT252" s="145" t="s">
        <v>360</v>
      </c>
      <c r="AU252" s="145" t="s">
        <v>90</v>
      </c>
      <c r="AY252" s="18" t="s">
        <v>358</v>
      </c>
      <c r="BE252" s="146">
        <f>IF(N252="základní",J252,0)</f>
        <v>0</v>
      </c>
      <c r="BF252" s="146">
        <f>IF(N252="snížená",J252,0)</f>
        <v>0</v>
      </c>
      <c r="BG252" s="146">
        <f>IF(N252="zákl. přenesená",J252,0)</f>
        <v>0</v>
      </c>
      <c r="BH252" s="146">
        <f>IF(N252="sníž. přenesená",J252,0)</f>
        <v>0</v>
      </c>
      <c r="BI252" s="146">
        <f>IF(N252="nulová",J252,0)</f>
        <v>0</v>
      </c>
      <c r="BJ252" s="18" t="s">
        <v>90</v>
      </c>
      <c r="BK252" s="146">
        <f>ROUND(I252*H252,2)</f>
        <v>0</v>
      </c>
      <c r="BL252" s="18" t="s">
        <v>454</v>
      </c>
      <c r="BM252" s="145" t="s">
        <v>3192</v>
      </c>
    </row>
    <row r="253" spans="2:65" s="13" customFormat="1" ht="11.25">
      <c r="B253" s="158"/>
      <c r="D253" s="152" t="s">
        <v>368</v>
      </c>
      <c r="E253" s="159" t="s">
        <v>19</v>
      </c>
      <c r="F253" s="160" t="s">
        <v>84</v>
      </c>
      <c r="H253" s="161">
        <v>1</v>
      </c>
      <c r="I253" s="162"/>
      <c r="L253" s="158"/>
      <c r="M253" s="163"/>
      <c r="T253" s="164"/>
      <c r="AT253" s="159" t="s">
        <v>368</v>
      </c>
      <c r="AU253" s="159" t="s">
        <v>90</v>
      </c>
      <c r="AV253" s="13" t="s">
        <v>90</v>
      </c>
      <c r="AW253" s="13" t="s">
        <v>36</v>
      </c>
      <c r="AX253" s="13" t="s">
        <v>84</v>
      </c>
      <c r="AY253" s="159" t="s">
        <v>358</v>
      </c>
    </row>
    <row r="254" spans="2:65" s="1" customFormat="1" ht="24.2" customHeight="1">
      <c r="B254" s="33"/>
      <c r="C254" s="134" t="s">
        <v>627</v>
      </c>
      <c r="D254" s="134" t="s">
        <v>360</v>
      </c>
      <c r="E254" s="135" t="s">
        <v>3193</v>
      </c>
      <c r="F254" s="136" t="s">
        <v>3194</v>
      </c>
      <c r="G254" s="137" t="s">
        <v>504</v>
      </c>
      <c r="H254" s="138">
        <v>3</v>
      </c>
      <c r="I254" s="139"/>
      <c r="J254" s="140">
        <f>ROUND(I254*H254,2)</f>
        <v>0</v>
      </c>
      <c r="K254" s="136" t="s">
        <v>3182</v>
      </c>
      <c r="L254" s="33"/>
      <c r="M254" s="141" t="s">
        <v>19</v>
      </c>
      <c r="N254" s="142" t="s">
        <v>49</v>
      </c>
      <c r="P254" s="143">
        <f>O254*H254</f>
        <v>0</v>
      </c>
      <c r="Q254" s="143">
        <v>0</v>
      </c>
      <c r="R254" s="143">
        <f>Q254*H254</f>
        <v>0</v>
      </c>
      <c r="S254" s="143">
        <v>0</v>
      </c>
      <c r="T254" s="144">
        <f>S254*H254</f>
        <v>0</v>
      </c>
      <c r="AR254" s="145" t="s">
        <v>454</v>
      </c>
      <c r="AT254" s="145" t="s">
        <v>360</v>
      </c>
      <c r="AU254" s="145" t="s">
        <v>90</v>
      </c>
      <c r="AY254" s="18" t="s">
        <v>358</v>
      </c>
      <c r="BE254" s="146">
        <f>IF(N254="základní",J254,0)</f>
        <v>0</v>
      </c>
      <c r="BF254" s="146">
        <f>IF(N254="snížená",J254,0)</f>
        <v>0</v>
      </c>
      <c r="BG254" s="146">
        <f>IF(N254="zákl. přenesená",J254,0)</f>
        <v>0</v>
      </c>
      <c r="BH254" s="146">
        <f>IF(N254="sníž. přenesená",J254,0)</f>
        <v>0</v>
      </c>
      <c r="BI254" s="146">
        <f>IF(N254="nulová",J254,0)</f>
        <v>0</v>
      </c>
      <c r="BJ254" s="18" t="s">
        <v>90</v>
      </c>
      <c r="BK254" s="146">
        <f>ROUND(I254*H254,2)</f>
        <v>0</v>
      </c>
      <c r="BL254" s="18" t="s">
        <v>454</v>
      </c>
      <c r="BM254" s="145" t="s">
        <v>3195</v>
      </c>
    </row>
    <row r="255" spans="2:65" s="1" customFormat="1" ht="24.2" customHeight="1">
      <c r="B255" s="33"/>
      <c r="C255" s="134" t="s">
        <v>633</v>
      </c>
      <c r="D255" s="134" t="s">
        <v>360</v>
      </c>
      <c r="E255" s="135" t="s">
        <v>3196</v>
      </c>
      <c r="F255" s="136" t="s">
        <v>3197</v>
      </c>
      <c r="G255" s="137" t="s">
        <v>504</v>
      </c>
      <c r="H255" s="138">
        <v>10</v>
      </c>
      <c r="I255" s="139"/>
      <c r="J255" s="140">
        <f>ROUND(I255*H255,2)</f>
        <v>0</v>
      </c>
      <c r="K255" s="136" t="s">
        <v>3182</v>
      </c>
      <c r="L255" s="33"/>
      <c r="M255" s="141" t="s">
        <v>19</v>
      </c>
      <c r="N255" s="142" t="s">
        <v>49</v>
      </c>
      <c r="P255" s="143">
        <f>O255*H255</f>
        <v>0</v>
      </c>
      <c r="Q255" s="143">
        <v>0</v>
      </c>
      <c r="R255" s="143">
        <f>Q255*H255</f>
        <v>0</v>
      </c>
      <c r="S255" s="143">
        <v>0</v>
      </c>
      <c r="T255" s="144">
        <f>S255*H255</f>
        <v>0</v>
      </c>
      <c r="AR255" s="145" t="s">
        <v>454</v>
      </c>
      <c r="AT255" s="145" t="s">
        <v>360</v>
      </c>
      <c r="AU255" s="145" t="s">
        <v>90</v>
      </c>
      <c r="AY255" s="18" t="s">
        <v>358</v>
      </c>
      <c r="BE255" s="146">
        <f>IF(N255="základní",J255,0)</f>
        <v>0</v>
      </c>
      <c r="BF255" s="146">
        <f>IF(N255="snížená",J255,0)</f>
        <v>0</v>
      </c>
      <c r="BG255" s="146">
        <f>IF(N255="zákl. přenesená",J255,0)</f>
        <v>0</v>
      </c>
      <c r="BH255" s="146">
        <f>IF(N255="sníž. přenesená",J255,0)</f>
        <v>0</v>
      </c>
      <c r="BI255" s="146">
        <f>IF(N255="nulová",J255,0)</f>
        <v>0</v>
      </c>
      <c r="BJ255" s="18" t="s">
        <v>90</v>
      </c>
      <c r="BK255" s="146">
        <f>ROUND(I255*H255,2)</f>
        <v>0</v>
      </c>
      <c r="BL255" s="18" t="s">
        <v>454</v>
      </c>
      <c r="BM255" s="145" t="s">
        <v>3198</v>
      </c>
    </row>
    <row r="256" spans="2:65" s="1" customFormat="1" ht="24.2" customHeight="1">
      <c r="B256" s="33"/>
      <c r="C256" s="134" t="s">
        <v>640</v>
      </c>
      <c r="D256" s="134" t="s">
        <v>360</v>
      </c>
      <c r="E256" s="135" t="s">
        <v>3199</v>
      </c>
      <c r="F256" s="136" t="s">
        <v>3200</v>
      </c>
      <c r="G256" s="137" t="s">
        <v>1498</v>
      </c>
      <c r="H256" s="189"/>
      <c r="I256" s="139"/>
      <c r="J256" s="140">
        <f>ROUND(I256*H256,2)</f>
        <v>0</v>
      </c>
      <c r="K256" s="136" t="s">
        <v>402</v>
      </c>
      <c r="L256" s="33"/>
      <c r="M256" s="141" t="s">
        <v>19</v>
      </c>
      <c r="N256" s="142" t="s">
        <v>49</v>
      </c>
      <c r="P256" s="143">
        <f>O256*H256</f>
        <v>0</v>
      </c>
      <c r="Q256" s="143">
        <v>0</v>
      </c>
      <c r="R256" s="143">
        <f>Q256*H256</f>
        <v>0</v>
      </c>
      <c r="S256" s="143">
        <v>0</v>
      </c>
      <c r="T256" s="144">
        <f>S256*H256</f>
        <v>0</v>
      </c>
      <c r="AR256" s="145" t="s">
        <v>454</v>
      </c>
      <c r="AT256" s="145" t="s">
        <v>360</v>
      </c>
      <c r="AU256" s="145" t="s">
        <v>90</v>
      </c>
      <c r="AY256" s="18" t="s">
        <v>358</v>
      </c>
      <c r="BE256" s="146">
        <f>IF(N256="základní",J256,0)</f>
        <v>0</v>
      </c>
      <c r="BF256" s="146">
        <f>IF(N256="snížená",J256,0)</f>
        <v>0</v>
      </c>
      <c r="BG256" s="146">
        <f>IF(N256="zákl. přenesená",J256,0)</f>
        <v>0</v>
      </c>
      <c r="BH256" s="146">
        <f>IF(N256="sníž. přenesená",J256,0)</f>
        <v>0</v>
      </c>
      <c r="BI256" s="146">
        <f>IF(N256="nulová",J256,0)</f>
        <v>0</v>
      </c>
      <c r="BJ256" s="18" t="s">
        <v>90</v>
      </c>
      <c r="BK256" s="146">
        <f>ROUND(I256*H256,2)</f>
        <v>0</v>
      </c>
      <c r="BL256" s="18" t="s">
        <v>454</v>
      </c>
      <c r="BM256" s="145" t="s">
        <v>3201</v>
      </c>
    </row>
    <row r="257" spans="2:65" s="1" customFormat="1" ht="11.25">
      <c r="B257" s="33"/>
      <c r="D257" s="147" t="s">
        <v>366</v>
      </c>
      <c r="F257" s="148" t="s">
        <v>3202</v>
      </c>
      <c r="I257" s="149"/>
      <c r="L257" s="33"/>
      <c r="M257" s="150"/>
      <c r="T257" s="54"/>
      <c r="AT257" s="18" t="s">
        <v>366</v>
      </c>
      <c r="AU257" s="18" t="s">
        <v>90</v>
      </c>
    </row>
    <row r="258" spans="2:65" s="1" customFormat="1" ht="24.2" customHeight="1">
      <c r="B258" s="33"/>
      <c r="C258" s="134" t="s">
        <v>646</v>
      </c>
      <c r="D258" s="134" t="s">
        <v>360</v>
      </c>
      <c r="E258" s="135" t="s">
        <v>3203</v>
      </c>
      <c r="F258" s="136" t="s">
        <v>3204</v>
      </c>
      <c r="G258" s="137" t="s">
        <v>1498</v>
      </c>
      <c r="H258" s="189"/>
      <c r="I258" s="139"/>
      <c r="J258" s="140">
        <f>ROUND(I258*H258,2)</f>
        <v>0</v>
      </c>
      <c r="K258" s="136" t="s">
        <v>402</v>
      </c>
      <c r="L258" s="33"/>
      <c r="M258" s="141" t="s">
        <v>19</v>
      </c>
      <c r="N258" s="142" t="s">
        <v>49</v>
      </c>
      <c r="P258" s="143">
        <f>O258*H258</f>
        <v>0</v>
      </c>
      <c r="Q258" s="143">
        <v>0</v>
      </c>
      <c r="R258" s="143">
        <f>Q258*H258</f>
        <v>0</v>
      </c>
      <c r="S258" s="143">
        <v>0</v>
      </c>
      <c r="T258" s="144">
        <f>S258*H258</f>
        <v>0</v>
      </c>
      <c r="AR258" s="145" t="s">
        <v>454</v>
      </c>
      <c r="AT258" s="145" t="s">
        <v>360</v>
      </c>
      <c r="AU258" s="145" t="s">
        <v>90</v>
      </c>
      <c r="AY258" s="18" t="s">
        <v>358</v>
      </c>
      <c r="BE258" s="146">
        <f>IF(N258="základní",J258,0)</f>
        <v>0</v>
      </c>
      <c r="BF258" s="146">
        <f>IF(N258="snížená",J258,0)</f>
        <v>0</v>
      </c>
      <c r="BG258" s="146">
        <f>IF(N258="zákl. přenesená",J258,0)</f>
        <v>0</v>
      </c>
      <c r="BH258" s="146">
        <f>IF(N258="sníž. přenesená",J258,0)</f>
        <v>0</v>
      </c>
      <c r="BI258" s="146">
        <f>IF(N258="nulová",J258,0)</f>
        <v>0</v>
      </c>
      <c r="BJ258" s="18" t="s">
        <v>90</v>
      </c>
      <c r="BK258" s="146">
        <f>ROUND(I258*H258,2)</f>
        <v>0</v>
      </c>
      <c r="BL258" s="18" t="s">
        <v>454</v>
      </c>
      <c r="BM258" s="145" t="s">
        <v>3205</v>
      </c>
    </row>
    <row r="259" spans="2:65" s="1" customFormat="1" ht="11.25">
      <c r="B259" s="33"/>
      <c r="D259" s="147" t="s">
        <v>366</v>
      </c>
      <c r="F259" s="148" t="s">
        <v>3206</v>
      </c>
      <c r="I259" s="149"/>
      <c r="L259" s="33"/>
      <c r="M259" s="150"/>
      <c r="T259" s="54"/>
      <c r="AT259" s="18" t="s">
        <v>366</v>
      </c>
      <c r="AU259" s="18" t="s">
        <v>90</v>
      </c>
    </row>
    <row r="260" spans="2:65" s="11" customFormat="1" ht="22.9" customHeight="1">
      <c r="B260" s="122"/>
      <c r="D260" s="123" t="s">
        <v>76</v>
      </c>
      <c r="E260" s="132" t="s">
        <v>3207</v>
      </c>
      <c r="F260" s="132" t="s">
        <v>3208</v>
      </c>
      <c r="I260" s="125"/>
      <c r="J260" s="133">
        <f>BK260</f>
        <v>0</v>
      </c>
      <c r="L260" s="122"/>
      <c r="M260" s="127"/>
      <c r="P260" s="128">
        <f>SUM(P261:P445)</f>
        <v>0</v>
      </c>
      <c r="R260" s="128">
        <f>SUM(R261:R445)</f>
        <v>1.6956539999999998</v>
      </c>
      <c r="T260" s="129">
        <f>SUM(T261:T445)</f>
        <v>0</v>
      </c>
      <c r="AR260" s="123" t="s">
        <v>90</v>
      </c>
      <c r="AT260" s="130" t="s">
        <v>76</v>
      </c>
      <c r="AU260" s="130" t="s">
        <v>84</v>
      </c>
      <c r="AY260" s="123" t="s">
        <v>358</v>
      </c>
      <c r="BK260" s="131">
        <f>SUM(BK261:BK445)</f>
        <v>0</v>
      </c>
    </row>
    <row r="261" spans="2:65" s="1" customFormat="1" ht="24.2" customHeight="1">
      <c r="B261" s="33"/>
      <c r="C261" s="134" t="s">
        <v>653</v>
      </c>
      <c r="D261" s="134" t="s">
        <v>360</v>
      </c>
      <c r="E261" s="135" t="s">
        <v>3209</v>
      </c>
      <c r="F261" s="136" t="s">
        <v>3210</v>
      </c>
      <c r="G261" s="137" t="s">
        <v>235</v>
      </c>
      <c r="H261" s="138">
        <v>3</v>
      </c>
      <c r="I261" s="139"/>
      <c r="J261" s="140">
        <f>ROUND(I261*H261,2)</f>
        <v>0</v>
      </c>
      <c r="K261" s="136" t="s">
        <v>402</v>
      </c>
      <c r="L261" s="33"/>
      <c r="M261" s="141" t="s">
        <v>19</v>
      </c>
      <c r="N261" s="142" t="s">
        <v>49</v>
      </c>
      <c r="P261" s="143">
        <f>O261*H261</f>
        <v>0</v>
      </c>
      <c r="Q261" s="143">
        <v>3.0899999999999999E-3</v>
      </c>
      <c r="R261" s="143">
        <f>Q261*H261</f>
        <v>9.2700000000000005E-3</v>
      </c>
      <c r="S261" s="143">
        <v>0</v>
      </c>
      <c r="T261" s="144">
        <f>S261*H261</f>
        <v>0</v>
      </c>
      <c r="AR261" s="145" t="s">
        <v>454</v>
      </c>
      <c r="AT261" s="145" t="s">
        <v>360</v>
      </c>
      <c r="AU261" s="145" t="s">
        <v>90</v>
      </c>
      <c r="AY261" s="18" t="s">
        <v>358</v>
      </c>
      <c r="BE261" s="146">
        <f>IF(N261="základní",J261,0)</f>
        <v>0</v>
      </c>
      <c r="BF261" s="146">
        <f>IF(N261="snížená",J261,0)</f>
        <v>0</v>
      </c>
      <c r="BG261" s="146">
        <f>IF(N261="zákl. přenesená",J261,0)</f>
        <v>0</v>
      </c>
      <c r="BH261" s="146">
        <f>IF(N261="sníž. přenesená",J261,0)</f>
        <v>0</v>
      </c>
      <c r="BI261" s="146">
        <f>IF(N261="nulová",J261,0)</f>
        <v>0</v>
      </c>
      <c r="BJ261" s="18" t="s">
        <v>90</v>
      </c>
      <c r="BK261" s="146">
        <f>ROUND(I261*H261,2)</f>
        <v>0</v>
      </c>
      <c r="BL261" s="18" t="s">
        <v>454</v>
      </c>
      <c r="BM261" s="145" t="s">
        <v>3211</v>
      </c>
    </row>
    <row r="262" spans="2:65" s="1" customFormat="1" ht="11.25">
      <c r="B262" s="33"/>
      <c r="D262" s="147" t="s">
        <v>366</v>
      </c>
      <c r="F262" s="148" t="s">
        <v>3212</v>
      </c>
      <c r="I262" s="149"/>
      <c r="L262" s="33"/>
      <c r="M262" s="150"/>
      <c r="T262" s="54"/>
      <c r="AT262" s="18" t="s">
        <v>366</v>
      </c>
      <c r="AU262" s="18" t="s">
        <v>90</v>
      </c>
    </row>
    <row r="263" spans="2:65" s="13" customFormat="1" ht="11.25">
      <c r="B263" s="158"/>
      <c r="D263" s="152" t="s">
        <v>368</v>
      </c>
      <c r="E263" s="159" t="s">
        <v>19</v>
      </c>
      <c r="F263" s="160" t="s">
        <v>3213</v>
      </c>
      <c r="H263" s="161">
        <v>3</v>
      </c>
      <c r="I263" s="162"/>
      <c r="L263" s="158"/>
      <c r="M263" s="163"/>
      <c r="T263" s="164"/>
      <c r="AT263" s="159" t="s">
        <v>368</v>
      </c>
      <c r="AU263" s="159" t="s">
        <v>90</v>
      </c>
      <c r="AV263" s="13" t="s">
        <v>90</v>
      </c>
      <c r="AW263" s="13" t="s">
        <v>36</v>
      </c>
      <c r="AX263" s="13" t="s">
        <v>77</v>
      </c>
      <c r="AY263" s="159" t="s">
        <v>358</v>
      </c>
    </row>
    <row r="264" spans="2:65" s="14" customFormat="1" ht="11.25">
      <c r="B264" s="165"/>
      <c r="D264" s="152" t="s">
        <v>368</v>
      </c>
      <c r="E264" s="166" t="s">
        <v>19</v>
      </c>
      <c r="F264" s="167" t="s">
        <v>371</v>
      </c>
      <c r="H264" s="168">
        <v>3</v>
      </c>
      <c r="I264" s="169"/>
      <c r="L264" s="165"/>
      <c r="M264" s="170"/>
      <c r="T264" s="171"/>
      <c r="AT264" s="166" t="s">
        <v>368</v>
      </c>
      <c r="AU264" s="166" t="s">
        <v>90</v>
      </c>
      <c r="AV264" s="14" t="s">
        <v>364</v>
      </c>
      <c r="AW264" s="14" t="s">
        <v>36</v>
      </c>
      <c r="AX264" s="14" t="s">
        <v>84</v>
      </c>
      <c r="AY264" s="166" t="s">
        <v>358</v>
      </c>
    </row>
    <row r="265" spans="2:65" s="1" customFormat="1" ht="24.2" customHeight="1">
      <c r="B265" s="33"/>
      <c r="C265" s="134" t="s">
        <v>660</v>
      </c>
      <c r="D265" s="134" t="s">
        <v>360</v>
      </c>
      <c r="E265" s="135" t="s">
        <v>3214</v>
      </c>
      <c r="F265" s="136" t="s">
        <v>3215</v>
      </c>
      <c r="G265" s="137" t="s">
        <v>235</v>
      </c>
      <c r="H265" s="138">
        <v>25</v>
      </c>
      <c r="I265" s="139"/>
      <c r="J265" s="140">
        <f>ROUND(I265*H265,2)</f>
        <v>0</v>
      </c>
      <c r="K265" s="136" t="s">
        <v>402</v>
      </c>
      <c r="L265" s="33"/>
      <c r="M265" s="141" t="s">
        <v>19</v>
      </c>
      <c r="N265" s="142" t="s">
        <v>49</v>
      </c>
      <c r="P265" s="143">
        <f>O265*H265</f>
        <v>0</v>
      </c>
      <c r="Q265" s="143">
        <v>4.5100000000000001E-3</v>
      </c>
      <c r="R265" s="143">
        <f>Q265*H265</f>
        <v>0.11275</v>
      </c>
      <c r="S265" s="143">
        <v>0</v>
      </c>
      <c r="T265" s="144">
        <f>S265*H265</f>
        <v>0</v>
      </c>
      <c r="AR265" s="145" t="s">
        <v>454</v>
      </c>
      <c r="AT265" s="145" t="s">
        <v>360</v>
      </c>
      <c r="AU265" s="145" t="s">
        <v>90</v>
      </c>
      <c r="AY265" s="18" t="s">
        <v>358</v>
      </c>
      <c r="BE265" s="146">
        <f>IF(N265="základní",J265,0)</f>
        <v>0</v>
      </c>
      <c r="BF265" s="146">
        <f>IF(N265="snížená",J265,0)</f>
        <v>0</v>
      </c>
      <c r="BG265" s="146">
        <f>IF(N265="zákl. přenesená",J265,0)</f>
        <v>0</v>
      </c>
      <c r="BH265" s="146">
        <f>IF(N265="sníž. přenesená",J265,0)</f>
        <v>0</v>
      </c>
      <c r="BI265" s="146">
        <f>IF(N265="nulová",J265,0)</f>
        <v>0</v>
      </c>
      <c r="BJ265" s="18" t="s">
        <v>90</v>
      </c>
      <c r="BK265" s="146">
        <f>ROUND(I265*H265,2)</f>
        <v>0</v>
      </c>
      <c r="BL265" s="18" t="s">
        <v>454</v>
      </c>
      <c r="BM265" s="145" t="s">
        <v>3216</v>
      </c>
    </row>
    <row r="266" spans="2:65" s="1" customFormat="1" ht="11.25">
      <c r="B266" s="33"/>
      <c r="D266" s="147" t="s">
        <v>366</v>
      </c>
      <c r="F266" s="148" t="s">
        <v>3217</v>
      </c>
      <c r="I266" s="149"/>
      <c r="L266" s="33"/>
      <c r="M266" s="150"/>
      <c r="T266" s="54"/>
      <c r="AT266" s="18" t="s">
        <v>366</v>
      </c>
      <c r="AU266" s="18" t="s">
        <v>90</v>
      </c>
    </row>
    <row r="267" spans="2:65" s="13" customFormat="1" ht="11.25">
      <c r="B267" s="158"/>
      <c r="D267" s="152" t="s">
        <v>368</v>
      </c>
      <c r="E267" s="159" t="s">
        <v>19</v>
      </c>
      <c r="F267" s="160" t="s">
        <v>3218</v>
      </c>
      <c r="H267" s="161">
        <v>25</v>
      </c>
      <c r="I267" s="162"/>
      <c r="L267" s="158"/>
      <c r="M267" s="163"/>
      <c r="T267" s="164"/>
      <c r="AT267" s="159" t="s">
        <v>368</v>
      </c>
      <c r="AU267" s="159" t="s">
        <v>90</v>
      </c>
      <c r="AV267" s="13" t="s">
        <v>90</v>
      </c>
      <c r="AW267" s="13" t="s">
        <v>36</v>
      </c>
      <c r="AX267" s="13" t="s">
        <v>77</v>
      </c>
      <c r="AY267" s="159" t="s">
        <v>358</v>
      </c>
    </row>
    <row r="268" spans="2:65" s="14" customFormat="1" ht="11.25">
      <c r="B268" s="165"/>
      <c r="D268" s="152" t="s">
        <v>368</v>
      </c>
      <c r="E268" s="166" t="s">
        <v>19</v>
      </c>
      <c r="F268" s="167" t="s">
        <v>371</v>
      </c>
      <c r="H268" s="168">
        <v>25</v>
      </c>
      <c r="I268" s="169"/>
      <c r="L268" s="165"/>
      <c r="M268" s="170"/>
      <c r="T268" s="171"/>
      <c r="AT268" s="166" t="s">
        <v>368</v>
      </c>
      <c r="AU268" s="166" t="s">
        <v>90</v>
      </c>
      <c r="AV268" s="14" t="s">
        <v>364</v>
      </c>
      <c r="AW268" s="14" t="s">
        <v>36</v>
      </c>
      <c r="AX268" s="14" t="s">
        <v>84</v>
      </c>
      <c r="AY268" s="166" t="s">
        <v>358</v>
      </c>
    </row>
    <row r="269" spans="2:65" s="1" customFormat="1" ht="24.2" customHeight="1">
      <c r="B269" s="33"/>
      <c r="C269" s="134" t="s">
        <v>666</v>
      </c>
      <c r="D269" s="134" t="s">
        <v>360</v>
      </c>
      <c r="E269" s="135" t="s">
        <v>3219</v>
      </c>
      <c r="F269" s="136" t="s">
        <v>3220</v>
      </c>
      <c r="G269" s="137" t="s">
        <v>235</v>
      </c>
      <c r="H269" s="138">
        <v>5</v>
      </c>
      <c r="I269" s="139"/>
      <c r="J269" s="140">
        <f>ROUND(I269*H269,2)</f>
        <v>0</v>
      </c>
      <c r="K269" s="136" t="s">
        <v>402</v>
      </c>
      <c r="L269" s="33"/>
      <c r="M269" s="141" t="s">
        <v>19</v>
      </c>
      <c r="N269" s="142" t="s">
        <v>49</v>
      </c>
      <c r="P269" s="143">
        <f>O269*H269</f>
        <v>0</v>
      </c>
      <c r="Q269" s="143">
        <v>5.1799999999999997E-3</v>
      </c>
      <c r="R269" s="143">
        <f>Q269*H269</f>
        <v>2.5899999999999999E-2</v>
      </c>
      <c r="S269" s="143">
        <v>0</v>
      </c>
      <c r="T269" s="144">
        <f>S269*H269</f>
        <v>0</v>
      </c>
      <c r="AR269" s="145" t="s">
        <v>454</v>
      </c>
      <c r="AT269" s="145" t="s">
        <v>360</v>
      </c>
      <c r="AU269" s="145" t="s">
        <v>90</v>
      </c>
      <c r="AY269" s="18" t="s">
        <v>358</v>
      </c>
      <c r="BE269" s="146">
        <f>IF(N269="základní",J269,0)</f>
        <v>0</v>
      </c>
      <c r="BF269" s="146">
        <f>IF(N269="snížená",J269,0)</f>
        <v>0</v>
      </c>
      <c r="BG269" s="146">
        <f>IF(N269="zákl. přenesená",J269,0)</f>
        <v>0</v>
      </c>
      <c r="BH269" s="146">
        <f>IF(N269="sníž. přenesená",J269,0)</f>
        <v>0</v>
      </c>
      <c r="BI269" s="146">
        <f>IF(N269="nulová",J269,0)</f>
        <v>0</v>
      </c>
      <c r="BJ269" s="18" t="s">
        <v>90</v>
      </c>
      <c r="BK269" s="146">
        <f>ROUND(I269*H269,2)</f>
        <v>0</v>
      </c>
      <c r="BL269" s="18" t="s">
        <v>454</v>
      </c>
      <c r="BM269" s="145" t="s">
        <v>3221</v>
      </c>
    </row>
    <row r="270" spans="2:65" s="1" customFormat="1" ht="11.25">
      <c r="B270" s="33"/>
      <c r="D270" s="147" t="s">
        <v>366</v>
      </c>
      <c r="F270" s="148" t="s">
        <v>3222</v>
      </c>
      <c r="I270" s="149"/>
      <c r="L270" s="33"/>
      <c r="M270" s="150"/>
      <c r="T270" s="54"/>
      <c r="AT270" s="18" t="s">
        <v>366</v>
      </c>
      <c r="AU270" s="18" t="s">
        <v>90</v>
      </c>
    </row>
    <row r="271" spans="2:65" s="13" customFormat="1" ht="11.25">
      <c r="B271" s="158"/>
      <c r="D271" s="152" t="s">
        <v>368</v>
      </c>
      <c r="E271" s="159" t="s">
        <v>19</v>
      </c>
      <c r="F271" s="160" t="s">
        <v>388</v>
      </c>
      <c r="H271" s="161">
        <v>5</v>
      </c>
      <c r="I271" s="162"/>
      <c r="L271" s="158"/>
      <c r="M271" s="163"/>
      <c r="T271" s="164"/>
      <c r="AT271" s="159" t="s">
        <v>368</v>
      </c>
      <c r="AU271" s="159" t="s">
        <v>90</v>
      </c>
      <c r="AV271" s="13" t="s">
        <v>90</v>
      </c>
      <c r="AW271" s="13" t="s">
        <v>36</v>
      </c>
      <c r="AX271" s="13" t="s">
        <v>84</v>
      </c>
      <c r="AY271" s="159" t="s">
        <v>358</v>
      </c>
    </row>
    <row r="272" spans="2:65" s="1" customFormat="1" ht="24.2" customHeight="1">
      <c r="B272" s="33"/>
      <c r="C272" s="134" t="s">
        <v>672</v>
      </c>
      <c r="D272" s="134" t="s">
        <v>360</v>
      </c>
      <c r="E272" s="135" t="s">
        <v>3223</v>
      </c>
      <c r="F272" s="136" t="s">
        <v>3224</v>
      </c>
      <c r="G272" s="137" t="s">
        <v>235</v>
      </c>
      <c r="H272" s="138">
        <v>18</v>
      </c>
      <c r="I272" s="139"/>
      <c r="J272" s="140">
        <f>ROUND(I272*H272,2)</f>
        <v>0</v>
      </c>
      <c r="K272" s="136" t="s">
        <v>402</v>
      </c>
      <c r="L272" s="33"/>
      <c r="M272" s="141" t="s">
        <v>19</v>
      </c>
      <c r="N272" s="142" t="s">
        <v>49</v>
      </c>
      <c r="P272" s="143">
        <f>O272*H272</f>
        <v>0</v>
      </c>
      <c r="Q272" s="143">
        <v>6.4000000000000003E-3</v>
      </c>
      <c r="R272" s="143">
        <f>Q272*H272</f>
        <v>0.11520000000000001</v>
      </c>
      <c r="S272" s="143">
        <v>0</v>
      </c>
      <c r="T272" s="144">
        <f>S272*H272</f>
        <v>0</v>
      </c>
      <c r="AR272" s="145" t="s">
        <v>454</v>
      </c>
      <c r="AT272" s="145" t="s">
        <v>360</v>
      </c>
      <c r="AU272" s="145" t="s">
        <v>90</v>
      </c>
      <c r="AY272" s="18" t="s">
        <v>358</v>
      </c>
      <c r="BE272" s="146">
        <f>IF(N272="základní",J272,0)</f>
        <v>0</v>
      </c>
      <c r="BF272" s="146">
        <f>IF(N272="snížená",J272,0)</f>
        <v>0</v>
      </c>
      <c r="BG272" s="146">
        <f>IF(N272="zákl. přenesená",J272,0)</f>
        <v>0</v>
      </c>
      <c r="BH272" s="146">
        <f>IF(N272="sníž. přenesená",J272,0)</f>
        <v>0</v>
      </c>
      <c r="BI272" s="146">
        <f>IF(N272="nulová",J272,0)</f>
        <v>0</v>
      </c>
      <c r="BJ272" s="18" t="s">
        <v>90</v>
      </c>
      <c r="BK272" s="146">
        <f>ROUND(I272*H272,2)</f>
        <v>0</v>
      </c>
      <c r="BL272" s="18" t="s">
        <v>454</v>
      </c>
      <c r="BM272" s="145" t="s">
        <v>3225</v>
      </c>
    </row>
    <row r="273" spans="2:65" s="1" customFormat="1" ht="11.25">
      <c r="B273" s="33"/>
      <c r="D273" s="147" t="s">
        <v>366</v>
      </c>
      <c r="F273" s="148" t="s">
        <v>3226</v>
      </c>
      <c r="I273" s="149"/>
      <c r="L273" s="33"/>
      <c r="M273" s="150"/>
      <c r="T273" s="54"/>
      <c r="AT273" s="18" t="s">
        <v>366</v>
      </c>
      <c r="AU273" s="18" t="s">
        <v>90</v>
      </c>
    </row>
    <row r="274" spans="2:65" s="13" customFormat="1" ht="22.5">
      <c r="B274" s="158"/>
      <c r="D274" s="152" t="s">
        <v>368</v>
      </c>
      <c r="E274" s="159" t="s">
        <v>19</v>
      </c>
      <c r="F274" s="160" t="s">
        <v>3227</v>
      </c>
      <c r="H274" s="161">
        <v>18</v>
      </c>
      <c r="I274" s="162"/>
      <c r="L274" s="158"/>
      <c r="M274" s="163"/>
      <c r="T274" s="164"/>
      <c r="AT274" s="159" t="s">
        <v>368</v>
      </c>
      <c r="AU274" s="159" t="s">
        <v>90</v>
      </c>
      <c r="AV274" s="13" t="s">
        <v>90</v>
      </c>
      <c r="AW274" s="13" t="s">
        <v>36</v>
      </c>
      <c r="AX274" s="13" t="s">
        <v>84</v>
      </c>
      <c r="AY274" s="159" t="s">
        <v>358</v>
      </c>
    </row>
    <row r="275" spans="2:65" s="1" customFormat="1" ht="24.2" customHeight="1">
      <c r="B275" s="33"/>
      <c r="C275" s="134" t="s">
        <v>678</v>
      </c>
      <c r="D275" s="134" t="s">
        <v>360</v>
      </c>
      <c r="E275" s="135" t="s">
        <v>3228</v>
      </c>
      <c r="F275" s="136" t="s">
        <v>3229</v>
      </c>
      <c r="G275" s="137" t="s">
        <v>235</v>
      </c>
      <c r="H275" s="138">
        <v>327</v>
      </c>
      <c r="I275" s="139"/>
      <c r="J275" s="140">
        <f>ROUND(I275*H275,2)</f>
        <v>0</v>
      </c>
      <c r="K275" s="136" t="s">
        <v>402</v>
      </c>
      <c r="L275" s="33"/>
      <c r="M275" s="141" t="s">
        <v>19</v>
      </c>
      <c r="N275" s="142" t="s">
        <v>49</v>
      </c>
      <c r="P275" s="143">
        <f>O275*H275</f>
        <v>0</v>
      </c>
      <c r="Q275" s="143">
        <v>8.4000000000000003E-4</v>
      </c>
      <c r="R275" s="143">
        <f>Q275*H275</f>
        <v>0.27468000000000004</v>
      </c>
      <c r="S275" s="143">
        <v>0</v>
      </c>
      <c r="T275" s="144">
        <f>S275*H275</f>
        <v>0</v>
      </c>
      <c r="AR275" s="145" t="s">
        <v>454</v>
      </c>
      <c r="AT275" s="145" t="s">
        <v>360</v>
      </c>
      <c r="AU275" s="145" t="s">
        <v>90</v>
      </c>
      <c r="AY275" s="18" t="s">
        <v>358</v>
      </c>
      <c r="BE275" s="146">
        <f>IF(N275="základní",J275,0)</f>
        <v>0</v>
      </c>
      <c r="BF275" s="146">
        <f>IF(N275="snížená",J275,0)</f>
        <v>0</v>
      </c>
      <c r="BG275" s="146">
        <f>IF(N275="zákl. přenesená",J275,0)</f>
        <v>0</v>
      </c>
      <c r="BH275" s="146">
        <f>IF(N275="sníž. přenesená",J275,0)</f>
        <v>0</v>
      </c>
      <c r="BI275" s="146">
        <f>IF(N275="nulová",J275,0)</f>
        <v>0</v>
      </c>
      <c r="BJ275" s="18" t="s">
        <v>90</v>
      </c>
      <c r="BK275" s="146">
        <f>ROUND(I275*H275,2)</f>
        <v>0</v>
      </c>
      <c r="BL275" s="18" t="s">
        <v>454</v>
      </c>
      <c r="BM275" s="145" t="s">
        <v>3230</v>
      </c>
    </row>
    <row r="276" spans="2:65" s="1" customFormat="1" ht="11.25">
      <c r="B276" s="33"/>
      <c r="D276" s="147" t="s">
        <v>366</v>
      </c>
      <c r="F276" s="148" t="s">
        <v>3231</v>
      </c>
      <c r="I276" s="149"/>
      <c r="L276" s="33"/>
      <c r="M276" s="150"/>
      <c r="T276" s="54"/>
      <c r="AT276" s="18" t="s">
        <v>366</v>
      </c>
      <c r="AU276" s="18" t="s">
        <v>90</v>
      </c>
    </row>
    <row r="277" spans="2:65" s="13" customFormat="1" ht="22.5">
      <c r="B277" s="158"/>
      <c r="D277" s="152" t="s">
        <v>368</v>
      </c>
      <c r="E277" s="159" t="s">
        <v>19</v>
      </c>
      <c r="F277" s="160" t="s">
        <v>3232</v>
      </c>
      <c r="H277" s="161">
        <v>327</v>
      </c>
      <c r="I277" s="162"/>
      <c r="L277" s="158"/>
      <c r="M277" s="163"/>
      <c r="T277" s="164"/>
      <c r="AT277" s="159" t="s">
        <v>368</v>
      </c>
      <c r="AU277" s="159" t="s">
        <v>90</v>
      </c>
      <c r="AV277" s="13" t="s">
        <v>90</v>
      </c>
      <c r="AW277" s="13" t="s">
        <v>36</v>
      </c>
      <c r="AX277" s="13" t="s">
        <v>84</v>
      </c>
      <c r="AY277" s="159" t="s">
        <v>358</v>
      </c>
    </row>
    <row r="278" spans="2:65" s="1" customFormat="1" ht="24.2" customHeight="1">
      <c r="B278" s="33"/>
      <c r="C278" s="134" t="s">
        <v>697</v>
      </c>
      <c r="D278" s="134" t="s">
        <v>360</v>
      </c>
      <c r="E278" s="135" t="s">
        <v>3233</v>
      </c>
      <c r="F278" s="136" t="s">
        <v>3234</v>
      </c>
      <c r="G278" s="137" t="s">
        <v>235</v>
      </c>
      <c r="H278" s="138">
        <v>243</v>
      </c>
      <c r="I278" s="139"/>
      <c r="J278" s="140">
        <f>ROUND(I278*H278,2)</f>
        <v>0</v>
      </c>
      <c r="K278" s="136" t="s">
        <v>402</v>
      </c>
      <c r="L278" s="33"/>
      <c r="M278" s="141" t="s">
        <v>19</v>
      </c>
      <c r="N278" s="142" t="s">
        <v>49</v>
      </c>
      <c r="P278" s="143">
        <f>O278*H278</f>
        <v>0</v>
      </c>
      <c r="Q278" s="143">
        <v>1.16E-3</v>
      </c>
      <c r="R278" s="143">
        <f>Q278*H278</f>
        <v>0.28188000000000002</v>
      </c>
      <c r="S278" s="143">
        <v>0</v>
      </c>
      <c r="T278" s="144">
        <f>S278*H278</f>
        <v>0</v>
      </c>
      <c r="AR278" s="145" t="s">
        <v>454</v>
      </c>
      <c r="AT278" s="145" t="s">
        <v>360</v>
      </c>
      <c r="AU278" s="145" t="s">
        <v>90</v>
      </c>
      <c r="AY278" s="18" t="s">
        <v>358</v>
      </c>
      <c r="BE278" s="146">
        <f>IF(N278="základní",J278,0)</f>
        <v>0</v>
      </c>
      <c r="BF278" s="146">
        <f>IF(N278="snížená",J278,0)</f>
        <v>0</v>
      </c>
      <c r="BG278" s="146">
        <f>IF(N278="zákl. přenesená",J278,0)</f>
        <v>0</v>
      </c>
      <c r="BH278" s="146">
        <f>IF(N278="sníž. přenesená",J278,0)</f>
        <v>0</v>
      </c>
      <c r="BI278" s="146">
        <f>IF(N278="nulová",J278,0)</f>
        <v>0</v>
      </c>
      <c r="BJ278" s="18" t="s">
        <v>90</v>
      </c>
      <c r="BK278" s="146">
        <f>ROUND(I278*H278,2)</f>
        <v>0</v>
      </c>
      <c r="BL278" s="18" t="s">
        <v>454</v>
      </c>
      <c r="BM278" s="145" t="s">
        <v>3235</v>
      </c>
    </row>
    <row r="279" spans="2:65" s="1" customFormat="1" ht="11.25">
      <c r="B279" s="33"/>
      <c r="D279" s="147" t="s">
        <v>366</v>
      </c>
      <c r="F279" s="148" t="s">
        <v>3236</v>
      </c>
      <c r="I279" s="149"/>
      <c r="L279" s="33"/>
      <c r="M279" s="150"/>
      <c r="T279" s="54"/>
      <c r="AT279" s="18" t="s">
        <v>366</v>
      </c>
      <c r="AU279" s="18" t="s">
        <v>90</v>
      </c>
    </row>
    <row r="280" spans="2:65" s="13" customFormat="1" ht="22.5">
      <c r="B280" s="158"/>
      <c r="D280" s="152" t="s">
        <v>368</v>
      </c>
      <c r="E280" s="159" t="s">
        <v>19</v>
      </c>
      <c r="F280" s="160" t="s">
        <v>3237</v>
      </c>
      <c r="H280" s="161">
        <v>243</v>
      </c>
      <c r="I280" s="162"/>
      <c r="L280" s="158"/>
      <c r="M280" s="163"/>
      <c r="T280" s="164"/>
      <c r="AT280" s="159" t="s">
        <v>368</v>
      </c>
      <c r="AU280" s="159" t="s">
        <v>90</v>
      </c>
      <c r="AV280" s="13" t="s">
        <v>90</v>
      </c>
      <c r="AW280" s="13" t="s">
        <v>36</v>
      </c>
      <c r="AX280" s="13" t="s">
        <v>84</v>
      </c>
      <c r="AY280" s="159" t="s">
        <v>358</v>
      </c>
    </row>
    <row r="281" spans="2:65" s="1" customFormat="1" ht="24.2" customHeight="1">
      <c r="B281" s="33"/>
      <c r="C281" s="134" t="s">
        <v>714</v>
      </c>
      <c r="D281" s="134" t="s">
        <v>360</v>
      </c>
      <c r="E281" s="135" t="s">
        <v>3238</v>
      </c>
      <c r="F281" s="136" t="s">
        <v>3239</v>
      </c>
      <c r="G281" s="137" t="s">
        <v>235</v>
      </c>
      <c r="H281" s="138">
        <v>103.5</v>
      </c>
      <c r="I281" s="139"/>
      <c r="J281" s="140">
        <f>ROUND(I281*H281,2)</f>
        <v>0</v>
      </c>
      <c r="K281" s="136" t="s">
        <v>402</v>
      </c>
      <c r="L281" s="33"/>
      <c r="M281" s="141" t="s">
        <v>19</v>
      </c>
      <c r="N281" s="142" t="s">
        <v>49</v>
      </c>
      <c r="P281" s="143">
        <f>O281*H281</f>
        <v>0</v>
      </c>
      <c r="Q281" s="143">
        <v>1.4400000000000001E-3</v>
      </c>
      <c r="R281" s="143">
        <f>Q281*H281</f>
        <v>0.14904000000000001</v>
      </c>
      <c r="S281" s="143">
        <v>0</v>
      </c>
      <c r="T281" s="144">
        <f>S281*H281</f>
        <v>0</v>
      </c>
      <c r="AR281" s="145" t="s">
        <v>454</v>
      </c>
      <c r="AT281" s="145" t="s">
        <v>360</v>
      </c>
      <c r="AU281" s="145" t="s">
        <v>90</v>
      </c>
      <c r="AY281" s="18" t="s">
        <v>358</v>
      </c>
      <c r="BE281" s="146">
        <f>IF(N281="základní",J281,0)</f>
        <v>0</v>
      </c>
      <c r="BF281" s="146">
        <f>IF(N281="snížená",J281,0)</f>
        <v>0</v>
      </c>
      <c r="BG281" s="146">
        <f>IF(N281="zákl. přenesená",J281,0)</f>
        <v>0</v>
      </c>
      <c r="BH281" s="146">
        <f>IF(N281="sníž. přenesená",J281,0)</f>
        <v>0</v>
      </c>
      <c r="BI281" s="146">
        <f>IF(N281="nulová",J281,0)</f>
        <v>0</v>
      </c>
      <c r="BJ281" s="18" t="s">
        <v>90</v>
      </c>
      <c r="BK281" s="146">
        <f>ROUND(I281*H281,2)</f>
        <v>0</v>
      </c>
      <c r="BL281" s="18" t="s">
        <v>454</v>
      </c>
      <c r="BM281" s="145" t="s">
        <v>3240</v>
      </c>
    </row>
    <row r="282" spans="2:65" s="1" customFormat="1" ht="11.25">
      <c r="B282" s="33"/>
      <c r="D282" s="147" t="s">
        <v>366</v>
      </c>
      <c r="F282" s="148" t="s">
        <v>3241</v>
      </c>
      <c r="I282" s="149"/>
      <c r="L282" s="33"/>
      <c r="M282" s="150"/>
      <c r="T282" s="54"/>
      <c r="AT282" s="18" t="s">
        <v>366</v>
      </c>
      <c r="AU282" s="18" t="s">
        <v>90</v>
      </c>
    </row>
    <row r="283" spans="2:65" s="13" customFormat="1" ht="22.5">
      <c r="B283" s="158"/>
      <c r="D283" s="152" t="s">
        <v>368</v>
      </c>
      <c r="E283" s="159" t="s">
        <v>19</v>
      </c>
      <c r="F283" s="160" t="s">
        <v>3242</v>
      </c>
      <c r="H283" s="161">
        <v>103.5</v>
      </c>
      <c r="I283" s="162"/>
      <c r="L283" s="158"/>
      <c r="M283" s="163"/>
      <c r="T283" s="164"/>
      <c r="AT283" s="159" t="s">
        <v>368</v>
      </c>
      <c r="AU283" s="159" t="s">
        <v>90</v>
      </c>
      <c r="AV283" s="13" t="s">
        <v>90</v>
      </c>
      <c r="AW283" s="13" t="s">
        <v>36</v>
      </c>
      <c r="AX283" s="13" t="s">
        <v>84</v>
      </c>
      <c r="AY283" s="159" t="s">
        <v>358</v>
      </c>
    </row>
    <row r="284" spans="2:65" s="1" customFormat="1" ht="24.2" customHeight="1">
      <c r="B284" s="33"/>
      <c r="C284" s="134" t="s">
        <v>719</v>
      </c>
      <c r="D284" s="134" t="s">
        <v>360</v>
      </c>
      <c r="E284" s="135" t="s">
        <v>3243</v>
      </c>
      <c r="F284" s="136" t="s">
        <v>3244</v>
      </c>
      <c r="G284" s="137" t="s">
        <v>235</v>
      </c>
      <c r="H284" s="138">
        <v>72</v>
      </c>
      <c r="I284" s="139"/>
      <c r="J284" s="140">
        <f>ROUND(I284*H284,2)</f>
        <v>0</v>
      </c>
      <c r="K284" s="136" t="s">
        <v>402</v>
      </c>
      <c r="L284" s="33"/>
      <c r="M284" s="141" t="s">
        <v>19</v>
      </c>
      <c r="N284" s="142" t="s">
        <v>49</v>
      </c>
      <c r="P284" s="143">
        <f>O284*H284</f>
        <v>0</v>
      </c>
      <c r="Q284" s="143">
        <v>2.81E-3</v>
      </c>
      <c r="R284" s="143">
        <f>Q284*H284</f>
        <v>0.20232</v>
      </c>
      <c r="S284" s="143">
        <v>0</v>
      </c>
      <c r="T284" s="144">
        <f>S284*H284</f>
        <v>0</v>
      </c>
      <c r="AR284" s="145" t="s">
        <v>454</v>
      </c>
      <c r="AT284" s="145" t="s">
        <v>360</v>
      </c>
      <c r="AU284" s="145" t="s">
        <v>90</v>
      </c>
      <c r="AY284" s="18" t="s">
        <v>358</v>
      </c>
      <c r="BE284" s="146">
        <f>IF(N284="základní",J284,0)</f>
        <v>0</v>
      </c>
      <c r="BF284" s="146">
        <f>IF(N284="snížená",J284,0)</f>
        <v>0</v>
      </c>
      <c r="BG284" s="146">
        <f>IF(N284="zákl. přenesená",J284,0)</f>
        <v>0</v>
      </c>
      <c r="BH284" s="146">
        <f>IF(N284="sníž. přenesená",J284,0)</f>
        <v>0</v>
      </c>
      <c r="BI284" s="146">
        <f>IF(N284="nulová",J284,0)</f>
        <v>0</v>
      </c>
      <c r="BJ284" s="18" t="s">
        <v>90</v>
      </c>
      <c r="BK284" s="146">
        <f>ROUND(I284*H284,2)</f>
        <v>0</v>
      </c>
      <c r="BL284" s="18" t="s">
        <v>454</v>
      </c>
      <c r="BM284" s="145" t="s">
        <v>3245</v>
      </c>
    </row>
    <row r="285" spans="2:65" s="1" customFormat="1" ht="11.25">
      <c r="B285" s="33"/>
      <c r="D285" s="147" t="s">
        <v>366</v>
      </c>
      <c r="F285" s="148" t="s">
        <v>3246</v>
      </c>
      <c r="I285" s="149"/>
      <c r="L285" s="33"/>
      <c r="M285" s="150"/>
      <c r="T285" s="54"/>
      <c r="AT285" s="18" t="s">
        <v>366</v>
      </c>
      <c r="AU285" s="18" t="s">
        <v>90</v>
      </c>
    </row>
    <row r="286" spans="2:65" s="13" customFormat="1" ht="22.5">
      <c r="B286" s="158"/>
      <c r="D286" s="152" t="s">
        <v>368</v>
      </c>
      <c r="E286" s="159" t="s">
        <v>19</v>
      </c>
      <c r="F286" s="160" t="s">
        <v>3247</v>
      </c>
      <c r="H286" s="161">
        <v>72</v>
      </c>
      <c r="I286" s="162"/>
      <c r="L286" s="158"/>
      <c r="M286" s="163"/>
      <c r="T286" s="164"/>
      <c r="AT286" s="159" t="s">
        <v>368</v>
      </c>
      <c r="AU286" s="159" t="s">
        <v>90</v>
      </c>
      <c r="AV286" s="13" t="s">
        <v>90</v>
      </c>
      <c r="AW286" s="13" t="s">
        <v>36</v>
      </c>
      <c r="AX286" s="13" t="s">
        <v>84</v>
      </c>
      <c r="AY286" s="159" t="s">
        <v>358</v>
      </c>
    </row>
    <row r="287" spans="2:65" s="1" customFormat="1" ht="24.2" customHeight="1">
      <c r="B287" s="33"/>
      <c r="C287" s="134" t="s">
        <v>726</v>
      </c>
      <c r="D287" s="134" t="s">
        <v>360</v>
      </c>
      <c r="E287" s="135" t="s">
        <v>3248</v>
      </c>
      <c r="F287" s="136" t="s">
        <v>3249</v>
      </c>
      <c r="G287" s="137" t="s">
        <v>235</v>
      </c>
      <c r="H287" s="138">
        <v>18</v>
      </c>
      <c r="I287" s="139"/>
      <c r="J287" s="140">
        <f>ROUND(I287*H287,2)</f>
        <v>0</v>
      </c>
      <c r="K287" s="136" t="s">
        <v>402</v>
      </c>
      <c r="L287" s="33"/>
      <c r="M287" s="141" t="s">
        <v>19</v>
      </c>
      <c r="N287" s="142" t="s">
        <v>49</v>
      </c>
      <c r="P287" s="143">
        <f>O287*H287</f>
        <v>0</v>
      </c>
      <c r="Q287" s="143">
        <v>3.62E-3</v>
      </c>
      <c r="R287" s="143">
        <f>Q287*H287</f>
        <v>6.5159999999999996E-2</v>
      </c>
      <c r="S287" s="143">
        <v>0</v>
      </c>
      <c r="T287" s="144">
        <f>S287*H287</f>
        <v>0</v>
      </c>
      <c r="AR287" s="145" t="s">
        <v>454</v>
      </c>
      <c r="AT287" s="145" t="s">
        <v>360</v>
      </c>
      <c r="AU287" s="145" t="s">
        <v>90</v>
      </c>
      <c r="AY287" s="18" t="s">
        <v>358</v>
      </c>
      <c r="BE287" s="146">
        <f>IF(N287="základní",J287,0)</f>
        <v>0</v>
      </c>
      <c r="BF287" s="146">
        <f>IF(N287="snížená",J287,0)</f>
        <v>0</v>
      </c>
      <c r="BG287" s="146">
        <f>IF(N287="zákl. přenesená",J287,0)</f>
        <v>0</v>
      </c>
      <c r="BH287" s="146">
        <f>IF(N287="sníž. přenesená",J287,0)</f>
        <v>0</v>
      </c>
      <c r="BI287" s="146">
        <f>IF(N287="nulová",J287,0)</f>
        <v>0</v>
      </c>
      <c r="BJ287" s="18" t="s">
        <v>90</v>
      </c>
      <c r="BK287" s="146">
        <f>ROUND(I287*H287,2)</f>
        <v>0</v>
      </c>
      <c r="BL287" s="18" t="s">
        <v>454</v>
      </c>
      <c r="BM287" s="145" t="s">
        <v>3250</v>
      </c>
    </row>
    <row r="288" spans="2:65" s="1" customFormat="1" ht="11.25">
      <c r="B288" s="33"/>
      <c r="D288" s="147" t="s">
        <v>366</v>
      </c>
      <c r="F288" s="148" t="s">
        <v>3251</v>
      </c>
      <c r="I288" s="149"/>
      <c r="L288" s="33"/>
      <c r="M288" s="150"/>
      <c r="T288" s="54"/>
      <c r="AT288" s="18" t="s">
        <v>366</v>
      </c>
      <c r="AU288" s="18" t="s">
        <v>90</v>
      </c>
    </row>
    <row r="289" spans="2:65" s="13" customFormat="1" ht="22.5">
      <c r="B289" s="158"/>
      <c r="D289" s="152" t="s">
        <v>368</v>
      </c>
      <c r="E289" s="159" t="s">
        <v>19</v>
      </c>
      <c r="F289" s="160" t="s">
        <v>3227</v>
      </c>
      <c r="H289" s="161">
        <v>18</v>
      </c>
      <c r="I289" s="162"/>
      <c r="L289" s="158"/>
      <c r="M289" s="163"/>
      <c r="T289" s="164"/>
      <c r="AT289" s="159" t="s">
        <v>368</v>
      </c>
      <c r="AU289" s="159" t="s">
        <v>90</v>
      </c>
      <c r="AV289" s="13" t="s">
        <v>90</v>
      </c>
      <c r="AW289" s="13" t="s">
        <v>36</v>
      </c>
      <c r="AX289" s="13" t="s">
        <v>84</v>
      </c>
      <c r="AY289" s="159" t="s">
        <v>358</v>
      </c>
    </row>
    <row r="290" spans="2:65" s="1" customFormat="1" ht="24.2" customHeight="1">
      <c r="B290" s="33"/>
      <c r="C290" s="134" t="s">
        <v>733</v>
      </c>
      <c r="D290" s="134" t="s">
        <v>360</v>
      </c>
      <c r="E290" s="135" t="s">
        <v>3252</v>
      </c>
      <c r="F290" s="136" t="s">
        <v>3253</v>
      </c>
      <c r="G290" s="137" t="s">
        <v>235</v>
      </c>
      <c r="H290" s="138">
        <v>3</v>
      </c>
      <c r="I290" s="139"/>
      <c r="J290" s="140">
        <f>ROUND(I290*H290,2)</f>
        <v>0</v>
      </c>
      <c r="K290" s="136" t="s">
        <v>402</v>
      </c>
      <c r="L290" s="33"/>
      <c r="M290" s="141" t="s">
        <v>19</v>
      </c>
      <c r="N290" s="142" t="s">
        <v>49</v>
      </c>
      <c r="P290" s="143">
        <f>O290*H290</f>
        <v>0</v>
      </c>
      <c r="Q290" s="143">
        <v>6.1000000000000004E-3</v>
      </c>
      <c r="R290" s="143">
        <f>Q290*H290</f>
        <v>1.83E-2</v>
      </c>
      <c r="S290" s="143">
        <v>0</v>
      </c>
      <c r="T290" s="144">
        <f>S290*H290</f>
        <v>0</v>
      </c>
      <c r="AR290" s="145" t="s">
        <v>454</v>
      </c>
      <c r="AT290" s="145" t="s">
        <v>360</v>
      </c>
      <c r="AU290" s="145" t="s">
        <v>90</v>
      </c>
      <c r="AY290" s="18" t="s">
        <v>358</v>
      </c>
      <c r="BE290" s="146">
        <f>IF(N290="základní",J290,0)</f>
        <v>0</v>
      </c>
      <c r="BF290" s="146">
        <f>IF(N290="snížená",J290,0)</f>
        <v>0</v>
      </c>
      <c r="BG290" s="146">
        <f>IF(N290="zákl. přenesená",J290,0)</f>
        <v>0</v>
      </c>
      <c r="BH290" s="146">
        <f>IF(N290="sníž. přenesená",J290,0)</f>
        <v>0</v>
      </c>
      <c r="BI290" s="146">
        <f>IF(N290="nulová",J290,0)</f>
        <v>0</v>
      </c>
      <c r="BJ290" s="18" t="s">
        <v>90</v>
      </c>
      <c r="BK290" s="146">
        <f>ROUND(I290*H290,2)</f>
        <v>0</v>
      </c>
      <c r="BL290" s="18" t="s">
        <v>454</v>
      </c>
      <c r="BM290" s="145" t="s">
        <v>3254</v>
      </c>
    </row>
    <row r="291" spans="2:65" s="1" customFormat="1" ht="11.25">
      <c r="B291" s="33"/>
      <c r="D291" s="147" t="s">
        <v>366</v>
      </c>
      <c r="F291" s="148" t="s">
        <v>3255</v>
      </c>
      <c r="I291" s="149"/>
      <c r="L291" s="33"/>
      <c r="M291" s="150"/>
      <c r="T291" s="54"/>
      <c r="AT291" s="18" t="s">
        <v>366</v>
      </c>
      <c r="AU291" s="18" t="s">
        <v>90</v>
      </c>
    </row>
    <row r="292" spans="2:65" s="13" customFormat="1" ht="22.5">
      <c r="B292" s="158"/>
      <c r="D292" s="152" t="s">
        <v>368</v>
      </c>
      <c r="E292" s="159" t="s">
        <v>19</v>
      </c>
      <c r="F292" s="160" t="s">
        <v>3256</v>
      </c>
      <c r="H292" s="161">
        <v>3</v>
      </c>
      <c r="I292" s="162"/>
      <c r="L292" s="158"/>
      <c r="M292" s="163"/>
      <c r="T292" s="164"/>
      <c r="AT292" s="159" t="s">
        <v>368</v>
      </c>
      <c r="AU292" s="159" t="s">
        <v>90</v>
      </c>
      <c r="AV292" s="13" t="s">
        <v>90</v>
      </c>
      <c r="AW292" s="13" t="s">
        <v>36</v>
      </c>
      <c r="AX292" s="13" t="s">
        <v>84</v>
      </c>
      <c r="AY292" s="159" t="s">
        <v>358</v>
      </c>
    </row>
    <row r="293" spans="2:65" s="1" customFormat="1" ht="37.9" customHeight="1">
      <c r="B293" s="33"/>
      <c r="C293" s="134" t="s">
        <v>739</v>
      </c>
      <c r="D293" s="134" t="s">
        <v>360</v>
      </c>
      <c r="E293" s="135" t="s">
        <v>3257</v>
      </c>
      <c r="F293" s="136" t="s">
        <v>3258</v>
      </c>
      <c r="G293" s="137" t="s">
        <v>235</v>
      </c>
      <c r="H293" s="138">
        <v>163.80000000000001</v>
      </c>
      <c r="I293" s="139"/>
      <c r="J293" s="140">
        <f>ROUND(I293*H293,2)</f>
        <v>0</v>
      </c>
      <c r="K293" s="136" t="s">
        <v>402</v>
      </c>
      <c r="L293" s="33"/>
      <c r="M293" s="141" t="s">
        <v>19</v>
      </c>
      <c r="N293" s="142" t="s">
        <v>49</v>
      </c>
      <c r="P293" s="143">
        <f>O293*H293</f>
        <v>0</v>
      </c>
      <c r="Q293" s="143">
        <v>6.9999999999999994E-5</v>
      </c>
      <c r="R293" s="143">
        <f>Q293*H293</f>
        <v>1.1466E-2</v>
      </c>
      <c r="S293" s="143">
        <v>0</v>
      </c>
      <c r="T293" s="144">
        <f>S293*H293</f>
        <v>0</v>
      </c>
      <c r="AR293" s="145" t="s">
        <v>454</v>
      </c>
      <c r="AT293" s="145" t="s">
        <v>360</v>
      </c>
      <c r="AU293" s="145" t="s">
        <v>90</v>
      </c>
      <c r="AY293" s="18" t="s">
        <v>358</v>
      </c>
      <c r="BE293" s="146">
        <f>IF(N293="základní",J293,0)</f>
        <v>0</v>
      </c>
      <c r="BF293" s="146">
        <f>IF(N293="snížená",J293,0)</f>
        <v>0</v>
      </c>
      <c r="BG293" s="146">
        <f>IF(N293="zákl. přenesená",J293,0)</f>
        <v>0</v>
      </c>
      <c r="BH293" s="146">
        <f>IF(N293="sníž. přenesená",J293,0)</f>
        <v>0</v>
      </c>
      <c r="BI293" s="146">
        <f>IF(N293="nulová",J293,0)</f>
        <v>0</v>
      </c>
      <c r="BJ293" s="18" t="s">
        <v>90</v>
      </c>
      <c r="BK293" s="146">
        <f>ROUND(I293*H293,2)</f>
        <v>0</v>
      </c>
      <c r="BL293" s="18" t="s">
        <v>454</v>
      </c>
      <c r="BM293" s="145" t="s">
        <v>3259</v>
      </c>
    </row>
    <row r="294" spans="2:65" s="1" customFormat="1" ht="11.25">
      <c r="B294" s="33"/>
      <c r="D294" s="147" t="s">
        <v>366</v>
      </c>
      <c r="F294" s="148" t="s">
        <v>3260</v>
      </c>
      <c r="I294" s="149"/>
      <c r="L294" s="33"/>
      <c r="M294" s="150"/>
      <c r="T294" s="54"/>
      <c r="AT294" s="18" t="s">
        <v>366</v>
      </c>
      <c r="AU294" s="18" t="s">
        <v>90</v>
      </c>
    </row>
    <row r="295" spans="2:65" s="13" customFormat="1" ht="11.25">
      <c r="B295" s="158"/>
      <c r="D295" s="152" t="s">
        <v>368</v>
      </c>
      <c r="E295" s="159" t="s">
        <v>19</v>
      </c>
      <c r="F295" s="160" t="s">
        <v>3261</v>
      </c>
      <c r="H295" s="161">
        <v>136.5</v>
      </c>
      <c r="I295" s="162"/>
      <c r="L295" s="158"/>
      <c r="M295" s="163"/>
      <c r="T295" s="164"/>
      <c r="AT295" s="159" t="s">
        <v>368</v>
      </c>
      <c r="AU295" s="159" t="s">
        <v>90</v>
      </c>
      <c r="AV295" s="13" t="s">
        <v>90</v>
      </c>
      <c r="AW295" s="13" t="s">
        <v>36</v>
      </c>
      <c r="AX295" s="13" t="s">
        <v>77</v>
      </c>
      <c r="AY295" s="159" t="s">
        <v>358</v>
      </c>
    </row>
    <row r="296" spans="2:65" s="14" customFormat="1" ht="11.25">
      <c r="B296" s="165"/>
      <c r="D296" s="152" t="s">
        <v>368</v>
      </c>
      <c r="E296" s="166" t="s">
        <v>19</v>
      </c>
      <c r="F296" s="167" t="s">
        <v>371</v>
      </c>
      <c r="H296" s="168">
        <v>136.5</v>
      </c>
      <c r="I296" s="169"/>
      <c r="L296" s="165"/>
      <c r="M296" s="170"/>
      <c r="T296" s="171"/>
      <c r="AT296" s="166" t="s">
        <v>368</v>
      </c>
      <c r="AU296" s="166" t="s">
        <v>90</v>
      </c>
      <c r="AV296" s="14" t="s">
        <v>364</v>
      </c>
      <c r="AW296" s="14" t="s">
        <v>36</v>
      </c>
      <c r="AX296" s="14" t="s">
        <v>84</v>
      </c>
      <c r="AY296" s="166" t="s">
        <v>358</v>
      </c>
    </row>
    <row r="297" spans="2:65" s="13" customFormat="1" ht="11.25">
      <c r="B297" s="158"/>
      <c r="D297" s="152" t="s">
        <v>368</v>
      </c>
      <c r="F297" s="160" t="s">
        <v>3262</v>
      </c>
      <c r="H297" s="161">
        <v>163.80000000000001</v>
      </c>
      <c r="I297" s="162"/>
      <c r="L297" s="158"/>
      <c r="M297" s="163"/>
      <c r="T297" s="164"/>
      <c r="AT297" s="159" t="s">
        <v>368</v>
      </c>
      <c r="AU297" s="159" t="s">
        <v>90</v>
      </c>
      <c r="AV297" s="13" t="s">
        <v>90</v>
      </c>
      <c r="AW297" s="13" t="s">
        <v>4</v>
      </c>
      <c r="AX297" s="13" t="s">
        <v>84</v>
      </c>
      <c r="AY297" s="159" t="s">
        <v>358</v>
      </c>
    </row>
    <row r="298" spans="2:65" s="1" customFormat="1" ht="37.9" customHeight="1">
      <c r="B298" s="33"/>
      <c r="C298" s="134" t="s">
        <v>744</v>
      </c>
      <c r="D298" s="134" t="s">
        <v>360</v>
      </c>
      <c r="E298" s="135" t="s">
        <v>3263</v>
      </c>
      <c r="F298" s="136" t="s">
        <v>3264</v>
      </c>
      <c r="G298" s="137" t="s">
        <v>235</v>
      </c>
      <c r="H298" s="138">
        <v>237.6</v>
      </c>
      <c r="I298" s="139"/>
      <c r="J298" s="140">
        <f>ROUND(I298*H298,2)</f>
        <v>0</v>
      </c>
      <c r="K298" s="136" t="s">
        <v>402</v>
      </c>
      <c r="L298" s="33"/>
      <c r="M298" s="141" t="s">
        <v>19</v>
      </c>
      <c r="N298" s="142" t="s">
        <v>49</v>
      </c>
      <c r="P298" s="143">
        <f>O298*H298</f>
        <v>0</v>
      </c>
      <c r="Q298" s="143">
        <v>9.0000000000000006E-5</v>
      </c>
      <c r="R298" s="143">
        <f>Q298*H298</f>
        <v>2.1384E-2</v>
      </c>
      <c r="S298" s="143">
        <v>0</v>
      </c>
      <c r="T298" s="144">
        <f>S298*H298</f>
        <v>0</v>
      </c>
      <c r="AR298" s="145" t="s">
        <v>454</v>
      </c>
      <c r="AT298" s="145" t="s">
        <v>360</v>
      </c>
      <c r="AU298" s="145" t="s">
        <v>90</v>
      </c>
      <c r="AY298" s="18" t="s">
        <v>358</v>
      </c>
      <c r="BE298" s="146">
        <f>IF(N298="základní",J298,0)</f>
        <v>0</v>
      </c>
      <c r="BF298" s="146">
        <f>IF(N298="snížená",J298,0)</f>
        <v>0</v>
      </c>
      <c r="BG298" s="146">
        <f>IF(N298="zákl. přenesená",J298,0)</f>
        <v>0</v>
      </c>
      <c r="BH298" s="146">
        <f>IF(N298="sníž. přenesená",J298,0)</f>
        <v>0</v>
      </c>
      <c r="BI298" s="146">
        <f>IF(N298="nulová",J298,0)</f>
        <v>0</v>
      </c>
      <c r="BJ298" s="18" t="s">
        <v>90</v>
      </c>
      <c r="BK298" s="146">
        <f>ROUND(I298*H298,2)</f>
        <v>0</v>
      </c>
      <c r="BL298" s="18" t="s">
        <v>454</v>
      </c>
      <c r="BM298" s="145" t="s">
        <v>3265</v>
      </c>
    </row>
    <row r="299" spans="2:65" s="1" customFormat="1" ht="11.25">
      <c r="B299" s="33"/>
      <c r="D299" s="147" t="s">
        <v>366</v>
      </c>
      <c r="F299" s="148" t="s">
        <v>3266</v>
      </c>
      <c r="I299" s="149"/>
      <c r="L299" s="33"/>
      <c r="M299" s="150"/>
      <c r="T299" s="54"/>
      <c r="AT299" s="18" t="s">
        <v>366</v>
      </c>
      <c r="AU299" s="18" t="s">
        <v>90</v>
      </c>
    </row>
    <row r="300" spans="2:65" s="13" customFormat="1" ht="11.25">
      <c r="B300" s="158"/>
      <c r="D300" s="152" t="s">
        <v>368</v>
      </c>
      <c r="E300" s="159" t="s">
        <v>19</v>
      </c>
      <c r="F300" s="160" t="s">
        <v>3267</v>
      </c>
      <c r="H300" s="161">
        <v>118.5</v>
      </c>
      <c r="I300" s="162"/>
      <c r="L300" s="158"/>
      <c r="M300" s="163"/>
      <c r="T300" s="164"/>
      <c r="AT300" s="159" t="s">
        <v>368</v>
      </c>
      <c r="AU300" s="159" t="s">
        <v>90</v>
      </c>
      <c r="AV300" s="13" t="s">
        <v>90</v>
      </c>
      <c r="AW300" s="13" t="s">
        <v>36</v>
      </c>
      <c r="AX300" s="13" t="s">
        <v>77</v>
      </c>
      <c r="AY300" s="159" t="s">
        <v>358</v>
      </c>
    </row>
    <row r="301" spans="2:65" s="13" customFormat="1" ht="11.25">
      <c r="B301" s="158"/>
      <c r="D301" s="152" t="s">
        <v>368</v>
      </c>
      <c r="E301" s="159" t="s">
        <v>19</v>
      </c>
      <c r="F301" s="160" t="s">
        <v>3268</v>
      </c>
      <c r="H301" s="161">
        <v>49.5</v>
      </c>
      <c r="I301" s="162"/>
      <c r="L301" s="158"/>
      <c r="M301" s="163"/>
      <c r="T301" s="164"/>
      <c r="AT301" s="159" t="s">
        <v>368</v>
      </c>
      <c r="AU301" s="159" t="s">
        <v>90</v>
      </c>
      <c r="AV301" s="13" t="s">
        <v>90</v>
      </c>
      <c r="AW301" s="13" t="s">
        <v>36</v>
      </c>
      <c r="AX301" s="13" t="s">
        <v>77</v>
      </c>
      <c r="AY301" s="159" t="s">
        <v>358</v>
      </c>
    </row>
    <row r="302" spans="2:65" s="13" customFormat="1" ht="11.25">
      <c r="B302" s="158"/>
      <c r="D302" s="152" t="s">
        <v>368</v>
      </c>
      <c r="E302" s="159" t="s">
        <v>19</v>
      </c>
      <c r="F302" s="160" t="s">
        <v>3269</v>
      </c>
      <c r="H302" s="161">
        <v>30</v>
      </c>
      <c r="I302" s="162"/>
      <c r="L302" s="158"/>
      <c r="M302" s="163"/>
      <c r="T302" s="164"/>
      <c r="AT302" s="159" t="s">
        <v>368</v>
      </c>
      <c r="AU302" s="159" t="s">
        <v>90</v>
      </c>
      <c r="AV302" s="13" t="s">
        <v>90</v>
      </c>
      <c r="AW302" s="13" t="s">
        <v>36</v>
      </c>
      <c r="AX302" s="13" t="s">
        <v>77</v>
      </c>
      <c r="AY302" s="159" t="s">
        <v>358</v>
      </c>
    </row>
    <row r="303" spans="2:65" s="14" customFormat="1" ht="11.25">
      <c r="B303" s="165"/>
      <c r="D303" s="152" t="s">
        <v>368</v>
      </c>
      <c r="E303" s="166" t="s">
        <v>19</v>
      </c>
      <c r="F303" s="167" t="s">
        <v>371</v>
      </c>
      <c r="H303" s="168">
        <v>198</v>
      </c>
      <c r="I303" s="169"/>
      <c r="L303" s="165"/>
      <c r="M303" s="170"/>
      <c r="T303" s="171"/>
      <c r="AT303" s="166" t="s">
        <v>368</v>
      </c>
      <c r="AU303" s="166" t="s">
        <v>90</v>
      </c>
      <c r="AV303" s="14" t="s">
        <v>364</v>
      </c>
      <c r="AW303" s="14" t="s">
        <v>36</v>
      </c>
      <c r="AX303" s="14" t="s">
        <v>84</v>
      </c>
      <c r="AY303" s="166" t="s">
        <v>358</v>
      </c>
    </row>
    <row r="304" spans="2:65" s="13" customFormat="1" ht="11.25">
      <c r="B304" s="158"/>
      <c r="D304" s="152" t="s">
        <v>368</v>
      </c>
      <c r="F304" s="160" t="s">
        <v>3270</v>
      </c>
      <c r="H304" s="161">
        <v>237.6</v>
      </c>
      <c r="I304" s="162"/>
      <c r="L304" s="158"/>
      <c r="M304" s="163"/>
      <c r="T304" s="164"/>
      <c r="AT304" s="159" t="s">
        <v>368</v>
      </c>
      <c r="AU304" s="159" t="s">
        <v>90</v>
      </c>
      <c r="AV304" s="13" t="s">
        <v>90</v>
      </c>
      <c r="AW304" s="13" t="s">
        <v>4</v>
      </c>
      <c r="AX304" s="13" t="s">
        <v>84</v>
      </c>
      <c r="AY304" s="159" t="s">
        <v>358</v>
      </c>
    </row>
    <row r="305" spans="2:65" s="1" customFormat="1" ht="37.9" customHeight="1">
      <c r="B305" s="33"/>
      <c r="C305" s="134" t="s">
        <v>751</v>
      </c>
      <c r="D305" s="134" t="s">
        <v>360</v>
      </c>
      <c r="E305" s="135" t="s">
        <v>3271</v>
      </c>
      <c r="F305" s="136" t="s">
        <v>3272</v>
      </c>
      <c r="G305" s="137" t="s">
        <v>235</v>
      </c>
      <c r="H305" s="138">
        <v>34.200000000000003</v>
      </c>
      <c r="I305" s="139"/>
      <c r="J305" s="140">
        <f>ROUND(I305*H305,2)</f>
        <v>0</v>
      </c>
      <c r="K305" s="136" t="s">
        <v>402</v>
      </c>
      <c r="L305" s="33"/>
      <c r="M305" s="141" t="s">
        <v>19</v>
      </c>
      <c r="N305" s="142" t="s">
        <v>49</v>
      </c>
      <c r="P305" s="143">
        <f>O305*H305</f>
        <v>0</v>
      </c>
      <c r="Q305" s="143">
        <v>1.2E-4</v>
      </c>
      <c r="R305" s="143">
        <f>Q305*H305</f>
        <v>4.1040000000000009E-3</v>
      </c>
      <c r="S305" s="143">
        <v>0</v>
      </c>
      <c r="T305" s="144">
        <f>S305*H305</f>
        <v>0</v>
      </c>
      <c r="AR305" s="145" t="s">
        <v>454</v>
      </c>
      <c r="AT305" s="145" t="s">
        <v>360</v>
      </c>
      <c r="AU305" s="145" t="s">
        <v>90</v>
      </c>
      <c r="AY305" s="18" t="s">
        <v>358</v>
      </c>
      <c r="BE305" s="146">
        <f>IF(N305="základní",J305,0)</f>
        <v>0</v>
      </c>
      <c r="BF305" s="146">
        <f>IF(N305="snížená",J305,0)</f>
        <v>0</v>
      </c>
      <c r="BG305" s="146">
        <f>IF(N305="zákl. přenesená",J305,0)</f>
        <v>0</v>
      </c>
      <c r="BH305" s="146">
        <f>IF(N305="sníž. přenesená",J305,0)</f>
        <v>0</v>
      </c>
      <c r="BI305" s="146">
        <f>IF(N305="nulová",J305,0)</f>
        <v>0</v>
      </c>
      <c r="BJ305" s="18" t="s">
        <v>90</v>
      </c>
      <c r="BK305" s="146">
        <f>ROUND(I305*H305,2)</f>
        <v>0</v>
      </c>
      <c r="BL305" s="18" t="s">
        <v>454</v>
      </c>
      <c r="BM305" s="145" t="s">
        <v>3273</v>
      </c>
    </row>
    <row r="306" spans="2:65" s="1" customFormat="1" ht="11.25">
      <c r="B306" s="33"/>
      <c r="D306" s="147" t="s">
        <v>366</v>
      </c>
      <c r="F306" s="148" t="s">
        <v>3274</v>
      </c>
      <c r="I306" s="149"/>
      <c r="L306" s="33"/>
      <c r="M306" s="150"/>
      <c r="T306" s="54"/>
      <c r="AT306" s="18" t="s">
        <v>366</v>
      </c>
      <c r="AU306" s="18" t="s">
        <v>90</v>
      </c>
    </row>
    <row r="307" spans="2:65" s="13" customFormat="1" ht="11.25">
      <c r="B307" s="158"/>
      <c r="D307" s="152" t="s">
        <v>368</v>
      </c>
      <c r="E307" s="159" t="s">
        <v>19</v>
      </c>
      <c r="F307" s="160" t="s">
        <v>3275</v>
      </c>
      <c r="H307" s="161">
        <v>7.5</v>
      </c>
      <c r="I307" s="162"/>
      <c r="L307" s="158"/>
      <c r="M307" s="163"/>
      <c r="T307" s="164"/>
      <c r="AT307" s="159" t="s">
        <v>368</v>
      </c>
      <c r="AU307" s="159" t="s">
        <v>90</v>
      </c>
      <c r="AV307" s="13" t="s">
        <v>90</v>
      </c>
      <c r="AW307" s="13" t="s">
        <v>36</v>
      </c>
      <c r="AX307" s="13" t="s">
        <v>77</v>
      </c>
      <c r="AY307" s="159" t="s">
        <v>358</v>
      </c>
    </row>
    <row r="308" spans="2:65" s="13" customFormat="1" ht="11.25">
      <c r="B308" s="158"/>
      <c r="D308" s="152" t="s">
        <v>368</v>
      </c>
      <c r="E308" s="159" t="s">
        <v>19</v>
      </c>
      <c r="F308" s="160" t="s">
        <v>3276</v>
      </c>
      <c r="H308" s="161">
        <v>21</v>
      </c>
      <c r="I308" s="162"/>
      <c r="L308" s="158"/>
      <c r="M308" s="163"/>
      <c r="T308" s="164"/>
      <c r="AT308" s="159" t="s">
        <v>368</v>
      </c>
      <c r="AU308" s="159" t="s">
        <v>90</v>
      </c>
      <c r="AV308" s="13" t="s">
        <v>90</v>
      </c>
      <c r="AW308" s="13" t="s">
        <v>36</v>
      </c>
      <c r="AX308" s="13" t="s">
        <v>77</v>
      </c>
      <c r="AY308" s="159" t="s">
        <v>358</v>
      </c>
    </row>
    <row r="309" spans="2:65" s="14" customFormat="1" ht="11.25">
      <c r="B309" s="165"/>
      <c r="D309" s="152" t="s">
        <v>368</v>
      </c>
      <c r="E309" s="166" t="s">
        <v>19</v>
      </c>
      <c r="F309" s="167" t="s">
        <v>371</v>
      </c>
      <c r="H309" s="168">
        <v>28.5</v>
      </c>
      <c r="I309" s="169"/>
      <c r="L309" s="165"/>
      <c r="M309" s="170"/>
      <c r="T309" s="171"/>
      <c r="AT309" s="166" t="s">
        <v>368</v>
      </c>
      <c r="AU309" s="166" t="s">
        <v>90</v>
      </c>
      <c r="AV309" s="14" t="s">
        <v>364</v>
      </c>
      <c r="AW309" s="14" t="s">
        <v>36</v>
      </c>
      <c r="AX309" s="14" t="s">
        <v>84</v>
      </c>
      <c r="AY309" s="166" t="s">
        <v>358</v>
      </c>
    </row>
    <row r="310" spans="2:65" s="13" customFormat="1" ht="11.25">
      <c r="B310" s="158"/>
      <c r="D310" s="152" t="s">
        <v>368</v>
      </c>
      <c r="F310" s="160" t="s">
        <v>3277</v>
      </c>
      <c r="H310" s="161">
        <v>34.200000000000003</v>
      </c>
      <c r="I310" s="162"/>
      <c r="L310" s="158"/>
      <c r="M310" s="163"/>
      <c r="T310" s="164"/>
      <c r="AT310" s="159" t="s">
        <v>368</v>
      </c>
      <c r="AU310" s="159" t="s">
        <v>90</v>
      </c>
      <c r="AV310" s="13" t="s">
        <v>90</v>
      </c>
      <c r="AW310" s="13" t="s">
        <v>4</v>
      </c>
      <c r="AX310" s="13" t="s">
        <v>84</v>
      </c>
      <c r="AY310" s="159" t="s">
        <v>358</v>
      </c>
    </row>
    <row r="311" spans="2:65" s="1" customFormat="1" ht="37.9" customHeight="1">
      <c r="B311" s="33"/>
      <c r="C311" s="134" t="s">
        <v>759</v>
      </c>
      <c r="D311" s="134" t="s">
        <v>360</v>
      </c>
      <c r="E311" s="135" t="s">
        <v>3278</v>
      </c>
      <c r="F311" s="136" t="s">
        <v>3279</v>
      </c>
      <c r="G311" s="137" t="s">
        <v>235</v>
      </c>
      <c r="H311" s="138">
        <v>228.6</v>
      </c>
      <c r="I311" s="139"/>
      <c r="J311" s="140">
        <f>ROUND(I311*H311,2)</f>
        <v>0</v>
      </c>
      <c r="K311" s="136" t="s">
        <v>402</v>
      </c>
      <c r="L311" s="33"/>
      <c r="M311" s="141" t="s">
        <v>19</v>
      </c>
      <c r="N311" s="142" t="s">
        <v>49</v>
      </c>
      <c r="P311" s="143">
        <f>O311*H311</f>
        <v>0</v>
      </c>
      <c r="Q311" s="143">
        <v>1.2E-4</v>
      </c>
      <c r="R311" s="143">
        <f>Q311*H311</f>
        <v>2.7432000000000002E-2</v>
      </c>
      <c r="S311" s="143">
        <v>0</v>
      </c>
      <c r="T311" s="144">
        <f>S311*H311</f>
        <v>0</v>
      </c>
      <c r="AR311" s="145" t="s">
        <v>454</v>
      </c>
      <c r="AT311" s="145" t="s">
        <v>360</v>
      </c>
      <c r="AU311" s="145" t="s">
        <v>90</v>
      </c>
      <c r="AY311" s="18" t="s">
        <v>358</v>
      </c>
      <c r="BE311" s="146">
        <f>IF(N311="základní",J311,0)</f>
        <v>0</v>
      </c>
      <c r="BF311" s="146">
        <f>IF(N311="snížená",J311,0)</f>
        <v>0</v>
      </c>
      <c r="BG311" s="146">
        <f>IF(N311="zákl. přenesená",J311,0)</f>
        <v>0</v>
      </c>
      <c r="BH311" s="146">
        <f>IF(N311="sníž. přenesená",J311,0)</f>
        <v>0</v>
      </c>
      <c r="BI311" s="146">
        <f>IF(N311="nulová",J311,0)</f>
        <v>0</v>
      </c>
      <c r="BJ311" s="18" t="s">
        <v>90</v>
      </c>
      <c r="BK311" s="146">
        <f>ROUND(I311*H311,2)</f>
        <v>0</v>
      </c>
      <c r="BL311" s="18" t="s">
        <v>454</v>
      </c>
      <c r="BM311" s="145" t="s">
        <v>3280</v>
      </c>
    </row>
    <row r="312" spans="2:65" s="1" customFormat="1" ht="11.25">
      <c r="B312" s="33"/>
      <c r="D312" s="147" t="s">
        <v>366</v>
      </c>
      <c r="F312" s="148" t="s">
        <v>3281</v>
      </c>
      <c r="I312" s="149"/>
      <c r="L312" s="33"/>
      <c r="M312" s="150"/>
      <c r="T312" s="54"/>
      <c r="AT312" s="18" t="s">
        <v>366</v>
      </c>
      <c r="AU312" s="18" t="s">
        <v>90</v>
      </c>
    </row>
    <row r="313" spans="2:65" s="13" customFormat="1" ht="11.25">
      <c r="B313" s="158"/>
      <c r="D313" s="152" t="s">
        <v>368</v>
      </c>
      <c r="E313" s="159" t="s">
        <v>19</v>
      </c>
      <c r="F313" s="160" t="s">
        <v>3282</v>
      </c>
      <c r="H313" s="161">
        <v>40.5</v>
      </c>
      <c r="I313" s="162"/>
      <c r="L313" s="158"/>
      <c r="M313" s="163"/>
      <c r="T313" s="164"/>
      <c r="AT313" s="159" t="s">
        <v>368</v>
      </c>
      <c r="AU313" s="159" t="s">
        <v>90</v>
      </c>
      <c r="AV313" s="13" t="s">
        <v>90</v>
      </c>
      <c r="AW313" s="13" t="s">
        <v>36</v>
      </c>
      <c r="AX313" s="13" t="s">
        <v>77</v>
      </c>
      <c r="AY313" s="159" t="s">
        <v>358</v>
      </c>
    </row>
    <row r="314" spans="2:65" s="13" customFormat="1" ht="11.25">
      <c r="B314" s="158"/>
      <c r="D314" s="152" t="s">
        <v>368</v>
      </c>
      <c r="E314" s="159" t="s">
        <v>19</v>
      </c>
      <c r="F314" s="160" t="s">
        <v>3283</v>
      </c>
      <c r="H314" s="161">
        <v>150</v>
      </c>
      <c r="I314" s="162"/>
      <c r="L314" s="158"/>
      <c r="M314" s="163"/>
      <c r="T314" s="164"/>
      <c r="AT314" s="159" t="s">
        <v>368</v>
      </c>
      <c r="AU314" s="159" t="s">
        <v>90</v>
      </c>
      <c r="AV314" s="13" t="s">
        <v>90</v>
      </c>
      <c r="AW314" s="13" t="s">
        <v>36</v>
      </c>
      <c r="AX314" s="13" t="s">
        <v>77</v>
      </c>
      <c r="AY314" s="159" t="s">
        <v>358</v>
      </c>
    </row>
    <row r="315" spans="2:65" s="14" customFormat="1" ht="11.25">
      <c r="B315" s="165"/>
      <c r="D315" s="152" t="s">
        <v>368</v>
      </c>
      <c r="E315" s="166" t="s">
        <v>19</v>
      </c>
      <c r="F315" s="167" t="s">
        <v>371</v>
      </c>
      <c r="H315" s="168">
        <v>190.5</v>
      </c>
      <c r="I315" s="169"/>
      <c r="L315" s="165"/>
      <c r="M315" s="170"/>
      <c r="T315" s="171"/>
      <c r="AT315" s="166" t="s">
        <v>368</v>
      </c>
      <c r="AU315" s="166" t="s">
        <v>90</v>
      </c>
      <c r="AV315" s="14" t="s">
        <v>364</v>
      </c>
      <c r="AW315" s="14" t="s">
        <v>36</v>
      </c>
      <c r="AX315" s="14" t="s">
        <v>84</v>
      </c>
      <c r="AY315" s="166" t="s">
        <v>358</v>
      </c>
    </row>
    <row r="316" spans="2:65" s="13" customFormat="1" ht="11.25">
      <c r="B316" s="158"/>
      <c r="D316" s="152" t="s">
        <v>368</v>
      </c>
      <c r="F316" s="160" t="s">
        <v>3284</v>
      </c>
      <c r="H316" s="161">
        <v>228.6</v>
      </c>
      <c r="I316" s="162"/>
      <c r="L316" s="158"/>
      <c r="M316" s="163"/>
      <c r="T316" s="164"/>
      <c r="AT316" s="159" t="s">
        <v>368</v>
      </c>
      <c r="AU316" s="159" t="s">
        <v>90</v>
      </c>
      <c r="AV316" s="13" t="s">
        <v>90</v>
      </c>
      <c r="AW316" s="13" t="s">
        <v>4</v>
      </c>
      <c r="AX316" s="13" t="s">
        <v>84</v>
      </c>
      <c r="AY316" s="159" t="s">
        <v>358</v>
      </c>
    </row>
    <row r="317" spans="2:65" s="1" customFormat="1" ht="37.9" customHeight="1">
      <c r="B317" s="33"/>
      <c r="C317" s="134" t="s">
        <v>765</v>
      </c>
      <c r="D317" s="134" t="s">
        <v>360</v>
      </c>
      <c r="E317" s="135" t="s">
        <v>3285</v>
      </c>
      <c r="F317" s="136" t="s">
        <v>3286</v>
      </c>
      <c r="G317" s="137" t="s">
        <v>235</v>
      </c>
      <c r="H317" s="138">
        <v>149.4</v>
      </c>
      <c r="I317" s="139"/>
      <c r="J317" s="140">
        <f>ROUND(I317*H317,2)</f>
        <v>0</v>
      </c>
      <c r="K317" s="136" t="s">
        <v>402</v>
      </c>
      <c r="L317" s="33"/>
      <c r="M317" s="141" t="s">
        <v>19</v>
      </c>
      <c r="N317" s="142" t="s">
        <v>49</v>
      </c>
      <c r="P317" s="143">
        <f>O317*H317</f>
        <v>0</v>
      </c>
      <c r="Q317" s="143">
        <v>1.6000000000000001E-4</v>
      </c>
      <c r="R317" s="143">
        <f>Q317*H317</f>
        <v>2.3904000000000002E-2</v>
      </c>
      <c r="S317" s="143">
        <v>0</v>
      </c>
      <c r="T317" s="144">
        <f>S317*H317</f>
        <v>0</v>
      </c>
      <c r="AR317" s="145" t="s">
        <v>454</v>
      </c>
      <c r="AT317" s="145" t="s">
        <v>360</v>
      </c>
      <c r="AU317" s="145" t="s">
        <v>90</v>
      </c>
      <c r="AY317" s="18" t="s">
        <v>358</v>
      </c>
      <c r="BE317" s="146">
        <f>IF(N317="základní",J317,0)</f>
        <v>0</v>
      </c>
      <c r="BF317" s="146">
        <f>IF(N317="snížená",J317,0)</f>
        <v>0</v>
      </c>
      <c r="BG317" s="146">
        <f>IF(N317="zákl. přenesená",J317,0)</f>
        <v>0</v>
      </c>
      <c r="BH317" s="146">
        <f>IF(N317="sníž. přenesená",J317,0)</f>
        <v>0</v>
      </c>
      <c r="BI317" s="146">
        <f>IF(N317="nulová",J317,0)</f>
        <v>0</v>
      </c>
      <c r="BJ317" s="18" t="s">
        <v>90</v>
      </c>
      <c r="BK317" s="146">
        <f>ROUND(I317*H317,2)</f>
        <v>0</v>
      </c>
      <c r="BL317" s="18" t="s">
        <v>454</v>
      </c>
      <c r="BM317" s="145" t="s">
        <v>3287</v>
      </c>
    </row>
    <row r="318" spans="2:65" s="1" customFormat="1" ht="11.25">
      <c r="B318" s="33"/>
      <c r="D318" s="147" t="s">
        <v>366</v>
      </c>
      <c r="F318" s="148" t="s">
        <v>3288</v>
      </c>
      <c r="I318" s="149"/>
      <c r="L318" s="33"/>
      <c r="M318" s="150"/>
      <c r="T318" s="54"/>
      <c r="AT318" s="18" t="s">
        <v>366</v>
      </c>
      <c r="AU318" s="18" t="s">
        <v>90</v>
      </c>
    </row>
    <row r="319" spans="2:65" s="13" customFormat="1" ht="11.25">
      <c r="B319" s="158"/>
      <c r="D319" s="152" t="s">
        <v>368</v>
      </c>
      <c r="E319" s="159" t="s">
        <v>19</v>
      </c>
      <c r="F319" s="160" t="s">
        <v>3289</v>
      </c>
      <c r="H319" s="161">
        <v>78</v>
      </c>
      <c r="I319" s="162"/>
      <c r="L319" s="158"/>
      <c r="M319" s="163"/>
      <c r="T319" s="164"/>
      <c r="AT319" s="159" t="s">
        <v>368</v>
      </c>
      <c r="AU319" s="159" t="s">
        <v>90</v>
      </c>
      <c r="AV319" s="13" t="s">
        <v>90</v>
      </c>
      <c r="AW319" s="13" t="s">
        <v>36</v>
      </c>
      <c r="AX319" s="13" t="s">
        <v>77</v>
      </c>
      <c r="AY319" s="159" t="s">
        <v>358</v>
      </c>
    </row>
    <row r="320" spans="2:65" s="13" customFormat="1" ht="11.25">
      <c r="B320" s="158"/>
      <c r="D320" s="152" t="s">
        <v>368</v>
      </c>
      <c r="E320" s="159" t="s">
        <v>19</v>
      </c>
      <c r="F320" s="160" t="s">
        <v>3290</v>
      </c>
      <c r="H320" s="161">
        <v>46.5</v>
      </c>
      <c r="I320" s="162"/>
      <c r="L320" s="158"/>
      <c r="M320" s="163"/>
      <c r="T320" s="164"/>
      <c r="AT320" s="159" t="s">
        <v>368</v>
      </c>
      <c r="AU320" s="159" t="s">
        <v>90</v>
      </c>
      <c r="AV320" s="13" t="s">
        <v>90</v>
      </c>
      <c r="AW320" s="13" t="s">
        <v>36</v>
      </c>
      <c r="AX320" s="13" t="s">
        <v>77</v>
      </c>
      <c r="AY320" s="159" t="s">
        <v>358</v>
      </c>
    </row>
    <row r="321" spans="2:65" s="14" customFormat="1" ht="11.25">
      <c r="B321" s="165"/>
      <c r="D321" s="152" t="s">
        <v>368</v>
      </c>
      <c r="E321" s="166" t="s">
        <v>19</v>
      </c>
      <c r="F321" s="167" t="s">
        <v>371</v>
      </c>
      <c r="H321" s="168">
        <v>124.5</v>
      </c>
      <c r="I321" s="169"/>
      <c r="L321" s="165"/>
      <c r="M321" s="170"/>
      <c r="T321" s="171"/>
      <c r="AT321" s="166" t="s">
        <v>368</v>
      </c>
      <c r="AU321" s="166" t="s">
        <v>90</v>
      </c>
      <c r="AV321" s="14" t="s">
        <v>364</v>
      </c>
      <c r="AW321" s="14" t="s">
        <v>36</v>
      </c>
      <c r="AX321" s="14" t="s">
        <v>84</v>
      </c>
      <c r="AY321" s="166" t="s">
        <v>358</v>
      </c>
    </row>
    <row r="322" spans="2:65" s="13" customFormat="1" ht="11.25">
      <c r="B322" s="158"/>
      <c r="D322" s="152" t="s">
        <v>368</v>
      </c>
      <c r="F322" s="160" t="s">
        <v>3291</v>
      </c>
      <c r="H322" s="161">
        <v>149.4</v>
      </c>
      <c r="I322" s="162"/>
      <c r="L322" s="158"/>
      <c r="M322" s="163"/>
      <c r="T322" s="164"/>
      <c r="AT322" s="159" t="s">
        <v>368</v>
      </c>
      <c r="AU322" s="159" t="s">
        <v>90</v>
      </c>
      <c r="AV322" s="13" t="s">
        <v>90</v>
      </c>
      <c r="AW322" s="13" t="s">
        <v>4</v>
      </c>
      <c r="AX322" s="13" t="s">
        <v>84</v>
      </c>
      <c r="AY322" s="159" t="s">
        <v>358</v>
      </c>
    </row>
    <row r="323" spans="2:65" s="1" customFormat="1" ht="37.9" customHeight="1">
      <c r="B323" s="33"/>
      <c r="C323" s="134" t="s">
        <v>773</v>
      </c>
      <c r="D323" s="134" t="s">
        <v>360</v>
      </c>
      <c r="E323" s="135" t="s">
        <v>3292</v>
      </c>
      <c r="F323" s="136" t="s">
        <v>3293</v>
      </c>
      <c r="G323" s="137" t="s">
        <v>235</v>
      </c>
      <c r="H323" s="138">
        <v>115.2</v>
      </c>
      <c r="I323" s="139"/>
      <c r="J323" s="140">
        <f>ROUND(I323*H323,2)</f>
        <v>0</v>
      </c>
      <c r="K323" s="136" t="s">
        <v>402</v>
      </c>
      <c r="L323" s="33"/>
      <c r="M323" s="141" t="s">
        <v>19</v>
      </c>
      <c r="N323" s="142" t="s">
        <v>49</v>
      </c>
      <c r="P323" s="143">
        <f>O323*H323</f>
        <v>0</v>
      </c>
      <c r="Q323" s="143">
        <v>2.4000000000000001E-4</v>
      </c>
      <c r="R323" s="143">
        <f>Q323*H323</f>
        <v>2.7648000000000002E-2</v>
      </c>
      <c r="S323" s="143">
        <v>0</v>
      </c>
      <c r="T323" s="144">
        <f>S323*H323</f>
        <v>0</v>
      </c>
      <c r="AR323" s="145" t="s">
        <v>454</v>
      </c>
      <c r="AT323" s="145" t="s">
        <v>360</v>
      </c>
      <c r="AU323" s="145" t="s">
        <v>90</v>
      </c>
      <c r="AY323" s="18" t="s">
        <v>358</v>
      </c>
      <c r="BE323" s="146">
        <f>IF(N323="základní",J323,0)</f>
        <v>0</v>
      </c>
      <c r="BF323" s="146">
        <f>IF(N323="snížená",J323,0)</f>
        <v>0</v>
      </c>
      <c r="BG323" s="146">
        <f>IF(N323="zákl. přenesená",J323,0)</f>
        <v>0</v>
      </c>
      <c r="BH323" s="146">
        <f>IF(N323="sníž. přenesená",J323,0)</f>
        <v>0</v>
      </c>
      <c r="BI323" s="146">
        <f>IF(N323="nulová",J323,0)</f>
        <v>0</v>
      </c>
      <c r="BJ323" s="18" t="s">
        <v>90</v>
      </c>
      <c r="BK323" s="146">
        <f>ROUND(I323*H323,2)</f>
        <v>0</v>
      </c>
      <c r="BL323" s="18" t="s">
        <v>454</v>
      </c>
      <c r="BM323" s="145" t="s">
        <v>3294</v>
      </c>
    </row>
    <row r="324" spans="2:65" s="1" customFormat="1" ht="11.25">
      <c r="B324" s="33"/>
      <c r="D324" s="147" t="s">
        <v>366</v>
      </c>
      <c r="F324" s="148" t="s">
        <v>3295</v>
      </c>
      <c r="I324" s="149"/>
      <c r="L324" s="33"/>
      <c r="M324" s="150"/>
      <c r="T324" s="54"/>
      <c r="AT324" s="18" t="s">
        <v>366</v>
      </c>
      <c r="AU324" s="18" t="s">
        <v>90</v>
      </c>
    </row>
    <row r="325" spans="2:65" s="13" customFormat="1" ht="11.25">
      <c r="B325" s="158"/>
      <c r="D325" s="152" t="s">
        <v>368</v>
      </c>
      <c r="E325" s="159" t="s">
        <v>19</v>
      </c>
      <c r="F325" s="160" t="s">
        <v>3296</v>
      </c>
      <c r="H325" s="161">
        <v>36</v>
      </c>
      <c r="I325" s="162"/>
      <c r="L325" s="158"/>
      <c r="M325" s="163"/>
      <c r="T325" s="164"/>
      <c r="AT325" s="159" t="s">
        <v>368</v>
      </c>
      <c r="AU325" s="159" t="s">
        <v>90</v>
      </c>
      <c r="AV325" s="13" t="s">
        <v>90</v>
      </c>
      <c r="AW325" s="13" t="s">
        <v>36</v>
      </c>
      <c r="AX325" s="13" t="s">
        <v>77</v>
      </c>
      <c r="AY325" s="159" t="s">
        <v>358</v>
      </c>
    </row>
    <row r="326" spans="2:65" s="13" customFormat="1" ht="11.25">
      <c r="B326" s="158"/>
      <c r="D326" s="152" t="s">
        <v>368</v>
      </c>
      <c r="E326" s="159" t="s">
        <v>19</v>
      </c>
      <c r="F326" s="160" t="s">
        <v>3297</v>
      </c>
      <c r="H326" s="161">
        <v>18</v>
      </c>
      <c r="I326" s="162"/>
      <c r="L326" s="158"/>
      <c r="M326" s="163"/>
      <c r="T326" s="164"/>
      <c r="AT326" s="159" t="s">
        <v>368</v>
      </c>
      <c r="AU326" s="159" t="s">
        <v>90</v>
      </c>
      <c r="AV326" s="13" t="s">
        <v>90</v>
      </c>
      <c r="AW326" s="13" t="s">
        <v>36</v>
      </c>
      <c r="AX326" s="13" t="s">
        <v>77</v>
      </c>
      <c r="AY326" s="159" t="s">
        <v>358</v>
      </c>
    </row>
    <row r="327" spans="2:65" s="13" customFormat="1" ht="11.25">
      <c r="B327" s="158"/>
      <c r="D327" s="152" t="s">
        <v>368</v>
      </c>
      <c r="E327" s="159" t="s">
        <v>19</v>
      </c>
      <c r="F327" s="160" t="s">
        <v>3298</v>
      </c>
      <c r="H327" s="161">
        <v>42</v>
      </c>
      <c r="I327" s="162"/>
      <c r="L327" s="158"/>
      <c r="M327" s="163"/>
      <c r="T327" s="164"/>
      <c r="AT327" s="159" t="s">
        <v>368</v>
      </c>
      <c r="AU327" s="159" t="s">
        <v>90</v>
      </c>
      <c r="AV327" s="13" t="s">
        <v>90</v>
      </c>
      <c r="AW327" s="13" t="s">
        <v>36</v>
      </c>
      <c r="AX327" s="13" t="s">
        <v>77</v>
      </c>
      <c r="AY327" s="159" t="s">
        <v>358</v>
      </c>
    </row>
    <row r="328" spans="2:65" s="14" customFormat="1" ht="11.25">
      <c r="B328" s="165"/>
      <c r="D328" s="152" t="s">
        <v>368</v>
      </c>
      <c r="E328" s="166" t="s">
        <v>19</v>
      </c>
      <c r="F328" s="167" t="s">
        <v>371</v>
      </c>
      <c r="H328" s="168">
        <v>96</v>
      </c>
      <c r="I328" s="169"/>
      <c r="L328" s="165"/>
      <c r="M328" s="170"/>
      <c r="T328" s="171"/>
      <c r="AT328" s="166" t="s">
        <v>368</v>
      </c>
      <c r="AU328" s="166" t="s">
        <v>90</v>
      </c>
      <c r="AV328" s="14" t="s">
        <v>364</v>
      </c>
      <c r="AW328" s="14" t="s">
        <v>36</v>
      </c>
      <c r="AX328" s="14" t="s">
        <v>84</v>
      </c>
      <c r="AY328" s="166" t="s">
        <v>358</v>
      </c>
    </row>
    <row r="329" spans="2:65" s="13" customFormat="1" ht="11.25">
      <c r="B329" s="158"/>
      <c r="D329" s="152" t="s">
        <v>368</v>
      </c>
      <c r="F329" s="160" t="s">
        <v>3299</v>
      </c>
      <c r="H329" s="161">
        <v>115.2</v>
      </c>
      <c r="I329" s="162"/>
      <c r="L329" s="158"/>
      <c r="M329" s="163"/>
      <c r="T329" s="164"/>
      <c r="AT329" s="159" t="s">
        <v>368</v>
      </c>
      <c r="AU329" s="159" t="s">
        <v>90</v>
      </c>
      <c r="AV329" s="13" t="s">
        <v>90</v>
      </c>
      <c r="AW329" s="13" t="s">
        <v>4</v>
      </c>
      <c r="AX329" s="13" t="s">
        <v>84</v>
      </c>
      <c r="AY329" s="159" t="s">
        <v>358</v>
      </c>
    </row>
    <row r="330" spans="2:65" s="1" customFormat="1" ht="37.9" customHeight="1">
      <c r="B330" s="33"/>
      <c r="C330" s="134" t="s">
        <v>779</v>
      </c>
      <c r="D330" s="134" t="s">
        <v>360</v>
      </c>
      <c r="E330" s="135" t="s">
        <v>3300</v>
      </c>
      <c r="F330" s="136" t="s">
        <v>3301</v>
      </c>
      <c r="G330" s="137" t="s">
        <v>235</v>
      </c>
      <c r="H330" s="138">
        <v>10.8</v>
      </c>
      <c r="I330" s="139"/>
      <c r="J330" s="140">
        <f>ROUND(I330*H330,2)</f>
        <v>0</v>
      </c>
      <c r="K330" s="136" t="s">
        <v>402</v>
      </c>
      <c r="L330" s="33"/>
      <c r="M330" s="141" t="s">
        <v>19</v>
      </c>
      <c r="N330" s="142" t="s">
        <v>49</v>
      </c>
      <c r="P330" s="143">
        <f>O330*H330</f>
        <v>0</v>
      </c>
      <c r="Q330" s="143">
        <v>2.7E-4</v>
      </c>
      <c r="R330" s="143">
        <f>Q330*H330</f>
        <v>2.9160000000000002E-3</v>
      </c>
      <c r="S330" s="143">
        <v>0</v>
      </c>
      <c r="T330" s="144">
        <f>S330*H330</f>
        <v>0</v>
      </c>
      <c r="AR330" s="145" t="s">
        <v>454</v>
      </c>
      <c r="AT330" s="145" t="s">
        <v>360</v>
      </c>
      <c r="AU330" s="145" t="s">
        <v>90</v>
      </c>
      <c r="AY330" s="18" t="s">
        <v>358</v>
      </c>
      <c r="BE330" s="146">
        <f>IF(N330="základní",J330,0)</f>
        <v>0</v>
      </c>
      <c r="BF330" s="146">
        <f>IF(N330="snížená",J330,0)</f>
        <v>0</v>
      </c>
      <c r="BG330" s="146">
        <f>IF(N330="zákl. přenesená",J330,0)</f>
        <v>0</v>
      </c>
      <c r="BH330" s="146">
        <f>IF(N330="sníž. přenesená",J330,0)</f>
        <v>0</v>
      </c>
      <c r="BI330" s="146">
        <f>IF(N330="nulová",J330,0)</f>
        <v>0</v>
      </c>
      <c r="BJ330" s="18" t="s">
        <v>90</v>
      </c>
      <c r="BK330" s="146">
        <f>ROUND(I330*H330,2)</f>
        <v>0</v>
      </c>
      <c r="BL330" s="18" t="s">
        <v>454</v>
      </c>
      <c r="BM330" s="145" t="s">
        <v>3302</v>
      </c>
    </row>
    <row r="331" spans="2:65" s="1" customFormat="1" ht="11.25">
      <c r="B331" s="33"/>
      <c r="D331" s="147" t="s">
        <v>366</v>
      </c>
      <c r="F331" s="148" t="s">
        <v>3303</v>
      </c>
      <c r="I331" s="149"/>
      <c r="L331" s="33"/>
      <c r="M331" s="150"/>
      <c r="T331" s="54"/>
      <c r="AT331" s="18" t="s">
        <v>366</v>
      </c>
      <c r="AU331" s="18" t="s">
        <v>90</v>
      </c>
    </row>
    <row r="332" spans="2:65" s="13" customFormat="1" ht="11.25">
      <c r="B332" s="158"/>
      <c r="D332" s="152" t="s">
        <v>368</v>
      </c>
      <c r="E332" s="159" t="s">
        <v>19</v>
      </c>
      <c r="F332" s="160" t="s">
        <v>3304</v>
      </c>
      <c r="H332" s="161">
        <v>9</v>
      </c>
      <c r="I332" s="162"/>
      <c r="L332" s="158"/>
      <c r="M332" s="163"/>
      <c r="T332" s="164"/>
      <c r="AT332" s="159" t="s">
        <v>368</v>
      </c>
      <c r="AU332" s="159" t="s">
        <v>90</v>
      </c>
      <c r="AV332" s="13" t="s">
        <v>90</v>
      </c>
      <c r="AW332" s="13" t="s">
        <v>36</v>
      </c>
      <c r="AX332" s="13" t="s">
        <v>77</v>
      </c>
      <c r="AY332" s="159" t="s">
        <v>358</v>
      </c>
    </row>
    <row r="333" spans="2:65" s="14" customFormat="1" ht="11.25">
      <c r="B333" s="165"/>
      <c r="D333" s="152" t="s">
        <v>368</v>
      </c>
      <c r="E333" s="166" t="s">
        <v>19</v>
      </c>
      <c r="F333" s="167" t="s">
        <v>371</v>
      </c>
      <c r="H333" s="168">
        <v>9</v>
      </c>
      <c r="I333" s="169"/>
      <c r="L333" s="165"/>
      <c r="M333" s="170"/>
      <c r="T333" s="171"/>
      <c r="AT333" s="166" t="s">
        <v>368</v>
      </c>
      <c r="AU333" s="166" t="s">
        <v>90</v>
      </c>
      <c r="AV333" s="14" t="s">
        <v>364</v>
      </c>
      <c r="AW333" s="14" t="s">
        <v>36</v>
      </c>
      <c r="AX333" s="14" t="s">
        <v>84</v>
      </c>
      <c r="AY333" s="166" t="s">
        <v>358</v>
      </c>
    </row>
    <row r="334" spans="2:65" s="13" customFormat="1" ht="11.25">
      <c r="B334" s="158"/>
      <c r="D334" s="152" t="s">
        <v>368</v>
      </c>
      <c r="F334" s="160" t="s">
        <v>3305</v>
      </c>
      <c r="H334" s="161">
        <v>10.8</v>
      </c>
      <c r="I334" s="162"/>
      <c r="L334" s="158"/>
      <c r="M334" s="163"/>
      <c r="T334" s="164"/>
      <c r="AT334" s="159" t="s">
        <v>368</v>
      </c>
      <c r="AU334" s="159" t="s">
        <v>90</v>
      </c>
      <c r="AV334" s="13" t="s">
        <v>90</v>
      </c>
      <c r="AW334" s="13" t="s">
        <v>4</v>
      </c>
      <c r="AX334" s="13" t="s">
        <v>84</v>
      </c>
      <c r="AY334" s="159" t="s">
        <v>358</v>
      </c>
    </row>
    <row r="335" spans="2:65" s="1" customFormat="1" ht="16.5" customHeight="1">
      <c r="B335" s="33"/>
      <c r="C335" s="134" t="s">
        <v>784</v>
      </c>
      <c r="D335" s="134" t="s">
        <v>360</v>
      </c>
      <c r="E335" s="135" t="s">
        <v>3306</v>
      </c>
      <c r="F335" s="136" t="s">
        <v>3307</v>
      </c>
      <c r="G335" s="137" t="s">
        <v>504</v>
      </c>
      <c r="H335" s="138">
        <v>84</v>
      </c>
      <c r="I335" s="139"/>
      <c r="J335" s="140">
        <f>ROUND(I335*H335,2)</f>
        <v>0</v>
      </c>
      <c r="K335" s="136" t="s">
        <v>402</v>
      </c>
      <c r="L335" s="33"/>
      <c r="M335" s="141" t="s">
        <v>19</v>
      </c>
      <c r="N335" s="142" t="s">
        <v>49</v>
      </c>
      <c r="P335" s="143">
        <f>O335*H335</f>
        <v>0</v>
      </c>
      <c r="Q335" s="143">
        <v>0</v>
      </c>
      <c r="R335" s="143">
        <f>Q335*H335</f>
        <v>0</v>
      </c>
      <c r="S335" s="143">
        <v>0</v>
      </c>
      <c r="T335" s="144">
        <f>S335*H335</f>
        <v>0</v>
      </c>
      <c r="AR335" s="145" t="s">
        <v>454</v>
      </c>
      <c r="AT335" s="145" t="s">
        <v>360</v>
      </c>
      <c r="AU335" s="145" t="s">
        <v>90</v>
      </c>
      <c r="AY335" s="18" t="s">
        <v>358</v>
      </c>
      <c r="BE335" s="146">
        <f>IF(N335="základní",J335,0)</f>
        <v>0</v>
      </c>
      <c r="BF335" s="146">
        <f>IF(N335="snížená",J335,0)</f>
        <v>0</v>
      </c>
      <c r="BG335" s="146">
        <f>IF(N335="zákl. přenesená",J335,0)</f>
        <v>0</v>
      </c>
      <c r="BH335" s="146">
        <f>IF(N335="sníž. přenesená",J335,0)</f>
        <v>0</v>
      </c>
      <c r="BI335" s="146">
        <f>IF(N335="nulová",J335,0)</f>
        <v>0</v>
      </c>
      <c r="BJ335" s="18" t="s">
        <v>90</v>
      </c>
      <c r="BK335" s="146">
        <f>ROUND(I335*H335,2)</f>
        <v>0</v>
      </c>
      <c r="BL335" s="18" t="s">
        <v>454</v>
      </c>
      <c r="BM335" s="145" t="s">
        <v>3308</v>
      </c>
    </row>
    <row r="336" spans="2:65" s="1" customFormat="1" ht="11.25">
      <c r="B336" s="33"/>
      <c r="D336" s="147" t="s">
        <v>366</v>
      </c>
      <c r="F336" s="148" t="s">
        <v>3309</v>
      </c>
      <c r="I336" s="149"/>
      <c r="L336" s="33"/>
      <c r="M336" s="150"/>
      <c r="T336" s="54"/>
      <c r="AT336" s="18" t="s">
        <v>366</v>
      </c>
      <c r="AU336" s="18" t="s">
        <v>90</v>
      </c>
    </row>
    <row r="337" spans="2:65" s="13" customFormat="1" ht="11.25">
      <c r="B337" s="158"/>
      <c r="D337" s="152" t="s">
        <v>368</v>
      </c>
      <c r="E337" s="159" t="s">
        <v>19</v>
      </c>
      <c r="F337" s="160" t="s">
        <v>3310</v>
      </c>
      <c r="H337" s="161">
        <v>4</v>
      </c>
      <c r="I337" s="162"/>
      <c r="L337" s="158"/>
      <c r="M337" s="163"/>
      <c r="T337" s="164"/>
      <c r="AT337" s="159" t="s">
        <v>368</v>
      </c>
      <c r="AU337" s="159" t="s">
        <v>90</v>
      </c>
      <c r="AV337" s="13" t="s">
        <v>90</v>
      </c>
      <c r="AW337" s="13" t="s">
        <v>36</v>
      </c>
      <c r="AX337" s="13" t="s">
        <v>77</v>
      </c>
      <c r="AY337" s="159" t="s">
        <v>358</v>
      </c>
    </row>
    <row r="338" spans="2:65" s="13" customFormat="1" ht="11.25">
      <c r="B338" s="158"/>
      <c r="D338" s="152" t="s">
        <v>368</v>
      </c>
      <c r="E338" s="159" t="s">
        <v>19</v>
      </c>
      <c r="F338" s="160" t="s">
        <v>3311</v>
      </c>
      <c r="H338" s="161">
        <v>22</v>
      </c>
      <c r="I338" s="162"/>
      <c r="L338" s="158"/>
      <c r="M338" s="163"/>
      <c r="T338" s="164"/>
      <c r="AT338" s="159" t="s">
        <v>368</v>
      </c>
      <c r="AU338" s="159" t="s">
        <v>90</v>
      </c>
      <c r="AV338" s="13" t="s">
        <v>90</v>
      </c>
      <c r="AW338" s="13" t="s">
        <v>36</v>
      </c>
      <c r="AX338" s="13" t="s">
        <v>77</v>
      </c>
      <c r="AY338" s="159" t="s">
        <v>358</v>
      </c>
    </row>
    <row r="339" spans="2:65" s="13" customFormat="1" ht="11.25">
      <c r="B339" s="158"/>
      <c r="D339" s="152" t="s">
        <v>368</v>
      </c>
      <c r="E339" s="159" t="s">
        <v>19</v>
      </c>
      <c r="F339" s="160" t="s">
        <v>3312</v>
      </c>
      <c r="H339" s="161">
        <v>4</v>
      </c>
      <c r="I339" s="162"/>
      <c r="L339" s="158"/>
      <c r="M339" s="163"/>
      <c r="T339" s="164"/>
      <c r="AT339" s="159" t="s">
        <v>368</v>
      </c>
      <c r="AU339" s="159" t="s">
        <v>90</v>
      </c>
      <c r="AV339" s="13" t="s">
        <v>90</v>
      </c>
      <c r="AW339" s="13" t="s">
        <v>36</v>
      </c>
      <c r="AX339" s="13" t="s">
        <v>77</v>
      </c>
      <c r="AY339" s="159" t="s">
        <v>358</v>
      </c>
    </row>
    <row r="340" spans="2:65" s="13" customFormat="1" ht="11.25">
      <c r="B340" s="158"/>
      <c r="D340" s="152" t="s">
        <v>368</v>
      </c>
      <c r="E340" s="159" t="s">
        <v>19</v>
      </c>
      <c r="F340" s="160" t="s">
        <v>3313</v>
      </c>
      <c r="H340" s="161">
        <v>22</v>
      </c>
      <c r="I340" s="162"/>
      <c r="L340" s="158"/>
      <c r="M340" s="163"/>
      <c r="T340" s="164"/>
      <c r="AT340" s="159" t="s">
        <v>368</v>
      </c>
      <c r="AU340" s="159" t="s">
        <v>90</v>
      </c>
      <c r="AV340" s="13" t="s">
        <v>90</v>
      </c>
      <c r="AW340" s="13" t="s">
        <v>36</v>
      </c>
      <c r="AX340" s="13" t="s">
        <v>77</v>
      </c>
      <c r="AY340" s="159" t="s">
        <v>358</v>
      </c>
    </row>
    <row r="341" spans="2:65" s="13" customFormat="1" ht="11.25">
      <c r="B341" s="158"/>
      <c r="D341" s="152" t="s">
        <v>368</v>
      </c>
      <c r="E341" s="159" t="s">
        <v>19</v>
      </c>
      <c r="F341" s="160" t="s">
        <v>3314</v>
      </c>
      <c r="H341" s="161">
        <v>12</v>
      </c>
      <c r="I341" s="162"/>
      <c r="L341" s="158"/>
      <c r="M341" s="163"/>
      <c r="T341" s="164"/>
      <c r="AT341" s="159" t="s">
        <v>368</v>
      </c>
      <c r="AU341" s="159" t="s">
        <v>90</v>
      </c>
      <c r="AV341" s="13" t="s">
        <v>90</v>
      </c>
      <c r="AW341" s="13" t="s">
        <v>36</v>
      </c>
      <c r="AX341" s="13" t="s">
        <v>77</v>
      </c>
      <c r="AY341" s="159" t="s">
        <v>358</v>
      </c>
    </row>
    <row r="342" spans="2:65" s="13" customFormat="1" ht="11.25">
      <c r="B342" s="158"/>
      <c r="D342" s="152" t="s">
        <v>368</v>
      </c>
      <c r="E342" s="159" t="s">
        <v>19</v>
      </c>
      <c r="F342" s="160" t="s">
        <v>3132</v>
      </c>
      <c r="H342" s="161">
        <v>2</v>
      </c>
      <c r="I342" s="162"/>
      <c r="L342" s="158"/>
      <c r="M342" s="163"/>
      <c r="T342" s="164"/>
      <c r="AT342" s="159" t="s">
        <v>368</v>
      </c>
      <c r="AU342" s="159" t="s">
        <v>90</v>
      </c>
      <c r="AV342" s="13" t="s">
        <v>90</v>
      </c>
      <c r="AW342" s="13" t="s">
        <v>36</v>
      </c>
      <c r="AX342" s="13" t="s">
        <v>77</v>
      </c>
      <c r="AY342" s="159" t="s">
        <v>358</v>
      </c>
    </row>
    <row r="343" spans="2:65" s="13" customFormat="1" ht="11.25">
      <c r="B343" s="158"/>
      <c r="D343" s="152" t="s">
        <v>368</v>
      </c>
      <c r="E343" s="159" t="s">
        <v>19</v>
      </c>
      <c r="F343" s="160" t="s">
        <v>3131</v>
      </c>
      <c r="H343" s="161">
        <v>10</v>
      </c>
      <c r="I343" s="162"/>
      <c r="L343" s="158"/>
      <c r="M343" s="163"/>
      <c r="T343" s="164"/>
      <c r="AT343" s="159" t="s">
        <v>368</v>
      </c>
      <c r="AU343" s="159" t="s">
        <v>90</v>
      </c>
      <c r="AV343" s="13" t="s">
        <v>90</v>
      </c>
      <c r="AW343" s="13" t="s">
        <v>36</v>
      </c>
      <c r="AX343" s="13" t="s">
        <v>77</v>
      </c>
      <c r="AY343" s="159" t="s">
        <v>358</v>
      </c>
    </row>
    <row r="344" spans="2:65" s="13" customFormat="1" ht="11.25">
      <c r="B344" s="158"/>
      <c r="D344" s="152" t="s">
        <v>368</v>
      </c>
      <c r="E344" s="159" t="s">
        <v>19</v>
      </c>
      <c r="F344" s="160" t="s">
        <v>3315</v>
      </c>
      <c r="H344" s="161">
        <v>2</v>
      </c>
      <c r="I344" s="162"/>
      <c r="L344" s="158"/>
      <c r="M344" s="163"/>
      <c r="T344" s="164"/>
      <c r="AT344" s="159" t="s">
        <v>368</v>
      </c>
      <c r="AU344" s="159" t="s">
        <v>90</v>
      </c>
      <c r="AV344" s="13" t="s">
        <v>90</v>
      </c>
      <c r="AW344" s="13" t="s">
        <v>36</v>
      </c>
      <c r="AX344" s="13" t="s">
        <v>77</v>
      </c>
      <c r="AY344" s="159" t="s">
        <v>358</v>
      </c>
    </row>
    <row r="345" spans="2:65" s="13" customFormat="1" ht="11.25">
      <c r="B345" s="158"/>
      <c r="D345" s="152" t="s">
        <v>368</v>
      </c>
      <c r="E345" s="159" t="s">
        <v>19</v>
      </c>
      <c r="F345" s="160" t="s">
        <v>3316</v>
      </c>
      <c r="H345" s="161">
        <v>3</v>
      </c>
      <c r="I345" s="162"/>
      <c r="L345" s="158"/>
      <c r="M345" s="163"/>
      <c r="T345" s="164"/>
      <c r="AT345" s="159" t="s">
        <v>368</v>
      </c>
      <c r="AU345" s="159" t="s">
        <v>90</v>
      </c>
      <c r="AV345" s="13" t="s">
        <v>90</v>
      </c>
      <c r="AW345" s="13" t="s">
        <v>36</v>
      </c>
      <c r="AX345" s="13" t="s">
        <v>77</v>
      </c>
      <c r="AY345" s="159" t="s">
        <v>358</v>
      </c>
    </row>
    <row r="346" spans="2:65" s="13" customFormat="1" ht="11.25">
      <c r="B346" s="158"/>
      <c r="D346" s="152" t="s">
        <v>368</v>
      </c>
      <c r="E346" s="159" t="s">
        <v>19</v>
      </c>
      <c r="F346" s="160" t="s">
        <v>3317</v>
      </c>
      <c r="H346" s="161">
        <v>3</v>
      </c>
      <c r="I346" s="162"/>
      <c r="L346" s="158"/>
      <c r="M346" s="163"/>
      <c r="T346" s="164"/>
      <c r="AT346" s="159" t="s">
        <v>368</v>
      </c>
      <c r="AU346" s="159" t="s">
        <v>90</v>
      </c>
      <c r="AV346" s="13" t="s">
        <v>90</v>
      </c>
      <c r="AW346" s="13" t="s">
        <v>36</v>
      </c>
      <c r="AX346" s="13" t="s">
        <v>77</v>
      </c>
      <c r="AY346" s="159" t="s">
        <v>358</v>
      </c>
    </row>
    <row r="347" spans="2:65" s="14" customFormat="1" ht="11.25">
      <c r="B347" s="165"/>
      <c r="D347" s="152" t="s">
        <v>368</v>
      </c>
      <c r="E347" s="166" t="s">
        <v>19</v>
      </c>
      <c r="F347" s="167" t="s">
        <v>371</v>
      </c>
      <c r="H347" s="168">
        <v>84</v>
      </c>
      <c r="I347" s="169"/>
      <c r="L347" s="165"/>
      <c r="M347" s="170"/>
      <c r="T347" s="171"/>
      <c r="AT347" s="166" t="s">
        <v>368</v>
      </c>
      <c r="AU347" s="166" t="s">
        <v>90</v>
      </c>
      <c r="AV347" s="14" t="s">
        <v>364</v>
      </c>
      <c r="AW347" s="14" t="s">
        <v>36</v>
      </c>
      <c r="AX347" s="14" t="s">
        <v>84</v>
      </c>
      <c r="AY347" s="166" t="s">
        <v>358</v>
      </c>
    </row>
    <row r="348" spans="2:65" s="1" customFormat="1" ht="24.2" customHeight="1">
      <c r="B348" s="33"/>
      <c r="C348" s="134" t="s">
        <v>789</v>
      </c>
      <c r="D348" s="134" t="s">
        <v>360</v>
      </c>
      <c r="E348" s="135" t="s">
        <v>3318</v>
      </c>
      <c r="F348" s="136" t="s">
        <v>3319</v>
      </c>
      <c r="G348" s="137" t="s">
        <v>504</v>
      </c>
      <c r="H348" s="138">
        <v>81</v>
      </c>
      <c r="I348" s="139"/>
      <c r="J348" s="140">
        <f>ROUND(I348*H348,2)</f>
        <v>0</v>
      </c>
      <c r="K348" s="136" t="s">
        <v>402</v>
      </c>
      <c r="L348" s="33"/>
      <c r="M348" s="141" t="s">
        <v>19</v>
      </c>
      <c r="N348" s="142" t="s">
        <v>49</v>
      </c>
      <c r="P348" s="143">
        <f>O348*H348</f>
        <v>0</v>
      </c>
      <c r="Q348" s="143">
        <v>1.2999999999999999E-4</v>
      </c>
      <c r="R348" s="143">
        <f>Q348*H348</f>
        <v>1.0529999999999999E-2</v>
      </c>
      <c r="S348" s="143">
        <v>0</v>
      </c>
      <c r="T348" s="144">
        <f>S348*H348</f>
        <v>0</v>
      </c>
      <c r="AR348" s="145" t="s">
        <v>454</v>
      </c>
      <c r="AT348" s="145" t="s">
        <v>360</v>
      </c>
      <c r="AU348" s="145" t="s">
        <v>90</v>
      </c>
      <c r="AY348" s="18" t="s">
        <v>358</v>
      </c>
      <c r="BE348" s="146">
        <f>IF(N348="základní",J348,0)</f>
        <v>0</v>
      </c>
      <c r="BF348" s="146">
        <f>IF(N348="snížená",J348,0)</f>
        <v>0</v>
      </c>
      <c r="BG348" s="146">
        <f>IF(N348="zákl. přenesená",J348,0)</f>
        <v>0</v>
      </c>
      <c r="BH348" s="146">
        <f>IF(N348="sníž. přenesená",J348,0)</f>
        <v>0</v>
      </c>
      <c r="BI348" s="146">
        <f>IF(N348="nulová",J348,0)</f>
        <v>0</v>
      </c>
      <c r="BJ348" s="18" t="s">
        <v>90</v>
      </c>
      <c r="BK348" s="146">
        <f>ROUND(I348*H348,2)</f>
        <v>0</v>
      </c>
      <c r="BL348" s="18" t="s">
        <v>454</v>
      </c>
      <c r="BM348" s="145" t="s">
        <v>3320</v>
      </c>
    </row>
    <row r="349" spans="2:65" s="1" customFormat="1" ht="11.25">
      <c r="B349" s="33"/>
      <c r="D349" s="147" t="s">
        <v>366</v>
      </c>
      <c r="F349" s="148" t="s">
        <v>3321</v>
      </c>
      <c r="I349" s="149"/>
      <c r="L349" s="33"/>
      <c r="M349" s="150"/>
      <c r="T349" s="54"/>
      <c r="AT349" s="18" t="s">
        <v>366</v>
      </c>
      <c r="AU349" s="18" t="s">
        <v>90</v>
      </c>
    </row>
    <row r="350" spans="2:65" s="13" customFormat="1" ht="11.25">
      <c r="B350" s="158"/>
      <c r="D350" s="152" t="s">
        <v>368</v>
      </c>
      <c r="E350" s="159" t="s">
        <v>19</v>
      </c>
      <c r="F350" s="160" t="s">
        <v>3322</v>
      </c>
      <c r="H350" s="161">
        <v>4</v>
      </c>
      <c r="I350" s="162"/>
      <c r="L350" s="158"/>
      <c r="M350" s="163"/>
      <c r="T350" s="164"/>
      <c r="AT350" s="159" t="s">
        <v>368</v>
      </c>
      <c r="AU350" s="159" t="s">
        <v>90</v>
      </c>
      <c r="AV350" s="13" t="s">
        <v>90</v>
      </c>
      <c r="AW350" s="13" t="s">
        <v>36</v>
      </c>
      <c r="AX350" s="13" t="s">
        <v>77</v>
      </c>
      <c r="AY350" s="159" t="s">
        <v>358</v>
      </c>
    </row>
    <row r="351" spans="2:65" s="13" customFormat="1" ht="11.25">
      <c r="B351" s="158"/>
      <c r="D351" s="152" t="s">
        <v>368</v>
      </c>
      <c r="E351" s="159" t="s">
        <v>19</v>
      </c>
      <c r="F351" s="160" t="s">
        <v>3311</v>
      </c>
      <c r="H351" s="161">
        <v>22</v>
      </c>
      <c r="I351" s="162"/>
      <c r="L351" s="158"/>
      <c r="M351" s="163"/>
      <c r="T351" s="164"/>
      <c r="AT351" s="159" t="s">
        <v>368</v>
      </c>
      <c r="AU351" s="159" t="s">
        <v>90</v>
      </c>
      <c r="AV351" s="13" t="s">
        <v>90</v>
      </c>
      <c r="AW351" s="13" t="s">
        <v>36</v>
      </c>
      <c r="AX351" s="13" t="s">
        <v>77</v>
      </c>
      <c r="AY351" s="159" t="s">
        <v>358</v>
      </c>
    </row>
    <row r="352" spans="2:65" s="13" customFormat="1" ht="11.25">
      <c r="B352" s="158"/>
      <c r="D352" s="152" t="s">
        <v>368</v>
      </c>
      <c r="E352" s="159" t="s">
        <v>19</v>
      </c>
      <c r="F352" s="160" t="s">
        <v>3312</v>
      </c>
      <c r="H352" s="161">
        <v>4</v>
      </c>
      <c r="I352" s="162"/>
      <c r="L352" s="158"/>
      <c r="M352" s="163"/>
      <c r="T352" s="164"/>
      <c r="AT352" s="159" t="s">
        <v>368</v>
      </c>
      <c r="AU352" s="159" t="s">
        <v>90</v>
      </c>
      <c r="AV352" s="13" t="s">
        <v>90</v>
      </c>
      <c r="AW352" s="13" t="s">
        <v>36</v>
      </c>
      <c r="AX352" s="13" t="s">
        <v>77</v>
      </c>
      <c r="AY352" s="159" t="s">
        <v>358</v>
      </c>
    </row>
    <row r="353" spans="2:65" s="13" customFormat="1" ht="11.25">
      <c r="B353" s="158"/>
      <c r="D353" s="152" t="s">
        <v>368</v>
      </c>
      <c r="E353" s="159" t="s">
        <v>19</v>
      </c>
      <c r="F353" s="160" t="s">
        <v>3313</v>
      </c>
      <c r="H353" s="161">
        <v>22</v>
      </c>
      <c r="I353" s="162"/>
      <c r="L353" s="158"/>
      <c r="M353" s="163"/>
      <c r="T353" s="164"/>
      <c r="AT353" s="159" t="s">
        <v>368</v>
      </c>
      <c r="AU353" s="159" t="s">
        <v>90</v>
      </c>
      <c r="AV353" s="13" t="s">
        <v>90</v>
      </c>
      <c r="AW353" s="13" t="s">
        <v>36</v>
      </c>
      <c r="AX353" s="13" t="s">
        <v>77</v>
      </c>
      <c r="AY353" s="159" t="s">
        <v>358</v>
      </c>
    </row>
    <row r="354" spans="2:65" s="13" customFormat="1" ht="11.25">
      <c r="B354" s="158"/>
      <c r="D354" s="152" t="s">
        <v>368</v>
      </c>
      <c r="E354" s="159" t="s">
        <v>19</v>
      </c>
      <c r="F354" s="160" t="s">
        <v>3314</v>
      </c>
      <c r="H354" s="161">
        <v>12</v>
      </c>
      <c r="I354" s="162"/>
      <c r="L354" s="158"/>
      <c r="M354" s="163"/>
      <c r="T354" s="164"/>
      <c r="AT354" s="159" t="s">
        <v>368</v>
      </c>
      <c r="AU354" s="159" t="s">
        <v>90</v>
      </c>
      <c r="AV354" s="13" t="s">
        <v>90</v>
      </c>
      <c r="AW354" s="13" t="s">
        <v>36</v>
      </c>
      <c r="AX354" s="13" t="s">
        <v>77</v>
      </c>
      <c r="AY354" s="159" t="s">
        <v>358</v>
      </c>
    </row>
    <row r="355" spans="2:65" s="13" customFormat="1" ht="11.25">
      <c r="B355" s="158"/>
      <c r="D355" s="152" t="s">
        <v>368</v>
      </c>
      <c r="E355" s="159" t="s">
        <v>19</v>
      </c>
      <c r="F355" s="160" t="s">
        <v>3132</v>
      </c>
      <c r="H355" s="161">
        <v>2</v>
      </c>
      <c r="I355" s="162"/>
      <c r="L355" s="158"/>
      <c r="M355" s="163"/>
      <c r="T355" s="164"/>
      <c r="AT355" s="159" t="s">
        <v>368</v>
      </c>
      <c r="AU355" s="159" t="s">
        <v>90</v>
      </c>
      <c r="AV355" s="13" t="s">
        <v>90</v>
      </c>
      <c r="AW355" s="13" t="s">
        <v>36</v>
      </c>
      <c r="AX355" s="13" t="s">
        <v>77</v>
      </c>
      <c r="AY355" s="159" t="s">
        <v>358</v>
      </c>
    </row>
    <row r="356" spans="2:65" s="13" customFormat="1" ht="11.25">
      <c r="B356" s="158"/>
      <c r="D356" s="152" t="s">
        <v>368</v>
      </c>
      <c r="E356" s="159" t="s">
        <v>19</v>
      </c>
      <c r="F356" s="160" t="s">
        <v>3131</v>
      </c>
      <c r="H356" s="161">
        <v>10</v>
      </c>
      <c r="I356" s="162"/>
      <c r="L356" s="158"/>
      <c r="M356" s="163"/>
      <c r="T356" s="164"/>
      <c r="AT356" s="159" t="s">
        <v>368</v>
      </c>
      <c r="AU356" s="159" t="s">
        <v>90</v>
      </c>
      <c r="AV356" s="13" t="s">
        <v>90</v>
      </c>
      <c r="AW356" s="13" t="s">
        <v>36</v>
      </c>
      <c r="AX356" s="13" t="s">
        <v>77</v>
      </c>
      <c r="AY356" s="159" t="s">
        <v>358</v>
      </c>
    </row>
    <row r="357" spans="2:65" s="13" customFormat="1" ht="11.25">
      <c r="B357" s="158"/>
      <c r="D357" s="152" t="s">
        <v>368</v>
      </c>
      <c r="E357" s="159" t="s">
        <v>19</v>
      </c>
      <c r="F357" s="160" t="s">
        <v>3315</v>
      </c>
      <c r="H357" s="161">
        <v>2</v>
      </c>
      <c r="I357" s="162"/>
      <c r="L357" s="158"/>
      <c r="M357" s="163"/>
      <c r="T357" s="164"/>
      <c r="AT357" s="159" t="s">
        <v>368</v>
      </c>
      <c r="AU357" s="159" t="s">
        <v>90</v>
      </c>
      <c r="AV357" s="13" t="s">
        <v>90</v>
      </c>
      <c r="AW357" s="13" t="s">
        <v>36</v>
      </c>
      <c r="AX357" s="13" t="s">
        <v>77</v>
      </c>
      <c r="AY357" s="159" t="s">
        <v>358</v>
      </c>
    </row>
    <row r="358" spans="2:65" s="13" customFormat="1" ht="11.25">
      <c r="B358" s="158"/>
      <c r="D358" s="152" t="s">
        <v>368</v>
      </c>
      <c r="E358" s="159" t="s">
        <v>19</v>
      </c>
      <c r="F358" s="160" t="s">
        <v>3316</v>
      </c>
      <c r="H358" s="161">
        <v>3</v>
      </c>
      <c r="I358" s="162"/>
      <c r="L358" s="158"/>
      <c r="M358" s="163"/>
      <c r="T358" s="164"/>
      <c r="AT358" s="159" t="s">
        <v>368</v>
      </c>
      <c r="AU358" s="159" t="s">
        <v>90</v>
      </c>
      <c r="AV358" s="13" t="s">
        <v>90</v>
      </c>
      <c r="AW358" s="13" t="s">
        <v>36</v>
      </c>
      <c r="AX358" s="13" t="s">
        <v>77</v>
      </c>
      <c r="AY358" s="159" t="s">
        <v>358</v>
      </c>
    </row>
    <row r="359" spans="2:65" s="14" customFormat="1" ht="11.25">
      <c r="B359" s="165"/>
      <c r="D359" s="152" t="s">
        <v>368</v>
      </c>
      <c r="E359" s="166" t="s">
        <v>19</v>
      </c>
      <c r="F359" s="167" t="s">
        <v>371</v>
      </c>
      <c r="H359" s="168">
        <v>81</v>
      </c>
      <c r="I359" s="169"/>
      <c r="L359" s="165"/>
      <c r="M359" s="170"/>
      <c r="T359" s="171"/>
      <c r="AT359" s="166" t="s">
        <v>368</v>
      </c>
      <c r="AU359" s="166" t="s">
        <v>90</v>
      </c>
      <c r="AV359" s="14" t="s">
        <v>364</v>
      </c>
      <c r="AW359" s="14" t="s">
        <v>36</v>
      </c>
      <c r="AX359" s="14" t="s">
        <v>84</v>
      </c>
      <c r="AY359" s="166" t="s">
        <v>358</v>
      </c>
    </row>
    <row r="360" spans="2:65" s="1" customFormat="1" ht="24.2" customHeight="1">
      <c r="B360" s="33"/>
      <c r="C360" s="134" t="s">
        <v>794</v>
      </c>
      <c r="D360" s="134" t="s">
        <v>360</v>
      </c>
      <c r="E360" s="135" t="s">
        <v>3323</v>
      </c>
      <c r="F360" s="136" t="s">
        <v>3324</v>
      </c>
      <c r="G360" s="137" t="s">
        <v>504</v>
      </c>
      <c r="H360" s="138">
        <v>58</v>
      </c>
      <c r="I360" s="139"/>
      <c r="J360" s="140">
        <f>ROUND(I360*H360,2)</f>
        <v>0</v>
      </c>
      <c r="K360" s="136" t="s">
        <v>402</v>
      </c>
      <c r="L360" s="33"/>
      <c r="M360" s="141" t="s">
        <v>19</v>
      </c>
      <c r="N360" s="142" t="s">
        <v>49</v>
      </c>
      <c r="P360" s="143">
        <f>O360*H360</f>
        <v>0</v>
      </c>
      <c r="Q360" s="143">
        <v>6.0000000000000002E-5</v>
      </c>
      <c r="R360" s="143">
        <f>Q360*H360</f>
        <v>3.48E-3</v>
      </c>
      <c r="S360" s="143">
        <v>0</v>
      </c>
      <c r="T360" s="144">
        <f>S360*H360</f>
        <v>0</v>
      </c>
      <c r="AR360" s="145" t="s">
        <v>454</v>
      </c>
      <c r="AT360" s="145" t="s">
        <v>360</v>
      </c>
      <c r="AU360" s="145" t="s">
        <v>90</v>
      </c>
      <c r="AY360" s="18" t="s">
        <v>358</v>
      </c>
      <c r="BE360" s="146">
        <f>IF(N360="základní",J360,0)</f>
        <v>0</v>
      </c>
      <c r="BF360" s="146">
        <f>IF(N360="snížená",J360,0)</f>
        <v>0</v>
      </c>
      <c r="BG360" s="146">
        <f>IF(N360="zákl. přenesená",J360,0)</f>
        <v>0</v>
      </c>
      <c r="BH360" s="146">
        <f>IF(N360="sníž. přenesená",J360,0)</f>
        <v>0</v>
      </c>
      <c r="BI360" s="146">
        <f>IF(N360="nulová",J360,0)</f>
        <v>0</v>
      </c>
      <c r="BJ360" s="18" t="s">
        <v>90</v>
      </c>
      <c r="BK360" s="146">
        <f>ROUND(I360*H360,2)</f>
        <v>0</v>
      </c>
      <c r="BL360" s="18" t="s">
        <v>454</v>
      </c>
      <c r="BM360" s="145" t="s">
        <v>3325</v>
      </c>
    </row>
    <row r="361" spans="2:65" s="1" customFormat="1" ht="11.25">
      <c r="B361" s="33"/>
      <c r="D361" s="147" t="s">
        <v>366</v>
      </c>
      <c r="F361" s="148" t="s">
        <v>3326</v>
      </c>
      <c r="I361" s="149"/>
      <c r="L361" s="33"/>
      <c r="M361" s="150"/>
      <c r="T361" s="54"/>
      <c r="AT361" s="18" t="s">
        <v>366</v>
      </c>
      <c r="AU361" s="18" t="s">
        <v>90</v>
      </c>
    </row>
    <row r="362" spans="2:65" s="13" customFormat="1" ht="11.25">
      <c r="B362" s="158"/>
      <c r="D362" s="152" t="s">
        <v>368</v>
      </c>
      <c r="E362" s="159" t="s">
        <v>19</v>
      </c>
      <c r="F362" s="160" t="s">
        <v>3327</v>
      </c>
      <c r="H362" s="161">
        <v>58</v>
      </c>
      <c r="I362" s="162"/>
      <c r="L362" s="158"/>
      <c r="M362" s="163"/>
      <c r="T362" s="164"/>
      <c r="AT362" s="159" t="s">
        <v>368</v>
      </c>
      <c r="AU362" s="159" t="s">
        <v>90</v>
      </c>
      <c r="AV362" s="13" t="s">
        <v>90</v>
      </c>
      <c r="AW362" s="13" t="s">
        <v>36</v>
      </c>
      <c r="AX362" s="13" t="s">
        <v>84</v>
      </c>
      <c r="AY362" s="159" t="s">
        <v>358</v>
      </c>
    </row>
    <row r="363" spans="2:65" s="1" customFormat="1" ht="24.2" customHeight="1">
      <c r="B363" s="33"/>
      <c r="C363" s="134" t="s">
        <v>798</v>
      </c>
      <c r="D363" s="134" t="s">
        <v>360</v>
      </c>
      <c r="E363" s="135" t="s">
        <v>3328</v>
      </c>
      <c r="F363" s="136" t="s">
        <v>3329</v>
      </c>
      <c r="G363" s="137" t="s">
        <v>504</v>
      </c>
      <c r="H363" s="138">
        <v>31</v>
      </c>
      <c r="I363" s="139"/>
      <c r="J363" s="140">
        <f>ROUND(I363*H363,2)</f>
        <v>0</v>
      </c>
      <c r="K363" s="136" t="s">
        <v>402</v>
      </c>
      <c r="L363" s="33"/>
      <c r="M363" s="141" t="s">
        <v>19</v>
      </c>
      <c r="N363" s="142" t="s">
        <v>49</v>
      </c>
      <c r="P363" s="143">
        <f>O363*H363</f>
        <v>0</v>
      </c>
      <c r="Q363" s="143">
        <v>1E-4</v>
      </c>
      <c r="R363" s="143">
        <f>Q363*H363</f>
        <v>3.1000000000000003E-3</v>
      </c>
      <c r="S363" s="143">
        <v>0</v>
      </c>
      <c r="T363" s="144">
        <f>S363*H363</f>
        <v>0</v>
      </c>
      <c r="AR363" s="145" t="s">
        <v>454</v>
      </c>
      <c r="AT363" s="145" t="s">
        <v>360</v>
      </c>
      <c r="AU363" s="145" t="s">
        <v>90</v>
      </c>
      <c r="AY363" s="18" t="s">
        <v>358</v>
      </c>
      <c r="BE363" s="146">
        <f>IF(N363="základní",J363,0)</f>
        <v>0</v>
      </c>
      <c r="BF363" s="146">
        <f>IF(N363="snížená",J363,0)</f>
        <v>0</v>
      </c>
      <c r="BG363" s="146">
        <f>IF(N363="zákl. přenesená",J363,0)</f>
        <v>0</v>
      </c>
      <c r="BH363" s="146">
        <f>IF(N363="sníž. přenesená",J363,0)</f>
        <v>0</v>
      </c>
      <c r="BI363" s="146">
        <f>IF(N363="nulová",J363,0)</f>
        <v>0</v>
      </c>
      <c r="BJ363" s="18" t="s">
        <v>90</v>
      </c>
      <c r="BK363" s="146">
        <f>ROUND(I363*H363,2)</f>
        <v>0</v>
      </c>
      <c r="BL363" s="18" t="s">
        <v>454</v>
      </c>
      <c r="BM363" s="145" t="s">
        <v>3330</v>
      </c>
    </row>
    <row r="364" spans="2:65" s="1" customFormat="1" ht="11.25">
      <c r="B364" s="33"/>
      <c r="D364" s="147" t="s">
        <v>366</v>
      </c>
      <c r="F364" s="148" t="s">
        <v>3331</v>
      </c>
      <c r="I364" s="149"/>
      <c r="L364" s="33"/>
      <c r="M364" s="150"/>
      <c r="T364" s="54"/>
      <c r="AT364" s="18" t="s">
        <v>366</v>
      </c>
      <c r="AU364" s="18" t="s">
        <v>90</v>
      </c>
    </row>
    <row r="365" spans="2:65" s="13" customFormat="1" ht="11.25">
      <c r="B365" s="158"/>
      <c r="D365" s="152" t="s">
        <v>368</v>
      </c>
      <c r="E365" s="159" t="s">
        <v>19</v>
      </c>
      <c r="F365" s="160" t="s">
        <v>3332</v>
      </c>
      <c r="H365" s="161">
        <v>31</v>
      </c>
      <c r="I365" s="162"/>
      <c r="L365" s="158"/>
      <c r="M365" s="163"/>
      <c r="T365" s="164"/>
      <c r="AT365" s="159" t="s">
        <v>368</v>
      </c>
      <c r="AU365" s="159" t="s">
        <v>90</v>
      </c>
      <c r="AV365" s="13" t="s">
        <v>90</v>
      </c>
      <c r="AW365" s="13" t="s">
        <v>36</v>
      </c>
      <c r="AX365" s="13" t="s">
        <v>77</v>
      </c>
      <c r="AY365" s="159" t="s">
        <v>358</v>
      </c>
    </row>
    <row r="366" spans="2:65" s="14" customFormat="1" ht="11.25">
      <c r="B366" s="165"/>
      <c r="D366" s="152" t="s">
        <v>368</v>
      </c>
      <c r="E366" s="166" t="s">
        <v>19</v>
      </c>
      <c r="F366" s="167" t="s">
        <v>371</v>
      </c>
      <c r="H366" s="168">
        <v>31</v>
      </c>
      <c r="I366" s="169"/>
      <c r="L366" s="165"/>
      <c r="M366" s="170"/>
      <c r="T366" s="171"/>
      <c r="AT366" s="166" t="s">
        <v>368</v>
      </c>
      <c r="AU366" s="166" t="s">
        <v>90</v>
      </c>
      <c r="AV366" s="14" t="s">
        <v>364</v>
      </c>
      <c r="AW366" s="14" t="s">
        <v>36</v>
      </c>
      <c r="AX366" s="14" t="s">
        <v>84</v>
      </c>
      <c r="AY366" s="166" t="s">
        <v>358</v>
      </c>
    </row>
    <row r="367" spans="2:65" s="1" customFormat="1" ht="24.2" customHeight="1">
      <c r="B367" s="33"/>
      <c r="C367" s="134" t="s">
        <v>802</v>
      </c>
      <c r="D367" s="134" t="s">
        <v>360</v>
      </c>
      <c r="E367" s="135" t="s">
        <v>3333</v>
      </c>
      <c r="F367" s="136" t="s">
        <v>3334</v>
      </c>
      <c r="G367" s="137" t="s">
        <v>504</v>
      </c>
      <c r="H367" s="138">
        <v>10</v>
      </c>
      <c r="I367" s="139"/>
      <c r="J367" s="140">
        <f>ROUND(I367*H367,2)</f>
        <v>0</v>
      </c>
      <c r="K367" s="136" t="s">
        <v>402</v>
      </c>
      <c r="L367" s="33"/>
      <c r="M367" s="141" t="s">
        <v>19</v>
      </c>
      <c r="N367" s="142" t="s">
        <v>49</v>
      </c>
      <c r="P367" s="143">
        <f>O367*H367</f>
        <v>0</v>
      </c>
      <c r="Q367" s="143">
        <v>1.8000000000000001E-4</v>
      </c>
      <c r="R367" s="143">
        <f>Q367*H367</f>
        <v>1.8000000000000002E-3</v>
      </c>
      <c r="S367" s="143">
        <v>0</v>
      </c>
      <c r="T367" s="144">
        <f>S367*H367</f>
        <v>0</v>
      </c>
      <c r="AR367" s="145" t="s">
        <v>454</v>
      </c>
      <c r="AT367" s="145" t="s">
        <v>360</v>
      </c>
      <c r="AU367" s="145" t="s">
        <v>90</v>
      </c>
      <c r="AY367" s="18" t="s">
        <v>358</v>
      </c>
      <c r="BE367" s="146">
        <f>IF(N367="základní",J367,0)</f>
        <v>0</v>
      </c>
      <c r="BF367" s="146">
        <f>IF(N367="snížená",J367,0)</f>
        <v>0</v>
      </c>
      <c r="BG367" s="146">
        <f>IF(N367="zákl. přenesená",J367,0)</f>
        <v>0</v>
      </c>
      <c r="BH367" s="146">
        <f>IF(N367="sníž. přenesená",J367,0)</f>
        <v>0</v>
      </c>
      <c r="BI367" s="146">
        <f>IF(N367="nulová",J367,0)</f>
        <v>0</v>
      </c>
      <c r="BJ367" s="18" t="s">
        <v>90</v>
      </c>
      <c r="BK367" s="146">
        <f>ROUND(I367*H367,2)</f>
        <v>0</v>
      </c>
      <c r="BL367" s="18" t="s">
        <v>454</v>
      </c>
      <c r="BM367" s="145" t="s">
        <v>3335</v>
      </c>
    </row>
    <row r="368" spans="2:65" s="1" customFormat="1" ht="11.25">
      <c r="B368" s="33"/>
      <c r="D368" s="147" t="s">
        <v>366</v>
      </c>
      <c r="F368" s="148" t="s">
        <v>3336</v>
      </c>
      <c r="I368" s="149"/>
      <c r="L368" s="33"/>
      <c r="M368" s="150"/>
      <c r="T368" s="54"/>
      <c r="AT368" s="18" t="s">
        <v>366</v>
      </c>
      <c r="AU368" s="18" t="s">
        <v>90</v>
      </c>
    </row>
    <row r="369" spans="2:65" s="13" customFormat="1" ht="11.25">
      <c r="B369" s="158"/>
      <c r="D369" s="152" t="s">
        <v>368</v>
      </c>
      <c r="E369" s="159" t="s">
        <v>19</v>
      </c>
      <c r="F369" s="160" t="s">
        <v>3337</v>
      </c>
      <c r="H369" s="161">
        <v>10</v>
      </c>
      <c r="I369" s="162"/>
      <c r="L369" s="158"/>
      <c r="M369" s="163"/>
      <c r="T369" s="164"/>
      <c r="AT369" s="159" t="s">
        <v>368</v>
      </c>
      <c r="AU369" s="159" t="s">
        <v>90</v>
      </c>
      <c r="AV369" s="13" t="s">
        <v>90</v>
      </c>
      <c r="AW369" s="13" t="s">
        <v>36</v>
      </c>
      <c r="AX369" s="13" t="s">
        <v>84</v>
      </c>
      <c r="AY369" s="159" t="s">
        <v>358</v>
      </c>
    </row>
    <row r="370" spans="2:65" s="1" customFormat="1" ht="24.2" customHeight="1">
      <c r="B370" s="33"/>
      <c r="C370" s="134" t="s">
        <v>810</v>
      </c>
      <c r="D370" s="134" t="s">
        <v>360</v>
      </c>
      <c r="E370" s="135" t="s">
        <v>3338</v>
      </c>
      <c r="F370" s="136" t="s">
        <v>3339</v>
      </c>
      <c r="G370" s="137" t="s">
        <v>504</v>
      </c>
      <c r="H370" s="138">
        <v>8</v>
      </c>
      <c r="I370" s="139"/>
      <c r="J370" s="140">
        <f>ROUND(I370*H370,2)</f>
        <v>0</v>
      </c>
      <c r="K370" s="136" t="s">
        <v>402</v>
      </c>
      <c r="L370" s="33"/>
      <c r="M370" s="141" t="s">
        <v>19</v>
      </c>
      <c r="N370" s="142" t="s">
        <v>49</v>
      </c>
      <c r="P370" s="143">
        <f>O370*H370</f>
        <v>0</v>
      </c>
      <c r="Q370" s="143">
        <v>2.9999999999999997E-4</v>
      </c>
      <c r="R370" s="143">
        <f>Q370*H370</f>
        <v>2.3999999999999998E-3</v>
      </c>
      <c r="S370" s="143">
        <v>0</v>
      </c>
      <c r="T370" s="144">
        <f>S370*H370</f>
        <v>0</v>
      </c>
      <c r="AR370" s="145" t="s">
        <v>454</v>
      </c>
      <c r="AT370" s="145" t="s">
        <v>360</v>
      </c>
      <c r="AU370" s="145" t="s">
        <v>90</v>
      </c>
      <c r="AY370" s="18" t="s">
        <v>358</v>
      </c>
      <c r="BE370" s="146">
        <f>IF(N370="základní",J370,0)</f>
        <v>0</v>
      </c>
      <c r="BF370" s="146">
        <f>IF(N370="snížená",J370,0)</f>
        <v>0</v>
      </c>
      <c r="BG370" s="146">
        <f>IF(N370="zákl. přenesená",J370,0)</f>
        <v>0</v>
      </c>
      <c r="BH370" s="146">
        <f>IF(N370="sníž. přenesená",J370,0)</f>
        <v>0</v>
      </c>
      <c r="BI370" s="146">
        <f>IF(N370="nulová",J370,0)</f>
        <v>0</v>
      </c>
      <c r="BJ370" s="18" t="s">
        <v>90</v>
      </c>
      <c r="BK370" s="146">
        <f>ROUND(I370*H370,2)</f>
        <v>0</v>
      </c>
      <c r="BL370" s="18" t="s">
        <v>454</v>
      </c>
      <c r="BM370" s="145" t="s">
        <v>3340</v>
      </c>
    </row>
    <row r="371" spans="2:65" s="1" customFormat="1" ht="11.25">
      <c r="B371" s="33"/>
      <c r="D371" s="147" t="s">
        <v>366</v>
      </c>
      <c r="F371" s="148" t="s">
        <v>3341</v>
      </c>
      <c r="I371" s="149"/>
      <c r="L371" s="33"/>
      <c r="M371" s="150"/>
      <c r="T371" s="54"/>
      <c r="AT371" s="18" t="s">
        <v>366</v>
      </c>
      <c r="AU371" s="18" t="s">
        <v>90</v>
      </c>
    </row>
    <row r="372" spans="2:65" s="13" customFormat="1" ht="11.25">
      <c r="B372" s="158"/>
      <c r="D372" s="152" t="s">
        <v>368</v>
      </c>
      <c r="E372" s="159" t="s">
        <v>19</v>
      </c>
      <c r="F372" s="160" t="s">
        <v>3342</v>
      </c>
      <c r="H372" s="161">
        <v>8</v>
      </c>
      <c r="I372" s="162"/>
      <c r="L372" s="158"/>
      <c r="M372" s="163"/>
      <c r="T372" s="164"/>
      <c r="AT372" s="159" t="s">
        <v>368</v>
      </c>
      <c r="AU372" s="159" t="s">
        <v>90</v>
      </c>
      <c r="AV372" s="13" t="s">
        <v>90</v>
      </c>
      <c r="AW372" s="13" t="s">
        <v>36</v>
      </c>
      <c r="AX372" s="13" t="s">
        <v>84</v>
      </c>
      <c r="AY372" s="159" t="s">
        <v>358</v>
      </c>
    </row>
    <row r="373" spans="2:65" s="1" customFormat="1" ht="24.2" customHeight="1">
      <c r="B373" s="33"/>
      <c r="C373" s="134" t="s">
        <v>816</v>
      </c>
      <c r="D373" s="134" t="s">
        <v>360</v>
      </c>
      <c r="E373" s="135" t="s">
        <v>3343</v>
      </c>
      <c r="F373" s="136" t="s">
        <v>3344</v>
      </c>
      <c r="G373" s="137" t="s">
        <v>504</v>
      </c>
      <c r="H373" s="138">
        <v>10</v>
      </c>
      <c r="I373" s="139"/>
      <c r="J373" s="140">
        <f>ROUND(I373*H373,2)</f>
        <v>0</v>
      </c>
      <c r="K373" s="136" t="s">
        <v>402</v>
      </c>
      <c r="L373" s="33"/>
      <c r="M373" s="141" t="s">
        <v>19</v>
      </c>
      <c r="N373" s="142" t="s">
        <v>49</v>
      </c>
      <c r="P373" s="143">
        <f>O373*H373</f>
        <v>0</v>
      </c>
      <c r="Q373" s="143">
        <v>3.6000000000000002E-4</v>
      </c>
      <c r="R373" s="143">
        <f>Q373*H373</f>
        <v>3.6000000000000003E-3</v>
      </c>
      <c r="S373" s="143">
        <v>0</v>
      </c>
      <c r="T373" s="144">
        <f>S373*H373</f>
        <v>0</v>
      </c>
      <c r="AR373" s="145" t="s">
        <v>454</v>
      </c>
      <c r="AT373" s="145" t="s">
        <v>360</v>
      </c>
      <c r="AU373" s="145" t="s">
        <v>90</v>
      </c>
      <c r="AY373" s="18" t="s">
        <v>358</v>
      </c>
      <c r="BE373" s="146">
        <f>IF(N373="základní",J373,0)</f>
        <v>0</v>
      </c>
      <c r="BF373" s="146">
        <f>IF(N373="snížená",J373,0)</f>
        <v>0</v>
      </c>
      <c r="BG373" s="146">
        <f>IF(N373="zákl. přenesená",J373,0)</f>
        <v>0</v>
      </c>
      <c r="BH373" s="146">
        <f>IF(N373="sníž. přenesená",J373,0)</f>
        <v>0</v>
      </c>
      <c r="BI373" s="146">
        <f>IF(N373="nulová",J373,0)</f>
        <v>0</v>
      </c>
      <c r="BJ373" s="18" t="s">
        <v>90</v>
      </c>
      <c r="BK373" s="146">
        <f>ROUND(I373*H373,2)</f>
        <v>0</v>
      </c>
      <c r="BL373" s="18" t="s">
        <v>454</v>
      </c>
      <c r="BM373" s="145" t="s">
        <v>3345</v>
      </c>
    </row>
    <row r="374" spans="2:65" s="1" customFormat="1" ht="11.25">
      <c r="B374" s="33"/>
      <c r="D374" s="147" t="s">
        <v>366</v>
      </c>
      <c r="F374" s="148" t="s">
        <v>3346</v>
      </c>
      <c r="I374" s="149"/>
      <c r="L374" s="33"/>
      <c r="M374" s="150"/>
      <c r="T374" s="54"/>
      <c r="AT374" s="18" t="s">
        <v>366</v>
      </c>
      <c r="AU374" s="18" t="s">
        <v>90</v>
      </c>
    </row>
    <row r="375" spans="2:65" s="13" customFormat="1" ht="11.25">
      <c r="B375" s="158"/>
      <c r="D375" s="152" t="s">
        <v>368</v>
      </c>
      <c r="E375" s="159" t="s">
        <v>19</v>
      </c>
      <c r="F375" s="160" t="s">
        <v>3347</v>
      </c>
      <c r="H375" s="161">
        <v>10</v>
      </c>
      <c r="I375" s="162"/>
      <c r="L375" s="158"/>
      <c r="M375" s="163"/>
      <c r="T375" s="164"/>
      <c r="AT375" s="159" t="s">
        <v>368</v>
      </c>
      <c r="AU375" s="159" t="s">
        <v>90</v>
      </c>
      <c r="AV375" s="13" t="s">
        <v>90</v>
      </c>
      <c r="AW375" s="13" t="s">
        <v>36</v>
      </c>
      <c r="AX375" s="13" t="s">
        <v>84</v>
      </c>
      <c r="AY375" s="159" t="s">
        <v>358</v>
      </c>
    </row>
    <row r="376" spans="2:65" s="1" customFormat="1" ht="24.2" customHeight="1">
      <c r="B376" s="33"/>
      <c r="C376" s="134" t="s">
        <v>821</v>
      </c>
      <c r="D376" s="134" t="s">
        <v>360</v>
      </c>
      <c r="E376" s="135" t="s">
        <v>3348</v>
      </c>
      <c r="F376" s="136" t="s">
        <v>3349</v>
      </c>
      <c r="G376" s="137" t="s">
        <v>504</v>
      </c>
      <c r="H376" s="138">
        <v>8</v>
      </c>
      <c r="I376" s="139"/>
      <c r="J376" s="140">
        <f>ROUND(I376*H376,2)</f>
        <v>0</v>
      </c>
      <c r="K376" s="136" t="s">
        <v>402</v>
      </c>
      <c r="L376" s="33"/>
      <c r="M376" s="141" t="s">
        <v>19</v>
      </c>
      <c r="N376" s="142" t="s">
        <v>49</v>
      </c>
      <c r="P376" s="143">
        <f>O376*H376</f>
        <v>0</v>
      </c>
      <c r="Q376" s="143">
        <v>7.5000000000000002E-4</v>
      </c>
      <c r="R376" s="143">
        <f>Q376*H376</f>
        <v>6.0000000000000001E-3</v>
      </c>
      <c r="S376" s="143">
        <v>0</v>
      </c>
      <c r="T376" s="144">
        <f>S376*H376</f>
        <v>0</v>
      </c>
      <c r="AR376" s="145" t="s">
        <v>454</v>
      </c>
      <c r="AT376" s="145" t="s">
        <v>360</v>
      </c>
      <c r="AU376" s="145" t="s">
        <v>90</v>
      </c>
      <c r="AY376" s="18" t="s">
        <v>358</v>
      </c>
      <c r="BE376" s="146">
        <f>IF(N376="základní",J376,0)</f>
        <v>0</v>
      </c>
      <c r="BF376" s="146">
        <f>IF(N376="snížená",J376,0)</f>
        <v>0</v>
      </c>
      <c r="BG376" s="146">
        <f>IF(N376="zákl. přenesená",J376,0)</f>
        <v>0</v>
      </c>
      <c r="BH376" s="146">
        <f>IF(N376="sníž. přenesená",J376,0)</f>
        <v>0</v>
      </c>
      <c r="BI376" s="146">
        <f>IF(N376="nulová",J376,0)</f>
        <v>0</v>
      </c>
      <c r="BJ376" s="18" t="s">
        <v>90</v>
      </c>
      <c r="BK376" s="146">
        <f>ROUND(I376*H376,2)</f>
        <v>0</v>
      </c>
      <c r="BL376" s="18" t="s">
        <v>454</v>
      </c>
      <c r="BM376" s="145" t="s">
        <v>3350</v>
      </c>
    </row>
    <row r="377" spans="2:65" s="1" customFormat="1" ht="11.25">
      <c r="B377" s="33"/>
      <c r="D377" s="147" t="s">
        <v>366</v>
      </c>
      <c r="F377" s="148" t="s">
        <v>3351</v>
      </c>
      <c r="I377" s="149"/>
      <c r="L377" s="33"/>
      <c r="M377" s="150"/>
      <c r="T377" s="54"/>
      <c r="AT377" s="18" t="s">
        <v>366</v>
      </c>
      <c r="AU377" s="18" t="s">
        <v>90</v>
      </c>
    </row>
    <row r="378" spans="2:65" s="13" customFormat="1" ht="11.25">
      <c r="B378" s="158"/>
      <c r="D378" s="152" t="s">
        <v>368</v>
      </c>
      <c r="E378" s="159" t="s">
        <v>19</v>
      </c>
      <c r="F378" s="160" t="s">
        <v>3352</v>
      </c>
      <c r="H378" s="161">
        <v>8</v>
      </c>
      <c r="I378" s="162"/>
      <c r="L378" s="158"/>
      <c r="M378" s="163"/>
      <c r="T378" s="164"/>
      <c r="AT378" s="159" t="s">
        <v>368</v>
      </c>
      <c r="AU378" s="159" t="s">
        <v>90</v>
      </c>
      <c r="AV378" s="13" t="s">
        <v>90</v>
      </c>
      <c r="AW378" s="13" t="s">
        <v>36</v>
      </c>
      <c r="AX378" s="13" t="s">
        <v>84</v>
      </c>
      <c r="AY378" s="159" t="s">
        <v>358</v>
      </c>
    </row>
    <row r="379" spans="2:65" s="1" customFormat="1" ht="24.2" customHeight="1">
      <c r="B379" s="33"/>
      <c r="C379" s="134" t="s">
        <v>826</v>
      </c>
      <c r="D379" s="134" t="s">
        <v>360</v>
      </c>
      <c r="E379" s="135" t="s">
        <v>3353</v>
      </c>
      <c r="F379" s="136" t="s">
        <v>3354</v>
      </c>
      <c r="G379" s="137" t="s">
        <v>504</v>
      </c>
      <c r="H379" s="138">
        <v>1</v>
      </c>
      <c r="I379" s="139"/>
      <c r="J379" s="140">
        <f>ROUND(I379*H379,2)</f>
        <v>0</v>
      </c>
      <c r="K379" s="136" t="s">
        <v>402</v>
      </c>
      <c r="L379" s="33"/>
      <c r="M379" s="141" t="s">
        <v>19</v>
      </c>
      <c r="N379" s="142" t="s">
        <v>49</v>
      </c>
      <c r="P379" s="143">
        <f>O379*H379</f>
        <v>0</v>
      </c>
      <c r="Q379" s="143">
        <v>2.7E-4</v>
      </c>
      <c r="R379" s="143">
        <f>Q379*H379</f>
        <v>2.7E-4</v>
      </c>
      <c r="S379" s="143">
        <v>0</v>
      </c>
      <c r="T379" s="144">
        <f>S379*H379</f>
        <v>0</v>
      </c>
      <c r="AR379" s="145" t="s">
        <v>454</v>
      </c>
      <c r="AT379" s="145" t="s">
        <v>360</v>
      </c>
      <c r="AU379" s="145" t="s">
        <v>90</v>
      </c>
      <c r="AY379" s="18" t="s">
        <v>358</v>
      </c>
      <c r="BE379" s="146">
        <f>IF(N379="základní",J379,0)</f>
        <v>0</v>
      </c>
      <c r="BF379" s="146">
        <f>IF(N379="snížená",J379,0)</f>
        <v>0</v>
      </c>
      <c r="BG379" s="146">
        <f>IF(N379="zákl. přenesená",J379,0)</f>
        <v>0</v>
      </c>
      <c r="BH379" s="146">
        <f>IF(N379="sníž. přenesená",J379,0)</f>
        <v>0</v>
      </c>
      <c r="BI379" s="146">
        <f>IF(N379="nulová",J379,0)</f>
        <v>0</v>
      </c>
      <c r="BJ379" s="18" t="s">
        <v>90</v>
      </c>
      <c r="BK379" s="146">
        <f>ROUND(I379*H379,2)</f>
        <v>0</v>
      </c>
      <c r="BL379" s="18" t="s">
        <v>454</v>
      </c>
      <c r="BM379" s="145" t="s">
        <v>3355</v>
      </c>
    </row>
    <row r="380" spans="2:65" s="1" customFormat="1" ht="11.25">
      <c r="B380" s="33"/>
      <c r="D380" s="147" t="s">
        <v>366</v>
      </c>
      <c r="F380" s="148" t="s">
        <v>3356</v>
      </c>
      <c r="I380" s="149"/>
      <c r="L380" s="33"/>
      <c r="M380" s="150"/>
      <c r="T380" s="54"/>
      <c r="AT380" s="18" t="s">
        <v>366</v>
      </c>
      <c r="AU380" s="18" t="s">
        <v>90</v>
      </c>
    </row>
    <row r="381" spans="2:65" s="13" customFormat="1" ht="11.25">
      <c r="B381" s="158"/>
      <c r="D381" s="152" t="s">
        <v>368</v>
      </c>
      <c r="E381" s="159" t="s">
        <v>19</v>
      </c>
      <c r="F381" s="160" t="s">
        <v>84</v>
      </c>
      <c r="H381" s="161">
        <v>1</v>
      </c>
      <c r="I381" s="162"/>
      <c r="L381" s="158"/>
      <c r="M381" s="163"/>
      <c r="T381" s="164"/>
      <c r="AT381" s="159" t="s">
        <v>368</v>
      </c>
      <c r="AU381" s="159" t="s">
        <v>90</v>
      </c>
      <c r="AV381" s="13" t="s">
        <v>90</v>
      </c>
      <c r="AW381" s="13" t="s">
        <v>36</v>
      </c>
      <c r="AX381" s="13" t="s">
        <v>84</v>
      </c>
      <c r="AY381" s="159" t="s">
        <v>358</v>
      </c>
    </row>
    <row r="382" spans="2:65" s="1" customFormat="1" ht="24.2" customHeight="1">
      <c r="B382" s="33"/>
      <c r="C382" s="134" t="s">
        <v>831</v>
      </c>
      <c r="D382" s="134" t="s">
        <v>360</v>
      </c>
      <c r="E382" s="135" t="s">
        <v>3357</v>
      </c>
      <c r="F382" s="136" t="s">
        <v>3358</v>
      </c>
      <c r="G382" s="137" t="s">
        <v>504</v>
      </c>
      <c r="H382" s="138">
        <v>1</v>
      </c>
      <c r="I382" s="139"/>
      <c r="J382" s="140">
        <f>ROUND(I382*H382,2)</f>
        <v>0</v>
      </c>
      <c r="K382" s="136" t="s">
        <v>402</v>
      </c>
      <c r="L382" s="33"/>
      <c r="M382" s="141" t="s">
        <v>19</v>
      </c>
      <c r="N382" s="142" t="s">
        <v>49</v>
      </c>
      <c r="P382" s="143">
        <f>O382*H382</f>
        <v>0</v>
      </c>
      <c r="Q382" s="143">
        <v>5.1999999999999995E-4</v>
      </c>
      <c r="R382" s="143">
        <f>Q382*H382</f>
        <v>5.1999999999999995E-4</v>
      </c>
      <c r="S382" s="143">
        <v>0</v>
      </c>
      <c r="T382" s="144">
        <f>S382*H382</f>
        <v>0</v>
      </c>
      <c r="AR382" s="145" t="s">
        <v>454</v>
      </c>
      <c r="AT382" s="145" t="s">
        <v>360</v>
      </c>
      <c r="AU382" s="145" t="s">
        <v>90</v>
      </c>
      <c r="AY382" s="18" t="s">
        <v>358</v>
      </c>
      <c r="BE382" s="146">
        <f>IF(N382="základní",J382,0)</f>
        <v>0</v>
      </c>
      <c r="BF382" s="146">
        <f>IF(N382="snížená",J382,0)</f>
        <v>0</v>
      </c>
      <c r="BG382" s="146">
        <f>IF(N382="zákl. přenesená",J382,0)</f>
        <v>0</v>
      </c>
      <c r="BH382" s="146">
        <f>IF(N382="sníž. přenesená",J382,0)</f>
        <v>0</v>
      </c>
      <c r="BI382" s="146">
        <f>IF(N382="nulová",J382,0)</f>
        <v>0</v>
      </c>
      <c r="BJ382" s="18" t="s">
        <v>90</v>
      </c>
      <c r="BK382" s="146">
        <f>ROUND(I382*H382,2)</f>
        <v>0</v>
      </c>
      <c r="BL382" s="18" t="s">
        <v>454</v>
      </c>
      <c r="BM382" s="145" t="s">
        <v>3359</v>
      </c>
    </row>
    <row r="383" spans="2:65" s="1" customFormat="1" ht="11.25">
      <c r="B383" s="33"/>
      <c r="D383" s="147" t="s">
        <v>366</v>
      </c>
      <c r="F383" s="148" t="s">
        <v>3360</v>
      </c>
      <c r="I383" s="149"/>
      <c r="L383" s="33"/>
      <c r="M383" s="150"/>
      <c r="T383" s="54"/>
      <c r="AT383" s="18" t="s">
        <v>366</v>
      </c>
      <c r="AU383" s="18" t="s">
        <v>90</v>
      </c>
    </row>
    <row r="384" spans="2:65" s="13" customFormat="1" ht="11.25">
      <c r="B384" s="158"/>
      <c r="D384" s="152" t="s">
        <v>368</v>
      </c>
      <c r="E384" s="159" t="s">
        <v>19</v>
      </c>
      <c r="F384" s="160" t="s">
        <v>84</v>
      </c>
      <c r="H384" s="161">
        <v>1</v>
      </c>
      <c r="I384" s="162"/>
      <c r="L384" s="158"/>
      <c r="M384" s="163"/>
      <c r="T384" s="164"/>
      <c r="AT384" s="159" t="s">
        <v>368</v>
      </c>
      <c r="AU384" s="159" t="s">
        <v>90</v>
      </c>
      <c r="AV384" s="13" t="s">
        <v>90</v>
      </c>
      <c r="AW384" s="13" t="s">
        <v>36</v>
      </c>
      <c r="AX384" s="13" t="s">
        <v>84</v>
      </c>
      <c r="AY384" s="159" t="s">
        <v>358</v>
      </c>
    </row>
    <row r="385" spans="2:65" s="1" customFormat="1" ht="24.2" customHeight="1">
      <c r="B385" s="33"/>
      <c r="C385" s="134" t="s">
        <v>838</v>
      </c>
      <c r="D385" s="134" t="s">
        <v>360</v>
      </c>
      <c r="E385" s="135" t="s">
        <v>3361</v>
      </c>
      <c r="F385" s="136" t="s">
        <v>3362</v>
      </c>
      <c r="G385" s="137" t="s">
        <v>504</v>
      </c>
      <c r="H385" s="138">
        <v>1</v>
      </c>
      <c r="I385" s="139"/>
      <c r="J385" s="140">
        <f>ROUND(I385*H385,2)</f>
        <v>0</v>
      </c>
      <c r="K385" s="136" t="s">
        <v>402</v>
      </c>
      <c r="L385" s="33"/>
      <c r="M385" s="141" t="s">
        <v>19</v>
      </c>
      <c r="N385" s="142" t="s">
        <v>49</v>
      </c>
      <c r="P385" s="143">
        <f>O385*H385</f>
        <v>0</v>
      </c>
      <c r="Q385" s="143">
        <v>5.0000000000000001E-4</v>
      </c>
      <c r="R385" s="143">
        <f>Q385*H385</f>
        <v>5.0000000000000001E-4</v>
      </c>
      <c r="S385" s="143">
        <v>0</v>
      </c>
      <c r="T385" s="144">
        <f>S385*H385</f>
        <v>0</v>
      </c>
      <c r="AR385" s="145" t="s">
        <v>454</v>
      </c>
      <c r="AT385" s="145" t="s">
        <v>360</v>
      </c>
      <c r="AU385" s="145" t="s">
        <v>90</v>
      </c>
      <c r="AY385" s="18" t="s">
        <v>358</v>
      </c>
      <c r="BE385" s="146">
        <f>IF(N385="základní",J385,0)</f>
        <v>0</v>
      </c>
      <c r="BF385" s="146">
        <f>IF(N385="snížená",J385,0)</f>
        <v>0</v>
      </c>
      <c r="BG385" s="146">
        <f>IF(N385="zákl. přenesená",J385,0)</f>
        <v>0</v>
      </c>
      <c r="BH385" s="146">
        <f>IF(N385="sníž. přenesená",J385,0)</f>
        <v>0</v>
      </c>
      <c r="BI385" s="146">
        <f>IF(N385="nulová",J385,0)</f>
        <v>0</v>
      </c>
      <c r="BJ385" s="18" t="s">
        <v>90</v>
      </c>
      <c r="BK385" s="146">
        <f>ROUND(I385*H385,2)</f>
        <v>0</v>
      </c>
      <c r="BL385" s="18" t="s">
        <v>454</v>
      </c>
      <c r="BM385" s="145" t="s">
        <v>3363</v>
      </c>
    </row>
    <row r="386" spans="2:65" s="1" customFormat="1" ht="11.25">
      <c r="B386" s="33"/>
      <c r="D386" s="147" t="s">
        <v>366</v>
      </c>
      <c r="F386" s="148" t="s">
        <v>3364</v>
      </c>
      <c r="I386" s="149"/>
      <c r="L386" s="33"/>
      <c r="M386" s="150"/>
      <c r="T386" s="54"/>
      <c r="AT386" s="18" t="s">
        <v>366</v>
      </c>
      <c r="AU386" s="18" t="s">
        <v>90</v>
      </c>
    </row>
    <row r="387" spans="2:65" s="13" customFormat="1" ht="11.25">
      <c r="B387" s="158"/>
      <c r="D387" s="152" t="s">
        <v>368</v>
      </c>
      <c r="E387" s="159" t="s">
        <v>19</v>
      </c>
      <c r="F387" s="160" t="s">
        <v>84</v>
      </c>
      <c r="H387" s="161">
        <v>1</v>
      </c>
      <c r="I387" s="162"/>
      <c r="L387" s="158"/>
      <c r="M387" s="163"/>
      <c r="T387" s="164"/>
      <c r="AT387" s="159" t="s">
        <v>368</v>
      </c>
      <c r="AU387" s="159" t="s">
        <v>90</v>
      </c>
      <c r="AV387" s="13" t="s">
        <v>90</v>
      </c>
      <c r="AW387" s="13" t="s">
        <v>36</v>
      </c>
      <c r="AX387" s="13" t="s">
        <v>84</v>
      </c>
      <c r="AY387" s="159" t="s">
        <v>358</v>
      </c>
    </row>
    <row r="388" spans="2:65" s="1" customFormat="1" ht="33" customHeight="1">
      <c r="B388" s="33"/>
      <c r="C388" s="134" t="s">
        <v>862</v>
      </c>
      <c r="D388" s="134" t="s">
        <v>360</v>
      </c>
      <c r="E388" s="135" t="s">
        <v>3365</v>
      </c>
      <c r="F388" s="136" t="s">
        <v>3366</v>
      </c>
      <c r="G388" s="137" t="s">
        <v>504</v>
      </c>
      <c r="H388" s="138">
        <v>1</v>
      </c>
      <c r="I388" s="139"/>
      <c r="J388" s="140">
        <f>ROUND(I388*H388,2)</f>
        <v>0</v>
      </c>
      <c r="K388" s="136" t="s">
        <v>402</v>
      </c>
      <c r="L388" s="33"/>
      <c r="M388" s="141" t="s">
        <v>19</v>
      </c>
      <c r="N388" s="142" t="s">
        <v>49</v>
      </c>
      <c r="P388" s="143">
        <f>O388*H388</f>
        <v>0</v>
      </c>
      <c r="Q388" s="143">
        <v>1.2E-4</v>
      </c>
      <c r="R388" s="143">
        <f>Q388*H388</f>
        <v>1.2E-4</v>
      </c>
      <c r="S388" s="143">
        <v>0</v>
      </c>
      <c r="T388" s="144">
        <f>S388*H388</f>
        <v>0</v>
      </c>
      <c r="AR388" s="145" t="s">
        <v>454</v>
      </c>
      <c r="AT388" s="145" t="s">
        <v>360</v>
      </c>
      <c r="AU388" s="145" t="s">
        <v>90</v>
      </c>
      <c r="AY388" s="18" t="s">
        <v>358</v>
      </c>
      <c r="BE388" s="146">
        <f>IF(N388="základní",J388,0)</f>
        <v>0</v>
      </c>
      <c r="BF388" s="146">
        <f>IF(N388="snížená",J388,0)</f>
        <v>0</v>
      </c>
      <c r="BG388" s="146">
        <f>IF(N388="zákl. přenesená",J388,0)</f>
        <v>0</v>
      </c>
      <c r="BH388" s="146">
        <f>IF(N388="sníž. přenesená",J388,0)</f>
        <v>0</v>
      </c>
      <c r="BI388" s="146">
        <f>IF(N388="nulová",J388,0)</f>
        <v>0</v>
      </c>
      <c r="BJ388" s="18" t="s">
        <v>90</v>
      </c>
      <c r="BK388" s="146">
        <f>ROUND(I388*H388,2)</f>
        <v>0</v>
      </c>
      <c r="BL388" s="18" t="s">
        <v>454</v>
      </c>
      <c r="BM388" s="145" t="s">
        <v>3367</v>
      </c>
    </row>
    <row r="389" spans="2:65" s="1" customFormat="1" ht="11.25">
      <c r="B389" s="33"/>
      <c r="D389" s="147" t="s">
        <v>366</v>
      </c>
      <c r="F389" s="148" t="s">
        <v>3368</v>
      </c>
      <c r="I389" s="149"/>
      <c r="L389" s="33"/>
      <c r="M389" s="150"/>
      <c r="T389" s="54"/>
      <c r="AT389" s="18" t="s">
        <v>366</v>
      </c>
      <c r="AU389" s="18" t="s">
        <v>90</v>
      </c>
    </row>
    <row r="390" spans="2:65" s="13" customFormat="1" ht="11.25">
      <c r="B390" s="158"/>
      <c r="D390" s="152" t="s">
        <v>368</v>
      </c>
      <c r="E390" s="159" t="s">
        <v>19</v>
      </c>
      <c r="F390" s="160" t="s">
        <v>84</v>
      </c>
      <c r="H390" s="161">
        <v>1</v>
      </c>
      <c r="I390" s="162"/>
      <c r="L390" s="158"/>
      <c r="M390" s="163"/>
      <c r="T390" s="164"/>
      <c r="AT390" s="159" t="s">
        <v>368</v>
      </c>
      <c r="AU390" s="159" t="s">
        <v>90</v>
      </c>
      <c r="AV390" s="13" t="s">
        <v>90</v>
      </c>
      <c r="AW390" s="13" t="s">
        <v>36</v>
      </c>
      <c r="AX390" s="13" t="s">
        <v>77</v>
      </c>
      <c r="AY390" s="159" t="s">
        <v>358</v>
      </c>
    </row>
    <row r="391" spans="2:65" s="14" customFormat="1" ht="11.25">
      <c r="B391" s="165"/>
      <c r="D391" s="152" t="s">
        <v>368</v>
      </c>
      <c r="E391" s="166" t="s">
        <v>19</v>
      </c>
      <c r="F391" s="167" t="s">
        <v>371</v>
      </c>
      <c r="H391" s="168">
        <v>1</v>
      </c>
      <c r="I391" s="169"/>
      <c r="L391" s="165"/>
      <c r="M391" s="170"/>
      <c r="T391" s="171"/>
      <c r="AT391" s="166" t="s">
        <v>368</v>
      </c>
      <c r="AU391" s="166" t="s">
        <v>90</v>
      </c>
      <c r="AV391" s="14" t="s">
        <v>364</v>
      </c>
      <c r="AW391" s="14" t="s">
        <v>36</v>
      </c>
      <c r="AX391" s="14" t="s">
        <v>84</v>
      </c>
      <c r="AY391" s="166" t="s">
        <v>358</v>
      </c>
    </row>
    <row r="392" spans="2:65" s="1" customFormat="1" ht="24.2" customHeight="1">
      <c r="B392" s="33"/>
      <c r="C392" s="134" t="s">
        <v>886</v>
      </c>
      <c r="D392" s="134" t="s">
        <v>360</v>
      </c>
      <c r="E392" s="135" t="s">
        <v>3369</v>
      </c>
      <c r="F392" s="136" t="s">
        <v>3370</v>
      </c>
      <c r="G392" s="137" t="s">
        <v>504</v>
      </c>
      <c r="H392" s="138">
        <v>4</v>
      </c>
      <c r="I392" s="139"/>
      <c r="J392" s="140">
        <f>ROUND(I392*H392,2)</f>
        <v>0</v>
      </c>
      <c r="K392" s="136" t="s">
        <v>402</v>
      </c>
      <c r="L392" s="33"/>
      <c r="M392" s="141" t="s">
        <v>19</v>
      </c>
      <c r="N392" s="142" t="s">
        <v>49</v>
      </c>
      <c r="P392" s="143">
        <f>O392*H392</f>
        <v>0</v>
      </c>
      <c r="Q392" s="143">
        <v>2.3000000000000001E-4</v>
      </c>
      <c r="R392" s="143">
        <f>Q392*H392</f>
        <v>9.2000000000000003E-4</v>
      </c>
      <c r="S392" s="143">
        <v>0</v>
      </c>
      <c r="T392" s="144">
        <f>S392*H392</f>
        <v>0</v>
      </c>
      <c r="AR392" s="145" t="s">
        <v>454</v>
      </c>
      <c r="AT392" s="145" t="s">
        <v>360</v>
      </c>
      <c r="AU392" s="145" t="s">
        <v>90</v>
      </c>
      <c r="AY392" s="18" t="s">
        <v>358</v>
      </c>
      <c r="BE392" s="146">
        <f>IF(N392="základní",J392,0)</f>
        <v>0</v>
      </c>
      <c r="BF392" s="146">
        <f>IF(N392="snížená",J392,0)</f>
        <v>0</v>
      </c>
      <c r="BG392" s="146">
        <f>IF(N392="zákl. přenesená",J392,0)</f>
        <v>0</v>
      </c>
      <c r="BH392" s="146">
        <f>IF(N392="sníž. přenesená",J392,0)</f>
        <v>0</v>
      </c>
      <c r="BI392" s="146">
        <f>IF(N392="nulová",J392,0)</f>
        <v>0</v>
      </c>
      <c r="BJ392" s="18" t="s">
        <v>90</v>
      </c>
      <c r="BK392" s="146">
        <f>ROUND(I392*H392,2)</f>
        <v>0</v>
      </c>
      <c r="BL392" s="18" t="s">
        <v>454</v>
      </c>
      <c r="BM392" s="145" t="s">
        <v>3371</v>
      </c>
    </row>
    <row r="393" spans="2:65" s="1" customFormat="1" ht="11.25">
      <c r="B393" s="33"/>
      <c r="D393" s="147" t="s">
        <v>366</v>
      </c>
      <c r="F393" s="148" t="s">
        <v>3372</v>
      </c>
      <c r="I393" s="149"/>
      <c r="L393" s="33"/>
      <c r="M393" s="150"/>
      <c r="T393" s="54"/>
      <c r="AT393" s="18" t="s">
        <v>366</v>
      </c>
      <c r="AU393" s="18" t="s">
        <v>90</v>
      </c>
    </row>
    <row r="394" spans="2:65" s="13" customFormat="1" ht="11.25">
      <c r="B394" s="158"/>
      <c r="D394" s="152" t="s">
        <v>368</v>
      </c>
      <c r="E394" s="159" t="s">
        <v>19</v>
      </c>
      <c r="F394" s="160" t="s">
        <v>3373</v>
      </c>
      <c r="H394" s="161">
        <v>4</v>
      </c>
      <c r="I394" s="162"/>
      <c r="L394" s="158"/>
      <c r="M394" s="163"/>
      <c r="T394" s="164"/>
      <c r="AT394" s="159" t="s">
        <v>368</v>
      </c>
      <c r="AU394" s="159" t="s">
        <v>90</v>
      </c>
      <c r="AV394" s="13" t="s">
        <v>90</v>
      </c>
      <c r="AW394" s="13" t="s">
        <v>36</v>
      </c>
      <c r="AX394" s="13" t="s">
        <v>84</v>
      </c>
      <c r="AY394" s="159" t="s">
        <v>358</v>
      </c>
    </row>
    <row r="395" spans="2:65" s="1" customFormat="1" ht="24.2" customHeight="1">
      <c r="B395" s="33"/>
      <c r="C395" s="134" t="s">
        <v>891</v>
      </c>
      <c r="D395" s="134" t="s">
        <v>360</v>
      </c>
      <c r="E395" s="135" t="s">
        <v>3374</v>
      </c>
      <c r="F395" s="136" t="s">
        <v>3375</v>
      </c>
      <c r="G395" s="137" t="s">
        <v>504</v>
      </c>
      <c r="H395" s="138">
        <v>10</v>
      </c>
      <c r="I395" s="139"/>
      <c r="J395" s="140">
        <f>ROUND(I395*H395,2)</f>
        <v>0</v>
      </c>
      <c r="K395" s="136" t="s">
        <v>402</v>
      </c>
      <c r="L395" s="33"/>
      <c r="M395" s="141" t="s">
        <v>19</v>
      </c>
      <c r="N395" s="142" t="s">
        <v>49</v>
      </c>
      <c r="P395" s="143">
        <f>O395*H395</f>
        <v>0</v>
      </c>
      <c r="Q395" s="143">
        <v>3.5E-4</v>
      </c>
      <c r="R395" s="143">
        <f>Q395*H395</f>
        <v>3.5000000000000001E-3</v>
      </c>
      <c r="S395" s="143">
        <v>0</v>
      </c>
      <c r="T395" s="144">
        <f>S395*H395</f>
        <v>0</v>
      </c>
      <c r="AR395" s="145" t="s">
        <v>454</v>
      </c>
      <c r="AT395" s="145" t="s">
        <v>360</v>
      </c>
      <c r="AU395" s="145" t="s">
        <v>90</v>
      </c>
      <c r="AY395" s="18" t="s">
        <v>358</v>
      </c>
      <c r="BE395" s="146">
        <f>IF(N395="základní",J395,0)</f>
        <v>0</v>
      </c>
      <c r="BF395" s="146">
        <f>IF(N395="snížená",J395,0)</f>
        <v>0</v>
      </c>
      <c r="BG395" s="146">
        <f>IF(N395="zákl. přenesená",J395,0)</f>
        <v>0</v>
      </c>
      <c r="BH395" s="146">
        <f>IF(N395="sníž. přenesená",J395,0)</f>
        <v>0</v>
      </c>
      <c r="BI395" s="146">
        <f>IF(N395="nulová",J395,0)</f>
        <v>0</v>
      </c>
      <c r="BJ395" s="18" t="s">
        <v>90</v>
      </c>
      <c r="BK395" s="146">
        <f>ROUND(I395*H395,2)</f>
        <v>0</v>
      </c>
      <c r="BL395" s="18" t="s">
        <v>454</v>
      </c>
      <c r="BM395" s="145" t="s">
        <v>3376</v>
      </c>
    </row>
    <row r="396" spans="2:65" s="1" customFormat="1" ht="11.25">
      <c r="B396" s="33"/>
      <c r="D396" s="147" t="s">
        <v>366</v>
      </c>
      <c r="F396" s="148" t="s">
        <v>3377</v>
      </c>
      <c r="I396" s="149"/>
      <c r="L396" s="33"/>
      <c r="M396" s="150"/>
      <c r="T396" s="54"/>
      <c r="AT396" s="18" t="s">
        <v>366</v>
      </c>
      <c r="AU396" s="18" t="s">
        <v>90</v>
      </c>
    </row>
    <row r="397" spans="2:65" s="13" customFormat="1" ht="11.25">
      <c r="B397" s="158"/>
      <c r="D397" s="152" t="s">
        <v>368</v>
      </c>
      <c r="E397" s="159" t="s">
        <v>19</v>
      </c>
      <c r="F397" s="160" t="s">
        <v>3378</v>
      </c>
      <c r="H397" s="161">
        <v>10</v>
      </c>
      <c r="I397" s="162"/>
      <c r="L397" s="158"/>
      <c r="M397" s="163"/>
      <c r="T397" s="164"/>
      <c r="AT397" s="159" t="s">
        <v>368</v>
      </c>
      <c r="AU397" s="159" t="s">
        <v>90</v>
      </c>
      <c r="AV397" s="13" t="s">
        <v>90</v>
      </c>
      <c r="AW397" s="13" t="s">
        <v>36</v>
      </c>
      <c r="AX397" s="13" t="s">
        <v>77</v>
      </c>
      <c r="AY397" s="159" t="s">
        <v>358</v>
      </c>
    </row>
    <row r="398" spans="2:65" s="14" customFormat="1" ht="11.25">
      <c r="B398" s="165"/>
      <c r="D398" s="152" t="s">
        <v>368</v>
      </c>
      <c r="E398" s="166" t="s">
        <v>19</v>
      </c>
      <c r="F398" s="167" t="s">
        <v>371</v>
      </c>
      <c r="H398" s="168">
        <v>10</v>
      </c>
      <c r="I398" s="169"/>
      <c r="L398" s="165"/>
      <c r="M398" s="170"/>
      <c r="T398" s="171"/>
      <c r="AT398" s="166" t="s">
        <v>368</v>
      </c>
      <c r="AU398" s="166" t="s">
        <v>90</v>
      </c>
      <c r="AV398" s="14" t="s">
        <v>364</v>
      </c>
      <c r="AW398" s="14" t="s">
        <v>36</v>
      </c>
      <c r="AX398" s="14" t="s">
        <v>84</v>
      </c>
      <c r="AY398" s="166" t="s">
        <v>358</v>
      </c>
    </row>
    <row r="399" spans="2:65" s="1" customFormat="1" ht="24.2" customHeight="1">
      <c r="B399" s="33"/>
      <c r="C399" s="134" t="s">
        <v>898</v>
      </c>
      <c r="D399" s="134" t="s">
        <v>360</v>
      </c>
      <c r="E399" s="135" t="s">
        <v>3379</v>
      </c>
      <c r="F399" s="136" t="s">
        <v>3380</v>
      </c>
      <c r="G399" s="137" t="s">
        <v>504</v>
      </c>
      <c r="H399" s="138">
        <v>2</v>
      </c>
      <c r="I399" s="139"/>
      <c r="J399" s="140">
        <f>ROUND(I399*H399,2)</f>
        <v>0</v>
      </c>
      <c r="K399" s="136" t="s">
        <v>402</v>
      </c>
      <c r="L399" s="33"/>
      <c r="M399" s="141" t="s">
        <v>19</v>
      </c>
      <c r="N399" s="142" t="s">
        <v>49</v>
      </c>
      <c r="P399" s="143">
        <f>O399*H399</f>
        <v>0</v>
      </c>
      <c r="Q399" s="143">
        <v>5.5000000000000003E-4</v>
      </c>
      <c r="R399" s="143">
        <f>Q399*H399</f>
        <v>1.1000000000000001E-3</v>
      </c>
      <c r="S399" s="143">
        <v>0</v>
      </c>
      <c r="T399" s="144">
        <f>S399*H399</f>
        <v>0</v>
      </c>
      <c r="AR399" s="145" t="s">
        <v>454</v>
      </c>
      <c r="AT399" s="145" t="s">
        <v>360</v>
      </c>
      <c r="AU399" s="145" t="s">
        <v>90</v>
      </c>
      <c r="AY399" s="18" t="s">
        <v>358</v>
      </c>
      <c r="BE399" s="146">
        <f>IF(N399="základní",J399,0)</f>
        <v>0</v>
      </c>
      <c r="BF399" s="146">
        <f>IF(N399="snížená",J399,0)</f>
        <v>0</v>
      </c>
      <c r="BG399" s="146">
        <f>IF(N399="zákl. přenesená",J399,0)</f>
        <v>0</v>
      </c>
      <c r="BH399" s="146">
        <f>IF(N399="sníž. přenesená",J399,0)</f>
        <v>0</v>
      </c>
      <c r="BI399" s="146">
        <f>IF(N399="nulová",J399,0)</f>
        <v>0</v>
      </c>
      <c r="BJ399" s="18" t="s">
        <v>90</v>
      </c>
      <c r="BK399" s="146">
        <f>ROUND(I399*H399,2)</f>
        <v>0</v>
      </c>
      <c r="BL399" s="18" t="s">
        <v>454</v>
      </c>
      <c r="BM399" s="145" t="s">
        <v>3381</v>
      </c>
    </row>
    <row r="400" spans="2:65" s="1" customFormat="1" ht="11.25">
      <c r="B400" s="33"/>
      <c r="D400" s="147" t="s">
        <v>366</v>
      </c>
      <c r="F400" s="148" t="s">
        <v>3382</v>
      </c>
      <c r="I400" s="149"/>
      <c r="L400" s="33"/>
      <c r="M400" s="150"/>
      <c r="T400" s="54"/>
      <c r="AT400" s="18" t="s">
        <v>366</v>
      </c>
      <c r="AU400" s="18" t="s">
        <v>90</v>
      </c>
    </row>
    <row r="401" spans="2:65" s="13" customFormat="1" ht="11.25">
      <c r="B401" s="158"/>
      <c r="D401" s="152" t="s">
        <v>368</v>
      </c>
      <c r="E401" s="159" t="s">
        <v>19</v>
      </c>
      <c r="F401" s="160" t="s">
        <v>3383</v>
      </c>
      <c r="H401" s="161">
        <v>2</v>
      </c>
      <c r="I401" s="162"/>
      <c r="L401" s="158"/>
      <c r="M401" s="163"/>
      <c r="T401" s="164"/>
      <c r="AT401" s="159" t="s">
        <v>368</v>
      </c>
      <c r="AU401" s="159" t="s">
        <v>90</v>
      </c>
      <c r="AV401" s="13" t="s">
        <v>90</v>
      </c>
      <c r="AW401" s="13" t="s">
        <v>36</v>
      </c>
      <c r="AX401" s="13" t="s">
        <v>84</v>
      </c>
      <c r="AY401" s="159" t="s">
        <v>358</v>
      </c>
    </row>
    <row r="402" spans="2:65" s="1" customFormat="1" ht="24.2" customHeight="1">
      <c r="B402" s="33"/>
      <c r="C402" s="134" t="s">
        <v>903</v>
      </c>
      <c r="D402" s="134" t="s">
        <v>360</v>
      </c>
      <c r="E402" s="135" t="s">
        <v>3384</v>
      </c>
      <c r="F402" s="136" t="s">
        <v>3385</v>
      </c>
      <c r="G402" s="137" t="s">
        <v>504</v>
      </c>
      <c r="H402" s="138">
        <v>4</v>
      </c>
      <c r="I402" s="139"/>
      <c r="J402" s="140">
        <f>ROUND(I402*H402,2)</f>
        <v>0</v>
      </c>
      <c r="K402" s="136" t="s">
        <v>402</v>
      </c>
      <c r="L402" s="33"/>
      <c r="M402" s="141" t="s">
        <v>19</v>
      </c>
      <c r="N402" s="142" t="s">
        <v>49</v>
      </c>
      <c r="P402" s="143">
        <f>O402*H402</f>
        <v>0</v>
      </c>
      <c r="Q402" s="143">
        <v>7.6000000000000004E-4</v>
      </c>
      <c r="R402" s="143">
        <f>Q402*H402</f>
        <v>3.0400000000000002E-3</v>
      </c>
      <c r="S402" s="143">
        <v>0</v>
      </c>
      <c r="T402" s="144">
        <f>S402*H402</f>
        <v>0</v>
      </c>
      <c r="AR402" s="145" t="s">
        <v>454</v>
      </c>
      <c r="AT402" s="145" t="s">
        <v>360</v>
      </c>
      <c r="AU402" s="145" t="s">
        <v>90</v>
      </c>
      <c r="AY402" s="18" t="s">
        <v>358</v>
      </c>
      <c r="BE402" s="146">
        <f>IF(N402="základní",J402,0)</f>
        <v>0</v>
      </c>
      <c r="BF402" s="146">
        <f>IF(N402="snížená",J402,0)</f>
        <v>0</v>
      </c>
      <c r="BG402" s="146">
        <f>IF(N402="zákl. přenesená",J402,0)</f>
        <v>0</v>
      </c>
      <c r="BH402" s="146">
        <f>IF(N402="sníž. přenesená",J402,0)</f>
        <v>0</v>
      </c>
      <c r="BI402" s="146">
        <f>IF(N402="nulová",J402,0)</f>
        <v>0</v>
      </c>
      <c r="BJ402" s="18" t="s">
        <v>90</v>
      </c>
      <c r="BK402" s="146">
        <f>ROUND(I402*H402,2)</f>
        <v>0</v>
      </c>
      <c r="BL402" s="18" t="s">
        <v>454</v>
      </c>
      <c r="BM402" s="145" t="s">
        <v>3386</v>
      </c>
    </row>
    <row r="403" spans="2:65" s="1" customFormat="1" ht="11.25">
      <c r="B403" s="33"/>
      <c r="D403" s="147" t="s">
        <v>366</v>
      </c>
      <c r="F403" s="148" t="s">
        <v>3387</v>
      </c>
      <c r="I403" s="149"/>
      <c r="L403" s="33"/>
      <c r="M403" s="150"/>
      <c r="T403" s="54"/>
      <c r="AT403" s="18" t="s">
        <v>366</v>
      </c>
      <c r="AU403" s="18" t="s">
        <v>90</v>
      </c>
    </row>
    <row r="404" spans="2:65" s="13" customFormat="1" ht="11.25">
      <c r="B404" s="158"/>
      <c r="D404" s="152" t="s">
        <v>368</v>
      </c>
      <c r="E404" s="159" t="s">
        <v>19</v>
      </c>
      <c r="F404" s="160" t="s">
        <v>3388</v>
      </c>
      <c r="H404" s="161">
        <v>4</v>
      </c>
      <c r="I404" s="162"/>
      <c r="L404" s="158"/>
      <c r="M404" s="163"/>
      <c r="T404" s="164"/>
      <c r="AT404" s="159" t="s">
        <v>368</v>
      </c>
      <c r="AU404" s="159" t="s">
        <v>90</v>
      </c>
      <c r="AV404" s="13" t="s">
        <v>90</v>
      </c>
      <c r="AW404" s="13" t="s">
        <v>36</v>
      </c>
      <c r="AX404" s="13" t="s">
        <v>84</v>
      </c>
      <c r="AY404" s="159" t="s">
        <v>358</v>
      </c>
    </row>
    <row r="405" spans="2:65" s="1" customFormat="1" ht="24.2" customHeight="1">
      <c r="B405" s="33"/>
      <c r="C405" s="134" t="s">
        <v>908</v>
      </c>
      <c r="D405" s="134" t="s">
        <v>360</v>
      </c>
      <c r="E405" s="135" t="s">
        <v>3389</v>
      </c>
      <c r="F405" s="136" t="s">
        <v>3390</v>
      </c>
      <c r="G405" s="137" t="s">
        <v>504</v>
      </c>
      <c r="H405" s="138">
        <v>3</v>
      </c>
      <c r="I405" s="139"/>
      <c r="J405" s="140">
        <f>ROUND(I405*H405,2)</f>
        <v>0</v>
      </c>
      <c r="K405" s="136" t="s">
        <v>402</v>
      </c>
      <c r="L405" s="33"/>
      <c r="M405" s="141" t="s">
        <v>19</v>
      </c>
      <c r="N405" s="142" t="s">
        <v>49</v>
      </c>
      <c r="P405" s="143">
        <f>O405*H405</f>
        <v>0</v>
      </c>
      <c r="Q405" s="143">
        <v>1.1900000000000001E-3</v>
      </c>
      <c r="R405" s="143">
        <f>Q405*H405</f>
        <v>3.5700000000000003E-3</v>
      </c>
      <c r="S405" s="143">
        <v>0</v>
      </c>
      <c r="T405" s="144">
        <f>S405*H405</f>
        <v>0</v>
      </c>
      <c r="AR405" s="145" t="s">
        <v>454</v>
      </c>
      <c r="AT405" s="145" t="s">
        <v>360</v>
      </c>
      <c r="AU405" s="145" t="s">
        <v>90</v>
      </c>
      <c r="AY405" s="18" t="s">
        <v>358</v>
      </c>
      <c r="BE405" s="146">
        <f>IF(N405="základní",J405,0)</f>
        <v>0</v>
      </c>
      <c r="BF405" s="146">
        <f>IF(N405="snížená",J405,0)</f>
        <v>0</v>
      </c>
      <c r="BG405" s="146">
        <f>IF(N405="zákl. přenesená",J405,0)</f>
        <v>0</v>
      </c>
      <c r="BH405" s="146">
        <f>IF(N405="sníž. přenesená",J405,0)</f>
        <v>0</v>
      </c>
      <c r="BI405" s="146">
        <f>IF(N405="nulová",J405,0)</f>
        <v>0</v>
      </c>
      <c r="BJ405" s="18" t="s">
        <v>90</v>
      </c>
      <c r="BK405" s="146">
        <f>ROUND(I405*H405,2)</f>
        <v>0</v>
      </c>
      <c r="BL405" s="18" t="s">
        <v>454</v>
      </c>
      <c r="BM405" s="145" t="s">
        <v>3391</v>
      </c>
    </row>
    <row r="406" spans="2:65" s="1" customFormat="1" ht="11.25">
      <c r="B406" s="33"/>
      <c r="D406" s="147" t="s">
        <v>366</v>
      </c>
      <c r="F406" s="148" t="s">
        <v>3392</v>
      </c>
      <c r="I406" s="149"/>
      <c r="L406" s="33"/>
      <c r="M406" s="150"/>
      <c r="T406" s="54"/>
      <c r="AT406" s="18" t="s">
        <v>366</v>
      </c>
      <c r="AU406" s="18" t="s">
        <v>90</v>
      </c>
    </row>
    <row r="407" spans="2:65" s="13" customFormat="1" ht="11.25">
      <c r="B407" s="158"/>
      <c r="D407" s="152" t="s">
        <v>368</v>
      </c>
      <c r="E407" s="159" t="s">
        <v>19</v>
      </c>
      <c r="F407" s="160" t="s">
        <v>3393</v>
      </c>
      <c r="H407" s="161">
        <v>3</v>
      </c>
      <c r="I407" s="162"/>
      <c r="L407" s="158"/>
      <c r="M407" s="163"/>
      <c r="T407" s="164"/>
      <c r="AT407" s="159" t="s">
        <v>368</v>
      </c>
      <c r="AU407" s="159" t="s">
        <v>90</v>
      </c>
      <c r="AV407" s="13" t="s">
        <v>90</v>
      </c>
      <c r="AW407" s="13" t="s">
        <v>36</v>
      </c>
      <c r="AX407" s="13" t="s">
        <v>84</v>
      </c>
      <c r="AY407" s="159" t="s">
        <v>358</v>
      </c>
    </row>
    <row r="408" spans="2:65" s="1" customFormat="1" ht="24.2" customHeight="1">
      <c r="B408" s="33"/>
      <c r="C408" s="134" t="s">
        <v>913</v>
      </c>
      <c r="D408" s="134" t="s">
        <v>360</v>
      </c>
      <c r="E408" s="135" t="s">
        <v>3394</v>
      </c>
      <c r="F408" s="136" t="s">
        <v>3395</v>
      </c>
      <c r="G408" s="137" t="s">
        <v>504</v>
      </c>
      <c r="H408" s="138">
        <v>3</v>
      </c>
      <c r="I408" s="139"/>
      <c r="J408" s="140">
        <f>ROUND(I408*H408,2)</f>
        <v>0</v>
      </c>
      <c r="K408" s="136" t="s">
        <v>402</v>
      </c>
      <c r="L408" s="33"/>
      <c r="M408" s="141" t="s">
        <v>19</v>
      </c>
      <c r="N408" s="142" t="s">
        <v>49</v>
      </c>
      <c r="P408" s="143">
        <f>O408*H408</f>
        <v>0</v>
      </c>
      <c r="Q408" s="143">
        <v>1.8600000000000001E-3</v>
      </c>
      <c r="R408" s="143">
        <f>Q408*H408</f>
        <v>5.5799999999999999E-3</v>
      </c>
      <c r="S408" s="143">
        <v>0</v>
      </c>
      <c r="T408" s="144">
        <f>S408*H408</f>
        <v>0</v>
      </c>
      <c r="AR408" s="145" t="s">
        <v>454</v>
      </c>
      <c r="AT408" s="145" t="s">
        <v>360</v>
      </c>
      <c r="AU408" s="145" t="s">
        <v>90</v>
      </c>
      <c r="AY408" s="18" t="s">
        <v>358</v>
      </c>
      <c r="BE408" s="146">
        <f>IF(N408="základní",J408,0)</f>
        <v>0</v>
      </c>
      <c r="BF408" s="146">
        <f>IF(N408="snížená",J408,0)</f>
        <v>0</v>
      </c>
      <c r="BG408" s="146">
        <f>IF(N408="zákl. přenesená",J408,0)</f>
        <v>0</v>
      </c>
      <c r="BH408" s="146">
        <f>IF(N408="sníž. přenesená",J408,0)</f>
        <v>0</v>
      </c>
      <c r="BI408" s="146">
        <f>IF(N408="nulová",J408,0)</f>
        <v>0</v>
      </c>
      <c r="BJ408" s="18" t="s">
        <v>90</v>
      </c>
      <c r="BK408" s="146">
        <f>ROUND(I408*H408,2)</f>
        <v>0</v>
      </c>
      <c r="BL408" s="18" t="s">
        <v>454</v>
      </c>
      <c r="BM408" s="145" t="s">
        <v>3396</v>
      </c>
    </row>
    <row r="409" spans="2:65" s="1" customFormat="1" ht="11.25">
      <c r="B409" s="33"/>
      <c r="D409" s="147" t="s">
        <v>366</v>
      </c>
      <c r="F409" s="148" t="s">
        <v>3397</v>
      </c>
      <c r="I409" s="149"/>
      <c r="L409" s="33"/>
      <c r="M409" s="150"/>
      <c r="T409" s="54"/>
      <c r="AT409" s="18" t="s">
        <v>366</v>
      </c>
      <c r="AU409" s="18" t="s">
        <v>90</v>
      </c>
    </row>
    <row r="410" spans="2:65" s="13" customFormat="1" ht="11.25">
      <c r="B410" s="158"/>
      <c r="D410" s="152" t="s">
        <v>368</v>
      </c>
      <c r="E410" s="159" t="s">
        <v>19</v>
      </c>
      <c r="F410" s="160" t="s">
        <v>3398</v>
      </c>
      <c r="H410" s="161">
        <v>3</v>
      </c>
      <c r="I410" s="162"/>
      <c r="L410" s="158"/>
      <c r="M410" s="163"/>
      <c r="T410" s="164"/>
      <c r="AT410" s="159" t="s">
        <v>368</v>
      </c>
      <c r="AU410" s="159" t="s">
        <v>90</v>
      </c>
      <c r="AV410" s="13" t="s">
        <v>90</v>
      </c>
      <c r="AW410" s="13" t="s">
        <v>36</v>
      </c>
      <c r="AX410" s="13" t="s">
        <v>84</v>
      </c>
      <c r="AY410" s="159" t="s">
        <v>358</v>
      </c>
    </row>
    <row r="411" spans="2:65" s="1" customFormat="1" ht="24.2" customHeight="1">
      <c r="B411" s="33"/>
      <c r="C411" s="134" t="s">
        <v>918</v>
      </c>
      <c r="D411" s="134" t="s">
        <v>360</v>
      </c>
      <c r="E411" s="135" t="s">
        <v>3399</v>
      </c>
      <c r="F411" s="136" t="s">
        <v>3400</v>
      </c>
      <c r="G411" s="137" t="s">
        <v>504</v>
      </c>
      <c r="H411" s="138">
        <v>1</v>
      </c>
      <c r="I411" s="139"/>
      <c r="J411" s="140">
        <f>ROUND(I411*H411,2)</f>
        <v>0</v>
      </c>
      <c r="K411" s="136" t="s">
        <v>402</v>
      </c>
      <c r="L411" s="33"/>
      <c r="M411" s="141" t="s">
        <v>19</v>
      </c>
      <c r="N411" s="142" t="s">
        <v>49</v>
      </c>
      <c r="P411" s="143">
        <f>O411*H411</f>
        <v>0</v>
      </c>
      <c r="Q411" s="143">
        <v>3.1E-4</v>
      </c>
      <c r="R411" s="143">
        <f>Q411*H411</f>
        <v>3.1E-4</v>
      </c>
      <c r="S411" s="143">
        <v>0</v>
      </c>
      <c r="T411" s="144">
        <f>S411*H411</f>
        <v>0</v>
      </c>
      <c r="AR411" s="145" t="s">
        <v>454</v>
      </c>
      <c r="AT411" s="145" t="s">
        <v>360</v>
      </c>
      <c r="AU411" s="145" t="s">
        <v>90</v>
      </c>
      <c r="AY411" s="18" t="s">
        <v>358</v>
      </c>
      <c r="BE411" s="146">
        <f>IF(N411="základní",J411,0)</f>
        <v>0</v>
      </c>
      <c r="BF411" s="146">
        <f>IF(N411="snížená",J411,0)</f>
        <v>0</v>
      </c>
      <c r="BG411" s="146">
        <f>IF(N411="zákl. přenesená",J411,0)</f>
        <v>0</v>
      </c>
      <c r="BH411" s="146">
        <f>IF(N411="sníž. přenesená",J411,0)</f>
        <v>0</v>
      </c>
      <c r="BI411" s="146">
        <f>IF(N411="nulová",J411,0)</f>
        <v>0</v>
      </c>
      <c r="BJ411" s="18" t="s">
        <v>90</v>
      </c>
      <c r="BK411" s="146">
        <f>ROUND(I411*H411,2)</f>
        <v>0</v>
      </c>
      <c r="BL411" s="18" t="s">
        <v>454</v>
      </c>
      <c r="BM411" s="145" t="s">
        <v>3401</v>
      </c>
    </row>
    <row r="412" spans="2:65" s="1" customFormat="1" ht="11.25">
      <c r="B412" s="33"/>
      <c r="D412" s="147" t="s">
        <v>366</v>
      </c>
      <c r="F412" s="148" t="s">
        <v>3402</v>
      </c>
      <c r="I412" s="149"/>
      <c r="L412" s="33"/>
      <c r="M412" s="150"/>
      <c r="T412" s="54"/>
      <c r="AT412" s="18" t="s">
        <v>366</v>
      </c>
      <c r="AU412" s="18" t="s">
        <v>90</v>
      </c>
    </row>
    <row r="413" spans="2:65" s="13" customFormat="1" ht="11.25">
      <c r="B413" s="158"/>
      <c r="D413" s="152" t="s">
        <v>368</v>
      </c>
      <c r="E413" s="159" t="s">
        <v>19</v>
      </c>
      <c r="F413" s="160" t="s">
        <v>84</v>
      </c>
      <c r="H413" s="161">
        <v>1</v>
      </c>
      <c r="I413" s="162"/>
      <c r="L413" s="158"/>
      <c r="M413" s="163"/>
      <c r="T413" s="164"/>
      <c r="AT413" s="159" t="s">
        <v>368</v>
      </c>
      <c r="AU413" s="159" t="s">
        <v>90</v>
      </c>
      <c r="AV413" s="13" t="s">
        <v>90</v>
      </c>
      <c r="AW413" s="13" t="s">
        <v>36</v>
      </c>
      <c r="AX413" s="13" t="s">
        <v>84</v>
      </c>
      <c r="AY413" s="159" t="s">
        <v>358</v>
      </c>
    </row>
    <row r="414" spans="2:65" s="1" customFormat="1" ht="24.2" customHeight="1">
      <c r="B414" s="33"/>
      <c r="C414" s="134" t="s">
        <v>931</v>
      </c>
      <c r="D414" s="134" t="s">
        <v>360</v>
      </c>
      <c r="E414" s="135" t="s">
        <v>3403</v>
      </c>
      <c r="F414" s="136" t="s">
        <v>3404</v>
      </c>
      <c r="G414" s="137" t="s">
        <v>504</v>
      </c>
      <c r="H414" s="138">
        <v>2</v>
      </c>
      <c r="I414" s="139"/>
      <c r="J414" s="140">
        <f>ROUND(I414*H414,2)</f>
        <v>0</v>
      </c>
      <c r="K414" s="136" t="s">
        <v>402</v>
      </c>
      <c r="L414" s="33"/>
      <c r="M414" s="141" t="s">
        <v>19</v>
      </c>
      <c r="N414" s="142" t="s">
        <v>49</v>
      </c>
      <c r="P414" s="143">
        <f>O414*H414</f>
        <v>0</v>
      </c>
      <c r="Q414" s="143">
        <v>3.0200000000000001E-2</v>
      </c>
      <c r="R414" s="143">
        <f>Q414*H414</f>
        <v>6.0400000000000002E-2</v>
      </c>
      <c r="S414" s="143">
        <v>0</v>
      </c>
      <c r="T414" s="144">
        <f>S414*H414</f>
        <v>0</v>
      </c>
      <c r="AR414" s="145" t="s">
        <v>454</v>
      </c>
      <c r="AT414" s="145" t="s">
        <v>360</v>
      </c>
      <c r="AU414" s="145" t="s">
        <v>90</v>
      </c>
      <c r="AY414" s="18" t="s">
        <v>358</v>
      </c>
      <c r="BE414" s="146">
        <f>IF(N414="základní",J414,0)</f>
        <v>0</v>
      </c>
      <c r="BF414" s="146">
        <f>IF(N414="snížená",J414,0)</f>
        <v>0</v>
      </c>
      <c r="BG414" s="146">
        <f>IF(N414="zákl. přenesená",J414,0)</f>
        <v>0</v>
      </c>
      <c r="BH414" s="146">
        <f>IF(N414="sníž. přenesená",J414,0)</f>
        <v>0</v>
      </c>
      <c r="BI414" s="146">
        <f>IF(N414="nulová",J414,0)</f>
        <v>0</v>
      </c>
      <c r="BJ414" s="18" t="s">
        <v>90</v>
      </c>
      <c r="BK414" s="146">
        <f>ROUND(I414*H414,2)</f>
        <v>0</v>
      </c>
      <c r="BL414" s="18" t="s">
        <v>454</v>
      </c>
      <c r="BM414" s="145" t="s">
        <v>3405</v>
      </c>
    </row>
    <row r="415" spans="2:65" s="1" customFormat="1" ht="11.25">
      <c r="B415" s="33"/>
      <c r="D415" s="147" t="s">
        <v>366</v>
      </c>
      <c r="F415" s="148" t="s">
        <v>3406</v>
      </c>
      <c r="I415" s="149"/>
      <c r="L415" s="33"/>
      <c r="M415" s="150"/>
      <c r="T415" s="54"/>
      <c r="AT415" s="18" t="s">
        <v>366</v>
      </c>
      <c r="AU415" s="18" t="s">
        <v>90</v>
      </c>
    </row>
    <row r="416" spans="2:65" s="13" customFormat="1" ht="11.25">
      <c r="B416" s="158"/>
      <c r="D416" s="152" t="s">
        <v>368</v>
      </c>
      <c r="E416" s="159" t="s">
        <v>19</v>
      </c>
      <c r="F416" s="160" t="s">
        <v>3383</v>
      </c>
      <c r="H416" s="161">
        <v>2</v>
      </c>
      <c r="I416" s="162"/>
      <c r="L416" s="158"/>
      <c r="M416" s="163"/>
      <c r="T416" s="164"/>
      <c r="AT416" s="159" t="s">
        <v>368</v>
      </c>
      <c r="AU416" s="159" t="s">
        <v>90</v>
      </c>
      <c r="AV416" s="13" t="s">
        <v>90</v>
      </c>
      <c r="AW416" s="13" t="s">
        <v>36</v>
      </c>
      <c r="AX416" s="13" t="s">
        <v>77</v>
      </c>
      <c r="AY416" s="159" t="s">
        <v>358</v>
      </c>
    </row>
    <row r="417" spans="2:65" s="14" customFormat="1" ht="11.25">
      <c r="B417" s="165"/>
      <c r="D417" s="152" t="s">
        <v>368</v>
      </c>
      <c r="E417" s="166" t="s">
        <v>19</v>
      </c>
      <c r="F417" s="167" t="s">
        <v>371</v>
      </c>
      <c r="H417" s="168">
        <v>2</v>
      </c>
      <c r="I417" s="169"/>
      <c r="L417" s="165"/>
      <c r="M417" s="170"/>
      <c r="T417" s="171"/>
      <c r="AT417" s="166" t="s">
        <v>368</v>
      </c>
      <c r="AU417" s="166" t="s">
        <v>90</v>
      </c>
      <c r="AV417" s="14" t="s">
        <v>364</v>
      </c>
      <c r="AW417" s="14" t="s">
        <v>36</v>
      </c>
      <c r="AX417" s="14" t="s">
        <v>84</v>
      </c>
      <c r="AY417" s="166" t="s">
        <v>358</v>
      </c>
    </row>
    <row r="418" spans="2:65" s="1" customFormat="1" ht="37.9" customHeight="1">
      <c r="B418" s="33"/>
      <c r="C418" s="134" t="s">
        <v>937</v>
      </c>
      <c r="D418" s="134" t="s">
        <v>360</v>
      </c>
      <c r="E418" s="135" t="s">
        <v>3407</v>
      </c>
      <c r="F418" s="136" t="s">
        <v>3408</v>
      </c>
      <c r="G418" s="137" t="s">
        <v>504</v>
      </c>
      <c r="H418" s="138">
        <v>1</v>
      </c>
      <c r="I418" s="139"/>
      <c r="J418" s="140">
        <f>ROUND(I418*H418,2)</f>
        <v>0</v>
      </c>
      <c r="K418" s="136" t="s">
        <v>402</v>
      </c>
      <c r="L418" s="33"/>
      <c r="M418" s="141" t="s">
        <v>19</v>
      </c>
      <c r="N418" s="142" t="s">
        <v>49</v>
      </c>
      <c r="P418" s="143">
        <f>O418*H418</f>
        <v>0</v>
      </c>
      <c r="Q418" s="143">
        <v>8.2900000000000005E-3</v>
      </c>
      <c r="R418" s="143">
        <f>Q418*H418</f>
        <v>8.2900000000000005E-3</v>
      </c>
      <c r="S418" s="143">
        <v>0</v>
      </c>
      <c r="T418" s="144">
        <f>S418*H418</f>
        <v>0</v>
      </c>
      <c r="AR418" s="145" t="s">
        <v>454</v>
      </c>
      <c r="AT418" s="145" t="s">
        <v>360</v>
      </c>
      <c r="AU418" s="145" t="s">
        <v>90</v>
      </c>
      <c r="AY418" s="18" t="s">
        <v>358</v>
      </c>
      <c r="BE418" s="146">
        <f>IF(N418="základní",J418,0)</f>
        <v>0</v>
      </c>
      <c r="BF418" s="146">
        <f>IF(N418="snížená",J418,0)</f>
        <v>0</v>
      </c>
      <c r="BG418" s="146">
        <f>IF(N418="zákl. přenesená",J418,0)</f>
        <v>0</v>
      </c>
      <c r="BH418" s="146">
        <f>IF(N418="sníž. přenesená",J418,0)</f>
        <v>0</v>
      </c>
      <c r="BI418" s="146">
        <f>IF(N418="nulová",J418,0)</f>
        <v>0</v>
      </c>
      <c r="BJ418" s="18" t="s">
        <v>90</v>
      </c>
      <c r="BK418" s="146">
        <f>ROUND(I418*H418,2)</f>
        <v>0</v>
      </c>
      <c r="BL418" s="18" t="s">
        <v>454</v>
      </c>
      <c r="BM418" s="145" t="s">
        <v>3409</v>
      </c>
    </row>
    <row r="419" spans="2:65" s="1" customFormat="1" ht="11.25">
      <c r="B419" s="33"/>
      <c r="D419" s="147" t="s">
        <v>366</v>
      </c>
      <c r="F419" s="148" t="s">
        <v>3410</v>
      </c>
      <c r="I419" s="149"/>
      <c r="L419" s="33"/>
      <c r="M419" s="150"/>
      <c r="T419" s="54"/>
      <c r="AT419" s="18" t="s">
        <v>366</v>
      </c>
      <c r="AU419" s="18" t="s">
        <v>90</v>
      </c>
    </row>
    <row r="420" spans="2:65" s="13" customFormat="1" ht="11.25">
      <c r="B420" s="158"/>
      <c r="D420" s="152" t="s">
        <v>368</v>
      </c>
      <c r="E420" s="159" t="s">
        <v>19</v>
      </c>
      <c r="F420" s="160" t="s">
        <v>84</v>
      </c>
      <c r="H420" s="161">
        <v>1</v>
      </c>
      <c r="I420" s="162"/>
      <c r="L420" s="158"/>
      <c r="M420" s="163"/>
      <c r="T420" s="164"/>
      <c r="AT420" s="159" t="s">
        <v>368</v>
      </c>
      <c r="AU420" s="159" t="s">
        <v>90</v>
      </c>
      <c r="AV420" s="13" t="s">
        <v>90</v>
      </c>
      <c r="AW420" s="13" t="s">
        <v>36</v>
      </c>
      <c r="AX420" s="13" t="s">
        <v>84</v>
      </c>
      <c r="AY420" s="159" t="s">
        <v>358</v>
      </c>
    </row>
    <row r="421" spans="2:65" s="1" customFormat="1" ht="16.5" customHeight="1">
      <c r="B421" s="33"/>
      <c r="C421" s="134" t="s">
        <v>942</v>
      </c>
      <c r="D421" s="134" t="s">
        <v>360</v>
      </c>
      <c r="E421" s="135" t="s">
        <v>3411</v>
      </c>
      <c r="F421" s="136" t="s">
        <v>3412</v>
      </c>
      <c r="G421" s="137" t="s">
        <v>235</v>
      </c>
      <c r="H421" s="138">
        <v>838.5</v>
      </c>
      <c r="I421" s="139"/>
      <c r="J421" s="140">
        <f>ROUND(I421*H421,2)</f>
        <v>0</v>
      </c>
      <c r="K421" s="136" t="s">
        <v>402</v>
      </c>
      <c r="L421" s="33"/>
      <c r="M421" s="141" t="s">
        <v>19</v>
      </c>
      <c r="N421" s="142" t="s">
        <v>49</v>
      </c>
      <c r="P421" s="143">
        <f>O421*H421</f>
        <v>0</v>
      </c>
      <c r="Q421" s="143">
        <v>1.9000000000000001E-4</v>
      </c>
      <c r="R421" s="143">
        <f>Q421*H421</f>
        <v>0.15931500000000001</v>
      </c>
      <c r="S421" s="143">
        <v>0</v>
      </c>
      <c r="T421" s="144">
        <f>S421*H421</f>
        <v>0</v>
      </c>
      <c r="AR421" s="145" t="s">
        <v>454</v>
      </c>
      <c r="AT421" s="145" t="s">
        <v>360</v>
      </c>
      <c r="AU421" s="145" t="s">
        <v>90</v>
      </c>
      <c r="AY421" s="18" t="s">
        <v>358</v>
      </c>
      <c r="BE421" s="146">
        <f>IF(N421="základní",J421,0)</f>
        <v>0</v>
      </c>
      <c r="BF421" s="146">
        <f>IF(N421="snížená",J421,0)</f>
        <v>0</v>
      </c>
      <c r="BG421" s="146">
        <f>IF(N421="zákl. přenesená",J421,0)</f>
        <v>0</v>
      </c>
      <c r="BH421" s="146">
        <f>IF(N421="sníž. přenesená",J421,0)</f>
        <v>0</v>
      </c>
      <c r="BI421" s="146">
        <f>IF(N421="nulová",J421,0)</f>
        <v>0</v>
      </c>
      <c r="BJ421" s="18" t="s">
        <v>90</v>
      </c>
      <c r="BK421" s="146">
        <f>ROUND(I421*H421,2)</f>
        <v>0</v>
      </c>
      <c r="BL421" s="18" t="s">
        <v>454</v>
      </c>
      <c r="BM421" s="145" t="s">
        <v>3413</v>
      </c>
    </row>
    <row r="422" spans="2:65" s="1" customFormat="1" ht="11.25">
      <c r="B422" s="33"/>
      <c r="D422" s="147" t="s">
        <v>366</v>
      </c>
      <c r="F422" s="148" t="s">
        <v>3414</v>
      </c>
      <c r="I422" s="149"/>
      <c r="L422" s="33"/>
      <c r="M422" s="150"/>
      <c r="T422" s="54"/>
      <c r="AT422" s="18" t="s">
        <v>366</v>
      </c>
      <c r="AU422" s="18" t="s">
        <v>90</v>
      </c>
    </row>
    <row r="423" spans="2:65" s="13" customFormat="1" ht="11.25">
      <c r="B423" s="158"/>
      <c r="D423" s="152" t="s">
        <v>368</v>
      </c>
      <c r="E423" s="159" t="s">
        <v>19</v>
      </c>
      <c r="F423" s="160" t="s">
        <v>3415</v>
      </c>
      <c r="H423" s="161">
        <v>838.5</v>
      </c>
      <c r="I423" s="162"/>
      <c r="L423" s="158"/>
      <c r="M423" s="163"/>
      <c r="T423" s="164"/>
      <c r="AT423" s="159" t="s">
        <v>368</v>
      </c>
      <c r="AU423" s="159" t="s">
        <v>90</v>
      </c>
      <c r="AV423" s="13" t="s">
        <v>90</v>
      </c>
      <c r="AW423" s="13" t="s">
        <v>36</v>
      </c>
      <c r="AX423" s="13" t="s">
        <v>77</v>
      </c>
      <c r="AY423" s="159" t="s">
        <v>358</v>
      </c>
    </row>
    <row r="424" spans="2:65" s="14" customFormat="1" ht="11.25">
      <c r="B424" s="165"/>
      <c r="D424" s="152" t="s">
        <v>368</v>
      </c>
      <c r="E424" s="166" t="s">
        <v>19</v>
      </c>
      <c r="F424" s="167" t="s">
        <v>371</v>
      </c>
      <c r="H424" s="168">
        <v>838.5</v>
      </c>
      <c r="I424" s="169"/>
      <c r="L424" s="165"/>
      <c r="M424" s="170"/>
      <c r="T424" s="171"/>
      <c r="AT424" s="166" t="s">
        <v>368</v>
      </c>
      <c r="AU424" s="166" t="s">
        <v>90</v>
      </c>
      <c r="AV424" s="14" t="s">
        <v>364</v>
      </c>
      <c r="AW424" s="14" t="s">
        <v>36</v>
      </c>
      <c r="AX424" s="14" t="s">
        <v>84</v>
      </c>
      <c r="AY424" s="166" t="s">
        <v>358</v>
      </c>
    </row>
    <row r="425" spans="2:65" s="1" customFormat="1" ht="21.75" customHeight="1">
      <c r="B425" s="33"/>
      <c r="C425" s="134" t="s">
        <v>947</v>
      </c>
      <c r="D425" s="134" t="s">
        <v>360</v>
      </c>
      <c r="E425" s="135" t="s">
        <v>3416</v>
      </c>
      <c r="F425" s="136" t="s">
        <v>3417</v>
      </c>
      <c r="G425" s="137" t="s">
        <v>235</v>
      </c>
      <c r="H425" s="138">
        <v>838.5</v>
      </c>
      <c r="I425" s="139"/>
      <c r="J425" s="140">
        <f>ROUND(I425*H425,2)</f>
        <v>0</v>
      </c>
      <c r="K425" s="136" t="s">
        <v>402</v>
      </c>
      <c r="L425" s="33"/>
      <c r="M425" s="141" t="s">
        <v>19</v>
      </c>
      <c r="N425" s="142" t="s">
        <v>49</v>
      </c>
      <c r="P425" s="143">
        <f>O425*H425</f>
        <v>0</v>
      </c>
      <c r="Q425" s="143">
        <v>1.0000000000000001E-5</v>
      </c>
      <c r="R425" s="143">
        <f>Q425*H425</f>
        <v>8.3850000000000001E-3</v>
      </c>
      <c r="S425" s="143">
        <v>0</v>
      </c>
      <c r="T425" s="144">
        <f>S425*H425</f>
        <v>0</v>
      </c>
      <c r="AR425" s="145" t="s">
        <v>454</v>
      </c>
      <c r="AT425" s="145" t="s">
        <v>360</v>
      </c>
      <c r="AU425" s="145" t="s">
        <v>90</v>
      </c>
      <c r="AY425" s="18" t="s">
        <v>358</v>
      </c>
      <c r="BE425" s="146">
        <f>IF(N425="základní",J425,0)</f>
        <v>0</v>
      </c>
      <c r="BF425" s="146">
        <f>IF(N425="snížená",J425,0)</f>
        <v>0</v>
      </c>
      <c r="BG425" s="146">
        <f>IF(N425="zákl. přenesená",J425,0)</f>
        <v>0</v>
      </c>
      <c r="BH425" s="146">
        <f>IF(N425="sníž. přenesená",J425,0)</f>
        <v>0</v>
      </c>
      <c r="BI425" s="146">
        <f>IF(N425="nulová",J425,0)</f>
        <v>0</v>
      </c>
      <c r="BJ425" s="18" t="s">
        <v>90</v>
      </c>
      <c r="BK425" s="146">
        <f>ROUND(I425*H425,2)</f>
        <v>0</v>
      </c>
      <c r="BL425" s="18" t="s">
        <v>454</v>
      </c>
      <c r="BM425" s="145" t="s">
        <v>3418</v>
      </c>
    </row>
    <row r="426" spans="2:65" s="1" customFormat="1" ht="11.25">
      <c r="B426" s="33"/>
      <c r="D426" s="147" t="s">
        <v>366</v>
      </c>
      <c r="F426" s="148" t="s">
        <v>3419</v>
      </c>
      <c r="I426" s="149"/>
      <c r="L426" s="33"/>
      <c r="M426" s="150"/>
      <c r="T426" s="54"/>
      <c r="AT426" s="18" t="s">
        <v>366</v>
      </c>
      <c r="AU426" s="18" t="s">
        <v>90</v>
      </c>
    </row>
    <row r="427" spans="2:65" s="13" customFormat="1" ht="11.25">
      <c r="B427" s="158"/>
      <c r="D427" s="152" t="s">
        <v>368</v>
      </c>
      <c r="E427" s="159" t="s">
        <v>19</v>
      </c>
      <c r="F427" s="160" t="s">
        <v>3415</v>
      </c>
      <c r="H427" s="161">
        <v>838.5</v>
      </c>
      <c r="I427" s="162"/>
      <c r="L427" s="158"/>
      <c r="M427" s="163"/>
      <c r="T427" s="164"/>
      <c r="AT427" s="159" t="s">
        <v>368</v>
      </c>
      <c r="AU427" s="159" t="s">
        <v>90</v>
      </c>
      <c r="AV427" s="13" t="s">
        <v>90</v>
      </c>
      <c r="AW427" s="13" t="s">
        <v>36</v>
      </c>
      <c r="AX427" s="13" t="s">
        <v>77</v>
      </c>
      <c r="AY427" s="159" t="s">
        <v>358</v>
      </c>
    </row>
    <row r="428" spans="2:65" s="14" customFormat="1" ht="11.25">
      <c r="B428" s="165"/>
      <c r="D428" s="152" t="s">
        <v>368</v>
      </c>
      <c r="E428" s="166" t="s">
        <v>19</v>
      </c>
      <c r="F428" s="167" t="s">
        <v>371</v>
      </c>
      <c r="H428" s="168">
        <v>838.5</v>
      </c>
      <c r="I428" s="169"/>
      <c r="L428" s="165"/>
      <c r="M428" s="170"/>
      <c r="T428" s="171"/>
      <c r="AT428" s="166" t="s">
        <v>368</v>
      </c>
      <c r="AU428" s="166" t="s">
        <v>90</v>
      </c>
      <c r="AV428" s="14" t="s">
        <v>364</v>
      </c>
      <c r="AW428" s="14" t="s">
        <v>36</v>
      </c>
      <c r="AX428" s="14" t="s">
        <v>84</v>
      </c>
      <c r="AY428" s="166" t="s">
        <v>358</v>
      </c>
    </row>
    <row r="429" spans="2:65" s="1" customFormat="1" ht="37.9" customHeight="1">
      <c r="B429" s="33"/>
      <c r="C429" s="134" t="s">
        <v>958</v>
      </c>
      <c r="D429" s="134" t="s">
        <v>360</v>
      </c>
      <c r="E429" s="135" t="s">
        <v>3420</v>
      </c>
      <c r="F429" s="136" t="s">
        <v>3421</v>
      </c>
      <c r="G429" s="137" t="s">
        <v>504</v>
      </c>
      <c r="H429" s="138">
        <v>2</v>
      </c>
      <c r="I429" s="139"/>
      <c r="J429" s="140">
        <f>ROUND(I429*H429,2)</f>
        <v>0</v>
      </c>
      <c r="K429" s="136" t="s">
        <v>3182</v>
      </c>
      <c r="L429" s="33"/>
      <c r="M429" s="141" t="s">
        <v>19</v>
      </c>
      <c r="N429" s="142" t="s">
        <v>49</v>
      </c>
      <c r="P429" s="143">
        <f>O429*H429</f>
        <v>0</v>
      </c>
      <c r="Q429" s="143">
        <v>5.6999999999999998E-4</v>
      </c>
      <c r="R429" s="143">
        <f>Q429*H429</f>
        <v>1.14E-3</v>
      </c>
      <c r="S429" s="143">
        <v>0</v>
      </c>
      <c r="T429" s="144">
        <f>S429*H429</f>
        <v>0</v>
      </c>
      <c r="AR429" s="145" t="s">
        <v>454</v>
      </c>
      <c r="AT429" s="145" t="s">
        <v>360</v>
      </c>
      <c r="AU429" s="145" t="s">
        <v>90</v>
      </c>
      <c r="AY429" s="18" t="s">
        <v>358</v>
      </c>
      <c r="BE429" s="146">
        <f>IF(N429="základní",J429,0)</f>
        <v>0</v>
      </c>
      <c r="BF429" s="146">
        <f>IF(N429="snížená",J429,0)</f>
        <v>0</v>
      </c>
      <c r="BG429" s="146">
        <f>IF(N429="zákl. přenesená",J429,0)</f>
        <v>0</v>
      </c>
      <c r="BH429" s="146">
        <f>IF(N429="sníž. přenesená",J429,0)</f>
        <v>0</v>
      </c>
      <c r="BI429" s="146">
        <f>IF(N429="nulová",J429,0)</f>
        <v>0</v>
      </c>
      <c r="BJ429" s="18" t="s">
        <v>90</v>
      </c>
      <c r="BK429" s="146">
        <f>ROUND(I429*H429,2)</f>
        <v>0</v>
      </c>
      <c r="BL429" s="18" t="s">
        <v>454</v>
      </c>
      <c r="BM429" s="145" t="s">
        <v>3422</v>
      </c>
    </row>
    <row r="430" spans="2:65" s="13" customFormat="1" ht="11.25">
      <c r="B430" s="158"/>
      <c r="D430" s="152" t="s">
        <v>368</v>
      </c>
      <c r="E430" s="159" t="s">
        <v>19</v>
      </c>
      <c r="F430" s="160" t="s">
        <v>3383</v>
      </c>
      <c r="H430" s="161">
        <v>2</v>
      </c>
      <c r="I430" s="162"/>
      <c r="L430" s="158"/>
      <c r="M430" s="163"/>
      <c r="T430" s="164"/>
      <c r="AT430" s="159" t="s">
        <v>368</v>
      </c>
      <c r="AU430" s="159" t="s">
        <v>90</v>
      </c>
      <c r="AV430" s="13" t="s">
        <v>90</v>
      </c>
      <c r="AW430" s="13" t="s">
        <v>36</v>
      </c>
      <c r="AX430" s="13" t="s">
        <v>84</v>
      </c>
      <c r="AY430" s="159" t="s">
        <v>358</v>
      </c>
    </row>
    <row r="431" spans="2:65" s="1" customFormat="1" ht="37.9" customHeight="1">
      <c r="B431" s="33"/>
      <c r="C431" s="134" t="s">
        <v>966</v>
      </c>
      <c r="D431" s="134" t="s">
        <v>360</v>
      </c>
      <c r="E431" s="135" t="s">
        <v>3423</v>
      </c>
      <c r="F431" s="136" t="s">
        <v>3424</v>
      </c>
      <c r="G431" s="137" t="s">
        <v>504</v>
      </c>
      <c r="H431" s="138">
        <v>2</v>
      </c>
      <c r="I431" s="139"/>
      <c r="J431" s="140">
        <f>ROUND(I431*H431,2)</f>
        <v>0</v>
      </c>
      <c r="K431" s="136" t="s">
        <v>3182</v>
      </c>
      <c r="L431" s="33"/>
      <c r="M431" s="141" t="s">
        <v>19</v>
      </c>
      <c r="N431" s="142" t="s">
        <v>49</v>
      </c>
      <c r="P431" s="143">
        <f>O431*H431</f>
        <v>0</v>
      </c>
      <c r="Q431" s="143">
        <v>5.6999999999999998E-4</v>
      </c>
      <c r="R431" s="143">
        <f>Q431*H431</f>
        <v>1.14E-3</v>
      </c>
      <c r="S431" s="143">
        <v>0</v>
      </c>
      <c r="T431" s="144">
        <f>S431*H431</f>
        <v>0</v>
      </c>
      <c r="AR431" s="145" t="s">
        <v>454</v>
      </c>
      <c r="AT431" s="145" t="s">
        <v>360</v>
      </c>
      <c r="AU431" s="145" t="s">
        <v>90</v>
      </c>
      <c r="AY431" s="18" t="s">
        <v>358</v>
      </c>
      <c r="BE431" s="146">
        <f>IF(N431="základní",J431,0)</f>
        <v>0</v>
      </c>
      <c r="BF431" s="146">
        <f>IF(N431="snížená",J431,0)</f>
        <v>0</v>
      </c>
      <c r="BG431" s="146">
        <f>IF(N431="zákl. přenesená",J431,0)</f>
        <v>0</v>
      </c>
      <c r="BH431" s="146">
        <f>IF(N431="sníž. přenesená",J431,0)</f>
        <v>0</v>
      </c>
      <c r="BI431" s="146">
        <f>IF(N431="nulová",J431,0)</f>
        <v>0</v>
      </c>
      <c r="BJ431" s="18" t="s">
        <v>90</v>
      </c>
      <c r="BK431" s="146">
        <f>ROUND(I431*H431,2)</f>
        <v>0</v>
      </c>
      <c r="BL431" s="18" t="s">
        <v>454</v>
      </c>
      <c r="BM431" s="145" t="s">
        <v>3425</v>
      </c>
    </row>
    <row r="432" spans="2:65" s="13" customFormat="1" ht="11.25">
      <c r="B432" s="158"/>
      <c r="D432" s="152" t="s">
        <v>368</v>
      </c>
      <c r="E432" s="159" t="s">
        <v>19</v>
      </c>
      <c r="F432" s="160" t="s">
        <v>3383</v>
      </c>
      <c r="H432" s="161">
        <v>2</v>
      </c>
      <c r="I432" s="162"/>
      <c r="L432" s="158"/>
      <c r="M432" s="163"/>
      <c r="T432" s="164"/>
      <c r="AT432" s="159" t="s">
        <v>368</v>
      </c>
      <c r="AU432" s="159" t="s">
        <v>90</v>
      </c>
      <c r="AV432" s="13" t="s">
        <v>90</v>
      </c>
      <c r="AW432" s="13" t="s">
        <v>36</v>
      </c>
      <c r="AX432" s="13" t="s">
        <v>84</v>
      </c>
      <c r="AY432" s="159" t="s">
        <v>358</v>
      </c>
    </row>
    <row r="433" spans="2:65" s="1" customFormat="1" ht="16.5" customHeight="1">
      <c r="B433" s="33"/>
      <c r="C433" s="134" t="s">
        <v>972</v>
      </c>
      <c r="D433" s="134" t="s">
        <v>360</v>
      </c>
      <c r="E433" s="135" t="s">
        <v>3426</v>
      </c>
      <c r="F433" s="136" t="s">
        <v>3427</v>
      </c>
      <c r="G433" s="137" t="s">
        <v>504</v>
      </c>
      <c r="H433" s="138">
        <v>1</v>
      </c>
      <c r="I433" s="139"/>
      <c r="J433" s="140">
        <f>ROUND(I433*H433,2)</f>
        <v>0</v>
      </c>
      <c r="K433" s="136" t="s">
        <v>3182</v>
      </c>
      <c r="L433" s="33"/>
      <c r="M433" s="141" t="s">
        <v>19</v>
      </c>
      <c r="N433" s="142" t="s">
        <v>49</v>
      </c>
      <c r="P433" s="143">
        <f>O433*H433</f>
        <v>0</v>
      </c>
      <c r="Q433" s="143">
        <v>4.2999999999999999E-4</v>
      </c>
      <c r="R433" s="143">
        <f>Q433*H433</f>
        <v>4.2999999999999999E-4</v>
      </c>
      <c r="S433" s="143">
        <v>0</v>
      </c>
      <c r="T433" s="144">
        <f>S433*H433</f>
        <v>0</v>
      </c>
      <c r="AR433" s="145" t="s">
        <v>454</v>
      </c>
      <c r="AT433" s="145" t="s">
        <v>360</v>
      </c>
      <c r="AU433" s="145" t="s">
        <v>90</v>
      </c>
      <c r="AY433" s="18" t="s">
        <v>358</v>
      </c>
      <c r="BE433" s="146">
        <f>IF(N433="základní",J433,0)</f>
        <v>0</v>
      </c>
      <c r="BF433" s="146">
        <f>IF(N433="snížená",J433,0)</f>
        <v>0</v>
      </c>
      <c r="BG433" s="146">
        <f>IF(N433="zákl. přenesená",J433,0)</f>
        <v>0</v>
      </c>
      <c r="BH433" s="146">
        <f>IF(N433="sníž. přenesená",J433,0)</f>
        <v>0</v>
      </c>
      <c r="BI433" s="146">
        <f>IF(N433="nulová",J433,0)</f>
        <v>0</v>
      </c>
      <c r="BJ433" s="18" t="s">
        <v>90</v>
      </c>
      <c r="BK433" s="146">
        <f>ROUND(I433*H433,2)</f>
        <v>0</v>
      </c>
      <c r="BL433" s="18" t="s">
        <v>454</v>
      </c>
      <c r="BM433" s="145" t="s">
        <v>3428</v>
      </c>
    </row>
    <row r="434" spans="2:65" s="13" customFormat="1" ht="11.25">
      <c r="B434" s="158"/>
      <c r="D434" s="152" t="s">
        <v>368</v>
      </c>
      <c r="E434" s="159" t="s">
        <v>19</v>
      </c>
      <c r="F434" s="160" t="s">
        <v>84</v>
      </c>
      <c r="H434" s="161">
        <v>1</v>
      </c>
      <c r="I434" s="162"/>
      <c r="L434" s="158"/>
      <c r="M434" s="163"/>
      <c r="T434" s="164"/>
      <c r="AT434" s="159" t="s">
        <v>368</v>
      </c>
      <c r="AU434" s="159" t="s">
        <v>90</v>
      </c>
      <c r="AV434" s="13" t="s">
        <v>90</v>
      </c>
      <c r="AW434" s="13" t="s">
        <v>36</v>
      </c>
      <c r="AX434" s="13" t="s">
        <v>84</v>
      </c>
      <c r="AY434" s="159" t="s">
        <v>358</v>
      </c>
    </row>
    <row r="435" spans="2:65" s="1" customFormat="1" ht="24.2" customHeight="1">
      <c r="B435" s="33"/>
      <c r="C435" s="134" t="s">
        <v>977</v>
      </c>
      <c r="D435" s="134" t="s">
        <v>360</v>
      </c>
      <c r="E435" s="135" t="s">
        <v>3429</v>
      </c>
      <c r="F435" s="136" t="s">
        <v>3430</v>
      </c>
      <c r="G435" s="137" t="s">
        <v>235</v>
      </c>
      <c r="H435" s="138">
        <v>21</v>
      </c>
      <c r="I435" s="139"/>
      <c r="J435" s="140">
        <f>ROUND(I435*H435,2)</f>
        <v>0</v>
      </c>
      <c r="K435" s="136" t="s">
        <v>402</v>
      </c>
      <c r="L435" s="33"/>
      <c r="M435" s="141" t="s">
        <v>19</v>
      </c>
      <c r="N435" s="142" t="s">
        <v>49</v>
      </c>
      <c r="P435" s="143">
        <f>O435*H435</f>
        <v>0</v>
      </c>
      <c r="Q435" s="143">
        <v>0</v>
      </c>
      <c r="R435" s="143">
        <f>Q435*H435</f>
        <v>0</v>
      </c>
      <c r="S435" s="143">
        <v>0</v>
      </c>
      <c r="T435" s="144">
        <f>S435*H435</f>
        <v>0</v>
      </c>
      <c r="AR435" s="145" t="s">
        <v>364</v>
      </c>
      <c r="AT435" s="145" t="s">
        <v>360</v>
      </c>
      <c r="AU435" s="145" t="s">
        <v>90</v>
      </c>
      <c r="AY435" s="18" t="s">
        <v>358</v>
      </c>
      <c r="BE435" s="146">
        <f>IF(N435="základní",J435,0)</f>
        <v>0</v>
      </c>
      <c r="BF435" s="146">
        <f>IF(N435="snížená",J435,0)</f>
        <v>0</v>
      </c>
      <c r="BG435" s="146">
        <f>IF(N435="zákl. přenesená",J435,0)</f>
        <v>0</v>
      </c>
      <c r="BH435" s="146">
        <f>IF(N435="sníž. přenesená",J435,0)</f>
        <v>0</v>
      </c>
      <c r="BI435" s="146">
        <f>IF(N435="nulová",J435,0)</f>
        <v>0</v>
      </c>
      <c r="BJ435" s="18" t="s">
        <v>90</v>
      </c>
      <c r="BK435" s="146">
        <f>ROUND(I435*H435,2)</f>
        <v>0</v>
      </c>
      <c r="BL435" s="18" t="s">
        <v>364</v>
      </c>
      <c r="BM435" s="145" t="s">
        <v>3431</v>
      </c>
    </row>
    <row r="436" spans="2:65" s="1" customFormat="1" ht="11.25">
      <c r="B436" s="33"/>
      <c r="D436" s="147" t="s">
        <v>366</v>
      </c>
      <c r="F436" s="148" t="s">
        <v>3432</v>
      </c>
      <c r="I436" s="149"/>
      <c r="L436" s="33"/>
      <c r="M436" s="150"/>
      <c r="T436" s="54"/>
      <c r="AT436" s="18" t="s">
        <v>366</v>
      </c>
      <c r="AU436" s="18" t="s">
        <v>90</v>
      </c>
    </row>
    <row r="437" spans="2:65" s="13" customFormat="1" ht="11.25">
      <c r="B437" s="158"/>
      <c r="D437" s="152" t="s">
        <v>368</v>
      </c>
      <c r="E437" s="159" t="s">
        <v>19</v>
      </c>
      <c r="F437" s="160" t="s">
        <v>7</v>
      </c>
      <c r="H437" s="161">
        <v>21</v>
      </c>
      <c r="I437" s="162"/>
      <c r="L437" s="158"/>
      <c r="M437" s="163"/>
      <c r="T437" s="164"/>
      <c r="AT437" s="159" t="s">
        <v>368</v>
      </c>
      <c r="AU437" s="159" t="s">
        <v>90</v>
      </c>
      <c r="AV437" s="13" t="s">
        <v>90</v>
      </c>
      <c r="AW437" s="13" t="s">
        <v>36</v>
      </c>
      <c r="AX437" s="13" t="s">
        <v>84</v>
      </c>
      <c r="AY437" s="159" t="s">
        <v>358</v>
      </c>
    </row>
    <row r="438" spans="2:65" s="1" customFormat="1" ht="24.2" customHeight="1">
      <c r="B438" s="33"/>
      <c r="C438" s="179" t="s">
        <v>983</v>
      </c>
      <c r="D438" s="179" t="s">
        <v>440</v>
      </c>
      <c r="E438" s="180" t="s">
        <v>3433</v>
      </c>
      <c r="F438" s="181" t="s">
        <v>3434</v>
      </c>
      <c r="G438" s="182" t="s">
        <v>235</v>
      </c>
      <c r="H438" s="183">
        <v>21</v>
      </c>
      <c r="I438" s="184"/>
      <c r="J438" s="185">
        <f>ROUND(I438*H438,2)</f>
        <v>0</v>
      </c>
      <c r="K438" s="181" t="s">
        <v>402</v>
      </c>
      <c r="L438" s="186"/>
      <c r="M438" s="187" t="s">
        <v>19</v>
      </c>
      <c r="N438" s="188" t="s">
        <v>49</v>
      </c>
      <c r="P438" s="143">
        <f>O438*H438</f>
        <v>0</v>
      </c>
      <c r="Q438" s="143">
        <v>1.06E-3</v>
      </c>
      <c r="R438" s="143">
        <f>Q438*H438</f>
        <v>2.2259999999999999E-2</v>
      </c>
      <c r="S438" s="143">
        <v>0</v>
      </c>
      <c r="T438" s="144">
        <f>S438*H438</f>
        <v>0</v>
      </c>
      <c r="AR438" s="145" t="s">
        <v>406</v>
      </c>
      <c r="AT438" s="145" t="s">
        <v>440</v>
      </c>
      <c r="AU438" s="145" t="s">
        <v>90</v>
      </c>
      <c r="AY438" s="18" t="s">
        <v>358</v>
      </c>
      <c r="BE438" s="146">
        <f>IF(N438="základní",J438,0)</f>
        <v>0</v>
      </c>
      <c r="BF438" s="146">
        <f>IF(N438="snížená",J438,0)</f>
        <v>0</v>
      </c>
      <c r="BG438" s="146">
        <f>IF(N438="zákl. přenesená",J438,0)</f>
        <v>0</v>
      </c>
      <c r="BH438" s="146">
        <f>IF(N438="sníž. přenesená",J438,0)</f>
        <v>0</v>
      </c>
      <c r="BI438" s="146">
        <f>IF(N438="nulová",J438,0)</f>
        <v>0</v>
      </c>
      <c r="BJ438" s="18" t="s">
        <v>90</v>
      </c>
      <c r="BK438" s="146">
        <f>ROUND(I438*H438,2)</f>
        <v>0</v>
      </c>
      <c r="BL438" s="18" t="s">
        <v>364</v>
      </c>
      <c r="BM438" s="145" t="s">
        <v>3435</v>
      </c>
    </row>
    <row r="439" spans="2:65" s="13" customFormat="1" ht="22.5">
      <c r="B439" s="158"/>
      <c r="D439" s="152" t="s">
        <v>368</v>
      </c>
      <c r="E439" s="159" t="s">
        <v>19</v>
      </c>
      <c r="F439" s="160" t="s">
        <v>3436</v>
      </c>
      <c r="H439" s="161">
        <v>21</v>
      </c>
      <c r="I439" s="162"/>
      <c r="L439" s="158"/>
      <c r="M439" s="163"/>
      <c r="T439" s="164"/>
      <c r="AT439" s="159" t="s">
        <v>368</v>
      </c>
      <c r="AU439" s="159" t="s">
        <v>90</v>
      </c>
      <c r="AV439" s="13" t="s">
        <v>90</v>
      </c>
      <c r="AW439" s="13" t="s">
        <v>36</v>
      </c>
      <c r="AX439" s="13" t="s">
        <v>84</v>
      </c>
      <c r="AY439" s="159" t="s">
        <v>358</v>
      </c>
    </row>
    <row r="440" spans="2:65" s="1" customFormat="1" ht="16.5" customHeight="1">
      <c r="B440" s="33"/>
      <c r="C440" s="179" t="s">
        <v>989</v>
      </c>
      <c r="D440" s="179" t="s">
        <v>440</v>
      </c>
      <c r="E440" s="180" t="s">
        <v>3437</v>
      </c>
      <c r="F440" s="181" t="s">
        <v>3438</v>
      </c>
      <c r="G440" s="182" t="s">
        <v>235</v>
      </c>
      <c r="H440" s="183">
        <v>5</v>
      </c>
      <c r="I440" s="184"/>
      <c r="J440" s="185">
        <f>ROUND(I440*H440,2)</f>
        <v>0</v>
      </c>
      <c r="K440" s="181" t="s">
        <v>402</v>
      </c>
      <c r="L440" s="186"/>
      <c r="M440" s="187" t="s">
        <v>19</v>
      </c>
      <c r="N440" s="188" t="s">
        <v>49</v>
      </c>
      <c r="P440" s="143">
        <f>O440*H440</f>
        <v>0</v>
      </c>
      <c r="Q440" s="143">
        <v>2.1199999999999999E-3</v>
      </c>
      <c r="R440" s="143">
        <f>Q440*H440</f>
        <v>1.06E-2</v>
      </c>
      <c r="S440" s="143">
        <v>0</v>
      </c>
      <c r="T440" s="144">
        <f>S440*H440</f>
        <v>0</v>
      </c>
      <c r="AR440" s="145" t="s">
        <v>406</v>
      </c>
      <c r="AT440" s="145" t="s">
        <v>440</v>
      </c>
      <c r="AU440" s="145" t="s">
        <v>90</v>
      </c>
      <c r="AY440" s="18" t="s">
        <v>358</v>
      </c>
      <c r="BE440" s="146">
        <f>IF(N440="základní",J440,0)</f>
        <v>0</v>
      </c>
      <c r="BF440" s="146">
        <f>IF(N440="snížená",J440,0)</f>
        <v>0</v>
      </c>
      <c r="BG440" s="146">
        <f>IF(N440="zákl. přenesená",J440,0)</f>
        <v>0</v>
      </c>
      <c r="BH440" s="146">
        <f>IF(N440="sníž. přenesená",J440,0)</f>
        <v>0</v>
      </c>
      <c r="BI440" s="146">
        <f>IF(N440="nulová",J440,0)</f>
        <v>0</v>
      </c>
      <c r="BJ440" s="18" t="s">
        <v>90</v>
      </c>
      <c r="BK440" s="146">
        <f>ROUND(I440*H440,2)</f>
        <v>0</v>
      </c>
      <c r="BL440" s="18" t="s">
        <v>364</v>
      </c>
      <c r="BM440" s="145" t="s">
        <v>3439</v>
      </c>
    </row>
    <row r="441" spans="2:65" s="13" customFormat="1" ht="11.25">
      <c r="B441" s="158"/>
      <c r="D441" s="152" t="s">
        <v>368</v>
      </c>
      <c r="E441" s="159" t="s">
        <v>19</v>
      </c>
      <c r="F441" s="160" t="s">
        <v>388</v>
      </c>
      <c r="H441" s="161">
        <v>5</v>
      </c>
      <c r="I441" s="162"/>
      <c r="L441" s="158"/>
      <c r="M441" s="163"/>
      <c r="T441" s="164"/>
      <c r="AT441" s="159" t="s">
        <v>368</v>
      </c>
      <c r="AU441" s="159" t="s">
        <v>90</v>
      </c>
      <c r="AV441" s="13" t="s">
        <v>90</v>
      </c>
      <c r="AW441" s="13" t="s">
        <v>36</v>
      </c>
      <c r="AX441" s="13" t="s">
        <v>84</v>
      </c>
      <c r="AY441" s="159" t="s">
        <v>358</v>
      </c>
    </row>
    <row r="442" spans="2:65" s="1" customFormat="1" ht="24.2" customHeight="1">
      <c r="B442" s="33"/>
      <c r="C442" s="134" t="s">
        <v>995</v>
      </c>
      <c r="D442" s="134" t="s">
        <v>360</v>
      </c>
      <c r="E442" s="135" t="s">
        <v>3440</v>
      </c>
      <c r="F442" s="136" t="s">
        <v>3441</v>
      </c>
      <c r="G442" s="137" t="s">
        <v>1498</v>
      </c>
      <c r="H442" s="189"/>
      <c r="I442" s="139"/>
      <c r="J442" s="140">
        <f>ROUND(I442*H442,2)</f>
        <v>0</v>
      </c>
      <c r="K442" s="136" t="s">
        <v>402</v>
      </c>
      <c r="L442" s="33"/>
      <c r="M442" s="141" t="s">
        <v>19</v>
      </c>
      <c r="N442" s="142" t="s">
        <v>49</v>
      </c>
      <c r="P442" s="143">
        <f>O442*H442</f>
        <v>0</v>
      </c>
      <c r="Q442" s="143">
        <v>0</v>
      </c>
      <c r="R442" s="143">
        <f>Q442*H442</f>
        <v>0</v>
      </c>
      <c r="S442" s="143">
        <v>0</v>
      </c>
      <c r="T442" s="144">
        <f>S442*H442</f>
        <v>0</v>
      </c>
      <c r="AR442" s="145" t="s">
        <v>454</v>
      </c>
      <c r="AT442" s="145" t="s">
        <v>360</v>
      </c>
      <c r="AU442" s="145" t="s">
        <v>90</v>
      </c>
      <c r="AY442" s="18" t="s">
        <v>358</v>
      </c>
      <c r="BE442" s="146">
        <f>IF(N442="základní",J442,0)</f>
        <v>0</v>
      </c>
      <c r="BF442" s="146">
        <f>IF(N442="snížená",J442,0)</f>
        <v>0</v>
      </c>
      <c r="BG442" s="146">
        <f>IF(N442="zákl. přenesená",J442,0)</f>
        <v>0</v>
      </c>
      <c r="BH442" s="146">
        <f>IF(N442="sníž. přenesená",J442,0)</f>
        <v>0</v>
      </c>
      <c r="BI442" s="146">
        <f>IF(N442="nulová",J442,0)</f>
        <v>0</v>
      </c>
      <c r="BJ442" s="18" t="s">
        <v>90</v>
      </c>
      <c r="BK442" s="146">
        <f>ROUND(I442*H442,2)</f>
        <v>0</v>
      </c>
      <c r="BL442" s="18" t="s">
        <v>454</v>
      </c>
      <c r="BM442" s="145" t="s">
        <v>3442</v>
      </c>
    </row>
    <row r="443" spans="2:65" s="1" customFormat="1" ht="11.25">
      <c r="B443" s="33"/>
      <c r="D443" s="147" t="s">
        <v>366</v>
      </c>
      <c r="F443" s="148" t="s">
        <v>3443</v>
      </c>
      <c r="I443" s="149"/>
      <c r="L443" s="33"/>
      <c r="M443" s="150"/>
      <c r="T443" s="54"/>
      <c r="AT443" s="18" t="s">
        <v>366</v>
      </c>
      <c r="AU443" s="18" t="s">
        <v>90</v>
      </c>
    </row>
    <row r="444" spans="2:65" s="1" customFormat="1" ht="24.2" customHeight="1">
      <c r="B444" s="33"/>
      <c r="C444" s="134" t="s">
        <v>1000</v>
      </c>
      <c r="D444" s="134" t="s">
        <v>360</v>
      </c>
      <c r="E444" s="135" t="s">
        <v>3444</v>
      </c>
      <c r="F444" s="136" t="s">
        <v>3445</v>
      </c>
      <c r="G444" s="137" t="s">
        <v>1498</v>
      </c>
      <c r="H444" s="189"/>
      <c r="I444" s="139"/>
      <c r="J444" s="140">
        <f>ROUND(I444*H444,2)</f>
        <v>0</v>
      </c>
      <c r="K444" s="136" t="s">
        <v>402</v>
      </c>
      <c r="L444" s="33"/>
      <c r="M444" s="141" t="s">
        <v>19</v>
      </c>
      <c r="N444" s="142" t="s">
        <v>49</v>
      </c>
      <c r="P444" s="143">
        <f>O444*H444</f>
        <v>0</v>
      </c>
      <c r="Q444" s="143">
        <v>0</v>
      </c>
      <c r="R444" s="143">
        <f>Q444*H444</f>
        <v>0</v>
      </c>
      <c r="S444" s="143">
        <v>0</v>
      </c>
      <c r="T444" s="144">
        <f>S444*H444</f>
        <v>0</v>
      </c>
      <c r="AR444" s="145" t="s">
        <v>454</v>
      </c>
      <c r="AT444" s="145" t="s">
        <v>360</v>
      </c>
      <c r="AU444" s="145" t="s">
        <v>90</v>
      </c>
      <c r="AY444" s="18" t="s">
        <v>358</v>
      </c>
      <c r="BE444" s="146">
        <f>IF(N444="základní",J444,0)</f>
        <v>0</v>
      </c>
      <c r="BF444" s="146">
        <f>IF(N444="snížená",J444,0)</f>
        <v>0</v>
      </c>
      <c r="BG444" s="146">
        <f>IF(N444="zákl. přenesená",J444,0)</f>
        <v>0</v>
      </c>
      <c r="BH444" s="146">
        <f>IF(N444="sníž. přenesená",J444,0)</f>
        <v>0</v>
      </c>
      <c r="BI444" s="146">
        <f>IF(N444="nulová",J444,0)</f>
        <v>0</v>
      </c>
      <c r="BJ444" s="18" t="s">
        <v>90</v>
      </c>
      <c r="BK444" s="146">
        <f>ROUND(I444*H444,2)</f>
        <v>0</v>
      </c>
      <c r="BL444" s="18" t="s">
        <v>454</v>
      </c>
      <c r="BM444" s="145" t="s">
        <v>3446</v>
      </c>
    </row>
    <row r="445" spans="2:65" s="1" customFormat="1" ht="11.25">
      <c r="B445" s="33"/>
      <c r="D445" s="147" t="s">
        <v>366</v>
      </c>
      <c r="F445" s="148" t="s">
        <v>3447</v>
      </c>
      <c r="I445" s="149"/>
      <c r="L445" s="33"/>
      <c r="M445" s="150"/>
      <c r="T445" s="54"/>
      <c r="AT445" s="18" t="s">
        <v>366</v>
      </c>
      <c r="AU445" s="18" t="s">
        <v>90</v>
      </c>
    </row>
    <row r="446" spans="2:65" s="11" customFormat="1" ht="22.9" customHeight="1">
      <c r="B446" s="122"/>
      <c r="D446" s="123" t="s">
        <v>76</v>
      </c>
      <c r="E446" s="132" t="s">
        <v>3448</v>
      </c>
      <c r="F446" s="132" t="s">
        <v>3449</v>
      </c>
      <c r="I446" s="125"/>
      <c r="J446" s="133">
        <f>BK446</f>
        <v>0</v>
      </c>
      <c r="L446" s="122"/>
      <c r="M446" s="127"/>
      <c r="P446" s="128">
        <f>SUM(P447:P449)</f>
        <v>0</v>
      </c>
      <c r="R446" s="128">
        <f>SUM(R447:R449)</f>
        <v>7.3200000000000001E-3</v>
      </c>
      <c r="T446" s="129">
        <f>SUM(T447:T449)</f>
        <v>0</v>
      </c>
      <c r="AR446" s="123" t="s">
        <v>90</v>
      </c>
      <c r="AT446" s="130" t="s">
        <v>76</v>
      </c>
      <c r="AU446" s="130" t="s">
        <v>84</v>
      </c>
      <c r="AY446" s="123" t="s">
        <v>358</v>
      </c>
      <c r="BK446" s="131">
        <f>SUM(BK447:BK449)</f>
        <v>0</v>
      </c>
    </row>
    <row r="447" spans="2:65" s="1" customFormat="1" ht="37.9" customHeight="1">
      <c r="B447" s="33"/>
      <c r="C447" s="134" t="s">
        <v>1006</v>
      </c>
      <c r="D447" s="134" t="s">
        <v>360</v>
      </c>
      <c r="E447" s="135" t="s">
        <v>3450</v>
      </c>
      <c r="F447" s="136" t="s">
        <v>3451</v>
      </c>
      <c r="G447" s="137" t="s">
        <v>504</v>
      </c>
      <c r="H447" s="138">
        <v>1</v>
      </c>
      <c r="I447" s="139"/>
      <c r="J447" s="140">
        <f>ROUND(I447*H447,2)</f>
        <v>0</v>
      </c>
      <c r="K447" s="136" t="s">
        <v>402</v>
      </c>
      <c r="L447" s="33"/>
      <c r="M447" s="141" t="s">
        <v>19</v>
      </c>
      <c r="N447" s="142" t="s">
        <v>49</v>
      </c>
      <c r="P447" s="143">
        <f>O447*H447</f>
        <v>0</v>
      </c>
      <c r="Q447" s="143">
        <v>7.3200000000000001E-3</v>
      </c>
      <c r="R447" s="143">
        <f>Q447*H447</f>
        <v>7.3200000000000001E-3</v>
      </c>
      <c r="S447" s="143">
        <v>0</v>
      </c>
      <c r="T447" s="144">
        <f>S447*H447</f>
        <v>0</v>
      </c>
      <c r="AR447" s="145" t="s">
        <v>454</v>
      </c>
      <c r="AT447" s="145" t="s">
        <v>360</v>
      </c>
      <c r="AU447" s="145" t="s">
        <v>90</v>
      </c>
      <c r="AY447" s="18" t="s">
        <v>358</v>
      </c>
      <c r="BE447" s="146">
        <f>IF(N447="základní",J447,0)</f>
        <v>0</v>
      </c>
      <c r="BF447" s="146">
        <f>IF(N447="snížená",J447,0)</f>
        <v>0</v>
      </c>
      <c r="BG447" s="146">
        <f>IF(N447="zákl. přenesená",J447,0)</f>
        <v>0</v>
      </c>
      <c r="BH447" s="146">
        <f>IF(N447="sníž. přenesená",J447,0)</f>
        <v>0</v>
      </c>
      <c r="BI447" s="146">
        <f>IF(N447="nulová",J447,0)</f>
        <v>0</v>
      </c>
      <c r="BJ447" s="18" t="s">
        <v>90</v>
      </c>
      <c r="BK447" s="146">
        <f>ROUND(I447*H447,2)</f>
        <v>0</v>
      </c>
      <c r="BL447" s="18" t="s">
        <v>454</v>
      </c>
      <c r="BM447" s="145" t="s">
        <v>3452</v>
      </c>
    </row>
    <row r="448" spans="2:65" s="1" customFormat="1" ht="11.25">
      <c r="B448" s="33"/>
      <c r="D448" s="147" t="s">
        <v>366</v>
      </c>
      <c r="F448" s="148" t="s">
        <v>3453</v>
      </c>
      <c r="I448" s="149"/>
      <c r="L448" s="33"/>
      <c r="M448" s="150"/>
      <c r="T448" s="54"/>
      <c r="AT448" s="18" t="s">
        <v>366</v>
      </c>
      <c r="AU448" s="18" t="s">
        <v>90</v>
      </c>
    </row>
    <row r="449" spans="2:65" s="13" customFormat="1" ht="11.25">
      <c r="B449" s="158"/>
      <c r="D449" s="152" t="s">
        <v>368</v>
      </c>
      <c r="E449" s="159" t="s">
        <v>19</v>
      </c>
      <c r="F449" s="160" t="s">
        <v>84</v>
      </c>
      <c r="H449" s="161">
        <v>1</v>
      </c>
      <c r="I449" s="162"/>
      <c r="L449" s="158"/>
      <c r="M449" s="163"/>
      <c r="T449" s="164"/>
      <c r="AT449" s="159" t="s">
        <v>368</v>
      </c>
      <c r="AU449" s="159" t="s">
        <v>90</v>
      </c>
      <c r="AV449" s="13" t="s">
        <v>90</v>
      </c>
      <c r="AW449" s="13" t="s">
        <v>36</v>
      </c>
      <c r="AX449" s="13" t="s">
        <v>84</v>
      </c>
      <c r="AY449" s="159" t="s">
        <v>358</v>
      </c>
    </row>
    <row r="450" spans="2:65" s="11" customFormat="1" ht="22.9" customHeight="1">
      <c r="B450" s="122"/>
      <c r="D450" s="123" t="s">
        <v>76</v>
      </c>
      <c r="E450" s="132" t="s">
        <v>3454</v>
      </c>
      <c r="F450" s="132" t="s">
        <v>3455</v>
      </c>
      <c r="I450" s="125"/>
      <c r="J450" s="133">
        <f>BK450</f>
        <v>0</v>
      </c>
      <c r="L450" s="122"/>
      <c r="M450" s="127"/>
      <c r="P450" s="128">
        <f>SUM(P451:P562)</f>
        <v>0</v>
      </c>
      <c r="R450" s="128">
        <f>SUM(R451:R562)</f>
        <v>1.0122700000000002</v>
      </c>
      <c r="T450" s="129">
        <f>SUM(T451:T562)</f>
        <v>0</v>
      </c>
      <c r="AR450" s="123" t="s">
        <v>90</v>
      </c>
      <c r="AT450" s="130" t="s">
        <v>76</v>
      </c>
      <c r="AU450" s="130" t="s">
        <v>84</v>
      </c>
      <c r="AY450" s="123" t="s">
        <v>358</v>
      </c>
      <c r="BK450" s="131">
        <f>SUM(BK451:BK562)</f>
        <v>0</v>
      </c>
    </row>
    <row r="451" spans="2:65" s="1" customFormat="1" ht="16.5" customHeight="1">
      <c r="B451" s="33"/>
      <c r="C451" s="134" t="s">
        <v>1011</v>
      </c>
      <c r="D451" s="134" t="s">
        <v>360</v>
      </c>
      <c r="E451" s="135" t="s">
        <v>3456</v>
      </c>
      <c r="F451" s="136" t="s">
        <v>3457</v>
      </c>
      <c r="G451" s="137" t="s">
        <v>504</v>
      </c>
      <c r="H451" s="138">
        <v>12</v>
      </c>
      <c r="I451" s="139"/>
      <c r="J451" s="140">
        <f>ROUND(I451*H451,2)</f>
        <v>0</v>
      </c>
      <c r="K451" s="136" t="s">
        <v>402</v>
      </c>
      <c r="L451" s="33"/>
      <c r="M451" s="141" t="s">
        <v>19</v>
      </c>
      <c r="N451" s="142" t="s">
        <v>49</v>
      </c>
      <c r="P451" s="143">
        <f>O451*H451</f>
        <v>0</v>
      </c>
      <c r="Q451" s="143">
        <v>4.2999999999999999E-4</v>
      </c>
      <c r="R451" s="143">
        <f>Q451*H451</f>
        <v>5.1599999999999997E-3</v>
      </c>
      <c r="S451" s="143">
        <v>0</v>
      </c>
      <c r="T451" s="144">
        <f>S451*H451</f>
        <v>0</v>
      </c>
      <c r="AR451" s="145" t="s">
        <v>454</v>
      </c>
      <c r="AT451" s="145" t="s">
        <v>360</v>
      </c>
      <c r="AU451" s="145" t="s">
        <v>90</v>
      </c>
      <c r="AY451" s="18" t="s">
        <v>358</v>
      </c>
      <c r="BE451" s="146">
        <f>IF(N451="základní",J451,0)</f>
        <v>0</v>
      </c>
      <c r="BF451" s="146">
        <f>IF(N451="snížená",J451,0)</f>
        <v>0</v>
      </c>
      <c r="BG451" s="146">
        <f>IF(N451="zákl. přenesená",J451,0)</f>
        <v>0</v>
      </c>
      <c r="BH451" s="146">
        <f>IF(N451="sníž. přenesená",J451,0)</f>
        <v>0</v>
      </c>
      <c r="BI451" s="146">
        <f>IF(N451="nulová",J451,0)</f>
        <v>0</v>
      </c>
      <c r="BJ451" s="18" t="s">
        <v>90</v>
      </c>
      <c r="BK451" s="146">
        <f>ROUND(I451*H451,2)</f>
        <v>0</v>
      </c>
      <c r="BL451" s="18" t="s">
        <v>454</v>
      </c>
      <c r="BM451" s="145" t="s">
        <v>3458</v>
      </c>
    </row>
    <row r="452" spans="2:65" s="1" customFormat="1" ht="11.25">
      <c r="B452" s="33"/>
      <c r="D452" s="147" t="s">
        <v>366</v>
      </c>
      <c r="F452" s="148" t="s">
        <v>3459</v>
      </c>
      <c r="I452" s="149"/>
      <c r="L452" s="33"/>
      <c r="M452" s="150"/>
      <c r="T452" s="54"/>
      <c r="AT452" s="18" t="s">
        <v>366</v>
      </c>
      <c r="AU452" s="18" t="s">
        <v>90</v>
      </c>
    </row>
    <row r="453" spans="2:65" s="1" customFormat="1" ht="37.9" customHeight="1">
      <c r="B453" s="33"/>
      <c r="C453" s="179" t="s">
        <v>1016</v>
      </c>
      <c r="D453" s="179" t="s">
        <v>440</v>
      </c>
      <c r="E453" s="180" t="s">
        <v>3460</v>
      </c>
      <c r="F453" s="181" t="s">
        <v>3461</v>
      </c>
      <c r="G453" s="182" t="s">
        <v>504</v>
      </c>
      <c r="H453" s="183">
        <v>12</v>
      </c>
      <c r="I453" s="184"/>
      <c r="J453" s="185">
        <f>ROUND(I453*H453,2)</f>
        <v>0</v>
      </c>
      <c r="K453" s="181" t="s">
        <v>3182</v>
      </c>
      <c r="L453" s="186"/>
      <c r="M453" s="187" t="s">
        <v>19</v>
      </c>
      <c r="N453" s="188" t="s">
        <v>49</v>
      </c>
      <c r="P453" s="143">
        <f>O453*H453</f>
        <v>0</v>
      </c>
      <c r="Q453" s="143">
        <v>3.3600000000000001E-3</v>
      </c>
      <c r="R453" s="143">
        <f>Q453*H453</f>
        <v>4.0320000000000002E-2</v>
      </c>
      <c r="S453" s="143">
        <v>0</v>
      </c>
      <c r="T453" s="144">
        <f>S453*H453</f>
        <v>0</v>
      </c>
      <c r="AR453" s="145" t="s">
        <v>558</v>
      </c>
      <c r="AT453" s="145" t="s">
        <v>440</v>
      </c>
      <c r="AU453" s="145" t="s">
        <v>90</v>
      </c>
      <c r="AY453" s="18" t="s">
        <v>358</v>
      </c>
      <c r="BE453" s="146">
        <f>IF(N453="základní",J453,0)</f>
        <v>0</v>
      </c>
      <c r="BF453" s="146">
        <f>IF(N453="snížená",J453,0)</f>
        <v>0</v>
      </c>
      <c r="BG453" s="146">
        <f>IF(N453="zákl. přenesená",J453,0)</f>
        <v>0</v>
      </c>
      <c r="BH453" s="146">
        <f>IF(N453="sníž. přenesená",J453,0)</f>
        <v>0</v>
      </c>
      <c r="BI453" s="146">
        <f>IF(N453="nulová",J453,0)</f>
        <v>0</v>
      </c>
      <c r="BJ453" s="18" t="s">
        <v>90</v>
      </c>
      <c r="BK453" s="146">
        <f>ROUND(I453*H453,2)</f>
        <v>0</v>
      </c>
      <c r="BL453" s="18" t="s">
        <v>454</v>
      </c>
      <c r="BM453" s="145" t="s">
        <v>3462</v>
      </c>
    </row>
    <row r="454" spans="2:65" s="13" customFormat="1" ht="11.25">
      <c r="B454" s="158"/>
      <c r="D454" s="152" t="s">
        <v>368</v>
      </c>
      <c r="E454" s="159" t="s">
        <v>19</v>
      </c>
      <c r="F454" s="160" t="s">
        <v>3463</v>
      </c>
      <c r="H454" s="161">
        <v>12</v>
      </c>
      <c r="I454" s="162"/>
      <c r="L454" s="158"/>
      <c r="M454" s="163"/>
      <c r="T454" s="164"/>
      <c r="AT454" s="159" t="s">
        <v>368</v>
      </c>
      <c r="AU454" s="159" t="s">
        <v>90</v>
      </c>
      <c r="AV454" s="13" t="s">
        <v>90</v>
      </c>
      <c r="AW454" s="13" t="s">
        <v>36</v>
      </c>
      <c r="AX454" s="13" t="s">
        <v>84</v>
      </c>
      <c r="AY454" s="159" t="s">
        <v>358</v>
      </c>
    </row>
    <row r="455" spans="2:65" s="1" customFormat="1" ht="21.75" customHeight="1">
      <c r="B455" s="33"/>
      <c r="C455" s="134" t="s">
        <v>1021</v>
      </c>
      <c r="D455" s="134" t="s">
        <v>360</v>
      </c>
      <c r="E455" s="135" t="s">
        <v>3464</v>
      </c>
      <c r="F455" s="136" t="s">
        <v>3465</v>
      </c>
      <c r="G455" s="137" t="s">
        <v>504</v>
      </c>
      <c r="H455" s="138">
        <v>12</v>
      </c>
      <c r="I455" s="139"/>
      <c r="J455" s="140">
        <f>ROUND(I455*H455,2)</f>
        <v>0</v>
      </c>
      <c r="K455" s="136" t="s">
        <v>402</v>
      </c>
      <c r="L455" s="33"/>
      <c r="M455" s="141" t="s">
        <v>19</v>
      </c>
      <c r="N455" s="142" t="s">
        <v>49</v>
      </c>
      <c r="P455" s="143">
        <f>O455*H455</f>
        <v>0</v>
      </c>
      <c r="Q455" s="143">
        <v>1.1900000000000001E-3</v>
      </c>
      <c r="R455" s="143">
        <f>Q455*H455</f>
        <v>1.4280000000000001E-2</v>
      </c>
      <c r="S455" s="143">
        <v>0</v>
      </c>
      <c r="T455" s="144">
        <f>S455*H455</f>
        <v>0</v>
      </c>
      <c r="AR455" s="145" t="s">
        <v>454</v>
      </c>
      <c r="AT455" s="145" t="s">
        <v>360</v>
      </c>
      <c r="AU455" s="145" t="s">
        <v>90</v>
      </c>
      <c r="AY455" s="18" t="s">
        <v>358</v>
      </c>
      <c r="BE455" s="146">
        <f>IF(N455="základní",J455,0)</f>
        <v>0</v>
      </c>
      <c r="BF455" s="146">
        <f>IF(N455="snížená",J455,0)</f>
        <v>0</v>
      </c>
      <c r="BG455" s="146">
        <f>IF(N455="zákl. přenesená",J455,0)</f>
        <v>0</v>
      </c>
      <c r="BH455" s="146">
        <f>IF(N455="sníž. přenesená",J455,0)</f>
        <v>0</v>
      </c>
      <c r="BI455" s="146">
        <f>IF(N455="nulová",J455,0)</f>
        <v>0</v>
      </c>
      <c r="BJ455" s="18" t="s">
        <v>90</v>
      </c>
      <c r="BK455" s="146">
        <f>ROUND(I455*H455,2)</f>
        <v>0</v>
      </c>
      <c r="BL455" s="18" t="s">
        <v>454</v>
      </c>
      <c r="BM455" s="145" t="s">
        <v>3466</v>
      </c>
    </row>
    <row r="456" spans="2:65" s="1" customFormat="1" ht="11.25">
      <c r="B456" s="33"/>
      <c r="D456" s="147" t="s">
        <v>366</v>
      </c>
      <c r="F456" s="148" t="s">
        <v>3467</v>
      </c>
      <c r="I456" s="149"/>
      <c r="L456" s="33"/>
      <c r="M456" s="150"/>
      <c r="T456" s="54"/>
      <c r="AT456" s="18" t="s">
        <v>366</v>
      </c>
      <c r="AU456" s="18" t="s">
        <v>90</v>
      </c>
    </row>
    <row r="457" spans="2:65" s="13" customFormat="1" ht="11.25">
      <c r="B457" s="158"/>
      <c r="D457" s="152" t="s">
        <v>368</v>
      </c>
      <c r="E457" s="159" t="s">
        <v>19</v>
      </c>
      <c r="F457" s="160" t="s">
        <v>3468</v>
      </c>
      <c r="H457" s="161">
        <v>12</v>
      </c>
      <c r="I457" s="162"/>
      <c r="L457" s="158"/>
      <c r="M457" s="163"/>
      <c r="T457" s="164"/>
      <c r="AT457" s="159" t="s">
        <v>368</v>
      </c>
      <c r="AU457" s="159" t="s">
        <v>90</v>
      </c>
      <c r="AV457" s="13" t="s">
        <v>90</v>
      </c>
      <c r="AW457" s="13" t="s">
        <v>36</v>
      </c>
      <c r="AX457" s="13" t="s">
        <v>84</v>
      </c>
      <c r="AY457" s="159" t="s">
        <v>358</v>
      </c>
    </row>
    <row r="458" spans="2:65" s="1" customFormat="1" ht="37.9" customHeight="1">
      <c r="B458" s="33"/>
      <c r="C458" s="179" t="s">
        <v>1027</v>
      </c>
      <c r="D458" s="179" t="s">
        <v>440</v>
      </c>
      <c r="E458" s="180" t="s">
        <v>3469</v>
      </c>
      <c r="F458" s="181" t="s">
        <v>3470</v>
      </c>
      <c r="G458" s="182" t="s">
        <v>504</v>
      </c>
      <c r="H458" s="183">
        <v>1</v>
      </c>
      <c r="I458" s="184"/>
      <c r="J458" s="185">
        <f>ROUND(I458*H458,2)</f>
        <v>0</v>
      </c>
      <c r="K458" s="181" t="s">
        <v>3182</v>
      </c>
      <c r="L458" s="186"/>
      <c r="M458" s="187" t="s">
        <v>19</v>
      </c>
      <c r="N458" s="188" t="s">
        <v>49</v>
      </c>
      <c r="P458" s="143">
        <f>O458*H458</f>
        <v>0</v>
      </c>
      <c r="Q458" s="143">
        <v>1.4500000000000001E-2</v>
      </c>
      <c r="R458" s="143">
        <f>Q458*H458</f>
        <v>1.4500000000000001E-2</v>
      </c>
      <c r="S458" s="143">
        <v>0</v>
      </c>
      <c r="T458" s="144">
        <f>S458*H458</f>
        <v>0</v>
      </c>
      <c r="AR458" s="145" t="s">
        <v>558</v>
      </c>
      <c r="AT458" s="145" t="s">
        <v>440</v>
      </c>
      <c r="AU458" s="145" t="s">
        <v>90</v>
      </c>
      <c r="AY458" s="18" t="s">
        <v>358</v>
      </c>
      <c r="BE458" s="146">
        <f>IF(N458="základní",J458,0)</f>
        <v>0</v>
      </c>
      <c r="BF458" s="146">
        <f>IF(N458="snížená",J458,0)</f>
        <v>0</v>
      </c>
      <c r="BG458" s="146">
        <f>IF(N458="zákl. přenesená",J458,0)</f>
        <v>0</v>
      </c>
      <c r="BH458" s="146">
        <f>IF(N458="sníž. přenesená",J458,0)</f>
        <v>0</v>
      </c>
      <c r="BI458" s="146">
        <f>IF(N458="nulová",J458,0)</f>
        <v>0</v>
      </c>
      <c r="BJ458" s="18" t="s">
        <v>90</v>
      </c>
      <c r="BK458" s="146">
        <f>ROUND(I458*H458,2)</f>
        <v>0</v>
      </c>
      <c r="BL458" s="18" t="s">
        <v>454</v>
      </c>
      <c r="BM458" s="145" t="s">
        <v>3471</v>
      </c>
    </row>
    <row r="459" spans="2:65" s="13" customFormat="1" ht="11.25">
      <c r="B459" s="158"/>
      <c r="D459" s="152" t="s">
        <v>368</v>
      </c>
      <c r="E459" s="159" t="s">
        <v>19</v>
      </c>
      <c r="F459" s="160" t="s">
        <v>84</v>
      </c>
      <c r="H459" s="161">
        <v>1</v>
      </c>
      <c r="I459" s="162"/>
      <c r="L459" s="158"/>
      <c r="M459" s="163"/>
      <c r="T459" s="164"/>
      <c r="AT459" s="159" t="s">
        <v>368</v>
      </c>
      <c r="AU459" s="159" t="s">
        <v>90</v>
      </c>
      <c r="AV459" s="13" t="s">
        <v>90</v>
      </c>
      <c r="AW459" s="13" t="s">
        <v>36</v>
      </c>
      <c r="AX459" s="13" t="s">
        <v>84</v>
      </c>
      <c r="AY459" s="159" t="s">
        <v>358</v>
      </c>
    </row>
    <row r="460" spans="2:65" s="1" customFormat="1" ht="37.9" customHeight="1">
      <c r="B460" s="33"/>
      <c r="C460" s="179" t="s">
        <v>1032</v>
      </c>
      <c r="D460" s="179" t="s">
        <v>440</v>
      </c>
      <c r="E460" s="180" t="s">
        <v>3472</v>
      </c>
      <c r="F460" s="181" t="s">
        <v>3473</v>
      </c>
      <c r="G460" s="182" t="s">
        <v>504</v>
      </c>
      <c r="H460" s="183">
        <v>11</v>
      </c>
      <c r="I460" s="184"/>
      <c r="J460" s="185">
        <f>ROUND(I460*H460,2)</f>
        <v>0</v>
      </c>
      <c r="K460" s="181" t="s">
        <v>3182</v>
      </c>
      <c r="L460" s="186"/>
      <c r="M460" s="187" t="s">
        <v>19</v>
      </c>
      <c r="N460" s="188" t="s">
        <v>49</v>
      </c>
      <c r="P460" s="143">
        <f>O460*H460</f>
        <v>0</v>
      </c>
      <c r="Q460" s="143">
        <v>1.4500000000000001E-2</v>
      </c>
      <c r="R460" s="143">
        <f>Q460*H460</f>
        <v>0.1595</v>
      </c>
      <c r="S460" s="143">
        <v>0</v>
      </c>
      <c r="T460" s="144">
        <f>S460*H460</f>
        <v>0</v>
      </c>
      <c r="AR460" s="145" t="s">
        <v>558</v>
      </c>
      <c r="AT460" s="145" t="s">
        <v>440</v>
      </c>
      <c r="AU460" s="145" t="s">
        <v>90</v>
      </c>
      <c r="AY460" s="18" t="s">
        <v>358</v>
      </c>
      <c r="BE460" s="146">
        <f>IF(N460="základní",J460,0)</f>
        <v>0</v>
      </c>
      <c r="BF460" s="146">
        <f>IF(N460="snížená",J460,0)</f>
        <v>0</v>
      </c>
      <c r="BG460" s="146">
        <f>IF(N460="zákl. přenesená",J460,0)</f>
        <v>0</v>
      </c>
      <c r="BH460" s="146">
        <f>IF(N460="sníž. přenesená",J460,0)</f>
        <v>0</v>
      </c>
      <c r="BI460" s="146">
        <f>IF(N460="nulová",J460,0)</f>
        <v>0</v>
      </c>
      <c r="BJ460" s="18" t="s">
        <v>90</v>
      </c>
      <c r="BK460" s="146">
        <f>ROUND(I460*H460,2)</f>
        <v>0</v>
      </c>
      <c r="BL460" s="18" t="s">
        <v>454</v>
      </c>
      <c r="BM460" s="145" t="s">
        <v>3474</v>
      </c>
    </row>
    <row r="461" spans="2:65" s="13" customFormat="1" ht="11.25">
      <c r="B461" s="158"/>
      <c r="D461" s="152" t="s">
        <v>368</v>
      </c>
      <c r="E461" s="159" t="s">
        <v>19</v>
      </c>
      <c r="F461" s="160" t="s">
        <v>3143</v>
      </c>
      <c r="H461" s="161">
        <v>11</v>
      </c>
      <c r="I461" s="162"/>
      <c r="L461" s="158"/>
      <c r="M461" s="163"/>
      <c r="T461" s="164"/>
      <c r="AT461" s="159" t="s">
        <v>368</v>
      </c>
      <c r="AU461" s="159" t="s">
        <v>90</v>
      </c>
      <c r="AV461" s="13" t="s">
        <v>90</v>
      </c>
      <c r="AW461" s="13" t="s">
        <v>36</v>
      </c>
      <c r="AX461" s="13" t="s">
        <v>84</v>
      </c>
      <c r="AY461" s="159" t="s">
        <v>358</v>
      </c>
    </row>
    <row r="462" spans="2:65" s="1" customFormat="1" ht="16.5" customHeight="1">
      <c r="B462" s="33"/>
      <c r="C462" s="134" t="s">
        <v>1037</v>
      </c>
      <c r="D462" s="134" t="s">
        <v>360</v>
      </c>
      <c r="E462" s="135" t="s">
        <v>3475</v>
      </c>
      <c r="F462" s="136" t="s">
        <v>3476</v>
      </c>
      <c r="G462" s="137" t="s">
        <v>504</v>
      </c>
      <c r="H462" s="138">
        <v>11</v>
      </c>
      <c r="I462" s="139"/>
      <c r="J462" s="140">
        <f>ROUND(I462*H462,2)</f>
        <v>0</v>
      </c>
      <c r="K462" s="136" t="s">
        <v>402</v>
      </c>
      <c r="L462" s="33"/>
      <c r="M462" s="141" t="s">
        <v>19</v>
      </c>
      <c r="N462" s="142" t="s">
        <v>49</v>
      </c>
      <c r="P462" s="143">
        <f>O462*H462</f>
        <v>0</v>
      </c>
      <c r="Q462" s="143">
        <v>0</v>
      </c>
      <c r="R462" s="143">
        <f>Q462*H462</f>
        <v>0</v>
      </c>
      <c r="S462" s="143">
        <v>0</v>
      </c>
      <c r="T462" s="144">
        <f>S462*H462</f>
        <v>0</v>
      </c>
      <c r="AR462" s="145" t="s">
        <v>454</v>
      </c>
      <c r="AT462" s="145" t="s">
        <v>360</v>
      </c>
      <c r="AU462" s="145" t="s">
        <v>90</v>
      </c>
      <c r="AY462" s="18" t="s">
        <v>358</v>
      </c>
      <c r="BE462" s="146">
        <f>IF(N462="základní",J462,0)</f>
        <v>0</v>
      </c>
      <c r="BF462" s="146">
        <f>IF(N462="snížená",J462,0)</f>
        <v>0</v>
      </c>
      <c r="BG462" s="146">
        <f>IF(N462="zákl. přenesená",J462,0)</f>
        <v>0</v>
      </c>
      <c r="BH462" s="146">
        <f>IF(N462="sníž. přenesená",J462,0)</f>
        <v>0</v>
      </c>
      <c r="BI462" s="146">
        <f>IF(N462="nulová",J462,0)</f>
        <v>0</v>
      </c>
      <c r="BJ462" s="18" t="s">
        <v>90</v>
      </c>
      <c r="BK462" s="146">
        <f>ROUND(I462*H462,2)</f>
        <v>0</v>
      </c>
      <c r="BL462" s="18" t="s">
        <v>454</v>
      </c>
      <c r="BM462" s="145" t="s">
        <v>3477</v>
      </c>
    </row>
    <row r="463" spans="2:65" s="1" customFormat="1" ht="11.25">
      <c r="B463" s="33"/>
      <c r="D463" s="147" t="s">
        <v>366</v>
      </c>
      <c r="F463" s="148" t="s">
        <v>3478</v>
      </c>
      <c r="I463" s="149"/>
      <c r="L463" s="33"/>
      <c r="M463" s="150"/>
      <c r="T463" s="54"/>
      <c r="AT463" s="18" t="s">
        <v>366</v>
      </c>
      <c r="AU463" s="18" t="s">
        <v>90</v>
      </c>
    </row>
    <row r="464" spans="2:65" s="13" customFormat="1" ht="11.25">
      <c r="B464" s="158"/>
      <c r="D464" s="152" t="s">
        <v>368</v>
      </c>
      <c r="E464" s="159" t="s">
        <v>19</v>
      </c>
      <c r="F464" s="160" t="s">
        <v>3143</v>
      </c>
      <c r="H464" s="161">
        <v>11</v>
      </c>
      <c r="I464" s="162"/>
      <c r="L464" s="158"/>
      <c r="M464" s="163"/>
      <c r="T464" s="164"/>
      <c r="AT464" s="159" t="s">
        <v>368</v>
      </c>
      <c r="AU464" s="159" t="s">
        <v>90</v>
      </c>
      <c r="AV464" s="13" t="s">
        <v>90</v>
      </c>
      <c r="AW464" s="13" t="s">
        <v>36</v>
      </c>
      <c r="AX464" s="13" t="s">
        <v>84</v>
      </c>
      <c r="AY464" s="159" t="s">
        <v>358</v>
      </c>
    </row>
    <row r="465" spans="2:65" s="1" customFormat="1" ht="37.9" customHeight="1">
      <c r="B465" s="33"/>
      <c r="C465" s="179" t="s">
        <v>1045</v>
      </c>
      <c r="D465" s="179" t="s">
        <v>440</v>
      </c>
      <c r="E465" s="180" t="s">
        <v>3479</v>
      </c>
      <c r="F465" s="181" t="s">
        <v>3480</v>
      </c>
      <c r="G465" s="182" t="s">
        <v>504</v>
      </c>
      <c r="H465" s="183">
        <v>11</v>
      </c>
      <c r="I465" s="184"/>
      <c r="J465" s="185">
        <f>ROUND(I465*H465,2)</f>
        <v>0</v>
      </c>
      <c r="K465" s="181" t="s">
        <v>3182</v>
      </c>
      <c r="L465" s="186"/>
      <c r="M465" s="187" t="s">
        <v>19</v>
      </c>
      <c r="N465" s="188" t="s">
        <v>49</v>
      </c>
      <c r="P465" s="143">
        <f>O465*H465</f>
        <v>0</v>
      </c>
      <c r="Q465" s="143">
        <v>1.2800000000000001E-3</v>
      </c>
      <c r="R465" s="143">
        <f>Q465*H465</f>
        <v>1.4080000000000001E-2</v>
      </c>
      <c r="S465" s="143">
        <v>0</v>
      </c>
      <c r="T465" s="144">
        <f>S465*H465</f>
        <v>0</v>
      </c>
      <c r="AR465" s="145" t="s">
        <v>558</v>
      </c>
      <c r="AT465" s="145" t="s">
        <v>440</v>
      </c>
      <c r="AU465" s="145" t="s">
        <v>90</v>
      </c>
      <c r="AY465" s="18" t="s">
        <v>358</v>
      </c>
      <c r="BE465" s="146">
        <f>IF(N465="základní",J465,0)</f>
        <v>0</v>
      </c>
      <c r="BF465" s="146">
        <f>IF(N465="snížená",J465,0)</f>
        <v>0</v>
      </c>
      <c r="BG465" s="146">
        <f>IF(N465="zákl. přenesená",J465,0)</f>
        <v>0</v>
      </c>
      <c r="BH465" s="146">
        <f>IF(N465="sníž. přenesená",J465,0)</f>
        <v>0</v>
      </c>
      <c r="BI465" s="146">
        <f>IF(N465="nulová",J465,0)</f>
        <v>0</v>
      </c>
      <c r="BJ465" s="18" t="s">
        <v>90</v>
      </c>
      <c r="BK465" s="146">
        <f>ROUND(I465*H465,2)</f>
        <v>0</v>
      </c>
      <c r="BL465" s="18" t="s">
        <v>454</v>
      </c>
      <c r="BM465" s="145" t="s">
        <v>3481</v>
      </c>
    </row>
    <row r="466" spans="2:65" s="13" customFormat="1" ht="11.25">
      <c r="B466" s="158"/>
      <c r="D466" s="152" t="s">
        <v>368</v>
      </c>
      <c r="E466" s="159" t="s">
        <v>19</v>
      </c>
      <c r="F466" s="160" t="s">
        <v>3143</v>
      </c>
      <c r="H466" s="161">
        <v>11</v>
      </c>
      <c r="I466" s="162"/>
      <c r="L466" s="158"/>
      <c r="M466" s="163"/>
      <c r="T466" s="164"/>
      <c r="AT466" s="159" t="s">
        <v>368</v>
      </c>
      <c r="AU466" s="159" t="s">
        <v>90</v>
      </c>
      <c r="AV466" s="13" t="s">
        <v>90</v>
      </c>
      <c r="AW466" s="13" t="s">
        <v>36</v>
      </c>
      <c r="AX466" s="13" t="s">
        <v>84</v>
      </c>
      <c r="AY466" s="159" t="s">
        <v>358</v>
      </c>
    </row>
    <row r="467" spans="2:65" s="1" customFormat="1" ht="21.75" customHeight="1">
      <c r="B467" s="33"/>
      <c r="C467" s="134" t="s">
        <v>1048</v>
      </c>
      <c r="D467" s="134" t="s">
        <v>360</v>
      </c>
      <c r="E467" s="135" t="s">
        <v>3482</v>
      </c>
      <c r="F467" s="136" t="s">
        <v>3483</v>
      </c>
      <c r="G467" s="137" t="s">
        <v>504</v>
      </c>
      <c r="H467" s="138">
        <v>13</v>
      </c>
      <c r="I467" s="139"/>
      <c r="J467" s="140">
        <f>ROUND(I467*H467,2)</f>
        <v>0</v>
      </c>
      <c r="K467" s="136" t="s">
        <v>402</v>
      </c>
      <c r="L467" s="33"/>
      <c r="M467" s="141" t="s">
        <v>19</v>
      </c>
      <c r="N467" s="142" t="s">
        <v>49</v>
      </c>
      <c r="P467" s="143">
        <f>O467*H467</f>
        <v>0</v>
      </c>
      <c r="Q467" s="143">
        <v>1.73E-3</v>
      </c>
      <c r="R467" s="143">
        <f>Q467*H467</f>
        <v>2.249E-2</v>
      </c>
      <c r="S467" s="143">
        <v>0</v>
      </c>
      <c r="T467" s="144">
        <f>S467*H467</f>
        <v>0</v>
      </c>
      <c r="AR467" s="145" t="s">
        <v>454</v>
      </c>
      <c r="AT467" s="145" t="s">
        <v>360</v>
      </c>
      <c r="AU467" s="145" t="s">
        <v>90</v>
      </c>
      <c r="AY467" s="18" t="s">
        <v>358</v>
      </c>
      <c r="BE467" s="146">
        <f>IF(N467="základní",J467,0)</f>
        <v>0</v>
      </c>
      <c r="BF467" s="146">
        <f>IF(N467="snížená",J467,0)</f>
        <v>0</v>
      </c>
      <c r="BG467" s="146">
        <f>IF(N467="zákl. přenesená",J467,0)</f>
        <v>0</v>
      </c>
      <c r="BH467" s="146">
        <f>IF(N467="sníž. přenesená",J467,0)</f>
        <v>0</v>
      </c>
      <c r="BI467" s="146">
        <f>IF(N467="nulová",J467,0)</f>
        <v>0</v>
      </c>
      <c r="BJ467" s="18" t="s">
        <v>90</v>
      </c>
      <c r="BK467" s="146">
        <f>ROUND(I467*H467,2)</f>
        <v>0</v>
      </c>
      <c r="BL467" s="18" t="s">
        <v>454</v>
      </c>
      <c r="BM467" s="145" t="s">
        <v>3484</v>
      </c>
    </row>
    <row r="468" spans="2:65" s="1" customFormat="1" ht="11.25">
      <c r="B468" s="33"/>
      <c r="D468" s="147" t="s">
        <v>366</v>
      </c>
      <c r="F468" s="148" t="s">
        <v>3485</v>
      </c>
      <c r="I468" s="149"/>
      <c r="L468" s="33"/>
      <c r="M468" s="150"/>
      <c r="T468" s="54"/>
      <c r="AT468" s="18" t="s">
        <v>366</v>
      </c>
      <c r="AU468" s="18" t="s">
        <v>90</v>
      </c>
    </row>
    <row r="469" spans="2:65" s="13" customFormat="1" ht="11.25">
      <c r="B469" s="158"/>
      <c r="D469" s="152" t="s">
        <v>368</v>
      </c>
      <c r="E469" s="159" t="s">
        <v>19</v>
      </c>
      <c r="F469" s="160" t="s">
        <v>3486</v>
      </c>
      <c r="H469" s="161">
        <v>13</v>
      </c>
      <c r="I469" s="162"/>
      <c r="L469" s="158"/>
      <c r="M469" s="163"/>
      <c r="T469" s="164"/>
      <c r="AT469" s="159" t="s">
        <v>368</v>
      </c>
      <c r="AU469" s="159" t="s">
        <v>90</v>
      </c>
      <c r="AV469" s="13" t="s">
        <v>90</v>
      </c>
      <c r="AW469" s="13" t="s">
        <v>36</v>
      </c>
      <c r="AX469" s="13" t="s">
        <v>84</v>
      </c>
      <c r="AY469" s="159" t="s">
        <v>358</v>
      </c>
    </row>
    <row r="470" spans="2:65" s="1" customFormat="1" ht="37.9" customHeight="1">
      <c r="B470" s="33"/>
      <c r="C470" s="179" t="s">
        <v>1053</v>
      </c>
      <c r="D470" s="179" t="s">
        <v>440</v>
      </c>
      <c r="E470" s="180" t="s">
        <v>3487</v>
      </c>
      <c r="F470" s="181" t="s">
        <v>3488</v>
      </c>
      <c r="G470" s="182" t="s">
        <v>504</v>
      </c>
      <c r="H470" s="183">
        <v>11</v>
      </c>
      <c r="I470" s="184"/>
      <c r="J470" s="185">
        <f>ROUND(I470*H470,2)</f>
        <v>0</v>
      </c>
      <c r="K470" s="181" t="s">
        <v>3182</v>
      </c>
      <c r="L470" s="186"/>
      <c r="M470" s="187" t="s">
        <v>19</v>
      </c>
      <c r="N470" s="188" t="s">
        <v>49</v>
      </c>
      <c r="P470" s="143">
        <f>O470*H470</f>
        <v>0</v>
      </c>
      <c r="Q470" s="143">
        <v>1.2E-2</v>
      </c>
      <c r="R470" s="143">
        <f>Q470*H470</f>
        <v>0.13200000000000001</v>
      </c>
      <c r="S470" s="143">
        <v>0</v>
      </c>
      <c r="T470" s="144">
        <f>S470*H470</f>
        <v>0</v>
      </c>
      <c r="AR470" s="145" t="s">
        <v>558</v>
      </c>
      <c r="AT470" s="145" t="s">
        <v>440</v>
      </c>
      <c r="AU470" s="145" t="s">
        <v>90</v>
      </c>
      <c r="AY470" s="18" t="s">
        <v>358</v>
      </c>
      <c r="BE470" s="146">
        <f>IF(N470="základní",J470,0)</f>
        <v>0</v>
      </c>
      <c r="BF470" s="146">
        <f>IF(N470="snížená",J470,0)</f>
        <v>0</v>
      </c>
      <c r="BG470" s="146">
        <f>IF(N470="zákl. přenesená",J470,0)</f>
        <v>0</v>
      </c>
      <c r="BH470" s="146">
        <f>IF(N470="sníž. přenesená",J470,0)</f>
        <v>0</v>
      </c>
      <c r="BI470" s="146">
        <f>IF(N470="nulová",J470,0)</f>
        <v>0</v>
      </c>
      <c r="BJ470" s="18" t="s">
        <v>90</v>
      </c>
      <c r="BK470" s="146">
        <f>ROUND(I470*H470,2)</f>
        <v>0</v>
      </c>
      <c r="BL470" s="18" t="s">
        <v>454</v>
      </c>
      <c r="BM470" s="145" t="s">
        <v>3489</v>
      </c>
    </row>
    <row r="471" spans="2:65" s="13" customFormat="1" ht="11.25">
      <c r="B471" s="158"/>
      <c r="D471" s="152" t="s">
        <v>368</v>
      </c>
      <c r="E471" s="159" t="s">
        <v>19</v>
      </c>
      <c r="F471" s="160" t="s">
        <v>3143</v>
      </c>
      <c r="H471" s="161">
        <v>11</v>
      </c>
      <c r="I471" s="162"/>
      <c r="L471" s="158"/>
      <c r="M471" s="163"/>
      <c r="T471" s="164"/>
      <c r="AT471" s="159" t="s">
        <v>368</v>
      </c>
      <c r="AU471" s="159" t="s">
        <v>90</v>
      </c>
      <c r="AV471" s="13" t="s">
        <v>90</v>
      </c>
      <c r="AW471" s="13" t="s">
        <v>36</v>
      </c>
      <c r="AX471" s="13" t="s">
        <v>84</v>
      </c>
      <c r="AY471" s="159" t="s">
        <v>358</v>
      </c>
    </row>
    <row r="472" spans="2:65" s="1" customFormat="1" ht="37.9" customHeight="1">
      <c r="B472" s="33"/>
      <c r="C472" s="179" t="s">
        <v>1058</v>
      </c>
      <c r="D472" s="179" t="s">
        <v>440</v>
      </c>
      <c r="E472" s="180" t="s">
        <v>3490</v>
      </c>
      <c r="F472" s="181" t="s">
        <v>3491</v>
      </c>
      <c r="G472" s="182" t="s">
        <v>504</v>
      </c>
      <c r="H472" s="183">
        <v>2</v>
      </c>
      <c r="I472" s="184"/>
      <c r="J472" s="185">
        <f>ROUND(I472*H472,2)</f>
        <v>0</v>
      </c>
      <c r="K472" s="181" t="s">
        <v>3182</v>
      </c>
      <c r="L472" s="186"/>
      <c r="M472" s="187" t="s">
        <v>19</v>
      </c>
      <c r="N472" s="188" t="s">
        <v>49</v>
      </c>
      <c r="P472" s="143">
        <f>O472*H472</f>
        <v>0</v>
      </c>
      <c r="Q472" s="143">
        <v>1.2E-2</v>
      </c>
      <c r="R472" s="143">
        <f>Q472*H472</f>
        <v>2.4E-2</v>
      </c>
      <c r="S472" s="143">
        <v>0</v>
      </c>
      <c r="T472" s="144">
        <f>S472*H472</f>
        <v>0</v>
      </c>
      <c r="AR472" s="145" t="s">
        <v>558</v>
      </c>
      <c r="AT472" s="145" t="s">
        <v>440</v>
      </c>
      <c r="AU472" s="145" t="s">
        <v>90</v>
      </c>
      <c r="AY472" s="18" t="s">
        <v>358</v>
      </c>
      <c r="BE472" s="146">
        <f>IF(N472="základní",J472,0)</f>
        <v>0</v>
      </c>
      <c r="BF472" s="146">
        <f>IF(N472="snížená",J472,0)</f>
        <v>0</v>
      </c>
      <c r="BG472" s="146">
        <f>IF(N472="zákl. přenesená",J472,0)</f>
        <v>0</v>
      </c>
      <c r="BH472" s="146">
        <f>IF(N472="sníž. přenesená",J472,0)</f>
        <v>0</v>
      </c>
      <c r="BI472" s="146">
        <f>IF(N472="nulová",J472,0)</f>
        <v>0</v>
      </c>
      <c r="BJ472" s="18" t="s">
        <v>90</v>
      </c>
      <c r="BK472" s="146">
        <f>ROUND(I472*H472,2)</f>
        <v>0</v>
      </c>
      <c r="BL472" s="18" t="s">
        <v>454</v>
      </c>
      <c r="BM472" s="145" t="s">
        <v>3492</v>
      </c>
    </row>
    <row r="473" spans="2:65" s="13" customFormat="1" ht="11.25">
      <c r="B473" s="158"/>
      <c r="D473" s="152" t="s">
        <v>368</v>
      </c>
      <c r="E473" s="159" t="s">
        <v>19</v>
      </c>
      <c r="F473" s="160" t="s">
        <v>90</v>
      </c>
      <c r="H473" s="161">
        <v>2</v>
      </c>
      <c r="I473" s="162"/>
      <c r="L473" s="158"/>
      <c r="M473" s="163"/>
      <c r="T473" s="164"/>
      <c r="AT473" s="159" t="s">
        <v>368</v>
      </c>
      <c r="AU473" s="159" t="s">
        <v>90</v>
      </c>
      <c r="AV473" s="13" t="s">
        <v>90</v>
      </c>
      <c r="AW473" s="13" t="s">
        <v>36</v>
      </c>
      <c r="AX473" s="13" t="s">
        <v>84</v>
      </c>
      <c r="AY473" s="159" t="s">
        <v>358</v>
      </c>
    </row>
    <row r="474" spans="2:65" s="1" customFormat="1" ht="16.5" customHeight="1">
      <c r="B474" s="33"/>
      <c r="C474" s="134" t="s">
        <v>1063</v>
      </c>
      <c r="D474" s="134" t="s">
        <v>360</v>
      </c>
      <c r="E474" s="135" t="s">
        <v>3493</v>
      </c>
      <c r="F474" s="136" t="s">
        <v>3494</v>
      </c>
      <c r="G474" s="137" t="s">
        <v>504</v>
      </c>
      <c r="H474" s="138">
        <v>1</v>
      </c>
      <c r="I474" s="139"/>
      <c r="J474" s="140">
        <f>ROUND(I474*H474,2)</f>
        <v>0</v>
      </c>
      <c r="K474" s="136" t="s">
        <v>402</v>
      </c>
      <c r="L474" s="33"/>
      <c r="M474" s="141" t="s">
        <v>19</v>
      </c>
      <c r="N474" s="142" t="s">
        <v>49</v>
      </c>
      <c r="P474" s="143">
        <f>O474*H474</f>
        <v>0</v>
      </c>
      <c r="Q474" s="143">
        <v>1.57E-3</v>
      </c>
      <c r="R474" s="143">
        <f>Q474*H474</f>
        <v>1.57E-3</v>
      </c>
      <c r="S474" s="143">
        <v>0</v>
      </c>
      <c r="T474" s="144">
        <f>S474*H474</f>
        <v>0</v>
      </c>
      <c r="AR474" s="145" t="s">
        <v>454</v>
      </c>
      <c r="AT474" s="145" t="s">
        <v>360</v>
      </c>
      <c r="AU474" s="145" t="s">
        <v>90</v>
      </c>
      <c r="AY474" s="18" t="s">
        <v>358</v>
      </c>
      <c r="BE474" s="146">
        <f>IF(N474="základní",J474,0)</f>
        <v>0</v>
      </c>
      <c r="BF474" s="146">
        <f>IF(N474="snížená",J474,0)</f>
        <v>0</v>
      </c>
      <c r="BG474" s="146">
        <f>IF(N474="zákl. přenesená",J474,0)</f>
        <v>0</v>
      </c>
      <c r="BH474" s="146">
        <f>IF(N474="sníž. přenesená",J474,0)</f>
        <v>0</v>
      </c>
      <c r="BI474" s="146">
        <f>IF(N474="nulová",J474,0)</f>
        <v>0</v>
      </c>
      <c r="BJ474" s="18" t="s">
        <v>90</v>
      </c>
      <c r="BK474" s="146">
        <f>ROUND(I474*H474,2)</f>
        <v>0</v>
      </c>
      <c r="BL474" s="18" t="s">
        <v>454</v>
      </c>
      <c r="BM474" s="145" t="s">
        <v>3495</v>
      </c>
    </row>
    <row r="475" spans="2:65" s="1" customFormat="1" ht="11.25">
      <c r="B475" s="33"/>
      <c r="D475" s="147" t="s">
        <v>366</v>
      </c>
      <c r="F475" s="148" t="s">
        <v>3496</v>
      </c>
      <c r="I475" s="149"/>
      <c r="L475" s="33"/>
      <c r="M475" s="150"/>
      <c r="T475" s="54"/>
      <c r="AT475" s="18" t="s">
        <v>366</v>
      </c>
      <c r="AU475" s="18" t="s">
        <v>90</v>
      </c>
    </row>
    <row r="476" spans="2:65" s="1" customFormat="1" ht="33" customHeight="1">
      <c r="B476" s="33"/>
      <c r="C476" s="179" t="s">
        <v>1068</v>
      </c>
      <c r="D476" s="179" t="s">
        <v>440</v>
      </c>
      <c r="E476" s="180" t="s">
        <v>3497</v>
      </c>
      <c r="F476" s="181" t="s">
        <v>3498</v>
      </c>
      <c r="G476" s="182" t="s">
        <v>504</v>
      </c>
      <c r="H476" s="183">
        <v>1</v>
      </c>
      <c r="I476" s="184"/>
      <c r="J476" s="185">
        <f>ROUND(I476*H476,2)</f>
        <v>0</v>
      </c>
      <c r="K476" s="181" t="s">
        <v>3182</v>
      </c>
      <c r="L476" s="186"/>
      <c r="M476" s="187" t="s">
        <v>19</v>
      </c>
      <c r="N476" s="188" t="s">
        <v>49</v>
      </c>
      <c r="P476" s="143">
        <f>O476*H476</f>
        <v>0</v>
      </c>
      <c r="Q476" s="143">
        <v>1.5800000000000002E-2</v>
      </c>
      <c r="R476" s="143">
        <f>Q476*H476</f>
        <v>1.5800000000000002E-2</v>
      </c>
      <c r="S476" s="143">
        <v>0</v>
      </c>
      <c r="T476" s="144">
        <f>S476*H476</f>
        <v>0</v>
      </c>
      <c r="AR476" s="145" t="s">
        <v>558</v>
      </c>
      <c r="AT476" s="145" t="s">
        <v>440</v>
      </c>
      <c r="AU476" s="145" t="s">
        <v>90</v>
      </c>
      <c r="AY476" s="18" t="s">
        <v>358</v>
      </c>
      <c r="BE476" s="146">
        <f>IF(N476="základní",J476,0)</f>
        <v>0</v>
      </c>
      <c r="BF476" s="146">
        <f>IF(N476="snížená",J476,0)</f>
        <v>0</v>
      </c>
      <c r="BG476" s="146">
        <f>IF(N476="zákl. přenesená",J476,0)</f>
        <v>0</v>
      </c>
      <c r="BH476" s="146">
        <f>IF(N476="sníž. přenesená",J476,0)</f>
        <v>0</v>
      </c>
      <c r="BI476" s="146">
        <f>IF(N476="nulová",J476,0)</f>
        <v>0</v>
      </c>
      <c r="BJ476" s="18" t="s">
        <v>90</v>
      </c>
      <c r="BK476" s="146">
        <f>ROUND(I476*H476,2)</f>
        <v>0</v>
      </c>
      <c r="BL476" s="18" t="s">
        <v>454</v>
      </c>
      <c r="BM476" s="145" t="s">
        <v>3499</v>
      </c>
    </row>
    <row r="477" spans="2:65" s="13" customFormat="1" ht="11.25">
      <c r="B477" s="158"/>
      <c r="D477" s="152" t="s">
        <v>368</v>
      </c>
      <c r="E477" s="159" t="s">
        <v>19</v>
      </c>
      <c r="F477" s="160" t="s">
        <v>84</v>
      </c>
      <c r="H477" s="161">
        <v>1</v>
      </c>
      <c r="I477" s="162"/>
      <c r="L477" s="158"/>
      <c r="M477" s="163"/>
      <c r="T477" s="164"/>
      <c r="AT477" s="159" t="s">
        <v>368</v>
      </c>
      <c r="AU477" s="159" t="s">
        <v>90</v>
      </c>
      <c r="AV477" s="13" t="s">
        <v>90</v>
      </c>
      <c r="AW477" s="13" t="s">
        <v>36</v>
      </c>
      <c r="AX477" s="13" t="s">
        <v>84</v>
      </c>
      <c r="AY477" s="159" t="s">
        <v>358</v>
      </c>
    </row>
    <row r="478" spans="2:65" s="1" customFormat="1" ht="16.5" customHeight="1">
      <c r="B478" s="33"/>
      <c r="C478" s="134" t="s">
        <v>1073</v>
      </c>
      <c r="D478" s="134" t="s">
        <v>360</v>
      </c>
      <c r="E478" s="135" t="s">
        <v>3500</v>
      </c>
      <c r="F478" s="136" t="s">
        <v>3501</v>
      </c>
      <c r="G478" s="137" t="s">
        <v>504</v>
      </c>
      <c r="H478" s="138">
        <v>10</v>
      </c>
      <c r="I478" s="139"/>
      <c r="J478" s="140">
        <f>ROUND(I478*H478,2)</f>
        <v>0</v>
      </c>
      <c r="K478" s="136" t="s">
        <v>402</v>
      </c>
      <c r="L478" s="33"/>
      <c r="M478" s="141" t="s">
        <v>19</v>
      </c>
      <c r="N478" s="142" t="s">
        <v>49</v>
      </c>
      <c r="P478" s="143">
        <f>O478*H478</f>
        <v>0</v>
      </c>
      <c r="Q478" s="143">
        <v>1.7000000000000001E-4</v>
      </c>
      <c r="R478" s="143">
        <f>Q478*H478</f>
        <v>1.7000000000000001E-3</v>
      </c>
      <c r="S478" s="143">
        <v>0</v>
      </c>
      <c r="T478" s="144">
        <f>S478*H478</f>
        <v>0</v>
      </c>
      <c r="AR478" s="145" t="s">
        <v>454</v>
      </c>
      <c r="AT478" s="145" t="s">
        <v>360</v>
      </c>
      <c r="AU478" s="145" t="s">
        <v>90</v>
      </c>
      <c r="AY478" s="18" t="s">
        <v>358</v>
      </c>
      <c r="BE478" s="146">
        <f>IF(N478="základní",J478,0)</f>
        <v>0</v>
      </c>
      <c r="BF478" s="146">
        <f>IF(N478="snížená",J478,0)</f>
        <v>0</v>
      </c>
      <c r="BG478" s="146">
        <f>IF(N478="zákl. přenesená",J478,0)</f>
        <v>0</v>
      </c>
      <c r="BH478" s="146">
        <f>IF(N478="sníž. přenesená",J478,0)</f>
        <v>0</v>
      </c>
      <c r="BI478" s="146">
        <f>IF(N478="nulová",J478,0)</f>
        <v>0</v>
      </c>
      <c r="BJ478" s="18" t="s">
        <v>90</v>
      </c>
      <c r="BK478" s="146">
        <f>ROUND(I478*H478,2)</f>
        <v>0</v>
      </c>
      <c r="BL478" s="18" t="s">
        <v>454</v>
      </c>
      <c r="BM478" s="145" t="s">
        <v>3502</v>
      </c>
    </row>
    <row r="479" spans="2:65" s="1" customFormat="1" ht="11.25">
      <c r="B479" s="33"/>
      <c r="D479" s="147" t="s">
        <v>366</v>
      </c>
      <c r="F479" s="148" t="s">
        <v>3503</v>
      </c>
      <c r="I479" s="149"/>
      <c r="L479" s="33"/>
      <c r="M479" s="150"/>
      <c r="T479" s="54"/>
      <c r="AT479" s="18" t="s">
        <v>366</v>
      </c>
      <c r="AU479" s="18" t="s">
        <v>90</v>
      </c>
    </row>
    <row r="480" spans="2:65" s="1" customFormat="1" ht="44.25" customHeight="1">
      <c r="B480" s="33"/>
      <c r="C480" s="179" t="s">
        <v>1078</v>
      </c>
      <c r="D480" s="179" t="s">
        <v>440</v>
      </c>
      <c r="E480" s="180" t="s">
        <v>3504</v>
      </c>
      <c r="F480" s="181" t="s">
        <v>3505</v>
      </c>
      <c r="G480" s="182" t="s">
        <v>504</v>
      </c>
      <c r="H480" s="183">
        <v>10</v>
      </c>
      <c r="I480" s="184"/>
      <c r="J480" s="185">
        <f>ROUND(I480*H480,2)</f>
        <v>0</v>
      </c>
      <c r="K480" s="181" t="s">
        <v>3182</v>
      </c>
      <c r="L480" s="186"/>
      <c r="M480" s="187" t="s">
        <v>19</v>
      </c>
      <c r="N480" s="188" t="s">
        <v>49</v>
      </c>
      <c r="P480" s="143">
        <f>O480*H480</f>
        <v>0</v>
      </c>
      <c r="Q480" s="143">
        <v>1.9E-2</v>
      </c>
      <c r="R480" s="143">
        <f>Q480*H480</f>
        <v>0.19</v>
      </c>
      <c r="S480" s="143">
        <v>0</v>
      </c>
      <c r="T480" s="144">
        <f>S480*H480</f>
        <v>0</v>
      </c>
      <c r="AR480" s="145" t="s">
        <v>558</v>
      </c>
      <c r="AT480" s="145" t="s">
        <v>440</v>
      </c>
      <c r="AU480" s="145" t="s">
        <v>90</v>
      </c>
      <c r="AY480" s="18" t="s">
        <v>358</v>
      </c>
      <c r="BE480" s="146">
        <f>IF(N480="základní",J480,0)</f>
        <v>0</v>
      </c>
      <c r="BF480" s="146">
        <f>IF(N480="snížená",J480,0)</f>
        <v>0</v>
      </c>
      <c r="BG480" s="146">
        <f>IF(N480="zákl. přenesená",J480,0)</f>
        <v>0</v>
      </c>
      <c r="BH480" s="146">
        <f>IF(N480="sníž. přenesená",J480,0)</f>
        <v>0</v>
      </c>
      <c r="BI480" s="146">
        <f>IF(N480="nulová",J480,0)</f>
        <v>0</v>
      </c>
      <c r="BJ480" s="18" t="s">
        <v>90</v>
      </c>
      <c r="BK480" s="146">
        <f>ROUND(I480*H480,2)</f>
        <v>0</v>
      </c>
      <c r="BL480" s="18" t="s">
        <v>454</v>
      </c>
      <c r="BM480" s="145" t="s">
        <v>3506</v>
      </c>
    </row>
    <row r="481" spans="2:65" s="13" customFormat="1" ht="11.25">
      <c r="B481" s="158"/>
      <c r="D481" s="152" t="s">
        <v>368</v>
      </c>
      <c r="E481" s="159" t="s">
        <v>19</v>
      </c>
      <c r="F481" s="160" t="s">
        <v>3507</v>
      </c>
      <c r="H481" s="161">
        <v>10</v>
      </c>
      <c r="I481" s="162"/>
      <c r="L481" s="158"/>
      <c r="M481" s="163"/>
      <c r="T481" s="164"/>
      <c r="AT481" s="159" t="s">
        <v>368</v>
      </c>
      <c r="AU481" s="159" t="s">
        <v>90</v>
      </c>
      <c r="AV481" s="13" t="s">
        <v>90</v>
      </c>
      <c r="AW481" s="13" t="s">
        <v>36</v>
      </c>
      <c r="AX481" s="13" t="s">
        <v>84</v>
      </c>
      <c r="AY481" s="159" t="s">
        <v>358</v>
      </c>
    </row>
    <row r="482" spans="2:65" s="1" customFormat="1" ht="16.5" customHeight="1">
      <c r="B482" s="33"/>
      <c r="C482" s="134" t="s">
        <v>1083</v>
      </c>
      <c r="D482" s="134" t="s">
        <v>360</v>
      </c>
      <c r="E482" s="135" t="s">
        <v>3508</v>
      </c>
      <c r="F482" s="136" t="s">
        <v>3509</v>
      </c>
      <c r="G482" s="137" t="s">
        <v>504</v>
      </c>
      <c r="H482" s="138">
        <v>10</v>
      </c>
      <c r="I482" s="139"/>
      <c r="J482" s="140">
        <f>ROUND(I482*H482,2)</f>
        <v>0</v>
      </c>
      <c r="K482" s="136" t="s">
        <v>402</v>
      </c>
      <c r="L482" s="33"/>
      <c r="M482" s="141" t="s">
        <v>19</v>
      </c>
      <c r="N482" s="142" t="s">
        <v>49</v>
      </c>
      <c r="P482" s="143">
        <f>O482*H482</f>
        <v>0</v>
      </c>
      <c r="Q482" s="143">
        <v>0</v>
      </c>
      <c r="R482" s="143">
        <f>Q482*H482</f>
        <v>0</v>
      </c>
      <c r="S482" s="143">
        <v>0</v>
      </c>
      <c r="T482" s="144">
        <f>S482*H482</f>
        <v>0</v>
      </c>
      <c r="AR482" s="145" t="s">
        <v>454</v>
      </c>
      <c r="AT482" s="145" t="s">
        <v>360</v>
      </c>
      <c r="AU482" s="145" t="s">
        <v>90</v>
      </c>
      <c r="AY482" s="18" t="s">
        <v>358</v>
      </c>
      <c r="BE482" s="146">
        <f>IF(N482="základní",J482,0)</f>
        <v>0</v>
      </c>
      <c r="BF482" s="146">
        <f>IF(N482="snížená",J482,0)</f>
        <v>0</v>
      </c>
      <c r="BG482" s="146">
        <f>IF(N482="zákl. přenesená",J482,0)</f>
        <v>0</v>
      </c>
      <c r="BH482" s="146">
        <f>IF(N482="sníž. přenesená",J482,0)</f>
        <v>0</v>
      </c>
      <c r="BI482" s="146">
        <f>IF(N482="nulová",J482,0)</f>
        <v>0</v>
      </c>
      <c r="BJ482" s="18" t="s">
        <v>90</v>
      </c>
      <c r="BK482" s="146">
        <f>ROUND(I482*H482,2)</f>
        <v>0</v>
      </c>
      <c r="BL482" s="18" t="s">
        <v>454</v>
      </c>
      <c r="BM482" s="145" t="s">
        <v>3510</v>
      </c>
    </row>
    <row r="483" spans="2:65" s="1" customFormat="1" ht="11.25">
      <c r="B483" s="33"/>
      <c r="D483" s="147" t="s">
        <v>366</v>
      </c>
      <c r="F483" s="148" t="s">
        <v>3511</v>
      </c>
      <c r="I483" s="149"/>
      <c r="L483" s="33"/>
      <c r="M483" s="150"/>
      <c r="T483" s="54"/>
      <c r="AT483" s="18" t="s">
        <v>366</v>
      </c>
      <c r="AU483" s="18" t="s">
        <v>90</v>
      </c>
    </row>
    <row r="484" spans="2:65" s="1" customFormat="1" ht="37.9" customHeight="1">
      <c r="B484" s="33"/>
      <c r="C484" s="179" t="s">
        <v>1090</v>
      </c>
      <c r="D484" s="179" t="s">
        <v>440</v>
      </c>
      <c r="E484" s="180" t="s">
        <v>3512</v>
      </c>
      <c r="F484" s="181" t="s">
        <v>3513</v>
      </c>
      <c r="G484" s="182" t="s">
        <v>504</v>
      </c>
      <c r="H484" s="183">
        <v>10</v>
      </c>
      <c r="I484" s="184"/>
      <c r="J484" s="185">
        <f>ROUND(I484*H484,2)</f>
        <v>0</v>
      </c>
      <c r="K484" s="181" t="s">
        <v>3182</v>
      </c>
      <c r="L484" s="186"/>
      <c r="M484" s="187" t="s">
        <v>19</v>
      </c>
      <c r="N484" s="188" t="s">
        <v>49</v>
      </c>
      <c r="P484" s="143">
        <f>O484*H484</f>
        <v>0</v>
      </c>
      <c r="Q484" s="143">
        <v>3.0000000000000001E-3</v>
      </c>
      <c r="R484" s="143">
        <f>Q484*H484</f>
        <v>0.03</v>
      </c>
      <c r="S484" s="143">
        <v>0</v>
      </c>
      <c r="T484" s="144">
        <f>S484*H484</f>
        <v>0</v>
      </c>
      <c r="AR484" s="145" t="s">
        <v>558</v>
      </c>
      <c r="AT484" s="145" t="s">
        <v>440</v>
      </c>
      <c r="AU484" s="145" t="s">
        <v>90</v>
      </c>
      <c r="AY484" s="18" t="s">
        <v>358</v>
      </c>
      <c r="BE484" s="146">
        <f>IF(N484="základní",J484,0)</f>
        <v>0</v>
      </c>
      <c r="BF484" s="146">
        <f>IF(N484="snížená",J484,0)</f>
        <v>0</v>
      </c>
      <c r="BG484" s="146">
        <f>IF(N484="zákl. přenesená",J484,0)</f>
        <v>0</v>
      </c>
      <c r="BH484" s="146">
        <f>IF(N484="sníž. přenesená",J484,0)</f>
        <v>0</v>
      </c>
      <c r="BI484" s="146">
        <f>IF(N484="nulová",J484,0)</f>
        <v>0</v>
      </c>
      <c r="BJ484" s="18" t="s">
        <v>90</v>
      </c>
      <c r="BK484" s="146">
        <f>ROUND(I484*H484,2)</f>
        <v>0</v>
      </c>
      <c r="BL484" s="18" t="s">
        <v>454</v>
      </c>
      <c r="BM484" s="145" t="s">
        <v>3514</v>
      </c>
    </row>
    <row r="485" spans="2:65" s="13" customFormat="1" ht="11.25">
      <c r="B485" s="158"/>
      <c r="D485" s="152" t="s">
        <v>368</v>
      </c>
      <c r="E485" s="159" t="s">
        <v>19</v>
      </c>
      <c r="F485" s="160" t="s">
        <v>3507</v>
      </c>
      <c r="H485" s="161">
        <v>10</v>
      </c>
      <c r="I485" s="162"/>
      <c r="L485" s="158"/>
      <c r="M485" s="163"/>
      <c r="T485" s="164"/>
      <c r="AT485" s="159" t="s">
        <v>368</v>
      </c>
      <c r="AU485" s="159" t="s">
        <v>90</v>
      </c>
      <c r="AV485" s="13" t="s">
        <v>90</v>
      </c>
      <c r="AW485" s="13" t="s">
        <v>36</v>
      </c>
      <c r="AX485" s="13" t="s">
        <v>84</v>
      </c>
      <c r="AY485" s="159" t="s">
        <v>358</v>
      </c>
    </row>
    <row r="486" spans="2:65" s="1" customFormat="1" ht="16.5" customHeight="1">
      <c r="B486" s="33"/>
      <c r="C486" s="134" t="s">
        <v>1095</v>
      </c>
      <c r="D486" s="134" t="s">
        <v>360</v>
      </c>
      <c r="E486" s="135" t="s">
        <v>3515</v>
      </c>
      <c r="F486" s="136" t="s">
        <v>3516</v>
      </c>
      <c r="G486" s="137" t="s">
        <v>504</v>
      </c>
      <c r="H486" s="138">
        <v>62</v>
      </c>
      <c r="I486" s="139"/>
      <c r="J486" s="140">
        <f>ROUND(I486*H486,2)</f>
        <v>0</v>
      </c>
      <c r="K486" s="136" t="s">
        <v>402</v>
      </c>
      <c r="L486" s="33"/>
      <c r="M486" s="141" t="s">
        <v>19</v>
      </c>
      <c r="N486" s="142" t="s">
        <v>49</v>
      </c>
      <c r="P486" s="143">
        <f>O486*H486</f>
        <v>0</v>
      </c>
      <c r="Q486" s="143">
        <v>0</v>
      </c>
      <c r="R486" s="143">
        <f>Q486*H486</f>
        <v>0</v>
      </c>
      <c r="S486" s="143">
        <v>0</v>
      </c>
      <c r="T486" s="144">
        <f>S486*H486</f>
        <v>0</v>
      </c>
      <c r="AR486" s="145" t="s">
        <v>454</v>
      </c>
      <c r="AT486" s="145" t="s">
        <v>360</v>
      </c>
      <c r="AU486" s="145" t="s">
        <v>90</v>
      </c>
      <c r="AY486" s="18" t="s">
        <v>358</v>
      </c>
      <c r="BE486" s="146">
        <f>IF(N486="základní",J486,0)</f>
        <v>0</v>
      </c>
      <c r="BF486" s="146">
        <f>IF(N486="snížená",J486,0)</f>
        <v>0</v>
      </c>
      <c r="BG486" s="146">
        <f>IF(N486="zákl. přenesená",J486,0)</f>
        <v>0</v>
      </c>
      <c r="BH486" s="146">
        <f>IF(N486="sníž. přenesená",J486,0)</f>
        <v>0</v>
      </c>
      <c r="BI486" s="146">
        <f>IF(N486="nulová",J486,0)</f>
        <v>0</v>
      </c>
      <c r="BJ486" s="18" t="s">
        <v>90</v>
      </c>
      <c r="BK486" s="146">
        <f>ROUND(I486*H486,2)</f>
        <v>0</v>
      </c>
      <c r="BL486" s="18" t="s">
        <v>454</v>
      </c>
      <c r="BM486" s="145" t="s">
        <v>3517</v>
      </c>
    </row>
    <row r="487" spans="2:65" s="1" customFormat="1" ht="11.25">
      <c r="B487" s="33"/>
      <c r="D487" s="147" t="s">
        <v>366</v>
      </c>
      <c r="F487" s="148" t="s">
        <v>3518</v>
      </c>
      <c r="I487" s="149"/>
      <c r="L487" s="33"/>
      <c r="M487" s="150"/>
      <c r="T487" s="54"/>
      <c r="AT487" s="18" t="s">
        <v>366</v>
      </c>
      <c r="AU487" s="18" t="s">
        <v>90</v>
      </c>
    </row>
    <row r="488" spans="2:65" s="13" customFormat="1" ht="11.25">
      <c r="B488" s="158"/>
      <c r="D488" s="152" t="s">
        <v>368</v>
      </c>
      <c r="E488" s="159" t="s">
        <v>19</v>
      </c>
      <c r="F488" s="160" t="s">
        <v>3519</v>
      </c>
      <c r="H488" s="161">
        <v>62</v>
      </c>
      <c r="I488" s="162"/>
      <c r="L488" s="158"/>
      <c r="M488" s="163"/>
      <c r="T488" s="164"/>
      <c r="AT488" s="159" t="s">
        <v>368</v>
      </c>
      <c r="AU488" s="159" t="s">
        <v>90</v>
      </c>
      <c r="AV488" s="13" t="s">
        <v>90</v>
      </c>
      <c r="AW488" s="13" t="s">
        <v>36</v>
      </c>
      <c r="AX488" s="13" t="s">
        <v>84</v>
      </c>
      <c r="AY488" s="159" t="s">
        <v>358</v>
      </c>
    </row>
    <row r="489" spans="2:65" s="1" customFormat="1" ht="37.9" customHeight="1">
      <c r="B489" s="33"/>
      <c r="C489" s="179" t="s">
        <v>1100</v>
      </c>
      <c r="D489" s="179" t="s">
        <v>440</v>
      </c>
      <c r="E489" s="180" t="s">
        <v>3520</v>
      </c>
      <c r="F489" s="181" t="s">
        <v>3521</v>
      </c>
      <c r="G489" s="182" t="s">
        <v>504</v>
      </c>
      <c r="H489" s="183">
        <v>30</v>
      </c>
      <c r="I489" s="184"/>
      <c r="J489" s="185">
        <f>ROUND(I489*H489,2)</f>
        <v>0</v>
      </c>
      <c r="K489" s="181" t="s">
        <v>3182</v>
      </c>
      <c r="L489" s="186"/>
      <c r="M489" s="187" t="s">
        <v>19</v>
      </c>
      <c r="N489" s="188" t="s">
        <v>49</v>
      </c>
      <c r="P489" s="143">
        <f>O489*H489</f>
        <v>0</v>
      </c>
      <c r="Q489" s="143">
        <v>1E-3</v>
      </c>
      <c r="R489" s="143">
        <f>Q489*H489</f>
        <v>0.03</v>
      </c>
      <c r="S489" s="143">
        <v>0</v>
      </c>
      <c r="T489" s="144">
        <f>S489*H489</f>
        <v>0</v>
      </c>
      <c r="AR489" s="145" t="s">
        <v>558</v>
      </c>
      <c r="AT489" s="145" t="s">
        <v>440</v>
      </c>
      <c r="AU489" s="145" t="s">
        <v>90</v>
      </c>
      <c r="AY489" s="18" t="s">
        <v>358</v>
      </c>
      <c r="BE489" s="146">
        <f>IF(N489="základní",J489,0)</f>
        <v>0</v>
      </c>
      <c r="BF489" s="146">
        <f>IF(N489="snížená",J489,0)</f>
        <v>0</v>
      </c>
      <c r="BG489" s="146">
        <f>IF(N489="zákl. přenesená",J489,0)</f>
        <v>0</v>
      </c>
      <c r="BH489" s="146">
        <f>IF(N489="sníž. přenesená",J489,0)</f>
        <v>0</v>
      </c>
      <c r="BI489" s="146">
        <f>IF(N489="nulová",J489,0)</f>
        <v>0</v>
      </c>
      <c r="BJ489" s="18" t="s">
        <v>90</v>
      </c>
      <c r="BK489" s="146">
        <f>ROUND(I489*H489,2)</f>
        <v>0</v>
      </c>
      <c r="BL489" s="18" t="s">
        <v>454</v>
      </c>
      <c r="BM489" s="145" t="s">
        <v>3522</v>
      </c>
    </row>
    <row r="490" spans="2:65" s="13" customFormat="1" ht="11.25">
      <c r="B490" s="158"/>
      <c r="D490" s="152" t="s">
        <v>368</v>
      </c>
      <c r="E490" s="159" t="s">
        <v>19</v>
      </c>
      <c r="F490" s="160" t="s">
        <v>3523</v>
      </c>
      <c r="H490" s="161">
        <v>30</v>
      </c>
      <c r="I490" s="162"/>
      <c r="L490" s="158"/>
      <c r="M490" s="163"/>
      <c r="T490" s="164"/>
      <c r="AT490" s="159" t="s">
        <v>368</v>
      </c>
      <c r="AU490" s="159" t="s">
        <v>90</v>
      </c>
      <c r="AV490" s="13" t="s">
        <v>90</v>
      </c>
      <c r="AW490" s="13" t="s">
        <v>36</v>
      </c>
      <c r="AX490" s="13" t="s">
        <v>84</v>
      </c>
      <c r="AY490" s="159" t="s">
        <v>358</v>
      </c>
    </row>
    <row r="491" spans="2:65" s="1" customFormat="1" ht="37.9" customHeight="1">
      <c r="B491" s="33"/>
      <c r="C491" s="179" t="s">
        <v>1105</v>
      </c>
      <c r="D491" s="179" t="s">
        <v>440</v>
      </c>
      <c r="E491" s="180" t="s">
        <v>3524</v>
      </c>
      <c r="F491" s="181" t="s">
        <v>3525</v>
      </c>
      <c r="G491" s="182" t="s">
        <v>504</v>
      </c>
      <c r="H491" s="183">
        <v>21</v>
      </c>
      <c r="I491" s="184"/>
      <c r="J491" s="185">
        <f>ROUND(I491*H491,2)</f>
        <v>0</v>
      </c>
      <c r="K491" s="181" t="s">
        <v>3182</v>
      </c>
      <c r="L491" s="186"/>
      <c r="M491" s="187" t="s">
        <v>19</v>
      </c>
      <c r="N491" s="188" t="s">
        <v>49</v>
      </c>
      <c r="P491" s="143">
        <f>O491*H491</f>
        <v>0</v>
      </c>
      <c r="Q491" s="143">
        <v>1E-3</v>
      </c>
      <c r="R491" s="143">
        <f>Q491*H491</f>
        <v>2.1000000000000001E-2</v>
      </c>
      <c r="S491" s="143">
        <v>0</v>
      </c>
      <c r="T491" s="144">
        <f>S491*H491</f>
        <v>0</v>
      </c>
      <c r="AR491" s="145" t="s">
        <v>558</v>
      </c>
      <c r="AT491" s="145" t="s">
        <v>440</v>
      </c>
      <c r="AU491" s="145" t="s">
        <v>90</v>
      </c>
      <c r="AY491" s="18" t="s">
        <v>358</v>
      </c>
      <c r="BE491" s="146">
        <f>IF(N491="základní",J491,0)</f>
        <v>0</v>
      </c>
      <c r="BF491" s="146">
        <f>IF(N491="snížená",J491,0)</f>
        <v>0</v>
      </c>
      <c r="BG491" s="146">
        <f>IF(N491="zákl. přenesená",J491,0)</f>
        <v>0</v>
      </c>
      <c r="BH491" s="146">
        <f>IF(N491="sníž. přenesená",J491,0)</f>
        <v>0</v>
      </c>
      <c r="BI491" s="146">
        <f>IF(N491="nulová",J491,0)</f>
        <v>0</v>
      </c>
      <c r="BJ491" s="18" t="s">
        <v>90</v>
      </c>
      <c r="BK491" s="146">
        <f>ROUND(I491*H491,2)</f>
        <v>0</v>
      </c>
      <c r="BL491" s="18" t="s">
        <v>454</v>
      </c>
      <c r="BM491" s="145" t="s">
        <v>3526</v>
      </c>
    </row>
    <row r="492" spans="2:65" s="13" customFormat="1" ht="11.25">
      <c r="B492" s="158"/>
      <c r="D492" s="152" t="s">
        <v>368</v>
      </c>
      <c r="E492" s="159" t="s">
        <v>19</v>
      </c>
      <c r="F492" s="160" t="s">
        <v>3527</v>
      </c>
      <c r="H492" s="161">
        <v>21</v>
      </c>
      <c r="I492" s="162"/>
      <c r="L492" s="158"/>
      <c r="M492" s="163"/>
      <c r="T492" s="164"/>
      <c r="AT492" s="159" t="s">
        <v>368</v>
      </c>
      <c r="AU492" s="159" t="s">
        <v>90</v>
      </c>
      <c r="AV492" s="13" t="s">
        <v>90</v>
      </c>
      <c r="AW492" s="13" t="s">
        <v>36</v>
      </c>
      <c r="AX492" s="13" t="s">
        <v>84</v>
      </c>
      <c r="AY492" s="159" t="s">
        <v>358</v>
      </c>
    </row>
    <row r="493" spans="2:65" s="1" customFormat="1" ht="37.9" customHeight="1">
      <c r="B493" s="33"/>
      <c r="C493" s="179" t="s">
        <v>1110</v>
      </c>
      <c r="D493" s="179" t="s">
        <v>440</v>
      </c>
      <c r="E493" s="180" t="s">
        <v>3528</v>
      </c>
      <c r="F493" s="181" t="s">
        <v>3529</v>
      </c>
      <c r="G493" s="182" t="s">
        <v>504</v>
      </c>
      <c r="H493" s="183">
        <v>11</v>
      </c>
      <c r="I493" s="184"/>
      <c r="J493" s="185">
        <f>ROUND(I493*H493,2)</f>
        <v>0</v>
      </c>
      <c r="K493" s="181" t="s">
        <v>3182</v>
      </c>
      <c r="L493" s="186"/>
      <c r="M493" s="187" t="s">
        <v>19</v>
      </c>
      <c r="N493" s="188" t="s">
        <v>49</v>
      </c>
      <c r="P493" s="143">
        <f>O493*H493</f>
        <v>0</v>
      </c>
      <c r="Q493" s="143">
        <v>1E-3</v>
      </c>
      <c r="R493" s="143">
        <f>Q493*H493</f>
        <v>1.0999999999999999E-2</v>
      </c>
      <c r="S493" s="143">
        <v>0</v>
      </c>
      <c r="T493" s="144">
        <f>S493*H493</f>
        <v>0</v>
      </c>
      <c r="AR493" s="145" t="s">
        <v>558</v>
      </c>
      <c r="AT493" s="145" t="s">
        <v>440</v>
      </c>
      <c r="AU493" s="145" t="s">
        <v>90</v>
      </c>
      <c r="AY493" s="18" t="s">
        <v>358</v>
      </c>
      <c r="BE493" s="146">
        <f>IF(N493="základní",J493,0)</f>
        <v>0</v>
      </c>
      <c r="BF493" s="146">
        <f>IF(N493="snížená",J493,0)</f>
        <v>0</v>
      </c>
      <c r="BG493" s="146">
        <f>IF(N493="zákl. přenesená",J493,0)</f>
        <v>0</v>
      </c>
      <c r="BH493" s="146">
        <f>IF(N493="sníž. přenesená",J493,0)</f>
        <v>0</v>
      </c>
      <c r="BI493" s="146">
        <f>IF(N493="nulová",J493,0)</f>
        <v>0</v>
      </c>
      <c r="BJ493" s="18" t="s">
        <v>90</v>
      </c>
      <c r="BK493" s="146">
        <f>ROUND(I493*H493,2)</f>
        <v>0</v>
      </c>
      <c r="BL493" s="18" t="s">
        <v>454</v>
      </c>
      <c r="BM493" s="145" t="s">
        <v>3530</v>
      </c>
    </row>
    <row r="494" spans="2:65" s="13" customFormat="1" ht="11.25">
      <c r="B494" s="158"/>
      <c r="D494" s="152" t="s">
        <v>368</v>
      </c>
      <c r="E494" s="159" t="s">
        <v>19</v>
      </c>
      <c r="F494" s="160" t="s">
        <v>3143</v>
      </c>
      <c r="H494" s="161">
        <v>11</v>
      </c>
      <c r="I494" s="162"/>
      <c r="L494" s="158"/>
      <c r="M494" s="163"/>
      <c r="T494" s="164"/>
      <c r="AT494" s="159" t="s">
        <v>368</v>
      </c>
      <c r="AU494" s="159" t="s">
        <v>90</v>
      </c>
      <c r="AV494" s="13" t="s">
        <v>90</v>
      </c>
      <c r="AW494" s="13" t="s">
        <v>36</v>
      </c>
      <c r="AX494" s="13" t="s">
        <v>84</v>
      </c>
      <c r="AY494" s="159" t="s">
        <v>358</v>
      </c>
    </row>
    <row r="495" spans="2:65" s="1" customFormat="1" ht="16.5" customHeight="1">
      <c r="B495" s="33"/>
      <c r="C495" s="134" t="s">
        <v>1119</v>
      </c>
      <c r="D495" s="134" t="s">
        <v>360</v>
      </c>
      <c r="E495" s="135" t="s">
        <v>3531</v>
      </c>
      <c r="F495" s="136" t="s">
        <v>3532</v>
      </c>
      <c r="G495" s="137" t="s">
        <v>504</v>
      </c>
      <c r="H495" s="138">
        <v>3</v>
      </c>
      <c r="I495" s="139"/>
      <c r="J495" s="140">
        <f>ROUND(I495*H495,2)</f>
        <v>0</v>
      </c>
      <c r="K495" s="136" t="s">
        <v>402</v>
      </c>
      <c r="L495" s="33"/>
      <c r="M495" s="141" t="s">
        <v>19</v>
      </c>
      <c r="N495" s="142" t="s">
        <v>49</v>
      </c>
      <c r="P495" s="143">
        <f>O495*H495</f>
        <v>0</v>
      </c>
      <c r="Q495" s="143">
        <v>4.2999999999999999E-4</v>
      </c>
      <c r="R495" s="143">
        <f>Q495*H495</f>
        <v>1.2899999999999999E-3</v>
      </c>
      <c r="S495" s="143">
        <v>0</v>
      </c>
      <c r="T495" s="144">
        <f>S495*H495</f>
        <v>0</v>
      </c>
      <c r="AR495" s="145" t="s">
        <v>454</v>
      </c>
      <c r="AT495" s="145" t="s">
        <v>360</v>
      </c>
      <c r="AU495" s="145" t="s">
        <v>90</v>
      </c>
      <c r="AY495" s="18" t="s">
        <v>358</v>
      </c>
      <c r="BE495" s="146">
        <f>IF(N495="základní",J495,0)</f>
        <v>0</v>
      </c>
      <c r="BF495" s="146">
        <f>IF(N495="snížená",J495,0)</f>
        <v>0</v>
      </c>
      <c r="BG495" s="146">
        <f>IF(N495="zákl. přenesená",J495,0)</f>
        <v>0</v>
      </c>
      <c r="BH495" s="146">
        <f>IF(N495="sníž. přenesená",J495,0)</f>
        <v>0</v>
      </c>
      <c r="BI495" s="146">
        <f>IF(N495="nulová",J495,0)</f>
        <v>0</v>
      </c>
      <c r="BJ495" s="18" t="s">
        <v>90</v>
      </c>
      <c r="BK495" s="146">
        <f>ROUND(I495*H495,2)</f>
        <v>0</v>
      </c>
      <c r="BL495" s="18" t="s">
        <v>454</v>
      </c>
      <c r="BM495" s="145" t="s">
        <v>3533</v>
      </c>
    </row>
    <row r="496" spans="2:65" s="1" customFormat="1" ht="11.25">
      <c r="B496" s="33"/>
      <c r="D496" s="147" t="s">
        <v>366</v>
      </c>
      <c r="F496" s="148" t="s">
        <v>3534</v>
      </c>
      <c r="I496" s="149"/>
      <c r="L496" s="33"/>
      <c r="M496" s="150"/>
      <c r="T496" s="54"/>
      <c r="AT496" s="18" t="s">
        <v>366</v>
      </c>
      <c r="AU496" s="18" t="s">
        <v>90</v>
      </c>
    </row>
    <row r="497" spans="2:65" s="13" customFormat="1" ht="11.25">
      <c r="B497" s="158"/>
      <c r="D497" s="152" t="s">
        <v>368</v>
      </c>
      <c r="E497" s="159" t="s">
        <v>19</v>
      </c>
      <c r="F497" s="160" t="s">
        <v>3535</v>
      </c>
      <c r="H497" s="161">
        <v>3</v>
      </c>
      <c r="I497" s="162"/>
      <c r="L497" s="158"/>
      <c r="M497" s="163"/>
      <c r="T497" s="164"/>
      <c r="AT497" s="159" t="s">
        <v>368</v>
      </c>
      <c r="AU497" s="159" t="s">
        <v>90</v>
      </c>
      <c r="AV497" s="13" t="s">
        <v>90</v>
      </c>
      <c r="AW497" s="13" t="s">
        <v>36</v>
      </c>
      <c r="AX497" s="13" t="s">
        <v>84</v>
      </c>
      <c r="AY497" s="159" t="s">
        <v>358</v>
      </c>
    </row>
    <row r="498" spans="2:65" s="1" customFormat="1" ht="16.5" customHeight="1">
      <c r="B498" s="33"/>
      <c r="C498" s="134" t="s">
        <v>1124</v>
      </c>
      <c r="D498" s="134" t="s">
        <v>360</v>
      </c>
      <c r="E498" s="135" t="s">
        <v>3536</v>
      </c>
      <c r="F498" s="136" t="s">
        <v>3537</v>
      </c>
      <c r="G498" s="137" t="s">
        <v>504</v>
      </c>
      <c r="H498" s="138">
        <v>1</v>
      </c>
      <c r="I498" s="139"/>
      <c r="J498" s="140">
        <f>ROUND(I498*H498,2)</f>
        <v>0</v>
      </c>
      <c r="K498" s="136" t="s">
        <v>402</v>
      </c>
      <c r="L498" s="33"/>
      <c r="M498" s="141" t="s">
        <v>19</v>
      </c>
      <c r="N498" s="142" t="s">
        <v>49</v>
      </c>
      <c r="P498" s="143">
        <f>O498*H498</f>
        <v>0</v>
      </c>
      <c r="Q498" s="143">
        <v>6.4000000000000005E-4</v>
      </c>
      <c r="R498" s="143">
        <f>Q498*H498</f>
        <v>6.4000000000000005E-4</v>
      </c>
      <c r="S498" s="143">
        <v>0</v>
      </c>
      <c r="T498" s="144">
        <f>S498*H498</f>
        <v>0</v>
      </c>
      <c r="AR498" s="145" t="s">
        <v>454</v>
      </c>
      <c r="AT498" s="145" t="s">
        <v>360</v>
      </c>
      <c r="AU498" s="145" t="s">
        <v>90</v>
      </c>
      <c r="AY498" s="18" t="s">
        <v>358</v>
      </c>
      <c r="BE498" s="146">
        <f>IF(N498="základní",J498,0)</f>
        <v>0</v>
      </c>
      <c r="BF498" s="146">
        <f>IF(N498="snížená",J498,0)</f>
        <v>0</v>
      </c>
      <c r="BG498" s="146">
        <f>IF(N498="zákl. přenesená",J498,0)</f>
        <v>0</v>
      </c>
      <c r="BH498" s="146">
        <f>IF(N498="sníž. přenesená",J498,0)</f>
        <v>0</v>
      </c>
      <c r="BI498" s="146">
        <f>IF(N498="nulová",J498,0)</f>
        <v>0</v>
      </c>
      <c r="BJ498" s="18" t="s">
        <v>90</v>
      </c>
      <c r="BK498" s="146">
        <f>ROUND(I498*H498,2)</f>
        <v>0</v>
      </c>
      <c r="BL498" s="18" t="s">
        <v>454</v>
      </c>
      <c r="BM498" s="145" t="s">
        <v>3538</v>
      </c>
    </row>
    <row r="499" spans="2:65" s="1" customFormat="1" ht="11.25">
      <c r="B499" s="33"/>
      <c r="D499" s="147" t="s">
        <v>366</v>
      </c>
      <c r="F499" s="148" t="s">
        <v>3539</v>
      </c>
      <c r="I499" s="149"/>
      <c r="L499" s="33"/>
      <c r="M499" s="150"/>
      <c r="T499" s="54"/>
      <c r="AT499" s="18" t="s">
        <v>366</v>
      </c>
      <c r="AU499" s="18" t="s">
        <v>90</v>
      </c>
    </row>
    <row r="500" spans="2:65" s="1" customFormat="1" ht="33" customHeight="1">
      <c r="B500" s="33"/>
      <c r="C500" s="179" t="s">
        <v>1132</v>
      </c>
      <c r="D500" s="179" t="s">
        <v>440</v>
      </c>
      <c r="E500" s="180" t="s">
        <v>3540</v>
      </c>
      <c r="F500" s="181" t="s">
        <v>3541</v>
      </c>
      <c r="G500" s="182" t="s">
        <v>504</v>
      </c>
      <c r="H500" s="183">
        <v>1</v>
      </c>
      <c r="I500" s="184"/>
      <c r="J500" s="185">
        <f>ROUND(I500*H500,2)</f>
        <v>0</v>
      </c>
      <c r="K500" s="181" t="s">
        <v>3182</v>
      </c>
      <c r="L500" s="186"/>
      <c r="M500" s="187" t="s">
        <v>19</v>
      </c>
      <c r="N500" s="188" t="s">
        <v>49</v>
      </c>
      <c r="P500" s="143">
        <f>O500*H500</f>
        <v>0</v>
      </c>
      <c r="Q500" s="143">
        <v>1.4E-2</v>
      </c>
      <c r="R500" s="143">
        <f>Q500*H500</f>
        <v>1.4E-2</v>
      </c>
      <c r="S500" s="143">
        <v>0</v>
      </c>
      <c r="T500" s="144">
        <f>S500*H500</f>
        <v>0</v>
      </c>
      <c r="AR500" s="145" t="s">
        <v>558</v>
      </c>
      <c r="AT500" s="145" t="s">
        <v>440</v>
      </c>
      <c r="AU500" s="145" t="s">
        <v>90</v>
      </c>
      <c r="AY500" s="18" t="s">
        <v>358</v>
      </c>
      <c r="BE500" s="146">
        <f>IF(N500="základní",J500,0)</f>
        <v>0</v>
      </c>
      <c r="BF500" s="146">
        <f>IF(N500="snížená",J500,0)</f>
        <v>0</v>
      </c>
      <c r="BG500" s="146">
        <f>IF(N500="zákl. přenesená",J500,0)</f>
        <v>0</v>
      </c>
      <c r="BH500" s="146">
        <f>IF(N500="sníž. přenesená",J500,0)</f>
        <v>0</v>
      </c>
      <c r="BI500" s="146">
        <f>IF(N500="nulová",J500,0)</f>
        <v>0</v>
      </c>
      <c r="BJ500" s="18" t="s">
        <v>90</v>
      </c>
      <c r="BK500" s="146">
        <f>ROUND(I500*H500,2)</f>
        <v>0</v>
      </c>
      <c r="BL500" s="18" t="s">
        <v>454</v>
      </c>
      <c r="BM500" s="145" t="s">
        <v>3542</v>
      </c>
    </row>
    <row r="501" spans="2:65" s="13" customFormat="1" ht="11.25">
      <c r="B501" s="158"/>
      <c r="D501" s="152" t="s">
        <v>368</v>
      </c>
      <c r="E501" s="159" t="s">
        <v>19</v>
      </c>
      <c r="F501" s="160" t="s">
        <v>84</v>
      </c>
      <c r="H501" s="161">
        <v>1</v>
      </c>
      <c r="I501" s="162"/>
      <c r="L501" s="158"/>
      <c r="M501" s="163"/>
      <c r="T501" s="164"/>
      <c r="AT501" s="159" t="s">
        <v>368</v>
      </c>
      <c r="AU501" s="159" t="s">
        <v>90</v>
      </c>
      <c r="AV501" s="13" t="s">
        <v>90</v>
      </c>
      <c r="AW501" s="13" t="s">
        <v>36</v>
      </c>
      <c r="AX501" s="13" t="s">
        <v>84</v>
      </c>
      <c r="AY501" s="159" t="s">
        <v>358</v>
      </c>
    </row>
    <row r="502" spans="2:65" s="1" customFormat="1" ht="37.9" customHeight="1">
      <c r="B502" s="33"/>
      <c r="C502" s="134" t="s">
        <v>1138</v>
      </c>
      <c r="D502" s="134" t="s">
        <v>360</v>
      </c>
      <c r="E502" s="135" t="s">
        <v>3543</v>
      </c>
      <c r="F502" s="136" t="s">
        <v>3544</v>
      </c>
      <c r="G502" s="137" t="s">
        <v>504</v>
      </c>
      <c r="H502" s="138">
        <v>1</v>
      </c>
      <c r="I502" s="139"/>
      <c r="J502" s="140">
        <f>ROUND(I502*H502,2)</f>
        <v>0</v>
      </c>
      <c r="K502" s="136" t="s">
        <v>402</v>
      </c>
      <c r="L502" s="33"/>
      <c r="M502" s="141" t="s">
        <v>19</v>
      </c>
      <c r="N502" s="142" t="s">
        <v>49</v>
      </c>
      <c r="P502" s="143">
        <f>O502*H502</f>
        <v>0</v>
      </c>
      <c r="Q502" s="143">
        <v>0.15865000000000001</v>
      </c>
      <c r="R502" s="143">
        <f>Q502*H502</f>
        <v>0.15865000000000001</v>
      </c>
      <c r="S502" s="143">
        <v>0</v>
      </c>
      <c r="T502" s="144">
        <f>S502*H502</f>
        <v>0</v>
      </c>
      <c r="AR502" s="145" t="s">
        <v>454</v>
      </c>
      <c r="AT502" s="145" t="s">
        <v>360</v>
      </c>
      <c r="AU502" s="145" t="s">
        <v>90</v>
      </c>
      <c r="AY502" s="18" t="s">
        <v>358</v>
      </c>
      <c r="BE502" s="146">
        <f>IF(N502="základní",J502,0)</f>
        <v>0</v>
      </c>
      <c r="BF502" s="146">
        <f>IF(N502="snížená",J502,0)</f>
        <v>0</v>
      </c>
      <c r="BG502" s="146">
        <f>IF(N502="zákl. přenesená",J502,0)</f>
        <v>0</v>
      </c>
      <c r="BH502" s="146">
        <f>IF(N502="sníž. přenesená",J502,0)</f>
        <v>0</v>
      </c>
      <c r="BI502" s="146">
        <f>IF(N502="nulová",J502,0)</f>
        <v>0</v>
      </c>
      <c r="BJ502" s="18" t="s">
        <v>90</v>
      </c>
      <c r="BK502" s="146">
        <f>ROUND(I502*H502,2)</f>
        <v>0</v>
      </c>
      <c r="BL502" s="18" t="s">
        <v>454</v>
      </c>
      <c r="BM502" s="145" t="s">
        <v>3545</v>
      </c>
    </row>
    <row r="503" spans="2:65" s="1" customFormat="1" ht="11.25">
      <c r="B503" s="33"/>
      <c r="D503" s="147" t="s">
        <v>366</v>
      </c>
      <c r="F503" s="148" t="s">
        <v>3546</v>
      </c>
      <c r="I503" s="149"/>
      <c r="L503" s="33"/>
      <c r="M503" s="150"/>
      <c r="T503" s="54"/>
      <c r="AT503" s="18" t="s">
        <v>366</v>
      </c>
      <c r="AU503" s="18" t="s">
        <v>90</v>
      </c>
    </row>
    <row r="504" spans="2:65" s="13" customFormat="1" ht="11.25">
      <c r="B504" s="158"/>
      <c r="D504" s="152" t="s">
        <v>368</v>
      </c>
      <c r="E504" s="159" t="s">
        <v>19</v>
      </c>
      <c r="F504" s="160" t="s">
        <v>84</v>
      </c>
      <c r="H504" s="161">
        <v>1</v>
      </c>
      <c r="I504" s="162"/>
      <c r="L504" s="158"/>
      <c r="M504" s="163"/>
      <c r="T504" s="164"/>
      <c r="AT504" s="159" t="s">
        <v>368</v>
      </c>
      <c r="AU504" s="159" t="s">
        <v>90</v>
      </c>
      <c r="AV504" s="13" t="s">
        <v>90</v>
      </c>
      <c r="AW504" s="13" t="s">
        <v>36</v>
      </c>
      <c r="AX504" s="13" t="s">
        <v>84</v>
      </c>
      <c r="AY504" s="159" t="s">
        <v>358</v>
      </c>
    </row>
    <row r="505" spans="2:65" s="1" customFormat="1" ht="24.2" customHeight="1">
      <c r="B505" s="33"/>
      <c r="C505" s="134" t="s">
        <v>1143</v>
      </c>
      <c r="D505" s="134" t="s">
        <v>360</v>
      </c>
      <c r="E505" s="135" t="s">
        <v>3547</v>
      </c>
      <c r="F505" s="136" t="s">
        <v>3548</v>
      </c>
      <c r="G505" s="137" t="s">
        <v>504</v>
      </c>
      <c r="H505" s="138">
        <v>42</v>
      </c>
      <c r="I505" s="139"/>
      <c r="J505" s="140">
        <f>ROUND(I505*H505,2)</f>
        <v>0</v>
      </c>
      <c r="K505" s="136" t="s">
        <v>402</v>
      </c>
      <c r="L505" s="33"/>
      <c r="M505" s="141" t="s">
        <v>19</v>
      </c>
      <c r="N505" s="142" t="s">
        <v>49</v>
      </c>
      <c r="P505" s="143">
        <f>O505*H505</f>
        <v>0</v>
      </c>
      <c r="Q505" s="143">
        <v>2.4000000000000001E-4</v>
      </c>
      <c r="R505" s="143">
        <f>Q505*H505</f>
        <v>1.008E-2</v>
      </c>
      <c r="S505" s="143">
        <v>0</v>
      </c>
      <c r="T505" s="144">
        <f>S505*H505</f>
        <v>0</v>
      </c>
      <c r="AR505" s="145" t="s">
        <v>454</v>
      </c>
      <c r="AT505" s="145" t="s">
        <v>360</v>
      </c>
      <c r="AU505" s="145" t="s">
        <v>90</v>
      </c>
      <c r="AY505" s="18" t="s">
        <v>358</v>
      </c>
      <c r="BE505" s="146">
        <f>IF(N505="základní",J505,0)</f>
        <v>0</v>
      </c>
      <c r="BF505" s="146">
        <f>IF(N505="snížená",J505,0)</f>
        <v>0</v>
      </c>
      <c r="BG505" s="146">
        <f>IF(N505="zákl. přenesená",J505,0)</f>
        <v>0</v>
      </c>
      <c r="BH505" s="146">
        <f>IF(N505="sníž. přenesená",J505,0)</f>
        <v>0</v>
      </c>
      <c r="BI505" s="146">
        <f>IF(N505="nulová",J505,0)</f>
        <v>0</v>
      </c>
      <c r="BJ505" s="18" t="s">
        <v>90</v>
      </c>
      <c r="BK505" s="146">
        <f>ROUND(I505*H505,2)</f>
        <v>0</v>
      </c>
      <c r="BL505" s="18" t="s">
        <v>454</v>
      </c>
      <c r="BM505" s="145" t="s">
        <v>3549</v>
      </c>
    </row>
    <row r="506" spans="2:65" s="1" customFormat="1" ht="11.25">
      <c r="B506" s="33"/>
      <c r="D506" s="147" t="s">
        <v>366</v>
      </c>
      <c r="F506" s="148" t="s">
        <v>3550</v>
      </c>
      <c r="I506" s="149"/>
      <c r="L506" s="33"/>
      <c r="M506" s="150"/>
      <c r="T506" s="54"/>
      <c r="AT506" s="18" t="s">
        <v>366</v>
      </c>
      <c r="AU506" s="18" t="s">
        <v>90</v>
      </c>
    </row>
    <row r="507" spans="2:65" s="13" customFormat="1" ht="11.25">
      <c r="B507" s="158"/>
      <c r="D507" s="152" t="s">
        <v>368</v>
      </c>
      <c r="E507" s="159" t="s">
        <v>19</v>
      </c>
      <c r="F507" s="160" t="s">
        <v>3311</v>
      </c>
      <c r="H507" s="161">
        <v>22</v>
      </c>
      <c r="I507" s="162"/>
      <c r="L507" s="158"/>
      <c r="M507" s="163"/>
      <c r="T507" s="164"/>
      <c r="AT507" s="159" t="s">
        <v>368</v>
      </c>
      <c r="AU507" s="159" t="s">
        <v>90</v>
      </c>
      <c r="AV507" s="13" t="s">
        <v>90</v>
      </c>
      <c r="AW507" s="13" t="s">
        <v>36</v>
      </c>
      <c r="AX507" s="13" t="s">
        <v>77</v>
      </c>
      <c r="AY507" s="159" t="s">
        <v>358</v>
      </c>
    </row>
    <row r="508" spans="2:65" s="13" customFormat="1" ht="11.25">
      <c r="B508" s="158"/>
      <c r="D508" s="152" t="s">
        <v>368</v>
      </c>
      <c r="E508" s="159" t="s">
        <v>19</v>
      </c>
      <c r="F508" s="160" t="s">
        <v>3322</v>
      </c>
      <c r="H508" s="161">
        <v>4</v>
      </c>
      <c r="I508" s="162"/>
      <c r="L508" s="158"/>
      <c r="M508" s="163"/>
      <c r="T508" s="164"/>
      <c r="AT508" s="159" t="s">
        <v>368</v>
      </c>
      <c r="AU508" s="159" t="s">
        <v>90</v>
      </c>
      <c r="AV508" s="13" t="s">
        <v>90</v>
      </c>
      <c r="AW508" s="13" t="s">
        <v>36</v>
      </c>
      <c r="AX508" s="13" t="s">
        <v>77</v>
      </c>
      <c r="AY508" s="159" t="s">
        <v>358</v>
      </c>
    </row>
    <row r="509" spans="2:65" s="13" customFormat="1" ht="11.25">
      <c r="B509" s="158"/>
      <c r="D509" s="152" t="s">
        <v>368</v>
      </c>
      <c r="E509" s="159" t="s">
        <v>19</v>
      </c>
      <c r="F509" s="160" t="s">
        <v>3314</v>
      </c>
      <c r="H509" s="161">
        <v>12</v>
      </c>
      <c r="I509" s="162"/>
      <c r="L509" s="158"/>
      <c r="M509" s="163"/>
      <c r="T509" s="164"/>
      <c r="AT509" s="159" t="s">
        <v>368</v>
      </c>
      <c r="AU509" s="159" t="s">
        <v>90</v>
      </c>
      <c r="AV509" s="13" t="s">
        <v>90</v>
      </c>
      <c r="AW509" s="13" t="s">
        <v>36</v>
      </c>
      <c r="AX509" s="13" t="s">
        <v>77</v>
      </c>
      <c r="AY509" s="159" t="s">
        <v>358</v>
      </c>
    </row>
    <row r="510" spans="2:65" s="13" customFormat="1" ht="11.25">
      <c r="B510" s="158"/>
      <c r="D510" s="152" t="s">
        <v>368</v>
      </c>
      <c r="E510" s="159" t="s">
        <v>19</v>
      </c>
      <c r="F510" s="160" t="s">
        <v>3312</v>
      </c>
      <c r="H510" s="161">
        <v>4</v>
      </c>
      <c r="I510" s="162"/>
      <c r="L510" s="158"/>
      <c r="M510" s="163"/>
      <c r="T510" s="164"/>
      <c r="AT510" s="159" t="s">
        <v>368</v>
      </c>
      <c r="AU510" s="159" t="s">
        <v>90</v>
      </c>
      <c r="AV510" s="13" t="s">
        <v>90</v>
      </c>
      <c r="AW510" s="13" t="s">
        <v>36</v>
      </c>
      <c r="AX510" s="13" t="s">
        <v>77</v>
      </c>
      <c r="AY510" s="159" t="s">
        <v>358</v>
      </c>
    </row>
    <row r="511" spans="2:65" s="14" customFormat="1" ht="11.25">
      <c r="B511" s="165"/>
      <c r="D511" s="152" t="s">
        <v>368</v>
      </c>
      <c r="E511" s="166" t="s">
        <v>19</v>
      </c>
      <c r="F511" s="167" t="s">
        <v>371</v>
      </c>
      <c r="H511" s="168">
        <v>42</v>
      </c>
      <c r="I511" s="169"/>
      <c r="L511" s="165"/>
      <c r="M511" s="170"/>
      <c r="T511" s="171"/>
      <c r="AT511" s="166" t="s">
        <v>368</v>
      </c>
      <c r="AU511" s="166" t="s">
        <v>90</v>
      </c>
      <c r="AV511" s="14" t="s">
        <v>364</v>
      </c>
      <c r="AW511" s="14" t="s">
        <v>36</v>
      </c>
      <c r="AX511" s="14" t="s">
        <v>84</v>
      </c>
      <c r="AY511" s="166" t="s">
        <v>358</v>
      </c>
    </row>
    <row r="512" spans="2:65" s="1" customFormat="1" ht="33" customHeight="1">
      <c r="B512" s="33"/>
      <c r="C512" s="134" t="s">
        <v>1149</v>
      </c>
      <c r="D512" s="134" t="s">
        <v>360</v>
      </c>
      <c r="E512" s="135" t="s">
        <v>3551</v>
      </c>
      <c r="F512" s="136" t="s">
        <v>3552</v>
      </c>
      <c r="G512" s="137" t="s">
        <v>504</v>
      </c>
      <c r="H512" s="138">
        <v>1</v>
      </c>
      <c r="I512" s="139"/>
      <c r="J512" s="140">
        <f>ROUND(I512*H512,2)</f>
        <v>0</v>
      </c>
      <c r="K512" s="136" t="s">
        <v>402</v>
      </c>
      <c r="L512" s="33"/>
      <c r="M512" s="141" t="s">
        <v>19</v>
      </c>
      <c r="N512" s="142" t="s">
        <v>49</v>
      </c>
      <c r="P512" s="143">
        <f>O512*H512</f>
        <v>0</v>
      </c>
      <c r="Q512" s="143">
        <v>1.8E-3</v>
      </c>
      <c r="R512" s="143">
        <f>Q512*H512</f>
        <v>1.8E-3</v>
      </c>
      <c r="S512" s="143">
        <v>0</v>
      </c>
      <c r="T512" s="144">
        <f>S512*H512</f>
        <v>0</v>
      </c>
      <c r="AR512" s="145" t="s">
        <v>454</v>
      </c>
      <c r="AT512" s="145" t="s">
        <v>360</v>
      </c>
      <c r="AU512" s="145" t="s">
        <v>90</v>
      </c>
      <c r="AY512" s="18" t="s">
        <v>358</v>
      </c>
      <c r="BE512" s="146">
        <f>IF(N512="základní",J512,0)</f>
        <v>0</v>
      </c>
      <c r="BF512" s="146">
        <f>IF(N512="snížená",J512,0)</f>
        <v>0</v>
      </c>
      <c r="BG512" s="146">
        <f>IF(N512="zákl. přenesená",J512,0)</f>
        <v>0</v>
      </c>
      <c r="BH512" s="146">
        <f>IF(N512="sníž. přenesená",J512,0)</f>
        <v>0</v>
      </c>
      <c r="BI512" s="146">
        <f>IF(N512="nulová",J512,0)</f>
        <v>0</v>
      </c>
      <c r="BJ512" s="18" t="s">
        <v>90</v>
      </c>
      <c r="BK512" s="146">
        <f>ROUND(I512*H512,2)</f>
        <v>0</v>
      </c>
      <c r="BL512" s="18" t="s">
        <v>454</v>
      </c>
      <c r="BM512" s="145" t="s">
        <v>3553</v>
      </c>
    </row>
    <row r="513" spans="2:65" s="1" customFormat="1" ht="11.25">
      <c r="B513" s="33"/>
      <c r="D513" s="147" t="s">
        <v>366</v>
      </c>
      <c r="F513" s="148" t="s">
        <v>3554</v>
      </c>
      <c r="I513" s="149"/>
      <c r="L513" s="33"/>
      <c r="M513" s="150"/>
      <c r="T513" s="54"/>
      <c r="AT513" s="18" t="s">
        <v>366</v>
      </c>
      <c r="AU513" s="18" t="s">
        <v>90</v>
      </c>
    </row>
    <row r="514" spans="2:65" s="13" customFormat="1" ht="22.5">
      <c r="B514" s="158"/>
      <c r="D514" s="152" t="s">
        <v>368</v>
      </c>
      <c r="E514" s="159" t="s">
        <v>19</v>
      </c>
      <c r="F514" s="160" t="s">
        <v>3555</v>
      </c>
      <c r="H514" s="161">
        <v>1</v>
      </c>
      <c r="I514" s="162"/>
      <c r="L514" s="158"/>
      <c r="M514" s="163"/>
      <c r="T514" s="164"/>
      <c r="AT514" s="159" t="s">
        <v>368</v>
      </c>
      <c r="AU514" s="159" t="s">
        <v>90</v>
      </c>
      <c r="AV514" s="13" t="s">
        <v>90</v>
      </c>
      <c r="AW514" s="13" t="s">
        <v>36</v>
      </c>
      <c r="AX514" s="13" t="s">
        <v>84</v>
      </c>
      <c r="AY514" s="159" t="s">
        <v>358</v>
      </c>
    </row>
    <row r="515" spans="2:65" s="1" customFormat="1" ht="16.5" customHeight="1">
      <c r="B515" s="33"/>
      <c r="C515" s="134" t="s">
        <v>1155</v>
      </c>
      <c r="D515" s="134" t="s">
        <v>360</v>
      </c>
      <c r="E515" s="135" t="s">
        <v>3556</v>
      </c>
      <c r="F515" s="136" t="s">
        <v>3557</v>
      </c>
      <c r="G515" s="137" t="s">
        <v>504</v>
      </c>
      <c r="H515" s="138">
        <v>1</v>
      </c>
      <c r="I515" s="139"/>
      <c r="J515" s="140">
        <f>ROUND(I515*H515,2)</f>
        <v>0</v>
      </c>
      <c r="K515" s="136" t="s">
        <v>402</v>
      </c>
      <c r="L515" s="33"/>
      <c r="M515" s="141" t="s">
        <v>19</v>
      </c>
      <c r="N515" s="142" t="s">
        <v>49</v>
      </c>
      <c r="P515" s="143">
        <f>O515*H515</f>
        <v>0</v>
      </c>
      <c r="Q515" s="143">
        <v>1.6000000000000001E-4</v>
      </c>
      <c r="R515" s="143">
        <f>Q515*H515</f>
        <v>1.6000000000000001E-4</v>
      </c>
      <c r="S515" s="143">
        <v>0</v>
      </c>
      <c r="T515" s="144">
        <f>S515*H515</f>
        <v>0</v>
      </c>
      <c r="AR515" s="145" t="s">
        <v>454</v>
      </c>
      <c r="AT515" s="145" t="s">
        <v>360</v>
      </c>
      <c r="AU515" s="145" t="s">
        <v>90</v>
      </c>
      <c r="AY515" s="18" t="s">
        <v>358</v>
      </c>
      <c r="BE515" s="146">
        <f>IF(N515="základní",J515,0)</f>
        <v>0</v>
      </c>
      <c r="BF515" s="146">
        <f>IF(N515="snížená",J515,0)</f>
        <v>0</v>
      </c>
      <c r="BG515" s="146">
        <f>IF(N515="zákl. přenesená",J515,0)</f>
        <v>0</v>
      </c>
      <c r="BH515" s="146">
        <f>IF(N515="sníž. přenesená",J515,0)</f>
        <v>0</v>
      </c>
      <c r="BI515" s="146">
        <f>IF(N515="nulová",J515,0)</f>
        <v>0</v>
      </c>
      <c r="BJ515" s="18" t="s">
        <v>90</v>
      </c>
      <c r="BK515" s="146">
        <f>ROUND(I515*H515,2)</f>
        <v>0</v>
      </c>
      <c r="BL515" s="18" t="s">
        <v>454</v>
      </c>
      <c r="BM515" s="145" t="s">
        <v>3558</v>
      </c>
    </row>
    <row r="516" spans="2:65" s="1" customFormat="1" ht="11.25">
      <c r="B516" s="33"/>
      <c r="D516" s="147" t="s">
        <v>366</v>
      </c>
      <c r="F516" s="148" t="s">
        <v>3559</v>
      </c>
      <c r="I516" s="149"/>
      <c r="L516" s="33"/>
      <c r="M516" s="150"/>
      <c r="T516" s="54"/>
      <c r="AT516" s="18" t="s">
        <v>366</v>
      </c>
      <c r="AU516" s="18" t="s">
        <v>90</v>
      </c>
    </row>
    <row r="517" spans="2:65" s="1" customFormat="1" ht="37.9" customHeight="1">
      <c r="B517" s="33"/>
      <c r="C517" s="179" t="s">
        <v>1187</v>
      </c>
      <c r="D517" s="179" t="s">
        <v>440</v>
      </c>
      <c r="E517" s="180" t="s">
        <v>3560</v>
      </c>
      <c r="F517" s="181" t="s">
        <v>3561</v>
      </c>
      <c r="G517" s="182" t="s">
        <v>504</v>
      </c>
      <c r="H517" s="183">
        <v>1</v>
      </c>
      <c r="I517" s="184"/>
      <c r="J517" s="185">
        <f>ROUND(I517*H517,2)</f>
        <v>0</v>
      </c>
      <c r="K517" s="181" t="s">
        <v>3182</v>
      </c>
      <c r="L517" s="186"/>
      <c r="M517" s="187" t="s">
        <v>19</v>
      </c>
      <c r="N517" s="188" t="s">
        <v>49</v>
      </c>
      <c r="P517" s="143">
        <f>O517*H517</f>
        <v>0</v>
      </c>
      <c r="Q517" s="143">
        <v>1.8E-3</v>
      </c>
      <c r="R517" s="143">
        <f>Q517*H517</f>
        <v>1.8E-3</v>
      </c>
      <c r="S517" s="143">
        <v>0</v>
      </c>
      <c r="T517" s="144">
        <f>S517*H517</f>
        <v>0</v>
      </c>
      <c r="AR517" s="145" t="s">
        <v>558</v>
      </c>
      <c r="AT517" s="145" t="s">
        <v>440</v>
      </c>
      <c r="AU517" s="145" t="s">
        <v>90</v>
      </c>
      <c r="AY517" s="18" t="s">
        <v>358</v>
      </c>
      <c r="BE517" s="146">
        <f>IF(N517="základní",J517,0)</f>
        <v>0</v>
      </c>
      <c r="BF517" s="146">
        <f>IF(N517="snížená",J517,0)</f>
        <v>0</v>
      </c>
      <c r="BG517" s="146">
        <f>IF(N517="zákl. přenesená",J517,0)</f>
        <v>0</v>
      </c>
      <c r="BH517" s="146">
        <f>IF(N517="sníž. přenesená",J517,0)</f>
        <v>0</v>
      </c>
      <c r="BI517" s="146">
        <f>IF(N517="nulová",J517,0)</f>
        <v>0</v>
      </c>
      <c r="BJ517" s="18" t="s">
        <v>90</v>
      </c>
      <c r="BK517" s="146">
        <f>ROUND(I517*H517,2)</f>
        <v>0</v>
      </c>
      <c r="BL517" s="18" t="s">
        <v>454</v>
      </c>
      <c r="BM517" s="145" t="s">
        <v>3562</v>
      </c>
    </row>
    <row r="518" spans="2:65" s="13" customFormat="1" ht="11.25">
      <c r="B518" s="158"/>
      <c r="D518" s="152" t="s">
        <v>368</v>
      </c>
      <c r="E518" s="159" t="s">
        <v>19</v>
      </c>
      <c r="F518" s="160" t="s">
        <v>84</v>
      </c>
      <c r="H518" s="161">
        <v>1</v>
      </c>
      <c r="I518" s="162"/>
      <c r="L518" s="158"/>
      <c r="M518" s="163"/>
      <c r="T518" s="164"/>
      <c r="AT518" s="159" t="s">
        <v>368</v>
      </c>
      <c r="AU518" s="159" t="s">
        <v>90</v>
      </c>
      <c r="AV518" s="13" t="s">
        <v>90</v>
      </c>
      <c r="AW518" s="13" t="s">
        <v>36</v>
      </c>
      <c r="AX518" s="13" t="s">
        <v>84</v>
      </c>
      <c r="AY518" s="159" t="s">
        <v>358</v>
      </c>
    </row>
    <row r="519" spans="2:65" s="1" customFormat="1" ht="24.2" customHeight="1">
      <c r="B519" s="33"/>
      <c r="C519" s="134" t="s">
        <v>1191</v>
      </c>
      <c r="D519" s="134" t="s">
        <v>360</v>
      </c>
      <c r="E519" s="135" t="s">
        <v>3563</v>
      </c>
      <c r="F519" s="136" t="s">
        <v>3564</v>
      </c>
      <c r="G519" s="137" t="s">
        <v>504</v>
      </c>
      <c r="H519" s="138">
        <v>2</v>
      </c>
      <c r="I519" s="139"/>
      <c r="J519" s="140">
        <f>ROUND(I519*H519,2)</f>
        <v>0</v>
      </c>
      <c r="K519" s="136" t="s">
        <v>402</v>
      </c>
      <c r="L519" s="33"/>
      <c r="M519" s="141" t="s">
        <v>19</v>
      </c>
      <c r="N519" s="142" t="s">
        <v>49</v>
      </c>
      <c r="P519" s="143">
        <f>O519*H519</f>
        <v>0</v>
      </c>
      <c r="Q519" s="143">
        <v>0</v>
      </c>
      <c r="R519" s="143">
        <f>Q519*H519</f>
        <v>0</v>
      </c>
      <c r="S519" s="143">
        <v>0</v>
      </c>
      <c r="T519" s="144">
        <f>S519*H519</f>
        <v>0</v>
      </c>
      <c r="AR519" s="145" t="s">
        <v>454</v>
      </c>
      <c r="AT519" s="145" t="s">
        <v>360</v>
      </c>
      <c r="AU519" s="145" t="s">
        <v>90</v>
      </c>
      <c r="AY519" s="18" t="s">
        <v>358</v>
      </c>
      <c r="BE519" s="146">
        <f>IF(N519="základní",J519,0)</f>
        <v>0</v>
      </c>
      <c r="BF519" s="146">
        <f>IF(N519="snížená",J519,0)</f>
        <v>0</v>
      </c>
      <c r="BG519" s="146">
        <f>IF(N519="zákl. přenesená",J519,0)</f>
        <v>0</v>
      </c>
      <c r="BH519" s="146">
        <f>IF(N519="sníž. přenesená",J519,0)</f>
        <v>0</v>
      </c>
      <c r="BI519" s="146">
        <f>IF(N519="nulová",J519,0)</f>
        <v>0</v>
      </c>
      <c r="BJ519" s="18" t="s">
        <v>90</v>
      </c>
      <c r="BK519" s="146">
        <f>ROUND(I519*H519,2)</f>
        <v>0</v>
      </c>
      <c r="BL519" s="18" t="s">
        <v>454</v>
      </c>
      <c r="BM519" s="145" t="s">
        <v>3565</v>
      </c>
    </row>
    <row r="520" spans="2:65" s="1" customFormat="1" ht="11.25">
      <c r="B520" s="33"/>
      <c r="D520" s="147" t="s">
        <v>366</v>
      </c>
      <c r="F520" s="148" t="s">
        <v>3566</v>
      </c>
      <c r="I520" s="149"/>
      <c r="L520" s="33"/>
      <c r="M520" s="150"/>
      <c r="T520" s="54"/>
      <c r="AT520" s="18" t="s">
        <v>366</v>
      </c>
      <c r="AU520" s="18" t="s">
        <v>90</v>
      </c>
    </row>
    <row r="521" spans="2:65" s="13" customFormat="1" ht="11.25">
      <c r="B521" s="158"/>
      <c r="D521" s="152" t="s">
        <v>368</v>
      </c>
      <c r="E521" s="159" t="s">
        <v>19</v>
      </c>
      <c r="F521" s="160" t="s">
        <v>3567</v>
      </c>
      <c r="H521" s="161">
        <v>2</v>
      </c>
      <c r="I521" s="162"/>
      <c r="L521" s="158"/>
      <c r="M521" s="163"/>
      <c r="T521" s="164"/>
      <c r="AT521" s="159" t="s">
        <v>368</v>
      </c>
      <c r="AU521" s="159" t="s">
        <v>90</v>
      </c>
      <c r="AV521" s="13" t="s">
        <v>90</v>
      </c>
      <c r="AW521" s="13" t="s">
        <v>36</v>
      </c>
      <c r="AX521" s="13" t="s">
        <v>84</v>
      </c>
      <c r="AY521" s="159" t="s">
        <v>358</v>
      </c>
    </row>
    <row r="522" spans="2:65" s="1" customFormat="1" ht="24.2" customHeight="1">
      <c r="B522" s="33"/>
      <c r="C522" s="134" t="s">
        <v>1195</v>
      </c>
      <c r="D522" s="134" t="s">
        <v>360</v>
      </c>
      <c r="E522" s="135" t="s">
        <v>3568</v>
      </c>
      <c r="F522" s="136" t="s">
        <v>3569</v>
      </c>
      <c r="G522" s="137" t="s">
        <v>504</v>
      </c>
      <c r="H522" s="138">
        <v>1</v>
      </c>
      <c r="I522" s="139"/>
      <c r="J522" s="140">
        <f>ROUND(I522*H522,2)</f>
        <v>0</v>
      </c>
      <c r="K522" s="136" t="s">
        <v>402</v>
      </c>
      <c r="L522" s="33"/>
      <c r="M522" s="141" t="s">
        <v>19</v>
      </c>
      <c r="N522" s="142" t="s">
        <v>49</v>
      </c>
      <c r="P522" s="143">
        <f>O522*H522</f>
        <v>0</v>
      </c>
      <c r="Q522" s="143">
        <v>4.0000000000000003E-5</v>
      </c>
      <c r="R522" s="143">
        <f>Q522*H522</f>
        <v>4.0000000000000003E-5</v>
      </c>
      <c r="S522" s="143">
        <v>0</v>
      </c>
      <c r="T522" s="144">
        <f>S522*H522</f>
        <v>0</v>
      </c>
      <c r="AR522" s="145" t="s">
        <v>454</v>
      </c>
      <c r="AT522" s="145" t="s">
        <v>360</v>
      </c>
      <c r="AU522" s="145" t="s">
        <v>90</v>
      </c>
      <c r="AY522" s="18" t="s">
        <v>358</v>
      </c>
      <c r="BE522" s="146">
        <f>IF(N522="základní",J522,0)</f>
        <v>0</v>
      </c>
      <c r="BF522" s="146">
        <f>IF(N522="snížená",J522,0)</f>
        <v>0</v>
      </c>
      <c r="BG522" s="146">
        <f>IF(N522="zákl. přenesená",J522,0)</f>
        <v>0</v>
      </c>
      <c r="BH522" s="146">
        <f>IF(N522="sníž. přenesená",J522,0)</f>
        <v>0</v>
      </c>
      <c r="BI522" s="146">
        <f>IF(N522="nulová",J522,0)</f>
        <v>0</v>
      </c>
      <c r="BJ522" s="18" t="s">
        <v>90</v>
      </c>
      <c r="BK522" s="146">
        <f>ROUND(I522*H522,2)</f>
        <v>0</v>
      </c>
      <c r="BL522" s="18" t="s">
        <v>454</v>
      </c>
      <c r="BM522" s="145" t="s">
        <v>3570</v>
      </c>
    </row>
    <row r="523" spans="2:65" s="1" customFormat="1" ht="11.25">
      <c r="B523" s="33"/>
      <c r="D523" s="147" t="s">
        <v>366</v>
      </c>
      <c r="F523" s="148" t="s">
        <v>3571</v>
      </c>
      <c r="I523" s="149"/>
      <c r="L523" s="33"/>
      <c r="M523" s="150"/>
      <c r="T523" s="54"/>
      <c r="AT523" s="18" t="s">
        <v>366</v>
      </c>
      <c r="AU523" s="18" t="s">
        <v>90</v>
      </c>
    </row>
    <row r="524" spans="2:65" s="13" customFormat="1" ht="11.25">
      <c r="B524" s="158"/>
      <c r="D524" s="152" t="s">
        <v>368</v>
      </c>
      <c r="E524" s="159" t="s">
        <v>19</v>
      </c>
      <c r="F524" s="160" t="s">
        <v>3572</v>
      </c>
      <c r="H524" s="161">
        <v>1</v>
      </c>
      <c r="I524" s="162"/>
      <c r="L524" s="158"/>
      <c r="M524" s="163"/>
      <c r="T524" s="164"/>
      <c r="AT524" s="159" t="s">
        <v>368</v>
      </c>
      <c r="AU524" s="159" t="s">
        <v>90</v>
      </c>
      <c r="AV524" s="13" t="s">
        <v>90</v>
      </c>
      <c r="AW524" s="13" t="s">
        <v>36</v>
      </c>
      <c r="AX524" s="13" t="s">
        <v>84</v>
      </c>
      <c r="AY524" s="159" t="s">
        <v>358</v>
      </c>
    </row>
    <row r="525" spans="2:65" s="1" customFormat="1" ht="16.5" customHeight="1">
      <c r="B525" s="33"/>
      <c r="C525" s="179" t="s">
        <v>1199</v>
      </c>
      <c r="D525" s="179" t="s">
        <v>440</v>
      </c>
      <c r="E525" s="180" t="s">
        <v>3573</v>
      </c>
      <c r="F525" s="181" t="s">
        <v>3574</v>
      </c>
      <c r="G525" s="182" t="s">
        <v>504</v>
      </c>
      <c r="H525" s="183">
        <v>1</v>
      </c>
      <c r="I525" s="184"/>
      <c r="J525" s="185">
        <f>ROUND(I525*H525,2)</f>
        <v>0</v>
      </c>
      <c r="K525" s="181" t="s">
        <v>3182</v>
      </c>
      <c r="L525" s="186"/>
      <c r="M525" s="187" t="s">
        <v>19</v>
      </c>
      <c r="N525" s="188" t="s">
        <v>49</v>
      </c>
      <c r="P525" s="143">
        <f>O525*H525</f>
        <v>0</v>
      </c>
      <c r="Q525" s="143">
        <v>1E-3</v>
      </c>
      <c r="R525" s="143">
        <f>Q525*H525</f>
        <v>1E-3</v>
      </c>
      <c r="S525" s="143">
        <v>0</v>
      </c>
      <c r="T525" s="144">
        <f>S525*H525</f>
        <v>0</v>
      </c>
      <c r="AR525" s="145" t="s">
        <v>558</v>
      </c>
      <c r="AT525" s="145" t="s">
        <v>440</v>
      </c>
      <c r="AU525" s="145" t="s">
        <v>90</v>
      </c>
      <c r="AY525" s="18" t="s">
        <v>358</v>
      </c>
      <c r="BE525" s="146">
        <f>IF(N525="základní",J525,0)</f>
        <v>0</v>
      </c>
      <c r="BF525" s="146">
        <f>IF(N525="snížená",J525,0)</f>
        <v>0</v>
      </c>
      <c r="BG525" s="146">
        <f>IF(N525="zákl. přenesená",J525,0)</f>
        <v>0</v>
      </c>
      <c r="BH525" s="146">
        <f>IF(N525="sníž. přenesená",J525,0)</f>
        <v>0</v>
      </c>
      <c r="BI525" s="146">
        <f>IF(N525="nulová",J525,0)</f>
        <v>0</v>
      </c>
      <c r="BJ525" s="18" t="s">
        <v>90</v>
      </c>
      <c r="BK525" s="146">
        <f>ROUND(I525*H525,2)</f>
        <v>0</v>
      </c>
      <c r="BL525" s="18" t="s">
        <v>454</v>
      </c>
      <c r="BM525" s="145" t="s">
        <v>3575</v>
      </c>
    </row>
    <row r="526" spans="2:65" s="13" customFormat="1" ht="11.25">
      <c r="B526" s="158"/>
      <c r="D526" s="152" t="s">
        <v>368</v>
      </c>
      <c r="E526" s="159" t="s">
        <v>19</v>
      </c>
      <c r="F526" s="160" t="s">
        <v>3572</v>
      </c>
      <c r="H526" s="161">
        <v>1</v>
      </c>
      <c r="I526" s="162"/>
      <c r="L526" s="158"/>
      <c r="M526" s="163"/>
      <c r="T526" s="164"/>
      <c r="AT526" s="159" t="s">
        <v>368</v>
      </c>
      <c r="AU526" s="159" t="s">
        <v>90</v>
      </c>
      <c r="AV526" s="13" t="s">
        <v>90</v>
      </c>
      <c r="AW526" s="13" t="s">
        <v>36</v>
      </c>
      <c r="AX526" s="13" t="s">
        <v>84</v>
      </c>
      <c r="AY526" s="159" t="s">
        <v>358</v>
      </c>
    </row>
    <row r="527" spans="2:65" s="1" customFormat="1" ht="24.2" customHeight="1">
      <c r="B527" s="33"/>
      <c r="C527" s="134" t="s">
        <v>1216</v>
      </c>
      <c r="D527" s="134" t="s">
        <v>360</v>
      </c>
      <c r="E527" s="135" t="s">
        <v>3576</v>
      </c>
      <c r="F527" s="136" t="s">
        <v>3577</v>
      </c>
      <c r="G527" s="137" t="s">
        <v>504</v>
      </c>
      <c r="H527" s="138">
        <v>13</v>
      </c>
      <c r="I527" s="139"/>
      <c r="J527" s="140">
        <f>ROUND(I527*H527,2)</f>
        <v>0</v>
      </c>
      <c r="K527" s="136" t="s">
        <v>402</v>
      </c>
      <c r="L527" s="33"/>
      <c r="M527" s="141" t="s">
        <v>19</v>
      </c>
      <c r="N527" s="142" t="s">
        <v>49</v>
      </c>
      <c r="P527" s="143">
        <f>O527*H527</f>
        <v>0</v>
      </c>
      <c r="Q527" s="143">
        <v>4.0000000000000003E-5</v>
      </c>
      <c r="R527" s="143">
        <f>Q527*H527</f>
        <v>5.2000000000000006E-4</v>
      </c>
      <c r="S527" s="143">
        <v>0</v>
      </c>
      <c r="T527" s="144">
        <f>S527*H527</f>
        <v>0</v>
      </c>
      <c r="AR527" s="145" t="s">
        <v>454</v>
      </c>
      <c r="AT527" s="145" t="s">
        <v>360</v>
      </c>
      <c r="AU527" s="145" t="s">
        <v>90</v>
      </c>
      <c r="AY527" s="18" t="s">
        <v>358</v>
      </c>
      <c r="BE527" s="146">
        <f>IF(N527="základní",J527,0)</f>
        <v>0</v>
      </c>
      <c r="BF527" s="146">
        <f>IF(N527="snížená",J527,0)</f>
        <v>0</v>
      </c>
      <c r="BG527" s="146">
        <f>IF(N527="zákl. přenesená",J527,0)</f>
        <v>0</v>
      </c>
      <c r="BH527" s="146">
        <f>IF(N527="sníž. přenesená",J527,0)</f>
        <v>0</v>
      </c>
      <c r="BI527" s="146">
        <f>IF(N527="nulová",J527,0)</f>
        <v>0</v>
      </c>
      <c r="BJ527" s="18" t="s">
        <v>90</v>
      </c>
      <c r="BK527" s="146">
        <f>ROUND(I527*H527,2)</f>
        <v>0</v>
      </c>
      <c r="BL527" s="18" t="s">
        <v>454</v>
      </c>
      <c r="BM527" s="145" t="s">
        <v>3578</v>
      </c>
    </row>
    <row r="528" spans="2:65" s="1" customFormat="1" ht="11.25">
      <c r="B528" s="33"/>
      <c r="D528" s="147" t="s">
        <v>366</v>
      </c>
      <c r="F528" s="148" t="s">
        <v>3579</v>
      </c>
      <c r="I528" s="149"/>
      <c r="L528" s="33"/>
      <c r="M528" s="150"/>
      <c r="T528" s="54"/>
      <c r="AT528" s="18" t="s">
        <v>366</v>
      </c>
      <c r="AU528" s="18" t="s">
        <v>90</v>
      </c>
    </row>
    <row r="529" spans="2:65" s="13" customFormat="1" ht="11.25">
      <c r="B529" s="158"/>
      <c r="D529" s="152" t="s">
        <v>368</v>
      </c>
      <c r="E529" s="159" t="s">
        <v>19</v>
      </c>
      <c r="F529" s="160" t="s">
        <v>3486</v>
      </c>
      <c r="H529" s="161">
        <v>13</v>
      </c>
      <c r="I529" s="162"/>
      <c r="L529" s="158"/>
      <c r="M529" s="163"/>
      <c r="T529" s="164"/>
      <c r="AT529" s="159" t="s">
        <v>368</v>
      </c>
      <c r="AU529" s="159" t="s">
        <v>90</v>
      </c>
      <c r="AV529" s="13" t="s">
        <v>90</v>
      </c>
      <c r="AW529" s="13" t="s">
        <v>36</v>
      </c>
      <c r="AX529" s="13" t="s">
        <v>84</v>
      </c>
      <c r="AY529" s="159" t="s">
        <v>358</v>
      </c>
    </row>
    <row r="530" spans="2:65" s="1" customFormat="1" ht="37.9" customHeight="1">
      <c r="B530" s="33"/>
      <c r="C530" s="179" t="s">
        <v>1220</v>
      </c>
      <c r="D530" s="179" t="s">
        <v>440</v>
      </c>
      <c r="E530" s="180" t="s">
        <v>3580</v>
      </c>
      <c r="F530" s="181" t="s">
        <v>3581</v>
      </c>
      <c r="G530" s="182" t="s">
        <v>504</v>
      </c>
      <c r="H530" s="183">
        <v>11</v>
      </c>
      <c r="I530" s="184"/>
      <c r="J530" s="185">
        <f>ROUND(I530*H530,2)</f>
        <v>0</v>
      </c>
      <c r="K530" s="181" t="s">
        <v>3182</v>
      </c>
      <c r="L530" s="186"/>
      <c r="M530" s="187" t="s">
        <v>19</v>
      </c>
      <c r="N530" s="188" t="s">
        <v>49</v>
      </c>
      <c r="P530" s="143">
        <f>O530*H530</f>
        <v>0</v>
      </c>
      <c r="Q530" s="143">
        <v>1.8E-3</v>
      </c>
      <c r="R530" s="143">
        <f>Q530*H530</f>
        <v>1.9799999999999998E-2</v>
      </c>
      <c r="S530" s="143">
        <v>0</v>
      </c>
      <c r="T530" s="144">
        <f>S530*H530</f>
        <v>0</v>
      </c>
      <c r="AR530" s="145" t="s">
        <v>558</v>
      </c>
      <c r="AT530" s="145" t="s">
        <v>440</v>
      </c>
      <c r="AU530" s="145" t="s">
        <v>90</v>
      </c>
      <c r="AY530" s="18" t="s">
        <v>358</v>
      </c>
      <c r="BE530" s="146">
        <f>IF(N530="základní",J530,0)</f>
        <v>0</v>
      </c>
      <c r="BF530" s="146">
        <f>IF(N530="snížená",J530,0)</f>
        <v>0</v>
      </c>
      <c r="BG530" s="146">
        <f>IF(N530="zákl. přenesená",J530,0)</f>
        <v>0</v>
      </c>
      <c r="BH530" s="146">
        <f>IF(N530="sníž. přenesená",J530,0)</f>
        <v>0</v>
      </c>
      <c r="BI530" s="146">
        <f>IF(N530="nulová",J530,0)</f>
        <v>0</v>
      </c>
      <c r="BJ530" s="18" t="s">
        <v>90</v>
      </c>
      <c r="BK530" s="146">
        <f>ROUND(I530*H530,2)</f>
        <v>0</v>
      </c>
      <c r="BL530" s="18" t="s">
        <v>454</v>
      </c>
      <c r="BM530" s="145" t="s">
        <v>3582</v>
      </c>
    </row>
    <row r="531" spans="2:65" s="13" customFormat="1" ht="11.25">
      <c r="B531" s="158"/>
      <c r="D531" s="152" t="s">
        <v>368</v>
      </c>
      <c r="E531" s="159" t="s">
        <v>19</v>
      </c>
      <c r="F531" s="160" t="s">
        <v>3143</v>
      </c>
      <c r="H531" s="161">
        <v>11</v>
      </c>
      <c r="I531" s="162"/>
      <c r="L531" s="158"/>
      <c r="M531" s="163"/>
      <c r="T531" s="164"/>
      <c r="AT531" s="159" t="s">
        <v>368</v>
      </c>
      <c r="AU531" s="159" t="s">
        <v>90</v>
      </c>
      <c r="AV531" s="13" t="s">
        <v>90</v>
      </c>
      <c r="AW531" s="13" t="s">
        <v>36</v>
      </c>
      <c r="AX531" s="13" t="s">
        <v>84</v>
      </c>
      <c r="AY531" s="159" t="s">
        <v>358</v>
      </c>
    </row>
    <row r="532" spans="2:65" s="1" customFormat="1" ht="37.9" customHeight="1">
      <c r="B532" s="33"/>
      <c r="C532" s="179" t="s">
        <v>1227</v>
      </c>
      <c r="D532" s="179" t="s">
        <v>440</v>
      </c>
      <c r="E532" s="180" t="s">
        <v>3583</v>
      </c>
      <c r="F532" s="181" t="s">
        <v>3584</v>
      </c>
      <c r="G532" s="182" t="s">
        <v>504</v>
      </c>
      <c r="H532" s="183">
        <v>2</v>
      </c>
      <c r="I532" s="184"/>
      <c r="J532" s="185">
        <f>ROUND(I532*H532,2)</f>
        <v>0</v>
      </c>
      <c r="K532" s="181" t="s">
        <v>3182</v>
      </c>
      <c r="L532" s="186"/>
      <c r="M532" s="187" t="s">
        <v>19</v>
      </c>
      <c r="N532" s="188" t="s">
        <v>49</v>
      </c>
      <c r="P532" s="143">
        <f>O532*H532</f>
        <v>0</v>
      </c>
      <c r="Q532" s="143">
        <v>1.8E-3</v>
      </c>
      <c r="R532" s="143">
        <f>Q532*H532</f>
        <v>3.5999999999999999E-3</v>
      </c>
      <c r="S532" s="143">
        <v>0</v>
      </c>
      <c r="T532" s="144">
        <f>S532*H532</f>
        <v>0</v>
      </c>
      <c r="AR532" s="145" t="s">
        <v>558</v>
      </c>
      <c r="AT532" s="145" t="s">
        <v>440</v>
      </c>
      <c r="AU532" s="145" t="s">
        <v>90</v>
      </c>
      <c r="AY532" s="18" t="s">
        <v>358</v>
      </c>
      <c r="BE532" s="146">
        <f>IF(N532="základní",J532,0)</f>
        <v>0</v>
      </c>
      <c r="BF532" s="146">
        <f>IF(N532="snížená",J532,0)</f>
        <v>0</v>
      </c>
      <c r="BG532" s="146">
        <f>IF(N532="zákl. přenesená",J532,0)</f>
        <v>0</v>
      </c>
      <c r="BH532" s="146">
        <f>IF(N532="sníž. přenesená",J532,0)</f>
        <v>0</v>
      </c>
      <c r="BI532" s="146">
        <f>IF(N532="nulová",J532,0)</f>
        <v>0</v>
      </c>
      <c r="BJ532" s="18" t="s">
        <v>90</v>
      </c>
      <c r="BK532" s="146">
        <f>ROUND(I532*H532,2)</f>
        <v>0</v>
      </c>
      <c r="BL532" s="18" t="s">
        <v>454</v>
      </c>
      <c r="BM532" s="145" t="s">
        <v>3585</v>
      </c>
    </row>
    <row r="533" spans="2:65" s="13" customFormat="1" ht="11.25">
      <c r="B533" s="158"/>
      <c r="D533" s="152" t="s">
        <v>368</v>
      </c>
      <c r="E533" s="159" t="s">
        <v>19</v>
      </c>
      <c r="F533" s="160" t="s">
        <v>90</v>
      </c>
      <c r="H533" s="161">
        <v>2</v>
      </c>
      <c r="I533" s="162"/>
      <c r="L533" s="158"/>
      <c r="M533" s="163"/>
      <c r="T533" s="164"/>
      <c r="AT533" s="159" t="s">
        <v>368</v>
      </c>
      <c r="AU533" s="159" t="s">
        <v>90</v>
      </c>
      <c r="AV533" s="13" t="s">
        <v>90</v>
      </c>
      <c r="AW533" s="13" t="s">
        <v>36</v>
      </c>
      <c r="AX533" s="13" t="s">
        <v>84</v>
      </c>
      <c r="AY533" s="159" t="s">
        <v>358</v>
      </c>
    </row>
    <row r="534" spans="2:65" s="1" customFormat="1" ht="24.2" customHeight="1">
      <c r="B534" s="33"/>
      <c r="C534" s="134" t="s">
        <v>1233</v>
      </c>
      <c r="D534" s="134" t="s">
        <v>360</v>
      </c>
      <c r="E534" s="135" t="s">
        <v>3586</v>
      </c>
      <c r="F534" s="136" t="s">
        <v>3587</v>
      </c>
      <c r="G534" s="137" t="s">
        <v>504</v>
      </c>
      <c r="H534" s="138">
        <v>11</v>
      </c>
      <c r="I534" s="139"/>
      <c r="J534" s="140">
        <f>ROUND(I534*H534,2)</f>
        <v>0</v>
      </c>
      <c r="K534" s="136" t="s">
        <v>402</v>
      </c>
      <c r="L534" s="33"/>
      <c r="M534" s="141" t="s">
        <v>19</v>
      </c>
      <c r="N534" s="142" t="s">
        <v>49</v>
      </c>
      <c r="P534" s="143">
        <f>O534*H534</f>
        <v>0</v>
      </c>
      <c r="Q534" s="143">
        <v>1.2E-4</v>
      </c>
      <c r="R534" s="143">
        <f>Q534*H534</f>
        <v>1.32E-3</v>
      </c>
      <c r="S534" s="143">
        <v>0</v>
      </c>
      <c r="T534" s="144">
        <f>S534*H534</f>
        <v>0</v>
      </c>
      <c r="AR534" s="145" t="s">
        <v>454</v>
      </c>
      <c r="AT534" s="145" t="s">
        <v>360</v>
      </c>
      <c r="AU534" s="145" t="s">
        <v>90</v>
      </c>
      <c r="AY534" s="18" t="s">
        <v>358</v>
      </c>
      <c r="BE534" s="146">
        <f>IF(N534="základní",J534,0)</f>
        <v>0</v>
      </c>
      <c r="BF534" s="146">
        <f>IF(N534="snížená",J534,0)</f>
        <v>0</v>
      </c>
      <c r="BG534" s="146">
        <f>IF(N534="zákl. přenesená",J534,0)</f>
        <v>0</v>
      </c>
      <c r="BH534" s="146">
        <f>IF(N534="sníž. přenesená",J534,0)</f>
        <v>0</v>
      </c>
      <c r="BI534" s="146">
        <f>IF(N534="nulová",J534,0)</f>
        <v>0</v>
      </c>
      <c r="BJ534" s="18" t="s">
        <v>90</v>
      </c>
      <c r="BK534" s="146">
        <f>ROUND(I534*H534,2)</f>
        <v>0</v>
      </c>
      <c r="BL534" s="18" t="s">
        <v>454</v>
      </c>
      <c r="BM534" s="145" t="s">
        <v>3588</v>
      </c>
    </row>
    <row r="535" spans="2:65" s="1" customFormat="1" ht="11.25">
      <c r="B535" s="33"/>
      <c r="D535" s="147" t="s">
        <v>366</v>
      </c>
      <c r="F535" s="148" t="s">
        <v>3589</v>
      </c>
      <c r="I535" s="149"/>
      <c r="L535" s="33"/>
      <c r="M535" s="150"/>
      <c r="T535" s="54"/>
      <c r="AT535" s="18" t="s">
        <v>366</v>
      </c>
      <c r="AU535" s="18" t="s">
        <v>90</v>
      </c>
    </row>
    <row r="536" spans="2:65" s="1" customFormat="1" ht="37.9" customHeight="1">
      <c r="B536" s="33"/>
      <c r="C536" s="179" t="s">
        <v>1241</v>
      </c>
      <c r="D536" s="179" t="s">
        <v>440</v>
      </c>
      <c r="E536" s="180" t="s">
        <v>3590</v>
      </c>
      <c r="F536" s="181" t="s">
        <v>3591</v>
      </c>
      <c r="G536" s="182" t="s">
        <v>504</v>
      </c>
      <c r="H536" s="183">
        <v>11</v>
      </c>
      <c r="I536" s="184"/>
      <c r="J536" s="185">
        <f>ROUND(I536*H536,2)</f>
        <v>0</v>
      </c>
      <c r="K536" s="181" t="s">
        <v>3182</v>
      </c>
      <c r="L536" s="186"/>
      <c r="M536" s="187" t="s">
        <v>19</v>
      </c>
      <c r="N536" s="188" t="s">
        <v>49</v>
      </c>
      <c r="P536" s="143">
        <f>O536*H536</f>
        <v>0</v>
      </c>
      <c r="Q536" s="143">
        <v>1.8E-3</v>
      </c>
      <c r="R536" s="143">
        <f>Q536*H536</f>
        <v>1.9799999999999998E-2</v>
      </c>
      <c r="S536" s="143">
        <v>0</v>
      </c>
      <c r="T536" s="144">
        <f>S536*H536</f>
        <v>0</v>
      </c>
      <c r="AR536" s="145" t="s">
        <v>558</v>
      </c>
      <c r="AT536" s="145" t="s">
        <v>440</v>
      </c>
      <c r="AU536" s="145" t="s">
        <v>90</v>
      </c>
      <c r="AY536" s="18" t="s">
        <v>358</v>
      </c>
      <c r="BE536" s="146">
        <f>IF(N536="základní",J536,0)</f>
        <v>0</v>
      </c>
      <c r="BF536" s="146">
        <f>IF(N536="snížená",J536,0)</f>
        <v>0</v>
      </c>
      <c r="BG536" s="146">
        <f>IF(N536="zákl. přenesená",J536,0)</f>
        <v>0</v>
      </c>
      <c r="BH536" s="146">
        <f>IF(N536="sníž. přenesená",J536,0)</f>
        <v>0</v>
      </c>
      <c r="BI536" s="146">
        <f>IF(N536="nulová",J536,0)</f>
        <v>0</v>
      </c>
      <c r="BJ536" s="18" t="s">
        <v>90</v>
      </c>
      <c r="BK536" s="146">
        <f>ROUND(I536*H536,2)</f>
        <v>0</v>
      </c>
      <c r="BL536" s="18" t="s">
        <v>454</v>
      </c>
      <c r="BM536" s="145" t="s">
        <v>3592</v>
      </c>
    </row>
    <row r="537" spans="2:65" s="13" customFormat="1" ht="11.25">
      <c r="B537" s="158"/>
      <c r="D537" s="152" t="s">
        <v>368</v>
      </c>
      <c r="E537" s="159" t="s">
        <v>19</v>
      </c>
      <c r="F537" s="160" t="s">
        <v>3143</v>
      </c>
      <c r="H537" s="161">
        <v>11</v>
      </c>
      <c r="I537" s="162"/>
      <c r="L537" s="158"/>
      <c r="M537" s="163"/>
      <c r="T537" s="164"/>
      <c r="AT537" s="159" t="s">
        <v>368</v>
      </c>
      <c r="AU537" s="159" t="s">
        <v>90</v>
      </c>
      <c r="AV537" s="13" t="s">
        <v>90</v>
      </c>
      <c r="AW537" s="13" t="s">
        <v>36</v>
      </c>
      <c r="AX537" s="13" t="s">
        <v>84</v>
      </c>
      <c r="AY537" s="159" t="s">
        <v>358</v>
      </c>
    </row>
    <row r="538" spans="2:65" s="1" customFormat="1" ht="16.5" customHeight="1">
      <c r="B538" s="33"/>
      <c r="C538" s="134" t="s">
        <v>1247</v>
      </c>
      <c r="D538" s="134" t="s">
        <v>360</v>
      </c>
      <c r="E538" s="135" t="s">
        <v>3593</v>
      </c>
      <c r="F538" s="136" t="s">
        <v>3594</v>
      </c>
      <c r="G538" s="137" t="s">
        <v>504</v>
      </c>
      <c r="H538" s="138">
        <v>11</v>
      </c>
      <c r="I538" s="139"/>
      <c r="J538" s="140">
        <f>ROUND(I538*H538,2)</f>
        <v>0</v>
      </c>
      <c r="K538" s="136" t="s">
        <v>402</v>
      </c>
      <c r="L538" s="33"/>
      <c r="M538" s="141" t="s">
        <v>19</v>
      </c>
      <c r="N538" s="142" t="s">
        <v>49</v>
      </c>
      <c r="P538" s="143">
        <f>O538*H538</f>
        <v>0</v>
      </c>
      <c r="Q538" s="143">
        <v>1.2E-4</v>
      </c>
      <c r="R538" s="143">
        <f>Q538*H538</f>
        <v>1.32E-3</v>
      </c>
      <c r="S538" s="143">
        <v>0</v>
      </c>
      <c r="T538" s="144">
        <f>S538*H538</f>
        <v>0</v>
      </c>
      <c r="AR538" s="145" t="s">
        <v>454</v>
      </c>
      <c r="AT538" s="145" t="s">
        <v>360</v>
      </c>
      <c r="AU538" s="145" t="s">
        <v>90</v>
      </c>
      <c r="AY538" s="18" t="s">
        <v>358</v>
      </c>
      <c r="BE538" s="146">
        <f>IF(N538="základní",J538,0)</f>
        <v>0</v>
      </c>
      <c r="BF538" s="146">
        <f>IF(N538="snížená",J538,0)</f>
        <v>0</v>
      </c>
      <c r="BG538" s="146">
        <f>IF(N538="zákl. přenesená",J538,0)</f>
        <v>0</v>
      </c>
      <c r="BH538" s="146">
        <f>IF(N538="sníž. přenesená",J538,0)</f>
        <v>0</v>
      </c>
      <c r="BI538" s="146">
        <f>IF(N538="nulová",J538,0)</f>
        <v>0</v>
      </c>
      <c r="BJ538" s="18" t="s">
        <v>90</v>
      </c>
      <c r="BK538" s="146">
        <f>ROUND(I538*H538,2)</f>
        <v>0</v>
      </c>
      <c r="BL538" s="18" t="s">
        <v>454</v>
      </c>
      <c r="BM538" s="145" t="s">
        <v>3595</v>
      </c>
    </row>
    <row r="539" spans="2:65" s="1" customFormat="1" ht="11.25">
      <c r="B539" s="33"/>
      <c r="D539" s="147" t="s">
        <v>366</v>
      </c>
      <c r="F539" s="148" t="s">
        <v>3596</v>
      </c>
      <c r="I539" s="149"/>
      <c r="L539" s="33"/>
      <c r="M539" s="150"/>
      <c r="T539" s="54"/>
      <c r="AT539" s="18" t="s">
        <v>366</v>
      </c>
      <c r="AU539" s="18" t="s">
        <v>90</v>
      </c>
    </row>
    <row r="540" spans="2:65" s="1" customFormat="1" ht="37.9" customHeight="1">
      <c r="B540" s="33"/>
      <c r="C540" s="179" t="s">
        <v>1252</v>
      </c>
      <c r="D540" s="179" t="s">
        <v>440</v>
      </c>
      <c r="E540" s="180" t="s">
        <v>3597</v>
      </c>
      <c r="F540" s="181" t="s">
        <v>3598</v>
      </c>
      <c r="G540" s="182" t="s">
        <v>504</v>
      </c>
      <c r="H540" s="183">
        <v>11</v>
      </c>
      <c r="I540" s="184"/>
      <c r="J540" s="185">
        <f>ROUND(I540*H540,2)</f>
        <v>0</v>
      </c>
      <c r="K540" s="181" t="s">
        <v>3182</v>
      </c>
      <c r="L540" s="186"/>
      <c r="M540" s="187" t="s">
        <v>19</v>
      </c>
      <c r="N540" s="188" t="s">
        <v>49</v>
      </c>
      <c r="P540" s="143">
        <f>O540*H540</f>
        <v>0</v>
      </c>
      <c r="Q540" s="143">
        <v>3.5000000000000001E-3</v>
      </c>
      <c r="R540" s="143">
        <f>Q540*H540</f>
        <v>3.85E-2</v>
      </c>
      <c r="S540" s="143">
        <v>0</v>
      </c>
      <c r="T540" s="144">
        <f>S540*H540</f>
        <v>0</v>
      </c>
      <c r="AR540" s="145" t="s">
        <v>558</v>
      </c>
      <c r="AT540" s="145" t="s">
        <v>440</v>
      </c>
      <c r="AU540" s="145" t="s">
        <v>90</v>
      </c>
      <c r="AY540" s="18" t="s">
        <v>358</v>
      </c>
      <c r="BE540" s="146">
        <f>IF(N540="základní",J540,0)</f>
        <v>0</v>
      </c>
      <c r="BF540" s="146">
        <f>IF(N540="snížená",J540,0)</f>
        <v>0</v>
      </c>
      <c r="BG540" s="146">
        <f>IF(N540="zákl. přenesená",J540,0)</f>
        <v>0</v>
      </c>
      <c r="BH540" s="146">
        <f>IF(N540="sníž. přenesená",J540,0)</f>
        <v>0</v>
      </c>
      <c r="BI540" s="146">
        <f>IF(N540="nulová",J540,0)</f>
        <v>0</v>
      </c>
      <c r="BJ540" s="18" t="s">
        <v>90</v>
      </c>
      <c r="BK540" s="146">
        <f>ROUND(I540*H540,2)</f>
        <v>0</v>
      </c>
      <c r="BL540" s="18" t="s">
        <v>454</v>
      </c>
      <c r="BM540" s="145" t="s">
        <v>3599</v>
      </c>
    </row>
    <row r="541" spans="2:65" s="13" customFormat="1" ht="11.25">
      <c r="B541" s="158"/>
      <c r="D541" s="152" t="s">
        <v>368</v>
      </c>
      <c r="E541" s="159" t="s">
        <v>19</v>
      </c>
      <c r="F541" s="160" t="s">
        <v>3143</v>
      </c>
      <c r="H541" s="161">
        <v>11</v>
      </c>
      <c r="I541" s="162"/>
      <c r="L541" s="158"/>
      <c r="M541" s="163"/>
      <c r="T541" s="164"/>
      <c r="AT541" s="159" t="s">
        <v>368</v>
      </c>
      <c r="AU541" s="159" t="s">
        <v>90</v>
      </c>
      <c r="AV541" s="13" t="s">
        <v>90</v>
      </c>
      <c r="AW541" s="13" t="s">
        <v>36</v>
      </c>
      <c r="AX541" s="13" t="s">
        <v>84</v>
      </c>
      <c r="AY541" s="159" t="s">
        <v>358</v>
      </c>
    </row>
    <row r="542" spans="2:65" s="1" customFormat="1" ht="24.2" customHeight="1">
      <c r="B542" s="33"/>
      <c r="C542" s="134" t="s">
        <v>1257</v>
      </c>
      <c r="D542" s="134" t="s">
        <v>360</v>
      </c>
      <c r="E542" s="135" t="s">
        <v>3600</v>
      </c>
      <c r="F542" s="136" t="s">
        <v>3601</v>
      </c>
      <c r="G542" s="137" t="s">
        <v>504</v>
      </c>
      <c r="H542" s="138">
        <v>12</v>
      </c>
      <c r="I542" s="139"/>
      <c r="J542" s="140">
        <f>ROUND(I542*H542,2)</f>
        <v>0</v>
      </c>
      <c r="K542" s="136" t="s">
        <v>402</v>
      </c>
      <c r="L542" s="33"/>
      <c r="M542" s="141" t="s">
        <v>19</v>
      </c>
      <c r="N542" s="142" t="s">
        <v>49</v>
      </c>
      <c r="P542" s="143">
        <f>O542*H542</f>
        <v>0</v>
      </c>
      <c r="Q542" s="143">
        <v>6.0000000000000002E-5</v>
      </c>
      <c r="R542" s="143">
        <f>Q542*H542</f>
        <v>7.2000000000000005E-4</v>
      </c>
      <c r="S542" s="143">
        <v>0</v>
      </c>
      <c r="T542" s="144">
        <f>S542*H542</f>
        <v>0</v>
      </c>
      <c r="AR542" s="145" t="s">
        <v>454</v>
      </c>
      <c r="AT542" s="145" t="s">
        <v>360</v>
      </c>
      <c r="AU542" s="145" t="s">
        <v>90</v>
      </c>
      <c r="AY542" s="18" t="s">
        <v>358</v>
      </c>
      <c r="BE542" s="146">
        <f>IF(N542="základní",J542,0)</f>
        <v>0</v>
      </c>
      <c r="BF542" s="146">
        <f>IF(N542="snížená",J542,0)</f>
        <v>0</v>
      </c>
      <c r="BG542" s="146">
        <f>IF(N542="zákl. přenesená",J542,0)</f>
        <v>0</v>
      </c>
      <c r="BH542" s="146">
        <f>IF(N542="sníž. přenesená",J542,0)</f>
        <v>0</v>
      </c>
      <c r="BI542" s="146">
        <f>IF(N542="nulová",J542,0)</f>
        <v>0</v>
      </c>
      <c r="BJ542" s="18" t="s">
        <v>90</v>
      </c>
      <c r="BK542" s="146">
        <f>ROUND(I542*H542,2)</f>
        <v>0</v>
      </c>
      <c r="BL542" s="18" t="s">
        <v>454</v>
      </c>
      <c r="BM542" s="145" t="s">
        <v>3602</v>
      </c>
    </row>
    <row r="543" spans="2:65" s="1" customFormat="1" ht="11.25">
      <c r="B543" s="33"/>
      <c r="D543" s="147" t="s">
        <v>366</v>
      </c>
      <c r="F543" s="148" t="s">
        <v>3603</v>
      </c>
      <c r="I543" s="149"/>
      <c r="L543" s="33"/>
      <c r="M543" s="150"/>
      <c r="T543" s="54"/>
      <c r="AT543" s="18" t="s">
        <v>366</v>
      </c>
      <c r="AU543" s="18" t="s">
        <v>90</v>
      </c>
    </row>
    <row r="544" spans="2:65" s="1" customFormat="1" ht="37.9" customHeight="1">
      <c r="B544" s="33"/>
      <c r="C544" s="179" t="s">
        <v>1262</v>
      </c>
      <c r="D544" s="179" t="s">
        <v>440</v>
      </c>
      <c r="E544" s="180" t="s">
        <v>3604</v>
      </c>
      <c r="F544" s="181" t="s">
        <v>3605</v>
      </c>
      <c r="G544" s="182" t="s">
        <v>504</v>
      </c>
      <c r="H544" s="183">
        <v>12</v>
      </c>
      <c r="I544" s="184"/>
      <c r="J544" s="185">
        <f>ROUND(I544*H544,2)</f>
        <v>0</v>
      </c>
      <c r="K544" s="181" t="s">
        <v>3182</v>
      </c>
      <c r="L544" s="186"/>
      <c r="M544" s="187" t="s">
        <v>19</v>
      </c>
      <c r="N544" s="188" t="s">
        <v>49</v>
      </c>
      <c r="P544" s="143">
        <f>O544*H544</f>
        <v>0</v>
      </c>
      <c r="Q544" s="143">
        <v>2.9999999999999997E-4</v>
      </c>
      <c r="R544" s="143">
        <f>Q544*H544</f>
        <v>3.5999999999999999E-3</v>
      </c>
      <c r="S544" s="143">
        <v>0</v>
      </c>
      <c r="T544" s="144">
        <f>S544*H544</f>
        <v>0</v>
      </c>
      <c r="AR544" s="145" t="s">
        <v>558</v>
      </c>
      <c r="AT544" s="145" t="s">
        <v>440</v>
      </c>
      <c r="AU544" s="145" t="s">
        <v>90</v>
      </c>
      <c r="AY544" s="18" t="s">
        <v>358</v>
      </c>
      <c r="BE544" s="146">
        <f>IF(N544="základní",J544,0)</f>
        <v>0</v>
      </c>
      <c r="BF544" s="146">
        <f>IF(N544="snížená",J544,0)</f>
        <v>0</v>
      </c>
      <c r="BG544" s="146">
        <f>IF(N544="zákl. přenesená",J544,0)</f>
        <v>0</v>
      </c>
      <c r="BH544" s="146">
        <f>IF(N544="sníž. přenesená",J544,0)</f>
        <v>0</v>
      </c>
      <c r="BI544" s="146">
        <f>IF(N544="nulová",J544,0)</f>
        <v>0</v>
      </c>
      <c r="BJ544" s="18" t="s">
        <v>90</v>
      </c>
      <c r="BK544" s="146">
        <f>ROUND(I544*H544,2)</f>
        <v>0</v>
      </c>
      <c r="BL544" s="18" t="s">
        <v>454</v>
      </c>
      <c r="BM544" s="145" t="s">
        <v>3606</v>
      </c>
    </row>
    <row r="545" spans="2:65" s="13" customFormat="1" ht="11.25">
      <c r="B545" s="158"/>
      <c r="D545" s="152" t="s">
        <v>368</v>
      </c>
      <c r="E545" s="159" t="s">
        <v>19</v>
      </c>
      <c r="F545" s="160" t="s">
        <v>3463</v>
      </c>
      <c r="H545" s="161">
        <v>12</v>
      </c>
      <c r="I545" s="162"/>
      <c r="L545" s="158"/>
      <c r="M545" s="163"/>
      <c r="T545" s="164"/>
      <c r="AT545" s="159" t="s">
        <v>368</v>
      </c>
      <c r="AU545" s="159" t="s">
        <v>90</v>
      </c>
      <c r="AV545" s="13" t="s">
        <v>90</v>
      </c>
      <c r="AW545" s="13" t="s">
        <v>36</v>
      </c>
      <c r="AX545" s="13" t="s">
        <v>84</v>
      </c>
      <c r="AY545" s="159" t="s">
        <v>358</v>
      </c>
    </row>
    <row r="546" spans="2:65" s="1" customFormat="1" ht="24.2" customHeight="1">
      <c r="B546" s="33"/>
      <c r="C546" s="134" t="s">
        <v>1267</v>
      </c>
      <c r="D546" s="134" t="s">
        <v>360</v>
      </c>
      <c r="E546" s="135" t="s">
        <v>3607</v>
      </c>
      <c r="F546" s="136" t="s">
        <v>3608</v>
      </c>
      <c r="G546" s="137" t="s">
        <v>504</v>
      </c>
      <c r="H546" s="138">
        <v>4</v>
      </c>
      <c r="I546" s="139"/>
      <c r="J546" s="140">
        <f>ROUND(I546*H546,2)</f>
        <v>0</v>
      </c>
      <c r="K546" s="136" t="s">
        <v>402</v>
      </c>
      <c r="L546" s="33"/>
      <c r="M546" s="141" t="s">
        <v>19</v>
      </c>
      <c r="N546" s="142" t="s">
        <v>49</v>
      </c>
      <c r="P546" s="143">
        <f>O546*H546</f>
        <v>0</v>
      </c>
      <c r="Q546" s="143">
        <v>2.7999999999999998E-4</v>
      </c>
      <c r="R546" s="143">
        <f>Q546*H546</f>
        <v>1.1199999999999999E-3</v>
      </c>
      <c r="S546" s="143">
        <v>0</v>
      </c>
      <c r="T546" s="144">
        <f>S546*H546</f>
        <v>0</v>
      </c>
      <c r="AR546" s="145" t="s">
        <v>454</v>
      </c>
      <c r="AT546" s="145" t="s">
        <v>360</v>
      </c>
      <c r="AU546" s="145" t="s">
        <v>90</v>
      </c>
      <c r="AY546" s="18" t="s">
        <v>358</v>
      </c>
      <c r="BE546" s="146">
        <f>IF(N546="základní",J546,0)</f>
        <v>0</v>
      </c>
      <c r="BF546" s="146">
        <f>IF(N546="snížená",J546,0)</f>
        <v>0</v>
      </c>
      <c r="BG546" s="146">
        <f>IF(N546="zákl. přenesená",J546,0)</f>
        <v>0</v>
      </c>
      <c r="BH546" s="146">
        <f>IF(N546="sníž. přenesená",J546,0)</f>
        <v>0</v>
      </c>
      <c r="BI546" s="146">
        <f>IF(N546="nulová",J546,0)</f>
        <v>0</v>
      </c>
      <c r="BJ546" s="18" t="s">
        <v>90</v>
      </c>
      <c r="BK546" s="146">
        <f>ROUND(I546*H546,2)</f>
        <v>0</v>
      </c>
      <c r="BL546" s="18" t="s">
        <v>454</v>
      </c>
      <c r="BM546" s="145" t="s">
        <v>3609</v>
      </c>
    </row>
    <row r="547" spans="2:65" s="1" customFormat="1" ht="11.25">
      <c r="B547" s="33"/>
      <c r="D547" s="147" t="s">
        <v>366</v>
      </c>
      <c r="F547" s="148" t="s">
        <v>3610</v>
      </c>
      <c r="I547" s="149"/>
      <c r="L547" s="33"/>
      <c r="M547" s="150"/>
      <c r="T547" s="54"/>
      <c r="AT547" s="18" t="s">
        <v>366</v>
      </c>
      <c r="AU547" s="18" t="s">
        <v>90</v>
      </c>
    </row>
    <row r="548" spans="2:65" s="1" customFormat="1" ht="21.75" customHeight="1">
      <c r="B548" s="33"/>
      <c r="C548" s="134" t="s">
        <v>1275</v>
      </c>
      <c r="D548" s="134" t="s">
        <v>360</v>
      </c>
      <c r="E548" s="135" t="s">
        <v>3611</v>
      </c>
      <c r="F548" s="136" t="s">
        <v>3612</v>
      </c>
      <c r="G548" s="137" t="s">
        <v>504</v>
      </c>
      <c r="H548" s="138">
        <v>13</v>
      </c>
      <c r="I548" s="139"/>
      <c r="J548" s="140">
        <f>ROUND(I548*H548,2)</f>
        <v>0</v>
      </c>
      <c r="K548" s="136" t="s">
        <v>402</v>
      </c>
      <c r="L548" s="33"/>
      <c r="M548" s="141" t="s">
        <v>19</v>
      </c>
      <c r="N548" s="142" t="s">
        <v>49</v>
      </c>
      <c r="P548" s="143">
        <f>O548*H548</f>
        <v>0</v>
      </c>
      <c r="Q548" s="143">
        <v>1.4999999999999999E-4</v>
      </c>
      <c r="R548" s="143">
        <f>Q548*H548</f>
        <v>1.9499999999999999E-3</v>
      </c>
      <c r="S548" s="143">
        <v>0</v>
      </c>
      <c r="T548" s="144">
        <f>S548*H548</f>
        <v>0</v>
      </c>
      <c r="AR548" s="145" t="s">
        <v>454</v>
      </c>
      <c r="AT548" s="145" t="s">
        <v>360</v>
      </c>
      <c r="AU548" s="145" t="s">
        <v>90</v>
      </c>
      <c r="AY548" s="18" t="s">
        <v>358</v>
      </c>
      <c r="BE548" s="146">
        <f>IF(N548="základní",J548,0)</f>
        <v>0</v>
      </c>
      <c r="BF548" s="146">
        <f>IF(N548="snížená",J548,0)</f>
        <v>0</v>
      </c>
      <c r="BG548" s="146">
        <f>IF(N548="zákl. přenesená",J548,0)</f>
        <v>0</v>
      </c>
      <c r="BH548" s="146">
        <f>IF(N548="sníž. přenesená",J548,0)</f>
        <v>0</v>
      </c>
      <c r="BI548" s="146">
        <f>IF(N548="nulová",J548,0)</f>
        <v>0</v>
      </c>
      <c r="BJ548" s="18" t="s">
        <v>90</v>
      </c>
      <c r="BK548" s="146">
        <f>ROUND(I548*H548,2)</f>
        <v>0</v>
      </c>
      <c r="BL548" s="18" t="s">
        <v>454</v>
      </c>
      <c r="BM548" s="145" t="s">
        <v>3613</v>
      </c>
    </row>
    <row r="549" spans="2:65" s="1" customFormat="1" ht="11.25">
      <c r="B549" s="33"/>
      <c r="D549" s="147" t="s">
        <v>366</v>
      </c>
      <c r="F549" s="148" t="s">
        <v>3614</v>
      </c>
      <c r="I549" s="149"/>
      <c r="L549" s="33"/>
      <c r="M549" s="150"/>
      <c r="T549" s="54"/>
      <c r="AT549" s="18" t="s">
        <v>366</v>
      </c>
      <c r="AU549" s="18" t="s">
        <v>90</v>
      </c>
    </row>
    <row r="550" spans="2:65" s="13" customFormat="1" ht="11.25">
      <c r="B550" s="158"/>
      <c r="D550" s="152" t="s">
        <v>368</v>
      </c>
      <c r="E550" s="159" t="s">
        <v>19</v>
      </c>
      <c r="F550" s="160" t="s">
        <v>3615</v>
      </c>
      <c r="H550" s="161">
        <v>13</v>
      </c>
      <c r="I550" s="162"/>
      <c r="L550" s="158"/>
      <c r="M550" s="163"/>
      <c r="T550" s="164"/>
      <c r="AT550" s="159" t="s">
        <v>368</v>
      </c>
      <c r="AU550" s="159" t="s">
        <v>90</v>
      </c>
      <c r="AV550" s="13" t="s">
        <v>90</v>
      </c>
      <c r="AW550" s="13" t="s">
        <v>36</v>
      </c>
      <c r="AX550" s="13" t="s">
        <v>84</v>
      </c>
      <c r="AY550" s="159" t="s">
        <v>358</v>
      </c>
    </row>
    <row r="551" spans="2:65" s="1" customFormat="1" ht="33" customHeight="1">
      <c r="B551" s="33"/>
      <c r="C551" s="179" t="s">
        <v>1280</v>
      </c>
      <c r="D551" s="179" t="s">
        <v>440</v>
      </c>
      <c r="E551" s="180" t="s">
        <v>3616</v>
      </c>
      <c r="F551" s="181" t="s">
        <v>3617</v>
      </c>
      <c r="G551" s="182" t="s">
        <v>504</v>
      </c>
      <c r="H551" s="183">
        <v>12</v>
      </c>
      <c r="I551" s="184"/>
      <c r="J551" s="185">
        <f>ROUND(I551*H551,2)</f>
        <v>0</v>
      </c>
      <c r="K551" s="181" t="s">
        <v>3182</v>
      </c>
      <c r="L551" s="186"/>
      <c r="M551" s="187" t="s">
        <v>19</v>
      </c>
      <c r="N551" s="188" t="s">
        <v>49</v>
      </c>
      <c r="P551" s="143">
        <f>O551*H551</f>
        <v>0</v>
      </c>
      <c r="Q551" s="143">
        <v>1.9000000000000001E-4</v>
      </c>
      <c r="R551" s="143">
        <f>Q551*H551</f>
        <v>2.2799999999999999E-3</v>
      </c>
      <c r="S551" s="143">
        <v>0</v>
      </c>
      <c r="T551" s="144">
        <f>S551*H551</f>
        <v>0</v>
      </c>
      <c r="AR551" s="145" t="s">
        <v>558</v>
      </c>
      <c r="AT551" s="145" t="s">
        <v>440</v>
      </c>
      <c r="AU551" s="145" t="s">
        <v>90</v>
      </c>
      <c r="AY551" s="18" t="s">
        <v>358</v>
      </c>
      <c r="BE551" s="146">
        <f>IF(N551="základní",J551,0)</f>
        <v>0</v>
      </c>
      <c r="BF551" s="146">
        <f>IF(N551="snížená",J551,0)</f>
        <v>0</v>
      </c>
      <c r="BG551" s="146">
        <f>IF(N551="zákl. přenesená",J551,0)</f>
        <v>0</v>
      </c>
      <c r="BH551" s="146">
        <f>IF(N551="sníž. přenesená",J551,0)</f>
        <v>0</v>
      </c>
      <c r="BI551" s="146">
        <f>IF(N551="nulová",J551,0)</f>
        <v>0</v>
      </c>
      <c r="BJ551" s="18" t="s">
        <v>90</v>
      </c>
      <c r="BK551" s="146">
        <f>ROUND(I551*H551,2)</f>
        <v>0</v>
      </c>
      <c r="BL551" s="18" t="s">
        <v>454</v>
      </c>
      <c r="BM551" s="145" t="s">
        <v>3618</v>
      </c>
    </row>
    <row r="552" spans="2:65" s="13" customFormat="1" ht="11.25">
      <c r="B552" s="158"/>
      <c r="D552" s="152" t="s">
        <v>368</v>
      </c>
      <c r="E552" s="159" t="s">
        <v>19</v>
      </c>
      <c r="F552" s="160" t="s">
        <v>3463</v>
      </c>
      <c r="H552" s="161">
        <v>12</v>
      </c>
      <c r="I552" s="162"/>
      <c r="L552" s="158"/>
      <c r="M552" s="163"/>
      <c r="T552" s="164"/>
      <c r="AT552" s="159" t="s">
        <v>368</v>
      </c>
      <c r="AU552" s="159" t="s">
        <v>90</v>
      </c>
      <c r="AV552" s="13" t="s">
        <v>90</v>
      </c>
      <c r="AW552" s="13" t="s">
        <v>36</v>
      </c>
      <c r="AX552" s="13" t="s">
        <v>84</v>
      </c>
      <c r="AY552" s="159" t="s">
        <v>358</v>
      </c>
    </row>
    <row r="553" spans="2:65" s="1" customFormat="1" ht="33" customHeight="1">
      <c r="B553" s="33"/>
      <c r="C553" s="179" t="s">
        <v>1286</v>
      </c>
      <c r="D553" s="179" t="s">
        <v>440</v>
      </c>
      <c r="E553" s="180" t="s">
        <v>3619</v>
      </c>
      <c r="F553" s="181" t="s">
        <v>3620</v>
      </c>
      <c r="G553" s="182" t="s">
        <v>504</v>
      </c>
      <c r="H553" s="183">
        <v>1</v>
      </c>
      <c r="I553" s="184"/>
      <c r="J553" s="185">
        <f>ROUND(I553*H553,2)</f>
        <v>0</v>
      </c>
      <c r="K553" s="181" t="s">
        <v>3182</v>
      </c>
      <c r="L553" s="186"/>
      <c r="M553" s="187" t="s">
        <v>19</v>
      </c>
      <c r="N553" s="188" t="s">
        <v>49</v>
      </c>
      <c r="P553" s="143">
        <f>O553*H553</f>
        <v>0</v>
      </c>
      <c r="Q553" s="143">
        <v>1.9000000000000001E-4</v>
      </c>
      <c r="R553" s="143">
        <f>Q553*H553</f>
        <v>1.9000000000000001E-4</v>
      </c>
      <c r="S553" s="143">
        <v>0</v>
      </c>
      <c r="T553" s="144">
        <f>S553*H553</f>
        <v>0</v>
      </c>
      <c r="AR553" s="145" t="s">
        <v>558</v>
      </c>
      <c r="AT553" s="145" t="s">
        <v>440</v>
      </c>
      <c r="AU553" s="145" t="s">
        <v>90</v>
      </c>
      <c r="AY553" s="18" t="s">
        <v>358</v>
      </c>
      <c r="BE553" s="146">
        <f>IF(N553="základní",J553,0)</f>
        <v>0</v>
      </c>
      <c r="BF553" s="146">
        <f>IF(N553="snížená",J553,0)</f>
        <v>0</v>
      </c>
      <c r="BG553" s="146">
        <f>IF(N553="zákl. přenesená",J553,0)</f>
        <v>0</v>
      </c>
      <c r="BH553" s="146">
        <f>IF(N553="sníž. přenesená",J553,0)</f>
        <v>0</v>
      </c>
      <c r="BI553" s="146">
        <f>IF(N553="nulová",J553,0)</f>
        <v>0</v>
      </c>
      <c r="BJ553" s="18" t="s">
        <v>90</v>
      </c>
      <c r="BK553" s="146">
        <f>ROUND(I553*H553,2)</f>
        <v>0</v>
      </c>
      <c r="BL553" s="18" t="s">
        <v>454</v>
      </c>
      <c r="BM553" s="145" t="s">
        <v>3621</v>
      </c>
    </row>
    <row r="554" spans="2:65" s="13" customFormat="1" ht="11.25">
      <c r="B554" s="158"/>
      <c r="D554" s="152" t="s">
        <v>368</v>
      </c>
      <c r="E554" s="159" t="s">
        <v>19</v>
      </c>
      <c r="F554" s="160" t="s">
        <v>84</v>
      </c>
      <c r="H554" s="161">
        <v>1</v>
      </c>
      <c r="I554" s="162"/>
      <c r="L554" s="158"/>
      <c r="M554" s="163"/>
      <c r="T554" s="164"/>
      <c r="AT554" s="159" t="s">
        <v>368</v>
      </c>
      <c r="AU554" s="159" t="s">
        <v>90</v>
      </c>
      <c r="AV554" s="13" t="s">
        <v>90</v>
      </c>
      <c r="AW554" s="13" t="s">
        <v>36</v>
      </c>
      <c r="AX554" s="13" t="s">
        <v>84</v>
      </c>
      <c r="AY554" s="159" t="s">
        <v>358</v>
      </c>
    </row>
    <row r="555" spans="2:65" s="1" customFormat="1" ht="24.2" customHeight="1">
      <c r="B555" s="33"/>
      <c r="C555" s="134" t="s">
        <v>1291</v>
      </c>
      <c r="D555" s="134" t="s">
        <v>360</v>
      </c>
      <c r="E555" s="135" t="s">
        <v>3622</v>
      </c>
      <c r="F555" s="136" t="s">
        <v>3623</v>
      </c>
      <c r="G555" s="137" t="s">
        <v>504</v>
      </c>
      <c r="H555" s="138">
        <v>3</v>
      </c>
      <c r="I555" s="139"/>
      <c r="J555" s="140">
        <f>ROUND(I555*H555,2)</f>
        <v>0</v>
      </c>
      <c r="K555" s="136" t="s">
        <v>3182</v>
      </c>
      <c r="L555" s="33"/>
      <c r="M555" s="141" t="s">
        <v>19</v>
      </c>
      <c r="N555" s="142" t="s">
        <v>49</v>
      </c>
      <c r="P555" s="143">
        <f>O555*H555</f>
        <v>0</v>
      </c>
      <c r="Q555" s="143">
        <v>2.3000000000000001E-4</v>
      </c>
      <c r="R555" s="143">
        <f>Q555*H555</f>
        <v>6.9000000000000008E-4</v>
      </c>
      <c r="S555" s="143">
        <v>0</v>
      </c>
      <c r="T555" s="144">
        <f>S555*H555</f>
        <v>0</v>
      </c>
      <c r="AR555" s="145" t="s">
        <v>454</v>
      </c>
      <c r="AT555" s="145" t="s">
        <v>360</v>
      </c>
      <c r="AU555" s="145" t="s">
        <v>90</v>
      </c>
      <c r="AY555" s="18" t="s">
        <v>358</v>
      </c>
      <c r="BE555" s="146">
        <f>IF(N555="základní",J555,0)</f>
        <v>0</v>
      </c>
      <c r="BF555" s="146">
        <f>IF(N555="snížená",J555,0)</f>
        <v>0</v>
      </c>
      <c r="BG555" s="146">
        <f>IF(N555="zákl. přenesená",J555,0)</f>
        <v>0</v>
      </c>
      <c r="BH555" s="146">
        <f>IF(N555="sníž. přenesená",J555,0)</f>
        <v>0</v>
      </c>
      <c r="BI555" s="146">
        <f>IF(N555="nulová",J555,0)</f>
        <v>0</v>
      </c>
      <c r="BJ555" s="18" t="s">
        <v>90</v>
      </c>
      <c r="BK555" s="146">
        <f>ROUND(I555*H555,2)</f>
        <v>0</v>
      </c>
      <c r="BL555" s="18" t="s">
        <v>454</v>
      </c>
      <c r="BM555" s="145" t="s">
        <v>3624</v>
      </c>
    </row>
    <row r="556" spans="2:65" s="13" customFormat="1" ht="11.25">
      <c r="B556" s="158"/>
      <c r="D556" s="152" t="s">
        <v>368</v>
      </c>
      <c r="E556" s="159" t="s">
        <v>19</v>
      </c>
      <c r="F556" s="160" t="s">
        <v>3625</v>
      </c>
      <c r="H556" s="161">
        <v>2</v>
      </c>
      <c r="I556" s="162"/>
      <c r="L556" s="158"/>
      <c r="M556" s="163"/>
      <c r="T556" s="164"/>
      <c r="AT556" s="159" t="s">
        <v>368</v>
      </c>
      <c r="AU556" s="159" t="s">
        <v>90</v>
      </c>
      <c r="AV556" s="13" t="s">
        <v>90</v>
      </c>
      <c r="AW556" s="13" t="s">
        <v>36</v>
      </c>
      <c r="AX556" s="13" t="s">
        <v>77</v>
      </c>
      <c r="AY556" s="159" t="s">
        <v>358</v>
      </c>
    </row>
    <row r="557" spans="2:65" s="13" customFormat="1" ht="11.25">
      <c r="B557" s="158"/>
      <c r="D557" s="152" t="s">
        <v>368</v>
      </c>
      <c r="E557" s="159" t="s">
        <v>19</v>
      </c>
      <c r="F557" s="160" t="s">
        <v>3626</v>
      </c>
      <c r="H557" s="161">
        <v>1</v>
      </c>
      <c r="I557" s="162"/>
      <c r="L557" s="158"/>
      <c r="M557" s="163"/>
      <c r="T557" s="164"/>
      <c r="AT557" s="159" t="s">
        <v>368</v>
      </c>
      <c r="AU557" s="159" t="s">
        <v>90</v>
      </c>
      <c r="AV557" s="13" t="s">
        <v>90</v>
      </c>
      <c r="AW557" s="13" t="s">
        <v>36</v>
      </c>
      <c r="AX557" s="13" t="s">
        <v>77</v>
      </c>
      <c r="AY557" s="159" t="s">
        <v>358</v>
      </c>
    </row>
    <row r="558" spans="2:65" s="14" customFormat="1" ht="11.25">
      <c r="B558" s="165"/>
      <c r="D558" s="152" t="s">
        <v>368</v>
      </c>
      <c r="E558" s="166" t="s">
        <v>19</v>
      </c>
      <c r="F558" s="167" t="s">
        <v>371</v>
      </c>
      <c r="H558" s="168">
        <v>3</v>
      </c>
      <c r="I558" s="169"/>
      <c r="L558" s="165"/>
      <c r="M558" s="170"/>
      <c r="T558" s="171"/>
      <c r="AT558" s="166" t="s">
        <v>368</v>
      </c>
      <c r="AU558" s="166" t="s">
        <v>90</v>
      </c>
      <c r="AV558" s="14" t="s">
        <v>364</v>
      </c>
      <c r="AW558" s="14" t="s">
        <v>36</v>
      </c>
      <c r="AX558" s="14" t="s">
        <v>84</v>
      </c>
      <c r="AY558" s="166" t="s">
        <v>358</v>
      </c>
    </row>
    <row r="559" spans="2:65" s="1" customFormat="1" ht="24.2" customHeight="1">
      <c r="B559" s="33"/>
      <c r="C559" s="134" t="s">
        <v>1296</v>
      </c>
      <c r="D559" s="134" t="s">
        <v>360</v>
      </c>
      <c r="E559" s="135" t="s">
        <v>3627</v>
      </c>
      <c r="F559" s="136" t="s">
        <v>3628</v>
      </c>
      <c r="G559" s="137" t="s">
        <v>1498</v>
      </c>
      <c r="H559" s="189"/>
      <c r="I559" s="139"/>
      <c r="J559" s="140">
        <f>ROUND(I559*H559,2)</f>
        <v>0</v>
      </c>
      <c r="K559" s="136" t="s">
        <v>402</v>
      </c>
      <c r="L559" s="33"/>
      <c r="M559" s="141" t="s">
        <v>19</v>
      </c>
      <c r="N559" s="142" t="s">
        <v>49</v>
      </c>
      <c r="P559" s="143">
        <f>O559*H559</f>
        <v>0</v>
      </c>
      <c r="Q559" s="143">
        <v>0</v>
      </c>
      <c r="R559" s="143">
        <f>Q559*H559</f>
        <v>0</v>
      </c>
      <c r="S559" s="143">
        <v>0</v>
      </c>
      <c r="T559" s="144">
        <f>S559*H559</f>
        <v>0</v>
      </c>
      <c r="AR559" s="145" t="s">
        <v>3629</v>
      </c>
      <c r="AT559" s="145" t="s">
        <v>360</v>
      </c>
      <c r="AU559" s="145" t="s">
        <v>90</v>
      </c>
      <c r="AY559" s="18" t="s">
        <v>358</v>
      </c>
      <c r="BE559" s="146">
        <f>IF(N559="základní",J559,0)</f>
        <v>0</v>
      </c>
      <c r="BF559" s="146">
        <f>IF(N559="snížená",J559,0)</f>
        <v>0</v>
      </c>
      <c r="BG559" s="146">
        <f>IF(N559="zákl. přenesená",J559,0)</f>
        <v>0</v>
      </c>
      <c r="BH559" s="146">
        <f>IF(N559="sníž. přenesená",J559,0)</f>
        <v>0</v>
      </c>
      <c r="BI559" s="146">
        <f>IF(N559="nulová",J559,0)</f>
        <v>0</v>
      </c>
      <c r="BJ559" s="18" t="s">
        <v>90</v>
      </c>
      <c r="BK559" s="146">
        <f>ROUND(I559*H559,2)</f>
        <v>0</v>
      </c>
      <c r="BL559" s="18" t="s">
        <v>3629</v>
      </c>
      <c r="BM559" s="145" t="s">
        <v>3630</v>
      </c>
    </row>
    <row r="560" spans="2:65" s="1" customFormat="1" ht="11.25">
      <c r="B560" s="33"/>
      <c r="D560" s="147" t="s">
        <v>366</v>
      </c>
      <c r="F560" s="148" t="s">
        <v>3631</v>
      </c>
      <c r="I560" s="149"/>
      <c r="L560" s="33"/>
      <c r="M560" s="150"/>
      <c r="T560" s="54"/>
      <c r="AT560" s="18" t="s">
        <v>366</v>
      </c>
      <c r="AU560" s="18" t="s">
        <v>90</v>
      </c>
    </row>
    <row r="561" spans="2:65" s="1" customFormat="1" ht="24.2" customHeight="1">
      <c r="B561" s="33"/>
      <c r="C561" s="134" t="s">
        <v>1304</v>
      </c>
      <c r="D561" s="134" t="s">
        <v>360</v>
      </c>
      <c r="E561" s="135" t="s">
        <v>3632</v>
      </c>
      <c r="F561" s="136" t="s">
        <v>3633</v>
      </c>
      <c r="G561" s="137" t="s">
        <v>1498</v>
      </c>
      <c r="H561" s="189"/>
      <c r="I561" s="139"/>
      <c r="J561" s="140">
        <f>ROUND(I561*H561,2)</f>
        <v>0</v>
      </c>
      <c r="K561" s="136" t="s">
        <v>402</v>
      </c>
      <c r="L561" s="33"/>
      <c r="M561" s="141" t="s">
        <v>19</v>
      </c>
      <c r="N561" s="142" t="s">
        <v>49</v>
      </c>
      <c r="P561" s="143">
        <f>O561*H561</f>
        <v>0</v>
      </c>
      <c r="Q561" s="143">
        <v>0</v>
      </c>
      <c r="R561" s="143">
        <f>Q561*H561</f>
        <v>0</v>
      </c>
      <c r="S561" s="143">
        <v>0</v>
      </c>
      <c r="T561" s="144">
        <f>S561*H561</f>
        <v>0</v>
      </c>
      <c r="AR561" s="145" t="s">
        <v>454</v>
      </c>
      <c r="AT561" s="145" t="s">
        <v>360</v>
      </c>
      <c r="AU561" s="145" t="s">
        <v>90</v>
      </c>
      <c r="AY561" s="18" t="s">
        <v>358</v>
      </c>
      <c r="BE561" s="146">
        <f>IF(N561="základní",J561,0)</f>
        <v>0</v>
      </c>
      <c r="BF561" s="146">
        <f>IF(N561="snížená",J561,0)</f>
        <v>0</v>
      </c>
      <c r="BG561" s="146">
        <f>IF(N561="zákl. přenesená",J561,0)</f>
        <v>0</v>
      </c>
      <c r="BH561" s="146">
        <f>IF(N561="sníž. přenesená",J561,0)</f>
        <v>0</v>
      </c>
      <c r="BI561" s="146">
        <f>IF(N561="nulová",J561,0)</f>
        <v>0</v>
      </c>
      <c r="BJ561" s="18" t="s">
        <v>90</v>
      </c>
      <c r="BK561" s="146">
        <f>ROUND(I561*H561,2)</f>
        <v>0</v>
      </c>
      <c r="BL561" s="18" t="s">
        <v>454</v>
      </c>
      <c r="BM561" s="145" t="s">
        <v>3634</v>
      </c>
    </row>
    <row r="562" spans="2:65" s="1" customFormat="1" ht="11.25">
      <c r="B562" s="33"/>
      <c r="D562" s="147" t="s">
        <v>366</v>
      </c>
      <c r="F562" s="148" t="s">
        <v>3635</v>
      </c>
      <c r="I562" s="149"/>
      <c r="L562" s="33"/>
      <c r="M562" s="150"/>
      <c r="T562" s="54"/>
      <c r="AT562" s="18" t="s">
        <v>366</v>
      </c>
      <c r="AU562" s="18" t="s">
        <v>90</v>
      </c>
    </row>
    <row r="563" spans="2:65" s="11" customFormat="1" ht="22.9" customHeight="1">
      <c r="B563" s="122"/>
      <c r="D563" s="123" t="s">
        <v>76</v>
      </c>
      <c r="E563" s="132" t="s">
        <v>3636</v>
      </c>
      <c r="F563" s="132" t="s">
        <v>3637</v>
      </c>
      <c r="I563" s="125"/>
      <c r="J563" s="133">
        <f>BK563</f>
        <v>0</v>
      </c>
      <c r="L563" s="122"/>
      <c r="M563" s="127"/>
      <c r="P563" s="128">
        <f>SUM(P564:P587)</f>
        <v>0</v>
      </c>
      <c r="R563" s="128">
        <f>SUM(R564:R587)</f>
        <v>1.1061500000000002</v>
      </c>
      <c r="T563" s="129">
        <f>SUM(T564:T587)</f>
        <v>0</v>
      </c>
      <c r="AR563" s="123" t="s">
        <v>90</v>
      </c>
      <c r="AT563" s="130" t="s">
        <v>76</v>
      </c>
      <c r="AU563" s="130" t="s">
        <v>84</v>
      </c>
      <c r="AY563" s="123" t="s">
        <v>358</v>
      </c>
      <c r="BK563" s="131">
        <f>SUM(BK564:BK587)</f>
        <v>0</v>
      </c>
    </row>
    <row r="564" spans="2:65" s="1" customFormat="1" ht="37.9" customHeight="1">
      <c r="B564" s="33"/>
      <c r="C564" s="134" t="s">
        <v>1311</v>
      </c>
      <c r="D564" s="134" t="s">
        <v>360</v>
      </c>
      <c r="E564" s="135" t="s">
        <v>3638</v>
      </c>
      <c r="F564" s="136" t="s">
        <v>3639</v>
      </c>
      <c r="G564" s="137" t="s">
        <v>504</v>
      </c>
      <c r="H564" s="138">
        <v>2</v>
      </c>
      <c r="I564" s="139"/>
      <c r="J564" s="140">
        <f>ROUND(I564*H564,2)</f>
        <v>0</v>
      </c>
      <c r="K564" s="136" t="s">
        <v>402</v>
      </c>
      <c r="L564" s="33"/>
      <c r="M564" s="141" t="s">
        <v>19</v>
      </c>
      <c r="N564" s="142" t="s">
        <v>49</v>
      </c>
      <c r="P564" s="143">
        <f>O564*H564</f>
        <v>0</v>
      </c>
      <c r="Q564" s="143">
        <v>1.2E-2</v>
      </c>
      <c r="R564" s="143">
        <f>Q564*H564</f>
        <v>2.4E-2</v>
      </c>
      <c r="S564" s="143">
        <v>0</v>
      </c>
      <c r="T564" s="144">
        <f>S564*H564</f>
        <v>0</v>
      </c>
      <c r="AR564" s="145" t="s">
        <v>454</v>
      </c>
      <c r="AT564" s="145" t="s">
        <v>360</v>
      </c>
      <c r="AU564" s="145" t="s">
        <v>90</v>
      </c>
      <c r="AY564" s="18" t="s">
        <v>358</v>
      </c>
      <c r="BE564" s="146">
        <f>IF(N564="základní",J564,0)</f>
        <v>0</v>
      </c>
      <c r="BF564" s="146">
        <f>IF(N564="snížená",J564,0)</f>
        <v>0</v>
      </c>
      <c r="BG564" s="146">
        <f>IF(N564="zákl. přenesená",J564,0)</f>
        <v>0</v>
      </c>
      <c r="BH564" s="146">
        <f>IF(N564="sníž. přenesená",J564,0)</f>
        <v>0</v>
      </c>
      <c r="BI564" s="146">
        <f>IF(N564="nulová",J564,0)</f>
        <v>0</v>
      </c>
      <c r="BJ564" s="18" t="s">
        <v>90</v>
      </c>
      <c r="BK564" s="146">
        <f>ROUND(I564*H564,2)</f>
        <v>0</v>
      </c>
      <c r="BL564" s="18" t="s">
        <v>454</v>
      </c>
      <c r="BM564" s="145" t="s">
        <v>3640</v>
      </c>
    </row>
    <row r="565" spans="2:65" s="1" customFormat="1" ht="11.25">
      <c r="B565" s="33"/>
      <c r="D565" s="147" t="s">
        <v>366</v>
      </c>
      <c r="F565" s="148" t="s">
        <v>3641</v>
      </c>
      <c r="I565" s="149"/>
      <c r="L565" s="33"/>
      <c r="M565" s="150"/>
      <c r="T565" s="54"/>
      <c r="AT565" s="18" t="s">
        <v>366</v>
      </c>
      <c r="AU565" s="18" t="s">
        <v>90</v>
      </c>
    </row>
    <row r="566" spans="2:65" s="13" customFormat="1" ht="11.25">
      <c r="B566" s="158"/>
      <c r="D566" s="152" t="s">
        <v>368</v>
      </c>
      <c r="E566" s="159" t="s">
        <v>19</v>
      </c>
      <c r="F566" s="160" t="s">
        <v>90</v>
      </c>
      <c r="H566" s="161">
        <v>2</v>
      </c>
      <c r="I566" s="162"/>
      <c r="L566" s="158"/>
      <c r="M566" s="163"/>
      <c r="T566" s="164"/>
      <c r="AT566" s="159" t="s">
        <v>368</v>
      </c>
      <c r="AU566" s="159" t="s">
        <v>90</v>
      </c>
      <c r="AV566" s="13" t="s">
        <v>90</v>
      </c>
      <c r="AW566" s="13" t="s">
        <v>36</v>
      </c>
      <c r="AX566" s="13" t="s">
        <v>84</v>
      </c>
      <c r="AY566" s="159" t="s">
        <v>358</v>
      </c>
    </row>
    <row r="567" spans="2:65" s="1" customFormat="1" ht="37.9" customHeight="1">
      <c r="B567" s="33"/>
      <c r="C567" s="134" t="s">
        <v>1317</v>
      </c>
      <c r="D567" s="134" t="s">
        <v>360</v>
      </c>
      <c r="E567" s="135" t="s">
        <v>3642</v>
      </c>
      <c r="F567" s="136" t="s">
        <v>3643</v>
      </c>
      <c r="G567" s="137" t="s">
        <v>504</v>
      </c>
      <c r="H567" s="138">
        <v>11</v>
      </c>
      <c r="I567" s="139"/>
      <c r="J567" s="140">
        <f>ROUND(I567*H567,2)</f>
        <v>0</v>
      </c>
      <c r="K567" s="136" t="s">
        <v>402</v>
      </c>
      <c r="L567" s="33"/>
      <c r="M567" s="141" t="s">
        <v>19</v>
      </c>
      <c r="N567" s="142" t="s">
        <v>49</v>
      </c>
      <c r="P567" s="143">
        <f>O567*H567</f>
        <v>0</v>
      </c>
      <c r="Q567" s="143">
        <v>1.2E-2</v>
      </c>
      <c r="R567" s="143">
        <f>Q567*H567</f>
        <v>0.13200000000000001</v>
      </c>
      <c r="S567" s="143">
        <v>0</v>
      </c>
      <c r="T567" s="144">
        <f>S567*H567</f>
        <v>0</v>
      </c>
      <c r="AR567" s="145" t="s">
        <v>454</v>
      </c>
      <c r="AT567" s="145" t="s">
        <v>360</v>
      </c>
      <c r="AU567" s="145" t="s">
        <v>90</v>
      </c>
      <c r="AY567" s="18" t="s">
        <v>358</v>
      </c>
      <c r="BE567" s="146">
        <f>IF(N567="základní",J567,0)</f>
        <v>0</v>
      </c>
      <c r="BF567" s="146">
        <f>IF(N567="snížená",J567,0)</f>
        <v>0</v>
      </c>
      <c r="BG567" s="146">
        <f>IF(N567="zákl. přenesená",J567,0)</f>
        <v>0</v>
      </c>
      <c r="BH567" s="146">
        <f>IF(N567="sníž. přenesená",J567,0)</f>
        <v>0</v>
      </c>
      <c r="BI567" s="146">
        <f>IF(N567="nulová",J567,0)</f>
        <v>0</v>
      </c>
      <c r="BJ567" s="18" t="s">
        <v>90</v>
      </c>
      <c r="BK567" s="146">
        <f>ROUND(I567*H567,2)</f>
        <v>0</v>
      </c>
      <c r="BL567" s="18" t="s">
        <v>454</v>
      </c>
      <c r="BM567" s="145" t="s">
        <v>3644</v>
      </c>
    </row>
    <row r="568" spans="2:65" s="1" customFormat="1" ht="11.25">
      <c r="B568" s="33"/>
      <c r="D568" s="147" t="s">
        <v>366</v>
      </c>
      <c r="F568" s="148" t="s">
        <v>3645</v>
      </c>
      <c r="I568" s="149"/>
      <c r="L568" s="33"/>
      <c r="M568" s="150"/>
      <c r="T568" s="54"/>
      <c r="AT568" s="18" t="s">
        <v>366</v>
      </c>
      <c r="AU568" s="18" t="s">
        <v>90</v>
      </c>
    </row>
    <row r="569" spans="2:65" s="13" customFormat="1" ht="11.25">
      <c r="B569" s="158"/>
      <c r="D569" s="152" t="s">
        <v>368</v>
      </c>
      <c r="E569" s="159" t="s">
        <v>19</v>
      </c>
      <c r="F569" s="160" t="s">
        <v>3143</v>
      </c>
      <c r="H569" s="161">
        <v>11</v>
      </c>
      <c r="I569" s="162"/>
      <c r="L569" s="158"/>
      <c r="M569" s="163"/>
      <c r="T569" s="164"/>
      <c r="AT569" s="159" t="s">
        <v>368</v>
      </c>
      <c r="AU569" s="159" t="s">
        <v>90</v>
      </c>
      <c r="AV569" s="13" t="s">
        <v>90</v>
      </c>
      <c r="AW569" s="13" t="s">
        <v>36</v>
      </c>
      <c r="AX569" s="13" t="s">
        <v>84</v>
      </c>
      <c r="AY569" s="159" t="s">
        <v>358</v>
      </c>
    </row>
    <row r="570" spans="2:65" s="1" customFormat="1" ht="33" customHeight="1">
      <c r="B570" s="33"/>
      <c r="C570" s="134" t="s">
        <v>1324</v>
      </c>
      <c r="D570" s="134" t="s">
        <v>360</v>
      </c>
      <c r="E570" s="135" t="s">
        <v>3646</v>
      </c>
      <c r="F570" s="136" t="s">
        <v>3647</v>
      </c>
      <c r="G570" s="137" t="s">
        <v>504</v>
      </c>
      <c r="H570" s="138">
        <v>62</v>
      </c>
      <c r="I570" s="139"/>
      <c r="J570" s="140">
        <f>ROUND(I570*H570,2)</f>
        <v>0</v>
      </c>
      <c r="K570" s="136" t="s">
        <v>402</v>
      </c>
      <c r="L570" s="33"/>
      <c r="M570" s="141" t="s">
        <v>19</v>
      </c>
      <c r="N570" s="142" t="s">
        <v>49</v>
      </c>
      <c r="P570" s="143">
        <f>O570*H570</f>
        <v>0</v>
      </c>
      <c r="Q570" s="143">
        <v>1.17E-2</v>
      </c>
      <c r="R570" s="143">
        <f>Q570*H570</f>
        <v>0.72540000000000004</v>
      </c>
      <c r="S570" s="143">
        <v>0</v>
      </c>
      <c r="T570" s="144">
        <f>S570*H570</f>
        <v>0</v>
      </c>
      <c r="AR570" s="145" t="s">
        <v>454</v>
      </c>
      <c r="AT570" s="145" t="s">
        <v>360</v>
      </c>
      <c r="AU570" s="145" t="s">
        <v>90</v>
      </c>
      <c r="AY570" s="18" t="s">
        <v>358</v>
      </c>
      <c r="BE570" s="146">
        <f>IF(N570="základní",J570,0)</f>
        <v>0</v>
      </c>
      <c r="BF570" s="146">
        <f>IF(N570="snížená",J570,0)</f>
        <v>0</v>
      </c>
      <c r="BG570" s="146">
        <f>IF(N570="zákl. přenesená",J570,0)</f>
        <v>0</v>
      </c>
      <c r="BH570" s="146">
        <f>IF(N570="sníž. přenesená",J570,0)</f>
        <v>0</v>
      </c>
      <c r="BI570" s="146">
        <f>IF(N570="nulová",J570,0)</f>
        <v>0</v>
      </c>
      <c r="BJ570" s="18" t="s">
        <v>90</v>
      </c>
      <c r="BK570" s="146">
        <f>ROUND(I570*H570,2)</f>
        <v>0</v>
      </c>
      <c r="BL570" s="18" t="s">
        <v>454</v>
      </c>
      <c r="BM570" s="145" t="s">
        <v>3648</v>
      </c>
    </row>
    <row r="571" spans="2:65" s="1" customFormat="1" ht="11.25">
      <c r="B571" s="33"/>
      <c r="D571" s="147" t="s">
        <v>366</v>
      </c>
      <c r="F571" s="148" t="s">
        <v>3649</v>
      </c>
      <c r="I571" s="149"/>
      <c r="L571" s="33"/>
      <c r="M571" s="150"/>
      <c r="T571" s="54"/>
      <c r="AT571" s="18" t="s">
        <v>366</v>
      </c>
      <c r="AU571" s="18" t="s">
        <v>90</v>
      </c>
    </row>
    <row r="572" spans="2:65" s="13" customFormat="1" ht="11.25">
      <c r="B572" s="158"/>
      <c r="D572" s="152" t="s">
        <v>368</v>
      </c>
      <c r="E572" s="159" t="s">
        <v>19</v>
      </c>
      <c r="F572" s="160" t="s">
        <v>3519</v>
      </c>
      <c r="H572" s="161">
        <v>62</v>
      </c>
      <c r="I572" s="162"/>
      <c r="L572" s="158"/>
      <c r="M572" s="163"/>
      <c r="T572" s="164"/>
      <c r="AT572" s="159" t="s">
        <v>368</v>
      </c>
      <c r="AU572" s="159" t="s">
        <v>90</v>
      </c>
      <c r="AV572" s="13" t="s">
        <v>90</v>
      </c>
      <c r="AW572" s="13" t="s">
        <v>36</v>
      </c>
      <c r="AX572" s="13" t="s">
        <v>84</v>
      </c>
      <c r="AY572" s="159" t="s">
        <v>358</v>
      </c>
    </row>
    <row r="573" spans="2:65" s="1" customFormat="1" ht="37.9" customHeight="1">
      <c r="B573" s="33"/>
      <c r="C573" s="134" t="s">
        <v>1328</v>
      </c>
      <c r="D573" s="134" t="s">
        <v>360</v>
      </c>
      <c r="E573" s="135" t="s">
        <v>3650</v>
      </c>
      <c r="F573" s="136" t="s">
        <v>3651</v>
      </c>
      <c r="G573" s="137" t="s">
        <v>504</v>
      </c>
      <c r="H573" s="138">
        <v>12</v>
      </c>
      <c r="I573" s="139"/>
      <c r="J573" s="140">
        <f>ROUND(I573*H573,2)</f>
        <v>0</v>
      </c>
      <c r="K573" s="136" t="s">
        <v>402</v>
      </c>
      <c r="L573" s="33"/>
      <c r="M573" s="141" t="s">
        <v>19</v>
      </c>
      <c r="N573" s="142" t="s">
        <v>49</v>
      </c>
      <c r="P573" s="143">
        <f>O573*H573</f>
        <v>0</v>
      </c>
      <c r="Q573" s="143">
        <v>1.6650000000000002E-2</v>
      </c>
      <c r="R573" s="143">
        <f>Q573*H573</f>
        <v>0.19980000000000003</v>
      </c>
      <c r="S573" s="143">
        <v>0</v>
      </c>
      <c r="T573" s="144">
        <f>S573*H573</f>
        <v>0</v>
      </c>
      <c r="AR573" s="145" t="s">
        <v>454</v>
      </c>
      <c r="AT573" s="145" t="s">
        <v>360</v>
      </c>
      <c r="AU573" s="145" t="s">
        <v>90</v>
      </c>
      <c r="AY573" s="18" t="s">
        <v>358</v>
      </c>
      <c r="BE573" s="146">
        <f>IF(N573="základní",J573,0)</f>
        <v>0</v>
      </c>
      <c r="BF573" s="146">
        <f>IF(N573="snížená",J573,0)</f>
        <v>0</v>
      </c>
      <c r="BG573" s="146">
        <f>IF(N573="zákl. přenesená",J573,0)</f>
        <v>0</v>
      </c>
      <c r="BH573" s="146">
        <f>IF(N573="sníž. přenesená",J573,0)</f>
        <v>0</v>
      </c>
      <c r="BI573" s="146">
        <f>IF(N573="nulová",J573,0)</f>
        <v>0</v>
      </c>
      <c r="BJ573" s="18" t="s">
        <v>90</v>
      </c>
      <c r="BK573" s="146">
        <f>ROUND(I573*H573,2)</f>
        <v>0</v>
      </c>
      <c r="BL573" s="18" t="s">
        <v>454</v>
      </c>
      <c r="BM573" s="145" t="s">
        <v>3652</v>
      </c>
    </row>
    <row r="574" spans="2:65" s="1" customFormat="1" ht="11.25">
      <c r="B574" s="33"/>
      <c r="D574" s="147" t="s">
        <v>366</v>
      </c>
      <c r="F574" s="148" t="s">
        <v>3653</v>
      </c>
      <c r="I574" s="149"/>
      <c r="L574" s="33"/>
      <c r="M574" s="150"/>
      <c r="T574" s="54"/>
      <c r="AT574" s="18" t="s">
        <v>366</v>
      </c>
      <c r="AU574" s="18" t="s">
        <v>90</v>
      </c>
    </row>
    <row r="575" spans="2:65" s="13" customFormat="1" ht="11.25">
      <c r="B575" s="158"/>
      <c r="D575" s="152" t="s">
        <v>368</v>
      </c>
      <c r="E575" s="159" t="s">
        <v>19</v>
      </c>
      <c r="F575" s="160" t="s">
        <v>3654</v>
      </c>
      <c r="H575" s="161">
        <v>12</v>
      </c>
      <c r="I575" s="162"/>
      <c r="L575" s="158"/>
      <c r="M575" s="163"/>
      <c r="T575" s="164"/>
      <c r="AT575" s="159" t="s">
        <v>368</v>
      </c>
      <c r="AU575" s="159" t="s">
        <v>90</v>
      </c>
      <c r="AV575" s="13" t="s">
        <v>90</v>
      </c>
      <c r="AW575" s="13" t="s">
        <v>36</v>
      </c>
      <c r="AX575" s="13" t="s">
        <v>84</v>
      </c>
      <c r="AY575" s="159" t="s">
        <v>358</v>
      </c>
    </row>
    <row r="576" spans="2:65" s="1" customFormat="1" ht="24.2" customHeight="1">
      <c r="B576" s="33"/>
      <c r="C576" s="134" t="s">
        <v>1333</v>
      </c>
      <c r="D576" s="134" t="s">
        <v>360</v>
      </c>
      <c r="E576" s="135" t="s">
        <v>3655</v>
      </c>
      <c r="F576" s="136" t="s">
        <v>3656</v>
      </c>
      <c r="G576" s="137" t="s">
        <v>504</v>
      </c>
      <c r="H576" s="138">
        <v>12</v>
      </c>
      <c r="I576" s="139"/>
      <c r="J576" s="140">
        <f>ROUND(I576*H576,2)</f>
        <v>0</v>
      </c>
      <c r="K576" s="136" t="s">
        <v>402</v>
      </c>
      <c r="L576" s="33"/>
      <c r="M576" s="141" t="s">
        <v>19</v>
      </c>
      <c r="N576" s="142" t="s">
        <v>49</v>
      </c>
      <c r="P576" s="143">
        <f>O576*H576</f>
        <v>0</v>
      </c>
      <c r="Q576" s="143">
        <v>1.4999999999999999E-4</v>
      </c>
      <c r="R576" s="143">
        <f>Q576*H576</f>
        <v>1.8E-3</v>
      </c>
      <c r="S576" s="143">
        <v>0</v>
      </c>
      <c r="T576" s="144">
        <f>S576*H576</f>
        <v>0</v>
      </c>
      <c r="AR576" s="145" t="s">
        <v>454</v>
      </c>
      <c r="AT576" s="145" t="s">
        <v>360</v>
      </c>
      <c r="AU576" s="145" t="s">
        <v>90</v>
      </c>
      <c r="AY576" s="18" t="s">
        <v>358</v>
      </c>
      <c r="BE576" s="146">
        <f>IF(N576="základní",J576,0)</f>
        <v>0</v>
      </c>
      <c r="BF576" s="146">
        <f>IF(N576="snížená",J576,0)</f>
        <v>0</v>
      </c>
      <c r="BG576" s="146">
        <f>IF(N576="zákl. přenesená",J576,0)</f>
        <v>0</v>
      </c>
      <c r="BH576" s="146">
        <f>IF(N576="sníž. přenesená",J576,0)</f>
        <v>0</v>
      </c>
      <c r="BI576" s="146">
        <f>IF(N576="nulová",J576,0)</f>
        <v>0</v>
      </c>
      <c r="BJ576" s="18" t="s">
        <v>90</v>
      </c>
      <c r="BK576" s="146">
        <f>ROUND(I576*H576,2)</f>
        <v>0</v>
      </c>
      <c r="BL576" s="18" t="s">
        <v>454</v>
      </c>
      <c r="BM576" s="145" t="s">
        <v>3657</v>
      </c>
    </row>
    <row r="577" spans="2:65" s="1" customFormat="1" ht="11.25">
      <c r="B577" s="33"/>
      <c r="D577" s="147" t="s">
        <v>366</v>
      </c>
      <c r="F577" s="148" t="s">
        <v>3658</v>
      </c>
      <c r="I577" s="149"/>
      <c r="L577" s="33"/>
      <c r="M577" s="150"/>
      <c r="T577" s="54"/>
      <c r="AT577" s="18" t="s">
        <v>366</v>
      </c>
      <c r="AU577" s="18" t="s">
        <v>90</v>
      </c>
    </row>
    <row r="578" spans="2:65" s="13" customFormat="1" ht="11.25">
      <c r="B578" s="158"/>
      <c r="D578" s="152" t="s">
        <v>368</v>
      </c>
      <c r="E578" s="159" t="s">
        <v>19</v>
      </c>
      <c r="F578" s="160" t="s">
        <v>3654</v>
      </c>
      <c r="H578" s="161">
        <v>12</v>
      </c>
      <c r="I578" s="162"/>
      <c r="L578" s="158"/>
      <c r="M578" s="163"/>
      <c r="T578" s="164"/>
      <c r="AT578" s="159" t="s">
        <v>368</v>
      </c>
      <c r="AU578" s="159" t="s">
        <v>90</v>
      </c>
      <c r="AV578" s="13" t="s">
        <v>90</v>
      </c>
      <c r="AW578" s="13" t="s">
        <v>36</v>
      </c>
      <c r="AX578" s="13" t="s">
        <v>84</v>
      </c>
      <c r="AY578" s="159" t="s">
        <v>358</v>
      </c>
    </row>
    <row r="579" spans="2:65" s="1" customFormat="1" ht="16.5" customHeight="1">
      <c r="B579" s="33"/>
      <c r="C579" s="134" t="s">
        <v>1339</v>
      </c>
      <c r="D579" s="134" t="s">
        <v>360</v>
      </c>
      <c r="E579" s="135" t="s">
        <v>3659</v>
      </c>
      <c r="F579" s="136" t="s">
        <v>3660</v>
      </c>
      <c r="G579" s="137" t="s">
        <v>504</v>
      </c>
      <c r="H579" s="138">
        <v>13</v>
      </c>
      <c r="I579" s="139"/>
      <c r="J579" s="140">
        <f>ROUND(I579*H579,2)</f>
        <v>0</v>
      </c>
      <c r="K579" s="136" t="s">
        <v>402</v>
      </c>
      <c r="L579" s="33"/>
      <c r="M579" s="141" t="s">
        <v>19</v>
      </c>
      <c r="N579" s="142" t="s">
        <v>49</v>
      </c>
      <c r="P579" s="143">
        <f>O579*H579</f>
        <v>0</v>
      </c>
      <c r="Q579" s="143">
        <v>5.0000000000000001E-4</v>
      </c>
      <c r="R579" s="143">
        <f>Q579*H579</f>
        <v>6.5000000000000006E-3</v>
      </c>
      <c r="S579" s="143">
        <v>0</v>
      </c>
      <c r="T579" s="144">
        <f>S579*H579</f>
        <v>0</v>
      </c>
      <c r="AR579" s="145" t="s">
        <v>454</v>
      </c>
      <c r="AT579" s="145" t="s">
        <v>360</v>
      </c>
      <c r="AU579" s="145" t="s">
        <v>90</v>
      </c>
      <c r="AY579" s="18" t="s">
        <v>358</v>
      </c>
      <c r="BE579" s="146">
        <f>IF(N579="základní",J579,0)</f>
        <v>0</v>
      </c>
      <c r="BF579" s="146">
        <f>IF(N579="snížená",J579,0)</f>
        <v>0</v>
      </c>
      <c r="BG579" s="146">
        <f>IF(N579="zákl. přenesená",J579,0)</f>
        <v>0</v>
      </c>
      <c r="BH579" s="146">
        <f>IF(N579="sníž. přenesená",J579,0)</f>
        <v>0</v>
      </c>
      <c r="BI579" s="146">
        <f>IF(N579="nulová",J579,0)</f>
        <v>0</v>
      </c>
      <c r="BJ579" s="18" t="s">
        <v>90</v>
      </c>
      <c r="BK579" s="146">
        <f>ROUND(I579*H579,2)</f>
        <v>0</v>
      </c>
      <c r="BL579" s="18" t="s">
        <v>454</v>
      </c>
      <c r="BM579" s="145" t="s">
        <v>3661</v>
      </c>
    </row>
    <row r="580" spans="2:65" s="1" customFormat="1" ht="11.25">
      <c r="B580" s="33"/>
      <c r="D580" s="147" t="s">
        <v>366</v>
      </c>
      <c r="F580" s="148" t="s">
        <v>3662</v>
      </c>
      <c r="I580" s="149"/>
      <c r="L580" s="33"/>
      <c r="M580" s="150"/>
      <c r="T580" s="54"/>
      <c r="AT580" s="18" t="s">
        <v>366</v>
      </c>
      <c r="AU580" s="18" t="s">
        <v>90</v>
      </c>
    </row>
    <row r="581" spans="2:65" s="13" customFormat="1" ht="11.25">
      <c r="B581" s="158"/>
      <c r="D581" s="152" t="s">
        <v>368</v>
      </c>
      <c r="E581" s="159" t="s">
        <v>19</v>
      </c>
      <c r="F581" s="160" t="s">
        <v>3663</v>
      </c>
      <c r="H581" s="161">
        <v>13</v>
      </c>
      <c r="I581" s="162"/>
      <c r="L581" s="158"/>
      <c r="M581" s="163"/>
      <c r="T581" s="164"/>
      <c r="AT581" s="159" t="s">
        <v>368</v>
      </c>
      <c r="AU581" s="159" t="s">
        <v>90</v>
      </c>
      <c r="AV581" s="13" t="s">
        <v>90</v>
      </c>
      <c r="AW581" s="13" t="s">
        <v>36</v>
      </c>
      <c r="AX581" s="13" t="s">
        <v>84</v>
      </c>
      <c r="AY581" s="159" t="s">
        <v>358</v>
      </c>
    </row>
    <row r="582" spans="2:65" s="1" customFormat="1" ht="24.2" customHeight="1">
      <c r="B582" s="33"/>
      <c r="C582" s="134" t="s">
        <v>1343</v>
      </c>
      <c r="D582" s="134" t="s">
        <v>360</v>
      </c>
      <c r="E582" s="135" t="s">
        <v>3664</v>
      </c>
      <c r="F582" s="136" t="s">
        <v>3665</v>
      </c>
      <c r="G582" s="137" t="s">
        <v>504</v>
      </c>
      <c r="H582" s="138">
        <v>1</v>
      </c>
      <c r="I582" s="139"/>
      <c r="J582" s="140">
        <f>ROUND(I582*H582,2)</f>
        <v>0</v>
      </c>
      <c r="K582" s="136" t="s">
        <v>3182</v>
      </c>
      <c r="L582" s="33"/>
      <c r="M582" s="141" t="s">
        <v>19</v>
      </c>
      <c r="N582" s="142" t="s">
        <v>49</v>
      </c>
      <c r="P582" s="143">
        <f>O582*H582</f>
        <v>0</v>
      </c>
      <c r="Q582" s="143">
        <v>1.6650000000000002E-2</v>
      </c>
      <c r="R582" s="143">
        <f>Q582*H582</f>
        <v>1.6650000000000002E-2</v>
      </c>
      <c r="S582" s="143">
        <v>0</v>
      </c>
      <c r="T582" s="144">
        <f>S582*H582</f>
        <v>0</v>
      </c>
      <c r="AR582" s="145" t="s">
        <v>454</v>
      </c>
      <c r="AT582" s="145" t="s">
        <v>360</v>
      </c>
      <c r="AU582" s="145" t="s">
        <v>90</v>
      </c>
      <c r="AY582" s="18" t="s">
        <v>358</v>
      </c>
      <c r="BE582" s="146">
        <f>IF(N582="základní",J582,0)</f>
        <v>0</v>
      </c>
      <c r="BF582" s="146">
        <f>IF(N582="snížená",J582,0)</f>
        <v>0</v>
      </c>
      <c r="BG582" s="146">
        <f>IF(N582="zákl. přenesená",J582,0)</f>
        <v>0</v>
      </c>
      <c r="BH582" s="146">
        <f>IF(N582="sníž. přenesená",J582,0)</f>
        <v>0</v>
      </c>
      <c r="BI582" s="146">
        <f>IF(N582="nulová",J582,0)</f>
        <v>0</v>
      </c>
      <c r="BJ582" s="18" t="s">
        <v>90</v>
      </c>
      <c r="BK582" s="146">
        <f>ROUND(I582*H582,2)</f>
        <v>0</v>
      </c>
      <c r="BL582" s="18" t="s">
        <v>454</v>
      </c>
      <c r="BM582" s="145" t="s">
        <v>3666</v>
      </c>
    </row>
    <row r="583" spans="2:65" s="13" customFormat="1" ht="11.25">
      <c r="B583" s="158"/>
      <c r="D583" s="152" t="s">
        <v>368</v>
      </c>
      <c r="E583" s="159" t="s">
        <v>19</v>
      </c>
      <c r="F583" s="160" t="s">
        <v>84</v>
      </c>
      <c r="H583" s="161">
        <v>1</v>
      </c>
      <c r="I583" s="162"/>
      <c r="L583" s="158"/>
      <c r="M583" s="163"/>
      <c r="T583" s="164"/>
      <c r="AT583" s="159" t="s">
        <v>368</v>
      </c>
      <c r="AU583" s="159" t="s">
        <v>90</v>
      </c>
      <c r="AV583" s="13" t="s">
        <v>90</v>
      </c>
      <c r="AW583" s="13" t="s">
        <v>36</v>
      </c>
      <c r="AX583" s="13" t="s">
        <v>84</v>
      </c>
      <c r="AY583" s="159" t="s">
        <v>358</v>
      </c>
    </row>
    <row r="584" spans="2:65" s="1" customFormat="1" ht="24.2" customHeight="1">
      <c r="B584" s="33"/>
      <c r="C584" s="134" t="s">
        <v>1348</v>
      </c>
      <c r="D584" s="134" t="s">
        <v>360</v>
      </c>
      <c r="E584" s="135" t="s">
        <v>3667</v>
      </c>
      <c r="F584" s="136" t="s">
        <v>3668</v>
      </c>
      <c r="G584" s="137" t="s">
        <v>1498</v>
      </c>
      <c r="H584" s="189"/>
      <c r="I584" s="139"/>
      <c r="J584" s="140">
        <f>ROUND(I584*H584,2)</f>
        <v>0</v>
      </c>
      <c r="K584" s="136" t="s">
        <v>402</v>
      </c>
      <c r="L584" s="33"/>
      <c r="M584" s="141" t="s">
        <v>19</v>
      </c>
      <c r="N584" s="142" t="s">
        <v>49</v>
      </c>
      <c r="P584" s="143">
        <f>O584*H584</f>
        <v>0</v>
      </c>
      <c r="Q584" s="143">
        <v>0</v>
      </c>
      <c r="R584" s="143">
        <f>Q584*H584</f>
        <v>0</v>
      </c>
      <c r="S584" s="143">
        <v>0</v>
      </c>
      <c r="T584" s="144">
        <f>S584*H584</f>
        <v>0</v>
      </c>
      <c r="AR584" s="145" t="s">
        <v>454</v>
      </c>
      <c r="AT584" s="145" t="s">
        <v>360</v>
      </c>
      <c r="AU584" s="145" t="s">
        <v>90</v>
      </c>
      <c r="AY584" s="18" t="s">
        <v>358</v>
      </c>
      <c r="BE584" s="146">
        <f>IF(N584="základní",J584,0)</f>
        <v>0</v>
      </c>
      <c r="BF584" s="146">
        <f>IF(N584="snížená",J584,0)</f>
        <v>0</v>
      </c>
      <c r="BG584" s="146">
        <f>IF(N584="zákl. přenesená",J584,0)</f>
        <v>0</v>
      </c>
      <c r="BH584" s="146">
        <f>IF(N584="sníž. přenesená",J584,0)</f>
        <v>0</v>
      </c>
      <c r="BI584" s="146">
        <f>IF(N584="nulová",J584,0)</f>
        <v>0</v>
      </c>
      <c r="BJ584" s="18" t="s">
        <v>90</v>
      </c>
      <c r="BK584" s="146">
        <f>ROUND(I584*H584,2)</f>
        <v>0</v>
      </c>
      <c r="BL584" s="18" t="s">
        <v>454</v>
      </c>
      <c r="BM584" s="145" t="s">
        <v>3669</v>
      </c>
    </row>
    <row r="585" spans="2:65" s="1" customFormat="1" ht="11.25">
      <c r="B585" s="33"/>
      <c r="D585" s="147" t="s">
        <v>366</v>
      </c>
      <c r="F585" s="148" t="s">
        <v>3670</v>
      </c>
      <c r="I585" s="149"/>
      <c r="L585" s="33"/>
      <c r="M585" s="150"/>
      <c r="T585" s="54"/>
      <c r="AT585" s="18" t="s">
        <v>366</v>
      </c>
      <c r="AU585" s="18" t="s">
        <v>90</v>
      </c>
    </row>
    <row r="586" spans="2:65" s="1" customFormat="1" ht="24.2" customHeight="1">
      <c r="B586" s="33"/>
      <c r="C586" s="134" t="s">
        <v>1352</v>
      </c>
      <c r="D586" s="134" t="s">
        <v>360</v>
      </c>
      <c r="E586" s="135" t="s">
        <v>3671</v>
      </c>
      <c r="F586" s="136" t="s">
        <v>3672</v>
      </c>
      <c r="G586" s="137" t="s">
        <v>1498</v>
      </c>
      <c r="H586" s="189"/>
      <c r="I586" s="139"/>
      <c r="J586" s="140">
        <f>ROUND(I586*H586,2)</f>
        <v>0</v>
      </c>
      <c r="K586" s="136" t="s">
        <v>402</v>
      </c>
      <c r="L586" s="33"/>
      <c r="M586" s="141" t="s">
        <v>19</v>
      </c>
      <c r="N586" s="142" t="s">
        <v>49</v>
      </c>
      <c r="P586" s="143">
        <f>O586*H586</f>
        <v>0</v>
      </c>
      <c r="Q586" s="143">
        <v>0</v>
      </c>
      <c r="R586" s="143">
        <f>Q586*H586</f>
        <v>0</v>
      </c>
      <c r="S586" s="143">
        <v>0</v>
      </c>
      <c r="T586" s="144">
        <f>S586*H586</f>
        <v>0</v>
      </c>
      <c r="AR586" s="145" t="s">
        <v>454</v>
      </c>
      <c r="AT586" s="145" t="s">
        <v>360</v>
      </c>
      <c r="AU586" s="145" t="s">
        <v>90</v>
      </c>
      <c r="AY586" s="18" t="s">
        <v>358</v>
      </c>
      <c r="BE586" s="146">
        <f>IF(N586="základní",J586,0)</f>
        <v>0</v>
      </c>
      <c r="BF586" s="146">
        <f>IF(N586="snížená",J586,0)</f>
        <v>0</v>
      </c>
      <c r="BG586" s="146">
        <f>IF(N586="zákl. přenesená",J586,0)</f>
        <v>0</v>
      </c>
      <c r="BH586" s="146">
        <f>IF(N586="sníž. přenesená",J586,0)</f>
        <v>0</v>
      </c>
      <c r="BI586" s="146">
        <f>IF(N586="nulová",J586,0)</f>
        <v>0</v>
      </c>
      <c r="BJ586" s="18" t="s">
        <v>90</v>
      </c>
      <c r="BK586" s="146">
        <f>ROUND(I586*H586,2)</f>
        <v>0</v>
      </c>
      <c r="BL586" s="18" t="s">
        <v>454</v>
      </c>
      <c r="BM586" s="145" t="s">
        <v>3673</v>
      </c>
    </row>
    <row r="587" spans="2:65" s="1" customFormat="1" ht="11.25">
      <c r="B587" s="33"/>
      <c r="D587" s="147" t="s">
        <v>366</v>
      </c>
      <c r="F587" s="148" t="s">
        <v>3674</v>
      </c>
      <c r="I587" s="149"/>
      <c r="L587" s="33"/>
      <c r="M587" s="150"/>
      <c r="T587" s="54"/>
      <c r="AT587" s="18" t="s">
        <v>366</v>
      </c>
      <c r="AU587" s="18" t="s">
        <v>90</v>
      </c>
    </row>
    <row r="588" spans="2:65" s="11" customFormat="1" ht="22.9" customHeight="1">
      <c r="B588" s="122"/>
      <c r="D588" s="123" t="s">
        <v>76</v>
      </c>
      <c r="E588" s="132" t="s">
        <v>3675</v>
      </c>
      <c r="F588" s="132" t="s">
        <v>3676</v>
      </c>
      <c r="I588" s="125"/>
      <c r="J588" s="133">
        <f>BK588</f>
        <v>0</v>
      </c>
      <c r="L588" s="122"/>
      <c r="M588" s="127"/>
      <c r="P588" s="128">
        <f>SUM(P589:P591)</f>
        <v>0</v>
      </c>
      <c r="R588" s="128">
        <f>SUM(R589:R591)</f>
        <v>1.8799999999999999E-3</v>
      </c>
      <c r="T588" s="129">
        <f>SUM(T589:T591)</f>
        <v>0</v>
      </c>
      <c r="AR588" s="123" t="s">
        <v>90</v>
      </c>
      <c r="AT588" s="130" t="s">
        <v>76</v>
      </c>
      <c r="AU588" s="130" t="s">
        <v>84</v>
      </c>
      <c r="AY588" s="123" t="s">
        <v>358</v>
      </c>
      <c r="BK588" s="131">
        <f>SUM(BK589:BK591)</f>
        <v>0</v>
      </c>
    </row>
    <row r="589" spans="2:65" s="1" customFormat="1" ht="24.2" customHeight="1">
      <c r="B589" s="33"/>
      <c r="C589" s="134" t="s">
        <v>1362</v>
      </c>
      <c r="D589" s="134" t="s">
        <v>360</v>
      </c>
      <c r="E589" s="135" t="s">
        <v>3677</v>
      </c>
      <c r="F589" s="136" t="s">
        <v>3678</v>
      </c>
      <c r="G589" s="137" t="s">
        <v>504</v>
      </c>
      <c r="H589" s="138">
        <v>1</v>
      </c>
      <c r="I589" s="139"/>
      <c r="J589" s="140">
        <f>ROUND(I589*H589,2)</f>
        <v>0</v>
      </c>
      <c r="K589" s="136" t="s">
        <v>3182</v>
      </c>
      <c r="L589" s="33"/>
      <c r="M589" s="141" t="s">
        <v>19</v>
      </c>
      <c r="N589" s="142" t="s">
        <v>49</v>
      </c>
      <c r="P589" s="143">
        <f>O589*H589</f>
        <v>0</v>
      </c>
      <c r="Q589" s="143">
        <v>1.8799999999999999E-3</v>
      </c>
      <c r="R589" s="143">
        <f>Q589*H589</f>
        <v>1.8799999999999999E-3</v>
      </c>
      <c r="S589" s="143">
        <v>0</v>
      </c>
      <c r="T589" s="144">
        <f>S589*H589</f>
        <v>0</v>
      </c>
      <c r="AR589" s="145" t="s">
        <v>454</v>
      </c>
      <c r="AT589" s="145" t="s">
        <v>360</v>
      </c>
      <c r="AU589" s="145" t="s">
        <v>90</v>
      </c>
      <c r="AY589" s="18" t="s">
        <v>358</v>
      </c>
      <c r="BE589" s="146">
        <f>IF(N589="základní",J589,0)</f>
        <v>0</v>
      </c>
      <c r="BF589" s="146">
        <f>IF(N589="snížená",J589,0)</f>
        <v>0</v>
      </c>
      <c r="BG589" s="146">
        <f>IF(N589="zákl. přenesená",J589,0)</f>
        <v>0</v>
      </c>
      <c r="BH589" s="146">
        <f>IF(N589="sníž. přenesená",J589,0)</f>
        <v>0</v>
      </c>
      <c r="BI589" s="146">
        <f>IF(N589="nulová",J589,0)</f>
        <v>0</v>
      </c>
      <c r="BJ589" s="18" t="s">
        <v>90</v>
      </c>
      <c r="BK589" s="146">
        <f>ROUND(I589*H589,2)</f>
        <v>0</v>
      </c>
      <c r="BL589" s="18" t="s">
        <v>454</v>
      </c>
      <c r="BM589" s="145" t="s">
        <v>3679</v>
      </c>
    </row>
    <row r="590" spans="2:65" s="13" customFormat="1" ht="11.25">
      <c r="B590" s="158"/>
      <c r="D590" s="152" t="s">
        <v>368</v>
      </c>
      <c r="E590" s="159" t="s">
        <v>19</v>
      </c>
      <c r="F590" s="160" t="s">
        <v>84</v>
      </c>
      <c r="H590" s="161">
        <v>1</v>
      </c>
      <c r="I590" s="162"/>
      <c r="L590" s="158"/>
      <c r="M590" s="163"/>
      <c r="T590" s="164"/>
      <c r="AT590" s="159" t="s">
        <v>368</v>
      </c>
      <c r="AU590" s="159" t="s">
        <v>90</v>
      </c>
      <c r="AV590" s="13" t="s">
        <v>90</v>
      </c>
      <c r="AW590" s="13" t="s">
        <v>36</v>
      </c>
      <c r="AX590" s="13" t="s">
        <v>77</v>
      </c>
      <c r="AY590" s="159" t="s">
        <v>358</v>
      </c>
    </row>
    <row r="591" spans="2:65" s="14" customFormat="1" ht="11.25">
      <c r="B591" s="165"/>
      <c r="D591" s="152" t="s">
        <v>368</v>
      </c>
      <c r="E591" s="166" t="s">
        <v>19</v>
      </c>
      <c r="F591" s="167" t="s">
        <v>371</v>
      </c>
      <c r="H591" s="168">
        <v>1</v>
      </c>
      <c r="I591" s="169"/>
      <c r="L591" s="165"/>
      <c r="M591" s="170"/>
      <c r="T591" s="171"/>
      <c r="AT591" s="166" t="s">
        <v>368</v>
      </c>
      <c r="AU591" s="166" t="s">
        <v>90</v>
      </c>
      <c r="AV591" s="14" t="s">
        <v>364</v>
      </c>
      <c r="AW591" s="14" t="s">
        <v>36</v>
      </c>
      <c r="AX591" s="14" t="s">
        <v>84</v>
      </c>
      <c r="AY591" s="166" t="s">
        <v>358</v>
      </c>
    </row>
    <row r="592" spans="2:65" s="11" customFormat="1" ht="22.9" customHeight="1">
      <c r="B592" s="122"/>
      <c r="D592" s="123" t="s">
        <v>76</v>
      </c>
      <c r="E592" s="132" t="s">
        <v>3680</v>
      </c>
      <c r="F592" s="132" t="s">
        <v>3681</v>
      </c>
      <c r="I592" s="125"/>
      <c r="J592" s="133">
        <f>BK592</f>
        <v>0</v>
      </c>
      <c r="L592" s="122"/>
      <c r="M592" s="127"/>
      <c r="P592" s="128">
        <f>SUM(P593:P595)</f>
        <v>0</v>
      </c>
      <c r="R592" s="128">
        <f>SUM(R593:R595)</f>
        <v>5.2999999999999998E-4</v>
      </c>
      <c r="T592" s="129">
        <f>SUM(T593:T595)</f>
        <v>0</v>
      </c>
      <c r="AR592" s="123" t="s">
        <v>90</v>
      </c>
      <c r="AT592" s="130" t="s">
        <v>76</v>
      </c>
      <c r="AU592" s="130" t="s">
        <v>84</v>
      </c>
      <c r="AY592" s="123" t="s">
        <v>358</v>
      </c>
      <c r="BK592" s="131">
        <f>SUM(BK593:BK595)</f>
        <v>0</v>
      </c>
    </row>
    <row r="593" spans="2:65" s="1" customFormat="1" ht="37.9" customHeight="1">
      <c r="B593" s="33"/>
      <c r="C593" s="134" t="s">
        <v>1369</v>
      </c>
      <c r="D593" s="134" t="s">
        <v>360</v>
      </c>
      <c r="E593" s="135" t="s">
        <v>3682</v>
      </c>
      <c r="F593" s="136" t="s">
        <v>3683</v>
      </c>
      <c r="G593" s="137" t="s">
        <v>504</v>
      </c>
      <c r="H593" s="138">
        <v>1</v>
      </c>
      <c r="I593" s="139"/>
      <c r="J593" s="140">
        <f>ROUND(I593*H593,2)</f>
        <v>0</v>
      </c>
      <c r="K593" s="136" t="s">
        <v>402</v>
      </c>
      <c r="L593" s="33"/>
      <c r="M593" s="141" t="s">
        <v>19</v>
      </c>
      <c r="N593" s="142" t="s">
        <v>49</v>
      </c>
      <c r="P593" s="143">
        <f>O593*H593</f>
        <v>0</v>
      </c>
      <c r="Q593" s="143">
        <v>5.2999999999999998E-4</v>
      </c>
      <c r="R593" s="143">
        <f>Q593*H593</f>
        <v>5.2999999999999998E-4</v>
      </c>
      <c r="S593" s="143">
        <v>0</v>
      </c>
      <c r="T593" s="144">
        <f>S593*H593</f>
        <v>0</v>
      </c>
      <c r="AR593" s="145" t="s">
        <v>454</v>
      </c>
      <c r="AT593" s="145" t="s">
        <v>360</v>
      </c>
      <c r="AU593" s="145" t="s">
        <v>90</v>
      </c>
      <c r="AY593" s="18" t="s">
        <v>358</v>
      </c>
      <c r="BE593" s="146">
        <f>IF(N593="základní",J593,0)</f>
        <v>0</v>
      </c>
      <c r="BF593" s="146">
        <f>IF(N593="snížená",J593,0)</f>
        <v>0</v>
      </c>
      <c r="BG593" s="146">
        <f>IF(N593="zákl. přenesená",J593,0)</f>
        <v>0</v>
      </c>
      <c r="BH593" s="146">
        <f>IF(N593="sníž. přenesená",J593,0)</f>
        <v>0</v>
      </c>
      <c r="BI593" s="146">
        <f>IF(N593="nulová",J593,0)</f>
        <v>0</v>
      </c>
      <c r="BJ593" s="18" t="s">
        <v>90</v>
      </c>
      <c r="BK593" s="146">
        <f>ROUND(I593*H593,2)</f>
        <v>0</v>
      </c>
      <c r="BL593" s="18" t="s">
        <v>454</v>
      </c>
      <c r="BM593" s="145" t="s">
        <v>3684</v>
      </c>
    </row>
    <row r="594" spans="2:65" s="1" customFormat="1" ht="11.25">
      <c r="B594" s="33"/>
      <c r="D594" s="147" t="s">
        <v>366</v>
      </c>
      <c r="F594" s="148" t="s">
        <v>3685</v>
      </c>
      <c r="I594" s="149"/>
      <c r="L594" s="33"/>
      <c r="M594" s="150"/>
      <c r="T594" s="54"/>
      <c r="AT594" s="18" t="s">
        <v>366</v>
      </c>
      <c r="AU594" s="18" t="s">
        <v>90</v>
      </c>
    </row>
    <row r="595" spans="2:65" s="13" customFormat="1" ht="11.25">
      <c r="B595" s="158"/>
      <c r="D595" s="152" t="s">
        <v>368</v>
      </c>
      <c r="E595" s="159" t="s">
        <v>19</v>
      </c>
      <c r="F595" s="160" t="s">
        <v>84</v>
      </c>
      <c r="H595" s="161">
        <v>1</v>
      </c>
      <c r="I595" s="162"/>
      <c r="L595" s="158"/>
      <c r="M595" s="193"/>
      <c r="N595" s="194"/>
      <c r="O595" s="194"/>
      <c r="P595" s="194"/>
      <c r="Q595" s="194"/>
      <c r="R595" s="194"/>
      <c r="S595" s="194"/>
      <c r="T595" s="195"/>
      <c r="AT595" s="159" t="s">
        <v>368</v>
      </c>
      <c r="AU595" s="159" t="s">
        <v>90</v>
      </c>
      <c r="AV595" s="13" t="s">
        <v>90</v>
      </c>
      <c r="AW595" s="13" t="s">
        <v>36</v>
      </c>
      <c r="AX595" s="13" t="s">
        <v>84</v>
      </c>
      <c r="AY595" s="159" t="s">
        <v>358</v>
      </c>
    </row>
    <row r="596" spans="2:65" s="1" customFormat="1" ht="6.95" customHeight="1">
      <c r="B596" s="42"/>
      <c r="C596" s="43"/>
      <c r="D596" s="43"/>
      <c r="E596" s="43"/>
      <c r="F596" s="43"/>
      <c r="G596" s="43"/>
      <c r="H596" s="43"/>
      <c r="I596" s="43"/>
      <c r="J596" s="43"/>
      <c r="K596" s="43"/>
      <c r="L596" s="33"/>
    </row>
  </sheetData>
  <sheetProtection algorithmName="SHA-512" hashValue="N/jdONOncCqHCWlriP8hgSZRb4lQSmsRT8xTXRsPfdaOb45nq5TJ2vs2Hm6ZI4aQ4Ro4MQgJ9mIAccdrUeUGiw==" saltValue="tVFh9jDdkCWvYeirMr50JqvGnTvnb8Go0d1IahG8Dp1RQDP070Qn7ueLoBts/mUt2HOXPIvlfCsCSIyCpb9k/Q==" spinCount="100000" sheet="1" objects="1" scenarios="1" formatColumns="0" formatRows="0" autoFilter="0"/>
  <autoFilter ref="C102:K595" xr:uid="{00000000-0009-0000-0000-000002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200-000000000000}"/>
    <hyperlink ref="F111" r:id="rId2" xr:uid="{00000000-0004-0000-0200-000001000000}"/>
    <hyperlink ref="F114" r:id="rId3" xr:uid="{00000000-0004-0000-0200-000002000000}"/>
    <hyperlink ref="F117" r:id="rId4" xr:uid="{00000000-0004-0000-0200-000003000000}"/>
    <hyperlink ref="F120" r:id="rId5" xr:uid="{00000000-0004-0000-0200-000004000000}"/>
    <hyperlink ref="F123" r:id="rId6" xr:uid="{00000000-0004-0000-0200-000005000000}"/>
    <hyperlink ref="F126" r:id="rId7" xr:uid="{00000000-0004-0000-0200-000006000000}"/>
    <hyperlink ref="F129" r:id="rId8" xr:uid="{00000000-0004-0000-0200-000007000000}"/>
    <hyperlink ref="F132" r:id="rId9" xr:uid="{00000000-0004-0000-0200-000008000000}"/>
    <hyperlink ref="F138" r:id="rId10" xr:uid="{00000000-0004-0000-0200-000009000000}"/>
    <hyperlink ref="F142" r:id="rId11" xr:uid="{00000000-0004-0000-0200-00000A000000}"/>
    <hyperlink ref="F147" r:id="rId12" xr:uid="{00000000-0004-0000-0200-00000B000000}"/>
    <hyperlink ref="F151" r:id="rId13" xr:uid="{00000000-0004-0000-0200-00000C000000}"/>
    <hyperlink ref="F155" r:id="rId14" xr:uid="{00000000-0004-0000-0200-00000D000000}"/>
    <hyperlink ref="F158" r:id="rId15" xr:uid="{00000000-0004-0000-0200-00000E000000}"/>
    <hyperlink ref="F162" r:id="rId16" xr:uid="{00000000-0004-0000-0200-00000F000000}"/>
    <hyperlink ref="F165" r:id="rId17" xr:uid="{00000000-0004-0000-0200-000010000000}"/>
    <hyperlink ref="F168" r:id="rId18" xr:uid="{00000000-0004-0000-0200-000011000000}"/>
    <hyperlink ref="F171" r:id="rId19" xr:uid="{00000000-0004-0000-0200-000012000000}"/>
    <hyperlink ref="F174" r:id="rId20" xr:uid="{00000000-0004-0000-0200-000013000000}"/>
    <hyperlink ref="F177" r:id="rId21" xr:uid="{00000000-0004-0000-0200-000014000000}"/>
    <hyperlink ref="F180" r:id="rId22" xr:uid="{00000000-0004-0000-0200-000015000000}"/>
    <hyperlink ref="F183" r:id="rId23" xr:uid="{00000000-0004-0000-0200-000016000000}"/>
    <hyperlink ref="F186" r:id="rId24" xr:uid="{00000000-0004-0000-0200-000017000000}"/>
    <hyperlink ref="F191" r:id="rId25" xr:uid="{00000000-0004-0000-0200-000018000000}"/>
    <hyperlink ref="F197" r:id="rId26" xr:uid="{00000000-0004-0000-0200-000019000000}"/>
    <hyperlink ref="F203" r:id="rId27" xr:uid="{00000000-0004-0000-0200-00001A000000}"/>
    <hyperlink ref="F210" r:id="rId28" xr:uid="{00000000-0004-0000-0200-00001B000000}"/>
    <hyperlink ref="F214" r:id="rId29" xr:uid="{00000000-0004-0000-0200-00001C000000}"/>
    <hyperlink ref="F217" r:id="rId30" xr:uid="{00000000-0004-0000-0200-00001D000000}"/>
    <hyperlink ref="F220" r:id="rId31" xr:uid="{00000000-0004-0000-0200-00001E000000}"/>
    <hyperlink ref="F223" r:id="rId32" xr:uid="{00000000-0004-0000-0200-00001F000000}"/>
    <hyperlink ref="F226" r:id="rId33" xr:uid="{00000000-0004-0000-0200-000020000000}"/>
    <hyperlink ref="F229" r:id="rId34" xr:uid="{00000000-0004-0000-0200-000021000000}"/>
    <hyperlink ref="F233" r:id="rId35" xr:uid="{00000000-0004-0000-0200-000022000000}"/>
    <hyperlink ref="F242" r:id="rId36" xr:uid="{00000000-0004-0000-0200-000023000000}"/>
    <hyperlink ref="F257" r:id="rId37" xr:uid="{00000000-0004-0000-0200-000024000000}"/>
    <hyperlink ref="F259" r:id="rId38" xr:uid="{00000000-0004-0000-0200-000025000000}"/>
    <hyperlink ref="F262" r:id="rId39" xr:uid="{00000000-0004-0000-0200-000026000000}"/>
    <hyperlink ref="F266" r:id="rId40" xr:uid="{00000000-0004-0000-0200-000027000000}"/>
    <hyperlink ref="F270" r:id="rId41" xr:uid="{00000000-0004-0000-0200-000028000000}"/>
    <hyperlink ref="F273" r:id="rId42" xr:uid="{00000000-0004-0000-0200-000029000000}"/>
    <hyperlink ref="F276" r:id="rId43" xr:uid="{00000000-0004-0000-0200-00002A000000}"/>
    <hyperlink ref="F279" r:id="rId44" xr:uid="{00000000-0004-0000-0200-00002B000000}"/>
    <hyperlink ref="F282" r:id="rId45" xr:uid="{00000000-0004-0000-0200-00002C000000}"/>
    <hyperlink ref="F285" r:id="rId46" xr:uid="{00000000-0004-0000-0200-00002D000000}"/>
    <hyperlink ref="F288" r:id="rId47" xr:uid="{00000000-0004-0000-0200-00002E000000}"/>
    <hyperlink ref="F291" r:id="rId48" xr:uid="{00000000-0004-0000-0200-00002F000000}"/>
    <hyperlink ref="F294" r:id="rId49" xr:uid="{00000000-0004-0000-0200-000030000000}"/>
    <hyperlink ref="F299" r:id="rId50" xr:uid="{00000000-0004-0000-0200-000031000000}"/>
    <hyperlink ref="F306" r:id="rId51" xr:uid="{00000000-0004-0000-0200-000032000000}"/>
    <hyperlink ref="F312" r:id="rId52" xr:uid="{00000000-0004-0000-0200-000033000000}"/>
    <hyperlink ref="F318" r:id="rId53" xr:uid="{00000000-0004-0000-0200-000034000000}"/>
    <hyperlink ref="F324" r:id="rId54" xr:uid="{00000000-0004-0000-0200-000035000000}"/>
    <hyperlink ref="F331" r:id="rId55" xr:uid="{00000000-0004-0000-0200-000036000000}"/>
    <hyperlink ref="F336" r:id="rId56" xr:uid="{00000000-0004-0000-0200-000037000000}"/>
    <hyperlink ref="F349" r:id="rId57" xr:uid="{00000000-0004-0000-0200-000038000000}"/>
    <hyperlink ref="F361" r:id="rId58" xr:uid="{00000000-0004-0000-0200-000039000000}"/>
    <hyperlink ref="F364" r:id="rId59" xr:uid="{00000000-0004-0000-0200-00003A000000}"/>
    <hyperlink ref="F368" r:id="rId60" xr:uid="{00000000-0004-0000-0200-00003B000000}"/>
    <hyperlink ref="F371" r:id="rId61" xr:uid="{00000000-0004-0000-0200-00003C000000}"/>
    <hyperlink ref="F374" r:id="rId62" xr:uid="{00000000-0004-0000-0200-00003D000000}"/>
    <hyperlink ref="F377" r:id="rId63" xr:uid="{00000000-0004-0000-0200-00003E000000}"/>
    <hyperlink ref="F380" r:id="rId64" xr:uid="{00000000-0004-0000-0200-00003F000000}"/>
    <hyperlink ref="F383" r:id="rId65" xr:uid="{00000000-0004-0000-0200-000040000000}"/>
    <hyperlink ref="F386" r:id="rId66" xr:uid="{00000000-0004-0000-0200-000041000000}"/>
    <hyperlink ref="F389" r:id="rId67" xr:uid="{00000000-0004-0000-0200-000042000000}"/>
    <hyperlink ref="F393" r:id="rId68" xr:uid="{00000000-0004-0000-0200-000043000000}"/>
    <hyperlink ref="F396" r:id="rId69" xr:uid="{00000000-0004-0000-0200-000044000000}"/>
    <hyperlink ref="F400" r:id="rId70" xr:uid="{00000000-0004-0000-0200-000045000000}"/>
    <hyperlink ref="F403" r:id="rId71" xr:uid="{00000000-0004-0000-0200-000046000000}"/>
    <hyperlink ref="F406" r:id="rId72" xr:uid="{00000000-0004-0000-0200-000047000000}"/>
    <hyperlink ref="F409" r:id="rId73" xr:uid="{00000000-0004-0000-0200-000048000000}"/>
    <hyperlink ref="F412" r:id="rId74" xr:uid="{00000000-0004-0000-0200-000049000000}"/>
    <hyperlink ref="F415" r:id="rId75" xr:uid="{00000000-0004-0000-0200-00004A000000}"/>
    <hyperlink ref="F419" r:id="rId76" xr:uid="{00000000-0004-0000-0200-00004B000000}"/>
    <hyperlink ref="F422" r:id="rId77" xr:uid="{00000000-0004-0000-0200-00004C000000}"/>
    <hyperlink ref="F426" r:id="rId78" xr:uid="{00000000-0004-0000-0200-00004D000000}"/>
    <hyperlink ref="F436" r:id="rId79" xr:uid="{00000000-0004-0000-0200-00004E000000}"/>
    <hyperlink ref="F443" r:id="rId80" xr:uid="{00000000-0004-0000-0200-00004F000000}"/>
    <hyperlink ref="F445" r:id="rId81" xr:uid="{00000000-0004-0000-0200-000050000000}"/>
    <hyperlink ref="F448" r:id="rId82" xr:uid="{00000000-0004-0000-0200-000051000000}"/>
    <hyperlink ref="F452" r:id="rId83" xr:uid="{00000000-0004-0000-0200-000052000000}"/>
    <hyperlink ref="F456" r:id="rId84" xr:uid="{00000000-0004-0000-0200-000053000000}"/>
    <hyperlink ref="F463" r:id="rId85" xr:uid="{00000000-0004-0000-0200-000054000000}"/>
    <hyperlink ref="F468" r:id="rId86" xr:uid="{00000000-0004-0000-0200-000055000000}"/>
    <hyperlink ref="F475" r:id="rId87" xr:uid="{00000000-0004-0000-0200-000056000000}"/>
    <hyperlink ref="F479" r:id="rId88" xr:uid="{00000000-0004-0000-0200-000057000000}"/>
    <hyperlink ref="F483" r:id="rId89" xr:uid="{00000000-0004-0000-0200-000058000000}"/>
    <hyperlink ref="F487" r:id="rId90" xr:uid="{00000000-0004-0000-0200-000059000000}"/>
    <hyperlink ref="F496" r:id="rId91" xr:uid="{00000000-0004-0000-0200-00005A000000}"/>
    <hyperlink ref="F499" r:id="rId92" xr:uid="{00000000-0004-0000-0200-00005B000000}"/>
    <hyperlink ref="F503" r:id="rId93" xr:uid="{00000000-0004-0000-0200-00005C000000}"/>
    <hyperlink ref="F506" r:id="rId94" xr:uid="{00000000-0004-0000-0200-00005D000000}"/>
    <hyperlink ref="F513" r:id="rId95" xr:uid="{00000000-0004-0000-0200-00005E000000}"/>
    <hyperlink ref="F516" r:id="rId96" xr:uid="{00000000-0004-0000-0200-00005F000000}"/>
    <hyperlink ref="F520" r:id="rId97" xr:uid="{00000000-0004-0000-0200-000060000000}"/>
    <hyperlink ref="F523" r:id="rId98" xr:uid="{00000000-0004-0000-0200-000061000000}"/>
    <hyperlink ref="F528" r:id="rId99" xr:uid="{00000000-0004-0000-0200-000062000000}"/>
    <hyperlink ref="F535" r:id="rId100" xr:uid="{00000000-0004-0000-0200-000063000000}"/>
    <hyperlink ref="F539" r:id="rId101" xr:uid="{00000000-0004-0000-0200-000064000000}"/>
    <hyperlink ref="F543" r:id="rId102" xr:uid="{00000000-0004-0000-0200-000065000000}"/>
    <hyperlink ref="F547" r:id="rId103" xr:uid="{00000000-0004-0000-0200-000066000000}"/>
    <hyperlink ref="F549" r:id="rId104" xr:uid="{00000000-0004-0000-0200-000067000000}"/>
    <hyperlink ref="F560" r:id="rId105" xr:uid="{00000000-0004-0000-0200-000068000000}"/>
    <hyperlink ref="F562" r:id="rId106" xr:uid="{00000000-0004-0000-0200-000069000000}"/>
    <hyperlink ref="F565" r:id="rId107" xr:uid="{00000000-0004-0000-0200-00006A000000}"/>
    <hyperlink ref="F568" r:id="rId108" xr:uid="{00000000-0004-0000-0200-00006B000000}"/>
    <hyperlink ref="F571" r:id="rId109" xr:uid="{00000000-0004-0000-0200-00006C000000}"/>
    <hyperlink ref="F574" r:id="rId110" xr:uid="{00000000-0004-0000-0200-00006D000000}"/>
    <hyperlink ref="F577" r:id="rId111" xr:uid="{00000000-0004-0000-0200-00006E000000}"/>
    <hyperlink ref="F580" r:id="rId112" xr:uid="{00000000-0004-0000-0200-00006F000000}"/>
    <hyperlink ref="F585" r:id="rId113" xr:uid="{00000000-0004-0000-0200-000070000000}"/>
    <hyperlink ref="F587" r:id="rId114" xr:uid="{00000000-0004-0000-0200-000071000000}"/>
    <hyperlink ref="F594" r:id="rId115" xr:uid="{00000000-0004-0000-0200-00007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101</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218</v>
      </c>
      <c r="F9" s="303"/>
      <c r="G9" s="303"/>
      <c r="H9" s="303"/>
      <c r="L9" s="21"/>
    </row>
    <row r="10" spans="2:46" ht="12" customHeight="1">
      <c r="B10" s="21"/>
      <c r="D10" s="28" t="s">
        <v>222</v>
      </c>
      <c r="L10" s="21"/>
    </row>
    <row r="11" spans="2:46" s="1" customFormat="1" ht="16.5" customHeight="1">
      <c r="B11" s="33"/>
      <c r="E11" s="337" t="s">
        <v>2975</v>
      </c>
      <c r="F11" s="343"/>
      <c r="G11" s="343"/>
      <c r="H11" s="343"/>
      <c r="L11" s="33"/>
    </row>
    <row r="12" spans="2:46" s="1" customFormat="1" ht="12" customHeight="1">
      <c r="B12" s="33"/>
      <c r="D12" s="28" t="s">
        <v>2976</v>
      </c>
      <c r="L12" s="33"/>
    </row>
    <row r="13" spans="2:46" s="1" customFormat="1" ht="16.5" customHeight="1">
      <c r="B13" s="33"/>
      <c r="E13" s="324" t="s">
        <v>3686</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ROUND(J100,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ROUND((SUM(BE100:BE311)),  2)</f>
        <v>0</v>
      </c>
      <c r="I37" s="96">
        <v>0.21</v>
      </c>
      <c r="J37" s="84">
        <f>ROUND(((SUM(BE100:BE311))*I37),  2)</f>
        <v>0</v>
      </c>
      <c r="L37" s="33"/>
    </row>
    <row r="38" spans="2:12" s="1" customFormat="1" ht="14.45" customHeight="1">
      <c r="B38" s="33"/>
      <c r="E38" s="28" t="s">
        <v>49</v>
      </c>
      <c r="F38" s="84">
        <f>ROUND((SUM(BF100:BF311)),  2)</f>
        <v>0</v>
      </c>
      <c r="I38" s="96">
        <v>0.12</v>
      </c>
      <c r="J38" s="84">
        <f>ROUND(((SUM(BF100:BF311))*I38),  2)</f>
        <v>0</v>
      </c>
      <c r="L38" s="33"/>
    </row>
    <row r="39" spans="2:12" s="1" customFormat="1" ht="14.45" hidden="1" customHeight="1">
      <c r="B39" s="33"/>
      <c r="E39" s="28" t="s">
        <v>50</v>
      </c>
      <c r="F39" s="84">
        <f>ROUND((SUM(BG100:BG311)),  2)</f>
        <v>0</v>
      </c>
      <c r="I39" s="96">
        <v>0.21</v>
      </c>
      <c r="J39" s="84">
        <f>0</f>
        <v>0</v>
      </c>
      <c r="L39" s="33"/>
    </row>
    <row r="40" spans="2:12" s="1" customFormat="1" ht="14.45" hidden="1" customHeight="1">
      <c r="B40" s="33"/>
      <c r="E40" s="28" t="s">
        <v>51</v>
      </c>
      <c r="F40" s="84">
        <f>ROUND((SUM(BH100:BH311)),  2)</f>
        <v>0</v>
      </c>
      <c r="I40" s="96">
        <v>0.12</v>
      </c>
      <c r="J40" s="84">
        <f>0</f>
        <v>0</v>
      </c>
      <c r="L40" s="33"/>
    </row>
    <row r="41" spans="2:12" s="1" customFormat="1" ht="14.45" hidden="1" customHeight="1">
      <c r="B41" s="33"/>
      <c r="E41" s="28" t="s">
        <v>52</v>
      </c>
      <c r="F41" s="84">
        <f>ROUND((SUM(BI100:BI311)),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218</v>
      </c>
      <c r="F54" s="303"/>
      <c r="G54" s="303"/>
      <c r="H54" s="303"/>
      <c r="L54" s="21"/>
    </row>
    <row r="55" spans="2:12" ht="12" customHeight="1">
      <c r="B55" s="21"/>
      <c r="C55" s="28" t="s">
        <v>222</v>
      </c>
      <c r="L55" s="21"/>
    </row>
    <row r="56" spans="2:12" s="1" customFormat="1" ht="16.5" customHeight="1">
      <c r="B56" s="33"/>
      <c r="E56" s="337" t="s">
        <v>2975</v>
      </c>
      <c r="F56" s="343"/>
      <c r="G56" s="343"/>
      <c r="H56" s="343"/>
      <c r="L56" s="33"/>
    </row>
    <row r="57" spans="2:12" s="1" customFormat="1" ht="12" customHeight="1">
      <c r="B57" s="33"/>
      <c r="C57" s="28" t="s">
        <v>2976</v>
      </c>
      <c r="L57" s="33"/>
    </row>
    <row r="58" spans="2:12" s="1" customFormat="1" ht="16.5" customHeight="1">
      <c r="B58" s="33"/>
      <c r="E58" s="324" t="str">
        <f>E13</f>
        <v>D.1.4.2A - Vytápění</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J100</f>
        <v>0</v>
      </c>
      <c r="L67" s="33"/>
      <c r="AU67" s="18" t="s">
        <v>313</v>
      </c>
    </row>
    <row r="68" spans="2:47" s="8" customFormat="1" ht="24.95" customHeight="1">
      <c r="B68" s="106"/>
      <c r="D68" s="107" t="s">
        <v>323</v>
      </c>
      <c r="E68" s="108"/>
      <c r="F68" s="108"/>
      <c r="G68" s="108"/>
      <c r="H68" s="108"/>
      <c r="I68" s="108"/>
      <c r="J68" s="109">
        <f>J101</f>
        <v>0</v>
      </c>
      <c r="L68" s="106"/>
    </row>
    <row r="69" spans="2:47" s="9" customFormat="1" ht="19.899999999999999" customHeight="1">
      <c r="B69" s="110"/>
      <c r="D69" s="111" t="s">
        <v>326</v>
      </c>
      <c r="E69" s="112"/>
      <c r="F69" s="112"/>
      <c r="G69" s="112"/>
      <c r="H69" s="112"/>
      <c r="I69" s="112"/>
      <c r="J69" s="113">
        <f>J102</f>
        <v>0</v>
      </c>
      <c r="L69" s="110"/>
    </row>
    <row r="70" spans="2:47" s="9" customFormat="1" ht="19.899999999999999" customHeight="1">
      <c r="B70" s="110"/>
      <c r="D70" s="111" t="s">
        <v>3687</v>
      </c>
      <c r="E70" s="112"/>
      <c r="F70" s="112"/>
      <c r="G70" s="112"/>
      <c r="H70" s="112"/>
      <c r="I70" s="112"/>
      <c r="J70" s="113">
        <f>J128</f>
        <v>0</v>
      </c>
      <c r="L70" s="110"/>
    </row>
    <row r="71" spans="2:47" s="9" customFormat="1" ht="19.899999999999999" customHeight="1">
      <c r="B71" s="110"/>
      <c r="D71" s="111" t="s">
        <v>2986</v>
      </c>
      <c r="E71" s="112"/>
      <c r="F71" s="112"/>
      <c r="G71" s="112"/>
      <c r="H71" s="112"/>
      <c r="I71" s="112"/>
      <c r="J71" s="113">
        <f>J149</f>
        <v>0</v>
      </c>
      <c r="L71" s="110"/>
    </row>
    <row r="72" spans="2:47" s="9" customFormat="1" ht="19.899999999999999" customHeight="1">
      <c r="B72" s="110"/>
      <c r="D72" s="111" t="s">
        <v>3688</v>
      </c>
      <c r="E72" s="112"/>
      <c r="F72" s="112"/>
      <c r="G72" s="112"/>
      <c r="H72" s="112"/>
      <c r="I72" s="112"/>
      <c r="J72" s="113">
        <f>J165</f>
        <v>0</v>
      </c>
      <c r="L72" s="110"/>
    </row>
    <row r="73" spans="2:47" s="9" customFormat="1" ht="19.899999999999999" customHeight="1">
      <c r="B73" s="110"/>
      <c r="D73" s="111" t="s">
        <v>2987</v>
      </c>
      <c r="E73" s="112"/>
      <c r="F73" s="112"/>
      <c r="G73" s="112"/>
      <c r="H73" s="112"/>
      <c r="I73" s="112"/>
      <c r="J73" s="113">
        <f>J209</f>
        <v>0</v>
      </c>
      <c r="L73" s="110"/>
    </row>
    <row r="74" spans="2:47" s="9" customFormat="1" ht="19.899999999999999" customHeight="1">
      <c r="B74" s="110"/>
      <c r="D74" s="111" t="s">
        <v>3689</v>
      </c>
      <c r="E74" s="112"/>
      <c r="F74" s="112"/>
      <c r="G74" s="112"/>
      <c r="H74" s="112"/>
      <c r="I74" s="112"/>
      <c r="J74" s="113">
        <f>J257</f>
        <v>0</v>
      </c>
      <c r="L74" s="110"/>
    </row>
    <row r="75" spans="2:47" s="8" customFormat="1" ht="24.95" customHeight="1">
      <c r="B75" s="106"/>
      <c r="D75" s="107" t="s">
        <v>3690</v>
      </c>
      <c r="E75" s="108"/>
      <c r="F75" s="108"/>
      <c r="G75" s="108"/>
      <c r="H75" s="108"/>
      <c r="I75" s="108"/>
      <c r="J75" s="109">
        <f>J309</f>
        <v>0</v>
      </c>
      <c r="L75" s="106"/>
    </row>
    <row r="76" spans="2:47" s="9" customFormat="1" ht="19.899999999999999" customHeight="1">
      <c r="B76" s="110"/>
      <c r="D76" s="111" t="s">
        <v>3691</v>
      </c>
      <c r="E76" s="112"/>
      <c r="F76" s="112"/>
      <c r="G76" s="112"/>
      <c r="H76" s="112"/>
      <c r="I76" s="112"/>
      <c r="J76" s="113">
        <f>J310</f>
        <v>0</v>
      </c>
      <c r="L76" s="110"/>
    </row>
    <row r="77" spans="2:47" s="1" customFormat="1" ht="21.75" customHeight="1">
      <c r="B77" s="33"/>
      <c r="L77" s="33"/>
    </row>
    <row r="78" spans="2:47" s="1" customFormat="1" ht="6.95" customHeight="1">
      <c r="B78" s="42"/>
      <c r="C78" s="43"/>
      <c r="D78" s="43"/>
      <c r="E78" s="43"/>
      <c r="F78" s="43"/>
      <c r="G78" s="43"/>
      <c r="H78" s="43"/>
      <c r="I78" s="43"/>
      <c r="J78" s="43"/>
      <c r="K78" s="43"/>
      <c r="L78" s="33"/>
    </row>
    <row r="82" spans="2:12" s="1" customFormat="1" ht="6.95" customHeight="1">
      <c r="B82" s="44"/>
      <c r="C82" s="45"/>
      <c r="D82" s="45"/>
      <c r="E82" s="45"/>
      <c r="F82" s="45"/>
      <c r="G82" s="45"/>
      <c r="H82" s="45"/>
      <c r="I82" s="45"/>
      <c r="J82" s="45"/>
      <c r="K82" s="45"/>
      <c r="L82" s="33"/>
    </row>
    <row r="83" spans="2:12" s="1" customFormat="1" ht="24.95" customHeight="1">
      <c r="B83" s="33"/>
      <c r="C83" s="22" t="s">
        <v>343</v>
      </c>
      <c r="L83" s="33"/>
    </row>
    <row r="84" spans="2:12" s="1" customFormat="1" ht="6.95" customHeight="1">
      <c r="B84" s="33"/>
      <c r="L84" s="33"/>
    </row>
    <row r="85" spans="2:12" s="1" customFormat="1" ht="12" customHeight="1">
      <c r="B85" s="33"/>
      <c r="C85" s="28" t="s">
        <v>16</v>
      </c>
      <c r="L85" s="33"/>
    </row>
    <row r="86" spans="2:12" s="1" customFormat="1" ht="16.5" customHeight="1">
      <c r="B86" s="33"/>
      <c r="E86" s="341" t="str">
        <f>E7</f>
        <v>Domov se zvláštním režimem Račín, Kroměříž</v>
      </c>
      <c r="F86" s="342"/>
      <c r="G86" s="342"/>
      <c r="H86" s="342"/>
      <c r="L86" s="33"/>
    </row>
    <row r="87" spans="2:12" ht="12" customHeight="1">
      <c r="B87" s="21"/>
      <c r="C87" s="28" t="s">
        <v>214</v>
      </c>
      <c r="L87" s="21"/>
    </row>
    <row r="88" spans="2:12" ht="16.5" customHeight="1">
      <c r="B88" s="21"/>
      <c r="E88" s="341" t="s">
        <v>218</v>
      </c>
      <c r="F88" s="303"/>
      <c r="G88" s="303"/>
      <c r="H88" s="303"/>
      <c r="L88" s="21"/>
    </row>
    <row r="89" spans="2:12" ht="12" customHeight="1">
      <c r="B89" s="21"/>
      <c r="C89" s="28" t="s">
        <v>222</v>
      </c>
      <c r="L89" s="21"/>
    </row>
    <row r="90" spans="2:12" s="1" customFormat="1" ht="16.5" customHeight="1">
      <c r="B90" s="33"/>
      <c r="E90" s="337" t="s">
        <v>2975</v>
      </c>
      <c r="F90" s="343"/>
      <c r="G90" s="343"/>
      <c r="H90" s="343"/>
      <c r="L90" s="33"/>
    </row>
    <row r="91" spans="2:12" s="1" customFormat="1" ht="12" customHeight="1">
      <c r="B91" s="33"/>
      <c r="C91" s="28" t="s">
        <v>2976</v>
      </c>
      <c r="L91" s="33"/>
    </row>
    <row r="92" spans="2:12" s="1" customFormat="1" ht="16.5" customHeight="1">
      <c r="B92" s="33"/>
      <c r="E92" s="324" t="str">
        <f>E13</f>
        <v>D.1.4.2A - Vytápění</v>
      </c>
      <c r="F92" s="343"/>
      <c r="G92" s="343"/>
      <c r="H92" s="343"/>
      <c r="L92" s="33"/>
    </row>
    <row r="93" spans="2:12" s="1" customFormat="1" ht="6.95" customHeight="1">
      <c r="B93" s="33"/>
      <c r="L93" s="33"/>
    </row>
    <row r="94" spans="2:12" s="1" customFormat="1" ht="12" customHeight="1">
      <c r="B94" s="33"/>
      <c r="C94" s="28" t="s">
        <v>21</v>
      </c>
      <c r="F94" s="26" t="str">
        <f>F16</f>
        <v>p.č. 5036, Kroměříž</v>
      </c>
      <c r="I94" s="28" t="s">
        <v>23</v>
      </c>
      <c r="J94" s="50">
        <f>IF(J16="","",J16)</f>
        <v>45460</v>
      </c>
      <c r="L94" s="33"/>
    </row>
    <row r="95" spans="2:12" s="1" customFormat="1" ht="6.95" customHeight="1">
      <c r="B95" s="33"/>
      <c r="L95" s="33"/>
    </row>
    <row r="96" spans="2:12" s="1" customFormat="1" ht="15.2" customHeight="1">
      <c r="B96" s="33"/>
      <c r="C96" s="28" t="s">
        <v>24</v>
      </c>
      <c r="F96" s="26" t="str">
        <f>E19</f>
        <v>Město Kroměříž</v>
      </c>
      <c r="I96" s="28" t="s">
        <v>32</v>
      </c>
      <c r="J96" s="31" t="str">
        <f>E25</f>
        <v>Ondřej Zikán</v>
      </c>
      <c r="L96" s="33"/>
    </row>
    <row r="97" spans="2:65" s="1" customFormat="1" ht="15.2" customHeight="1">
      <c r="B97" s="33"/>
      <c r="C97" s="28" t="s">
        <v>30</v>
      </c>
      <c r="F97" s="26" t="str">
        <f>IF(E22="","",E22)</f>
        <v>Vyplň údaj</v>
      </c>
      <c r="I97" s="28" t="s">
        <v>37</v>
      </c>
      <c r="J97" s="31" t="str">
        <f>E28</f>
        <v>Ondřej Zikán</v>
      </c>
      <c r="L97" s="33"/>
    </row>
    <row r="98" spans="2:65" s="1" customFormat="1" ht="10.35" customHeight="1">
      <c r="B98" s="33"/>
      <c r="L98" s="33"/>
    </row>
    <row r="99" spans="2:65" s="10" customFormat="1" ht="29.25" customHeight="1">
      <c r="B99" s="114"/>
      <c r="C99" s="115" t="s">
        <v>344</v>
      </c>
      <c r="D99" s="116" t="s">
        <v>62</v>
      </c>
      <c r="E99" s="116" t="s">
        <v>58</v>
      </c>
      <c r="F99" s="116" t="s">
        <v>59</v>
      </c>
      <c r="G99" s="116" t="s">
        <v>345</v>
      </c>
      <c r="H99" s="116" t="s">
        <v>346</v>
      </c>
      <c r="I99" s="116" t="s">
        <v>347</v>
      </c>
      <c r="J99" s="116" t="s">
        <v>312</v>
      </c>
      <c r="K99" s="117" t="s">
        <v>348</v>
      </c>
      <c r="L99" s="114"/>
      <c r="M99" s="57" t="s">
        <v>19</v>
      </c>
      <c r="N99" s="58" t="s">
        <v>47</v>
      </c>
      <c r="O99" s="58" t="s">
        <v>349</v>
      </c>
      <c r="P99" s="58" t="s">
        <v>350</v>
      </c>
      <c r="Q99" s="58" t="s">
        <v>351</v>
      </c>
      <c r="R99" s="58" t="s">
        <v>352</v>
      </c>
      <c r="S99" s="58" t="s">
        <v>353</v>
      </c>
      <c r="T99" s="59" t="s">
        <v>354</v>
      </c>
    </row>
    <row r="100" spans="2:65" s="1" customFormat="1" ht="22.9" customHeight="1">
      <c r="B100" s="33"/>
      <c r="C100" s="62" t="s">
        <v>355</v>
      </c>
      <c r="J100" s="118">
        <f>BK100</f>
        <v>0</v>
      </c>
      <c r="L100" s="33"/>
      <c r="M100" s="60"/>
      <c r="N100" s="51"/>
      <c r="O100" s="51"/>
      <c r="P100" s="119">
        <f>P101+P309</f>
        <v>0</v>
      </c>
      <c r="Q100" s="51"/>
      <c r="R100" s="119">
        <f>R101+R309</f>
        <v>3.1973199999999999</v>
      </c>
      <c r="S100" s="51"/>
      <c r="T100" s="120">
        <f>T101+T309</f>
        <v>0</v>
      </c>
      <c r="AT100" s="18" t="s">
        <v>76</v>
      </c>
      <c r="AU100" s="18" t="s">
        <v>313</v>
      </c>
      <c r="BK100" s="121">
        <f>BK101+BK309</f>
        <v>0</v>
      </c>
    </row>
    <row r="101" spans="2:65" s="11" customFormat="1" ht="25.9" customHeight="1">
      <c r="B101" s="122"/>
      <c r="D101" s="123" t="s">
        <v>76</v>
      </c>
      <c r="E101" s="124" t="s">
        <v>1407</v>
      </c>
      <c r="F101" s="124" t="s">
        <v>1408</v>
      </c>
      <c r="I101" s="125"/>
      <c r="J101" s="126">
        <f>BK101</f>
        <v>0</v>
      </c>
      <c r="L101" s="122"/>
      <c r="M101" s="127"/>
      <c r="P101" s="128">
        <f>P102+P128+P149+P165+P209+P257</f>
        <v>0</v>
      </c>
      <c r="R101" s="128">
        <f>R102+R128+R149+R165+R209+R257</f>
        <v>3.1973199999999999</v>
      </c>
      <c r="T101" s="129">
        <f>T102+T128+T149+T165+T209+T257</f>
        <v>0</v>
      </c>
      <c r="AR101" s="123" t="s">
        <v>90</v>
      </c>
      <c r="AT101" s="130" t="s">
        <v>76</v>
      </c>
      <c r="AU101" s="130" t="s">
        <v>77</v>
      </c>
      <c r="AY101" s="123" t="s">
        <v>358</v>
      </c>
      <c r="BK101" s="131">
        <f>BK102+BK128+BK149+BK165+BK209+BK257</f>
        <v>0</v>
      </c>
    </row>
    <row r="102" spans="2:65" s="11" customFormat="1" ht="22.9" customHeight="1">
      <c r="B102" s="122"/>
      <c r="D102" s="123" t="s">
        <v>76</v>
      </c>
      <c r="E102" s="132" t="s">
        <v>1716</v>
      </c>
      <c r="F102" s="132" t="s">
        <v>1717</v>
      </c>
      <c r="I102" s="125"/>
      <c r="J102" s="133">
        <f>BK102</f>
        <v>0</v>
      </c>
      <c r="L102" s="122"/>
      <c r="M102" s="127"/>
      <c r="P102" s="128">
        <f>SUM(P103:P127)</f>
        <v>0</v>
      </c>
      <c r="R102" s="128">
        <f>SUM(R103:R127)</f>
        <v>6.6790000000000002E-2</v>
      </c>
      <c r="T102" s="129">
        <f>SUM(T103:T127)</f>
        <v>0</v>
      </c>
      <c r="AR102" s="123" t="s">
        <v>90</v>
      </c>
      <c r="AT102" s="130" t="s">
        <v>76</v>
      </c>
      <c r="AU102" s="130" t="s">
        <v>84</v>
      </c>
      <c r="AY102" s="123" t="s">
        <v>358</v>
      </c>
      <c r="BK102" s="131">
        <f>SUM(BK103:BK127)</f>
        <v>0</v>
      </c>
    </row>
    <row r="103" spans="2:65" s="1" customFormat="1" ht="24.2" customHeight="1">
      <c r="B103" s="33"/>
      <c r="C103" s="134" t="s">
        <v>84</v>
      </c>
      <c r="D103" s="134" t="s">
        <v>360</v>
      </c>
      <c r="E103" s="135" t="s">
        <v>3692</v>
      </c>
      <c r="F103" s="136" t="s">
        <v>3693</v>
      </c>
      <c r="G103" s="137" t="s">
        <v>235</v>
      </c>
      <c r="H103" s="138">
        <v>34</v>
      </c>
      <c r="I103" s="139"/>
      <c r="J103" s="140">
        <f>ROUND(I103*H103,2)</f>
        <v>0</v>
      </c>
      <c r="K103" s="136" t="s">
        <v>402</v>
      </c>
      <c r="L103" s="33"/>
      <c r="M103" s="141" t="s">
        <v>19</v>
      </c>
      <c r="N103" s="142" t="s">
        <v>49</v>
      </c>
      <c r="P103" s="143">
        <f>O103*H103</f>
        <v>0</v>
      </c>
      <c r="Q103" s="143">
        <v>2.2000000000000001E-4</v>
      </c>
      <c r="R103" s="143">
        <f>Q103*H103</f>
        <v>7.4800000000000005E-3</v>
      </c>
      <c r="S103" s="143">
        <v>0</v>
      </c>
      <c r="T103" s="144">
        <f>S103*H103</f>
        <v>0</v>
      </c>
      <c r="AR103" s="145" t="s">
        <v>454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3694</v>
      </c>
    </row>
    <row r="104" spans="2:65" s="1" customFormat="1" ht="11.25">
      <c r="B104" s="33"/>
      <c r="D104" s="147" t="s">
        <v>366</v>
      </c>
      <c r="F104" s="148" t="s">
        <v>3695</v>
      </c>
      <c r="I104" s="149"/>
      <c r="L104" s="33"/>
      <c r="M104" s="150"/>
      <c r="T104" s="54"/>
      <c r="AT104" s="18" t="s">
        <v>366</v>
      </c>
      <c r="AU104" s="18" t="s">
        <v>90</v>
      </c>
    </row>
    <row r="105" spans="2:65" s="13" customFormat="1" ht="11.25">
      <c r="B105" s="158"/>
      <c r="D105" s="152" t="s">
        <v>368</v>
      </c>
      <c r="E105" s="159" t="s">
        <v>19</v>
      </c>
      <c r="F105" s="160" t="s">
        <v>571</v>
      </c>
      <c r="H105" s="161">
        <v>34</v>
      </c>
      <c r="I105" s="162"/>
      <c r="L105" s="158"/>
      <c r="M105" s="163"/>
      <c r="T105" s="164"/>
      <c r="AT105" s="159" t="s">
        <v>368</v>
      </c>
      <c r="AU105" s="159" t="s">
        <v>90</v>
      </c>
      <c r="AV105" s="13" t="s">
        <v>90</v>
      </c>
      <c r="AW105" s="13" t="s">
        <v>36</v>
      </c>
      <c r="AX105" s="13" t="s">
        <v>84</v>
      </c>
      <c r="AY105" s="159" t="s">
        <v>358</v>
      </c>
    </row>
    <row r="106" spans="2:65" s="1" customFormat="1" ht="24.2" customHeight="1">
      <c r="B106" s="33"/>
      <c r="C106" s="179" t="s">
        <v>90</v>
      </c>
      <c r="D106" s="179" t="s">
        <v>440</v>
      </c>
      <c r="E106" s="180" t="s">
        <v>3696</v>
      </c>
      <c r="F106" s="181" t="s">
        <v>3697</v>
      </c>
      <c r="G106" s="182" t="s">
        <v>235</v>
      </c>
      <c r="H106" s="183">
        <v>30</v>
      </c>
      <c r="I106" s="184"/>
      <c r="J106" s="185">
        <f>ROUND(I106*H106,2)</f>
        <v>0</v>
      </c>
      <c r="K106" s="181" t="s">
        <v>402</v>
      </c>
      <c r="L106" s="186"/>
      <c r="M106" s="187" t="s">
        <v>19</v>
      </c>
      <c r="N106" s="188" t="s">
        <v>49</v>
      </c>
      <c r="P106" s="143">
        <f>O106*H106</f>
        <v>0</v>
      </c>
      <c r="Q106" s="143">
        <v>9.2000000000000003E-4</v>
      </c>
      <c r="R106" s="143">
        <f>Q106*H106</f>
        <v>2.76E-2</v>
      </c>
      <c r="S106" s="143">
        <v>0</v>
      </c>
      <c r="T106" s="144">
        <f>S106*H106</f>
        <v>0</v>
      </c>
      <c r="AR106" s="145" t="s">
        <v>558</v>
      </c>
      <c r="AT106" s="145" t="s">
        <v>440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3698</v>
      </c>
    </row>
    <row r="107" spans="2:65" s="13" customFormat="1" ht="11.25">
      <c r="B107" s="158"/>
      <c r="D107" s="152" t="s">
        <v>368</v>
      </c>
      <c r="E107" s="159" t="s">
        <v>19</v>
      </c>
      <c r="F107" s="160" t="s">
        <v>546</v>
      </c>
      <c r="H107" s="161">
        <v>30</v>
      </c>
      <c r="I107" s="162"/>
      <c r="L107" s="158"/>
      <c r="M107" s="163"/>
      <c r="T107" s="164"/>
      <c r="AT107" s="159" t="s">
        <v>368</v>
      </c>
      <c r="AU107" s="159" t="s">
        <v>90</v>
      </c>
      <c r="AV107" s="13" t="s">
        <v>90</v>
      </c>
      <c r="AW107" s="13" t="s">
        <v>36</v>
      </c>
      <c r="AX107" s="13" t="s">
        <v>84</v>
      </c>
      <c r="AY107" s="159" t="s">
        <v>358</v>
      </c>
    </row>
    <row r="108" spans="2:65" s="1" customFormat="1" ht="24.2" customHeight="1">
      <c r="B108" s="33"/>
      <c r="C108" s="179" t="s">
        <v>97</v>
      </c>
      <c r="D108" s="179" t="s">
        <v>440</v>
      </c>
      <c r="E108" s="180" t="s">
        <v>3699</v>
      </c>
      <c r="F108" s="181" t="s">
        <v>3700</v>
      </c>
      <c r="G108" s="182" t="s">
        <v>235</v>
      </c>
      <c r="H108" s="183">
        <v>4</v>
      </c>
      <c r="I108" s="184"/>
      <c r="J108" s="185">
        <f>ROUND(I108*H108,2)</f>
        <v>0</v>
      </c>
      <c r="K108" s="181" t="s">
        <v>402</v>
      </c>
      <c r="L108" s="186"/>
      <c r="M108" s="187" t="s">
        <v>19</v>
      </c>
      <c r="N108" s="188" t="s">
        <v>49</v>
      </c>
      <c r="P108" s="143">
        <f>O108*H108</f>
        <v>0</v>
      </c>
      <c r="Q108" s="143">
        <v>1.01E-3</v>
      </c>
      <c r="R108" s="143">
        <f>Q108*H108</f>
        <v>4.0400000000000002E-3</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3701</v>
      </c>
    </row>
    <row r="109" spans="2:65" s="13" customFormat="1" ht="11.25">
      <c r="B109" s="158"/>
      <c r="D109" s="152" t="s">
        <v>368</v>
      </c>
      <c r="E109" s="159" t="s">
        <v>19</v>
      </c>
      <c r="F109" s="160" t="s">
        <v>364</v>
      </c>
      <c r="H109" s="161">
        <v>4</v>
      </c>
      <c r="I109" s="162"/>
      <c r="L109" s="158"/>
      <c r="M109" s="163"/>
      <c r="T109" s="164"/>
      <c r="AT109" s="159" t="s">
        <v>368</v>
      </c>
      <c r="AU109" s="159" t="s">
        <v>90</v>
      </c>
      <c r="AV109" s="13" t="s">
        <v>90</v>
      </c>
      <c r="AW109" s="13" t="s">
        <v>36</v>
      </c>
      <c r="AX109" s="13" t="s">
        <v>84</v>
      </c>
      <c r="AY109" s="159" t="s">
        <v>358</v>
      </c>
    </row>
    <row r="110" spans="2:65" s="1" customFormat="1" ht="16.5" customHeight="1">
      <c r="B110" s="33"/>
      <c r="C110" s="179" t="s">
        <v>364</v>
      </c>
      <c r="D110" s="179" t="s">
        <v>440</v>
      </c>
      <c r="E110" s="180" t="s">
        <v>3702</v>
      </c>
      <c r="F110" s="181" t="s">
        <v>3703</v>
      </c>
      <c r="G110" s="182" t="s">
        <v>776</v>
      </c>
      <c r="H110" s="183">
        <v>50</v>
      </c>
      <c r="I110" s="184"/>
      <c r="J110" s="185">
        <f>ROUND(I110*H110,2)</f>
        <v>0</v>
      </c>
      <c r="K110" s="181" t="s">
        <v>402</v>
      </c>
      <c r="L110" s="186"/>
      <c r="M110" s="187" t="s">
        <v>19</v>
      </c>
      <c r="N110" s="188" t="s">
        <v>49</v>
      </c>
      <c r="P110" s="143">
        <f>O110*H110</f>
        <v>0</v>
      </c>
      <c r="Q110" s="143">
        <v>2.0000000000000001E-4</v>
      </c>
      <c r="R110" s="143">
        <f>Q110*H110</f>
        <v>0.01</v>
      </c>
      <c r="S110" s="143">
        <v>0</v>
      </c>
      <c r="T110" s="144">
        <f>S110*H110</f>
        <v>0</v>
      </c>
      <c r="AR110" s="145" t="s">
        <v>558</v>
      </c>
      <c r="AT110" s="145" t="s">
        <v>440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3704</v>
      </c>
    </row>
    <row r="111" spans="2:65" s="13" customFormat="1" ht="11.25">
      <c r="B111" s="158"/>
      <c r="D111" s="152" t="s">
        <v>368</v>
      </c>
      <c r="E111" s="159" t="s">
        <v>19</v>
      </c>
      <c r="F111" s="160" t="s">
        <v>678</v>
      </c>
      <c r="H111" s="161">
        <v>50</v>
      </c>
      <c r="I111" s="162"/>
      <c r="L111" s="158"/>
      <c r="M111" s="163"/>
      <c r="T111" s="164"/>
      <c r="AT111" s="159" t="s">
        <v>368</v>
      </c>
      <c r="AU111" s="159" t="s">
        <v>90</v>
      </c>
      <c r="AV111" s="13" t="s">
        <v>90</v>
      </c>
      <c r="AW111" s="13" t="s">
        <v>36</v>
      </c>
      <c r="AX111" s="13" t="s">
        <v>84</v>
      </c>
      <c r="AY111" s="159" t="s">
        <v>358</v>
      </c>
    </row>
    <row r="112" spans="2:65" s="1" customFormat="1" ht="33" customHeight="1">
      <c r="B112" s="33"/>
      <c r="C112" s="134" t="s">
        <v>388</v>
      </c>
      <c r="D112" s="134" t="s">
        <v>360</v>
      </c>
      <c r="E112" s="135" t="s">
        <v>3705</v>
      </c>
      <c r="F112" s="136" t="s">
        <v>3706</v>
      </c>
      <c r="G112" s="137" t="s">
        <v>235</v>
      </c>
      <c r="H112" s="138">
        <v>21</v>
      </c>
      <c r="I112" s="139"/>
      <c r="J112" s="140">
        <f>ROUND(I112*H112,2)</f>
        <v>0</v>
      </c>
      <c r="K112" s="136" t="s">
        <v>402</v>
      </c>
      <c r="L112" s="33"/>
      <c r="M112" s="141" t="s">
        <v>19</v>
      </c>
      <c r="N112" s="142" t="s">
        <v>49</v>
      </c>
      <c r="P112" s="143">
        <f>O112*H112</f>
        <v>0</v>
      </c>
      <c r="Q112" s="143">
        <v>6.0000000000000002E-5</v>
      </c>
      <c r="R112" s="143">
        <f>Q112*H112</f>
        <v>1.2600000000000001E-3</v>
      </c>
      <c r="S112" s="143">
        <v>0</v>
      </c>
      <c r="T112" s="144">
        <f>S112*H112</f>
        <v>0</v>
      </c>
      <c r="AR112" s="145" t="s">
        <v>454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3707</v>
      </c>
    </row>
    <row r="113" spans="2:65" s="1" customFormat="1" ht="11.25">
      <c r="B113" s="33"/>
      <c r="D113" s="147" t="s">
        <v>366</v>
      </c>
      <c r="F113" s="148" t="s">
        <v>3708</v>
      </c>
      <c r="I113" s="149"/>
      <c r="L113" s="33"/>
      <c r="M113" s="150"/>
      <c r="T113" s="54"/>
      <c r="AT113" s="18" t="s">
        <v>366</v>
      </c>
      <c r="AU113" s="18" t="s">
        <v>90</v>
      </c>
    </row>
    <row r="114" spans="2:65" s="13" customFormat="1" ht="11.25">
      <c r="B114" s="158"/>
      <c r="D114" s="152" t="s">
        <v>368</v>
      </c>
      <c r="E114" s="159" t="s">
        <v>19</v>
      </c>
      <c r="F114" s="160" t="s">
        <v>3709</v>
      </c>
      <c r="H114" s="161">
        <v>21</v>
      </c>
      <c r="I114" s="162"/>
      <c r="L114" s="158"/>
      <c r="M114" s="163"/>
      <c r="T114" s="164"/>
      <c r="AT114" s="159" t="s">
        <v>368</v>
      </c>
      <c r="AU114" s="159" t="s">
        <v>90</v>
      </c>
      <c r="AV114" s="13" t="s">
        <v>90</v>
      </c>
      <c r="AW114" s="13" t="s">
        <v>36</v>
      </c>
      <c r="AX114" s="13" t="s">
        <v>84</v>
      </c>
      <c r="AY114" s="159" t="s">
        <v>358</v>
      </c>
    </row>
    <row r="115" spans="2:65" s="1" customFormat="1" ht="24.2" customHeight="1">
      <c r="B115" s="33"/>
      <c r="C115" s="179" t="s">
        <v>394</v>
      </c>
      <c r="D115" s="179" t="s">
        <v>440</v>
      </c>
      <c r="E115" s="180" t="s">
        <v>3710</v>
      </c>
      <c r="F115" s="181" t="s">
        <v>3711</v>
      </c>
      <c r="G115" s="182" t="s">
        <v>235</v>
      </c>
      <c r="H115" s="183">
        <v>21</v>
      </c>
      <c r="I115" s="184"/>
      <c r="J115" s="185">
        <f>ROUND(I115*H115,2)</f>
        <v>0</v>
      </c>
      <c r="K115" s="181" t="s">
        <v>402</v>
      </c>
      <c r="L115" s="186"/>
      <c r="M115" s="187" t="s">
        <v>19</v>
      </c>
      <c r="N115" s="188" t="s">
        <v>49</v>
      </c>
      <c r="P115" s="143">
        <f>O115*H115</f>
        <v>0</v>
      </c>
      <c r="Q115" s="143">
        <v>1.2E-4</v>
      </c>
      <c r="R115" s="143">
        <f>Q115*H115</f>
        <v>2.5200000000000001E-3</v>
      </c>
      <c r="S115" s="143">
        <v>0</v>
      </c>
      <c r="T115" s="144">
        <f>S115*H115</f>
        <v>0</v>
      </c>
      <c r="AR115" s="145" t="s">
        <v>558</v>
      </c>
      <c r="AT115" s="145" t="s">
        <v>440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3712</v>
      </c>
    </row>
    <row r="116" spans="2:65" s="13" customFormat="1" ht="11.25">
      <c r="B116" s="158"/>
      <c r="D116" s="152" t="s">
        <v>368</v>
      </c>
      <c r="E116" s="159" t="s">
        <v>19</v>
      </c>
      <c r="F116" s="160" t="s">
        <v>7</v>
      </c>
      <c r="H116" s="161">
        <v>21</v>
      </c>
      <c r="I116" s="162"/>
      <c r="L116" s="158"/>
      <c r="M116" s="163"/>
      <c r="T116" s="164"/>
      <c r="AT116" s="159" t="s">
        <v>368</v>
      </c>
      <c r="AU116" s="159" t="s">
        <v>90</v>
      </c>
      <c r="AV116" s="13" t="s">
        <v>90</v>
      </c>
      <c r="AW116" s="13" t="s">
        <v>36</v>
      </c>
      <c r="AX116" s="13" t="s">
        <v>84</v>
      </c>
      <c r="AY116" s="159" t="s">
        <v>358</v>
      </c>
    </row>
    <row r="117" spans="2:65" s="1" customFormat="1" ht="16.5" customHeight="1">
      <c r="B117" s="33"/>
      <c r="C117" s="179" t="s">
        <v>399</v>
      </c>
      <c r="D117" s="179" t="s">
        <v>440</v>
      </c>
      <c r="E117" s="180" t="s">
        <v>3713</v>
      </c>
      <c r="F117" s="181" t="s">
        <v>3714</v>
      </c>
      <c r="G117" s="182" t="s">
        <v>504</v>
      </c>
      <c r="H117" s="183">
        <v>100</v>
      </c>
      <c r="I117" s="184"/>
      <c r="J117" s="185">
        <f>ROUND(I117*H117,2)</f>
        <v>0</v>
      </c>
      <c r="K117" s="181" t="s">
        <v>402</v>
      </c>
      <c r="L117" s="186"/>
      <c r="M117" s="187" t="s">
        <v>19</v>
      </c>
      <c r="N117" s="188" t="s">
        <v>49</v>
      </c>
      <c r="P117" s="143">
        <f>O117*H117</f>
        <v>0</v>
      </c>
      <c r="Q117" s="143">
        <v>1.0000000000000001E-5</v>
      </c>
      <c r="R117" s="143">
        <f>Q117*H117</f>
        <v>1E-3</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3715</v>
      </c>
    </row>
    <row r="118" spans="2:65" s="1" customFormat="1" ht="21.75" customHeight="1">
      <c r="B118" s="33"/>
      <c r="C118" s="179" t="s">
        <v>406</v>
      </c>
      <c r="D118" s="179" t="s">
        <v>440</v>
      </c>
      <c r="E118" s="180" t="s">
        <v>3716</v>
      </c>
      <c r="F118" s="181" t="s">
        <v>3717</v>
      </c>
      <c r="G118" s="182" t="s">
        <v>504</v>
      </c>
      <c r="H118" s="183">
        <v>5</v>
      </c>
      <c r="I118" s="184"/>
      <c r="J118" s="185">
        <f>ROUND(I118*H118,2)</f>
        <v>0</v>
      </c>
      <c r="K118" s="181" t="s">
        <v>402</v>
      </c>
      <c r="L118" s="186"/>
      <c r="M118" s="187" t="s">
        <v>19</v>
      </c>
      <c r="N118" s="188" t="s">
        <v>49</v>
      </c>
      <c r="P118" s="143">
        <f>O118*H118</f>
        <v>0</v>
      </c>
      <c r="Q118" s="143">
        <v>4.0000000000000002E-4</v>
      </c>
      <c r="R118" s="143">
        <f>Q118*H118</f>
        <v>2E-3</v>
      </c>
      <c r="S118" s="143">
        <v>0</v>
      </c>
      <c r="T118" s="144">
        <f>S118*H118</f>
        <v>0</v>
      </c>
      <c r="AR118" s="145" t="s">
        <v>558</v>
      </c>
      <c r="AT118" s="145" t="s">
        <v>440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3718</v>
      </c>
    </row>
    <row r="119" spans="2:65" s="1" customFormat="1" ht="33" customHeight="1">
      <c r="B119" s="33"/>
      <c r="C119" s="134" t="s">
        <v>411</v>
      </c>
      <c r="D119" s="134" t="s">
        <v>360</v>
      </c>
      <c r="E119" s="135" t="s">
        <v>3719</v>
      </c>
      <c r="F119" s="136" t="s">
        <v>3720</v>
      </c>
      <c r="G119" s="137" t="s">
        <v>235</v>
      </c>
      <c r="H119" s="138">
        <v>60.5</v>
      </c>
      <c r="I119" s="139"/>
      <c r="J119" s="140">
        <f>ROUND(I119*H119,2)</f>
        <v>0</v>
      </c>
      <c r="K119" s="136" t="s">
        <v>402</v>
      </c>
      <c r="L119" s="33"/>
      <c r="M119" s="141" t="s">
        <v>19</v>
      </c>
      <c r="N119" s="142" t="s">
        <v>49</v>
      </c>
      <c r="P119" s="143">
        <f>O119*H119</f>
        <v>0</v>
      </c>
      <c r="Q119" s="143">
        <v>1.8000000000000001E-4</v>
      </c>
      <c r="R119" s="143">
        <f>Q119*H119</f>
        <v>1.089E-2</v>
      </c>
      <c r="S119" s="143">
        <v>0</v>
      </c>
      <c r="T119" s="144">
        <f>S119*H119</f>
        <v>0</v>
      </c>
      <c r="AR119" s="145" t="s">
        <v>454</v>
      </c>
      <c r="AT119" s="145" t="s">
        <v>360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3721</v>
      </c>
    </row>
    <row r="120" spans="2:65" s="1" customFormat="1" ht="11.25">
      <c r="B120" s="33"/>
      <c r="D120" s="147" t="s">
        <v>366</v>
      </c>
      <c r="F120" s="148" t="s">
        <v>3722</v>
      </c>
      <c r="I120" s="149"/>
      <c r="L120" s="33"/>
      <c r="M120" s="150"/>
      <c r="T120" s="54"/>
      <c r="AT120" s="18" t="s">
        <v>366</v>
      </c>
      <c r="AU120" s="18" t="s">
        <v>90</v>
      </c>
    </row>
    <row r="121" spans="2:65" s="13" customFormat="1" ht="11.25">
      <c r="B121" s="158"/>
      <c r="D121" s="152" t="s">
        <v>368</v>
      </c>
      <c r="E121" s="159" t="s">
        <v>19</v>
      </c>
      <c r="F121" s="160" t="s">
        <v>3723</v>
      </c>
      <c r="H121" s="161">
        <v>60.5</v>
      </c>
      <c r="I121" s="162"/>
      <c r="L121" s="158"/>
      <c r="M121" s="163"/>
      <c r="T121" s="164"/>
      <c r="AT121" s="159" t="s">
        <v>368</v>
      </c>
      <c r="AU121" s="159" t="s">
        <v>90</v>
      </c>
      <c r="AV121" s="13" t="s">
        <v>90</v>
      </c>
      <c r="AW121" s="13" t="s">
        <v>36</v>
      </c>
      <c r="AX121" s="13" t="s">
        <v>84</v>
      </c>
      <c r="AY121" s="159" t="s">
        <v>358</v>
      </c>
    </row>
    <row r="122" spans="2:65" s="1" customFormat="1" ht="37.9" customHeight="1">
      <c r="B122" s="33"/>
      <c r="C122" s="179" t="s">
        <v>417</v>
      </c>
      <c r="D122" s="179" t="s">
        <v>440</v>
      </c>
      <c r="E122" s="180" t="s">
        <v>3724</v>
      </c>
      <c r="F122" s="181" t="s">
        <v>3725</v>
      </c>
      <c r="G122" s="182" t="s">
        <v>195</v>
      </c>
      <c r="H122" s="183">
        <v>5</v>
      </c>
      <c r="I122" s="184"/>
      <c r="J122" s="185">
        <f>ROUND(I122*H122,2)</f>
        <v>0</v>
      </c>
      <c r="K122" s="181" t="s">
        <v>3182</v>
      </c>
      <c r="L122" s="186"/>
      <c r="M122" s="187" t="s">
        <v>19</v>
      </c>
      <c r="N122" s="188" t="s">
        <v>49</v>
      </c>
      <c r="P122" s="143">
        <f>O122*H122</f>
        <v>0</v>
      </c>
      <c r="Q122" s="143">
        <v>0</v>
      </c>
      <c r="R122" s="143">
        <f>Q122*H122</f>
        <v>0</v>
      </c>
      <c r="S122" s="143">
        <v>0</v>
      </c>
      <c r="T122" s="144">
        <f>S122*H122</f>
        <v>0</v>
      </c>
      <c r="AR122" s="145" t="s">
        <v>558</v>
      </c>
      <c r="AT122" s="145" t="s">
        <v>440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3726</v>
      </c>
    </row>
    <row r="123" spans="2:65" s="13" customFormat="1" ht="11.25">
      <c r="B123" s="158"/>
      <c r="D123" s="152" t="s">
        <v>368</v>
      </c>
      <c r="E123" s="159" t="s">
        <v>19</v>
      </c>
      <c r="F123" s="160" t="s">
        <v>388</v>
      </c>
      <c r="H123" s="161">
        <v>5</v>
      </c>
      <c r="I123" s="162"/>
      <c r="L123" s="158"/>
      <c r="M123" s="163"/>
      <c r="T123" s="164"/>
      <c r="AT123" s="159" t="s">
        <v>368</v>
      </c>
      <c r="AU123" s="159" t="s">
        <v>90</v>
      </c>
      <c r="AV123" s="13" t="s">
        <v>90</v>
      </c>
      <c r="AW123" s="13" t="s">
        <v>36</v>
      </c>
      <c r="AX123" s="13" t="s">
        <v>84</v>
      </c>
      <c r="AY123" s="159" t="s">
        <v>358</v>
      </c>
    </row>
    <row r="124" spans="2:65" s="1" customFormat="1" ht="24.2" customHeight="1">
      <c r="B124" s="33"/>
      <c r="C124" s="134" t="s">
        <v>422</v>
      </c>
      <c r="D124" s="134" t="s">
        <v>360</v>
      </c>
      <c r="E124" s="135" t="s">
        <v>3727</v>
      </c>
      <c r="F124" s="136" t="s">
        <v>3728</v>
      </c>
      <c r="G124" s="137" t="s">
        <v>1498</v>
      </c>
      <c r="H124" s="189"/>
      <c r="I124" s="139"/>
      <c r="J124" s="140">
        <f>ROUND(I124*H124,2)</f>
        <v>0</v>
      </c>
      <c r="K124" s="136" t="s">
        <v>402</v>
      </c>
      <c r="L124" s="33"/>
      <c r="M124" s="141" t="s">
        <v>19</v>
      </c>
      <c r="N124" s="142" t="s">
        <v>49</v>
      </c>
      <c r="P124" s="143">
        <f>O124*H124</f>
        <v>0</v>
      </c>
      <c r="Q124" s="143">
        <v>0</v>
      </c>
      <c r="R124" s="143">
        <f>Q124*H124</f>
        <v>0</v>
      </c>
      <c r="S124" s="143">
        <v>0</v>
      </c>
      <c r="T124" s="144">
        <f>S124*H124</f>
        <v>0</v>
      </c>
      <c r="AR124" s="145" t="s">
        <v>454</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454</v>
      </c>
      <c r="BM124" s="145" t="s">
        <v>3729</v>
      </c>
    </row>
    <row r="125" spans="2:65" s="1" customFormat="1" ht="11.25">
      <c r="B125" s="33"/>
      <c r="D125" s="147" t="s">
        <v>366</v>
      </c>
      <c r="F125" s="148" t="s">
        <v>3730</v>
      </c>
      <c r="I125" s="149"/>
      <c r="L125" s="33"/>
      <c r="M125" s="150"/>
      <c r="T125" s="54"/>
      <c r="AT125" s="18" t="s">
        <v>366</v>
      </c>
      <c r="AU125" s="18" t="s">
        <v>90</v>
      </c>
    </row>
    <row r="126" spans="2:65" s="1" customFormat="1" ht="24.2" customHeight="1">
      <c r="B126" s="33"/>
      <c r="C126" s="134" t="s">
        <v>8</v>
      </c>
      <c r="D126" s="134" t="s">
        <v>360</v>
      </c>
      <c r="E126" s="135" t="s">
        <v>3731</v>
      </c>
      <c r="F126" s="136" t="s">
        <v>3732</v>
      </c>
      <c r="G126" s="137" t="s">
        <v>1498</v>
      </c>
      <c r="H126" s="189"/>
      <c r="I126" s="139"/>
      <c r="J126" s="140">
        <f>ROUND(I126*H126,2)</f>
        <v>0</v>
      </c>
      <c r="K126" s="136" t="s">
        <v>402</v>
      </c>
      <c r="L126" s="33"/>
      <c r="M126" s="141" t="s">
        <v>19</v>
      </c>
      <c r="N126" s="142" t="s">
        <v>49</v>
      </c>
      <c r="P126" s="143">
        <f>O126*H126</f>
        <v>0</v>
      </c>
      <c r="Q126" s="143">
        <v>0</v>
      </c>
      <c r="R126" s="143">
        <f>Q126*H126</f>
        <v>0</v>
      </c>
      <c r="S126" s="143">
        <v>0</v>
      </c>
      <c r="T126" s="144">
        <f>S126*H126</f>
        <v>0</v>
      </c>
      <c r="AR126" s="145" t="s">
        <v>454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3733</v>
      </c>
    </row>
    <row r="127" spans="2:65" s="1" customFormat="1" ht="11.25">
      <c r="B127" s="33"/>
      <c r="D127" s="147" t="s">
        <v>366</v>
      </c>
      <c r="F127" s="148" t="s">
        <v>3734</v>
      </c>
      <c r="I127" s="149"/>
      <c r="L127" s="33"/>
      <c r="M127" s="150"/>
      <c r="T127" s="54"/>
      <c r="AT127" s="18" t="s">
        <v>366</v>
      </c>
      <c r="AU127" s="18" t="s">
        <v>90</v>
      </c>
    </row>
    <row r="128" spans="2:65" s="11" customFormat="1" ht="22.9" customHeight="1">
      <c r="B128" s="122"/>
      <c r="D128" s="123" t="s">
        <v>76</v>
      </c>
      <c r="E128" s="132" t="s">
        <v>3735</v>
      </c>
      <c r="F128" s="132" t="s">
        <v>3736</v>
      </c>
      <c r="I128" s="125"/>
      <c r="J128" s="133">
        <f>BK128</f>
        <v>0</v>
      </c>
      <c r="L128" s="122"/>
      <c r="M128" s="127"/>
      <c r="P128" s="128">
        <f>SUM(P129:P148)</f>
        <v>0</v>
      </c>
      <c r="R128" s="128">
        <f>SUM(R129:R148)</f>
        <v>3.1100000000000003E-2</v>
      </c>
      <c r="T128" s="129">
        <f>SUM(T129:T148)</f>
        <v>0</v>
      </c>
      <c r="AR128" s="123" t="s">
        <v>90</v>
      </c>
      <c r="AT128" s="130" t="s">
        <v>76</v>
      </c>
      <c r="AU128" s="130" t="s">
        <v>84</v>
      </c>
      <c r="AY128" s="123" t="s">
        <v>358</v>
      </c>
      <c r="BK128" s="131">
        <f>SUM(BK129:BK148)</f>
        <v>0</v>
      </c>
    </row>
    <row r="129" spans="2:65" s="1" customFormat="1" ht="62.65" customHeight="1">
      <c r="B129" s="33"/>
      <c r="C129" s="179" t="s">
        <v>434</v>
      </c>
      <c r="D129" s="179" t="s">
        <v>440</v>
      </c>
      <c r="E129" s="180" t="s">
        <v>3737</v>
      </c>
      <c r="F129" s="181" t="s">
        <v>3738</v>
      </c>
      <c r="G129" s="182" t="s">
        <v>504</v>
      </c>
      <c r="H129" s="183">
        <v>2</v>
      </c>
      <c r="I129" s="184"/>
      <c r="J129" s="185">
        <f t="shared" ref="J129:J137" si="0">ROUND(I129*H129,2)</f>
        <v>0</v>
      </c>
      <c r="K129" s="181" t="s">
        <v>3182</v>
      </c>
      <c r="L129" s="186"/>
      <c r="M129" s="187" t="s">
        <v>19</v>
      </c>
      <c r="N129" s="188" t="s">
        <v>49</v>
      </c>
      <c r="P129" s="143">
        <f t="shared" ref="P129:P137" si="1">O129*H129</f>
        <v>0</v>
      </c>
      <c r="Q129" s="143">
        <v>0</v>
      </c>
      <c r="R129" s="143">
        <f t="shared" ref="R129:R137" si="2">Q129*H129</f>
        <v>0</v>
      </c>
      <c r="S129" s="143">
        <v>0</v>
      </c>
      <c r="T129" s="144">
        <f t="shared" ref="T129:T137" si="3">S129*H129</f>
        <v>0</v>
      </c>
      <c r="AR129" s="145" t="s">
        <v>558</v>
      </c>
      <c r="AT129" s="145" t="s">
        <v>440</v>
      </c>
      <c r="AU129" s="145" t="s">
        <v>90</v>
      </c>
      <c r="AY129" s="18" t="s">
        <v>358</v>
      </c>
      <c r="BE129" s="146">
        <f t="shared" ref="BE129:BE137" si="4">IF(N129="základní",J129,0)</f>
        <v>0</v>
      </c>
      <c r="BF129" s="146">
        <f t="shared" ref="BF129:BF137" si="5">IF(N129="snížená",J129,0)</f>
        <v>0</v>
      </c>
      <c r="BG129" s="146">
        <f t="shared" ref="BG129:BG137" si="6">IF(N129="zákl. přenesená",J129,0)</f>
        <v>0</v>
      </c>
      <c r="BH129" s="146">
        <f t="shared" ref="BH129:BH137" si="7">IF(N129="sníž. přenesená",J129,0)</f>
        <v>0</v>
      </c>
      <c r="BI129" s="146">
        <f t="shared" ref="BI129:BI137" si="8">IF(N129="nulová",J129,0)</f>
        <v>0</v>
      </c>
      <c r="BJ129" s="18" t="s">
        <v>90</v>
      </c>
      <c r="BK129" s="146">
        <f t="shared" ref="BK129:BK137" si="9">ROUND(I129*H129,2)</f>
        <v>0</v>
      </c>
      <c r="BL129" s="18" t="s">
        <v>454</v>
      </c>
      <c r="BM129" s="145" t="s">
        <v>3739</v>
      </c>
    </row>
    <row r="130" spans="2:65" s="1" customFormat="1" ht="62.65" customHeight="1">
      <c r="B130" s="33"/>
      <c r="C130" s="179" t="s">
        <v>439</v>
      </c>
      <c r="D130" s="179" t="s">
        <v>440</v>
      </c>
      <c r="E130" s="180" t="s">
        <v>3740</v>
      </c>
      <c r="F130" s="181" t="s">
        <v>3741</v>
      </c>
      <c r="G130" s="182" t="s">
        <v>504</v>
      </c>
      <c r="H130" s="183">
        <v>2</v>
      </c>
      <c r="I130" s="184"/>
      <c r="J130" s="185">
        <f t="shared" si="0"/>
        <v>0</v>
      </c>
      <c r="K130" s="181" t="s">
        <v>3182</v>
      </c>
      <c r="L130" s="186"/>
      <c r="M130" s="187" t="s">
        <v>19</v>
      </c>
      <c r="N130" s="188" t="s">
        <v>49</v>
      </c>
      <c r="P130" s="143">
        <f t="shared" si="1"/>
        <v>0</v>
      </c>
      <c r="Q130" s="143">
        <v>0</v>
      </c>
      <c r="R130" s="143">
        <f t="shared" si="2"/>
        <v>0</v>
      </c>
      <c r="S130" s="143">
        <v>0</v>
      </c>
      <c r="T130" s="144">
        <f t="shared" si="3"/>
        <v>0</v>
      </c>
      <c r="AR130" s="145" t="s">
        <v>558</v>
      </c>
      <c r="AT130" s="145" t="s">
        <v>440</v>
      </c>
      <c r="AU130" s="145" t="s">
        <v>90</v>
      </c>
      <c r="AY130" s="18" t="s">
        <v>358</v>
      </c>
      <c r="BE130" s="146">
        <f t="shared" si="4"/>
        <v>0</v>
      </c>
      <c r="BF130" s="146">
        <f t="shared" si="5"/>
        <v>0</v>
      </c>
      <c r="BG130" s="146">
        <f t="shared" si="6"/>
        <v>0</v>
      </c>
      <c r="BH130" s="146">
        <f t="shared" si="7"/>
        <v>0</v>
      </c>
      <c r="BI130" s="146">
        <f t="shared" si="8"/>
        <v>0</v>
      </c>
      <c r="BJ130" s="18" t="s">
        <v>90</v>
      </c>
      <c r="BK130" s="146">
        <f t="shared" si="9"/>
        <v>0</v>
      </c>
      <c r="BL130" s="18" t="s">
        <v>454</v>
      </c>
      <c r="BM130" s="145" t="s">
        <v>3742</v>
      </c>
    </row>
    <row r="131" spans="2:65" s="1" customFormat="1" ht="44.25" customHeight="1">
      <c r="B131" s="33"/>
      <c r="C131" s="179" t="s">
        <v>447</v>
      </c>
      <c r="D131" s="179" t="s">
        <v>440</v>
      </c>
      <c r="E131" s="180" t="s">
        <v>3743</v>
      </c>
      <c r="F131" s="181" t="s">
        <v>3744</v>
      </c>
      <c r="G131" s="182" t="s">
        <v>504</v>
      </c>
      <c r="H131" s="183">
        <v>2</v>
      </c>
      <c r="I131" s="184"/>
      <c r="J131" s="185">
        <f t="shared" si="0"/>
        <v>0</v>
      </c>
      <c r="K131" s="181" t="s">
        <v>3182</v>
      </c>
      <c r="L131" s="186"/>
      <c r="M131" s="187" t="s">
        <v>19</v>
      </c>
      <c r="N131" s="188" t="s">
        <v>49</v>
      </c>
      <c r="P131" s="143">
        <f t="shared" si="1"/>
        <v>0</v>
      </c>
      <c r="Q131" s="143">
        <v>0</v>
      </c>
      <c r="R131" s="143">
        <f t="shared" si="2"/>
        <v>0</v>
      </c>
      <c r="S131" s="143">
        <v>0</v>
      </c>
      <c r="T131" s="144">
        <f t="shared" si="3"/>
        <v>0</v>
      </c>
      <c r="AR131" s="145" t="s">
        <v>558</v>
      </c>
      <c r="AT131" s="145" t="s">
        <v>440</v>
      </c>
      <c r="AU131" s="145" t="s">
        <v>90</v>
      </c>
      <c r="AY131" s="18" t="s">
        <v>358</v>
      </c>
      <c r="BE131" s="146">
        <f t="shared" si="4"/>
        <v>0</v>
      </c>
      <c r="BF131" s="146">
        <f t="shared" si="5"/>
        <v>0</v>
      </c>
      <c r="BG131" s="146">
        <f t="shared" si="6"/>
        <v>0</v>
      </c>
      <c r="BH131" s="146">
        <f t="shared" si="7"/>
        <v>0</v>
      </c>
      <c r="BI131" s="146">
        <f t="shared" si="8"/>
        <v>0</v>
      </c>
      <c r="BJ131" s="18" t="s">
        <v>90</v>
      </c>
      <c r="BK131" s="146">
        <f t="shared" si="9"/>
        <v>0</v>
      </c>
      <c r="BL131" s="18" t="s">
        <v>454</v>
      </c>
      <c r="BM131" s="145" t="s">
        <v>3745</v>
      </c>
    </row>
    <row r="132" spans="2:65" s="1" customFormat="1" ht="44.25" customHeight="1">
      <c r="B132" s="33"/>
      <c r="C132" s="179" t="s">
        <v>454</v>
      </c>
      <c r="D132" s="179" t="s">
        <v>440</v>
      </c>
      <c r="E132" s="180" t="s">
        <v>3746</v>
      </c>
      <c r="F132" s="181" t="s">
        <v>3747</v>
      </c>
      <c r="G132" s="182" t="s">
        <v>504</v>
      </c>
      <c r="H132" s="183">
        <v>1</v>
      </c>
      <c r="I132" s="184"/>
      <c r="J132" s="185">
        <f t="shared" si="0"/>
        <v>0</v>
      </c>
      <c r="K132" s="181" t="s">
        <v>3182</v>
      </c>
      <c r="L132" s="186"/>
      <c r="M132" s="187" t="s">
        <v>19</v>
      </c>
      <c r="N132" s="188" t="s">
        <v>49</v>
      </c>
      <c r="P132" s="143">
        <f t="shared" si="1"/>
        <v>0</v>
      </c>
      <c r="Q132" s="143">
        <v>0</v>
      </c>
      <c r="R132" s="143">
        <f t="shared" si="2"/>
        <v>0</v>
      </c>
      <c r="S132" s="143">
        <v>0</v>
      </c>
      <c r="T132" s="144">
        <f t="shared" si="3"/>
        <v>0</v>
      </c>
      <c r="AR132" s="145" t="s">
        <v>558</v>
      </c>
      <c r="AT132" s="145" t="s">
        <v>440</v>
      </c>
      <c r="AU132" s="145" t="s">
        <v>90</v>
      </c>
      <c r="AY132" s="18" t="s">
        <v>358</v>
      </c>
      <c r="BE132" s="146">
        <f t="shared" si="4"/>
        <v>0</v>
      </c>
      <c r="BF132" s="146">
        <f t="shared" si="5"/>
        <v>0</v>
      </c>
      <c r="BG132" s="146">
        <f t="shared" si="6"/>
        <v>0</v>
      </c>
      <c r="BH132" s="146">
        <f t="shared" si="7"/>
        <v>0</v>
      </c>
      <c r="BI132" s="146">
        <f t="shared" si="8"/>
        <v>0</v>
      </c>
      <c r="BJ132" s="18" t="s">
        <v>90</v>
      </c>
      <c r="BK132" s="146">
        <f t="shared" si="9"/>
        <v>0</v>
      </c>
      <c r="BL132" s="18" t="s">
        <v>454</v>
      </c>
      <c r="BM132" s="145" t="s">
        <v>3748</v>
      </c>
    </row>
    <row r="133" spans="2:65" s="1" customFormat="1" ht="24.2" customHeight="1">
      <c r="B133" s="33"/>
      <c r="C133" s="179" t="s">
        <v>462</v>
      </c>
      <c r="D133" s="179" t="s">
        <v>440</v>
      </c>
      <c r="E133" s="180" t="s">
        <v>3749</v>
      </c>
      <c r="F133" s="181" t="s">
        <v>3750</v>
      </c>
      <c r="G133" s="182" t="s">
        <v>235</v>
      </c>
      <c r="H133" s="183">
        <v>130</v>
      </c>
      <c r="I133" s="184"/>
      <c r="J133" s="185">
        <f t="shared" si="0"/>
        <v>0</v>
      </c>
      <c r="K133" s="181" t="s">
        <v>3751</v>
      </c>
      <c r="L133" s="186"/>
      <c r="M133" s="187" t="s">
        <v>19</v>
      </c>
      <c r="N133" s="188" t="s">
        <v>49</v>
      </c>
      <c r="P133" s="143">
        <f t="shared" si="1"/>
        <v>0</v>
      </c>
      <c r="Q133" s="143">
        <v>1.7000000000000001E-4</v>
      </c>
      <c r="R133" s="143">
        <f t="shared" si="2"/>
        <v>2.2100000000000002E-2</v>
      </c>
      <c r="S133" s="143">
        <v>0</v>
      </c>
      <c r="T133" s="144">
        <f t="shared" si="3"/>
        <v>0</v>
      </c>
      <c r="AR133" s="145" t="s">
        <v>558</v>
      </c>
      <c r="AT133" s="145" t="s">
        <v>440</v>
      </c>
      <c r="AU133" s="145" t="s">
        <v>90</v>
      </c>
      <c r="AY133" s="18" t="s">
        <v>358</v>
      </c>
      <c r="BE133" s="146">
        <f t="shared" si="4"/>
        <v>0</v>
      </c>
      <c r="BF133" s="146">
        <f t="shared" si="5"/>
        <v>0</v>
      </c>
      <c r="BG133" s="146">
        <f t="shared" si="6"/>
        <v>0</v>
      </c>
      <c r="BH133" s="146">
        <f t="shared" si="7"/>
        <v>0</v>
      </c>
      <c r="BI133" s="146">
        <f t="shared" si="8"/>
        <v>0</v>
      </c>
      <c r="BJ133" s="18" t="s">
        <v>90</v>
      </c>
      <c r="BK133" s="146">
        <f t="shared" si="9"/>
        <v>0</v>
      </c>
      <c r="BL133" s="18" t="s">
        <v>454</v>
      </c>
      <c r="BM133" s="145" t="s">
        <v>3752</v>
      </c>
    </row>
    <row r="134" spans="2:65" s="1" customFormat="1" ht="16.5" customHeight="1">
      <c r="B134" s="33"/>
      <c r="C134" s="179" t="s">
        <v>468</v>
      </c>
      <c r="D134" s="179" t="s">
        <v>440</v>
      </c>
      <c r="E134" s="180" t="s">
        <v>3753</v>
      </c>
      <c r="F134" s="181" t="s">
        <v>3754</v>
      </c>
      <c r="G134" s="182" t="s">
        <v>235</v>
      </c>
      <c r="H134" s="183">
        <v>30</v>
      </c>
      <c r="I134" s="184"/>
      <c r="J134" s="185">
        <f t="shared" si="0"/>
        <v>0</v>
      </c>
      <c r="K134" s="181" t="s">
        <v>3751</v>
      </c>
      <c r="L134" s="186"/>
      <c r="M134" s="187" t="s">
        <v>19</v>
      </c>
      <c r="N134" s="188" t="s">
        <v>49</v>
      </c>
      <c r="P134" s="143">
        <f t="shared" si="1"/>
        <v>0</v>
      </c>
      <c r="Q134" s="143">
        <v>1.7000000000000001E-4</v>
      </c>
      <c r="R134" s="143">
        <f t="shared" si="2"/>
        <v>5.1000000000000004E-3</v>
      </c>
      <c r="S134" s="143">
        <v>0</v>
      </c>
      <c r="T134" s="144">
        <f t="shared" si="3"/>
        <v>0</v>
      </c>
      <c r="AR134" s="145" t="s">
        <v>558</v>
      </c>
      <c r="AT134" s="145" t="s">
        <v>440</v>
      </c>
      <c r="AU134" s="145" t="s">
        <v>90</v>
      </c>
      <c r="AY134" s="18" t="s">
        <v>358</v>
      </c>
      <c r="BE134" s="146">
        <f t="shared" si="4"/>
        <v>0</v>
      </c>
      <c r="BF134" s="146">
        <f t="shared" si="5"/>
        <v>0</v>
      </c>
      <c r="BG134" s="146">
        <f t="shared" si="6"/>
        <v>0</v>
      </c>
      <c r="BH134" s="146">
        <f t="shared" si="7"/>
        <v>0</v>
      </c>
      <c r="BI134" s="146">
        <f t="shared" si="8"/>
        <v>0</v>
      </c>
      <c r="BJ134" s="18" t="s">
        <v>90</v>
      </c>
      <c r="BK134" s="146">
        <f t="shared" si="9"/>
        <v>0</v>
      </c>
      <c r="BL134" s="18" t="s">
        <v>454</v>
      </c>
      <c r="BM134" s="145" t="s">
        <v>3755</v>
      </c>
    </row>
    <row r="135" spans="2:65" s="1" customFormat="1" ht="37.9" customHeight="1">
      <c r="B135" s="33"/>
      <c r="C135" s="179" t="s">
        <v>473</v>
      </c>
      <c r="D135" s="179" t="s">
        <v>440</v>
      </c>
      <c r="E135" s="180" t="s">
        <v>3756</v>
      </c>
      <c r="F135" s="181" t="s">
        <v>3757</v>
      </c>
      <c r="G135" s="182" t="s">
        <v>504</v>
      </c>
      <c r="H135" s="183">
        <v>1</v>
      </c>
      <c r="I135" s="184"/>
      <c r="J135" s="185">
        <f t="shared" si="0"/>
        <v>0</v>
      </c>
      <c r="K135" s="181" t="s">
        <v>3182</v>
      </c>
      <c r="L135" s="186"/>
      <c r="M135" s="187" t="s">
        <v>19</v>
      </c>
      <c r="N135" s="188" t="s">
        <v>49</v>
      </c>
      <c r="P135" s="143">
        <f t="shared" si="1"/>
        <v>0</v>
      </c>
      <c r="Q135" s="143">
        <v>0</v>
      </c>
      <c r="R135" s="143">
        <f t="shared" si="2"/>
        <v>0</v>
      </c>
      <c r="S135" s="143">
        <v>0</v>
      </c>
      <c r="T135" s="144">
        <f t="shared" si="3"/>
        <v>0</v>
      </c>
      <c r="AR135" s="145" t="s">
        <v>558</v>
      </c>
      <c r="AT135" s="145" t="s">
        <v>440</v>
      </c>
      <c r="AU135" s="145" t="s">
        <v>90</v>
      </c>
      <c r="AY135" s="18" t="s">
        <v>358</v>
      </c>
      <c r="BE135" s="146">
        <f t="shared" si="4"/>
        <v>0</v>
      </c>
      <c r="BF135" s="146">
        <f t="shared" si="5"/>
        <v>0</v>
      </c>
      <c r="BG135" s="146">
        <f t="shared" si="6"/>
        <v>0</v>
      </c>
      <c r="BH135" s="146">
        <f t="shared" si="7"/>
        <v>0</v>
      </c>
      <c r="BI135" s="146">
        <f t="shared" si="8"/>
        <v>0</v>
      </c>
      <c r="BJ135" s="18" t="s">
        <v>90</v>
      </c>
      <c r="BK135" s="146">
        <f t="shared" si="9"/>
        <v>0</v>
      </c>
      <c r="BL135" s="18" t="s">
        <v>454</v>
      </c>
      <c r="BM135" s="145" t="s">
        <v>3758</v>
      </c>
    </row>
    <row r="136" spans="2:65" s="1" customFormat="1" ht="24.2" customHeight="1">
      <c r="B136" s="33"/>
      <c r="C136" s="179" t="s">
        <v>480</v>
      </c>
      <c r="D136" s="179" t="s">
        <v>440</v>
      </c>
      <c r="E136" s="180" t="s">
        <v>3759</v>
      </c>
      <c r="F136" s="181" t="s">
        <v>3760</v>
      </c>
      <c r="G136" s="182" t="s">
        <v>504</v>
      </c>
      <c r="H136" s="183">
        <v>1</v>
      </c>
      <c r="I136" s="184"/>
      <c r="J136" s="185">
        <f t="shared" si="0"/>
        <v>0</v>
      </c>
      <c r="K136" s="181" t="s">
        <v>3182</v>
      </c>
      <c r="L136" s="186"/>
      <c r="M136" s="187" t="s">
        <v>19</v>
      </c>
      <c r="N136" s="188" t="s">
        <v>49</v>
      </c>
      <c r="P136" s="143">
        <f t="shared" si="1"/>
        <v>0</v>
      </c>
      <c r="Q136" s="143">
        <v>0</v>
      </c>
      <c r="R136" s="143">
        <f t="shared" si="2"/>
        <v>0</v>
      </c>
      <c r="S136" s="143">
        <v>0</v>
      </c>
      <c r="T136" s="144">
        <f t="shared" si="3"/>
        <v>0</v>
      </c>
      <c r="AR136" s="145" t="s">
        <v>558</v>
      </c>
      <c r="AT136" s="145" t="s">
        <v>440</v>
      </c>
      <c r="AU136" s="145" t="s">
        <v>90</v>
      </c>
      <c r="AY136" s="18" t="s">
        <v>358</v>
      </c>
      <c r="BE136" s="146">
        <f t="shared" si="4"/>
        <v>0</v>
      </c>
      <c r="BF136" s="146">
        <f t="shared" si="5"/>
        <v>0</v>
      </c>
      <c r="BG136" s="146">
        <f t="shared" si="6"/>
        <v>0</v>
      </c>
      <c r="BH136" s="146">
        <f t="shared" si="7"/>
        <v>0</v>
      </c>
      <c r="BI136" s="146">
        <f t="shared" si="8"/>
        <v>0</v>
      </c>
      <c r="BJ136" s="18" t="s">
        <v>90</v>
      </c>
      <c r="BK136" s="146">
        <f t="shared" si="9"/>
        <v>0</v>
      </c>
      <c r="BL136" s="18" t="s">
        <v>454</v>
      </c>
      <c r="BM136" s="145" t="s">
        <v>3761</v>
      </c>
    </row>
    <row r="137" spans="2:65" s="1" customFormat="1" ht="37.9" customHeight="1">
      <c r="B137" s="33"/>
      <c r="C137" s="179" t="s">
        <v>7</v>
      </c>
      <c r="D137" s="179" t="s">
        <v>440</v>
      </c>
      <c r="E137" s="180" t="s">
        <v>3762</v>
      </c>
      <c r="F137" s="181" t="s">
        <v>3763</v>
      </c>
      <c r="G137" s="182" t="s">
        <v>235</v>
      </c>
      <c r="H137" s="183">
        <v>52.5</v>
      </c>
      <c r="I137" s="184"/>
      <c r="J137" s="185">
        <f t="shared" si="0"/>
        <v>0</v>
      </c>
      <c r="K137" s="181" t="s">
        <v>3182</v>
      </c>
      <c r="L137" s="186"/>
      <c r="M137" s="187" t="s">
        <v>19</v>
      </c>
      <c r="N137" s="188" t="s">
        <v>49</v>
      </c>
      <c r="P137" s="143">
        <f t="shared" si="1"/>
        <v>0</v>
      </c>
      <c r="Q137" s="143">
        <v>0</v>
      </c>
      <c r="R137" s="143">
        <f t="shared" si="2"/>
        <v>0</v>
      </c>
      <c r="S137" s="143">
        <v>0</v>
      </c>
      <c r="T137" s="144">
        <f t="shared" si="3"/>
        <v>0</v>
      </c>
      <c r="AR137" s="145" t="s">
        <v>558</v>
      </c>
      <c r="AT137" s="145" t="s">
        <v>440</v>
      </c>
      <c r="AU137" s="145" t="s">
        <v>90</v>
      </c>
      <c r="AY137" s="18" t="s">
        <v>358</v>
      </c>
      <c r="BE137" s="146">
        <f t="shared" si="4"/>
        <v>0</v>
      </c>
      <c r="BF137" s="146">
        <f t="shared" si="5"/>
        <v>0</v>
      </c>
      <c r="BG137" s="146">
        <f t="shared" si="6"/>
        <v>0</v>
      </c>
      <c r="BH137" s="146">
        <f t="shared" si="7"/>
        <v>0</v>
      </c>
      <c r="BI137" s="146">
        <f t="shared" si="8"/>
        <v>0</v>
      </c>
      <c r="BJ137" s="18" t="s">
        <v>90</v>
      </c>
      <c r="BK137" s="146">
        <f t="shared" si="9"/>
        <v>0</v>
      </c>
      <c r="BL137" s="18" t="s">
        <v>454</v>
      </c>
      <c r="BM137" s="145" t="s">
        <v>3764</v>
      </c>
    </row>
    <row r="138" spans="2:65" s="13" customFormat="1" ht="22.5">
      <c r="B138" s="158"/>
      <c r="D138" s="152" t="s">
        <v>368</v>
      </c>
      <c r="E138" s="159" t="s">
        <v>19</v>
      </c>
      <c r="F138" s="160" t="s">
        <v>3765</v>
      </c>
      <c r="H138" s="161">
        <v>52.5</v>
      </c>
      <c r="I138" s="162"/>
      <c r="L138" s="158"/>
      <c r="M138" s="163"/>
      <c r="T138" s="164"/>
      <c r="AT138" s="159" t="s">
        <v>368</v>
      </c>
      <c r="AU138" s="159" t="s">
        <v>90</v>
      </c>
      <c r="AV138" s="13" t="s">
        <v>90</v>
      </c>
      <c r="AW138" s="13" t="s">
        <v>36</v>
      </c>
      <c r="AX138" s="13" t="s">
        <v>77</v>
      </c>
      <c r="AY138" s="159" t="s">
        <v>358</v>
      </c>
    </row>
    <row r="139" spans="2:65" s="14" customFormat="1" ht="11.25">
      <c r="B139" s="165"/>
      <c r="D139" s="152" t="s">
        <v>368</v>
      </c>
      <c r="E139" s="166" t="s">
        <v>19</v>
      </c>
      <c r="F139" s="167" t="s">
        <v>371</v>
      </c>
      <c r="H139" s="168">
        <v>52.5</v>
      </c>
      <c r="I139" s="169"/>
      <c r="L139" s="165"/>
      <c r="M139" s="170"/>
      <c r="T139" s="171"/>
      <c r="AT139" s="166" t="s">
        <v>368</v>
      </c>
      <c r="AU139" s="166" t="s">
        <v>90</v>
      </c>
      <c r="AV139" s="14" t="s">
        <v>364</v>
      </c>
      <c r="AW139" s="14" t="s">
        <v>36</v>
      </c>
      <c r="AX139" s="14" t="s">
        <v>84</v>
      </c>
      <c r="AY139" s="166" t="s">
        <v>358</v>
      </c>
    </row>
    <row r="140" spans="2:65" s="1" customFormat="1" ht="24.2" customHeight="1">
      <c r="B140" s="33"/>
      <c r="C140" s="179" t="s">
        <v>496</v>
      </c>
      <c r="D140" s="179" t="s">
        <v>440</v>
      </c>
      <c r="E140" s="180" t="s">
        <v>3766</v>
      </c>
      <c r="F140" s="181" t="s">
        <v>3767</v>
      </c>
      <c r="G140" s="182" t="s">
        <v>504</v>
      </c>
      <c r="H140" s="183">
        <v>2</v>
      </c>
      <c r="I140" s="184"/>
      <c r="J140" s="185">
        <f>ROUND(I140*H140,2)</f>
        <v>0</v>
      </c>
      <c r="K140" s="181" t="s">
        <v>3182</v>
      </c>
      <c r="L140" s="186"/>
      <c r="M140" s="187" t="s">
        <v>19</v>
      </c>
      <c r="N140" s="188" t="s">
        <v>49</v>
      </c>
      <c r="P140" s="143">
        <f>O140*H140</f>
        <v>0</v>
      </c>
      <c r="Q140" s="143">
        <v>0</v>
      </c>
      <c r="R140" s="143">
        <f>Q140*H140</f>
        <v>0</v>
      </c>
      <c r="S140" s="143">
        <v>0</v>
      </c>
      <c r="T140" s="144">
        <f>S140*H140</f>
        <v>0</v>
      </c>
      <c r="AR140" s="145" t="s">
        <v>558</v>
      </c>
      <c r="AT140" s="145" t="s">
        <v>440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3768</v>
      </c>
    </row>
    <row r="141" spans="2:65" s="1" customFormat="1" ht="33" customHeight="1">
      <c r="B141" s="33"/>
      <c r="C141" s="179" t="s">
        <v>501</v>
      </c>
      <c r="D141" s="179" t="s">
        <v>440</v>
      </c>
      <c r="E141" s="180" t="s">
        <v>3769</v>
      </c>
      <c r="F141" s="181" t="s">
        <v>3770</v>
      </c>
      <c r="G141" s="182" t="s">
        <v>504</v>
      </c>
      <c r="H141" s="183">
        <v>2</v>
      </c>
      <c r="I141" s="184"/>
      <c r="J141" s="185">
        <f>ROUND(I141*H141,2)</f>
        <v>0</v>
      </c>
      <c r="K141" s="181" t="s">
        <v>3182</v>
      </c>
      <c r="L141" s="186"/>
      <c r="M141" s="187" t="s">
        <v>19</v>
      </c>
      <c r="N141" s="188" t="s">
        <v>49</v>
      </c>
      <c r="P141" s="143">
        <f>O141*H141</f>
        <v>0</v>
      </c>
      <c r="Q141" s="143">
        <v>0</v>
      </c>
      <c r="R141" s="143">
        <f>Q141*H141</f>
        <v>0</v>
      </c>
      <c r="S141" s="143">
        <v>0</v>
      </c>
      <c r="T141" s="144">
        <f>S141*H141</f>
        <v>0</v>
      </c>
      <c r="AR141" s="145" t="s">
        <v>558</v>
      </c>
      <c r="AT141" s="145" t="s">
        <v>440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454</v>
      </c>
      <c r="BM141" s="145" t="s">
        <v>3771</v>
      </c>
    </row>
    <row r="142" spans="2:65" s="13" customFormat="1" ht="11.25">
      <c r="B142" s="158"/>
      <c r="D142" s="152" t="s">
        <v>368</v>
      </c>
      <c r="E142" s="159" t="s">
        <v>19</v>
      </c>
      <c r="F142" s="160" t="s">
        <v>3383</v>
      </c>
      <c r="H142" s="161">
        <v>2</v>
      </c>
      <c r="I142" s="162"/>
      <c r="L142" s="158"/>
      <c r="M142" s="163"/>
      <c r="T142" s="164"/>
      <c r="AT142" s="159" t="s">
        <v>368</v>
      </c>
      <c r="AU142" s="159" t="s">
        <v>90</v>
      </c>
      <c r="AV142" s="13" t="s">
        <v>90</v>
      </c>
      <c r="AW142" s="13" t="s">
        <v>36</v>
      </c>
      <c r="AX142" s="13" t="s">
        <v>84</v>
      </c>
      <c r="AY142" s="159" t="s">
        <v>358</v>
      </c>
    </row>
    <row r="143" spans="2:65" s="1" customFormat="1" ht="16.5" customHeight="1">
      <c r="B143" s="33"/>
      <c r="C143" s="134" t="s">
        <v>210</v>
      </c>
      <c r="D143" s="134" t="s">
        <v>360</v>
      </c>
      <c r="E143" s="135" t="s">
        <v>3772</v>
      </c>
      <c r="F143" s="136" t="s">
        <v>3773</v>
      </c>
      <c r="G143" s="137" t="s">
        <v>235</v>
      </c>
      <c r="H143" s="138">
        <v>10</v>
      </c>
      <c r="I143" s="139"/>
      <c r="J143" s="140">
        <f>ROUND(I143*H143,2)</f>
        <v>0</v>
      </c>
      <c r="K143" s="136" t="s">
        <v>402</v>
      </c>
      <c r="L143" s="33"/>
      <c r="M143" s="141" t="s">
        <v>19</v>
      </c>
      <c r="N143" s="142" t="s">
        <v>49</v>
      </c>
      <c r="P143" s="143">
        <f>O143*H143</f>
        <v>0</v>
      </c>
      <c r="Q143" s="143">
        <v>3.8999999999999999E-4</v>
      </c>
      <c r="R143" s="143">
        <f>Q143*H143</f>
        <v>3.8999999999999998E-3</v>
      </c>
      <c r="S143" s="143">
        <v>0</v>
      </c>
      <c r="T143" s="144">
        <f>S143*H143</f>
        <v>0</v>
      </c>
      <c r="AR143" s="145" t="s">
        <v>454</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454</v>
      </c>
      <c r="BM143" s="145" t="s">
        <v>3774</v>
      </c>
    </row>
    <row r="144" spans="2:65" s="1" customFormat="1" ht="11.25">
      <c r="B144" s="33"/>
      <c r="D144" s="147" t="s">
        <v>366</v>
      </c>
      <c r="F144" s="148" t="s">
        <v>3775</v>
      </c>
      <c r="I144" s="149"/>
      <c r="L144" s="33"/>
      <c r="M144" s="150"/>
      <c r="T144" s="54"/>
      <c r="AT144" s="18" t="s">
        <v>366</v>
      </c>
      <c r="AU144" s="18" t="s">
        <v>90</v>
      </c>
    </row>
    <row r="145" spans="2:65" s="1" customFormat="1" ht="21.75" customHeight="1">
      <c r="B145" s="33"/>
      <c r="C145" s="134" t="s">
        <v>515</v>
      </c>
      <c r="D145" s="134" t="s">
        <v>360</v>
      </c>
      <c r="E145" s="135" t="s">
        <v>3776</v>
      </c>
      <c r="F145" s="136" t="s">
        <v>3777</v>
      </c>
      <c r="G145" s="137" t="s">
        <v>1498</v>
      </c>
      <c r="H145" s="189"/>
      <c r="I145" s="139"/>
      <c r="J145" s="140">
        <f>ROUND(I145*H145,2)</f>
        <v>0</v>
      </c>
      <c r="K145" s="136" t="s">
        <v>402</v>
      </c>
      <c r="L145" s="33"/>
      <c r="M145" s="141" t="s">
        <v>19</v>
      </c>
      <c r="N145" s="142" t="s">
        <v>49</v>
      </c>
      <c r="P145" s="143">
        <f>O145*H145</f>
        <v>0</v>
      </c>
      <c r="Q145" s="143">
        <v>0</v>
      </c>
      <c r="R145" s="143">
        <f>Q145*H145</f>
        <v>0</v>
      </c>
      <c r="S145" s="143">
        <v>0</v>
      </c>
      <c r="T145" s="144">
        <f>S145*H145</f>
        <v>0</v>
      </c>
      <c r="AR145" s="145" t="s">
        <v>454</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454</v>
      </c>
      <c r="BM145" s="145" t="s">
        <v>3778</v>
      </c>
    </row>
    <row r="146" spans="2:65" s="1" customFormat="1" ht="11.25">
      <c r="B146" s="33"/>
      <c r="D146" s="147" t="s">
        <v>366</v>
      </c>
      <c r="F146" s="148" t="s">
        <v>3779</v>
      </c>
      <c r="I146" s="149"/>
      <c r="L146" s="33"/>
      <c r="M146" s="150"/>
      <c r="T146" s="54"/>
      <c r="AT146" s="18" t="s">
        <v>366</v>
      </c>
      <c r="AU146" s="18" t="s">
        <v>90</v>
      </c>
    </row>
    <row r="147" spans="2:65" s="1" customFormat="1" ht="24.2" customHeight="1">
      <c r="B147" s="33"/>
      <c r="C147" s="134" t="s">
        <v>521</v>
      </c>
      <c r="D147" s="134" t="s">
        <v>360</v>
      </c>
      <c r="E147" s="135" t="s">
        <v>3780</v>
      </c>
      <c r="F147" s="136" t="s">
        <v>3781</v>
      </c>
      <c r="G147" s="137" t="s">
        <v>1498</v>
      </c>
      <c r="H147" s="189"/>
      <c r="I147" s="139"/>
      <c r="J147" s="140">
        <f>ROUND(I147*H147,2)</f>
        <v>0</v>
      </c>
      <c r="K147" s="136" t="s">
        <v>402</v>
      </c>
      <c r="L147" s="33"/>
      <c r="M147" s="141" t="s">
        <v>19</v>
      </c>
      <c r="N147" s="142" t="s">
        <v>49</v>
      </c>
      <c r="P147" s="143">
        <f>O147*H147</f>
        <v>0</v>
      </c>
      <c r="Q147" s="143">
        <v>0</v>
      </c>
      <c r="R147" s="143">
        <f>Q147*H147</f>
        <v>0</v>
      </c>
      <c r="S147" s="143">
        <v>0</v>
      </c>
      <c r="T147" s="144">
        <f>S147*H147</f>
        <v>0</v>
      </c>
      <c r="AR147" s="145" t="s">
        <v>454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454</v>
      </c>
      <c r="BM147" s="145" t="s">
        <v>3782</v>
      </c>
    </row>
    <row r="148" spans="2:65" s="1" customFormat="1" ht="11.25">
      <c r="B148" s="33"/>
      <c r="D148" s="147" t="s">
        <v>366</v>
      </c>
      <c r="F148" s="148" t="s">
        <v>3783</v>
      </c>
      <c r="I148" s="149"/>
      <c r="L148" s="33"/>
      <c r="M148" s="150"/>
      <c r="T148" s="54"/>
      <c r="AT148" s="18" t="s">
        <v>366</v>
      </c>
      <c r="AU148" s="18" t="s">
        <v>90</v>
      </c>
    </row>
    <row r="149" spans="2:65" s="11" customFormat="1" ht="22.9" customHeight="1">
      <c r="B149" s="122"/>
      <c r="D149" s="123" t="s">
        <v>76</v>
      </c>
      <c r="E149" s="132" t="s">
        <v>3675</v>
      </c>
      <c r="F149" s="132" t="s">
        <v>3676</v>
      </c>
      <c r="I149" s="125"/>
      <c r="J149" s="133">
        <f>BK149</f>
        <v>0</v>
      </c>
      <c r="L149" s="122"/>
      <c r="M149" s="127"/>
      <c r="P149" s="128">
        <f>SUM(P150:P164)</f>
        <v>0</v>
      </c>
      <c r="R149" s="128">
        <f>SUM(R150:R164)</f>
        <v>0.76576</v>
      </c>
      <c r="T149" s="129">
        <f>SUM(T150:T164)</f>
        <v>0</v>
      </c>
      <c r="AR149" s="123" t="s">
        <v>90</v>
      </c>
      <c r="AT149" s="130" t="s">
        <v>76</v>
      </c>
      <c r="AU149" s="130" t="s">
        <v>84</v>
      </c>
      <c r="AY149" s="123" t="s">
        <v>358</v>
      </c>
      <c r="BK149" s="131">
        <f>SUM(BK150:BK164)</f>
        <v>0</v>
      </c>
    </row>
    <row r="150" spans="2:65" s="1" customFormat="1" ht="16.5" customHeight="1">
      <c r="B150" s="33"/>
      <c r="C150" s="134" t="s">
        <v>528</v>
      </c>
      <c r="D150" s="134" t="s">
        <v>360</v>
      </c>
      <c r="E150" s="135" t="s">
        <v>3784</v>
      </c>
      <c r="F150" s="136" t="s">
        <v>3785</v>
      </c>
      <c r="G150" s="137" t="s">
        <v>504</v>
      </c>
      <c r="H150" s="138">
        <v>24</v>
      </c>
      <c r="I150" s="139"/>
      <c r="J150" s="140">
        <f>ROUND(I150*H150,2)</f>
        <v>0</v>
      </c>
      <c r="K150" s="136" t="s">
        <v>402</v>
      </c>
      <c r="L150" s="33"/>
      <c r="M150" s="141" t="s">
        <v>19</v>
      </c>
      <c r="N150" s="142" t="s">
        <v>49</v>
      </c>
      <c r="P150" s="143">
        <f>O150*H150</f>
        <v>0</v>
      </c>
      <c r="Q150" s="143">
        <v>1.1199999999999999E-3</v>
      </c>
      <c r="R150" s="143">
        <f>Q150*H150</f>
        <v>2.6879999999999998E-2</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3786</v>
      </c>
    </row>
    <row r="151" spans="2:65" s="1" customFormat="1" ht="11.25">
      <c r="B151" s="33"/>
      <c r="D151" s="147" t="s">
        <v>366</v>
      </c>
      <c r="F151" s="148" t="s">
        <v>3787</v>
      </c>
      <c r="I151" s="149"/>
      <c r="L151" s="33"/>
      <c r="M151" s="150"/>
      <c r="T151" s="54"/>
      <c r="AT151" s="18" t="s">
        <v>366</v>
      </c>
      <c r="AU151" s="18" t="s">
        <v>90</v>
      </c>
    </row>
    <row r="152" spans="2:65" s="1" customFormat="1" ht="33" customHeight="1">
      <c r="B152" s="33"/>
      <c r="C152" s="179" t="s">
        <v>535</v>
      </c>
      <c r="D152" s="179" t="s">
        <v>440</v>
      </c>
      <c r="E152" s="180" t="s">
        <v>3788</v>
      </c>
      <c r="F152" s="181" t="s">
        <v>3789</v>
      </c>
      <c r="G152" s="182" t="s">
        <v>504</v>
      </c>
      <c r="H152" s="183">
        <v>4</v>
      </c>
      <c r="I152" s="184"/>
      <c r="J152" s="185">
        <f>ROUND(I152*H152,2)</f>
        <v>0</v>
      </c>
      <c r="K152" s="181" t="s">
        <v>3182</v>
      </c>
      <c r="L152" s="186"/>
      <c r="M152" s="187" t="s">
        <v>19</v>
      </c>
      <c r="N152" s="188" t="s">
        <v>49</v>
      </c>
      <c r="P152" s="143">
        <f>O152*H152</f>
        <v>0</v>
      </c>
      <c r="Q152" s="143">
        <v>0</v>
      </c>
      <c r="R152" s="143">
        <f>Q152*H152</f>
        <v>0</v>
      </c>
      <c r="S152" s="143">
        <v>0</v>
      </c>
      <c r="T152" s="144">
        <f>S152*H152</f>
        <v>0</v>
      </c>
      <c r="AR152" s="145" t="s">
        <v>558</v>
      </c>
      <c r="AT152" s="145" t="s">
        <v>440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3790</v>
      </c>
    </row>
    <row r="153" spans="2:65" s="1" customFormat="1" ht="33" customHeight="1">
      <c r="B153" s="33"/>
      <c r="C153" s="134" t="s">
        <v>540</v>
      </c>
      <c r="D153" s="134" t="s">
        <v>360</v>
      </c>
      <c r="E153" s="135" t="s">
        <v>3791</v>
      </c>
      <c r="F153" s="136" t="s">
        <v>3792</v>
      </c>
      <c r="G153" s="137" t="s">
        <v>504</v>
      </c>
      <c r="H153" s="138">
        <v>1</v>
      </c>
      <c r="I153" s="139"/>
      <c r="J153" s="140">
        <f>ROUND(I153*H153,2)</f>
        <v>0</v>
      </c>
      <c r="K153" s="136" t="s">
        <v>402</v>
      </c>
      <c r="L153" s="33"/>
      <c r="M153" s="141" t="s">
        <v>19</v>
      </c>
      <c r="N153" s="142" t="s">
        <v>49</v>
      </c>
      <c r="P153" s="143">
        <f>O153*H153</f>
        <v>0</v>
      </c>
      <c r="Q153" s="143">
        <v>7.1279999999999996E-2</v>
      </c>
      <c r="R153" s="143">
        <f>Q153*H153</f>
        <v>7.1279999999999996E-2</v>
      </c>
      <c r="S153" s="143">
        <v>0</v>
      </c>
      <c r="T153" s="144">
        <f>S153*H153</f>
        <v>0</v>
      </c>
      <c r="AR153" s="145" t="s">
        <v>454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3793</v>
      </c>
    </row>
    <row r="154" spans="2:65" s="1" customFormat="1" ht="11.25">
      <c r="B154" s="33"/>
      <c r="D154" s="147" t="s">
        <v>366</v>
      </c>
      <c r="F154" s="148" t="s">
        <v>3794</v>
      </c>
      <c r="I154" s="149"/>
      <c r="L154" s="33"/>
      <c r="M154" s="150"/>
      <c r="T154" s="54"/>
      <c r="AT154" s="18" t="s">
        <v>366</v>
      </c>
      <c r="AU154" s="18" t="s">
        <v>90</v>
      </c>
    </row>
    <row r="155" spans="2:65" s="1" customFormat="1" ht="37.9" customHeight="1">
      <c r="B155" s="33"/>
      <c r="C155" s="134" t="s">
        <v>546</v>
      </c>
      <c r="D155" s="134" t="s">
        <v>360</v>
      </c>
      <c r="E155" s="135" t="s">
        <v>3795</v>
      </c>
      <c r="F155" s="136" t="s">
        <v>3796</v>
      </c>
      <c r="G155" s="137" t="s">
        <v>504</v>
      </c>
      <c r="H155" s="138">
        <v>1</v>
      </c>
      <c r="I155" s="139"/>
      <c r="J155" s="140">
        <f>ROUND(I155*H155,2)</f>
        <v>0</v>
      </c>
      <c r="K155" s="136" t="s">
        <v>402</v>
      </c>
      <c r="L155" s="33"/>
      <c r="M155" s="141" t="s">
        <v>19</v>
      </c>
      <c r="N155" s="142" t="s">
        <v>49</v>
      </c>
      <c r="P155" s="143">
        <f>O155*H155</f>
        <v>0</v>
      </c>
      <c r="Q155" s="143">
        <v>1.137E-2</v>
      </c>
      <c r="R155" s="143">
        <f>Q155*H155</f>
        <v>1.137E-2</v>
      </c>
      <c r="S155" s="143">
        <v>0</v>
      </c>
      <c r="T155" s="144">
        <f>S155*H155</f>
        <v>0</v>
      </c>
      <c r="AR155" s="145" t="s">
        <v>454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3797</v>
      </c>
    </row>
    <row r="156" spans="2:65" s="1" customFormat="1" ht="11.25">
      <c r="B156" s="33"/>
      <c r="D156" s="147" t="s">
        <v>366</v>
      </c>
      <c r="F156" s="148" t="s">
        <v>3798</v>
      </c>
      <c r="I156" s="149"/>
      <c r="L156" s="33"/>
      <c r="M156" s="150"/>
      <c r="T156" s="54"/>
      <c r="AT156" s="18" t="s">
        <v>366</v>
      </c>
      <c r="AU156" s="18" t="s">
        <v>90</v>
      </c>
    </row>
    <row r="157" spans="2:65" s="1" customFormat="1" ht="37.9" customHeight="1">
      <c r="B157" s="33"/>
      <c r="C157" s="134" t="s">
        <v>552</v>
      </c>
      <c r="D157" s="134" t="s">
        <v>360</v>
      </c>
      <c r="E157" s="135" t="s">
        <v>3799</v>
      </c>
      <c r="F157" s="136" t="s">
        <v>3800</v>
      </c>
      <c r="G157" s="137" t="s">
        <v>504</v>
      </c>
      <c r="H157" s="138">
        <v>1</v>
      </c>
      <c r="I157" s="139"/>
      <c r="J157" s="140">
        <f>ROUND(I157*H157,2)</f>
        <v>0</v>
      </c>
      <c r="K157" s="136" t="s">
        <v>402</v>
      </c>
      <c r="L157" s="33"/>
      <c r="M157" s="141" t="s">
        <v>19</v>
      </c>
      <c r="N157" s="142" t="s">
        <v>49</v>
      </c>
      <c r="P157" s="143">
        <f>O157*H157</f>
        <v>0</v>
      </c>
      <c r="Q157" s="143">
        <v>6.0800000000000003E-3</v>
      </c>
      <c r="R157" s="143">
        <f>Q157*H157</f>
        <v>6.0800000000000003E-3</v>
      </c>
      <c r="S157" s="143">
        <v>0</v>
      </c>
      <c r="T157" s="144">
        <f>S157*H157</f>
        <v>0</v>
      </c>
      <c r="AR157" s="145" t="s">
        <v>454</v>
      </c>
      <c r="AT157" s="145" t="s">
        <v>360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3801</v>
      </c>
    </row>
    <row r="158" spans="2:65" s="1" customFormat="1" ht="11.25">
      <c r="B158" s="33"/>
      <c r="D158" s="147" t="s">
        <v>366</v>
      </c>
      <c r="F158" s="148" t="s">
        <v>3802</v>
      </c>
      <c r="I158" s="149"/>
      <c r="L158" s="33"/>
      <c r="M158" s="150"/>
      <c r="T158" s="54"/>
      <c r="AT158" s="18" t="s">
        <v>366</v>
      </c>
      <c r="AU158" s="18" t="s">
        <v>90</v>
      </c>
    </row>
    <row r="159" spans="2:65" s="1" customFormat="1" ht="37.9" customHeight="1">
      <c r="B159" s="33"/>
      <c r="C159" s="134" t="s">
        <v>558</v>
      </c>
      <c r="D159" s="134" t="s">
        <v>360</v>
      </c>
      <c r="E159" s="135" t="s">
        <v>3803</v>
      </c>
      <c r="F159" s="136" t="s">
        <v>3804</v>
      </c>
      <c r="G159" s="137" t="s">
        <v>195</v>
      </c>
      <c r="H159" s="138">
        <v>12</v>
      </c>
      <c r="I159" s="139"/>
      <c r="J159" s="140">
        <f>ROUND(I159*H159,2)</f>
        <v>0</v>
      </c>
      <c r="K159" s="136" t="s">
        <v>3182</v>
      </c>
      <c r="L159" s="33"/>
      <c r="M159" s="141" t="s">
        <v>19</v>
      </c>
      <c r="N159" s="142" t="s">
        <v>49</v>
      </c>
      <c r="P159" s="143">
        <f>O159*H159</f>
        <v>0</v>
      </c>
      <c r="Q159" s="143">
        <v>4.7730000000000002E-2</v>
      </c>
      <c r="R159" s="143">
        <f>Q159*H159</f>
        <v>0.57276000000000005</v>
      </c>
      <c r="S159" s="143">
        <v>0</v>
      </c>
      <c r="T159" s="144">
        <f>S159*H159</f>
        <v>0</v>
      </c>
      <c r="AR159" s="145" t="s">
        <v>454</v>
      </c>
      <c r="AT159" s="145" t="s">
        <v>360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454</v>
      </c>
      <c r="BM159" s="145" t="s">
        <v>3805</v>
      </c>
    </row>
    <row r="160" spans="2:65" s="1" customFormat="1" ht="66.75" customHeight="1">
      <c r="B160" s="33"/>
      <c r="C160" s="134" t="s">
        <v>564</v>
      </c>
      <c r="D160" s="134" t="s">
        <v>360</v>
      </c>
      <c r="E160" s="135" t="s">
        <v>3806</v>
      </c>
      <c r="F160" s="136" t="s">
        <v>3807</v>
      </c>
      <c r="G160" s="137" t="s">
        <v>504</v>
      </c>
      <c r="H160" s="138">
        <v>1</v>
      </c>
      <c r="I160" s="139"/>
      <c r="J160" s="140">
        <f>ROUND(I160*H160,2)</f>
        <v>0</v>
      </c>
      <c r="K160" s="136" t="s">
        <v>3182</v>
      </c>
      <c r="L160" s="33"/>
      <c r="M160" s="141" t="s">
        <v>19</v>
      </c>
      <c r="N160" s="142" t="s">
        <v>49</v>
      </c>
      <c r="P160" s="143">
        <f>O160*H160</f>
        <v>0</v>
      </c>
      <c r="Q160" s="143">
        <v>7.739E-2</v>
      </c>
      <c r="R160" s="143">
        <f>Q160*H160</f>
        <v>7.739E-2</v>
      </c>
      <c r="S160" s="143">
        <v>0</v>
      </c>
      <c r="T160" s="144">
        <f>S160*H160</f>
        <v>0</v>
      </c>
      <c r="AR160" s="145" t="s">
        <v>454</v>
      </c>
      <c r="AT160" s="145" t="s">
        <v>360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3808</v>
      </c>
    </row>
    <row r="161" spans="2:65" s="1" customFormat="1" ht="24.2" customHeight="1">
      <c r="B161" s="33"/>
      <c r="C161" s="134" t="s">
        <v>571</v>
      </c>
      <c r="D161" s="134" t="s">
        <v>360</v>
      </c>
      <c r="E161" s="135" t="s">
        <v>3809</v>
      </c>
      <c r="F161" s="136" t="s">
        <v>3810</v>
      </c>
      <c r="G161" s="137" t="s">
        <v>1498</v>
      </c>
      <c r="H161" s="189"/>
      <c r="I161" s="139"/>
      <c r="J161" s="140">
        <f>ROUND(I161*H161,2)</f>
        <v>0</v>
      </c>
      <c r="K161" s="136" t="s">
        <v>402</v>
      </c>
      <c r="L161" s="33"/>
      <c r="M161" s="141" t="s">
        <v>19</v>
      </c>
      <c r="N161" s="142" t="s">
        <v>49</v>
      </c>
      <c r="P161" s="143">
        <f>O161*H161</f>
        <v>0</v>
      </c>
      <c r="Q161" s="143">
        <v>0</v>
      </c>
      <c r="R161" s="143">
        <f>Q161*H161</f>
        <v>0</v>
      </c>
      <c r="S161" s="143">
        <v>0</v>
      </c>
      <c r="T161" s="144">
        <f>S161*H161</f>
        <v>0</v>
      </c>
      <c r="AR161" s="145" t="s">
        <v>454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3811</v>
      </c>
    </row>
    <row r="162" spans="2:65" s="1" customFormat="1" ht="11.25">
      <c r="B162" s="33"/>
      <c r="D162" s="147" t="s">
        <v>366</v>
      </c>
      <c r="F162" s="148" t="s">
        <v>3812</v>
      </c>
      <c r="I162" s="149"/>
      <c r="L162" s="33"/>
      <c r="M162" s="150"/>
      <c r="T162" s="54"/>
      <c r="AT162" s="18" t="s">
        <v>366</v>
      </c>
      <c r="AU162" s="18" t="s">
        <v>90</v>
      </c>
    </row>
    <row r="163" spans="2:65" s="1" customFormat="1" ht="24.2" customHeight="1">
      <c r="B163" s="33"/>
      <c r="C163" s="134" t="s">
        <v>577</v>
      </c>
      <c r="D163" s="134" t="s">
        <v>360</v>
      </c>
      <c r="E163" s="135" t="s">
        <v>3813</v>
      </c>
      <c r="F163" s="136" t="s">
        <v>3814</v>
      </c>
      <c r="G163" s="137" t="s">
        <v>1498</v>
      </c>
      <c r="H163" s="189"/>
      <c r="I163" s="139"/>
      <c r="J163" s="140">
        <f>ROUND(I163*H163,2)</f>
        <v>0</v>
      </c>
      <c r="K163" s="136" t="s">
        <v>402</v>
      </c>
      <c r="L163" s="33"/>
      <c r="M163" s="141" t="s">
        <v>19</v>
      </c>
      <c r="N163" s="142" t="s">
        <v>49</v>
      </c>
      <c r="P163" s="143">
        <f>O163*H163</f>
        <v>0</v>
      </c>
      <c r="Q163" s="143">
        <v>0</v>
      </c>
      <c r="R163" s="143">
        <f>Q163*H163</f>
        <v>0</v>
      </c>
      <c r="S163" s="143">
        <v>0</v>
      </c>
      <c r="T163" s="144">
        <f>S163*H163</f>
        <v>0</v>
      </c>
      <c r="AR163" s="145" t="s">
        <v>454</v>
      </c>
      <c r="AT163" s="145" t="s">
        <v>360</v>
      </c>
      <c r="AU163" s="145" t="s">
        <v>90</v>
      </c>
      <c r="AY163" s="18" t="s">
        <v>358</v>
      </c>
      <c r="BE163" s="146">
        <f>IF(N163="základní",J163,0)</f>
        <v>0</v>
      </c>
      <c r="BF163" s="146">
        <f>IF(N163="snížená",J163,0)</f>
        <v>0</v>
      </c>
      <c r="BG163" s="146">
        <f>IF(N163="zákl. přenesená",J163,0)</f>
        <v>0</v>
      </c>
      <c r="BH163" s="146">
        <f>IF(N163="sníž. přenesená",J163,0)</f>
        <v>0</v>
      </c>
      <c r="BI163" s="146">
        <f>IF(N163="nulová",J163,0)</f>
        <v>0</v>
      </c>
      <c r="BJ163" s="18" t="s">
        <v>90</v>
      </c>
      <c r="BK163" s="146">
        <f>ROUND(I163*H163,2)</f>
        <v>0</v>
      </c>
      <c r="BL163" s="18" t="s">
        <v>454</v>
      </c>
      <c r="BM163" s="145" t="s">
        <v>3815</v>
      </c>
    </row>
    <row r="164" spans="2:65" s="1" customFormat="1" ht="11.25">
      <c r="B164" s="33"/>
      <c r="D164" s="147" t="s">
        <v>366</v>
      </c>
      <c r="F164" s="148" t="s">
        <v>3816</v>
      </c>
      <c r="I164" s="149"/>
      <c r="L164" s="33"/>
      <c r="M164" s="150"/>
      <c r="T164" s="54"/>
      <c r="AT164" s="18" t="s">
        <v>366</v>
      </c>
      <c r="AU164" s="18" t="s">
        <v>90</v>
      </c>
    </row>
    <row r="165" spans="2:65" s="11" customFormat="1" ht="22.9" customHeight="1">
      <c r="B165" s="122"/>
      <c r="D165" s="123" t="s">
        <v>76</v>
      </c>
      <c r="E165" s="132" t="s">
        <v>3817</v>
      </c>
      <c r="F165" s="132" t="s">
        <v>3818</v>
      </c>
      <c r="I165" s="125"/>
      <c r="J165" s="133">
        <f>BK165</f>
        <v>0</v>
      </c>
      <c r="L165" s="122"/>
      <c r="M165" s="127"/>
      <c r="P165" s="128">
        <f>SUM(P166:P208)</f>
        <v>0</v>
      </c>
      <c r="R165" s="128">
        <f>SUM(R166:R208)</f>
        <v>0.11130999999999999</v>
      </c>
      <c r="T165" s="129">
        <f>SUM(T166:T208)</f>
        <v>0</v>
      </c>
      <c r="AR165" s="123" t="s">
        <v>90</v>
      </c>
      <c r="AT165" s="130" t="s">
        <v>76</v>
      </c>
      <c r="AU165" s="130" t="s">
        <v>84</v>
      </c>
      <c r="AY165" s="123" t="s">
        <v>358</v>
      </c>
      <c r="BK165" s="131">
        <f>SUM(BK166:BK208)</f>
        <v>0</v>
      </c>
    </row>
    <row r="166" spans="2:65" s="1" customFormat="1" ht="24.2" customHeight="1">
      <c r="B166" s="33"/>
      <c r="C166" s="134" t="s">
        <v>583</v>
      </c>
      <c r="D166" s="134" t="s">
        <v>360</v>
      </c>
      <c r="E166" s="135" t="s">
        <v>3819</v>
      </c>
      <c r="F166" s="136" t="s">
        <v>3820</v>
      </c>
      <c r="G166" s="137" t="s">
        <v>235</v>
      </c>
      <c r="H166" s="138">
        <v>1.5</v>
      </c>
      <c r="I166" s="139"/>
      <c r="J166" s="140">
        <f>ROUND(I166*H166,2)</f>
        <v>0</v>
      </c>
      <c r="K166" s="136" t="s">
        <v>402</v>
      </c>
      <c r="L166" s="33"/>
      <c r="M166" s="141" t="s">
        <v>19</v>
      </c>
      <c r="N166" s="142" t="s">
        <v>49</v>
      </c>
      <c r="P166" s="143">
        <f>O166*H166</f>
        <v>0</v>
      </c>
      <c r="Q166" s="143">
        <v>4.6000000000000001E-4</v>
      </c>
      <c r="R166" s="143">
        <f>Q166*H166</f>
        <v>6.9000000000000008E-4</v>
      </c>
      <c r="S166" s="143">
        <v>0</v>
      </c>
      <c r="T166" s="144">
        <f>S166*H166</f>
        <v>0</v>
      </c>
      <c r="AR166" s="145" t="s">
        <v>454</v>
      </c>
      <c r="AT166" s="145" t="s">
        <v>360</v>
      </c>
      <c r="AU166" s="145" t="s">
        <v>90</v>
      </c>
      <c r="AY166" s="18" t="s">
        <v>358</v>
      </c>
      <c r="BE166" s="146">
        <f>IF(N166="základní",J166,0)</f>
        <v>0</v>
      </c>
      <c r="BF166" s="146">
        <f>IF(N166="snížená",J166,0)</f>
        <v>0</v>
      </c>
      <c r="BG166" s="146">
        <f>IF(N166="zákl. přenesená",J166,0)</f>
        <v>0</v>
      </c>
      <c r="BH166" s="146">
        <f>IF(N166="sníž. přenesená",J166,0)</f>
        <v>0</v>
      </c>
      <c r="BI166" s="146">
        <f>IF(N166="nulová",J166,0)</f>
        <v>0</v>
      </c>
      <c r="BJ166" s="18" t="s">
        <v>90</v>
      </c>
      <c r="BK166" s="146">
        <f>ROUND(I166*H166,2)</f>
        <v>0</v>
      </c>
      <c r="BL166" s="18" t="s">
        <v>454</v>
      </c>
      <c r="BM166" s="145" t="s">
        <v>3821</v>
      </c>
    </row>
    <row r="167" spans="2:65" s="1" customFormat="1" ht="11.25">
      <c r="B167" s="33"/>
      <c r="D167" s="147" t="s">
        <v>366</v>
      </c>
      <c r="F167" s="148" t="s">
        <v>3822</v>
      </c>
      <c r="I167" s="149"/>
      <c r="L167" s="33"/>
      <c r="M167" s="150"/>
      <c r="T167" s="54"/>
      <c r="AT167" s="18" t="s">
        <v>366</v>
      </c>
      <c r="AU167" s="18" t="s">
        <v>90</v>
      </c>
    </row>
    <row r="168" spans="2:65" s="13" customFormat="1" ht="22.5">
      <c r="B168" s="158"/>
      <c r="D168" s="152" t="s">
        <v>368</v>
      </c>
      <c r="E168" s="159" t="s">
        <v>19</v>
      </c>
      <c r="F168" s="160" t="s">
        <v>3823</v>
      </c>
      <c r="H168" s="161">
        <v>1.5</v>
      </c>
      <c r="I168" s="162"/>
      <c r="L168" s="158"/>
      <c r="M168" s="163"/>
      <c r="T168" s="164"/>
      <c r="AT168" s="159" t="s">
        <v>368</v>
      </c>
      <c r="AU168" s="159" t="s">
        <v>90</v>
      </c>
      <c r="AV168" s="13" t="s">
        <v>90</v>
      </c>
      <c r="AW168" s="13" t="s">
        <v>36</v>
      </c>
      <c r="AX168" s="13" t="s">
        <v>84</v>
      </c>
      <c r="AY168" s="159" t="s">
        <v>358</v>
      </c>
    </row>
    <row r="169" spans="2:65" s="1" customFormat="1" ht="24.2" customHeight="1">
      <c r="B169" s="33"/>
      <c r="C169" s="134" t="s">
        <v>591</v>
      </c>
      <c r="D169" s="134" t="s">
        <v>360</v>
      </c>
      <c r="E169" s="135" t="s">
        <v>3824</v>
      </c>
      <c r="F169" s="136" t="s">
        <v>3825</v>
      </c>
      <c r="G169" s="137" t="s">
        <v>235</v>
      </c>
      <c r="H169" s="138">
        <v>21</v>
      </c>
      <c r="I169" s="139"/>
      <c r="J169" s="140">
        <f>ROUND(I169*H169,2)</f>
        <v>0</v>
      </c>
      <c r="K169" s="136" t="s">
        <v>402</v>
      </c>
      <c r="L169" s="33"/>
      <c r="M169" s="141" t="s">
        <v>19</v>
      </c>
      <c r="N169" s="142" t="s">
        <v>49</v>
      </c>
      <c r="P169" s="143">
        <f>O169*H169</f>
        <v>0</v>
      </c>
      <c r="Q169" s="143">
        <v>1.25E-3</v>
      </c>
      <c r="R169" s="143">
        <f>Q169*H169</f>
        <v>2.6249999999999999E-2</v>
      </c>
      <c r="S169" s="143">
        <v>0</v>
      </c>
      <c r="T169" s="144">
        <f>S169*H169</f>
        <v>0</v>
      </c>
      <c r="AR169" s="145" t="s">
        <v>454</v>
      </c>
      <c r="AT169" s="145" t="s">
        <v>360</v>
      </c>
      <c r="AU169" s="145" t="s">
        <v>90</v>
      </c>
      <c r="AY169" s="18" t="s">
        <v>358</v>
      </c>
      <c r="BE169" s="146">
        <f>IF(N169="základní",J169,0)</f>
        <v>0</v>
      </c>
      <c r="BF169" s="146">
        <f>IF(N169="snížená",J169,0)</f>
        <v>0</v>
      </c>
      <c r="BG169" s="146">
        <f>IF(N169="zákl. přenesená",J169,0)</f>
        <v>0</v>
      </c>
      <c r="BH169" s="146">
        <f>IF(N169="sníž. přenesená",J169,0)</f>
        <v>0</v>
      </c>
      <c r="BI169" s="146">
        <f>IF(N169="nulová",J169,0)</f>
        <v>0</v>
      </c>
      <c r="BJ169" s="18" t="s">
        <v>90</v>
      </c>
      <c r="BK169" s="146">
        <f>ROUND(I169*H169,2)</f>
        <v>0</v>
      </c>
      <c r="BL169" s="18" t="s">
        <v>454</v>
      </c>
      <c r="BM169" s="145" t="s">
        <v>3826</v>
      </c>
    </row>
    <row r="170" spans="2:65" s="1" customFormat="1" ht="11.25">
      <c r="B170" s="33"/>
      <c r="D170" s="147" t="s">
        <v>366</v>
      </c>
      <c r="F170" s="148" t="s">
        <v>3827</v>
      </c>
      <c r="I170" s="149"/>
      <c r="L170" s="33"/>
      <c r="M170" s="150"/>
      <c r="T170" s="54"/>
      <c r="AT170" s="18" t="s">
        <v>366</v>
      </c>
      <c r="AU170" s="18" t="s">
        <v>90</v>
      </c>
    </row>
    <row r="171" spans="2:65" s="13" customFormat="1" ht="22.5">
      <c r="B171" s="158"/>
      <c r="D171" s="152" t="s">
        <v>368</v>
      </c>
      <c r="E171" s="159" t="s">
        <v>19</v>
      </c>
      <c r="F171" s="160" t="s">
        <v>3828</v>
      </c>
      <c r="H171" s="161">
        <v>21</v>
      </c>
      <c r="I171" s="162"/>
      <c r="L171" s="158"/>
      <c r="M171" s="163"/>
      <c r="T171" s="164"/>
      <c r="AT171" s="159" t="s">
        <v>368</v>
      </c>
      <c r="AU171" s="159" t="s">
        <v>90</v>
      </c>
      <c r="AV171" s="13" t="s">
        <v>90</v>
      </c>
      <c r="AW171" s="13" t="s">
        <v>36</v>
      </c>
      <c r="AX171" s="13" t="s">
        <v>84</v>
      </c>
      <c r="AY171" s="159" t="s">
        <v>358</v>
      </c>
    </row>
    <row r="172" spans="2:65" s="1" customFormat="1" ht="24.2" customHeight="1">
      <c r="B172" s="33"/>
      <c r="C172" s="134" t="s">
        <v>598</v>
      </c>
      <c r="D172" s="134" t="s">
        <v>360</v>
      </c>
      <c r="E172" s="135" t="s">
        <v>3829</v>
      </c>
      <c r="F172" s="136" t="s">
        <v>3830</v>
      </c>
      <c r="G172" s="137" t="s">
        <v>235</v>
      </c>
      <c r="H172" s="138">
        <v>30</v>
      </c>
      <c r="I172" s="139"/>
      <c r="J172" s="140">
        <f>ROUND(I172*H172,2)</f>
        <v>0</v>
      </c>
      <c r="K172" s="136" t="s">
        <v>402</v>
      </c>
      <c r="L172" s="33"/>
      <c r="M172" s="141" t="s">
        <v>19</v>
      </c>
      <c r="N172" s="142" t="s">
        <v>49</v>
      </c>
      <c r="P172" s="143">
        <f>O172*H172</f>
        <v>0</v>
      </c>
      <c r="Q172" s="143">
        <v>1.6199999999999999E-3</v>
      </c>
      <c r="R172" s="143">
        <f>Q172*H172</f>
        <v>4.8599999999999997E-2</v>
      </c>
      <c r="S172" s="143">
        <v>0</v>
      </c>
      <c r="T172" s="144">
        <f>S172*H172</f>
        <v>0</v>
      </c>
      <c r="AR172" s="145" t="s">
        <v>454</v>
      </c>
      <c r="AT172" s="145" t="s">
        <v>360</v>
      </c>
      <c r="AU172" s="145" t="s">
        <v>90</v>
      </c>
      <c r="AY172" s="18" t="s">
        <v>358</v>
      </c>
      <c r="BE172" s="146">
        <f>IF(N172="základní",J172,0)</f>
        <v>0</v>
      </c>
      <c r="BF172" s="146">
        <f>IF(N172="snížená",J172,0)</f>
        <v>0</v>
      </c>
      <c r="BG172" s="146">
        <f>IF(N172="zákl. přenesená",J172,0)</f>
        <v>0</v>
      </c>
      <c r="BH172" s="146">
        <f>IF(N172="sníž. přenesená",J172,0)</f>
        <v>0</v>
      </c>
      <c r="BI172" s="146">
        <f>IF(N172="nulová",J172,0)</f>
        <v>0</v>
      </c>
      <c r="BJ172" s="18" t="s">
        <v>90</v>
      </c>
      <c r="BK172" s="146">
        <f>ROUND(I172*H172,2)</f>
        <v>0</v>
      </c>
      <c r="BL172" s="18" t="s">
        <v>454</v>
      </c>
      <c r="BM172" s="145" t="s">
        <v>3831</v>
      </c>
    </row>
    <row r="173" spans="2:65" s="1" customFormat="1" ht="11.25">
      <c r="B173" s="33"/>
      <c r="D173" s="147" t="s">
        <v>366</v>
      </c>
      <c r="F173" s="148" t="s">
        <v>3832</v>
      </c>
      <c r="I173" s="149"/>
      <c r="L173" s="33"/>
      <c r="M173" s="150"/>
      <c r="T173" s="54"/>
      <c r="AT173" s="18" t="s">
        <v>366</v>
      </c>
      <c r="AU173" s="18" t="s">
        <v>90</v>
      </c>
    </row>
    <row r="174" spans="2:65" s="13" customFormat="1" ht="22.5">
      <c r="B174" s="158"/>
      <c r="D174" s="152" t="s">
        <v>368</v>
      </c>
      <c r="E174" s="159" t="s">
        <v>19</v>
      </c>
      <c r="F174" s="160" t="s">
        <v>3833</v>
      </c>
      <c r="H174" s="161">
        <v>30</v>
      </c>
      <c r="I174" s="162"/>
      <c r="L174" s="158"/>
      <c r="M174" s="163"/>
      <c r="T174" s="164"/>
      <c r="AT174" s="159" t="s">
        <v>368</v>
      </c>
      <c r="AU174" s="159" t="s">
        <v>90</v>
      </c>
      <c r="AV174" s="13" t="s">
        <v>90</v>
      </c>
      <c r="AW174" s="13" t="s">
        <v>36</v>
      </c>
      <c r="AX174" s="13" t="s">
        <v>84</v>
      </c>
      <c r="AY174" s="159" t="s">
        <v>358</v>
      </c>
    </row>
    <row r="175" spans="2:65" s="1" customFormat="1" ht="24.2" customHeight="1">
      <c r="B175" s="33"/>
      <c r="C175" s="134" t="s">
        <v>605</v>
      </c>
      <c r="D175" s="134" t="s">
        <v>360</v>
      </c>
      <c r="E175" s="135" t="s">
        <v>3834</v>
      </c>
      <c r="F175" s="136" t="s">
        <v>3835</v>
      </c>
      <c r="G175" s="137" t="s">
        <v>235</v>
      </c>
      <c r="H175" s="138">
        <v>12</v>
      </c>
      <c r="I175" s="139"/>
      <c r="J175" s="140">
        <f>ROUND(I175*H175,2)</f>
        <v>0</v>
      </c>
      <c r="K175" s="136" t="s">
        <v>402</v>
      </c>
      <c r="L175" s="33"/>
      <c r="M175" s="141" t="s">
        <v>19</v>
      </c>
      <c r="N175" s="142" t="s">
        <v>49</v>
      </c>
      <c r="P175" s="143">
        <f>O175*H175</f>
        <v>0</v>
      </c>
      <c r="Q175" s="143">
        <v>1.97E-3</v>
      </c>
      <c r="R175" s="143">
        <f>Q175*H175</f>
        <v>2.3640000000000001E-2</v>
      </c>
      <c r="S175" s="143">
        <v>0</v>
      </c>
      <c r="T175" s="144">
        <f>S175*H175</f>
        <v>0</v>
      </c>
      <c r="AR175" s="145" t="s">
        <v>454</v>
      </c>
      <c r="AT175" s="145" t="s">
        <v>360</v>
      </c>
      <c r="AU175" s="145" t="s">
        <v>90</v>
      </c>
      <c r="AY175" s="18" t="s">
        <v>358</v>
      </c>
      <c r="BE175" s="146">
        <f>IF(N175="základní",J175,0)</f>
        <v>0</v>
      </c>
      <c r="BF175" s="146">
        <f>IF(N175="snížená",J175,0)</f>
        <v>0</v>
      </c>
      <c r="BG175" s="146">
        <f>IF(N175="zákl. přenesená",J175,0)</f>
        <v>0</v>
      </c>
      <c r="BH175" s="146">
        <f>IF(N175="sníž. přenesená",J175,0)</f>
        <v>0</v>
      </c>
      <c r="BI175" s="146">
        <f>IF(N175="nulová",J175,0)</f>
        <v>0</v>
      </c>
      <c r="BJ175" s="18" t="s">
        <v>90</v>
      </c>
      <c r="BK175" s="146">
        <f>ROUND(I175*H175,2)</f>
        <v>0</v>
      </c>
      <c r="BL175" s="18" t="s">
        <v>454</v>
      </c>
      <c r="BM175" s="145" t="s">
        <v>3836</v>
      </c>
    </row>
    <row r="176" spans="2:65" s="1" customFormat="1" ht="11.25">
      <c r="B176" s="33"/>
      <c r="D176" s="147" t="s">
        <v>366</v>
      </c>
      <c r="F176" s="148" t="s">
        <v>3837</v>
      </c>
      <c r="I176" s="149"/>
      <c r="L176" s="33"/>
      <c r="M176" s="150"/>
      <c r="T176" s="54"/>
      <c r="AT176" s="18" t="s">
        <v>366</v>
      </c>
      <c r="AU176" s="18" t="s">
        <v>90</v>
      </c>
    </row>
    <row r="177" spans="2:65" s="13" customFormat="1" ht="22.5">
      <c r="B177" s="158"/>
      <c r="D177" s="152" t="s">
        <v>368</v>
      </c>
      <c r="E177" s="159" t="s">
        <v>19</v>
      </c>
      <c r="F177" s="160" t="s">
        <v>3838</v>
      </c>
      <c r="H177" s="161">
        <v>12</v>
      </c>
      <c r="I177" s="162"/>
      <c r="L177" s="158"/>
      <c r="M177" s="163"/>
      <c r="T177" s="164"/>
      <c r="AT177" s="159" t="s">
        <v>368</v>
      </c>
      <c r="AU177" s="159" t="s">
        <v>90</v>
      </c>
      <c r="AV177" s="13" t="s">
        <v>90</v>
      </c>
      <c r="AW177" s="13" t="s">
        <v>36</v>
      </c>
      <c r="AX177" s="13" t="s">
        <v>84</v>
      </c>
      <c r="AY177" s="159" t="s">
        <v>358</v>
      </c>
    </row>
    <row r="178" spans="2:65" s="1" customFormat="1" ht="33" customHeight="1">
      <c r="B178" s="33"/>
      <c r="C178" s="134" t="s">
        <v>612</v>
      </c>
      <c r="D178" s="134" t="s">
        <v>360</v>
      </c>
      <c r="E178" s="135" t="s">
        <v>3839</v>
      </c>
      <c r="F178" s="136" t="s">
        <v>3840</v>
      </c>
      <c r="G178" s="137" t="s">
        <v>235</v>
      </c>
      <c r="H178" s="138">
        <v>3</v>
      </c>
      <c r="I178" s="139"/>
      <c r="J178" s="140">
        <f>ROUND(I178*H178,2)</f>
        <v>0</v>
      </c>
      <c r="K178" s="136" t="s">
        <v>402</v>
      </c>
      <c r="L178" s="33"/>
      <c r="M178" s="141" t="s">
        <v>19</v>
      </c>
      <c r="N178" s="142" t="s">
        <v>49</v>
      </c>
      <c r="P178" s="143">
        <f>O178*H178</f>
        <v>0</v>
      </c>
      <c r="Q178" s="143">
        <v>5.0000000000000002E-5</v>
      </c>
      <c r="R178" s="143">
        <f>Q178*H178</f>
        <v>1.5000000000000001E-4</v>
      </c>
      <c r="S178" s="143">
        <v>0</v>
      </c>
      <c r="T178" s="144">
        <f>S178*H178</f>
        <v>0</v>
      </c>
      <c r="AR178" s="145" t="s">
        <v>454</v>
      </c>
      <c r="AT178" s="145" t="s">
        <v>360</v>
      </c>
      <c r="AU178" s="145" t="s">
        <v>90</v>
      </c>
      <c r="AY178" s="18" t="s">
        <v>358</v>
      </c>
      <c r="BE178" s="146">
        <f>IF(N178="základní",J178,0)</f>
        <v>0</v>
      </c>
      <c r="BF178" s="146">
        <f>IF(N178="snížená",J178,0)</f>
        <v>0</v>
      </c>
      <c r="BG178" s="146">
        <f>IF(N178="zákl. přenesená",J178,0)</f>
        <v>0</v>
      </c>
      <c r="BH178" s="146">
        <f>IF(N178="sníž. přenesená",J178,0)</f>
        <v>0</v>
      </c>
      <c r="BI178" s="146">
        <f>IF(N178="nulová",J178,0)</f>
        <v>0</v>
      </c>
      <c r="BJ178" s="18" t="s">
        <v>90</v>
      </c>
      <c r="BK178" s="146">
        <f>ROUND(I178*H178,2)</f>
        <v>0</v>
      </c>
      <c r="BL178" s="18" t="s">
        <v>454</v>
      </c>
      <c r="BM178" s="145" t="s">
        <v>3841</v>
      </c>
    </row>
    <row r="179" spans="2:65" s="1" customFormat="1" ht="11.25">
      <c r="B179" s="33"/>
      <c r="D179" s="147" t="s">
        <v>366</v>
      </c>
      <c r="F179" s="148" t="s">
        <v>3842</v>
      </c>
      <c r="I179" s="149"/>
      <c r="L179" s="33"/>
      <c r="M179" s="150"/>
      <c r="T179" s="54"/>
      <c r="AT179" s="18" t="s">
        <v>366</v>
      </c>
      <c r="AU179" s="18" t="s">
        <v>90</v>
      </c>
    </row>
    <row r="180" spans="2:65" s="13" customFormat="1" ht="11.25">
      <c r="B180" s="158"/>
      <c r="D180" s="152" t="s">
        <v>368</v>
      </c>
      <c r="E180" s="159" t="s">
        <v>19</v>
      </c>
      <c r="F180" s="160" t="s">
        <v>97</v>
      </c>
      <c r="H180" s="161">
        <v>3</v>
      </c>
      <c r="I180" s="162"/>
      <c r="L180" s="158"/>
      <c r="M180" s="163"/>
      <c r="T180" s="164"/>
      <c r="AT180" s="159" t="s">
        <v>368</v>
      </c>
      <c r="AU180" s="159" t="s">
        <v>90</v>
      </c>
      <c r="AV180" s="13" t="s">
        <v>90</v>
      </c>
      <c r="AW180" s="13" t="s">
        <v>36</v>
      </c>
      <c r="AX180" s="13" t="s">
        <v>84</v>
      </c>
      <c r="AY180" s="159" t="s">
        <v>358</v>
      </c>
    </row>
    <row r="181" spans="2:65" s="1" customFormat="1" ht="33" customHeight="1">
      <c r="B181" s="33"/>
      <c r="C181" s="134" t="s">
        <v>621</v>
      </c>
      <c r="D181" s="134" t="s">
        <v>360</v>
      </c>
      <c r="E181" s="135" t="s">
        <v>3843</v>
      </c>
      <c r="F181" s="136" t="s">
        <v>3844</v>
      </c>
      <c r="G181" s="137" t="s">
        <v>235</v>
      </c>
      <c r="H181" s="138">
        <v>8</v>
      </c>
      <c r="I181" s="139"/>
      <c r="J181" s="140">
        <f>ROUND(I181*H181,2)</f>
        <v>0</v>
      </c>
      <c r="K181" s="136" t="s">
        <v>402</v>
      </c>
      <c r="L181" s="33"/>
      <c r="M181" s="141" t="s">
        <v>19</v>
      </c>
      <c r="N181" s="142" t="s">
        <v>49</v>
      </c>
      <c r="P181" s="143">
        <f>O181*H181</f>
        <v>0</v>
      </c>
      <c r="Q181" s="143">
        <v>1.3999999999999999E-4</v>
      </c>
      <c r="R181" s="143">
        <f>Q181*H181</f>
        <v>1.1199999999999999E-3</v>
      </c>
      <c r="S181" s="143">
        <v>0</v>
      </c>
      <c r="T181" s="144">
        <f>S181*H181</f>
        <v>0</v>
      </c>
      <c r="AR181" s="145" t="s">
        <v>454</v>
      </c>
      <c r="AT181" s="145" t="s">
        <v>360</v>
      </c>
      <c r="AU181" s="145" t="s">
        <v>90</v>
      </c>
      <c r="AY181" s="18" t="s">
        <v>358</v>
      </c>
      <c r="BE181" s="146">
        <f>IF(N181="základní",J181,0)</f>
        <v>0</v>
      </c>
      <c r="BF181" s="146">
        <f>IF(N181="snížená",J181,0)</f>
        <v>0</v>
      </c>
      <c r="BG181" s="146">
        <f>IF(N181="zákl. přenesená",J181,0)</f>
        <v>0</v>
      </c>
      <c r="BH181" s="146">
        <f>IF(N181="sníž. přenesená",J181,0)</f>
        <v>0</v>
      </c>
      <c r="BI181" s="146">
        <f>IF(N181="nulová",J181,0)</f>
        <v>0</v>
      </c>
      <c r="BJ181" s="18" t="s">
        <v>90</v>
      </c>
      <c r="BK181" s="146">
        <f>ROUND(I181*H181,2)</f>
        <v>0</v>
      </c>
      <c r="BL181" s="18" t="s">
        <v>454</v>
      </c>
      <c r="BM181" s="145" t="s">
        <v>3845</v>
      </c>
    </row>
    <row r="182" spans="2:65" s="1" customFormat="1" ht="11.25">
      <c r="B182" s="33"/>
      <c r="D182" s="147" t="s">
        <v>366</v>
      </c>
      <c r="F182" s="148" t="s">
        <v>3846</v>
      </c>
      <c r="I182" s="149"/>
      <c r="L182" s="33"/>
      <c r="M182" s="150"/>
      <c r="T182" s="54"/>
      <c r="AT182" s="18" t="s">
        <v>366</v>
      </c>
      <c r="AU182" s="18" t="s">
        <v>90</v>
      </c>
    </row>
    <row r="183" spans="2:65" s="13" customFormat="1" ht="11.25">
      <c r="B183" s="158"/>
      <c r="D183" s="152" t="s">
        <v>368</v>
      </c>
      <c r="E183" s="159" t="s">
        <v>19</v>
      </c>
      <c r="F183" s="160" t="s">
        <v>406</v>
      </c>
      <c r="H183" s="161">
        <v>8</v>
      </c>
      <c r="I183" s="162"/>
      <c r="L183" s="158"/>
      <c r="M183" s="163"/>
      <c r="T183" s="164"/>
      <c r="AT183" s="159" t="s">
        <v>368</v>
      </c>
      <c r="AU183" s="159" t="s">
        <v>90</v>
      </c>
      <c r="AV183" s="13" t="s">
        <v>90</v>
      </c>
      <c r="AW183" s="13" t="s">
        <v>36</v>
      </c>
      <c r="AX183" s="13" t="s">
        <v>84</v>
      </c>
      <c r="AY183" s="159" t="s">
        <v>358</v>
      </c>
    </row>
    <row r="184" spans="2:65" s="1" customFormat="1" ht="24.2" customHeight="1">
      <c r="B184" s="33"/>
      <c r="C184" s="134" t="s">
        <v>627</v>
      </c>
      <c r="D184" s="134" t="s">
        <v>360</v>
      </c>
      <c r="E184" s="135" t="s">
        <v>3847</v>
      </c>
      <c r="F184" s="136" t="s">
        <v>3848</v>
      </c>
      <c r="G184" s="137" t="s">
        <v>504</v>
      </c>
      <c r="H184" s="138">
        <v>8</v>
      </c>
      <c r="I184" s="139"/>
      <c r="J184" s="140">
        <f>ROUND(I184*H184,2)</f>
        <v>0</v>
      </c>
      <c r="K184" s="136" t="s">
        <v>402</v>
      </c>
      <c r="L184" s="33"/>
      <c r="M184" s="141" t="s">
        <v>19</v>
      </c>
      <c r="N184" s="142" t="s">
        <v>49</v>
      </c>
      <c r="P184" s="143">
        <f>O184*H184</f>
        <v>0</v>
      </c>
      <c r="Q184" s="143">
        <v>1.0000000000000001E-5</v>
      </c>
      <c r="R184" s="143">
        <f>Q184*H184</f>
        <v>8.0000000000000007E-5</v>
      </c>
      <c r="S184" s="143">
        <v>0</v>
      </c>
      <c r="T184" s="144">
        <f>S184*H184</f>
        <v>0</v>
      </c>
      <c r="AR184" s="145" t="s">
        <v>454</v>
      </c>
      <c r="AT184" s="145" t="s">
        <v>360</v>
      </c>
      <c r="AU184" s="145" t="s">
        <v>90</v>
      </c>
      <c r="AY184" s="18" t="s">
        <v>358</v>
      </c>
      <c r="BE184" s="146">
        <f>IF(N184="základní",J184,0)</f>
        <v>0</v>
      </c>
      <c r="BF184" s="146">
        <f>IF(N184="snížená",J184,0)</f>
        <v>0</v>
      </c>
      <c r="BG184" s="146">
        <f>IF(N184="zákl. přenesená",J184,0)</f>
        <v>0</v>
      </c>
      <c r="BH184" s="146">
        <f>IF(N184="sníž. přenesená",J184,0)</f>
        <v>0</v>
      </c>
      <c r="BI184" s="146">
        <f>IF(N184="nulová",J184,0)</f>
        <v>0</v>
      </c>
      <c r="BJ184" s="18" t="s">
        <v>90</v>
      </c>
      <c r="BK184" s="146">
        <f>ROUND(I184*H184,2)</f>
        <v>0</v>
      </c>
      <c r="BL184" s="18" t="s">
        <v>454</v>
      </c>
      <c r="BM184" s="145" t="s">
        <v>3849</v>
      </c>
    </row>
    <row r="185" spans="2:65" s="1" customFormat="1" ht="11.25">
      <c r="B185" s="33"/>
      <c r="D185" s="147" t="s">
        <v>366</v>
      </c>
      <c r="F185" s="148" t="s">
        <v>3850</v>
      </c>
      <c r="I185" s="149"/>
      <c r="L185" s="33"/>
      <c r="M185" s="150"/>
      <c r="T185" s="54"/>
      <c r="AT185" s="18" t="s">
        <v>366</v>
      </c>
      <c r="AU185" s="18" t="s">
        <v>90</v>
      </c>
    </row>
    <row r="186" spans="2:65" s="13" customFormat="1" ht="11.25">
      <c r="B186" s="158"/>
      <c r="D186" s="152" t="s">
        <v>368</v>
      </c>
      <c r="E186" s="159" t="s">
        <v>19</v>
      </c>
      <c r="F186" s="160" t="s">
        <v>3851</v>
      </c>
      <c r="H186" s="161">
        <v>8</v>
      </c>
      <c r="I186" s="162"/>
      <c r="L186" s="158"/>
      <c r="M186" s="163"/>
      <c r="T186" s="164"/>
      <c r="AT186" s="159" t="s">
        <v>368</v>
      </c>
      <c r="AU186" s="159" t="s">
        <v>90</v>
      </c>
      <c r="AV186" s="13" t="s">
        <v>90</v>
      </c>
      <c r="AW186" s="13" t="s">
        <v>36</v>
      </c>
      <c r="AX186" s="13" t="s">
        <v>84</v>
      </c>
      <c r="AY186" s="159" t="s">
        <v>358</v>
      </c>
    </row>
    <row r="187" spans="2:65" s="1" customFormat="1" ht="24.2" customHeight="1">
      <c r="B187" s="33"/>
      <c r="C187" s="134" t="s">
        <v>633</v>
      </c>
      <c r="D187" s="134" t="s">
        <v>360</v>
      </c>
      <c r="E187" s="135" t="s">
        <v>3852</v>
      </c>
      <c r="F187" s="136" t="s">
        <v>3853</v>
      </c>
      <c r="G187" s="137" t="s">
        <v>504</v>
      </c>
      <c r="H187" s="138">
        <v>14</v>
      </c>
      <c r="I187" s="139"/>
      <c r="J187" s="140">
        <f>ROUND(I187*H187,2)</f>
        <v>0</v>
      </c>
      <c r="K187" s="136" t="s">
        <v>402</v>
      </c>
      <c r="L187" s="33"/>
      <c r="M187" s="141" t="s">
        <v>19</v>
      </c>
      <c r="N187" s="142" t="s">
        <v>49</v>
      </c>
      <c r="P187" s="143">
        <f>O187*H187</f>
        <v>0</v>
      </c>
      <c r="Q187" s="143">
        <v>5.0000000000000002E-5</v>
      </c>
      <c r="R187" s="143">
        <f>Q187*H187</f>
        <v>6.9999999999999999E-4</v>
      </c>
      <c r="S187" s="143">
        <v>0</v>
      </c>
      <c r="T187" s="144">
        <f>S187*H187</f>
        <v>0</v>
      </c>
      <c r="AR187" s="145" t="s">
        <v>454</v>
      </c>
      <c r="AT187" s="145" t="s">
        <v>360</v>
      </c>
      <c r="AU187" s="145" t="s">
        <v>90</v>
      </c>
      <c r="AY187" s="18" t="s">
        <v>358</v>
      </c>
      <c r="BE187" s="146">
        <f>IF(N187="základní",J187,0)</f>
        <v>0</v>
      </c>
      <c r="BF187" s="146">
        <f>IF(N187="snížená",J187,0)</f>
        <v>0</v>
      </c>
      <c r="BG187" s="146">
        <f>IF(N187="zákl. přenesená",J187,0)</f>
        <v>0</v>
      </c>
      <c r="BH187" s="146">
        <f>IF(N187="sníž. přenesená",J187,0)</f>
        <v>0</v>
      </c>
      <c r="BI187" s="146">
        <f>IF(N187="nulová",J187,0)</f>
        <v>0</v>
      </c>
      <c r="BJ187" s="18" t="s">
        <v>90</v>
      </c>
      <c r="BK187" s="146">
        <f>ROUND(I187*H187,2)</f>
        <v>0</v>
      </c>
      <c r="BL187" s="18" t="s">
        <v>454</v>
      </c>
      <c r="BM187" s="145" t="s">
        <v>3854</v>
      </c>
    </row>
    <row r="188" spans="2:65" s="1" customFormat="1" ht="11.25">
      <c r="B188" s="33"/>
      <c r="D188" s="147" t="s">
        <v>366</v>
      </c>
      <c r="F188" s="148" t="s">
        <v>3855</v>
      </c>
      <c r="I188" s="149"/>
      <c r="L188" s="33"/>
      <c r="M188" s="150"/>
      <c r="T188" s="54"/>
      <c r="AT188" s="18" t="s">
        <v>366</v>
      </c>
      <c r="AU188" s="18" t="s">
        <v>90</v>
      </c>
    </row>
    <row r="189" spans="2:65" s="13" customFormat="1" ht="11.25">
      <c r="B189" s="158"/>
      <c r="D189" s="152" t="s">
        <v>368</v>
      </c>
      <c r="E189" s="159" t="s">
        <v>19</v>
      </c>
      <c r="F189" s="160" t="s">
        <v>3856</v>
      </c>
      <c r="H189" s="161">
        <v>14</v>
      </c>
      <c r="I189" s="162"/>
      <c r="L189" s="158"/>
      <c r="M189" s="163"/>
      <c r="T189" s="164"/>
      <c r="AT189" s="159" t="s">
        <v>368</v>
      </c>
      <c r="AU189" s="159" t="s">
        <v>90</v>
      </c>
      <c r="AV189" s="13" t="s">
        <v>90</v>
      </c>
      <c r="AW189" s="13" t="s">
        <v>36</v>
      </c>
      <c r="AX189" s="13" t="s">
        <v>84</v>
      </c>
      <c r="AY189" s="159" t="s">
        <v>358</v>
      </c>
    </row>
    <row r="190" spans="2:65" s="1" customFormat="1" ht="24.2" customHeight="1">
      <c r="B190" s="33"/>
      <c r="C190" s="134" t="s">
        <v>640</v>
      </c>
      <c r="D190" s="134" t="s">
        <v>360</v>
      </c>
      <c r="E190" s="135" t="s">
        <v>3857</v>
      </c>
      <c r="F190" s="136" t="s">
        <v>3858</v>
      </c>
      <c r="G190" s="137" t="s">
        <v>504</v>
      </c>
      <c r="H190" s="138">
        <v>72</v>
      </c>
      <c r="I190" s="139"/>
      <c r="J190" s="140">
        <f>ROUND(I190*H190,2)</f>
        <v>0</v>
      </c>
      <c r="K190" s="136" t="s">
        <v>402</v>
      </c>
      <c r="L190" s="33"/>
      <c r="M190" s="141" t="s">
        <v>19</v>
      </c>
      <c r="N190" s="142" t="s">
        <v>49</v>
      </c>
      <c r="P190" s="143">
        <f>O190*H190</f>
        <v>0</v>
      </c>
      <c r="Q190" s="143">
        <v>1.3999999999999999E-4</v>
      </c>
      <c r="R190" s="143">
        <f>Q190*H190</f>
        <v>1.0079999999999999E-2</v>
      </c>
      <c r="S190" s="143">
        <v>0</v>
      </c>
      <c r="T190" s="144">
        <f>S190*H190</f>
        <v>0</v>
      </c>
      <c r="AR190" s="145" t="s">
        <v>454</v>
      </c>
      <c r="AT190" s="145" t="s">
        <v>360</v>
      </c>
      <c r="AU190" s="145" t="s">
        <v>90</v>
      </c>
      <c r="AY190" s="18" t="s">
        <v>358</v>
      </c>
      <c r="BE190" s="146">
        <f>IF(N190="základní",J190,0)</f>
        <v>0</v>
      </c>
      <c r="BF190" s="146">
        <f>IF(N190="snížená",J190,0)</f>
        <v>0</v>
      </c>
      <c r="BG190" s="146">
        <f>IF(N190="zákl. přenesená",J190,0)</f>
        <v>0</v>
      </c>
      <c r="BH190" s="146">
        <f>IF(N190="sníž. přenesená",J190,0)</f>
        <v>0</v>
      </c>
      <c r="BI190" s="146">
        <f>IF(N190="nulová",J190,0)</f>
        <v>0</v>
      </c>
      <c r="BJ190" s="18" t="s">
        <v>90</v>
      </c>
      <c r="BK190" s="146">
        <f>ROUND(I190*H190,2)</f>
        <v>0</v>
      </c>
      <c r="BL190" s="18" t="s">
        <v>454</v>
      </c>
      <c r="BM190" s="145" t="s">
        <v>3859</v>
      </c>
    </row>
    <row r="191" spans="2:65" s="1" customFormat="1" ht="11.25">
      <c r="B191" s="33"/>
      <c r="D191" s="147" t="s">
        <v>366</v>
      </c>
      <c r="F191" s="148" t="s">
        <v>3860</v>
      </c>
      <c r="I191" s="149"/>
      <c r="L191" s="33"/>
      <c r="M191" s="150"/>
      <c r="T191" s="54"/>
      <c r="AT191" s="18" t="s">
        <v>366</v>
      </c>
      <c r="AU191" s="18" t="s">
        <v>90</v>
      </c>
    </row>
    <row r="192" spans="2:65" s="13" customFormat="1" ht="11.25">
      <c r="B192" s="158"/>
      <c r="D192" s="152" t="s">
        <v>368</v>
      </c>
      <c r="E192" s="159" t="s">
        <v>19</v>
      </c>
      <c r="F192" s="160" t="s">
        <v>3861</v>
      </c>
      <c r="H192" s="161">
        <v>72</v>
      </c>
      <c r="I192" s="162"/>
      <c r="L192" s="158"/>
      <c r="M192" s="163"/>
      <c r="T192" s="164"/>
      <c r="AT192" s="159" t="s">
        <v>368</v>
      </c>
      <c r="AU192" s="159" t="s">
        <v>90</v>
      </c>
      <c r="AV192" s="13" t="s">
        <v>90</v>
      </c>
      <c r="AW192" s="13" t="s">
        <v>36</v>
      </c>
      <c r="AX192" s="13" t="s">
        <v>84</v>
      </c>
      <c r="AY192" s="159" t="s">
        <v>358</v>
      </c>
    </row>
    <row r="193" spans="2:65" s="1" customFormat="1" ht="16.5" customHeight="1">
      <c r="B193" s="33"/>
      <c r="C193" s="134" t="s">
        <v>646</v>
      </c>
      <c r="D193" s="134" t="s">
        <v>360</v>
      </c>
      <c r="E193" s="135" t="s">
        <v>3862</v>
      </c>
      <c r="F193" s="136" t="s">
        <v>3863</v>
      </c>
      <c r="G193" s="137" t="s">
        <v>235</v>
      </c>
      <c r="H193" s="138">
        <v>52.5</v>
      </c>
      <c r="I193" s="139"/>
      <c r="J193" s="140">
        <f>ROUND(I193*H193,2)</f>
        <v>0</v>
      </c>
      <c r="K193" s="136" t="s">
        <v>402</v>
      </c>
      <c r="L193" s="33"/>
      <c r="M193" s="141" t="s">
        <v>19</v>
      </c>
      <c r="N193" s="142" t="s">
        <v>49</v>
      </c>
      <c r="P193" s="143">
        <f>O193*H193</f>
        <v>0</v>
      </c>
      <c r="Q193" s="143">
        <v>0</v>
      </c>
      <c r="R193" s="143">
        <f>Q193*H193</f>
        <v>0</v>
      </c>
      <c r="S193" s="143">
        <v>0</v>
      </c>
      <c r="T193" s="144">
        <f>S193*H193</f>
        <v>0</v>
      </c>
      <c r="AR193" s="145" t="s">
        <v>454</v>
      </c>
      <c r="AT193" s="145" t="s">
        <v>360</v>
      </c>
      <c r="AU193" s="145" t="s">
        <v>90</v>
      </c>
      <c r="AY193" s="18" t="s">
        <v>358</v>
      </c>
      <c r="BE193" s="146">
        <f>IF(N193="základní",J193,0)</f>
        <v>0</v>
      </c>
      <c r="BF193" s="146">
        <f>IF(N193="snížená",J193,0)</f>
        <v>0</v>
      </c>
      <c r="BG193" s="146">
        <f>IF(N193="zákl. přenesená",J193,0)</f>
        <v>0</v>
      </c>
      <c r="BH193" s="146">
        <f>IF(N193="sníž. přenesená",J193,0)</f>
        <v>0</v>
      </c>
      <c r="BI193" s="146">
        <f>IF(N193="nulová",J193,0)</f>
        <v>0</v>
      </c>
      <c r="BJ193" s="18" t="s">
        <v>90</v>
      </c>
      <c r="BK193" s="146">
        <f>ROUND(I193*H193,2)</f>
        <v>0</v>
      </c>
      <c r="BL193" s="18" t="s">
        <v>454</v>
      </c>
      <c r="BM193" s="145" t="s">
        <v>3864</v>
      </c>
    </row>
    <row r="194" spans="2:65" s="1" customFormat="1" ht="11.25">
      <c r="B194" s="33"/>
      <c r="D194" s="147" t="s">
        <v>366</v>
      </c>
      <c r="F194" s="148" t="s">
        <v>3865</v>
      </c>
      <c r="I194" s="149"/>
      <c r="L194" s="33"/>
      <c r="M194" s="150"/>
      <c r="T194" s="54"/>
      <c r="AT194" s="18" t="s">
        <v>366</v>
      </c>
      <c r="AU194" s="18" t="s">
        <v>90</v>
      </c>
    </row>
    <row r="195" spans="2:65" s="13" customFormat="1" ht="11.25">
      <c r="B195" s="158"/>
      <c r="D195" s="152" t="s">
        <v>368</v>
      </c>
      <c r="E195" s="159" t="s">
        <v>19</v>
      </c>
      <c r="F195" s="160" t="s">
        <v>3866</v>
      </c>
      <c r="H195" s="161">
        <v>52.5</v>
      </c>
      <c r="I195" s="162"/>
      <c r="L195" s="158"/>
      <c r="M195" s="163"/>
      <c r="T195" s="164"/>
      <c r="AT195" s="159" t="s">
        <v>368</v>
      </c>
      <c r="AU195" s="159" t="s">
        <v>90</v>
      </c>
      <c r="AV195" s="13" t="s">
        <v>90</v>
      </c>
      <c r="AW195" s="13" t="s">
        <v>36</v>
      </c>
      <c r="AX195" s="13" t="s">
        <v>84</v>
      </c>
      <c r="AY195" s="159" t="s">
        <v>358</v>
      </c>
    </row>
    <row r="196" spans="2:65" s="1" customFormat="1" ht="24.2" customHeight="1">
      <c r="B196" s="33"/>
      <c r="C196" s="134" t="s">
        <v>653</v>
      </c>
      <c r="D196" s="134" t="s">
        <v>360</v>
      </c>
      <c r="E196" s="135" t="s">
        <v>3867</v>
      </c>
      <c r="F196" s="136" t="s">
        <v>3868</v>
      </c>
      <c r="G196" s="137" t="s">
        <v>235</v>
      </c>
      <c r="H196" s="138">
        <v>12</v>
      </c>
      <c r="I196" s="139"/>
      <c r="J196" s="140">
        <f>ROUND(I196*H196,2)</f>
        <v>0</v>
      </c>
      <c r="K196" s="136" t="s">
        <v>402</v>
      </c>
      <c r="L196" s="33"/>
      <c r="M196" s="141" t="s">
        <v>19</v>
      </c>
      <c r="N196" s="142" t="s">
        <v>49</v>
      </c>
      <c r="P196" s="143">
        <f>O196*H196</f>
        <v>0</v>
      </c>
      <c r="Q196" s="143">
        <v>0</v>
      </c>
      <c r="R196" s="143">
        <f>Q196*H196</f>
        <v>0</v>
      </c>
      <c r="S196" s="143">
        <v>0</v>
      </c>
      <c r="T196" s="144">
        <f>S196*H196</f>
        <v>0</v>
      </c>
      <c r="AR196" s="145" t="s">
        <v>454</v>
      </c>
      <c r="AT196" s="145" t="s">
        <v>360</v>
      </c>
      <c r="AU196" s="145" t="s">
        <v>90</v>
      </c>
      <c r="AY196" s="18" t="s">
        <v>358</v>
      </c>
      <c r="BE196" s="146">
        <f>IF(N196="základní",J196,0)</f>
        <v>0</v>
      </c>
      <c r="BF196" s="146">
        <f>IF(N196="snížená",J196,0)</f>
        <v>0</v>
      </c>
      <c r="BG196" s="146">
        <f>IF(N196="zákl. přenesená",J196,0)</f>
        <v>0</v>
      </c>
      <c r="BH196" s="146">
        <f>IF(N196="sníž. přenesená",J196,0)</f>
        <v>0</v>
      </c>
      <c r="BI196" s="146">
        <f>IF(N196="nulová",J196,0)</f>
        <v>0</v>
      </c>
      <c r="BJ196" s="18" t="s">
        <v>90</v>
      </c>
      <c r="BK196" s="146">
        <f>ROUND(I196*H196,2)</f>
        <v>0</v>
      </c>
      <c r="BL196" s="18" t="s">
        <v>454</v>
      </c>
      <c r="BM196" s="145" t="s">
        <v>3869</v>
      </c>
    </row>
    <row r="197" spans="2:65" s="1" customFormat="1" ht="11.25">
      <c r="B197" s="33"/>
      <c r="D197" s="147" t="s">
        <v>366</v>
      </c>
      <c r="F197" s="148" t="s">
        <v>3870</v>
      </c>
      <c r="I197" s="149"/>
      <c r="L197" s="33"/>
      <c r="M197" s="150"/>
      <c r="T197" s="54"/>
      <c r="AT197" s="18" t="s">
        <v>366</v>
      </c>
      <c r="AU197" s="18" t="s">
        <v>90</v>
      </c>
    </row>
    <row r="198" spans="2:65" s="13" customFormat="1" ht="11.25">
      <c r="B198" s="158"/>
      <c r="D198" s="152" t="s">
        <v>368</v>
      </c>
      <c r="E198" s="159" t="s">
        <v>19</v>
      </c>
      <c r="F198" s="160" t="s">
        <v>3871</v>
      </c>
      <c r="H198" s="161">
        <v>12</v>
      </c>
      <c r="I198" s="162"/>
      <c r="L198" s="158"/>
      <c r="M198" s="163"/>
      <c r="T198" s="164"/>
      <c r="AT198" s="159" t="s">
        <v>368</v>
      </c>
      <c r="AU198" s="159" t="s">
        <v>90</v>
      </c>
      <c r="AV198" s="13" t="s">
        <v>90</v>
      </c>
      <c r="AW198" s="13" t="s">
        <v>36</v>
      </c>
      <c r="AX198" s="13" t="s">
        <v>84</v>
      </c>
      <c r="AY198" s="159" t="s">
        <v>358</v>
      </c>
    </row>
    <row r="199" spans="2:65" s="1" customFormat="1" ht="16.5" customHeight="1">
      <c r="B199" s="33"/>
      <c r="C199" s="134" t="s">
        <v>660</v>
      </c>
      <c r="D199" s="134" t="s">
        <v>360</v>
      </c>
      <c r="E199" s="135" t="s">
        <v>3190</v>
      </c>
      <c r="F199" s="136" t="s">
        <v>3872</v>
      </c>
      <c r="G199" s="137" t="s">
        <v>504</v>
      </c>
      <c r="H199" s="138">
        <v>1</v>
      </c>
      <c r="I199" s="139"/>
      <c r="J199" s="140">
        <f>ROUND(I199*H199,2)</f>
        <v>0</v>
      </c>
      <c r="K199" s="136" t="s">
        <v>3182</v>
      </c>
      <c r="L199" s="33"/>
      <c r="M199" s="141" t="s">
        <v>19</v>
      </c>
      <c r="N199" s="142" t="s">
        <v>49</v>
      </c>
      <c r="P199" s="143">
        <f>O199*H199</f>
        <v>0</v>
      </c>
      <c r="Q199" s="143">
        <v>0</v>
      </c>
      <c r="R199" s="143">
        <f>Q199*H199</f>
        <v>0</v>
      </c>
      <c r="S199" s="143">
        <v>0</v>
      </c>
      <c r="T199" s="144">
        <f>S199*H199</f>
        <v>0</v>
      </c>
      <c r="AR199" s="145" t="s">
        <v>454</v>
      </c>
      <c r="AT199" s="145" t="s">
        <v>360</v>
      </c>
      <c r="AU199" s="145" t="s">
        <v>90</v>
      </c>
      <c r="AY199" s="18" t="s">
        <v>358</v>
      </c>
      <c r="BE199" s="146">
        <f>IF(N199="základní",J199,0)</f>
        <v>0</v>
      </c>
      <c r="BF199" s="146">
        <f>IF(N199="snížená",J199,0)</f>
        <v>0</v>
      </c>
      <c r="BG199" s="146">
        <f>IF(N199="zákl. přenesená",J199,0)</f>
        <v>0</v>
      </c>
      <c r="BH199" s="146">
        <f>IF(N199="sníž. přenesená",J199,0)</f>
        <v>0</v>
      </c>
      <c r="BI199" s="146">
        <f>IF(N199="nulová",J199,0)</f>
        <v>0</v>
      </c>
      <c r="BJ199" s="18" t="s">
        <v>90</v>
      </c>
      <c r="BK199" s="146">
        <f>ROUND(I199*H199,2)</f>
        <v>0</v>
      </c>
      <c r="BL199" s="18" t="s">
        <v>454</v>
      </c>
      <c r="BM199" s="145" t="s">
        <v>3873</v>
      </c>
    </row>
    <row r="200" spans="2:65" s="1" customFormat="1" ht="16.5" customHeight="1">
      <c r="B200" s="33"/>
      <c r="C200" s="134" t="s">
        <v>666</v>
      </c>
      <c r="D200" s="134" t="s">
        <v>360</v>
      </c>
      <c r="E200" s="135" t="s">
        <v>3193</v>
      </c>
      <c r="F200" s="136" t="s">
        <v>3874</v>
      </c>
      <c r="G200" s="137" t="s">
        <v>3875</v>
      </c>
      <c r="H200" s="138">
        <v>48</v>
      </c>
      <c r="I200" s="139"/>
      <c r="J200" s="140">
        <f>ROUND(I200*H200,2)</f>
        <v>0</v>
      </c>
      <c r="K200" s="136" t="s">
        <v>3182</v>
      </c>
      <c r="L200" s="33"/>
      <c r="M200" s="141" t="s">
        <v>19</v>
      </c>
      <c r="N200" s="142" t="s">
        <v>49</v>
      </c>
      <c r="P200" s="143">
        <f>O200*H200</f>
        <v>0</v>
      </c>
      <c r="Q200" s="143">
        <v>0</v>
      </c>
      <c r="R200" s="143">
        <f>Q200*H200</f>
        <v>0</v>
      </c>
      <c r="S200" s="143">
        <v>0</v>
      </c>
      <c r="T200" s="144">
        <f>S200*H200</f>
        <v>0</v>
      </c>
      <c r="AR200" s="145" t="s">
        <v>454</v>
      </c>
      <c r="AT200" s="145" t="s">
        <v>360</v>
      </c>
      <c r="AU200" s="145" t="s">
        <v>90</v>
      </c>
      <c r="AY200" s="18" t="s">
        <v>358</v>
      </c>
      <c r="BE200" s="146">
        <f>IF(N200="základní",J200,0)</f>
        <v>0</v>
      </c>
      <c r="BF200" s="146">
        <f>IF(N200="snížená",J200,0)</f>
        <v>0</v>
      </c>
      <c r="BG200" s="146">
        <f>IF(N200="zákl. přenesená",J200,0)</f>
        <v>0</v>
      </c>
      <c r="BH200" s="146">
        <f>IF(N200="sníž. přenesená",J200,0)</f>
        <v>0</v>
      </c>
      <c r="BI200" s="146">
        <f>IF(N200="nulová",J200,0)</f>
        <v>0</v>
      </c>
      <c r="BJ200" s="18" t="s">
        <v>90</v>
      </c>
      <c r="BK200" s="146">
        <f>ROUND(I200*H200,2)</f>
        <v>0</v>
      </c>
      <c r="BL200" s="18" t="s">
        <v>454</v>
      </c>
      <c r="BM200" s="145" t="s">
        <v>3876</v>
      </c>
    </row>
    <row r="201" spans="2:65" s="1" customFormat="1" ht="24.2" customHeight="1">
      <c r="B201" s="33"/>
      <c r="C201" s="134" t="s">
        <v>672</v>
      </c>
      <c r="D201" s="134" t="s">
        <v>360</v>
      </c>
      <c r="E201" s="135" t="s">
        <v>3196</v>
      </c>
      <c r="F201" s="136" t="s">
        <v>3877</v>
      </c>
      <c r="G201" s="137" t="s">
        <v>504</v>
      </c>
      <c r="H201" s="138">
        <v>14</v>
      </c>
      <c r="I201" s="139"/>
      <c r="J201" s="140">
        <f>ROUND(I201*H201,2)</f>
        <v>0</v>
      </c>
      <c r="K201" s="136" t="s">
        <v>3182</v>
      </c>
      <c r="L201" s="33"/>
      <c r="M201" s="141" t="s">
        <v>19</v>
      </c>
      <c r="N201" s="142" t="s">
        <v>49</v>
      </c>
      <c r="P201" s="143">
        <f>O201*H201</f>
        <v>0</v>
      </c>
      <c r="Q201" s="143">
        <v>0</v>
      </c>
      <c r="R201" s="143">
        <f>Q201*H201</f>
        <v>0</v>
      </c>
      <c r="S201" s="143">
        <v>0</v>
      </c>
      <c r="T201" s="144">
        <f>S201*H201</f>
        <v>0</v>
      </c>
      <c r="AR201" s="145" t="s">
        <v>454</v>
      </c>
      <c r="AT201" s="145" t="s">
        <v>360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454</v>
      </c>
      <c r="BM201" s="145" t="s">
        <v>3878</v>
      </c>
    </row>
    <row r="202" spans="2:65" s="1" customFormat="1" ht="24.2" customHeight="1">
      <c r="B202" s="33"/>
      <c r="C202" s="134" t="s">
        <v>678</v>
      </c>
      <c r="D202" s="134" t="s">
        <v>360</v>
      </c>
      <c r="E202" s="135" t="s">
        <v>3879</v>
      </c>
      <c r="F202" s="136" t="s">
        <v>3880</v>
      </c>
      <c r="G202" s="137" t="s">
        <v>3881</v>
      </c>
      <c r="H202" s="138">
        <v>80</v>
      </c>
      <c r="I202" s="139"/>
      <c r="J202" s="140">
        <f>ROUND(I202*H202,2)</f>
        <v>0</v>
      </c>
      <c r="K202" s="136" t="s">
        <v>3182</v>
      </c>
      <c r="L202" s="33"/>
      <c r="M202" s="141" t="s">
        <v>19</v>
      </c>
      <c r="N202" s="142" t="s">
        <v>49</v>
      </c>
      <c r="P202" s="143">
        <f>O202*H202</f>
        <v>0</v>
      </c>
      <c r="Q202" s="143">
        <v>0</v>
      </c>
      <c r="R202" s="143">
        <f>Q202*H202</f>
        <v>0</v>
      </c>
      <c r="S202" s="143">
        <v>0</v>
      </c>
      <c r="T202" s="144">
        <f>S202*H202</f>
        <v>0</v>
      </c>
      <c r="AR202" s="145" t="s">
        <v>454</v>
      </c>
      <c r="AT202" s="145" t="s">
        <v>360</v>
      </c>
      <c r="AU202" s="145" t="s">
        <v>90</v>
      </c>
      <c r="AY202" s="18" t="s">
        <v>358</v>
      </c>
      <c r="BE202" s="146">
        <f>IF(N202="základní",J202,0)</f>
        <v>0</v>
      </c>
      <c r="BF202" s="146">
        <f>IF(N202="snížená",J202,0)</f>
        <v>0</v>
      </c>
      <c r="BG202" s="146">
        <f>IF(N202="zákl. přenesená",J202,0)</f>
        <v>0</v>
      </c>
      <c r="BH202" s="146">
        <f>IF(N202="sníž. přenesená",J202,0)</f>
        <v>0</v>
      </c>
      <c r="BI202" s="146">
        <f>IF(N202="nulová",J202,0)</f>
        <v>0</v>
      </c>
      <c r="BJ202" s="18" t="s">
        <v>90</v>
      </c>
      <c r="BK202" s="146">
        <f>ROUND(I202*H202,2)</f>
        <v>0</v>
      </c>
      <c r="BL202" s="18" t="s">
        <v>454</v>
      </c>
      <c r="BM202" s="145" t="s">
        <v>3882</v>
      </c>
    </row>
    <row r="203" spans="2:65" s="13" customFormat="1" ht="11.25">
      <c r="B203" s="158"/>
      <c r="D203" s="152" t="s">
        <v>368</v>
      </c>
      <c r="E203" s="159" t="s">
        <v>19</v>
      </c>
      <c r="F203" s="160" t="s">
        <v>913</v>
      </c>
      <c r="H203" s="161">
        <v>80</v>
      </c>
      <c r="I203" s="162"/>
      <c r="L203" s="158"/>
      <c r="M203" s="163"/>
      <c r="T203" s="164"/>
      <c r="AT203" s="159" t="s">
        <v>368</v>
      </c>
      <c r="AU203" s="159" t="s">
        <v>90</v>
      </c>
      <c r="AV203" s="13" t="s">
        <v>90</v>
      </c>
      <c r="AW203" s="13" t="s">
        <v>36</v>
      </c>
      <c r="AX203" s="13" t="s">
        <v>84</v>
      </c>
      <c r="AY203" s="159" t="s">
        <v>358</v>
      </c>
    </row>
    <row r="204" spans="2:65" s="1" customFormat="1" ht="24.2" customHeight="1">
      <c r="B204" s="33"/>
      <c r="C204" s="134" t="s">
        <v>697</v>
      </c>
      <c r="D204" s="134" t="s">
        <v>360</v>
      </c>
      <c r="E204" s="135" t="s">
        <v>3883</v>
      </c>
      <c r="F204" s="136" t="s">
        <v>3884</v>
      </c>
      <c r="G204" s="137" t="s">
        <v>3885</v>
      </c>
      <c r="H204" s="138">
        <v>300</v>
      </c>
      <c r="I204" s="139"/>
      <c r="J204" s="140">
        <f>ROUND(I204*H204,2)</f>
        <v>0</v>
      </c>
      <c r="K204" s="136" t="s">
        <v>3182</v>
      </c>
      <c r="L204" s="33"/>
      <c r="M204" s="141" t="s">
        <v>19</v>
      </c>
      <c r="N204" s="142" t="s">
        <v>49</v>
      </c>
      <c r="P204" s="143">
        <f>O204*H204</f>
        <v>0</v>
      </c>
      <c r="Q204" s="143">
        <v>0</v>
      </c>
      <c r="R204" s="143">
        <f>Q204*H204</f>
        <v>0</v>
      </c>
      <c r="S204" s="143">
        <v>0</v>
      </c>
      <c r="T204" s="144">
        <f>S204*H204</f>
        <v>0</v>
      </c>
      <c r="AR204" s="145" t="s">
        <v>454</v>
      </c>
      <c r="AT204" s="145" t="s">
        <v>360</v>
      </c>
      <c r="AU204" s="145" t="s">
        <v>90</v>
      </c>
      <c r="AY204" s="18" t="s">
        <v>358</v>
      </c>
      <c r="BE204" s="146">
        <f>IF(N204="základní",J204,0)</f>
        <v>0</v>
      </c>
      <c r="BF204" s="146">
        <f>IF(N204="snížená",J204,0)</f>
        <v>0</v>
      </c>
      <c r="BG204" s="146">
        <f>IF(N204="zákl. přenesená",J204,0)</f>
        <v>0</v>
      </c>
      <c r="BH204" s="146">
        <f>IF(N204="sníž. přenesená",J204,0)</f>
        <v>0</v>
      </c>
      <c r="BI204" s="146">
        <f>IF(N204="nulová",J204,0)</f>
        <v>0</v>
      </c>
      <c r="BJ204" s="18" t="s">
        <v>90</v>
      </c>
      <c r="BK204" s="146">
        <f>ROUND(I204*H204,2)</f>
        <v>0</v>
      </c>
      <c r="BL204" s="18" t="s">
        <v>454</v>
      </c>
      <c r="BM204" s="145" t="s">
        <v>3886</v>
      </c>
    </row>
    <row r="205" spans="2:65" s="1" customFormat="1" ht="24.2" customHeight="1">
      <c r="B205" s="33"/>
      <c r="C205" s="134" t="s">
        <v>714</v>
      </c>
      <c r="D205" s="134" t="s">
        <v>360</v>
      </c>
      <c r="E205" s="135" t="s">
        <v>3887</v>
      </c>
      <c r="F205" s="136" t="s">
        <v>3888</v>
      </c>
      <c r="G205" s="137" t="s">
        <v>1498</v>
      </c>
      <c r="H205" s="189"/>
      <c r="I205" s="139"/>
      <c r="J205" s="140">
        <f>ROUND(I205*H205,2)</f>
        <v>0</v>
      </c>
      <c r="K205" s="136" t="s">
        <v>402</v>
      </c>
      <c r="L205" s="33"/>
      <c r="M205" s="141" t="s">
        <v>19</v>
      </c>
      <c r="N205" s="142" t="s">
        <v>49</v>
      </c>
      <c r="P205" s="143">
        <f>O205*H205</f>
        <v>0</v>
      </c>
      <c r="Q205" s="143">
        <v>0</v>
      </c>
      <c r="R205" s="143">
        <f>Q205*H205</f>
        <v>0</v>
      </c>
      <c r="S205" s="143">
        <v>0</v>
      </c>
      <c r="T205" s="144">
        <f>S205*H205</f>
        <v>0</v>
      </c>
      <c r="AR205" s="145" t="s">
        <v>454</v>
      </c>
      <c r="AT205" s="145" t="s">
        <v>360</v>
      </c>
      <c r="AU205" s="145" t="s">
        <v>90</v>
      </c>
      <c r="AY205" s="18" t="s">
        <v>358</v>
      </c>
      <c r="BE205" s="146">
        <f>IF(N205="základní",J205,0)</f>
        <v>0</v>
      </c>
      <c r="BF205" s="146">
        <f>IF(N205="snížená",J205,0)</f>
        <v>0</v>
      </c>
      <c r="BG205" s="146">
        <f>IF(N205="zákl. přenesená",J205,0)</f>
        <v>0</v>
      </c>
      <c r="BH205" s="146">
        <f>IF(N205="sníž. přenesená",J205,0)</f>
        <v>0</v>
      </c>
      <c r="BI205" s="146">
        <f>IF(N205="nulová",J205,0)</f>
        <v>0</v>
      </c>
      <c r="BJ205" s="18" t="s">
        <v>90</v>
      </c>
      <c r="BK205" s="146">
        <f>ROUND(I205*H205,2)</f>
        <v>0</v>
      </c>
      <c r="BL205" s="18" t="s">
        <v>454</v>
      </c>
      <c r="BM205" s="145" t="s">
        <v>3889</v>
      </c>
    </row>
    <row r="206" spans="2:65" s="1" customFormat="1" ht="11.25">
      <c r="B206" s="33"/>
      <c r="D206" s="147" t="s">
        <v>366</v>
      </c>
      <c r="F206" s="148" t="s">
        <v>3890</v>
      </c>
      <c r="I206" s="149"/>
      <c r="L206" s="33"/>
      <c r="M206" s="150"/>
      <c r="T206" s="54"/>
      <c r="AT206" s="18" t="s">
        <v>366</v>
      </c>
      <c r="AU206" s="18" t="s">
        <v>90</v>
      </c>
    </row>
    <row r="207" spans="2:65" s="1" customFormat="1" ht="24.2" customHeight="1">
      <c r="B207" s="33"/>
      <c r="C207" s="134" t="s">
        <v>719</v>
      </c>
      <c r="D207" s="134" t="s">
        <v>360</v>
      </c>
      <c r="E207" s="135" t="s">
        <v>3891</v>
      </c>
      <c r="F207" s="136" t="s">
        <v>3892</v>
      </c>
      <c r="G207" s="137" t="s">
        <v>1498</v>
      </c>
      <c r="H207" s="189"/>
      <c r="I207" s="139"/>
      <c r="J207" s="140">
        <f>ROUND(I207*H207,2)</f>
        <v>0</v>
      </c>
      <c r="K207" s="136" t="s">
        <v>402</v>
      </c>
      <c r="L207" s="33"/>
      <c r="M207" s="141" t="s">
        <v>19</v>
      </c>
      <c r="N207" s="142" t="s">
        <v>49</v>
      </c>
      <c r="P207" s="143">
        <f>O207*H207</f>
        <v>0</v>
      </c>
      <c r="Q207" s="143">
        <v>0</v>
      </c>
      <c r="R207" s="143">
        <f>Q207*H207</f>
        <v>0</v>
      </c>
      <c r="S207" s="143">
        <v>0</v>
      </c>
      <c r="T207" s="144">
        <f>S207*H207</f>
        <v>0</v>
      </c>
      <c r="AR207" s="145" t="s">
        <v>454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3893</v>
      </c>
    </row>
    <row r="208" spans="2:65" s="1" customFormat="1" ht="11.25">
      <c r="B208" s="33"/>
      <c r="D208" s="147" t="s">
        <v>366</v>
      </c>
      <c r="F208" s="148" t="s">
        <v>3894</v>
      </c>
      <c r="I208" s="149"/>
      <c r="L208" s="33"/>
      <c r="M208" s="150"/>
      <c r="T208" s="54"/>
      <c r="AT208" s="18" t="s">
        <v>366</v>
      </c>
      <c r="AU208" s="18" t="s">
        <v>90</v>
      </c>
    </row>
    <row r="209" spans="2:65" s="11" customFormat="1" ht="22.9" customHeight="1">
      <c r="B209" s="122"/>
      <c r="D209" s="123" t="s">
        <v>76</v>
      </c>
      <c r="E209" s="132" t="s">
        <v>3680</v>
      </c>
      <c r="F209" s="132" t="s">
        <v>3681</v>
      </c>
      <c r="I209" s="125"/>
      <c r="J209" s="133">
        <f>BK209</f>
        <v>0</v>
      </c>
      <c r="L209" s="122"/>
      <c r="M209" s="127"/>
      <c r="P209" s="128">
        <f>SUM(P210:P256)</f>
        <v>0</v>
      </c>
      <c r="R209" s="128">
        <f>SUM(R210:R256)</f>
        <v>5.4330000000000003E-2</v>
      </c>
      <c r="T209" s="129">
        <f>SUM(T210:T256)</f>
        <v>0</v>
      </c>
      <c r="AR209" s="123" t="s">
        <v>90</v>
      </c>
      <c r="AT209" s="130" t="s">
        <v>76</v>
      </c>
      <c r="AU209" s="130" t="s">
        <v>84</v>
      </c>
      <c r="AY209" s="123" t="s">
        <v>358</v>
      </c>
      <c r="BK209" s="131">
        <f>SUM(BK210:BK256)</f>
        <v>0</v>
      </c>
    </row>
    <row r="210" spans="2:65" s="1" customFormat="1" ht="24.2" customHeight="1">
      <c r="B210" s="33"/>
      <c r="C210" s="134" t="s">
        <v>726</v>
      </c>
      <c r="D210" s="134" t="s">
        <v>360</v>
      </c>
      <c r="E210" s="135" t="s">
        <v>3895</v>
      </c>
      <c r="F210" s="136" t="s">
        <v>3896</v>
      </c>
      <c r="G210" s="137" t="s">
        <v>504</v>
      </c>
      <c r="H210" s="138">
        <v>3</v>
      </c>
      <c r="I210" s="139"/>
      <c r="J210" s="140">
        <f>ROUND(I210*H210,2)</f>
        <v>0</v>
      </c>
      <c r="K210" s="136" t="s">
        <v>402</v>
      </c>
      <c r="L210" s="33"/>
      <c r="M210" s="141" t="s">
        <v>19</v>
      </c>
      <c r="N210" s="142" t="s">
        <v>49</v>
      </c>
      <c r="P210" s="143">
        <f>O210*H210</f>
        <v>0</v>
      </c>
      <c r="Q210" s="143">
        <v>2.4000000000000001E-4</v>
      </c>
      <c r="R210" s="143">
        <f>Q210*H210</f>
        <v>7.2000000000000005E-4</v>
      </c>
      <c r="S210" s="143">
        <v>0</v>
      </c>
      <c r="T210" s="144">
        <f>S210*H210</f>
        <v>0</v>
      </c>
      <c r="AR210" s="145" t="s">
        <v>454</v>
      </c>
      <c r="AT210" s="145" t="s">
        <v>360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454</v>
      </c>
      <c r="BM210" s="145" t="s">
        <v>3897</v>
      </c>
    </row>
    <row r="211" spans="2:65" s="1" customFormat="1" ht="11.25">
      <c r="B211" s="33"/>
      <c r="D211" s="147" t="s">
        <v>366</v>
      </c>
      <c r="F211" s="148" t="s">
        <v>3898</v>
      </c>
      <c r="I211" s="149"/>
      <c r="L211" s="33"/>
      <c r="M211" s="150"/>
      <c r="T211" s="54"/>
      <c r="AT211" s="18" t="s">
        <v>366</v>
      </c>
      <c r="AU211" s="18" t="s">
        <v>90</v>
      </c>
    </row>
    <row r="212" spans="2:65" s="13" customFormat="1" ht="11.25">
      <c r="B212" s="158"/>
      <c r="D212" s="152" t="s">
        <v>368</v>
      </c>
      <c r="E212" s="159" t="s">
        <v>19</v>
      </c>
      <c r="F212" s="160" t="s">
        <v>3398</v>
      </c>
      <c r="H212" s="161">
        <v>3</v>
      </c>
      <c r="I212" s="162"/>
      <c r="L212" s="158"/>
      <c r="M212" s="163"/>
      <c r="T212" s="164"/>
      <c r="AT212" s="159" t="s">
        <v>368</v>
      </c>
      <c r="AU212" s="159" t="s">
        <v>90</v>
      </c>
      <c r="AV212" s="13" t="s">
        <v>90</v>
      </c>
      <c r="AW212" s="13" t="s">
        <v>36</v>
      </c>
      <c r="AX212" s="13" t="s">
        <v>84</v>
      </c>
      <c r="AY212" s="159" t="s">
        <v>358</v>
      </c>
    </row>
    <row r="213" spans="2:65" s="1" customFormat="1" ht="24.2" customHeight="1">
      <c r="B213" s="33"/>
      <c r="C213" s="134" t="s">
        <v>733</v>
      </c>
      <c r="D213" s="134" t="s">
        <v>360</v>
      </c>
      <c r="E213" s="135" t="s">
        <v>3899</v>
      </c>
      <c r="F213" s="136" t="s">
        <v>3900</v>
      </c>
      <c r="G213" s="137" t="s">
        <v>504</v>
      </c>
      <c r="H213" s="138">
        <v>3</v>
      </c>
      <c r="I213" s="139"/>
      <c r="J213" s="140">
        <f>ROUND(I213*H213,2)</f>
        <v>0</v>
      </c>
      <c r="K213" s="136" t="s">
        <v>402</v>
      </c>
      <c r="L213" s="33"/>
      <c r="M213" s="141" t="s">
        <v>19</v>
      </c>
      <c r="N213" s="142" t="s">
        <v>49</v>
      </c>
      <c r="P213" s="143">
        <f>O213*H213</f>
        <v>0</v>
      </c>
      <c r="Q213" s="143">
        <v>5.1999999999999995E-4</v>
      </c>
      <c r="R213" s="143">
        <f>Q213*H213</f>
        <v>1.5599999999999998E-3</v>
      </c>
      <c r="S213" s="143">
        <v>0</v>
      </c>
      <c r="T213" s="144">
        <f>S213*H213</f>
        <v>0</v>
      </c>
      <c r="AR213" s="145" t="s">
        <v>454</v>
      </c>
      <c r="AT213" s="145" t="s">
        <v>360</v>
      </c>
      <c r="AU213" s="145" t="s">
        <v>90</v>
      </c>
      <c r="AY213" s="18" t="s">
        <v>358</v>
      </c>
      <c r="BE213" s="146">
        <f>IF(N213="základní",J213,0)</f>
        <v>0</v>
      </c>
      <c r="BF213" s="146">
        <f>IF(N213="snížená",J213,0)</f>
        <v>0</v>
      </c>
      <c r="BG213" s="146">
        <f>IF(N213="zákl. přenesená",J213,0)</f>
        <v>0</v>
      </c>
      <c r="BH213" s="146">
        <f>IF(N213="sníž. přenesená",J213,0)</f>
        <v>0</v>
      </c>
      <c r="BI213" s="146">
        <f>IF(N213="nulová",J213,0)</f>
        <v>0</v>
      </c>
      <c r="BJ213" s="18" t="s">
        <v>90</v>
      </c>
      <c r="BK213" s="146">
        <f>ROUND(I213*H213,2)</f>
        <v>0</v>
      </c>
      <c r="BL213" s="18" t="s">
        <v>454</v>
      </c>
      <c r="BM213" s="145" t="s">
        <v>3901</v>
      </c>
    </row>
    <row r="214" spans="2:65" s="1" customFormat="1" ht="11.25">
      <c r="B214" s="33"/>
      <c r="D214" s="147" t="s">
        <v>366</v>
      </c>
      <c r="F214" s="148" t="s">
        <v>3902</v>
      </c>
      <c r="I214" s="149"/>
      <c r="L214" s="33"/>
      <c r="M214" s="150"/>
      <c r="T214" s="54"/>
      <c r="AT214" s="18" t="s">
        <v>366</v>
      </c>
      <c r="AU214" s="18" t="s">
        <v>90</v>
      </c>
    </row>
    <row r="215" spans="2:65" s="13" customFormat="1" ht="11.25">
      <c r="B215" s="158"/>
      <c r="D215" s="152" t="s">
        <v>368</v>
      </c>
      <c r="E215" s="159" t="s">
        <v>19</v>
      </c>
      <c r="F215" s="160" t="s">
        <v>3393</v>
      </c>
      <c r="H215" s="161">
        <v>3</v>
      </c>
      <c r="I215" s="162"/>
      <c r="L215" s="158"/>
      <c r="M215" s="163"/>
      <c r="T215" s="164"/>
      <c r="AT215" s="159" t="s">
        <v>368</v>
      </c>
      <c r="AU215" s="159" t="s">
        <v>90</v>
      </c>
      <c r="AV215" s="13" t="s">
        <v>90</v>
      </c>
      <c r="AW215" s="13" t="s">
        <v>36</v>
      </c>
      <c r="AX215" s="13" t="s">
        <v>84</v>
      </c>
      <c r="AY215" s="159" t="s">
        <v>358</v>
      </c>
    </row>
    <row r="216" spans="2:65" s="1" customFormat="1" ht="24.2" customHeight="1">
      <c r="B216" s="33"/>
      <c r="C216" s="134" t="s">
        <v>739</v>
      </c>
      <c r="D216" s="134" t="s">
        <v>360</v>
      </c>
      <c r="E216" s="135" t="s">
        <v>3903</v>
      </c>
      <c r="F216" s="136" t="s">
        <v>3904</v>
      </c>
      <c r="G216" s="137" t="s">
        <v>504</v>
      </c>
      <c r="H216" s="138">
        <v>2</v>
      </c>
      <c r="I216" s="139"/>
      <c r="J216" s="140">
        <f>ROUND(I216*H216,2)</f>
        <v>0</v>
      </c>
      <c r="K216" s="136" t="s">
        <v>402</v>
      </c>
      <c r="L216" s="33"/>
      <c r="M216" s="141" t="s">
        <v>19</v>
      </c>
      <c r="N216" s="142" t="s">
        <v>49</v>
      </c>
      <c r="P216" s="143">
        <f>O216*H216</f>
        <v>0</v>
      </c>
      <c r="Q216" s="143">
        <v>2.5000000000000001E-4</v>
      </c>
      <c r="R216" s="143">
        <f>Q216*H216</f>
        <v>5.0000000000000001E-4</v>
      </c>
      <c r="S216" s="143">
        <v>0</v>
      </c>
      <c r="T216" s="144">
        <f>S216*H216</f>
        <v>0</v>
      </c>
      <c r="AR216" s="145" t="s">
        <v>454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454</v>
      </c>
      <c r="BM216" s="145" t="s">
        <v>3905</v>
      </c>
    </row>
    <row r="217" spans="2:65" s="1" customFormat="1" ht="11.25">
      <c r="B217" s="33"/>
      <c r="D217" s="147" t="s">
        <v>366</v>
      </c>
      <c r="F217" s="148" t="s">
        <v>3906</v>
      </c>
      <c r="I217" s="149"/>
      <c r="L217" s="33"/>
      <c r="M217" s="150"/>
      <c r="T217" s="54"/>
      <c r="AT217" s="18" t="s">
        <v>366</v>
      </c>
      <c r="AU217" s="18" t="s">
        <v>90</v>
      </c>
    </row>
    <row r="218" spans="2:65" s="1" customFormat="1" ht="24.2" customHeight="1">
      <c r="B218" s="33"/>
      <c r="C218" s="134" t="s">
        <v>744</v>
      </c>
      <c r="D218" s="134" t="s">
        <v>360</v>
      </c>
      <c r="E218" s="135" t="s">
        <v>3907</v>
      </c>
      <c r="F218" s="136" t="s">
        <v>3908</v>
      </c>
      <c r="G218" s="137" t="s">
        <v>504</v>
      </c>
      <c r="H218" s="138">
        <v>7</v>
      </c>
      <c r="I218" s="139"/>
      <c r="J218" s="140">
        <f>ROUND(I218*H218,2)</f>
        <v>0</v>
      </c>
      <c r="K218" s="136" t="s">
        <v>402</v>
      </c>
      <c r="L218" s="33"/>
      <c r="M218" s="141" t="s">
        <v>19</v>
      </c>
      <c r="N218" s="142" t="s">
        <v>49</v>
      </c>
      <c r="P218" s="143">
        <f>O218*H218</f>
        <v>0</v>
      </c>
      <c r="Q218" s="143">
        <v>2.2000000000000001E-4</v>
      </c>
      <c r="R218" s="143">
        <f>Q218*H218</f>
        <v>1.5400000000000001E-3</v>
      </c>
      <c r="S218" s="143">
        <v>0</v>
      </c>
      <c r="T218" s="144">
        <f>S218*H218</f>
        <v>0</v>
      </c>
      <c r="AR218" s="145" t="s">
        <v>454</v>
      </c>
      <c r="AT218" s="145" t="s">
        <v>360</v>
      </c>
      <c r="AU218" s="145" t="s">
        <v>90</v>
      </c>
      <c r="AY218" s="18" t="s">
        <v>358</v>
      </c>
      <c r="BE218" s="146">
        <f>IF(N218="základní",J218,0)</f>
        <v>0</v>
      </c>
      <c r="BF218" s="146">
        <f>IF(N218="snížená",J218,0)</f>
        <v>0</v>
      </c>
      <c r="BG218" s="146">
        <f>IF(N218="zákl. přenesená",J218,0)</f>
        <v>0</v>
      </c>
      <c r="BH218" s="146">
        <f>IF(N218="sníž. přenesená",J218,0)</f>
        <v>0</v>
      </c>
      <c r="BI218" s="146">
        <f>IF(N218="nulová",J218,0)</f>
        <v>0</v>
      </c>
      <c r="BJ218" s="18" t="s">
        <v>90</v>
      </c>
      <c r="BK218" s="146">
        <f>ROUND(I218*H218,2)</f>
        <v>0</v>
      </c>
      <c r="BL218" s="18" t="s">
        <v>454</v>
      </c>
      <c r="BM218" s="145" t="s">
        <v>3909</v>
      </c>
    </row>
    <row r="219" spans="2:65" s="1" customFormat="1" ht="11.25">
      <c r="B219" s="33"/>
      <c r="D219" s="147" t="s">
        <v>366</v>
      </c>
      <c r="F219" s="148" t="s">
        <v>3910</v>
      </c>
      <c r="I219" s="149"/>
      <c r="L219" s="33"/>
      <c r="M219" s="150"/>
      <c r="T219" s="54"/>
      <c r="AT219" s="18" t="s">
        <v>366</v>
      </c>
      <c r="AU219" s="18" t="s">
        <v>90</v>
      </c>
    </row>
    <row r="220" spans="2:65" s="13" customFormat="1" ht="11.25">
      <c r="B220" s="158"/>
      <c r="D220" s="152" t="s">
        <v>368</v>
      </c>
      <c r="E220" s="159" t="s">
        <v>19</v>
      </c>
      <c r="F220" s="160" t="s">
        <v>3911</v>
      </c>
      <c r="H220" s="161">
        <v>7</v>
      </c>
      <c r="I220" s="162"/>
      <c r="L220" s="158"/>
      <c r="M220" s="163"/>
      <c r="T220" s="164"/>
      <c r="AT220" s="159" t="s">
        <v>368</v>
      </c>
      <c r="AU220" s="159" t="s">
        <v>90</v>
      </c>
      <c r="AV220" s="13" t="s">
        <v>90</v>
      </c>
      <c r="AW220" s="13" t="s">
        <v>36</v>
      </c>
      <c r="AX220" s="13" t="s">
        <v>84</v>
      </c>
      <c r="AY220" s="159" t="s">
        <v>358</v>
      </c>
    </row>
    <row r="221" spans="2:65" s="1" customFormat="1" ht="33" customHeight="1">
      <c r="B221" s="33"/>
      <c r="C221" s="134" t="s">
        <v>751</v>
      </c>
      <c r="D221" s="134" t="s">
        <v>360</v>
      </c>
      <c r="E221" s="135" t="s">
        <v>3912</v>
      </c>
      <c r="F221" s="136" t="s">
        <v>3913</v>
      </c>
      <c r="G221" s="137" t="s">
        <v>504</v>
      </c>
      <c r="H221" s="138">
        <v>2</v>
      </c>
      <c r="I221" s="139"/>
      <c r="J221" s="140">
        <f>ROUND(I221*H221,2)</f>
        <v>0</v>
      </c>
      <c r="K221" s="136" t="s">
        <v>402</v>
      </c>
      <c r="L221" s="33"/>
      <c r="M221" s="141" t="s">
        <v>19</v>
      </c>
      <c r="N221" s="142" t="s">
        <v>49</v>
      </c>
      <c r="P221" s="143">
        <f>O221*H221</f>
        <v>0</v>
      </c>
      <c r="Q221" s="143">
        <v>1.14E-3</v>
      </c>
      <c r="R221" s="143">
        <f>Q221*H221</f>
        <v>2.2799999999999999E-3</v>
      </c>
      <c r="S221" s="143">
        <v>0</v>
      </c>
      <c r="T221" s="144">
        <f>S221*H221</f>
        <v>0</v>
      </c>
      <c r="AR221" s="145" t="s">
        <v>454</v>
      </c>
      <c r="AT221" s="145" t="s">
        <v>360</v>
      </c>
      <c r="AU221" s="145" t="s">
        <v>90</v>
      </c>
      <c r="AY221" s="18" t="s">
        <v>358</v>
      </c>
      <c r="BE221" s="146">
        <f>IF(N221="základní",J221,0)</f>
        <v>0</v>
      </c>
      <c r="BF221" s="146">
        <f>IF(N221="snížená",J221,0)</f>
        <v>0</v>
      </c>
      <c r="BG221" s="146">
        <f>IF(N221="zákl. přenesená",J221,0)</f>
        <v>0</v>
      </c>
      <c r="BH221" s="146">
        <f>IF(N221="sníž. přenesená",J221,0)</f>
        <v>0</v>
      </c>
      <c r="BI221" s="146">
        <f>IF(N221="nulová",J221,0)</f>
        <v>0</v>
      </c>
      <c r="BJ221" s="18" t="s">
        <v>90</v>
      </c>
      <c r="BK221" s="146">
        <f>ROUND(I221*H221,2)</f>
        <v>0</v>
      </c>
      <c r="BL221" s="18" t="s">
        <v>454</v>
      </c>
      <c r="BM221" s="145" t="s">
        <v>3914</v>
      </c>
    </row>
    <row r="222" spans="2:65" s="1" customFormat="1" ht="11.25">
      <c r="B222" s="33"/>
      <c r="D222" s="147" t="s">
        <v>366</v>
      </c>
      <c r="F222" s="148" t="s">
        <v>3915</v>
      </c>
      <c r="I222" s="149"/>
      <c r="L222" s="33"/>
      <c r="M222" s="150"/>
      <c r="T222" s="54"/>
      <c r="AT222" s="18" t="s">
        <v>366</v>
      </c>
      <c r="AU222" s="18" t="s">
        <v>90</v>
      </c>
    </row>
    <row r="223" spans="2:65" s="13" customFormat="1" ht="11.25">
      <c r="B223" s="158"/>
      <c r="D223" s="152" t="s">
        <v>368</v>
      </c>
      <c r="E223" s="159" t="s">
        <v>19</v>
      </c>
      <c r="F223" s="160" t="s">
        <v>3383</v>
      </c>
      <c r="H223" s="161">
        <v>2</v>
      </c>
      <c r="I223" s="162"/>
      <c r="L223" s="158"/>
      <c r="M223" s="163"/>
      <c r="T223" s="164"/>
      <c r="AT223" s="159" t="s">
        <v>368</v>
      </c>
      <c r="AU223" s="159" t="s">
        <v>90</v>
      </c>
      <c r="AV223" s="13" t="s">
        <v>90</v>
      </c>
      <c r="AW223" s="13" t="s">
        <v>36</v>
      </c>
      <c r="AX223" s="13" t="s">
        <v>84</v>
      </c>
      <c r="AY223" s="159" t="s">
        <v>358</v>
      </c>
    </row>
    <row r="224" spans="2:65" s="1" customFormat="1" ht="33" customHeight="1">
      <c r="B224" s="33"/>
      <c r="C224" s="134" t="s">
        <v>759</v>
      </c>
      <c r="D224" s="134" t="s">
        <v>360</v>
      </c>
      <c r="E224" s="135" t="s">
        <v>3916</v>
      </c>
      <c r="F224" s="136" t="s">
        <v>3917</v>
      </c>
      <c r="G224" s="137" t="s">
        <v>504</v>
      </c>
      <c r="H224" s="138">
        <v>2</v>
      </c>
      <c r="I224" s="139"/>
      <c r="J224" s="140">
        <f>ROUND(I224*H224,2)</f>
        <v>0</v>
      </c>
      <c r="K224" s="136" t="s">
        <v>402</v>
      </c>
      <c r="L224" s="33"/>
      <c r="M224" s="141" t="s">
        <v>19</v>
      </c>
      <c r="N224" s="142" t="s">
        <v>49</v>
      </c>
      <c r="P224" s="143">
        <f>O224*H224</f>
        <v>0</v>
      </c>
      <c r="Q224" s="143">
        <v>1.73E-3</v>
      </c>
      <c r="R224" s="143">
        <f>Q224*H224</f>
        <v>3.46E-3</v>
      </c>
      <c r="S224" s="143">
        <v>0</v>
      </c>
      <c r="T224" s="144">
        <f>S224*H224</f>
        <v>0</v>
      </c>
      <c r="AR224" s="145" t="s">
        <v>454</v>
      </c>
      <c r="AT224" s="145" t="s">
        <v>360</v>
      </c>
      <c r="AU224" s="145" t="s">
        <v>90</v>
      </c>
      <c r="AY224" s="18" t="s">
        <v>358</v>
      </c>
      <c r="BE224" s="146">
        <f>IF(N224="základní",J224,0)</f>
        <v>0</v>
      </c>
      <c r="BF224" s="146">
        <f>IF(N224="snížená",J224,0)</f>
        <v>0</v>
      </c>
      <c r="BG224" s="146">
        <f>IF(N224="zákl. přenesená",J224,0)</f>
        <v>0</v>
      </c>
      <c r="BH224" s="146">
        <f>IF(N224="sníž. přenesená",J224,0)</f>
        <v>0</v>
      </c>
      <c r="BI224" s="146">
        <f>IF(N224="nulová",J224,0)</f>
        <v>0</v>
      </c>
      <c r="BJ224" s="18" t="s">
        <v>90</v>
      </c>
      <c r="BK224" s="146">
        <f>ROUND(I224*H224,2)</f>
        <v>0</v>
      </c>
      <c r="BL224" s="18" t="s">
        <v>454</v>
      </c>
      <c r="BM224" s="145" t="s">
        <v>3918</v>
      </c>
    </row>
    <row r="225" spans="2:65" s="1" customFormat="1" ht="11.25">
      <c r="B225" s="33"/>
      <c r="D225" s="147" t="s">
        <v>366</v>
      </c>
      <c r="F225" s="148" t="s">
        <v>3919</v>
      </c>
      <c r="I225" s="149"/>
      <c r="L225" s="33"/>
      <c r="M225" s="150"/>
      <c r="T225" s="54"/>
      <c r="AT225" s="18" t="s">
        <v>366</v>
      </c>
      <c r="AU225" s="18" t="s">
        <v>90</v>
      </c>
    </row>
    <row r="226" spans="2:65" s="13" customFormat="1" ht="11.25">
      <c r="B226" s="158"/>
      <c r="D226" s="152" t="s">
        <v>368</v>
      </c>
      <c r="E226" s="159" t="s">
        <v>19</v>
      </c>
      <c r="F226" s="160" t="s">
        <v>3383</v>
      </c>
      <c r="H226" s="161">
        <v>2</v>
      </c>
      <c r="I226" s="162"/>
      <c r="L226" s="158"/>
      <c r="M226" s="163"/>
      <c r="T226" s="164"/>
      <c r="AT226" s="159" t="s">
        <v>368</v>
      </c>
      <c r="AU226" s="159" t="s">
        <v>90</v>
      </c>
      <c r="AV226" s="13" t="s">
        <v>90</v>
      </c>
      <c r="AW226" s="13" t="s">
        <v>36</v>
      </c>
      <c r="AX226" s="13" t="s">
        <v>84</v>
      </c>
      <c r="AY226" s="159" t="s">
        <v>358</v>
      </c>
    </row>
    <row r="227" spans="2:65" s="1" customFormat="1" ht="37.9" customHeight="1">
      <c r="B227" s="33"/>
      <c r="C227" s="134" t="s">
        <v>765</v>
      </c>
      <c r="D227" s="134" t="s">
        <v>360</v>
      </c>
      <c r="E227" s="135" t="s">
        <v>3920</v>
      </c>
      <c r="F227" s="136" t="s">
        <v>3921</v>
      </c>
      <c r="G227" s="137" t="s">
        <v>504</v>
      </c>
      <c r="H227" s="138">
        <v>12</v>
      </c>
      <c r="I227" s="139"/>
      <c r="J227" s="140">
        <f>ROUND(I227*H227,2)</f>
        <v>0</v>
      </c>
      <c r="K227" s="136" t="s">
        <v>402</v>
      </c>
      <c r="L227" s="33"/>
      <c r="M227" s="141" t="s">
        <v>19</v>
      </c>
      <c r="N227" s="142" t="s">
        <v>49</v>
      </c>
      <c r="P227" s="143">
        <f>O227*H227</f>
        <v>0</v>
      </c>
      <c r="Q227" s="143">
        <v>1.1900000000000001E-3</v>
      </c>
      <c r="R227" s="143">
        <f>Q227*H227</f>
        <v>1.4280000000000001E-2</v>
      </c>
      <c r="S227" s="143">
        <v>0</v>
      </c>
      <c r="T227" s="144">
        <f>S227*H227</f>
        <v>0</v>
      </c>
      <c r="AR227" s="145" t="s">
        <v>454</v>
      </c>
      <c r="AT227" s="145" t="s">
        <v>360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454</v>
      </c>
      <c r="BM227" s="145" t="s">
        <v>3922</v>
      </c>
    </row>
    <row r="228" spans="2:65" s="1" customFormat="1" ht="11.25">
      <c r="B228" s="33"/>
      <c r="D228" s="147" t="s">
        <v>366</v>
      </c>
      <c r="F228" s="148" t="s">
        <v>3923</v>
      </c>
      <c r="I228" s="149"/>
      <c r="L228" s="33"/>
      <c r="M228" s="150"/>
      <c r="T228" s="54"/>
      <c r="AT228" s="18" t="s">
        <v>366</v>
      </c>
      <c r="AU228" s="18" t="s">
        <v>90</v>
      </c>
    </row>
    <row r="229" spans="2:65" s="13" customFormat="1" ht="11.25">
      <c r="B229" s="158"/>
      <c r="D229" s="152" t="s">
        <v>368</v>
      </c>
      <c r="E229" s="159" t="s">
        <v>19</v>
      </c>
      <c r="F229" s="160" t="s">
        <v>3924</v>
      </c>
      <c r="H229" s="161">
        <v>12</v>
      </c>
      <c r="I229" s="162"/>
      <c r="L229" s="158"/>
      <c r="M229" s="163"/>
      <c r="T229" s="164"/>
      <c r="AT229" s="159" t="s">
        <v>368</v>
      </c>
      <c r="AU229" s="159" t="s">
        <v>90</v>
      </c>
      <c r="AV229" s="13" t="s">
        <v>90</v>
      </c>
      <c r="AW229" s="13" t="s">
        <v>36</v>
      </c>
      <c r="AX229" s="13" t="s">
        <v>84</v>
      </c>
      <c r="AY229" s="159" t="s">
        <v>358</v>
      </c>
    </row>
    <row r="230" spans="2:65" s="1" customFormat="1" ht="37.9" customHeight="1">
      <c r="B230" s="33"/>
      <c r="C230" s="134" t="s">
        <v>773</v>
      </c>
      <c r="D230" s="134" t="s">
        <v>360</v>
      </c>
      <c r="E230" s="135" t="s">
        <v>3925</v>
      </c>
      <c r="F230" s="136" t="s">
        <v>3926</v>
      </c>
      <c r="G230" s="137" t="s">
        <v>504</v>
      </c>
      <c r="H230" s="138">
        <v>4</v>
      </c>
      <c r="I230" s="139"/>
      <c r="J230" s="140">
        <f>ROUND(I230*H230,2)</f>
        <v>0</v>
      </c>
      <c r="K230" s="136" t="s">
        <v>402</v>
      </c>
      <c r="L230" s="33"/>
      <c r="M230" s="141" t="s">
        <v>19</v>
      </c>
      <c r="N230" s="142" t="s">
        <v>49</v>
      </c>
      <c r="P230" s="143">
        <f>O230*H230</f>
        <v>0</v>
      </c>
      <c r="Q230" s="143">
        <v>5.2999999999999998E-4</v>
      </c>
      <c r="R230" s="143">
        <f>Q230*H230</f>
        <v>2.1199999999999999E-3</v>
      </c>
      <c r="S230" s="143">
        <v>0</v>
      </c>
      <c r="T230" s="144">
        <f>S230*H230</f>
        <v>0</v>
      </c>
      <c r="AR230" s="145" t="s">
        <v>454</v>
      </c>
      <c r="AT230" s="145" t="s">
        <v>360</v>
      </c>
      <c r="AU230" s="145" t="s">
        <v>90</v>
      </c>
      <c r="AY230" s="18" t="s">
        <v>358</v>
      </c>
      <c r="BE230" s="146">
        <f>IF(N230="základní",J230,0)</f>
        <v>0</v>
      </c>
      <c r="BF230" s="146">
        <f>IF(N230="snížená",J230,0)</f>
        <v>0</v>
      </c>
      <c r="BG230" s="146">
        <f>IF(N230="zákl. přenesená",J230,0)</f>
        <v>0</v>
      </c>
      <c r="BH230" s="146">
        <f>IF(N230="sníž. přenesená",J230,0)</f>
        <v>0</v>
      </c>
      <c r="BI230" s="146">
        <f>IF(N230="nulová",J230,0)</f>
        <v>0</v>
      </c>
      <c r="BJ230" s="18" t="s">
        <v>90</v>
      </c>
      <c r="BK230" s="146">
        <f>ROUND(I230*H230,2)</f>
        <v>0</v>
      </c>
      <c r="BL230" s="18" t="s">
        <v>454</v>
      </c>
      <c r="BM230" s="145" t="s">
        <v>3927</v>
      </c>
    </row>
    <row r="231" spans="2:65" s="1" customFormat="1" ht="11.25">
      <c r="B231" s="33"/>
      <c r="D231" s="147" t="s">
        <v>366</v>
      </c>
      <c r="F231" s="148" t="s">
        <v>3928</v>
      </c>
      <c r="I231" s="149"/>
      <c r="L231" s="33"/>
      <c r="M231" s="150"/>
      <c r="T231" s="54"/>
      <c r="AT231" s="18" t="s">
        <v>366</v>
      </c>
      <c r="AU231" s="18" t="s">
        <v>90</v>
      </c>
    </row>
    <row r="232" spans="2:65" s="13" customFormat="1" ht="11.25">
      <c r="B232" s="158"/>
      <c r="D232" s="152" t="s">
        <v>368</v>
      </c>
      <c r="E232" s="159" t="s">
        <v>19</v>
      </c>
      <c r="F232" s="160" t="s">
        <v>3388</v>
      </c>
      <c r="H232" s="161">
        <v>4</v>
      </c>
      <c r="I232" s="162"/>
      <c r="L232" s="158"/>
      <c r="M232" s="163"/>
      <c r="T232" s="164"/>
      <c r="AT232" s="159" t="s">
        <v>368</v>
      </c>
      <c r="AU232" s="159" t="s">
        <v>90</v>
      </c>
      <c r="AV232" s="13" t="s">
        <v>90</v>
      </c>
      <c r="AW232" s="13" t="s">
        <v>36</v>
      </c>
      <c r="AX232" s="13" t="s">
        <v>84</v>
      </c>
      <c r="AY232" s="159" t="s">
        <v>358</v>
      </c>
    </row>
    <row r="233" spans="2:65" s="1" customFormat="1" ht="44.25" customHeight="1">
      <c r="B233" s="33"/>
      <c r="C233" s="134" t="s">
        <v>779</v>
      </c>
      <c r="D233" s="134" t="s">
        <v>360</v>
      </c>
      <c r="E233" s="135" t="s">
        <v>3929</v>
      </c>
      <c r="F233" s="136" t="s">
        <v>3930</v>
      </c>
      <c r="G233" s="137" t="s">
        <v>504</v>
      </c>
      <c r="H233" s="138">
        <v>1</v>
      </c>
      <c r="I233" s="139"/>
      <c r="J233" s="140">
        <f>ROUND(I233*H233,2)</f>
        <v>0</v>
      </c>
      <c r="K233" s="136" t="s">
        <v>402</v>
      </c>
      <c r="L233" s="33"/>
      <c r="M233" s="141" t="s">
        <v>19</v>
      </c>
      <c r="N233" s="142" t="s">
        <v>49</v>
      </c>
      <c r="P233" s="143">
        <f>O233*H233</f>
        <v>0</v>
      </c>
      <c r="Q233" s="143">
        <v>1.47E-3</v>
      </c>
      <c r="R233" s="143">
        <f>Q233*H233</f>
        <v>1.47E-3</v>
      </c>
      <c r="S233" s="143">
        <v>0</v>
      </c>
      <c r="T233" s="144">
        <f>S233*H233</f>
        <v>0</v>
      </c>
      <c r="AR233" s="145" t="s">
        <v>454</v>
      </c>
      <c r="AT233" s="145" t="s">
        <v>360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3931</v>
      </c>
    </row>
    <row r="234" spans="2:65" s="1" customFormat="1" ht="11.25">
      <c r="B234" s="33"/>
      <c r="D234" s="147" t="s">
        <v>366</v>
      </c>
      <c r="F234" s="148" t="s">
        <v>3932</v>
      </c>
      <c r="I234" s="149"/>
      <c r="L234" s="33"/>
      <c r="M234" s="150"/>
      <c r="T234" s="54"/>
      <c r="AT234" s="18" t="s">
        <v>366</v>
      </c>
      <c r="AU234" s="18" t="s">
        <v>90</v>
      </c>
    </row>
    <row r="235" spans="2:65" s="13" customFormat="1" ht="11.25">
      <c r="B235" s="158"/>
      <c r="D235" s="152" t="s">
        <v>368</v>
      </c>
      <c r="E235" s="159" t="s">
        <v>19</v>
      </c>
      <c r="F235" s="160" t="s">
        <v>84</v>
      </c>
      <c r="H235" s="161">
        <v>1</v>
      </c>
      <c r="I235" s="162"/>
      <c r="L235" s="158"/>
      <c r="M235" s="163"/>
      <c r="T235" s="164"/>
      <c r="AT235" s="159" t="s">
        <v>368</v>
      </c>
      <c r="AU235" s="159" t="s">
        <v>90</v>
      </c>
      <c r="AV235" s="13" t="s">
        <v>90</v>
      </c>
      <c r="AW235" s="13" t="s">
        <v>36</v>
      </c>
      <c r="AX235" s="13" t="s">
        <v>84</v>
      </c>
      <c r="AY235" s="159" t="s">
        <v>358</v>
      </c>
    </row>
    <row r="236" spans="2:65" s="1" customFormat="1" ht="37.9" customHeight="1">
      <c r="B236" s="33"/>
      <c r="C236" s="134" t="s">
        <v>784</v>
      </c>
      <c r="D236" s="134" t="s">
        <v>360</v>
      </c>
      <c r="E236" s="135" t="s">
        <v>3933</v>
      </c>
      <c r="F236" s="136" t="s">
        <v>3934</v>
      </c>
      <c r="G236" s="137" t="s">
        <v>504</v>
      </c>
      <c r="H236" s="138">
        <v>2</v>
      </c>
      <c r="I236" s="139"/>
      <c r="J236" s="140">
        <f>ROUND(I236*H236,2)</f>
        <v>0</v>
      </c>
      <c r="K236" s="136" t="s">
        <v>402</v>
      </c>
      <c r="L236" s="33"/>
      <c r="M236" s="141" t="s">
        <v>19</v>
      </c>
      <c r="N236" s="142" t="s">
        <v>49</v>
      </c>
      <c r="P236" s="143">
        <f>O236*H236</f>
        <v>0</v>
      </c>
      <c r="Q236" s="143">
        <v>1.47E-3</v>
      </c>
      <c r="R236" s="143">
        <f>Q236*H236</f>
        <v>2.9399999999999999E-3</v>
      </c>
      <c r="S236" s="143">
        <v>0</v>
      </c>
      <c r="T236" s="144">
        <f>S236*H236</f>
        <v>0</v>
      </c>
      <c r="AR236" s="145" t="s">
        <v>454</v>
      </c>
      <c r="AT236" s="145" t="s">
        <v>360</v>
      </c>
      <c r="AU236" s="145" t="s">
        <v>90</v>
      </c>
      <c r="AY236" s="18" t="s">
        <v>358</v>
      </c>
      <c r="BE236" s="146">
        <f>IF(N236="základní",J236,0)</f>
        <v>0</v>
      </c>
      <c r="BF236" s="146">
        <f>IF(N236="snížená",J236,0)</f>
        <v>0</v>
      </c>
      <c r="BG236" s="146">
        <f>IF(N236="zákl. přenesená",J236,0)</f>
        <v>0</v>
      </c>
      <c r="BH236" s="146">
        <f>IF(N236="sníž. přenesená",J236,0)</f>
        <v>0</v>
      </c>
      <c r="BI236" s="146">
        <f>IF(N236="nulová",J236,0)</f>
        <v>0</v>
      </c>
      <c r="BJ236" s="18" t="s">
        <v>90</v>
      </c>
      <c r="BK236" s="146">
        <f>ROUND(I236*H236,2)</f>
        <v>0</v>
      </c>
      <c r="BL236" s="18" t="s">
        <v>454</v>
      </c>
      <c r="BM236" s="145" t="s">
        <v>3935</v>
      </c>
    </row>
    <row r="237" spans="2:65" s="1" customFormat="1" ht="11.25">
      <c r="B237" s="33"/>
      <c r="D237" s="147" t="s">
        <v>366</v>
      </c>
      <c r="F237" s="148" t="s">
        <v>3936</v>
      </c>
      <c r="I237" s="149"/>
      <c r="L237" s="33"/>
      <c r="M237" s="150"/>
      <c r="T237" s="54"/>
      <c r="AT237" s="18" t="s">
        <v>366</v>
      </c>
      <c r="AU237" s="18" t="s">
        <v>90</v>
      </c>
    </row>
    <row r="238" spans="2:65" s="13" customFormat="1" ht="11.25">
      <c r="B238" s="158"/>
      <c r="D238" s="152" t="s">
        <v>368</v>
      </c>
      <c r="E238" s="159" t="s">
        <v>19</v>
      </c>
      <c r="F238" s="160" t="s">
        <v>90</v>
      </c>
      <c r="H238" s="161">
        <v>2</v>
      </c>
      <c r="I238" s="162"/>
      <c r="L238" s="158"/>
      <c r="M238" s="163"/>
      <c r="T238" s="164"/>
      <c r="AT238" s="159" t="s">
        <v>368</v>
      </c>
      <c r="AU238" s="159" t="s">
        <v>90</v>
      </c>
      <c r="AV238" s="13" t="s">
        <v>90</v>
      </c>
      <c r="AW238" s="13" t="s">
        <v>36</v>
      </c>
      <c r="AX238" s="13" t="s">
        <v>84</v>
      </c>
      <c r="AY238" s="159" t="s">
        <v>358</v>
      </c>
    </row>
    <row r="239" spans="2:65" s="1" customFormat="1" ht="24.2" customHeight="1">
      <c r="B239" s="33"/>
      <c r="C239" s="134" t="s">
        <v>789</v>
      </c>
      <c r="D239" s="134" t="s">
        <v>360</v>
      </c>
      <c r="E239" s="135" t="s">
        <v>3937</v>
      </c>
      <c r="F239" s="136" t="s">
        <v>3938</v>
      </c>
      <c r="G239" s="137" t="s">
        <v>504</v>
      </c>
      <c r="H239" s="138">
        <v>1</v>
      </c>
      <c r="I239" s="139"/>
      <c r="J239" s="140">
        <f>ROUND(I239*H239,2)</f>
        <v>0</v>
      </c>
      <c r="K239" s="136" t="s">
        <v>3182</v>
      </c>
      <c r="L239" s="33"/>
      <c r="M239" s="141" t="s">
        <v>19</v>
      </c>
      <c r="N239" s="142" t="s">
        <v>49</v>
      </c>
      <c r="P239" s="143">
        <f>O239*H239</f>
        <v>0</v>
      </c>
      <c r="Q239" s="143">
        <v>0</v>
      </c>
      <c r="R239" s="143">
        <f>Q239*H239</f>
        <v>0</v>
      </c>
      <c r="S239" s="143">
        <v>0</v>
      </c>
      <c r="T239" s="144">
        <f>S239*H239</f>
        <v>0</v>
      </c>
      <c r="AR239" s="145" t="s">
        <v>454</v>
      </c>
      <c r="AT239" s="145" t="s">
        <v>360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454</v>
      </c>
      <c r="BM239" s="145" t="s">
        <v>3939</v>
      </c>
    </row>
    <row r="240" spans="2:65" s="13" customFormat="1" ht="11.25">
      <c r="B240" s="158"/>
      <c r="D240" s="152" t="s">
        <v>368</v>
      </c>
      <c r="E240" s="159" t="s">
        <v>19</v>
      </c>
      <c r="F240" s="160" t="s">
        <v>84</v>
      </c>
      <c r="H240" s="161">
        <v>1</v>
      </c>
      <c r="I240" s="162"/>
      <c r="L240" s="158"/>
      <c r="M240" s="163"/>
      <c r="T240" s="164"/>
      <c r="AT240" s="159" t="s">
        <v>368</v>
      </c>
      <c r="AU240" s="159" t="s">
        <v>90</v>
      </c>
      <c r="AV240" s="13" t="s">
        <v>90</v>
      </c>
      <c r="AW240" s="13" t="s">
        <v>36</v>
      </c>
      <c r="AX240" s="13" t="s">
        <v>84</v>
      </c>
      <c r="AY240" s="159" t="s">
        <v>358</v>
      </c>
    </row>
    <row r="241" spans="2:65" s="1" customFormat="1" ht="33" customHeight="1">
      <c r="B241" s="33"/>
      <c r="C241" s="134" t="s">
        <v>794</v>
      </c>
      <c r="D241" s="134" t="s">
        <v>360</v>
      </c>
      <c r="E241" s="135" t="s">
        <v>3940</v>
      </c>
      <c r="F241" s="136" t="s">
        <v>3941</v>
      </c>
      <c r="G241" s="137" t="s">
        <v>504</v>
      </c>
      <c r="H241" s="138">
        <v>6</v>
      </c>
      <c r="I241" s="139"/>
      <c r="J241" s="140">
        <f>ROUND(I241*H241,2)</f>
        <v>0</v>
      </c>
      <c r="K241" s="136" t="s">
        <v>3182</v>
      </c>
      <c r="L241" s="33"/>
      <c r="M241" s="141" t="s">
        <v>19</v>
      </c>
      <c r="N241" s="142" t="s">
        <v>49</v>
      </c>
      <c r="P241" s="143">
        <f>O241*H241</f>
        <v>0</v>
      </c>
      <c r="Q241" s="143">
        <v>0</v>
      </c>
      <c r="R241" s="143">
        <f>Q241*H241</f>
        <v>0</v>
      </c>
      <c r="S241" s="143">
        <v>0</v>
      </c>
      <c r="T241" s="144">
        <f>S241*H241</f>
        <v>0</v>
      </c>
      <c r="AR241" s="145" t="s">
        <v>454</v>
      </c>
      <c r="AT241" s="145" t="s">
        <v>360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454</v>
      </c>
      <c r="BM241" s="145" t="s">
        <v>3942</v>
      </c>
    </row>
    <row r="242" spans="2:65" s="13" customFormat="1" ht="11.25">
      <c r="B242" s="158"/>
      <c r="D242" s="152" t="s">
        <v>368</v>
      </c>
      <c r="E242" s="159" t="s">
        <v>19</v>
      </c>
      <c r="F242" s="160" t="s">
        <v>3943</v>
      </c>
      <c r="H242" s="161">
        <v>6</v>
      </c>
      <c r="I242" s="162"/>
      <c r="L242" s="158"/>
      <c r="M242" s="163"/>
      <c r="T242" s="164"/>
      <c r="AT242" s="159" t="s">
        <v>368</v>
      </c>
      <c r="AU242" s="159" t="s">
        <v>90</v>
      </c>
      <c r="AV242" s="13" t="s">
        <v>90</v>
      </c>
      <c r="AW242" s="13" t="s">
        <v>36</v>
      </c>
      <c r="AX242" s="13" t="s">
        <v>84</v>
      </c>
      <c r="AY242" s="159" t="s">
        <v>358</v>
      </c>
    </row>
    <row r="243" spans="2:65" s="1" customFormat="1" ht="21.75" customHeight="1">
      <c r="B243" s="33"/>
      <c r="C243" s="134" t="s">
        <v>798</v>
      </c>
      <c r="D243" s="134" t="s">
        <v>360</v>
      </c>
      <c r="E243" s="135" t="s">
        <v>3944</v>
      </c>
      <c r="F243" s="136" t="s">
        <v>3945</v>
      </c>
      <c r="G243" s="137" t="s">
        <v>504</v>
      </c>
      <c r="H243" s="138">
        <v>4</v>
      </c>
      <c r="I243" s="139"/>
      <c r="J243" s="140">
        <f>ROUND(I243*H243,2)</f>
        <v>0</v>
      </c>
      <c r="K243" s="136" t="s">
        <v>3182</v>
      </c>
      <c r="L243" s="33"/>
      <c r="M243" s="141" t="s">
        <v>19</v>
      </c>
      <c r="N243" s="142" t="s">
        <v>49</v>
      </c>
      <c r="P243" s="143">
        <f>O243*H243</f>
        <v>0</v>
      </c>
      <c r="Q243" s="143">
        <v>0</v>
      </c>
      <c r="R243" s="143">
        <f>Q243*H243</f>
        <v>0</v>
      </c>
      <c r="S243" s="143">
        <v>0</v>
      </c>
      <c r="T243" s="144">
        <f>S243*H243</f>
        <v>0</v>
      </c>
      <c r="AR243" s="145" t="s">
        <v>454</v>
      </c>
      <c r="AT243" s="145" t="s">
        <v>360</v>
      </c>
      <c r="AU243" s="145" t="s">
        <v>90</v>
      </c>
      <c r="AY243" s="18" t="s">
        <v>358</v>
      </c>
      <c r="BE243" s="146">
        <f>IF(N243="základní",J243,0)</f>
        <v>0</v>
      </c>
      <c r="BF243" s="146">
        <f>IF(N243="snížená",J243,0)</f>
        <v>0</v>
      </c>
      <c r="BG243" s="146">
        <f>IF(N243="zákl. přenesená",J243,0)</f>
        <v>0</v>
      </c>
      <c r="BH243" s="146">
        <f>IF(N243="sníž. přenesená",J243,0)</f>
        <v>0</v>
      </c>
      <c r="BI243" s="146">
        <f>IF(N243="nulová",J243,0)</f>
        <v>0</v>
      </c>
      <c r="BJ243" s="18" t="s">
        <v>90</v>
      </c>
      <c r="BK243" s="146">
        <f>ROUND(I243*H243,2)</f>
        <v>0</v>
      </c>
      <c r="BL243" s="18" t="s">
        <v>454</v>
      </c>
      <c r="BM243" s="145" t="s">
        <v>3946</v>
      </c>
    </row>
    <row r="244" spans="2:65" s="13" customFormat="1" ht="11.25">
      <c r="B244" s="158"/>
      <c r="D244" s="152" t="s">
        <v>368</v>
      </c>
      <c r="E244" s="159" t="s">
        <v>19</v>
      </c>
      <c r="F244" s="160" t="s">
        <v>3947</v>
      </c>
      <c r="H244" s="161">
        <v>4</v>
      </c>
      <c r="I244" s="162"/>
      <c r="L244" s="158"/>
      <c r="M244" s="163"/>
      <c r="T244" s="164"/>
      <c r="AT244" s="159" t="s">
        <v>368</v>
      </c>
      <c r="AU244" s="159" t="s">
        <v>90</v>
      </c>
      <c r="AV244" s="13" t="s">
        <v>90</v>
      </c>
      <c r="AW244" s="13" t="s">
        <v>36</v>
      </c>
      <c r="AX244" s="13" t="s">
        <v>84</v>
      </c>
      <c r="AY244" s="159" t="s">
        <v>358</v>
      </c>
    </row>
    <row r="245" spans="2:65" s="1" customFormat="1" ht="21.75" customHeight="1">
      <c r="B245" s="33"/>
      <c r="C245" s="134" t="s">
        <v>802</v>
      </c>
      <c r="D245" s="134" t="s">
        <v>360</v>
      </c>
      <c r="E245" s="135" t="s">
        <v>3948</v>
      </c>
      <c r="F245" s="136" t="s">
        <v>3949</v>
      </c>
      <c r="G245" s="137" t="s">
        <v>504</v>
      </c>
      <c r="H245" s="138">
        <v>2</v>
      </c>
      <c r="I245" s="139"/>
      <c r="J245" s="140">
        <f>ROUND(I245*H245,2)</f>
        <v>0</v>
      </c>
      <c r="K245" s="136" t="s">
        <v>3182</v>
      </c>
      <c r="L245" s="33"/>
      <c r="M245" s="141" t="s">
        <v>19</v>
      </c>
      <c r="N245" s="142" t="s">
        <v>49</v>
      </c>
      <c r="P245" s="143">
        <f>O245*H245</f>
        <v>0</v>
      </c>
      <c r="Q245" s="143">
        <v>0</v>
      </c>
      <c r="R245" s="143">
        <f>Q245*H245</f>
        <v>0</v>
      </c>
      <c r="S245" s="143">
        <v>0</v>
      </c>
      <c r="T245" s="144">
        <f>S245*H245</f>
        <v>0</v>
      </c>
      <c r="AR245" s="145" t="s">
        <v>454</v>
      </c>
      <c r="AT245" s="145" t="s">
        <v>360</v>
      </c>
      <c r="AU245" s="145" t="s">
        <v>90</v>
      </c>
      <c r="AY245" s="18" t="s">
        <v>358</v>
      </c>
      <c r="BE245" s="146">
        <f>IF(N245="základní",J245,0)</f>
        <v>0</v>
      </c>
      <c r="BF245" s="146">
        <f>IF(N245="snížená",J245,0)</f>
        <v>0</v>
      </c>
      <c r="BG245" s="146">
        <f>IF(N245="zákl. přenesená",J245,0)</f>
        <v>0</v>
      </c>
      <c r="BH245" s="146">
        <f>IF(N245="sníž. přenesená",J245,0)</f>
        <v>0</v>
      </c>
      <c r="BI245" s="146">
        <f>IF(N245="nulová",J245,0)</f>
        <v>0</v>
      </c>
      <c r="BJ245" s="18" t="s">
        <v>90</v>
      </c>
      <c r="BK245" s="146">
        <f>ROUND(I245*H245,2)</f>
        <v>0</v>
      </c>
      <c r="BL245" s="18" t="s">
        <v>454</v>
      </c>
      <c r="BM245" s="145" t="s">
        <v>3950</v>
      </c>
    </row>
    <row r="246" spans="2:65" s="13" customFormat="1" ht="11.25">
      <c r="B246" s="158"/>
      <c r="D246" s="152" t="s">
        <v>368</v>
      </c>
      <c r="E246" s="159" t="s">
        <v>19</v>
      </c>
      <c r="F246" s="160" t="s">
        <v>3383</v>
      </c>
      <c r="H246" s="161">
        <v>2</v>
      </c>
      <c r="I246" s="162"/>
      <c r="L246" s="158"/>
      <c r="M246" s="163"/>
      <c r="T246" s="164"/>
      <c r="AT246" s="159" t="s">
        <v>368</v>
      </c>
      <c r="AU246" s="159" t="s">
        <v>90</v>
      </c>
      <c r="AV246" s="13" t="s">
        <v>90</v>
      </c>
      <c r="AW246" s="13" t="s">
        <v>36</v>
      </c>
      <c r="AX246" s="13" t="s">
        <v>84</v>
      </c>
      <c r="AY246" s="159" t="s">
        <v>358</v>
      </c>
    </row>
    <row r="247" spans="2:65" s="1" customFormat="1" ht="33" customHeight="1">
      <c r="B247" s="33"/>
      <c r="C247" s="179" t="s">
        <v>810</v>
      </c>
      <c r="D247" s="179" t="s">
        <v>440</v>
      </c>
      <c r="E247" s="180" t="s">
        <v>3951</v>
      </c>
      <c r="F247" s="181" t="s">
        <v>3952</v>
      </c>
      <c r="G247" s="182" t="s">
        <v>504</v>
      </c>
      <c r="H247" s="183">
        <v>6</v>
      </c>
      <c r="I247" s="184"/>
      <c r="J247" s="185">
        <f>ROUND(I247*H247,2)</f>
        <v>0</v>
      </c>
      <c r="K247" s="181" t="s">
        <v>3182</v>
      </c>
      <c r="L247" s="186"/>
      <c r="M247" s="187" t="s">
        <v>19</v>
      </c>
      <c r="N247" s="188" t="s">
        <v>49</v>
      </c>
      <c r="P247" s="143">
        <f>O247*H247</f>
        <v>0</v>
      </c>
      <c r="Q247" s="143">
        <v>0</v>
      </c>
      <c r="R247" s="143">
        <f>Q247*H247</f>
        <v>0</v>
      </c>
      <c r="S247" s="143">
        <v>0</v>
      </c>
      <c r="T247" s="144">
        <f>S247*H247</f>
        <v>0</v>
      </c>
      <c r="AR247" s="145" t="s">
        <v>558</v>
      </c>
      <c r="AT247" s="145" t="s">
        <v>440</v>
      </c>
      <c r="AU247" s="145" t="s">
        <v>90</v>
      </c>
      <c r="AY247" s="18" t="s">
        <v>358</v>
      </c>
      <c r="BE247" s="146">
        <f>IF(N247="základní",J247,0)</f>
        <v>0</v>
      </c>
      <c r="BF247" s="146">
        <f>IF(N247="snížená",J247,0)</f>
        <v>0</v>
      </c>
      <c r="BG247" s="146">
        <f>IF(N247="zákl. přenesená",J247,0)</f>
        <v>0</v>
      </c>
      <c r="BH247" s="146">
        <f>IF(N247="sníž. přenesená",J247,0)</f>
        <v>0</v>
      </c>
      <c r="BI247" s="146">
        <f>IF(N247="nulová",J247,0)</f>
        <v>0</v>
      </c>
      <c r="BJ247" s="18" t="s">
        <v>90</v>
      </c>
      <c r="BK247" s="146">
        <f>ROUND(I247*H247,2)</f>
        <v>0</v>
      </c>
      <c r="BL247" s="18" t="s">
        <v>454</v>
      </c>
      <c r="BM247" s="145" t="s">
        <v>3953</v>
      </c>
    </row>
    <row r="248" spans="2:65" s="13" customFormat="1" ht="11.25">
      <c r="B248" s="158"/>
      <c r="D248" s="152" t="s">
        <v>368</v>
      </c>
      <c r="E248" s="159" t="s">
        <v>19</v>
      </c>
      <c r="F248" s="160" t="s">
        <v>394</v>
      </c>
      <c r="H248" s="161">
        <v>6</v>
      </c>
      <c r="I248" s="162"/>
      <c r="L248" s="158"/>
      <c r="M248" s="163"/>
      <c r="T248" s="164"/>
      <c r="AT248" s="159" t="s">
        <v>368</v>
      </c>
      <c r="AU248" s="159" t="s">
        <v>90</v>
      </c>
      <c r="AV248" s="13" t="s">
        <v>90</v>
      </c>
      <c r="AW248" s="13" t="s">
        <v>36</v>
      </c>
      <c r="AX248" s="13" t="s">
        <v>84</v>
      </c>
      <c r="AY248" s="159" t="s">
        <v>358</v>
      </c>
    </row>
    <row r="249" spans="2:65" s="1" customFormat="1" ht="62.65" customHeight="1">
      <c r="B249" s="33"/>
      <c r="C249" s="179" t="s">
        <v>816</v>
      </c>
      <c r="D249" s="179" t="s">
        <v>440</v>
      </c>
      <c r="E249" s="180" t="s">
        <v>3954</v>
      </c>
      <c r="F249" s="181" t="s">
        <v>3955</v>
      </c>
      <c r="G249" s="182" t="s">
        <v>504</v>
      </c>
      <c r="H249" s="183">
        <v>3</v>
      </c>
      <c r="I249" s="184"/>
      <c r="J249" s="185">
        <f>ROUND(I249*H249,2)</f>
        <v>0</v>
      </c>
      <c r="K249" s="181" t="s">
        <v>3182</v>
      </c>
      <c r="L249" s="186"/>
      <c r="M249" s="187" t="s">
        <v>19</v>
      </c>
      <c r="N249" s="188" t="s">
        <v>49</v>
      </c>
      <c r="P249" s="143">
        <f>O249*H249</f>
        <v>0</v>
      </c>
      <c r="Q249" s="143">
        <v>0</v>
      </c>
      <c r="R249" s="143">
        <f>Q249*H249</f>
        <v>0</v>
      </c>
      <c r="S249" s="143">
        <v>0</v>
      </c>
      <c r="T249" s="144">
        <f>S249*H249</f>
        <v>0</v>
      </c>
      <c r="AR249" s="145" t="s">
        <v>558</v>
      </c>
      <c r="AT249" s="145" t="s">
        <v>440</v>
      </c>
      <c r="AU249" s="145" t="s">
        <v>90</v>
      </c>
      <c r="AY249" s="18" t="s">
        <v>358</v>
      </c>
      <c r="BE249" s="146">
        <f>IF(N249="základní",J249,0)</f>
        <v>0</v>
      </c>
      <c r="BF249" s="146">
        <f>IF(N249="snížená",J249,0)</f>
        <v>0</v>
      </c>
      <c r="BG249" s="146">
        <f>IF(N249="zákl. přenesená",J249,0)</f>
        <v>0</v>
      </c>
      <c r="BH249" s="146">
        <f>IF(N249="sníž. přenesená",J249,0)</f>
        <v>0</v>
      </c>
      <c r="BI249" s="146">
        <f>IF(N249="nulová",J249,0)</f>
        <v>0</v>
      </c>
      <c r="BJ249" s="18" t="s">
        <v>90</v>
      </c>
      <c r="BK249" s="146">
        <f>ROUND(I249*H249,2)</f>
        <v>0</v>
      </c>
      <c r="BL249" s="18" t="s">
        <v>454</v>
      </c>
      <c r="BM249" s="145" t="s">
        <v>3956</v>
      </c>
    </row>
    <row r="250" spans="2:65" s="13" customFormat="1" ht="11.25">
      <c r="B250" s="158"/>
      <c r="D250" s="152" t="s">
        <v>368</v>
      </c>
      <c r="E250" s="159" t="s">
        <v>19</v>
      </c>
      <c r="F250" s="160" t="s">
        <v>97</v>
      </c>
      <c r="H250" s="161">
        <v>3</v>
      </c>
      <c r="I250" s="162"/>
      <c r="L250" s="158"/>
      <c r="M250" s="163"/>
      <c r="T250" s="164"/>
      <c r="AT250" s="159" t="s">
        <v>368</v>
      </c>
      <c r="AU250" s="159" t="s">
        <v>90</v>
      </c>
      <c r="AV250" s="13" t="s">
        <v>90</v>
      </c>
      <c r="AW250" s="13" t="s">
        <v>36</v>
      </c>
      <c r="AX250" s="13" t="s">
        <v>84</v>
      </c>
      <c r="AY250" s="159" t="s">
        <v>358</v>
      </c>
    </row>
    <row r="251" spans="2:65" s="1" customFormat="1" ht="24.2" customHeight="1">
      <c r="B251" s="33"/>
      <c r="C251" s="179" t="s">
        <v>821</v>
      </c>
      <c r="D251" s="179" t="s">
        <v>440</v>
      </c>
      <c r="E251" s="180" t="s">
        <v>3957</v>
      </c>
      <c r="F251" s="181" t="s">
        <v>3958</v>
      </c>
      <c r="G251" s="182" t="s">
        <v>504</v>
      </c>
      <c r="H251" s="183">
        <v>102</v>
      </c>
      <c r="I251" s="184"/>
      <c r="J251" s="185">
        <f>ROUND(I251*H251,2)</f>
        <v>0</v>
      </c>
      <c r="K251" s="181" t="s">
        <v>3182</v>
      </c>
      <c r="L251" s="186"/>
      <c r="M251" s="187" t="s">
        <v>19</v>
      </c>
      <c r="N251" s="188" t="s">
        <v>49</v>
      </c>
      <c r="P251" s="143">
        <f>O251*H251</f>
        <v>0</v>
      </c>
      <c r="Q251" s="143">
        <v>2.3000000000000001E-4</v>
      </c>
      <c r="R251" s="143">
        <f>Q251*H251</f>
        <v>2.3460000000000002E-2</v>
      </c>
      <c r="S251" s="143">
        <v>0</v>
      </c>
      <c r="T251" s="144">
        <f>S251*H251</f>
        <v>0</v>
      </c>
      <c r="AR251" s="145" t="s">
        <v>558</v>
      </c>
      <c r="AT251" s="145" t="s">
        <v>440</v>
      </c>
      <c r="AU251" s="145" t="s">
        <v>90</v>
      </c>
      <c r="AY251" s="18" t="s">
        <v>358</v>
      </c>
      <c r="BE251" s="146">
        <f>IF(N251="základní",J251,0)</f>
        <v>0</v>
      </c>
      <c r="BF251" s="146">
        <f>IF(N251="snížená",J251,0)</f>
        <v>0</v>
      </c>
      <c r="BG251" s="146">
        <f>IF(N251="zákl. přenesená",J251,0)</f>
        <v>0</v>
      </c>
      <c r="BH251" s="146">
        <f>IF(N251="sníž. přenesená",J251,0)</f>
        <v>0</v>
      </c>
      <c r="BI251" s="146">
        <f>IF(N251="nulová",J251,0)</f>
        <v>0</v>
      </c>
      <c r="BJ251" s="18" t="s">
        <v>90</v>
      </c>
      <c r="BK251" s="146">
        <f>ROUND(I251*H251,2)</f>
        <v>0</v>
      </c>
      <c r="BL251" s="18" t="s">
        <v>454</v>
      </c>
      <c r="BM251" s="145" t="s">
        <v>3959</v>
      </c>
    </row>
    <row r="252" spans="2:65" s="13" customFormat="1" ht="11.25">
      <c r="B252" s="158"/>
      <c r="D252" s="152" t="s">
        <v>368</v>
      </c>
      <c r="E252" s="159" t="s">
        <v>19</v>
      </c>
      <c r="F252" s="160" t="s">
        <v>3960</v>
      </c>
      <c r="H252" s="161">
        <v>102</v>
      </c>
      <c r="I252" s="162"/>
      <c r="L252" s="158"/>
      <c r="M252" s="163"/>
      <c r="T252" s="164"/>
      <c r="AT252" s="159" t="s">
        <v>368</v>
      </c>
      <c r="AU252" s="159" t="s">
        <v>90</v>
      </c>
      <c r="AV252" s="13" t="s">
        <v>90</v>
      </c>
      <c r="AW252" s="13" t="s">
        <v>36</v>
      </c>
      <c r="AX252" s="13" t="s">
        <v>84</v>
      </c>
      <c r="AY252" s="159" t="s">
        <v>358</v>
      </c>
    </row>
    <row r="253" spans="2:65" s="1" customFormat="1" ht="24.2" customHeight="1">
      <c r="B253" s="33"/>
      <c r="C253" s="134" t="s">
        <v>826</v>
      </c>
      <c r="D253" s="134" t="s">
        <v>360</v>
      </c>
      <c r="E253" s="135" t="s">
        <v>3961</v>
      </c>
      <c r="F253" s="136" t="s">
        <v>3962</v>
      </c>
      <c r="G253" s="137" t="s">
        <v>1498</v>
      </c>
      <c r="H253" s="189"/>
      <c r="I253" s="139"/>
      <c r="J253" s="140">
        <f>ROUND(I253*H253,2)</f>
        <v>0</v>
      </c>
      <c r="K253" s="136" t="s">
        <v>402</v>
      </c>
      <c r="L253" s="33"/>
      <c r="M253" s="141" t="s">
        <v>19</v>
      </c>
      <c r="N253" s="142" t="s">
        <v>49</v>
      </c>
      <c r="P253" s="143">
        <f>O253*H253</f>
        <v>0</v>
      </c>
      <c r="Q253" s="143">
        <v>0</v>
      </c>
      <c r="R253" s="143">
        <f>Q253*H253</f>
        <v>0</v>
      </c>
      <c r="S253" s="143">
        <v>0</v>
      </c>
      <c r="T253" s="144">
        <f>S253*H253</f>
        <v>0</v>
      </c>
      <c r="AR253" s="145" t="s">
        <v>454</v>
      </c>
      <c r="AT253" s="145" t="s">
        <v>360</v>
      </c>
      <c r="AU253" s="145" t="s">
        <v>90</v>
      </c>
      <c r="AY253" s="18" t="s">
        <v>358</v>
      </c>
      <c r="BE253" s="146">
        <f>IF(N253="základní",J253,0)</f>
        <v>0</v>
      </c>
      <c r="BF253" s="146">
        <f>IF(N253="snížená",J253,0)</f>
        <v>0</v>
      </c>
      <c r="BG253" s="146">
        <f>IF(N253="zákl. přenesená",J253,0)</f>
        <v>0</v>
      </c>
      <c r="BH253" s="146">
        <f>IF(N253="sníž. přenesená",J253,0)</f>
        <v>0</v>
      </c>
      <c r="BI253" s="146">
        <f>IF(N253="nulová",J253,0)</f>
        <v>0</v>
      </c>
      <c r="BJ253" s="18" t="s">
        <v>90</v>
      </c>
      <c r="BK253" s="146">
        <f>ROUND(I253*H253,2)</f>
        <v>0</v>
      </c>
      <c r="BL253" s="18" t="s">
        <v>454</v>
      </c>
      <c r="BM253" s="145" t="s">
        <v>3963</v>
      </c>
    </row>
    <row r="254" spans="2:65" s="1" customFormat="1" ht="11.25">
      <c r="B254" s="33"/>
      <c r="D254" s="147" t="s">
        <v>366</v>
      </c>
      <c r="F254" s="148" t="s">
        <v>3964</v>
      </c>
      <c r="I254" s="149"/>
      <c r="L254" s="33"/>
      <c r="M254" s="150"/>
      <c r="T254" s="54"/>
      <c r="AT254" s="18" t="s">
        <v>366</v>
      </c>
      <c r="AU254" s="18" t="s">
        <v>90</v>
      </c>
    </row>
    <row r="255" spans="2:65" s="1" customFormat="1" ht="24.2" customHeight="1">
      <c r="B255" s="33"/>
      <c r="C255" s="134" t="s">
        <v>831</v>
      </c>
      <c r="D255" s="134" t="s">
        <v>360</v>
      </c>
      <c r="E255" s="135" t="s">
        <v>3965</v>
      </c>
      <c r="F255" s="136" t="s">
        <v>3966</v>
      </c>
      <c r="G255" s="137" t="s">
        <v>1498</v>
      </c>
      <c r="H255" s="189"/>
      <c r="I255" s="139"/>
      <c r="J255" s="140">
        <f>ROUND(I255*H255,2)</f>
        <v>0</v>
      </c>
      <c r="K255" s="136" t="s">
        <v>402</v>
      </c>
      <c r="L255" s="33"/>
      <c r="M255" s="141" t="s">
        <v>19</v>
      </c>
      <c r="N255" s="142" t="s">
        <v>49</v>
      </c>
      <c r="P255" s="143">
        <f>O255*H255</f>
        <v>0</v>
      </c>
      <c r="Q255" s="143">
        <v>0</v>
      </c>
      <c r="R255" s="143">
        <f>Q255*H255</f>
        <v>0</v>
      </c>
      <c r="S255" s="143">
        <v>0</v>
      </c>
      <c r="T255" s="144">
        <f>S255*H255</f>
        <v>0</v>
      </c>
      <c r="AR255" s="145" t="s">
        <v>454</v>
      </c>
      <c r="AT255" s="145" t="s">
        <v>360</v>
      </c>
      <c r="AU255" s="145" t="s">
        <v>90</v>
      </c>
      <c r="AY255" s="18" t="s">
        <v>358</v>
      </c>
      <c r="BE255" s="146">
        <f>IF(N255="základní",J255,0)</f>
        <v>0</v>
      </c>
      <c r="BF255" s="146">
        <f>IF(N255="snížená",J255,0)</f>
        <v>0</v>
      </c>
      <c r="BG255" s="146">
        <f>IF(N255="zákl. přenesená",J255,0)</f>
        <v>0</v>
      </c>
      <c r="BH255" s="146">
        <f>IF(N255="sníž. přenesená",J255,0)</f>
        <v>0</v>
      </c>
      <c r="BI255" s="146">
        <f>IF(N255="nulová",J255,0)</f>
        <v>0</v>
      </c>
      <c r="BJ255" s="18" t="s">
        <v>90</v>
      </c>
      <c r="BK255" s="146">
        <f>ROUND(I255*H255,2)</f>
        <v>0</v>
      </c>
      <c r="BL255" s="18" t="s">
        <v>454</v>
      </c>
      <c r="BM255" s="145" t="s">
        <v>3967</v>
      </c>
    </row>
    <row r="256" spans="2:65" s="1" customFormat="1" ht="11.25">
      <c r="B256" s="33"/>
      <c r="D256" s="147" t="s">
        <v>366</v>
      </c>
      <c r="F256" s="148" t="s">
        <v>3968</v>
      </c>
      <c r="I256" s="149"/>
      <c r="L256" s="33"/>
      <c r="M256" s="150"/>
      <c r="T256" s="54"/>
      <c r="AT256" s="18" t="s">
        <v>366</v>
      </c>
      <c r="AU256" s="18" t="s">
        <v>90</v>
      </c>
    </row>
    <row r="257" spans="2:65" s="11" customFormat="1" ht="22.9" customHeight="1">
      <c r="B257" s="122"/>
      <c r="D257" s="123" t="s">
        <v>76</v>
      </c>
      <c r="E257" s="132" t="s">
        <v>3969</v>
      </c>
      <c r="F257" s="132" t="s">
        <v>3970</v>
      </c>
      <c r="I257" s="125"/>
      <c r="J257" s="133">
        <f>BK257</f>
        <v>0</v>
      </c>
      <c r="L257" s="122"/>
      <c r="M257" s="127"/>
      <c r="P257" s="128">
        <f>SUM(P258:P308)</f>
        <v>0</v>
      </c>
      <c r="R257" s="128">
        <f>SUM(R258:R308)</f>
        <v>2.1680299999999999</v>
      </c>
      <c r="T257" s="129">
        <f>SUM(T258:T308)</f>
        <v>0</v>
      </c>
      <c r="AR257" s="123" t="s">
        <v>90</v>
      </c>
      <c r="AT257" s="130" t="s">
        <v>76</v>
      </c>
      <c r="AU257" s="130" t="s">
        <v>84</v>
      </c>
      <c r="AY257" s="123" t="s">
        <v>358</v>
      </c>
      <c r="BK257" s="131">
        <f>SUM(BK258:BK308)</f>
        <v>0</v>
      </c>
    </row>
    <row r="258" spans="2:65" s="1" customFormat="1" ht="49.15" customHeight="1">
      <c r="B258" s="33"/>
      <c r="C258" s="179" t="s">
        <v>838</v>
      </c>
      <c r="D258" s="179" t="s">
        <v>440</v>
      </c>
      <c r="E258" s="180" t="s">
        <v>3971</v>
      </c>
      <c r="F258" s="181" t="s">
        <v>3972</v>
      </c>
      <c r="G258" s="182" t="s">
        <v>504</v>
      </c>
      <c r="H258" s="183">
        <v>12</v>
      </c>
      <c r="I258" s="184"/>
      <c r="J258" s="185">
        <f>ROUND(I258*H258,2)</f>
        <v>0</v>
      </c>
      <c r="K258" s="181" t="s">
        <v>3182</v>
      </c>
      <c r="L258" s="186"/>
      <c r="M258" s="187" t="s">
        <v>19</v>
      </c>
      <c r="N258" s="188" t="s">
        <v>49</v>
      </c>
      <c r="P258" s="143">
        <f>O258*H258</f>
        <v>0</v>
      </c>
      <c r="Q258" s="143">
        <v>1.434E-2</v>
      </c>
      <c r="R258" s="143">
        <f>Q258*H258</f>
        <v>0.17208000000000001</v>
      </c>
      <c r="S258" s="143">
        <v>0</v>
      </c>
      <c r="T258" s="144">
        <f>S258*H258</f>
        <v>0</v>
      </c>
      <c r="AR258" s="145" t="s">
        <v>558</v>
      </c>
      <c r="AT258" s="145" t="s">
        <v>440</v>
      </c>
      <c r="AU258" s="145" t="s">
        <v>90</v>
      </c>
      <c r="AY258" s="18" t="s">
        <v>358</v>
      </c>
      <c r="BE258" s="146">
        <f>IF(N258="základní",J258,0)</f>
        <v>0</v>
      </c>
      <c r="BF258" s="146">
        <f>IF(N258="snížená",J258,0)</f>
        <v>0</v>
      </c>
      <c r="BG258" s="146">
        <f>IF(N258="zákl. přenesená",J258,0)</f>
        <v>0</v>
      </c>
      <c r="BH258" s="146">
        <f>IF(N258="sníž. přenesená",J258,0)</f>
        <v>0</v>
      </c>
      <c r="BI258" s="146">
        <f>IF(N258="nulová",J258,0)</f>
        <v>0</v>
      </c>
      <c r="BJ258" s="18" t="s">
        <v>90</v>
      </c>
      <c r="BK258" s="146">
        <f>ROUND(I258*H258,2)</f>
        <v>0</v>
      </c>
      <c r="BL258" s="18" t="s">
        <v>454</v>
      </c>
      <c r="BM258" s="145" t="s">
        <v>3973</v>
      </c>
    </row>
    <row r="259" spans="2:65" s="13" customFormat="1" ht="11.25">
      <c r="B259" s="158"/>
      <c r="D259" s="152" t="s">
        <v>368</v>
      </c>
      <c r="E259" s="159" t="s">
        <v>19</v>
      </c>
      <c r="F259" s="160" t="s">
        <v>3463</v>
      </c>
      <c r="H259" s="161">
        <v>12</v>
      </c>
      <c r="I259" s="162"/>
      <c r="L259" s="158"/>
      <c r="M259" s="163"/>
      <c r="T259" s="164"/>
      <c r="AT259" s="159" t="s">
        <v>368</v>
      </c>
      <c r="AU259" s="159" t="s">
        <v>90</v>
      </c>
      <c r="AV259" s="13" t="s">
        <v>90</v>
      </c>
      <c r="AW259" s="13" t="s">
        <v>36</v>
      </c>
      <c r="AX259" s="13" t="s">
        <v>84</v>
      </c>
      <c r="AY259" s="159" t="s">
        <v>358</v>
      </c>
    </row>
    <row r="260" spans="2:65" s="1" customFormat="1" ht="37.9" customHeight="1">
      <c r="B260" s="33"/>
      <c r="C260" s="134" t="s">
        <v>862</v>
      </c>
      <c r="D260" s="134" t="s">
        <v>360</v>
      </c>
      <c r="E260" s="135" t="s">
        <v>3974</v>
      </c>
      <c r="F260" s="136" t="s">
        <v>3975</v>
      </c>
      <c r="G260" s="137" t="s">
        <v>504</v>
      </c>
      <c r="H260" s="138">
        <v>12</v>
      </c>
      <c r="I260" s="139"/>
      <c r="J260" s="140">
        <f>ROUND(I260*H260,2)</f>
        <v>0</v>
      </c>
      <c r="K260" s="136" t="s">
        <v>3182</v>
      </c>
      <c r="L260" s="33"/>
      <c r="M260" s="141" t="s">
        <v>19</v>
      </c>
      <c r="N260" s="142" t="s">
        <v>49</v>
      </c>
      <c r="P260" s="143">
        <f>O260*H260</f>
        <v>0</v>
      </c>
      <c r="Q260" s="143">
        <v>3.9100000000000003E-2</v>
      </c>
      <c r="R260" s="143">
        <f>Q260*H260</f>
        <v>0.46920000000000006</v>
      </c>
      <c r="S260" s="143">
        <v>0</v>
      </c>
      <c r="T260" s="144">
        <f>S260*H260</f>
        <v>0</v>
      </c>
      <c r="AR260" s="145" t="s">
        <v>454</v>
      </c>
      <c r="AT260" s="145" t="s">
        <v>360</v>
      </c>
      <c r="AU260" s="145" t="s">
        <v>90</v>
      </c>
      <c r="AY260" s="18" t="s">
        <v>358</v>
      </c>
      <c r="BE260" s="146">
        <f>IF(N260="základní",J260,0)</f>
        <v>0</v>
      </c>
      <c r="BF260" s="146">
        <f>IF(N260="snížená",J260,0)</f>
        <v>0</v>
      </c>
      <c r="BG260" s="146">
        <f>IF(N260="zákl. přenesená",J260,0)</f>
        <v>0</v>
      </c>
      <c r="BH260" s="146">
        <f>IF(N260="sníž. přenesená",J260,0)</f>
        <v>0</v>
      </c>
      <c r="BI260" s="146">
        <f>IF(N260="nulová",J260,0)</f>
        <v>0</v>
      </c>
      <c r="BJ260" s="18" t="s">
        <v>90</v>
      </c>
      <c r="BK260" s="146">
        <f>ROUND(I260*H260,2)</f>
        <v>0</v>
      </c>
      <c r="BL260" s="18" t="s">
        <v>454</v>
      </c>
      <c r="BM260" s="145" t="s">
        <v>3976</v>
      </c>
    </row>
    <row r="261" spans="2:65" s="13" customFormat="1" ht="11.25">
      <c r="B261" s="158"/>
      <c r="D261" s="152" t="s">
        <v>368</v>
      </c>
      <c r="E261" s="159" t="s">
        <v>19</v>
      </c>
      <c r="F261" s="160" t="s">
        <v>3463</v>
      </c>
      <c r="H261" s="161">
        <v>12</v>
      </c>
      <c r="I261" s="162"/>
      <c r="L261" s="158"/>
      <c r="M261" s="163"/>
      <c r="T261" s="164"/>
      <c r="AT261" s="159" t="s">
        <v>368</v>
      </c>
      <c r="AU261" s="159" t="s">
        <v>90</v>
      </c>
      <c r="AV261" s="13" t="s">
        <v>90</v>
      </c>
      <c r="AW261" s="13" t="s">
        <v>36</v>
      </c>
      <c r="AX261" s="13" t="s">
        <v>84</v>
      </c>
      <c r="AY261" s="159" t="s">
        <v>358</v>
      </c>
    </row>
    <row r="262" spans="2:65" s="1" customFormat="1" ht="16.5" customHeight="1">
      <c r="B262" s="33"/>
      <c r="C262" s="134" t="s">
        <v>886</v>
      </c>
      <c r="D262" s="134" t="s">
        <v>360</v>
      </c>
      <c r="E262" s="135" t="s">
        <v>3977</v>
      </c>
      <c r="F262" s="136" t="s">
        <v>3978</v>
      </c>
      <c r="G262" s="137" t="s">
        <v>195</v>
      </c>
      <c r="H262" s="138">
        <v>1200</v>
      </c>
      <c r="I262" s="139"/>
      <c r="J262" s="140">
        <f>ROUND(I262*H262,2)</f>
        <v>0</v>
      </c>
      <c r="K262" s="136" t="s">
        <v>402</v>
      </c>
      <c r="L262" s="33"/>
      <c r="M262" s="141" t="s">
        <v>19</v>
      </c>
      <c r="N262" s="142" t="s">
        <v>49</v>
      </c>
      <c r="P262" s="143">
        <f>O262*H262</f>
        <v>0</v>
      </c>
      <c r="Q262" s="143">
        <v>0</v>
      </c>
      <c r="R262" s="143">
        <f>Q262*H262</f>
        <v>0</v>
      </c>
      <c r="S262" s="143">
        <v>0</v>
      </c>
      <c r="T262" s="144">
        <f>S262*H262</f>
        <v>0</v>
      </c>
      <c r="AR262" s="145" t="s">
        <v>454</v>
      </c>
      <c r="AT262" s="145" t="s">
        <v>360</v>
      </c>
      <c r="AU262" s="145" t="s">
        <v>90</v>
      </c>
      <c r="AY262" s="18" t="s">
        <v>358</v>
      </c>
      <c r="BE262" s="146">
        <f>IF(N262="základní",J262,0)</f>
        <v>0</v>
      </c>
      <c r="BF262" s="146">
        <f>IF(N262="snížená",J262,0)</f>
        <v>0</v>
      </c>
      <c r="BG262" s="146">
        <f>IF(N262="zákl. přenesená",J262,0)</f>
        <v>0</v>
      </c>
      <c r="BH262" s="146">
        <f>IF(N262="sníž. přenesená",J262,0)</f>
        <v>0</v>
      </c>
      <c r="BI262" s="146">
        <f>IF(N262="nulová",J262,0)</f>
        <v>0</v>
      </c>
      <c r="BJ262" s="18" t="s">
        <v>90</v>
      </c>
      <c r="BK262" s="146">
        <f>ROUND(I262*H262,2)</f>
        <v>0</v>
      </c>
      <c r="BL262" s="18" t="s">
        <v>454</v>
      </c>
      <c r="BM262" s="145" t="s">
        <v>3979</v>
      </c>
    </row>
    <row r="263" spans="2:65" s="1" customFormat="1" ht="11.25">
      <c r="B263" s="33"/>
      <c r="D263" s="147" t="s">
        <v>366</v>
      </c>
      <c r="F263" s="148" t="s">
        <v>3980</v>
      </c>
      <c r="I263" s="149"/>
      <c r="L263" s="33"/>
      <c r="M263" s="150"/>
      <c r="T263" s="54"/>
      <c r="AT263" s="18" t="s">
        <v>366</v>
      </c>
      <c r="AU263" s="18" t="s">
        <v>90</v>
      </c>
    </row>
    <row r="264" spans="2:65" s="1" customFormat="1" ht="37.9" customHeight="1">
      <c r="B264" s="33"/>
      <c r="C264" s="134" t="s">
        <v>891</v>
      </c>
      <c r="D264" s="134" t="s">
        <v>360</v>
      </c>
      <c r="E264" s="135" t="s">
        <v>3981</v>
      </c>
      <c r="F264" s="136" t="s">
        <v>3982</v>
      </c>
      <c r="G264" s="137" t="s">
        <v>235</v>
      </c>
      <c r="H264" s="138">
        <v>5238</v>
      </c>
      <c r="I264" s="139"/>
      <c r="J264" s="140">
        <f>ROUND(I264*H264,2)</f>
        <v>0</v>
      </c>
      <c r="K264" s="136" t="s">
        <v>402</v>
      </c>
      <c r="L264" s="33"/>
      <c r="M264" s="141" t="s">
        <v>19</v>
      </c>
      <c r="N264" s="142" t="s">
        <v>49</v>
      </c>
      <c r="P264" s="143">
        <f>O264*H264</f>
        <v>0</v>
      </c>
      <c r="Q264" s="143">
        <v>1.1E-4</v>
      </c>
      <c r="R264" s="143">
        <f>Q264*H264</f>
        <v>0.57618000000000003</v>
      </c>
      <c r="S264" s="143">
        <v>0</v>
      </c>
      <c r="T264" s="144">
        <f>S264*H264</f>
        <v>0</v>
      </c>
      <c r="AR264" s="145" t="s">
        <v>454</v>
      </c>
      <c r="AT264" s="145" t="s">
        <v>360</v>
      </c>
      <c r="AU264" s="145" t="s">
        <v>90</v>
      </c>
      <c r="AY264" s="18" t="s">
        <v>358</v>
      </c>
      <c r="BE264" s="146">
        <f>IF(N264="základní",J264,0)</f>
        <v>0</v>
      </c>
      <c r="BF264" s="146">
        <f>IF(N264="snížená",J264,0)</f>
        <v>0</v>
      </c>
      <c r="BG264" s="146">
        <f>IF(N264="zákl. přenesená",J264,0)</f>
        <v>0</v>
      </c>
      <c r="BH264" s="146">
        <f>IF(N264="sníž. přenesená",J264,0)</f>
        <v>0</v>
      </c>
      <c r="BI264" s="146">
        <f>IF(N264="nulová",J264,0)</f>
        <v>0</v>
      </c>
      <c r="BJ264" s="18" t="s">
        <v>90</v>
      </c>
      <c r="BK264" s="146">
        <f>ROUND(I264*H264,2)</f>
        <v>0</v>
      </c>
      <c r="BL264" s="18" t="s">
        <v>454</v>
      </c>
      <c r="BM264" s="145" t="s">
        <v>3983</v>
      </c>
    </row>
    <row r="265" spans="2:65" s="1" customFormat="1" ht="11.25">
      <c r="B265" s="33"/>
      <c r="D265" s="147" t="s">
        <v>366</v>
      </c>
      <c r="F265" s="148" t="s">
        <v>3984</v>
      </c>
      <c r="I265" s="149"/>
      <c r="L265" s="33"/>
      <c r="M265" s="150"/>
      <c r="T265" s="54"/>
      <c r="AT265" s="18" t="s">
        <v>366</v>
      </c>
      <c r="AU265" s="18" t="s">
        <v>90</v>
      </c>
    </row>
    <row r="266" spans="2:65" s="13" customFormat="1" ht="11.25">
      <c r="B266" s="158"/>
      <c r="D266" s="152" t="s">
        <v>368</v>
      </c>
      <c r="E266" s="159" t="s">
        <v>19</v>
      </c>
      <c r="F266" s="160" t="s">
        <v>3985</v>
      </c>
      <c r="H266" s="161">
        <v>4365</v>
      </c>
      <c r="I266" s="162"/>
      <c r="L266" s="158"/>
      <c r="M266" s="163"/>
      <c r="T266" s="164"/>
      <c r="AT266" s="159" t="s">
        <v>368</v>
      </c>
      <c r="AU266" s="159" t="s">
        <v>90</v>
      </c>
      <c r="AV266" s="13" t="s">
        <v>90</v>
      </c>
      <c r="AW266" s="13" t="s">
        <v>36</v>
      </c>
      <c r="AX266" s="13" t="s">
        <v>77</v>
      </c>
      <c r="AY266" s="159" t="s">
        <v>358</v>
      </c>
    </row>
    <row r="267" spans="2:65" s="13" customFormat="1" ht="11.25">
      <c r="B267" s="158"/>
      <c r="D267" s="152" t="s">
        <v>368</v>
      </c>
      <c r="E267" s="159" t="s">
        <v>19</v>
      </c>
      <c r="F267" s="160" t="s">
        <v>3986</v>
      </c>
      <c r="H267" s="161">
        <v>5238</v>
      </c>
      <c r="I267" s="162"/>
      <c r="L267" s="158"/>
      <c r="M267" s="163"/>
      <c r="T267" s="164"/>
      <c r="AT267" s="159" t="s">
        <v>368</v>
      </c>
      <c r="AU267" s="159" t="s">
        <v>90</v>
      </c>
      <c r="AV267" s="13" t="s">
        <v>90</v>
      </c>
      <c r="AW267" s="13" t="s">
        <v>36</v>
      </c>
      <c r="AX267" s="13" t="s">
        <v>84</v>
      </c>
      <c r="AY267" s="159" t="s">
        <v>358</v>
      </c>
    </row>
    <row r="268" spans="2:65" s="1" customFormat="1" ht="24.2" customHeight="1">
      <c r="B268" s="33"/>
      <c r="C268" s="134" t="s">
        <v>898</v>
      </c>
      <c r="D268" s="134" t="s">
        <v>360</v>
      </c>
      <c r="E268" s="135" t="s">
        <v>3987</v>
      </c>
      <c r="F268" s="136" t="s">
        <v>3988</v>
      </c>
      <c r="G268" s="137" t="s">
        <v>504</v>
      </c>
      <c r="H268" s="138">
        <v>1000</v>
      </c>
      <c r="I268" s="139"/>
      <c r="J268" s="140">
        <f>ROUND(I268*H268,2)</f>
        <v>0</v>
      </c>
      <c r="K268" s="136" t="s">
        <v>3989</v>
      </c>
      <c r="L268" s="33"/>
      <c r="M268" s="141" t="s">
        <v>19</v>
      </c>
      <c r="N268" s="142" t="s">
        <v>49</v>
      </c>
      <c r="P268" s="143">
        <f>O268*H268</f>
        <v>0</v>
      </c>
      <c r="Q268" s="143">
        <v>1.3999999999999999E-4</v>
      </c>
      <c r="R268" s="143">
        <f>Q268*H268</f>
        <v>0.13999999999999999</v>
      </c>
      <c r="S268" s="143">
        <v>0</v>
      </c>
      <c r="T268" s="144">
        <f>S268*H268</f>
        <v>0</v>
      </c>
      <c r="AR268" s="145" t="s">
        <v>454</v>
      </c>
      <c r="AT268" s="145" t="s">
        <v>360</v>
      </c>
      <c r="AU268" s="145" t="s">
        <v>90</v>
      </c>
      <c r="AY268" s="18" t="s">
        <v>358</v>
      </c>
      <c r="BE268" s="146">
        <f>IF(N268="základní",J268,0)</f>
        <v>0</v>
      </c>
      <c r="BF268" s="146">
        <f>IF(N268="snížená",J268,0)</f>
        <v>0</v>
      </c>
      <c r="BG268" s="146">
        <f>IF(N268="zákl. přenesená",J268,0)</f>
        <v>0</v>
      </c>
      <c r="BH268" s="146">
        <f>IF(N268="sníž. přenesená",J268,0)</f>
        <v>0</v>
      </c>
      <c r="BI268" s="146">
        <f>IF(N268="nulová",J268,0)</f>
        <v>0</v>
      </c>
      <c r="BJ268" s="18" t="s">
        <v>90</v>
      </c>
      <c r="BK268" s="146">
        <f>ROUND(I268*H268,2)</f>
        <v>0</v>
      </c>
      <c r="BL268" s="18" t="s">
        <v>454</v>
      </c>
      <c r="BM268" s="145" t="s">
        <v>3990</v>
      </c>
    </row>
    <row r="269" spans="2:65" s="1" customFormat="1" ht="11.25">
      <c r="B269" s="33"/>
      <c r="D269" s="147" t="s">
        <v>366</v>
      </c>
      <c r="F269" s="148" t="s">
        <v>3991</v>
      </c>
      <c r="I269" s="149"/>
      <c r="L269" s="33"/>
      <c r="M269" s="150"/>
      <c r="T269" s="54"/>
      <c r="AT269" s="18" t="s">
        <v>366</v>
      </c>
      <c r="AU269" s="18" t="s">
        <v>90</v>
      </c>
    </row>
    <row r="270" spans="2:65" s="1" customFormat="1" ht="24.2" customHeight="1">
      <c r="B270" s="33"/>
      <c r="C270" s="134" t="s">
        <v>903</v>
      </c>
      <c r="D270" s="134" t="s">
        <v>360</v>
      </c>
      <c r="E270" s="135" t="s">
        <v>3992</v>
      </c>
      <c r="F270" s="136" t="s">
        <v>3993</v>
      </c>
      <c r="G270" s="137" t="s">
        <v>235</v>
      </c>
      <c r="H270" s="138">
        <v>900</v>
      </c>
      <c r="I270" s="139"/>
      <c r="J270" s="140">
        <f>ROUND(I270*H270,2)</f>
        <v>0</v>
      </c>
      <c r="K270" s="136" t="s">
        <v>3989</v>
      </c>
      <c r="L270" s="33"/>
      <c r="M270" s="141" t="s">
        <v>19</v>
      </c>
      <c r="N270" s="142" t="s">
        <v>49</v>
      </c>
      <c r="P270" s="143">
        <f>O270*H270</f>
        <v>0</v>
      </c>
      <c r="Q270" s="143">
        <v>3.6000000000000002E-4</v>
      </c>
      <c r="R270" s="143">
        <f>Q270*H270</f>
        <v>0.32400000000000001</v>
      </c>
      <c r="S270" s="143">
        <v>0</v>
      </c>
      <c r="T270" s="144">
        <f>S270*H270</f>
        <v>0</v>
      </c>
      <c r="AR270" s="145" t="s">
        <v>454</v>
      </c>
      <c r="AT270" s="145" t="s">
        <v>360</v>
      </c>
      <c r="AU270" s="145" t="s">
        <v>90</v>
      </c>
      <c r="AY270" s="18" t="s">
        <v>358</v>
      </c>
      <c r="BE270" s="146">
        <f>IF(N270="základní",J270,0)</f>
        <v>0</v>
      </c>
      <c r="BF270" s="146">
        <f>IF(N270="snížená",J270,0)</f>
        <v>0</v>
      </c>
      <c r="BG270" s="146">
        <f>IF(N270="zákl. přenesená",J270,0)</f>
        <v>0</v>
      </c>
      <c r="BH270" s="146">
        <f>IF(N270="sníž. přenesená",J270,0)</f>
        <v>0</v>
      </c>
      <c r="BI270" s="146">
        <f>IF(N270="nulová",J270,0)</f>
        <v>0</v>
      </c>
      <c r="BJ270" s="18" t="s">
        <v>90</v>
      </c>
      <c r="BK270" s="146">
        <f>ROUND(I270*H270,2)</f>
        <v>0</v>
      </c>
      <c r="BL270" s="18" t="s">
        <v>454</v>
      </c>
      <c r="BM270" s="145" t="s">
        <v>3994</v>
      </c>
    </row>
    <row r="271" spans="2:65" s="1" customFormat="1" ht="11.25">
      <c r="B271" s="33"/>
      <c r="D271" s="147" t="s">
        <v>366</v>
      </c>
      <c r="F271" s="148" t="s">
        <v>3995</v>
      </c>
      <c r="I271" s="149"/>
      <c r="L271" s="33"/>
      <c r="M271" s="150"/>
      <c r="T271" s="54"/>
      <c r="AT271" s="18" t="s">
        <v>366</v>
      </c>
      <c r="AU271" s="18" t="s">
        <v>90</v>
      </c>
    </row>
    <row r="272" spans="2:65" s="1" customFormat="1" ht="24.2" customHeight="1">
      <c r="B272" s="33"/>
      <c r="C272" s="134" t="s">
        <v>908</v>
      </c>
      <c r="D272" s="134" t="s">
        <v>360</v>
      </c>
      <c r="E272" s="135" t="s">
        <v>3996</v>
      </c>
      <c r="F272" s="136" t="s">
        <v>3997</v>
      </c>
      <c r="G272" s="137" t="s">
        <v>195</v>
      </c>
      <c r="H272" s="138">
        <v>700</v>
      </c>
      <c r="I272" s="139"/>
      <c r="J272" s="140">
        <f>ROUND(I272*H272,2)</f>
        <v>0</v>
      </c>
      <c r="K272" s="136" t="s">
        <v>3989</v>
      </c>
      <c r="L272" s="33"/>
      <c r="M272" s="141" t="s">
        <v>19</v>
      </c>
      <c r="N272" s="142" t="s">
        <v>49</v>
      </c>
      <c r="P272" s="143">
        <f>O272*H272</f>
        <v>0</v>
      </c>
      <c r="Q272" s="143">
        <v>2.5000000000000001E-4</v>
      </c>
      <c r="R272" s="143">
        <f>Q272*H272</f>
        <v>0.17500000000000002</v>
      </c>
      <c r="S272" s="143">
        <v>0</v>
      </c>
      <c r="T272" s="144">
        <f>S272*H272</f>
        <v>0</v>
      </c>
      <c r="AR272" s="145" t="s">
        <v>454</v>
      </c>
      <c r="AT272" s="145" t="s">
        <v>360</v>
      </c>
      <c r="AU272" s="145" t="s">
        <v>90</v>
      </c>
      <c r="AY272" s="18" t="s">
        <v>358</v>
      </c>
      <c r="BE272" s="146">
        <f>IF(N272="základní",J272,0)</f>
        <v>0</v>
      </c>
      <c r="BF272" s="146">
        <f>IF(N272="snížená",J272,0)</f>
        <v>0</v>
      </c>
      <c r="BG272" s="146">
        <f>IF(N272="zákl. přenesená",J272,0)</f>
        <v>0</v>
      </c>
      <c r="BH272" s="146">
        <f>IF(N272="sníž. přenesená",J272,0)</f>
        <v>0</v>
      </c>
      <c r="BI272" s="146">
        <f>IF(N272="nulová",J272,0)</f>
        <v>0</v>
      </c>
      <c r="BJ272" s="18" t="s">
        <v>90</v>
      </c>
      <c r="BK272" s="146">
        <f>ROUND(I272*H272,2)</f>
        <v>0</v>
      </c>
      <c r="BL272" s="18" t="s">
        <v>454</v>
      </c>
      <c r="BM272" s="145" t="s">
        <v>3998</v>
      </c>
    </row>
    <row r="273" spans="2:65" s="1" customFormat="1" ht="11.25">
      <c r="B273" s="33"/>
      <c r="D273" s="147" t="s">
        <v>366</v>
      </c>
      <c r="F273" s="148" t="s">
        <v>3999</v>
      </c>
      <c r="I273" s="149"/>
      <c r="L273" s="33"/>
      <c r="M273" s="150"/>
      <c r="T273" s="54"/>
      <c r="AT273" s="18" t="s">
        <v>366</v>
      </c>
      <c r="AU273" s="18" t="s">
        <v>90</v>
      </c>
    </row>
    <row r="274" spans="2:65" s="1" customFormat="1" ht="24.2" customHeight="1">
      <c r="B274" s="33"/>
      <c r="C274" s="134" t="s">
        <v>913</v>
      </c>
      <c r="D274" s="134" t="s">
        <v>360</v>
      </c>
      <c r="E274" s="135" t="s">
        <v>4000</v>
      </c>
      <c r="F274" s="136" t="s">
        <v>4001</v>
      </c>
      <c r="G274" s="137" t="s">
        <v>235</v>
      </c>
      <c r="H274" s="138">
        <v>1500</v>
      </c>
      <c r="I274" s="139"/>
      <c r="J274" s="140">
        <f>ROUND(I274*H274,2)</f>
        <v>0</v>
      </c>
      <c r="K274" s="136" t="s">
        <v>402</v>
      </c>
      <c r="L274" s="33"/>
      <c r="M274" s="141" t="s">
        <v>19</v>
      </c>
      <c r="N274" s="142" t="s">
        <v>49</v>
      </c>
      <c r="P274" s="143">
        <f>O274*H274</f>
        <v>0</v>
      </c>
      <c r="Q274" s="143">
        <v>6.0000000000000002E-5</v>
      </c>
      <c r="R274" s="143">
        <f>Q274*H274</f>
        <v>0.09</v>
      </c>
      <c r="S274" s="143">
        <v>0</v>
      </c>
      <c r="T274" s="144">
        <f>S274*H274</f>
        <v>0</v>
      </c>
      <c r="AR274" s="145" t="s">
        <v>454</v>
      </c>
      <c r="AT274" s="145" t="s">
        <v>360</v>
      </c>
      <c r="AU274" s="145" t="s">
        <v>90</v>
      </c>
      <c r="AY274" s="18" t="s">
        <v>358</v>
      </c>
      <c r="BE274" s="146">
        <f>IF(N274="základní",J274,0)</f>
        <v>0</v>
      </c>
      <c r="BF274" s="146">
        <f>IF(N274="snížená",J274,0)</f>
        <v>0</v>
      </c>
      <c r="BG274" s="146">
        <f>IF(N274="zákl. přenesená",J274,0)</f>
        <v>0</v>
      </c>
      <c r="BH274" s="146">
        <f>IF(N274="sníž. přenesená",J274,0)</f>
        <v>0</v>
      </c>
      <c r="BI274" s="146">
        <f>IF(N274="nulová",J274,0)</f>
        <v>0</v>
      </c>
      <c r="BJ274" s="18" t="s">
        <v>90</v>
      </c>
      <c r="BK274" s="146">
        <f>ROUND(I274*H274,2)</f>
        <v>0</v>
      </c>
      <c r="BL274" s="18" t="s">
        <v>454</v>
      </c>
      <c r="BM274" s="145" t="s">
        <v>4002</v>
      </c>
    </row>
    <row r="275" spans="2:65" s="1" customFormat="1" ht="11.25">
      <c r="B275" s="33"/>
      <c r="D275" s="147" t="s">
        <v>366</v>
      </c>
      <c r="F275" s="148" t="s">
        <v>4003</v>
      </c>
      <c r="I275" s="149"/>
      <c r="L275" s="33"/>
      <c r="M275" s="150"/>
      <c r="T275" s="54"/>
      <c r="AT275" s="18" t="s">
        <v>366</v>
      </c>
      <c r="AU275" s="18" t="s">
        <v>90</v>
      </c>
    </row>
    <row r="276" spans="2:65" s="1" customFormat="1" ht="24.2" customHeight="1">
      <c r="B276" s="33"/>
      <c r="C276" s="134" t="s">
        <v>918</v>
      </c>
      <c r="D276" s="134" t="s">
        <v>360</v>
      </c>
      <c r="E276" s="135" t="s">
        <v>4004</v>
      </c>
      <c r="F276" s="136" t="s">
        <v>4005</v>
      </c>
      <c r="G276" s="137" t="s">
        <v>235</v>
      </c>
      <c r="H276" s="138">
        <v>900</v>
      </c>
      <c r="I276" s="139"/>
      <c r="J276" s="140">
        <f>ROUND(I276*H276,2)</f>
        <v>0</v>
      </c>
      <c r="K276" s="136" t="s">
        <v>402</v>
      </c>
      <c r="L276" s="33"/>
      <c r="M276" s="141" t="s">
        <v>19</v>
      </c>
      <c r="N276" s="142" t="s">
        <v>49</v>
      </c>
      <c r="P276" s="143">
        <f>O276*H276</f>
        <v>0</v>
      </c>
      <c r="Q276" s="143">
        <v>1E-4</v>
      </c>
      <c r="R276" s="143">
        <f>Q276*H276</f>
        <v>9.0000000000000011E-2</v>
      </c>
      <c r="S276" s="143">
        <v>0</v>
      </c>
      <c r="T276" s="144">
        <f>S276*H276</f>
        <v>0</v>
      </c>
      <c r="AR276" s="145" t="s">
        <v>454</v>
      </c>
      <c r="AT276" s="145" t="s">
        <v>360</v>
      </c>
      <c r="AU276" s="145" t="s">
        <v>90</v>
      </c>
      <c r="AY276" s="18" t="s">
        <v>358</v>
      </c>
      <c r="BE276" s="146">
        <f>IF(N276="základní",J276,0)</f>
        <v>0</v>
      </c>
      <c r="BF276" s="146">
        <f>IF(N276="snížená",J276,0)</f>
        <v>0</v>
      </c>
      <c r="BG276" s="146">
        <f>IF(N276="zákl. přenesená",J276,0)</f>
        <v>0</v>
      </c>
      <c r="BH276" s="146">
        <f>IF(N276="sníž. přenesená",J276,0)</f>
        <v>0</v>
      </c>
      <c r="BI276" s="146">
        <f>IF(N276="nulová",J276,0)</f>
        <v>0</v>
      </c>
      <c r="BJ276" s="18" t="s">
        <v>90</v>
      </c>
      <c r="BK276" s="146">
        <f>ROUND(I276*H276,2)</f>
        <v>0</v>
      </c>
      <c r="BL276" s="18" t="s">
        <v>454</v>
      </c>
      <c r="BM276" s="145" t="s">
        <v>4006</v>
      </c>
    </row>
    <row r="277" spans="2:65" s="1" customFormat="1" ht="11.25">
      <c r="B277" s="33"/>
      <c r="D277" s="147" t="s">
        <v>366</v>
      </c>
      <c r="F277" s="148" t="s">
        <v>4007</v>
      </c>
      <c r="I277" s="149"/>
      <c r="L277" s="33"/>
      <c r="M277" s="150"/>
      <c r="T277" s="54"/>
      <c r="AT277" s="18" t="s">
        <v>366</v>
      </c>
      <c r="AU277" s="18" t="s">
        <v>90</v>
      </c>
    </row>
    <row r="278" spans="2:65" s="1" customFormat="1" ht="24.2" customHeight="1">
      <c r="B278" s="33"/>
      <c r="C278" s="134" t="s">
        <v>931</v>
      </c>
      <c r="D278" s="134" t="s">
        <v>360</v>
      </c>
      <c r="E278" s="135" t="s">
        <v>4008</v>
      </c>
      <c r="F278" s="136" t="s">
        <v>4009</v>
      </c>
      <c r="G278" s="137" t="s">
        <v>504</v>
      </c>
      <c r="H278" s="138">
        <v>102</v>
      </c>
      <c r="I278" s="139"/>
      <c r="J278" s="140">
        <f>ROUND(I278*H278,2)</f>
        <v>0</v>
      </c>
      <c r="K278" s="136" t="s">
        <v>402</v>
      </c>
      <c r="L278" s="33"/>
      <c r="M278" s="141" t="s">
        <v>19</v>
      </c>
      <c r="N278" s="142" t="s">
        <v>49</v>
      </c>
      <c r="P278" s="143">
        <f>O278*H278</f>
        <v>0</v>
      </c>
      <c r="Q278" s="143">
        <v>0</v>
      </c>
      <c r="R278" s="143">
        <f>Q278*H278</f>
        <v>0</v>
      </c>
      <c r="S278" s="143">
        <v>0</v>
      </c>
      <c r="T278" s="144">
        <f>S278*H278</f>
        <v>0</v>
      </c>
      <c r="AR278" s="145" t="s">
        <v>454</v>
      </c>
      <c r="AT278" s="145" t="s">
        <v>360</v>
      </c>
      <c r="AU278" s="145" t="s">
        <v>90</v>
      </c>
      <c r="AY278" s="18" t="s">
        <v>358</v>
      </c>
      <c r="BE278" s="146">
        <f>IF(N278="základní",J278,0)</f>
        <v>0</v>
      </c>
      <c r="BF278" s="146">
        <f>IF(N278="snížená",J278,0)</f>
        <v>0</v>
      </c>
      <c r="BG278" s="146">
        <f>IF(N278="zákl. přenesená",J278,0)</f>
        <v>0</v>
      </c>
      <c r="BH278" s="146">
        <f>IF(N278="sníž. přenesená",J278,0)</f>
        <v>0</v>
      </c>
      <c r="BI278" s="146">
        <f>IF(N278="nulová",J278,0)</f>
        <v>0</v>
      </c>
      <c r="BJ278" s="18" t="s">
        <v>90</v>
      </c>
      <c r="BK278" s="146">
        <f>ROUND(I278*H278,2)</f>
        <v>0</v>
      </c>
      <c r="BL278" s="18" t="s">
        <v>454</v>
      </c>
      <c r="BM278" s="145" t="s">
        <v>4010</v>
      </c>
    </row>
    <row r="279" spans="2:65" s="1" customFormat="1" ht="11.25">
      <c r="B279" s="33"/>
      <c r="D279" s="147" t="s">
        <v>366</v>
      </c>
      <c r="F279" s="148" t="s">
        <v>4011</v>
      </c>
      <c r="I279" s="149"/>
      <c r="L279" s="33"/>
      <c r="M279" s="150"/>
      <c r="T279" s="54"/>
      <c r="AT279" s="18" t="s">
        <v>366</v>
      </c>
      <c r="AU279" s="18" t="s">
        <v>90</v>
      </c>
    </row>
    <row r="280" spans="2:65" s="13" customFormat="1" ht="11.25">
      <c r="B280" s="158"/>
      <c r="D280" s="152" t="s">
        <v>368</v>
      </c>
      <c r="E280" s="159" t="s">
        <v>19</v>
      </c>
      <c r="F280" s="160" t="s">
        <v>1048</v>
      </c>
      <c r="H280" s="161">
        <v>102</v>
      </c>
      <c r="I280" s="162"/>
      <c r="L280" s="158"/>
      <c r="M280" s="163"/>
      <c r="T280" s="164"/>
      <c r="AT280" s="159" t="s">
        <v>368</v>
      </c>
      <c r="AU280" s="159" t="s">
        <v>90</v>
      </c>
      <c r="AV280" s="13" t="s">
        <v>90</v>
      </c>
      <c r="AW280" s="13" t="s">
        <v>36</v>
      </c>
      <c r="AX280" s="13" t="s">
        <v>84</v>
      </c>
      <c r="AY280" s="159" t="s">
        <v>358</v>
      </c>
    </row>
    <row r="281" spans="2:65" s="1" customFormat="1" ht="24.2" customHeight="1">
      <c r="B281" s="33"/>
      <c r="C281" s="134" t="s">
        <v>937</v>
      </c>
      <c r="D281" s="134" t="s">
        <v>360</v>
      </c>
      <c r="E281" s="135" t="s">
        <v>4012</v>
      </c>
      <c r="F281" s="136" t="s">
        <v>4013</v>
      </c>
      <c r="G281" s="137" t="s">
        <v>504</v>
      </c>
      <c r="H281" s="138">
        <v>6</v>
      </c>
      <c r="I281" s="139"/>
      <c r="J281" s="140">
        <f>ROUND(I281*H281,2)</f>
        <v>0</v>
      </c>
      <c r="K281" s="136" t="s">
        <v>402</v>
      </c>
      <c r="L281" s="33"/>
      <c r="M281" s="141" t="s">
        <v>19</v>
      </c>
      <c r="N281" s="142" t="s">
        <v>49</v>
      </c>
      <c r="P281" s="143">
        <f>O281*H281</f>
        <v>0</v>
      </c>
      <c r="Q281" s="143">
        <v>0</v>
      </c>
      <c r="R281" s="143">
        <f>Q281*H281</f>
        <v>0</v>
      </c>
      <c r="S281" s="143">
        <v>0</v>
      </c>
      <c r="T281" s="144">
        <f>S281*H281</f>
        <v>0</v>
      </c>
      <c r="AR281" s="145" t="s">
        <v>454</v>
      </c>
      <c r="AT281" s="145" t="s">
        <v>360</v>
      </c>
      <c r="AU281" s="145" t="s">
        <v>90</v>
      </c>
      <c r="AY281" s="18" t="s">
        <v>358</v>
      </c>
      <c r="BE281" s="146">
        <f>IF(N281="základní",J281,0)</f>
        <v>0</v>
      </c>
      <c r="BF281" s="146">
        <f>IF(N281="snížená",J281,0)</f>
        <v>0</v>
      </c>
      <c r="BG281" s="146">
        <f>IF(N281="zákl. přenesená",J281,0)</f>
        <v>0</v>
      </c>
      <c r="BH281" s="146">
        <f>IF(N281="sníž. přenesená",J281,0)</f>
        <v>0</v>
      </c>
      <c r="BI281" s="146">
        <f>IF(N281="nulová",J281,0)</f>
        <v>0</v>
      </c>
      <c r="BJ281" s="18" t="s">
        <v>90</v>
      </c>
      <c r="BK281" s="146">
        <f>ROUND(I281*H281,2)</f>
        <v>0</v>
      </c>
      <c r="BL281" s="18" t="s">
        <v>454</v>
      </c>
      <c r="BM281" s="145" t="s">
        <v>4014</v>
      </c>
    </row>
    <row r="282" spans="2:65" s="1" customFormat="1" ht="11.25">
      <c r="B282" s="33"/>
      <c r="D282" s="147" t="s">
        <v>366</v>
      </c>
      <c r="F282" s="148" t="s">
        <v>4015</v>
      </c>
      <c r="I282" s="149"/>
      <c r="L282" s="33"/>
      <c r="M282" s="150"/>
      <c r="T282" s="54"/>
      <c r="AT282" s="18" t="s">
        <v>366</v>
      </c>
      <c r="AU282" s="18" t="s">
        <v>90</v>
      </c>
    </row>
    <row r="283" spans="2:65" s="13" customFormat="1" ht="11.25">
      <c r="B283" s="158"/>
      <c r="D283" s="152" t="s">
        <v>368</v>
      </c>
      <c r="E283" s="159" t="s">
        <v>19</v>
      </c>
      <c r="F283" s="160" t="s">
        <v>394</v>
      </c>
      <c r="H283" s="161">
        <v>6</v>
      </c>
      <c r="I283" s="162"/>
      <c r="L283" s="158"/>
      <c r="M283" s="163"/>
      <c r="T283" s="164"/>
      <c r="AT283" s="159" t="s">
        <v>368</v>
      </c>
      <c r="AU283" s="159" t="s">
        <v>90</v>
      </c>
      <c r="AV283" s="13" t="s">
        <v>90</v>
      </c>
      <c r="AW283" s="13" t="s">
        <v>36</v>
      </c>
      <c r="AX283" s="13" t="s">
        <v>84</v>
      </c>
      <c r="AY283" s="159" t="s">
        <v>358</v>
      </c>
    </row>
    <row r="284" spans="2:65" s="1" customFormat="1" ht="16.5" customHeight="1">
      <c r="B284" s="33"/>
      <c r="C284" s="134" t="s">
        <v>942</v>
      </c>
      <c r="D284" s="134" t="s">
        <v>360</v>
      </c>
      <c r="E284" s="135" t="s">
        <v>4016</v>
      </c>
      <c r="F284" s="136" t="s">
        <v>4017</v>
      </c>
      <c r="G284" s="137" t="s">
        <v>504</v>
      </c>
      <c r="H284" s="138">
        <v>102</v>
      </c>
      <c r="I284" s="139"/>
      <c r="J284" s="140">
        <f>ROUND(I284*H284,2)</f>
        <v>0</v>
      </c>
      <c r="K284" s="136" t="s">
        <v>402</v>
      </c>
      <c r="L284" s="33"/>
      <c r="M284" s="141" t="s">
        <v>19</v>
      </c>
      <c r="N284" s="142" t="s">
        <v>49</v>
      </c>
      <c r="P284" s="143">
        <f>O284*H284</f>
        <v>0</v>
      </c>
      <c r="Q284" s="143">
        <v>0</v>
      </c>
      <c r="R284" s="143">
        <f>Q284*H284</f>
        <v>0</v>
      </c>
      <c r="S284" s="143">
        <v>0</v>
      </c>
      <c r="T284" s="144">
        <f>S284*H284</f>
        <v>0</v>
      </c>
      <c r="AR284" s="145" t="s">
        <v>454</v>
      </c>
      <c r="AT284" s="145" t="s">
        <v>360</v>
      </c>
      <c r="AU284" s="145" t="s">
        <v>90</v>
      </c>
      <c r="AY284" s="18" t="s">
        <v>358</v>
      </c>
      <c r="BE284" s="146">
        <f>IF(N284="základní",J284,0)</f>
        <v>0</v>
      </c>
      <c r="BF284" s="146">
        <f>IF(N284="snížená",J284,0)</f>
        <v>0</v>
      </c>
      <c r="BG284" s="146">
        <f>IF(N284="zákl. přenesená",J284,0)</f>
        <v>0</v>
      </c>
      <c r="BH284" s="146">
        <f>IF(N284="sníž. přenesená",J284,0)</f>
        <v>0</v>
      </c>
      <c r="BI284" s="146">
        <f>IF(N284="nulová",J284,0)</f>
        <v>0</v>
      </c>
      <c r="BJ284" s="18" t="s">
        <v>90</v>
      </c>
      <c r="BK284" s="146">
        <f>ROUND(I284*H284,2)</f>
        <v>0</v>
      </c>
      <c r="BL284" s="18" t="s">
        <v>454</v>
      </c>
      <c r="BM284" s="145" t="s">
        <v>4018</v>
      </c>
    </row>
    <row r="285" spans="2:65" s="1" customFormat="1" ht="11.25">
      <c r="B285" s="33"/>
      <c r="D285" s="147" t="s">
        <v>366</v>
      </c>
      <c r="F285" s="148" t="s">
        <v>4019</v>
      </c>
      <c r="I285" s="149"/>
      <c r="L285" s="33"/>
      <c r="M285" s="150"/>
      <c r="T285" s="54"/>
      <c r="AT285" s="18" t="s">
        <v>366</v>
      </c>
      <c r="AU285" s="18" t="s">
        <v>90</v>
      </c>
    </row>
    <row r="286" spans="2:65" s="13" customFormat="1" ht="11.25">
      <c r="B286" s="158"/>
      <c r="D286" s="152" t="s">
        <v>368</v>
      </c>
      <c r="E286" s="159" t="s">
        <v>19</v>
      </c>
      <c r="F286" s="160" t="s">
        <v>1048</v>
      </c>
      <c r="H286" s="161">
        <v>102</v>
      </c>
      <c r="I286" s="162"/>
      <c r="L286" s="158"/>
      <c r="M286" s="163"/>
      <c r="T286" s="164"/>
      <c r="AT286" s="159" t="s">
        <v>368</v>
      </c>
      <c r="AU286" s="159" t="s">
        <v>90</v>
      </c>
      <c r="AV286" s="13" t="s">
        <v>90</v>
      </c>
      <c r="AW286" s="13" t="s">
        <v>36</v>
      </c>
      <c r="AX286" s="13" t="s">
        <v>84</v>
      </c>
      <c r="AY286" s="159" t="s">
        <v>358</v>
      </c>
    </row>
    <row r="287" spans="2:65" s="1" customFormat="1" ht="24.2" customHeight="1">
      <c r="B287" s="33"/>
      <c r="C287" s="134" t="s">
        <v>947</v>
      </c>
      <c r="D287" s="134" t="s">
        <v>360</v>
      </c>
      <c r="E287" s="135" t="s">
        <v>4020</v>
      </c>
      <c r="F287" s="136" t="s">
        <v>4021</v>
      </c>
      <c r="G287" s="137" t="s">
        <v>504</v>
      </c>
      <c r="H287" s="138">
        <v>1</v>
      </c>
      <c r="I287" s="139"/>
      <c r="J287" s="140">
        <f>ROUND(I287*H287,2)</f>
        <v>0</v>
      </c>
      <c r="K287" s="136" t="s">
        <v>402</v>
      </c>
      <c r="L287" s="33"/>
      <c r="M287" s="141" t="s">
        <v>19</v>
      </c>
      <c r="N287" s="142" t="s">
        <v>49</v>
      </c>
      <c r="P287" s="143">
        <f>O287*H287</f>
        <v>0</v>
      </c>
      <c r="Q287" s="143">
        <v>4.8999999999999998E-3</v>
      </c>
      <c r="R287" s="143">
        <f>Q287*H287</f>
        <v>4.8999999999999998E-3</v>
      </c>
      <c r="S287" s="143">
        <v>0</v>
      </c>
      <c r="T287" s="144">
        <f>S287*H287</f>
        <v>0</v>
      </c>
      <c r="AR287" s="145" t="s">
        <v>454</v>
      </c>
      <c r="AT287" s="145" t="s">
        <v>360</v>
      </c>
      <c r="AU287" s="145" t="s">
        <v>90</v>
      </c>
      <c r="AY287" s="18" t="s">
        <v>358</v>
      </c>
      <c r="BE287" s="146">
        <f>IF(N287="základní",J287,0)</f>
        <v>0</v>
      </c>
      <c r="BF287" s="146">
        <f>IF(N287="snížená",J287,0)</f>
        <v>0</v>
      </c>
      <c r="BG287" s="146">
        <f>IF(N287="zákl. přenesená",J287,0)</f>
        <v>0</v>
      </c>
      <c r="BH287" s="146">
        <f>IF(N287="sníž. přenesená",J287,0)</f>
        <v>0</v>
      </c>
      <c r="BI287" s="146">
        <f>IF(N287="nulová",J287,0)</f>
        <v>0</v>
      </c>
      <c r="BJ287" s="18" t="s">
        <v>90</v>
      </c>
      <c r="BK287" s="146">
        <f>ROUND(I287*H287,2)</f>
        <v>0</v>
      </c>
      <c r="BL287" s="18" t="s">
        <v>454</v>
      </c>
      <c r="BM287" s="145" t="s">
        <v>4022</v>
      </c>
    </row>
    <row r="288" spans="2:65" s="1" customFormat="1" ht="11.25">
      <c r="B288" s="33"/>
      <c r="D288" s="147" t="s">
        <v>366</v>
      </c>
      <c r="F288" s="148" t="s">
        <v>4023</v>
      </c>
      <c r="I288" s="149"/>
      <c r="L288" s="33"/>
      <c r="M288" s="150"/>
      <c r="T288" s="54"/>
      <c r="AT288" s="18" t="s">
        <v>366</v>
      </c>
      <c r="AU288" s="18" t="s">
        <v>90</v>
      </c>
    </row>
    <row r="289" spans="2:65" s="13" customFormat="1" ht="11.25">
      <c r="B289" s="158"/>
      <c r="D289" s="152" t="s">
        <v>368</v>
      </c>
      <c r="E289" s="159" t="s">
        <v>19</v>
      </c>
      <c r="F289" s="160" t="s">
        <v>84</v>
      </c>
      <c r="H289" s="161">
        <v>1</v>
      </c>
      <c r="I289" s="162"/>
      <c r="L289" s="158"/>
      <c r="M289" s="163"/>
      <c r="T289" s="164"/>
      <c r="AT289" s="159" t="s">
        <v>368</v>
      </c>
      <c r="AU289" s="159" t="s">
        <v>90</v>
      </c>
      <c r="AV289" s="13" t="s">
        <v>90</v>
      </c>
      <c r="AW289" s="13" t="s">
        <v>36</v>
      </c>
      <c r="AX289" s="13" t="s">
        <v>84</v>
      </c>
      <c r="AY289" s="159" t="s">
        <v>358</v>
      </c>
    </row>
    <row r="290" spans="2:65" s="1" customFormat="1" ht="24.2" customHeight="1">
      <c r="B290" s="33"/>
      <c r="C290" s="134" t="s">
        <v>958</v>
      </c>
      <c r="D290" s="134" t="s">
        <v>360</v>
      </c>
      <c r="E290" s="135" t="s">
        <v>4024</v>
      </c>
      <c r="F290" s="136" t="s">
        <v>4025</v>
      </c>
      <c r="G290" s="137" t="s">
        <v>504</v>
      </c>
      <c r="H290" s="138">
        <v>3</v>
      </c>
      <c r="I290" s="139"/>
      <c r="J290" s="140">
        <f>ROUND(I290*H290,2)</f>
        <v>0</v>
      </c>
      <c r="K290" s="136" t="s">
        <v>402</v>
      </c>
      <c r="L290" s="33"/>
      <c r="M290" s="141" t="s">
        <v>19</v>
      </c>
      <c r="N290" s="142" t="s">
        <v>49</v>
      </c>
      <c r="P290" s="143">
        <f>O290*H290</f>
        <v>0</v>
      </c>
      <c r="Q290" s="143">
        <v>5.4799999999999996E-3</v>
      </c>
      <c r="R290" s="143">
        <f>Q290*H290</f>
        <v>1.644E-2</v>
      </c>
      <c r="S290" s="143">
        <v>0</v>
      </c>
      <c r="T290" s="144">
        <f>S290*H290</f>
        <v>0</v>
      </c>
      <c r="AR290" s="145" t="s">
        <v>454</v>
      </c>
      <c r="AT290" s="145" t="s">
        <v>360</v>
      </c>
      <c r="AU290" s="145" t="s">
        <v>90</v>
      </c>
      <c r="AY290" s="18" t="s">
        <v>358</v>
      </c>
      <c r="BE290" s="146">
        <f>IF(N290="základní",J290,0)</f>
        <v>0</v>
      </c>
      <c r="BF290" s="146">
        <f>IF(N290="snížená",J290,0)</f>
        <v>0</v>
      </c>
      <c r="BG290" s="146">
        <f>IF(N290="zákl. přenesená",J290,0)</f>
        <v>0</v>
      </c>
      <c r="BH290" s="146">
        <f>IF(N290="sníž. přenesená",J290,0)</f>
        <v>0</v>
      </c>
      <c r="BI290" s="146">
        <f>IF(N290="nulová",J290,0)</f>
        <v>0</v>
      </c>
      <c r="BJ290" s="18" t="s">
        <v>90</v>
      </c>
      <c r="BK290" s="146">
        <f>ROUND(I290*H290,2)</f>
        <v>0</v>
      </c>
      <c r="BL290" s="18" t="s">
        <v>454</v>
      </c>
      <c r="BM290" s="145" t="s">
        <v>4026</v>
      </c>
    </row>
    <row r="291" spans="2:65" s="1" customFormat="1" ht="11.25">
      <c r="B291" s="33"/>
      <c r="D291" s="147" t="s">
        <v>366</v>
      </c>
      <c r="F291" s="148" t="s">
        <v>4027</v>
      </c>
      <c r="I291" s="149"/>
      <c r="L291" s="33"/>
      <c r="M291" s="150"/>
      <c r="T291" s="54"/>
      <c r="AT291" s="18" t="s">
        <v>366</v>
      </c>
      <c r="AU291" s="18" t="s">
        <v>90</v>
      </c>
    </row>
    <row r="292" spans="2:65" s="13" customFormat="1" ht="11.25">
      <c r="B292" s="158"/>
      <c r="D292" s="152" t="s">
        <v>368</v>
      </c>
      <c r="E292" s="159" t="s">
        <v>19</v>
      </c>
      <c r="F292" s="160" t="s">
        <v>97</v>
      </c>
      <c r="H292" s="161">
        <v>3</v>
      </c>
      <c r="I292" s="162"/>
      <c r="L292" s="158"/>
      <c r="M292" s="163"/>
      <c r="T292" s="164"/>
      <c r="AT292" s="159" t="s">
        <v>368</v>
      </c>
      <c r="AU292" s="159" t="s">
        <v>90</v>
      </c>
      <c r="AV292" s="13" t="s">
        <v>90</v>
      </c>
      <c r="AW292" s="13" t="s">
        <v>36</v>
      </c>
      <c r="AX292" s="13" t="s">
        <v>84</v>
      </c>
      <c r="AY292" s="159" t="s">
        <v>358</v>
      </c>
    </row>
    <row r="293" spans="2:65" s="1" customFormat="1" ht="24.2" customHeight="1">
      <c r="B293" s="33"/>
      <c r="C293" s="134" t="s">
        <v>966</v>
      </c>
      <c r="D293" s="134" t="s">
        <v>360</v>
      </c>
      <c r="E293" s="135" t="s">
        <v>4028</v>
      </c>
      <c r="F293" s="136" t="s">
        <v>4029</v>
      </c>
      <c r="G293" s="137" t="s">
        <v>504</v>
      </c>
      <c r="H293" s="138">
        <v>2</v>
      </c>
      <c r="I293" s="139"/>
      <c r="J293" s="140">
        <f>ROUND(I293*H293,2)</f>
        <v>0</v>
      </c>
      <c r="K293" s="136" t="s">
        <v>402</v>
      </c>
      <c r="L293" s="33"/>
      <c r="M293" s="141" t="s">
        <v>19</v>
      </c>
      <c r="N293" s="142" t="s">
        <v>49</v>
      </c>
      <c r="P293" s="143">
        <f>O293*H293</f>
        <v>0</v>
      </c>
      <c r="Q293" s="143">
        <v>5.6299999999999996E-3</v>
      </c>
      <c r="R293" s="143">
        <f>Q293*H293</f>
        <v>1.1259999999999999E-2</v>
      </c>
      <c r="S293" s="143">
        <v>0</v>
      </c>
      <c r="T293" s="144">
        <f>S293*H293</f>
        <v>0</v>
      </c>
      <c r="AR293" s="145" t="s">
        <v>454</v>
      </c>
      <c r="AT293" s="145" t="s">
        <v>360</v>
      </c>
      <c r="AU293" s="145" t="s">
        <v>90</v>
      </c>
      <c r="AY293" s="18" t="s">
        <v>358</v>
      </c>
      <c r="BE293" s="146">
        <f>IF(N293="základní",J293,0)</f>
        <v>0</v>
      </c>
      <c r="BF293" s="146">
        <f>IF(N293="snížená",J293,0)</f>
        <v>0</v>
      </c>
      <c r="BG293" s="146">
        <f>IF(N293="zákl. přenesená",J293,0)</f>
        <v>0</v>
      </c>
      <c r="BH293" s="146">
        <f>IF(N293="sníž. přenesená",J293,0)</f>
        <v>0</v>
      </c>
      <c r="BI293" s="146">
        <f>IF(N293="nulová",J293,0)</f>
        <v>0</v>
      </c>
      <c r="BJ293" s="18" t="s">
        <v>90</v>
      </c>
      <c r="BK293" s="146">
        <f>ROUND(I293*H293,2)</f>
        <v>0</v>
      </c>
      <c r="BL293" s="18" t="s">
        <v>454</v>
      </c>
      <c r="BM293" s="145" t="s">
        <v>4030</v>
      </c>
    </row>
    <row r="294" spans="2:65" s="1" customFormat="1" ht="11.25">
      <c r="B294" s="33"/>
      <c r="D294" s="147" t="s">
        <v>366</v>
      </c>
      <c r="F294" s="148" t="s">
        <v>4031</v>
      </c>
      <c r="I294" s="149"/>
      <c r="L294" s="33"/>
      <c r="M294" s="150"/>
      <c r="T294" s="54"/>
      <c r="AT294" s="18" t="s">
        <v>366</v>
      </c>
      <c r="AU294" s="18" t="s">
        <v>90</v>
      </c>
    </row>
    <row r="295" spans="2:65" s="13" customFormat="1" ht="11.25">
      <c r="B295" s="158"/>
      <c r="D295" s="152" t="s">
        <v>368</v>
      </c>
      <c r="E295" s="159" t="s">
        <v>19</v>
      </c>
      <c r="F295" s="160" t="s">
        <v>90</v>
      </c>
      <c r="H295" s="161">
        <v>2</v>
      </c>
      <c r="I295" s="162"/>
      <c r="L295" s="158"/>
      <c r="M295" s="163"/>
      <c r="T295" s="164"/>
      <c r="AT295" s="159" t="s">
        <v>368</v>
      </c>
      <c r="AU295" s="159" t="s">
        <v>90</v>
      </c>
      <c r="AV295" s="13" t="s">
        <v>90</v>
      </c>
      <c r="AW295" s="13" t="s">
        <v>36</v>
      </c>
      <c r="AX295" s="13" t="s">
        <v>84</v>
      </c>
      <c r="AY295" s="159" t="s">
        <v>358</v>
      </c>
    </row>
    <row r="296" spans="2:65" s="1" customFormat="1" ht="33" customHeight="1">
      <c r="B296" s="33"/>
      <c r="C296" s="134" t="s">
        <v>972</v>
      </c>
      <c r="D296" s="134" t="s">
        <v>360</v>
      </c>
      <c r="E296" s="135" t="s">
        <v>4032</v>
      </c>
      <c r="F296" s="136" t="s">
        <v>4033</v>
      </c>
      <c r="G296" s="137" t="s">
        <v>504</v>
      </c>
      <c r="H296" s="138">
        <v>4</v>
      </c>
      <c r="I296" s="139"/>
      <c r="J296" s="140">
        <f>ROUND(I296*H296,2)</f>
        <v>0</v>
      </c>
      <c r="K296" s="136" t="s">
        <v>402</v>
      </c>
      <c r="L296" s="33"/>
      <c r="M296" s="141" t="s">
        <v>19</v>
      </c>
      <c r="N296" s="142" t="s">
        <v>49</v>
      </c>
      <c r="P296" s="143">
        <f>O296*H296</f>
        <v>0</v>
      </c>
      <c r="Q296" s="143">
        <v>1.5800000000000002E-2</v>
      </c>
      <c r="R296" s="143">
        <f>Q296*H296</f>
        <v>6.3200000000000006E-2</v>
      </c>
      <c r="S296" s="143">
        <v>0</v>
      </c>
      <c r="T296" s="144">
        <f>S296*H296</f>
        <v>0</v>
      </c>
      <c r="AR296" s="145" t="s">
        <v>454</v>
      </c>
      <c r="AT296" s="145" t="s">
        <v>360</v>
      </c>
      <c r="AU296" s="145" t="s">
        <v>90</v>
      </c>
      <c r="AY296" s="18" t="s">
        <v>358</v>
      </c>
      <c r="BE296" s="146">
        <f>IF(N296="základní",J296,0)</f>
        <v>0</v>
      </c>
      <c r="BF296" s="146">
        <f>IF(N296="snížená",J296,0)</f>
        <v>0</v>
      </c>
      <c r="BG296" s="146">
        <f>IF(N296="zákl. přenesená",J296,0)</f>
        <v>0</v>
      </c>
      <c r="BH296" s="146">
        <f>IF(N296="sníž. přenesená",J296,0)</f>
        <v>0</v>
      </c>
      <c r="BI296" s="146">
        <f>IF(N296="nulová",J296,0)</f>
        <v>0</v>
      </c>
      <c r="BJ296" s="18" t="s">
        <v>90</v>
      </c>
      <c r="BK296" s="146">
        <f>ROUND(I296*H296,2)</f>
        <v>0</v>
      </c>
      <c r="BL296" s="18" t="s">
        <v>454</v>
      </c>
      <c r="BM296" s="145" t="s">
        <v>4034</v>
      </c>
    </row>
    <row r="297" spans="2:65" s="1" customFormat="1" ht="11.25">
      <c r="B297" s="33"/>
      <c r="D297" s="147" t="s">
        <v>366</v>
      </c>
      <c r="F297" s="148" t="s">
        <v>4035</v>
      </c>
      <c r="I297" s="149"/>
      <c r="L297" s="33"/>
      <c r="M297" s="150"/>
      <c r="T297" s="54"/>
      <c r="AT297" s="18" t="s">
        <v>366</v>
      </c>
      <c r="AU297" s="18" t="s">
        <v>90</v>
      </c>
    </row>
    <row r="298" spans="2:65" s="13" customFormat="1" ht="11.25">
      <c r="B298" s="158"/>
      <c r="D298" s="152" t="s">
        <v>368</v>
      </c>
      <c r="E298" s="159" t="s">
        <v>19</v>
      </c>
      <c r="F298" s="160" t="s">
        <v>4036</v>
      </c>
      <c r="H298" s="161">
        <v>4</v>
      </c>
      <c r="I298" s="162"/>
      <c r="L298" s="158"/>
      <c r="M298" s="163"/>
      <c r="T298" s="164"/>
      <c r="AT298" s="159" t="s">
        <v>368</v>
      </c>
      <c r="AU298" s="159" t="s">
        <v>90</v>
      </c>
      <c r="AV298" s="13" t="s">
        <v>90</v>
      </c>
      <c r="AW298" s="13" t="s">
        <v>36</v>
      </c>
      <c r="AX298" s="13" t="s">
        <v>84</v>
      </c>
      <c r="AY298" s="159" t="s">
        <v>358</v>
      </c>
    </row>
    <row r="299" spans="2:65" s="1" customFormat="1" ht="33" customHeight="1">
      <c r="B299" s="33"/>
      <c r="C299" s="134" t="s">
        <v>977</v>
      </c>
      <c r="D299" s="134" t="s">
        <v>360</v>
      </c>
      <c r="E299" s="135" t="s">
        <v>4037</v>
      </c>
      <c r="F299" s="136" t="s">
        <v>4038</v>
      </c>
      <c r="G299" s="137" t="s">
        <v>504</v>
      </c>
      <c r="H299" s="138">
        <v>1</v>
      </c>
      <c r="I299" s="139"/>
      <c r="J299" s="140">
        <f>ROUND(I299*H299,2)</f>
        <v>0</v>
      </c>
      <c r="K299" s="136" t="s">
        <v>402</v>
      </c>
      <c r="L299" s="33"/>
      <c r="M299" s="141" t="s">
        <v>19</v>
      </c>
      <c r="N299" s="142" t="s">
        <v>49</v>
      </c>
      <c r="P299" s="143">
        <f>O299*H299</f>
        <v>0</v>
      </c>
      <c r="Q299" s="143">
        <v>2.0590000000000001E-2</v>
      </c>
      <c r="R299" s="143">
        <f>Q299*H299</f>
        <v>2.0590000000000001E-2</v>
      </c>
      <c r="S299" s="143">
        <v>0</v>
      </c>
      <c r="T299" s="144">
        <f>S299*H299</f>
        <v>0</v>
      </c>
      <c r="AR299" s="145" t="s">
        <v>454</v>
      </c>
      <c r="AT299" s="145" t="s">
        <v>360</v>
      </c>
      <c r="AU299" s="145" t="s">
        <v>90</v>
      </c>
      <c r="AY299" s="18" t="s">
        <v>358</v>
      </c>
      <c r="BE299" s="146">
        <f>IF(N299="základní",J299,0)</f>
        <v>0</v>
      </c>
      <c r="BF299" s="146">
        <f>IF(N299="snížená",J299,0)</f>
        <v>0</v>
      </c>
      <c r="BG299" s="146">
        <f>IF(N299="zákl. přenesená",J299,0)</f>
        <v>0</v>
      </c>
      <c r="BH299" s="146">
        <f>IF(N299="sníž. přenesená",J299,0)</f>
        <v>0</v>
      </c>
      <c r="BI299" s="146">
        <f>IF(N299="nulová",J299,0)</f>
        <v>0</v>
      </c>
      <c r="BJ299" s="18" t="s">
        <v>90</v>
      </c>
      <c r="BK299" s="146">
        <f>ROUND(I299*H299,2)</f>
        <v>0</v>
      </c>
      <c r="BL299" s="18" t="s">
        <v>454</v>
      </c>
      <c r="BM299" s="145" t="s">
        <v>4039</v>
      </c>
    </row>
    <row r="300" spans="2:65" s="1" customFormat="1" ht="11.25">
      <c r="B300" s="33"/>
      <c r="D300" s="147" t="s">
        <v>366</v>
      </c>
      <c r="F300" s="148" t="s">
        <v>4040</v>
      </c>
      <c r="I300" s="149"/>
      <c r="L300" s="33"/>
      <c r="M300" s="150"/>
      <c r="T300" s="54"/>
      <c r="AT300" s="18" t="s">
        <v>366</v>
      </c>
      <c r="AU300" s="18" t="s">
        <v>90</v>
      </c>
    </row>
    <row r="301" spans="2:65" s="13" customFormat="1" ht="11.25">
      <c r="B301" s="158"/>
      <c r="D301" s="152" t="s">
        <v>368</v>
      </c>
      <c r="E301" s="159" t="s">
        <v>19</v>
      </c>
      <c r="F301" s="160" t="s">
        <v>84</v>
      </c>
      <c r="H301" s="161">
        <v>1</v>
      </c>
      <c r="I301" s="162"/>
      <c r="L301" s="158"/>
      <c r="M301" s="163"/>
      <c r="T301" s="164"/>
      <c r="AT301" s="159" t="s">
        <v>368</v>
      </c>
      <c r="AU301" s="159" t="s">
        <v>90</v>
      </c>
      <c r="AV301" s="13" t="s">
        <v>90</v>
      </c>
      <c r="AW301" s="13" t="s">
        <v>36</v>
      </c>
      <c r="AX301" s="13" t="s">
        <v>84</v>
      </c>
      <c r="AY301" s="159" t="s">
        <v>358</v>
      </c>
    </row>
    <row r="302" spans="2:65" s="1" customFormat="1" ht="33" customHeight="1">
      <c r="B302" s="33"/>
      <c r="C302" s="134" t="s">
        <v>983</v>
      </c>
      <c r="D302" s="134" t="s">
        <v>360</v>
      </c>
      <c r="E302" s="135" t="s">
        <v>4041</v>
      </c>
      <c r="F302" s="136" t="s">
        <v>4042</v>
      </c>
      <c r="G302" s="137" t="s">
        <v>504</v>
      </c>
      <c r="H302" s="138">
        <v>12</v>
      </c>
      <c r="I302" s="139"/>
      <c r="J302" s="140">
        <f>ROUND(I302*H302,2)</f>
        <v>0</v>
      </c>
      <c r="K302" s="136" t="s">
        <v>3182</v>
      </c>
      <c r="L302" s="33"/>
      <c r="M302" s="141" t="s">
        <v>19</v>
      </c>
      <c r="N302" s="142" t="s">
        <v>49</v>
      </c>
      <c r="P302" s="143">
        <f>O302*H302</f>
        <v>0</v>
      </c>
      <c r="Q302" s="143">
        <v>6.9999999999999994E-5</v>
      </c>
      <c r="R302" s="143">
        <f>Q302*H302</f>
        <v>8.3999999999999993E-4</v>
      </c>
      <c r="S302" s="143">
        <v>0</v>
      </c>
      <c r="T302" s="144">
        <f>S302*H302</f>
        <v>0</v>
      </c>
      <c r="AR302" s="145" t="s">
        <v>454</v>
      </c>
      <c r="AT302" s="145" t="s">
        <v>360</v>
      </c>
      <c r="AU302" s="145" t="s">
        <v>90</v>
      </c>
      <c r="AY302" s="18" t="s">
        <v>358</v>
      </c>
      <c r="BE302" s="146">
        <f>IF(N302="základní",J302,0)</f>
        <v>0</v>
      </c>
      <c r="BF302" s="146">
        <f>IF(N302="snížená",J302,0)</f>
        <v>0</v>
      </c>
      <c r="BG302" s="146">
        <f>IF(N302="zákl. přenesená",J302,0)</f>
        <v>0</v>
      </c>
      <c r="BH302" s="146">
        <f>IF(N302="sníž. přenesená",J302,0)</f>
        <v>0</v>
      </c>
      <c r="BI302" s="146">
        <f>IF(N302="nulová",J302,0)</f>
        <v>0</v>
      </c>
      <c r="BJ302" s="18" t="s">
        <v>90</v>
      </c>
      <c r="BK302" s="146">
        <f>ROUND(I302*H302,2)</f>
        <v>0</v>
      </c>
      <c r="BL302" s="18" t="s">
        <v>454</v>
      </c>
      <c r="BM302" s="145" t="s">
        <v>4043</v>
      </c>
    </row>
    <row r="303" spans="2:65" s="13" customFormat="1" ht="11.25">
      <c r="B303" s="158"/>
      <c r="D303" s="152" t="s">
        <v>368</v>
      </c>
      <c r="E303" s="159" t="s">
        <v>19</v>
      </c>
      <c r="F303" s="160" t="s">
        <v>4044</v>
      </c>
      <c r="H303" s="161">
        <v>12</v>
      </c>
      <c r="I303" s="162"/>
      <c r="L303" s="158"/>
      <c r="M303" s="163"/>
      <c r="T303" s="164"/>
      <c r="AT303" s="159" t="s">
        <v>368</v>
      </c>
      <c r="AU303" s="159" t="s">
        <v>90</v>
      </c>
      <c r="AV303" s="13" t="s">
        <v>90</v>
      </c>
      <c r="AW303" s="13" t="s">
        <v>36</v>
      </c>
      <c r="AX303" s="13" t="s">
        <v>84</v>
      </c>
      <c r="AY303" s="159" t="s">
        <v>358</v>
      </c>
    </row>
    <row r="304" spans="2:65" s="1" customFormat="1" ht="66.75" customHeight="1">
      <c r="B304" s="33"/>
      <c r="C304" s="179" t="s">
        <v>989</v>
      </c>
      <c r="D304" s="179" t="s">
        <v>440</v>
      </c>
      <c r="E304" s="180" t="s">
        <v>4045</v>
      </c>
      <c r="F304" s="181" t="s">
        <v>4046</v>
      </c>
      <c r="G304" s="182" t="s">
        <v>504</v>
      </c>
      <c r="H304" s="183">
        <v>1</v>
      </c>
      <c r="I304" s="184"/>
      <c r="J304" s="185">
        <f>ROUND(I304*H304,2)</f>
        <v>0</v>
      </c>
      <c r="K304" s="181" t="s">
        <v>3182</v>
      </c>
      <c r="L304" s="186"/>
      <c r="M304" s="187" t="s">
        <v>19</v>
      </c>
      <c r="N304" s="188" t="s">
        <v>49</v>
      </c>
      <c r="P304" s="143">
        <f>O304*H304</f>
        <v>0</v>
      </c>
      <c r="Q304" s="143">
        <v>1.434E-2</v>
      </c>
      <c r="R304" s="143">
        <f>Q304*H304</f>
        <v>1.434E-2</v>
      </c>
      <c r="S304" s="143">
        <v>0</v>
      </c>
      <c r="T304" s="144">
        <f>S304*H304</f>
        <v>0</v>
      </c>
      <c r="AR304" s="145" t="s">
        <v>558</v>
      </c>
      <c r="AT304" s="145" t="s">
        <v>440</v>
      </c>
      <c r="AU304" s="145" t="s">
        <v>90</v>
      </c>
      <c r="AY304" s="18" t="s">
        <v>358</v>
      </c>
      <c r="BE304" s="146">
        <f>IF(N304="základní",J304,0)</f>
        <v>0</v>
      </c>
      <c r="BF304" s="146">
        <f>IF(N304="snížená",J304,0)</f>
        <v>0</v>
      </c>
      <c r="BG304" s="146">
        <f>IF(N304="zákl. přenesená",J304,0)</f>
        <v>0</v>
      </c>
      <c r="BH304" s="146">
        <f>IF(N304="sníž. přenesená",J304,0)</f>
        <v>0</v>
      </c>
      <c r="BI304" s="146">
        <f>IF(N304="nulová",J304,0)</f>
        <v>0</v>
      </c>
      <c r="BJ304" s="18" t="s">
        <v>90</v>
      </c>
      <c r="BK304" s="146">
        <f>ROUND(I304*H304,2)</f>
        <v>0</v>
      </c>
      <c r="BL304" s="18" t="s">
        <v>454</v>
      </c>
      <c r="BM304" s="145" t="s">
        <v>4047</v>
      </c>
    </row>
    <row r="305" spans="2:65" s="1" customFormat="1" ht="24.2" customHeight="1">
      <c r="B305" s="33"/>
      <c r="C305" s="134" t="s">
        <v>995</v>
      </c>
      <c r="D305" s="134" t="s">
        <v>360</v>
      </c>
      <c r="E305" s="135" t="s">
        <v>4048</v>
      </c>
      <c r="F305" s="136" t="s">
        <v>4049</v>
      </c>
      <c r="G305" s="137" t="s">
        <v>1498</v>
      </c>
      <c r="H305" s="189"/>
      <c r="I305" s="139"/>
      <c r="J305" s="140">
        <f>ROUND(I305*H305,2)</f>
        <v>0</v>
      </c>
      <c r="K305" s="136" t="s">
        <v>402</v>
      </c>
      <c r="L305" s="33"/>
      <c r="M305" s="141" t="s">
        <v>19</v>
      </c>
      <c r="N305" s="142" t="s">
        <v>49</v>
      </c>
      <c r="P305" s="143">
        <f>O305*H305</f>
        <v>0</v>
      </c>
      <c r="Q305" s="143">
        <v>0</v>
      </c>
      <c r="R305" s="143">
        <f>Q305*H305</f>
        <v>0</v>
      </c>
      <c r="S305" s="143">
        <v>0</v>
      </c>
      <c r="T305" s="144">
        <f>S305*H305</f>
        <v>0</v>
      </c>
      <c r="AR305" s="145" t="s">
        <v>454</v>
      </c>
      <c r="AT305" s="145" t="s">
        <v>360</v>
      </c>
      <c r="AU305" s="145" t="s">
        <v>90</v>
      </c>
      <c r="AY305" s="18" t="s">
        <v>358</v>
      </c>
      <c r="BE305" s="146">
        <f>IF(N305="základní",J305,0)</f>
        <v>0</v>
      </c>
      <c r="BF305" s="146">
        <f>IF(N305="snížená",J305,0)</f>
        <v>0</v>
      </c>
      <c r="BG305" s="146">
        <f>IF(N305="zákl. přenesená",J305,0)</f>
        <v>0</v>
      </c>
      <c r="BH305" s="146">
        <f>IF(N305="sníž. přenesená",J305,0)</f>
        <v>0</v>
      </c>
      <c r="BI305" s="146">
        <f>IF(N305="nulová",J305,0)</f>
        <v>0</v>
      </c>
      <c r="BJ305" s="18" t="s">
        <v>90</v>
      </c>
      <c r="BK305" s="146">
        <f>ROUND(I305*H305,2)</f>
        <v>0</v>
      </c>
      <c r="BL305" s="18" t="s">
        <v>454</v>
      </c>
      <c r="BM305" s="145" t="s">
        <v>4050</v>
      </c>
    </row>
    <row r="306" spans="2:65" s="1" customFormat="1" ht="11.25">
      <c r="B306" s="33"/>
      <c r="D306" s="147" t="s">
        <v>366</v>
      </c>
      <c r="F306" s="148" t="s">
        <v>4051</v>
      </c>
      <c r="I306" s="149"/>
      <c r="L306" s="33"/>
      <c r="M306" s="150"/>
      <c r="T306" s="54"/>
      <c r="AT306" s="18" t="s">
        <v>366</v>
      </c>
      <c r="AU306" s="18" t="s">
        <v>90</v>
      </c>
    </row>
    <row r="307" spans="2:65" s="1" customFormat="1" ht="24.2" customHeight="1">
      <c r="B307" s="33"/>
      <c r="C307" s="134" t="s">
        <v>1000</v>
      </c>
      <c r="D307" s="134" t="s">
        <v>360</v>
      </c>
      <c r="E307" s="135" t="s">
        <v>4052</v>
      </c>
      <c r="F307" s="136" t="s">
        <v>4053</v>
      </c>
      <c r="G307" s="137" t="s">
        <v>1498</v>
      </c>
      <c r="H307" s="189"/>
      <c r="I307" s="139"/>
      <c r="J307" s="140">
        <f>ROUND(I307*H307,2)</f>
        <v>0</v>
      </c>
      <c r="K307" s="136" t="s">
        <v>402</v>
      </c>
      <c r="L307" s="33"/>
      <c r="M307" s="141" t="s">
        <v>19</v>
      </c>
      <c r="N307" s="142" t="s">
        <v>49</v>
      </c>
      <c r="P307" s="143">
        <f>O307*H307</f>
        <v>0</v>
      </c>
      <c r="Q307" s="143">
        <v>0</v>
      </c>
      <c r="R307" s="143">
        <f>Q307*H307</f>
        <v>0</v>
      </c>
      <c r="S307" s="143">
        <v>0</v>
      </c>
      <c r="T307" s="144">
        <f>S307*H307</f>
        <v>0</v>
      </c>
      <c r="AR307" s="145" t="s">
        <v>454</v>
      </c>
      <c r="AT307" s="145" t="s">
        <v>360</v>
      </c>
      <c r="AU307" s="145" t="s">
        <v>90</v>
      </c>
      <c r="AY307" s="18" t="s">
        <v>358</v>
      </c>
      <c r="BE307" s="146">
        <f>IF(N307="základní",J307,0)</f>
        <v>0</v>
      </c>
      <c r="BF307" s="146">
        <f>IF(N307="snížená",J307,0)</f>
        <v>0</v>
      </c>
      <c r="BG307" s="146">
        <f>IF(N307="zákl. přenesená",J307,0)</f>
        <v>0</v>
      </c>
      <c r="BH307" s="146">
        <f>IF(N307="sníž. přenesená",J307,0)</f>
        <v>0</v>
      </c>
      <c r="BI307" s="146">
        <f>IF(N307="nulová",J307,0)</f>
        <v>0</v>
      </c>
      <c r="BJ307" s="18" t="s">
        <v>90</v>
      </c>
      <c r="BK307" s="146">
        <f>ROUND(I307*H307,2)</f>
        <v>0</v>
      </c>
      <c r="BL307" s="18" t="s">
        <v>454</v>
      </c>
      <c r="BM307" s="145" t="s">
        <v>4054</v>
      </c>
    </row>
    <row r="308" spans="2:65" s="1" customFormat="1" ht="11.25">
      <c r="B308" s="33"/>
      <c r="D308" s="147" t="s">
        <v>366</v>
      </c>
      <c r="F308" s="148" t="s">
        <v>4055</v>
      </c>
      <c r="I308" s="149"/>
      <c r="L308" s="33"/>
      <c r="M308" s="150"/>
      <c r="T308" s="54"/>
      <c r="AT308" s="18" t="s">
        <v>366</v>
      </c>
      <c r="AU308" s="18" t="s">
        <v>90</v>
      </c>
    </row>
    <row r="309" spans="2:65" s="11" customFormat="1" ht="25.9" customHeight="1">
      <c r="B309" s="122"/>
      <c r="D309" s="123" t="s">
        <v>76</v>
      </c>
      <c r="E309" s="124" t="s">
        <v>190</v>
      </c>
      <c r="F309" s="124" t="s">
        <v>191</v>
      </c>
      <c r="I309" s="125"/>
      <c r="J309" s="126">
        <f>BK309</f>
        <v>0</v>
      </c>
      <c r="L309" s="122"/>
      <c r="M309" s="127"/>
      <c r="P309" s="128">
        <f>P310</f>
        <v>0</v>
      </c>
      <c r="R309" s="128">
        <f>R310</f>
        <v>0</v>
      </c>
      <c r="T309" s="129">
        <f>T310</f>
        <v>0</v>
      </c>
      <c r="AR309" s="123" t="s">
        <v>388</v>
      </c>
      <c r="AT309" s="130" t="s">
        <v>76</v>
      </c>
      <c r="AU309" s="130" t="s">
        <v>77</v>
      </c>
      <c r="AY309" s="123" t="s">
        <v>358</v>
      </c>
      <c r="BK309" s="131">
        <f>BK310</f>
        <v>0</v>
      </c>
    </row>
    <row r="310" spans="2:65" s="11" customFormat="1" ht="22.9" customHeight="1">
      <c r="B310" s="122"/>
      <c r="D310" s="123" t="s">
        <v>76</v>
      </c>
      <c r="E310" s="132" t="s">
        <v>4056</v>
      </c>
      <c r="F310" s="132" t="s">
        <v>4057</v>
      </c>
      <c r="I310" s="125"/>
      <c r="J310" s="133">
        <f>BK310</f>
        <v>0</v>
      </c>
      <c r="L310" s="122"/>
      <c r="M310" s="127"/>
      <c r="P310" s="128">
        <f>P311</f>
        <v>0</v>
      </c>
      <c r="R310" s="128">
        <f>R311</f>
        <v>0</v>
      </c>
      <c r="T310" s="129">
        <f>T311</f>
        <v>0</v>
      </c>
      <c r="AR310" s="123" t="s">
        <v>388</v>
      </c>
      <c r="AT310" s="130" t="s">
        <v>76</v>
      </c>
      <c r="AU310" s="130" t="s">
        <v>84</v>
      </c>
      <c r="AY310" s="123" t="s">
        <v>358</v>
      </c>
      <c r="BK310" s="131">
        <f>BK311</f>
        <v>0</v>
      </c>
    </row>
    <row r="311" spans="2:65" s="1" customFormat="1" ht="24.2" customHeight="1">
      <c r="B311" s="33"/>
      <c r="C311" s="134" t="s">
        <v>1006</v>
      </c>
      <c r="D311" s="134" t="s">
        <v>360</v>
      </c>
      <c r="E311" s="135" t="s">
        <v>4058</v>
      </c>
      <c r="F311" s="136" t="s">
        <v>4059</v>
      </c>
      <c r="G311" s="137" t="s">
        <v>4060</v>
      </c>
      <c r="H311" s="138">
        <v>1</v>
      </c>
      <c r="I311" s="139"/>
      <c r="J311" s="140">
        <f>ROUND(I311*H311,2)</f>
        <v>0</v>
      </c>
      <c r="K311" s="136" t="s">
        <v>3182</v>
      </c>
      <c r="L311" s="33"/>
      <c r="M311" s="196" t="s">
        <v>19</v>
      </c>
      <c r="N311" s="197" t="s">
        <v>49</v>
      </c>
      <c r="O311" s="198"/>
      <c r="P311" s="199">
        <f>O311*H311</f>
        <v>0</v>
      </c>
      <c r="Q311" s="199">
        <v>0</v>
      </c>
      <c r="R311" s="199">
        <f>Q311*H311</f>
        <v>0</v>
      </c>
      <c r="S311" s="199">
        <v>0</v>
      </c>
      <c r="T311" s="200">
        <f>S311*H311</f>
        <v>0</v>
      </c>
      <c r="AR311" s="145" t="s">
        <v>4061</v>
      </c>
      <c r="AT311" s="145" t="s">
        <v>360</v>
      </c>
      <c r="AU311" s="145" t="s">
        <v>90</v>
      </c>
      <c r="AY311" s="18" t="s">
        <v>358</v>
      </c>
      <c r="BE311" s="146">
        <f>IF(N311="základní",J311,0)</f>
        <v>0</v>
      </c>
      <c r="BF311" s="146">
        <f>IF(N311="snížená",J311,0)</f>
        <v>0</v>
      </c>
      <c r="BG311" s="146">
        <f>IF(N311="zákl. přenesená",J311,0)</f>
        <v>0</v>
      </c>
      <c r="BH311" s="146">
        <f>IF(N311="sníž. přenesená",J311,0)</f>
        <v>0</v>
      </c>
      <c r="BI311" s="146">
        <f>IF(N311="nulová",J311,0)</f>
        <v>0</v>
      </c>
      <c r="BJ311" s="18" t="s">
        <v>90</v>
      </c>
      <c r="BK311" s="146">
        <f>ROUND(I311*H311,2)</f>
        <v>0</v>
      </c>
      <c r="BL311" s="18" t="s">
        <v>4061</v>
      </c>
      <c r="BM311" s="145" t="s">
        <v>4062</v>
      </c>
    </row>
    <row r="312" spans="2:65" s="1" customFormat="1" ht="6.95" customHeight="1">
      <c r="B312" s="42"/>
      <c r="C312" s="43"/>
      <c r="D312" s="43"/>
      <c r="E312" s="43"/>
      <c r="F312" s="43"/>
      <c r="G312" s="43"/>
      <c r="H312" s="43"/>
      <c r="I312" s="43"/>
      <c r="J312" s="43"/>
      <c r="K312" s="43"/>
      <c r="L312" s="33"/>
    </row>
  </sheetData>
  <sheetProtection algorithmName="SHA-512" hashValue="Xq9V4CE/IHQRBDsOvXRv5rOmLYzXbyra/PAbFamFvyvdLCMajUTePTCaNhgszJmKqT1U6RyETsfzzYPiPDyt1g==" saltValue="JOJ+GRH9ISlLblD7PlPnb95DVI8NojMqOXUETLQkNUMfBCUJQ1nkXGjrPpLn01LUSqgNOaGwE0xqlFT4EEobzA==" spinCount="100000" sheet="1" objects="1" scenarios="1" formatColumns="0" formatRows="0" autoFilter="0"/>
  <autoFilter ref="C99:K311" xr:uid="{00000000-0009-0000-0000-000003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300-000000000000}"/>
    <hyperlink ref="F113" r:id="rId2" xr:uid="{00000000-0004-0000-0300-000001000000}"/>
    <hyperlink ref="F120" r:id="rId3" xr:uid="{00000000-0004-0000-0300-000002000000}"/>
    <hyperlink ref="F125" r:id="rId4" xr:uid="{00000000-0004-0000-0300-000003000000}"/>
    <hyperlink ref="F127" r:id="rId5" xr:uid="{00000000-0004-0000-0300-000004000000}"/>
    <hyperlink ref="F144" r:id="rId6" xr:uid="{00000000-0004-0000-0300-000005000000}"/>
    <hyperlink ref="F146" r:id="rId7" xr:uid="{00000000-0004-0000-0300-000006000000}"/>
    <hyperlink ref="F148" r:id="rId8" xr:uid="{00000000-0004-0000-0300-000007000000}"/>
    <hyperlink ref="F151" r:id="rId9" xr:uid="{00000000-0004-0000-0300-000008000000}"/>
    <hyperlink ref="F154" r:id="rId10" xr:uid="{00000000-0004-0000-0300-000009000000}"/>
    <hyperlink ref="F156" r:id="rId11" xr:uid="{00000000-0004-0000-0300-00000A000000}"/>
    <hyperlink ref="F158" r:id="rId12" xr:uid="{00000000-0004-0000-0300-00000B000000}"/>
    <hyperlink ref="F162" r:id="rId13" xr:uid="{00000000-0004-0000-0300-00000C000000}"/>
    <hyperlink ref="F164" r:id="rId14" xr:uid="{00000000-0004-0000-0300-00000D000000}"/>
    <hyperlink ref="F167" r:id="rId15" xr:uid="{00000000-0004-0000-0300-00000E000000}"/>
    <hyperlink ref="F170" r:id="rId16" xr:uid="{00000000-0004-0000-0300-00000F000000}"/>
    <hyperlink ref="F173" r:id="rId17" xr:uid="{00000000-0004-0000-0300-000010000000}"/>
    <hyperlink ref="F176" r:id="rId18" xr:uid="{00000000-0004-0000-0300-000011000000}"/>
    <hyperlink ref="F179" r:id="rId19" xr:uid="{00000000-0004-0000-0300-000012000000}"/>
    <hyperlink ref="F182" r:id="rId20" xr:uid="{00000000-0004-0000-0300-000013000000}"/>
    <hyperlink ref="F185" r:id="rId21" xr:uid="{00000000-0004-0000-0300-000014000000}"/>
    <hyperlink ref="F188" r:id="rId22" xr:uid="{00000000-0004-0000-0300-000015000000}"/>
    <hyperlink ref="F191" r:id="rId23" xr:uid="{00000000-0004-0000-0300-000016000000}"/>
    <hyperlink ref="F194" r:id="rId24" xr:uid="{00000000-0004-0000-0300-000017000000}"/>
    <hyperlink ref="F197" r:id="rId25" xr:uid="{00000000-0004-0000-0300-000018000000}"/>
    <hyperlink ref="F206" r:id="rId26" xr:uid="{00000000-0004-0000-0300-000019000000}"/>
    <hyperlink ref="F208" r:id="rId27" xr:uid="{00000000-0004-0000-0300-00001A000000}"/>
    <hyperlink ref="F211" r:id="rId28" xr:uid="{00000000-0004-0000-0300-00001B000000}"/>
    <hyperlink ref="F214" r:id="rId29" xr:uid="{00000000-0004-0000-0300-00001C000000}"/>
    <hyperlink ref="F217" r:id="rId30" xr:uid="{00000000-0004-0000-0300-00001D000000}"/>
    <hyperlink ref="F219" r:id="rId31" xr:uid="{00000000-0004-0000-0300-00001E000000}"/>
    <hyperlink ref="F222" r:id="rId32" xr:uid="{00000000-0004-0000-0300-00001F000000}"/>
    <hyperlink ref="F225" r:id="rId33" xr:uid="{00000000-0004-0000-0300-000020000000}"/>
    <hyperlink ref="F228" r:id="rId34" xr:uid="{00000000-0004-0000-0300-000021000000}"/>
    <hyperlink ref="F231" r:id="rId35" xr:uid="{00000000-0004-0000-0300-000022000000}"/>
    <hyperlink ref="F234" r:id="rId36" xr:uid="{00000000-0004-0000-0300-000023000000}"/>
    <hyperlink ref="F237" r:id="rId37" xr:uid="{00000000-0004-0000-0300-000024000000}"/>
    <hyperlink ref="F254" r:id="rId38" xr:uid="{00000000-0004-0000-0300-000025000000}"/>
    <hyperlink ref="F256" r:id="rId39" xr:uid="{00000000-0004-0000-0300-000026000000}"/>
    <hyperlink ref="F263" r:id="rId40" xr:uid="{00000000-0004-0000-0300-000027000000}"/>
    <hyperlink ref="F265" r:id="rId41" xr:uid="{00000000-0004-0000-0300-000028000000}"/>
    <hyperlink ref="F269" r:id="rId42" xr:uid="{00000000-0004-0000-0300-000029000000}"/>
    <hyperlink ref="F271" r:id="rId43" xr:uid="{00000000-0004-0000-0300-00002A000000}"/>
    <hyperlink ref="F273" r:id="rId44" xr:uid="{00000000-0004-0000-0300-00002B000000}"/>
    <hyperlink ref="F275" r:id="rId45" xr:uid="{00000000-0004-0000-0300-00002C000000}"/>
    <hyperlink ref="F277" r:id="rId46" xr:uid="{00000000-0004-0000-0300-00002D000000}"/>
    <hyperlink ref="F279" r:id="rId47" xr:uid="{00000000-0004-0000-0300-00002E000000}"/>
    <hyperlink ref="F282" r:id="rId48" xr:uid="{00000000-0004-0000-0300-00002F000000}"/>
    <hyperlink ref="F285" r:id="rId49" xr:uid="{00000000-0004-0000-0300-000030000000}"/>
    <hyperlink ref="F288" r:id="rId50" xr:uid="{00000000-0004-0000-0300-000031000000}"/>
    <hyperlink ref="F291" r:id="rId51" xr:uid="{00000000-0004-0000-0300-000032000000}"/>
    <hyperlink ref="F294" r:id="rId52" xr:uid="{00000000-0004-0000-0300-000033000000}"/>
    <hyperlink ref="F297" r:id="rId53" xr:uid="{00000000-0004-0000-0300-000034000000}"/>
    <hyperlink ref="F300" r:id="rId54" xr:uid="{00000000-0004-0000-0300-000035000000}"/>
    <hyperlink ref="F306" r:id="rId55" xr:uid="{00000000-0004-0000-0300-000036000000}"/>
    <hyperlink ref="F308" r:id="rId56" xr:uid="{00000000-0004-0000-0300-00003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104</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218</v>
      </c>
      <c r="F9" s="303"/>
      <c r="G9" s="303"/>
      <c r="H9" s="303"/>
      <c r="L9" s="21"/>
    </row>
    <row r="10" spans="2:46" ht="12" customHeight="1">
      <c r="B10" s="21"/>
      <c r="D10" s="28" t="s">
        <v>222</v>
      </c>
      <c r="L10" s="21"/>
    </row>
    <row r="11" spans="2:46" s="1" customFormat="1" ht="16.5" customHeight="1">
      <c r="B11" s="33"/>
      <c r="E11" s="337" t="s">
        <v>2975</v>
      </c>
      <c r="F11" s="343"/>
      <c r="G11" s="343"/>
      <c r="H11" s="343"/>
      <c r="L11" s="33"/>
    </row>
    <row r="12" spans="2:46" s="1" customFormat="1" ht="12" customHeight="1">
      <c r="B12" s="33"/>
      <c r="D12" s="28" t="s">
        <v>2976</v>
      </c>
      <c r="L12" s="33"/>
    </row>
    <row r="13" spans="2:46" s="1" customFormat="1" ht="16.5" customHeight="1">
      <c r="B13" s="33"/>
      <c r="E13" s="324" t="s">
        <v>4063</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ROUND((SUM(BE97:BE289)),  2)</f>
        <v>0</v>
      </c>
      <c r="I37" s="96">
        <v>0.21</v>
      </c>
      <c r="J37" s="84">
        <f>ROUND(((SUM(BE97:BE289))*I37),  2)</f>
        <v>0</v>
      </c>
      <c r="L37" s="33"/>
    </row>
    <row r="38" spans="2:12" s="1" customFormat="1" ht="14.45" customHeight="1">
      <c r="B38" s="33"/>
      <c r="E38" s="28" t="s">
        <v>49</v>
      </c>
      <c r="F38" s="84">
        <f>ROUND((SUM(BF97:BF289)),  2)</f>
        <v>0</v>
      </c>
      <c r="I38" s="96">
        <v>0.12</v>
      </c>
      <c r="J38" s="84">
        <f>ROUND(((SUM(BF97:BF289))*I38),  2)</f>
        <v>0</v>
      </c>
      <c r="L38" s="33"/>
    </row>
    <row r="39" spans="2:12" s="1" customFormat="1" ht="14.45" hidden="1" customHeight="1">
      <c r="B39" s="33"/>
      <c r="E39" s="28" t="s">
        <v>50</v>
      </c>
      <c r="F39" s="84">
        <f>ROUND((SUM(BG97:BG289)),  2)</f>
        <v>0</v>
      </c>
      <c r="I39" s="96">
        <v>0.21</v>
      </c>
      <c r="J39" s="84">
        <f>0</f>
        <v>0</v>
      </c>
      <c r="L39" s="33"/>
    </row>
    <row r="40" spans="2:12" s="1" customFormat="1" ht="14.45" hidden="1" customHeight="1">
      <c r="B40" s="33"/>
      <c r="E40" s="28" t="s">
        <v>51</v>
      </c>
      <c r="F40" s="84">
        <f>ROUND((SUM(BH97:BH289)),  2)</f>
        <v>0</v>
      </c>
      <c r="I40" s="96">
        <v>0.12</v>
      </c>
      <c r="J40" s="84">
        <f>0</f>
        <v>0</v>
      </c>
      <c r="L40" s="33"/>
    </row>
    <row r="41" spans="2:12" s="1" customFormat="1" ht="14.45" hidden="1" customHeight="1">
      <c r="B41" s="33"/>
      <c r="E41" s="28" t="s">
        <v>52</v>
      </c>
      <c r="F41" s="84">
        <f>ROUND((SUM(BI97:BI289)),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218</v>
      </c>
      <c r="F54" s="303"/>
      <c r="G54" s="303"/>
      <c r="H54" s="303"/>
      <c r="L54" s="21"/>
    </row>
    <row r="55" spans="2:12" ht="12" customHeight="1">
      <c r="B55" s="21"/>
      <c r="C55" s="28" t="s">
        <v>222</v>
      </c>
      <c r="L55" s="21"/>
    </row>
    <row r="56" spans="2:12" s="1" customFormat="1" ht="16.5" customHeight="1">
      <c r="B56" s="33"/>
      <c r="E56" s="337" t="s">
        <v>2975</v>
      </c>
      <c r="F56" s="343"/>
      <c r="G56" s="343"/>
      <c r="H56" s="343"/>
      <c r="L56" s="33"/>
    </row>
    <row r="57" spans="2:12" s="1" customFormat="1" ht="12" customHeight="1">
      <c r="B57" s="33"/>
      <c r="C57" s="28" t="s">
        <v>2976</v>
      </c>
      <c r="L57" s="33"/>
    </row>
    <row r="58" spans="2:12" s="1" customFormat="1" ht="16.5" customHeight="1">
      <c r="B58" s="33"/>
      <c r="E58" s="324" t="str">
        <f>E13</f>
        <v>D.1.4.3A - Elektroinstalace - silnoproud</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4066</v>
      </c>
      <c r="E69" s="112"/>
      <c r="F69" s="112"/>
      <c r="G69" s="112"/>
      <c r="H69" s="112"/>
      <c r="I69" s="112"/>
      <c r="J69" s="113">
        <f>J99</f>
        <v>0</v>
      </c>
      <c r="L69" s="110"/>
    </row>
    <row r="70" spans="2:47" s="8" customFormat="1" ht="24.95" customHeight="1">
      <c r="B70" s="106"/>
      <c r="D70" s="107" t="s">
        <v>4067</v>
      </c>
      <c r="E70" s="108"/>
      <c r="F70" s="108"/>
      <c r="G70" s="108"/>
      <c r="H70" s="108"/>
      <c r="I70" s="108"/>
      <c r="J70" s="109">
        <f>J280</f>
        <v>0</v>
      </c>
      <c r="L70" s="106"/>
    </row>
    <row r="71" spans="2:47" s="8" customFormat="1" ht="24.95" customHeight="1">
      <c r="B71" s="106"/>
      <c r="D71" s="107" t="s">
        <v>3690</v>
      </c>
      <c r="E71" s="108"/>
      <c r="F71" s="108"/>
      <c r="G71" s="108"/>
      <c r="H71" s="108"/>
      <c r="I71" s="108"/>
      <c r="J71" s="109">
        <f>J283</f>
        <v>0</v>
      </c>
      <c r="L71" s="106"/>
    </row>
    <row r="72" spans="2:47" s="9" customFormat="1" ht="19.899999999999999" customHeight="1">
      <c r="B72" s="110"/>
      <c r="D72" s="111" t="s">
        <v>3691</v>
      </c>
      <c r="E72" s="112"/>
      <c r="F72" s="112"/>
      <c r="G72" s="112"/>
      <c r="H72" s="112"/>
      <c r="I72" s="112"/>
      <c r="J72" s="113">
        <f>J284</f>
        <v>0</v>
      </c>
      <c r="L72" s="110"/>
    </row>
    <row r="73" spans="2:47" s="9" customFormat="1" ht="19.899999999999999" customHeight="1">
      <c r="B73" s="110"/>
      <c r="D73" s="111" t="s">
        <v>4068</v>
      </c>
      <c r="E73" s="112"/>
      <c r="F73" s="112"/>
      <c r="G73" s="112"/>
      <c r="H73" s="112"/>
      <c r="I73" s="112"/>
      <c r="J73" s="113">
        <f>J287</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218</v>
      </c>
      <c r="F85" s="303"/>
      <c r="G85" s="303"/>
      <c r="H85" s="303"/>
      <c r="L85" s="21"/>
    </row>
    <row r="86" spans="2:20" ht="12" customHeight="1">
      <c r="B86" s="21"/>
      <c r="C86" s="28" t="s">
        <v>222</v>
      </c>
      <c r="L86" s="21"/>
    </row>
    <row r="87" spans="2:20" s="1" customFormat="1" ht="16.5" customHeight="1">
      <c r="B87" s="33"/>
      <c r="E87" s="337" t="s">
        <v>2975</v>
      </c>
      <c r="F87" s="343"/>
      <c r="G87" s="343"/>
      <c r="H87" s="343"/>
      <c r="L87" s="33"/>
    </row>
    <row r="88" spans="2:20" s="1" customFormat="1" ht="12" customHeight="1">
      <c r="B88" s="33"/>
      <c r="C88" s="28" t="s">
        <v>2976</v>
      </c>
      <c r="L88" s="33"/>
    </row>
    <row r="89" spans="2:20" s="1" customFormat="1" ht="16.5" customHeight="1">
      <c r="B89" s="33"/>
      <c r="E89" s="324" t="str">
        <f>E13</f>
        <v>D.1.4.3A - Elektroinstalace - silnoproud</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40.15" customHeight="1">
      <c r="B93" s="33"/>
      <c r="C93" s="28" t="s">
        <v>24</v>
      </c>
      <c r="F93" s="26" t="str">
        <f>E19</f>
        <v>Město Kroměříž</v>
      </c>
      <c r="I93" s="28" t="s">
        <v>32</v>
      </c>
      <c r="J93" s="31" t="str">
        <f>E25</f>
        <v>Jiří Škop-elektroprojekce, Duhová 269, Náchod</v>
      </c>
      <c r="L93" s="33"/>
    </row>
    <row r="94" spans="2:20" s="1" customFormat="1" ht="40.15" customHeight="1">
      <c r="B94" s="33"/>
      <c r="C94" s="28" t="s">
        <v>30</v>
      </c>
      <c r="F94" s="26" t="str">
        <f>IF(E22="","",E22)</f>
        <v>Vyplň údaj</v>
      </c>
      <c r="I94" s="28" t="s">
        <v>37</v>
      </c>
      <c r="J94" s="31" t="str">
        <f>E28</f>
        <v>Jiří Škop-elektroprojekce, Duhová 269, Náchod</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P98+P280+P283</f>
        <v>0</v>
      </c>
      <c r="Q97" s="51"/>
      <c r="R97" s="119">
        <f>R98+R280+R283</f>
        <v>1.8231925000000002</v>
      </c>
      <c r="S97" s="51"/>
      <c r="T97" s="120">
        <f>T98+T280+T283</f>
        <v>0</v>
      </c>
      <c r="AT97" s="18" t="s">
        <v>76</v>
      </c>
      <c r="AU97" s="18" t="s">
        <v>313</v>
      </c>
      <c r="BK97" s="121">
        <f>BK98+BK280+BK283</f>
        <v>0</v>
      </c>
    </row>
    <row r="98" spans="2:65" s="11" customFormat="1" ht="25.9" customHeight="1">
      <c r="B98" s="122"/>
      <c r="D98" s="123" t="s">
        <v>76</v>
      </c>
      <c r="E98" s="124" t="s">
        <v>1407</v>
      </c>
      <c r="F98" s="124" t="s">
        <v>1408</v>
      </c>
      <c r="I98" s="125"/>
      <c r="J98" s="126">
        <f>BK98</f>
        <v>0</v>
      </c>
      <c r="L98" s="122"/>
      <c r="M98" s="127"/>
      <c r="P98" s="128">
        <f>P99</f>
        <v>0</v>
      </c>
      <c r="R98" s="128">
        <f>R99</f>
        <v>1.8231925000000002</v>
      </c>
      <c r="T98" s="129">
        <f>T99</f>
        <v>0</v>
      </c>
      <c r="AR98" s="123" t="s">
        <v>90</v>
      </c>
      <c r="AT98" s="130" t="s">
        <v>76</v>
      </c>
      <c r="AU98" s="130" t="s">
        <v>77</v>
      </c>
      <c r="AY98" s="123" t="s">
        <v>358</v>
      </c>
      <c r="BK98" s="131">
        <f>BK99</f>
        <v>0</v>
      </c>
    </row>
    <row r="99" spans="2:65" s="11" customFormat="1" ht="22.9" customHeight="1">
      <c r="B99" s="122"/>
      <c r="D99" s="123" t="s">
        <v>76</v>
      </c>
      <c r="E99" s="132" t="s">
        <v>4069</v>
      </c>
      <c r="F99" s="132" t="s">
        <v>103</v>
      </c>
      <c r="I99" s="125"/>
      <c r="J99" s="133">
        <f>BK99</f>
        <v>0</v>
      </c>
      <c r="L99" s="122"/>
      <c r="M99" s="127"/>
      <c r="P99" s="128">
        <f>SUM(P100:P279)</f>
        <v>0</v>
      </c>
      <c r="R99" s="128">
        <f>SUM(R100:R279)</f>
        <v>1.8231925000000002</v>
      </c>
      <c r="T99" s="129">
        <f>SUM(T100:T279)</f>
        <v>0</v>
      </c>
      <c r="AR99" s="123" t="s">
        <v>90</v>
      </c>
      <c r="AT99" s="130" t="s">
        <v>76</v>
      </c>
      <c r="AU99" s="130" t="s">
        <v>84</v>
      </c>
      <c r="AY99" s="123" t="s">
        <v>358</v>
      </c>
      <c r="BK99" s="131">
        <f>SUM(BK100:BK279)</f>
        <v>0</v>
      </c>
    </row>
    <row r="100" spans="2:65" s="1" customFormat="1" ht="37.9" customHeight="1">
      <c r="B100" s="33"/>
      <c r="C100" s="134" t="s">
        <v>84</v>
      </c>
      <c r="D100" s="134" t="s">
        <v>360</v>
      </c>
      <c r="E100" s="135" t="s">
        <v>4070</v>
      </c>
      <c r="F100" s="136" t="s">
        <v>4071</v>
      </c>
      <c r="G100" s="137" t="s">
        <v>235</v>
      </c>
      <c r="H100" s="138">
        <v>10</v>
      </c>
      <c r="I100" s="139"/>
      <c r="J100" s="140">
        <f>ROUND(I100*H100,2)</f>
        <v>0</v>
      </c>
      <c r="K100" s="136" t="s">
        <v>363</v>
      </c>
      <c r="L100" s="33"/>
      <c r="M100" s="141" t="s">
        <v>19</v>
      </c>
      <c r="N100" s="142" t="s">
        <v>49</v>
      </c>
      <c r="P100" s="143">
        <f>O100*H100</f>
        <v>0</v>
      </c>
      <c r="Q100" s="143">
        <v>0</v>
      </c>
      <c r="R100" s="143">
        <f>Q100*H100</f>
        <v>0</v>
      </c>
      <c r="S100" s="143">
        <v>0</v>
      </c>
      <c r="T100" s="144">
        <f>S100*H100</f>
        <v>0</v>
      </c>
      <c r="AR100" s="145" t="s">
        <v>454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454</v>
      </c>
      <c r="BM100" s="145" t="s">
        <v>4072</v>
      </c>
    </row>
    <row r="101" spans="2:65" s="1" customFormat="1" ht="11.25">
      <c r="B101" s="33"/>
      <c r="D101" s="147" t="s">
        <v>366</v>
      </c>
      <c r="F101" s="148" t="s">
        <v>4073</v>
      </c>
      <c r="I101" s="149"/>
      <c r="L101" s="33"/>
      <c r="M101" s="150"/>
      <c r="T101" s="54"/>
      <c r="AT101" s="18" t="s">
        <v>366</v>
      </c>
      <c r="AU101" s="18" t="s">
        <v>90</v>
      </c>
    </row>
    <row r="102" spans="2:65" s="1" customFormat="1" ht="24.2" customHeight="1">
      <c r="B102" s="33"/>
      <c r="C102" s="179" t="s">
        <v>90</v>
      </c>
      <c r="D102" s="179" t="s">
        <v>440</v>
      </c>
      <c r="E102" s="180" t="s">
        <v>4074</v>
      </c>
      <c r="F102" s="181" t="s">
        <v>4075</v>
      </c>
      <c r="G102" s="182" t="s">
        <v>235</v>
      </c>
      <c r="H102" s="183">
        <v>10</v>
      </c>
      <c r="I102" s="184"/>
      <c r="J102" s="185">
        <f>ROUND(I102*H102,2)</f>
        <v>0</v>
      </c>
      <c r="K102" s="181" t="s">
        <v>363</v>
      </c>
      <c r="L102" s="186"/>
      <c r="M102" s="187" t="s">
        <v>19</v>
      </c>
      <c r="N102" s="188" t="s">
        <v>49</v>
      </c>
      <c r="P102" s="143">
        <f>O102*H102</f>
        <v>0</v>
      </c>
      <c r="Q102" s="143">
        <v>6.8999999999999997E-4</v>
      </c>
      <c r="R102" s="143">
        <f>Q102*H102</f>
        <v>6.8999999999999999E-3</v>
      </c>
      <c r="S102" s="143">
        <v>0</v>
      </c>
      <c r="T102" s="144">
        <f>S102*H102</f>
        <v>0</v>
      </c>
      <c r="AR102" s="145" t="s">
        <v>558</v>
      </c>
      <c r="AT102" s="145" t="s">
        <v>440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4076</v>
      </c>
    </row>
    <row r="103" spans="2:65" s="1" customFormat="1" ht="44.25" customHeight="1">
      <c r="B103" s="33"/>
      <c r="C103" s="134" t="s">
        <v>97</v>
      </c>
      <c r="D103" s="134" t="s">
        <v>360</v>
      </c>
      <c r="E103" s="135" t="s">
        <v>4077</v>
      </c>
      <c r="F103" s="136" t="s">
        <v>4078</v>
      </c>
      <c r="G103" s="137" t="s">
        <v>504</v>
      </c>
      <c r="H103" s="138">
        <v>318</v>
      </c>
      <c r="I103" s="139"/>
      <c r="J103" s="140">
        <f>ROUND(I103*H103,2)</f>
        <v>0</v>
      </c>
      <c r="K103" s="136" t="s">
        <v>3989</v>
      </c>
      <c r="L103" s="33"/>
      <c r="M103" s="141" t="s">
        <v>19</v>
      </c>
      <c r="N103" s="142" t="s">
        <v>49</v>
      </c>
      <c r="P103" s="143">
        <f>O103*H103</f>
        <v>0</v>
      </c>
      <c r="Q103" s="143">
        <v>0</v>
      </c>
      <c r="R103" s="143">
        <f>Q103*H103</f>
        <v>0</v>
      </c>
      <c r="S103" s="143">
        <v>0</v>
      </c>
      <c r="T103" s="144">
        <f>S103*H103</f>
        <v>0</v>
      </c>
      <c r="AR103" s="145" t="s">
        <v>454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4079</v>
      </c>
    </row>
    <row r="104" spans="2:65" s="1" customFormat="1" ht="11.25">
      <c r="B104" s="33"/>
      <c r="D104" s="147" t="s">
        <v>366</v>
      </c>
      <c r="F104" s="148" t="s">
        <v>4080</v>
      </c>
      <c r="I104" s="149"/>
      <c r="L104" s="33"/>
      <c r="M104" s="150"/>
      <c r="T104" s="54"/>
      <c r="AT104" s="18" t="s">
        <v>366</v>
      </c>
      <c r="AU104" s="18" t="s">
        <v>90</v>
      </c>
    </row>
    <row r="105" spans="2:65" s="1" customFormat="1" ht="21.75" customHeight="1">
      <c r="B105" s="33"/>
      <c r="C105" s="179" t="s">
        <v>364</v>
      </c>
      <c r="D105" s="179" t="s">
        <v>440</v>
      </c>
      <c r="E105" s="180" t="s">
        <v>4081</v>
      </c>
      <c r="F105" s="181" t="s">
        <v>4082</v>
      </c>
      <c r="G105" s="182" t="s">
        <v>504</v>
      </c>
      <c r="H105" s="183">
        <v>318</v>
      </c>
      <c r="I105" s="184"/>
      <c r="J105" s="185">
        <f>ROUND(I105*H105,2)</f>
        <v>0</v>
      </c>
      <c r="K105" s="181" t="s">
        <v>363</v>
      </c>
      <c r="L105" s="186"/>
      <c r="M105" s="187" t="s">
        <v>19</v>
      </c>
      <c r="N105" s="188" t="s">
        <v>49</v>
      </c>
      <c r="P105" s="143">
        <f>O105*H105</f>
        <v>0</v>
      </c>
      <c r="Q105" s="143">
        <v>4.0000000000000003E-5</v>
      </c>
      <c r="R105" s="143">
        <f>Q105*H105</f>
        <v>1.272E-2</v>
      </c>
      <c r="S105" s="143">
        <v>0</v>
      </c>
      <c r="T105" s="144">
        <f>S105*H105</f>
        <v>0</v>
      </c>
      <c r="AR105" s="145" t="s">
        <v>558</v>
      </c>
      <c r="AT105" s="145" t="s">
        <v>440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4083</v>
      </c>
    </row>
    <row r="106" spans="2:65" s="1" customFormat="1" ht="49.15" customHeight="1">
      <c r="B106" s="33"/>
      <c r="C106" s="134" t="s">
        <v>388</v>
      </c>
      <c r="D106" s="134" t="s">
        <v>360</v>
      </c>
      <c r="E106" s="135" t="s">
        <v>4084</v>
      </c>
      <c r="F106" s="136" t="s">
        <v>4085</v>
      </c>
      <c r="G106" s="137" t="s">
        <v>504</v>
      </c>
      <c r="H106" s="138">
        <v>65</v>
      </c>
      <c r="I106" s="139"/>
      <c r="J106" s="140">
        <f>ROUND(I106*H106,2)</f>
        <v>0</v>
      </c>
      <c r="K106" s="136" t="s">
        <v>3989</v>
      </c>
      <c r="L106" s="33"/>
      <c r="M106" s="141" t="s">
        <v>19</v>
      </c>
      <c r="N106" s="142" t="s">
        <v>49</v>
      </c>
      <c r="P106" s="143">
        <f>O106*H106</f>
        <v>0</v>
      </c>
      <c r="Q106" s="143">
        <v>0</v>
      </c>
      <c r="R106" s="143">
        <f>Q106*H106</f>
        <v>0</v>
      </c>
      <c r="S106" s="143">
        <v>0</v>
      </c>
      <c r="T106" s="144">
        <f>S106*H106</f>
        <v>0</v>
      </c>
      <c r="AR106" s="145" t="s">
        <v>454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4086</v>
      </c>
    </row>
    <row r="107" spans="2:65" s="1" customFormat="1" ht="11.25">
      <c r="B107" s="33"/>
      <c r="D107" s="147" t="s">
        <v>366</v>
      </c>
      <c r="F107" s="148" t="s">
        <v>4087</v>
      </c>
      <c r="I107" s="149"/>
      <c r="L107" s="33"/>
      <c r="M107" s="150"/>
      <c r="T107" s="54"/>
      <c r="AT107" s="18" t="s">
        <v>366</v>
      </c>
      <c r="AU107" s="18" t="s">
        <v>90</v>
      </c>
    </row>
    <row r="108" spans="2:65" s="1" customFormat="1" ht="24.2" customHeight="1">
      <c r="B108" s="33"/>
      <c r="C108" s="179" t="s">
        <v>394</v>
      </c>
      <c r="D108" s="179" t="s">
        <v>440</v>
      </c>
      <c r="E108" s="180" t="s">
        <v>4088</v>
      </c>
      <c r="F108" s="181" t="s">
        <v>4089</v>
      </c>
      <c r="G108" s="182" t="s">
        <v>504</v>
      </c>
      <c r="H108" s="183">
        <v>65</v>
      </c>
      <c r="I108" s="184"/>
      <c r="J108" s="185">
        <f>ROUND(I108*H108,2)</f>
        <v>0</v>
      </c>
      <c r="K108" s="181" t="s">
        <v>363</v>
      </c>
      <c r="L108" s="186"/>
      <c r="M108" s="187" t="s">
        <v>19</v>
      </c>
      <c r="N108" s="188" t="s">
        <v>49</v>
      </c>
      <c r="P108" s="143">
        <f>O108*H108</f>
        <v>0</v>
      </c>
      <c r="Q108" s="143">
        <v>9.0000000000000006E-5</v>
      </c>
      <c r="R108" s="143">
        <f>Q108*H108</f>
        <v>5.8500000000000002E-3</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4090</v>
      </c>
    </row>
    <row r="109" spans="2:65" s="1" customFormat="1" ht="44.25" customHeight="1">
      <c r="B109" s="33"/>
      <c r="C109" s="134" t="s">
        <v>399</v>
      </c>
      <c r="D109" s="134" t="s">
        <v>360</v>
      </c>
      <c r="E109" s="135" t="s">
        <v>4091</v>
      </c>
      <c r="F109" s="136" t="s">
        <v>4092</v>
      </c>
      <c r="G109" s="137" t="s">
        <v>235</v>
      </c>
      <c r="H109" s="138">
        <v>1500</v>
      </c>
      <c r="I109" s="139"/>
      <c r="J109" s="140">
        <f>ROUND(I109*H109,2)</f>
        <v>0</v>
      </c>
      <c r="K109" s="136" t="s">
        <v>363</v>
      </c>
      <c r="L109" s="33"/>
      <c r="M109" s="141" t="s">
        <v>19</v>
      </c>
      <c r="N109" s="142" t="s">
        <v>49</v>
      </c>
      <c r="P109" s="143">
        <f>O109*H109</f>
        <v>0</v>
      </c>
      <c r="Q109" s="143">
        <v>0</v>
      </c>
      <c r="R109" s="143">
        <f>Q109*H109</f>
        <v>0</v>
      </c>
      <c r="S109" s="143">
        <v>0</v>
      </c>
      <c r="T109" s="144">
        <f>S109*H109</f>
        <v>0</v>
      </c>
      <c r="AR109" s="145" t="s">
        <v>454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454</v>
      </c>
      <c r="BM109" s="145" t="s">
        <v>4093</v>
      </c>
    </row>
    <row r="110" spans="2:65" s="1" customFormat="1" ht="11.25">
      <c r="B110" s="33"/>
      <c r="D110" s="147" t="s">
        <v>366</v>
      </c>
      <c r="F110" s="148" t="s">
        <v>4094</v>
      </c>
      <c r="I110" s="149"/>
      <c r="L110" s="33"/>
      <c r="M110" s="150"/>
      <c r="T110" s="54"/>
      <c r="AT110" s="18" t="s">
        <v>366</v>
      </c>
      <c r="AU110" s="18" t="s">
        <v>90</v>
      </c>
    </row>
    <row r="111" spans="2:65" s="1" customFormat="1" ht="24.2" customHeight="1">
      <c r="B111" s="33"/>
      <c r="C111" s="179" t="s">
        <v>406</v>
      </c>
      <c r="D111" s="179" t="s">
        <v>440</v>
      </c>
      <c r="E111" s="180" t="s">
        <v>4095</v>
      </c>
      <c r="F111" s="181" t="s">
        <v>4096</v>
      </c>
      <c r="G111" s="182" t="s">
        <v>235</v>
      </c>
      <c r="H111" s="183">
        <v>1500</v>
      </c>
      <c r="I111" s="184"/>
      <c r="J111" s="185">
        <f>ROUND(I111*H111,2)</f>
        <v>0</v>
      </c>
      <c r="K111" s="181" t="s">
        <v>363</v>
      </c>
      <c r="L111" s="186"/>
      <c r="M111" s="187" t="s">
        <v>19</v>
      </c>
      <c r="N111" s="188" t="s">
        <v>49</v>
      </c>
      <c r="P111" s="143">
        <f>O111*H111</f>
        <v>0</v>
      </c>
      <c r="Q111" s="143">
        <v>5.0000000000000002E-5</v>
      </c>
      <c r="R111" s="143">
        <f>Q111*H111</f>
        <v>7.4999999999999997E-2</v>
      </c>
      <c r="S111" s="143">
        <v>0</v>
      </c>
      <c r="T111" s="144">
        <f>S111*H111</f>
        <v>0</v>
      </c>
      <c r="AR111" s="145" t="s">
        <v>558</v>
      </c>
      <c r="AT111" s="145" t="s">
        <v>440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4097</v>
      </c>
    </row>
    <row r="112" spans="2:65" s="1" customFormat="1" ht="44.25" customHeight="1">
      <c r="B112" s="33"/>
      <c r="C112" s="134" t="s">
        <v>411</v>
      </c>
      <c r="D112" s="134" t="s">
        <v>360</v>
      </c>
      <c r="E112" s="135" t="s">
        <v>4098</v>
      </c>
      <c r="F112" s="136" t="s">
        <v>4099</v>
      </c>
      <c r="G112" s="137" t="s">
        <v>235</v>
      </c>
      <c r="H112" s="138">
        <v>55</v>
      </c>
      <c r="I112" s="139"/>
      <c r="J112" s="140">
        <f>ROUND(I112*H112,2)</f>
        <v>0</v>
      </c>
      <c r="K112" s="136" t="s">
        <v>363</v>
      </c>
      <c r="L112" s="33"/>
      <c r="M112" s="141" t="s">
        <v>19</v>
      </c>
      <c r="N112" s="142" t="s">
        <v>49</v>
      </c>
      <c r="P112" s="143">
        <f>O112*H112</f>
        <v>0</v>
      </c>
      <c r="Q112" s="143">
        <v>0</v>
      </c>
      <c r="R112" s="143">
        <f>Q112*H112</f>
        <v>0</v>
      </c>
      <c r="S112" s="143">
        <v>0</v>
      </c>
      <c r="T112" s="144">
        <f>S112*H112</f>
        <v>0</v>
      </c>
      <c r="AR112" s="145" t="s">
        <v>454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4100</v>
      </c>
    </row>
    <row r="113" spans="2:65" s="1" customFormat="1" ht="11.25">
      <c r="B113" s="33"/>
      <c r="D113" s="147" t="s">
        <v>366</v>
      </c>
      <c r="F113" s="148" t="s">
        <v>4101</v>
      </c>
      <c r="I113" s="149"/>
      <c r="L113" s="33"/>
      <c r="M113" s="150"/>
      <c r="T113" s="54"/>
      <c r="AT113" s="18" t="s">
        <v>366</v>
      </c>
      <c r="AU113" s="18" t="s">
        <v>90</v>
      </c>
    </row>
    <row r="114" spans="2:65" s="1" customFormat="1" ht="24.2" customHeight="1">
      <c r="B114" s="33"/>
      <c r="C114" s="179" t="s">
        <v>417</v>
      </c>
      <c r="D114" s="179" t="s">
        <v>440</v>
      </c>
      <c r="E114" s="180" t="s">
        <v>4102</v>
      </c>
      <c r="F114" s="181" t="s">
        <v>4103</v>
      </c>
      <c r="G114" s="182" t="s">
        <v>235</v>
      </c>
      <c r="H114" s="183">
        <v>55</v>
      </c>
      <c r="I114" s="184"/>
      <c r="J114" s="185">
        <f>ROUND(I114*H114,2)</f>
        <v>0</v>
      </c>
      <c r="K114" s="181" t="s">
        <v>363</v>
      </c>
      <c r="L114" s="186"/>
      <c r="M114" s="187" t="s">
        <v>19</v>
      </c>
      <c r="N114" s="188" t="s">
        <v>49</v>
      </c>
      <c r="P114" s="143">
        <f>O114*H114</f>
        <v>0</v>
      </c>
      <c r="Q114" s="143">
        <v>1.1E-4</v>
      </c>
      <c r="R114" s="143">
        <f>Q114*H114</f>
        <v>6.0499999999999998E-3</v>
      </c>
      <c r="S114" s="143">
        <v>0</v>
      </c>
      <c r="T114" s="144">
        <f>S114*H114</f>
        <v>0</v>
      </c>
      <c r="AR114" s="145" t="s">
        <v>558</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4104</v>
      </c>
    </row>
    <row r="115" spans="2:65" s="1" customFormat="1" ht="44.25" customHeight="1">
      <c r="B115" s="33"/>
      <c r="C115" s="134" t="s">
        <v>422</v>
      </c>
      <c r="D115" s="134" t="s">
        <v>360</v>
      </c>
      <c r="E115" s="135" t="s">
        <v>4105</v>
      </c>
      <c r="F115" s="136" t="s">
        <v>4106</v>
      </c>
      <c r="G115" s="137" t="s">
        <v>235</v>
      </c>
      <c r="H115" s="138">
        <v>125</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454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4107</v>
      </c>
    </row>
    <row r="116" spans="2:65" s="1" customFormat="1" ht="11.25">
      <c r="B116" s="33"/>
      <c r="D116" s="147" t="s">
        <v>366</v>
      </c>
      <c r="F116" s="148" t="s">
        <v>4108</v>
      </c>
      <c r="I116" s="149"/>
      <c r="L116" s="33"/>
      <c r="M116" s="150"/>
      <c r="T116" s="54"/>
      <c r="AT116" s="18" t="s">
        <v>366</v>
      </c>
      <c r="AU116" s="18" t="s">
        <v>90</v>
      </c>
    </row>
    <row r="117" spans="2:65" s="1" customFormat="1" ht="24.2" customHeight="1">
      <c r="B117" s="33"/>
      <c r="C117" s="179" t="s">
        <v>8</v>
      </c>
      <c r="D117" s="179" t="s">
        <v>440</v>
      </c>
      <c r="E117" s="180" t="s">
        <v>4109</v>
      </c>
      <c r="F117" s="181" t="s">
        <v>4110</v>
      </c>
      <c r="G117" s="182" t="s">
        <v>235</v>
      </c>
      <c r="H117" s="183">
        <v>125</v>
      </c>
      <c r="I117" s="184"/>
      <c r="J117" s="185">
        <f>ROUND(I117*H117,2)</f>
        <v>0</v>
      </c>
      <c r="K117" s="181" t="s">
        <v>363</v>
      </c>
      <c r="L117" s="186"/>
      <c r="M117" s="187" t="s">
        <v>19</v>
      </c>
      <c r="N117" s="188" t="s">
        <v>49</v>
      </c>
      <c r="P117" s="143">
        <f>O117*H117</f>
        <v>0</v>
      </c>
      <c r="Q117" s="143">
        <v>2.5000000000000001E-4</v>
      </c>
      <c r="R117" s="143">
        <f>Q117*H117</f>
        <v>3.125E-2</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4111</v>
      </c>
    </row>
    <row r="118" spans="2:65" s="1" customFormat="1" ht="37.9" customHeight="1">
      <c r="B118" s="33"/>
      <c r="C118" s="134" t="s">
        <v>434</v>
      </c>
      <c r="D118" s="134" t="s">
        <v>360</v>
      </c>
      <c r="E118" s="135" t="s">
        <v>4112</v>
      </c>
      <c r="F118" s="136" t="s">
        <v>4113</v>
      </c>
      <c r="G118" s="137" t="s">
        <v>235</v>
      </c>
      <c r="H118" s="138">
        <v>468</v>
      </c>
      <c r="I118" s="139"/>
      <c r="J118" s="140">
        <f>ROUND(I118*H118,2)</f>
        <v>0</v>
      </c>
      <c r="K118" s="136" t="s">
        <v>363</v>
      </c>
      <c r="L118" s="33"/>
      <c r="M118" s="141" t="s">
        <v>19</v>
      </c>
      <c r="N118" s="142" t="s">
        <v>49</v>
      </c>
      <c r="P118" s="143">
        <f>O118*H118</f>
        <v>0</v>
      </c>
      <c r="Q118" s="143">
        <v>0</v>
      </c>
      <c r="R118" s="143">
        <f>Q118*H118</f>
        <v>0</v>
      </c>
      <c r="S118" s="143">
        <v>0</v>
      </c>
      <c r="T118" s="144">
        <f>S118*H118</f>
        <v>0</v>
      </c>
      <c r="AR118" s="145" t="s">
        <v>454</v>
      </c>
      <c r="AT118" s="145" t="s">
        <v>360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4114</v>
      </c>
    </row>
    <row r="119" spans="2:65" s="1" customFormat="1" ht="11.25">
      <c r="B119" s="33"/>
      <c r="D119" s="147" t="s">
        <v>366</v>
      </c>
      <c r="F119" s="148" t="s">
        <v>4115</v>
      </c>
      <c r="I119" s="149"/>
      <c r="L119" s="33"/>
      <c r="M119" s="150"/>
      <c r="T119" s="54"/>
      <c r="AT119" s="18" t="s">
        <v>366</v>
      </c>
      <c r="AU119" s="18" t="s">
        <v>90</v>
      </c>
    </row>
    <row r="120" spans="2:65" s="1" customFormat="1" ht="24.2" customHeight="1">
      <c r="B120" s="33"/>
      <c r="C120" s="179" t="s">
        <v>439</v>
      </c>
      <c r="D120" s="179" t="s">
        <v>440</v>
      </c>
      <c r="E120" s="180" t="s">
        <v>4116</v>
      </c>
      <c r="F120" s="181" t="s">
        <v>4117</v>
      </c>
      <c r="G120" s="182" t="s">
        <v>235</v>
      </c>
      <c r="H120" s="183">
        <v>468</v>
      </c>
      <c r="I120" s="184"/>
      <c r="J120" s="185">
        <f>ROUND(I120*H120,2)</f>
        <v>0</v>
      </c>
      <c r="K120" s="181" t="s">
        <v>363</v>
      </c>
      <c r="L120" s="186"/>
      <c r="M120" s="187" t="s">
        <v>19</v>
      </c>
      <c r="N120" s="188" t="s">
        <v>49</v>
      </c>
      <c r="P120" s="143">
        <f>O120*H120</f>
        <v>0</v>
      </c>
      <c r="Q120" s="143">
        <v>1E-4</v>
      </c>
      <c r="R120" s="143">
        <f>Q120*H120</f>
        <v>4.6800000000000001E-2</v>
      </c>
      <c r="S120" s="143">
        <v>0</v>
      </c>
      <c r="T120" s="144">
        <f>S120*H120</f>
        <v>0</v>
      </c>
      <c r="AR120" s="145" t="s">
        <v>558</v>
      </c>
      <c r="AT120" s="145" t="s">
        <v>440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4118</v>
      </c>
    </row>
    <row r="121" spans="2:65" s="1" customFormat="1" ht="37.9" customHeight="1">
      <c r="B121" s="33"/>
      <c r="C121" s="134" t="s">
        <v>447</v>
      </c>
      <c r="D121" s="134" t="s">
        <v>360</v>
      </c>
      <c r="E121" s="135" t="s">
        <v>4119</v>
      </c>
      <c r="F121" s="136" t="s">
        <v>4113</v>
      </c>
      <c r="G121" s="137" t="s">
        <v>235</v>
      </c>
      <c r="H121" s="138">
        <v>85</v>
      </c>
      <c r="I121" s="139"/>
      <c r="J121" s="140">
        <f>ROUND(I121*H121,2)</f>
        <v>0</v>
      </c>
      <c r="K121" s="136" t="s">
        <v>363</v>
      </c>
      <c r="L121" s="33"/>
      <c r="M121" s="141" t="s">
        <v>19</v>
      </c>
      <c r="N121" s="142" t="s">
        <v>49</v>
      </c>
      <c r="P121" s="143">
        <f>O121*H121</f>
        <v>0</v>
      </c>
      <c r="Q121" s="143">
        <v>0</v>
      </c>
      <c r="R121" s="143">
        <f>Q121*H121</f>
        <v>0</v>
      </c>
      <c r="S121" s="143">
        <v>0</v>
      </c>
      <c r="T121" s="144">
        <f>S121*H121</f>
        <v>0</v>
      </c>
      <c r="AR121" s="145" t="s">
        <v>454</v>
      </c>
      <c r="AT121" s="145" t="s">
        <v>360</v>
      </c>
      <c r="AU121" s="145" t="s">
        <v>90</v>
      </c>
      <c r="AY121" s="18" t="s">
        <v>358</v>
      </c>
      <c r="BE121" s="146">
        <f>IF(N121="základní",J121,0)</f>
        <v>0</v>
      </c>
      <c r="BF121" s="146">
        <f>IF(N121="snížená",J121,0)</f>
        <v>0</v>
      </c>
      <c r="BG121" s="146">
        <f>IF(N121="zákl. přenesená",J121,0)</f>
        <v>0</v>
      </c>
      <c r="BH121" s="146">
        <f>IF(N121="sníž. přenesená",J121,0)</f>
        <v>0</v>
      </c>
      <c r="BI121" s="146">
        <f>IF(N121="nulová",J121,0)</f>
        <v>0</v>
      </c>
      <c r="BJ121" s="18" t="s">
        <v>90</v>
      </c>
      <c r="BK121" s="146">
        <f>ROUND(I121*H121,2)</f>
        <v>0</v>
      </c>
      <c r="BL121" s="18" t="s">
        <v>454</v>
      </c>
      <c r="BM121" s="145" t="s">
        <v>4120</v>
      </c>
    </row>
    <row r="122" spans="2:65" s="1" customFormat="1" ht="11.25">
      <c r="B122" s="33"/>
      <c r="D122" s="147" t="s">
        <v>366</v>
      </c>
      <c r="F122" s="148" t="s">
        <v>4121</v>
      </c>
      <c r="I122" s="149"/>
      <c r="L122" s="33"/>
      <c r="M122" s="150"/>
      <c r="T122" s="54"/>
      <c r="AT122" s="18" t="s">
        <v>366</v>
      </c>
      <c r="AU122" s="18" t="s">
        <v>90</v>
      </c>
    </row>
    <row r="123" spans="2:65" s="1" customFormat="1" ht="49.15" customHeight="1">
      <c r="B123" s="33"/>
      <c r="C123" s="179" t="s">
        <v>454</v>
      </c>
      <c r="D123" s="179" t="s">
        <v>440</v>
      </c>
      <c r="E123" s="180" t="s">
        <v>4122</v>
      </c>
      <c r="F123" s="181" t="s">
        <v>4123</v>
      </c>
      <c r="G123" s="182" t="s">
        <v>235</v>
      </c>
      <c r="H123" s="183">
        <v>85</v>
      </c>
      <c r="I123" s="184"/>
      <c r="J123" s="185">
        <f>ROUND(I123*H123,2)</f>
        <v>0</v>
      </c>
      <c r="K123" s="181" t="s">
        <v>363</v>
      </c>
      <c r="L123" s="186"/>
      <c r="M123" s="187" t="s">
        <v>19</v>
      </c>
      <c r="N123" s="188" t="s">
        <v>49</v>
      </c>
      <c r="P123" s="143">
        <f>O123*H123</f>
        <v>0</v>
      </c>
      <c r="Q123" s="143">
        <v>1.2999999999999999E-4</v>
      </c>
      <c r="R123" s="143">
        <f>Q123*H123</f>
        <v>1.1049999999999999E-2</v>
      </c>
      <c r="S123" s="143">
        <v>0</v>
      </c>
      <c r="T123" s="144">
        <f>S123*H123</f>
        <v>0</v>
      </c>
      <c r="AR123" s="145" t="s">
        <v>558</v>
      </c>
      <c r="AT123" s="145" t="s">
        <v>440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4124</v>
      </c>
    </row>
    <row r="124" spans="2:65" s="1" customFormat="1" ht="37.9" customHeight="1">
      <c r="B124" s="33"/>
      <c r="C124" s="134" t="s">
        <v>462</v>
      </c>
      <c r="D124" s="134" t="s">
        <v>360</v>
      </c>
      <c r="E124" s="135" t="s">
        <v>4125</v>
      </c>
      <c r="F124" s="136" t="s">
        <v>4126</v>
      </c>
      <c r="G124" s="137" t="s">
        <v>235</v>
      </c>
      <c r="H124" s="138">
        <v>2810</v>
      </c>
      <c r="I124" s="139"/>
      <c r="J124" s="140">
        <f>ROUND(I124*H124,2)</f>
        <v>0</v>
      </c>
      <c r="K124" s="136" t="s">
        <v>363</v>
      </c>
      <c r="L124" s="33"/>
      <c r="M124" s="141" t="s">
        <v>19</v>
      </c>
      <c r="N124" s="142" t="s">
        <v>49</v>
      </c>
      <c r="P124" s="143">
        <f>O124*H124</f>
        <v>0</v>
      </c>
      <c r="Q124" s="143">
        <v>0</v>
      </c>
      <c r="R124" s="143">
        <f>Q124*H124</f>
        <v>0</v>
      </c>
      <c r="S124" s="143">
        <v>0</v>
      </c>
      <c r="T124" s="144">
        <f>S124*H124</f>
        <v>0</v>
      </c>
      <c r="AR124" s="145" t="s">
        <v>454</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454</v>
      </c>
      <c r="BM124" s="145" t="s">
        <v>4127</v>
      </c>
    </row>
    <row r="125" spans="2:65" s="1" customFormat="1" ht="11.25">
      <c r="B125" s="33"/>
      <c r="D125" s="147" t="s">
        <v>366</v>
      </c>
      <c r="F125" s="148" t="s">
        <v>4128</v>
      </c>
      <c r="I125" s="149"/>
      <c r="L125" s="33"/>
      <c r="M125" s="150"/>
      <c r="T125" s="54"/>
      <c r="AT125" s="18" t="s">
        <v>366</v>
      </c>
      <c r="AU125" s="18" t="s">
        <v>90</v>
      </c>
    </row>
    <row r="126" spans="2:65" s="1" customFormat="1" ht="24.2" customHeight="1">
      <c r="B126" s="33"/>
      <c r="C126" s="179" t="s">
        <v>468</v>
      </c>
      <c r="D126" s="179" t="s">
        <v>440</v>
      </c>
      <c r="E126" s="180" t="s">
        <v>4129</v>
      </c>
      <c r="F126" s="181" t="s">
        <v>4130</v>
      </c>
      <c r="G126" s="182" t="s">
        <v>235</v>
      </c>
      <c r="H126" s="183">
        <v>2810</v>
      </c>
      <c r="I126" s="184"/>
      <c r="J126" s="185">
        <f>ROUND(I126*H126,2)</f>
        <v>0</v>
      </c>
      <c r="K126" s="181" t="s">
        <v>363</v>
      </c>
      <c r="L126" s="186"/>
      <c r="M126" s="187" t="s">
        <v>19</v>
      </c>
      <c r="N126" s="188" t="s">
        <v>49</v>
      </c>
      <c r="P126" s="143">
        <f>O126*H126</f>
        <v>0</v>
      </c>
      <c r="Q126" s="143">
        <v>1.2E-4</v>
      </c>
      <c r="R126" s="143">
        <f>Q126*H126</f>
        <v>0.3372</v>
      </c>
      <c r="S126" s="143">
        <v>0</v>
      </c>
      <c r="T126" s="144">
        <f>S126*H126</f>
        <v>0</v>
      </c>
      <c r="AR126" s="145" t="s">
        <v>558</v>
      </c>
      <c r="AT126" s="145" t="s">
        <v>440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4131</v>
      </c>
    </row>
    <row r="127" spans="2:65" s="1" customFormat="1" ht="37.9" customHeight="1">
      <c r="B127" s="33"/>
      <c r="C127" s="134" t="s">
        <v>473</v>
      </c>
      <c r="D127" s="134" t="s">
        <v>360</v>
      </c>
      <c r="E127" s="135" t="s">
        <v>4132</v>
      </c>
      <c r="F127" s="136" t="s">
        <v>4133</v>
      </c>
      <c r="G127" s="137" t="s">
        <v>235</v>
      </c>
      <c r="H127" s="138">
        <v>2470</v>
      </c>
      <c r="I127" s="139"/>
      <c r="J127" s="140">
        <f>ROUND(I127*H127,2)</f>
        <v>0</v>
      </c>
      <c r="K127" s="136" t="s">
        <v>363</v>
      </c>
      <c r="L127" s="33"/>
      <c r="M127" s="141" t="s">
        <v>19</v>
      </c>
      <c r="N127" s="142" t="s">
        <v>49</v>
      </c>
      <c r="P127" s="143">
        <f>O127*H127</f>
        <v>0</v>
      </c>
      <c r="Q127" s="143">
        <v>0</v>
      </c>
      <c r="R127" s="143">
        <f>Q127*H127</f>
        <v>0</v>
      </c>
      <c r="S127" s="143">
        <v>0</v>
      </c>
      <c r="T127" s="144">
        <f>S127*H127</f>
        <v>0</v>
      </c>
      <c r="AR127" s="145" t="s">
        <v>454</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454</v>
      </c>
      <c r="BM127" s="145" t="s">
        <v>4134</v>
      </c>
    </row>
    <row r="128" spans="2:65" s="1" customFormat="1" ht="11.25">
      <c r="B128" s="33"/>
      <c r="D128" s="147" t="s">
        <v>366</v>
      </c>
      <c r="F128" s="148" t="s">
        <v>4135</v>
      </c>
      <c r="I128" s="149"/>
      <c r="L128" s="33"/>
      <c r="M128" s="150"/>
      <c r="T128" s="54"/>
      <c r="AT128" s="18" t="s">
        <v>366</v>
      </c>
      <c r="AU128" s="18" t="s">
        <v>90</v>
      </c>
    </row>
    <row r="129" spans="2:65" s="1" customFormat="1" ht="24.2" customHeight="1">
      <c r="B129" s="33"/>
      <c r="C129" s="179" t="s">
        <v>480</v>
      </c>
      <c r="D129" s="179" t="s">
        <v>440</v>
      </c>
      <c r="E129" s="180" t="s">
        <v>4136</v>
      </c>
      <c r="F129" s="181" t="s">
        <v>4137</v>
      </c>
      <c r="G129" s="182" t="s">
        <v>235</v>
      </c>
      <c r="H129" s="183">
        <v>2470</v>
      </c>
      <c r="I129" s="184"/>
      <c r="J129" s="185">
        <f>ROUND(I129*H129,2)</f>
        <v>0</v>
      </c>
      <c r="K129" s="181" t="s">
        <v>363</v>
      </c>
      <c r="L129" s="186"/>
      <c r="M129" s="187" t="s">
        <v>19</v>
      </c>
      <c r="N129" s="188" t="s">
        <v>49</v>
      </c>
      <c r="P129" s="143">
        <f>O129*H129</f>
        <v>0</v>
      </c>
      <c r="Q129" s="143">
        <v>1.7000000000000001E-4</v>
      </c>
      <c r="R129" s="143">
        <f>Q129*H129</f>
        <v>0.41990000000000005</v>
      </c>
      <c r="S129" s="143">
        <v>0</v>
      </c>
      <c r="T129" s="144">
        <f>S129*H129</f>
        <v>0</v>
      </c>
      <c r="AR129" s="145" t="s">
        <v>558</v>
      </c>
      <c r="AT129" s="145" t="s">
        <v>440</v>
      </c>
      <c r="AU129" s="145" t="s">
        <v>90</v>
      </c>
      <c r="AY129" s="18" t="s">
        <v>358</v>
      </c>
      <c r="BE129" s="146">
        <f>IF(N129="základní",J129,0)</f>
        <v>0</v>
      </c>
      <c r="BF129" s="146">
        <f>IF(N129="snížená",J129,0)</f>
        <v>0</v>
      </c>
      <c r="BG129" s="146">
        <f>IF(N129="zákl. přenesená",J129,0)</f>
        <v>0</v>
      </c>
      <c r="BH129" s="146">
        <f>IF(N129="sníž. přenesená",J129,0)</f>
        <v>0</v>
      </c>
      <c r="BI129" s="146">
        <f>IF(N129="nulová",J129,0)</f>
        <v>0</v>
      </c>
      <c r="BJ129" s="18" t="s">
        <v>90</v>
      </c>
      <c r="BK129" s="146">
        <f>ROUND(I129*H129,2)</f>
        <v>0</v>
      </c>
      <c r="BL129" s="18" t="s">
        <v>454</v>
      </c>
      <c r="BM129" s="145" t="s">
        <v>4138</v>
      </c>
    </row>
    <row r="130" spans="2:65" s="1" customFormat="1" ht="49.15" customHeight="1">
      <c r="B130" s="33"/>
      <c r="C130" s="134" t="s">
        <v>7</v>
      </c>
      <c r="D130" s="134" t="s">
        <v>360</v>
      </c>
      <c r="E130" s="135" t="s">
        <v>4139</v>
      </c>
      <c r="F130" s="136" t="s">
        <v>4140</v>
      </c>
      <c r="G130" s="137" t="s">
        <v>235</v>
      </c>
      <c r="H130" s="138">
        <v>332</v>
      </c>
      <c r="I130" s="139"/>
      <c r="J130" s="140">
        <f>ROUND(I130*H130,2)</f>
        <v>0</v>
      </c>
      <c r="K130" s="136" t="s">
        <v>363</v>
      </c>
      <c r="L130" s="33"/>
      <c r="M130" s="141" t="s">
        <v>19</v>
      </c>
      <c r="N130" s="142" t="s">
        <v>49</v>
      </c>
      <c r="P130" s="143">
        <f>O130*H130</f>
        <v>0</v>
      </c>
      <c r="Q130" s="143">
        <v>0</v>
      </c>
      <c r="R130" s="143">
        <f>Q130*H130</f>
        <v>0</v>
      </c>
      <c r="S130" s="143">
        <v>0</v>
      </c>
      <c r="T130" s="144">
        <f>S130*H130</f>
        <v>0</v>
      </c>
      <c r="AR130" s="145" t="s">
        <v>454</v>
      </c>
      <c r="AT130" s="145" t="s">
        <v>360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4141</v>
      </c>
    </row>
    <row r="131" spans="2:65" s="1" customFormat="1" ht="11.25">
      <c r="B131" s="33"/>
      <c r="D131" s="147" t="s">
        <v>366</v>
      </c>
      <c r="F131" s="148" t="s">
        <v>4142</v>
      </c>
      <c r="I131" s="149"/>
      <c r="L131" s="33"/>
      <c r="M131" s="150"/>
      <c r="T131" s="54"/>
      <c r="AT131" s="18" t="s">
        <v>366</v>
      </c>
      <c r="AU131" s="18" t="s">
        <v>90</v>
      </c>
    </row>
    <row r="132" spans="2:65" s="1" customFormat="1" ht="24.2" customHeight="1">
      <c r="B132" s="33"/>
      <c r="C132" s="179" t="s">
        <v>496</v>
      </c>
      <c r="D132" s="179" t="s">
        <v>440</v>
      </c>
      <c r="E132" s="180" t="s">
        <v>4143</v>
      </c>
      <c r="F132" s="181" t="s">
        <v>4144</v>
      </c>
      <c r="G132" s="182" t="s">
        <v>235</v>
      </c>
      <c r="H132" s="183">
        <v>208</v>
      </c>
      <c r="I132" s="184"/>
      <c r="J132" s="185">
        <f>ROUND(I132*H132,2)</f>
        <v>0</v>
      </c>
      <c r="K132" s="181" t="s">
        <v>363</v>
      </c>
      <c r="L132" s="186"/>
      <c r="M132" s="187" t="s">
        <v>19</v>
      </c>
      <c r="N132" s="188" t="s">
        <v>49</v>
      </c>
      <c r="P132" s="143">
        <f>O132*H132</f>
        <v>0</v>
      </c>
      <c r="Q132" s="143">
        <v>1.6000000000000001E-4</v>
      </c>
      <c r="R132" s="143">
        <f>Q132*H132</f>
        <v>3.3280000000000004E-2</v>
      </c>
      <c r="S132" s="143">
        <v>0</v>
      </c>
      <c r="T132" s="144">
        <f>S132*H132</f>
        <v>0</v>
      </c>
      <c r="AR132" s="145" t="s">
        <v>558</v>
      </c>
      <c r="AT132" s="145" t="s">
        <v>440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4145</v>
      </c>
    </row>
    <row r="133" spans="2:65" s="1" customFormat="1" ht="24.2" customHeight="1">
      <c r="B133" s="33"/>
      <c r="C133" s="179" t="s">
        <v>501</v>
      </c>
      <c r="D133" s="179" t="s">
        <v>440</v>
      </c>
      <c r="E133" s="180" t="s">
        <v>4146</v>
      </c>
      <c r="F133" s="181" t="s">
        <v>4147</v>
      </c>
      <c r="G133" s="182" t="s">
        <v>235</v>
      </c>
      <c r="H133" s="183">
        <v>124</v>
      </c>
      <c r="I133" s="184"/>
      <c r="J133" s="185">
        <f>ROUND(I133*H133,2)</f>
        <v>0</v>
      </c>
      <c r="K133" s="181" t="s">
        <v>363</v>
      </c>
      <c r="L133" s="186"/>
      <c r="M133" s="187" t="s">
        <v>19</v>
      </c>
      <c r="N133" s="188" t="s">
        <v>49</v>
      </c>
      <c r="P133" s="143">
        <f>O133*H133</f>
        <v>0</v>
      </c>
      <c r="Q133" s="143">
        <v>2.5000000000000001E-4</v>
      </c>
      <c r="R133" s="143">
        <f>Q133*H133</f>
        <v>3.1E-2</v>
      </c>
      <c r="S133" s="143">
        <v>0</v>
      </c>
      <c r="T133" s="144">
        <f>S133*H133</f>
        <v>0</v>
      </c>
      <c r="AR133" s="145" t="s">
        <v>558</v>
      </c>
      <c r="AT133" s="145" t="s">
        <v>440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454</v>
      </c>
      <c r="BM133" s="145" t="s">
        <v>4148</v>
      </c>
    </row>
    <row r="134" spans="2:65" s="1" customFormat="1" ht="49.15" customHeight="1">
      <c r="B134" s="33"/>
      <c r="C134" s="134" t="s">
        <v>210</v>
      </c>
      <c r="D134" s="134" t="s">
        <v>360</v>
      </c>
      <c r="E134" s="135" t="s">
        <v>4149</v>
      </c>
      <c r="F134" s="136" t="s">
        <v>4150</v>
      </c>
      <c r="G134" s="137" t="s">
        <v>235</v>
      </c>
      <c r="H134" s="138">
        <v>200</v>
      </c>
      <c r="I134" s="139"/>
      <c r="J134" s="140">
        <f>ROUND(I134*H134,2)</f>
        <v>0</v>
      </c>
      <c r="K134" s="136" t="s">
        <v>363</v>
      </c>
      <c r="L134" s="33"/>
      <c r="M134" s="141" t="s">
        <v>19</v>
      </c>
      <c r="N134" s="142" t="s">
        <v>49</v>
      </c>
      <c r="P134" s="143">
        <f>O134*H134</f>
        <v>0</v>
      </c>
      <c r="Q134" s="143">
        <v>0</v>
      </c>
      <c r="R134" s="143">
        <f>Q134*H134</f>
        <v>0</v>
      </c>
      <c r="S134" s="143">
        <v>0</v>
      </c>
      <c r="T134" s="144">
        <f>S134*H134</f>
        <v>0</v>
      </c>
      <c r="AR134" s="145" t="s">
        <v>454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454</v>
      </c>
      <c r="BM134" s="145" t="s">
        <v>4151</v>
      </c>
    </row>
    <row r="135" spans="2:65" s="1" customFormat="1" ht="11.25">
      <c r="B135" s="33"/>
      <c r="D135" s="147" t="s">
        <v>366</v>
      </c>
      <c r="F135" s="148" t="s">
        <v>4152</v>
      </c>
      <c r="I135" s="149"/>
      <c r="L135" s="33"/>
      <c r="M135" s="150"/>
      <c r="T135" s="54"/>
      <c r="AT135" s="18" t="s">
        <v>366</v>
      </c>
      <c r="AU135" s="18" t="s">
        <v>90</v>
      </c>
    </row>
    <row r="136" spans="2:65" s="1" customFormat="1" ht="24.2" customHeight="1">
      <c r="B136" s="33"/>
      <c r="C136" s="179" t="s">
        <v>515</v>
      </c>
      <c r="D136" s="179" t="s">
        <v>440</v>
      </c>
      <c r="E136" s="180" t="s">
        <v>4153</v>
      </c>
      <c r="F136" s="181" t="s">
        <v>4154</v>
      </c>
      <c r="G136" s="182" t="s">
        <v>235</v>
      </c>
      <c r="H136" s="183">
        <v>150</v>
      </c>
      <c r="I136" s="184"/>
      <c r="J136" s="185">
        <f>ROUND(I136*H136,2)</f>
        <v>0</v>
      </c>
      <c r="K136" s="181" t="s">
        <v>363</v>
      </c>
      <c r="L136" s="186"/>
      <c r="M136" s="187" t="s">
        <v>19</v>
      </c>
      <c r="N136" s="188" t="s">
        <v>49</v>
      </c>
      <c r="P136" s="143">
        <f>O136*H136</f>
        <v>0</v>
      </c>
      <c r="Q136" s="143">
        <v>3.4000000000000002E-4</v>
      </c>
      <c r="R136" s="143">
        <f>Q136*H136</f>
        <v>5.1000000000000004E-2</v>
      </c>
      <c r="S136" s="143">
        <v>0</v>
      </c>
      <c r="T136" s="144">
        <f>S136*H136</f>
        <v>0</v>
      </c>
      <c r="AR136" s="145" t="s">
        <v>558</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454</v>
      </c>
      <c r="BM136" s="145" t="s">
        <v>4155</v>
      </c>
    </row>
    <row r="137" spans="2:65" s="1" customFormat="1" ht="24.2" customHeight="1">
      <c r="B137" s="33"/>
      <c r="C137" s="179" t="s">
        <v>521</v>
      </c>
      <c r="D137" s="179" t="s">
        <v>440</v>
      </c>
      <c r="E137" s="180" t="s">
        <v>4156</v>
      </c>
      <c r="F137" s="181" t="s">
        <v>4157</v>
      </c>
      <c r="G137" s="182" t="s">
        <v>235</v>
      </c>
      <c r="H137" s="183">
        <v>50</v>
      </c>
      <c r="I137" s="184"/>
      <c r="J137" s="185">
        <f>ROUND(I137*H137,2)</f>
        <v>0</v>
      </c>
      <c r="K137" s="181" t="s">
        <v>363</v>
      </c>
      <c r="L137" s="186"/>
      <c r="M137" s="187" t="s">
        <v>19</v>
      </c>
      <c r="N137" s="188" t="s">
        <v>49</v>
      </c>
      <c r="P137" s="143">
        <f>O137*H137</f>
        <v>0</v>
      </c>
      <c r="Q137" s="143">
        <v>5.2999999999999998E-4</v>
      </c>
      <c r="R137" s="143">
        <f>Q137*H137</f>
        <v>2.6499999999999999E-2</v>
      </c>
      <c r="S137" s="143">
        <v>0</v>
      </c>
      <c r="T137" s="144">
        <f>S137*H137</f>
        <v>0</v>
      </c>
      <c r="AR137" s="145" t="s">
        <v>558</v>
      </c>
      <c r="AT137" s="145" t="s">
        <v>440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454</v>
      </c>
      <c r="BM137" s="145" t="s">
        <v>4158</v>
      </c>
    </row>
    <row r="138" spans="2:65" s="1" customFormat="1" ht="49.15" customHeight="1">
      <c r="B138" s="33"/>
      <c r="C138" s="134" t="s">
        <v>528</v>
      </c>
      <c r="D138" s="134" t="s">
        <v>360</v>
      </c>
      <c r="E138" s="135" t="s">
        <v>4159</v>
      </c>
      <c r="F138" s="136" t="s">
        <v>4160</v>
      </c>
      <c r="G138" s="137" t="s">
        <v>235</v>
      </c>
      <c r="H138" s="138">
        <v>80</v>
      </c>
      <c r="I138" s="139"/>
      <c r="J138" s="140">
        <f>ROUND(I138*H138,2)</f>
        <v>0</v>
      </c>
      <c r="K138" s="136" t="s">
        <v>363</v>
      </c>
      <c r="L138" s="33"/>
      <c r="M138" s="141" t="s">
        <v>19</v>
      </c>
      <c r="N138" s="142" t="s">
        <v>49</v>
      </c>
      <c r="P138" s="143">
        <f>O138*H138</f>
        <v>0</v>
      </c>
      <c r="Q138" s="143">
        <v>0</v>
      </c>
      <c r="R138" s="143">
        <f>Q138*H138</f>
        <v>0</v>
      </c>
      <c r="S138" s="143">
        <v>0</v>
      </c>
      <c r="T138" s="144">
        <f>S138*H138</f>
        <v>0</v>
      </c>
      <c r="AR138" s="145" t="s">
        <v>454</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454</v>
      </c>
      <c r="BM138" s="145" t="s">
        <v>4161</v>
      </c>
    </row>
    <row r="139" spans="2:65" s="1" customFormat="1" ht="11.25">
      <c r="B139" s="33"/>
      <c r="D139" s="147" t="s">
        <v>366</v>
      </c>
      <c r="F139" s="148" t="s">
        <v>4162</v>
      </c>
      <c r="I139" s="149"/>
      <c r="L139" s="33"/>
      <c r="M139" s="150"/>
      <c r="T139" s="54"/>
      <c r="AT139" s="18" t="s">
        <v>366</v>
      </c>
      <c r="AU139" s="18" t="s">
        <v>90</v>
      </c>
    </row>
    <row r="140" spans="2:65" s="1" customFormat="1" ht="24.2" customHeight="1">
      <c r="B140" s="33"/>
      <c r="C140" s="179" t="s">
        <v>535</v>
      </c>
      <c r="D140" s="179" t="s">
        <v>440</v>
      </c>
      <c r="E140" s="180" t="s">
        <v>4163</v>
      </c>
      <c r="F140" s="181" t="s">
        <v>4164</v>
      </c>
      <c r="G140" s="182" t="s">
        <v>235</v>
      </c>
      <c r="H140" s="183">
        <v>80</v>
      </c>
      <c r="I140" s="184"/>
      <c r="J140" s="185">
        <f>ROUND(I140*H140,2)</f>
        <v>0</v>
      </c>
      <c r="K140" s="181" t="s">
        <v>363</v>
      </c>
      <c r="L140" s="186"/>
      <c r="M140" s="187" t="s">
        <v>19</v>
      </c>
      <c r="N140" s="188" t="s">
        <v>49</v>
      </c>
      <c r="P140" s="143">
        <f>O140*H140</f>
        <v>0</v>
      </c>
      <c r="Q140" s="143">
        <v>1.1000000000000001E-3</v>
      </c>
      <c r="R140" s="143">
        <f>Q140*H140</f>
        <v>8.8000000000000009E-2</v>
      </c>
      <c r="S140" s="143">
        <v>0</v>
      </c>
      <c r="T140" s="144">
        <f>S140*H140</f>
        <v>0</v>
      </c>
      <c r="AR140" s="145" t="s">
        <v>558</v>
      </c>
      <c r="AT140" s="145" t="s">
        <v>440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4165</v>
      </c>
    </row>
    <row r="141" spans="2:65" s="1" customFormat="1" ht="44.25" customHeight="1">
      <c r="B141" s="33"/>
      <c r="C141" s="134" t="s">
        <v>540</v>
      </c>
      <c r="D141" s="134" t="s">
        <v>360</v>
      </c>
      <c r="E141" s="135" t="s">
        <v>4166</v>
      </c>
      <c r="F141" s="136" t="s">
        <v>4167</v>
      </c>
      <c r="G141" s="137" t="s">
        <v>235</v>
      </c>
      <c r="H141" s="138">
        <v>1339</v>
      </c>
      <c r="I141" s="139"/>
      <c r="J141" s="140">
        <f>ROUND(I141*H141,2)</f>
        <v>0</v>
      </c>
      <c r="K141" s="136" t="s">
        <v>363</v>
      </c>
      <c r="L141" s="33"/>
      <c r="M141" s="141" t="s">
        <v>19</v>
      </c>
      <c r="N141" s="142" t="s">
        <v>49</v>
      </c>
      <c r="P141" s="143">
        <f>O141*H141</f>
        <v>0</v>
      </c>
      <c r="Q141" s="143">
        <v>0</v>
      </c>
      <c r="R141" s="143">
        <f>Q141*H141</f>
        <v>0</v>
      </c>
      <c r="S141" s="143">
        <v>0</v>
      </c>
      <c r="T141" s="144">
        <f>S141*H141</f>
        <v>0</v>
      </c>
      <c r="AR141" s="145" t="s">
        <v>454</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454</v>
      </c>
      <c r="BM141" s="145" t="s">
        <v>4168</v>
      </c>
    </row>
    <row r="142" spans="2:65" s="1" customFormat="1" ht="11.25">
      <c r="B142" s="33"/>
      <c r="D142" s="147" t="s">
        <v>366</v>
      </c>
      <c r="F142" s="148" t="s">
        <v>4169</v>
      </c>
      <c r="I142" s="149"/>
      <c r="L142" s="33"/>
      <c r="M142" s="150"/>
      <c r="T142" s="54"/>
      <c r="AT142" s="18" t="s">
        <v>366</v>
      </c>
      <c r="AU142" s="18" t="s">
        <v>90</v>
      </c>
    </row>
    <row r="143" spans="2:65" s="1" customFormat="1" ht="16.5" customHeight="1">
      <c r="B143" s="33"/>
      <c r="C143" s="179" t="s">
        <v>546</v>
      </c>
      <c r="D143" s="179" t="s">
        <v>440</v>
      </c>
      <c r="E143" s="180" t="s">
        <v>4170</v>
      </c>
      <c r="F143" s="181" t="s">
        <v>4171</v>
      </c>
      <c r="G143" s="182" t="s">
        <v>235</v>
      </c>
      <c r="H143" s="183">
        <v>1339</v>
      </c>
      <c r="I143" s="184"/>
      <c r="J143" s="185">
        <f>ROUND(I143*H143,2)</f>
        <v>0</v>
      </c>
      <c r="K143" s="181" t="s">
        <v>19</v>
      </c>
      <c r="L143" s="186"/>
      <c r="M143" s="187" t="s">
        <v>19</v>
      </c>
      <c r="N143" s="188" t="s">
        <v>49</v>
      </c>
      <c r="P143" s="143">
        <f>O143*H143</f>
        <v>0</v>
      </c>
      <c r="Q143" s="143">
        <v>0</v>
      </c>
      <c r="R143" s="143">
        <f>Q143*H143</f>
        <v>0</v>
      </c>
      <c r="S143" s="143">
        <v>0</v>
      </c>
      <c r="T143" s="144">
        <f>S143*H143</f>
        <v>0</v>
      </c>
      <c r="AR143" s="145" t="s">
        <v>558</v>
      </c>
      <c r="AT143" s="145" t="s">
        <v>440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454</v>
      </c>
      <c r="BM143" s="145" t="s">
        <v>4172</v>
      </c>
    </row>
    <row r="144" spans="2:65" s="1" customFormat="1" ht="33" customHeight="1">
      <c r="B144" s="33"/>
      <c r="C144" s="134" t="s">
        <v>552</v>
      </c>
      <c r="D144" s="134" t="s">
        <v>360</v>
      </c>
      <c r="E144" s="135" t="s">
        <v>4173</v>
      </c>
      <c r="F144" s="136" t="s">
        <v>4174</v>
      </c>
      <c r="G144" s="137" t="s">
        <v>504</v>
      </c>
      <c r="H144" s="138">
        <v>4</v>
      </c>
      <c r="I144" s="139"/>
      <c r="J144" s="140">
        <f>ROUND(I144*H144,2)</f>
        <v>0</v>
      </c>
      <c r="K144" s="136" t="s">
        <v>363</v>
      </c>
      <c r="L144" s="33"/>
      <c r="M144" s="141" t="s">
        <v>19</v>
      </c>
      <c r="N144" s="142" t="s">
        <v>49</v>
      </c>
      <c r="P144" s="143">
        <f>O144*H144</f>
        <v>0</v>
      </c>
      <c r="Q144" s="143">
        <v>0</v>
      </c>
      <c r="R144" s="143">
        <f>Q144*H144</f>
        <v>0</v>
      </c>
      <c r="S144" s="143">
        <v>0</v>
      </c>
      <c r="T144" s="144">
        <f>S144*H144</f>
        <v>0</v>
      </c>
      <c r="AR144" s="145" t="s">
        <v>454</v>
      </c>
      <c r="AT144" s="145" t="s">
        <v>360</v>
      </c>
      <c r="AU144" s="145" t="s">
        <v>90</v>
      </c>
      <c r="AY144" s="18" t="s">
        <v>358</v>
      </c>
      <c r="BE144" s="146">
        <f>IF(N144="základní",J144,0)</f>
        <v>0</v>
      </c>
      <c r="BF144" s="146">
        <f>IF(N144="snížená",J144,0)</f>
        <v>0</v>
      </c>
      <c r="BG144" s="146">
        <f>IF(N144="zákl. přenesená",J144,0)</f>
        <v>0</v>
      </c>
      <c r="BH144" s="146">
        <f>IF(N144="sníž. přenesená",J144,0)</f>
        <v>0</v>
      </c>
      <c r="BI144" s="146">
        <f>IF(N144="nulová",J144,0)</f>
        <v>0</v>
      </c>
      <c r="BJ144" s="18" t="s">
        <v>90</v>
      </c>
      <c r="BK144" s="146">
        <f>ROUND(I144*H144,2)</f>
        <v>0</v>
      </c>
      <c r="BL144" s="18" t="s">
        <v>454</v>
      </c>
      <c r="BM144" s="145" t="s">
        <v>4175</v>
      </c>
    </row>
    <row r="145" spans="2:65" s="1" customFormat="1" ht="11.25">
      <c r="B145" s="33"/>
      <c r="D145" s="147" t="s">
        <v>366</v>
      </c>
      <c r="F145" s="148" t="s">
        <v>4176</v>
      </c>
      <c r="I145" s="149"/>
      <c r="L145" s="33"/>
      <c r="M145" s="150"/>
      <c r="T145" s="54"/>
      <c r="AT145" s="18" t="s">
        <v>366</v>
      </c>
      <c r="AU145" s="18" t="s">
        <v>90</v>
      </c>
    </row>
    <row r="146" spans="2:65" s="1" customFormat="1" ht="24.2" customHeight="1">
      <c r="B146" s="33"/>
      <c r="C146" s="179" t="s">
        <v>558</v>
      </c>
      <c r="D146" s="179" t="s">
        <v>440</v>
      </c>
      <c r="E146" s="180" t="s">
        <v>4177</v>
      </c>
      <c r="F146" s="181" t="s">
        <v>4178</v>
      </c>
      <c r="G146" s="182" t="s">
        <v>504</v>
      </c>
      <c r="H146" s="183">
        <v>1</v>
      </c>
      <c r="I146" s="184"/>
      <c r="J146" s="185">
        <f>ROUND(I146*H146,2)</f>
        <v>0</v>
      </c>
      <c r="K146" s="181" t="s">
        <v>19</v>
      </c>
      <c r="L146" s="186"/>
      <c r="M146" s="187" t="s">
        <v>19</v>
      </c>
      <c r="N146" s="188" t="s">
        <v>49</v>
      </c>
      <c r="P146" s="143">
        <f>O146*H146</f>
        <v>0</v>
      </c>
      <c r="Q146" s="143">
        <v>0</v>
      </c>
      <c r="R146" s="143">
        <f>Q146*H146</f>
        <v>0</v>
      </c>
      <c r="S146" s="143">
        <v>0</v>
      </c>
      <c r="T146" s="144">
        <f>S146*H146</f>
        <v>0</v>
      </c>
      <c r="AR146" s="145" t="s">
        <v>558</v>
      </c>
      <c r="AT146" s="145" t="s">
        <v>440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4179</v>
      </c>
    </row>
    <row r="147" spans="2:65" s="1" customFormat="1" ht="24.2" customHeight="1">
      <c r="B147" s="33"/>
      <c r="C147" s="179" t="s">
        <v>564</v>
      </c>
      <c r="D147" s="179" t="s">
        <v>440</v>
      </c>
      <c r="E147" s="180" t="s">
        <v>4180</v>
      </c>
      <c r="F147" s="181" t="s">
        <v>4181</v>
      </c>
      <c r="G147" s="182" t="s">
        <v>504</v>
      </c>
      <c r="H147" s="183">
        <v>1</v>
      </c>
      <c r="I147" s="184"/>
      <c r="J147" s="185">
        <f>ROUND(I147*H147,2)</f>
        <v>0</v>
      </c>
      <c r="K147" s="181" t="s">
        <v>19</v>
      </c>
      <c r="L147" s="186"/>
      <c r="M147" s="187" t="s">
        <v>19</v>
      </c>
      <c r="N147" s="188" t="s">
        <v>49</v>
      </c>
      <c r="P147" s="143">
        <f>O147*H147</f>
        <v>0</v>
      </c>
      <c r="Q147" s="143">
        <v>0</v>
      </c>
      <c r="R147" s="143">
        <f>Q147*H147</f>
        <v>0</v>
      </c>
      <c r="S147" s="143">
        <v>0</v>
      </c>
      <c r="T147" s="144">
        <f>S147*H147</f>
        <v>0</v>
      </c>
      <c r="AR147" s="145" t="s">
        <v>558</v>
      </c>
      <c r="AT147" s="145" t="s">
        <v>440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454</v>
      </c>
      <c r="BM147" s="145" t="s">
        <v>4182</v>
      </c>
    </row>
    <row r="148" spans="2:65" s="1" customFormat="1" ht="24.2" customHeight="1">
      <c r="B148" s="33"/>
      <c r="C148" s="179" t="s">
        <v>571</v>
      </c>
      <c r="D148" s="179" t="s">
        <v>440</v>
      </c>
      <c r="E148" s="180" t="s">
        <v>4183</v>
      </c>
      <c r="F148" s="181" t="s">
        <v>4184</v>
      </c>
      <c r="G148" s="182" t="s">
        <v>504</v>
      </c>
      <c r="H148" s="183">
        <v>1</v>
      </c>
      <c r="I148" s="184"/>
      <c r="J148" s="185">
        <f>ROUND(I148*H148,2)</f>
        <v>0</v>
      </c>
      <c r="K148" s="181" t="s">
        <v>19</v>
      </c>
      <c r="L148" s="186"/>
      <c r="M148" s="187" t="s">
        <v>19</v>
      </c>
      <c r="N148" s="188" t="s">
        <v>49</v>
      </c>
      <c r="P148" s="143">
        <f>O148*H148</f>
        <v>0</v>
      </c>
      <c r="Q148" s="143">
        <v>0</v>
      </c>
      <c r="R148" s="143">
        <f>Q148*H148</f>
        <v>0</v>
      </c>
      <c r="S148" s="143">
        <v>0</v>
      </c>
      <c r="T148" s="144">
        <f>S148*H148</f>
        <v>0</v>
      </c>
      <c r="AR148" s="145" t="s">
        <v>558</v>
      </c>
      <c r="AT148" s="145" t="s">
        <v>440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454</v>
      </c>
      <c r="BM148" s="145" t="s">
        <v>4185</v>
      </c>
    </row>
    <row r="149" spans="2:65" s="1" customFormat="1" ht="24.2" customHeight="1">
      <c r="B149" s="33"/>
      <c r="C149" s="179" t="s">
        <v>577</v>
      </c>
      <c r="D149" s="179" t="s">
        <v>440</v>
      </c>
      <c r="E149" s="180" t="s">
        <v>4186</v>
      </c>
      <c r="F149" s="181" t="s">
        <v>4187</v>
      </c>
      <c r="G149" s="182" t="s">
        <v>504</v>
      </c>
      <c r="H149" s="183">
        <v>1</v>
      </c>
      <c r="I149" s="184"/>
      <c r="J149" s="185">
        <f>ROUND(I149*H149,2)</f>
        <v>0</v>
      </c>
      <c r="K149" s="181" t="s">
        <v>19</v>
      </c>
      <c r="L149" s="186"/>
      <c r="M149" s="187" t="s">
        <v>19</v>
      </c>
      <c r="N149" s="188" t="s">
        <v>49</v>
      </c>
      <c r="P149" s="143">
        <f>O149*H149</f>
        <v>0</v>
      </c>
      <c r="Q149" s="143">
        <v>0</v>
      </c>
      <c r="R149" s="143">
        <f>Q149*H149</f>
        <v>0</v>
      </c>
      <c r="S149" s="143">
        <v>0</v>
      </c>
      <c r="T149" s="144">
        <f>S149*H149</f>
        <v>0</v>
      </c>
      <c r="AR149" s="145" t="s">
        <v>558</v>
      </c>
      <c r="AT149" s="145" t="s">
        <v>440</v>
      </c>
      <c r="AU149" s="145" t="s">
        <v>90</v>
      </c>
      <c r="AY149" s="18" t="s">
        <v>358</v>
      </c>
      <c r="BE149" s="146">
        <f>IF(N149="základní",J149,0)</f>
        <v>0</v>
      </c>
      <c r="BF149" s="146">
        <f>IF(N149="snížená",J149,0)</f>
        <v>0</v>
      </c>
      <c r="BG149" s="146">
        <f>IF(N149="zákl. přenesená",J149,0)</f>
        <v>0</v>
      </c>
      <c r="BH149" s="146">
        <f>IF(N149="sníž. přenesená",J149,0)</f>
        <v>0</v>
      </c>
      <c r="BI149" s="146">
        <f>IF(N149="nulová",J149,0)</f>
        <v>0</v>
      </c>
      <c r="BJ149" s="18" t="s">
        <v>90</v>
      </c>
      <c r="BK149" s="146">
        <f>ROUND(I149*H149,2)</f>
        <v>0</v>
      </c>
      <c r="BL149" s="18" t="s">
        <v>454</v>
      </c>
      <c r="BM149" s="145" t="s">
        <v>4188</v>
      </c>
    </row>
    <row r="150" spans="2:65" s="1" customFormat="1" ht="37.9" customHeight="1">
      <c r="B150" s="33"/>
      <c r="C150" s="134" t="s">
        <v>583</v>
      </c>
      <c r="D150" s="134" t="s">
        <v>360</v>
      </c>
      <c r="E150" s="135" t="s">
        <v>4189</v>
      </c>
      <c r="F150" s="136" t="s">
        <v>4190</v>
      </c>
      <c r="G150" s="137" t="s">
        <v>504</v>
      </c>
      <c r="H150" s="138">
        <v>1</v>
      </c>
      <c r="I150" s="139"/>
      <c r="J150" s="140">
        <f>ROUND(I150*H150,2)</f>
        <v>0</v>
      </c>
      <c r="K150" s="136" t="s">
        <v>363</v>
      </c>
      <c r="L150" s="33"/>
      <c r="M150" s="141" t="s">
        <v>19</v>
      </c>
      <c r="N150" s="142" t="s">
        <v>49</v>
      </c>
      <c r="P150" s="143">
        <f>O150*H150</f>
        <v>0</v>
      </c>
      <c r="Q150" s="143">
        <v>0</v>
      </c>
      <c r="R150" s="143">
        <f>Q150*H150</f>
        <v>0</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4191</v>
      </c>
    </row>
    <row r="151" spans="2:65" s="1" customFormat="1" ht="11.25">
      <c r="B151" s="33"/>
      <c r="D151" s="147" t="s">
        <v>366</v>
      </c>
      <c r="F151" s="148" t="s">
        <v>4192</v>
      </c>
      <c r="I151" s="149"/>
      <c r="L151" s="33"/>
      <c r="M151" s="150"/>
      <c r="T151" s="54"/>
      <c r="AT151" s="18" t="s">
        <v>366</v>
      </c>
      <c r="AU151" s="18" t="s">
        <v>90</v>
      </c>
    </row>
    <row r="152" spans="2:65" s="1" customFormat="1" ht="16.5" customHeight="1">
      <c r="B152" s="33"/>
      <c r="C152" s="179" t="s">
        <v>591</v>
      </c>
      <c r="D152" s="179" t="s">
        <v>440</v>
      </c>
      <c r="E152" s="180" t="s">
        <v>4193</v>
      </c>
      <c r="F152" s="181" t="s">
        <v>4194</v>
      </c>
      <c r="G152" s="182" t="s">
        <v>504</v>
      </c>
      <c r="H152" s="183">
        <v>1</v>
      </c>
      <c r="I152" s="184"/>
      <c r="J152" s="185">
        <f>ROUND(I152*H152,2)</f>
        <v>0</v>
      </c>
      <c r="K152" s="181" t="s">
        <v>19</v>
      </c>
      <c r="L152" s="186"/>
      <c r="M152" s="187" t="s">
        <v>19</v>
      </c>
      <c r="N152" s="188" t="s">
        <v>49</v>
      </c>
      <c r="P152" s="143">
        <f>O152*H152</f>
        <v>0</v>
      </c>
      <c r="Q152" s="143">
        <v>0</v>
      </c>
      <c r="R152" s="143">
        <f>Q152*H152</f>
        <v>0</v>
      </c>
      <c r="S152" s="143">
        <v>0</v>
      </c>
      <c r="T152" s="144">
        <f>S152*H152</f>
        <v>0</v>
      </c>
      <c r="AR152" s="145" t="s">
        <v>558</v>
      </c>
      <c r="AT152" s="145" t="s">
        <v>440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4195</v>
      </c>
    </row>
    <row r="153" spans="2:65" s="1" customFormat="1" ht="49.15" customHeight="1">
      <c r="B153" s="33"/>
      <c r="C153" s="134" t="s">
        <v>598</v>
      </c>
      <c r="D153" s="134" t="s">
        <v>360</v>
      </c>
      <c r="E153" s="135" t="s">
        <v>4196</v>
      </c>
      <c r="F153" s="136" t="s">
        <v>4197</v>
      </c>
      <c r="G153" s="137" t="s">
        <v>504</v>
      </c>
      <c r="H153" s="138">
        <v>22</v>
      </c>
      <c r="I153" s="139"/>
      <c r="J153" s="140">
        <f>ROUND(I153*H153,2)</f>
        <v>0</v>
      </c>
      <c r="K153" s="136" t="s">
        <v>363</v>
      </c>
      <c r="L153" s="33"/>
      <c r="M153" s="141" t="s">
        <v>19</v>
      </c>
      <c r="N153" s="142" t="s">
        <v>49</v>
      </c>
      <c r="P153" s="143">
        <f>O153*H153</f>
        <v>0</v>
      </c>
      <c r="Q153" s="143">
        <v>0</v>
      </c>
      <c r="R153" s="143">
        <f>Q153*H153</f>
        <v>0</v>
      </c>
      <c r="S153" s="143">
        <v>0</v>
      </c>
      <c r="T153" s="144">
        <f>S153*H153</f>
        <v>0</v>
      </c>
      <c r="AR153" s="145" t="s">
        <v>454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4198</v>
      </c>
    </row>
    <row r="154" spans="2:65" s="1" customFormat="1" ht="11.25">
      <c r="B154" s="33"/>
      <c r="D154" s="147" t="s">
        <v>366</v>
      </c>
      <c r="F154" s="148" t="s">
        <v>4199</v>
      </c>
      <c r="I154" s="149"/>
      <c r="L154" s="33"/>
      <c r="M154" s="150"/>
      <c r="T154" s="54"/>
      <c r="AT154" s="18" t="s">
        <v>366</v>
      </c>
      <c r="AU154" s="18" t="s">
        <v>90</v>
      </c>
    </row>
    <row r="155" spans="2:65" s="1" customFormat="1" ht="24.2" customHeight="1">
      <c r="B155" s="33"/>
      <c r="C155" s="179" t="s">
        <v>605</v>
      </c>
      <c r="D155" s="179" t="s">
        <v>440</v>
      </c>
      <c r="E155" s="180" t="s">
        <v>4200</v>
      </c>
      <c r="F155" s="181" t="s">
        <v>4201</v>
      </c>
      <c r="G155" s="182" t="s">
        <v>504</v>
      </c>
      <c r="H155" s="183">
        <v>22</v>
      </c>
      <c r="I155" s="184"/>
      <c r="J155" s="185">
        <f>ROUND(I155*H155,2)</f>
        <v>0</v>
      </c>
      <c r="K155" s="181" t="s">
        <v>363</v>
      </c>
      <c r="L155" s="186"/>
      <c r="M155" s="187" t="s">
        <v>19</v>
      </c>
      <c r="N155" s="188" t="s">
        <v>49</v>
      </c>
      <c r="P155" s="143">
        <f>O155*H155</f>
        <v>0</v>
      </c>
      <c r="Q155" s="143">
        <v>4.0000000000000003E-5</v>
      </c>
      <c r="R155" s="143">
        <f>Q155*H155</f>
        <v>8.8000000000000003E-4</v>
      </c>
      <c r="S155" s="143">
        <v>0</v>
      </c>
      <c r="T155" s="144">
        <f>S155*H155</f>
        <v>0</v>
      </c>
      <c r="AR155" s="145" t="s">
        <v>558</v>
      </c>
      <c r="AT155" s="145" t="s">
        <v>440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4202</v>
      </c>
    </row>
    <row r="156" spans="2:65" s="1" customFormat="1" ht="16.5" customHeight="1">
      <c r="B156" s="33"/>
      <c r="C156" s="179" t="s">
        <v>612</v>
      </c>
      <c r="D156" s="179" t="s">
        <v>440</v>
      </c>
      <c r="E156" s="180" t="s">
        <v>4203</v>
      </c>
      <c r="F156" s="181" t="s">
        <v>4204</v>
      </c>
      <c r="G156" s="182" t="s">
        <v>504</v>
      </c>
      <c r="H156" s="183">
        <v>70</v>
      </c>
      <c r="I156" s="184"/>
      <c r="J156" s="185">
        <f>ROUND(I156*H156,2)</f>
        <v>0</v>
      </c>
      <c r="K156" s="181" t="s">
        <v>363</v>
      </c>
      <c r="L156" s="186"/>
      <c r="M156" s="187" t="s">
        <v>19</v>
      </c>
      <c r="N156" s="188" t="s">
        <v>49</v>
      </c>
      <c r="P156" s="143">
        <f>O156*H156</f>
        <v>0</v>
      </c>
      <c r="Q156" s="143">
        <v>3.0000000000000001E-5</v>
      </c>
      <c r="R156" s="143">
        <f>Q156*H156</f>
        <v>2.0999999999999999E-3</v>
      </c>
      <c r="S156" s="143">
        <v>0</v>
      </c>
      <c r="T156" s="144">
        <f>S156*H156</f>
        <v>0</v>
      </c>
      <c r="AR156" s="145" t="s">
        <v>558</v>
      </c>
      <c r="AT156" s="145" t="s">
        <v>440</v>
      </c>
      <c r="AU156" s="145" t="s">
        <v>90</v>
      </c>
      <c r="AY156" s="18" t="s">
        <v>358</v>
      </c>
      <c r="BE156" s="146">
        <f>IF(N156="základní",J156,0)</f>
        <v>0</v>
      </c>
      <c r="BF156" s="146">
        <f>IF(N156="snížená",J156,0)</f>
        <v>0</v>
      </c>
      <c r="BG156" s="146">
        <f>IF(N156="zákl. přenesená",J156,0)</f>
        <v>0</v>
      </c>
      <c r="BH156" s="146">
        <f>IF(N156="sníž. přenesená",J156,0)</f>
        <v>0</v>
      </c>
      <c r="BI156" s="146">
        <f>IF(N156="nulová",J156,0)</f>
        <v>0</v>
      </c>
      <c r="BJ156" s="18" t="s">
        <v>90</v>
      </c>
      <c r="BK156" s="146">
        <f>ROUND(I156*H156,2)</f>
        <v>0</v>
      </c>
      <c r="BL156" s="18" t="s">
        <v>454</v>
      </c>
      <c r="BM156" s="145" t="s">
        <v>4205</v>
      </c>
    </row>
    <row r="157" spans="2:65" s="1" customFormat="1" ht="16.5" customHeight="1">
      <c r="B157" s="33"/>
      <c r="C157" s="179" t="s">
        <v>621</v>
      </c>
      <c r="D157" s="179" t="s">
        <v>440</v>
      </c>
      <c r="E157" s="180" t="s">
        <v>4206</v>
      </c>
      <c r="F157" s="181" t="s">
        <v>4207</v>
      </c>
      <c r="G157" s="182" t="s">
        <v>504</v>
      </c>
      <c r="H157" s="183">
        <v>313</v>
      </c>
      <c r="I157" s="184"/>
      <c r="J157" s="185">
        <f>ROUND(I157*H157,2)</f>
        <v>0</v>
      </c>
      <c r="K157" s="181" t="s">
        <v>363</v>
      </c>
      <c r="L157" s="186"/>
      <c r="M157" s="187" t="s">
        <v>19</v>
      </c>
      <c r="N157" s="188" t="s">
        <v>49</v>
      </c>
      <c r="P157" s="143">
        <f>O157*H157</f>
        <v>0</v>
      </c>
      <c r="Q157" s="143">
        <v>1.0000000000000001E-5</v>
      </c>
      <c r="R157" s="143">
        <f>Q157*H157</f>
        <v>3.1300000000000004E-3</v>
      </c>
      <c r="S157" s="143">
        <v>0</v>
      </c>
      <c r="T157" s="144">
        <f>S157*H157</f>
        <v>0</v>
      </c>
      <c r="AR157" s="145" t="s">
        <v>558</v>
      </c>
      <c r="AT157" s="145" t="s">
        <v>440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4208</v>
      </c>
    </row>
    <row r="158" spans="2:65" s="1" customFormat="1" ht="49.15" customHeight="1">
      <c r="B158" s="33"/>
      <c r="C158" s="134" t="s">
        <v>627</v>
      </c>
      <c r="D158" s="134" t="s">
        <v>360</v>
      </c>
      <c r="E158" s="135" t="s">
        <v>4209</v>
      </c>
      <c r="F158" s="136" t="s">
        <v>4210</v>
      </c>
      <c r="G158" s="137" t="s">
        <v>504</v>
      </c>
      <c r="H158" s="138">
        <v>14</v>
      </c>
      <c r="I158" s="139"/>
      <c r="J158" s="140">
        <f>ROUND(I158*H158,2)</f>
        <v>0</v>
      </c>
      <c r="K158" s="136" t="s">
        <v>363</v>
      </c>
      <c r="L158" s="33"/>
      <c r="M158" s="141" t="s">
        <v>19</v>
      </c>
      <c r="N158" s="142" t="s">
        <v>49</v>
      </c>
      <c r="P158" s="143">
        <f>O158*H158</f>
        <v>0</v>
      </c>
      <c r="Q158" s="143">
        <v>0</v>
      </c>
      <c r="R158" s="143">
        <f>Q158*H158</f>
        <v>0</v>
      </c>
      <c r="S158" s="143">
        <v>0</v>
      </c>
      <c r="T158" s="144">
        <f>S158*H158</f>
        <v>0</v>
      </c>
      <c r="AR158" s="145" t="s">
        <v>454</v>
      </c>
      <c r="AT158" s="145" t="s">
        <v>360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454</v>
      </c>
      <c r="BM158" s="145" t="s">
        <v>4211</v>
      </c>
    </row>
    <row r="159" spans="2:65" s="1" customFormat="1" ht="11.25">
      <c r="B159" s="33"/>
      <c r="D159" s="147" t="s">
        <v>366</v>
      </c>
      <c r="F159" s="148" t="s">
        <v>4212</v>
      </c>
      <c r="I159" s="149"/>
      <c r="L159" s="33"/>
      <c r="M159" s="150"/>
      <c r="T159" s="54"/>
      <c r="AT159" s="18" t="s">
        <v>366</v>
      </c>
      <c r="AU159" s="18" t="s">
        <v>90</v>
      </c>
    </row>
    <row r="160" spans="2:65" s="1" customFormat="1" ht="24.2" customHeight="1">
      <c r="B160" s="33"/>
      <c r="C160" s="179" t="s">
        <v>633</v>
      </c>
      <c r="D160" s="179" t="s">
        <v>440</v>
      </c>
      <c r="E160" s="180" t="s">
        <v>4213</v>
      </c>
      <c r="F160" s="181" t="s">
        <v>4214</v>
      </c>
      <c r="G160" s="182" t="s">
        <v>504</v>
      </c>
      <c r="H160" s="183">
        <v>14</v>
      </c>
      <c r="I160" s="184"/>
      <c r="J160" s="185">
        <f>ROUND(I160*H160,2)</f>
        <v>0</v>
      </c>
      <c r="K160" s="181" t="s">
        <v>363</v>
      </c>
      <c r="L160" s="186"/>
      <c r="M160" s="187" t="s">
        <v>19</v>
      </c>
      <c r="N160" s="188" t="s">
        <v>49</v>
      </c>
      <c r="P160" s="143">
        <f>O160*H160</f>
        <v>0</v>
      </c>
      <c r="Q160" s="143">
        <v>4.0000000000000003E-5</v>
      </c>
      <c r="R160" s="143">
        <f>Q160*H160</f>
        <v>5.6000000000000006E-4</v>
      </c>
      <c r="S160" s="143">
        <v>0</v>
      </c>
      <c r="T160" s="144">
        <f>S160*H160</f>
        <v>0</v>
      </c>
      <c r="AR160" s="145" t="s">
        <v>558</v>
      </c>
      <c r="AT160" s="145" t="s">
        <v>440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4215</v>
      </c>
    </row>
    <row r="161" spans="2:65" s="1" customFormat="1" ht="16.5" customHeight="1">
      <c r="B161" s="33"/>
      <c r="C161" s="179" t="s">
        <v>640</v>
      </c>
      <c r="D161" s="179" t="s">
        <v>440</v>
      </c>
      <c r="E161" s="180" t="s">
        <v>4216</v>
      </c>
      <c r="F161" s="181" t="s">
        <v>4217</v>
      </c>
      <c r="G161" s="182" t="s">
        <v>504</v>
      </c>
      <c r="H161" s="183">
        <v>18</v>
      </c>
      <c r="I161" s="184"/>
      <c r="J161" s="185">
        <f>ROUND(I161*H161,2)</f>
        <v>0</v>
      </c>
      <c r="K161" s="181" t="s">
        <v>363</v>
      </c>
      <c r="L161" s="186"/>
      <c r="M161" s="187" t="s">
        <v>19</v>
      </c>
      <c r="N161" s="188" t="s">
        <v>49</v>
      </c>
      <c r="P161" s="143">
        <f>O161*H161</f>
        <v>0</v>
      </c>
      <c r="Q161" s="143">
        <v>3.0000000000000001E-5</v>
      </c>
      <c r="R161" s="143">
        <f>Q161*H161</f>
        <v>5.4000000000000001E-4</v>
      </c>
      <c r="S161" s="143">
        <v>0</v>
      </c>
      <c r="T161" s="144">
        <f>S161*H161</f>
        <v>0</v>
      </c>
      <c r="AR161" s="145" t="s">
        <v>558</v>
      </c>
      <c r="AT161" s="145" t="s">
        <v>440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4218</v>
      </c>
    </row>
    <row r="162" spans="2:65" s="1" customFormat="1" ht="49.15" customHeight="1">
      <c r="B162" s="33"/>
      <c r="C162" s="134" t="s">
        <v>646</v>
      </c>
      <c r="D162" s="134" t="s">
        <v>360</v>
      </c>
      <c r="E162" s="135" t="s">
        <v>4219</v>
      </c>
      <c r="F162" s="136" t="s">
        <v>4220</v>
      </c>
      <c r="G162" s="137" t="s">
        <v>504</v>
      </c>
      <c r="H162" s="138">
        <v>8</v>
      </c>
      <c r="I162" s="139"/>
      <c r="J162" s="140">
        <f>ROUND(I162*H162,2)</f>
        <v>0</v>
      </c>
      <c r="K162" s="136" t="s">
        <v>363</v>
      </c>
      <c r="L162" s="33"/>
      <c r="M162" s="141" t="s">
        <v>19</v>
      </c>
      <c r="N162" s="142" t="s">
        <v>49</v>
      </c>
      <c r="P162" s="143">
        <f>O162*H162</f>
        <v>0</v>
      </c>
      <c r="Q162" s="143">
        <v>0</v>
      </c>
      <c r="R162" s="143">
        <f>Q162*H162</f>
        <v>0</v>
      </c>
      <c r="S162" s="143">
        <v>0</v>
      </c>
      <c r="T162" s="144">
        <f>S162*H162</f>
        <v>0</v>
      </c>
      <c r="AR162" s="145" t="s">
        <v>454</v>
      </c>
      <c r="AT162" s="145" t="s">
        <v>360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454</v>
      </c>
      <c r="BM162" s="145" t="s">
        <v>4221</v>
      </c>
    </row>
    <row r="163" spans="2:65" s="1" customFormat="1" ht="11.25">
      <c r="B163" s="33"/>
      <c r="D163" s="147" t="s">
        <v>366</v>
      </c>
      <c r="F163" s="148" t="s">
        <v>4222</v>
      </c>
      <c r="I163" s="149"/>
      <c r="L163" s="33"/>
      <c r="M163" s="150"/>
      <c r="T163" s="54"/>
      <c r="AT163" s="18" t="s">
        <v>366</v>
      </c>
      <c r="AU163" s="18" t="s">
        <v>90</v>
      </c>
    </row>
    <row r="164" spans="2:65" s="1" customFormat="1" ht="24.2" customHeight="1">
      <c r="B164" s="33"/>
      <c r="C164" s="179" t="s">
        <v>653</v>
      </c>
      <c r="D164" s="179" t="s">
        <v>440</v>
      </c>
      <c r="E164" s="180" t="s">
        <v>4223</v>
      </c>
      <c r="F164" s="181" t="s">
        <v>4224</v>
      </c>
      <c r="G164" s="182" t="s">
        <v>504</v>
      </c>
      <c r="H164" s="183">
        <v>8</v>
      </c>
      <c r="I164" s="184"/>
      <c r="J164" s="185">
        <f>ROUND(I164*H164,2)</f>
        <v>0</v>
      </c>
      <c r="K164" s="181" t="s">
        <v>363</v>
      </c>
      <c r="L164" s="186"/>
      <c r="M164" s="187" t="s">
        <v>19</v>
      </c>
      <c r="N164" s="188" t="s">
        <v>49</v>
      </c>
      <c r="P164" s="143">
        <f>O164*H164</f>
        <v>0</v>
      </c>
      <c r="Q164" s="143">
        <v>4.0000000000000003E-5</v>
      </c>
      <c r="R164" s="143">
        <f>Q164*H164</f>
        <v>3.2000000000000003E-4</v>
      </c>
      <c r="S164" s="143">
        <v>0</v>
      </c>
      <c r="T164" s="144">
        <f>S164*H164</f>
        <v>0</v>
      </c>
      <c r="AR164" s="145" t="s">
        <v>558</v>
      </c>
      <c r="AT164" s="145" t="s">
        <v>440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4225</v>
      </c>
    </row>
    <row r="165" spans="2:65" s="1" customFormat="1" ht="62.65" customHeight="1">
      <c r="B165" s="33"/>
      <c r="C165" s="134" t="s">
        <v>660</v>
      </c>
      <c r="D165" s="134" t="s">
        <v>360</v>
      </c>
      <c r="E165" s="135" t="s">
        <v>4226</v>
      </c>
      <c r="F165" s="136" t="s">
        <v>4227</v>
      </c>
      <c r="G165" s="137" t="s">
        <v>504</v>
      </c>
      <c r="H165" s="138">
        <v>10</v>
      </c>
      <c r="I165" s="139"/>
      <c r="J165" s="140">
        <f>ROUND(I165*H165,2)</f>
        <v>0</v>
      </c>
      <c r="K165" s="136" t="s">
        <v>363</v>
      </c>
      <c r="L165" s="33"/>
      <c r="M165" s="141" t="s">
        <v>19</v>
      </c>
      <c r="N165" s="142" t="s">
        <v>49</v>
      </c>
      <c r="P165" s="143">
        <f>O165*H165</f>
        <v>0</v>
      </c>
      <c r="Q165" s="143">
        <v>0</v>
      </c>
      <c r="R165" s="143">
        <f>Q165*H165</f>
        <v>0</v>
      </c>
      <c r="S165" s="143">
        <v>0</v>
      </c>
      <c r="T165" s="144">
        <f>S165*H165</f>
        <v>0</v>
      </c>
      <c r="AR165" s="145" t="s">
        <v>454</v>
      </c>
      <c r="AT165" s="145" t="s">
        <v>360</v>
      </c>
      <c r="AU165" s="145" t="s">
        <v>90</v>
      </c>
      <c r="AY165" s="18" t="s">
        <v>358</v>
      </c>
      <c r="BE165" s="146">
        <f>IF(N165="základní",J165,0)</f>
        <v>0</v>
      </c>
      <c r="BF165" s="146">
        <f>IF(N165="snížená",J165,0)</f>
        <v>0</v>
      </c>
      <c r="BG165" s="146">
        <f>IF(N165="zákl. přenesená",J165,0)</f>
        <v>0</v>
      </c>
      <c r="BH165" s="146">
        <f>IF(N165="sníž. přenesená",J165,0)</f>
        <v>0</v>
      </c>
      <c r="BI165" s="146">
        <f>IF(N165="nulová",J165,0)</f>
        <v>0</v>
      </c>
      <c r="BJ165" s="18" t="s">
        <v>90</v>
      </c>
      <c r="BK165" s="146">
        <f>ROUND(I165*H165,2)</f>
        <v>0</v>
      </c>
      <c r="BL165" s="18" t="s">
        <v>454</v>
      </c>
      <c r="BM165" s="145" t="s">
        <v>4228</v>
      </c>
    </row>
    <row r="166" spans="2:65" s="1" customFormat="1" ht="11.25">
      <c r="B166" s="33"/>
      <c r="D166" s="147" t="s">
        <v>366</v>
      </c>
      <c r="F166" s="148" t="s">
        <v>4229</v>
      </c>
      <c r="I166" s="149"/>
      <c r="L166" s="33"/>
      <c r="M166" s="150"/>
      <c r="T166" s="54"/>
      <c r="AT166" s="18" t="s">
        <v>366</v>
      </c>
      <c r="AU166" s="18" t="s">
        <v>90</v>
      </c>
    </row>
    <row r="167" spans="2:65" s="1" customFormat="1" ht="16.5" customHeight="1">
      <c r="B167" s="33"/>
      <c r="C167" s="179" t="s">
        <v>666</v>
      </c>
      <c r="D167" s="179" t="s">
        <v>440</v>
      </c>
      <c r="E167" s="180" t="s">
        <v>4230</v>
      </c>
      <c r="F167" s="181" t="s">
        <v>4231</v>
      </c>
      <c r="G167" s="182" t="s">
        <v>504</v>
      </c>
      <c r="H167" s="183">
        <v>10</v>
      </c>
      <c r="I167" s="184"/>
      <c r="J167" s="185">
        <f>ROUND(I167*H167,2)</f>
        <v>0</v>
      </c>
      <c r="K167" s="181" t="s">
        <v>19</v>
      </c>
      <c r="L167" s="186"/>
      <c r="M167" s="187" t="s">
        <v>19</v>
      </c>
      <c r="N167" s="188" t="s">
        <v>49</v>
      </c>
      <c r="P167" s="143">
        <f>O167*H167</f>
        <v>0</v>
      </c>
      <c r="Q167" s="143">
        <v>0</v>
      </c>
      <c r="R167" s="143">
        <f>Q167*H167</f>
        <v>0</v>
      </c>
      <c r="S167" s="143">
        <v>0</v>
      </c>
      <c r="T167" s="144">
        <f>S167*H167</f>
        <v>0</v>
      </c>
      <c r="AR167" s="145" t="s">
        <v>558</v>
      </c>
      <c r="AT167" s="145" t="s">
        <v>440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4232</v>
      </c>
    </row>
    <row r="168" spans="2:65" s="1" customFormat="1" ht="49.15" customHeight="1">
      <c r="B168" s="33"/>
      <c r="C168" s="134" t="s">
        <v>672</v>
      </c>
      <c r="D168" s="134" t="s">
        <v>360</v>
      </c>
      <c r="E168" s="135" t="s">
        <v>4233</v>
      </c>
      <c r="F168" s="136" t="s">
        <v>4234</v>
      </c>
      <c r="G168" s="137" t="s">
        <v>504</v>
      </c>
      <c r="H168" s="138">
        <v>12</v>
      </c>
      <c r="I168" s="139"/>
      <c r="J168" s="140">
        <f>ROUND(I168*H168,2)</f>
        <v>0</v>
      </c>
      <c r="K168" s="136" t="s">
        <v>363</v>
      </c>
      <c r="L168" s="33"/>
      <c r="M168" s="141" t="s">
        <v>19</v>
      </c>
      <c r="N168" s="142" t="s">
        <v>49</v>
      </c>
      <c r="P168" s="143">
        <f>O168*H168</f>
        <v>0</v>
      </c>
      <c r="Q168" s="143">
        <v>0</v>
      </c>
      <c r="R168" s="143">
        <f>Q168*H168</f>
        <v>0</v>
      </c>
      <c r="S168" s="143">
        <v>0</v>
      </c>
      <c r="T168" s="144">
        <f>S168*H168</f>
        <v>0</v>
      </c>
      <c r="AR168" s="145" t="s">
        <v>454</v>
      </c>
      <c r="AT168" s="145" t="s">
        <v>360</v>
      </c>
      <c r="AU168" s="145" t="s">
        <v>90</v>
      </c>
      <c r="AY168" s="18" t="s">
        <v>358</v>
      </c>
      <c r="BE168" s="146">
        <f>IF(N168="základní",J168,0)</f>
        <v>0</v>
      </c>
      <c r="BF168" s="146">
        <f>IF(N168="snížená",J168,0)</f>
        <v>0</v>
      </c>
      <c r="BG168" s="146">
        <f>IF(N168="zákl. přenesená",J168,0)</f>
        <v>0</v>
      </c>
      <c r="BH168" s="146">
        <f>IF(N168="sníž. přenesená",J168,0)</f>
        <v>0</v>
      </c>
      <c r="BI168" s="146">
        <f>IF(N168="nulová",J168,0)</f>
        <v>0</v>
      </c>
      <c r="BJ168" s="18" t="s">
        <v>90</v>
      </c>
      <c r="BK168" s="146">
        <f>ROUND(I168*H168,2)</f>
        <v>0</v>
      </c>
      <c r="BL168" s="18" t="s">
        <v>454</v>
      </c>
      <c r="BM168" s="145" t="s">
        <v>4235</v>
      </c>
    </row>
    <row r="169" spans="2:65" s="1" customFormat="1" ht="11.25">
      <c r="B169" s="33"/>
      <c r="D169" s="147" t="s">
        <v>366</v>
      </c>
      <c r="F169" s="148" t="s">
        <v>4236</v>
      </c>
      <c r="I169" s="149"/>
      <c r="L169" s="33"/>
      <c r="M169" s="150"/>
      <c r="T169" s="54"/>
      <c r="AT169" s="18" t="s">
        <v>366</v>
      </c>
      <c r="AU169" s="18" t="s">
        <v>90</v>
      </c>
    </row>
    <row r="170" spans="2:65" s="1" customFormat="1" ht="24.2" customHeight="1">
      <c r="B170" s="33"/>
      <c r="C170" s="179" t="s">
        <v>678</v>
      </c>
      <c r="D170" s="179" t="s">
        <v>440</v>
      </c>
      <c r="E170" s="180" t="s">
        <v>4237</v>
      </c>
      <c r="F170" s="181" t="s">
        <v>4238</v>
      </c>
      <c r="G170" s="182" t="s">
        <v>504</v>
      </c>
      <c r="H170" s="183">
        <v>12</v>
      </c>
      <c r="I170" s="184"/>
      <c r="J170" s="185">
        <f>ROUND(I170*H170,2)</f>
        <v>0</v>
      </c>
      <c r="K170" s="181" t="s">
        <v>19</v>
      </c>
      <c r="L170" s="186"/>
      <c r="M170" s="187" t="s">
        <v>19</v>
      </c>
      <c r="N170" s="188" t="s">
        <v>49</v>
      </c>
      <c r="P170" s="143">
        <f>O170*H170</f>
        <v>0</v>
      </c>
      <c r="Q170" s="143">
        <v>0</v>
      </c>
      <c r="R170" s="143">
        <f>Q170*H170</f>
        <v>0</v>
      </c>
      <c r="S170" s="143">
        <v>0</v>
      </c>
      <c r="T170" s="144">
        <f>S170*H170</f>
        <v>0</v>
      </c>
      <c r="AR170" s="145" t="s">
        <v>558</v>
      </c>
      <c r="AT170" s="145" t="s">
        <v>440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4239</v>
      </c>
    </row>
    <row r="171" spans="2:65" s="1" customFormat="1" ht="49.15" customHeight="1">
      <c r="B171" s="33"/>
      <c r="C171" s="134" t="s">
        <v>697</v>
      </c>
      <c r="D171" s="134" t="s">
        <v>360</v>
      </c>
      <c r="E171" s="135" t="s">
        <v>4240</v>
      </c>
      <c r="F171" s="136" t="s">
        <v>4241</v>
      </c>
      <c r="G171" s="137" t="s">
        <v>504</v>
      </c>
      <c r="H171" s="138">
        <v>22</v>
      </c>
      <c r="I171" s="139"/>
      <c r="J171" s="140">
        <f>ROUND(I171*H171,2)</f>
        <v>0</v>
      </c>
      <c r="K171" s="136" t="s">
        <v>363</v>
      </c>
      <c r="L171" s="33"/>
      <c r="M171" s="141" t="s">
        <v>19</v>
      </c>
      <c r="N171" s="142" t="s">
        <v>49</v>
      </c>
      <c r="P171" s="143">
        <f>O171*H171</f>
        <v>0</v>
      </c>
      <c r="Q171" s="143">
        <v>0</v>
      </c>
      <c r="R171" s="143">
        <f>Q171*H171</f>
        <v>0</v>
      </c>
      <c r="S171" s="143">
        <v>0</v>
      </c>
      <c r="T171" s="144">
        <f>S171*H171</f>
        <v>0</v>
      </c>
      <c r="AR171" s="145" t="s">
        <v>454</v>
      </c>
      <c r="AT171" s="145" t="s">
        <v>360</v>
      </c>
      <c r="AU171" s="145" t="s">
        <v>90</v>
      </c>
      <c r="AY171" s="18" t="s">
        <v>358</v>
      </c>
      <c r="BE171" s="146">
        <f>IF(N171="základní",J171,0)</f>
        <v>0</v>
      </c>
      <c r="BF171" s="146">
        <f>IF(N171="snížená",J171,0)</f>
        <v>0</v>
      </c>
      <c r="BG171" s="146">
        <f>IF(N171="zákl. přenesená",J171,0)</f>
        <v>0</v>
      </c>
      <c r="BH171" s="146">
        <f>IF(N171="sníž. přenesená",J171,0)</f>
        <v>0</v>
      </c>
      <c r="BI171" s="146">
        <f>IF(N171="nulová",J171,0)</f>
        <v>0</v>
      </c>
      <c r="BJ171" s="18" t="s">
        <v>90</v>
      </c>
      <c r="BK171" s="146">
        <f>ROUND(I171*H171,2)</f>
        <v>0</v>
      </c>
      <c r="BL171" s="18" t="s">
        <v>454</v>
      </c>
      <c r="BM171" s="145" t="s">
        <v>4242</v>
      </c>
    </row>
    <row r="172" spans="2:65" s="1" customFormat="1" ht="11.25">
      <c r="B172" s="33"/>
      <c r="D172" s="147" t="s">
        <v>366</v>
      </c>
      <c r="F172" s="148" t="s">
        <v>4243</v>
      </c>
      <c r="I172" s="149"/>
      <c r="L172" s="33"/>
      <c r="M172" s="150"/>
      <c r="T172" s="54"/>
      <c r="AT172" s="18" t="s">
        <v>366</v>
      </c>
      <c r="AU172" s="18" t="s">
        <v>90</v>
      </c>
    </row>
    <row r="173" spans="2:65" s="1" customFormat="1" ht="24.2" customHeight="1">
      <c r="B173" s="33"/>
      <c r="C173" s="179" t="s">
        <v>714</v>
      </c>
      <c r="D173" s="179" t="s">
        <v>440</v>
      </c>
      <c r="E173" s="180" t="s">
        <v>4244</v>
      </c>
      <c r="F173" s="181" t="s">
        <v>4245</v>
      </c>
      <c r="G173" s="182" t="s">
        <v>504</v>
      </c>
      <c r="H173" s="183">
        <v>22</v>
      </c>
      <c r="I173" s="184"/>
      <c r="J173" s="185">
        <f>ROUND(I173*H173,2)</f>
        <v>0</v>
      </c>
      <c r="K173" s="181" t="s">
        <v>363</v>
      </c>
      <c r="L173" s="186"/>
      <c r="M173" s="187" t="s">
        <v>19</v>
      </c>
      <c r="N173" s="188" t="s">
        <v>49</v>
      </c>
      <c r="P173" s="143">
        <f>O173*H173</f>
        <v>0</v>
      </c>
      <c r="Q173" s="143">
        <v>4.0000000000000003E-5</v>
      </c>
      <c r="R173" s="143">
        <f>Q173*H173</f>
        <v>8.8000000000000003E-4</v>
      </c>
      <c r="S173" s="143">
        <v>0</v>
      </c>
      <c r="T173" s="144">
        <f>S173*H173</f>
        <v>0</v>
      </c>
      <c r="AR173" s="145" t="s">
        <v>558</v>
      </c>
      <c r="AT173" s="145" t="s">
        <v>440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4246</v>
      </c>
    </row>
    <row r="174" spans="2:65" s="1" customFormat="1" ht="55.5" customHeight="1">
      <c r="B174" s="33"/>
      <c r="C174" s="134" t="s">
        <v>719</v>
      </c>
      <c r="D174" s="134" t="s">
        <v>360</v>
      </c>
      <c r="E174" s="135" t="s">
        <v>4247</v>
      </c>
      <c r="F174" s="136" t="s">
        <v>4248</v>
      </c>
      <c r="G174" s="137" t="s">
        <v>504</v>
      </c>
      <c r="H174" s="138">
        <v>4</v>
      </c>
      <c r="I174" s="139"/>
      <c r="J174" s="140">
        <f>ROUND(I174*H174,2)</f>
        <v>0</v>
      </c>
      <c r="K174" s="136" t="s">
        <v>363</v>
      </c>
      <c r="L174" s="33"/>
      <c r="M174" s="141" t="s">
        <v>19</v>
      </c>
      <c r="N174" s="142" t="s">
        <v>49</v>
      </c>
      <c r="P174" s="143">
        <f>O174*H174</f>
        <v>0</v>
      </c>
      <c r="Q174" s="143">
        <v>0</v>
      </c>
      <c r="R174" s="143">
        <f>Q174*H174</f>
        <v>0</v>
      </c>
      <c r="S174" s="143">
        <v>0</v>
      </c>
      <c r="T174" s="144">
        <f>S174*H174</f>
        <v>0</v>
      </c>
      <c r="AR174" s="145" t="s">
        <v>454</v>
      </c>
      <c r="AT174" s="145" t="s">
        <v>360</v>
      </c>
      <c r="AU174" s="145" t="s">
        <v>90</v>
      </c>
      <c r="AY174" s="18" t="s">
        <v>358</v>
      </c>
      <c r="BE174" s="146">
        <f>IF(N174="základní",J174,0)</f>
        <v>0</v>
      </c>
      <c r="BF174" s="146">
        <f>IF(N174="snížená",J174,0)</f>
        <v>0</v>
      </c>
      <c r="BG174" s="146">
        <f>IF(N174="zákl. přenesená",J174,0)</f>
        <v>0</v>
      </c>
      <c r="BH174" s="146">
        <f>IF(N174="sníž. přenesená",J174,0)</f>
        <v>0</v>
      </c>
      <c r="BI174" s="146">
        <f>IF(N174="nulová",J174,0)</f>
        <v>0</v>
      </c>
      <c r="BJ174" s="18" t="s">
        <v>90</v>
      </c>
      <c r="BK174" s="146">
        <f>ROUND(I174*H174,2)</f>
        <v>0</v>
      </c>
      <c r="BL174" s="18" t="s">
        <v>454</v>
      </c>
      <c r="BM174" s="145" t="s">
        <v>4249</v>
      </c>
    </row>
    <row r="175" spans="2:65" s="1" customFormat="1" ht="11.25">
      <c r="B175" s="33"/>
      <c r="D175" s="147" t="s">
        <v>366</v>
      </c>
      <c r="F175" s="148" t="s">
        <v>4250</v>
      </c>
      <c r="I175" s="149"/>
      <c r="L175" s="33"/>
      <c r="M175" s="150"/>
      <c r="T175" s="54"/>
      <c r="AT175" s="18" t="s">
        <v>366</v>
      </c>
      <c r="AU175" s="18" t="s">
        <v>90</v>
      </c>
    </row>
    <row r="176" spans="2:65" s="1" customFormat="1" ht="24.2" customHeight="1">
      <c r="B176" s="33"/>
      <c r="C176" s="179" t="s">
        <v>726</v>
      </c>
      <c r="D176" s="179" t="s">
        <v>440</v>
      </c>
      <c r="E176" s="180" t="s">
        <v>4251</v>
      </c>
      <c r="F176" s="181" t="s">
        <v>4252</v>
      </c>
      <c r="G176" s="182" t="s">
        <v>504</v>
      </c>
      <c r="H176" s="183">
        <v>4</v>
      </c>
      <c r="I176" s="184"/>
      <c r="J176" s="185">
        <f>ROUND(I176*H176,2)</f>
        <v>0</v>
      </c>
      <c r="K176" s="181" t="s">
        <v>363</v>
      </c>
      <c r="L176" s="186"/>
      <c r="M176" s="187" t="s">
        <v>19</v>
      </c>
      <c r="N176" s="188" t="s">
        <v>49</v>
      </c>
      <c r="P176" s="143">
        <f>O176*H176</f>
        <v>0</v>
      </c>
      <c r="Q176" s="143">
        <v>6.0000000000000002E-5</v>
      </c>
      <c r="R176" s="143">
        <f>Q176*H176</f>
        <v>2.4000000000000001E-4</v>
      </c>
      <c r="S176" s="143">
        <v>0</v>
      </c>
      <c r="T176" s="144">
        <f>S176*H176</f>
        <v>0</v>
      </c>
      <c r="AR176" s="145" t="s">
        <v>558</v>
      </c>
      <c r="AT176" s="145" t="s">
        <v>440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4253</v>
      </c>
    </row>
    <row r="177" spans="2:65" s="1" customFormat="1" ht="49.15" customHeight="1">
      <c r="B177" s="33"/>
      <c r="C177" s="134" t="s">
        <v>733</v>
      </c>
      <c r="D177" s="134" t="s">
        <v>360</v>
      </c>
      <c r="E177" s="135" t="s">
        <v>4254</v>
      </c>
      <c r="F177" s="136" t="s">
        <v>4255</v>
      </c>
      <c r="G177" s="137" t="s">
        <v>504</v>
      </c>
      <c r="H177" s="138">
        <v>1</v>
      </c>
      <c r="I177" s="139"/>
      <c r="J177" s="140">
        <f>ROUND(I177*H177,2)</f>
        <v>0</v>
      </c>
      <c r="K177" s="136" t="s">
        <v>363</v>
      </c>
      <c r="L177" s="33"/>
      <c r="M177" s="141" t="s">
        <v>19</v>
      </c>
      <c r="N177" s="142" t="s">
        <v>49</v>
      </c>
      <c r="P177" s="143">
        <f>O177*H177</f>
        <v>0</v>
      </c>
      <c r="Q177" s="143">
        <v>0</v>
      </c>
      <c r="R177" s="143">
        <f>Q177*H177</f>
        <v>0</v>
      </c>
      <c r="S177" s="143">
        <v>0</v>
      </c>
      <c r="T177" s="144">
        <f>S177*H177</f>
        <v>0</v>
      </c>
      <c r="AR177" s="145" t="s">
        <v>454</v>
      </c>
      <c r="AT177" s="145" t="s">
        <v>360</v>
      </c>
      <c r="AU177" s="145" t="s">
        <v>90</v>
      </c>
      <c r="AY177" s="18" t="s">
        <v>358</v>
      </c>
      <c r="BE177" s="146">
        <f>IF(N177="základní",J177,0)</f>
        <v>0</v>
      </c>
      <c r="BF177" s="146">
        <f>IF(N177="snížená",J177,0)</f>
        <v>0</v>
      </c>
      <c r="BG177" s="146">
        <f>IF(N177="zákl. přenesená",J177,0)</f>
        <v>0</v>
      </c>
      <c r="BH177" s="146">
        <f>IF(N177="sníž. přenesená",J177,0)</f>
        <v>0</v>
      </c>
      <c r="BI177" s="146">
        <f>IF(N177="nulová",J177,0)</f>
        <v>0</v>
      </c>
      <c r="BJ177" s="18" t="s">
        <v>90</v>
      </c>
      <c r="BK177" s="146">
        <f>ROUND(I177*H177,2)</f>
        <v>0</v>
      </c>
      <c r="BL177" s="18" t="s">
        <v>454</v>
      </c>
      <c r="BM177" s="145" t="s">
        <v>4256</v>
      </c>
    </row>
    <row r="178" spans="2:65" s="1" customFormat="1" ht="11.25">
      <c r="B178" s="33"/>
      <c r="D178" s="147" t="s">
        <v>366</v>
      </c>
      <c r="F178" s="148" t="s">
        <v>4257</v>
      </c>
      <c r="I178" s="149"/>
      <c r="L178" s="33"/>
      <c r="M178" s="150"/>
      <c r="T178" s="54"/>
      <c r="AT178" s="18" t="s">
        <v>366</v>
      </c>
      <c r="AU178" s="18" t="s">
        <v>90</v>
      </c>
    </row>
    <row r="179" spans="2:65" s="1" customFormat="1" ht="16.5" customHeight="1">
      <c r="B179" s="33"/>
      <c r="C179" s="179" t="s">
        <v>739</v>
      </c>
      <c r="D179" s="179" t="s">
        <v>440</v>
      </c>
      <c r="E179" s="180" t="s">
        <v>4258</v>
      </c>
      <c r="F179" s="181" t="s">
        <v>4259</v>
      </c>
      <c r="G179" s="182" t="s">
        <v>504</v>
      </c>
      <c r="H179" s="183">
        <v>1</v>
      </c>
      <c r="I179" s="184"/>
      <c r="J179" s="185">
        <f>ROUND(I179*H179,2)</f>
        <v>0</v>
      </c>
      <c r="K179" s="181" t="s">
        <v>19</v>
      </c>
      <c r="L179" s="186"/>
      <c r="M179" s="187" t="s">
        <v>19</v>
      </c>
      <c r="N179" s="188" t="s">
        <v>49</v>
      </c>
      <c r="P179" s="143">
        <f>O179*H179</f>
        <v>0</v>
      </c>
      <c r="Q179" s="143">
        <v>0</v>
      </c>
      <c r="R179" s="143">
        <f>Q179*H179</f>
        <v>0</v>
      </c>
      <c r="S179" s="143">
        <v>0</v>
      </c>
      <c r="T179" s="144">
        <f>S179*H179</f>
        <v>0</v>
      </c>
      <c r="AR179" s="145" t="s">
        <v>558</v>
      </c>
      <c r="AT179" s="145" t="s">
        <v>440</v>
      </c>
      <c r="AU179" s="145" t="s">
        <v>90</v>
      </c>
      <c r="AY179" s="18" t="s">
        <v>358</v>
      </c>
      <c r="BE179" s="146">
        <f>IF(N179="základní",J179,0)</f>
        <v>0</v>
      </c>
      <c r="BF179" s="146">
        <f>IF(N179="snížená",J179,0)</f>
        <v>0</v>
      </c>
      <c r="BG179" s="146">
        <f>IF(N179="zákl. přenesená",J179,0)</f>
        <v>0</v>
      </c>
      <c r="BH179" s="146">
        <f>IF(N179="sníž. přenesená",J179,0)</f>
        <v>0</v>
      </c>
      <c r="BI179" s="146">
        <f>IF(N179="nulová",J179,0)</f>
        <v>0</v>
      </c>
      <c r="BJ179" s="18" t="s">
        <v>90</v>
      </c>
      <c r="BK179" s="146">
        <f>ROUND(I179*H179,2)</f>
        <v>0</v>
      </c>
      <c r="BL179" s="18" t="s">
        <v>454</v>
      </c>
      <c r="BM179" s="145" t="s">
        <v>4260</v>
      </c>
    </row>
    <row r="180" spans="2:65" s="1" customFormat="1" ht="24.2" customHeight="1">
      <c r="B180" s="33"/>
      <c r="C180" s="134" t="s">
        <v>744</v>
      </c>
      <c r="D180" s="134" t="s">
        <v>360</v>
      </c>
      <c r="E180" s="135" t="s">
        <v>4261</v>
      </c>
      <c r="F180" s="136" t="s">
        <v>4262</v>
      </c>
      <c r="G180" s="137" t="s">
        <v>504</v>
      </c>
      <c r="H180" s="138">
        <v>8</v>
      </c>
      <c r="I180" s="139"/>
      <c r="J180" s="140">
        <f>ROUND(I180*H180,2)</f>
        <v>0</v>
      </c>
      <c r="K180" s="136" t="s">
        <v>363</v>
      </c>
      <c r="L180" s="33"/>
      <c r="M180" s="141" t="s">
        <v>19</v>
      </c>
      <c r="N180" s="142" t="s">
        <v>49</v>
      </c>
      <c r="P180" s="143">
        <f>O180*H180</f>
        <v>0</v>
      </c>
      <c r="Q180" s="143">
        <v>0</v>
      </c>
      <c r="R180" s="143">
        <f>Q180*H180</f>
        <v>0</v>
      </c>
      <c r="S180" s="143">
        <v>0</v>
      </c>
      <c r="T180" s="144">
        <f>S180*H180</f>
        <v>0</v>
      </c>
      <c r="AR180" s="145" t="s">
        <v>454</v>
      </c>
      <c r="AT180" s="145" t="s">
        <v>360</v>
      </c>
      <c r="AU180" s="145" t="s">
        <v>90</v>
      </c>
      <c r="AY180" s="18" t="s">
        <v>358</v>
      </c>
      <c r="BE180" s="146">
        <f>IF(N180="základní",J180,0)</f>
        <v>0</v>
      </c>
      <c r="BF180" s="146">
        <f>IF(N180="snížená",J180,0)</f>
        <v>0</v>
      </c>
      <c r="BG180" s="146">
        <f>IF(N180="zákl. přenesená",J180,0)</f>
        <v>0</v>
      </c>
      <c r="BH180" s="146">
        <f>IF(N180="sníž. přenesená",J180,0)</f>
        <v>0</v>
      </c>
      <c r="BI180" s="146">
        <f>IF(N180="nulová",J180,0)</f>
        <v>0</v>
      </c>
      <c r="BJ180" s="18" t="s">
        <v>90</v>
      </c>
      <c r="BK180" s="146">
        <f>ROUND(I180*H180,2)</f>
        <v>0</v>
      </c>
      <c r="BL180" s="18" t="s">
        <v>454</v>
      </c>
      <c r="BM180" s="145" t="s">
        <v>4263</v>
      </c>
    </row>
    <row r="181" spans="2:65" s="1" customFormat="1" ht="11.25">
      <c r="B181" s="33"/>
      <c r="D181" s="147" t="s">
        <v>366</v>
      </c>
      <c r="F181" s="148" t="s">
        <v>4264</v>
      </c>
      <c r="I181" s="149"/>
      <c r="L181" s="33"/>
      <c r="M181" s="150"/>
      <c r="T181" s="54"/>
      <c r="AT181" s="18" t="s">
        <v>366</v>
      </c>
      <c r="AU181" s="18" t="s">
        <v>90</v>
      </c>
    </row>
    <row r="182" spans="2:65" s="1" customFormat="1" ht="21.75" customHeight="1">
      <c r="B182" s="33"/>
      <c r="C182" s="179" t="s">
        <v>751</v>
      </c>
      <c r="D182" s="179" t="s">
        <v>440</v>
      </c>
      <c r="E182" s="180" t="s">
        <v>4265</v>
      </c>
      <c r="F182" s="181" t="s">
        <v>4266</v>
      </c>
      <c r="G182" s="182" t="s">
        <v>504</v>
      </c>
      <c r="H182" s="183">
        <v>8</v>
      </c>
      <c r="I182" s="184"/>
      <c r="J182" s="185">
        <f>ROUND(I182*H182,2)</f>
        <v>0</v>
      </c>
      <c r="K182" s="181" t="s">
        <v>19</v>
      </c>
      <c r="L182" s="186"/>
      <c r="M182" s="187" t="s">
        <v>19</v>
      </c>
      <c r="N182" s="188" t="s">
        <v>49</v>
      </c>
      <c r="P182" s="143">
        <f>O182*H182</f>
        <v>0</v>
      </c>
      <c r="Q182" s="143">
        <v>0</v>
      </c>
      <c r="R182" s="143">
        <f>Q182*H182</f>
        <v>0</v>
      </c>
      <c r="S182" s="143">
        <v>0</v>
      </c>
      <c r="T182" s="144">
        <f>S182*H182</f>
        <v>0</v>
      </c>
      <c r="AR182" s="145" t="s">
        <v>558</v>
      </c>
      <c r="AT182" s="145" t="s">
        <v>440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454</v>
      </c>
      <c r="BM182" s="145" t="s">
        <v>4267</v>
      </c>
    </row>
    <row r="183" spans="2:65" s="1" customFormat="1" ht="37.9" customHeight="1">
      <c r="B183" s="33"/>
      <c r="C183" s="134" t="s">
        <v>759</v>
      </c>
      <c r="D183" s="134" t="s">
        <v>360</v>
      </c>
      <c r="E183" s="135" t="s">
        <v>4268</v>
      </c>
      <c r="F183" s="136" t="s">
        <v>4269</v>
      </c>
      <c r="G183" s="137" t="s">
        <v>504</v>
      </c>
      <c r="H183" s="138">
        <v>187</v>
      </c>
      <c r="I183" s="139"/>
      <c r="J183" s="140">
        <f>ROUND(I183*H183,2)</f>
        <v>0</v>
      </c>
      <c r="K183" s="136" t="s">
        <v>363</v>
      </c>
      <c r="L183" s="33"/>
      <c r="M183" s="141" t="s">
        <v>19</v>
      </c>
      <c r="N183" s="142" t="s">
        <v>49</v>
      </c>
      <c r="P183" s="143">
        <f>O183*H183</f>
        <v>0</v>
      </c>
      <c r="Q183" s="143">
        <v>0</v>
      </c>
      <c r="R183" s="143">
        <f>Q183*H183</f>
        <v>0</v>
      </c>
      <c r="S183" s="143">
        <v>0</v>
      </c>
      <c r="T183" s="144">
        <f>S183*H183</f>
        <v>0</v>
      </c>
      <c r="AR183" s="145" t="s">
        <v>454</v>
      </c>
      <c r="AT183" s="145" t="s">
        <v>360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454</v>
      </c>
      <c r="BM183" s="145" t="s">
        <v>4270</v>
      </c>
    </row>
    <row r="184" spans="2:65" s="1" customFormat="1" ht="11.25">
      <c r="B184" s="33"/>
      <c r="D184" s="147" t="s">
        <v>366</v>
      </c>
      <c r="F184" s="148" t="s">
        <v>4271</v>
      </c>
      <c r="I184" s="149"/>
      <c r="L184" s="33"/>
      <c r="M184" s="150"/>
      <c r="T184" s="54"/>
      <c r="AT184" s="18" t="s">
        <v>366</v>
      </c>
      <c r="AU184" s="18" t="s">
        <v>90</v>
      </c>
    </row>
    <row r="185" spans="2:65" s="1" customFormat="1" ht="24.2" customHeight="1">
      <c r="B185" s="33"/>
      <c r="C185" s="179" t="s">
        <v>765</v>
      </c>
      <c r="D185" s="179" t="s">
        <v>440</v>
      </c>
      <c r="E185" s="180" t="s">
        <v>4272</v>
      </c>
      <c r="F185" s="181" t="s">
        <v>4273</v>
      </c>
      <c r="G185" s="182" t="s">
        <v>504</v>
      </c>
      <c r="H185" s="183">
        <v>187</v>
      </c>
      <c r="I185" s="184"/>
      <c r="J185" s="185">
        <f>ROUND(I185*H185,2)</f>
        <v>0</v>
      </c>
      <c r="K185" s="181" t="s">
        <v>363</v>
      </c>
      <c r="L185" s="186"/>
      <c r="M185" s="187" t="s">
        <v>19</v>
      </c>
      <c r="N185" s="188" t="s">
        <v>49</v>
      </c>
      <c r="P185" s="143">
        <f>O185*H185</f>
        <v>0</v>
      </c>
      <c r="Q185" s="143">
        <v>6.0000000000000002E-5</v>
      </c>
      <c r="R185" s="143">
        <f>Q185*H185</f>
        <v>1.1220000000000001E-2</v>
      </c>
      <c r="S185" s="143">
        <v>0</v>
      </c>
      <c r="T185" s="144">
        <f>S185*H185</f>
        <v>0</v>
      </c>
      <c r="AR185" s="145" t="s">
        <v>558</v>
      </c>
      <c r="AT185" s="145" t="s">
        <v>440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4274</v>
      </c>
    </row>
    <row r="186" spans="2:65" s="1" customFormat="1" ht="49.15" customHeight="1">
      <c r="B186" s="33"/>
      <c r="C186" s="134" t="s">
        <v>773</v>
      </c>
      <c r="D186" s="134" t="s">
        <v>360</v>
      </c>
      <c r="E186" s="135" t="s">
        <v>4275</v>
      </c>
      <c r="F186" s="136" t="s">
        <v>4276</v>
      </c>
      <c r="G186" s="137" t="s">
        <v>504</v>
      </c>
      <c r="H186" s="138">
        <v>16</v>
      </c>
      <c r="I186" s="139"/>
      <c r="J186" s="140">
        <f>ROUND(I186*H186,2)</f>
        <v>0</v>
      </c>
      <c r="K186" s="136" t="s">
        <v>363</v>
      </c>
      <c r="L186" s="33"/>
      <c r="M186" s="141" t="s">
        <v>19</v>
      </c>
      <c r="N186" s="142" t="s">
        <v>49</v>
      </c>
      <c r="P186" s="143">
        <f>O186*H186</f>
        <v>0</v>
      </c>
      <c r="Q186" s="143">
        <v>0</v>
      </c>
      <c r="R186" s="143">
        <f>Q186*H186</f>
        <v>0</v>
      </c>
      <c r="S186" s="143">
        <v>0</v>
      </c>
      <c r="T186" s="144">
        <f>S186*H186</f>
        <v>0</v>
      </c>
      <c r="AR186" s="145" t="s">
        <v>454</v>
      </c>
      <c r="AT186" s="145" t="s">
        <v>360</v>
      </c>
      <c r="AU186" s="145" t="s">
        <v>90</v>
      </c>
      <c r="AY186" s="18" t="s">
        <v>358</v>
      </c>
      <c r="BE186" s="146">
        <f>IF(N186="základní",J186,0)</f>
        <v>0</v>
      </c>
      <c r="BF186" s="146">
        <f>IF(N186="snížená",J186,0)</f>
        <v>0</v>
      </c>
      <c r="BG186" s="146">
        <f>IF(N186="zákl. přenesená",J186,0)</f>
        <v>0</v>
      </c>
      <c r="BH186" s="146">
        <f>IF(N186="sníž. přenesená",J186,0)</f>
        <v>0</v>
      </c>
      <c r="BI186" s="146">
        <f>IF(N186="nulová",J186,0)</f>
        <v>0</v>
      </c>
      <c r="BJ186" s="18" t="s">
        <v>90</v>
      </c>
      <c r="BK186" s="146">
        <f>ROUND(I186*H186,2)</f>
        <v>0</v>
      </c>
      <c r="BL186" s="18" t="s">
        <v>454</v>
      </c>
      <c r="BM186" s="145" t="s">
        <v>4277</v>
      </c>
    </row>
    <row r="187" spans="2:65" s="1" customFormat="1" ht="11.25">
      <c r="B187" s="33"/>
      <c r="D187" s="147" t="s">
        <v>366</v>
      </c>
      <c r="F187" s="148" t="s">
        <v>4278</v>
      </c>
      <c r="I187" s="149"/>
      <c r="L187" s="33"/>
      <c r="M187" s="150"/>
      <c r="T187" s="54"/>
      <c r="AT187" s="18" t="s">
        <v>366</v>
      </c>
      <c r="AU187" s="18" t="s">
        <v>90</v>
      </c>
    </row>
    <row r="188" spans="2:65" s="1" customFormat="1" ht="24.2" customHeight="1">
      <c r="B188" s="33"/>
      <c r="C188" s="179" t="s">
        <v>779</v>
      </c>
      <c r="D188" s="179" t="s">
        <v>440</v>
      </c>
      <c r="E188" s="180" t="s">
        <v>4279</v>
      </c>
      <c r="F188" s="181" t="s">
        <v>4280</v>
      </c>
      <c r="G188" s="182" t="s">
        <v>504</v>
      </c>
      <c r="H188" s="183">
        <v>16</v>
      </c>
      <c r="I188" s="184"/>
      <c r="J188" s="185">
        <f>ROUND(I188*H188,2)</f>
        <v>0</v>
      </c>
      <c r="K188" s="181" t="s">
        <v>19</v>
      </c>
      <c r="L188" s="186"/>
      <c r="M188" s="187" t="s">
        <v>19</v>
      </c>
      <c r="N188" s="188" t="s">
        <v>49</v>
      </c>
      <c r="P188" s="143">
        <f>O188*H188</f>
        <v>0</v>
      </c>
      <c r="Q188" s="143">
        <v>0</v>
      </c>
      <c r="R188" s="143">
        <f>Q188*H188</f>
        <v>0</v>
      </c>
      <c r="S188" s="143">
        <v>0</v>
      </c>
      <c r="T188" s="144">
        <f>S188*H188</f>
        <v>0</v>
      </c>
      <c r="AR188" s="145" t="s">
        <v>558</v>
      </c>
      <c r="AT188" s="145" t="s">
        <v>440</v>
      </c>
      <c r="AU188" s="145" t="s">
        <v>90</v>
      </c>
      <c r="AY188" s="18" t="s">
        <v>358</v>
      </c>
      <c r="BE188" s="146">
        <f>IF(N188="základní",J188,0)</f>
        <v>0</v>
      </c>
      <c r="BF188" s="146">
        <f>IF(N188="snížená",J188,0)</f>
        <v>0</v>
      </c>
      <c r="BG188" s="146">
        <f>IF(N188="zákl. přenesená",J188,0)</f>
        <v>0</v>
      </c>
      <c r="BH188" s="146">
        <f>IF(N188="sníž. přenesená",J188,0)</f>
        <v>0</v>
      </c>
      <c r="BI188" s="146">
        <f>IF(N188="nulová",J188,0)</f>
        <v>0</v>
      </c>
      <c r="BJ188" s="18" t="s">
        <v>90</v>
      </c>
      <c r="BK188" s="146">
        <f>ROUND(I188*H188,2)</f>
        <v>0</v>
      </c>
      <c r="BL188" s="18" t="s">
        <v>454</v>
      </c>
      <c r="BM188" s="145" t="s">
        <v>4281</v>
      </c>
    </row>
    <row r="189" spans="2:65" s="1" customFormat="1" ht="49.15" customHeight="1">
      <c r="B189" s="33"/>
      <c r="C189" s="134" t="s">
        <v>784</v>
      </c>
      <c r="D189" s="134" t="s">
        <v>360</v>
      </c>
      <c r="E189" s="135" t="s">
        <v>4282</v>
      </c>
      <c r="F189" s="136" t="s">
        <v>4283</v>
      </c>
      <c r="G189" s="137" t="s">
        <v>504</v>
      </c>
      <c r="H189" s="138">
        <v>4</v>
      </c>
      <c r="I189" s="139"/>
      <c r="J189" s="140">
        <f>ROUND(I189*H189,2)</f>
        <v>0</v>
      </c>
      <c r="K189" s="136" t="s">
        <v>363</v>
      </c>
      <c r="L189" s="33"/>
      <c r="M189" s="141" t="s">
        <v>19</v>
      </c>
      <c r="N189" s="142" t="s">
        <v>49</v>
      </c>
      <c r="P189" s="143">
        <f>O189*H189</f>
        <v>0</v>
      </c>
      <c r="Q189" s="143">
        <v>0</v>
      </c>
      <c r="R189" s="143">
        <f>Q189*H189</f>
        <v>0</v>
      </c>
      <c r="S189" s="143">
        <v>0</v>
      </c>
      <c r="T189" s="144">
        <f>S189*H189</f>
        <v>0</v>
      </c>
      <c r="AR189" s="145" t="s">
        <v>454</v>
      </c>
      <c r="AT189" s="145" t="s">
        <v>360</v>
      </c>
      <c r="AU189" s="145" t="s">
        <v>90</v>
      </c>
      <c r="AY189" s="18" t="s">
        <v>358</v>
      </c>
      <c r="BE189" s="146">
        <f>IF(N189="základní",J189,0)</f>
        <v>0</v>
      </c>
      <c r="BF189" s="146">
        <f>IF(N189="snížená",J189,0)</f>
        <v>0</v>
      </c>
      <c r="BG189" s="146">
        <f>IF(N189="zákl. přenesená",J189,0)</f>
        <v>0</v>
      </c>
      <c r="BH189" s="146">
        <f>IF(N189="sníž. přenesená",J189,0)</f>
        <v>0</v>
      </c>
      <c r="BI189" s="146">
        <f>IF(N189="nulová",J189,0)</f>
        <v>0</v>
      </c>
      <c r="BJ189" s="18" t="s">
        <v>90</v>
      </c>
      <c r="BK189" s="146">
        <f>ROUND(I189*H189,2)</f>
        <v>0</v>
      </c>
      <c r="BL189" s="18" t="s">
        <v>454</v>
      </c>
      <c r="BM189" s="145" t="s">
        <v>4284</v>
      </c>
    </row>
    <row r="190" spans="2:65" s="1" customFormat="1" ht="11.25">
      <c r="B190" s="33"/>
      <c r="D190" s="147" t="s">
        <v>366</v>
      </c>
      <c r="F190" s="148" t="s">
        <v>4285</v>
      </c>
      <c r="I190" s="149"/>
      <c r="L190" s="33"/>
      <c r="M190" s="150"/>
      <c r="T190" s="54"/>
      <c r="AT190" s="18" t="s">
        <v>366</v>
      </c>
      <c r="AU190" s="18" t="s">
        <v>90</v>
      </c>
    </row>
    <row r="191" spans="2:65" s="1" customFormat="1" ht="24.2" customHeight="1">
      <c r="B191" s="33"/>
      <c r="C191" s="179" t="s">
        <v>789</v>
      </c>
      <c r="D191" s="179" t="s">
        <v>440</v>
      </c>
      <c r="E191" s="180" t="s">
        <v>4286</v>
      </c>
      <c r="F191" s="181" t="s">
        <v>4287</v>
      </c>
      <c r="G191" s="182" t="s">
        <v>504</v>
      </c>
      <c r="H191" s="183">
        <v>4</v>
      </c>
      <c r="I191" s="184"/>
      <c r="J191" s="185">
        <f>ROUND(I191*H191,2)</f>
        <v>0</v>
      </c>
      <c r="K191" s="181" t="s">
        <v>363</v>
      </c>
      <c r="L191" s="186"/>
      <c r="M191" s="187" t="s">
        <v>19</v>
      </c>
      <c r="N191" s="188" t="s">
        <v>49</v>
      </c>
      <c r="P191" s="143">
        <f>O191*H191</f>
        <v>0</v>
      </c>
      <c r="Q191" s="143">
        <v>1E-4</v>
      </c>
      <c r="R191" s="143">
        <f>Q191*H191</f>
        <v>4.0000000000000002E-4</v>
      </c>
      <c r="S191" s="143">
        <v>0</v>
      </c>
      <c r="T191" s="144">
        <f>S191*H191</f>
        <v>0</v>
      </c>
      <c r="AR191" s="145" t="s">
        <v>558</v>
      </c>
      <c r="AT191" s="145" t="s">
        <v>440</v>
      </c>
      <c r="AU191" s="145" t="s">
        <v>90</v>
      </c>
      <c r="AY191" s="18" t="s">
        <v>358</v>
      </c>
      <c r="BE191" s="146">
        <f>IF(N191="základní",J191,0)</f>
        <v>0</v>
      </c>
      <c r="BF191" s="146">
        <f>IF(N191="snížená",J191,0)</f>
        <v>0</v>
      </c>
      <c r="BG191" s="146">
        <f>IF(N191="zákl. přenesená",J191,0)</f>
        <v>0</v>
      </c>
      <c r="BH191" s="146">
        <f>IF(N191="sníž. přenesená",J191,0)</f>
        <v>0</v>
      </c>
      <c r="BI191" s="146">
        <f>IF(N191="nulová",J191,0)</f>
        <v>0</v>
      </c>
      <c r="BJ191" s="18" t="s">
        <v>90</v>
      </c>
      <c r="BK191" s="146">
        <f>ROUND(I191*H191,2)</f>
        <v>0</v>
      </c>
      <c r="BL191" s="18" t="s">
        <v>454</v>
      </c>
      <c r="BM191" s="145" t="s">
        <v>4288</v>
      </c>
    </row>
    <row r="192" spans="2:65" s="1" customFormat="1" ht="49.15" customHeight="1">
      <c r="B192" s="33"/>
      <c r="C192" s="134" t="s">
        <v>794</v>
      </c>
      <c r="D192" s="134" t="s">
        <v>360</v>
      </c>
      <c r="E192" s="135" t="s">
        <v>4289</v>
      </c>
      <c r="F192" s="136" t="s">
        <v>4290</v>
      </c>
      <c r="G192" s="137" t="s">
        <v>504</v>
      </c>
      <c r="H192" s="138">
        <v>18</v>
      </c>
      <c r="I192" s="139"/>
      <c r="J192" s="140">
        <f>ROUND(I192*H192,2)</f>
        <v>0</v>
      </c>
      <c r="K192" s="136" t="s">
        <v>363</v>
      </c>
      <c r="L192" s="33"/>
      <c r="M192" s="141" t="s">
        <v>19</v>
      </c>
      <c r="N192" s="142" t="s">
        <v>49</v>
      </c>
      <c r="P192" s="143">
        <f>O192*H192</f>
        <v>0</v>
      </c>
      <c r="Q192" s="143">
        <v>0</v>
      </c>
      <c r="R192" s="143">
        <f>Q192*H192</f>
        <v>0</v>
      </c>
      <c r="S192" s="143">
        <v>0</v>
      </c>
      <c r="T192" s="144">
        <f>S192*H192</f>
        <v>0</v>
      </c>
      <c r="AR192" s="145" t="s">
        <v>454</v>
      </c>
      <c r="AT192" s="145" t="s">
        <v>360</v>
      </c>
      <c r="AU192" s="145" t="s">
        <v>90</v>
      </c>
      <c r="AY192" s="18" t="s">
        <v>358</v>
      </c>
      <c r="BE192" s="146">
        <f>IF(N192="základní",J192,0)</f>
        <v>0</v>
      </c>
      <c r="BF192" s="146">
        <f>IF(N192="snížená",J192,0)</f>
        <v>0</v>
      </c>
      <c r="BG192" s="146">
        <f>IF(N192="zákl. přenesená",J192,0)</f>
        <v>0</v>
      </c>
      <c r="BH192" s="146">
        <f>IF(N192="sníž. přenesená",J192,0)</f>
        <v>0</v>
      </c>
      <c r="BI192" s="146">
        <f>IF(N192="nulová",J192,0)</f>
        <v>0</v>
      </c>
      <c r="BJ192" s="18" t="s">
        <v>90</v>
      </c>
      <c r="BK192" s="146">
        <f>ROUND(I192*H192,2)</f>
        <v>0</v>
      </c>
      <c r="BL192" s="18" t="s">
        <v>454</v>
      </c>
      <c r="BM192" s="145" t="s">
        <v>4291</v>
      </c>
    </row>
    <row r="193" spans="2:65" s="1" customFormat="1" ht="11.25">
      <c r="B193" s="33"/>
      <c r="D193" s="147" t="s">
        <v>366</v>
      </c>
      <c r="F193" s="148" t="s">
        <v>4292</v>
      </c>
      <c r="I193" s="149"/>
      <c r="L193" s="33"/>
      <c r="M193" s="150"/>
      <c r="T193" s="54"/>
      <c r="AT193" s="18" t="s">
        <v>366</v>
      </c>
      <c r="AU193" s="18" t="s">
        <v>90</v>
      </c>
    </row>
    <row r="194" spans="2:65" s="1" customFormat="1" ht="37.9" customHeight="1">
      <c r="B194" s="33"/>
      <c r="C194" s="179" t="s">
        <v>798</v>
      </c>
      <c r="D194" s="179" t="s">
        <v>440</v>
      </c>
      <c r="E194" s="180" t="s">
        <v>4293</v>
      </c>
      <c r="F194" s="181" t="s">
        <v>4294</v>
      </c>
      <c r="G194" s="182" t="s">
        <v>504</v>
      </c>
      <c r="H194" s="183">
        <v>18</v>
      </c>
      <c r="I194" s="184"/>
      <c r="J194" s="185">
        <f>ROUND(I194*H194,2)</f>
        <v>0</v>
      </c>
      <c r="K194" s="181" t="s">
        <v>363</v>
      </c>
      <c r="L194" s="186"/>
      <c r="M194" s="187" t="s">
        <v>19</v>
      </c>
      <c r="N194" s="188" t="s">
        <v>49</v>
      </c>
      <c r="P194" s="143">
        <f>O194*H194</f>
        <v>0</v>
      </c>
      <c r="Q194" s="143">
        <v>6.9999999999999994E-5</v>
      </c>
      <c r="R194" s="143">
        <f>Q194*H194</f>
        <v>1.2599999999999998E-3</v>
      </c>
      <c r="S194" s="143">
        <v>0</v>
      </c>
      <c r="T194" s="144">
        <f>S194*H194</f>
        <v>0</v>
      </c>
      <c r="AR194" s="145" t="s">
        <v>558</v>
      </c>
      <c r="AT194" s="145" t="s">
        <v>440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454</v>
      </c>
      <c r="BM194" s="145" t="s">
        <v>4295</v>
      </c>
    </row>
    <row r="195" spans="2:65" s="1" customFormat="1" ht="44.25" customHeight="1">
      <c r="B195" s="33"/>
      <c r="C195" s="134" t="s">
        <v>802</v>
      </c>
      <c r="D195" s="134" t="s">
        <v>360</v>
      </c>
      <c r="E195" s="135" t="s">
        <v>4296</v>
      </c>
      <c r="F195" s="136" t="s">
        <v>4297</v>
      </c>
      <c r="G195" s="137" t="s">
        <v>504</v>
      </c>
      <c r="H195" s="138">
        <v>26</v>
      </c>
      <c r="I195" s="139"/>
      <c r="J195" s="140">
        <f>ROUND(I195*H195,2)</f>
        <v>0</v>
      </c>
      <c r="K195" s="136" t="s">
        <v>363</v>
      </c>
      <c r="L195" s="33"/>
      <c r="M195" s="141" t="s">
        <v>19</v>
      </c>
      <c r="N195" s="142" t="s">
        <v>49</v>
      </c>
      <c r="P195" s="143">
        <f>O195*H195</f>
        <v>0</v>
      </c>
      <c r="Q195" s="143">
        <v>0</v>
      </c>
      <c r="R195" s="143">
        <f>Q195*H195</f>
        <v>0</v>
      </c>
      <c r="S195" s="143">
        <v>0</v>
      </c>
      <c r="T195" s="144">
        <f>S195*H195</f>
        <v>0</v>
      </c>
      <c r="AR195" s="145" t="s">
        <v>454</v>
      </c>
      <c r="AT195" s="145" t="s">
        <v>360</v>
      </c>
      <c r="AU195" s="145" t="s">
        <v>90</v>
      </c>
      <c r="AY195" s="18" t="s">
        <v>358</v>
      </c>
      <c r="BE195" s="146">
        <f>IF(N195="základní",J195,0)</f>
        <v>0</v>
      </c>
      <c r="BF195" s="146">
        <f>IF(N195="snížená",J195,0)</f>
        <v>0</v>
      </c>
      <c r="BG195" s="146">
        <f>IF(N195="zákl. přenesená",J195,0)</f>
        <v>0</v>
      </c>
      <c r="BH195" s="146">
        <f>IF(N195="sníž. přenesená",J195,0)</f>
        <v>0</v>
      </c>
      <c r="BI195" s="146">
        <f>IF(N195="nulová",J195,0)</f>
        <v>0</v>
      </c>
      <c r="BJ195" s="18" t="s">
        <v>90</v>
      </c>
      <c r="BK195" s="146">
        <f>ROUND(I195*H195,2)</f>
        <v>0</v>
      </c>
      <c r="BL195" s="18" t="s">
        <v>454</v>
      </c>
      <c r="BM195" s="145" t="s">
        <v>4298</v>
      </c>
    </row>
    <row r="196" spans="2:65" s="1" customFormat="1" ht="11.25">
      <c r="B196" s="33"/>
      <c r="D196" s="147" t="s">
        <v>366</v>
      </c>
      <c r="F196" s="148" t="s">
        <v>4299</v>
      </c>
      <c r="I196" s="149"/>
      <c r="L196" s="33"/>
      <c r="M196" s="150"/>
      <c r="T196" s="54"/>
      <c r="AT196" s="18" t="s">
        <v>366</v>
      </c>
      <c r="AU196" s="18" t="s">
        <v>90</v>
      </c>
    </row>
    <row r="197" spans="2:65" s="1" customFormat="1" ht="24.2" customHeight="1">
      <c r="B197" s="33"/>
      <c r="C197" s="179" t="s">
        <v>810</v>
      </c>
      <c r="D197" s="179" t="s">
        <v>440</v>
      </c>
      <c r="E197" s="180" t="s">
        <v>4300</v>
      </c>
      <c r="F197" s="181" t="s">
        <v>4301</v>
      </c>
      <c r="G197" s="182" t="s">
        <v>504</v>
      </c>
      <c r="H197" s="183">
        <v>4</v>
      </c>
      <c r="I197" s="184"/>
      <c r="J197" s="185">
        <f t="shared" ref="J197:J204" si="0">ROUND(I197*H197,2)</f>
        <v>0</v>
      </c>
      <c r="K197" s="181" t="s">
        <v>19</v>
      </c>
      <c r="L197" s="186"/>
      <c r="M197" s="187" t="s">
        <v>19</v>
      </c>
      <c r="N197" s="188" t="s">
        <v>49</v>
      </c>
      <c r="P197" s="143">
        <f t="shared" ref="P197:P204" si="1">O197*H197</f>
        <v>0</v>
      </c>
      <c r="Q197" s="143">
        <v>0</v>
      </c>
      <c r="R197" s="143">
        <f t="shared" ref="R197:R204" si="2">Q197*H197</f>
        <v>0</v>
      </c>
      <c r="S197" s="143">
        <v>0</v>
      </c>
      <c r="T197" s="144">
        <f t="shared" ref="T197:T204" si="3">S197*H197</f>
        <v>0</v>
      </c>
      <c r="AR197" s="145" t="s">
        <v>558</v>
      </c>
      <c r="AT197" s="145" t="s">
        <v>440</v>
      </c>
      <c r="AU197" s="145" t="s">
        <v>90</v>
      </c>
      <c r="AY197" s="18" t="s">
        <v>358</v>
      </c>
      <c r="BE197" s="146">
        <f t="shared" ref="BE197:BE204" si="4">IF(N197="základní",J197,0)</f>
        <v>0</v>
      </c>
      <c r="BF197" s="146">
        <f t="shared" ref="BF197:BF204" si="5">IF(N197="snížená",J197,0)</f>
        <v>0</v>
      </c>
      <c r="BG197" s="146">
        <f t="shared" ref="BG197:BG204" si="6">IF(N197="zákl. přenesená",J197,0)</f>
        <v>0</v>
      </c>
      <c r="BH197" s="146">
        <f t="shared" ref="BH197:BH204" si="7">IF(N197="sníž. přenesená",J197,0)</f>
        <v>0</v>
      </c>
      <c r="BI197" s="146">
        <f t="shared" ref="BI197:BI204" si="8">IF(N197="nulová",J197,0)</f>
        <v>0</v>
      </c>
      <c r="BJ197" s="18" t="s">
        <v>90</v>
      </c>
      <c r="BK197" s="146">
        <f t="shared" ref="BK197:BK204" si="9">ROUND(I197*H197,2)</f>
        <v>0</v>
      </c>
      <c r="BL197" s="18" t="s">
        <v>454</v>
      </c>
      <c r="BM197" s="145" t="s">
        <v>4302</v>
      </c>
    </row>
    <row r="198" spans="2:65" s="1" customFormat="1" ht="37.9" customHeight="1">
      <c r="B198" s="33"/>
      <c r="C198" s="179" t="s">
        <v>816</v>
      </c>
      <c r="D198" s="179" t="s">
        <v>440</v>
      </c>
      <c r="E198" s="180" t="s">
        <v>4303</v>
      </c>
      <c r="F198" s="181" t="s">
        <v>4304</v>
      </c>
      <c r="G198" s="182" t="s">
        <v>504</v>
      </c>
      <c r="H198" s="183">
        <v>7</v>
      </c>
      <c r="I198" s="184"/>
      <c r="J198" s="185">
        <f t="shared" si="0"/>
        <v>0</v>
      </c>
      <c r="K198" s="181" t="s">
        <v>19</v>
      </c>
      <c r="L198" s="186"/>
      <c r="M198" s="187" t="s">
        <v>19</v>
      </c>
      <c r="N198" s="188" t="s">
        <v>49</v>
      </c>
      <c r="P198" s="143">
        <f t="shared" si="1"/>
        <v>0</v>
      </c>
      <c r="Q198" s="143">
        <v>0</v>
      </c>
      <c r="R198" s="143">
        <f t="shared" si="2"/>
        <v>0</v>
      </c>
      <c r="S198" s="143">
        <v>0</v>
      </c>
      <c r="T198" s="144">
        <f t="shared" si="3"/>
        <v>0</v>
      </c>
      <c r="AR198" s="145" t="s">
        <v>558</v>
      </c>
      <c r="AT198" s="145" t="s">
        <v>440</v>
      </c>
      <c r="AU198" s="145" t="s">
        <v>90</v>
      </c>
      <c r="AY198" s="18" t="s">
        <v>358</v>
      </c>
      <c r="BE198" s="146">
        <f t="shared" si="4"/>
        <v>0</v>
      </c>
      <c r="BF198" s="146">
        <f t="shared" si="5"/>
        <v>0</v>
      </c>
      <c r="BG198" s="146">
        <f t="shared" si="6"/>
        <v>0</v>
      </c>
      <c r="BH198" s="146">
        <f t="shared" si="7"/>
        <v>0</v>
      </c>
      <c r="BI198" s="146">
        <f t="shared" si="8"/>
        <v>0</v>
      </c>
      <c r="BJ198" s="18" t="s">
        <v>90</v>
      </c>
      <c r="BK198" s="146">
        <f t="shared" si="9"/>
        <v>0</v>
      </c>
      <c r="BL198" s="18" t="s">
        <v>454</v>
      </c>
      <c r="BM198" s="145" t="s">
        <v>4305</v>
      </c>
    </row>
    <row r="199" spans="2:65" s="1" customFormat="1" ht="37.9" customHeight="1">
      <c r="B199" s="33"/>
      <c r="C199" s="179" t="s">
        <v>821</v>
      </c>
      <c r="D199" s="179" t="s">
        <v>440</v>
      </c>
      <c r="E199" s="180" t="s">
        <v>4306</v>
      </c>
      <c r="F199" s="181" t="s">
        <v>4307</v>
      </c>
      <c r="G199" s="182" t="s">
        <v>504</v>
      </c>
      <c r="H199" s="183">
        <v>4</v>
      </c>
      <c r="I199" s="184"/>
      <c r="J199" s="185">
        <f t="shared" si="0"/>
        <v>0</v>
      </c>
      <c r="K199" s="181" t="s">
        <v>19</v>
      </c>
      <c r="L199" s="186"/>
      <c r="M199" s="187" t="s">
        <v>19</v>
      </c>
      <c r="N199" s="188" t="s">
        <v>49</v>
      </c>
      <c r="P199" s="143">
        <f t="shared" si="1"/>
        <v>0</v>
      </c>
      <c r="Q199" s="143">
        <v>0</v>
      </c>
      <c r="R199" s="143">
        <f t="shared" si="2"/>
        <v>0</v>
      </c>
      <c r="S199" s="143">
        <v>0</v>
      </c>
      <c r="T199" s="144">
        <f t="shared" si="3"/>
        <v>0</v>
      </c>
      <c r="AR199" s="145" t="s">
        <v>558</v>
      </c>
      <c r="AT199" s="145" t="s">
        <v>440</v>
      </c>
      <c r="AU199" s="145" t="s">
        <v>90</v>
      </c>
      <c r="AY199" s="18" t="s">
        <v>358</v>
      </c>
      <c r="BE199" s="146">
        <f t="shared" si="4"/>
        <v>0</v>
      </c>
      <c r="BF199" s="146">
        <f t="shared" si="5"/>
        <v>0</v>
      </c>
      <c r="BG199" s="146">
        <f t="shared" si="6"/>
        <v>0</v>
      </c>
      <c r="BH199" s="146">
        <f t="shared" si="7"/>
        <v>0</v>
      </c>
      <c r="BI199" s="146">
        <f t="shared" si="8"/>
        <v>0</v>
      </c>
      <c r="BJ199" s="18" t="s">
        <v>90</v>
      </c>
      <c r="BK199" s="146">
        <f t="shared" si="9"/>
        <v>0</v>
      </c>
      <c r="BL199" s="18" t="s">
        <v>454</v>
      </c>
      <c r="BM199" s="145" t="s">
        <v>4308</v>
      </c>
    </row>
    <row r="200" spans="2:65" s="1" customFormat="1" ht="37.9" customHeight="1">
      <c r="B200" s="33"/>
      <c r="C200" s="179" t="s">
        <v>826</v>
      </c>
      <c r="D200" s="179" t="s">
        <v>440</v>
      </c>
      <c r="E200" s="180" t="s">
        <v>4309</v>
      </c>
      <c r="F200" s="181" t="s">
        <v>4310</v>
      </c>
      <c r="G200" s="182" t="s">
        <v>504</v>
      </c>
      <c r="H200" s="183">
        <v>3</v>
      </c>
      <c r="I200" s="184"/>
      <c r="J200" s="185">
        <f t="shared" si="0"/>
        <v>0</v>
      </c>
      <c r="K200" s="181" t="s">
        <v>19</v>
      </c>
      <c r="L200" s="186"/>
      <c r="M200" s="187" t="s">
        <v>19</v>
      </c>
      <c r="N200" s="188" t="s">
        <v>49</v>
      </c>
      <c r="P200" s="143">
        <f t="shared" si="1"/>
        <v>0</v>
      </c>
      <c r="Q200" s="143">
        <v>0</v>
      </c>
      <c r="R200" s="143">
        <f t="shared" si="2"/>
        <v>0</v>
      </c>
      <c r="S200" s="143">
        <v>0</v>
      </c>
      <c r="T200" s="144">
        <f t="shared" si="3"/>
        <v>0</v>
      </c>
      <c r="AR200" s="145" t="s">
        <v>558</v>
      </c>
      <c r="AT200" s="145" t="s">
        <v>440</v>
      </c>
      <c r="AU200" s="145" t="s">
        <v>90</v>
      </c>
      <c r="AY200" s="18" t="s">
        <v>358</v>
      </c>
      <c r="BE200" s="146">
        <f t="shared" si="4"/>
        <v>0</v>
      </c>
      <c r="BF200" s="146">
        <f t="shared" si="5"/>
        <v>0</v>
      </c>
      <c r="BG200" s="146">
        <f t="shared" si="6"/>
        <v>0</v>
      </c>
      <c r="BH200" s="146">
        <f t="shared" si="7"/>
        <v>0</v>
      </c>
      <c r="BI200" s="146">
        <f t="shared" si="8"/>
        <v>0</v>
      </c>
      <c r="BJ200" s="18" t="s">
        <v>90</v>
      </c>
      <c r="BK200" s="146">
        <f t="shared" si="9"/>
        <v>0</v>
      </c>
      <c r="BL200" s="18" t="s">
        <v>454</v>
      </c>
      <c r="BM200" s="145" t="s">
        <v>4311</v>
      </c>
    </row>
    <row r="201" spans="2:65" s="1" customFormat="1" ht="49.15" customHeight="1">
      <c r="B201" s="33"/>
      <c r="C201" s="179" t="s">
        <v>831</v>
      </c>
      <c r="D201" s="179" t="s">
        <v>440</v>
      </c>
      <c r="E201" s="180" t="s">
        <v>4312</v>
      </c>
      <c r="F201" s="181" t="s">
        <v>4313</v>
      </c>
      <c r="G201" s="182" t="s">
        <v>504</v>
      </c>
      <c r="H201" s="183">
        <v>1</v>
      </c>
      <c r="I201" s="184"/>
      <c r="J201" s="185">
        <f t="shared" si="0"/>
        <v>0</v>
      </c>
      <c r="K201" s="181" t="s">
        <v>19</v>
      </c>
      <c r="L201" s="186"/>
      <c r="M201" s="187" t="s">
        <v>19</v>
      </c>
      <c r="N201" s="188" t="s">
        <v>49</v>
      </c>
      <c r="P201" s="143">
        <f t="shared" si="1"/>
        <v>0</v>
      </c>
      <c r="Q201" s="143">
        <v>0</v>
      </c>
      <c r="R201" s="143">
        <f t="shared" si="2"/>
        <v>0</v>
      </c>
      <c r="S201" s="143">
        <v>0</v>
      </c>
      <c r="T201" s="144">
        <f t="shared" si="3"/>
        <v>0</v>
      </c>
      <c r="AR201" s="145" t="s">
        <v>558</v>
      </c>
      <c r="AT201" s="145" t="s">
        <v>440</v>
      </c>
      <c r="AU201" s="145" t="s">
        <v>90</v>
      </c>
      <c r="AY201" s="18" t="s">
        <v>358</v>
      </c>
      <c r="BE201" s="146">
        <f t="shared" si="4"/>
        <v>0</v>
      </c>
      <c r="BF201" s="146">
        <f t="shared" si="5"/>
        <v>0</v>
      </c>
      <c r="BG201" s="146">
        <f t="shared" si="6"/>
        <v>0</v>
      </c>
      <c r="BH201" s="146">
        <f t="shared" si="7"/>
        <v>0</v>
      </c>
      <c r="BI201" s="146">
        <f t="shared" si="8"/>
        <v>0</v>
      </c>
      <c r="BJ201" s="18" t="s">
        <v>90</v>
      </c>
      <c r="BK201" s="146">
        <f t="shared" si="9"/>
        <v>0</v>
      </c>
      <c r="BL201" s="18" t="s">
        <v>454</v>
      </c>
      <c r="BM201" s="145" t="s">
        <v>4314</v>
      </c>
    </row>
    <row r="202" spans="2:65" s="1" customFormat="1" ht="37.9" customHeight="1">
      <c r="B202" s="33"/>
      <c r="C202" s="179" t="s">
        <v>838</v>
      </c>
      <c r="D202" s="179" t="s">
        <v>440</v>
      </c>
      <c r="E202" s="180" t="s">
        <v>4315</v>
      </c>
      <c r="F202" s="181" t="s">
        <v>4316</v>
      </c>
      <c r="G202" s="182" t="s">
        <v>504</v>
      </c>
      <c r="H202" s="183">
        <v>6</v>
      </c>
      <c r="I202" s="184"/>
      <c r="J202" s="185">
        <f t="shared" si="0"/>
        <v>0</v>
      </c>
      <c r="K202" s="181" t="s">
        <v>19</v>
      </c>
      <c r="L202" s="186"/>
      <c r="M202" s="187" t="s">
        <v>19</v>
      </c>
      <c r="N202" s="188" t="s">
        <v>49</v>
      </c>
      <c r="P202" s="143">
        <f t="shared" si="1"/>
        <v>0</v>
      </c>
      <c r="Q202" s="143">
        <v>0</v>
      </c>
      <c r="R202" s="143">
        <f t="shared" si="2"/>
        <v>0</v>
      </c>
      <c r="S202" s="143">
        <v>0</v>
      </c>
      <c r="T202" s="144">
        <f t="shared" si="3"/>
        <v>0</v>
      </c>
      <c r="AR202" s="145" t="s">
        <v>558</v>
      </c>
      <c r="AT202" s="145" t="s">
        <v>440</v>
      </c>
      <c r="AU202" s="145" t="s">
        <v>90</v>
      </c>
      <c r="AY202" s="18" t="s">
        <v>358</v>
      </c>
      <c r="BE202" s="146">
        <f t="shared" si="4"/>
        <v>0</v>
      </c>
      <c r="BF202" s="146">
        <f t="shared" si="5"/>
        <v>0</v>
      </c>
      <c r="BG202" s="146">
        <f t="shared" si="6"/>
        <v>0</v>
      </c>
      <c r="BH202" s="146">
        <f t="shared" si="7"/>
        <v>0</v>
      </c>
      <c r="BI202" s="146">
        <f t="shared" si="8"/>
        <v>0</v>
      </c>
      <c r="BJ202" s="18" t="s">
        <v>90</v>
      </c>
      <c r="BK202" s="146">
        <f t="shared" si="9"/>
        <v>0</v>
      </c>
      <c r="BL202" s="18" t="s">
        <v>454</v>
      </c>
      <c r="BM202" s="145" t="s">
        <v>4317</v>
      </c>
    </row>
    <row r="203" spans="2:65" s="1" customFormat="1" ht="37.9" customHeight="1">
      <c r="B203" s="33"/>
      <c r="C203" s="179" t="s">
        <v>862</v>
      </c>
      <c r="D203" s="179" t="s">
        <v>440</v>
      </c>
      <c r="E203" s="180" t="s">
        <v>4318</v>
      </c>
      <c r="F203" s="181" t="s">
        <v>4319</v>
      </c>
      <c r="G203" s="182" t="s">
        <v>504</v>
      </c>
      <c r="H203" s="183">
        <v>1</v>
      </c>
      <c r="I203" s="184"/>
      <c r="J203" s="185">
        <f t="shared" si="0"/>
        <v>0</v>
      </c>
      <c r="K203" s="181" t="s">
        <v>19</v>
      </c>
      <c r="L203" s="186"/>
      <c r="M203" s="187" t="s">
        <v>19</v>
      </c>
      <c r="N203" s="188" t="s">
        <v>49</v>
      </c>
      <c r="P203" s="143">
        <f t="shared" si="1"/>
        <v>0</v>
      </c>
      <c r="Q203" s="143">
        <v>0</v>
      </c>
      <c r="R203" s="143">
        <f t="shared" si="2"/>
        <v>0</v>
      </c>
      <c r="S203" s="143">
        <v>0</v>
      </c>
      <c r="T203" s="144">
        <f t="shared" si="3"/>
        <v>0</v>
      </c>
      <c r="AR203" s="145" t="s">
        <v>558</v>
      </c>
      <c r="AT203" s="145" t="s">
        <v>440</v>
      </c>
      <c r="AU203" s="145" t="s">
        <v>90</v>
      </c>
      <c r="AY203" s="18" t="s">
        <v>358</v>
      </c>
      <c r="BE203" s="146">
        <f t="shared" si="4"/>
        <v>0</v>
      </c>
      <c r="BF203" s="146">
        <f t="shared" si="5"/>
        <v>0</v>
      </c>
      <c r="BG203" s="146">
        <f t="shared" si="6"/>
        <v>0</v>
      </c>
      <c r="BH203" s="146">
        <f t="shared" si="7"/>
        <v>0</v>
      </c>
      <c r="BI203" s="146">
        <f t="shared" si="8"/>
        <v>0</v>
      </c>
      <c r="BJ203" s="18" t="s">
        <v>90</v>
      </c>
      <c r="BK203" s="146">
        <f t="shared" si="9"/>
        <v>0</v>
      </c>
      <c r="BL203" s="18" t="s">
        <v>454</v>
      </c>
      <c r="BM203" s="145" t="s">
        <v>4320</v>
      </c>
    </row>
    <row r="204" spans="2:65" s="1" customFormat="1" ht="49.15" customHeight="1">
      <c r="B204" s="33"/>
      <c r="C204" s="134" t="s">
        <v>886</v>
      </c>
      <c r="D204" s="134" t="s">
        <v>360</v>
      </c>
      <c r="E204" s="135" t="s">
        <v>4321</v>
      </c>
      <c r="F204" s="136" t="s">
        <v>4322</v>
      </c>
      <c r="G204" s="137" t="s">
        <v>504</v>
      </c>
      <c r="H204" s="138">
        <v>17</v>
      </c>
      <c r="I204" s="139"/>
      <c r="J204" s="140">
        <f t="shared" si="0"/>
        <v>0</v>
      </c>
      <c r="K204" s="136" t="s">
        <v>363</v>
      </c>
      <c r="L204" s="33"/>
      <c r="M204" s="141" t="s">
        <v>19</v>
      </c>
      <c r="N204" s="142" t="s">
        <v>49</v>
      </c>
      <c r="P204" s="143">
        <f t="shared" si="1"/>
        <v>0</v>
      </c>
      <c r="Q204" s="143">
        <v>0</v>
      </c>
      <c r="R204" s="143">
        <f t="shared" si="2"/>
        <v>0</v>
      </c>
      <c r="S204" s="143">
        <v>0</v>
      </c>
      <c r="T204" s="144">
        <f t="shared" si="3"/>
        <v>0</v>
      </c>
      <c r="AR204" s="145" t="s">
        <v>454</v>
      </c>
      <c r="AT204" s="145" t="s">
        <v>360</v>
      </c>
      <c r="AU204" s="145" t="s">
        <v>90</v>
      </c>
      <c r="AY204" s="18" t="s">
        <v>358</v>
      </c>
      <c r="BE204" s="146">
        <f t="shared" si="4"/>
        <v>0</v>
      </c>
      <c r="BF204" s="146">
        <f t="shared" si="5"/>
        <v>0</v>
      </c>
      <c r="BG204" s="146">
        <f t="shared" si="6"/>
        <v>0</v>
      </c>
      <c r="BH204" s="146">
        <f t="shared" si="7"/>
        <v>0</v>
      </c>
      <c r="BI204" s="146">
        <f t="shared" si="8"/>
        <v>0</v>
      </c>
      <c r="BJ204" s="18" t="s">
        <v>90</v>
      </c>
      <c r="BK204" s="146">
        <f t="shared" si="9"/>
        <v>0</v>
      </c>
      <c r="BL204" s="18" t="s">
        <v>454</v>
      </c>
      <c r="BM204" s="145" t="s">
        <v>4323</v>
      </c>
    </row>
    <row r="205" spans="2:65" s="1" customFormat="1" ht="11.25">
      <c r="B205" s="33"/>
      <c r="D205" s="147" t="s">
        <v>366</v>
      </c>
      <c r="F205" s="148" t="s">
        <v>4324</v>
      </c>
      <c r="I205" s="149"/>
      <c r="L205" s="33"/>
      <c r="M205" s="150"/>
      <c r="T205" s="54"/>
      <c r="AT205" s="18" t="s">
        <v>366</v>
      </c>
      <c r="AU205" s="18" t="s">
        <v>90</v>
      </c>
    </row>
    <row r="206" spans="2:65" s="1" customFormat="1" ht="37.9" customHeight="1">
      <c r="B206" s="33"/>
      <c r="C206" s="179" t="s">
        <v>891</v>
      </c>
      <c r="D206" s="179" t="s">
        <v>440</v>
      </c>
      <c r="E206" s="180" t="s">
        <v>4325</v>
      </c>
      <c r="F206" s="181" t="s">
        <v>4326</v>
      </c>
      <c r="G206" s="182" t="s">
        <v>504</v>
      </c>
      <c r="H206" s="183">
        <v>15</v>
      </c>
      <c r="I206" s="184"/>
      <c r="J206" s="185">
        <f>ROUND(I206*H206,2)</f>
        <v>0</v>
      </c>
      <c r="K206" s="181" t="s">
        <v>19</v>
      </c>
      <c r="L206" s="186"/>
      <c r="M206" s="187" t="s">
        <v>19</v>
      </c>
      <c r="N206" s="188" t="s">
        <v>49</v>
      </c>
      <c r="P206" s="143">
        <f>O206*H206</f>
        <v>0</v>
      </c>
      <c r="Q206" s="143">
        <v>0</v>
      </c>
      <c r="R206" s="143">
        <f>Q206*H206</f>
        <v>0</v>
      </c>
      <c r="S206" s="143">
        <v>0</v>
      </c>
      <c r="T206" s="144">
        <f>S206*H206</f>
        <v>0</v>
      </c>
      <c r="AR206" s="145" t="s">
        <v>558</v>
      </c>
      <c r="AT206" s="145" t="s">
        <v>440</v>
      </c>
      <c r="AU206" s="145" t="s">
        <v>90</v>
      </c>
      <c r="AY206" s="18" t="s">
        <v>358</v>
      </c>
      <c r="BE206" s="146">
        <f>IF(N206="základní",J206,0)</f>
        <v>0</v>
      </c>
      <c r="BF206" s="146">
        <f>IF(N206="snížená",J206,0)</f>
        <v>0</v>
      </c>
      <c r="BG206" s="146">
        <f>IF(N206="zákl. přenesená",J206,0)</f>
        <v>0</v>
      </c>
      <c r="BH206" s="146">
        <f>IF(N206="sníž. přenesená",J206,0)</f>
        <v>0</v>
      </c>
      <c r="BI206" s="146">
        <f>IF(N206="nulová",J206,0)</f>
        <v>0</v>
      </c>
      <c r="BJ206" s="18" t="s">
        <v>90</v>
      </c>
      <c r="BK206" s="146">
        <f>ROUND(I206*H206,2)</f>
        <v>0</v>
      </c>
      <c r="BL206" s="18" t="s">
        <v>454</v>
      </c>
      <c r="BM206" s="145" t="s">
        <v>4327</v>
      </c>
    </row>
    <row r="207" spans="2:65" s="1" customFormat="1" ht="44.25" customHeight="1">
      <c r="B207" s="33"/>
      <c r="C207" s="179" t="s">
        <v>898</v>
      </c>
      <c r="D207" s="179" t="s">
        <v>440</v>
      </c>
      <c r="E207" s="180" t="s">
        <v>4328</v>
      </c>
      <c r="F207" s="181" t="s">
        <v>4329</v>
      </c>
      <c r="G207" s="182" t="s">
        <v>504</v>
      </c>
      <c r="H207" s="183">
        <v>2</v>
      </c>
      <c r="I207" s="184"/>
      <c r="J207" s="185">
        <f>ROUND(I207*H207,2)</f>
        <v>0</v>
      </c>
      <c r="K207" s="181" t="s">
        <v>19</v>
      </c>
      <c r="L207" s="186"/>
      <c r="M207" s="187" t="s">
        <v>19</v>
      </c>
      <c r="N207" s="188" t="s">
        <v>49</v>
      </c>
      <c r="P207" s="143">
        <f>O207*H207</f>
        <v>0</v>
      </c>
      <c r="Q207" s="143">
        <v>0</v>
      </c>
      <c r="R207" s="143">
        <f>Q207*H207</f>
        <v>0</v>
      </c>
      <c r="S207" s="143">
        <v>0</v>
      </c>
      <c r="T207" s="144">
        <f>S207*H207</f>
        <v>0</v>
      </c>
      <c r="AR207" s="145" t="s">
        <v>558</v>
      </c>
      <c r="AT207" s="145" t="s">
        <v>440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4330</v>
      </c>
    </row>
    <row r="208" spans="2:65" s="1" customFormat="1" ht="37.9" customHeight="1">
      <c r="B208" s="33"/>
      <c r="C208" s="134" t="s">
        <v>903</v>
      </c>
      <c r="D208" s="134" t="s">
        <v>360</v>
      </c>
      <c r="E208" s="135" t="s">
        <v>4331</v>
      </c>
      <c r="F208" s="136" t="s">
        <v>4332</v>
      </c>
      <c r="G208" s="137" t="s">
        <v>504</v>
      </c>
      <c r="H208" s="138">
        <v>12</v>
      </c>
      <c r="I208" s="139"/>
      <c r="J208" s="140">
        <f>ROUND(I208*H208,2)</f>
        <v>0</v>
      </c>
      <c r="K208" s="136" t="s">
        <v>363</v>
      </c>
      <c r="L208" s="33"/>
      <c r="M208" s="141" t="s">
        <v>19</v>
      </c>
      <c r="N208" s="142" t="s">
        <v>49</v>
      </c>
      <c r="P208" s="143">
        <f>O208*H208</f>
        <v>0</v>
      </c>
      <c r="Q208" s="143">
        <v>0</v>
      </c>
      <c r="R208" s="143">
        <f>Q208*H208</f>
        <v>0</v>
      </c>
      <c r="S208" s="143">
        <v>0</v>
      </c>
      <c r="T208" s="144">
        <f>S208*H208</f>
        <v>0</v>
      </c>
      <c r="AR208" s="145" t="s">
        <v>454</v>
      </c>
      <c r="AT208" s="145" t="s">
        <v>360</v>
      </c>
      <c r="AU208" s="145" t="s">
        <v>90</v>
      </c>
      <c r="AY208" s="18" t="s">
        <v>358</v>
      </c>
      <c r="BE208" s="146">
        <f>IF(N208="základní",J208,0)</f>
        <v>0</v>
      </c>
      <c r="BF208" s="146">
        <f>IF(N208="snížená",J208,0)</f>
        <v>0</v>
      </c>
      <c r="BG208" s="146">
        <f>IF(N208="zákl. přenesená",J208,0)</f>
        <v>0</v>
      </c>
      <c r="BH208" s="146">
        <f>IF(N208="sníž. přenesená",J208,0)</f>
        <v>0</v>
      </c>
      <c r="BI208" s="146">
        <f>IF(N208="nulová",J208,0)</f>
        <v>0</v>
      </c>
      <c r="BJ208" s="18" t="s">
        <v>90</v>
      </c>
      <c r="BK208" s="146">
        <f>ROUND(I208*H208,2)</f>
        <v>0</v>
      </c>
      <c r="BL208" s="18" t="s">
        <v>454</v>
      </c>
      <c r="BM208" s="145" t="s">
        <v>4333</v>
      </c>
    </row>
    <row r="209" spans="2:65" s="1" customFormat="1" ht="11.25">
      <c r="B209" s="33"/>
      <c r="D209" s="147" t="s">
        <v>366</v>
      </c>
      <c r="F209" s="148" t="s">
        <v>4334</v>
      </c>
      <c r="I209" s="149"/>
      <c r="L209" s="33"/>
      <c r="M209" s="150"/>
      <c r="T209" s="54"/>
      <c r="AT209" s="18" t="s">
        <v>366</v>
      </c>
      <c r="AU209" s="18" t="s">
        <v>90</v>
      </c>
    </row>
    <row r="210" spans="2:65" s="1" customFormat="1" ht="33" customHeight="1">
      <c r="B210" s="33"/>
      <c r="C210" s="179" t="s">
        <v>908</v>
      </c>
      <c r="D210" s="179" t="s">
        <v>440</v>
      </c>
      <c r="E210" s="180" t="s">
        <v>4335</v>
      </c>
      <c r="F210" s="181" t="s">
        <v>4336</v>
      </c>
      <c r="G210" s="182" t="s">
        <v>504</v>
      </c>
      <c r="H210" s="183">
        <v>10</v>
      </c>
      <c r="I210" s="184"/>
      <c r="J210" s="185">
        <f>ROUND(I210*H210,2)</f>
        <v>0</v>
      </c>
      <c r="K210" s="181" t="s">
        <v>19</v>
      </c>
      <c r="L210" s="186"/>
      <c r="M210" s="187" t="s">
        <v>19</v>
      </c>
      <c r="N210" s="188" t="s">
        <v>49</v>
      </c>
      <c r="P210" s="143">
        <f>O210*H210</f>
        <v>0</v>
      </c>
      <c r="Q210" s="143">
        <v>0</v>
      </c>
      <c r="R210" s="143">
        <f>Q210*H210</f>
        <v>0</v>
      </c>
      <c r="S210" s="143">
        <v>0</v>
      </c>
      <c r="T210" s="144">
        <f>S210*H210</f>
        <v>0</v>
      </c>
      <c r="AR210" s="145" t="s">
        <v>558</v>
      </c>
      <c r="AT210" s="145" t="s">
        <v>440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454</v>
      </c>
      <c r="BM210" s="145" t="s">
        <v>4337</v>
      </c>
    </row>
    <row r="211" spans="2:65" s="1" customFormat="1" ht="37.9" customHeight="1">
      <c r="B211" s="33"/>
      <c r="C211" s="179" t="s">
        <v>913</v>
      </c>
      <c r="D211" s="179" t="s">
        <v>440</v>
      </c>
      <c r="E211" s="180" t="s">
        <v>4338</v>
      </c>
      <c r="F211" s="181" t="s">
        <v>4339</v>
      </c>
      <c r="G211" s="182" t="s">
        <v>504</v>
      </c>
      <c r="H211" s="183">
        <v>2</v>
      </c>
      <c r="I211" s="184"/>
      <c r="J211" s="185">
        <f>ROUND(I211*H211,2)</f>
        <v>0</v>
      </c>
      <c r="K211" s="181" t="s">
        <v>19</v>
      </c>
      <c r="L211" s="186"/>
      <c r="M211" s="187" t="s">
        <v>19</v>
      </c>
      <c r="N211" s="188" t="s">
        <v>49</v>
      </c>
      <c r="P211" s="143">
        <f>O211*H211</f>
        <v>0</v>
      </c>
      <c r="Q211" s="143">
        <v>0</v>
      </c>
      <c r="R211" s="143">
        <f>Q211*H211</f>
        <v>0</v>
      </c>
      <c r="S211" s="143">
        <v>0</v>
      </c>
      <c r="T211" s="144">
        <f>S211*H211</f>
        <v>0</v>
      </c>
      <c r="AR211" s="145" t="s">
        <v>558</v>
      </c>
      <c r="AT211" s="145" t="s">
        <v>440</v>
      </c>
      <c r="AU211" s="145" t="s">
        <v>90</v>
      </c>
      <c r="AY211" s="18" t="s">
        <v>358</v>
      </c>
      <c r="BE211" s="146">
        <f>IF(N211="základní",J211,0)</f>
        <v>0</v>
      </c>
      <c r="BF211" s="146">
        <f>IF(N211="snížená",J211,0)</f>
        <v>0</v>
      </c>
      <c r="BG211" s="146">
        <f>IF(N211="zákl. přenesená",J211,0)</f>
        <v>0</v>
      </c>
      <c r="BH211" s="146">
        <f>IF(N211="sníž. přenesená",J211,0)</f>
        <v>0</v>
      </c>
      <c r="BI211" s="146">
        <f>IF(N211="nulová",J211,0)</f>
        <v>0</v>
      </c>
      <c r="BJ211" s="18" t="s">
        <v>90</v>
      </c>
      <c r="BK211" s="146">
        <f>ROUND(I211*H211,2)</f>
        <v>0</v>
      </c>
      <c r="BL211" s="18" t="s">
        <v>454</v>
      </c>
      <c r="BM211" s="145" t="s">
        <v>4340</v>
      </c>
    </row>
    <row r="212" spans="2:65" s="1" customFormat="1" ht="49.15" customHeight="1">
      <c r="B212" s="33"/>
      <c r="C212" s="134" t="s">
        <v>918</v>
      </c>
      <c r="D212" s="134" t="s">
        <v>360</v>
      </c>
      <c r="E212" s="135" t="s">
        <v>4341</v>
      </c>
      <c r="F212" s="136" t="s">
        <v>4342</v>
      </c>
      <c r="G212" s="137" t="s">
        <v>504</v>
      </c>
      <c r="H212" s="138">
        <v>8</v>
      </c>
      <c r="I212" s="139"/>
      <c r="J212" s="140">
        <f>ROUND(I212*H212,2)</f>
        <v>0</v>
      </c>
      <c r="K212" s="136" t="s">
        <v>363</v>
      </c>
      <c r="L212" s="33"/>
      <c r="M212" s="141" t="s">
        <v>19</v>
      </c>
      <c r="N212" s="142" t="s">
        <v>49</v>
      </c>
      <c r="P212" s="143">
        <f>O212*H212</f>
        <v>0</v>
      </c>
      <c r="Q212" s="143">
        <v>0</v>
      </c>
      <c r="R212" s="143">
        <f>Q212*H212</f>
        <v>0</v>
      </c>
      <c r="S212" s="143">
        <v>0</v>
      </c>
      <c r="T212" s="144">
        <f>S212*H212</f>
        <v>0</v>
      </c>
      <c r="AR212" s="145" t="s">
        <v>454</v>
      </c>
      <c r="AT212" s="145" t="s">
        <v>360</v>
      </c>
      <c r="AU212" s="145" t="s">
        <v>90</v>
      </c>
      <c r="AY212" s="18" t="s">
        <v>358</v>
      </c>
      <c r="BE212" s="146">
        <f>IF(N212="základní",J212,0)</f>
        <v>0</v>
      </c>
      <c r="BF212" s="146">
        <f>IF(N212="snížená",J212,0)</f>
        <v>0</v>
      </c>
      <c r="BG212" s="146">
        <f>IF(N212="zákl. přenesená",J212,0)</f>
        <v>0</v>
      </c>
      <c r="BH212" s="146">
        <f>IF(N212="sníž. přenesená",J212,0)</f>
        <v>0</v>
      </c>
      <c r="BI212" s="146">
        <f>IF(N212="nulová",J212,0)</f>
        <v>0</v>
      </c>
      <c r="BJ212" s="18" t="s">
        <v>90</v>
      </c>
      <c r="BK212" s="146">
        <f>ROUND(I212*H212,2)</f>
        <v>0</v>
      </c>
      <c r="BL212" s="18" t="s">
        <v>454</v>
      </c>
      <c r="BM212" s="145" t="s">
        <v>4343</v>
      </c>
    </row>
    <row r="213" spans="2:65" s="1" customFormat="1" ht="11.25">
      <c r="B213" s="33"/>
      <c r="D213" s="147" t="s">
        <v>366</v>
      </c>
      <c r="F213" s="148" t="s">
        <v>4344</v>
      </c>
      <c r="I213" s="149"/>
      <c r="L213" s="33"/>
      <c r="M213" s="150"/>
      <c r="T213" s="54"/>
      <c r="AT213" s="18" t="s">
        <v>366</v>
      </c>
      <c r="AU213" s="18" t="s">
        <v>90</v>
      </c>
    </row>
    <row r="214" spans="2:65" s="1" customFormat="1" ht="33" customHeight="1">
      <c r="B214" s="33"/>
      <c r="C214" s="179" t="s">
        <v>931</v>
      </c>
      <c r="D214" s="179" t="s">
        <v>440</v>
      </c>
      <c r="E214" s="180" t="s">
        <v>4345</v>
      </c>
      <c r="F214" s="181" t="s">
        <v>4346</v>
      </c>
      <c r="G214" s="182" t="s">
        <v>504</v>
      </c>
      <c r="H214" s="183">
        <v>7</v>
      </c>
      <c r="I214" s="184"/>
      <c r="J214" s="185">
        <f>ROUND(I214*H214,2)</f>
        <v>0</v>
      </c>
      <c r="K214" s="181" t="s">
        <v>19</v>
      </c>
      <c r="L214" s="186"/>
      <c r="M214" s="187" t="s">
        <v>19</v>
      </c>
      <c r="N214" s="188" t="s">
        <v>49</v>
      </c>
      <c r="P214" s="143">
        <f>O214*H214</f>
        <v>0</v>
      </c>
      <c r="Q214" s="143">
        <v>0</v>
      </c>
      <c r="R214" s="143">
        <f>Q214*H214</f>
        <v>0</v>
      </c>
      <c r="S214" s="143">
        <v>0</v>
      </c>
      <c r="T214" s="144">
        <f>S214*H214</f>
        <v>0</v>
      </c>
      <c r="AR214" s="145" t="s">
        <v>558</v>
      </c>
      <c r="AT214" s="145" t="s">
        <v>440</v>
      </c>
      <c r="AU214" s="145" t="s">
        <v>90</v>
      </c>
      <c r="AY214" s="18" t="s">
        <v>358</v>
      </c>
      <c r="BE214" s="146">
        <f>IF(N214="základní",J214,0)</f>
        <v>0</v>
      </c>
      <c r="BF214" s="146">
        <f>IF(N214="snížená",J214,0)</f>
        <v>0</v>
      </c>
      <c r="BG214" s="146">
        <f>IF(N214="zákl. přenesená",J214,0)</f>
        <v>0</v>
      </c>
      <c r="BH214" s="146">
        <f>IF(N214="sníž. přenesená",J214,0)</f>
        <v>0</v>
      </c>
      <c r="BI214" s="146">
        <f>IF(N214="nulová",J214,0)</f>
        <v>0</v>
      </c>
      <c r="BJ214" s="18" t="s">
        <v>90</v>
      </c>
      <c r="BK214" s="146">
        <f>ROUND(I214*H214,2)</f>
        <v>0</v>
      </c>
      <c r="BL214" s="18" t="s">
        <v>454</v>
      </c>
      <c r="BM214" s="145" t="s">
        <v>4347</v>
      </c>
    </row>
    <row r="215" spans="2:65" s="1" customFormat="1" ht="37.9" customHeight="1">
      <c r="B215" s="33"/>
      <c r="C215" s="179" t="s">
        <v>937</v>
      </c>
      <c r="D215" s="179" t="s">
        <v>440</v>
      </c>
      <c r="E215" s="180" t="s">
        <v>4348</v>
      </c>
      <c r="F215" s="181" t="s">
        <v>4349</v>
      </c>
      <c r="G215" s="182" t="s">
        <v>504</v>
      </c>
      <c r="H215" s="183">
        <v>1</v>
      </c>
      <c r="I215" s="184"/>
      <c r="J215" s="185">
        <f>ROUND(I215*H215,2)</f>
        <v>0</v>
      </c>
      <c r="K215" s="181" t="s">
        <v>19</v>
      </c>
      <c r="L215" s="186"/>
      <c r="M215" s="187" t="s">
        <v>19</v>
      </c>
      <c r="N215" s="188" t="s">
        <v>49</v>
      </c>
      <c r="P215" s="143">
        <f>O215*H215</f>
        <v>0</v>
      </c>
      <c r="Q215" s="143">
        <v>0</v>
      </c>
      <c r="R215" s="143">
        <f>Q215*H215</f>
        <v>0</v>
      </c>
      <c r="S215" s="143">
        <v>0</v>
      </c>
      <c r="T215" s="144">
        <f>S215*H215</f>
        <v>0</v>
      </c>
      <c r="AR215" s="145" t="s">
        <v>558</v>
      </c>
      <c r="AT215" s="145" t="s">
        <v>440</v>
      </c>
      <c r="AU215" s="145" t="s">
        <v>90</v>
      </c>
      <c r="AY215" s="18" t="s">
        <v>358</v>
      </c>
      <c r="BE215" s="146">
        <f>IF(N215="základní",J215,0)</f>
        <v>0</v>
      </c>
      <c r="BF215" s="146">
        <f>IF(N215="snížená",J215,0)</f>
        <v>0</v>
      </c>
      <c r="BG215" s="146">
        <f>IF(N215="zákl. přenesená",J215,0)</f>
        <v>0</v>
      </c>
      <c r="BH215" s="146">
        <f>IF(N215="sníž. přenesená",J215,0)</f>
        <v>0</v>
      </c>
      <c r="BI215" s="146">
        <f>IF(N215="nulová",J215,0)</f>
        <v>0</v>
      </c>
      <c r="BJ215" s="18" t="s">
        <v>90</v>
      </c>
      <c r="BK215" s="146">
        <f>ROUND(I215*H215,2)</f>
        <v>0</v>
      </c>
      <c r="BL215" s="18" t="s">
        <v>454</v>
      </c>
      <c r="BM215" s="145" t="s">
        <v>4350</v>
      </c>
    </row>
    <row r="216" spans="2:65" s="1" customFormat="1" ht="49.15" customHeight="1">
      <c r="B216" s="33"/>
      <c r="C216" s="134" t="s">
        <v>942</v>
      </c>
      <c r="D216" s="134" t="s">
        <v>360</v>
      </c>
      <c r="E216" s="135" t="s">
        <v>4351</v>
      </c>
      <c r="F216" s="136" t="s">
        <v>4352</v>
      </c>
      <c r="G216" s="137" t="s">
        <v>504</v>
      </c>
      <c r="H216" s="138">
        <v>105</v>
      </c>
      <c r="I216" s="139"/>
      <c r="J216" s="140">
        <f>ROUND(I216*H216,2)</f>
        <v>0</v>
      </c>
      <c r="K216" s="136" t="s">
        <v>363</v>
      </c>
      <c r="L216" s="33"/>
      <c r="M216" s="141" t="s">
        <v>19</v>
      </c>
      <c r="N216" s="142" t="s">
        <v>49</v>
      </c>
      <c r="P216" s="143">
        <f>O216*H216</f>
        <v>0</v>
      </c>
      <c r="Q216" s="143">
        <v>0</v>
      </c>
      <c r="R216" s="143">
        <f>Q216*H216</f>
        <v>0</v>
      </c>
      <c r="S216" s="143">
        <v>0</v>
      </c>
      <c r="T216" s="144">
        <f>S216*H216</f>
        <v>0</v>
      </c>
      <c r="AR216" s="145" t="s">
        <v>454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454</v>
      </c>
      <c r="BM216" s="145" t="s">
        <v>4353</v>
      </c>
    </row>
    <row r="217" spans="2:65" s="1" customFormat="1" ht="11.25">
      <c r="B217" s="33"/>
      <c r="D217" s="147" t="s">
        <v>366</v>
      </c>
      <c r="F217" s="148" t="s">
        <v>4354</v>
      </c>
      <c r="I217" s="149"/>
      <c r="L217" s="33"/>
      <c r="M217" s="150"/>
      <c r="T217" s="54"/>
      <c r="AT217" s="18" t="s">
        <v>366</v>
      </c>
      <c r="AU217" s="18" t="s">
        <v>90</v>
      </c>
    </row>
    <row r="218" spans="2:65" s="1" customFormat="1" ht="44.25" customHeight="1">
      <c r="B218" s="33"/>
      <c r="C218" s="179" t="s">
        <v>947</v>
      </c>
      <c r="D218" s="179" t="s">
        <v>440</v>
      </c>
      <c r="E218" s="180" t="s">
        <v>4355</v>
      </c>
      <c r="F218" s="181" t="s">
        <v>4356</v>
      </c>
      <c r="G218" s="182" t="s">
        <v>504</v>
      </c>
      <c r="H218" s="183">
        <v>40</v>
      </c>
      <c r="I218" s="184"/>
      <c r="J218" s="185">
        <f t="shared" ref="J218:J224" si="10">ROUND(I218*H218,2)</f>
        <v>0</v>
      </c>
      <c r="K218" s="181" t="s">
        <v>19</v>
      </c>
      <c r="L218" s="186"/>
      <c r="M218" s="187" t="s">
        <v>19</v>
      </c>
      <c r="N218" s="188" t="s">
        <v>49</v>
      </c>
      <c r="P218" s="143">
        <f t="shared" ref="P218:P224" si="11">O218*H218</f>
        <v>0</v>
      </c>
      <c r="Q218" s="143">
        <v>0</v>
      </c>
      <c r="R218" s="143">
        <f t="shared" ref="R218:R224" si="12">Q218*H218</f>
        <v>0</v>
      </c>
      <c r="S218" s="143">
        <v>0</v>
      </c>
      <c r="T218" s="144">
        <f t="shared" ref="T218:T224" si="13">S218*H218</f>
        <v>0</v>
      </c>
      <c r="AR218" s="145" t="s">
        <v>558</v>
      </c>
      <c r="AT218" s="145" t="s">
        <v>440</v>
      </c>
      <c r="AU218" s="145" t="s">
        <v>90</v>
      </c>
      <c r="AY218" s="18" t="s">
        <v>358</v>
      </c>
      <c r="BE218" s="146">
        <f t="shared" ref="BE218:BE224" si="14">IF(N218="základní",J218,0)</f>
        <v>0</v>
      </c>
      <c r="BF218" s="146">
        <f t="shared" ref="BF218:BF224" si="15">IF(N218="snížená",J218,0)</f>
        <v>0</v>
      </c>
      <c r="BG218" s="146">
        <f t="shared" ref="BG218:BG224" si="16">IF(N218="zákl. přenesená",J218,0)</f>
        <v>0</v>
      </c>
      <c r="BH218" s="146">
        <f t="shared" ref="BH218:BH224" si="17">IF(N218="sníž. přenesená",J218,0)</f>
        <v>0</v>
      </c>
      <c r="BI218" s="146">
        <f t="shared" ref="BI218:BI224" si="18">IF(N218="nulová",J218,0)</f>
        <v>0</v>
      </c>
      <c r="BJ218" s="18" t="s">
        <v>90</v>
      </c>
      <c r="BK218" s="146">
        <f t="shared" ref="BK218:BK224" si="19">ROUND(I218*H218,2)</f>
        <v>0</v>
      </c>
      <c r="BL218" s="18" t="s">
        <v>454</v>
      </c>
      <c r="BM218" s="145" t="s">
        <v>4357</v>
      </c>
    </row>
    <row r="219" spans="2:65" s="1" customFormat="1" ht="24.2" customHeight="1">
      <c r="B219" s="33"/>
      <c r="C219" s="179" t="s">
        <v>958</v>
      </c>
      <c r="D219" s="179" t="s">
        <v>440</v>
      </c>
      <c r="E219" s="180" t="s">
        <v>4358</v>
      </c>
      <c r="F219" s="181" t="s">
        <v>4359</v>
      </c>
      <c r="G219" s="182" t="s">
        <v>504</v>
      </c>
      <c r="H219" s="183">
        <v>40</v>
      </c>
      <c r="I219" s="184"/>
      <c r="J219" s="185">
        <f t="shared" si="10"/>
        <v>0</v>
      </c>
      <c r="K219" s="181" t="s">
        <v>19</v>
      </c>
      <c r="L219" s="186"/>
      <c r="M219" s="187" t="s">
        <v>19</v>
      </c>
      <c r="N219" s="188" t="s">
        <v>49</v>
      </c>
      <c r="P219" s="143">
        <f t="shared" si="11"/>
        <v>0</v>
      </c>
      <c r="Q219" s="143">
        <v>0</v>
      </c>
      <c r="R219" s="143">
        <f t="shared" si="12"/>
        <v>0</v>
      </c>
      <c r="S219" s="143">
        <v>0</v>
      </c>
      <c r="T219" s="144">
        <f t="shared" si="13"/>
        <v>0</v>
      </c>
      <c r="AR219" s="145" t="s">
        <v>558</v>
      </c>
      <c r="AT219" s="145" t="s">
        <v>440</v>
      </c>
      <c r="AU219" s="145" t="s">
        <v>90</v>
      </c>
      <c r="AY219" s="18" t="s">
        <v>358</v>
      </c>
      <c r="BE219" s="146">
        <f t="shared" si="14"/>
        <v>0</v>
      </c>
      <c r="BF219" s="146">
        <f t="shared" si="15"/>
        <v>0</v>
      </c>
      <c r="BG219" s="146">
        <f t="shared" si="16"/>
        <v>0</v>
      </c>
      <c r="BH219" s="146">
        <f t="shared" si="17"/>
        <v>0</v>
      </c>
      <c r="BI219" s="146">
        <f t="shared" si="18"/>
        <v>0</v>
      </c>
      <c r="BJ219" s="18" t="s">
        <v>90</v>
      </c>
      <c r="BK219" s="146">
        <f t="shared" si="19"/>
        <v>0</v>
      </c>
      <c r="BL219" s="18" t="s">
        <v>454</v>
      </c>
      <c r="BM219" s="145" t="s">
        <v>4360</v>
      </c>
    </row>
    <row r="220" spans="2:65" s="1" customFormat="1" ht="37.9" customHeight="1">
      <c r="B220" s="33"/>
      <c r="C220" s="179" t="s">
        <v>966</v>
      </c>
      <c r="D220" s="179" t="s">
        <v>440</v>
      </c>
      <c r="E220" s="180" t="s">
        <v>4361</v>
      </c>
      <c r="F220" s="181" t="s">
        <v>4362</v>
      </c>
      <c r="G220" s="182" t="s">
        <v>504</v>
      </c>
      <c r="H220" s="183">
        <v>23</v>
      </c>
      <c r="I220" s="184"/>
      <c r="J220" s="185">
        <f t="shared" si="10"/>
        <v>0</v>
      </c>
      <c r="K220" s="181" t="s">
        <v>19</v>
      </c>
      <c r="L220" s="186"/>
      <c r="M220" s="187" t="s">
        <v>19</v>
      </c>
      <c r="N220" s="188" t="s">
        <v>49</v>
      </c>
      <c r="P220" s="143">
        <f t="shared" si="11"/>
        <v>0</v>
      </c>
      <c r="Q220" s="143">
        <v>0</v>
      </c>
      <c r="R220" s="143">
        <f t="shared" si="12"/>
        <v>0</v>
      </c>
      <c r="S220" s="143">
        <v>0</v>
      </c>
      <c r="T220" s="144">
        <f t="shared" si="13"/>
        <v>0</v>
      </c>
      <c r="AR220" s="145" t="s">
        <v>558</v>
      </c>
      <c r="AT220" s="145" t="s">
        <v>440</v>
      </c>
      <c r="AU220" s="145" t="s">
        <v>90</v>
      </c>
      <c r="AY220" s="18" t="s">
        <v>358</v>
      </c>
      <c r="BE220" s="146">
        <f t="shared" si="14"/>
        <v>0</v>
      </c>
      <c r="BF220" s="146">
        <f t="shared" si="15"/>
        <v>0</v>
      </c>
      <c r="BG220" s="146">
        <f t="shared" si="16"/>
        <v>0</v>
      </c>
      <c r="BH220" s="146">
        <f t="shared" si="17"/>
        <v>0</v>
      </c>
      <c r="BI220" s="146">
        <f t="shared" si="18"/>
        <v>0</v>
      </c>
      <c r="BJ220" s="18" t="s">
        <v>90</v>
      </c>
      <c r="BK220" s="146">
        <f t="shared" si="19"/>
        <v>0</v>
      </c>
      <c r="BL220" s="18" t="s">
        <v>454</v>
      </c>
      <c r="BM220" s="145" t="s">
        <v>4363</v>
      </c>
    </row>
    <row r="221" spans="2:65" s="1" customFormat="1" ht="24.2" customHeight="1">
      <c r="B221" s="33"/>
      <c r="C221" s="179" t="s">
        <v>972</v>
      </c>
      <c r="D221" s="179" t="s">
        <v>440</v>
      </c>
      <c r="E221" s="180" t="s">
        <v>4364</v>
      </c>
      <c r="F221" s="181" t="s">
        <v>4365</v>
      </c>
      <c r="G221" s="182" t="s">
        <v>504</v>
      </c>
      <c r="H221" s="183">
        <v>23</v>
      </c>
      <c r="I221" s="184"/>
      <c r="J221" s="185">
        <f t="shared" si="10"/>
        <v>0</v>
      </c>
      <c r="K221" s="181" t="s">
        <v>19</v>
      </c>
      <c r="L221" s="186"/>
      <c r="M221" s="187" t="s">
        <v>19</v>
      </c>
      <c r="N221" s="188" t="s">
        <v>49</v>
      </c>
      <c r="P221" s="143">
        <f t="shared" si="11"/>
        <v>0</v>
      </c>
      <c r="Q221" s="143">
        <v>0</v>
      </c>
      <c r="R221" s="143">
        <f t="shared" si="12"/>
        <v>0</v>
      </c>
      <c r="S221" s="143">
        <v>0</v>
      </c>
      <c r="T221" s="144">
        <f t="shared" si="13"/>
        <v>0</v>
      </c>
      <c r="AR221" s="145" t="s">
        <v>558</v>
      </c>
      <c r="AT221" s="145" t="s">
        <v>440</v>
      </c>
      <c r="AU221" s="145" t="s">
        <v>90</v>
      </c>
      <c r="AY221" s="18" t="s">
        <v>358</v>
      </c>
      <c r="BE221" s="146">
        <f t="shared" si="14"/>
        <v>0</v>
      </c>
      <c r="BF221" s="146">
        <f t="shared" si="15"/>
        <v>0</v>
      </c>
      <c r="BG221" s="146">
        <f t="shared" si="16"/>
        <v>0</v>
      </c>
      <c r="BH221" s="146">
        <f t="shared" si="17"/>
        <v>0</v>
      </c>
      <c r="BI221" s="146">
        <f t="shared" si="18"/>
        <v>0</v>
      </c>
      <c r="BJ221" s="18" t="s">
        <v>90</v>
      </c>
      <c r="BK221" s="146">
        <f t="shared" si="19"/>
        <v>0</v>
      </c>
      <c r="BL221" s="18" t="s">
        <v>454</v>
      </c>
      <c r="BM221" s="145" t="s">
        <v>4366</v>
      </c>
    </row>
    <row r="222" spans="2:65" s="1" customFormat="1" ht="44.25" customHeight="1">
      <c r="B222" s="33"/>
      <c r="C222" s="179" t="s">
        <v>977</v>
      </c>
      <c r="D222" s="179" t="s">
        <v>440</v>
      </c>
      <c r="E222" s="180" t="s">
        <v>4367</v>
      </c>
      <c r="F222" s="181" t="s">
        <v>4368</v>
      </c>
      <c r="G222" s="182" t="s">
        <v>504</v>
      </c>
      <c r="H222" s="183">
        <v>38</v>
      </c>
      <c r="I222" s="184"/>
      <c r="J222" s="185">
        <f t="shared" si="10"/>
        <v>0</v>
      </c>
      <c r="K222" s="181" t="s">
        <v>19</v>
      </c>
      <c r="L222" s="186"/>
      <c r="M222" s="187" t="s">
        <v>19</v>
      </c>
      <c r="N222" s="188" t="s">
        <v>49</v>
      </c>
      <c r="P222" s="143">
        <f t="shared" si="11"/>
        <v>0</v>
      </c>
      <c r="Q222" s="143">
        <v>0</v>
      </c>
      <c r="R222" s="143">
        <f t="shared" si="12"/>
        <v>0</v>
      </c>
      <c r="S222" s="143">
        <v>0</v>
      </c>
      <c r="T222" s="144">
        <f t="shared" si="13"/>
        <v>0</v>
      </c>
      <c r="AR222" s="145" t="s">
        <v>558</v>
      </c>
      <c r="AT222" s="145" t="s">
        <v>440</v>
      </c>
      <c r="AU222" s="145" t="s">
        <v>90</v>
      </c>
      <c r="AY222" s="18" t="s">
        <v>358</v>
      </c>
      <c r="BE222" s="146">
        <f t="shared" si="14"/>
        <v>0</v>
      </c>
      <c r="BF222" s="146">
        <f t="shared" si="15"/>
        <v>0</v>
      </c>
      <c r="BG222" s="146">
        <f t="shared" si="16"/>
        <v>0</v>
      </c>
      <c r="BH222" s="146">
        <f t="shared" si="17"/>
        <v>0</v>
      </c>
      <c r="BI222" s="146">
        <f t="shared" si="18"/>
        <v>0</v>
      </c>
      <c r="BJ222" s="18" t="s">
        <v>90</v>
      </c>
      <c r="BK222" s="146">
        <f t="shared" si="19"/>
        <v>0</v>
      </c>
      <c r="BL222" s="18" t="s">
        <v>454</v>
      </c>
      <c r="BM222" s="145" t="s">
        <v>4369</v>
      </c>
    </row>
    <row r="223" spans="2:65" s="1" customFormat="1" ht="37.9" customHeight="1">
      <c r="B223" s="33"/>
      <c r="C223" s="179" t="s">
        <v>983</v>
      </c>
      <c r="D223" s="179" t="s">
        <v>440</v>
      </c>
      <c r="E223" s="180" t="s">
        <v>4370</v>
      </c>
      <c r="F223" s="181" t="s">
        <v>4371</v>
      </c>
      <c r="G223" s="182" t="s">
        <v>504</v>
      </c>
      <c r="H223" s="183">
        <v>4</v>
      </c>
      <c r="I223" s="184"/>
      <c r="J223" s="185">
        <f t="shared" si="10"/>
        <v>0</v>
      </c>
      <c r="K223" s="181" t="s">
        <v>19</v>
      </c>
      <c r="L223" s="186"/>
      <c r="M223" s="187" t="s">
        <v>19</v>
      </c>
      <c r="N223" s="188" t="s">
        <v>49</v>
      </c>
      <c r="P223" s="143">
        <f t="shared" si="11"/>
        <v>0</v>
      </c>
      <c r="Q223" s="143">
        <v>0</v>
      </c>
      <c r="R223" s="143">
        <f t="shared" si="12"/>
        <v>0</v>
      </c>
      <c r="S223" s="143">
        <v>0</v>
      </c>
      <c r="T223" s="144">
        <f t="shared" si="13"/>
        <v>0</v>
      </c>
      <c r="AR223" s="145" t="s">
        <v>558</v>
      </c>
      <c r="AT223" s="145" t="s">
        <v>440</v>
      </c>
      <c r="AU223" s="145" t="s">
        <v>90</v>
      </c>
      <c r="AY223" s="18" t="s">
        <v>358</v>
      </c>
      <c r="BE223" s="146">
        <f t="shared" si="14"/>
        <v>0</v>
      </c>
      <c r="BF223" s="146">
        <f t="shared" si="15"/>
        <v>0</v>
      </c>
      <c r="BG223" s="146">
        <f t="shared" si="16"/>
        <v>0</v>
      </c>
      <c r="BH223" s="146">
        <f t="shared" si="17"/>
        <v>0</v>
      </c>
      <c r="BI223" s="146">
        <f t="shared" si="18"/>
        <v>0</v>
      </c>
      <c r="BJ223" s="18" t="s">
        <v>90</v>
      </c>
      <c r="BK223" s="146">
        <f t="shared" si="19"/>
        <v>0</v>
      </c>
      <c r="BL223" s="18" t="s">
        <v>454</v>
      </c>
      <c r="BM223" s="145" t="s">
        <v>4372</v>
      </c>
    </row>
    <row r="224" spans="2:65" s="1" customFormat="1" ht="37.9" customHeight="1">
      <c r="B224" s="33"/>
      <c r="C224" s="134" t="s">
        <v>989</v>
      </c>
      <c r="D224" s="134" t="s">
        <v>360</v>
      </c>
      <c r="E224" s="135" t="s">
        <v>4373</v>
      </c>
      <c r="F224" s="136" t="s">
        <v>4374</v>
      </c>
      <c r="G224" s="137" t="s">
        <v>235</v>
      </c>
      <c r="H224" s="138">
        <v>130</v>
      </c>
      <c r="I224" s="139"/>
      <c r="J224" s="140">
        <f t="shared" si="10"/>
        <v>0</v>
      </c>
      <c r="K224" s="136" t="s">
        <v>363</v>
      </c>
      <c r="L224" s="33"/>
      <c r="M224" s="141" t="s">
        <v>19</v>
      </c>
      <c r="N224" s="142" t="s">
        <v>49</v>
      </c>
      <c r="P224" s="143">
        <f t="shared" si="11"/>
        <v>0</v>
      </c>
      <c r="Q224" s="143">
        <v>0</v>
      </c>
      <c r="R224" s="143">
        <f t="shared" si="12"/>
        <v>0</v>
      </c>
      <c r="S224" s="143">
        <v>0</v>
      </c>
      <c r="T224" s="144">
        <f t="shared" si="13"/>
        <v>0</v>
      </c>
      <c r="AR224" s="145" t="s">
        <v>454</v>
      </c>
      <c r="AT224" s="145" t="s">
        <v>360</v>
      </c>
      <c r="AU224" s="145" t="s">
        <v>90</v>
      </c>
      <c r="AY224" s="18" t="s">
        <v>358</v>
      </c>
      <c r="BE224" s="146">
        <f t="shared" si="14"/>
        <v>0</v>
      </c>
      <c r="BF224" s="146">
        <f t="shared" si="15"/>
        <v>0</v>
      </c>
      <c r="BG224" s="146">
        <f t="shared" si="16"/>
        <v>0</v>
      </c>
      <c r="BH224" s="146">
        <f t="shared" si="17"/>
        <v>0</v>
      </c>
      <c r="BI224" s="146">
        <f t="shared" si="18"/>
        <v>0</v>
      </c>
      <c r="BJ224" s="18" t="s">
        <v>90</v>
      </c>
      <c r="BK224" s="146">
        <f t="shared" si="19"/>
        <v>0</v>
      </c>
      <c r="BL224" s="18" t="s">
        <v>454</v>
      </c>
      <c r="BM224" s="145" t="s">
        <v>4375</v>
      </c>
    </row>
    <row r="225" spans="2:65" s="1" customFormat="1" ht="11.25">
      <c r="B225" s="33"/>
      <c r="D225" s="147" t="s">
        <v>366</v>
      </c>
      <c r="F225" s="148" t="s">
        <v>4376</v>
      </c>
      <c r="I225" s="149"/>
      <c r="L225" s="33"/>
      <c r="M225" s="150"/>
      <c r="T225" s="54"/>
      <c r="AT225" s="18" t="s">
        <v>366</v>
      </c>
      <c r="AU225" s="18" t="s">
        <v>90</v>
      </c>
    </row>
    <row r="226" spans="2:65" s="1" customFormat="1" ht="16.5" customHeight="1">
      <c r="B226" s="33"/>
      <c r="C226" s="179" t="s">
        <v>995</v>
      </c>
      <c r="D226" s="179" t="s">
        <v>440</v>
      </c>
      <c r="E226" s="180" t="s">
        <v>4377</v>
      </c>
      <c r="F226" s="181" t="s">
        <v>4378</v>
      </c>
      <c r="G226" s="182" t="s">
        <v>3881</v>
      </c>
      <c r="H226" s="183">
        <v>123.5</v>
      </c>
      <c r="I226" s="184"/>
      <c r="J226" s="185">
        <f>ROUND(I226*H226,2)</f>
        <v>0</v>
      </c>
      <c r="K226" s="181" t="s">
        <v>363</v>
      </c>
      <c r="L226" s="186"/>
      <c r="M226" s="187" t="s">
        <v>19</v>
      </c>
      <c r="N226" s="188" t="s">
        <v>49</v>
      </c>
      <c r="P226" s="143">
        <f>O226*H226</f>
        <v>0</v>
      </c>
      <c r="Q226" s="143">
        <v>1E-3</v>
      </c>
      <c r="R226" s="143">
        <f>Q226*H226</f>
        <v>0.1235</v>
      </c>
      <c r="S226" s="143">
        <v>0</v>
      </c>
      <c r="T226" s="144">
        <f>S226*H226</f>
        <v>0</v>
      </c>
      <c r="AR226" s="145" t="s">
        <v>558</v>
      </c>
      <c r="AT226" s="145" t="s">
        <v>440</v>
      </c>
      <c r="AU226" s="145" t="s">
        <v>90</v>
      </c>
      <c r="AY226" s="18" t="s">
        <v>358</v>
      </c>
      <c r="BE226" s="146">
        <f>IF(N226="základní",J226,0)</f>
        <v>0</v>
      </c>
      <c r="BF226" s="146">
        <f>IF(N226="snížená",J226,0)</f>
        <v>0</v>
      </c>
      <c r="BG226" s="146">
        <f>IF(N226="zákl. přenesená",J226,0)</f>
        <v>0</v>
      </c>
      <c r="BH226" s="146">
        <f>IF(N226="sníž. přenesená",J226,0)</f>
        <v>0</v>
      </c>
      <c r="BI226" s="146">
        <f>IF(N226="nulová",J226,0)</f>
        <v>0</v>
      </c>
      <c r="BJ226" s="18" t="s">
        <v>90</v>
      </c>
      <c r="BK226" s="146">
        <f>ROUND(I226*H226,2)</f>
        <v>0</v>
      </c>
      <c r="BL226" s="18" t="s">
        <v>454</v>
      </c>
      <c r="BM226" s="145" t="s">
        <v>4379</v>
      </c>
    </row>
    <row r="227" spans="2:65" s="1" customFormat="1" ht="49.15" customHeight="1">
      <c r="B227" s="33"/>
      <c r="C227" s="134" t="s">
        <v>1000</v>
      </c>
      <c r="D227" s="134" t="s">
        <v>360</v>
      </c>
      <c r="E227" s="135" t="s">
        <v>4380</v>
      </c>
      <c r="F227" s="136" t="s">
        <v>4381</v>
      </c>
      <c r="G227" s="137" t="s">
        <v>235</v>
      </c>
      <c r="H227" s="138">
        <v>55</v>
      </c>
      <c r="I227" s="139"/>
      <c r="J227" s="140">
        <f>ROUND(I227*H227,2)</f>
        <v>0</v>
      </c>
      <c r="K227" s="136" t="s">
        <v>363</v>
      </c>
      <c r="L227" s="33"/>
      <c r="M227" s="141" t="s">
        <v>19</v>
      </c>
      <c r="N227" s="142" t="s">
        <v>49</v>
      </c>
      <c r="P227" s="143">
        <f>O227*H227</f>
        <v>0</v>
      </c>
      <c r="Q227" s="143">
        <v>0</v>
      </c>
      <c r="R227" s="143">
        <f>Q227*H227</f>
        <v>0</v>
      </c>
      <c r="S227" s="143">
        <v>0</v>
      </c>
      <c r="T227" s="144">
        <f>S227*H227</f>
        <v>0</v>
      </c>
      <c r="AR227" s="145" t="s">
        <v>454</v>
      </c>
      <c r="AT227" s="145" t="s">
        <v>360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454</v>
      </c>
      <c r="BM227" s="145" t="s">
        <v>4382</v>
      </c>
    </row>
    <row r="228" spans="2:65" s="1" customFormat="1" ht="11.25">
      <c r="B228" s="33"/>
      <c r="D228" s="147" t="s">
        <v>366</v>
      </c>
      <c r="F228" s="148" t="s">
        <v>4383</v>
      </c>
      <c r="I228" s="149"/>
      <c r="L228" s="33"/>
      <c r="M228" s="150"/>
      <c r="T228" s="54"/>
      <c r="AT228" s="18" t="s">
        <v>366</v>
      </c>
      <c r="AU228" s="18" t="s">
        <v>90</v>
      </c>
    </row>
    <row r="229" spans="2:65" s="1" customFormat="1" ht="16.5" customHeight="1">
      <c r="B229" s="33"/>
      <c r="C229" s="179" t="s">
        <v>1006</v>
      </c>
      <c r="D229" s="179" t="s">
        <v>440</v>
      </c>
      <c r="E229" s="180" t="s">
        <v>4384</v>
      </c>
      <c r="F229" s="181" t="s">
        <v>4385</v>
      </c>
      <c r="G229" s="182" t="s">
        <v>3881</v>
      </c>
      <c r="H229" s="183">
        <v>34.1</v>
      </c>
      <c r="I229" s="184"/>
      <c r="J229" s="185">
        <f>ROUND(I229*H229,2)</f>
        <v>0</v>
      </c>
      <c r="K229" s="181" t="s">
        <v>363</v>
      </c>
      <c r="L229" s="186"/>
      <c r="M229" s="187" t="s">
        <v>19</v>
      </c>
      <c r="N229" s="188" t="s">
        <v>49</v>
      </c>
      <c r="P229" s="143">
        <f>O229*H229</f>
        <v>0</v>
      </c>
      <c r="Q229" s="143">
        <v>1E-3</v>
      </c>
      <c r="R229" s="143">
        <f>Q229*H229</f>
        <v>3.4100000000000005E-2</v>
      </c>
      <c r="S229" s="143">
        <v>0</v>
      </c>
      <c r="T229" s="144">
        <f>S229*H229</f>
        <v>0</v>
      </c>
      <c r="AR229" s="145" t="s">
        <v>558</v>
      </c>
      <c r="AT229" s="145" t="s">
        <v>440</v>
      </c>
      <c r="AU229" s="145" t="s">
        <v>90</v>
      </c>
      <c r="AY229" s="18" t="s">
        <v>358</v>
      </c>
      <c r="BE229" s="146">
        <f>IF(N229="základní",J229,0)</f>
        <v>0</v>
      </c>
      <c r="BF229" s="146">
        <f>IF(N229="snížená",J229,0)</f>
        <v>0</v>
      </c>
      <c r="BG229" s="146">
        <f>IF(N229="zákl. přenesená",J229,0)</f>
        <v>0</v>
      </c>
      <c r="BH229" s="146">
        <f>IF(N229="sníž. přenesená",J229,0)</f>
        <v>0</v>
      </c>
      <c r="BI229" s="146">
        <f>IF(N229="nulová",J229,0)</f>
        <v>0</v>
      </c>
      <c r="BJ229" s="18" t="s">
        <v>90</v>
      </c>
      <c r="BK229" s="146">
        <f>ROUND(I229*H229,2)</f>
        <v>0</v>
      </c>
      <c r="BL229" s="18" t="s">
        <v>454</v>
      </c>
      <c r="BM229" s="145" t="s">
        <v>4386</v>
      </c>
    </row>
    <row r="230" spans="2:65" s="1" customFormat="1" ht="24.2" customHeight="1">
      <c r="B230" s="33"/>
      <c r="C230" s="134" t="s">
        <v>1011</v>
      </c>
      <c r="D230" s="134" t="s">
        <v>360</v>
      </c>
      <c r="E230" s="135" t="s">
        <v>4387</v>
      </c>
      <c r="F230" s="136" t="s">
        <v>4388</v>
      </c>
      <c r="G230" s="137" t="s">
        <v>235</v>
      </c>
      <c r="H230" s="138">
        <v>215</v>
      </c>
      <c r="I230" s="139"/>
      <c r="J230" s="140">
        <f>ROUND(I230*H230,2)</f>
        <v>0</v>
      </c>
      <c r="K230" s="136" t="s">
        <v>363</v>
      </c>
      <c r="L230" s="33"/>
      <c r="M230" s="141" t="s">
        <v>19</v>
      </c>
      <c r="N230" s="142" t="s">
        <v>49</v>
      </c>
      <c r="P230" s="143">
        <f>O230*H230</f>
        <v>0</v>
      </c>
      <c r="Q230" s="143">
        <v>0</v>
      </c>
      <c r="R230" s="143">
        <f>Q230*H230</f>
        <v>0</v>
      </c>
      <c r="S230" s="143">
        <v>0</v>
      </c>
      <c r="T230" s="144">
        <f>S230*H230</f>
        <v>0</v>
      </c>
      <c r="AR230" s="145" t="s">
        <v>454</v>
      </c>
      <c r="AT230" s="145" t="s">
        <v>360</v>
      </c>
      <c r="AU230" s="145" t="s">
        <v>90</v>
      </c>
      <c r="AY230" s="18" t="s">
        <v>358</v>
      </c>
      <c r="BE230" s="146">
        <f>IF(N230="základní",J230,0)</f>
        <v>0</v>
      </c>
      <c r="BF230" s="146">
        <f>IF(N230="snížená",J230,0)</f>
        <v>0</v>
      </c>
      <c r="BG230" s="146">
        <f>IF(N230="zákl. přenesená",J230,0)</f>
        <v>0</v>
      </c>
      <c r="BH230" s="146">
        <f>IF(N230="sníž. přenesená",J230,0)</f>
        <v>0</v>
      </c>
      <c r="BI230" s="146">
        <f>IF(N230="nulová",J230,0)</f>
        <v>0</v>
      </c>
      <c r="BJ230" s="18" t="s">
        <v>90</v>
      </c>
      <c r="BK230" s="146">
        <f>ROUND(I230*H230,2)</f>
        <v>0</v>
      </c>
      <c r="BL230" s="18" t="s">
        <v>454</v>
      </c>
      <c r="BM230" s="145" t="s">
        <v>4389</v>
      </c>
    </row>
    <row r="231" spans="2:65" s="1" customFormat="1" ht="11.25">
      <c r="B231" s="33"/>
      <c r="D231" s="147" t="s">
        <v>366</v>
      </c>
      <c r="F231" s="148" t="s">
        <v>4390</v>
      </c>
      <c r="I231" s="149"/>
      <c r="L231" s="33"/>
      <c r="M231" s="150"/>
      <c r="T231" s="54"/>
      <c r="AT231" s="18" t="s">
        <v>366</v>
      </c>
      <c r="AU231" s="18" t="s">
        <v>90</v>
      </c>
    </row>
    <row r="232" spans="2:65" s="1" customFormat="1" ht="16.5" customHeight="1">
      <c r="B232" s="33"/>
      <c r="C232" s="179" t="s">
        <v>1016</v>
      </c>
      <c r="D232" s="179" t="s">
        <v>440</v>
      </c>
      <c r="E232" s="180" t="s">
        <v>4391</v>
      </c>
      <c r="F232" s="181" t="s">
        <v>4392</v>
      </c>
      <c r="G232" s="182" t="s">
        <v>235</v>
      </c>
      <c r="H232" s="183">
        <v>215</v>
      </c>
      <c r="I232" s="184"/>
      <c r="J232" s="185">
        <f>ROUND(I232*H232,2)</f>
        <v>0</v>
      </c>
      <c r="K232" s="181" t="s">
        <v>363</v>
      </c>
      <c r="L232" s="186"/>
      <c r="M232" s="187" t="s">
        <v>19</v>
      </c>
      <c r="N232" s="188" t="s">
        <v>49</v>
      </c>
      <c r="P232" s="143">
        <f>O232*H232</f>
        <v>0</v>
      </c>
      <c r="Q232" s="143">
        <v>1E-3</v>
      </c>
      <c r="R232" s="143">
        <f>Q232*H232</f>
        <v>0.215</v>
      </c>
      <c r="S232" s="143">
        <v>0</v>
      </c>
      <c r="T232" s="144">
        <f>S232*H232</f>
        <v>0</v>
      </c>
      <c r="AR232" s="145" t="s">
        <v>558</v>
      </c>
      <c r="AT232" s="145" t="s">
        <v>440</v>
      </c>
      <c r="AU232" s="145" t="s">
        <v>90</v>
      </c>
      <c r="AY232" s="18" t="s">
        <v>358</v>
      </c>
      <c r="BE232" s="146">
        <f>IF(N232="základní",J232,0)</f>
        <v>0</v>
      </c>
      <c r="BF232" s="146">
        <f>IF(N232="snížená",J232,0)</f>
        <v>0</v>
      </c>
      <c r="BG232" s="146">
        <f>IF(N232="zákl. přenesená",J232,0)</f>
        <v>0</v>
      </c>
      <c r="BH232" s="146">
        <f>IF(N232="sníž. přenesená",J232,0)</f>
        <v>0</v>
      </c>
      <c r="BI232" s="146">
        <f>IF(N232="nulová",J232,0)</f>
        <v>0</v>
      </c>
      <c r="BJ232" s="18" t="s">
        <v>90</v>
      </c>
      <c r="BK232" s="146">
        <f>ROUND(I232*H232,2)</f>
        <v>0</v>
      </c>
      <c r="BL232" s="18" t="s">
        <v>454</v>
      </c>
      <c r="BM232" s="145" t="s">
        <v>4393</v>
      </c>
    </row>
    <row r="233" spans="2:65" s="1" customFormat="1" ht="24.2" customHeight="1">
      <c r="B233" s="33"/>
      <c r="C233" s="134" t="s">
        <v>1021</v>
      </c>
      <c r="D233" s="134" t="s">
        <v>360</v>
      </c>
      <c r="E233" s="135" t="s">
        <v>4394</v>
      </c>
      <c r="F233" s="136" t="s">
        <v>4395</v>
      </c>
      <c r="G233" s="137" t="s">
        <v>504</v>
      </c>
      <c r="H233" s="138">
        <v>50</v>
      </c>
      <c r="I233" s="139"/>
      <c r="J233" s="140">
        <f>ROUND(I233*H233,2)</f>
        <v>0</v>
      </c>
      <c r="K233" s="136" t="s">
        <v>363</v>
      </c>
      <c r="L233" s="33"/>
      <c r="M233" s="141" t="s">
        <v>19</v>
      </c>
      <c r="N233" s="142" t="s">
        <v>49</v>
      </c>
      <c r="P233" s="143">
        <f>O233*H233</f>
        <v>0</v>
      </c>
      <c r="Q233" s="143">
        <v>0</v>
      </c>
      <c r="R233" s="143">
        <f>Q233*H233</f>
        <v>0</v>
      </c>
      <c r="S233" s="143">
        <v>0</v>
      </c>
      <c r="T233" s="144">
        <f>S233*H233</f>
        <v>0</v>
      </c>
      <c r="AR233" s="145" t="s">
        <v>454</v>
      </c>
      <c r="AT233" s="145" t="s">
        <v>360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4396</v>
      </c>
    </row>
    <row r="234" spans="2:65" s="1" customFormat="1" ht="11.25">
      <c r="B234" s="33"/>
      <c r="D234" s="147" t="s">
        <v>366</v>
      </c>
      <c r="F234" s="148" t="s">
        <v>4397</v>
      </c>
      <c r="I234" s="149"/>
      <c r="L234" s="33"/>
      <c r="M234" s="150"/>
      <c r="T234" s="54"/>
      <c r="AT234" s="18" t="s">
        <v>366</v>
      </c>
      <c r="AU234" s="18" t="s">
        <v>90</v>
      </c>
    </row>
    <row r="235" spans="2:65" s="1" customFormat="1" ht="16.5" customHeight="1">
      <c r="B235" s="33"/>
      <c r="C235" s="179" t="s">
        <v>1027</v>
      </c>
      <c r="D235" s="179" t="s">
        <v>440</v>
      </c>
      <c r="E235" s="180" t="s">
        <v>4398</v>
      </c>
      <c r="F235" s="181" t="s">
        <v>4399</v>
      </c>
      <c r="G235" s="182" t="s">
        <v>504</v>
      </c>
      <c r="H235" s="183">
        <v>50</v>
      </c>
      <c r="I235" s="184"/>
      <c r="J235" s="185">
        <f>ROUND(I235*H235,2)</f>
        <v>0</v>
      </c>
      <c r="K235" s="181" t="s">
        <v>19</v>
      </c>
      <c r="L235" s="186"/>
      <c r="M235" s="187" t="s">
        <v>19</v>
      </c>
      <c r="N235" s="188" t="s">
        <v>49</v>
      </c>
      <c r="P235" s="143">
        <f>O235*H235</f>
        <v>0</v>
      </c>
      <c r="Q235" s="143">
        <v>0</v>
      </c>
      <c r="R235" s="143">
        <f>Q235*H235</f>
        <v>0</v>
      </c>
      <c r="S235" s="143">
        <v>0</v>
      </c>
      <c r="T235" s="144">
        <f>S235*H235</f>
        <v>0</v>
      </c>
      <c r="AR235" s="145" t="s">
        <v>558</v>
      </c>
      <c r="AT235" s="145" t="s">
        <v>440</v>
      </c>
      <c r="AU235" s="145" t="s">
        <v>90</v>
      </c>
      <c r="AY235" s="18" t="s">
        <v>358</v>
      </c>
      <c r="BE235" s="146">
        <f>IF(N235="základní",J235,0)</f>
        <v>0</v>
      </c>
      <c r="BF235" s="146">
        <f>IF(N235="snížená",J235,0)</f>
        <v>0</v>
      </c>
      <c r="BG235" s="146">
        <f>IF(N235="zákl. přenesená",J235,0)</f>
        <v>0</v>
      </c>
      <c r="BH235" s="146">
        <f>IF(N235="sníž. přenesená",J235,0)</f>
        <v>0</v>
      </c>
      <c r="BI235" s="146">
        <f>IF(N235="nulová",J235,0)</f>
        <v>0</v>
      </c>
      <c r="BJ235" s="18" t="s">
        <v>90</v>
      </c>
      <c r="BK235" s="146">
        <f>ROUND(I235*H235,2)</f>
        <v>0</v>
      </c>
      <c r="BL235" s="18" t="s">
        <v>454</v>
      </c>
      <c r="BM235" s="145" t="s">
        <v>4400</v>
      </c>
    </row>
    <row r="236" spans="2:65" s="1" customFormat="1" ht="21.75" customHeight="1">
      <c r="B236" s="33"/>
      <c r="C236" s="134" t="s">
        <v>1032</v>
      </c>
      <c r="D236" s="134" t="s">
        <v>360</v>
      </c>
      <c r="E236" s="135" t="s">
        <v>4401</v>
      </c>
      <c r="F236" s="136" t="s">
        <v>4402</v>
      </c>
      <c r="G236" s="137" t="s">
        <v>504</v>
      </c>
      <c r="H236" s="138">
        <v>307</v>
      </c>
      <c r="I236" s="139"/>
      <c r="J236" s="140">
        <f>ROUND(I236*H236,2)</f>
        <v>0</v>
      </c>
      <c r="K236" s="136" t="s">
        <v>363</v>
      </c>
      <c r="L236" s="33"/>
      <c r="M236" s="141" t="s">
        <v>19</v>
      </c>
      <c r="N236" s="142" t="s">
        <v>49</v>
      </c>
      <c r="P236" s="143">
        <f>O236*H236</f>
        <v>0</v>
      </c>
      <c r="Q236" s="143">
        <v>0</v>
      </c>
      <c r="R236" s="143">
        <f>Q236*H236</f>
        <v>0</v>
      </c>
      <c r="S236" s="143">
        <v>0</v>
      </c>
      <c r="T236" s="144">
        <f>S236*H236</f>
        <v>0</v>
      </c>
      <c r="AR236" s="145" t="s">
        <v>454</v>
      </c>
      <c r="AT236" s="145" t="s">
        <v>360</v>
      </c>
      <c r="AU236" s="145" t="s">
        <v>90</v>
      </c>
      <c r="AY236" s="18" t="s">
        <v>358</v>
      </c>
      <c r="BE236" s="146">
        <f>IF(N236="základní",J236,0)</f>
        <v>0</v>
      </c>
      <c r="BF236" s="146">
        <f>IF(N236="snížená",J236,0)</f>
        <v>0</v>
      </c>
      <c r="BG236" s="146">
        <f>IF(N236="zákl. přenesená",J236,0)</f>
        <v>0</v>
      </c>
      <c r="BH236" s="146">
        <f>IF(N236="sníž. přenesená",J236,0)</f>
        <v>0</v>
      </c>
      <c r="BI236" s="146">
        <f>IF(N236="nulová",J236,0)</f>
        <v>0</v>
      </c>
      <c r="BJ236" s="18" t="s">
        <v>90</v>
      </c>
      <c r="BK236" s="146">
        <f>ROUND(I236*H236,2)</f>
        <v>0</v>
      </c>
      <c r="BL236" s="18" t="s">
        <v>454</v>
      </c>
      <c r="BM236" s="145" t="s">
        <v>4403</v>
      </c>
    </row>
    <row r="237" spans="2:65" s="1" customFormat="1" ht="11.25">
      <c r="B237" s="33"/>
      <c r="D237" s="147" t="s">
        <v>366</v>
      </c>
      <c r="F237" s="148" t="s">
        <v>4404</v>
      </c>
      <c r="I237" s="149"/>
      <c r="L237" s="33"/>
      <c r="M237" s="150"/>
      <c r="T237" s="54"/>
      <c r="AT237" s="18" t="s">
        <v>366</v>
      </c>
      <c r="AU237" s="18" t="s">
        <v>90</v>
      </c>
    </row>
    <row r="238" spans="2:65" s="1" customFormat="1" ht="16.5" customHeight="1">
      <c r="B238" s="33"/>
      <c r="C238" s="179" t="s">
        <v>1037</v>
      </c>
      <c r="D238" s="179" t="s">
        <v>440</v>
      </c>
      <c r="E238" s="180" t="s">
        <v>4405</v>
      </c>
      <c r="F238" s="181" t="s">
        <v>4406</v>
      </c>
      <c r="G238" s="182" t="s">
        <v>504</v>
      </c>
      <c r="H238" s="183">
        <v>273</v>
      </c>
      <c r="I238" s="184"/>
      <c r="J238" s="185">
        <f>ROUND(I238*H238,2)</f>
        <v>0</v>
      </c>
      <c r="K238" s="181" t="s">
        <v>363</v>
      </c>
      <c r="L238" s="186"/>
      <c r="M238" s="187" t="s">
        <v>19</v>
      </c>
      <c r="N238" s="188" t="s">
        <v>49</v>
      </c>
      <c r="P238" s="143">
        <f>O238*H238</f>
        <v>0</v>
      </c>
      <c r="Q238" s="143">
        <v>2.3000000000000001E-4</v>
      </c>
      <c r="R238" s="143">
        <f>Q238*H238</f>
        <v>6.2789999999999999E-2</v>
      </c>
      <c r="S238" s="143">
        <v>0</v>
      </c>
      <c r="T238" s="144">
        <f>S238*H238</f>
        <v>0</v>
      </c>
      <c r="AR238" s="145" t="s">
        <v>558</v>
      </c>
      <c r="AT238" s="145" t="s">
        <v>440</v>
      </c>
      <c r="AU238" s="145" t="s">
        <v>90</v>
      </c>
      <c r="AY238" s="18" t="s">
        <v>358</v>
      </c>
      <c r="BE238" s="146">
        <f>IF(N238="základní",J238,0)</f>
        <v>0</v>
      </c>
      <c r="BF238" s="146">
        <f>IF(N238="snížená",J238,0)</f>
        <v>0</v>
      </c>
      <c r="BG238" s="146">
        <f>IF(N238="zákl. přenesená",J238,0)</f>
        <v>0</v>
      </c>
      <c r="BH238" s="146">
        <f>IF(N238="sníž. přenesená",J238,0)</f>
        <v>0</v>
      </c>
      <c r="BI238" s="146">
        <f>IF(N238="nulová",J238,0)</f>
        <v>0</v>
      </c>
      <c r="BJ238" s="18" t="s">
        <v>90</v>
      </c>
      <c r="BK238" s="146">
        <f>ROUND(I238*H238,2)</f>
        <v>0</v>
      </c>
      <c r="BL238" s="18" t="s">
        <v>454</v>
      </c>
      <c r="BM238" s="145" t="s">
        <v>4407</v>
      </c>
    </row>
    <row r="239" spans="2:65" s="1" customFormat="1" ht="16.5" customHeight="1">
      <c r="B239" s="33"/>
      <c r="C239" s="179" t="s">
        <v>1045</v>
      </c>
      <c r="D239" s="179" t="s">
        <v>440</v>
      </c>
      <c r="E239" s="180" t="s">
        <v>4408</v>
      </c>
      <c r="F239" s="181" t="s">
        <v>4409</v>
      </c>
      <c r="G239" s="182" t="s">
        <v>504</v>
      </c>
      <c r="H239" s="183">
        <v>16</v>
      </c>
      <c r="I239" s="184"/>
      <c r="J239" s="185">
        <f>ROUND(I239*H239,2)</f>
        <v>0</v>
      </c>
      <c r="K239" s="181" t="s">
        <v>19</v>
      </c>
      <c r="L239" s="186"/>
      <c r="M239" s="187" t="s">
        <v>19</v>
      </c>
      <c r="N239" s="188" t="s">
        <v>49</v>
      </c>
      <c r="P239" s="143">
        <f>O239*H239</f>
        <v>0</v>
      </c>
      <c r="Q239" s="143">
        <v>0</v>
      </c>
      <c r="R239" s="143">
        <f>Q239*H239</f>
        <v>0</v>
      </c>
      <c r="S239" s="143">
        <v>0</v>
      </c>
      <c r="T239" s="144">
        <f>S239*H239</f>
        <v>0</v>
      </c>
      <c r="AR239" s="145" t="s">
        <v>558</v>
      </c>
      <c r="AT239" s="145" t="s">
        <v>440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454</v>
      </c>
      <c r="BM239" s="145" t="s">
        <v>4410</v>
      </c>
    </row>
    <row r="240" spans="2:65" s="1" customFormat="1" ht="16.5" customHeight="1">
      <c r="B240" s="33"/>
      <c r="C240" s="179" t="s">
        <v>1048</v>
      </c>
      <c r="D240" s="179" t="s">
        <v>440</v>
      </c>
      <c r="E240" s="180" t="s">
        <v>4411</v>
      </c>
      <c r="F240" s="181" t="s">
        <v>4412</v>
      </c>
      <c r="G240" s="182" t="s">
        <v>504</v>
      </c>
      <c r="H240" s="183">
        <v>10</v>
      </c>
      <c r="I240" s="184"/>
      <c r="J240" s="185">
        <f>ROUND(I240*H240,2)</f>
        <v>0</v>
      </c>
      <c r="K240" s="181" t="s">
        <v>19</v>
      </c>
      <c r="L240" s="186"/>
      <c r="M240" s="187" t="s">
        <v>19</v>
      </c>
      <c r="N240" s="188" t="s">
        <v>49</v>
      </c>
      <c r="P240" s="143">
        <f>O240*H240</f>
        <v>0</v>
      </c>
      <c r="Q240" s="143">
        <v>0</v>
      </c>
      <c r="R240" s="143">
        <f>Q240*H240</f>
        <v>0</v>
      </c>
      <c r="S240" s="143">
        <v>0</v>
      </c>
      <c r="T240" s="144">
        <f>S240*H240</f>
        <v>0</v>
      </c>
      <c r="AR240" s="145" t="s">
        <v>558</v>
      </c>
      <c r="AT240" s="145" t="s">
        <v>440</v>
      </c>
      <c r="AU240" s="145" t="s">
        <v>90</v>
      </c>
      <c r="AY240" s="18" t="s">
        <v>358</v>
      </c>
      <c r="BE240" s="146">
        <f>IF(N240="základní",J240,0)</f>
        <v>0</v>
      </c>
      <c r="BF240" s="146">
        <f>IF(N240="snížená",J240,0)</f>
        <v>0</v>
      </c>
      <c r="BG240" s="146">
        <f>IF(N240="zákl. přenesená",J240,0)</f>
        <v>0</v>
      </c>
      <c r="BH240" s="146">
        <f>IF(N240="sníž. přenesená",J240,0)</f>
        <v>0</v>
      </c>
      <c r="BI240" s="146">
        <f>IF(N240="nulová",J240,0)</f>
        <v>0</v>
      </c>
      <c r="BJ240" s="18" t="s">
        <v>90</v>
      </c>
      <c r="BK240" s="146">
        <f>ROUND(I240*H240,2)</f>
        <v>0</v>
      </c>
      <c r="BL240" s="18" t="s">
        <v>454</v>
      </c>
      <c r="BM240" s="145" t="s">
        <v>4413</v>
      </c>
    </row>
    <row r="241" spans="2:65" s="1" customFormat="1" ht="16.5" customHeight="1">
      <c r="B241" s="33"/>
      <c r="C241" s="179" t="s">
        <v>1053</v>
      </c>
      <c r="D241" s="179" t="s">
        <v>440</v>
      </c>
      <c r="E241" s="180" t="s">
        <v>4414</v>
      </c>
      <c r="F241" s="181" t="s">
        <v>4415</v>
      </c>
      <c r="G241" s="182" t="s">
        <v>504</v>
      </c>
      <c r="H241" s="183">
        <v>8</v>
      </c>
      <c r="I241" s="184"/>
      <c r="J241" s="185">
        <f>ROUND(I241*H241,2)</f>
        <v>0</v>
      </c>
      <c r="K241" s="181" t="s">
        <v>19</v>
      </c>
      <c r="L241" s="186"/>
      <c r="M241" s="187" t="s">
        <v>19</v>
      </c>
      <c r="N241" s="188" t="s">
        <v>49</v>
      </c>
      <c r="P241" s="143">
        <f>O241*H241</f>
        <v>0</v>
      </c>
      <c r="Q241" s="143">
        <v>0</v>
      </c>
      <c r="R241" s="143">
        <f>Q241*H241</f>
        <v>0</v>
      </c>
      <c r="S241" s="143">
        <v>0</v>
      </c>
      <c r="T241" s="144">
        <f>S241*H241</f>
        <v>0</v>
      </c>
      <c r="AR241" s="145" t="s">
        <v>558</v>
      </c>
      <c r="AT241" s="145" t="s">
        <v>440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454</v>
      </c>
      <c r="BM241" s="145" t="s">
        <v>4416</v>
      </c>
    </row>
    <row r="242" spans="2:65" s="1" customFormat="1" ht="24.2" customHeight="1">
      <c r="B242" s="33"/>
      <c r="C242" s="134" t="s">
        <v>1058</v>
      </c>
      <c r="D242" s="134" t="s">
        <v>360</v>
      </c>
      <c r="E242" s="135" t="s">
        <v>4417</v>
      </c>
      <c r="F242" s="136" t="s">
        <v>4418</v>
      </c>
      <c r="G242" s="137" t="s">
        <v>504</v>
      </c>
      <c r="H242" s="138">
        <v>30</v>
      </c>
      <c r="I242" s="139"/>
      <c r="J242" s="140">
        <f>ROUND(I242*H242,2)</f>
        <v>0</v>
      </c>
      <c r="K242" s="136" t="s">
        <v>363</v>
      </c>
      <c r="L242" s="33"/>
      <c r="M242" s="141" t="s">
        <v>19</v>
      </c>
      <c r="N242" s="142" t="s">
        <v>49</v>
      </c>
      <c r="P242" s="143">
        <f>O242*H242</f>
        <v>0</v>
      </c>
      <c r="Q242" s="143">
        <v>0</v>
      </c>
      <c r="R242" s="143">
        <f>Q242*H242</f>
        <v>0</v>
      </c>
      <c r="S242" s="143">
        <v>0</v>
      </c>
      <c r="T242" s="144">
        <f>S242*H242</f>
        <v>0</v>
      </c>
      <c r="AR242" s="145" t="s">
        <v>454</v>
      </c>
      <c r="AT242" s="145" t="s">
        <v>360</v>
      </c>
      <c r="AU242" s="145" t="s">
        <v>90</v>
      </c>
      <c r="AY242" s="18" t="s">
        <v>358</v>
      </c>
      <c r="BE242" s="146">
        <f>IF(N242="základní",J242,0)</f>
        <v>0</v>
      </c>
      <c r="BF242" s="146">
        <f>IF(N242="snížená",J242,0)</f>
        <v>0</v>
      </c>
      <c r="BG242" s="146">
        <f>IF(N242="zákl. přenesená",J242,0)</f>
        <v>0</v>
      </c>
      <c r="BH242" s="146">
        <f>IF(N242="sníž. přenesená",J242,0)</f>
        <v>0</v>
      </c>
      <c r="BI242" s="146">
        <f>IF(N242="nulová",J242,0)</f>
        <v>0</v>
      </c>
      <c r="BJ242" s="18" t="s">
        <v>90</v>
      </c>
      <c r="BK242" s="146">
        <f>ROUND(I242*H242,2)</f>
        <v>0</v>
      </c>
      <c r="BL242" s="18" t="s">
        <v>454</v>
      </c>
      <c r="BM242" s="145" t="s">
        <v>4419</v>
      </c>
    </row>
    <row r="243" spans="2:65" s="1" customFormat="1" ht="11.25">
      <c r="B243" s="33"/>
      <c r="D243" s="147" t="s">
        <v>366</v>
      </c>
      <c r="F243" s="148" t="s">
        <v>4420</v>
      </c>
      <c r="I243" s="149"/>
      <c r="L243" s="33"/>
      <c r="M243" s="150"/>
      <c r="T243" s="54"/>
      <c r="AT243" s="18" t="s">
        <v>366</v>
      </c>
      <c r="AU243" s="18" t="s">
        <v>90</v>
      </c>
    </row>
    <row r="244" spans="2:65" s="1" customFormat="1" ht="16.5" customHeight="1">
      <c r="B244" s="33"/>
      <c r="C244" s="179" t="s">
        <v>1063</v>
      </c>
      <c r="D244" s="179" t="s">
        <v>440</v>
      </c>
      <c r="E244" s="180" t="s">
        <v>4421</v>
      </c>
      <c r="F244" s="181" t="s">
        <v>4422</v>
      </c>
      <c r="G244" s="182" t="s">
        <v>504</v>
      </c>
      <c r="H244" s="183">
        <v>26</v>
      </c>
      <c r="I244" s="184"/>
      <c r="J244" s="185">
        <f>ROUND(I244*H244,2)</f>
        <v>0</v>
      </c>
      <c r="K244" s="181" t="s">
        <v>19</v>
      </c>
      <c r="L244" s="186"/>
      <c r="M244" s="187" t="s">
        <v>19</v>
      </c>
      <c r="N244" s="188" t="s">
        <v>49</v>
      </c>
      <c r="P244" s="143">
        <f>O244*H244</f>
        <v>0</v>
      </c>
      <c r="Q244" s="143">
        <v>0</v>
      </c>
      <c r="R244" s="143">
        <f>Q244*H244</f>
        <v>0</v>
      </c>
      <c r="S244" s="143">
        <v>0</v>
      </c>
      <c r="T244" s="144">
        <f>S244*H244</f>
        <v>0</v>
      </c>
      <c r="AR244" s="145" t="s">
        <v>558</v>
      </c>
      <c r="AT244" s="145" t="s">
        <v>440</v>
      </c>
      <c r="AU244" s="145" t="s">
        <v>90</v>
      </c>
      <c r="AY244" s="18" t="s">
        <v>358</v>
      </c>
      <c r="BE244" s="146">
        <f>IF(N244="základní",J244,0)</f>
        <v>0</v>
      </c>
      <c r="BF244" s="146">
        <f>IF(N244="snížená",J244,0)</f>
        <v>0</v>
      </c>
      <c r="BG244" s="146">
        <f>IF(N244="zákl. přenesená",J244,0)</f>
        <v>0</v>
      </c>
      <c r="BH244" s="146">
        <f>IF(N244="sníž. přenesená",J244,0)</f>
        <v>0</v>
      </c>
      <c r="BI244" s="146">
        <f>IF(N244="nulová",J244,0)</f>
        <v>0</v>
      </c>
      <c r="BJ244" s="18" t="s">
        <v>90</v>
      </c>
      <c r="BK244" s="146">
        <f>ROUND(I244*H244,2)</f>
        <v>0</v>
      </c>
      <c r="BL244" s="18" t="s">
        <v>454</v>
      </c>
      <c r="BM244" s="145" t="s">
        <v>4423</v>
      </c>
    </row>
    <row r="245" spans="2:65" s="1" customFormat="1" ht="16.5" customHeight="1">
      <c r="B245" s="33"/>
      <c r="C245" s="179" t="s">
        <v>1068</v>
      </c>
      <c r="D245" s="179" t="s">
        <v>440</v>
      </c>
      <c r="E245" s="180" t="s">
        <v>4424</v>
      </c>
      <c r="F245" s="181" t="s">
        <v>4425</v>
      </c>
      <c r="G245" s="182" t="s">
        <v>504</v>
      </c>
      <c r="H245" s="183">
        <v>4</v>
      </c>
      <c r="I245" s="184"/>
      <c r="J245" s="185">
        <f>ROUND(I245*H245,2)</f>
        <v>0</v>
      </c>
      <c r="K245" s="181" t="s">
        <v>19</v>
      </c>
      <c r="L245" s="186"/>
      <c r="M245" s="187" t="s">
        <v>19</v>
      </c>
      <c r="N245" s="188" t="s">
        <v>49</v>
      </c>
      <c r="P245" s="143">
        <f>O245*H245</f>
        <v>0</v>
      </c>
      <c r="Q245" s="143">
        <v>0</v>
      </c>
      <c r="R245" s="143">
        <f>Q245*H245</f>
        <v>0</v>
      </c>
      <c r="S245" s="143">
        <v>0</v>
      </c>
      <c r="T245" s="144">
        <f>S245*H245</f>
        <v>0</v>
      </c>
      <c r="AR245" s="145" t="s">
        <v>558</v>
      </c>
      <c r="AT245" s="145" t="s">
        <v>440</v>
      </c>
      <c r="AU245" s="145" t="s">
        <v>90</v>
      </c>
      <c r="AY245" s="18" t="s">
        <v>358</v>
      </c>
      <c r="BE245" s="146">
        <f>IF(N245="základní",J245,0)</f>
        <v>0</v>
      </c>
      <c r="BF245" s="146">
        <f>IF(N245="snížená",J245,0)</f>
        <v>0</v>
      </c>
      <c r="BG245" s="146">
        <f>IF(N245="zákl. přenesená",J245,0)</f>
        <v>0</v>
      </c>
      <c r="BH245" s="146">
        <f>IF(N245="sníž. přenesená",J245,0)</f>
        <v>0</v>
      </c>
      <c r="BI245" s="146">
        <f>IF(N245="nulová",J245,0)</f>
        <v>0</v>
      </c>
      <c r="BJ245" s="18" t="s">
        <v>90</v>
      </c>
      <c r="BK245" s="146">
        <f>ROUND(I245*H245,2)</f>
        <v>0</v>
      </c>
      <c r="BL245" s="18" t="s">
        <v>454</v>
      </c>
      <c r="BM245" s="145" t="s">
        <v>4426</v>
      </c>
    </row>
    <row r="246" spans="2:65" s="1" customFormat="1" ht="24.2" customHeight="1">
      <c r="B246" s="33"/>
      <c r="C246" s="134" t="s">
        <v>1073</v>
      </c>
      <c r="D246" s="134" t="s">
        <v>360</v>
      </c>
      <c r="E246" s="135" t="s">
        <v>4427</v>
      </c>
      <c r="F246" s="136" t="s">
        <v>4428</v>
      </c>
      <c r="G246" s="137" t="s">
        <v>504</v>
      </c>
      <c r="H246" s="138">
        <v>8</v>
      </c>
      <c r="I246" s="139"/>
      <c r="J246" s="140">
        <f>ROUND(I246*H246,2)</f>
        <v>0</v>
      </c>
      <c r="K246" s="136" t="s">
        <v>363</v>
      </c>
      <c r="L246" s="33"/>
      <c r="M246" s="141" t="s">
        <v>19</v>
      </c>
      <c r="N246" s="142" t="s">
        <v>49</v>
      </c>
      <c r="P246" s="143">
        <f>O246*H246</f>
        <v>0</v>
      </c>
      <c r="Q246" s="143">
        <v>0</v>
      </c>
      <c r="R246" s="143">
        <f>Q246*H246</f>
        <v>0</v>
      </c>
      <c r="S246" s="143">
        <v>0</v>
      </c>
      <c r="T246" s="144">
        <f>S246*H246</f>
        <v>0</v>
      </c>
      <c r="AR246" s="145" t="s">
        <v>454</v>
      </c>
      <c r="AT246" s="145" t="s">
        <v>360</v>
      </c>
      <c r="AU246" s="145" t="s">
        <v>90</v>
      </c>
      <c r="AY246" s="18" t="s">
        <v>358</v>
      </c>
      <c r="BE246" s="146">
        <f>IF(N246="základní",J246,0)</f>
        <v>0</v>
      </c>
      <c r="BF246" s="146">
        <f>IF(N246="snížená",J246,0)</f>
        <v>0</v>
      </c>
      <c r="BG246" s="146">
        <f>IF(N246="zákl. přenesená",J246,0)</f>
        <v>0</v>
      </c>
      <c r="BH246" s="146">
        <f>IF(N246="sníž. přenesená",J246,0)</f>
        <v>0</v>
      </c>
      <c r="BI246" s="146">
        <f>IF(N246="nulová",J246,0)</f>
        <v>0</v>
      </c>
      <c r="BJ246" s="18" t="s">
        <v>90</v>
      </c>
      <c r="BK246" s="146">
        <f>ROUND(I246*H246,2)</f>
        <v>0</v>
      </c>
      <c r="BL246" s="18" t="s">
        <v>454</v>
      </c>
      <c r="BM246" s="145" t="s">
        <v>4429</v>
      </c>
    </row>
    <row r="247" spans="2:65" s="1" customFormat="1" ht="11.25">
      <c r="B247" s="33"/>
      <c r="D247" s="147" t="s">
        <v>366</v>
      </c>
      <c r="F247" s="148" t="s">
        <v>4430</v>
      </c>
      <c r="I247" s="149"/>
      <c r="L247" s="33"/>
      <c r="M247" s="150"/>
      <c r="T247" s="54"/>
      <c r="AT247" s="18" t="s">
        <v>366</v>
      </c>
      <c r="AU247" s="18" t="s">
        <v>90</v>
      </c>
    </row>
    <row r="248" spans="2:65" s="1" customFormat="1" ht="21.75" customHeight="1">
      <c r="B248" s="33"/>
      <c r="C248" s="179" t="s">
        <v>1078</v>
      </c>
      <c r="D248" s="179" t="s">
        <v>440</v>
      </c>
      <c r="E248" s="180" t="s">
        <v>4431</v>
      </c>
      <c r="F248" s="181" t="s">
        <v>4432</v>
      </c>
      <c r="G248" s="182" t="s">
        <v>504</v>
      </c>
      <c r="H248" s="183">
        <v>8</v>
      </c>
      <c r="I248" s="184"/>
      <c r="J248" s="185">
        <f>ROUND(I248*H248,2)</f>
        <v>0</v>
      </c>
      <c r="K248" s="181" t="s">
        <v>363</v>
      </c>
      <c r="L248" s="186"/>
      <c r="M248" s="187" t="s">
        <v>19</v>
      </c>
      <c r="N248" s="188" t="s">
        <v>49</v>
      </c>
      <c r="P248" s="143">
        <f>O248*H248</f>
        <v>0</v>
      </c>
      <c r="Q248" s="143">
        <v>4.1999999999999997E-3</v>
      </c>
      <c r="R248" s="143">
        <f>Q248*H248</f>
        <v>3.3599999999999998E-2</v>
      </c>
      <c r="S248" s="143">
        <v>0</v>
      </c>
      <c r="T248" s="144">
        <f>S248*H248</f>
        <v>0</v>
      </c>
      <c r="AR248" s="145" t="s">
        <v>558</v>
      </c>
      <c r="AT248" s="145" t="s">
        <v>440</v>
      </c>
      <c r="AU248" s="145" t="s">
        <v>90</v>
      </c>
      <c r="AY248" s="18" t="s">
        <v>358</v>
      </c>
      <c r="BE248" s="146">
        <f>IF(N248="základní",J248,0)</f>
        <v>0</v>
      </c>
      <c r="BF248" s="146">
        <f>IF(N248="snížená",J248,0)</f>
        <v>0</v>
      </c>
      <c r="BG248" s="146">
        <f>IF(N248="zákl. přenesená",J248,0)</f>
        <v>0</v>
      </c>
      <c r="BH248" s="146">
        <f>IF(N248="sníž. přenesená",J248,0)</f>
        <v>0</v>
      </c>
      <c r="BI248" s="146">
        <f>IF(N248="nulová",J248,0)</f>
        <v>0</v>
      </c>
      <c r="BJ248" s="18" t="s">
        <v>90</v>
      </c>
      <c r="BK248" s="146">
        <f>ROUND(I248*H248,2)</f>
        <v>0</v>
      </c>
      <c r="BL248" s="18" t="s">
        <v>454</v>
      </c>
      <c r="BM248" s="145" t="s">
        <v>4433</v>
      </c>
    </row>
    <row r="249" spans="2:65" s="1" customFormat="1" ht="24.2" customHeight="1">
      <c r="B249" s="33"/>
      <c r="C249" s="134" t="s">
        <v>1083</v>
      </c>
      <c r="D249" s="134" t="s">
        <v>360</v>
      </c>
      <c r="E249" s="135" t="s">
        <v>4434</v>
      </c>
      <c r="F249" s="136" t="s">
        <v>4435</v>
      </c>
      <c r="G249" s="137" t="s">
        <v>504</v>
      </c>
      <c r="H249" s="138">
        <v>8</v>
      </c>
      <c r="I249" s="139"/>
      <c r="J249" s="140">
        <f>ROUND(I249*H249,2)</f>
        <v>0</v>
      </c>
      <c r="K249" s="136" t="s">
        <v>363</v>
      </c>
      <c r="L249" s="33"/>
      <c r="M249" s="141" t="s">
        <v>19</v>
      </c>
      <c r="N249" s="142" t="s">
        <v>49</v>
      </c>
      <c r="P249" s="143">
        <f>O249*H249</f>
        <v>0</v>
      </c>
      <c r="Q249" s="143">
        <v>0</v>
      </c>
      <c r="R249" s="143">
        <f>Q249*H249</f>
        <v>0</v>
      </c>
      <c r="S249" s="143">
        <v>0</v>
      </c>
      <c r="T249" s="144">
        <f>S249*H249</f>
        <v>0</v>
      </c>
      <c r="AR249" s="145" t="s">
        <v>454</v>
      </c>
      <c r="AT249" s="145" t="s">
        <v>360</v>
      </c>
      <c r="AU249" s="145" t="s">
        <v>90</v>
      </c>
      <c r="AY249" s="18" t="s">
        <v>358</v>
      </c>
      <c r="BE249" s="146">
        <f>IF(N249="základní",J249,0)</f>
        <v>0</v>
      </c>
      <c r="BF249" s="146">
        <f>IF(N249="snížená",J249,0)</f>
        <v>0</v>
      </c>
      <c r="BG249" s="146">
        <f>IF(N249="zákl. přenesená",J249,0)</f>
        <v>0</v>
      </c>
      <c r="BH249" s="146">
        <f>IF(N249="sníž. přenesená",J249,0)</f>
        <v>0</v>
      </c>
      <c r="BI249" s="146">
        <f>IF(N249="nulová",J249,0)</f>
        <v>0</v>
      </c>
      <c r="BJ249" s="18" t="s">
        <v>90</v>
      </c>
      <c r="BK249" s="146">
        <f>ROUND(I249*H249,2)</f>
        <v>0</v>
      </c>
      <c r="BL249" s="18" t="s">
        <v>454</v>
      </c>
      <c r="BM249" s="145" t="s">
        <v>4436</v>
      </c>
    </row>
    <row r="250" spans="2:65" s="1" customFormat="1" ht="11.25">
      <c r="B250" s="33"/>
      <c r="D250" s="147" t="s">
        <v>366</v>
      </c>
      <c r="F250" s="148" t="s">
        <v>4437</v>
      </c>
      <c r="I250" s="149"/>
      <c r="L250" s="33"/>
      <c r="M250" s="150"/>
      <c r="T250" s="54"/>
      <c r="AT250" s="18" t="s">
        <v>366</v>
      </c>
      <c r="AU250" s="18" t="s">
        <v>90</v>
      </c>
    </row>
    <row r="251" spans="2:65" s="1" customFormat="1" ht="16.5" customHeight="1">
      <c r="B251" s="33"/>
      <c r="C251" s="179" t="s">
        <v>1090</v>
      </c>
      <c r="D251" s="179" t="s">
        <v>440</v>
      </c>
      <c r="E251" s="180" t="s">
        <v>4438</v>
      </c>
      <c r="F251" s="181" t="s">
        <v>4439</v>
      </c>
      <c r="G251" s="182" t="s">
        <v>504</v>
      </c>
      <c r="H251" s="183">
        <v>8</v>
      </c>
      <c r="I251" s="184"/>
      <c r="J251" s="185">
        <f>ROUND(I251*H251,2)</f>
        <v>0</v>
      </c>
      <c r="K251" s="181" t="s">
        <v>363</v>
      </c>
      <c r="L251" s="186"/>
      <c r="M251" s="187" t="s">
        <v>19</v>
      </c>
      <c r="N251" s="188" t="s">
        <v>49</v>
      </c>
      <c r="P251" s="143">
        <f>O251*H251</f>
        <v>0</v>
      </c>
      <c r="Q251" s="143">
        <v>0</v>
      </c>
      <c r="R251" s="143">
        <f>Q251*H251</f>
        <v>0</v>
      </c>
      <c r="S251" s="143">
        <v>0</v>
      </c>
      <c r="T251" s="144">
        <f>S251*H251</f>
        <v>0</v>
      </c>
      <c r="AR251" s="145" t="s">
        <v>558</v>
      </c>
      <c r="AT251" s="145" t="s">
        <v>440</v>
      </c>
      <c r="AU251" s="145" t="s">
        <v>90</v>
      </c>
      <c r="AY251" s="18" t="s">
        <v>358</v>
      </c>
      <c r="BE251" s="146">
        <f>IF(N251="základní",J251,0)</f>
        <v>0</v>
      </c>
      <c r="BF251" s="146">
        <f>IF(N251="snížená",J251,0)</f>
        <v>0</v>
      </c>
      <c r="BG251" s="146">
        <f>IF(N251="zákl. přenesená",J251,0)</f>
        <v>0</v>
      </c>
      <c r="BH251" s="146">
        <f>IF(N251="sníž. přenesená",J251,0)</f>
        <v>0</v>
      </c>
      <c r="BI251" s="146">
        <f>IF(N251="nulová",J251,0)</f>
        <v>0</v>
      </c>
      <c r="BJ251" s="18" t="s">
        <v>90</v>
      </c>
      <c r="BK251" s="146">
        <f>ROUND(I251*H251,2)</f>
        <v>0</v>
      </c>
      <c r="BL251" s="18" t="s">
        <v>454</v>
      </c>
      <c r="BM251" s="145" t="s">
        <v>4440</v>
      </c>
    </row>
    <row r="252" spans="2:65" s="1" customFormat="1" ht="16.5" customHeight="1">
      <c r="B252" s="33"/>
      <c r="C252" s="134" t="s">
        <v>1095</v>
      </c>
      <c r="D252" s="134" t="s">
        <v>360</v>
      </c>
      <c r="E252" s="135" t="s">
        <v>4441</v>
      </c>
      <c r="F252" s="136" t="s">
        <v>4442</v>
      </c>
      <c r="G252" s="137" t="s">
        <v>504</v>
      </c>
      <c r="H252" s="138">
        <v>64</v>
      </c>
      <c r="I252" s="139"/>
      <c r="J252" s="140">
        <f>ROUND(I252*H252,2)</f>
        <v>0</v>
      </c>
      <c r="K252" s="136" t="s">
        <v>363</v>
      </c>
      <c r="L252" s="33"/>
      <c r="M252" s="141" t="s">
        <v>19</v>
      </c>
      <c r="N252" s="142" t="s">
        <v>49</v>
      </c>
      <c r="P252" s="143">
        <f>O252*H252</f>
        <v>0</v>
      </c>
      <c r="Q252" s="143">
        <v>0</v>
      </c>
      <c r="R252" s="143">
        <f>Q252*H252</f>
        <v>0</v>
      </c>
      <c r="S252" s="143">
        <v>0</v>
      </c>
      <c r="T252" s="144">
        <f>S252*H252</f>
        <v>0</v>
      </c>
      <c r="AR252" s="145" t="s">
        <v>454</v>
      </c>
      <c r="AT252" s="145" t="s">
        <v>360</v>
      </c>
      <c r="AU252" s="145" t="s">
        <v>90</v>
      </c>
      <c r="AY252" s="18" t="s">
        <v>358</v>
      </c>
      <c r="BE252" s="146">
        <f>IF(N252="základní",J252,0)</f>
        <v>0</v>
      </c>
      <c r="BF252" s="146">
        <f>IF(N252="snížená",J252,0)</f>
        <v>0</v>
      </c>
      <c r="BG252" s="146">
        <f>IF(N252="zákl. přenesená",J252,0)</f>
        <v>0</v>
      </c>
      <c r="BH252" s="146">
        <f>IF(N252="sníž. přenesená",J252,0)</f>
        <v>0</v>
      </c>
      <c r="BI252" s="146">
        <f>IF(N252="nulová",J252,0)</f>
        <v>0</v>
      </c>
      <c r="BJ252" s="18" t="s">
        <v>90</v>
      </c>
      <c r="BK252" s="146">
        <f>ROUND(I252*H252,2)</f>
        <v>0</v>
      </c>
      <c r="BL252" s="18" t="s">
        <v>454</v>
      </c>
      <c r="BM252" s="145" t="s">
        <v>4443</v>
      </c>
    </row>
    <row r="253" spans="2:65" s="1" customFormat="1" ht="11.25">
      <c r="B253" s="33"/>
      <c r="D253" s="147" t="s">
        <v>366</v>
      </c>
      <c r="F253" s="148" t="s">
        <v>4444</v>
      </c>
      <c r="I253" s="149"/>
      <c r="L253" s="33"/>
      <c r="M253" s="150"/>
      <c r="T253" s="54"/>
      <c r="AT253" s="18" t="s">
        <v>366</v>
      </c>
      <c r="AU253" s="18" t="s">
        <v>90</v>
      </c>
    </row>
    <row r="254" spans="2:65" s="1" customFormat="1" ht="21.75" customHeight="1">
      <c r="B254" s="33"/>
      <c r="C254" s="179" t="s">
        <v>1100</v>
      </c>
      <c r="D254" s="179" t="s">
        <v>440</v>
      </c>
      <c r="E254" s="180" t="s">
        <v>4445</v>
      </c>
      <c r="F254" s="181" t="s">
        <v>4446</v>
      </c>
      <c r="G254" s="182" t="s">
        <v>504</v>
      </c>
      <c r="H254" s="183">
        <v>64</v>
      </c>
      <c r="I254" s="184"/>
      <c r="J254" s="185">
        <f>ROUND(I254*H254,2)</f>
        <v>0</v>
      </c>
      <c r="K254" s="181" t="s">
        <v>363</v>
      </c>
      <c r="L254" s="186"/>
      <c r="M254" s="187" t="s">
        <v>19</v>
      </c>
      <c r="N254" s="188" t="s">
        <v>49</v>
      </c>
      <c r="P254" s="143">
        <f>O254*H254</f>
        <v>0</v>
      </c>
      <c r="Q254" s="143">
        <v>2.2000000000000001E-3</v>
      </c>
      <c r="R254" s="143">
        <f>Q254*H254</f>
        <v>0.14080000000000001</v>
      </c>
      <c r="S254" s="143">
        <v>0</v>
      </c>
      <c r="T254" s="144">
        <f>S254*H254</f>
        <v>0</v>
      </c>
      <c r="AR254" s="145" t="s">
        <v>558</v>
      </c>
      <c r="AT254" s="145" t="s">
        <v>440</v>
      </c>
      <c r="AU254" s="145" t="s">
        <v>90</v>
      </c>
      <c r="AY254" s="18" t="s">
        <v>358</v>
      </c>
      <c r="BE254" s="146">
        <f>IF(N254="základní",J254,0)</f>
        <v>0</v>
      </c>
      <c r="BF254" s="146">
        <f>IF(N254="snížená",J254,0)</f>
        <v>0</v>
      </c>
      <c r="BG254" s="146">
        <f>IF(N254="zákl. přenesená",J254,0)</f>
        <v>0</v>
      </c>
      <c r="BH254" s="146">
        <f>IF(N254="sníž. přenesená",J254,0)</f>
        <v>0</v>
      </c>
      <c r="BI254" s="146">
        <f>IF(N254="nulová",J254,0)</f>
        <v>0</v>
      </c>
      <c r="BJ254" s="18" t="s">
        <v>90</v>
      </c>
      <c r="BK254" s="146">
        <f>ROUND(I254*H254,2)</f>
        <v>0</v>
      </c>
      <c r="BL254" s="18" t="s">
        <v>454</v>
      </c>
      <c r="BM254" s="145" t="s">
        <v>4447</v>
      </c>
    </row>
    <row r="255" spans="2:65" s="1" customFormat="1" ht="24.2" customHeight="1">
      <c r="B255" s="33"/>
      <c r="C255" s="134" t="s">
        <v>1105</v>
      </c>
      <c r="D255" s="134" t="s">
        <v>360</v>
      </c>
      <c r="E255" s="135" t="s">
        <v>4448</v>
      </c>
      <c r="F255" s="136" t="s">
        <v>4449</v>
      </c>
      <c r="G255" s="137" t="s">
        <v>504</v>
      </c>
      <c r="H255" s="138">
        <v>5</v>
      </c>
      <c r="I255" s="139"/>
      <c r="J255" s="140">
        <f>ROUND(I255*H255,2)</f>
        <v>0</v>
      </c>
      <c r="K255" s="136" t="s">
        <v>363</v>
      </c>
      <c r="L255" s="33"/>
      <c r="M255" s="141" t="s">
        <v>19</v>
      </c>
      <c r="N255" s="142" t="s">
        <v>49</v>
      </c>
      <c r="P255" s="143">
        <f>O255*H255</f>
        <v>0</v>
      </c>
      <c r="Q255" s="143">
        <v>0</v>
      </c>
      <c r="R255" s="143">
        <f>Q255*H255</f>
        <v>0</v>
      </c>
      <c r="S255" s="143">
        <v>0</v>
      </c>
      <c r="T255" s="144">
        <f>S255*H255</f>
        <v>0</v>
      </c>
      <c r="AR255" s="145" t="s">
        <v>454</v>
      </c>
      <c r="AT255" s="145" t="s">
        <v>360</v>
      </c>
      <c r="AU255" s="145" t="s">
        <v>90</v>
      </c>
      <c r="AY255" s="18" t="s">
        <v>358</v>
      </c>
      <c r="BE255" s="146">
        <f>IF(N255="základní",J255,0)</f>
        <v>0</v>
      </c>
      <c r="BF255" s="146">
        <f>IF(N255="snížená",J255,0)</f>
        <v>0</v>
      </c>
      <c r="BG255" s="146">
        <f>IF(N255="zákl. přenesená",J255,0)</f>
        <v>0</v>
      </c>
      <c r="BH255" s="146">
        <f>IF(N255="sníž. přenesená",J255,0)</f>
        <v>0</v>
      </c>
      <c r="BI255" s="146">
        <f>IF(N255="nulová",J255,0)</f>
        <v>0</v>
      </c>
      <c r="BJ255" s="18" t="s">
        <v>90</v>
      </c>
      <c r="BK255" s="146">
        <f>ROUND(I255*H255,2)</f>
        <v>0</v>
      </c>
      <c r="BL255" s="18" t="s">
        <v>454</v>
      </c>
      <c r="BM255" s="145" t="s">
        <v>4450</v>
      </c>
    </row>
    <row r="256" spans="2:65" s="1" customFormat="1" ht="11.25">
      <c r="B256" s="33"/>
      <c r="D256" s="147" t="s">
        <v>366</v>
      </c>
      <c r="F256" s="148" t="s">
        <v>4451</v>
      </c>
      <c r="I256" s="149"/>
      <c r="L256" s="33"/>
      <c r="M256" s="150"/>
      <c r="T256" s="54"/>
      <c r="AT256" s="18" t="s">
        <v>366</v>
      </c>
      <c r="AU256" s="18" t="s">
        <v>90</v>
      </c>
    </row>
    <row r="257" spans="2:65" s="1" customFormat="1" ht="16.5" customHeight="1">
      <c r="B257" s="33"/>
      <c r="C257" s="179" t="s">
        <v>1110</v>
      </c>
      <c r="D257" s="179" t="s">
        <v>440</v>
      </c>
      <c r="E257" s="180" t="s">
        <v>4452</v>
      </c>
      <c r="F257" s="181" t="s">
        <v>4453</v>
      </c>
      <c r="G257" s="182" t="s">
        <v>504</v>
      </c>
      <c r="H257" s="183">
        <v>4</v>
      </c>
      <c r="I257" s="184"/>
      <c r="J257" s="185">
        <f>ROUND(I257*H257,2)</f>
        <v>0</v>
      </c>
      <c r="K257" s="181" t="s">
        <v>19</v>
      </c>
      <c r="L257" s="186"/>
      <c r="M257" s="187" t="s">
        <v>19</v>
      </c>
      <c r="N257" s="188" t="s">
        <v>49</v>
      </c>
      <c r="P257" s="143">
        <f>O257*H257</f>
        <v>0</v>
      </c>
      <c r="Q257" s="143">
        <v>0</v>
      </c>
      <c r="R257" s="143">
        <f>Q257*H257</f>
        <v>0</v>
      </c>
      <c r="S257" s="143">
        <v>0</v>
      </c>
      <c r="T257" s="144">
        <f>S257*H257</f>
        <v>0</v>
      </c>
      <c r="AR257" s="145" t="s">
        <v>558</v>
      </c>
      <c r="AT257" s="145" t="s">
        <v>440</v>
      </c>
      <c r="AU257" s="145" t="s">
        <v>90</v>
      </c>
      <c r="AY257" s="18" t="s">
        <v>358</v>
      </c>
      <c r="BE257" s="146">
        <f>IF(N257="základní",J257,0)</f>
        <v>0</v>
      </c>
      <c r="BF257" s="146">
        <f>IF(N257="snížená",J257,0)</f>
        <v>0</v>
      </c>
      <c r="BG257" s="146">
        <f>IF(N257="zákl. přenesená",J257,0)</f>
        <v>0</v>
      </c>
      <c r="BH257" s="146">
        <f>IF(N257="sníž. přenesená",J257,0)</f>
        <v>0</v>
      </c>
      <c r="BI257" s="146">
        <f>IF(N257="nulová",J257,0)</f>
        <v>0</v>
      </c>
      <c r="BJ257" s="18" t="s">
        <v>90</v>
      </c>
      <c r="BK257" s="146">
        <f>ROUND(I257*H257,2)</f>
        <v>0</v>
      </c>
      <c r="BL257" s="18" t="s">
        <v>454</v>
      </c>
      <c r="BM257" s="145" t="s">
        <v>4454</v>
      </c>
    </row>
    <row r="258" spans="2:65" s="1" customFormat="1" ht="16.5" customHeight="1">
      <c r="B258" s="33"/>
      <c r="C258" s="179" t="s">
        <v>1119</v>
      </c>
      <c r="D258" s="179" t="s">
        <v>440</v>
      </c>
      <c r="E258" s="180" t="s">
        <v>4455</v>
      </c>
      <c r="F258" s="181" t="s">
        <v>4456</v>
      </c>
      <c r="G258" s="182" t="s">
        <v>504</v>
      </c>
      <c r="H258" s="183">
        <v>1</v>
      </c>
      <c r="I258" s="184"/>
      <c r="J258" s="185">
        <f>ROUND(I258*H258,2)</f>
        <v>0</v>
      </c>
      <c r="K258" s="181" t="s">
        <v>19</v>
      </c>
      <c r="L258" s="186"/>
      <c r="M258" s="187" t="s">
        <v>19</v>
      </c>
      <c r="N258" s="188" t="s">
        <v>49</v>
      </c>
      <c r="P258" s="143">
        <f>O258*H258</f>
        <v>0</v>
      </c>
      <c r="Q258" s="143">
        <v>0</v>
      </c>
      <c r="R258" s="143">
        <f>Q258*H258</f>
        <v>0</v>
      </c>
      <c r="S258" s="143">
        <v>0</v>
      </c>
      <c r="T258" s="144">
        <f>S258*H258</f>
        <v>0</v>
      </c>
      <c r="AR258" s="145" t="s">
        <v>558</v>
      </c>
      <c r="AT258" s="145" t="s">
        <v>440</v>
      </c>
      <c r="AU258" s="145" t="s">
        <v>90</v>
      </c>
      <c r="AY258" s="18" t="s">
        <v>358</v>
      </c>
      <c r="BE258" s="146">
        <f>IF(N258="základní",J258,0)</f>
        <v>0</v>
      </c>
      <c r="BF258" s="146">
        <f>IF(N258="snížená",J258,0)</f>
        <v>0</v>
      </c>
      <c r="BG258" s="146">
        <f>IF(N258="zákl. přenesená",J258,0)</f>
        <v>0</v>
      </c>
      <c r="BH258" s="146">
        <f>IF(N258="sníž. přenesená",J258,0)</f>
        <v>0</v>
      </c>
      <c r="BI258" s="146">
        <f>IF(N258="nulová",J258,0)</f>
        <v>0</v>
      </c>
      <c r="BJ258" s="18" t="s">
        <v>90</v>
      </c>
      <c r="BK258" s="146">
        <f>ROUND(I258*H258,2)</f>
        <v>0</v>
      </c>
      <c r="BL258" s="18" t="s">
        <v>454</v>
      </c>
      <c r="BM258" s="145" t="s">
        <v>4457</v>
      </c>
    </row>
    <row r="259" spans="2:65" s="1" customFormat="1" ht="44.25" customHeight="1">
      <c r="B259" s="33"/>
      <c r="C259" s="134" t="s">
        <v>1124</v>
      </c>
      <c r="D259" s="134" t="s">
        <v>360</v>
      </c>
      <c r="E259" s="135" t="s">
        <v>4458</v>
      </c>
      <c r="F259" s="136" t="s">
        <v>4459</v>
      </c>
      <c r="G259" s="137" t="s">
        <v>504</v>
      </c>
      <c r="H259" s="138">
        <v>1</v>
      </c>
      <c r="I259" s="139"/>
      <c r="J259" s="140">
        <f>ROUND(I259*H259,2)</f>
        <v>0</v>
      </c>
      <c r="K259" s="136" t="s">
        <v>363</v>
      </c>
      <c r="L259" s="33"/>
      <c r="M259" s="141" t="s">
        <v>19</v>
      </c>
      <c r="N259" s="142" t="s">
        <v>49</v>
      </c>
      <c r="P259" s="143">
        <f>O259*H259</f>
        <v>0</v>
      </c>
      <c r="Q259" s="143">
        <v>0</v>
      </c>
      <c r="R259" s="143">
        <f>Q259*H259</f>
        <v>0</v>
      </c>
      <c r="S259" s="143">
        <v>0</v>
      </c>
      <c r="T259" s="144">
        <f>S259*H259</f>
        <v>0</v>
      </c>
      <c r="AR259" s="145" t="s">
        <v>454</v>
      </c>
      <c r="AT259" s="145" t="s">
        <v>360</v>
      </c>
      <c r="AU259" s="145" t="s">
        <v>90</v>
      </c>
      <c r="AY259" s="18" t="s">
        <v>358</v>
      </c>
      <c r="BE259" s="146">
        <f>IF(N259="základní",J259,0)</f>
        <v>0</v>
      </c>
      <c r="BF259" s="146">
        <f>IF(N259="snížená",J259,0)</f>
        <v>0</v>
      </c>
      <c r="BG259" s="146">
        <f>IF(N259="zákl. přenesená",J259,0)</f>
        <v>0</v>
      </c>
      <c r="BH259" s="146">
        <f>IF(N259="sníž. přenesená",J259,0)</f>
        <v>0</v>
      </c>
      <c r="BI259" s="146">
        <f>IF(N259="nulová",J259,0)</f>
        <v>0</v>
      </c>
      <c r="BJ259" s="18" t="s">
        <v>90</v>
      </c>
      <c r="BK259" s="146">
        <f>ROUND(I259*H259,2)</f>
        <v>0</v>
      </c>
      <c r="BL259" s="18" t="s">
        <v>454</v>
      </c>
      <c r="BM259" s="145" t="s">
        <v>4460</v>
      </c>
    </row>
    <row r="260" spans="2:65" s="1" customFormat="1" ht="11.25">
      <c r="B260" s="33"/>
      <c r="D260" s="147" t="s">
        <v>366</v>
      </c>
      <c r="F260" s="148" t="s">
        <v>4461</v>
      </c>
      <c r="I260" s="149"/>
      <c r="L260" s="33"/>
      <c r="M260" s="150"/>
      <c r="T260" s="54"/>
      <c r="AT260" s="18" t="s">
        <v>366</v>
      </c>
      <c r="AU260" s="18" t="s">
        <v>90</v>
      </c>
    </row>
    <row r="261" spans="2:65" s="1" customFormat="1" ht="55.5" customHeight="1">
      <c r="B261" s="33"/>
      <c r="C261" s="134" t="s">
        <v>1132</v>
      </c>
      <c r="D261" s="134" t="s">
        <v>360</v>
      </c>
      <c r="E261" s="135" t="s">
        <v>4462</v>
      </c>
      <c r="F261" s="136" t="s">
        <v>4463</v>
      </c>
      <c r="G261" s="137" t="s">
        <v>504</v>
      </c>
      <c r="H261" s="138">
        <v>2</v>
      </c>
      <c r="I261" s="139"/>
      <c r="J261" s="140">
        <f>ROUND(I261*H261,2)</f>
        <v>0</v>
      </c>
      <c r="K261" s="136" t="s">
        <v>402</v>
      </c>
      <c r="L261" s="33"/>
      <c r="M261" s="141" t="s">
        <v>19</v>
      </c>
      <c r="N261" s="142" t="s">
        <v>49</v>
      </c>
      <c r="P261" s="143">
        <f>O261*H261</f>
        <v>0</v>
      </c>
      <c r="Q261" s="143">
        <v>0</v>
      </c>
      <c r="R261" s="143">
        <f>Q261*H261</f>
        <v>0</v>
      </c>
      <c r="S261" s="143">
        <v>0</v>
      </c>
      <c r="T261" s="144">
        <f>S261*H261</f>
        <v>0</v>
      </c>
      <c r="AR261" s="145" t="s">
        <v>454</v>
      </c>
      <c r="AT261" s="145" t="s">
        <v>360</v>
      </c>
      <c r="AU261" s="145" t="s">
        <v>90</v>
      </c>
      <c r="AY261" s="18" t="s">
        <v>358</v>
      </c>
      <c r="BE261" s="146">
        <f>IF(N261="základní",J261,0)</f>
        <v>0</v>
      </c>
      <c r="BF261" s="146">
        <f>IF(N261="snížená",J261,0)</f>
        <v>0</v>
      </c>
      <c r="BG261" s="146">
        <f>IF(N261="zákl. přenesená",J261,0)</f>
        <v>0</v>
      </c>
      <c r="BH261" s="146">
        <f>IF(N261="sníž. přenesená",J261,0)</f>
        <v>0</v>
      </c>
      <c r="BI261" s="146">
        <f>IF(N261="nulová",J261,0)</f>
        <v>0</v>
      </c>
      <c r="BJ261" s="18" t="s">
        <v>90</v>
      </c>
      <c r="BK261" s="146">
        <f>ROUND(I261*H261,2)</f>
        <v>0</v>
      </c>
      <c r="BL261" s="18" t="s">
        <v>454</v>
      </c>
      <c r="BM261" s="145" t="s">
        <v>4464</v>
      </c>
    </row>
    <row r="262" spans="2:65" s="1" customFormat="1" ht="11.25">
      <c r="B262" s="33"/>
      <c r="D262" s="147" t="s">
        <v>366</v>
      </c>
      <c r="F262" s="148" t="s">
        <v>4465</v>
      </c>
      <c r="I262" s="149"/>
      <c r="L262" s="33"/>
      <c r="M262" s="150"/>
      <c r="T262" s="54"/>
      <c r="AT262" s="18" t="s">
        <v>366</v>
      </c>
      <c r="AU262" s="18" t="s">
        <v>90</v>
      </c>
    </row>
    <row r="263" spans="2:65" s="1" customFormat="1" ht="24.2" customHeight="1">
      <c r="B263" s="33"/>
      <c r="C263" s="134" t="s">
        <v>1138</v>
      </c>
      <c r="D263" s="134" t="s">
        <v>360</v>
      </c>
      <c r="E263" s="135" t="s">
        <v>4466</v>
      </c>
      <c r="F263" s="136" t="s">
        <v>4467</v>
      </c>
      <c r="G263" s="137" t="s">
        <v>504</v>
      </c>
      <c r="H263" s="138">
        <v>1</v>
      </c>
      <c r="I263" s="139"/>
      <c r="J263" s="140">
        <f>ROUND(I263*H263,2)</f>
        <v>0</v>
      </c>
      <c r="K263" s="136" t="s">
        <v>363</v>
      </c>
      <c r="L263" s="33"/>
      <c r="M263" s="141" t="s">
        <v>19</v>
      </c>
      <c r="N263" s="142" t="s">
        <v>49</v>
      </c>
      <c r="P263" s="143">
        <f>O263*H263</f>
        <v>0</v>
      </c>
      <c r="Q263" s="143">
        <v>0</v>
      </c>
      <c r="R263" s="143">
        <f>Q263*H263</f>
        <v>0</v>
      </c>
      <c r="S263" s="143">
        <v>0</v>
      </c>
      <c r="T263" s="144">
        <f>S263*H263</f>
        <v>0</v>
      </c>
      <c r="AR263" s="145" t="s">
        <v>454</v>
      </c>
      <c r="AT263" s="145" t="s">
        <v>360</v>
      </c>
      <c r="AU263" s="145" t="s">
        <v>90</v>
      </c>
      <c r="AY263" s="18" t="s">
        <v>358</v>
      </c>
      <c r="BE263" s="146">
        <f>IF(N263="základní",J263,0)</f>
        <v>0</v>
      </c>
      <c r="BF263" s="146">
        <f>IF(N263="snížená",J263,0)</f>
        <v>0</v>
      </c>
      <c r="BG263" s="146">
        <f>IF(N263="zákl. přenesená",J263,0)</f>
        <v>0</v>
      </c>
      <c r="BH263" s="146">
        <f>IF(N263="sníž. přenesená",J263,0)</f>
        <v>0</v>
      </c>
      <c r="BI263" s="146">
        <f>IF(N263="nulová",J263,0)</f>
        <v>0</v>
      </c>
      <c r="BJ263" s="18" t="s">
        <v>90</v>
      </c>
      <c r="BK263" s="146">
        <f>ROUND(I263*H263,2)</f>
        <v>0</v>
      </c>
      <c r="BL263" s="18" t="s">
        <v>454</v>
      </c>
      <c r="BM263" s="145" t="s">
        <v>4468</v>
      </c>
    </row>
    <row r="264" spans="2:65" s="1" customFormat="1" ht="11.25">
      <c r="B264" s="33"/>
      <c r="D264" s="147" t="s">
        <v>366</v>
      </c>
      <c r="F264" s="148" t="s">
        <v>4469</v>
      </c>
      <c r="I264" s="149"/>
      <c r="L264" s="33"/>
      <c r="M264" s="150"/>
      <c r="T264" s="54"/>
      <c r="AT264" s="18" t="s">
        <v>366</v>
      </c>
      <c r="AU264" s="18" t="s">
        <v>90</v>
      </c>
    </row>
    <row r="265" spans="2:65" s="1" customFormat="1" ht="37.9" customHeight="1">
      <c r="B265" s="33"/>
      <c r="C265" s="134" t="s">
        <v>1143</v>
      </c>
      <c r="D265" s="134" t="s">
        <v>360</v>
      </c>
      <c r="E265" s="135" t="s">
        <v>4470</v>
      </c>
      <c r="F265" s="136" t="s">
        <v>4471</v>
      </c>
      <c r="G265" s="137" t="s">
        <v>504</v>
      </c>
      <c r="H265" s="138">
        <v>1</v>
      </c>
      <c r="I265" s="139"/>
      <c r="J265" s="140">
        <f>ROUND(I265*H265,2)</f>
        <v>0</v>
      </c>
      <c r="K265" s="136" t="s">
        <v>363</v>
      </c>
      <c r="L265" s="33"/>
      <c r="M265" s="141" t="s">
        <v>19</v>
      </c>
      <c r="N265" s="142" t="s">
        <v>49</v>
      </c>
      <c r="P265" s="143">
        <f>O265*H265</f>
        <v>0</v>
      </c>
      <c r="Q265" s="143">
        <v>0</v>
      </c>
      <c r="R265" s="143">
        <f>Q265*H265</f>
        <v>0</v>
      </c>
      <c r="S265" s="143">
        <v>0</v>
      </c>
      <c r="T265" s="144">
        <f>S265*H265</f>
        <v>0</v>
      </c>
      <c r="AR265" s="145" t="s">
        <v>454</v>
      </c>
      <c r="AT265" s="145" t="s">
        <v>360</v>
      </c>
      <c r="AU265" s="145" t="s">
        <v>90</v>
      </c>
      <c r="AY265" s="18" t="s">
        <v>358</v>
      </c>
      <c r="BE265" s="146">
        <f>IF(N265="základní",J265,0)</f>
        <v>0</v>
      </c>
      <c r="BF265" s="146">
        <f>IF(N265="snížená",J265,0)</f>
        <v>0</v>
      </c>
      <c r="BG265" s="146">
        <f>IF(N265="zákl. přenesená",J265,0)</f>
        <v>0</v>
      </c>
      <c r="BH265" s="146">
        <f>IF(N265="sníž. přenesená",J265,0)</f>
        <v>0</v>
      </c>
      <c r="BI265" s="146">
        <f>IF(N265="nulová",J265,0)</f>
        <v>0</v>
      </c>
      <c r="BJ265" s="18" t="s">
        <v>90</v>
      </c>
      <c r="BK265" s="146">
        <f>ROUND(I265*H265,2)</f>
        <v>0</v>
      </c>
      <c r="BL265" s="18" t="s">
        <v>454</v>
      </c>
      <c r="BM265" s="145" t="s">
        <v>4472</v>
      </c>
    </row>
    <row r="266" spans="2:65" s="1" customFormat="1" ht="11.25">
      <c r="B266" s="33"/>
      <c r="D266" s="147" t="s">
        <v>366</v>
      </c>
      <c r="F266" s="148" t="s">
        <v>4473</v>
      </c>
      <c r="I266" s="149"/>
      <c r="L266" s="33"/>
      <c r="M266" s="150"/>
      <c r="T266" s="54"/>
      <c r="AT266" s="18" t="s">
        <v>366</v>
      </c>
      <c r="AU266" s="18" t="s">
        <v>90</v>
      </c>
    </row>
    <row r="267" spans="2:65" s="1" customFormat="1" ht="16.5" customHeight="1">
      <c r="B267" s="33"/>
      <c r="C267" s="179" t="s">
        <v>1149</v>
      </c>
      <c r="D267" s="179" t="s">
        <v>440</v>
      </c>
      <c r="E267" s="180" t="s">
        <v>4474</v>
      </c>
      <c r="F267" s="181" t="s">
        <v>4475</v>
      </c>
      <c r="G267" s="182" t="s">
        <v>504</v>
      </c>
      <c r="H267" s="183">
        <v>1</v>
      </c>
      <c r="I267" s="184"/>
      <c r="J267" s="185">
        <f>ROUND(I267*H267,2)</f>
        <v>0</v>
      </c>
      <c r="K267" s="181" t="s">
        <v>19</v>
      </c>
      <c r="L267" s="186"/>
      <c r="M267" s="187" t="s">
        <v>19</v>
      </c>
      <c r="N267" s="188" t="s">
        <v>49</v>
      </c>
      <c r="P267" s="143">
        <f>O267*H267</f>
        <v>0</v>
      </c>
      <c r="Q267" s="143">
        <v>0</v>
      </c>
      <c r="R267" s="143">
        <f>Q267*H267</f>
        <v>0</v>
      </c>
      <c r="S267" s="143">
        <v>0</v>
      </c>
      <c r="T267" s="144">
        <f>S267*H267</f>
        <v>0</v>
      </c>
      <c r="AR267" s="145" t="s">
        <v>558</v>
      </c>
      <c r="AT267" s="145" t="s">
        <v>440</v>
      </c>
      <c r="AU267" s="145" t="s">
        <v>90</v>
      </c>
      <c r="AY267" s="18" t="s">
        <v>358</v>
      </c>
      <c r="BE267" s="146">
        <f>IF(N267="základní",J267,0)</f>
        <v>0</v>
      </c>
      <c r="BF267" s="146">
        <f>IF(N267="snížená",J267,0)</f>
        <v>0</v>
      </c>
      <c r="BG267" s="146">
        <f>IF(N267="zákl. přenesená",J267,0)</f>
        <v>0</v>
      </c>
      <c r="BH267" s="146">
        <f>IF(N267="sníž. přenesená",J267,0)</f>
        <v>0</v>
      </c>
      <c r="BI267" s="146">
        <f>IF(N267="nulová",J267,0)</f>
        <v>0</v>
      </c>
      <c r="BJ267" s="18" t="s">
        <v>90</v>
      </c>
      <c r="BK267" s="146">
        <f>ROUND(I267*H267,2)</f>
        <v>0</v>
      </c>
      <c r="BL267" s="18" t="s">
        <v>454</v>
      </c>
      <c r="BM267" s="145" t="s">
        <v>4476</v>
      </c>
    </row>
    <row r="268" spans="2:65" s="1" customFormat="1" ht="49.15" customHeight="1">
      <c r="B268" s="33"/>
      <c r="C268" s="134" t="s">
        <v>1155</v>
      </c>
      <c r="D268" s="134" t="s">
        <v>360</v>
      </c>
      <c r="E268" s="135" t="s">
        <v>4477</v>
      </c>
      <c r="F268" s="136" t="s">
        <v>4478</v>
      </c>
      <c r="G268" s="137" t="s">
        <v>504</v>
      </c>
      <c r="H268" s="138">
        <v>25</v>
      </c>
      <c r="I268" s="139"/>
      <c r="J268" s="140">
        <f>ROUND(I268*H268,2)</f>
        <v>0</v>
      </c>
      <c r="K268" s="136" t="s">
        <v>363</v>
      </c>
      <c r="L268" s="33"/>
      <c r="M268" s="141" t="s">
        <v>19</v>
      </c>
      <c r="N268" s="142" t="s">
        <v>49</v>
      </c>
      <c r="P268" s="143">
        <f>O268*H268</f>
        <v>0</v>
      </c>
      <c r="Q268" s="143">
        <v>3.7490000000000001E-4</v>
      </c>
      <c r="R268" s="143">
        <f>Q268*H268</f>
        <v>9.3725000000000006E-3</v>
      </c>
      <c r="S268" s="143">
        <v>0</v>
      </c>
      <c r="T268" s="144">
        <f>S268*H268</f>
        <v>0</v>
      </c>
      <c r="AR268" s="145" t="s">
        <v>454</v>
      </c>
      <c r="AT268" s="145" t="s">
        <v>360</v>
      </c>
      <c r="AU268" s="145" t="s">
        <v>90</v>
      </c>
      <c r="AY268" s="18" t="s">
        <v>358</v>
      </c>
      <c r="BE268" s="146">
        <f>IF(N268="základní",J268,0)</f>
        <v>0</v>
      </c>
      <c r="BF268" s="146">
        <f>IF(N268="snížená",J268,0)</f>
        <v>0</v>
      </c>
      <c r="BG268" s="146">
        <f>IF(N268="zákl. přenesená",J268,0)</f>
        <v>0</v>
      </c>
      <c r="BH268" s="146">
        <f>IF(N268="sníž. přenesená",J268,0)</f>
        <v>0</v>
      </c>
      <c r="BI268" s="146">
        <f>IF(N268="nulová",J268,0)</f>
        <v>0</v>
      </c>
      <c r="BJ268" s="18" t="s">
        <v>90</v>
      </c>
      <c r="BK268" s="146">
        <f>ROUND(I268*H268,2)</f>
        <v>0</v>
      </c>
      <c r="BL268" s="18" t="s">
        <v>454</v>
      </c>
      <c r="BM268" s="145" t="s">
        <v>4479</v>
      </c>
    </row>
    <row r="269" spans="2:65" s="1" customFormat="1" ht="11.25">
      <c r="B269" s="33"/>
      <c r="D269" s="147" t="s">
        <v>366</v>
      </c>
      <c r="F269" s="148" t="s">
        <v>4480</v>
      </c>
      <c r="I269" s="149"/>
      <c r="L269" s="33"/>
      <c r="M269" s="150"/>
      <c r="T269" s="54"/>
      <c r="AT269" s="18" t="s">
        <v>366</v>
      </c>
      <c r="AU269" s="18" t="s">
        <v>90</v>
      </c>
    </row>
    <row r="270" spans="2:65" s="1" customFormat="1" ht="44.25" customHeight="1">
      <c r="B270" s="33"/>
      <c r="C270" s="134" t="s">
        <v>1187</v>
      </c>
      <c r="D270" s="134" t="s">
        <v>360</v>
      </c>
      <c r="E270" s="135" t="s">
        <v>4481</v>
      </c>
      <c r="F270" s="136" t="s">
        <v>4482</v>
      </c>
      <c r="G270" s="137" t="s">
        <v>1498</v>
      </c>
      <c r="H270" s="189"/>
      <c r="I270" s="139"/>
      <c r="J270" s="140">
        <f>ROUND(I270*H270,2)</f>
        <v>0</v>
      </c>
      <c r="K270" s="136" t="s">
        <v>3989</v>
      </c>
      <c r="L270" s="33"/>
      <c r="M270" s="141" t="s">
        <v>19</v>
      </c>
      <c r="N270" s="142" t="s">
        <v>49</v>
      </c>
      <c r="P270" s="143">
        <f>O270*H270</f>
        <v>0</v>
      </c>
      <c r="Q270" s="143">
        <v>0</v>
      </c>
      <c r="R270" s="143">
        <f>Q270*H270</f>
        <v>0</v>
      </c>
      <c r="S270" s="143">
        <v>0</v>
      </c>
      <c r="T270" s="144">
        <f>S270*H270</f>
        <v>0</v>
      </c>
      <c r="AR270" s="145" t="s">
        <v>454</v>
      </c>
      <c r="AT270" s="145" t="s">
        <v>360</v>
      </c>
      <c r="AU270" s="145" t="s">
        <v>90</v>
      </c>
      <c r="AY270" s="18" t="s">
        <v>358</v>
      </c>
      <c r="BE270" s="146">
        <f>IF(N270="základní",J270,0)</f>
        <v>0</v>
      </c>
      <c r="BF270" s="146">
        <f>IF(N270="snížená",J270,0)</f>
        <v>0</v>
      </c>
      <c r="BG270" s="146">
        <f>IF(N270="zákl. přenesená",J270,0)</f>
        <v>0</v>
      </c>
      <c r="BH270" s="146">
        <f>IF(N270="sníž. přenesená",J270,0)</f>
        <v>0</v>
      </c>
      <c r="BI270" s="146">
        <f>IF(N270="nulová",J270,0)</f>
        <v>0</v>
      </c>
      <c r="BJ270" s="18" t="s">
        <v>90</v>
      </c>
      <c r="BK270" s="146">
        <f>ROUND(I270*H270,2)</f>
        <v>0</v>
      </c>
      <c r="BL270" s="18" t="s">
        <v>454</v>
      </c>
      <c r="BM270" s="145" t="s">
        <v>4483</v>
      </c>
    </row>
    <row r="271" spans="2:65" s="1" customFormat="1" ht="11.25">
      <c r="B271" s="33"/>
      <c r="D271" s="147" t="s">
        <v>366</v>
      </c>
      <c r="F271" s="148" t="s">
        <v>4484</v>
      </c>
      <c r="I271" s="149"/>
      <c r="L271" s="33"/>
      <c r="M271" s="150"/>
      <c r="T271" s="54"/>
      <c r="AT271" s="18" t="s">
        <v>366</v>
      </c>
      <c r="AU271" s="18" t="s">
        <v>90</v>
      </c>
    </row>
    <row r="272" spans="2:65" s="1" customFormat="1" ht="24.2" customHeight="1">
      <c r="B272" s="33"/>
      <c r="C272" s="134" t="s">
        <v>1191</v>
      </c>
      <c r="D272" s="134" t="s">
        <v>360</v>
      </c>
      <c r="E272" s="135" t="s">
        <v>4485</v>
      </c>
      <c r="F272" s="136" t="s">
        <v>4486</v>
      </c>
      <c r="G272" s="137" t="s">
        <v>235</v>
      </c>
      <c r="H272" s="138">
        <v>175</v>
      </c>
      <c r="I272" s="139"/>
      <c r="J272" s="140">
        <f t="shared" ref="J272:J279" si="20">ROUND(I272*H272,2)</f>
        <v>0</v>
      </c>
      <c r="K272" s="136" t="s">
        <v>19</v>
      </c>
      <c r="L272" s="33"/>
      <c r="M272" s="141" t="s">
        <v>19</v>
      </c>
      <c r="N272" s="142" t="s">
        <v>49</v>
      </c>
      <c r="P272" s="143">
        <f t="shared" ref="P272:P279" si="21">O272*H272</f>
        <v>0</v>
      </c>
      <c r="Q272" s="143">
        <v>0</v>
      </c>
      <c r="R272" s="143">
        <f t="shared" ref="R272:R279" si="22">Q272*H272</f>
        <v>0</v>
      </c>
      <c r="S272" s="143">
        <v>0</v>
      </c>
      <c r="T272" s="144">
        <f t="shared" ref="T272:T279" si="23">S272*H272</f>
        <v>0</v>
      </c>
      <c r="AR272" s="145" t="s">
        <v>454</v>
      </c>
      <c r="AT272" s="145" t="s">
        <v>360</v>
      </c>
      <c r="AU272" s="145" t="s">
        <v>90</v>
      </c>
      <c r="AY272" s="18" t="s">
        <v>358</v>
      </c>
      <c r="BE272" s="146">
        <f t="shared" ref="BE272:BE279" si="24">IF(N272="základní",J272,0)</f>
        <v>0</v>
      </c>
      <c r="BF272" s="146">
        <f t="shared" ref="BF272:BF279" si="25">IF(N272="snížená",J272,0)</f>
        <v>0</v>
      </c>
      <c r="BG272" s="146">
        <f t="shared" ref="BG272:BG279" si="26">IF(N272="zákl. přenesená",J272,0)</f>
        <v>0</v>
      </c>
      <c r="BH272" s="146">
        <f t="shared" ref="BH272:BH279" si="27">IF(N272="sníž. přenesená",J272,0)</f>
        <v>0</v>
      </c>
      <c r="BI272" s="146">
        <f t="shared" ref="BI272:BI279" si="28">IF(N272="nulová",J272,0)</f>
        <v>0</v>
      </c>
      <c r="BJ272" s="18" t="s">
        <v>90</v>
      </c>
      <c r="BK272" s="146">
        <f t="shared" ref="BK272:BK279" si="29">ROUND(I272*H272,2)</f>
        <v>0</v>
      </c>
      <c r="BL272" s="18" t="s">
        <v>454</v>
      </c>
      <c r="BM272" s="145" t="s">
        <v>4487</v>
      </c>
    </row>
    <row r="273" spans="2:65" s="1" customFormat="1" ht="16.5" customHeight="1">
      <c r="B273" s="33"/>
      <c r="C273" s="179" t="s">
        <v>1195</v>
      </c>
      <c r="D273" s="179" t="s">
        <v>440</v>
      </c>
      <c r="E273" s="180" t="s">
        <v>4488</v>
      </c>
      <c r="F273" s="181" t="s">
        <v>4489</v>
      </c>
      <c r="G273" s="182" t="s">
        <v>235</v>
      </c>
      <c r="H273" s="183">
        <v>175</v>
      </c>
      <c r="I273" s="184"/>
      <c r="J273" s="185">
        <f t="shared" si="20"/>
        <v>0</v>
      </c>
      <c r="K273" s="181" t="s">
        <v>19</v>
      </c>
      <c r="L273" s="186"/>
      <c r="M273" s="187" t="s">
        <v>19</v>
      </c>
      <c r="N273" s="188" t="s">
        <v>49</v>
      </c>
      <c r="P273" s="143">
        <f t="shared" si="21"/>
        <v>0</v>
      </c>
      <c r="Q273" s="143">
        <v>0</v>
      </c>
      <c r="R273" s="143">
        <f t="shared" si="22"/>
        <v>0</v>
      </c>
      <c r="S273" s="143">
        <v>0</v>
      </c>
      <c r="T273" s="144">
        <f t="shared" si="23"/>
        <v>0</v>
      </c>
      <c r="AR273" s="145" t="s">
        <v>558</v>
      </c>
      <c r="AT273" s="145" t="s">
        <v>440</v>
      </c>
      <c r="AU273" s="145" t="s">
        <v>90</v>
      </c>
      <c r="AY273" s="18" t="s">
        <v>358</v>
      </c>
      <c r="BE273" s="146">
        <f t="shared" si="24"/>
        <v>0</v>
      </c>
      <c r="BF273" s="146">
        <f t="shared" si="25"/>
        <v>0</v>
      </c>
      <c r="BG273" s="146">
        <f t="shared" si="26"/>
        <v>0</v>
      </c>
      <c r="BH273" s="146">
        <f t="shared" si="27"/>
        <v>0</v>
      </c>
      <c r="BI273" s="146">
        <f t="shared" si="28"/>
        <v>0</v>
      </c>
      <c r="BJ273" s="18" t="s">
        <v>90</v>
      </c>
      <c r="BK273" s="146">
        <f t="shared" si="29"/>
        <v>0</v>
      </c>
      <c r="BL273" s="18" t="s">
        <v>454</v>
      </c>
      <c r="BM273" s="145" t="s">
        <v>4490</v>
      </c>
    </row>
    <row r="274" spans="2:65" s="1" customFormat="1" ht="24.2" customHeight="1">
      <c r="B274" s="33"/>
      <c r="C274" s="134" t="s">
        <v>1199</v>
      </c>
      <c r="D274" s="134" t="s">
        <v>360</v>
      </c>
      <c r="E274" s="135" t="s">
        <v>4491</v>
      </c>
      <c r="F274" s="136" t="s">
        <v>4492</v>
      </c>
      <c r="G274" s="137" t="s">
        <v>235</v>
      </c>
      <c r="H274" s="138">
        <v>59</v>
      </c>
      <c r="I274" s="139"/>
      <c r="J274" s="140">
        <f t="shared" si="20"/>
        <v>0</v>
      </c>
      <c r="K274" s="136" t="s">
        <v>19</v>
      </c>
      <c r="L274" s="33"/>
      <c r="M274" s="141" t="s">
        <v>19</v>
      </c>
      <c r="N274" s="142" t="s">
        <v>49</v>
      </c>
      <c r="P274" s="143">
        <f t="shared" si="21"/>
        <v>0</v>
      </c>
      <c r="Q274" s="143">
        <v>0</v>
      </c>
      <c r="R274" s="143">
        <f t="shared" si="22"/>
        <v>0</v>
      </c>
      <c r="S274" s="143">
        <v>0</v>
      </c>
      <c r="T274" s="144">
        <f t="shared" si="23"/>
        <v>0</v>
      </c>
      <c r="AR274" s="145" t="s">
        <v>454</v>
      </c>
      <c r="AT274" s="145" t="s">
        <v>360</v>
      </c>
      <c r="AU274" s="145" t="s">
        <v>90</v>
      </c>
      <c r="AY274" s="18" t="s">
        <v>358</v>
      </c>
      <c r="BE274" s="146">
        <f t="shared" si="24"/>
        <v>0</v>
      </c>
      <c r="BF274" s="146">
        <f t="shared" si="25"/>
        <v>0</v>
      </c>
      <c r="BG274" s="146">
        <f t="shared" si="26"/>
        <v>0</v>
      </c>
      <c r="BH274" s="146">
        <f t="shared" si="27"/>
        <v>0</v>
      </c>
      <c r="BI274" s="146">
        <f t="shared" si="28"/>
        <v>0</v>
      </c>
      <c r="BJ274" s="18" t="s">
        <v>90</v>
      </c>
      <c r="BK274" s="146">
        <f t="shared" si="29"/>
        <v>0</v>
      </c>
      <c r="BL274" s="18" t="s">
        <v>454</v>
      </c>
      <c r="BM274" s="145" t="s">
        <v>4493</v>
      </c>
    </row>
    <row r="275" spans="2:65" s="1" customFormat="1" ht="16.5" customHeight="1">
      <c r="B275" s="33"/>
      <c r="C275" s="179" t="s">
        <v>1216</v>
      </c>
      <c r="D275" s="179" t="s">
        <v>440</v>
      </c>
      <c r="E275" s="180" t="s">
        <v>4494</v>
      </c>
      <c r="F275" s="181" t="s">
        <v>4495</v>
      </c>
      <c r="G275" s="182" t="s">
        <v>235</v>
      </c>
      <c r="H275" s="183">
        <v>59</v>
      </c>
      <c r="I275" s="184"/>
      <c r="J275" s="185">
        <f t="shared" si="20"/>
        <v>0</v>
      </c>
      <c r="K275" s="181" t="s">
        <v>19</v>
      </c>
      <c r="L275" s="186"/>
      <c r="M275" s="187" t="s">
        <v>19</v>
      </c>
      <c r="N275" s="188" t="s">
        <v>49</v>
      </c>
      <c r="P275" s="143">
        <f t="shared" si="21"/>
        <v>0</v>
      </c>
      <c r="Q275" s="143">
        <v>0</v>
      </c>
      <c r="R275" s="143">
        <f t="shared" si="22"/>
        <v>0</v>
      </c>
      <c r="S275" s="143">
        <v>0</v>
      </c>
      <c r="T275" s="144">
        <f t="shared" si="23"/>
        <v>0</v>
      </c>
      <c r="AR275" s="145" t="s">
        <v>558</v>
      </c>
      <c r="AT275" s="145" t="s">
        <v>440</v>
      </c>
      <c r="AU275" s="145" t="s">
        <v>90</v>
      </c>
      <c r="AY275" s="18" t="s">
        <v>358</v>
      </c>
      <c r="BE275" s="146">
        <f t="shared" si="24"/>
        <v>0</v>
      </c>
      <c r="BF275" s="146">
        <f t="shared" si="25"/>
        <v>0</v>
      </c>
      <c r="BG275" s="146">
        <f t="shared" si="26"/>
        <v>0</v>
      </c>
      <c r="BH275" s="146">
        <f t="shared" si="27"/>
        <v>0</v>
      </c>
      <c r="BI275" s="146">
        <f t="shared" si="28"/>
        <v>0</v>
      </c>
      <c r="BJ275" s="18" t="s">
        <v>90</v>
      </c>
      <c r="BK275" s="146">
        <f t="shared" si="29"/>
        <v>0</v>
      </c>
      <c r="BL275" s="18" t="s">
        <v>454</v>
      </c>
      <c r="BM275" s="145" t="s">
        <v>4496</v>
      </c>
    </row>
    <row r="276" spans="2:65" s="1" customFormat="1" ht="21.75" customHeight="1">
      <c r="B276" s="33"/>
      <c r="C276" s="134" t="s">
        <v>1220</v>
      </c>
      <c r="D276" s="134" t="s">
        <v>360</v>
      </c>
      <c r="E276" s="135" t="s">
        <v>4497</v>
      </c>
      <c r="F276" s="136" t="s">
        <v>4498</v>
      </c>
      <c r="G276" s="137" t="s">
        <v>504</v>
      </c>
      <c r="H276" s="138">
        <v>12</v>
      </c>
      <c r="I276" s="139"/>
      <c r="J276" s="140">
        <f t="shared" si="20"/>
        <v>0</v>
      </c>
      <c r="K276" s="136" t="s">
        <v>19</v>
      </c>
      <c r="L276" s="33"/>
      <c r="M276" s="141" t="s">
        <v>19</v>
      </c>
      <c r="N276" s="142" t="s">
        <v>49</v>
      </c>
      <c r="P276" s="143">
        <f t="shared" si="21"/>
        <v>0</v>
      </c>
      <c r="Q276" s="143">
        <v>0</v>
      </c>
      <c r="R276" s="143">
        <f t="shared" si="22"/>
        <v>0</v>
      </c>
      <c r="S276" s="143">
        <v>0</v>
      </c>
      <c r="T276" s="144">
        <f t="shared" si="23"/>
        <v>0</v>
      </c>
      <c r="AR276" s="145" t="s">
        <v>454</v>
      </c>
      <c r="AT276" s="145" t="s">
        <v>360</v>
      </c>
      <c r="AU276" s="145" t="s">
        <v>90</v>
      </c>
      <c r="AY276" s="18" t="s">
        <v>358</v>
      </c>
      <c r="BE276" s="146">
        <f t="shared" si="24"/>
        <v>0</v>
      </c>
      <c r="BF276" s="146">
        <f t="shared" si="25"/>
        <v>0</v>
      </c>
      <c r="BG276" s="146">
        <f t="shared" si="26"/>
        <v>0</v>
      </c>
      <c r="BH276" s="146">
        <f t="shared" si="27"/>
        <v>0</v>
      </c>
      <c r="BI276" s="146">
        <f t="shared" si="28"/>
        <v>0</v>
      </c>
      <c r="BJ276" s="18" t="s">
        <v>90</v>
      </c>
      <c r="BK276" s="146">
        <f t="shared" si="29"/>
        <v>0</v>
      </c>
      <c r="BL276" s="18" t="s">
        <v>454</v>
      </c>
      <c r="BM276" s="145" t="s">
        <v>4499</v>
      </c>
    </row>
    <row r="277" spans="2:65" s="1" customFormat="1" ht="16.5" customHeight="1">
      <c r="B277" s="33"/>
      <c r="C277" s="179" t="s">
        <v>1227</v>
      </c>
      <c r="D277" s="179" t="s">
        <v>440</v>
      </c>
      <c r="E277" s="180" t="s">
        <v>4500</v>
      </c>
      <c r="F277" s="181" t="s">
        <v>4501</v>
      </c>
      <c r="G277" s="182" t="s">
        <v>504</v>
      </c>
      <c r="H277" s="183">
        <v>12</v>
      </c>
      <c r="I277" s="184"/>
      <c r="J277" s="185">
        <f t="shared" si="20"/>
        <v>0</v>
      </c>
      <c r="K277" s="181" t="s">
        <v>19</v>
      </c>
      <c r="L277" s="186"/>
      <c r="M277" s="187" t="s">
        <v>19</v>
      </c>
      <c r="N277" s="188" t="s">
        <v>49</v>
      </c>
      <c r="P277" s="143">
        <f t="shared" si="21"/>
        <v>0</v>
      </c>
      <c r="Q277" s="143">
        <v>0</v>
      </c>
      <c r="R277" s="143">
        <f t="shared" si="22"/>
        <v>0</v>
      </c>
      <c r="S277" s="143">
        <v>0</v>
      </c>
      <c r="T277" s="144">
        <f t="shared" si="23"/>
        <v>0</v>
      </c>
      <c r="AR277" s="145" t="s">
        <v>558</v>
      </c>
      <c r="AT277" s="145" t="s">
        <v>440</v>
      </c>
      <c r="AU277" s="145" t="s">
        <v>90</v>
      </c>
      <c r="AY277" s="18" t="s">
        <v>358</v>
      </c>
      <c r="BE277" s="146">
        <f t="shared" si="24"/>
        <v>0</v>
      </c>
      <c r="BF277" s="146">
        <f t="shared" si="25"/>
        <v>0</v>
      </c>
      <c r="BG277" s="146">
        <f t="shared" si="26"/>
        <v>0</v>
      </c>
      <c r="BH277" s="146">
        <f t="shared" si="27"/>
        <v>0</v>
      </c>
      <c r="BI277" s="146">
        <f t="shared" si="28"/>
        <v>0</v>
      </c>
      <c r="BJ277" s="18" t="s">
        <v>90</v>
      </c>
      <c r="BK277" s="146">
        <f t="shared" si="29"/>
        <v>0</v>
      </c>
      <c r="BL277" s="18" t="s">
        <v>454</v>
      </c>
      <c r="BM277" s="145" t="s">
        <v>4502</v>
      </c>
    </row>
    <row r="278" spans="2:65" s="1" customFormat="1" ht="16.5" customHeight="1">
      <c r="B278" s="33"/>
      <c r="C278" s="134" t="s">
        <v>1233</v>
      </c>
      <c r="D278" s="134" t="s">
        <v>360</v>
      </c>
      <c r="E278" s="135" t="s">
        <v>4503</v>
      </c>
      <c r="F278" s="136" t="s">
        <v>4504</v>
      </c>
      <c r="G278" s="137" t="s">
        <v>504</v>
      </c>
      <c r="H278" s="138">
        <v>1</v>
      </c>
      <c r="I278" s="139"/>
      <c r="J278" s="140">
        <f t="shared" si="20"/>
        <v>0</v>
      </c>
      <c r="K278" s="136" t="s">
        <v>19</v>
      </c>
      <c r="L278" s="33"/>
      <c r="M278" s="141" t="s">
        <v>19</v>
      </c>
      <c r="N278" s="142" t="s">
        <v>49</v>
      </c>
      <c r="P278" s="143">
        <f t="shared" si="21"/>
        <v>0</v>
      </c>
      <c r="Q278" s="143">
        <v>0</v>
      </c>
      <c r="R278" s="143">
        <f t="shared" si="22"/>
        <v>0</v>
      </c>
      <c r="S278" s="143">
        <v>0</v>
      </c>
      <c r="T278" s="144">
        <f t="shared" si="23"/>
        <v>0</v>
      </c>
      <c r="AR278" s="145" t="s">
        <v>454</v>
      </c>
      <c r="AT278" s="145" t="s">
        <v>360</v>
      </c>
      <c r="AU278" s="145" t="s">
        <v>90</v>
      </c>
      <c r="AY278" s="18" t="s">
        <v>358</v>
      </c>
      <c r="BE278" s="146">
        <f t="shared" si="24"/>
        <v>0</v>
      </c>
      <c r="BF278" s="146">
        <f t="shared" si="25"/>
        <v>0</v>
      </c>
      <c r="BG278" s="146">
        <f t="shared" si="26"/>
        <v>0</v>
      </c>
      <c r="BH278" s="146">
        <f t="shared" si="27"/>
        <v>0</v>
      </c>
      <c r="BI278" s="146">
        <f t="shared" si="28"/>
        <v>0</v>
      </c>
      <c r="BJ278" s="18" t="s">
        <v>90</v>
      </c>
      <c r="BK278" s="146">
        <f t="shared" si="29"/>
        <v>0</v>
      </c>
      <c r="BL278" s="18" t="s">
        <v>454</v>
      </c>
      <c r="BM278" s="145" t="s">
        <v>4505</v>
      </c>
    </row>
    <row r="279" spans="2:65" s="1" customFormat="1" ht="16.5" customHeight="1">
      <c r="B279" s="33"/>
      <c r="C279" s="179" t="s">
        <v>1241</v>
      </c>
      <c r="D279" s="179" t="s">
        <v>440</v>
      </c>
      <c r="E279" s="180" t="s">
        <v>4506</v>
      </c>
      <c r="F279" s="181" t="s">
        <v>4507</v>
      </c>
      <c r="G279" s="182" t="s">
        <v>504</v>
      </c>
      <c r="H279" s="183">
        <v>1</v>
      </c>
      <c r="I279" s="184"/>
      <c r="J279" s="185">
        <f t="shared" si="20"/>
        <v>0</v>
      </c>
      <c r="K279" s="181" t="s">
        <v>19</v>
      </c>
      <c r="L279" s="186"/>
      <c r="M279" s="187" t="s">
        <v>19</v>
      </c>
      <c r="N279" s="188" t="s">
        <v>49</v>
      </c>
      <c r="P279" s="143">
        <f t="shared" si="21"/>
        <v>0</v>
      </c>
      <c r="Q279" s="143">
        <v>0</v>
      </c>
      <c r="R279" s="143">
        <f t="shared" si="22"/>
        <v>0</v>
      </c>
      <c r="S279" s="143">
        <v>0</v>
      </c>
      <c r="T279" s="144">
        <f t="shared" si="23"/>
        <v>0</v>
      </c>
      <c r="AR279" s="145" t="s">
        <v>558</v>
      </c>
      <c r="AT279" s="145" t="s">
        <v>440</v>
      </c>
      <c r="AU279" s="145" t="s">
        <v>90</v>
      </c>
      <c r="AY279" s="18" t="s">
        <v>358</v>
      </c>
      <c r="BE279" s="146">
        <f t="shared" si="24"/>
        <v>0</v>
      </c>
      <c r="BF279" s="146">
        <f t="shared" si="25"/>
        <v>0</v>
      </c>
      <c r="BG279" s="146">
        <f t="shared" si="26"/>
        <v>0</v>
      </c>
      <c r="BH279" s="146">
        <f t="shared" si="27"/>
        <v>0</v>
      </c>
      <c r="BI279" s="146">
        <f t="shared" si="28"/>
        <v>0</v>
      </c>
      <c r="BJ279" s="18" t="s">
        <v>90</v>
      </c>
      <c r="BK279" s="146">
        <f t="shared" si="29"/>
        <v>0</v>
      </c>
      <c r="BL279" s="18" t="s">
        <v>454</v>
      </c>
      <c r="BM279" s="145" t="s">
        <v>4508</v>
      </c>
    </row>
    <row r="280" spans="2:65" s="11" customFormat="1" ht="25.9" customHeight="1">
      <c r="B280" s="122"/>
      <c r="D280" s="123" t="s">
        <v>76</v>
      </c>
      <c r="E280" s="124" t="s">
        <v>4509</v>
      </c>
      <c r="F280" s="124" t="s">
        <v>4510</v>
      </c>
      <c r="I280" s="125"/>
      <c r="J280" s="126">
        <f>BK280</f>
        <v>0</v>
      </c>
      <c r="L280" s="122"/>
      <c r="M280" s="127"/>
      <c r="P280" s="128">
        <f>SUM(P281:P282)</f>
        <v>0</v>
      </c>
      <c r="R280" s="128">
        <f>SUM(R281:R282)</f>
        <v>0</v>
      </c>
      <c r="T280" s="129">
        <f>SUM(T281:T282)</f>
        <v>0</v>
      </c>
      <c r="AR280" s="123" t="s">
        <v>364</v>
      </c>
      <c r="AT280" s="130" t="s">
        <v>76</v>
      </c>
      <c r="AU280" s="130" t="s">
        <v>77</v>
      </c>
      <c r="AY280" s="123" t="s">
        <v>358</v>
      </c>
      <c r="BK280" s="131">
        <f>SUM(BK281:BK282)</f>
        <v>0</v>
      </c>
    </row>
    <row r="281" spans="2:65" s="1" customFormat="1" ht="24.2" customHeight="1">
      <c r="B281" s="33"/>
      <c r="C281" s="134" t="s">
        <v>1262</v>
      </c>
      <c r="D281" s="134" t="s">
        <v>360</v>
      </c>
      <c r="E281" s="135" t="s">
        <v>4511</v>
      </c>
      <c r="F281" s="136" t="s">
        <v>4512</v>
      </c>
      <c r="G281" s="137" t="s">
        <v>4513</v>
      </c>
      <c r="H281" s="138">
        <v>55</v>
      </c>
      <c r="I281" s="139"/>
      <c r="J281" s="140">
        <f>ROUND(I281*H281,2)</f>
        <v>0</v>
      </c>
      <c r="K281" s="136" t="s">
        <v>363</v>
      </c>
      <c r="L281" s="33"/>
      <c r="M281" s="141" t="s">
        <v>19</v>
      </c>
      <c r="N281" s="142" t="s">
        <v>49</v>
      </c>
      <c r="P281" s="143">
        <f>O281*H281</f>
        <v>0</v>
      </c>
      <c r="Q281" s="143">
        <v>0</v>
      </c>
      <c r="R281" s="143">
        <f>Q281*H281</f>
        <v>0</v>
      </c>
      <c r="S281" s="143">
        <v>0</v>
      </c>
      <c r="T281" s="144">
        <f>S281*H281</f>
        <v>0</v>
      </c>
      <c r="AR281" s="145" t="s">
        <v>3629</v>
      </c>
      <c r="AT281" s="145" t="s">
        <v>360</v>
      </c>
      <c r="AU281" s="145" t="s">
        <v>84</v>
      </c>
      <c r="AY281" s="18" t="s">
        <v>358</v>
      </c>
      <c r="BE281" s="146">
        <f>IF(N281="základní",J281,0)</f>
        <v>0</v>
      </c>
      <c r="BF281" s="146">
        <f>IF(N281="snížená",J281,0)</f>
        <v>0</v>
      </c>
      <c r="BG281" s="146">
        <f>IF(N281="zákl. přenesená",J281,0)</f>
        <v>0</v>
      </c>
      <c r="BH281" s="146">
        <f>IF(N281="sníž. přenesená",J281,0)</f>
        <v>0</v>
      </c>
      <c r="BI281" s="146">
        <f>IF(N281="nulová",J281,0)</f>
        <v>0</v>
      </c>
      <c r="BJ281" s="18" t="s">
        <v>90</v>
      </c>
      <c r="BK281" s="146">
        <f>ROUND(I281*H281,2)</f>
        <v>0</v>
      </c>
      <c r="BL281" s="18" t="s">
        <v>3629</v>
      </c>
      <c r="BM281" s="145" t="s">
        <v>4514</v>
      </c>
    </row>
    <row r="282" spans="2:65" s="1" customFormat="1" ht="11.25">
      <c r="B282" s="33"/>
      <c r="D282" s="147" t="s">
        <v>366</v>
      </c>
      <c r="F282" s="148" t="s">
        <v>4515</v>
      </c>
      <c r="I282" s="149"/>
      <c r="L282" s="33"/>
      <c r="M282" s="150"/>
      <c r="T282" s="54"/>
      <c r="AT282" s="18" t="s">
        <v>366</v>
      </c>
      <c r="AU282" s="18" t="s">
        <v>84</v>
      </c>
    </row>
    <row r="283" spans="2:65" s="11" customFormat="1" ht="25.9" customHeight="1">
      <c r="B283" s="122"/>
      <c r="D283" s="123" t="s">
        <v>76</v>
      </c>
      <c r="E283" s="124" t="s">
        <v>190</v>
      </c>
      <c r="F283" s="124" t="s">
        <v>191</v>
      </c>
      <c r="I283" s="125"/>
      <c r="J283" s="126">
        <f>BK283</f>
        <v>0</v>
      </c>
      <c r="L283" s="122"/>
      <c r="M283" s="127"/>
      <c r="P283" s="128">
        <f>P284+P287</f>
        <v>0</v>
      </c>
      <c r="R283" s="128">
        <f>R284+R287</f>
        <v>0</v>
      </c>
      <c r="T283" s="129">
        <f>T284+T287</f>
        <v>0</v>
      </c>
      <c r="AR283" s="123" t="s">
        <v>388</v>
      </c>
      <c r="AT283" s="130" t="s">
        <v>76</v>
      </c>
      <c r="AU283" s="130" t="s">
        <v>77</v>
      </c>
      <c r="AY283" s="123" t="s">
        <v>358</v>
      </c>
      <c r="BK283" s="131">
        <f>BK284+BK287</f>
        <v>0</v>
      </c>
    </row>
    <row r="284" spans="2:65" s="11" customFormat="1" ht="22.9" customHeight="1">
      <c r="B284" s="122"/>
      <c r="D284" s="123" t="s">
        <v>76</v>
      </c>
      <c r="E284" s="132" t="s">
        <v>4056</v>
      </c>
      <c r="F284" s="132" t="s">
        <v>4057</v>
      </c>
      <c r="I284" s="125"/>
      <c r="J284" s="133">
        <f>BK284</f>
        <v>0</v>
      </c>
      <c r="L284" s="122"/>
      <c r="M284" s="127"/>
      <c r="P284" s="128">
        <f>SUM(P285:P286)</f>
        <v>0</v>
      </c>
      <c r="R284" s="128">
        <f>SUM(R285:R286)</f>
        <v>0</v>
      </c>
      <c r="T284" s="129">
        <f>SUM(T285:T286)</f>
        <v>0</v>
      </c>
      <c r="AR284" s="123" t="s">
        <v>388</v>
      </c>
      <c r="AT284" s="130" t="s">
        <v>76</v>
      </c>
      <c r="AU284" s="130" t="s">
        <v>84</v>
      </c>
      <c r="AY284" s="123" t="s">
        <v>358</v>
      </c>
      <c r="BK284" s="131">
        <f>SUM(BK285:BK286)</f>
        <v>0</v>
      </c>
    </row>
    <row r="285" spans="2:65" s="1" customFormat="1" ht="16.5" customHeight="1">
      <c r="B285" s="33"/>
      <c r="C285" s="134" t="s">
        <v>1267</v>
      </c>
      <c r="D285" s="134" t="s">
        <v>360</v>
      </c>
      <c r="E285" s="135" t="s">
        <v>4516</v>
      </c>
      <c r="F285" s="136" t="s">
        <v>4517</v>
      </c>
      <c r="G285" s="137" t="s">
        <v>4518</v>
      </c>
      <c r="H285" s="138">
        <v>1</v>
      </c>
      <c r="I285" s="139"/>
      <c r="J285" s="140">
        <f>ROUND(I285*H285,2)</f>
        <v>0</v>
      </c>
      <c r="K285" s="136" t="s">
        <v>3989</v>
      </c>
      <c r="L285" s="33"/>
      <c r="M285" s="141" t="s">
        <v>19</v>
      </c>
      <c r="N285" s="142" t="s">
        <v>49</v>
      </c>
      <c r="P285" s="143">
        <f>O285*H285</f>
        <v>0</v>
      </c>
      <c r="Q285" s="143">
        <v>0</v>
      </c>
      <c r="R285" s="143">
        <f>Q285*H285</f>
        <v>0</v>
      </c>
      <c r="S285" s="143">
        <v>0</v>
      </c>
      <c r="T285" s="144">
        <f>S285*H285</f>
        <v>0</v>
      </c>
      <c r="AR285" s="145" t="s">
        <v>4061</v>
      </c>
      <c r="AT285" s="145" t="s">
        <v>360</v>
      </c>
      <c r="AU285" s="145" t="s">
        <v>90</v>
      </c>
      <c r="AY285" s="18" t="s">
        <v>358</v>
      </c>
      <c r="BE285" s="146">
        <f>IF(N285="základní",J285,0)</f>
        <v>0</v>
      </c>
      <c r="BF285" s="146">
        <f>IF(N285="snížená",J285,0)</f>
        <v>0</v>
      </c>
      <c r="BG285" s="146">
        <f>IF(N285="zákl. přenesená",J285,0)</f>
        <v>0</v>
      </c>
      <c r="BH285" s="146">
        <f>IF(N285="sníž. přenesená",J285,0)</f>
        <v>0</v>
      </c>
      <c r="BI285" s="146">
        <f>IF(N285="nulová",J285,0)</f>
        <v>0</v>
      </c>
      <c r="BJ285" s="18" t="s">
        <v>90</v>
      </c>
      <c r="BK285" s="146">
        <f>ROUND(I285*H285,2)</f>
        <v>0</v>
      </c>
      <c r="BL285" s="18" t="s">
        <v>4061</v>
      </c>
      <c r="BM285" s="145" t="s">
        <v>4519</v>
      </c>
    </row>
    <row r="286" spans="2:65" s="1" customFormat="1" ht="11.25">
      <c r="B286" s="33"/>
      <c r="D286" s="147" t="s">
        <v>366</v>
      </c>
      <c r="F286" s="148" t="s">
        <v>4520</v>
      </c>
      <c r="I286" s="149"/>
      <c r="L286" s="33"/>
      <c r="M286" s="150"/>
      <c r="T286" s="54"/>
      <c r="AT286" s="18" t="s">
        <v>366</v>
      </c>
      <c r="AU286" s="18" t="s">
        <v>90</v>
      </c>
    </row>
    <row r="287" spans="2:65" s="11" customFormat="1" ht="22.9" customHeight="1">
      <c r="B287" s="122"/>
      <c r="D287" s="123" t="s">
        <v>76</v>
      </c>
      <c r="E287" s="132" t="s">
        <v>4521</v>
      </c>
      <c r="F287" s="132" t="s">
        <v>4522</v>
      </c>
      <c r="I287" s="125"/>
      <c r="J287" s="133">
        <f>BK287</f>
        <v>0</v>
      </c>
      <c r="L287" s="122"/>
      <c r="M287" s="127"/>
      <c r="P287" s="128">
        <f>SUM(P288:P289)</f>
        <v>0</v>
      </c>
      <c r="R287" s="128">
        <f>SUM(R288:R289)</f>
        <v>0</v>
      </c>
      <c r="T287" s="129">
        <f>SUM(T288:T289)</f>
        <v>0</v>
      </c>
      <c r="AR287" s="123" t="s">
        <v>388</v>
      </c>
      <c r="AT287" s="130" t="s">
        <v>76</v>
      </c>
      <c r="AU287" s="130" t="s">
        <v>84</v>
      </c>
      <c r="AY287" s="123" t="s">
        <v>358</v>
      </c>
      <c r="BK287" s="131">
        <f>SUM(BK288:BK289)</f>
        <v>0</v>
      </c>
    </row>
    <row r="288" spans="2:65" s="1" customFormat="1" ht="21.75" customHeight="1">
      <c r="B288" s="33"/>
      <c r="C288" s="134" t="s">
        <v>1275</v>
      </c>
      <c r="D288" s="134" t="s">
        <v>360</v>
      </c>
      <c r="E288" s="135" t="s">
        <v>4523</v>
      </c>
      <c r="F288" s="136" t="s">
        <v>4524</v>
      </c>
      <c r="G288" s="137" t="s">
        <v>4518</v>
      </c>
      <c r="H288" s="138">
        <v>1</v>
      </c>
      <c r="I288" s="139"/>
      <c r="J288" s="140">
        <f>ROUND(I288*H288,2)</f>
        <v>0</v>
      </c>
      <c r="K288" s="136" t="s">
        <v>3989</v>
      </c>
      <c r="L288" s="33"/>
      <c r="M288" s="141" t="s">
        <v>19</v>
      </c>
      <c r="N288" s="142" t="s">
        <v>49</v>
      </c>
      <c r="P288" s="143">
        <f>O288*H288</f>
        <v>0</v>
      </c>
      <c r="Q288" s="143">
        <v>0</v>
      </c>
      <c r="R288" s="143">
        <f>Q288*H288</f>
        <v>0</v>
      </c>
      <c r="S288" s="143">
        <v>0</v>
      </c>
      <c r="T288" s="144">
        <f>S288*H288</f>
        <v>0</v>
      </c>
      <c r="AR288" s="145" t="s">
        <v>4061</v>
      </c>
      <c r="AT288" s="145" t="s">
        <v>360</v>
      </c>
      <c r="AU288" s="145" t="s">
        <v>90</v>
      </c>
      <c r="AY288" s="18" t="s">
        <v>358</v>
      </c>
      <c r="BE288" s="146">
        <f>IF(N288="základní",J288,0)</f>
        <v>0</v>
      </c>
      <c r="BF288" s="146">
        <f>IF(N288="snížená",J288,0)</f>
        <v>0</v>
      </c>
      <c r="BG288" s="146">
        <f>IF(N288="zákl. přenesená",J288,0)</f>
        <v>0</v>
      </c>
      <c r="BH288" s="146">
        <f>IF(N288="sníž. přenesená",J288,0)</f>
        <v>0</v>
      </c>
      <c r="BI288" s="146">
        <f>IF(N288="nulová",J288,0)</f>
        <v>0</v>
      </c>
      <c r="BJ288" s="18" t="s">
        <v>90</v>
      </c>
      <c r="BK288" s="146">
        <f>ROUND(I288*H288,2)</f>
        <v>0</v>
      </c>
      <c r="BL288" s="18" t="s">
        <v>4061</v>
      </c>
      <c r="BM288" s="145" t="s">
        <v>4525</v>
      </c>
    </row>
    <row r="289" spans="2:47" s="1" customFormat="1" ht="11.25">
      <c r="B289" s="33"/>
      <c r="D289" s="147" t="s">
        <v>366</v>
      </c>
      <c r="F289" s="148" t="s">
        <v>4526</v>
      </c>
      <c r="I289" s="149"/>
      <c r="L289" s="33"/>
      <c r="M289" s="201"/>
      <c r="N289" s="198"/>
      <c r="O289" s="198"/>
      <c r="P289" s="198"/>
      <c r="Q289" s="198"/>
      <c r="R289" s="198"/>
      <c r="S289" s="198"/>
      <c r="T289" s="202"/>
      <c r="AT289" s="18" t="s">
        <v>366</v>
      </c>
      <c r="AU289" s="18" t="s">
        <v>90</v>
      </c>
    </row>
    <row r="290" spans="2:47" s="1" customFormat="1" ht="6.95" customHeight="1">
      <c r="B290" s="42"/>
      <c r="C290" s="43"/>
      <c r="D290" s="43"/>
      <c r="E290" s="43"/>
      <c r="F290" s="43"/>
      <c r="G290" s="43"/>
      <c r="H290" s="43"/>
      <c r="I290" s="43"/>
      <c r="J290" s="43"/>
      <c r="K290" s="43"/>
      <c r="L290" s="33"/>
    </row>
  </sheetData>
  <sheetProtection algorithmName="SHA-512" hashValue="M8BNvRClg0lEGt8Gu/vuzRTofgVVgH0lbg72uvqBSCMraQLFgbOov8eQr2vN4Q01mVM8bhqu8oK0IdsfBYYdGA==" saltValue="jRd/tz2NaIUKMp6wKOydhiC+jte5S5FuWBeGmctQ4ljwX7mZnk7MRS88Q4mtOklKY69u3HvF/r1OpjehBHL6ng==" spinCount="100000" sheet="1" objects="1" scenarios="1" formatColumns="0" formatRows="0" autoFilter="0"/>
  <autoFilter ref="C96:K289" xr:uid="{00000000-0009-0000-0000-00000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400-000000000000}"/>
    <hyperlink ref="F104" r:id="rId2" xr:uid="{00000000-0004-0000-0400-000001000000}"/>
    <hyperlink ref="F107" r:id="rId3" xr:uid="{00000000-0004-0000-0400-000002000000}"/>
    <hyperlink ref="F110" r:id="rId4" xr:uid="{00000000-0004-0000-0400-000003000000}"/>
    <hyperlink ref="F113" r:id="rId5" xr:uid="{00000000-0004-0000-0400-000004000000}"/>
    <hyperlink ref="F116" r:id="rId6" xr:uid="{00000000-0004-0000-0400-000005000000}"/>
    <hyperlink ref="F119" r:id="rId7" xr:uid="{00000000-0004-0000-0400-000006000000}"/>
    <hyperlink ref="F122" r:id="rId8" xr:uid="{00000000-0004-0000-0400-000007000000}"/>
    <hyperlink ref="F125" r:id="rId9" xr:uid="{00000000-0004-0000-0400-000008000000}"/>
    <hyperlink ref="F128" r:id="rId10" xr:uid="{00000000-0004-0000-0400-000009000000}"/>
    <hyperlink ref="F131" r:id="rId11" xr:uid="{00000000-0004-0000-0400-00000A000000}"/>
    <hyperlink ref="F135" r:id="rId12" xr:uid="{00000000-0004-0000-0400-00000B000000}"/>
    <hyperlink ref="F139" r:id="rId13" xr:uid="{00000000-0004-0000-0400-00000C000000}"/>
    <hyperlink ref="F142" r:id="rId14" xr:uid="{00000000-0004-0000-0400-00000D000000}"/>
    <hyperlink ref="F145" r:id="rId15" xr:uid="{00000000-0004-0000-0400-00000E000000}"/>
    <hyperlink ref="F151" r:id="rId16" xr:uid="{00000000-0004-0000-0400-00000F000000}"/>
    <hyperlink ref="F154" r:id="rId17" xr:uid="{00000000-0004-0000-0400-000010000000}"/>
    <hyperlink ref="F159" r:id="rId18" xr:uid="{00000000-0004-0000-0400-000011000000}"/>
    <hyperlink ref="F163" r:id="rId19" xr:uid="{00000000-0004-0000-0400-000012000000}"/>
    <hyperlink ref="F166" r:id="rId20" xr:uid="{00000000-0004-0000-0400-000013000000}"/>
    <hyperlink ref="F169" r:id="rId21" xr:uid="{00000000-0004-0000-0400-000014000000}"/>
    <hyperlink ref="F172" r:id="rId22" xr:uid="{00000000-0004-0000-0400-000015000000}"/>
    <hyperlink ref="F175" r:id="rId23" xr:uid="{00000000-0004-0000-0400-000016000000}"/>
    <hyperlink ref="F178" r:id="rId24" xr:uid="{00000000-0004-0000-0400-000017000000}"/>
    <hyperlink ref="F181" r:id="rId25" xr:uid="{00000000-0004-0000-0400-000018000000}"/>
    <hyperlink ref="F184" r:id="rId26" xr:uid="{00000000-0004-0000-0400-000019000000}"/>
    <hyperlink ref="F187" r:id="rId27" xr:uid="{00000000-0004-0000-0400-00001A000000}"/>
    <hyperlink ref="F190" r:id="rId28" xr:uid="{00000000-0004-0000-0400-00001B000000}"/>
    <hyperlink ref="F193" r:id="rId29" xr:uid="{00000000-0004-0000-0400-00001C000000}"/>
    <hyperlink ref="F196" r:id="rId30" xr:uid="{00000000-0004-0000-0400-00001D000000}"/>
    <hyperlink ref="F205" r:id="rId31" xr:uid="{00000000-0004-0000-0400-00001E000000}"/>
    <hyperlink ref="F209" r:id="rId32" xr:uid="{00000000-0004-0000-0400-00001F000000}"/>
    <hyperlink ref="F213" r:id="rId33" xr:uid="{00000000-0004-0000-0400-000020000000}"/>
    <hyperlink ref="F217" r:id="rId34" xr:uid="{00000000-0004-0000-0400-000021000000}"/>
    <hyperlink ref="F225" r:id="rId35" xr:uid="{00000000-0004-0000-0400-000022000000}"/>
    <hyperlink ref="F228" r:id="rId36" xr:uid="{00000000-0004-0000-0400-000023000000}"/>
    <hyperlink ref="F231" r:id="rId37" xr:uid="{00000000-0004-0000-0400-000024000000}"/>
    <hyperlink ref="F234" r:id="rId38" xr:uid="{00000000-0004-0000-0400-000025000000}"/>
    <hyperlink ref="F237" r:id="rId39" xr:uid="{00000000-0004-0000-0400-000026000000}"/>
    <hyperlink ref="F243" r:id="rId40" xr:uid="{00000000-0004-0000-0400-000027000000}"/>
    <hyperlink ref="F247" r:id="rId41" xr:uid="{00000000-0004-0000-0400-000028000000}"/>
    <hyperlink ref="F250" r:id="rId42" xr:uid="{00000000-0004-0000-0400-000029000000}"/>
    <hyperlink ref="F253" r:id="rId43" xr:uid="{00000000-0004-0000-0400-00002A000000}"/>
    <hyperlink ref="F256" r:id="rId44" xr:uid="{00000000-0004-0000-0400-00002B000000}"/>
    <hyperlink ref="F260" r:id="rId45" xr:uid="{00000000-0004-0000-0400-00002C000000}"/>
    <hyperlink ref="F262" r:id="rId46" xr:uid="{00000000-0004-0000-0400-00002D000000}"/>
    <hyperlink ref="F264" r:id="rId47" xr:uid="{00000000-0004-0000-0400-00002E000000}"/>
    <hyperlink ref="F266" r:id="rId48" xr:uid="{00000000-0004-0000-0400-00002F000000}"/>
    <hyperlink ref="F269" r:id="rId49" xr:uid="{00000000-0004-0000-0400-000030000000}"/>
    <hyperlink ref="F271" r:id="rId50" xr:uid="{00000000-0004-0000-0400-000031000000}"/>
    <hyperlink ref="F282" r:id="rId51" xr:uid="{00000000-0004-0000-0400-000032000000}"/>
    <hyperlink ref="F286" r:id="rId52" xr:uid="{00000000-0004-0000-0400-000033000000}"/>
    <hyperlink ref="F289" r:id="rId53" xr:uid="{00000000-0004-0000-0400-00003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107</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218</v>
      </c>
      <c r="F9" s="303"/>
      <c r="G9" s="303"/>
      <c r="H9" s="303"/>
      <c r="L9" s="21"/>
    </row>
    <row r="10" spans="2:46" ht="12" customHeight="1">
      <c r="B10" s="21"/>
      <c r="D10" s="28" t="s">
        <v>222</v>
      </c>
      <c r="L10" s="21"/>
    </row>
    <row r="11" spans="2:46" s="1" customFormat="1" ht="16.5" customHeight="1">
      <c r="B11" s="33"/>
      <c r="E11" s="337" t="s">
        <v>2975</v>
      </c>
      <c r="F11" s="343"/>
      <c r="G11" s="343"/>
      <c r="H11" s="343"/>
      <c r="L11" s="33"/>
    </row>
    <row r="12" spans="2:46" s="1" customFormat="1" ht="12" customHeight="1">
      <c r="B12" s="33"/>
      <c r="D12" s="28" t="s">
        <v>2976</v>
      </c>
      <c r="L12" s="33"/>
    </row>
    <row r="13" spans="2:46" s="1" customFormat="1" ht="16.5" customHeight="1">
      <c r="B13" s="33"/>
      <c r="E13" s="324" t="s">
        <v>4527</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ROUND((SUM(BE97:BE195)),  2)</f>
        <v>0</v>
      </c>
      <c r="I37" s="96">
        <v>0.21</v>
      </c>
      <c r="J37" s="84">
        <f>ROUND(((SUM(BE97:BE195))*I37),  2)</f>
        <v>0</v>
      </c>
      <c r="L37" s="33"/>
    </row>
    <row r="38" spans="2:12" s="1" customFormat="1" ht="14.45" customHeight="1">
      <c r="B38" s="33"/>
      <c r="E38" s="28" t="s">
        <v>49</v>
      </c>
      <c r="F38" s="84">
        <f>ROUND((SUM(BF97:BF195)),  2)</f>
        <v>0</v>
      </c>
      <c r="I38" s="96">
        <v>0.12</v>
      </c>
      <c r="J38" s="84">
        <f>ROUND(((SUM(BF97:BF195))*I38),  2)</f>
        <v>0</v>
      </c>
      <c r="L38" s="33"/>
    </row>
    <row r="39" spans="2:12" s="1" customFormat="1" ht="14.45" hidden="1" customHeight="1">
      <c r="B39" s="33"/>
      <c r="E39" s="28" t="s">
        <v>50</v>
      </c>
      <c r="F39" s="84">
        <f>ROUND((SUM(BG97:BG195)),  2)</f>
        <v>0</v>
      </c>
      <c r="I39" s="96">
        <v>0.21</v>
      </c>
      <c r="J39" s="84">
        <f>0</f>
        <v>0</v>
      </c>
      <c r="L39" s="33"/>
    </row>
    <row r="40" spans="2:12" s="1" customFormat="1" ht="14.45" hidden="1" customHeight="1">
      <c r="B40" s="33"/>
      <c r="E40" s="28" t="s">
        <v>51</v>
      </c>
      <c r="F40" s="84">
        <f>ROUND((SUM(BH97:BH195)),  2)</f>
        <v>0</v>
      </c>
      <c r="I40" s="96">
        <v>0.12</v>
      </c>
      <c r="J40" s="84">
        <f>0</f>
        <v>0</v>
      </c>
      <c r="L40" s="33"/>
    </row>
    <row r="41" spans="2:12" s="1" customFormat="1" ht="14.45" hidden="1" customHeight="1">
      <c r="B41" s="33"/>
      <c r="E41" s="28" t="s">
        <v>52</v>
      </c>
      <c r="F41" s="84">
        <f>ROUND((SUM(BI97:BI195)),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218</v>
      </c>
      <c r="F54" s="303"/>
      <c r="G54" s="303"/>
      <c r="H54" s="303"/>
      <c r="L54" s="21"/>
    </row>
    <row r="55" spans="2:12" ht="12" customHeight="1">
      <c r="B55" s="21"/>
      <c r="C55" s="28" t="s">
        <v>222</v>
      </c>
      <c r="L55" s="21"/>
    </row>
    <row r="56" spans="2:12" s="1" customFormat="1" ht="16.5" customHeight="1">
      <c r="B56" s="33"/>
      <c r="E56" s="337" t="s">
        <v>2975</v>
      </c>
      <c r="F56" s="343"/>
      <c r="G56" s="343"/>
      <c r="H56" s="343"/>
      <c r="L56" s="33"/>
    </row>
    <row r="57" spans="2:12" s="1" customFormat="1" ht="12" customHeight="1">
      <c r="B57" s="33"/>
      <c r="C57" s="28" t="s">
        <v>2976</v>
      </c>
      <c r="L57" s="33"/>
    </row>
    <row r="58" spans="2:12" s="1" customFormat="1" ht="16.5" customHeight="1">
      <c r="B58" s="33"/>
      <c r="E58" s="324" t="str">
        <f>E13</f>
        <v>D.1.4.4A - Elektroinstalace - slaboproudy</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4066</v>
      </c>
      <c r="E69" s="112"/>
      <c r="F69" s="112"/>
      <c r="G69" s="112"/>
      <c r="H69" s="112"/>
      <c r="I69" s="112"/>
      <c r="J69" s="113">
        <f>J99</f>
        <v>0</v>
      </c>
      <c r="L69" s="110"/>
    </row>
    <row r="70" spans="2:47" s="9" customFormat="1" ht="19.899999999999999" customHeight="1">
      <c r="B70" s="110"/>
      <c r="D70" s="111" t="s">
        <v>327</v>
      </c>
      <c r="E70" s="112"/>
      <c r="F70" s="112"/>
      <c r="G70" s="112"/>
      <c r="H70" s="112"/>
      <c r="I70" s="112"/>
      <c r="J70" s="113">
        <f>J103</f>
        <v>0</v>
      </c>
      <c r="L70" s="110"/>
    </row>
    <row r="71" spans="2:47" s="8" customFormat="1" ht="24.95" customHeight="1">
      <c r="B71" s="106"/>
      <c r="D71" s="107" t="s">
        <v>4067</v>
      </c>
      <c r="E71" s="108"/>
      <c r="F71" s="108"/>
      <c r="G71" s="108"/>
      <c r="H71" s="108"/>
      <c r="I71" s="108"/>
      <c r="J71" s="109">
        <f>J187</f>
        <v>0</v>
      </c>
      <c r="L71" s="106"/>
    </row>
    <row r="72" spans="2:47" s="8" customFormat="1" ht="24.95" customHeight="1">
      <c r="B72" s="106"/>
      <c r="D72" s="107" t="s">
        <v>3690</v>
      </c>
      <c r="E72" s="108"/>
      <c r="F72" s="108"/>
      <c r="G72" s="108"/>
      <c r="H72" s="108"/>
      <c r="I72" s="108"/>
      <c r="J72" s="109">
        <f>J190</f>
        <v>0</v>
      </c>
      <c r="L72" s="106"/>
    </row>
    <row r="73" spans="2:47" s="9" customFormat="1" ht="19.899999999999999" customHeight="1">
      <c r="B73" s="110"/>
      <c r="D73" s="111" t="s">
        <v>3691</v>
      </c>
      <c r="E73" s="112"/>
      <c r="F73" s="112"/>
      <c r="G73" s="112"/>
      <c r="H73" s="112"/>
      <c r="I73" s="112"/>
      <c r="J73" s="113">
        <f>J191</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218</v>
      </c>
      <c r="F85" s="303"/>
      <c r="G85" s="303"/>
      <c r="H85" s="303"/>
      <c r="L85" s="21"/>
    </row>
    <row r="86" spans="2:20" ht="12" customHeight="1">
      <c r="B86" s="21"/>
      <c r="C86" s="28" t="s">
        <v>222</v>
      </c>
      <c r="L86" s="21"/>
    </row>
    <row r="87" spans="2:20" s="1" customFormat="1" ht="16.5" customHeight="1">
      <c r="B87" s="33"/>
      <c r="E87" s="337" t="s">
        <v>2975</v>
      </c>
      <c r="F87" s="343"/>
      <c r="G87" s="343"/>
      <c r="H87" s="343"/>
      <c r="L87" s="33"/>
    </row>
    <row r="88" spans="2:20" s="1" customFormat="1" ht="12" customHeight="1">
      <c r="B88" s="33"/>
      <c r="C88" s="28" t="s">
        <v>2976</v>
      </c>
      <c r="L88" s="33"/>
    </row>
    <row r="89" spans="2:20" s="1" customFormat="1" ht="16.5" customHeight="1">
      <c r="B89" s="33"/>
      <c r="E89" s="324" t="str">
        <f>E13</f>
        <v>D.1.4.4A - Elektroinstalace - slaboproudy</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40.15" customHeight="1">
      <c r="B93" s="33"/>
      <c r="C93" s="28" t="s">
        <v>24</v>
      </c>
      <c r="F93" s="26" t="str">
        <f>E19</f>
        <v>Město Kroměříž</v>
      </c>
      <c r="I93" s="28" t="s">
        <v>32</v>
      </c>
      <c r="J93" s="31" t="str">
        <f>E25</f>
        <v>Jiří Škop-elektroprojekce, Duhová 269, Náchod</v>
      </c>
      <c r="L93" s="33"/>
    </row>
    <row r="94" spans="2:20" s="1" customFormat="1" ht="40.15" customHeight="1">
      <c r="B94" s="33"/>
      <c r="C94" s="28" t="s">
        <v>30</v>
      </c>
      <c r="F94" s="26" t="str">
        <f>IF(E22="","",E22)</f>
        <v>Vyplň údaj</v>
      </c>
      <c r="I94" s="28" t="s">
        <v>37</v>
      </c>
      <c r="J94" s="31" t="str">
        <f>E28</f>
        <v>Jiří Škop-elektroprojekce, Duhová 269, Náchod</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P98+P187+P190</f>
        <v>0</v>
      </c>
      <c r="Q97" s="51"/>
      <c r="R97" s="119">
        <f>R98+R187+R190</f>
        <v>0.11113000000000001</v>
      </c>
      <c r="S97" s="51"/>
      <c r="T97" s="120">
        <f>T98+T187+T190</f>
        <v>0</v>
      </c>
      <c r="AT97" s="18" t="s">
        <v>76</v>
      </c>
      <c r="AU97" s="18" t="s">
        <v>313</v>
      </c>
      <c r="BK97" s="121">
        <f>BK98+BK187+BK190</f>
        <v>0</v>
      </c>
    </row>
    <row r="98" spans="2:65" s="11" customFormat="1" ht="25.9" customHeight="1">
      <c r="B98" s="122"/>
      <c r="D98" s="123" t="s">
        <v>76</v>
      </c>
      <c r="E98" s="124" t="s">
        <v>1407</v>
      </c>
      <c r="F98" s="124" t="s">
        <v>1408</v>
      </c>
      <c r="I98" s="125"/>
      <c r="J98" s="126">
        <f>BK98</f>
        <v>0</v>
      </c>
      <c r="L98" s="122"/>
      <c r="M98" s="127"/>
      <c r="P98" s="128">
        <f>P99+P103</f>
        <v>0</v>
      </c>
      <c r="R98" s="128">
        <f>R99+R103</f>
        <v>0.11113000000000001</v>
      </c>
      <c r="T98" s="129">
        <f>T99+T103</f>
        <v>0</v>
      </c>
      <c r="AR98" s="123" t="s">
        <v>90</v>
      </c>
      <c r="AT98" s="130" t="s">
        <v>76</v>
      </c>
      <c r="AU98" s="130" t="s">
        <v>77</v>
      </c>
      <c r="AY98" s="123" t="s">
        <v>358</v>
      </c>
      <c r="BK98" s="131">
        <f>BK99+BK103</f>
        <v>0</v>
      </c>
    </row>
    <row r="99" spans="2:65" s="11" customFormat="1" ht="22.9" customHeight="1">
      <c r="B99" s="122"/>
      <c r="D99" s="123" t="s">
        <v>76</v>
      </c>
      <c r="E99" s="132" t="s">
        <v>4069</v>
      </c>
      <c r="F99" s="132" t="s">
        <v>103</v>
      </c>
      <c r="I99" s="125"/>
      <c r="J99" s="133">
        <f>BK99</f>
        <v>0</v>
      </c>
      <c r="L99" s="122"/>
      <c r="M99" s="127"/>
      <c r="P99" s="128">
        <f>SUM(P100:P102)</f>
        <v>0</v>
      </c>
      <c r="R99" s="128">
        <f>SUM(R100:R102)</f>
        <v>6.7499999999999991E-3</v>
      </c>
      <c r="T99" s="129">
        <f>SUM(T100:T102)</f>
        <v>0</v>
      </c>
      <c r="AR99" s="123" t="s">
        <v>90</v>
      </c>
      <c r="AT99" s="130" t="s">
        <v>76</v>
      </c>
      <c r="AU99" s="130" t="s">
        <v>84</v>
      </c>
      <c r="AY99" s="123" t="s">
        <v>358</v>
      </c>
      <c r="BK99" s="131">
        <f>SUM(BK100:BK102)</f>
        <v>0</v>
      </c>
    </row>
    <row r="100" spans="2:65" s="1" customFormat="1" ht="37.9" customHeight="1">
      <c r="B100" s="33"/>
      <c r="C100" s="134" t="s">
        <v>84</v>
      </c>
      <c r="D100" s="134" t="s">
        <v>360</v>
      </c>
      <c r="E100" s="135" t="s">
        <v>4112</v>
      </c>
      <c r="F100" s="136" t="s">
        <v>4113</v>
      </c>
      <c r="G100" s="137" t="s">
        <v>235</v>
      </c>
      <c r="H100" s="138">
        <v>45</v>
      </c>
      <c r="I100" s="139"/>
      <c r="J100" s="140">
        <f>ROUND(I100*H100,2)</f>
        <v>0</v>
      </c>
      <c r="K100" s="136" t="s">
        <v>363</v>
      </c>
      <c r="L100" s="33"/>
      <c r="M100" s="141" t="s">
        <v>19</v>
      </c>
      <c r="N100" s="142" t="s">
        <v>49</v>
      </c>
      <c r="P100" s="143">
        <f>O100*H100</f>
        <v>0</v>
      </c>
      <c r="Q100" s="143">
        <v>0</v>
      </c>
      <c r="R100" s="143">
        <f>Q100*H100</f>
        <v>0</v>
      </c>
      <c r="S100" s="143">
        <v>0</v>
      </c>
      <c r="T100" s="144">
        <f>S100*H100</f>
        <v>0</v>
      </c>
      <c r="AR100" s="145" t="s">
        <v>454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454</v>
      </c>
      <c r="BM100" s="145" t="s">
        <v>4528</v>
      </c>
    </row>
    <row r="101" spans="2:65" s="1" customFormat="1" ht="11.25">
      <c r="B101" s="33"/>
      <c r="D101" s="147" t="s">
        <v>366</v>
      </c>
      <c r="F101" s="148" t="s">
        <v>4115</v>
      </c>
      <c r="I101" s="149"/>
      <c r="L101" s="33"/>
      <c r="M101" s="150"/>
      <c r="T101" s="54"/>
      <c r="AT101" s="18" t="s">
        <v>366</v>
      </c>
      <c r="AU101" s="18" t="s">
        <v>90</v>
      </c>
    </row>
    <row r="102" spans="2:65" s="1" customFormat="1" ht="49.15" customHeight="1">
      <c r="B102" s="33"/>
      <c r="C102" s="179" t="s">
        <v>90</v>
      </c>
      <c r="D102" s="179" t="s">
        <v>440</v>
      </c>
      <c r="E102" s="180" t="s">
        <v>4529</v>
      </c>
      <c r="F102" s="181" t="s">
        <v>4530</v>
      </c>
      <c r="G102" s="182" t="s">
        <v>235</v>
      </c>
      <c r="H102" s="183">
        <v>45</v>
      </c>
      <c r="I102" s="184"/>
      <c r="J102" s="185">
        <f>ROUND(I102*H102,2)</f>
        <v>0</v>
      </c>
      <c r="K102" s="181" t="s">
        <v>363</v>
      </c>
      <c r="L102" s="186"/>
      <c r="M102" s="187" t="s">
        <v>19</v>
      </c>
      <c r="N102" s="188" t="s">
        <v>49</v>
      </c>
      <c r="P102" s="143">
        <f>O102*H102</f>
        <v>0</v>
      </c>
      <c r="Q102" s="143">
        <v>1.4999999999999999E-4</v>
      </c>
      <c r="R102" s="143">
        <f>Q102*H102</f>
        <v>6.7499999999999991E-3</v>
      </c>
      <c r="S102" s="143">
        <v>0</v>
      </c>
      <c r="T102" s="144">
        <f>S102*H102</f>
        <v>0</v>
      </c>
      <c r="AR102" s="145" t="s">
        <v>558</v>
      </c>
      <c r="AT102" s="145" t="s">
        <v>440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4531</v>
      </c>
    </row>
    <row r="103" spans="2:65" s="11" customFormat="1" ht="22.9" customHeight="1">
      <c r="B103" s="122"/>
      <c r="D103" s="123" t="s">
        <v>76</v>
      </c>
      <c r="E103" s="132" t="s">
        <v>1851</v>
      </c>
      <c r="F103" s="132" t="s">
        <v>1852</v>
      </c>
      <c r="I103" s="125"/>
      <c r="J103" s="133">
        <f>BK103</f>
        <v>0</v>
      </c>
      <c r="L103" s="122"/>
      <c r="M103" s="127"/>
      <c r="P103" s="128">
        <f>SUM(P104:P186)</f>
        <v>0</v>
      </c>
      <c r="R103" s="128">
        <f>SUM(R104:R186)</f>
        <v>0.10438</v>
      </c>
      <c r="T103" s="129">
        <f>SUM(T104:T186)</f>
        <v>0</v>
      </c>
      <c r="AR103" s="123" t="s">
        <v>90</v>
      </c>
      <c r="AT103" s="130" t="s">
        <v>76</v>
      </c>
      <c r="AU103" s="130" t="s">
        <v>84</v>
      </c>
      <c r="AY103" s="123" t="s">
        <v>358</v>
      </c>
      <c r="BK103" s="131">
        <f>SUM(BK104:BK186)</f>
        <v>0</v>
      </c>
    </row>
    <row r="104" spans="2:65" s="1" customFormat="1" ht="24.2" customHeight="1">
      <c r="B104" s="33"/>
      <c r="C104" s="134" t="s">
        <v>97</v>
      </c>
      <c r="D104" s="134" t="s">
        <v>360</v>
      </c>
      <c r="E104" s="135" t="s">
        <v>4532</v>
      </c>
      <c r="F104" s="136" t="s">
        <v>4533</v>
      </c>
      <c r="G104" s="137" t="s">
        <v>235</v>
      </c>
      <c r="H104" s="138">
        <v>1090</v>
      </c>
      <c r="I104" s="139"/>
      <c r="J104" s="140">
        <f>ROUND(I104*H104,2)</f>
        <v>0</v>
      </c>
      <c r="K104" s="136" t="s">
        <v>363</v>
      </c>
      <c r="L104" s="33"/>
      <c r="M104" s="141" t="s">
        <v>19</v>
      </c>
      <c r="N104" s="142" t="s">
        <v>49</v>
      </c>
      <c r="P104" s="143">
        <f>O104*H104</f>
        <v>0</v>
      </c>
      <c r="Q104" s="143">
        <v>0</v>
      </c>
      <c r="R104" s="143">
        <f>Q104*H104</f>
        <v>0</v>
      </c>
      <c r="S104" s="143">
        <v>0</v>
      </c>
      <c r="T104" s="144">
        <f>S104*H104</f>
        <v>0</v>
      </c>
      <c r="AR104" s="145" t="s">
        <v>454</v>
      </c>
      <c r="AT104" s="145" t="s">
        <v>360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90</v>
      </c>
      <c r="BK104" s="146">
        <f>ROUND(I104*H104,2)</f>
        <v>0</v>
      </c>
      <c r="BL104" s="18" t="s">
        <v>454</v>
      </c>
      <c r="BM104" s="145" t="s">
        <v>4534</v>
      </c>
    </row>
    <row r="105" spans="2:65" s="1" customFormat="1" ht="11.25">
      <c r="B105" s="33"/>
      <c r="D105" s="147" t="s">
        <v>366</v>
      </c>
      <c r="F105" s="148" t="s">
        <v>4535</v>
      </c>
      <c r="I105" s="149"/>
      <c r="L105" s="33"/>
      <c r="M105" s="150"/>
      <c r="T105" s="54"/>
      <c r="AT105" s="18" t="s">
        <v>366</v>
      </c>
      <c r="AU105" s="18" t="s">
        <v>90</v>
      </c>
    </row>
    <row r="106" spans="2:65" s="1" customFormat="1" ht="21.75" customHeight="1">
      <c r="B106" s="33"/>
      <c r="C106" s="179" t="s">
        <v>364</v>
      </c>
      <c r="D106" s="179" t="s">
        <v>440</v>
      </c>
      <c r="E106" s="180" t="s">
        <v>4536</v>
      </c>
      <c r="F106" s="181" t="s">
        <v>4537</v>
      </c>
      <c r="G106" s="182" t="s">
        <v>235</v>
      </c>
      <c r="H106" s="183">
        <v>440</v>
      </c>
      <c r="I106" s="184"/>
      <c r="J106" s="185">
        <f>ROUND(I106*H106,2)</f>
        <v>0</v>
      </c>
      <c r="K106" s="181" t="s">
        <v>363</v>
      </c>
      <c r="L106" s="186"/>
      <c r="M106" s="187" t="s">
        <v>19</v>
      </c>
      <c r="N106" s="188" t="s">
        <v>49</v>
      </c>
      <c r="P106" s="143">
        <f>O106*H106</f>
        <v>0</v>
      </c>
      <c r="Q106" s="143">
        <v>6.9999999999999994E-5</v>
      </c>
      <c r="R106" s="143">
        <f>Q106*H106</f>
        <v>3.0799999999999998E-2</v>
      </c>
      <c r="S106" s="143">
        <v>0</v>
      </c>
      <c r="T106" s="144">
        <f>S106*H106</f>
        <v>0</v>
      </c>
      <c r="AR106" s="145" t="s">
        <v>558</v>
      </c>
      <c r="AT106" s="145" t="s">
        <v>440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4538</v>
      </c>
    </row>
    <row r="107" spans="2:65" s="1" customFormat="1" ht="21.75" customHeight="1">
      <c r="B107" s="33"/>
      <c r="C107" s="179" t="s">
        <v>388</v>
      </c>
      <c r="D107" s="179" t="s">
        <v>440</v>
      </c>
      <c r="E107" s="180" t="s">
        <v>4539</v>
      </c>
      <c r="F107" s="181" t="s">
        <v>4540</v>
      </c>
      <c r="G107" s="182" t="s">
        <v>235</v>
      </c>
      <c r="H107" s="183">
        <v>500</v>
      </c>
      <c r="I107" s="184"/>
      <c r="J107" s="185">
        <f>ROUND(I107*H107,2)</f>
        <v>0</v>
      </c>
      <c r="K107" s="181" t="s">
        <v>363</v>
      </c>
      <c r="L107" s="186"/>
      <c r="M107" s="187" t="s">
        <v>19</v>
      </c>
      <c r="N107" s="188" t="s">
        <v>49</v>
      </c>
      <c r="P107" s="143">
        <f>O107*H107</f>
        <v>0</v>
      </c>
      <c r="Q107" s="143">
        <v>4.0000000000000003E-5</v>
      </c>
      <c r="R107" s="143">
        <f>Q107*H107</f>
        <v>0.02</v>
      </c>
      <c r="S107" s="143">
        <v>0</v>
      </c>
      <c r="T107" s="144">
        <f>S107*H107</f>
        <v>0</v>
      </c>
      <c r="AR107" s="145" t="s">
        <v>558</v>
      </c>
      <c r="AT107" s="145" t="s">
        <v>440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4541</v>
      </c>
    </row>
    <row r="108" spans="2:65" s="1" customFormat="1" ht="21.75" customHeight="1">
      <c r="B108" s="33"/>
      <c r="C108" s="179" t="s">
        <v>394</v>
      </c>
      <c r="D108" s="179" t="s">
        <v>440</v>
      </c>
      <c r="E108" s="180" t="s">
        <v>4542</v>
      </c>
      <c r="F108" s="181" t="s">
        <v>4543</v>
      </c>
      <c r="G108" s="182" t="s">
        <v>235</v>
      </c>
      <c r="H108" s="183">
        <v>150</v>
      </c>
      <c r="I108" s="184"/>
      <c r="J108" s="185">
        <f>ROUND(I108*H108,2)</f>
        <v>0</v>
      </c>
      <c r="K108" s="181" t="s">
        <v>363</v>
      </c>
      <c r="L108" s="186"/>
      <c r="M108" s="187" t="s">
        <v>19</v>
      </c>
      <c r="N108" s="188" t="s">
        <v>49</v>
      </c>
      <c r="P108" s="143">
        <f>O108*H108</f>
        <v>0</v>
      </c>
      <c r="Q108" s="143">
        <v>1.2E-4</v>
      </c>
      <c r="R108" s="143">
        <f>Q108*H108</f>
        <v>1.8000000000000002E-2</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4544</v>
      </c>
    </row>
    <row r="109" spans="2:65" s="1" customFormat="1" ht="24.2" customHeight="1">
      <c r="B109" s="33"/>
      <c r="C109" s="134" t="s">
        <v>399</v>
      </c>
      <c r="D109" s="134" t="s">
        <v>360</v>
      </c>
      <c r="E109" s="135" t="s">
        <v>4545</v>
      </c>
      <c r="F109" s="136" t="s">
        <v>4546</v>
      </c>
      <c r="G109" s="137" t="s">
        <v>504</v>
      </c>
      <c r="H109" s="138">
        <v>93</v>
      </c>
      <c r="I109" s="139"/>
      <c r="J109" s="140">
        <f>ROUND(I109*H109,2)</f>
        <v>0</v>
      </c>
      <c r="K109" s="136" t="s">
        <v>363</v>
      </c>
      <c r="L109" s="33"/>
      <c r="M109" s="141" t="s">
        <v>19</v>
      </c>
      <c r="N109" s="142" t="s">
        <v>49</v>
      </c>
      <c r="P109" s="143">
        <f>O109*H109</f>
        <v>0</v>
      </c>
      <c r="Q109" s="143">
        <v>0</v>
      </c>
      <c r="R109" s="143">
        <f>Q109*H109</f>
        <v>0</v>
      </c>
      <c r="S109" s="143">
        <v>0</v>
      </c>
      <c r="T109" s="144">
        <f>S109*H109</f>
        <v>0</v>
      </c>
      <c r="AR109" s="145" t="s">
        <v>454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454</v>
      </c>
      <c r="BM109" s="145" t="s">
        <v>4547</v>
      </c>
    </row>
    <row r="110" spans="2:65" s="1" customFormat="1" ht="11.25">
      <c r="B110" s="33"/>
      <c r="D110" s="147" t="s">
        <v>366</v>
      </c>
      <c r="F110" s="148" t="s">
        <v>4548</v>
      </c>
      <c r="I110" s="149"/>
      <c r="L110" s="33"/>
      <c r="M110" s="150"/>
      <c r="T110" s="54"/>
      <c r="AT110" s="18" t="s">
        <v>366</v>
      </c>
      <c r="AU110" s="18" t="s">
        <v>90</v>
      </c>
    </row>
    <row r="111" spans="2:65" s="1" customFormat="1" ht="24.2" customHeight="1">
      <c r="B111" s="33"/>
      <c r="C111" s="179" t="s">
        <v>406</v>
      </c>
      <c r="D111" s="179" t="s">
        <v>440</v>
      </c>
      <c r="E111" s="180" t="s">
        <v>4549</v>
      </c>
      <c r="F111" s="181" t="s">
        <v>4550</v>
      </c>
      <c r="G111" s="182" t="s">
        <v>504</v>
      </c>
      <c r="H111" s="183">
        <v>93</v>
      </c>
      <c r="I111" s="184"/>
      <c r="J111" s="185">
        <f>ROUND(I111*H111,2)</f>
        <v>0</v>
      </c>
      <c r="K111" s="181" t="s">
        <v>363</v>
      </c>
      <c r="L111" s="186"/>
      <c r="M111" s="187" t="s">
        <v>19</v>
      </c>
      <c r="N111" s="188" t="s">
        <v>49</v>
      </c>
      <c r="P111" s="143">
        <f>O111*H111</f>
        <v>0</v>
      </c>
      <c r="Q111" s="143">
        <v>4.0000000000000003E-5</v>
      </c>
      <c r="R111" s="143">
        <f>Q111*H111</f>
        <v>3.7200000000000002E-3</v>
      </c>
      <c r="S111" s="143">
        <v>0</v>
      </c>
      <c r="T111" s="144">
        <f>S111*H111</f>
        <v>0</v>
      </c>
      <c r="AR111" s="145" t="s">
        <v>558</v>
      </c>
      <c r="AT111" s="145" t="s">
        <v>440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4551</v>
      </c>
    </row>
    <row r="112" spans="2:65" s="1" customFormat="1" ht="24.2" customHeight="1">
      <c r="B112" s="33"/>
      <c r="C112" s="134" t="s">
        <v>411</v>
      </c>
      <c r="D112" s="134" t="s">
        <v>360</v>
      </c>
      <c r="E112" s="135" t="s">
        <v>4552</v>
      </c>
      <c r="F112" s="136" t="s">
        <v>4553</v>
      </c>
      <c r="G112" s="137" t="s">
        <v>504</v>
      </c>
      <c r="H112" s="138">
        <v>3</v>
      </c>
      <c r="I112" s="139"/>
      <c r="J112" s="140">
        <f>ROUND(I112*H112,2)</f>
        <v>0</v>
      </c>
      <c r="K112" s="136" t="s">
        <v>363</v>
      </c>
      <c r="L112" s="33"/>
      <c r="M112" s="141" t="s">
        <v>19</v>
      </c>
      <c r="N112" s="142" t="s">
        <v>49</v>
      </c>
      <c r="P112" s="143">
        <f>O112*H112</f>
        <v>0</v>
      </c>
      <c r="Q112" s="143">
        <v>0</v>
      </c>
      <c r="R112" s="143">
        <f>Q112*H112</f>
        <v>0</v>
      </c>
      <c r="S112" s="143">
        <v>0</v>
      </c>
      <c r="T112" s="144">
        <f>S112*H112</f>
        <v>0</v>
      </c>
      <c r="AR112" s="145" t="s">
        <v>454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4554</v>
      </c>
    </row>
    <row r="113" spans="2:65" s="1" customFormat="1" ht="11.25">
      <c r="B113" s="33"/>
      <c r="D113" s="147" t="s">
        <v>366</v>
      </c>
      <c r="F113" s="148" t="s">
        <v>4555</v>
      </c>
      <c r="I113" s="149"/>
      <c r="L113" s="33"/>
      <c r="M113" s="150"/>
      <c r="T113" s="54"/>
      <c r="AT113" s="18" t="s">
        <v>366</v>
      </c>
      <c r="AU113" s="18" t="s">
        <v>90</v>
      </c>
    </row>
    <row r="114" spans="2:65" s="1" customFormat="1" ht="24.2" customHeight="1">
      <c r="B114" s="33"/>
      <c r="C114" s="179" t="s">
        <v>417</v>
      </c>
      <c r="D114" s="179" t="s">
        <v>440</v>
      </c>
      <c r="E114" s="180" t="s">
        <v>4556</v>
      </c>
      <c r="F114" s="181" t="s">
        <v>4557</v>
      </c>
      <c r="G114" s="182" t="s">
        <v>504</v>
      </c>
      <c r="H114" s="183">
        <v>3</v>
      </c>
      <c r="I114" s="184"/>
      <c r="J114" s="185">
        <f>ROUND(I114*H114,2)</f>
        <v>0</v>
      </c>
      <c r="K114" s="181" t="s">
        <v>363</v>
      </c>
      <c r="L114" s="186"/>
      <c r="M114" s="187" t="s">
        <v>19</v>
      </c>
      <c r="N114" s="188" t="s">
        <v>49</v>
      </c>
      <c r="P114" s="143">
        <f>O114*H114</f>
        <v>0</v>
      </c>
      <c r="Q114" s="143">
        <v>2.3000000000000001E-4</v>
      </c>
      <c r="R114" s="143">
        <f>Q114*H114</f>
        <v>6.9000000000000008E-4</v>
      </c>
      <c r="S114" s="143">
        <v>0</v>
      </c>
      <c r="T114" s="144">
        <f>S114*H114</f>
        <v>0</v>
      </c>
      <c r="AR114" s="145" t="s">
        <v>558</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4558</v>
      </c>
    </row>
    <row r="115" spans="2:65" s="1" customFormat="1" ht="24.2" customHeight="1">
      <c r="B115" s="33"/>
      <c r="C115" s="134" t="s">
        <v>422</v>
      </c>
      <c r="D115" s="134" t="s">
        <v>360</v>
      </c>
      <c r="E115" s="135" t="s">
        <v>4559</v>
      </c>
      <c r="F115" s="136" t="s">
        <v>4560</v>
      </c>
      <c r="G115" s="137" t="s">
        <v>235</v>
      </c>
      <c r="H115" s="138">
        <v>975</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454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4561</v>
      </c>
    </row>
    <row r="116" spans="2:65" s="1" customFormat="1" ht="11.25">
      <c r="B116" s="33"/>
      <c r="D116" s="147" t="s">
        <v>366</v>
      </c>
      <c r="F116" s="148" t="s">
        <v>4562</v>
      </c>
      <c r="I116" s="149"/>
      <c r="L116" s="33"/>
      <c r="M116" s="150"/>
      <c r="T116" s="54"/>
      <c r="AT116" s="18" t="s">
        <v>366</v>
      </c>
      <c r="AU116" s="18" t="s">
        <v>90</v>
      </c>
    </row>
    <row r="117" spans="2:65" s="1" customFormat="1" ht="16.5" customHeight="1">
      <c r="B117" s="33"/>
      <c r="C117" s="179" t="s">
        <v>8</v>
      </c>
      <c r="D117" s="179" t="s">
        <v>440</v>
      </c>
      <c r="E117" s="180" t="s">
        <v>4563</v>
      </c>
      <c r="F117" s="181" t="s">
        <v>4564</v>
      </c>
      <c r="G117" s="182" t="s">
        <v>235</v>
      </c>
      <c r="H117" s="183">
        <v>135</v>
      </c>
      <c r="I117" s="184"/>
      <c r="J117" s="185">
        <f>ROUND(I117*H117,2)</f>
        <v>0</v>
      </c>
      <c r="K117" s="181" t="s">
        <v>19</v>
      </c>
      <c r="L117" s="186"/>
      <c r="M117" s="187" t="s">
        <v>19</v>
      </c>
      <c r="N117" s="188" t="s">
        <v>49</v>
      </c>
      <c r="P117" s="143">
        <f>O117*H117</f>
        <v>0</v>
      </c>
      <c r="Q117" s="143">
        <v>0</v>
      </c>
      <c r="R117" s="143">
        <f>Q117*H117</f>
        <v>0</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4565</v>
      </c>
    </row>
    <row r="118" spans="2:65" s="1" customFormat="1" ht="16.5" customHeight="1">
      <c r="B118" s="33"/>
      <c r="C118" s="179" t="s">
        <v>434</v>
      </c>
      <c r="D118" s="179" t="s">
        <v>440</v>
      </c>
      <c r="E118" s="180" t="s">
        <v>4566</v>
      </c>
      <c r="F118" s="181" t="s">
        <v>4567</v>
      </c>
      <c r="G118" s="182" t="s">
        <v>235</v>
      </c>
      <c r="H118" s="183">
        <v>340</v>
      </c>
      <c r="I118" s="184"/>
      <c r="J118" s="185">
        <f>ROUND(I118*H118,2)</f>
        <v>0</v>
      </c>
      <c r="K118" s="181" t="s">
        <v>19</v>
      </c>
      <c r="L118" s="186"/>
      <c r="M118" s="187" t="s">
        <v>19</v>
      </c>
      <c r="N118" s="188" t="s">
        <v>49</v>
      </c>
      <c r="P118" s="143">
        <f>O118*H118</f>
        <v>0</v>
      </c>
      <c r="Q118" s="143">
        <v>0</v>
      </c>
      <c r="R118" s="143">
        <f>Q118*H118</f>
        <v>0</v>
      </c>
      <c r="S118" s="143">
        <v>0</v>
      </c>
      <c r="T118" s="144">
        <f>S118*H118</f>
        <v>0</v>
      </c>
      <c r="AR118" s="145" t="s">
        <v>558</v>
      </c>
      <c r="AT118" s="145" t="s">
        <v>440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4568</v>
      </c>
    </row>
    <row r="119" spans="2:65" s="1" customFormat="1" ht="16.5" customHeight="1">
      <c r="B119" s="33"/>
      <c r="C119" s="179" t="s">
        <v>439</v>
      </c>
      <c r="D119" s="179" t="s">
        <v>440</v>
      </c>
      <c r="E119" s="180" t="s">
        <v>4569</v>
      </c>
      <c r="F119" s="181" t="s">
        <v>4570</v>
      </c>
      <c r="G119" s="182" t="s">
        <v>235</v>
      </c>
      <c r="H119" s="183">
        <v>500</v>
      </c>
      <c r="I119" s="184"/>
      <c r="J119" s="185">
        <f>ROUND(I119*H119,2)</f>
        <v>0</v>
      </c>
      <c r="K119" s="181" t="s">
        <v>19</v>
      </c>
      <c r="L119" s="186"/>
      <c r="M119" s="187" t="s">
        <v>19</v>
      </c>
      <c r="N119" s="188" t="s">
        <v>49</v>
      </c>
      <c r="P119" s="143">
        <f>O119*H119</f>
        <v>0</v>
      </c>
      <c r="Q119" s="143">
        <v>0</v>
      </c>
      <c r="R119" s="143">
        <f>Q119*H119</f>
        <v>0</v>
      </c>
      <c r="S119" s="143">
        <v>0</v>
      </c>
      <c r="T119" s="144">
        <f>S119*H119</f>
        <v>0</v>
      </c>
      <c r="AR119" s="145" t="s">
        <v>558</v>
      </c>
      <c r="AT119" s="145" t="s">
        <v>440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4571</v>
      </c>
    </row>
    <row r="120" spans="2:65" s="1" customFormat="1" ht="24.2" customHeight="1">
      <c r="B120" s="33"/>
      <c r="C120" s="134" t="s">
        <v>447</v>
      </c>
      <c r="D120" s="134" t="s">
        <v>360</v>
      </c>
      <c r="E120" s="135" t="s">
        <v>4572</v>
      </c>
      <c r="F120" s="136" t="s">
        <v>4573</v>
      </c>
      <c r="G120" s="137" t="s">
        <v>235</v>
      </c>
      <c r="H120" s="138">
        <v>200</v>
      </c>
      <c r="I120" s="139"/>
      <c r="J120" s="140">
        <f>ROUND(I120*H120,2)</f>
        <v>0</v>
      </c>
      <c r="K120" s="136" t="s">
        <v>363</v>
      </c>
      <c r="L120" s="33"/>
      <c r="M120" s="141" t="s">
        <v>19</v>
      </c>
      <c r="N120" s="142" t="s">
        <v>49</v>
      </c>
      <c r="P120" s="143">
        <f>O120*H120</f>
        <v>0</v>
      </c>
      <c r="Q120" s="143">
        <v>0</v>
      </c>
      <c r="R120" s="143">
        <f>Q120*H120</f>
        <v>0</v>
      </c>
      <c r="S120" s="143">
        <v>0</v>
      </c>
      <c r="T120" s="144">
        <f>S120*H120</f>
        <v>0</v>
      </c>
      <c r="AR120" s="145" t="s">
        <v>454</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4574</v>
      </c>
    </row>
    <row r="121" spans="2:65" s="1" customFormat="1" ht="11.25">
      <c r="B121" s="33"/>
      <c r="D121" s="147" t="s">
        <v>366</v>
      </c>
      <c r="F121" s="148" t="s">
        <v>4575</v>
      </c>
      <c r="I121" s="149"/>
      <c r="L121" s="33"/>
      <c r="M121" s="150"/>
      <c r="T121" s="54"/>
      <c r="AT121" s="18" t="s">
        <v>366</v>
      </c>
      <c r="AU121" s="18" t="s">
        <v>90</v>
      </c>
    </row>
    <row r="122" spans="2:65" s="1" customFormat="1" ht="16.5" customHeight="1">
      <c r="B122" s="33"/>
      <c r="C122" s="179" t="s">
        <v>454</v>
      </c>
      <c r="D122" s="179" t="s">
        <v>440</v>
      </c>
      <c r="E122" s="180" t="s">
        <v>4183</v>
      </c>
      <c r="F122" s="181" t="s">
        <v>4576</v>
      </c>
      <c r="G122" s="182" t="s">
        <v>235</v>
      </c>
      <c r="H122" s="183">
        <v>200</v>
      </c>
      <c r="I122" s="184"/>
      <c r="J122" s="185">
        <f>ROUND(I122*H122,2)</f>
        <v>0</v>
      </c>
      <c r="K122" s="181" t="s">
        <v>19</v>
      </c>
      <c r="L122" s="186"/>
      <c r="M122" s="187" t="s">
        <v>19</v>
      </c>
      <c r="N122" s="188" t="s">
        <v>49</v>
      </c>
      <c r="P122" s="143">
        <f>O122*H122</f>
        <v>0</v>
      </c>
      <c r="Q122" s="143">
        <v>0</v>
      </c>
      <c r="R122" s="143">
        <f>Q122*H122</f>
        <v>0</v>
      </c>
      <c r="S122" s="143">
        <v>0</v>
      </c>
      <c r="T122" s="144">
        <f>S122*H122</f>
        <v>0</v>
      </c>
      <c r="AR122" s="145" t="s">
        <v>558</v>
      </c>
      <c r="AT122" s="145" t="s">
        <v>440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4577</v>
      </c>
    </row>
    <row r="123" spans="2:65" s="1" customFormat="1" ht="24.2" customHeight="1">
      <c r="B123" s="33"/>
      <c r="C123" s="134" t="s">
        <v>462</v>
      </c>
      <c r="D123" s="134" t="s">
        <v>360</v>
      </c>
      <c r="E123" s="135" t="s">
        <v>4578</v>
      </c>
      <c r="F123" s="136" t="s">
        <v>4579</v>
      </c>
      <c r="G123" s="137" t="s">
        <v>504</v>
      </c>
      <c r="H123" s="138">
        <v>36</v>
      </c>
      <c r="I123" s="139"/>
      <c r="J123" s="140">
        <f>ROUND(I123*H123,2)</f>
        <v>0</v>
      </c>
      <c r="K123" s="136" t="s">
        <v>363</v>
      </c>
      <c r="L123" s="33"/>
      <c r="M123" s="141" t="s">
        <v>19</v>
      </c>
      <c r="N123" s="142" t="s">
        <v>49</v>
      </c>
      <c r="P123" s="143">
        <f>O123*H123</f>
        <v>0</v>
      </c>
      <c r="Q123" s="143">
        <v>0</v>
      </c>
      <c r="R123" s="143">
        <f>Q123*H123</f>
        <v>0</v>
      </c>
      <c r="S123" s="143">
        <v>0</v>
      </c>
      <c r="T123" s="144">
        <f>S123*H123</f>
        <v>0</v>
      </c>
      <c r="AR123" s="145" t="s">
        <v>454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4580</v>
      </c>
    </row>
    <row r="124" spans="2:65" s="1" customFormat="1" ht="11.25">
      <c r="B124" s="33"/>
      <c r="D124" s="147" t="s">
        <v>366</v>
      </c>
      <c r="F124" s="148" t="s">
        <v>4581</v>
      </c>
      <c r="I124" s="149"/>
      <c r="L124" s="33"/>
      <c r="M124" s="150"/>
      <c r="T124" s="54"/>
      <c r="AT124" s="18" t="s">
        <v>366</v>
      </c>
      <c r="AU124" s="18" t="s">
        <v>90</v>
      </c>
    </row>
    <row r="125" spans="2:65" s="1" customFormat="1" ht="24.2" customHeight="1">
      <c r="B125" s="33"/>
      <c r="C125" s="179" t="s">
        <v>468</v>
      </c>
      <c r="D125" s="179" t="s">
        <v>440</v>
      </c>
      <c r="E125" s="180" t="s">
        <v>4582</v>
      </c>
      <c r="F125" s="181" t="s">
        <v>4583</v>
      </c>
      <c r="G125" s="182" t="s">
        <v>504</v>
      </c>
      <c r="H125" s="183">
        <v>36</v>
      </c>
      <c r="I125" s="184"/>
      <c r="J125" s="185">
        <f>ROUND(I125*H125,2)</f>
        <v>0</v>
      </c>
      <c r="K125" s="181" t="s">
        <v>363</v>
      </c>
      <c r="L125" s="186"/>
      <c r="M125" s="187" t="s">
        <v>19</v>
      </c>
      <c r="N125" s="188" t="s">
        <v>49</v>
      </c>
      <c r="P125" s="143">
        <f>O125*H125</f>
        <v>0</v>
      </c>
      <c r="Q125" s="143">
        <v>5.0000000000000002E-5</v>
      </c>
      <c r="R125" s="143">
        <f>Q125*H125</f>
        <v>1.8000000000000002E-3</v>
      </c>
      <c r="S125" s="143">
        <v>0</v>
      </c>
      <c r="T125" s="144">
        <f>S125*H125</f>
        <v>0</v>
      </c>
      <c r="AR125" s="145" t="s">
        <v>558</v>
      </c>
      <c r="AT125" s="145" t="s">
        <v>440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4584</v>
      </c>
    </row>
    <row r="126" spans="2:65" s="1" customFormat="1" ht="16.5" customHeight="1">
      <c r="B126" s="33"/>
      <c r="C126" s="134" t="s">
        <v>473</v>
      </c>
      <c r="D126" s="134" t="s">
        <v>360</v>
      </c>
      <c r="E126" s="135" t="s">
        <v>4585</v>
      </c>
      <c r="F126" s="136" t="s">
        <v>4586</v>
      </c>
      <c r="G126" s="137" t="s">
        <v>235</v>
      </c>
      <c r="H126" s="138">
        <v>500</v>
      </c>
      <c r="I126" s="139"/>
      <c r="J126" s="140">
        <f>ROUND(I126*H126,2)</f>
        <v>0</v>
      </c>
      <c r="K126" s="136" t="s">
        <v>363</v>
      </c>
      <c r="L126" s="33"/>
      <c r="M126" s="141" t="s">
        <v>19</v>
      </c>
      <c r="N126" s="142" t="s">
        <v>49</v>
      </c>
      <c r="P126" s="143">
        <f>O126*H126</f>
        <v>0</v>
      </c>
      <c r="Q126" s="143">
        <v>0</v>
      </c>
      <c r="R126" s="143">
        <f>Q126*H126</f>
        <v>0</v>
      </c>
      <c r="S126" s="143">
        <v>0</v>
      </c>
      <c r="T126" s="144">
        <f>S126*H126</f>
        <v>0</v>
      </c>
      <c r="AR126" s="145" t="s">
        <v>454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4587</v>
      </c>
    </row>
    <row r="127" spans="2:65" s="1" customFormat="1" ht="11.25">
      <c r="B127" s="33"/>
      <c r="D127" s="147" t="s">
        <v>366</v>
      </c>
      <c r="F127" s="148" t="s">
        <v>4588</v>
      </c>
      <c r="I127" s="149"/>
      <c r="L127" s="33"/>
      <c r="M127" s="150"/>
      <c r="T127" s="54"/>
      <c r="AT127" s="18" t="s">
        <v>366</v>
      </c>
      <c r="AU127" s="18" t="s">
        <v>90</v>
      </c>
    </row>
    <row r="128" spans="2:65" s="1" customFormat="1" ht="24.2" customHeight="1">
      <c r="B128" s="33"/>
      <c r="C128" s="134" t="s">
        <v>480</v>
      </c>
      <c r="D128" s="134" t="s">
        <v>360</v>
      </c>
      <c r="E128" s="135" t="s">
        <v>4589</v>
      </c>
      <c r="F128" s="136" t="s">
        <v>4590</v>
      </c>
      <c r="G128" s="137" t="s">
        <v>504</v>
      </c>
      <c r="H128" s="138">
        <v>5</v>
      </c>
      <c r="I128" s="139"/>
      <c r="J128" s="140">
        <f>ROUND(I128*H128,2)</f>
        <v>0</v>
      </c>
      <c r="K128" s="136" t="s">
        <v>363</v>
      </c>
      <c r="L128" s="33"/>
      <c r="M128" s="141" t="s">
        <v>19</v>
      </c>
      <c r="N128" s="142" t="s">
        <v>49</v>
      </c>
      <c r="P128" s="143">
        <f>O128*H128</f>
        <v>0</v>
      </c>
      <c r="Q128" s="143">
        <v>0</v>
      </c>
      <c r="R128" s="143">
        <f>Q128*H128</f>
        <v>0</v>
      </c>
      <c r="S128" s="143">
        <v>0</v>
      </c>
      <c r="T128" s="144">
        <f>S128*H128</f>
        <v>0</v>
      </c>
      <c r="AR128" s="145" t="s">
        <v>454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4591</v>
      </c>
    </row>
    <row r="129" spans="2:65" s="1" customFormat="1" ht="11.25">
      <c r="B129" s="33"/>
      <c r="D129" s="147" t="s">
        <v>366</v>
      </c>
      <c r="F129" s="148" t="s">
        <v>4592</v>
      </c>
      <c r="I129" s="149"/>
      <c r="L129" s="33"/>
      <c r="M129" s="150"/>
      <c r="T129" s="54"/>
      <c r="AT129" s="18" t="s">
        <v>366</v>
      </c>
      <c r="AU129" s="18" t="s">
        <v>90</v>
      </c>
    </row>
    <row r="130" spans="2:65" s="1" customFormat="1" ht="16.5" customHeight="1">
      <c r="B130" s="33"/>
      <c r="C130" s="179" t="s">
        <v>7</v>
      </c>
      <c r="D130" s="179" t="s">
        <v>440</v>
      </c>
      <c r="E130" s="180" t="s">
        <v>4593</v>
      </c>
      <c r="F130" s="181" t="s">
        <v>4594</v>
      </c>
      <c r="G130" s="182" t="s">
        <v>1511</v>
      </c>
      <c r="H130" s="183">
        <v>5</v>
      </c>
      <c r="I130" s="184"/>
      <c r="J130" s="185">
        <f>ROUND(I130*H130,2)</f>
        <v>0</v>
      </c>
      <c r="K130" s="181" t="s">
        <v>363</v>
      </c>
      <c r="L130" s="186"/>
      <c r="M130" s="187" t="s">
        <v>19</v>
      </c>
      <c r="N130" s="188" t="s">
        <v>49</v>
      </c>
      <c r="P130" s="143">
        <f>O130*H130</f>
        <v>0</v>
      </c>
      <c r="Q130" s="143">
        <v>1.07E-3</v>
      </c>
      <c r="R130" s="143">
        <f>Q130*H130</f>
        <v>5.3499999999999997E-3</v>
      </c>
      <c r="S130" s="143">
        <v>0</v>
      </c>
      <c r="T130" s="144">
        <f>S130*H130</f>
        <v>0</v>
      </c>
      <c r="AR130" s="145" t="s">
        <v>558</v>
      </c>
      <c r="AT130" s="145" t="s">
        <v>440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4595</v>
      </c>
    </row>
    <row r="131" spans="2:65" s="1" customFormat="1" ht="21.75" customHeight="1">
      <c r="B131" s="33"/>
      <c r="C131" s="134" t="s">
        <v>496</v>
      </c>
      <c r="D131" s="134" t="s">
        <v>360</v>
      </c>
      <c r="E131" s="135" t="s">
        <v>4596</v>
      </c>
      <c r="F131" s="136" t="s">
        <v>4597</v>
      </c>
      <c r="G131" s="137" t="s">
        <v>504</v>
      </c>
      <c r="H131" s="138">
        <v>1</v>
      </c>
      <c r="I131" s="139"/>
      <c r="J131" s="140">
        <f>ROUND(I131*H131,2)</f>
        <v>0</v>
      </c>
      <c r="K131" s="136" t="s">
        <v>363</v>
      </c>
      <c r="L131" s="33"/>
      <c r="M131" s="141" t="s">
        <v>19</v>
      </c>
      <c r="N131" s="142" t="s">
        <v>49</v>
      </c>
      <c r="P131" s="143">
        <f>O131*H131</f>
        <v>0</v>
      </c>
      <c r="Q131" s="143">
        <v>0</v>
      </c>
      <c r="R131" s="143">
        <f>Q131*H131</f>
        <v>0</v>
      </c>
      <c r="S131" s="143">
        <v>0</v>
      </c>
      <c r="T131" s="144">
        <f>S131*H131</f>
        <v>0</v>
      </c>
      <c r="AR131" s="145" t="s">
        <v>454</v>
      </c>
      <c r="AT131" s="145" t="s">
        <v>360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454</v>
      </c>
      <c r="BM131" s="145" t="s">
        <v>4598</v>
      </c>
    </row>
    <row r="132" spans="2:65" s="1" customFormat="1" ht="11.25">
      <c r="B132" s="33"/>
      <c r="D132" s="147" t="s">
        <v>366</v>
      </c>
      <c r="F132" s="148" t="s">
        <v>4599</v>
      </c>
      <c r="I132" s="149"/>
      <c r="L132" s="33"/>
      <c r="M132" s="150"/>
      <c r="T132" s="54"/>
      <c r="AT132" s="18" t="s">
        <v>366</v>
      </c>
      <c r="AU132" s="18" t="s">
        <v>90</v>
      </c>
    </row>
    <row r="133" spans="2:65" s="1" customFormat="1" ht="24.2" customHeight="1">
      <c r="B133" s="33"/>
      <c r="C133" s="179" t="s">
        <v>501</v>
      </c>
      <c r="D133" s="179" t="s">
        <v>440</v>
      </c>
      <c r="E133" s="180" t="s">
        <v>4600</v>
      </c>
      <c r="F133" s="181" t="s">
        <v>4601</v>
      </c>
      <c r="G133" s="182" t="s">
        <v>504</v>
      </c>
      <c r="H133" s="183">
        <v>1</v>
      </c>
      <c r="I133" s="184"/>
      <c r="J133" s="185">
        <f>ROUND(I133*H133,2)</f>
        <v>0</v>
      </c>
      <c r="K133" s="181" t="s">
        <v>363</v>
      </c>
      <c r="L133" s="186"/>
      <c r="M133" s="187" t="s">
        <v>19</v>
      </c>
      <c r="N133" s="188" t="s">
        <v>49</v>
      </c>
      <c r="P133" s="143">
        <f>O133*H133</f>
        <v>0</v>
      </c>
      <c r="Q133" s="143">
        <v>1.9099999999999999E-2</v>
      </c>
      <c r="R133" s="143">
        <f>Q133*H133</f>
        <v>1.9099999999999999E-2</v>
      </c>
      <c r="S133" s="143">
        <v>0</v>
      </c>
      <c r="T133" s="144">
        <f>S133*H133</f>
        <v>0</v>
      </c>
      <c r="AR133" s="145" t="s">
        <v>558</v>
      </c>
      <c r="AT133" s="145" t="s">
        <v>440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454</v>
      </c>
      <c r="BM133" s="145" t="s">
        <v>4602</v>
      </c>
    </row>
    <row r="134" spans="2:65" s="1" customFormat="1" ht="33" customHeight="1">
      <c r="B134" s="33"/>
      <c r="C134" s="134" t="s">
        <v>210</v>
      </c>
      <c r="D134" s="134" t="s">
        <v>360</v>
      </c>
      <c r="E134" s="135" t="s">
        <v>4603</v>
      </c>
      <c r="F134" s="136" t="s">
        <v>4604</v>
      </c>
      <c r="G134" s="137" t="s">
        <v>504</v>
      </c>
      <c r="H134" s="138">
        <v>4</v>
      </c>
      <c r="I134" s="139"/>
      <c r="J134" s="140">
        <f>ROUND(I134*H134,2)</f>
        <v>0</v>
      </c>
      <c r="K134" s="136" t="s">
        <v>363</v>
      </c>
      <c r="L134" s="33"/>
      <c r="M134" s="141" t="s">
        <v>19</v>
      </c>
      <c r="N134" s="142" t="s">
        <v>49</v>
      </c>
      <c r="P134" s="143">
        <f>O134*H134</f>
        <v>0</v>
      </c>
      <c r="Q134" s="143">
        <v>0</v>
      </c>
      <c r="R134" s="143">
        <f>Q134*H134</f>
        <v>0</v>
      </c>
      <c r="S134" s="143">
        <v>0</v>
      </c>
      <c r="T134" s="144">
        <f>S134*H134</f>
        <v>0</v>
      </c>
      <c r="AR134" s="145" t="s">
        <v>454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454</v>
      </c>
      <c r="BM134" s="145" t="s">
        <v>4605</v>
      </c>
    </row>
    <row r="135" spans="2:65" s="1" customFormat="1" ht="11.25">
      <c r="B135" s="33"/>
      <c r="D135" s="147" t="s">
        <v>366</v>
      </c>
      <c r="F135" s="148" t="s">
        <v>4606</v>
      </c>
      <c r="I135" s="149"/>
      <c r="L135" s="33"/>
      <c r="M135" s="150"/>
      <c r="T135" s="54"/>
      <c r="AT135" s="18" t="s">
        <v>366</v>
      </c>
      <c r="AU135" s="18" t="s">
        <v>90</v>
      </c>
    </row>
    <row r="136" spans="2:65" s="1" customFormat="1" ht="16.5" customHeight="1">
      <c r="B136" s="33"/>
      <c r="C136" s="179" t="s">
        <v>515</v>
      </c>
      <c r="D136" s="179" t="s">
        <v>440</v>
      </c>
      <c r="E136" s="180" t="s">
        <v>4607</v>
      </c>
      <c r="F136" s="181" t="s">
        <v>4608</v>
      </c>
      <c r="G136" s="182" t="s">
        <v>504</v>
      </c>
      <c r="H136" s="183">
        <v>4</v>
      </c>
      <c r="I136" s="184"/>
      <c r="J136" s="185">
        <f>ROUND(I136*H136,2)</f>
        <v>0</v>
      </c>
      <c r="K136" s="181" t="s">
        <v>19</v>
      </c>
      <c r="L136" s="186"/>
      <c r="M136" s="187" t="s">
        <v>19</v>
      </c>
      <c r="N136" s="188" t="s">
        <v>49</v>
      </c>
      <c r="P136" s="143">
        <f>O136*H136</f>
        <v>0</v>
      </c>
      <c r="Q136" s="143">
        <v>0</v>
      </c>
      <c r="R136" s="143">
        <f>Q136*H136</f>
        <v>0</v>
      </c>
      <c r="S136" s="143">
        <v>0</v>
      </c>
      <c r="T136" s="144">
        <f>S136*H136</f>
        <v>0</v>
      </c>
      <c r="AR136" s="145" t="s">
        <v>558</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454</v>
      </c>
      <c r="BM136" s="145" t="s">
        <v>4609</v>
      </c>
    </row>
    <row r="137" spans="2:65" s="1" customFormat="1" ht="24.2" customHeight="1">
      <c r="B137" s="33"/>
      <c r="C137" s="134" t="s">
        <v>521</v>
      </c>
      <c r="D137" s="134" t="s">
        <v>360</v>
      </c>
      <c r="E137" s="135" t="s">
        <v>4610</v>
      </c>
      <c r="F137" s="136" t="s">
        <v>4611</v>
      </c>
      <c r="G137" s="137" t="s">
        <v>504</v>
      </c>
      <c r="H137" s="138">
        <v>1</v>
      </c>
      <c r="I137" s="139"/>
      <c r="J137" s="140">
        <f>ROUND(I137*H137,2)</f>
        <v>0</v>
      </c>
      <c r="K137" s="136" t="s">
        <v>363</v>
      </c>
      <c r="L137" s="33"/>
      <c r="M137" s="141" t="s">
        <v>19</v>
      </c>
      <c r="N137" s="142" t="s">
        <v>49</v>
      </c>
      <c r="P137" s="143">
        <f>O137*H137</f>
        <v>0</v>
      </c>
      <c r="Q137" s="143">
        <v>0</v>
      </c>
      <c r="R137" s="143">
        <f>Q137*H137</f>
        <v>0</v>
      </c>
      <c r="S137" s="143">
        <v>0</v>
      </c>
      <c r="T137" s="144">
        <f>S137*H137</f>
        <v>0</v>
      </c>
      <c r="AR137" s="145" t="s">
        <v>454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454</v>
      </c>
      <c r="BM137" s="145" t="s">
        <v>4612</v>
      </c>
    </row>
    <row r="138" spans="2:65" s="1" customFormat="1" ht="11.25">
      <c r="B138" s="33"/>
      <c r="D138" s="147" t="s">
        <v>366</v>
      </c>
      <c r="F138" s="148" t="s">
        <v>4613</v>
      </c>
      <c r="I138" s="149"/>
      <c r="L138" s="33"/>
      <c r="M138" s="150"/>
      <c r="T138" s="54"/>
      <c r="AT138" s="18" t="s">
        <v>366</v>
      </c>
      <c r="AU138" s="18" t="s">
        <v>90</v>
      </c>
    </row>
    <row r="139" spans="2:65" s="1" customFormat="1" ht="24.2" customHeight="1">
      <c r="B139" s="33"/>
      <c r="C139" s="179" t="s">
        <v>528</v>
      </c>
      <c r="D139" s="179" t="s">
        <v>440</v>
      </c>
      <c r="E139" s="180" t="s">
        <v>4614</v>
      </c>
      <c r="F139" s="181" t="s">
        <v>4615</v>
      </c>
      <c r="G139" s="182" t="s">
        <v>504</v>
      </c>
      <c r="H139" s="183">
        <v>1</v>
      </c>
      <c r="I139" s="184"/>
      <c r="J139" s="185">
        <f>ROUND(I139*H139,2)</f>
        <v>0</v>
      </c>
      <c r="K139" s="181" t="s">
        <v>363</v>
      </c>
      <c r="L139" s="186"/>
      <c r="M139" s="187" t="s">
        <v>19</v>
      </c>
      <c r="N139" s="188" t="s">
        <v>49</v>
      </c>
      <c r="P139" s="143">
        <f>O139*H139</f>
        <v>0</v>
      </c>
      <c r="Q139" s="143">
        <v>2E-3</v>
      </c>
      <c r="R139" s="143">
        <f>Q139*H139</f>
        <v>2E-3</v>
      </c>
      <c r="S139" s="143">
        <v>0</v>
      </c>
      <c r="T139" s="144">
        <f>S139*H139</f>
        <v>0</v>
      </c>
      <c r="AR139" s="145" t="s">
        <v>558</v>
      </c>
      <c r="AT139" s="145" t="s">
        <v>440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454</v>
      </c>
      <c r="BM139" s="145" t="s">
        <v>4616</v>
      </c>
    </row>
    <row r="140" spans="2:65" s="1" customFormat="1" ht="33" customHeight="1">
      <c r="B140" s="33"/>
      <c r="C140" s="134" t="s">
        <v>535</v>
      </c>
      <c r="D140" s="134" t="s">
        <v>360</v>
      </c>
      <c r="E140" s="135" t="s">
        <v>4617</v>
      </c>
      <c r="F140" s="136" t="s">
        <v>4618</v>
      </c>
      <c r="G140" s="137" t="s">
        <v>504</v>
      </c>
      <c r="H140" s="138">
        <v>1</v>
      </c>
      <c r="I140" s="139"/>
      <c r="J140" s="140">
        <f>ROUND(I140*H140,2)</f>
        <v>0</v>
      </c>
      <c r="K140" s="136" t="s">
        <v>363</v>
      </c>
      <c r="L140" s="33"/>
      <c r="M140" s="141" t="s">
        <v>19</v>
      </c>
      <c r="N140" s="142" t="s">
        <v>49</v>
      </c>
      <c r="P140" s="143">
        <f>O140*H140</f>
        <v>0</v>
      </c>
      <c r="Q140" s="143">
        <v>0</v>
      </c>
      <c r="R140" s="143">
        <f>Q140*H140</f>
        <v>0</v>
      </c>
      <c r="S140" s="143">
        <v>0</v>
      </c>
      <c r="T140" s="144">
        <f>S140*H140</f>
        <v>0</v>
      </c>
      <c r="AR140" s="145" t="s">
        <v>454</v>
      </c>
      <c r="AT140" s="145" t="s">
        <v>360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4619</v>
      </c>
    </row>
    <row r="141" spans="2:65" s="1" customFormat="1" ht="11.25">
      <c r="B141" s="33"/>
      <c r="D141" s="147" t="s">
        <v>366</v>
      </c>
      <c r="F141" s="148" t="s">
        <v>4620</v>
      </c>
      <c r="I141" s="149"/>
      <c r="L141" s="33"/>
      <c r="M141" s="150"/>
      <c r="T141" s="54"/>
      <c r="AT141" s="18" t="s">
        <v>366</v>
      </c>
      <c r="AU141" s="18" t="s">
        <v>90</v>
      </c>
    </row>
    <row r="142" spans="2:65" s="1" customFormat="1" ht="21.75" customHeight="1">
      <c r="B142" s="33"/>
      <c r="C142" s="179" t="s">
        <v>540</v>
      </c>
      <c r="D142" s="179" t="s">
        <v>440</v>
      </c>
      <c r="E142" s="180" t="s">
        <v>4621</v>
      </c>
      <c r="F142" s="181" t="s">
        <v>4622</v>
      </c>
      <c r="G142" s="182" t="s">
        <v>504</v>
      </c>
      <c r="H142" s="183">
        <v>1</v>
      </c>
      <c r="I142" s="184"/>
      <c r="J142" s="185">
        <f>ROUND(I142*H142,2)</f>
        <v>0</v>
      </c>
      <c r="K142" s="181" t="s">
        <v>3989</v>
      </c>
      <c r="L142" s="186"/>
      <c r="M142" s="187" t="s">
        <v>19</v>
      </c>
      <c r="N142" s="188" t="s">
        <v>49</v>
      </c>
      <c r="P142" s="143">
        <f>O142*H142</f>
        <v>0</v>
      </c>
      <c r="Q142" s="143">
        <v>1E-4</v>
      </c>
      <c r="R142" s="143">
        <f>Q142*H142</f>
        <v>1E-4</v>
      </c>
      <c r="S142" s="143">
        <v>0</v>
      </c>
      <c r="T142" s="144">
        <f>S142*H142</f>
        <v>0</v>
      </c>
      <c r="AR142" s="145" t="s">
        <v>558</v>
      </c>
      <c r="AT142" s="145" t="s">
        <v>440</v>
      </c>
      <c r="AU142" s="145" t="s">
        <v>90</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454</v>
      </c>
      <c r="BM142" s="145" t="s">
        <v>4623</v>
      </c>
    </row>
    <row r="143" spans="2:65" s="1" customFormat="1" ht="37.9" customHeight="1">
      <c r="B143" s="33"/>
      <c r="C143" s="134" t="s">
        <v>546</v>
      </c>
      <c r="D143" s="134" t="s">
        <v>360</v>
      </c>
      <c r="E143" s="135" t="s">
        <v>4624</v>
      </c>
      <c r="F143" s="136" t="s">
        <v>4625</v>
      </c>
      <c r="G143" s="137" t="s">
        <v>504</v>
      </c>
      <c r="H143" s="138">
        <v>20</v>
      </c>
      <c r="I143" s="139"/>
      <c r="J143" s="140">
        <f>ROUND(I143*H143,2)</f>
        <v>0</v>
      </c>
      <c r="K143" s="136" t="s">
        <v>363</v>
      </c>
      <c r="L143" s="33"/>
      <c r="M143" s="141" t="s">
        <v>19</v>
      </c>
      <c r="N143" s="142" t="s">
        <v>49</v>
      </c>
      <c r="P143" s="143">
        <f>O143*H143</f>
        <v>0</v>
      </c>
      <c r="Q143" s="143">
        <v>0</v>
      </c>
      <c r="R143" s="143">
        <f>Q143*H143</f>
        <v>0</v>
      </c>
      <c r="S143" s="143">
        <v>0</v>
      </c>
      <c r="T143" s="144">
        <f>S143*H143</f>
        <v>0</v>
      </c>
      <c r="AR143" s="145" t="s">
        <v>454</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454</v>
      </c>
      <c r="BM143" s="145" t="s">
        <v>4626</v>
      </c>
    </row>
    <row r="144" spans="2:65" s="1" customFormat="1" ht="11.25">
      <c r="B144" s="33"/>
      <c r="D144" s="147" t="s">
        <v>366</v>
      </c>
      <c r="F144" s="148" t="s">
        <v>4627</v>
      </c>
      <c r="I144" s="149"/>
      <c r="L144" s="33"/>
      <c r="M144" s="150"/>
      <c r="T144" s="54"/>
      <c r="AT144" s="18" t="s">
        <v>366</v>
      </c>
      <c r="AU144" s="18" t="s">
        <v>90</v>
      </c>
    </row>
    <row r="145" spans="2:65" s="1" customFormat="1" ht="21.75" customHeight="1">
      <c r="B145" s="33"/>
      <c r="C145" s="179" t="s">
        <v>552</v>
      </c>
      <c r="D145" s="179" t="s">
        <v>440</v>
      </c>
      <c r="E145" s="180" t="s">
        <v>4628</v>
      </c>
      <c r="F145" s="181" t="s">
        <v>4629</v>
      </c>
      <c r="G145" s="182" t="s">
        <v>504</v>
      </c>
      <c r="H145" s="183">
        <v>16</v>
      </c>
      <c r="I145" s="184"/>
      <c r="J145" s="185">
        <f>ROUND(I145*H145,2)</f>
        <v>0</v>
      </c>
      <c r="K145" s="181" t="s">
        <v>19</v>
      </c>
      <c r="L145" s="186"/>
      <c r="M145" s="187" t="s">
        <v>19</v>
      </c>
      <c r="N145" s="188" t="s">
        <v>49</v>
      </c>
      <c r="P145" s="143">
        <f>O145*H145</f>
        <v>0</v>
      </c>
      <c r="Q145" s="143">
        <v>0</v>
      </c>
      <c r="R145" s="143">
        <f>Q145*H145</f>
        <v>0</v>
      </c>
      <c r="S145" s="143">
        <v>0</v>
      </c>
      <c r="T145" s="144">
        <f>S145*H145</f>
        <v>0</v>
      </c>
      <c r="AR145" s="145" t="s">
        <v>558</v>
      </c>
      <c r="AT145" s="145" t="s">
        <v>440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454</v>
      </c>
      <c r="BM145" s="145" t="s">
        <v>4630</v>
      </c>
    </row>
    <row r="146" spans="2:65" s="1" customFormat="1" ht="21.75" customHeight="1">
      <c r="B146" s="33"/>
      <c r="C146" s="179" t="s">
        <v>558</v>
      </c>
      <c r="D146" s="179" t="s">
        <v>440</v>
      </c>
      <c r="E146" s="180" t="s">
        <v>4631</v>
      </c>
      <c r="F146" s="181" t="s">
        <v>4632</v>
      </c>
      <c r="G146" s="182" t="s">
        <v>504</v>
      </c>
      <c r="H146" s="183">
        <v>4</v>
      </c>
      <c r="I146" s="184"/>
      <c r="J146" s="185">
        <f>ROUND(I146*H146,2)</f>
        <v>0</v>
      </c>
      <c r="K146" s="181" t="s">
        <v>19</v>
      </c>
      <c r="L146" s="186"/>
      <c r="M146" s="187" t="s">
        <v>19</v>
      </c>
      <c r="N146" s="188" t="s">
        <v>49</v>
      </c>
      <c r="P146" s="143">
        <f>O146*H146</f>
        <v>0</v>
      </c>
      <c r="Q146" s="143">
        <v>0</v>
      </c>
      <c r="R146" s="143">
        <f>Q146*H146</f>
        <v>0</v>
      </c>
      <c r="S146" s="143">
        <v>0</v>
      </c>
      <c r="T146" s="144">
        <f>S146*H146</f>
        <v>0</v>
      </c>
      <c r="AR146" s="145" t="s">
        <v>558</v>
      </c>
      <c r="AT146" s="145" t="s">
        <v>440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4633</v>
      </c>
    </row>
    <row r="147" spans="2:65" s="1" customFormat="1" ht="24.2" customHeight="1">
      <c r="B147" s="33"/>
      <c r="C147" s="134" t="s">
        <v>564</v>
      </c>
      <c r="D147" s="134" t="s">
        <v>360</v>
      </c>
      <c r="E147" s="135" t="s">
        <v>4634</v>
      </c>
      <c r="F147" s="136" t="s">
        <v>4635</v>
      </c>
      <c r="G147" s="137" t="s">
        <v>504</v>
      </c>
      <c r="H147" s="138">
        <v>12</v>
      </c>
      <c r="I147" s="139"/>
      <c r="J147" s="140">
        <f>ROUND(I147*H147,2)</f>
        <v>0</v>
      </c>
      <c r="K147" s="136" t="s">
        <v>363</v>
      </c>
      <c r="L147" s="33"/>
      <c r="M147" s="141" t="s">
        <v>19</v>
      </c>
      <c r="N147" s="142" t="s">
        <v>49</v>
      </c>
      <c r="P147" s="143">
        <f>O147*H147</f>
        <v>0</v>
      </c>
      <c r="Q147" s="143">
        <v>0</v>
      </c>
      <c r="R147" s="143">
        <f>Q147*H147</f>
        <v>0</v>
      </c>
      <c r="S147" s="143">
        <v>0</v>
      </c>
      <c r="T147" s="144">
        <f>S147*H147</f>
        <v>0</v>
      </c>
      <c r="AR147" s="145" t="s">
        <v>454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454</v>
      </c>
      <c r="BM147" s="145" t="s">
        <v>4636</v>
      </c>
    </row>
    <row r="148" spans="2:65" s="1" customFormat="1" ht="11.25">
      <c r="B148" s="33"/>
      <c r="D148" s="147" t="s">
        <v>366</v>
      </c>
      <c r="F148" s="148" t="s">
        <v>4637</v>
      </c>
      <c r="I148" s="149"/>
      <c r="L148" s="33"/>
      <c r="M148" s="150"/>
      <c r="T148" s="54"/>
      <c r="AT148" s="18" t="s">
        <v>366</v>
      </c>
      <c r="AU148" s="18" t="s">
        <v>90</v>
      </c>
    </row>
    <row r="149" spans="2:65" s="1" customFormat="1" ht="16.5" customHeight="1">
      <c r="B149" s="33"/>
      <c r="C149" s="179" t="s">
        <v>571</v>
      </c>
      <c r="D149" s="179" t="s">
        <v>440</v>
      </c>
      <c r="E149" s="180" t="s">
        <v>4638</v>
      </c>
      <c r="F149" s="181" t="s">
        <v>4639</v>
      </c>
      <c r="G149" s="182" t="s">
        <v>504</v>
      </c>
      <c r="H149" s="183">
        <v>12</v>
      </c>
      <c r="I149" s="184"/>
      <c r="J149" s="185">
        <f>ROUND(I149*H149,2)</f>
        <v>0</v>
      </c>
      <c r="K149" s="181" t="s">
        <v>19</v>
      </c>
      <c r="L149" s="186"/>
      <c r="M149" s="187" t="s">
        <v>19</v>
      </c>
      <c r="N149" s="188" t="s">
        <v>49</v>
      </c>
      <c r="P149" s="143">
        <f>O149*H149</f>
        <v>0</v>
      </c>
      <c r="Q149" s="143">
        <v>0</v>
      </c>
      <c r="R149" s="143">
        <f>Q149*H149</f>
        <v>0</v>
      </c>
      <c r="S149" s="143">
        <v>0</v>
      </c>
      <c r="T149" s="144">
        <f>S149*H149</f>
        <v>0</v>
      </c>
      <c r="AR149" s="145" t="s">
        <v>558</v>
      </c>
      <c r="AT149" s="145" t="s">
        <v>440</v>
      </c>
      <c r="AU149" s="145" t="s">
        <v>90</v>
      </c>
      <c r="AY149" s="18" t="s">
        <v>358</v>
      </c>
      <c r="BE149" s="146">
        <f>IF(N149="základní",J149,0)</f>
        <v>0</v>
      </c>
      <c r="BF149" s="146">
        <f>IF(N149="snížená",J149,0)</f>
        <v>0</v>
      </c>
      <c r="BG149" s="146">
        <f>IF(N149="zákl. přenesená",J149,0)</f>
        <v>0</v>
      </c>
      <c r="BH149" s="146">
        <f>IF(N149="sníž. přenesená",J149,0)</f>
        <v>0</v>
      </c>
      <c r="BI149" s="146">
        <f>IF(N149="nulová",J149,0)</f>
        <v>0</v>
      </c>
      <c r="BJ149" s="18" t="s">
        <v>90</v>
      </c>
      <c r="BK149" s="146">
        <f>ROUND(I149*H149,2)</f>
        <v>0</v>
      </c>
      <c r="BL149" s="18" t="s">
        <v>454</v>
      </c>
      <c r="BM149" s="145" t="s">
        <v>4640</v>
      </c>
    </row>
    <row r="150" spans="2:65" s="1" customFormat="1" ht="33" customHeight="1">
      <c r="B150" s="33"/>
      <c r="C150" s="134" t="s">
        <v>577</v>
      </c>
      <c r="D150" s="134" t="s">
        <v>360</v>
      </c>
      <c r="E150" s="135" t="s">
        <v>4641</v>
      </c>
      <c r="F150" s="136" t="s">
        <v>4642</v>
      </c>
      <c r="G150" s="137" t="s">
        <v>504</v>
      </c>
      <c r="H150" s="138">
        <v>12</v>
      </c>
      <c r="I150" s="139"/>
      <c r="J150" s="140">
        <f>ROUND(I150*H150,2)</f>
        <v>0</v>
      </c>
      <c r="K150" s="136" t="s">
        <v>363</v>
      </c>
      <c r="L150" s="33"/>
      <c r="M150" s="141" t="s">
        <v>19</v>
      </c>
      <c r="N150" s="142" t="s">
        <v>49</v>
      </c>
      <c r="P150" s="143">
        <f>O150*H150</f>
        <v>0</v>
      </c>
      <c r="Q150" s="143">
        <v>0</v>
      </c>
      <c r="R150" s="143">
        <f>Q150*H150</f>
        <v>0</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4643</v>
      </c>
    </row>
    <row r="151" spans="2:65" s="1" customFormat="1" ht="11.25">
      <c r="B151" s="33"/>
      <c r="D151" s="147" t="s">
        <v>366</v>
      </c>
      <c r="F151" s="148" t="s">
        <v>4644</v>
      </c>
      <c r="I151" s="149"/>
      <c r="L151" s="33"/>
      <c r="M151" s="150"/>
      <c r="T151" s="54"/>
      <c r="AT151" s="18" t="s">
        <v>366</v>
      </c>
      <c r="AU151" s="18" t="s">
        <v>90</v>
      </c>
    </row>
    <row r="152" spans="2:65" s="1" customFormat="1" ht="16.5" customHeight="1">
      <c r="B152" s="33"/>
      <c r="C152" s="179" t="s">
        <v>583</v>
      </c>
      <c r="D152" s="179" t="s">
        <v>440</v>
      </c>
      <c r="E152" s="180" t="s">
        <v>4645</v>
      </c>
      <c r="F152" s="181" t="s">
        <v>4646</v>
      </c>
      <c r="G152" s="182" t="s">
        <v>504</v>
      </c>
      <c r="H152" s="183">
        <v>12</v>
      </c>
      <c r="I152" s="184"/>
      <c r="J152" s="185">
        <f>ROUND(I152*H152,2)</f>
        <v>0</v>
      </c>
      <c r="K152" s="181" t="s">
        <v>19</v>
      </c>
      <c r="L152" s="186"/>
      <c r="M152" s="187" t="s">
        <v>19</v>
      </c>
      <c r="N152" s="188" t="s">
        <v>49</v>
      </c>
      <c r="P152" s="143">
        <f>O152*H152</f>
        <v>0</v>
      </c>
      <c r="Q152" s="143">
        <v>0</v>
      </c>
      <c r="R152" s="143">
        <f>Q152*H152</f>
        <v>0</v>
      </c>
      <c r="S152" s="143">
        <v>0</v>
      </c>
      <c r="T152" s="144">
        <f>S152*H152</f>
        <v>0</v>
      </c>
      <c r="AR152" s="145" t="s">
        <v>558</v>
      </c>
      <c r="AT152" s="145" t="s">
        <v>440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4647</v>
      </c>
    </row>
    <row r="153" spans="2:65" s="1" customFormat="1" ht="16.5" customHeight="1">
      <c r="B153" s="33"/>
      <c r="C153" s="134" t="s">
        <v>591</v>
      </c>
      <c r="D153" s="134" t="s">
        <v>360</v>
      </c>
      <c r="E153" s="135" t="s">
        <v>4648</v>
      </c>
      <c r="F153" s="136" t="s">
        <v>4649</v>
      </c>
      <c r="G153" s="137" t="s">
        <v>504</v>
      </c>
      <c r="H153" s="138">
        <v>1</v>
      </c>
      <c r="I153" s="139"/>
      <c r="J153" s="140">
        <f>ROUND(I153*H153,2)</f>
        <v>0</v>
      </c>
      <c r="K153" s="136" t="s">
        <v>19</v>
      </c>
      <c r="L153" s="33"/>
      <c r="M153" s="141" t="s">
        <v>19</v>
      </c>
      <c r="N153" s="142" t="s">
        <v>49</v>
      </c>
      <c r="P153" s="143">
        <f>O153*H153</f>
        <v>0</v>
      </c>
      <c r="Q153" s="143">
        <v>0</v>
      </c>
      <c r="R153" s="143">
        <f>Q153*H153</f>
        <v>0</v>
      </c>
      <c r="S153" s="143">
        <v>0</v>
      </c>
      <c r="T153" s="144">
        <f>S153*H153</f>
        <v>0</v>
      </c>
      <c r="AR153" s="145" t="s">
        <v>454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4650</v>
      </c>
    </row>
    <row r="154" spans="2:65" s="1" customFormat="1" ht="16.5" customHeight="1">
      <c r="B154" s="33"/>
      <c r="C154" s="179" t="s">
        <v>598</v>
      </c>
      <c r="D154" s="179" t="s">
        <v>440</v>
      </c>
      <c r="E154" s="180" t="s">
        <v>4651</v>
      </c>
      <c r="F154" s="181" t="s">
        <v>4652</v>
      </c>
      <c r="G154" s="182" t="s">
        <v>504</v>
      </c>
      <c r="H154" s="183">
        <v>1</v>
      </c>
      <c r="I154" s="184"/>
      <c r="J154" s="185">
        <f>ROUND(I154*H154,2)</f>
        <v>0</v>
      </c>
      <c r="K154" s="181" t="s">
        <v>19</v>
      </c>
      <c r="L154" s="186"/>
      <c r="M154" s="187" t="s">
        <v>19</v>
      </c>
      <c r="N154" s="188" t="s">
        <v>49</v>
      </c>
      <c r="P154" s="143">
        <f>O154*H154</f>
        <v>0</v>
      </c>
      <c r="Q154" s="143">
        <v>0</v>
      </c>
      <c r="R154" s="143">
        <f>Q154*H154</f>
        <v>0</v>
      </c>
      <c r="S154" s="143">
        <v>0</v>
      </c>
      <c r="T154" s="144">
        <f>S154*H154</f>
        <v>0</v>
      </c>
      <c r="AR154" s="145" t="s">
        <v>558</v>
      </c>
      <c r="AT154" s="145" t="s">
        <v>440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454</v>
      </c>
      <c r="BM154" s="145" t="s">
        <v>4653</v>
      </c>
    </row>
    <row r="155" spans="2:65" s="1" customFormat="1" ht="24.2" customHeight="1">
      <c r="B155" s="33"/>
      <c r="C155" s="134" t="s">
        <v>605</v>
      </c>
      <c r="D155" s="134" t="s">
        <v>360</v>
      </c>
      <c r="E155" s="135" t="s">
        <v>4654</v>
      </c>
      <c r="F155" s="136" t="s">
        <v>4655</v>
      </c>
      <c r="G155" s="137" t="s">
        <v>504</v>
      </c>
      <c r="H155" s="138">
        <v>1</v>
      </c>
      <c r="I155" s="139"/>
      <c r="J155" s="140">
        <f>ROUND(I155*H155,2)</f>
        <v>0</v>
      </c>
      <c r="K155" s="136" t="s">
        <v>363</v>
      </c>
      <c r="L155" s="33"/>
      <c r="M155" s="141" t="s">
        <v>19</v>
      </c>
      <c r="N155" s="142" t="s">
        <v>49</v>
      </c>
      <c r="P155" s="143">
        <f>O155*H155</f>
        <v>0</v>
      </c>
      <c r="Q155" s="143">
        <v>0</v>
      </c>
      <c r="R155" s="143">
        <f>Q155*H155</f>
        <v>0</v>
      </c>
      <c r="S155" s="143">
        <v>0</v>
      </c>
      <c r="T155" s="144">
        <f>S155*H155</f>
        <v>0</v>
      </c>
      <c r="AR155" s="145" t="s">
        <v>454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4656</v>
      </c>
    </row>
    <row r="156" spans="2:65" s="1" customFormat="1" ht="11.25">
      <c r="B156" s="33"/>
      <c r="D156" s="147" t="s">
        <v>366</v>
      </c>
      <c r="F156" s="148" t="s">
        <v>4657</v>
      </c>
      <c r="I156" s="149"/>
      <c r="L156" s="33"/>
      <c r="M156" s="150"/>
      <c r="T156" s="54"/>
      <c r="AT156" s="18" t="s">
        <v>366</v>
      </c>
      <c r="AU156" s="18" t="s">
        <v>90</v>
      </c>
    </row>
    <row r="157" spans="2:65" s="1" customFormat="1" ht="16.5" customHeight="1">
      <c r="B157" s="33"/>
      <c r="C157" s="179" t="s">
        <v>612</v>
      </c>
      <c r="D157" s="179" t="s">
        <v>440</v>
      </c>
      <c r="E157" s="180" t="s">
        <v>4658</v>
      </c>
      <c r="F157" s="181" t="s">
        <v>4659</v>
      </c>
      <c r="G157" s="182" t="s">
        <v>504</v>
      </c>
      <c r="H157" s="183">
        <v>1</v>
      </c>
      <c r="I157" s="184"/>
      <c r="J157" s="185">
        <f>ROUND(I157*H157,2)</f>
        <v>0</v>
      </c>
      <c r="K157" s="181" t="s">
        <v>19</v>
      </c>
      <c r="L157" s="186"/>
      <c r="M157" s="187" t="s">
        <v>19</v>
      </c>
      <c r="N157" s="188" t="s">
        <v>49</v>
      </c>
      <c r="P157" s="143">
        <f>O157*H157</f>
        <v>0</v>
      </c>
      <c r="Q157" s="143">
        <v>0</v>
      </c>
      <c r="R157" s="143">
        <f>Q157*H157</f>
        <v>0</v>
      </c>
      <c r="S157" s="143">
        <v>0</v>
      </c>
      <c r="T157" s="144">
        <f>S157*H157</f>
        <v>0</v>
      </c>
      <c r="AR157" s="145" t="s">
        <v>558</v>
      </c>
      <c r="AT157" s="145" t="s">
        <v>440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4660</v>
      </c>
    </row>
    <row r="158" spans="2:65" s="1" customFormat="1" ht="24.2" customHeight="1">
      <c r="B158" s="33"/>
      <c r="C158" s="134" t="s">
        <v>621</v>
      </c>
      <c r="D158" s="134" t="s">
        <v>360</v>
      </c>
      <c r="E158" s="135" t="s">
        <v>4661</v>
      </c>
      <c r="F158" s="136" t="s">
        <v>4662</v>
      </c>
      <c r="G158" s="137" t="s">
        <v>504</v>
      </c>
      <c r="H158" s="138">
        <v>1</v>
      </c>
      <c r="I158" s="139"/>
      <c r="J158" s="140">
        <f>ROUND(I158*H158,2)</f>
        <v>0</v>
      </c>
      <c r="K158" s="136" t="s">
        <v>363</v>
      </c>
      <c r="L158" s="33"/>
      <c r="M158" s="141" t="s">
        <v>19</v>
      </c>
      <c r="N158" s="142" t="s">
        <v>49</v>
      </c>
      <c r="P158" s="143">
        <f>O158*H158</f>
        <v>0</v>
      </c>
      <c r="Q158" s="143">
        <v>0</v>
      </c>
      <c r="R158" s="143">
        <f>Q158*H158</f>
        <v>0</v>
      </c>
      <c r="S158" s="143">
        <v>0</v>
      </c>
      <c r="T158" s="144">
        <f>S158*H158</f>
        <v>0</v>
      </c>
      <c r="AR158" s="145" t="s">
        <v>454</v>
      </c>
      <c r="AT158" s="145" t="s">
        <v>360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454</v>
      </c>
      <c r="BM158" s="145" t="s">
        <v>4663</v>
      </c>
    </row>
    <row r="159" spans="2:65" s="1" customFormat="1" ht="11.25">
      <c r="B159" s="33"/>
      <c r="D159" s="147" t="s">
        <v>366</v>
      </c>
      <c r="F159" s="148" t="s">
        <v>4664</v>
      </c>
      <c r="I159" s="149"/>
      <c r="L159" s="33"/>
      <c r="M159" s="150"/>
      <c r="T159" s="54"/>
      <c r="AT159" s="18" t="s">
        <v>366</v>
      </c>
      <c r="AU159" s="18" t="s">
        <v>90</v>
      </c>
    </row>
    <row r="160" spans="2:65" s="1" customFormat="1" ht="16.5" customHeight="1">
      <c r="B160" s="33"/>
      <c r="C160" s="179" t="s">
        <v>627</v>
      </c>
      <c r="D160" s="179" t="s">
        <v>440</v>
      </c>
      <c r="E160" s="180" t="s">
        <v>4665</v>
      </c>
      <c r="F160" s="181" t="s">
        <v>4666</v>
      </c>
      <c r="G160" s="182" t="s">
        <v>504</v>
      </c>
      <c r="H160" s="183">
        <v>1</v>
      </c>
      <c r="I160" s="184"/>
      <c r="J160" s="185">
        <f>ROUND(I160*H160,2)</f>
        <v>0</v>
      </c>
      <c r="K160" s="181" t="s">
        <v>19</v>
      </c>
      <c r="L160" s="186"/>
      <c r="M160" s="187" t="s">
        <v>19</v>
      </c>
      <c r="N160" s="188" t="s">
        <v>49</v>
      </c>
      <c r="P160" s="143">
        <f>O160*H160</f>
        <v>0</v>
      </c>
      <c r="Q160" s="143">
        <v>0</v>
      </c>
      <c r="R160" s="143">
        <f>Q160*H160</f>
        <v>0</v>
      </c>
      <c r="S160" s="143">
        <v>0</v>
      </c>
      <c r="T160" s="144">
        <f>S160*H160</f>
        <v>0</v>
      </c>
      <c r="AR160" s="145" t="s">
        <v>558</v>
      </c>
      <c r="AT160" s="145" t="s">
        <v>440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4667</v>
      </c>
    </row>
    <row r="161" spans="2:65" s="1" customFormat="1" ht="24.2" customHeight="1">
      <c r="B161" s="33"/>
      <c r="C161" s="134" t="s">
        <v>633</v>
      </c>
      <c r="D161" s="134" t="s">
        <v>360</v>
      </c>
      <c r="E161" s="135" t="s">
        <v>4668</v>
      </c>
      <c r="F161" s="136" t="s">
        <v>4669</v>
      </c>
      <c r="G161" s="137" t="s">
        <v>504</v>
      </c>
      <c r="H161" s="138">
        <v>13</v>
      </c>
      <c r="I161" s="139"/>
      <c r="J161" s="140">
        <f>ROUND(I161*H161,2)</f>
        <v>0</v>
      </c>
      <c r="K161" s="136" t="s">
        <v>363</v>
      </c>
      <c r="L161" s="33"/>
      <c r="M161" s="141" t="s">
        <v>19</v>
      </c>
      <c r="N161" s="142" t="s">
        <v>49</v>
      </c>
      <c r="P161" s="143">
        <f>O161*H161</f>
        <v>0</v>
      </c>
      <c r="Q161" s="143">
        <v>0</v>
      </c>
      <c r="R161" s="143">
        <f>Q161*H161</f>
        <v>0</v>
      </c>
      <c r="S161" s="143">
        <v>0</v>
      </c>
      <c r="T161" s="144">
        <f>S161*H161</f>
        <v>0</v>
      </c>
      <c r="AR161" s="145" t="s">
        <v>454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4670</v>
      </c>
    </row>
    <row r="162" spans="2:65" s="1" customFormat="1" ht="11.25">
      <c r="B162" s="33"/>
      <c r="D162" s="147" t="s">
        <v>366</v>
      </c>
      <c r="F162" s="148" t="s">
        <v>4671</v>
      </c>
      <c r="I162" s="149"/>
      <c r="L162" s="33"/>
      <c r="M162" s="150"/>
      <c r="T162" s="54"/>
      <c r="AT162" s="18" t="s">
        <v>366</v>
      </c>
      <c r="AU162" s="18" t="s">
        <v>90</v>
      </c>
    </row>
    <row r="163" spans="2:65" s="1" customFormat="1" ht="16.5" customHeight="1">
      <c r="B163" s="33"/>
      <c r="C163" s="179" t="s">
        <v>640</v>
      </c>
      <c r="D163" s="179" t="s">
        <v>440</v>
      </c>
      <c r="E163" s="180" t="s">
        <v>4672</v>
      </c>
      <c r="F163" s="181" t="s">
        <v>4673</v>
      </c>
      <c r="G163" s="182" t="s">
        <v>504</v>
      </c>
      <c r="H163" s="183">
        <v>13</v>
      </c>
      <c r="I163" s="184"/>
      <c r="J163" s="185">
        <f t="shared" ref="J163:J179" si="0">ROUND(I163*H163,2)</f>
        <v>0</v>
      </c>
      <c r="K163" s="181" t="s">
        <v>19</v>
      </c>
      <c r="L163" s="186"/>
      <c r="M163" s="187" t="s">
        <v>19</v>
      </c>
      <c r="N163" s="188" t="s">
        <v>49</v>
      </c>
      <c r="P163" s="143">
        <f t="shared" ref="P163:P179" si="1">O163*H163</f>
        <v>0</v>
      </c>
      <c r="Q163" s="143">
        <v>0</v>
      </c>
      <c r="R163" s="143">
        <f t="shared" ref="R163:R179" si="2">Q163*H163</f>
        <v>0</v>
      </c>
      <c r="S163" s="143">
        <v>0</v>
      </c>
      <c r="T163" s="144">
        <f t="shared" ref="T163:T179" si="3">S163*H163</f>
        <v>0</v>
      </c>
      <c r="AR163" s="145" t="s">
        <v>558</v>
      </c>
      <c r="AT163" s="145" t="s">
        <v>440</v>
      </c>
      <c r="AU163" s="145" t="s">
        <v>90</v>
      </c>
      <c r="AY163" s="18" t="s">
        <v>358</v>
      </c>
      <c r="BE163" s="146">
        <f t="shared" ref="BE163:BE179" si="4">IF(N163="základní",J163,0)</f>
        <v>0</v>
      </c>
      <c r="BF163" s="146">
        <f t="shared" ref="BF163:BF179" si="5">IF(N163="snížená",J163,0)</f>
        <v>0</v>
      </c>
      <c r="BG163" s="146">
        <f t="shared" ref="BG163:BG179" si="6">IF(N163="zákl. přenesená",J163,0)</f>
        <v>0</v>
      </c>
      <c r="BH163" s="146">
        <f t="shared" ref="BH163:BH179" si="7">IF(N163="sníž. přenesená",J163,0)</f>
        <v>0</v>
      </c>
      <c r="BI163" s="146">
        <f t="shared" ref="BI163:BI179" si="8">IF(N163="nulová",J163,0)</f>
        <v>0</v>
      </c>
      <c r="BJ163" s="18" t="s">
        <v>90</v>
      </c>
      <c r="BK163" s="146">
        <f t="shared" ref="BK163:BK179" si="9">ROUND(I163*H163,2)</f>
        <v>0</v>
      </c>
      <c r="BL163" s="18" t="s">
        <v>454</v>
      </c>
      <c r="BM163" s="145" t="s">
        <v>4674</v>
      </c>
    </row>
    <row r="164" spans="2:65" s="1" customFormat="1" ht="16.5" customHeight="1">
      <c r="B164" s="33"/>
      <c r="C164" s="134" t="s">
        <v>646</v>
      </c>
      <c r="D164" s="134" t="s">
        <v>360</v>
      </c>
      <c r="E164" s="135" t="s">
        <v>4675</v>
      </c>
      <c r="F164" s="136" t="s">
        <v>4676</v>
      </c>
      <c r="G164" s="137" t="s">
        <v>504</v>
      </c>
      <c r="H164" s="138">
        <v>11</v>
      </c>
      <c r="I164" s="139"/>
      <c r="J164" s="140">
        <f t="shared" si="0"/>
        <v>0</v>
      </c>
      <c r="K164" s="136" t="s">
        <v>19</v>
      </c>
      <c r="L164" s="33"/>
      <c r="M164" s="141" t="s">
        <v>19</v>
      </c>
      <c r="N164" s="142" t="s">
        <v>49</v>
      </c>
      <c r="P164" s="143">
        <f t="shared" si="1"/>
        <v>0</v>
      </c>
      <c r="Q164" s="143">
        <v>0</v>
      </c>
      <c r="R164" s="143">
        <f t="shared" si="2"/>
        <v>0</v>
      </c>
      <c r="S164" s="143">
        <v>0</v>
      </c>
      <c r="T164" s="144">
        <f t="shared" si="3"/>
        <v>0</v>
      </c>
      <c r="AR164" s="145" t="s">
        <v>454</v>
      </c>
      <c r="AT164" s="145" t="s">
        <v>360</v>
      </c>
      <c r="AU164" s="145" t="s">
        <v>90</v>
      </c>
      <c r="AY164" s="18" t="s">
        <v>358</v>
      </c>
      <c r="BE164" s="146">
        <f t="shared" si="4"/>
        <v>0</v>
      </c>
      <c r="BF164" s="146">
        <f t="shared" si="5"/>
        <v>0</v>
      </c>
      <c r="BG164" s="146">
        <f t="shared" si="6"/>
        <v>0</v>
      </c>
      <c r="BH164" s="146">
        <f t="shared" si="7"/>
        <v>0</v>
      </c>
      <c r="BI164" s="146">
        <f t="shared" si="8"/>
        <v>0</v>
      </c>
      <c r="BJ164" s="18" t="s">
        <v>90</v>
      </c>
      <c r="BK164" s="146">
        <f t="shared" si="9"/>
        <v>0</v>
      </c>
      <c r="BL164" s="18" t="s">
        <v>454</v>
      </c>
      <c r="BM164" s="145" t="s">
        <v>4677</v>
      </c>
    </row>
    <row r="165" spans="2:65" s="1" customFormat="1" ht="24.2" customHeight="1">
      <c r="B165" s="33"/>
      <c r="C165" s="179" t="s">
        <v>653</v>
      </c>
      <c r="D165" s="179" t="s">
        <v>440</v>
      </c>
      <c r="E165" s="180" t="s">
        <v>4678</v>
      </c>
      <c r="F165" s="181" t="s">
        <v>4679</v>
      </c>
      <c r="G165" s="182" t="s">
        <v>504</v>
      </c>
      <c r="H165" s="183">
        <v>11</v>
      </c>
      <c r="I165" s="184"/>
      <c r="J165" s="185">
        <f t="shared" si="0"/>
        <v>0</v>
      </c>
      <c r="K165" s="181" t="s">
        <v>19</v>
      </c>
      <c r="L165" s="186"/>
      <c r="M165" s="187" t="s">
        <v>19</v>
      </c>
      <c r="N165" s="188" t="s">
        <v>49</v>
      </c>
      <c r="P165" s="143">
        <f t="shared" si="1"/>
        <v>0</v>
      </c>
      <c r="Q165" s="143">
        <v>0</v>
      </c>
      <c r="R165" s="143">
        <f t="shared" si="2"/>
        <v>0</v>
      </c>
      <c r="S165" s="143">
        <v>0</v>
      </c>
      <c r="T165" s="144">
        <f t="shared" si="3"/>
        <v>0</v>
      </c>
      <c r="AR165" s="145" t="s">
        <v>558</v>
      </c>
      <c r="AT165" s="145" t="s">
        <v>440</v>
      </c>
      <c r="AU165" s="145" t="s">
        <v>90</v>
      </c>
      <c r="AY165" s="18" t="s">
        <v>358</v>
      </c>
      <c r="BE165" s="146">
        <f t="shared" si="4"/>
        <v>0</v>
      </c>
      <c r="BF165" s="146">
        <f t="shared" si="5"/>
        <v>0</v>
      </c>
      <c r="BG165" s="146">
        <f t="shared" si="6"/>
        <v>0</v>
      </c>
      <c r="BH165" s="146">
        <f t="shared" si="7"/>
        <v>0</v>
      </c>
      <c r="BI165" s="146">
        <f t="shared" si="8"/>
        <v>0</v>
      </c>
      <c r="BJ165" s="18" t="s">
        <v>90</v>
      </c>
      <c r="BK165" s="146">
        <f t="shared" si="9"/>
        <v>0</v>
      </c>
      <c r="BL165" s="18" t="s">
        <v>454</v>
      </c>
      <c r="BM165" s="145" t="s">
        <v>4680</v>
      </c>
    </row>
    <row r="166" spans="2:65" s="1" customFormat="1" ht="16.5" customHeight="1">
      <c r="B166" s="33"/>
      <c r="C166" s="134" t="s">
        <v>660</v>
      </c>
      <c r="D166" s="134" t="s">
        <v>360</v>
      </c>
      <c r="E166" s="135" t="s">
        <v>4681</v>
      </c>
      <c r="F166" s="136" t="s">
        <v>4682</v>
      </c>
      <c r="G166" s="137" t="s">
        <v>504</v>
      </c>
      <c r="H166" s="138">
        <v>11</v>
      </c>
      <c r="I166" s="139"/>
      <c r="J166" s="140">
        <f t="shared" si="0"/>
        <v>0</v>
      </c>
      <c r="K166" s="136" t="s">
        <v>19</v>
      </c>
      <c r="L166" s="33"/>
      <c r="M166" s="141" t="s">
        <v>19</v>
      </c>
      <c r="N166" s="142" t="s">
        <v>49</v>
      </c>
      <c r="P166" s="143">
        <f t="shared" si="1"/>
        <v>0</v>
      </c>
      <c r="Q166" s="143">
        <v>0</v>
      </c>
      <c r="R166" s="143">
        <f t="shared" si="2"/>
        <v>0</v>
      </c>
      <c r="S166" s="143">
        <v>0</v>
      </c>
      <c r="T166" s="144">
        <f t="shared" si="3"/>
        <v>0</v>
      </c>
      <c r="AR166" s="145" t="s">
        <v>454</v>
      </c>
      <c r="AT166" s="145" t="s">
        <v>360</v>
      </c>
      <c r="AU166" s="145" t="s">
        <v>90</v>
      </c>
      <c r="AY166" s="18" t="s">
        <v>358</v>
      </c>
      <c r="BE166" s="146">
        <f t="shared" si="4"/>
        <v>0</v>
      </c>
      <c r="BF166" s="146">
        <f t="shared" si="5"/>
        <v>0</v>
      </c>
      <c r="BG166" s="146">
        <f t="shared" si="6"/>
        <v>0</v>
      </c>
      <c r="BH166" s="146">
        <f t="shared" si="7"/>
        <v>0</v>
      </c>
      <c r="BI166" s="146">
        <f t="shared" si="8"/>
        <v>0</v>
      </c>
      <c r="BJ166" s="18" t="s">
        <v>90</v>
      </c>
      <c r="BK166" s="146">
        <f t="shared" si="9"/>
        <v>0</v>
      </c>
      <c r="BL166" s="18" t="s">
        <v>454</v>
      </c>
      <c r="BM166" s="145" t="s">
        <v>4683</v>
      </c>
    </row>
    <row r="167" spans="2:65" s="1" customFormat="1" ht="24.2" customHeight="1">
      <c r="B167" s="33"/>
      <c r="C167" s="179" t="s">
        <v>666</v>
      </c>
      <c r="D167" s="179" t="s">
        <v>440</v>
      </c>
      <c r="E167" s="180" t="s">
        <v>4684</v>
      </c>
      <c r="F167" s="181" t="s">
        <v>4685</v>
      </c>
      <c r="G167" s="182" t="s">
        <v>504</v>
      </c>
      <c r="H167" s="183">
        <v>11</v>
      </c>
      <c r="I167" s="184"/>
      <c r="J167" s="185">
        <f t="shared" si="0"/>
        <v>0</v>
      </c>
      <c r="K167" s="181" t="s">
        <v>19</v>
      </c>
      <c r="L167" s="186"/>
      <c r="M167" s="187" t="s">
        <v>19</v>
      </c>
      <c r="N167" s="188" t="s">
        <v>49</v>
      </c>
      <c r="P167" s="143">
        <f t="shared" si="1"/>
        <v>0</v>
      </c>
      <c r="Q167" s="143">
        <v>0</v>
      </c>
      <c r="R167" s="143">
        <f t="shared" si="2"/>
        <v>0</v>
      </c>
      <c r="S167" s="143">
        <v>0</v>
      </c>
      <c r="T167" s="144">
        <f t="shared" si="3"/>
        <v>0</v>
      </c>
      <c r="AR167" s="145" t="s">
        <v>558</v>
      </c>
      <c r="AT167" s="145" t="s">
        <v>440</v>
      </c>
      <c r="AU167" s="145" t="s">
        <v>90</v>
      </c>
      <c r="AY167" s="18" t="s">
        <v>358</v>
      </c>
      <c r="BE167" s="146">
        <f t="shared" si="4"/>
        <v>0</v>
      </c>
      <c r="BF167" s="146">
        <f t="shared" si="5"/>
        <v>0</v>
      </c>
      <c r="BG167" s="146">
        <f t="shared" si="6"/>
        <v>0</v>
      </c>
      <c r="BH167" s="146">
        <f t="shared" si="7"/>
        <v>0</v>
      </c>
      <c r="BI167" s="146">
        <f t="shared" si="8"/>
        <v>0</v>
      </c>
      <c r="BJ167" s="18" t="s">
        <v>90</v>
      </c>
      <c r="BK167" s="146">
        <f t="shared" si="9"/>
        <v>0</v>
      </c>
      <c r="BL167" s="18" t="s">
        <v>454</v>
      </c>
      <c r="BM167" s="145" t="s">
        <v>4686</v>
      </c>
    </row>
    <row r="168" spans="2:65" s="1" customFormat="1" ht="16.5" customHeight="1">
      <c r="B168" s="33"/>
      <c r="C168" s="134" t="s">
        <v>672</v>
      </c>
      <c r="D168" s="134" t="s">
        <v>360</v>
      </c>
      <c r="E168" s="135" t="s">
        <v>4687</v>
      </c>
      <c r="F168" s="136" t="s">
        <v>4688</v>
      </c>
      <c r="G168" s="137" t="s">
        <v>504</v>
      </c>
      <c r="H168" s="138">
        <v>11</v>
      </c>
      <c r="I168" s="139"/>
      <c r="J168" s="140">
        <f t="shared" si="0"/>
        <v>0</v>
      </c>
      <c r="K168" s="136" t="s">
        <v>19</v>
      </c>
      <c r="L168" s="33"/>
      <c r="M168" s="141" t="s">
        <v>19</v>
      </c>
      <c r="N168" s="142" t="s">
        <v>49</v>
      </c>
      <c r="P168" s="143">
        <f t="shared" si="1"/>
        <v>0</v>
      </c>
      <c r="Q168" s="143">
        <v>0</v>
      </c>
      <c r="R168" s="143">
        <f t="shared" si="2"/>
        <v>0</v>
      </c>
      <c r="S168" s="143">
        <v>0</v>
      </c>
      <c r="T168" s="144">
        <f t="shared" si="3"/>
        <v>0</v>
      </c>
      <c r="AR168" s="145" t="s">
        <v>454</v>
      </c>
      <c r="AT168" s="145" t="s">
        <v>360</v>
      </c>
      <c r="AU168" s="145" t="s">
        <v>90</v>
      </c>
      <c r="AY168" s="18" t="s">
        <v>358</v>
      </c>
      <c r="BE168" s="146">
        <f t="shared" si="4"/>
        <v>0</v>
      </c>
      <c r="BF168" s="146">
        <f t="shared" si="5"/>
        <v>0</v>
      </c>
      <c r="BG168" s="146">
        <f t="shared" si="6"/>
        <v>0</v>
      </c>
      <c r="BH168" s="146">
        <f t="shared" si="7"/>
        <v>0</v>
      </c>
      <c r="BI168" s="146">
        <f t="shared" si="8"/>
        <v>0</v>
      </c>
      <c r="BJ168" s="18" t="s">
        <v>90</v>
      </c>
      <c r="BK168" s="146">
        <f t="shared" si="9"/>
        <v>0</v>
      </c>
      <c r="BL168" s="18" t="s">
        <v>454</v>
      </c>
      <c r="BM168" s="145" t="s">
        <v>4689</v>
      </c>
    </row>
    <row r="169" spans="2:65" s="1" customFormat="1" ht="16.5" customHeight="1">
      <c r="B169" s="33"/>
      <c r="C169" s="179" t="s">
        <v>678</v>
      </c>
      <c r="D169" s="179" t="s">
        <v>440</v>
      </c>
      <c r="E169" s="180" t="s">
        <v>4690</v>
      </c>
      <c r="F169" s="181" t="s">
        <v>4691</v>
      </c>
      <c r="G169" s="182" t="s">
        <v>504</v>
      </c>
      <c r="H169" s="183">
        <v>11</v>
      </c>
      <c r="I169" s="184"/>
      <c r="J169" s="185">
        <f t="shared" si="0"/>
        <v>0</v>
      </c>
      <c r="K169" s="181" t="s">
        <v>19</v>
      </c>
      <c r="L169" s="186"/>
      <c r="M169" s="187" t="s">
        <v>19</v>
      </c>
      <c r="N169" s="188" t="s">
        <v>49</v>
      </c>
      <c r="P169" s="143">
        <f t="shared" si="1"/>
        <v>0</v>
      </c>
      <c r="Q169" s="143">
        <v>0</v>
      </c>
      <c r="R169" s="143">
        <f t="shared" si="2"/>
        <v>0</v>
      </c>
      <c r="S169" s="143">
        <v>0</v>
      </c>
      <c r="T169" s="144">
        <f t="shared" si="3"/>
        <v>0</v>
      </c>
      <c r="AR169" s="145" t="s">
        <v>558</v>
      </c>
      <c r="AT169" s="145" t="s">
        <v>440</v>
      </c>
      <c r="AU169" s="145" t="s">
        <v>90</v>
      </c>
      <c r="AY169" s="18" t="s">
        <v>358</v>
      </c>
      <c r="BE169" s="146">
        <f t="shared" si="4"/>
        <v>0</v>
      </c>
      <c r="BF169" s="146">
        <f t="shared" si="5"/>
        <v>0</v>
      </c>
      <c r="BG169" s="146">
        <f t="shared" si="6"/>
        <v>0</v>
      </c>
      <c r="BH169" s="146">
        <f t="shared" si="7"/>
        <v>0</v>
      </c>
      <c r="BI169" s="146">
        <f t="shared" si="8"/>
        <v>0</v>
      </c>
      <c r="BJ169" s="18" t="s">
        <v>90</v>
      </c>
      <c r="BK169" s="146">
        <f t="shared" si="9"/>
        <v>0</v>
      </c>
      <c r="BL169" s="18" t="s">
        <v>454</v>
      </c>
      <c r="BM169" s="145" t="s">
        <v>4692</v>
      </c>
    </row>
    <row r="170" spans="2:65" s="1" customFormat="1" ht="16.5" customHeight="1">
      <c r="B170" s="33"/>
      <c r="C170" s="134" t="s">
        <v>697</v>
      </c>
      <c r="D170" s="134" t="s">
        <v>360</v>
      </c>
      <c r="E170" s="135" t="s">
        <v>4693</v>
      </c>
      <c r="F170" s="136" t="s">
        <v>4694</v>
      </c>
      <c r="G170" s="137" t="s">
        <v>504</v>
      </c>
      <c r="H170" s="138">
        <v>1</v>
      </c>
      <c r="I170" s="139"/>
      <c r="J170" s="140">
        <f t="shared" si="0"/>
        <v>0</v>
      </c>
      <c r="K170" s="136" t="s">
        <v>19</v>
      </c>
      <c r="L170" s="33"/>
      <c r="M170" s="141" t="s">
        <v>19</v>
      </c>
      <c r="N170" s="142" t="s">
        <v>49</v>
      </c>
      <c r="P170" s="143">
        <f t="shared" si="1"/>
        <v>0</v>
      </c>
      <c r="Q170" s="143">
        <v>0</v>
      </c>
      <c r="R170" s="143">
        <f t="shared" si="2"/>
        <v>0</v>
      </c>
      <c r="S170" s="143">
        <v>0</v>
      </c>
      <c r="T170" s="144">
        <f t="shared" si="3"/>
        <v>0</v>
      </c>
      <c r="AR170" s="145" t="s">
        <v>454</v>
      </c>
      <c r="AT170" s="145" t="s">
        <v>360</v>
      </c>
      <c r="AU170" s="145" t="s">
        <v>90</v>
      </c>
      <c r="AY170" s="18" t="s">
        <v>358</v>
      </c>
      <c r="BE170" s="146">
        <f t="shared" si="4"/>
        <v>0</v>
      </c>
      <c r="BF170" s="146">
        <f t="shared" si="5"/>
        <v>0</v>
      </c>
      <c r="BG170" s="146">
        <f t="shared" si="6"/>
        <v>0</v>
      </c>
      <c r="BH170" s="146">
        <f t="shared" si="7"/>
        <v>0</v>
      </c>
      <c r="BI170" s="146">
        <f t="shared" si="8"/>
        <v>0</v>
      </c>
      <c r="BJ170" s="18" t="s">
        <v>90</v>
      </c>
      <c r="BK170" s="146">
        <f t="shared" si="9"/>
        <v>0</v>
      </c>
      <c r="BL170" s="18" t="s">
        <v>454</v>
      </c>
      <c r="BM170" s="145" t="s">
        <v>4695</v>
      </c>
    </row>
    <row r="171" spans="2:65" s="1" customFormat="1" ht="16.5" customHeight="1">
      <c r="B171" s="33"/>
      <c r="C171" s="179" t="s">
        <v>714</v>
      </c>
      <c r="D171" s="179" t="s">
        <v>440</v>
      </c>
      <c r="E171" s="180" t="s">
        <v>4696</v>
      </c>
      <c r="F171" s="181" t="s">
        <v>4697</v>
      </c>
      <c r="G171" s="182" t="s">
        <v>504</v>
      </c>
      <c r="H171" s="183">
        <v>1</v>
      </c>
      <c r="I171" s="184"/>
      <c r="J171" s="185">
        <f t="shared" si="0"/>
        <v>0</v>
      </c>
      <c r="K171" s="181" t="s">
        <v>19</v>
      </c>
      <c r="L171" s="186"/>
      <c r="M171" s="187" t="s">
        <v>19</v>
      </c>
      <c r="N171" s="188" t="s">
        <v>49</v>
      </c>
      <c r="P171" s="143">
        <f t="shared" si="1"/>
        <v>0</v>
      </c>
      <c r="Q171" s="143">
        <v>0</v>
      </c>
      <c r="R171" s="143">
        <f t="shared" si="2"/>
        <v>0</v>
      </c>
      <c r="S171" s="143">
        <v>0</v>
      </c>
      <c r="T171" s="144">
        <f t="shared" si="3"/>
        <v>0</v>
      </c>
      <c r="AR171" s="145" t="s">
        <v>558</v>
      </c>
      <c r="AT171" s="145" t="s">
        <v>440</v>
      </c>
      <c r="AU171" s="145" t="s">
        <v>90</v>
      </c>
      <c r="AY171" s="18" t="s">
        <v>358</v>
      </c>
      <c r="BE171" s="146">
        <f t="shared" si="4"/>
        <v>0</v>
      </c>
      <c r="BF171" s="146">
        <f t="shared" si="5"/>
        <v>0</v>
      </c>
      <c r="BG171" s="146">
        <f t="shared" si="6"/>
        <v>0</v>
      </c>
      <c r="BH171" s="146">
        <f t="shared" si="7"/>
        <v>0</v>
      </c>
      <c r="BI171" s="146">
        <f t="shared" si="8"/>
        <v>0</v>
      </c>
      <c r="BJ171" s="18" t="s">
        <v>90</v>
      </c>
      <c r="BK171" s="146">
        <f t="shared" si="9"/>
        <v>0</v>
      </c>
      <c r="BL171" s="18" t="s">
        <v>454</v>
      </c>
      <c r="BM171" s="145" t="s">
        <v>4698</v>
      </c>
    </row>
    <row r="172" spans="2:65" s="1" customFormat="1" ht="16.5" customHeight="1">
      <c r="B172" s="33"/>
      <c r="C172" s="134" t="s">
        <v>719</v>
      </c>
      <c r="D172" s="134" t="s">
        <v>360</v>
      </c>
      <c r="E172" s="135" t="s">
        <v>4699</v>
      </c>
      <c r="F172" s="136" t="s">
        <v>4700</v>
      </c>
      <c r="G172" s="137" t="s">
        <v>504</v>
      </c>
      <c r="H172" s="138">
        <v>1</v>
      </c>
      <c r="I172" s="139"/>
      <c r="J172" s="140">
        <f t="shared" si="0"/>
        <v>0</v>
      </c>
      <c r="K172" s="136" t="s">
        <v>19</v>
      </c>
      <c r="L172" s="33"/>
      <c r="M172" s="141" t="s">
        <v>19</v>
      </c>
      <c r="N172" s="142" t="s">
        <v>49</v>
      </c>
      <c r="P172" s="143">
        <f t="shared" si="1"/>
        <v>0</v>
      </c>
      <c r="Q172" s="143">
        <v>0</v>
      </c>
      <c r="R172" s="143">
        <f t="shared" si="2"/>
        <v>0</v>
      </c>
      <c r="S172" s="143">
        <v>0</v>
      </c>
      <c r="T172" s="144">
        <f t="shared" si="3"/>
        <v>0</v>
      </c>
      <c r="AR172" s="145" t="s">
        <v>454</v>
      </c>
      <c r="AT172" s="145" t="s">
        <v>360</v>
      </c>
      <c r="AU172" s="145" t="s">
        <v>90</v>
      </c>
      <c r="AY172" s="18" t="s">
        <v>358</v>
      </c>
      <c r="BE172" s="146">
        <f t="shared" si="4"/>
        <v>0</v>
      </c>
      <c r="BF172" s="146">
        <f t="shared" si="5"/>
        <v>0</v>
      </c>
      <c r="BG172" s="146">
        <f t="shared" si="6"/>
        <v>0</v>
      </c>
      <c r="BH172" s="146">
        <f t="shared" si="7"/>
        <v>0</v>
      </c>
      <c r="BI172" s="146">
        <f t="shared" si="8"/>
        <v>0</v>
      </c>
      <c r="BJ172" s="18" t="s">
        <v>90</v>
      </c>
      <c r="BK172" s="146">
        <f t="shared" si="9"/>
        <v>0</v>
      </c>
      <c r="BL172" s="18" t="s">
        <v>454</v>
      </c>
      <c r="BM172" s="145" t="s">
        <v>4701</v>
      </c>
    </row>
    <row r="173" spans="2:65" s="1" customFormat="1" ht="16.5" customHeight="1">
      <c r="B173" s="33"/>
      <c r="C173" s="179" t="s">
        <v>726</v>
      </c>
      <c r="D173" s="179" t="s">
        <v>440</v>
      </c>
      <c r="E173" s="180" t="s">
        <v>4702</v>
      </c>
      <c r="F173" s="181" t="s">
        <v>4703</v>
      </c>
      <c r="G173" s="182" t="s">
        <v>504</v>
      </c>
      <c r="H173" s="183">
        <v>1</v>
      </c>
      <c r="I173" s="184"/>
      <c r="J173" s="185">
        <f t="shared" si="0"/>
        <v>0</v>
      </c>
      <c r="K173" s="181" t="s">
        <v>19</v>
      </c>
      <c r="L173" s="186"/>
      <c r="M173" s="187" t="s">
        <v>19</v>
      </c>
      <c r="N173" s="188" t="s">
        <v>49</v>
      </c>
      <c r="P173" s="143">
        <f t="shared" si="1"/>
        <v>0</v>
      </c>
      <c r="Q173" s="143">
        <v>0</v>
      </c>
      <c r="R173" s="143">
        <f t="shared" si="2"/>
        <v>0</v>
      </c>
      <c r="S173" s="143">
        <v>0</v>
      </c>
      <c r="T173" s="144">
        <f t="shared" si="3"/>
        <v>0</v>
      </c>
      <c r="AR173" s="145" t="s">
        <v>558</v>
      </c>
      <c r="AT173" s="145" t="s">
        <v>440</v>
      </c>
      <c r="AU173" s="145" t="s">
        <v>90</v>
      </c>
      <c r="AY173" s="18" t="s">
        <v>358</v>
      </c>
      <c r="BE173" s="146">
        <f t="shared" si="4"/>
        <v>0</v>
      </c>
      <c r="BF173" s="146">
        <f t="shared" si="5"/>
        <v>0</v>
      </c>
      <c r="BG173" s="146">
        <f t="shared" si="6"/>
        <v>0</v>
      </c>
      <c r="BH173" s="146">
        <f t="shared" si="7"/>
        <v>0</v>
      </c>
      <c r="BI173" s="146">
        <f t="shared" si="8"/>
        <v>0</v>
      </c>
      <c r="BJ173" s="18" t="s">
        <v>90</v>
      </c>
      <c r="BK173" s="146">
        <f t="shared" si="9"/>
        <v>0</v>
      </c>
      <c r="BL173" s="18" t="s">
        <v>454</v>
      </c>
      <c r="BM173" s="145" t="s">
        <v>4704</v>
      </c>
    </row>
    <row r="174" spans="2:65" s="1" customFormat="1" ht="16.5" customHeight="1">
      <c r="B174" s="33"/>
      <c r="C174" s="134" t="s">
        <v>733</v>
      </c>
      <c r="D174" s="134" t="s">
        <v>360</v>
      </c>
      <c r="E174" s="135" t="s">
        <v>4705</v>
      </c>
      <c r="F174" s="136" t="s">
        <v>4706</v>
      </c>
      <c r="G174" s="137" t="s">
        <v>504</v>
      </c>
      <c r="H174" s="138">
        <v>12</v>
      </c>
      <c r="I174" s="139"/>
      <c r="J174" s="140">
        <f t="shared" si="0"/>
        <v>0</v>
      </c>
      <c r="K174" s="136" t="s">
        <v>19</v>
      </c>
      <c r="L174" s="33"/>
      <c r="M174" s="141" t="s">
        <v>19</v>
      </c>
      <c r="N174" s="142" t="s">
        <v>49</v>
      </c>
      <c r="P174" s="143">
        <f t="shared" si="1"/>
        <v>0</v>
      </c>
      <c r="Q174" s="143">
        <v>0</v>
      </c>
      <c r="R174" s="143">
        <f t="shared" si="2"/>
        <v>0</v>
      </c>
      <c r="S174" s="143">
        <v>0</v>
      </c>
      <c r="T174" s="144">
        <f t="shared" si="3"/>
        <v>0</v>
      </c>
      <c r="AR174" s="145" t="s">
        <v>454</v>
      </c>
      <c r="AT174" s="145" t="s">
        <v>360</v>
      </c>
      <c r="AU174" s="145" t="s">
        <v>90</v>
      </c>
      <c r="AY174" s="18" t="s">
        <v>358</v>
      </c>
      <c r="BE174" s="146">
        <f t="shared" si="4"/>
        <v>0</v>
      </c>
      <c r="BF174" s="146">
        <f t="shared" si="5"/>
        <v>0</v>
      </c>
      <c r="BG174" s="146">
        <f t="shared" si="6"/>
        <v>0</v>
      </c>
      <c r="BH174" s="146">
        <f t="shared" si="7"/>
        <v>0</v>
      </c>
      <c r="BI174" s="146">
        <f t="shared" si="8"/>
        <v>0</v>
      </c>
      <c r="BJ174" s="18" t="s">
        <v>90</v>
      </c>
      <c r="BK174" s="146">
        <f t="shared" si="9"/>
        <v>0</v>
      </c>
      <c r="BL174" s="18" t="s">
        <v>454</v>
      </c>
      <c r="BM174" s="145" t="s">
        <v>4707</v>
      </c>
    </row>
    <row r="175" spans="2:65" s="1" customFormat="1" ht="16.5" customHeight="1">
      <c r="B175" s="33"/>
      <c r="C175" s="179" t="s">
        <v>739</v>
      </c>
      <c r="D175" s="179" t="s">
        <v>440</v>
      </c>
      <c r="E175" s="180" t="s">
        <v>4708</v>
      </c>
      <c r="F175" s="181" t="s">
        <v>4706</v>
      </c>
      <c r="G175" s="182" t="s">
        <v>504</v>
      </c>
      <c r="H175" s="183">
        <v>12</v>
      </c>
      <c r="I175" s="184"/>
      <c r="J175" s="185">
        <f t="shared" si="0"/>
        <v>0</v>
      </c>
      <c r="K175" s="181" t="s">
        <v>19</v>
      </c>
      <c r="L175" s="186"/>
      <c r="M175" s="187" t="s">
        <v>19</v>
      </c>
      <c r="N175" s="188" t="s">
        <v>49</v>
      </c>
      <c r="P175" s="143">
        <f t="shared" si="1"/>
        <v>0</v>
      </c>
      <c r="Q175" s="143">
        <v>0</v>
      </c>
      <c r="R175" s="143">
        <f t="shared" si="2"/>
        <v>0</v>
      </c>
      <c r="S175" s="143">
        <v>0</v>
      </c>
      <c r="T175" s="144">
        <f t="shared" si="3"/>
        <v>0</v>
      </c>
      <c r="AR175" s="145" t="s">
        <v>558</v>
      </c>
      <c r="AT175" s="145" t="s">
        <v>440</v>
      </c>
      <c r="AU175" s="145" t="s">
        <v>90</v>
      </c>
      <c r="AY175" s="18" t="s">
        <v>358</v>
      </c>
      <c r="BE175" s="146">
        <f t="shared" si="4"/>
        <v>0</v>
      </c>
      <c r="BF175" s="146">
        <f t="shared" si="5"/>
        <v>0</v>
      </c>
      <c r="BG175" s="146">
        <f t="shared" si="6"/>
        <v>0</v>
      </c>
      <c r="BH175" s="146">
        <f t="shared" si="7"/>
        <v>0</v>
      </c>
      <c r="BI175" s="146">
        <f t="shared" si="8"/>
        <v>0</v>
      </c>
      <c r="BJ175" s="18" t="s">
        <v>90</v>
      </c>
      <c r="BK175" s="146">
        <f t="shared" si="9"/>
        <v>0</v>
      </c>
      <c r="BL175" s="18" t="s">
        <v>454</v>
      </c>
      <c r="BM175" s="145" t="s">
        <v>4709</v>
      </c>
    </row>
    <row r="176" spans="2:65" s="1" customFormat="1" ht="16.5" customHeight="1">
      <c r="B176" s="33"/>
      <c r="C176" s="134" t="s">
        <v>744</v>
      </c>
      <c r="D176" s="134" t="s">
        <v>360</v>
      </c>
      <c r="E176" s="135" t="s">
        <v>4710</v>
      </c>
      <c r="F176" s="136" t="s">
        <v>4711</v>
      </c>
      <c r="G176" s="137" t="s">
        <v>504</v>
      </c>
      <c r="H176" s="138">
        <v>1</v>
      </c>
      <c r="I176" s="139"/>
      <c r="J176" s="140">
        <f t="shared" si="0"/>
        <v>0</v>
      </c>
      <c r="K176" s="136" t="s">
        <v>19</v>
      </c>
      <c r="L176" s="33"/>
      <c r="M176" s="141" t="s">
        <v>19</v>
      </c>
      <c r="N176" s="142" t="s">
        <v>49</v>
      </c>
      <c r="P176" s="143">
        <f t="shared" si="1"/>
        <v>0</v>
      </c>
      <c r="Q176" s="143">
        <v>0</v>
      </c>
      <c r="R176" s="143">
        <f t="shared" si="2"/>
        <v>0</v>
      </c>
      <c r="S176" s="143">
        <v>0</v>
      </c>
      <c r="T176" s="144">
        <f t="shared" si="3"/>
        <v>0</v>
      </c>
      <c r="AR176" s="145" t="s">
        <v>454</v>
      </c>
      <c r="AT176" s="145" t="s">
        <v>360</v>
      </c>
      <c r="AU176" s="145" t="s">
        <v>90</v>
      </c>
      <c r="AY176" s="18" t="s">
        <v>358</v>
      </c>
      <c r="BE176" s="146">
        <f t="shared" si="4"/>
        <v>0</v>
      </c>
      <c r="BF176" s="146">
        <f t="shared" si="5"/>
        <v>0</v>
      </c>
      <c r="BG176" s="146">
        <f t="shared" si="6"/>
        <v>0</v>
      </c>
      <c r="BH176" s="146">
        <f t="shared" si="7"/>
        <v>0</v>
      </c>
      <c r="BI176" s="146">
        <f t="shared" si="8"/>
        <v>0</v>
      </c>
      <c r="BJ176" s="18" t="s">
        <v>90</v>
      </c>
      <c r="BK176" s="146">
        <f t="shared" si="9"/>
        <v>0</v>
      </c>
      <c r="BL176" s="18" t="s">
        <v>454</v>
      </c>
      <c r="BM176" s="145" t="s">
        <v>4712</v>
      </c>
    </row>
    <row r="177" spans="2:65" s="1" customFormat="1" ht="16.5" customHeight="1">
      <c r="B177" s="33"/>
      <c r="C177" s="179" t="s">
        <v>751</v>
      </c>
      <c r="D177" s="179" t="s">
        <v>440</v>
      </c>
      <c r="E177" s="180" t="s">
        <v>4713</v>
      </c>
      <c r="F177" s="181" t="s">
        <v>4711</v>
      </c>
      <c r="G177" s="182" t="s">
        <v>504</v>
      </c>
      <c r="H177" s="183">
        <v>1</v>
      </c>
      <c r="I177" s="184"/>
      <c r="J177" s="185">
        <f t="shared" si="0"/>
        <v>0</v>
      </c>
      <c r="K177" s="181" t="s">
        <v>19</v>
      </c>
      <c r="L177" s="186"/>
      <c r="M177" s="187" t="s">
        <v>19</v>
      </c>
      <c r="N177" s="188" t="s">
        <v>49</v>
      </c>
      <c r="P177" s="143">
        <f t="shared" si="1"/>
        <v>0</v>
      </c>
      <c r="Q177" s="143">
        <v>0</v>
      </c>
      <c r="R177" s="143">
        <f t="shared" si="2"/>
        <v>0</v>
      </c>
      <c r="S177" s="143">
        <v>0</v>
      </c>
      <c r="T177" s="144">
        <f t="shared" si="3"/>
        <v>0</v>
      </c>
      <c r="AR177" s="145" t="s">
        <v>558</v>
      </c>
      <c r="AT177" s="145" t="s">
        <v>440</v>
      </c>
      <c r="AU177" s="145" t="s">
        <v>90</v>
      </c>
      <c r="AY177" s="18" t="s">
        <v>358</v>
      </c>
      <c r="BE177" s="146">
        <f t="shared" si="4"/>
        <v>0</v>
      </c>
      <c r="BF177" s="146">
        <f t="shared" si="5"/>
        <v>0</v>
      </c>
      <c r="BG177" s="146">
        <f t="shared" si="6"/>
        <v>0</v>
      </c>
      <c r="BH177" s="146">
        <f t="shared" si="7"/>
        <v>0</v>
      </c>
      <c r="BI177" s="146">
        <f t="shared" si="8"/>
        <v>0</v>
      </c>
      <c r="BJ177" s="18" t="s">
        <v>90</v>
      </c>
      <c r="BK177" s="146">
        <f t="shared" si="9"/>
        <v>0</v>
      </c>
      <c r="BL177" s="18" t="s">
        <v>454</v>
      </c>
      <c r="BM177" s="145" t="s">
        <v>4714</v>
      </c>
    </row>
    <row r="178" spans="2:65" s="1" customFormat="1" ht="16.5" customHeight="1">
      <c r="B178" s="33"/>
      <c r="C178" s="134" t="s">
        <v>759</v>
      </c>
      <c r="D178" s="134" t="s">
        <v>360</v>
      </c>
      <c r="E178" s="135" t="s">
        <v>4715</v>
      </c>
      <c r="F178" s="136" t="s">
        <v>4716</v>
      </c>
      <c r="G178" s="137" t="s">
        <v>504</v>
      </c>
      <c r="H178" s="138">
        <v>1</v>
      </c>
      <c r="I178" s="139"/>
      <c r="J178" s="140">
        <f t="shared" si="0"/>
        <v>0</v>
      </c>
      <c r="K178" s="136" t="s">
        <v>19</v>
      </c>
      <c r="L178" s="33"/>
      <c r="M178" s="141" t="s">
        <v>19</v>
      </c>
      <c r="N178" s="142" t="s">
        <v>49</v>
      </c>
      <c r="P178" s="143">
        <f t="shared" si="1"/>
        <v>0</v>
      </c>
      <c r="Q178" s="143">
        <v>0</v>
      </c>
      <c r="R178" s="143">
        <f t="shared" si="2"/>
        <v>0</v>
      </c>
      <c r="S178" s="143">
        <v>0</v>
      </c>
      <c r="T178" s="144">
        <f t="shared" si="3"/>
        <v>0</v>
      </c>
      <c r="AR178" s="145" t="s">
        <v>454</v>
      </c>
      <c r="AT178" s="145" t="s">
        <v>360</v>
      </c>
      <c r="AU178" s="145" t="s">
        <v>90</v>
      </c>
      <c r="AY178" s="18" t="s">
        <v>358</v>
      </c>
      <c r="BE178" s="146">
        <f t="shared" si="4"/>
        <v>0</v>
      </c>
      <c r="BF178" s="146">
        <f t="shared" si="5"/>
        <v>0</v>
      </c>
      <c r="BG178" s="146">
        <f t="shared" si="6"/>
        <v>0</v>
      </c>
      <c r="BH178" s="146">
        <f t="shared" si="7"/>
        <v>0</v>
      </c>
      <c r="BI178" s="146">
        <f t="shared" si="8"/>
        <v>0</v>
      </c>
      <c r="BJ178" s="18" t="s">
        <v>90</v>
      </c>
      <c r="BK178" s="146">
        <f t="shared" si="9"/>
        <v>0</v>
      </c>
      <c r="BL178" s="18" t="s">
        <v>454</v>
      </c>
      <c r="BM178" s="145" t="s">
        <v>4717</v>
      </c>
    </row>
    <row r="179" spans="2:65" s="1" customFormat="1" ht="24.2" customHeight="1">
      <c r="B179" s="33"/>
      <c r="C179" s="134" t="s">
        <v>765</v>
      </c>
      <c r="D179" s="134" t="s">
        <v>360</v>
      </c>
      <c r="E179" s="135" t="s">
        <v>4718</v>
      </c>
      <c r="F179" s="136" t="s">
        <v>4719</v>
      </c>
      <c r="G179" s="137" t="s">
        <v>504</v>
      </c>
      <c r="H179" s="138">
        <v>1</v>
      </c>
      <c r="I179" s="139"/>
      <c r="J179" s="140">
        <f t="shared" si="0"/>
        <v>0</v>
      </c>
      <c r="K179" s="136" t="s">
        <v>363</v>
      </c>
      <c r="L179" s="33"/>
      <c r="M179" s="141" t="s">
        <v>19</v>
      </c>
      <c r="N179" s="142" t="s">
        <v>49</v>
      </c>
      <c r="P179" s="143">
        <f t="shared" si="1"/>
        <v>0</v>
      </c>
      <c r="Q179" s="143">
        <v>0</v>
      </c>
      <c r="R179" s="143">
        <f t="shared" si="2"/>
        <v>0</v>
      </c>
      <c r="S179" s="143">
        <v>0</v>
      </c>
      <c r="T179" s="144">
        <f t="shared" si="3"/>
        <v>0</v>
      </c>
      <c r="AR179" s="145" t="s">
        <v>454</v>
      </c>
      <c r="AT179" s="145" t="s">
        <v>360</v>
      </c>
      <c r="AU179" s="145" t="s">
        <v>90</v>
      </c>
      <c r="AY179" s="18" t="s">
        <v>358</v>
      </c>
      <c r="BE179" s="146">
        <f t="shared" si="4"/>
        <v>0</v>
      </c>
      <c r="BF179" s="146">
        <f t="shared" si="5"/>
        <v>0</v>
      </c>
      <c r="BG179" s="146">
        <f t="shared" si="6"/>
        <v>0</v>
      </c>
      <c r="BH179" s="146">
        <f t="shared" si="7"/>
        <v>0</v>
      </c>
      <c r="BI179" s="146">
        <f t="shared" si="8"/>
        <v>0</v>
      </c>
      <c r="BJ179" s="18" t="s">
        <v>90</v>
      </c>
      <c r="BK179" s="146">
        <f t="shared" si="9"/>
        <v>0</v>
      </c>
      <c r="BL179" s="18" t="s">
        <v>454</v>
      </c>
      <c r="BM179" s="145" t="s">
        <v>4720</v>
      </c>
    </row>
    <row r="180" spans="2:65" s="1" customFormat="1" ht="11.25">
      <c r="B180" s="33"/>
      <c r="D180" s="147" t="s">
        <v>366</v>
      </c>
      <c r="F180" s="148" t="s">
        <v>4721</v>
      </c>
      <c r="I180" s="149"/>
      <c r="L180" s="33"/>
      <c r="M180" s="150"/>
      <c r="T180" s="54"/>
      <c r="AT180" s="18" t="s">
        <v>366</v>
      </c>
      <c r="AU180" s="18" t="s">
        <v>90</v>
      </c>
    </row>
    <row r="181" spans="2:65" s="1" customFormat="1" ht="24.2" customHeight="1">
      <c r="B181" s="33"/>
      <c r="C181" s="179" t="s">
        <v>773</v>
      </c>
      <c r="D181" s="179" t="s">
        <v>440</v>
      </c>
      <c r="E181" s="180" t="s">
        <v>4722</v>
      </c>
      <c r="F181" s="181" t="s">
        <v>4723</v>
      </c>
      <c r="G181" s="182" t="s">
        <v>504</v>
      </c>
      <c r="H181" s="183">
        <v>1</v>
      </c>
      <c r="I181" s="184"/>
      <c r="J181" s="185">
        <f>ROUND(I181*H181,2)</f>
        <v>0</v>
      </c>
      <c r="K181" s="181" t="s">
        <v>363</v>
      </c>
      <c r="L181" s="186"/>
      <c r="M181" s="187" t="s">
        <v>19</v>
      </c>
      <c r="N181" s="188" t="s">
        <v>49</v>
      </c>
      <c r="P181" s="143">
        <f>O181*H181</f>
        <v>0</v>
      </c>
      <c r="Q181" s="143">
        <v>1.74E-3</v>
      </c>
      <c r="R181" s="143">
        <f>Q181*H181</f>
        <v>1.74E-3</v>
      </c>
      <c r="S181" s="143">
        <v>0</v>
      </c>
      <c r="T181" s="144">
        <f>S181*H181</f>
        <v>0</v>
      </c>
      <c r="AR181" s="145" t="s">
        <v>558</v>
      </c>
      <c r="AT181" s="145" t="s">
        <v>440</v>
      </c>
      <c r="AU181" s="145" t="s">
        <v>90</v>
      </c>
      <c r="AY181" s="18" t="s">
        <v>358</v>
      </c>
      <c r="BE181" s="146">
        <f>IF(N181="základní",J181,0)</f>
        <v>0</v>
      </c>
      <c r="BF181" s="146">
        <f>IF(N181="snížená",J181,0)</f>
        <v>0</v>
      </c>
      <c r="BG181" s="146">
        <f>IF(N181="zákl. přenesená",J181,0)</f>
        <v>0</v>
      </c>
      <c r="BH181" s="146">
        <f>IF(N181="sníž. přenesená",J181,0)</f>
        <v>0</v>
      </c>
      <c r="BI181" s="146">
        <f>IF(N181="nulová",J181,0)</f>
        <v>0</v>
      </c>
      <c r="BJ181" s="18" t="s">
        <v>90</v>
      </c>
      <c r="BK181" s="146">
        <f>ROUND(I181*H181,2)</f>
        <v>0</v>
      </c>
      <c r="BL181" s="18" t="s">
        <v>454</v>
      </c>
      <c r="BM181" s="145" t="s">
        <v>4724</v>
      </c>
    </row>
    <row r="182" spans="2:65" s="1" customFormat="1" ht="24.2" customHeight="1">
      <c r="B182" s="33"/>
      <c r="C182" s="134" t="s">
        <v>779</v>
      </c>
      <c r="D182" s="134" t="s">
        <v>360</v>
      </c>
      <c r="E182" s="135" t="s">
        <v>4725</v>
      </c>
      <c r="F182" s="136" t="s">
        <v>4726</v>
      </c>
      <c r="G182" s="137" t="s">
        <v>504</v>
      </c>
      <c r="H182" s="138">
        <v>12</v>
      </c>
      <c r="I182" s="139"/>
      <c r="J182" s="140">
        <f>ROUND(I182*H182,2)</f>
        <v>0</v>
      </c>
      <c r="K182" s="136" t="s">
        <v>363</v>
      </c>
      <c r="L182" s="33"/>
      <c r="M182" s="141" t="s">
        <v>19</v>
      </c>
      <c r="N182" s="142" t="s">
        <v>49</v>
      </c>
      <c r="P182" s="143">
        <f>O182*H182</f>
        <v>0</v>
      </c>
      <c r="Q182" s="143">
        <v>0</v>
      </c>
      <c r="R182" s="143">
        <f>Q182*H182</f>
        <v>0</v>
      </c>
      <c r="S182" s="143">
        <v>0</v>
      </c>
      <c r="T182" s="144">
        <f>S182*H182</f>
        <v>0</v>
      </c>
      <c r="AR182" s="145" t="s">
        <v>454</v>
      </c>
      <c r="AT182" s="145" t="s">
        <v>360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454</v>
      </c>
      <c r="BM182" s="145" t="s">
        <v>4727</v>
      </c>
    </row>
    <row r="183" spans="2:65" s="1" customFormat="1" ht="11.25">
      <c r="B183" s="33"/>
      <c r="D183" s="147" t="s">
        <v>366</v>
      </c>
      <c r="F183" s="148" t="s">
        <v>4728</v>
      </c>
      <c r="I183" s="149"/>
      <c r="L183" s="33"/>
      <c r="M183" s="150"/>
      <c r="T183" s="54"/>
      <c r="AT183" s="18" t="s">
        <v>366</v>
      </c>
      <c r="AU183" s="18" t="s">
        <v>90</v>
      </c>
    </row>
    <row r="184" spans="2:65" s="1" customFormat="1" ht="24.2" customHeight="1">
      <c r="B184" s="33"/>
      <c r="C184" s="179" t="s">
        <v>784</v>
      </c>
      <c r="D184" s="179" t="s">
        <v>440</v>
      </c>
      <c r="E184" s="180" t="s">
        <v>4729</v>
      </c>
      <c r="F184" s="181" t="s">
        <v>4730</v>
      </c>
      <c r="G184" s="182" t="s">
        <v>504</v>
      </c>
      <c r="H184" s="183">
        <v>12</v>
      </c>
      <c r="I184" s="184"/>
      <c r="J184" s="185">
        <f>ROUND(I184*H184,2)</f>
        <v>0</v>
      </c>
      <c r="K184" s="181" t="s">
        <v>363</v>
      </c>
      <c r="L184" s="186"/>
      <c r="M184" s="187" t="s">
        <v>19</v>
      </c>
      <c r="N184" s="188" t="s">
        <v>49</v>
      </c>
      <c r="P184" s="143">
        <f>O184*H184</f>
        <v>0</v>
      </c>
      <c r="Q184" s="143">
        <v>9.0000000000000006E-5</v>
      </c>
      <c r="R184" s="143">
        <f>Q184*H184</f>
        <v>1.08E-3</v>
      </c>
      <c r="S184" s="143">
        <v>0</v>
      </c>
      <c r="T184" s="144">
        <f>S184*H184</f>
        <v>0</v>
      </c>
      <c r="AR184" s="145" t="s">
        <v>558</v>
      </c>
      <c r="AT184" s="145" t="s">
        <v>440</v>
      </c>
      <c r="AU184" s="145" t="s">
        <v>90</v>
      </c>
      <c r="AY184" s="18" t="s">
        <v>358</v>
      </c>
      <c r="BE184" s="146">
        <f>IF(N184="základní",J184,0)</f>
        <v>0</v>
      </c>
      <c r="BF184" s="146">
        <f>IF(N184="snížená",J184,0)</f>
        <v>0</v>
      </c>
      <c r="BG184" s="146">
        <f>IF(N184="zákl. přenesená",J184,0)</f>
        <v>0</v>
      </c>
      <c r="BH184" s="146">
        <f>IF(N184="sníž. přenesená",J184,0)</f>
        <v>0</v>
      </c>
      <c r="BI184" s="146">
        <f>IF(N184="nulová",J184,0)</f>
        <v>0</v>
      </c>
      <c r="BJ184" s="18" t="s">
        <v>90</v>
      </c>
      <c r="BK184" s="146">
        <f>ROUND(I184*H184,2)</f>
        <v>0</v>
      </c>
      <c r="BL184" s="18" t="s">
        <v>454</v>
      </c>
      <c r="BM184" s="145" t="s">
        <v>4731</v>
      </c>
    </row>
    <row r="185" spans="2:65" s="1" customFormat="1" ht="44.25" customHeight="1">
      <c r="B185" s="33"/>
      <c r="C185" s="134" t="s">
        <v>789</v>
      </c>
      <c r="D185" s="134" t="s">
        <v>360</v>
      </c>
      <c r="E185" s="135" t="s">
        <v>1874</v>
      </c>
      <c r="F185" s="136" t="s">
        <v>4732</v>
      </c>
      <c r="G185" s="137" t="s">
        <v>1498</v>
      </c>
      <c r="H185" s="189"/>
      <c r="I185" s="139"/>
      <c r="J185" s="140">
        <f>ROUND(I185*H185,2)</f>
        <v>0</v>
      </c>
      <c r="K185" s="136" t="s">
        <v>3989</v>
      </c>
      <c r="L185" s="33"/>
      <c r="M185" s="141" t="s">
        <v>19</v>
      </c>
      <c r="N185" s="142" t="s">
        <v>49</v>
      </c>
      <c r="P185" s="143">
        <f>O185*H185</f>
        <v>0</v>
      </c>
      <c r="Q185" s="143">
        <v>0</v>
      </c>
      <c r="R185" s="143">
        <f>Q185*H185</f>
        <v>0</v>
      </c>
      <c r="S185" s="143">
        <v>0</v>
      </c>
      <c r="T185" s="144">
        <f>S185*H185</f>
        <v>0</v>
      </c>
      <c r="AR185" s="145" t="s">
        <v>454</v>
      </c>
      <c r="AT185" s="145" t="s">
        <v>360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4733</v>
      </c>
    </row>
    <row r="186" spans="2:65" s="1" customFormat="1" ht="11.25">
      <c r="B186" s="33"/>
      <c r="D186" s="147" t="s">
        <v>366</v>
      </c>
      <c r="F186" s="148" t="s">
        <v>4734</v>
      </c>
      <c r="I186" s="149"/>
      <c r="L186" s="33"/>
      <c r="M186" s="150"/>
      <c r="T186" s="54"/>
      <c r="AT186" s="18" t="s">
        <v>366</v>
      </c>
      <c r="AU186" s="18" t="s">
        <v>90</v>
      </c>
    </row>
    <row r="187" spans="2:65" s="11" customFormat="1" ht="25.9" customHeight="1">
      <c r="B187" s="122"/>
      <c r="D187" s="123" t="s">
        <v>76</v>
      </c>
      <c r="E187" s="124" t="s">
        <v>4509</v>
      </c>
      <c r="F187" s="124" t="s">
        <v>4510</v>
      </c>
      <c r="I187" s="125"/>
      <c r="J187" s="126">
        <f>BK187</f>
        <v>0</v>
      </c>
      <c r="L187" s="122"/>
      <c r="M187" s="127"/>
      <c r="P187" s="128">
        <f>SUM(P188:P189)</f>
        <v>0</v>
      </c>
      <c r="R187" s="128">
        <f>SUM(R188:R189)</f>
        <v>0</v>
      </c>
      <c r="T187" s="129">
        <f>SUM(T188:T189)</f>
        <v>0</v>
      </c>
      <c r="AR187" s="123" t="s">
        <v>364</v>
      </c>
      <c r="AT187" s="130" t="s">
        <v>76</v>
      </c>
      <c r="AU187" s="130" t="s">
        <v>77</v>
      </c>
      <c r="AY187" s="123" t="s">
        <v>358</v>
      </c>
      <c r="BK187" s="131">
        <f>SUM(BK188:BK189)</f>
        <v>0</v>
      </c>
    </row>
    <row r="188" spans="2:65" s="1" customFormat="1" ht="24.2" customHeight="1">
      <c r="B188" s="33"/>
      <c r="C188" s="134" t="s">
        <v>794</v>
      </c>
      <c r="D188" s="134" t="s">
        <v>360</v>
      </c>
      <c r="E188" s="135" t="s">
        <v>4511</v>
      </c>
      <c r="F188" s="136" t="s">
        <v>4512</v>
      </c>
      <c r="G188" s="137" t="s">
        <v>4513</v>
      </c>
      <c r="H188" s="138">
        <v>25</v>
      </c>
      <c r="I188" s="139"/>
      <c r="J188" s="140">
        <f>ROUND(I188*H188,2)</f>
        <v>0</v>
      </c>
      <c r="K188" s="136" t="s">
        <v>363</v>
      </c>
      <c r="L188" s="33"/>
      <c r="M188" s="141" t="s">
        <v>19</v>
      </c>
      <c r="N188" s="142" t="s">
        <v>49</v>
      </c>
      <c r="P188" s="143">
        <f>O188*H188</f>
        <v>0</v>
      </c>
      <c r="Q188" s="143">
        <v>0</v>
      </c>
      <c r="R188" s="143">
        <f>Q188*H188</f>
        <v>0</v>
      </c>
      <c r="S188" s="143">
        <v>0</v>
      </c>
      <c r="T188" s="144">
        <f>S188*H188</f>
        <v>0</v>
      </c>
      <c r="AR188" s="145" t="s">
        <v>3629</v>
      </c>
      <c r="AT188" s="145" t="s">
        <v>360</v>
      </c>
      <c r="AU188" s="145" t="s">
        <v>84</v>
      </c>
      <c r="AY188" s="18" t="s">
        <v>358</v>
      </c>
      <c r="BE188" s="146">
        <f>IF(N188="základní",J188,0)</f>
        <v>0</v>
      </c>
      <c r="BF188" s="146">
        <f>IF(N188="snížená",J188,0)</f>
        <v>0</v>
      </c>
      <c r="BG188" s="146">
        <f>IF(N188="zákl. přenesená",J188,0)</f>
        <v>0</v>
      </c>
      <c r="BH188" s="146">
        <f>IF(N188="sníž. přenesená",J188,0)</f>
        <v>0</v>
      </c>
      <c r="BI188" s="146">
        <f>IF(N188="nulová",J188,0)</f>
        <v>0</v>
      </c>
      <c r="BJ188" s="18" t="s">
        <v>90</v>
      </c>
      <c r="BK188" s="146">
        <f>ROUND(I188*H188,2)</f>
        <v>0</v>
      </c>
      <c r="BL188" s="18" t="s">
        <v>3629</v>
      </c>
      <c r="BM188" s="145" t="s">
        <v>4735</v>
      </c>
    </row>
    <row r="189" spans="2:65" s="1" customFormat="1" ht="11.25">
      <c r="B189" s="33"/>
      <c r="D189" s="147" t="s">
        <v>366</v>
      </c>
      <c r="F189" s="148" t="s">
        <v>4515</v>
      </c>
      <c r="I189" s="149"/>
      <c r="L189" s="33"/>
      <c r="M189" s="150"/>
      <c r="T189" s="54"/>
      <c r="AT189" s="18" t="s">
        <v>366</v>
      </c>
      <c r="AU189" s="18" t="s">
        <v>84</v>
      </c>
    </row>
    <row r="190" spans="2:65" s="11" customFormat="1" ht="25.9" customHeight="1">
      <c r="B190" s="122"/>
      <c r="D190" s="123" t="s">
        <v>76</v>
      </c>
      <c r="E190" s="124" t="s">
        <v>190</v>
      </c>
      <c r="F190" s="124" t="s">
        <v>191</v>
      </c>
      <c r="I190" s="125"/>
      <c r="J190" s="126">
        <f>BK190</f>
        <v>0</v>
      </c>
      <c r="L190" s="122"/>
      <c r="M190" s="127"/>
      <c r="P190" s="128">
        <f>P191</f>
        <v>0</v>
      </c>
      <c r="R190" s="128">
        <f>R191</f>
        <v>0</v>
      </c>
      <c r="T190" s="129">
        <f>T191</f>
        <v>0</v>
      </c>
      <c r="AR190" s="123" t="s">
        <v>388</v>
      </c>
      <c r="AT190" s="130" t="s">
        <v>76</v>
      </c>
      <c r="AU190" s="130" t="s">
        <v>77</v>
      </c>
      <c r="AY190" s="123" t="s">
        <v>358</v>
      </c>
      <c r="BK190" s="131">
        <f>BK191</f>
        <v>0</v>
      </c>
    </row>
    <row r="191" spans="2:65" s="11" customFormat="1" ht="22.9" customHeight="1">
      <c r="B191" s="122"/>
      <c r="D191" s="123" t="s">
        <v>76</v>
      </c>
      <c r="E191" s="132" t="s">
        <v>4056</v>
      </c>
      <c r="F191" s="132" t="s">
        <v>4057</v>
      </c>
      <c r="I191" s="125"/>
      <c r="J191" s="133">
        <f>BK191</f>
        <v>0</v>
      </c>
      <c r="L191" s="122"/>
      <c r="M191" s="127"/>
      <c r="P191" s="128">
        <f>SUM(P192:P195)</f>
        <v>0</v>
      </c>
      <c r="R191" s="128">
        <f>SUM(R192:R195)</f>
        <v>0</v>
      </c>
      <c r="T191" s="129">
        <f>SUM(T192:T195)</f>
        <v>0</v>
      </c>
      <c r="AR191" s="123" t="s">
        <v>388</v>
      </c>
      <c r="AT191" s="130" t="s">
        <v>76</v>
      </c>
      <c r="AU191" s="130" t="s">
        <v>84</v>
      </c>
      <c r="AY191" s="123" t="s">
        <v>358</v>
      </c>
      <c r="BK191" s="131">
        <f>SUM(BK192:BK195)</f>
        <v>0</v>
      </c>
    </row>
    <row r="192" spans="2:65" s="1" customFormat="1" ht="16.5" customHeight="1">
      <c r="B192" s="33"/>
      <c r="C192" s="134" t="s">
        <v>798</v>
      </c>
      <c r="D192" s="134" t="s">
        <v>360</v>
      </c>
      <c r="E192" s="135" t="s">
        <v>4736</v>
      </c>
      <c r="F192" s="136" t="s">
        <v>4737</v>
      </c>
      <c r="G192" s="137" t="s">
        <v>504</v>
      </c>
      <c r="H192" s="138">
        <v>1</v>
      </c>
      <c r="I192" s="139"/>
      <c r="J192" s="140">
        <f>ROUND(I192*H192,2)</f>
        <v>0</v>
      </c>
      <c r="K192" s="136" t="s">
        <v>402</v>
      </c>
      <c r="L192" s="33"/>
      <c r="M192" s="141" t="s">
        <v>19</v>
      </c>
      <c r="N192" s="142" t="s">
        <v>49</v>
      </c>
      <c r="P192" s="143">
        <f>O192*H192</f>
        <v>0</v>
      </c>
      <c r="Q192" s="143">
        <v>0</v>
      </c>
      <c r="R192" s="143">
        <f>Q192*H192</f>
        <v>0</v>
      </c>
      <c r="S192" s="143">
        <v>0</v>
      </c>
      <c r="T192" s="144">
        <f>S192*H192</f>
        <v>0</v>
      </c>
      <c r="AR192" s="145" t="s">
        <v>4061</v>
      </c>
      <c r="AT192" s="145" t="s">
        <v>360</v>
      </c>
      <c r="AU192" s="145" t="s">
        <v>90</v>
      </c>
      <c r="AY192" s="18" t="s">
        <v>358</v>
      </c>
      <c r="BE192" s="146">
        <f>IF(N192="základní",J192,0)</f>
        <v>0</v>
      </c>
      <c r="BF192" s="146">
        <f>IF(N192="snížená",J192,0)</f>
        <v>0</v>
      </c>
      <c r="BG192" s="146">
        <f>IF(N192="zákl. přenesená",J192,0)</f>
        <v>0</v>
      </c>
      <c r="BH192" s="146">
        <f>IF(N192="sníž. přenesená",J192,0)</f>
        <v>0</v>
      </c>
      <c r="BI192" s="146">
        <f>IF(N192="nulová",J192,0)</f>
        <v>0</v>
      </c>
      <c r="BJ192" s="18" t="s">
        <v>90</v>
      </c>
      <c r="BK192" s="146">
        <f>ROUND(I192*H192,2)</f>
        <v>0</v>
      </c>
      <c r="BL192" s="18" t="s">
        <v>4061</v>
      </c>
      <c r="BM192" s="145" t="s">
        <v>4738</v>
      </c>
    </row>
    <row r="193" spans="2:65" s="1" customFormat="1" ht="11.25">
      <c r="B193" s="33"/>
      <c r="D193" s="147" t="s">
        <v>366</v>
      </c>
      <c r="F193" s="148" t="s">
        <v>4739</v>
      </c>
      <c r="I193" s="149"/>
      <c r="L193" s="33"/>
      <c r="M193" s="150"/>
      <c r="T193" s="54"/>
      <c r="AT193" s="18" t="s">
        <v>366</v>
      </c>
      <c r="AU193" s="18" t="s">
        <v>90</v>
      </c>
    </row>
    <row r="194" spans="2:65" s="1" customFormat="1" ht="16.5" customHeight="1">
      <c r="B194" s="33"/>
      <c r="C194" s="134" t="s">
        <v>802</v>
      </c>
      <c r="D194" s="134" t="s">
        <v>360</v>
      </c>
      <c r="E194" s="135" t="s">
        <v>4516</v>
      </c>
      <c r="F194" s="136" t="s">
        <v>4517</v>
      </c>
      <c r="G194" s="137" t="s">
        <v>504</v>
      </c>
      <c r="H194" s="138">
        <v>1</v>
      </c>
      <c r="I194" s="139"/>
      <c r="J194" s="140">
        <f>ROUND(I194*H194,2)</f>
        <v>0</v>
      </c>
      <c r="K194" s="136" t="s">
        <v>3989</v>
      </c>
      <c r="L194" s="33"/>
      <c r="M194" s="141" t="s">
        <v>19</v>
      </c>
      <c r="N194" s="142" t="s">
        <v>49</v>
      </c>
      <c r="P194" s="143">
        <f>O194*H194</f>
        <v>0</v>
      </c>
      <c r="Q194" s="143">
        <v>0</v>
      </c>
      <c r="R194" s="143">
        <f>Q194*H194</f>
        <v>0</v>
      </c>
      <c r="S194" s="143">
        <v>0</v>
      </c>
      <c r="T194" s="144">
        <f>S194*H194</f>
        <v>0</v>
      </c>
      <c r="AR194" s="145" t="s">
        <v>4061</v>
      </c>
      <c r="AT194" s="145" t="s">
        <v>360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4061</v>
      </c>
      <c r="BM194" s="145" t="s">
        <v>4740</v>
      </c>
    </row>
    <row r="195" spans="2:65" s="1" customFormat="1" ht="11.25">
      <c r="B195" s="33"/>
      <c r="D195" s="147" t="s">
        <v>366</v>
      </c>
      <c r="F195" s="148" t="s">
        <v>4520</v>
      </c>
      <c r="I195" s="149"/>
      <c r="L195" s="33"/>
      <c r="M195" s="201"/>
      <c r="N195" s="198"/>
      <c r="O195" s="198"/>
      <c r="P195" s="198"/>
      <c r="Q195" s="198"/>
      <c r="R195" s="198"/>
      <c r="S195" s="198"/>
      <c r="T195" s="202"/>
      <c r="AT195" s="18" t="s">
        <v>366</v>
      </c>
      <c r="AU195" s="18" t="s">
        <v>90</v>
      </c>
    </row>
    <row r="196" spans="2:65" s="1" customFormat="1" ht="6.95" customHeight="1">
      <c r="B196" s="42"/>
      <c r="C196" s="43"/>
      <c r="D196" s="43"/>
      <c r="E196" s="43"/>
      <c r="F196" s="43"/>
      <c r="G196" s="43"/>
      <c r="H196" s="43"/>
      <c r="I196" s="43"/>
      <c r="J196" s="43"/>
      <c r="K196" s="43"/>
      <c r="L196" s="33"/>
    </row>
  </sheetData>
  <sheetProtection algorithmName="SHA-512" hashValue="k6NxLQV7qZq7EFYEkN9/k/WgABSfU63iFzu01hufGOPJbhuuhasVv7fCzHDBR/kabu26MPKs005+NJlCht3u2w==" saltValue="slx5lxpfNCqauu+KdE+2F+vz3yKS2n/QothYT4OXXsBtSGWVf9Cnv/jlZslQ/nQ9oQyh8y0UqNcs7kTI+7Qedw==" spinCount="100000" sheet="1" objects="1" scenarios="1" formatColumns="0" formatRows="0" autoFilter="0"/>
  <autoFilter ref="C96:K195" xr:uid="{00000000-0009-0000-0000-00000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500-000000000000}"/>
    <hyperlink ref="F105" r:id="rId2" xr:uid="{00000000-0004-0000-0500-000001000000}"/>
    <hyperlink ref="F110" r:id="rId3" xr:uid="{00000000-0004-0000-0500-000002000000}"/>
    <hyperlink ref="F113" r:id="rId4" xr:uid="{00000000-0004-0000-0500-000003000000}"/>
    <hyperlink ref="F116" r:id="rId5" xr:uid="{00000000-0004-0000-0500-000004000000}"/>
    <hyperlink ref="F121" r:id="rId6" xr:uid="{00000000-0004-0000-0500-000005000000}"/>
    <hyperlink ref="F124" r:id="rId7" xr:uid="{00000000-0004-0000-0500-000006000000}"/>
    <hyperlink ref="F127" r:id="rId8" xr:uid="{00000000-0004-0000-0500-000007000000}"/>
    <hyperlink ref="F129" r:id="rId9" xr:uid="{00000000-0004-0000-0500-000008000000}"/>
    <hyperlink ref="F132" r:id="rId10" xr:uid="{00000000-0004-0000-0500-000009000000}"/>
    <hyperlink ref="F135" r:id="rId11" xr:uid="{00000000-0004-0000-0500-00000A000000}"/>
    <hyperlink ref="F138" r:id="rId12" xr:uid="{00000000-0004-0000-0500-00000B000000}"/>
    <hyperlink ref="F141" r:id="rId13" xr:uid="{00000000-0004-0000-0500-00000C000000}"/>
    <hyperlink ref="F144" r:id="rId14" xr:uid="{00000000-0004-0000-0500-00000D000000}"/>
    <hyperlink ref="F148" r:id="rId15" xr:uid="{00000000-0004-0000-0500-00000E000000}"/>
    <hyperlink ref="F151" r:id="rId16" xr:uid="{00000000-0004-0000-0500-00000F000000}"/>
    <hyperlink ref="F156" r:id="rId17" xr:uid="{00000000-0004-0000-0500-000010000000}"/>
    <hyperlink ref="F159" r:id="rId18" xr:uid="{00000000-0004-0000-0500-000011000000}"/>
    <hyperlink ref="F162" r:id="rId19" xr:uid="{00000000-0004-0000-0500-000012000000}"/>
    <hyperlink ref="F180" r:id="rId20" xr:uid="{00000000-0004-0000-0500-000013000000}"/>
    <hyperlink ref="F183" r:id="rId21" xr:uid="{00000000-0004-0000-0500-000014000000}"/>
    <hyperlink ref="F186" r:id="rId22" xr:uid="{00000000-0004-0000-0500-000015000000}"/>
    <hyperlink ref="F189" r:id="rId23" xr:uid="{00000000-0004-0000-0500-000016000000}"/>
    <hyperlink ref="F193" r:id="rId24" xr:uid="{00000000-0004-0000-0500-000017000000}"/>
    <hyperlink ref="F195" r:id="rId25" xr:uid="{00000000-0004-0000-05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110</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218</v>
      </c>
      <c r="F9" s="303"/>
      <c r="G9" s="303"/>
      <c r="H9" s="303"/>
      <c r="L9" s="21"/>
    </row>
    <row r="10" spans="2:46" ht="12" customHeight="1">
      <c r="B10" s="21"/>
      <c r="D10" s="28" t="s">
        <v>222</v>
      </c>
      <c r="L10" s="21"/>
    </row>
    <row r="11" spans="2:46" s="1" customFormat="1" ht="16.5" customHeight="1">
      <c r="B11" s="33"/>
      <c r="E11" s="337" t="s">
        <v>2975</v>
      </c>
      <c r="F11" s="343"/>
      <c r="G11" s="343"/>
      <c r="H11" s="343"/>
      <c r="L11" s="33"/>
    </row>
    <row r="12" spans="2:46" s="1" customFormat="1" ht="12" customHeight="1">
      <c r="B12" s="33"/>
      <c r="D12" s="28" t="s">
        <v>2976</v>
      </c>
      <c r="L12" s="33"/>
    </row>
    <row r="13" spans="2:46" s="1" customFormat="1" ht="16.5" customHeight="1">
      <c r="B13" s="33"/>
      <c r="E13" s="324" t="s">
        <v>4741</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ROUND((SUM(BE97:BE242)),  2)</f>
        <v>0</v>
      </c>
      <c r="I37" s="96">
        <v>0.21</v>
      </c>
      <c r="J37" s="84">
        <f>ROUND(((SUM(BE97:BE242))*I37),  2)</f>
        <v>0</v>
      </c>
      <c r="L37" s="33"/>
    </row>
    <row r="38" spans="2:12" s="1" customFormat="1" ht="14.45" customHeight="1">
      <c r="B38" s="33"/>
      <c r="E38" s="28" t="s">
        <v>49</v>
      </c>
      <c r="F38" s="84">
        <f>ROUND((SUM(BF97:BF242)),  2)</f>
        <v>0</v>
      </c>
      <c r="I38" s="96">
        <v>0.12</v>
      </c>
      <c r="J38" s="84">
        <f>ROUND(((SUM(BF97:BF242))*I38),  2)</f>
        <v>0</v>
      </c>
      <c r="L38" s="33"/>
    </row>
    <row r="39" spans="2:12" s="1" customFormat="1" ht="14.45" hidden="1" customHeight="1">
      <c r="B39" s="33"/>
      <c r="E39" s="28" t="s">
        <v>50</v>
      </c>
      <c r="F39" s="84">
        <f>ROUND((SUM(BG97:BG242)),  2)</f>
        <v>0</v>
      </c>
      <c r="I39" s="96">
        <v>0.21</v>
      </c>
      <c r="J39" s="84">
        <f>0</f>
        <v>0</v>
      </c>
      <c r="L39" s="33"/>
    </row>
    <row r="40" spans="2:12" s="1" customFormat="1" ht="14.45" hidden="1" customHeight="1">
      <c r="B40" s="33"/>
      <c r="E40" s="28" t="s">
        <v>51</v>
      </c>
      <c r="F40" s="84">
        <f>ROUND((SUM(BH97:BH242)),  2)</f>
        <v>0</v>
      </c>
      <c r="I40" s="96">
        <v>0.12</v>
      </c>
      <c r="J40" s="84">
        <f>0</f>
        <v>0</v>
      </c>
      <c r="L40" s="33"/>
    </row>
    <row r="41" spans="2:12" s="1" customFormat="1" ht="14.45" hidden="1" customHeight="1">
      <c r="B41" s="33"/>
      <c r="E41" s="28" t="s">
        <v>52</v>
      </c>
      <c r="F41" s="84">
        <f>ROUND((SUM(BI97:BI242)),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218</v>
      </c>
      <c r="F54" s="303"/>
      <c r="G54" s="303"/>
      <c r="H54" s="303"/>
      <c r="L54" s="21"/>
    </row>
    <row r="55" spans="2:12" ht="12" customHeight="1">
      <c r="B55" s="21"/>
      <c r="C55" s="28" t="s">
        <v>222</v>
      </c>
      <c r="L55" s="21"/>
    </row>
    <row r="56" spans="2:12" s="1" customFormat="1" ht="16.5" customHeight="1">
      <c r="B56" s="33"/>
      <c r="E56" s="337" t="s">
        <v>2975</v>
      </c>
      <c r="F56" s="343"/>
      <c r="G56" s="343"/>
      <c r="H56" s="343"/>
      <c r="L56" s="33"/>
    </row>
    <row r="57" spans="2:12" s="1" customFormat="1" ht="12" customHeight="1">
      <c r="B57" s="33"/>
      <c r="C57" s="28" t="s">
        <v>2976</v>
      </c>
      <c r="L57" s="33"/>
    </row>
    <row r="58" spans="2:12" s="1" customFormat="1" ht="16.5" customHeight="1">
      <c r="B58" s="33"/>
      <c r="E58" s="324" t="str">
        <f>E13</f>
        <v>D.1.4.5A - Vzduchotechnika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4742</v>
      </c>
      <c r="E69" s="112"/>
      <c r="F69" s="112"/>
      <c r="G69" s="112"/>
      <c r="H69" s="112"/>
      <c r="I69" s="112"/>
      <c r="J69" s="113">
        <f>J99</f>
        <v>0</v>
      </c>
      <c r="L69" s="110"/>
    </row>
    <row r="70" spans="2:47" s="9" customFormat="1" ht="19.899999999999999" customHeight="1">
      <c r="B70" s="110"/>
      <c r="D70" s="111" t="s">
        <v>326</v>
      </c>
      <c r="E70" s="112"/>
      <c r="F70" s="112"/>
      <c r="G70" s="112"/>
      <c r="H70" s="112"/>
      <c r="I70" s="112"/>
      <c r="J70" s="113">
        <f>J109</f>
        <v>0</v>
      </c>
      <c r="L70" s="110"/>
    </row>
    <row r="71" spans="2:47" s="9" customFormat="1" ht="19.899999999999999" customHeight="1">
      <c r="B71" s="110"/>
      <c r="D71" s="111" t="s">
        <v>328</v>
      </c>
      <c r="E71" s="112"/>
      <c r="F71" s="112"/>
      <c r="G71" s="112"/>
      <c r="H71" s="112"/>
      <c r="I71" s="112"/>
      <c r="J71" s="113">
        <f>J124</f>
        <v>0</v>
      </c>
      <c r="L71" s="110"/>
    </row>
    <row r="72" spans="2:47" s="9" customFormat="1" ht="19.899999999999999" customHeight="1">
      <c r="B72" s="110"/>
      <c r="D72" s="111" t="s">
        <v>4743</v>
      </c>
      <c r="E72" s="112"/>
      <c r="F72" s="112"/>
      <c r="G72" s="112"/>
      <c r="H72" s="112"/>
      <c r="I72" s="112"/>
      <c r="J72" s="113">
        <f>J129</f>
        <v>0</v>
      </c>
      <c r="L72" s="110"/>
    </row>
    <row r="73" spans="2:47" s="9" customFormat="1" ht="19.899999999999999" customHeight="1">
      <c r="B73" s="110"/>
      <c r="D73" s="111" t="s">
        <v>4744</v>
      </c>
      <c r="E73" s="112"/>
      <c r="F73" s="112"/>
      <c r="G73" s="112"/>
      <c r="H73" s="112"/>
      <c r="I73" s="112"/>
      <c r="J73" s="113">
        <f>J230</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218</v>
      </c>
      <c r="F85" s="303"/>
      <c r="G85" s="303"/>
      <c r="H85" s="303"/>
      <c r="L85" s="21"/>
    </row>
    <row r="86" spans="2:20" ht="12" customHeight="1">
      <c r="B86" s="21"/>
      <c r="C86" s="28" t="s">
        <v>222</v>
      </c>
      <c r="L86" s="21"/>
    </row>
    <row r="87" spans="2:20" s="1" customFormat="1" ht="16.5" customHeight="1">
      <c r="B87" s="33"/>
      <c r="E87" s="337" t="s">
        <v>2975</v>
      </c>
      <c r="F87" s="343"/>
      <c r="G87" s="343"/>
      <c r="H87" s="343"/>
      <c r="L87" s="33"/>
    </row>
    <row r="88" spans="2:20" s="1" customFormat="1" ht="12" customHeight="1">
      <c r="B88" s="33"/>
      <c r="C88" s="28" t="s">
        <v>2976</v>
      </c>
      <c r="L88" s="33"/>
    </row>
    <row r="89" spans="2:20" s="1" customFormat="1" ht="16.5" customHeight="1">
      <c r="B89" s="33"/>
      <c r="E89" s="324" t="str">
        <f>E13</f>
        <v>D.1.4.5A - Vzduchotechnika</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15.2" customHeight="1">
      <c r="B93" s="33"/>
      <c r="C93" s="28" t="s">
        <v>24</v>
      </c>
      <c r="F93" s="26" t="str">
        <f>E19</f>
        <v>Město Kroměříž</v>
      </c>
      <c r="I93" s="28" t="s">
        <v>32</v>
      </c>
      <c r="J93" s="31" t="str">
        <f>E25</f>
        <v>Ondřej Zikán</v>
      </c>
      <c r="L93" s="33"/>
    </row>
    <row r="94" spans="2:20" s="1" customFormat="1" ht="15.2" customHeight="1">
      <c r="B94" s="33"/>
      <c r="C94" s="28" t="s">
        <v>30</v>
      </c>
      <c r="F94" s="26" t="str">
        <f>IF(E22="","",E22)</f>
        <v>Vyplň údaj</v>
      </c>
      <c r="I94" s="28" t="s">
        <v>37</v>
      </c>
      <c r="J94" s="31" t="str">
        <f>E28</f>
        <v>Ondřej Zikán</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f>
        <v>0</v>
      </c>
      <c r="Q97" s="51"/>
      <c r="R97" s="119">
        <f>R98</f>
        <v>2.5094898000000003</v>
      </c>
      <c r="S97" s="51"/>
      <c r="T97" s="120">
        <f>T98</f>
        <v>0</v>
      </c>
      <c r="AT97" s="18" t="s">
        <v>76</v>
      </c>
      <c r="AU97" s="18" t="s">
        <v>313</v>
      </c>
      <c r="BK97" s="121">
        <f>BK98</f>
        <v>0</v>
      </c>
    </row>
    <row r="98" spans="2:65" s="11" customFormat="1" ht="25.9" customHeight="1">
      <c r="B98" s="122"/>
      <c r="D98" s="123" t="s">
        <v>76</v>
      </c>
      <c r="E98" s="124" t="s">
        <v>1407</v>
      </c>
      <c r="F98" s="124" t="s">
        <v>1408</v>
      </c>
      <c r="I98" s="125"/>
      <c r="J98" s="126">
        <f>BK98</f>
        <v>0</v>
      </c>
      <c r="L98" s="122"/>
      <c r="M98" s="127"/>
      <c r="P98" s="128">
        <f>P99+P109+P124+P129+P230</f>
        <v>0</v>
      </c>
      <c r="R98" s="128">
        <f>R99+R109+R124+R129+R230</f>
        <v>2.5094898000000003</v>
      </c>
      <c r="T98" s="129">
        <f>T99+T109+T124+T129+T230</f>
        <v>0</v>
      </c>
      <c r="AR98" s="123" t="s">
        <v>84</v>
      </c>
      <c r="AT98" s="130" t="s">
        <v>76</v>
      </c>
      <c r="AU98" s="130" t="s">
        <v>77</v>
      </c>
      <c r="AY98" s="123" t="s">
        <v>358</v>
      </c>
      <c r="BK98" s="131">
        <f>BK99+BK109+BK124+BK129+BK230</f>
        <v>0</v>
      </c>
    </row>
    <row r="99" spans="2:65" s="11" customFormat="1" ht="22.9" customHeight="1">
      <c r="B99" s="122"/>
      <c r="D99" s="123" t="s">
        <v>76</v>
      </c>
      <c r="E99" s="132" t="s">
        <v>4745</v>
      </c>
      <c r="F99" s="132" t="s">
        <v>4746</v>
      </c>
      <c r="I99" s="125"/>
      <c r="J99" s="133">
        <f>BK99</f>
        <v>0</v>
      </c>
      <c r="L99" s="122"/>
      <c r="M99" s="127"/>
      <c r="P99" s="128">
        <f>SUM(P100:P108)</f>
        <v>0</v>
      </c>
      <c r="R99" s="128">
        <f>SUM(R100:R108)</f>
        <v>0</v>
      </c>
      <c r="T99" s="129">
        <f>SUM(T100:T108)</f>
        <v>0</v>
      </c>
      <c r="AR99" s="123" t="s">
        <v>84</v>
      </c>
      <c r="AT99" s="130" t="s">
        <v>76</v>
      </c>
      <c r="AU99" s="130" t="s">
        <v>84</v>
      </c>
      <c r="AY99" s="123" t="s">
        <v>358</v>
      </c>
      <c r="BK99" s="131">
        <f>SUM(BK100:BK108)</f>
        <v>0</v>
      </c>
    </row>
    <row r="100" spans="2:65" s="1" customFormat="1" ht="24.2" customHeight="1">
      <c r="B100" s="33"/>
      <c r="C100" s="134" t="s">
        <v>84</v>
      </c>
      <c r="D100" s="134" t="s">
        <v>360</v>
      </c>
      <c r="E100" s="135" t="s">
        <v>4747</v>
      </c>
      <c r="F100" s="136" t="s">
        <v>4748</v>
      </c>
      <c r="G100" s="137" t="s">
        <v>504</v>
      </c>
      <c r="H100" s="138">
        <v>1</v>
      </c>
      <c r="I100" s="139"/>
      <c r="J100" s="140">
        <f t="shared" ref="J100:J108" si="0">ROUND(I100*H100,2)</f>
        <v>0</v>
      </c>
      <c r="K100" s="136" t="s">
        <v>4749</v>
      </c>
      <c r="L100" s="33"/>
      <c r="M100" s="141" t="s">
        <v>19</v>
      </c>
      <c r="N100" s="142" t="s">
        <v>49</v>
      </c>
      <c r="P100" s="143">
        <f t="shared" ref="P100:P108" si="1">O100*H100</f>
        <v>0</v>
      </c>
      <c r="Q100" s="143">
        <v>0</v>
      </c>
      <c r="R100" s="143">
        <f t="shared" ref="R100:R108" si="2">Q100*H100</f>
        <v>0</v>
      </c>
      <c r="S100" s="143">
        <v>0</v>
      </c>
      <c r="T100" s="144">
        <f t="shared" ref="T100:T108" si="3">S100*H100</f>
        <v>0</v>
      </c>
      <c r="AR100" s="145" t="s">
        <v>454</v>
      </c>
      <c r="AT100" s="145" t="s">
        <v>360</v>
      </c>
      <c r="AU100" s="145" t="s">
        <v>90</v>
      </c>
      <c r="AY100" s="18" t="s">
        <v>358</v>
      </c>
      <c r="BE100" s="146">
        <f t="shared" ref="BE100:BE108" si="4">IF(N100="základní",J100,0)</f>
        <v>0</v>
      </c>
      <c r="BF100" s="146">
        <f t="shared" ref="BF100:BF108" si="5">IF(N100="snížená",J100,0)</f>
        <v>0</v>
      </c>
      <c r="BG100" s="146">
        <f t="shared" ref="BG100:BG108" si="6">IF(N100="zákl. přenesená",J100,0)</f>
        <v>0</v>
      </c>
      <c r="BH100" s="146">
        <f t="shared" ref="BH100:BH108" si="7">IF(N100="sníž. přenesená",J100,0)</f>
        <v>0</v>
      </c>
      <c r="BI100" s="146">
        <f t="shared" ref="BI100:BI108" si="8">IF(N100="nulová",J100,0)</f>
        <v>0</v>
      </c>
      <c r="BJ100" s="18" t="s">
        <v>90</v>
      </c>
      <c r="BK100" s="146">
        <f t="shared" ref="BK100:BK108" si="9">ROUND(I100*H100,2)</f>
        <v>0</v>
      </c>
      <c r="BL100" s="18" t="s">
        <v>454</v>
      </c>
      <c r="BM100" s="145" t="s">
        <v>4750</v>
      </c>
    </row>
    <row r="101" spans="2:65" s="1" customFormat="1" ht="33" customHeight="1">
      <c r="B101" s="33"/>
      <c r="C101" s="134" t="s">
        <v>90</v>
      </c>
      <c r="D101" s="134" t="s">
        <v>360</v>
      </c>
      <c r="E101" s="135" t="s">
        <v>4751</v>
      </c>
      <c r="F101" s="136" t="s">
        <v>4752</v>
      </c>
      <c r="G101" s="137" t="s">
        <v>504</v>
      </c>
      <c r="H101" s="138">
        <v>1</v>
      </c>
      <c r="I101" s="139"/>
      <c r="J101" s="140">
        <f t="shared" si="0"/>
        <v>0</v>
      </c>
      <c r="K101" s="136" t="s">
        <v>4749</v>
      </c>
      <c r="L101" s="33"/>
      <c r="M101" s="141" t="s">
        <v>19</v>
      </c>
      <c r="N101" s="142" t="s">
        <v>49</v>
      </c>
      <c r="P101" s="143">
        <f t="shared" si="1"/>
        <v>0</v>
      </c>
      <c r="Q101" s="143">
        <v>0</v>
      </c>
      <c r="R101" s="143">
        <f t="shared" si="2"/>
        <v>0</v>
      </c>
      <c r="S101" s="143">
        <v>0</v>
      </c>
      <c r="T101" s="144">
        <f t="shared" si="3"/>
        <v>0</v>
      </c>
      <c r="AR101" s="145" t="s">
        <v>454</v>
      </c>
      <c r="AT101" s="145" t="s">
        <v>360</v>
      </c>
      <c r="AU101" s="145" t="s">
        <v>90</v>
      </c>
      <c r="AY101" s="18" t="s">
        <v>358</v>
      </c>
      <c r="BE101" s="146">
        <f t="shared" si="4"/>
        <v>0</v>
      </c>
      <c r="BF101" s="146">
        <f t="shared" si="5"/>
        <v>0</v>
      </c>
      <c r="BG101" s="146">
        <f t="shared" si="6"/>
        <v>0</v>
      </c>
      <c r="BH101" s="146">
        <f t="shared" si="7"/>
        <v>0</v>
      </c>
      <c r="BI101" s="146">
        <f t="shared" si="8"/>
        <v>0</v>
      </c>
      <c r="BJ101" s="18" t="s">
        <v>90</v>
      </c>
      <c r="BK101" s="146">
        <f t="shared" si="9"/>
        <v>0</v>
      </c>
      <c r="BL101" s="18" t="s">
        <v>454</v>
      </c>
      <c r="BM101" s="145" t="s">
        <v>4753</v>
      </c>
    </row>
    <row r="102" spans="2:65" s="1" customFormat="1" ht="16.5" customHeight="1">
      <c r="B102" s="33"/>
      <c r="C102" s="134" t="s">
        <v>97</v>
      </c>
      <c r="D102" s="134" t="s">
        <v>360</v>
      </c>
      <c r="E102" s="135" t="s">
        <v>4754</v>
      </c>
      <c r="F102" s="136" t="s">
        <v>4755</v>
      </c>
      <c r="G102" s="137" t="s">
        <v>504</v>
      </c>
      <c r="H102" s="138">
        <v>1</v>
      </c>
      <c r="I102" s="139"/>
      <c r="J102" s="140">
        <f t="shared" si="0"/>
        <v>0</v>
      </c>
      <c r="K102" s="136" t="s">
        <v>4749</v>
      </c>
      <c r="L102" s="33"/>
      <c r="M102" s="141" t="s">
        <v>19</v>
      </c>
      <c r="N102" s="142" t="s">
        <v>49</v>
      </c>
      <c r="P102" s="143">
        <f t="shared" si="1"/>
        <v>0</v>
      </c>
      <c r="Q102" s="143">
        <v>0</v>
      </c>
      <c r="R102" s="143">
        <f t="shared" si="2"/>
        <v>0</v>
      </c>
      <c r="S102" s="143">
        <v>0</v>
      </c>
      <c r="T102" s="144">
        <f t="shared" si="3"/>
        <v>0</v>
      </c>
      <c r="AR102" s="145" t="s">
        <v>454</v>
      </c>
      <c r="AT102" s="145" t="s">
        <v>360</v>
      </c>
      <c r="AU102" s="145" t="s">
        <v>90</v>
      </c>
      <c r="AY102" s="18" t="s">
        <v>358</v>
      </c>
      <c r="BE102" s="146">
        <f t="shared" si="4"/>
        <v>0</v>
      </c>
      <c r="BF102" s="146">
        <f t="shared" si="5"/>
        <v>0</v>
      </c>
      <c r="BG102" s="146">
        <f t="shared" si="6"/>
        <v>0</v>
      </c>
      <c r="BH102" s="146">
        <f t="shared" si="7"/>
        <v>0</v>
      </c>
      <c r="BI102" s="146">
        <f t="shared" si="8"/>
        <v>0</v>
      </c>
      <c r="BJ102" s="18" t="s">
        <v>90</v>
      </c>
      <c r="BK102" s="146">
        <f t="shared" si="9"/>
        <v>0</v>
      </c>
      <c r="BL102" s="18" t="s">
        <v>454</v>
      </c>
      <c r="BM102" s="145" t="s">
        <v>4756</v>
      </c>
    </row>
    <row r="103" spans="2:65" s="1" customFormat="1" ht="16.5" customHeight="1">
      <c r="B103" s="33"/>
      <c r="C103" s="134" t="s">
        <v>364</v>
      </c>
      <c r="D103" s="134" t="s">
        <v>360</v>
      </c>
      <c r="E103" s="135" t="s">
        <v>4757</v>
      </c>
      <c r="F103" s="136" t="s">
        <v>4758</v>
      </c>
      <c r="G103" s="137" t="s">
        <v>504</v>
      </c>
      <c r="H103" s="138">
        <v>1</v>
      </c>
      <c r="I103" s="139"/>
      <c r="J103" s="140">
        <f t="shared" si="0"/>
        <v>0</v>
      </c>
      <c r="K103" s="136" t="s">
        <v>4749</v>
      </c>
      <c r="L103" s="33"/>
      <c r="M103" s="141" t="s">
        <v>19</v>
      </c>
      <c r="N103" s="142" t="s">
        <v>49</v>
      </c>
      <c r="P103" s="143">
        <f t="shared" si="1"/>
        <v>0</v>
      </c>
      <c r="Q103" s="143">
        <v>0</v>
      </c>
      <c r="R103" s="143">
        <f t="shared" si="2"/>
        <v>0</v>
      </c>
      <c r="S103" s="143">
        <v>0</v>
      </c>
      <c r="T103" s="144">
        <f t="shared" si="3"/>
        <v>0</v>
      </c>
      <c r="AR103" s="145" t="s">
        <v>454</v>
      </c>
      <c r="AT103" s="145" t="s">
        <v>360</v>
      </c>
      <c r="AU103" s="145" t="s">
        <v>90</v>
      </c>
      <c r="AY103" s="18" t="s">
        <v>358</v>
      </c>
      <c r="BE103" s="146">
        <f t="shared" si="4"/>
        <v>0</v>
      </c>
      <c r="BF103" s="146">
        <f t="shared" si="5"/>
        <v>0</v>
      </c>
      <c r="BG103" s="146">
        <f t="shared" si="6"/>
        <v>0</v>
      </c>
      <c r="BH103" s="146">
        <f t="shared" si="7"/>
        <v>0</v>
      </c>
      <c r="BI103" s="146">
        <f t="shared" si="8"/>
        <v>0</v>
      </c>
      <c r="BJ103" s="18" t="s">
        <v>90</v>
      </c>
      <c r="BK103" s="146">
        <f t="shared" si="9"/>
        <v>0</v>
      </c>
      <c r="BL103" s="18" t="s">
        <v>454</v>
      </c>
      <c r="BM103" s="145" t="s">
        <v>4759</v>
      </c>
    </row>
    <row r="104" spans="2:65" s="1" customFormat="1" ht="24.2" customHeight="1">
      <c r="B104" s="33"/>
      <c r="C104" s="134" t="s">
        <v>388</v>
      </c>
      <c r="D104" s="134" t="s">
        <v>360</v>
      </c>
      <c r="E104" s="135" t="s">
        <v>4760</v>
      </c>
      <c r="F104" s="136" t="s">
        <v>4761</v>
      </c>
      <c r="G104" s="137" t="s">
        <v>504</v>
      </c>
      <c r="H104" s="138">
        <v>1</v>
      </c>
      <c r="I104" s="139"/>
      <c r="J104" s="140">
        <f t="shared" si="0"/>
        <v>0</v>
      </c>
      <c r="K104" s="136" t="s">
        <v>4749</v>
      </c>
      <c r="L104" s="33"/>
      <c r="M104" s="141" t="s">
        <v>19</v>
      </c>
      <c r="N104" s="142" t="s">
        <v>49</v>
      </c>
      <c r="P104" s="143">
        <f t="shared" si="1"/>
        <v>0</v>
      </c>
      <c r="Q104" s="143">
        <v>0</v>
      </c>
      <c r="R104" s="143">
        <f t="shared" si="2"/>
        <v>0</v>
      </c>
      <c r="S104" s="143">
        <v>0</v>
      </c>
      <c r="T104" s="144">
        <f t="shared" si="3"/>
        <v>0</v>
      </c>
      <c r="AR104" s="145" t="s">
        <v>454</v>
      </c>
      <c r="AT104" s="145" t="s">
        <v>360</v>
      </c>
      <c r="AU104" s="145" t="s">
        <v>90</v>
      </c>
      <c r="AY104" s="18" t="s">
        <v>358</v>
      </c>
      <c r="BE104" s="146">
        <f t="shared" si="4"/>
        <v>0</v>
      </c>
      <c r="BF104" s="146">
        <f t="shared" si="5"/>
        <v>0</v>
      </c>
      <c r="BG104" s="146">
        <f t="shared" si="6"/>
        <v>0</v>
      </c>
      <c r="BH104" s="146">
        <f t="shared" si="7"/>
        <v>0</v>
      </c>
      <c r="BI104" s="146">
        <f t="shared" si="8"/>
        <v>0</v>
      </c>
      <c r="BJ104" s="18" t="s">
        <v>90</v>
      </c>
      <c r="BK104" s="146">
        <f t="shared" si="9"/>
        <v>0</v>
      </c>
      <c r="BL104" s="18" t="s">
        <v>454</v>
      </c>
      <c r="BM104" s="145" t="s">
        <v>4762</v>
      </c>
    </row>
    <row r="105" spans="2:65" s="1" customFormat="1" ht="24.2" customHeight="1">
      <c r="B105" s="33"/>
      <c r="C105" s="134" t="s">
        <v>394</v>
      </c>
      <c r="D105" s="134" t="s">
        <v>360</v>
      </c>
      <c r="E105" s="135" t="s">
        <v>4763</v>
      </c>
      <c r="F105" s="136" t="s">
        <v>4764</v>
      </c>
      <c r="G105" s="137" t="s">
        <v>504</v>
      </c>
      <c r="H105" s="138">
        <v>1</v>
      </c>
      <c r="I105" s="139"/>
      <c r="J105" s="140">
        <f t="shared" si="0"/>
        <v>0</v>
      </c>
      <c r="K105" s="136" t="s">
        <v>4749</v>
      </c>
      <c r="L105" s="33"/>
      <c r="M105" s="141" t="s">
        <v>19</v>
      </c>
      <c r="N105" s="142" t="s">
        <v>49</v>
      </c>
      <c r="P105" s="143">
        <f t="shared" si="1"/>
        <v>0</v>
      </c>
      <c r="Q105" s="143">
        <v>0</v>
      </c>
      <c r="R105" s="143">
        <f t="shared" si="2"/>
        <v>0</v>
      </c>
      <c r="S105" s="143">
        <v>0</v>
      </c>
      <c r="T105" s="144">
        <f t="shared" si="3"/>
        <v>0</v>
      </c>
      <c r="AR105" s="145" t="s">
        <v>454</v>
      </c>
      <c r="AT105" s="145" t="s">
        <v>360</v>
      </c>
      <c r="AU105" s="145" t="s">
        <v>90</v>
      </c>
      <c r="AY105" s="18" t="s">
        <v>358</v>
      </c>
      <c r="BE105" s="146">
        <f t="shared" si="4"/>
        <v>0</v>
      </c>
      <c r="BF105" s="146">
        <f t="shared" si="5"/>
        <v>0</v>
      </c>
      <c r="BG105" s="146">
        <f t="shared" si="6"/>
        <v>0</v>
      </c>
      <c r="BH105" s="146">
        <f t="shared" si="7"/>
        <v>0</v>
      </c>
      <c r="BI105" s="146">
        <f t="shared" si="8"/>
        <v>0</v>
      </c>
      <c r="BJ105" s="18" t="s">
        <v>90</v>
      </c>
      <c r="BK105" s="146">
        <f t="shared" si="9"/>
        <v>0</v>
      </c>
      <c r="BL105" s="18" t="s">
        <v>454</v>
      </c>
      <c r="BM105" s="145" t="s">
        <v>4765</v>
      </c>
    </row>
    <row r="106" spans="2:65" s="1" customFormat="1" ht="24.2" customHeight="1">
      <c r="B106" s="33"/>
      <c r="C106" s="134" t="s">
        <v>399</v>
      </c>
      <c r="D106" s="134" t="s">
        <v>360</v>
      </c>
      <c r="E106" s="135" t="s">
        <v>4766</v>
      </c>
      <c r="F106" s="136" t="s">
        <v>4767</v>
      </c>
      <c r="G106" s="137" t="s">
        <v>504</v>
      </c>
      <c r="H106" s="138">
        <v>1</v>
      </c>
      <c r="I106" s="139"/>
      <c r="J106" s="140">
        <f t="shared" si="0"/>
        <v>0</v>
      </c>
      <c r="K106" s="136" t="s">
        <v>4749</v>
      </c>
      <c r="L106" s="33"/>
      <c r="M106" s="141" t="s">
        <v>19</v>
      </c>
      <c r="N106" s="142" t="s">
        <v>49</v>
      </c>
      <c r="P106" s="143">
        <f t="shared" si="1"/>
        <v>0</v>
      </c>
      <c r="Q106" s="143">
        <v>0</v>
      </c>
      <c r="R106" s="143">
        <f t="shared" si="2"/>
        <v>0</v>
      </c>
      <c r="S106" s="143">
        <v>0</v>
      </c>
      <c r="T106" s="144">
        <f t="shared" si="3"/>
        <v>0</v>
      </c>
      <c r="AR106" s="145" t="s">
        <v>454</v>
      </c>
      <c r="AT106" s="145" t="s">
        <v>360</v>
      </c>
      <c r="AU106" s="145" t="s">
        <v>90</v>
      </c>
      <c r="AY106" s="18" t="s">
        <v>358</v>
      </c>
      <c r="BE106" s="146">
        <f t="shared" si="4"/>
        <v>0</v>
      </c>
      <c r="BF106" s="146">
        <f t="shared" si="5"/>
        <v>0</v>
      </c>
      <c r="BG106" s="146">
        <f t="shared" si="6"/>
        <v>0</v>
      </c>
      <c r="BH106" s="146">
        <f t="shared" si="7"/>
        <v>0</v>
      </c>
      <c r="BI106" s="146">
        <f t="shared" si="8"/>
        <v>0</v>
      </c>
      <c r="BJ106" s="18" t="s">
        <v>90</v>
      </c>
      <c r="BK106" s="146">
        <f t="shared" si="9"/>
        <v>0</v>
      </c>
      <c r="BL106" s="18" t="s">
        <v>454</v>
      </c>
      <c r="BM106" s="145" t="s">
        <v>4768</v>
      </c>
    </row>
    <row r="107" spans="2:65" s="1" customFormat="1" ht="24.2" customHeight="1">
      <c r="B107" s="33"/>
      <c r="C107" s="134" t="s">
        <v>406</v>
      </c>
      <c r="D107" s="134" t="s">
        <v>360</v>
      </c>
      <c r="E107" s="135" t="s">
        <v>4769</v>
      </c>
      <c r="F107" s="136" t="s">
        <v>4770</v>
      </c>
      <c r="G107" s="137" t="s">
        <v>504</v>
      </c>
      <c r="H107" s="138">
        <v>1</v>
      </c>
      <c r="I107" s="139"/>
      <c r="J107" s="140">
        <f t="shared" si="0"/>
        <v>0</v>
      </c>
      <c r="K107" s="136" t="s">
        <v>4749</v>
      </c>
      <c r="L107" s="33"/>
      <c r="M107" s="141" t="s">
        <v>19</v>
      </c>
      <c r="N107" s="142" t="s">
        <v>49</v>
      </c>
      <c r="P107" s="143">
        <f t="shared" si="1"/>
        <v>0</v>
      </c>
      <c r="Q107" s="143">
        <v>0</v>
      </c>
      <c r="R107" s="143">
        <f t="shared" si="2"/>
        <v>0</v>
      </c>
      <c r="S107" s="143">
        <v>0</v>
      </c>
      <c r="T107" s="144">
        <f t="shared" si="3"/>
        <v>0</v>
      </c>
      <c r="AR107" s="145" t="s">
        <v>454</v>
      </c>
      <c r="AT107" s="145" t="s">
        <v>360</v>
      </c>
      <c r="AU107" s="145" t="s">
        <v>90</v>
      </c>
      <c r="AY107" s="18" t="s">
        <v>358</v>
      </c>
      <c r="BE107" s="146">
        <f t="shared" si="4"/>
        <v>0</v>
      </c>
      <c r="BF107" s="146">
        <f t="shared" si="5"/>
        <v>0</v>
      </c>
      <c r="BG107" s="146">
        <f t="shared" si="6"/>
        <v>0</v>
      </c>
      <c r="BH107" s="146">
        <f t="shared" si="7"/>
        <v>0</v>
      </c>
      <c r="BI107" s="146">
        <f t="shared" si="8"/>
        <v>0</v>
      </c>
      <c r="BJ107" s="18" t="s">
        <v>90</v>
      </c>
      <c r="BK107" s="146">
        <f t="shared" si="9"/>
        <v>0</v>
      </c>
      <c r="BL107" s="18" t="s">
        <v>454</v>
      </c>
      <c r="BM107" s="145" t="s">
        <v>4771</v>
      </c>
    </row>
    <row r="108" spans="2:65" s="1" customFormat="1" ht="37.9" customHeight="1">
      <c r="B108" s="33"/>
      <c r="C108" s="134" t="s">
        <v>411</v>
      </c>
      <c r="D108" s="134" t="s">
        <v>360</v>
      </c>
      <c r="E108" s="135" t="s">
        <v>4772</v>
      </c>
      <c r="F108" s="136" t="s">
        <v>4773</v>
      </c>
      <c r="G108" s="137" t="s">
        <v>504</v>
      </c>
      <c r="H108" s="138">
        <v>4</v>
      </c>
      <c r="I108" s="139"/>
      <c r="J108" s="140">
        <f t="shared" si="0"/>
        <v>0</v>
      </c>
      <c r="K108" s="136" t="s">
        <v>4749</v>
      </c>
      <c r="L108" s="33"/>
      <c r="M108" s="141" t="s">
        <v>19</v>
      </c>
      <c r="N108" s="142" t="s">
        <v>49</v>
      </c>
      <c r="P108" s="143">
        <f t="shared" si="1"/>
        <v>0</v>
      </c>
      <c r="Q108" s="143">
        <v>0</v>
      </c>
      <c r="R108" s="143">
        <f t="shared" si="2"/>
        <v>0</v>
      </c>
      <c r="S108" s="143">
        <v>0</v>
      </c>
      <c r="T108" s="144">
        <f t="shared" si="3"/>
        <v>0</v>
      </c>
      <c r="AR108" s="145" t="s">
        <v>3629</v>
      </c>
      <c r="AT108" s="145" t="s">
        <v>360</v>
      </c>
      <c r="AU108" s="145" t="s">
        <v>90</v>
      </c>
      <c r="AY108" s="18" t="s">
        <v>358</v>
      </c>
      <c r="BE108" s="146">
        <f t="shared" si="4"/>
        <v>0</v>
      </c>
      <c r="BF108" s="146">
        <f t="shared" si="5"/>
        <v>0</v>
      </c>
      <c r="BG108" s="146">
        <f t="shared" si="6"/>
        <v>0</v>
      </c>
      <c r="BH108" s="146">
        <f t="shared" si="7"/>
        <v>0</v>
      </c>
      <c r="BI108" s="146">
        <f t="shared" si="8"/>
        <v>0</v>
      </c>
      <c r="BJ108" s="18" t="s">
        <v>90</v>
      </c>
      <c r="BK108" s="146">
        <f t="shared" si="9"/>
        <v>0</v>
      </c>
      <c r="BL108" s="18" t="s">
        <v>3629</v>
      </c>
      <c r="BM108" s="145" t="s">
        <v>4774</v>
      </c>
    </row>
    <row r="109" spans="2:65" s="11" customFormat="1" ht="22.9" customHeight="1">
      <c r="B109" s="122"/>
      <c r="D109" s="123" t="s">
        <v>76</v>
      </c>
      <c r="E109" s="132" t="s">
        <v>1716</v>
      </c>
      <c r="F109" s="132" t="s">
        <v>1717</v>
      </c>
      <c r="I109" s="125"/>
      <c r="J109" s="133">
        <f>BK109</f>
        <v>0</v>
      </c>
      <c r="L109" s="122"/>
      <c r="M109" s="127"/>
      <c r="P109" s="128">
        <f>SUM(P110:P123)</f>
        <v>0</v>
      </c>
      <c r="R109" s="128">
        <f>SUM(R110:R123)</f>
        <v>6.1465799999999994E-2</v>
      </c>
      <c r="T109" s="129">
        <f>SUM(T110:T123)</f>
        <v>0</v>
      </c>
      <c r="AR109" s="123" t="s">
        <v>90</v>
      </c>
      <c r="AT109" s="130" t="s">
        <v>76</v>
      </c>
      <c r="AU109" s="130" t="s">
        <v>84</v>
      </c>
      <c r="AY109" s="123" t="s">
        <v>358</v>
      </c>
      <c r="BK109" s="131">
        <f>SUM(BK110:BK123)</f>
        <v>0</v>
      </c>
    </row>
    <row r="110" spans="2:65" s="1" customFormat="1" ht="24.2" customHeight="1">
      <c r="B110" s="33"/>
      <c r="C110" s="134" t="s">
        <v>417</v>
      </c>
      <c r="D110" s="134" t="s">
        <v>360</v>
      </c>
      <c r="E110" s="135" t="s">
        <v>3692</v>
      </c>
      <c r="F110" s="136" t="s">
        <v>3693</v>
      </c>
      <c r="G110" s="137" t="s">
        <v>235</v>
      </c>
      <c r="H110" s="138">
        <v>10.14</v>
      </c>
      <c r="I110" s="139"/>
      <c r="J110" s="140">
        <f>ROUND(I110*H110,2)</f>
        <v>0</v>
      </c>
      <c r="K110" s="136" t="s">
        <v>402</v>
      </c>
      <c r="L110" s="33"/>
      <c r="M110" s="141" t="s">
        <v>19</v>
      </c>
      <c r="N110" s="142" t="s">
        <v>49</v>
      </c>
      <c r="P110" s="143">
        <f>O110*H110</f>
        <v>0</v>
      </c>
      <c r="Q110" s="143">
        <v>2.2000000000000001E-4</v>
      </c>
      <c r="R110" s="143">
        <f>Q110*H110</f>
        <v>2.2308000000000002E-3</v>
      </c>
      <c r="S110" s="143">
        <v>0</v>
      </c>
      <c r="T110" s="144">
        <f>S110*H110</f>
        <v>0</v>
      </c>
      <c r="AR110" s="145" t="s">
        <v>454</v>
      </c>
      <c r="AT110" s="145" t="s">
        <v>360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4775</v>
      </c>
    </row>
    <row r="111" spans="2:65" s="1" customFormat="1" ht="11.25">
      <c r="B111" s="33"/>
      <c r="D111" s="147" t="s">
        <v>366</v>
      </c>
      <c r="F111" s="148" t="s">
        <v>3695</v>
      </c>
      <c r="I111" s="149"/>
      <c r="L111" s="33"/>
      <c r="M111" s="150"/>
      <c r="T111" s="54"/>
      <c r="AT111" s="18" t="s">
        <v>366</v>
      </c>
      <c r="AU111" s="18" t="s">
        <v>90</v>
      </c>
    </row>
    <row r="112" spans="2:65" s="13" customFormat="1" ht="11.25">
      <c r="B112" s="158"/>
      <c r="D112" s="152" t="s">
        <v>368</v>
      </c>
      <c r="E112" s="159" t="s">
        <v>19</v>
      </c>
      <c r="F112" s="160" t="s">
        <v>4776</v>
      </c>
      <c r="H112" s="161">
        <v>7.8</v>
      </c>
      <c r="I112" s="162"/>
      <c r="L112" s="158"/>
      <c r="M112" s="163"/>
      <c r="T112" s="164"/>
      <c r="AT112" s="159" t="s">
        <v>368</v>
      </c>
      <c r="AU112" s="159" t="s">
        <v>90</v>
      </c>
      <c r="AV112" s="13" t="s">
        <v>90</v>
      </c>
      <c r="AW112" s="13" t="s">
        <v>36</v>
      </c>
      <c r="AX112" s="13" t="s">
        <v>84</v>
      </c>
      <c r="AY112" s="159" t="s">
        <v>358</v>
      </c>
    </row>
    <row r="113" spans="2:65" s="13" customFormat="1" ht="11.25">
      <c r="B113" s="158"/>
      <c r="D113" s="152" t="s">
        <v>368</v>
      </c>
      <c r="F113" s="160" t="s">
        <v>4777</v>
      </c>
      <c r="H113" s="161">
        <v>10.14</v>
      </c>
      <c r="I113" s="162"/>
      <c r="L113" s="158"/>
      <c r="M113" s="163"/>
      <c r="T113" s="164"/>
      <c r="AT113" s="159" t="s">
        <v>368</v>
      </c>
      <c r="AU113" s="159" t="s">
        <v>90</v>
      </c>
      <c r="AV113" s="13" t="s">
        <v>90</v>
      </c>
      <c r="AW113" s="13" t="s">
        <v>4</v>
      </c>
      <c r="AX113" s="13" t="s">
        <v>84</v>
      </c>
      <c r="AY113" s="159" t="s">
        <v>358</v>
      </c>
    </row>
    <row r="114" spans="2:65" s="1" customFormat="1" ht="37.9" customHeight="1">
      <c r="B114" s="33"/>
      <c r="C114" s="179" t="s">
        <v>422</v>
      </c>
      <c r="D114" s="179" t="s">
        <v>440</v>
      </c>
      <c r="E114" s="180" t="s">
        <v>4778</v>
      </c>
      <c r="F114" s="181" t="s">
        <v>4779</v>
      </c>
      <c r="G114" s="182" t="s">
        <v>195</v>
      </c>
      <c r="H114" s="183">
        <v>1.69</v>
      </c>
      <c r="I114" s="184"/>
      <c r="J114" s="185">
        <f>ROUND(I114*H114,2)</f>
        <v>0</v>
      </c>
      <c r="K114" s="181" t="s">
        <v>402</v>
      </c>
      <c r="L114" s="186"/>
      <c r="M114" s="187" t="s">
        <v>19</v>
      </c>
      <c r="N114" s="188" t="s">
        <v>49</v>
      </c>
      <c r="P114" s="143">
        <f>O114*H114</f>
        <v>0</v>
      </c>
      <c r="Q114" s="143">
        <v>8.9999999999999993E-3</v>
      </c>
      <c r="R114" s="143">
        <f>Q114*H114</f>
        <v>1.5209999999999998E-2</v>
      </c>
      <c r="S114" s="143">
        <v>0</v>
      </c>
      <c r="T114" s="144">
        <f>S114*H114</f>
        <v>0</v>
      </c>
      <c r="AR114" s="145" t="s">
        <v>558</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4780</v>
      </c>
    </row>
    <row r="115" spans="2:65" s="13" customFormat="1" ht="11.25">
      <c r="B115" s="158"/>
      <c r="D115" s="152" t="s">
        <v>368</v>
      </c>
      <c r="E115" s="159" t="s">
        <v>19</v>
      </c>
      <c r="F115" s="160" t="s">
        <v>4781</v>
      </c>
      <c r="H115" s="161">
        <v>1.3</v>
      </c>
      <c r="I115" s="162"/>
      <c r="L115" s="158"/>
      <c r="M115" s="163"/>
      <c r="T115" s="164"/>
      <c r="AT115" s="159" t="s">
        <v>368</v>
      </c>
      <c r="AU115" s="159" t="s">
        <v>90</v>
      </c>
      <c r="AV115" s="13" t="s">
        <v>90</v>
      </c>
      <c r="AW115" s="13" t="s">
        <v>36</v>
      </c>
      <c r="AX115" s="13" t="s">
        <v>84</v>
      </c>
      <c r="AY115" s="159" t="s">
        <v>358</v>
      </c>
    </row>
    <row r="116" spans="2:65" s="13" customFormat="1" ht="11.25">
      <c r="B116" s="158"/>
      <c r="D116" s="152" t="s">
        <v>368</v>
      </c>
      <c r="F116" s="160" t="s">
        <v>4782</v>
      </c>
      <c r="H116" s="161">
        <v>1.69</v>
      </c>
      <c r="I116" s="162"/>
      <c r="L116" s="158"/>
      <c r="M116" s="163"/>
      <c r="T116" s="164"/>
      <c r="AT116" s="159" t="s">
        <v>368</v>
      </c>
      <c r="AU116" s="159" t="s">
        <v>90</v>
      </c>
      <c r="AV116" s="13" t="s">
        <v>90</v>
      </c>
      <c r="AW116" s="13" t="s">
        <v>4</v>
      </c>
      <c r="AX116" s="13" t="s">
        <v>84</v>
      </c>
      <c r="AY116" s="159" t="s">
        <v>358</v>
      </c>
    </row>
    <row r="117" spans="2:65" s="1" customFormat="1" ht="37.9" customHeight="1">
      <c r="B117" s="33"/>
      <c r="C117" s="179" t="s">
        <v>8</v>
      </c>
      <c r="D117" s="179" t="s">
        <v>440</v>
      </c>
      <c r="E117" s="180" t="s">
        <v>4783</v>
      </c>
      <c r="F117" s="181" t="s">
        <v>4784</v>
      </c>
      <c r="G117" s="182" t="s">
        <v>195</v>
      </c>
      <c r="H117" s="183">
        <v>8.4499999999999993</v>
      </c>
      <c r="I117" s="184"/>
      <c r="J117" s="185">
        <f>ROUND(I117*H117,2)</f>
        <v>0</v>
      </c>
      <c r="K117" s="181" t="s">
        <v>402</v>
      </c>
      <c r="L117" s="186"/>
      <c r="M117" s="187" t="s">
        <v>19</v>
      </c>
      <c r="N117" s="188" t="s">
        <v>49</v>
      </c>
      <c r="P117" s="143">
        <f>O117*H117</f>
        <v>0</v>
      </c>
      <c r="Q117" s="143">
        <v>4.4999999999999997E-3</v>
      </c>
      <c r="R117" s="143">
        <f>Q117*H117</f>
        <v>3.8024999999999996E-2</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4785</v>
      </c>
    </row>
    <row r="118" spans="2:65" s="13" customFormat="1" ht="11.25">
      <c r="B118" s="158"/>
      <c r="D118" s="152" t="s">
        <v>368</v>
      </c>
      <c r="E118" s="159" t="s">
        <v>19</v>
      </c>
      <c r="F118" s="160" t="s">
        <v>4786</v>
      </c>
      <c r="H118" s="161">
        <v>6.5</v>
      </c>
      <c r="I118" s="162"/>
      <c r="L118" s="158"/>
      <c r="M118" s="163"/>
      <c r="T118" s="164"/>
      <c r="AT118" s="159" t="s">
        <v>368</v>
      </c>
      <c r="AU118" s="159" t="s">
        <v>90</v>
      </c>
      <c r="AV118" s="13" t="s">
        <v>90</v>
      </c>
      <c r="AW118" s="13" t="s">
        <v>36</v>
      </c>
      <c r="AX118" s="13" t="s">
        <v>84</v>
      </c>
      <c r="AY118" s="159" t="s">
        <v>358</v>
      </c>
    </row>
    <row r="119" spans="2:65" s="13" customFormat="1" ht="11.25">
      <c r="B119" s="158"/>
      <c r="D119" s="152" t="s">
        <v>368</v>
      </c>
      <c r="F119" s="160" t="s">
        <v>4787</v>
      </c>
      <c r="H119" s="161">
        <v>8.4499999999999993</v>
      </c>
      <c r="I119" s="162"/>
      <c r="L119" s="158"/>
      <c r="M119" s="163"/>
      <c r="T119" s="164"/>
      <c r="AT119" s="159" t="s">
        <v>368</v>
      </c>
      <c r="AU119" s="159" t="s">
        <v>90</v>
      </c>
      <c r="AV119" s="13" t="s">
        <v>90</v>
      </c>
      <c r="AW119" s="13" t="s">
        <v>4</v>
      </c>
      <c r="AX119" s="13" t="s">
        <v>84</v>
      </c>
      <c r="AY119" s="159" t="s">
        <v>358</v>
      </c>
    </row>
    <row r="120" spans="2:65" s="1" customFormat="1" ht="16.5" customHeight="1">
      <c r="B120" s="33"/>
      <c r="C120" s="179" t="s">
        <v>434</v>
      </c>
      <c r="D120" s="179" t="s">
        <v>440</v>
      </c>
      <c r="E120" s="180" t="s">
        <v>4788</v>
      </c>
      <c r="F120" s="181" t="s">
        <v>3703</v>
      </c>
      <c r="G120" s="182" t="s">
        <v>776</v>
      </c>
      <c r="H120" s="183">
        <v>30</v>
      </c>
      <c r="I120" s="184"/>
      <c r="J120" s="185">
        <f>ROUND(I120*H120,2)</f>
        <v>0</v>
      </c>
      <c r="K120" s="181" t="s">
        <v>4749</v>
      </c>
      <c r="L120" s="186"/>
      <c r="M120" s="187" t="s">
        <v>19</v>
      </c>
      <c r="N120" s="188" t="s">
        <v>49</v>
      </c>
      <c r="P120" s="143">
        <f>O120*H120</f>
        <v>0</v>
      </c>
      <c r="Q120" s="143">
        <v>2.0000000000000001E-4</v>
      </c>
      <c r="R120" s="143">
        <f>Q120*H120</f>
        <v>6.0000000000000001E-3</v>
      </c>
      <c r="S120" s="143">
        <v>0</v>
      </c>
      <c r="T120" s="144">
        <f>S120*H120</f>
        <v>0</v>
      </c>
      <c r="AR120" s="145" t="s">
        <v>558</v>
      </c>
      <c r="AT120" s="145" t="s">
        <v>440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4789</v>
      </c>
    </row>
    <row r="121" spans="2:65" s="1" customFormat="1" ht="24.2" customHeight="1">
      <c r="B121" s="33"/>
      <c r="C121" s="134" t="s">
        <v>439</v>
      </c>
      <c r="D121" s="134" t="s">
        <v>360</v>
      </c>
      <c r="E121" s="135" t="s">
        <v>4790</v>
      </c>
      <c r="F121" s="136" t="s">
        <v>4791</v>
      </c>
      <c r="G121" s="137" t="s">
        <v>195</v>
      </c>
      <c r="H121" s="138">
        <v>8.4499999999999993</v>
      </c>
      <c r="I121" s="139"/>
      <c r="J121" s="140">
        <f>ROUND(I121*H121,2)</f>
        <v>0</v>
      </c>
      <c r="K121" s="136" t="s">
        <v>4749</v>
      </c>
      <c r="L121" s="33"/>
      <c r="M121" s="141" t="s">
        <v>19</v>
      </c>
      <c r="N121" s="142" t="s">
        <v>49</v>
      </c>
      <c r="P121" s="143">
        <f>O121*H121</f>
        <v>0</v>
      </c>
      <c r="Q121" s="143">
        <v>0</v>
      </c>
      <c r="R121" s="143">
        <f>Q121*H121</f>
        <v>0</v>
      </c>
      <c r="S121" s="143">
        <v>0</v>
      </c>
      <c r="T121" s="144">
        <f>S121*H121</f>
        <v>0</v>
      </c>
      <c r="AR121" s="145" t="s">
        <v>454</v>
      </c>
      <c r="AT121" s="145" t="s">
        <v>360</v>
      </c>
      <c r="AU121" s="145" t="s">
        <v>90</v>
      </c>
      <c r="AY121" s="18" t="s">
        <v>358</v>
      </c>
      <c r="BE121" s="146">
        <f>IF(N121="základní",J121,0)</f>
        <v>0</v>
      </c>
      <c r="BF121" s="146">
        <f>IF(N121="snížená",J121,0)</f>
        <v>0</v>
      </c>
      <c r="BG121" s="146">
        <f>IF(N121="zákl. přenesená",J121,0)</f>
        <v>0</v>
      </c>
      <c r="BH121" s="146">
        <f>IF(N121="sníž. přenesená",J121,0)</f>
        <v>0</v>
      </c>
      <c r="BI121" s="146">
        <f>IF(N121="nulová",J121,0)</f>
        <v>0</v>
      </c>
      <c r="BJ121" s="18" t="s">
        <v>90</v>
      </c>
      <c r="BK121" s="146">
        <f>ROUND(I121*H121,2)</f>
        <v>0</v>
      </c>
      <c r="BL121" s="18" t="s">
        <v>454</v>
      </c>
      <c r="BM121" s="145" t="s">
        <v>4792</v>
      </c>
    </row>
    <row r="122" spans="2:65" s="13" customFormat="1" ht="11.25">
      <c r="B122" s="158"/>
      <c r="D122" s="152" t="s">
        <v>368</v>
      </c>
      <c r="E122" s="159" t="s">
        <v>19</v>
      </c>
      <c r="F122" s="160" t="s">
        <v>4786</v>
      </c>
      <c r="H122" s="161">
        <v>6.5</v>
      </c>
      <c r="I122" s="162"/>
      <c r="L122" s="158"/>
      <c r="M122" s="163"/>
      <c r="T122" s="164"/>
      <c r="AT122" s="159" t="s">
        <v>368</v>
      </c>
      <c r="AU122" s="159" t="s">
        <v>90</v>
      </c>
      <c r="AV122" s="13" t="s">
        <v>90</v>
      </c>
      <c r="AW122" s="13" t="s">
        <v>36</v>
      </c>
      <c r="AX122" s="13" t="s">
        <v>84</v>
      </c>
      <c r="AY122" s="159" t="s">
        <v>358</v>
      </c>
    </row>
    <row r="123" spans="2:65" s="13" customFormat="1" ht="11.25">
      <c r="B123" s="158"/>
      <c r="D123" s="152" t="s">
        <v>368</v>
      </c>
      <c r="F123" s="160" t="s">
        <v>4787</v>
      </c>
      <c r="H123" s="161">
        <v>8.4499999999999993</v>
      </c>
      <c r="I123" s="162"/>
      <c r="L123" s="158"/>
      <c r="M123" s="163"/>
      <c r="T123" s="164"/>
      <c r="AT123" s="159" t="s">
        <v>368</v>
      </c>
      <c r="AU123" s="159" t="s">
        <v>90</v>
      </c>
      <c r="AV123" s="13" t="s">
        <v>90</v>
      </c>
      <c r="AW123" s="13" t="s">
        <v>4</v>
      </c>
      <c r="AX123" s="13" t="s">
        <v>84</v>
      </c>
      <c r="AY123" s="159" t="s">
        <v>358</v>
      </c>
    </row>
    <row r="124" spans="2:65" s="11" customFormat="1" ht="22.9" customHeight="1">
      <c r="B124" s="122"/>
      <c r="D124" s="123" t="s">
        <v>76</v>
      </c>
      <c r="E124" s="132" t="s">
        <v>1878</v>
      </c>
      <c r="F124" s="132" t="s">
        <v>109</v>
      </c>
      <c r="I124" s="125"/>
      <c r="J124" s="133">
        <f>BK124</f>
        <v>0</v>
      </c>
      <c r="L124" s="122"/>
      <c r="M124" s="127"/>
      <c r="P124" s="128">
        <f>SUM(P125:P128)</f>
        <v>0</v>
      </c>
      <c r="R124" s="128">
        <f>SUM(R125:R128)</f>
        <v>0</v>
      </c>
      <c r="T124" s="129">
        <f>SUM(T125:T128)</f>
        <v>0</v>
      </c>
      <c r="AR124" s="123" t="s">
        <v>90</v>
      </c>
      <c r="AT124" s="130" t="s">
        <v>76</v>
      </c>
      <c r="AU124" s="130" t="s">
        <v>84</v>
      </c>
      <c r="AY124" s="123" t="s">
        <v>358</v>
      </c>
      <c r="BK124" s="131">
        <f>SUM(BK125:BK128)</f>
        <v>0</v>
      </c>
    </row>
    <row r="125" spans="2:65" s="1" customFormat="1" ht="24.2" customHeight="1">
      <c r="B125" s="33"/>
      <c r="C125" s="134" t="s">
        <v>447</v>
      </c>
      <c r="D125" s="134" t="s">
        <v>360</v>
      </c>
      <c r="E125" s="135" t="s">
        <v>1895</v>
      </c>
      <c r="F125" s="136" t="s">
        <v>4793</v>
      </c>
      <c r="G125" s="137" t="s">
        <v>1498</v>
      </c>
      <c r="H125" s="189"/>
      <c r="I125" s="139"/>
      <c r="J125" s="140">
        <f>ROUND(I125*H125,2)</f>
        <v>0</v>
      </c>
      <c r="K125" s="136" t="s">
        <v>3989</v>
      </c>
      <c r="L125" s="33"/>
      <c r="M125" s="141" t="s">
        <v>19</v>
      </c>
      <c r="N125" s="142" t="s">
        <v>49</v>
      </c>
      <c r="P125" s="143">
        <f>O125*H125</f>
        <v>0</v>
      </c>
      <c r="Q125" s="143">
        <v>0</v>
      </c>
      <c r="R125" s="143">
        <f>Q125*H125</f>
        <v>0</v>
      </c>
      <c r="S125" s="143">
        <v>0</v>
      </c>
      <c r="T125" s="144">
        <f>S125*H125</f>
        <v>0</v>
      </c>
      <c r="AR125" s="145" t="s">
        <v>454</v>
      </c>
      <c r="AT125" s="145" t="s">
        <v>360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4794</v>
      </c>
    </row>
    <row r="126" spans="2:65" s="1" customFormat="1" ht="11.25">
      <c r="B126" s="33"/>
      <c r="D126" s="147" t="s">
        <v>366</v>
      </c>
      <c r="F126" s="148" t="s">
        <v>4795</v>
      </c>
      <c r="I126" s="149"/>
      <c r="L126" s="33"/>
      <c r="M126" s="150"/>
      <c r="T126" s="54"/>
      <c r="AT126" s="18" t="s">
        <v>366</v>
      </c>
      <c r="AU126" s="18" t="s">
        <v>90</v>
      </c>
    </row>
    <row r="127" spans="2:65" s="1" customFormat="1" ht="24.2" customHeight="1">
      <c r="B127" s="33"/>
      <c r="C127" s="134" t="s">
        <v>454</v>
      </c>
      <c r="D127" s="134" t="s">
        <v>360</v>
      </c>
      <c r="E127" s="135" t="s">
        <v>4796</v>
      </c>
      <c r="F127" s="136" t="s">
        <v>4797</v>
      </c>
      <c r="G127" s="137" t="s">
        <v>1498</v>
      </c>
      <c r="H127" s="189"/>
      <c r="I127" s="139"/>
      <c r="J127" s="140">
        <f>ROUND(I127*H127,2)</f>
        <v>0</v>
      </c>
      <c r="K127" s="136" t="s">
        <v>3989</v>
      </c>
      <c r="L127" s="33"/>
      <c r="M127" s="141" t="s">
        <v>19</v>
      </c>
      <c r="N127" s="142" t="s">
        <v>49</v>
      </c>
      <c r="P127" s="143">
        <f>O127*H127</f>
        <v>0</v>
      </c>
      <c r="Q127" s="143">
        <v>0</v>
      </c>
      <c r="R127" s="143">
        <f>Q127*H127</f>
        <v>0</v>
      </c>
      <c r="S127" s="143">
        <v>0</v>
      </c>
      <c r="T127" s="144">
        <f>S127*H127</f>
        <v>0</v>
      </c>
      <c r="AR127" s="145" t="s">
        <v>454</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454</v>
      </c>
      <c r="BM127" s="145" t="s">
        <v>4798</v>
      </c>
    </row>
    <row r="128" spans="2:65" s="1" customFormat="1" ht="11.25">
      <c r="B128" s="33"/>
      <c r="D128" s="147" t="s">
        <v>366</v>
      </c>
      <c r="F128" s="148" t="s">
        <v>4799</v>
      </c>
      <c r="I128" s="149"/>
      <c r="L128" s="33"/>
      <c r="M128" s="150"/>
      <c r="T128" s="54"/>
      <c r="AT128" s="18" t="s">
        <v>366</v>
      </c>
      <c r="AU128" s="18" t="s">
        <v>90</v>
      </c>
    </row>
    <row r="129" spans="2:65" s="11" customFormat="1" ht="22.9" customHeight="1">
      <c r="B129" s="122"/>
      <c r="D129" s="123" t="s">
        <v>76</v>
      </c>
      <c r="E129" s="132" t="s">
        <v>4800</v>
      </c>
      <c r="F129" s="132" t="s">
        <v>4801</v>
      </c>
      <c r="I129" s="125"/>
      <c r="J129" s="133">
        <f>BK129</f>
        <v>0</v>
      </c>
      <c r="L129" s="122"/>
      <c r="M129" s="127"/>
      <c r="P129" s="128">
        <f>SUM(P130:P229)</f>
        <v>0</v>
      </c>
      <c r="R129" s="128">
        <f>SUM(R130:R229)</f>
        <v>2.4369040000000002</v>
      </c>
      <c r="T129" s="129">
        <f>SUM(T130:T229)</f>
        <v>0</v>
      </c>
      <c r="AR129" s="123" t="s">
        <v>90</v>
      </c>
      <c r="AT129" s="130" t="s">
        <v>76</v>
      </c>
      <c r="AU129" s="130" t="s">
        <v>84</v>
      </c>
      <c r="AY129" s="123" t="s">
        <v>358</v>
      </c>
      <c r="BK129" s="131">
        <f>SUM(BK130:BK229)</f>
        <v>0</v>
      </c>
    </row>
    <row r="130" spans="2:65" s="1" customFormat="1" ht="37.9" customHeight="1">
      <c r="B130" s="33"/>
      <c r="C130" s="134" t="s">
        <v>462</v>
      </c>
      <c r="D130" s="134" t="s">
        <v>360</v>
      </c>
      <c r="E130" s="135" t="s">
        <v>4802</v>
      </c>
      <c r="F130" s="136" t="s">
        <v>4803</v>
      </c>
      <c r="G130" s="137" t="s">
        <v>504</v>
      </c>
      <c r="H130" s="138">
        <v>1</v>
      </c>
      <c r="I130" s="139"/>
      <c r="J130" s="140">
        <f>ROUND(I130*H130,2)</f>
        <v>0</v>
      </c>
      <c r="K130" s="136" t="s">
        <v>402</v>
      </c>
      <c r="L130" s="33"/>
      <c r="M130" s="141" t="s">
        <v>19</v>
      </c>
      <c r="N130" s="142" t="s">
        <v>49</v>
      </c>
      <c r="P130" s="143">
        <f>O130*H130</f>
        <v>0</v>
      </c>
      <c r="Q130" s="143">
        <v>0</v>
      </c>
      <c r="R130" s="143">
        <f>Q130*H130</f>
        <v>0</v>
      </c>
      <c r="S130" s="143">
        <v>0</v>
      </c>
      <c r="T130" s="144">
        <f>S130*H130</f>
        <v>0</v>
      </c>
      <c r="AR130" s="145" t="s">
        <v>454</v>
      </c>
      <c r="AT130" s="145" t="s">
        <v>360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4804</v>
      </c>
    </row>
    <row r="131" spans="2:65" s="1" customFormat="1" ht="11.25">
      <c r="B131" s="33"/>
      <c r="D131" s="147" t="s">
        <v>366</v>
      </c>
      <c r="F131" s="148" t="s">
        <v>4805</v>
      </c>
      <c r="I131" s="149"/>
      <c r="L131" s="33"/>
      <c r="M131" s="150"/>
      <c r="T131" s="54"/>
      <c r="AT131" s="18" t="s">
        <v>366</v>
      </c>
      <c r="AU131" s="18" t="s">
        <v>90</v>
      </c>
    </row>
    <row r="132" spans="2:65" s="1" customFormat="1" ht="62.65" customHeight="1">
      <c r="B132" s="33"/>
      <c r="C132" s="179" t="s">
        <v>468</v>
      </c>
      <c r="D132" s="179" t="s">
        <v>440</v>
      </c>
      <c r="E132" s="180" t="s">
        <v>4806</v>
      </c>
      <c r="F132" s="181" t="s">
        <v>4807</v>
      </c>
      <c r="G132" s="182" t="s">
        <v>504</v>
      </c>
      <c r="H132" s="183">
        <v>1</v>
      </c>
      <c r="I132" s="184"/>
      <c r="J132" s="185">
        <f>ROUND(I132*H132,2)</f>
        <v>0</v>
      </c>
      <c r="K132" s="181" t="s">
        <v>4749</v>
      </c>
      <c r="L132" s="186"/>
      <c r="M132" s="187" t="s">
        <v>19</v>
      </c>
      <c r="N132" s="188" t="s">
        <v>49</v>
      </c>
      <c r="P132" s="143">
        <f>O132*H132</f>
        <v>0</v>
      </c>
      <c r="Q132" s="143">
        <v>0.245</v>
      </c>
      <c r="R132" s="143">
        <f>Q132*H132</f>
        <v>0.245</v>
      </c>
      <c r="S132" s="143">
        <v>0</v>
      </c>
      <c r="T132" s="144">
        <f>S132*H132</f>
        <v>0</v>
      </c>
      <c r="AR132" s="145" t="s">
        <v>558</v>
      </c>
      <c r="AT132" s="145" t="s">
        <v>440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4808</v>
      </c>
    </row>
    <row r="133" spans="2:65" s="13" customFormat="1" ht="11.25">
      <c r="B133" s="158"/>
      <c r="D133" s="152" t="s">
        <v>368</v>
      </c>
      <c r="E133" s="159" t="s">
        <v>19</v>
      </c>
      <c r="F133" s="160" t="s">
        <v>4809</v>
      </c>
      <c r="H133" s="161">
        <v>1</v>
      </c>
      <c r="I133" s="162"/>
      <c r="L133" s="158"/>
      <c r="M133" s="163"/>
      <c r="T133" s="164"/>
      <c r="AT133" s="159" t="s">
        <v>368</v>
      </c>
      <c r="AU133" s="159" t="s">
        <v>90</v>
      </c>
      <c r="AV133" s="13" t="s">
        <v>90</v>
      </c>
      <c r="AW133" s="13" t="s">
        <v>36</v>
      </c>
      <c r="AX133" s="13" t="s">
        <v>84</v>
      </c>
      <c r="AY133" s="159" t="s">
        <v>358</v>
      </c>
    </row>
    <row r="134" spans="2:65" s="1" customFormat="1" ht="16.5" customHeight="1">
      <c r="B134" s="33"/>
      <c r="C134" s="134" t="s">
        <v>473</v>
      </c>
      <c r="D134" s="134" t="s">
        <v>360</v>
      </c>
      <c r="E134" s="135" t="s">
        <v>4810</v>
      </c>
      <c r="F134" s="136" t="s">
        <v>4811</v>
      </c>
      <c r="G134" s="137" t="s">
        <v>504</v>
      </c>
      <c r="H134" s="138">
        <v>15</v>
      </c>
      <c r="I134" s="139"/>
      <c r="J134" s="140">
        <f>ROUND(I134*H134,2)</f>
        <v>0</v>
      </c>
      <c r="K134" s="136" t="s">
        <v>402</v>
      </c>
      <c r="L134" s="33"/>
      <c r="M134" s="141" t="s">
        <v>19</v>
      </c>
      <c r="N134" s="142" t="s">
        <v>49</v>
      </c>
      <c r="P134" s="143">
        <f>O134*H134</f>
        <v>0</v>
      </c>
      <c r="Q134" s="143">
        <v>0</v>
      </c>
      <c r="R134" s="143">
        <f>Q134*H134</f>
        <v>0</v>
      </c>
      <c r="S134" s="143">
        <v>0</v>
      </c>
      <c r="T134" s="144">
        <f>S134*H134</f>
        <v>0</v>
      </c>
      <c r="AR134" s="145" t="s">
        <v>3629</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3629</v>
      </c>
      <c r="BM134" s="145" t="s">
        <v>4812</v>
      </c>
    </row>
    <row r="135" spans="2:65" s="1" customFormat="1" ht="11.25">
      <c r="B135" s="33"/>
      <c r="D135" s="147" t="s">
        <v>366</v>
      </c>
      <c r="F135" s="148" t="s">
        <v>4813</v>
      </c>
      <c r="I135" s="149"/>
      <c r="L135" s="33"/>
      <c r="M135" s="150"/>
      <c r="T135" s="54"/>
      <c r="AT135" s="18" t="s">
        <v>366</v>
      </c>
      <c r="AU135" s="18" t="s">
        <v>90</v>
      </c>
    </row>
    <row r="136" spans="2:65" s="1" customFormat="1" ht="16.5" customHeight="1">
      <c r="B136" s="33"/>
      <c r="C136" s="179" t="s">
        <v>480</v>
      </c>
      <c r="D136" s="179" t="s">
        <v>440</v>
      </c>
      <c r="E136" s="180" t="s">
        <v>4814</v>
      </c>
      <c r="F136" s="181" t="s">
        <v>4815</v>
      </c>
      <c r="G136" s="182" t="s">
        <v>504</v>
      </c>
      <c r="H136" s="183">
        <v>15</v>
      </c>
      <c r="I136" s="184"/>
      <c r="J136" s="185">
        <f>ROUND(I136*H136,2)</f>
        <v>0</v>
      </c>
      <c r="K136" s="181" t="s">
        <v>402</v>
      </c>
      <c r="L136" s="186"/>
      <c r="M136" s="187" t="s">
        <v>19</v>
      </c>
      <c r="N136" s="188" t="s">
        <v>49</v>
      </c>
      <c r="P136" s="143">
        <f>O136*H136</f>
        <v>0</v>
      </c>
      <c r="Q136" s="143">
        <v>2.0000000000000001E-4</v>
      </c>
      <c r="R136" s="143">
        <f>Q136*H136</f>
        <v>3.0000000000000001E-3</v>
      </c>
      <c r="S136" s="143">
        <v>0</v>
      </c>
      <c r="T136" s="144">
        <f>S136*H136</f>
        <v>0</v>
      </c>
      <c r="AR136" s="145" t="s">
        <v>3629</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3629</v>
      </c>
      <c r="BM136" s="145" t="s">
        <v>4816</v>
      </c>
    </row>
    <row r="137" spans="2:65" s="13" customFormat="1" ht="11.25">
      <c r="B137" s="158"/>
      <c r="D137" s="152" t="s">
        <v>368</v>
      </c>
      <c r="E137" s="159" t="s">
        <v>19</v>
      </c>
      <c r="F137" s="160" t="s">
        <v>4817</v>
      </c>
      <c r="H137" s="161">
        <v>15</v>
      </c>
      <c r="I137" s="162"/>
      <c r="L137" s="158"/>
      <c r="M137" s="163"/>
      <c r="T137" s="164"/>
      <c r="AT137" s="159" t="s">
        <v>368</v>
      </c>
      <c r="AU137" s="159" t="s">
        <v>90</v>
      </c>
      <c r="AV137" s="13" t="s">
        <v>90</v>
      </c>
      <c r="AW137" s="13" t="s">
        <v>36</v>
      </c>
      <c r="AX137" s="13" t="s">
        <v>84</v>
      </c>
      <c r="AY137" s="159" t="s">
        <v>358</v>
      </c>
    </row>
    <row r="138" spans="2:65" s="1" customFormat="1" ht="24.2" customHeight="1">
      <c r="B138" s="33"/>
      <c r="C138" s="134" t="s">
        <v>7</v>
      </c>
      <c r="D138" s="134" t="s">
        <v>360</v>
      </c>
      <c r="E138" s="135" t="s">
        <v>4818</v>
      </c>
      <c r="F138" s="136" t="s">
        <v>4819</v>
      </c>
      <c r="G138" s="137" t="s">
        <v>504</v>
      </c>
      <c r="H138" s="138">
        <v>1</v>
      </c>
      <c r="I138" s="139"/>
      <c r="J138" s="140">
        <f>ROUND(I138*H138,2)</f>
        <v>0</v>
      </c>
      <c r="K138" s="136" t="s">
        <v>402</v>
      </c>
      <c r="L138" s="33"/>
      <c r="M138" s="141" t="s">
        <v>19</v>
      </c>
      <c r="N138" s="142" t="s">
        <v>49</v>
      </c>
      <c r="P138" s="143">
        <f>O138*H138</f>
        <v>0</v>
      </c>
      <c r="Q138" s="143">
        <v>0</v>
      </c>
      <c r="R138" s="143">
        <f>Q138*H138</f>
        <v>0</v>
      </c>
      <c r="S138" s="143">
        <v>0</v>
      </c>
      <c r="T138" s="144">
        <f>S138*H138</f>
        <v>0</v>
      </c>
      <c r="AR138" s="145" t="s">
        <v>454</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454</v>
      </c>
      <c r="BM138" s="145" t="s">
        <v>4820</v>
      </c>
    </row>
    <row r="139" spans="2:65" s="1" customFormat="1" ht="11.25">
      <c r="B139" s="33"/>
      <c r="D139" s="147" t="s">
        <v>366</v>
      </c>
      <c r="F139" s="148" t="s">
        <v>4821</v>
      </c>
      <c r="I139" s="149"/>
      <c r="L139" s="33"/>
      <c r="M139" s="150"/>
      <c r="T139" s="54"/>
      <c r="AT139" s="18" t="s">
        <v>366</v>
      </c>
      <c r="AU139" s="18" t="s">
        <v>90</v>
      </c>
    </row>
    <row r="140" spans="2:65" s="1" customFormat="1" ht="37.9" customHeight="1">
      <c r="B140" s="33"/>
      <c r="C140" s="179" t="s">
        <v>496</v>
      </c>
      <c r="D140" s="179" t="s">
        <v>440</v>
      </c>
      <c r="E140" s="180" t="s">
        <v>4822</v>
      </c>
      <c r="F140" s="181" t="s">
        <v>4823</v>
      </c>
      <c r="G140" s="182" t="s">
        <v>504</v>
      </c>
      <c r="H140" s="183">
        <v>1</v>
      </c>
      <c r="I140" s="184"/>
      <c r="J140" s="185">
        <f>ROUND(I140*H140,2)</f>
        <v>0</v>
      </c>
      <c r="K140" s="181" t="s">
        <v>4749</v>
      </c>
      <c r="L140" s="186"/>
      <c r="M140" s="187" t="s">
        <v>19</v>
      </c>
      <c r="N140" s="188" t="s">
        <v>49</v>
      </c>
      <c r="P140" s="143">
        <f>O140*H140</f>
        <v>0</v>
      </c>
      <c r="Q140" s="143">
        <v>0.05</v>
      </c>
      <c r="R140" s="143">
        <f>Q140*H140</f>
        <v>0.05</v>
      </c>
      <c r="S140" s="143">
        <v>0</v>
      </c>
      <c r="T140" s="144">
        <f>S140*H140</f>
        <v>0</v>
      </c>
      <c r="AR140" s="145" t="s">
        <v>558</v>
      </c>
      <c r="AT140" s="145" t="s">
        <v>440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4824</v>
      </c>
    </row>
    <row r="141" spans="2:65" s="13" customFormat="1" ht="11.25">
      <c r="B141" s="158"/>
      <c r="D141" s="152" t="s">
        <v>368</v>
      </c>
      <c r="E141" s="159" t="s">
        <v>19</v>
      </c>
      <c r="F141" s="160" t="s">
        <v>4809</v>
      </c>
      <c r="H141" s="161">
        <v>1</v>
      </c>
      <c r="I141" s="162"/>
      <c r="L141" s="158"/>
      <c r="M141" s="163"/>
      <c r="T141" s="164"/>
      <c r="AT141" s="159" t="s">
        <v>368</v>
      </c>
      <c r="AU141" s="159" t="s">
        <v>90</v>
      </c>
      <c r="AV141" s="13" t="s">
        <v>90</v>
      </c>
      <c r="AW141" s="13" t="s">
        <v>36</v>
      </c>
      <c r="AX141" s="13" t="s">
        <v>84</v>
      </c>
      <c r="AY141" s="159" t="s">
        <v>358</v>
      </c>
    </row>
    <row r="142" spans="2:65" s="1" customFormat="1" ht="24.2" customHeight="1">
      <c r="B142" s="33"/>
      <c r="C142" s="179" t="s">
        <v>501</v>
      </c>
      <c r="D142" s="179" t="s">
        <v>440</v>
      </c>
      <c r="E142" s="180" t="s">
        <v>4825</v>
      </c>
      <c r="F142" s="181" t="s">
        <v>4826</v>
      </c>
      <c r="G142" s="182" t="s">
        <v>235</v>
      </c>
      <c r="H142" s="183">
        <v>2.4</v>
      </c>
      <c r="I142" s="184"/>
      <c r="J142" s="185">
        <f>ROUND(I142*H142,2)</f>
        <v>0</v>
      </c>
      <c r="K142" s="181" t="s">
        <v>4749</v>
      </c>
      <c r="L142" s="186"/>
      <c r="M142" s="187" t="s">
        <v>19</v>
      </c>
      <c r="N142" s="188" t="s">
        <v>49</v>
      </c>
      <c r="P142" s="143">
        <f>O142*H142</f>
        <v>0</v>
      </c>
      <c r="Q142" s="143">
        <v>0</v>
      </c>
      <c r="R142" s="143">
        <f>Q142*H142</f>
        <v>0</v>
      </c>
      <c r="S142" s="143">
        <v>0</v>
      </c>
      <c r="T142" s="144">
        <f>S142*H142</f>
        <v>0</v>
      </c>
      <c r="AR142" s="145" t="s">
        <v>3629</v>
      </c>
      <c r="AT142" s="145" t="s">
        <v>440</v>
      </c>
      <c r="AU142" s="145" t="s">
        <v>90</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3629</v>
      </c>
      <c r="BM142" s="145" t="s">
        <v>4827</v>
      </c>
    </row>
    <row r="143" spans="2:65" s="13" customFormat="1" ht="11.25">
      <c r="B143" s="158"/>
      <c r="D143" s="152" t="s">
        <v>368</v>
      </c>
      <c r="E143" s="159" t="s">
        <v>19</v>
      </c>
      <c r="F143" s="160" t="s">
        <v>4828</v>
      </c>
      <c r="H143" s="161">
        <v>2</v>
      </c>
      <c r="I143" s="162"/>
      <c r="L143" s="158"/>
      <c r="M143" s="163"/>
      <c r="T143" s="164"/>
      <c r="AT143" s="159" t="s">
        <v>368</v>
      </c>
      <c r="AU143" s="159" t="s">
        <v>90</v>
      </c>
      <c r="AV143" s="13" t="s">
        <v>90</v>
      </c>
      <c r="AW143" s="13" t="s">
        <v>36</v>
      </c>
      <c r="AX143" s="13" t="s">
        <v>84</v>
      </c>
      <c r="AY143" s="159" t="s">
        <v>358</v>
      </c>
    </row>
    <row r="144" spans="2:65" s="13" customFormat="1" ht="11.25">
      <c r="B144" s="158"/>
      <c r="D144" s="152" t="s">
        <v>368</v>
      </c>
      <c r="F144" s="160" t="s">
        <v>4829</v>
      </c>
      <c r="H144" s="161">
        <v>2.4</v>
      </c>
      <c r="I144" s="162"/>
      <c r="L144" s="158"/>
      <c r="M144" s="163"/>
      <c r="T144" s="164"/>
      <c r="AT144" s="159" t="s">
        <v>368</v>
      </c>
      <c r="AU144" s="159" t="s">
        <v>90</v>
      </c>
      <c r="AV144" s="13" t="s">
        <v>90</v>
      </c>
      <c r="AW144" s="13" t="s">
        <v>4</v>
      </c>
      <c r="AX144" s="13" t="s">
        <v>84</v>
      </c>
      <c r="AY144" s="159" t="s">
        <v>358</v>
      </c>
    </row>
    <row r="145" spans="2:65" s="1" customFormat="1" ht="33" customHeight="1">
      <c r="B145" s="33"/>
      <c r="C145" s="134" t="s">
        <v>210</v>
      </c>
      <c r="D145" s="134" t="s">
        <v>360</v>
      </c>
      <c r="E145" s="135" t="s">
        <v>4830</v>
      </c>
      <c r="F145" s="136" t="s">
        <v>4831</v>
      </c>
      <c r="G145" s="137" t="s">
        <v>504</v>
      </c>
      <c r="H145" s="138">
        <v>1</v>
      </c>
      <c r="I145" s="139"/>
      <c r="J145" s="140">
        <f>ROUND(I145*H145,2)</f>
        <v>0</v>
      </c>
      <c r="K145" s="136" t="s">
        <v>4749</v>
      </c>
      <c r="L145" s="33"/>
      <c r="M145" s="141" t="s">
        <v>19</v>
      </c>
      <c r="N145" s="142" t="s">
        <v>49</v>
      </c>
      <c r="P145" s="143">
        <f>O145*H145</f>
        <v>0</v>
      </c>
      <c r="Q145" s="143">
        <v>0</v>
      </c>
      <c r="R145" s="143">
        <f>Q145*H145</f>
        <v>0</v>
      </c>
      <c r="S145" s="143">
        <v>0</v>
      </c>
      <c r="T145" s="144">
        <f>S145*H145</f>
        <v>0</v>
      </c>
      <c r="AR145" s="145" t="s">
        <v>3629</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3629</v>
      </c>
      <c r="BM145" s="145" t="s">
        <v>4832</v>
      </c>
    </row>
    <row r="146" spans="2:65" s="1" customFormat="1" ht="24.2" customHeight="1">
      <c r="B146" s="33"/>
      <c r="C146" s="134" t="s">
        <v>515</v>
      </c>
      <c r="D146" s="134" t="s">
        <v>360</v>
      </c>
      <c r="E146" s="135" t="s">
        <v>4833</v>
      </c>
      <c r="F146" s="136" t="s">
        <v>4834</v>
      </c>
      <c r="G146" s="137" t="s">
        <v>504</v>
      </c>
      <c r="H146" s="138">
        <v>1</v>
      </c>
      <c r="I146" s="139"/>
      <c r="J146" s="140">
        <f>ROUND(I146*H146,2)</f>
        <v>0</v>
      </c>
      <c r="K146" s="136" t="s">
        <v>402</v>
      </c>
      <c r="L146" s="33"/>
      <c r="M146" s="141" t="s">
        <v>19</v>
      </c>
      <c r="N146" s="142" t="s">
        <v>49</v>
      </c>
      <c r="P146" s="143">
        <f>O146*H146</f>
        <v>0</v>
      </c>
      <c r="Q146" s="143">
        <v>0</v>
      </c>
      <c r="R146" s="143">
        <f>Q146*H146</f>
        <v>0</v>
      </c>
      <c r="S146" s="143">
        <v>0</v>
      </c>
      <c r="T146" s="144">
        <f>S146*H146</f>
        <v>0</v>
      </c>
      <c r="AR146" s="145" t="s">
        <v>454</v>
      </c>
      <c r="AT146" s="145" t="s">
        <v>360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4835</v>
      </c>
    </row>
    <row r="147" spans="2:65" s="1" customFormat="1" ht="11.25">
      <c r="B147" s="33"/>
      <c r="D147" s="147" t="s">
        <v>366</v>
      </c>
      <c r="F147" s="148" t="s">
        <v>4836</v>
      </c>
      <c r="I147" s="149"/>
      <c r="L147" s="33"/>
      <c r="M147" s="150"/>
      <c r="T147" s="54"/>
      <c r="AT147" s="18" t="s">
        <v>366</v>
      </c>
      <c r="AU147" s="18" t="s">
        <v>90</v>
      </c>
    </row>
    <row r="148" spans="2:65" s="1" customFormat="1" ht="33" customHeight="1">
      <c r="B148" s="33"/>
      <c r="C148" s="179" t="s">
        <v>521</v>
      </c>
      <c r="D148" s="179" t="s">
        <v>440</v>
      </c>
      <c r="E148" s="180" t="s">
        <v>4837</v>
      </c>
      <c r="F148" s="181" t="s">
        <v>4838</v>
      </c>
      <c r="G148" s="182" t="s">
        <v>504</v>
      </c>
      <c r="H148" s="183">
        <v>1</v>
      </c>
      <c r="I148" s="184"/>
      <c r="J148" s="185">
        <f>ROUND(I148*H148,2)</f>
        <v>0</v>
      </c>
      <c r="K148" s="181" t="s">
        <v>4749</v>
      </c>
      <c r="L148" s="186"/>
      <c r="M148" s="187" t="s">
        <v>19</v>
      </c>
      <c r="N148" s="188" t="s">
        <v>49</v>
      </c>
      <c r="P148" s="143">
        <f>O148*H148</f>
        <v>0</v>
      </c>
      <c r="Q148" s="143">
        <v>2E-3</v>
      </c>
      <c r="R148" s="143">
        <f>Q148*H148</f>
        <v>2E-3</v>
      </c>
      <c r="S148" s="143">
        <v>0</v>
      </c>
      <c r="T148" s="144">
        <f>S148*H148</f>
        <v>0</v>
      </c>
      <c r="AR148" s="145" t="s">
        <v>558</v>
      </c>
      <c r="AT148" s="145" t="s">
        <v>440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454</v>
      </c>
      <c r="BM148" s="145" t="s">
        <v>4839</v>
      </c>
    </row>
    <row r="149" spans="2:65" s="1" customFormat="1" ht="19.5">
      <c r="B149" s="33"/>
      <c r="D149" s="152" t="s">
        <v>4840</v>
      </c>
      <c r="F149" s="203" t="s">
        <v>4841</v>
      </c>
      <c r="I149" s="149"/>
      <c r="L149" s="33"/>
      <c r="M149" s="150"/>
      <c r="T149" s="54"/>
      <c r="AT149" s="18" t="s">
        <v>4840</v>
      </c>
      <c r="AU149" s="18" t="s">
        <v>90</v>
      </c>
    </row>
    <row r="150" spans="2:65" s="13" customFormat="1" ht="11.25">
      <c r="B150" s="158"/>
      <c r="D150" s="152" t="s">
        <v>368</v>
      </c>
      <c r="E150" s="159" t="s">
        <v>19</v>
      </c>
      <c r="F150" s="160" t="s">
        <v>4809</v>
      </c>
      <c r="H150" s="161">
        <v>1</v>
      </c>
      <c r="I150" s="162"/>
      <c r="L150" s="158"/>
      <c r="M150" s="163"/>
      <c r="T150" s="164"/>
      <c r="AT150" s="159" t="s">
        <v>368</v>
      </c>
      <c r="AU150" s="159" t="s">
        <v>90</v>
      </c>
      <c r="AV150" s="13" t="s">
        <v>90</v>
      </c>
      <c r="AW150" s="13" t="s">
        <v>36</v>
      </c>
      <c r="AX150" s="13" t="s">
        <v>84</v>
      </c>
      <c r="AY150" s="159" t="s">
        <v>358</v>
      </c>
    </row>
    <row r="151" spans="2:65" s="1" customFormat="1" ht="33" customHeight="1">
      <c r="B151" s="33"/>
      <c r="C151" s="134" t="s">
        <v>528</v>
      </c>
      <c r="D151" s="134" t="s">
        <v>360</v>
      </c>
      <c r="E151" s="135" t="s">
        <v>4842</v>
      </c>
      <c r="F151" s="136" t="s">
        <v>4843</v>
      </c>
      <c r="G151" s="137" t="s">
        <v>504</v>
      </c>
      <c r="H151" s="138">
        <v>2</v>
      </c>
      <c r="I151" s="139"/>
      <c r="J151" s="140">
        <f>ROUND(I151*H151,2)</f>
        <v>0</v>
      </c>
      <c r="K151" s="136" t="s">
        <v>402</v>
      </c>
      <c r="L151" s="33"/>
      <c r="M151" s="141" t="s">
        <v>19</v>
      </c>
      <c r="N151" s="142" t="s">
        <v>49</v>
      </c>
      <c r="P151" s="143">
        <f>O151*H151</f>
        <v>0</v>
      </c>
      <c r="Q151" s="143">
        <v>0</v>
      </c>
      <c r="R151" s="143">
        <f>Q151*H151</f>
        <v>0</v>
      </c>
      <c r="S151" s="143">
        <v>0</v>
      </c>
      <c r="T151" s="144">
        <f>S151*H151</f>
        <v>0</v>
      </c>
      <c r="AR151" s="145" t="s">
        <v>454</v>
      </c>
      <c r="AT151" s="145" t="s">
        <v>360</v>
      </c>
      <c r="AU151" s="145" t="s">
        <v>90</v>
      </c>
      <c r="AY151" s="18" t="s">
        <v>358</v>
      </c>
      <c r="BE151" s="146">
        <f>IF(N151="základní",J151,0)</f>
        <v>0</v>
      </c>
      <c r="BF151" s="146">
        <f>IF(N151="snížená",J151,0)</f>
        <v>0</v>
      </c>
      <c r="BG151" s="146">
        <f>IF(N151="zákl. přenesená",J151,0)</f>
        <v>0</v>
      </c>
      <c r="BH151" s="146">
        <f>IF(N151="sníž. přenesená",J151,0)</f>
        <v>0</v>
      </c>
      <c r="BI151" s="146">
        <f>IF(N151="nulová",J151,0)</f>
        <v>0</v>
      </c>
      <c r="BJ151" s="18" t="s">
        <v>90</v>
      </c>
      <c r="BK151" s="146">
        <f>ROUND(I151*H151,2)</f>
        <v>0</v>
      </c>
      <c r="BL151" s="18" t="s">
        <v>454</v>
      </c>
      <c r="BM151" s="145" t="s">
        <v>4844</v>
      </c>
    </row>
    <row r="152" spans="2:65" s="1" customFormat="1" ht="11.25">
      <c r="B152" s="33"/>
      <c r="D152" s="147" t="s">
        <v>366</v>
      </c>
      <c r="F152" s="148" t="s">
        <v>4845</v>
      </c>
      <c r="I152" s="149"/>
      <c r="L152" s="33"/>
      <c r="M152" s="150"/>
      <c r="T152" s="54"/>
      <c r="AT152" s="18" t="s">
        <v>366</v>
      </c>
      <c r="AU152" s="18" t="s">
        <v>90</v>
      </c>
    </row>
    <row r="153" spans="2:65" s="1" customFormat="1" ht="24.2" customHeight="1">
      <c r="B153" s="33"/>
      <c r="C153" s="179" t="s">
        <v>535</v>
      </c>
      <c r="D153" s="179" t="s">
        <v>440</v>
      </c>
      <c r="E153" s="180" t="s">
        <v>4846</v>
      </c>
      <c r="F153" s="181" t="s">
        <v>4847</v>
      </c>
      <c r="G153" s="182" t="s">
        <v>504</v>
      </c>
      <c r="H153" s="183">
        <v>2</v>
      </c>
      <c r="I153" s="184"/>
      <c r="J153" s="185">
        <f>ROUND(I153*H153,2)</f>
        <v>0</v>
      </c>
      <c r="K153" s="181" t="s">
        <v>4749</v>
      </c>
      <c r="L153" s="186"/>
      <c r="M153" s="187" t="s">
        <v>19</v>
      </c>
      <c r="N153" s="188" t="s">
        <v>49</v>
      </c>
      <c r="P153" s="143">
        <f>O153*H153</f>
        <v>0</v>
      </c>
      <c r="Q153" s="143">
        <v>1.1999999999999999E-3</v>
      </c>
      <c r="R153" s="143">
        <f>Q153*H153</f>
        <v>2.3999999999999998E-3</v>
      </c>
      <c r="S153" s="143">
        <v>0</v>
      </c>
      <c r="T153" s="144">
        <f>S153*H153</f>
        <v>0</v>
      </c>
      <c r="AR153" s="145" t="s">
        <v>558</v>
      </c>
      <c r="AT153" s="145" t="s">
        <v>440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4848</v>
      </c>
    </row>
    <row r="154" spans="2:65" s="13" customFormat="1" ht="11.25">
      <c r="B154" s="158"/>
      <c r="D154" s="152" t="s">
        <v>368</v>
      </c>
      <c r="E154" s="159" t="s">
        <v>19</v>
      </c>
      <c r="F154" s="160" t="s">
        <v>4828</v>
      </c>
      <c r="H154" s="161">
        <v>2</v>
      </c>
      <c r="I154" s="162"/>
      <c r="L154" s="158"/>
      <c r="M154" s="163"/>
      <c r="T154" s="164"/>
      <c r="AT154" s="159" t="s">
        <v>368</v>
      </c>
      <c r="AU154" s="159" t="s">
        <v>90</v>
      </c>
      <c r="AV154" s="13" t="s">
        <v>90</v>
      </c>
      <c r="AW154" s="13" t="s">
        <v>36</v>
      </c>
      <c r="AX154" s="13" t="s">
        <v>84</v>
      </c>
      <c r="AY154" s="159" t="s">
        <v>358</v>
      </c>
    </row>
    <row r="155" spans="2:65" s="1" customFormat="1" ht="33" customHeight="1">
      <c r="B155" s="33"/>
      <c r="C155" s="134" t="s">
        <v>540</v>
      </c>
      <c r="D155" s="134" t="s">
        <v>360</v>
      </c>
      <c r="E155" s="135" t="s">
        <v>4849</v>
      </c>
      <c r="F155" s="136" t="s">
        <v>4850</v>
      </c>
      <c r="G155" s="137" t="s">
        <v>504</v>
      </c>
      <c r="H155" s="138">
        <v>1</v>
      </c>
      <c r="I155" s="139"/>
      <c r="J155" s="140">
        <f>ROUND(I155*H155,2)</f>
        <v>0</v>
      </c>
      <c r="K155" s="136" t="s">
        <v>402</v>
      </c>
      <c r="L155" s="33"/>
      <c r="M155" s="141" t="s">
        <v>19</v>
      </c>
      <c r="N155" s="142" t="s">
        <v>49</v>
      </c>
      <c r="P155" s="143">
        <f>O155*H155</f>
        <v>0</v>
      </c>
      <c r="Q155" s="143">
        <v>0</v>
      </c>
      <c r="R155" s="143">
        <f>Q155*H155</f>
        <v>0</v>
      </c>
      <c r="S155" s="143">
        <v>0</v>
      </c>
      <c r="T155" s="144">
        <f>S155*H155</f>
        <v>0</v>
      </c>
      <c r="AR155" s="145" t="s">
        <v>454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4851</v>
      </c>
    </row>
    <row r="156" spans="2:65" s="1" customFormat="1" ht="11.25">
      <c r="B156" s="33"/>
      <c r="D156" s="147" t="s">
        <v>366</v>
      </c>
      <c r="F156" s="148" t="s">
        <v>4852</v>
      </c>
      <c r="I156" s="149"/>
      <c r="L156" s="33"/>
      <c r="M156" s="150"/>
      <c r="T156" s="54"/>
      <c r="AT156" s="18" t="s">
        <v>366</v>
      </c>
      <c r="AU156" s="18" t="s">
        <v>90</v>
      </c>
    </row>
    <row r="157" spans="2:65" s="1" customFormat="1" ht="16.5" customHeight="1">
      <c r="B157" s="33"/>
      <c r="C157" s="179" t="s">
        <v>546</v>
      </c>
      <c r="D157" s="179" t="s">
        <v>440</v>
      </c>
      <c r="E157" s="180" t="s">
        <v>4853</v>
      </c>
      <c r="F157" s="181" t="s">
        <v>4854</v>
      </c>
      <c r="G157" s="182" t="s">
        <v>504</v>
      </c>
      <c r="H157" s="183">
        <v>1</v>
      </c>
      <c r="I157" s="184"/>
      <c r="J157" s="185">
        <f>ROUND(I157*H157,2)</f>
        <v>0</v>
      </c>
      <c r="K157" s="181" t="s">
        <v>402</v>
      </c>
      <c r="L157" s="186"/>
      <c r="M157" s="187" t="s">
        <v>19</v>
      </c>
      <c r="N157" s="188" t="s">
        <v>49</v>
      </c>
      <c r="P157" s="143">
        <f>O157*H157</f>
        <v>0</v>
      </c>
      <c r="Q157" s="143">
        <v>6.9999999999999999E-4</v>
      </c>
      <c r="R157" s="143">
        <f>Q157*H157</f>
        <v>6.9999999999999999E-4</v>
      </c>
      <c r="S157" s="143">
        <v>0</v>
      </c>
      <c r="T157" s="144">
        <f>S157*H157</f>
        <v>0</v>
      </c>
      <c r="AR157" s="145" t="s">
        <v>558</v>
      </c>
      <c r="AT157" s="145" t="s">
        <v>440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4855</v>
      </c>
    </row>
    <row r="158" spans="2:65" s="13" customFormat="1" ht="11.25">
      <c r="B158" s="158"/>
      <c r="D158" s="152" t="s">
        <v>368</v>
      </c>
      <c r="E158" s="159" t="s">
        <v>19</v>
      </c>
      <c r="F158" s="160" t="s">
        <v>4809</v>
      </c>
      <c r="H158" s="161">
        <v>1</v>
      </c>
      <c r="I158" s="162"/>
      <c r="L158" s="158"/>
      <c r="M158" s="163"/>
      <c r="T158" s="164"/>
      <c r="AT158" s="159" t="s">
        <v>368</v>
      </c>
      <c r="AU158" s="159" t="s">
        <v>90</v>
      </c>
      <c r="AV158" s="13" t="s">
        <v>90</v>
      </c>
      <c r="AW158" s="13" t="s">
        <v>36</v>
      </c>
      <c r="AX158" s="13" t="s">
        <v>84</v>
      </c>
      <c r="AY158" s="159" t="s">
        <v>358</v>
      </c>
    </row>
    <row r="159" spans="2:65" s="1" customFormat="1" ht="21.75" customHeight="1">
      <c r="B159" s="33"/>
      <c r="C159" s="134" t="s">
        <v>552</v>
      </c>
      <c r="D159" s="134" t="s">
        <v>360</v>
      </c>
      <c r="E159" s="135" t="s">
        <v>4856</v>
      </c>
      <c r="F159" s="136" t="s">
        <v>4857</v>
      </c>
      <c r="G159" s="137" t="s">
        <v>504</v>
      </c>
      <c r="H159" s="138">
        <v>30</v>
      </c>
      <c r="I159" s="139"/>
      <c r="J159" s="140">
        <f>ROUND(I159*H159,2)</f>
        <v>0</v>
      </c>
      <c r="K159" s="136" t="s">
        <v>4749</v>
      </c>
      <c r="L159" s="33"/>
      <c r="M159" s="141" t="s">
        <v>19</v>
      </c>
      <c r="N159" s="142" t="s">
        <v>49</v>
      </c>
      <c r="P159" s="143">
        <f>O159*H159</f>
        <v>0</v>
      </c>
      <c r="Q159" s="143">
        <v>0</v>
      </c>
      <c r="R159" s="143">
        <f>Q159*H159</f>
        <v>0</v>
      </c>
      <c r="S159" s="143">
        <v>0</v>
      </c>
      <c r="T159" s="144">
        <f>S159*H159</f>
        <v>0</v>
      </c>
      <c r="AR159" s="145" t="s">
        <v>454</v>
      </c>
      <c r="AT159" s="145" t="s">
        <v>360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454</v>
      </c>
      <c r="BM159" s="145" t="s">
        <v>4858</v>
      </c>
    </row>
    <row r="160" spans="2:65" s="1" customFormat="1" ht="21.75" customHeight="1">
      <c r="B160" s="33"/>
      <c r="C160" s="179" t="s">
        <v>558</v>
      </c>
      <c r="D160" s="179" t="s">
        <v>440</v>
      </c>
      <c r="E160" s="180" t="s">
        <v>4859</v>
      </c>
      <c r="F160" s="181" t="s">
        <v>4860</v>
      </c>
      <c r="G160" s="182" t="s">
        <v>504</v>
      </c>
      <c r="H160" s="183">
        <v>7</v>
      </c>
      <c r="I160" s="184"/>
      <c r="J160" s="185">
        <f>ROUND(I160*H160,2)</f>
        <v>0</v>
      </c>
      <c r="K160" s="181" t="s">
        <v>402</v>
      </c>
      <c r="L160" s="186"/>
      <c r="M160" s="187" t="s">
        <v>19</v>
      </c>
      <c r="N160" s="188" t="s">
        <v>49</v>
      </c>
      <c r="P160" s="143">
        <f>O160*H160</f>
        <v>0</v>
      </c>
      <c r="Q160" s="143">
        <v>4.0000000000000002E-4</v>
      </c>
      <c r="R160" s="143">
        <f>Q160*H160</f>
        <v>2.8E-3</v>
      </c>
      <c r="S160" s="143">
        <v>0</v>
      </c>
      <c r="T160" s="144">
        <f>S160*H160</f>
        <v>0</v>
      </c>
      <c r="AR160" s="145" t="s">
        <v>558</v>
      </c>
      <c r="AT160" s="145" t="s">
        <v>440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4861</v>
      </c>
    </row>
    <row r="161" spans="2:65" s="13" customFormat="1" ht="11.25">
      <c r="B161" s="158"/>
      <c r="D161" s="152" t="s">
        <v>368</v>
      </c>
      <c r="E161" s="159" t="s">
        <v>19</v>
      </c>
      <c r="F161" s="160" t="s">
        <v>4862</v>
      </c>
      <c r="H161" s="161">
        <v>7</v>
      </c>
      <c r="I161" s="162"/>
      <c r="L161" s="158"/>
      <c r="M161" s="163"/>
      <c r="T161" s="164"/>
      <c r="AT161" s="159" t="s">
        <v>368</v>
      </c>
      <c r="AU161" s="159" t="s">
        <v>90</v>
      </c>
      <c r="AV161" s="13" t="s">
        <v>90</v>
      </c>
      <c r="AW161" s="13" t="s">
        <v>36</v>
      </c>
      <c r="AX161" s="13" t="s">
        <v>84</v>
      </c>
      <c r="AY161" s="159" t="s">
        <v>358</v>
      </c>
    </row>
    <row r="162" spans="2:65" s="1" customFormat="1" ht="21.75" customHeight="1">
      <c r="B162" s="33"/>
      <c r="C162" s="179" t="s">
        <v>564</v>
      </c>
      <c r="D162" s="179" t="s">
        <v>440</v>
      </c>
      <c r="E162" s="180" t="s">
        <v>4863</v>
      </c>
      <c r="F162" s="181" t="s">
        <v>4864</v>
      </c>
      <c r="G162" s="182" t="s">
        <v>504</v>
      </c>
      <c r="H162" s="183">
        <v>23</v>
      </c>
      <c r="I162" s="184"/>
      <c r="J162" s="185">
        <f>ROUND(I162*H162,2)</f>
        <v>0</v>
      </c>
      <c r="K162" s="181" t="s">
        <v>402</v>
      </c>
      <c r="L162" s="186"/>
      <c r="M162" s="187" t="s">
        <v>19</v>
      </c>
      <c r="N162" s="188" t="s">
        <v>49</v>
      </c>
      <c r="P162" s="143">
        <f>O162*H162</f>
        <v>0</v>
      </c>
      <c r="Q162" s="143">
        <v>5.0000000000000001E-4</v>
      </c>
      <c r="R162" s="143">
        <f>Q162*H162</f>
        <v>1.15E-2</v>
      </c>
      <c r="S162" s="143">
        <v>0</v>
      </c>
      <c r="T162" s="144">
        <f>S162*H162</f>
        <v>0</v>
      </c>
      <c r="AR162" s="145" t="s">
        <v>558</v>
      </c>
      <c r="AT162" s="145" t="s">
        <v>440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454</v>
      </c>
      <c r="BM162" s="145" t="s">
        <v>4865</v>
      </c>
    </row>
    <row r="163" spans="2:65" s="13" customFormat="1" ht="11.25">
      <c r="B163" s="158"/>
      <c r="D163" s="152" t="s">
        <v>368</v>
      </c>
      <c r="E163" s="159" t="s">
        <v>19</v>
      </c>
      <c r="F163" s="160" t="s">
        <v>4866</v>
      </c>
      <c r="H163" s="161">
        <v>23</v>
      </c>
      <c r="I163" s="162"/>
      <c r="L163" s="158"/>
      <c r="M163" s="163"/>
      <c r="T163" s="164"/>
      <c r="AT163" s="159" t="s">
        <v>368</v>
      </c>
      <c r="AU163" s="159" t="s">
        <v>90</v>
      </c>
      <c r="AV163" s="13" t="s">
        <v>90</v>
      </c>
      <c r="AW163" s="13" t="s">
        <v>36</v>
      </c>
      <c r="AX163" s="13" t="s">
        <v>84</v>
      </c>
      <c r="AY163" s="159" t="s">
        <v>358</v>
      </c>
    </row>
    <row r="164" spans="2:65" s="1" customFormat="1" ht="24.2" customHeight="1">
      <c r="B164" s="33"/>
      <c r="C164" s="134" t="s">
        <v>571</v>
      </c>
      <c r="D164" s="134" t="s">
        <v>360</v>
      </c>
      <c r="E164" s="135" t="s">
        <v>4867</v>
      </c>
      <c r="F164" s="136" t="s">
        <v>4868</v>
      </c>
      <c r="G164" s="137" t="s">
        <v>504</v>
      </c>
      <c r="H164" s="138">
        <v>26</v>
      </c>
      <c r="I164" s="139"/>
      <c r="J164" s="140">
        <f>ROUND(I164*H164,2)</f>
        <v>0</v>
      </c>
      <c r="K164" s="136" t="s">
        <v>402</v>
      </c>
      <c r="L164" s="33"/>
      <c r="M164" s="141" t="s">
        <v>19</v>
      </c>
      <c r="N164" s="142" t="s">
        <v>49</v>
      </c>
      <c r="P164" s="143">
        <f>O164*H164</f>
        <v>0</v>
      </c>
      <c r="Q164" s="143">
        <v>0</v>
      </c>
      <c r="R164" s="143">
        <f>Q164*H164</f>
        <v>0</v>
      </c>
      <c r="S164" s="143">
        <v>0</v>
      </c>
      <c r="T164" s="144">
        <f>S164*H164</f>
        <v>0</v>
      </c>
      <c r="AR164" s="145" t="s">
        <v>454</v>
      </c>
      <c r="AT164" s="145" t="s">
        <v>360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4869</v>
      </c>
    </row>
    <row r="165" spans="2:65" s="1" customFormat="1" ht="11.25">
      <c r="B165" s="33"/>
      <c r="D165" s="147" t="s">
        <v>366</v>
      </c>
      <c r="F165" s="148" t="s">
        <v>4870</v>
      </c>
      <c r="I165" s="149"/>
      <c r="L165" s="33"/>
      <c r="M165" s="150"/>
      <c r="T165" s="54"/>
      <c r="AT165" s="18" t="s">
        <v>366</v>
      </c>
      <c r="AU165" s="18" t="s">
        <v>90</v>
      </c>
    </row>
    <row r="166" spans="2:65" s="1" customFormat="1" ht="24.2" customHeight="1">
      <c r="B166" s="33"/>
      <c r="C166" s="179" t="s">
        <v>577</v>
      </c>
      <c r="D166" s="179" t="s">
        <v>440</v>
      </c>
      <c r="E166" s="180" t="s">
        <v>4871</v>
      </c>
      <c r="F166" s="181" t="s">
        <v>4872</v>
      </c>
      <c r="G166" s="182" t="s">
        <v>504</v>
      </c>
      <c r="H166" s="183">
        <v>3</v>
      </c>
      <c r="I166" s="184"/>
      <c r="J166" s="185">
        <f>ROUND(I166*H166,2)</f>
        <v>0</v>
      </c>
      <c r="K166" s="181" t="s">
        <v>4749</v>
      </c>
      <c r="L166" s="186"/>
      <c r="M166" s="187" t="s">
        <v>19</v>
      </c>
      <c r="N166" s="188" t="s">
        <v>49</v>
      </c>
      <c r="P166" s="143">
        <f>O166*H166</f>
        <v>0</v>
      </c>
      <c r="Q166" s="143">
        <v>2.0000000000000001E-4</v>
      </c>
      <c r="R166" s="143">
        <f>Q166*H166</f>
        <v>6.0000000000000006E-4</v>
      </c>
      <c r="S166" s="143">
        <v>0</v>
      </c>
      <c r="T166" s="144">
        <f>S166*H166</f>
        <v>0</v>
      </c>
      <c r="AR166" s="145" t="s">
        <v>558</v>
      </c>
      <c r="AT166" s="145" t="s">
        <v>440</v>
      </c>
      <c r="AU166" s="145" t="s">
        <v>90</v>
      </c>
      <c r="AY166" s="18" t="s">
        <v>358</v>
      </c>
      <c r="BE166" s="146">
        <f>IF(N166="základní",J166,0)</f>
        <v>0</v>
      </c>
      <c r="BF166" s="146">
        <f>IF(N166="snížená",J166,0)</f>
        <v>0</v>
      </c>
      <c r="BG166" s="146">
        <f>IF(N166="zákl. přenesená",J166,0)</f>
        <v>0</v>
      </c>
      <c r="BH166" s="146">
        <f>IF(N166="sníž. přenesená",J166,0)</f>
        <v>0</v>
      </c>
      <c r="BI166" s="146">
        <f>IF(N166="nulová",J166,0)</f>
        <v>0</v>
      </c>
      <c r="BJ166" s="18" t="s">
        <v>90</v>
      </c>
      <c r="BK166" s="146">
        <f>ROUND(I166*H166,2)</f>
        <v>0</v>
      </c>
      <c r="BL166" s="18" t="s">
        <v>454</v>
      </c>
      <c r="BM166" s="145" t="s">
        <v>4873</v>
      </c>
    </row>
    <row r="167" spans="2:65" s="13" customFormat="1" ht="11.25">
      <c r="B167" s="158"/>
      <c r="D167" s="152" t="s">
        <v>368</v>
      </c>
      <c r="E167" s="159" t="s">
        <v>19</v>
      </c>
      <c r="F167" s="160" t="s">
        <v>4874</v>
      </c>
      <c r="H167" s="161">
        <v>3</v>
      </c>
      <c r="I167" s="162"/>
      <c r="L167" s="158"/>
      <c r="M167" s="163"/>
      <c r="T167" s="164"/>
      <c r="AT167" s="159" t="s">
        <v>368</v>
      </c>
      <c r="AU167" s="159" t="s">
        <v>90</v>
      </c>
      <c r="AV167" s="13" t="s">
        <v>90</v>
      </c>
      <c r="AW167" s="13" t="s">
        <v>36</v>
      </c>
      <c r="AX167" s="13" t="s">
        <v>84</v>
      </c>
      <c r="AY167" s="159" t="s">
        <v>358</v>
      </c>
    </row>
    <row r="168" spans="2:65" s="1" customFormat="1" ht="24.2" customHeight="1">
      <c r="B168" s="33"/>
      <c r="C168" s="179" t="s">
        <v>583</v>
      </c>
      <c r="D168" s="179" t="s">
        <v>440</v>
      </c>
      <c r="E168" s="180" t="s">
        <v>4875</v>
      </c>
      <c r="F168" s="181" t="s">
        <v>4876</v>
      </c>
      <c r="G168" s="182" t="s">
        <v>504</v>
      </c>
      <c r="H168" s="183">
        <v>23</v>
      </c>
      <c r="I168" s="184"/>
      <c r="J168" s="185">
        <f>ROUND(I168*H168,2)</f>
        <v>0</v>
      </c>
      <c r="K168" s="181" t="s">
        <v>4749</v>
      </c>
      <c r="L168" s="186"/>
      <c r="M168" s="187" t="s">
        <v>19</v>
      </c>
      <c r="N168" s="188" t="s">
        <v>49</v>
      </c>
      <c r="P168" s="143">
        <f>O168*H168</f>
        <v>0</v>
      </c>
      <c r="Q168" s="143">
        <v>2.0000000000000001E-4</v>
      </c>
      <c r="R168" s="143">
        <f>Q168*H168</f>
        <v>4.5999999999999999E-3</v>
      </c>
      <c r="S168" s="143">
        <v>0</v>
      </c>
      <c r="T168" s="144">
        <f>S168*H168</f>
        <v>0</v>
      </c>
      <c r="AR168" s="145" t="s">
        <v>558</v>
      </c>
      <c r="AT168" s="145" t="s">
        <v>440</v>
      </c>
      <c r="AU168" s="145" t="s">
        <v>90</v>
      </c>
      <c r="AY168" s="18" t="s">
        <v>358</v>
      </c>
      <c r="BE168" s="146">
        <f>IF(N168="základní",J168,0)</f>
        <v>0</v>
      </c>
      <c r="BF168" s="146">
        <f>IF(N168="snížená",J168,0)</f>
        <v>0</v>
      </c>
      <c r="BG168" s="146">
        <f>IF(N168="zákl. přenesená",J168,0)</f>
        <v>0</v>
      </c>
      <c r="BH168" s="146">
        <f>IF(N168="sníž. přenesená",J168,0)</f>
        <v>0</v>
      </c>
      <c r="BI168" s="146">
        <f>IF(N168="nulová",J168,0)</f>
        <v>0</v>
      </c>
      <c r="BJ168" s="18" t="s">
        <v>90</v>
      </c>
      <c r="BK168" s="146">
        <f>ROUND(I168*H168,2)</f>
        <v>0</v>
      </c>
      <c r="BL168" s="18" t="s">
        <v>454</v>
      </c>
      <c r="BM168" s="145" t="s">
        <v>4877</v>
      </c>
    </row>
    <row r="169" spans="2:65" s="13" customFormat="1" ht="11.25">
      <c r="B169" s="158"/>
      <c r="D169" s="152" t="s">
        <v>368</v>
      </c>
      <c r="E169" s="159" t="s">
        <v>19</v>
      </c>
      <c r="F169" s="160" t="s">
        <v>4866</v>
      </c>
      <c r="H169" s="161">
        <v>23</v>
      </c>
      <c r="I169" s="162"/>
      <c r="L169" s="158"/>
      <c r="M169" s="163"/>
      <c r="T169" s="164"/>
      <c r="AT169" s="159" t="s">
        <v>368</v>
      </c>
      <c r="AU169" s="159" t="s">
        <v>90</v>
      </c>
      <c r="AV169" s="13" t="s">
        <v>90</v>
      </c>
      <c r="AW169" s="13" t="s">
        <v>36</v>
      </c>
      <c r="AX169" s="13" t="s">
        <v>84</v>
      </c>
      <c r="AY169" s="159" t="s">
        <v>358</v>
      </c>
    </row>
    <row r="170" spans="2:65" s="1" customFormat="1" ht="24.2" customHeight="1">
      <c r="B170" s="33"/>
      <c r="C170" s="134" t="s">
        <v>591</v>
      </c>
      <c r="D170" s="134" t="s">
        <v>360</v>
      </c>
      <c r="E170" s="135" t="s">
        <v>4878</v>
      </c>
      <c r="F170" s="136" t="s">
        <v>4879</v>
      </c>
      <c r="G170" s="137" t="s">
        <v>504</v>
      </c>
      <c r="H170" s="138">
        <v>1</v>
      </c>
      <c r="I170" s="139"/>
      <c r="J170" s="140">
        <f>ROUND(I170*H170,2)</f>
        <v>0</v>
      </c>
      <c r="K170" s="136" t="s">
        <v>4749</v>
      </c>
      <c r="L170" s="33"/>
      <c r="M170" s="141" t="s">
        <v>19</v>
      </c>
      <c r="N170" s="142" t="s">
        <v>49</v>
      </c>
      <c r="P170" s="143">
        <f>O170*H170</f>
        <v>0</v>
      </c>
      <c r="Q170" s="143">
        <v>0</v>
      </c>
      <c r="R170" s="143">
        <f>Q170*H170</f>
        <v>0</v>
      </c>
      <c r="S170" s="143">
        <v>0</v>
      </c>
      <c r="T170" s="144">
        <f>S170*H170</f>
        <v>0</v>
      </c>
      <c r="AR170" s="145" t="s">
        <v>454</v>
      </c>
      <c r="AT170" s="145" t="s">
        <v>360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4880</v>
      </c>
    </row>
    <row r="171" spans="2:65" s="1" customFormat="1" ht="21.75" customHeight="1">
      <c r="B171" s="33"/>
      <c r="C171" s="179" t="s">
        <v>598</v>
      </c>
      <c r="D171" s="179" t="s">
        <v>440</v>
      </c>
      <c r="E171" s="180" t="s">
        <v>4881</v>
      </c>
      <c r="F171" s="181" t="s">
        <v>4882</v>
      </c>
      <c r="G171" s="182" t="s">
        <v>504</v>
      </c>
      <c r="H171" s="183">
        <v>1</v>
      </c>
      <c r="I171" s="184"/>
      <c r="J171" s="185">
        <f>ROUND(I171*H171,2)</f>
        <v>0</v>
      </c>
      <c r="K171" s="181" t="s">
        <v>4749</v>
      </c>
      <c r="L171" s="186"/>
      <c r="M171" s="187" t="s">
        <v>19</v>
      </c>
      <c r="N171" s="188" t="s">
        <v>49</v>
      </c>
      <c r="P171" s="143">
        <f>O171*H171</f>
        <v>0</v>
      </c>
      <c r="Q171" s="143">
        <v>0</v>
      </c>
      <c r="R171" s="143">
        <f>Q171*H171</f>
        <v>0</v>
      </c>
      <c r="S171" s="143">
        <v>0</v>
      </c>
      <c r="T171" s="144">
        <f>S171*H171</f>
        <v>0</v>
      </c>
      <c r="AR171" s="145" t="s">
        <v>558</v>
      </c>
      <c r="AT171" s="145" t="s">
        <v>440</v>
      </c>
      <c r="AU171" s="145" t="s">
        <v>90</v>
      </c>
      <c r="AY171" s="18" t="s">
        <v>358</v>
      </c>
      <c r="BE171" s="146">
        <f>IF(N171="základní",J171,0)</f>
        <v>0</v>
      </c>
      <c r="BF171" s="146">
        <f>IF(N171="snížená",J171,0)</f>
        <v>0</v>
      </c>
      <c r="BG171" s="146">
        <f>IF(N171="zákl. přenesená",J171,0)</f>
        <v>0</v>
      </c>
      <c r="BH171" s="146">
        <f>IF(N171="sníž. přenesená",J171,0)</f>
        <v>0</v>
      </c>
      <c r="BI171" s="146">
        <f>IF(N171="nulová",J171,0)</f>
        <v>0</v>
      </c>
      <c r="BJ171" s="18" t="s">
        <v>90</v>
      </c>
      <c r="BK171" s="146">
        <f>ROUND(I171*H171,2)</f>
        <v>0</v>
      </c>
      <c r="BL171" s="18" t="s">
        <v>454</v>
      </c>
      <c r="BM171" s="145" t="s">
        <v>4883</v>
      </c>
    </row>
    <row r="172" spans="2:65" s="13" customFormat="1" ht="11.25">
      <c r="B172" s="158"/>
      <c r="D172" s="152" t="s">
        <v>368</v>
      </c>
      <c r="E172" s="159" t="s">
        <v>19</v>
      </c>
      <c r="F172" s="160" t="s">
        <v>4809</v>
      </c>
      <c r="H172" s="161">
        <v>1</v>
      </c>
      <c r="I172" s="162"/>
      <c r="L172" s="158"/>
      <c r="M172" s="163"/>
      <c r="T172" s="164"/>
      <c r="AT172" s="159" t="s">
        <v>368</v>
      </c>
      <c r="AU172" s="159" t="s">
        <v>90</v>
      </c>
      <c r="AV172" s="13" t="s">
        <v>90</v>
      </c>
      <c r="AW172" s="13" t="s">
        <v>36</v>
      </c>
      <c r="AX172" s="13" t="s">
        <v>84</v>
      </c>
      <c r="AY172" s="159" t="s">
        <v>358</v>
      </c>
    </row>
    <row r="173" spans="2:65" s="1" customFormat="1" ht="24.2" customHeight="1">
      <c r="B173" s="33"/>
      <c r="C173" s="134" t="s">
        <v>605</v>
      </c>
      <c r="D173" s="134" t="s">
        <v>360</v>
      </c>
      <c r="E173" s="135" t="s">
        <v>4884</v>
      </c>
      <c r="F173" s="136" t="s">
        <v>4885</v>
      </c>
      <c r="G173" s="137" t="s">
        <v>504</v>
      </c>
      <c r="H173" s="138">
        <v>2</v>
      </c>
      <c r="I173" s="139"/>
      <c r="J173" s="140">
        <f>ROUND(I173*H173,2)</f>
        <v>0</v>
      </c>
      <c r="K173" s="136" t="s">
        <v>4749</v>
      </c>
      <c r="L173" s="33"/>
      <c r="M173" s="141" t="s">
        <v>19</v>
      </c>
      <c r="N173" s="142" t="s">
        <v>49</v>
      </c>
      <c r="P173" s="143">
        <f>O173*H173</f>
        <v>0</v>
      </c>
      <c r="Q173" s="143">
        <v>0</v>
      </c>
      <c r="R173" s="143">
        <f>Q173*H173</f>
        <v>0</v>
      </c>
      <c r="S173" s="143">
        <v>0</v>
      </c>
      <c r="T173" s="144">
        <f>S173*H173</f>
        <v>0</v>
      </c>
      <c r="AR173" s="145" t="s">
        <v>454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4886</v>
      </c>
    </row>
    <row r="174" spans="2:65" s="1" customFormat="1" ht="24.2" customHeight="1">
      <c r="B174" s="33"/>
      <c r="C174" s="179" t="s">
        <v>612</v>
      </c>
      <c r="D174" s="179" t="s">
        <v>440</v>
      </c>
      <c r="E174" s="180" t="s">
        <v>4887</v>
      </c>
      <c r="F174" s="181" t="s">
        <v>4888</v>
      </c>
      <c r="G174" s="182" t="s">
        <v>504</v>
      </c>
      <c r="H174" s="183">
        <v>2</v>
      </c>
      <c r="I174" s="184"/>
      <c r="J174" s="185">
        <f>ROUND(I174*H174,2)</f>
        <v>0</v>
      </c>
      <c r="K174" s="181" t="s">
        <v>4749</v>
      </c>
      <c r="L174" s="186"/>
      <c r="M174" s="187" t="s">
        <v>19</v>
      </c>
      <c r="N174" s="188" t="s">
        <v>49</v>
      </c>
      <c r="P174" s="143">
        <f>O174*H174</f>
        <v>0</v>
      </c>
      <c r="Q174" s="143">
        <v>0</v>
      </c>
      <c r="R174" s="143">
        <f>Q174*H174</f>
        <v>0</v>
      </c>
      <c r="S174" s="143">
        <v>0</v>
      </c>
      <c r="T174" s="144">
        <f>S174*H174</f>
        <v>0</v>
      </c>
      <c r="AR174" s="145" t="s">
        <v>558</v>
      </c>
      <c r="AT174" s="145" t="s">
        <v>440</v>
      </c>
      <c r="AU174" s="145" t="s">
        <v>90</v>
      </c>
      <c r="AY174" s="18" t="s">
        <v>358</v>
      </c>
      <c r="BE174" s="146">
        <f>IF(N174="základní",J174,0)</f>
        <v>0</v>
      </c>
      <c r="BF174" s="146">
        <f>IF(N174="snížená",J174,0)</f>
        <v>0</v>
      </c>
      <c r="BG174" s="146">
        <f>IF(N174="zákl. přenesená",J174,0)</f>
        <v>0</v>
      </c>
      <c r="BH174" s="146">
        <f>IF(N174="sníž. přenesená",J174,0)</f>
        <v>0</v>
      </c>
      <c r="BI174" s="146">
        <f>IF(N174="nulová",J174,0)</f>
        <v>0</v>
      </c>
      <c r="BJ174" s="18" t="s">
        <v>90</v>
      </c>
      <c r="BK174" s="146">
        <f>ROUND(I174*H174,2)</f>
        <v>0</v>
      </c>
      <c r="BL174" s="18" t="s">
        <v>454</v>
      </c>
      <c r="BM174" s="145" t="s">
        <v>4889</v>
      </c>
    </row>
    <row r="175" spans="2:65" s="13" customFormat="1" ht="11.25">
      <c r="B175" s="158"/>
      <c r="D175" s="152" t="s">
        <v>368</v>
      </c>
      <c r="E175" s="159" t="s">
        <v>19</v>
      </c>
      <c r="F175" s="160" t="s">
        <v>4828</v>
      </c>
      <c r="H175" s="161">
        <v>2</v>
      </c>
      <c r="I175" s="162"/>
      <c r="L175" s="158"/>
      <c r="M175" s="163"/>
      <c r="T175" s="164"/>
      <c r="AT175" s="159" t="s">
        <v>368</v>
      </c>
      <c r="AU175" s="159" t="s">
        <v>90</v>
      </c>
      <c r="AV175" s="13" t="s">
        <v>90</v>
      </c>
      <c r="AW175" s="13" t="s">
        <v>36</v>
      </c>
      <c r="AX175" s="13" t="s">
        <v>84</v>
      </c>
      <c r="AY175" s="159" t="s">
        <v>358</v>
      </c>
    </row>
    <row r="176" spans="2:65" s="1" customFormat="1" ht="16.5" customHeight="1">
      <c r="B176" s="33"/>
      <c r="C176" s="134" t="s">
        <v>621</v>
      </c>
      <c r="D176" s="134" t="s">
        <v>360</v>
      </c>
      <c r="E176" s="135" t="s">
        <v>4890</v>
      </c>
      <c r="F176" s="136" t="s">
        <v>4891</v>
      </c>
      <c r="G176" s="137" t="s">
        <v>504</v>
      </c>
      <c r="H176" s="138">
        <v>12</v>
      </c>
      <c r="I176" s="139"/>
      <c r="J176" s="140">
        <f>ROUND(I176*H176,2)</f>
        <v>0</v>
      </c>
      <c r="K176" s="136" t="s">
        <v>4749</v>
      </c>
      <c r="L176" s="33"/>
      <c r="M176" s="141" t="s">
        <v>19</v>
      </c>
      <c r="N176" s="142" t="s">
        <v>49</v>
      </c>
      <c r="P176" s="143">
        <f>O176*H176</f>
        <v>0</v>
      </c>
      <c r="Q176" s="143">
        <v>0</v>
      </c>
      <c r="R176" s="143">
        <f>Q176*H176</f>
        <v>0</v>
      </c>
      <c r="S176" s="143">
        <v>0</v>
      </c>
      <c r="T176" s="144">
        <f>S176*H176</f>
        <v>0</v>
      </c>
      <c r="AR176" s="145" t="s">
        <v>454</v>
      </c>
      <c r="AT176" s="145" t="s">
        <v>360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4892</v>
      </c>
    </row>
    <row r="177" spans="2:65" s="1" customFormat="1" ht="24.2" customHeight="1">
      <c r="B177" s="33"/>
      <c r="C177" s="179" t="s">
        <v>627</v>
      </c>
      <c r="D177" s="179" t="s">
        <v>440</v>
      </c>
      <c r="E177" s="180" t="s">
        <v>4893</v>
      </c>
      <c r="F177" s="181" t="s">
        <v>4894</v>
      </c>
      <c r="G177" s="182" t="s">
        <v>504</v>
      </c>
      <c r="H177" s="183">
        <v>12</v>
      </c>
      <c r="I177" s="184"/>
      <c r="J177" s="185">
        <f>ROUND(I177*H177,2)</f>
        <v>0</v>
      </c>
      <c r="K177" s="181" t="s">
        <v>4749</v>
      </c>
      <c r="L177" s="186"/>
      <c r="M177" s="187" t="s">
        <v>19</v>
      </c>
      <c r="N177" s="188" t="s">
        <v>49</v>
      </c>
      <c r="P177" s="143">
        <f>O177*H177</f>
        <v>0</v>
      </c>
      <c r="Q177" s="143">
        <v>3.2799999999999999E-3</v>
      </c>
      <c r="R177" s="143">
        <f>Q177*H177</f>
        <v>3.9359999999999999E-2</v>
      </c>
      <c r="S177" s="143">
        <v>0</v>
      </c>
      <c r="T177" s="144">
        <f>S177*H177</f>
        <v>0</v>
      </c>
      <c r="AR177" s="145" t="s">
        <v>558</v>
      </c>
      <c r="AT177" s="145" t="s">
        <v>440</v>
      </c>
      <c r="AU177" s="145" t="s">
        <v>90</v>
      </c>
      <c r="AY177" s="18" t="s">
        <v>358</v>
      </c>
      <c r="BE177" s="146">
        <f>IF(N177="základní",J177,0)</f>
        <v>0</v>
      </c>
      <c r="BF177" s="146">
        <f>IF(N177="snížená",J177,0)</f>
        <v>0</v>
      </c>
      <c r="BG177" s="146">
        <f>IF(N177="zákl. přenesená",J177,0)</f>
        <v>0</v>
      </c>
      <c r="BH177" s="146">
        <f>IF(N177="sníž. přenesená",J177,0)</f>
        <v>0</v>
      </c>
      <c r="BI177" s="146">
        <f>IF(N177="nulová",J177,0)</f>
        <v>0</v>
      </c>
      <c r="BJ177" s="18" t="s">
        <v>90</v>
      </c>
      <c r="BK177" s="146">
        <f>ROUND(I177*H177,2)</f>
        <v>0</v>
      </c>
      <c r="BL177" s="18" t="s">
        <v>454</v>
      </c>
      <c r="BM177" s="145" t="s">
        <v>4895</v>
      </c>
    </row>
    <row r="178" spans="2:65" s="13" customFormat="1" ht="11.25">
      <c r="B178" s="158"/>
      <c r="D178" s="152" t="s">
        <v>368</v>
      </c>
      <c r="E178" s="159" t="s">
        <v>19</v>
      </c>
      <c r="F178" s="160" t="s">
        <v>4896</v>
      </c>
      <c r="H178" s="161">
        <v>12</v>
      </c>
      <c r="I178" s="162"/>
      <c r="L178" s="158"/>
      <c r="M178" s="163"/>
      <c r="T178" s="164"/>
      <c r="AT178" s="159" t="s">
        <v>368</v>
      </c>
      <c r="AU178" s="159" t="s">
        <v>90</v>
      </c>
      <c r="AV178" s="13" t="s">
        <v>90</v>
      </c>
      <c r="AW178" s="13" t="s">
        <v>36</v>
      </c>
      <c r="AX178" s="13" t="s">
        <v>84</v>
      </c>
      <c r="AY178" s="159" t="s">
        <v>358</v>
      </c>
    </row>
    <row r="179" spans="2:65" s="1" customFormat="1" ht="33" customHeight="1">
      <c r="B179" s="33"/>
      <c r="C179" s="134" t="s">
        <v>633</v>
      </c>
      <c r="D179" s="134" t="s">
        <v>360</v>
      </c>
      <c r="E179" s="135" t="s">
        <v>4897</v>
      </c>
      <c r="F179" s="136" t="s">
        <v>4898</v>
      </c>
      <c r="G179" s="137" t="s">
        <v>504</v>
      </c>
      <c r="H179" s="138">
        <v>6</v>
      </c>
      <c r="I179" s="139"/>
      <c r="J179" s="140">
        <f>ROUND(I179*H179,2)</f>
        <v>0</v>
      </c>
      <c r="K179" s="136" t="s">
        <v>402</v>
      </c>
      <c r="L179" s="33"/>
      <c r="M179" s="141" t="s">
        <v>19</v>
      </c>
      <c r="N179" s="142" t="s">
        <v>49</v>
      </c>
      <c r="P179" s="143">
        <f>O179*H179</f>
        <v>0</v>
      </c>
      <c r="Q179" s="143">
        <v>0</v>
      </c>
      <c r="R179" s="143">
        <f>Q179*H179</f>
        <v>0</v>
      </c>
      <c r="S179" s="143">
        <v>0</v>
      </c>
      <c r="T179" s="144">
        <f>S179*H179</f>
        <v>0</v>
      </c>
      <c r="AR179" s="145" t="s">
        <v>454</v>
      </c>
      <c r="AT179" s="145" t="s">
        <v>360</v>
      </c>
      <c r="AU179" s="145" t="s">
        <v>90</v>
      </c>
      <c r="AY179" s="18" t="s">
        <v>358</v>
      </c>
      <c r="BE179" s="146">
        <f>IF(N179="základní",J179,0)</f>
        <v>0</v>
      </c>
      <c r="BF179" s="146">
        <f>IF(N179="snížená",J179,0)</f>
        <v>0</v>
      </c>
      <c r="BG179" s="146">
        <f>IF(N179="zákl. přenesená",J179,0)</f>
        <v>0</v>
      </c>
      <c r="BH179" s="146">
        <f>IF(N179="sníž. přenesená",J179,0)</f>
        <v>0</v>
      </c>
      <c r="BI179" s="146">
        <f>IF(N179="nulová",J179,0)</f>
        <v>0</v>
      </c>
      <c r="BJ179" s="18" t="s">
        <v>90</v>
      </c>
      <c r="BK179" s="146">
        <f>ROUND(I179*H179,2)</f>
        <v>0</v>
      </c>
      <c r="BL179" s="18" t="s">
        <v>454</v>
      </c>
      <c r="BM179" s="145" t="s">
        <v>4899</v>
      </c>
    </row>
    <row r="180" spans="2:65" s="1" customFormat="1" ht="11.25">
      <c r="B180" s="33"/>
      <c r="D180" s="147" t="s">
        <v>366</v>
      </c>
      <c r="F180" s="148" t="s">
        <v>4900</v>
      </c>
      <c r="I180" s="149"/>
      <c r="L180" s="33"/>
      <c r="M180" s="150"/>
      <c r="T180" s="54"/>
      <c r="AT180" s="18" t="s">
        <v>366</v>
      </c>
      <c r="AU180" s="18" t="s">
        <v>90</v>
      </c>
    </row>
    <row r="181" spans="2:65" s="1" customFormat="1" ht="24.2" customHeight="1">
      <c r="B181" s="33"/>
      <c r="C181" s="179" t="s">
        <v>640</v>
      </c>
      <c r="D181" s="179" t="s">
        <v>440</v>
      </c>
      <c r="E181" s="180" t="s">
        <v>4901</v>
      </c>
      <c r="F181" s="181" t="s">
        <v>4902</v>
      </c>
      <c r="G181" s="182" t="s">
        <v>504</v>
      </c>
      <c r="H181" s="183">
        <v>4</v>
      </c>
      <c r="I181" s="184"/>
      <c r="J181" s="185">
        <f>ROUND(I181*H181,2)</f>
        <v>0</v>
      </c>
      <c r="K181" s="181" t="s">
        <v>4749</v>
      </c>
      <c r="L181" s="186"/>
      <c r="M181" s="187" t="s">
        <v>19</v>
      </c>
      <c r="N181" s="188" t="s">
        <v>49</v>
      </c>
      <c r="P181" s="143">
        <f>O181*H181</f>
        <v>0</v>
      </c>
      <c r="Q181" s="143">
        <v>4.5999999999999999E-3</v>
      </c>
      <c r="R181" s="143">
        <f>Q181*H181</f>
        <v>1.84E-2</v>
      </c>
      <c r="S181" s="143">
        <v>0</v>
      </c>
      <c r="T181" s="144">
        <f>S181*H181</f>
        <v>0</v>
      </c>
      <c r="AR181" s="145" t="s">
        <v>558</v>
      </c>
      <c r="AT181" s="145" t="s">
        <v>440</v>
      </c>
      <c r="AU181" s="145" t="s">
        <v>90</v>
      </c>
      <c r="AY181" s="18" t="s">
        <v>358</v>
      </c>
      <c r="BE181" s="146">
        <f>IF(N181="základní",J181,0)</f>
        <v>0</v>
      </c>
      <c r="BF181" s="146">
        <f>IF(N181="snížená",J181,0)</f>
        <v>0</v>
      </c>
      <c r="BG181" s="146">
        <f>IF(N181="zákl. přenesená",J181,0)</f>
        <v>0</v>
      </c>
      <c r="BH181" s="146">
        <f>IF(N181="sníž. přenesená",J181,0)</f>
        <v>0</v>
      </c>
      <c r="BI181" s="146">
        <f>IF(N181="nulová",J181,0)</f>
        <v>0</v>
      </c>
      <c r="BJ181" s="18" t="s">
        <v>90</v>
      </c>
      <c r="BK181" s="146">
        <f>ROUND(I181*H181,2)</f>
        <v>0</v>
      </c>
      <c r="BL181" s="18" t="s">
        <v>454</v>
      </c>
      <c r="BM181" s="145" t="s">
        <v>4903</v>
      </c>
    </row>
    <row r="182" spans="2:65" s="13" customFormat="1" ht="11.25">
      <c r="B182" s="158"/>
      <c r="D182" s="152" t="s">
        <v>368</v>
      </c>
      <c r="E182" s="159" t="s">
        <v>19</v>
      </c>
      <c r="F182" s="160" t="s">
        <v>4904</v>
      </c>
      <c r="H182" s="161">
        <v>4</v>
      </c>
      <c r="I182" s="162"/>
      <c r="L182" s="158"/>
      <c r="M182" s="163"/>
      <c r="T182" s="164"/>
      <c r="AT182" s="159" t="s">
        <v>368</v>
      </c>
      <c r="AU182" s="159" t="s">
        <v>90</v>
      </c>
      <c r="AV182" s="13" t="s">
        <v>90</v>
      </c>
      <c r="AW182" s="13" t="s">
        <v>36</v>
      </c>
      <c r="AX182" s="13" t="s">
        <v>84</v>
      </c>
      <c r="AY182" s="159" t="s">
        <v>358</v>
      </c>
    </row>
    <row r="183" spans="2:65" s="1" customFormat="1" ht="24.2" customHeight="1">
      <c r="B183" s="33"/>
      <c r="C183" s="179" t="s">
        <v>646</v>
      </c>
      <c r="D183" s="179" t="s">
        <v>440</v>
      </c>
      <c r="E183" s="180" t="s">
        <v>4905</v>
      </c>
      <c r="F183" s="181" t="s">
        <v>4906</v>
      </c>
      <c r="G183" s="182" t="s">
        <v>504</v>
      </c>
      <c r="H183" s="183">
        <v>2</v>
      </c>
      <c r="I183" s="184"/>
      <c r="J183" s="185">
        <f>ROUND(I183*H183,2)</f>
        <v>0</v>
      </c>
      <c r="K183" s="181" t="s">
        <v>4749</v>
      </c>
      <c r="L183" s="186"/>
      <c r="M183" s="187" t="s">
        <v>19</v>
      </c>
      <c r="N183" s="188" t="s">
        <v>49</v>
      </c>
      <c r="P183" s="143">
        <f>O183*H183</f>
        <v>0</v>
      </c>
      <c r="Q183" s="143">
        <v>4.5999999999999999E-3</v>
      </c>
      <c r="R183" s="143">
        <f>Q183*H183</f>
        <v>9.1999999999999998E-3</v>
      </c>
      <c r="S183" s="143">
        <v>0</v>
      </c>
      <c r="T183" s="144">
        <f>S183*H183</f>
        <v>0</v>
      </c>
      <c r="AR183" s="145" t="s">
        <v>558</v>
      </c>
      <c r="AT183" s="145" t="s">
        <v>440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454</v>
      </c>
      <c r="BM183" s="145" t="s">
        <v>4907</v>
      </c>
    </row>
    <row r="184" spans="2:65" s="13" customFormat="1" ht="11.25">
      <c r="B184" s="158"/>
      <c r="D184" s="152" t="s">
        <v>368</v>
      </c>
      <c r="E184" s="159" t="s">
        <v>19</v>
      </c>
      <c r="F184" s="160" t="s">
        <v>4828</v>
      </c>
      <c r="H184" s="161">
        <v>2</v>
      </c>
      <c r="I184" s="162"/>
      <c r="L184" s="158"/>
      <c r="M184" s="163"/>
      <c r="T184" s="164"/>
      <c r="AT184" s="159" t="s">
        <v>368</v>
      </c>
      <c r="AU184" s="159" t="s">
        <v>90</v>
      </c>
      <c r="AV184" s="13" t="s">
        <v>90</v>
      </c>
      <c r="AW184" s="13" t="s">
        <v>36</v>
      </c>
      <c r="AX184" s="13" t="s">
        <v>84</v>
      </c>
      <c r="AY184" s="159" t="s">
        <v>358</v>
      </c>
    </row>
    <row r="185" spans="2:65" s="1" customFormat="1" ht="33" customHeight="1">
      <c r="B185" s="33"/>
      <c r="C185" s="134" t="s">
        <v>653</v>
      </c>
      <c r="D185" s="134" t="s">
        <v>360</v>
      </c>
      <c r="E185" s="135" t="s">
        <v>4908</v>
      </c>
      <c r="F185" s="136" t="s">
        <v>4909</v>
      </c>
      <c r="G185" s="137" t="s">
        <v>504</v>
      </c>
      <c r="H185" s="138">
        <v>15</v>
      </c>
      <c r="I185" s="139"/>
      <c r="J185" s="140">
        <f>ROUND(I185*H185,2)</f>
        <v>0</v>
      </c>
      <c r="K185" s="136" t="s">
        <v>402</v>
      </c>
      <c r="L185" s="33"/>
      <c r="M185" s="141" t="s">
        <v>19</v>
      </c>
      <c r="N185" s="142" t="s">
        <v>49</v>
      </c>
      <c r="P185" s="143">
        <f>O185*H185</f>
        <v>0</v>
      </c>
      <c r="Q185" s="143">
        <v>0</v>
      </c>
      <c r="R185" s="143">
        <f>Q185*H185</f>
        <v>0</v>
      </c>
      <c r="S185" s="143">
        <v>0</v>
      </c>
      <c r="T185" s="144">
        <f>S185*H185</f>
        <v>0</v>
      </c>
      <c r="AR185" s="145" t="s">
        <v>454</v>
      </c>
      <c r="AT185" s="145" t="s">
        <v>360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4910</v>
      </c>
    </row>
    <row r="186" spans="2:65" s="1" customFormat="1" ht="11.25">
      <c r="B186" s="33"/>
      <c r="D186" s="147" t="s">
        <v>366</v>
      </c>
      <c r="F186" s="148" t="s">
        <v>4911</v>
      </c>
      <c r="I186" s="149"/>
      <c r="L186" s="33"/>
      <c r="M186" s="150"/>
      <c r="T186" s="54"/>
      <c r="AT186" s="18" t="s">
        <v>366</v>
      </c>
      <c r="AU186" s="18" t="s">
        <v>90</v>
      </c>
    </row>
    <row r="187" spans="2:65" s="1" customFormat="1" ht="24.2" customHeight="1">
      <c r="B187" s="33"/>
      <c r="C187" s="179" t="s">
        <v>660</v>
      </c>
      <c r="D187" s="179" t="s">
        <v>440</v>
      </c>
      <c r="E187" s="180" t="s">
        <v>4912</v>
      </c>
      <c r="F187" s="181" t="s">
        <v>4913</v>
      </c>
      <c r="G187" s="182" t="s">
        <v>504</v>
      </c>
      <c r="H187" s="183">
        <v>12</v>
      </c>
      <c r="I187" s="184"/>
      <c r="J187" s="185">
        <f>ROUND(I187*H187,2)</f>
        <v>0</v>
      </c>
      <c r="K187" s="181" t="s">
        <v>402</v>
      </c>
      <c r="L187" s="186"/>
      <c r="M187" s="187" t="s">
        <v>19</v>
      </c>
      <c r="N187" s="188" t="s">
        <v>49</v>
      </c>
      <c r="P187" s="143">
        <f>O187*H187</f>
        <v>0</v>
      </c>
      <c r="Q187" s="143">
        <v>5.9999999999999995E-4</v>
      </c>
      <c r="R187" s="143">
        <f>Q187*H187</f>
        <v>7.1999999999999998E-3</v>
      </c>
      <c r="S187" s="143">
        <v>0</v>
      </c>
      <c r="T187" s="144">
        <f>S187*H187</f>
        <v>0</v>
      </c>
      <c r="AR187" s="145" t="s">
        <v>558</v>
      </c>
      <c r="AT187" s="145" t="s">
        <v>440</v>
      </c>
      <c r="AU187" s="145" t="s">
        <v>90</v>
      </c>
      <c r="AY187" s="18" t="s">
        <v>358</v>
      </c>
      <c r="BE187" s="146">
        <f>IF(N187="základní",J187,0)</f>
        <v>0</v>
      </c>
      <c r="BF187" s="146">
        <f>IF(N187="snížená",J187,0)</f>
        <v>0</v>
      </c>
      <c r="BG187" s="146">
        <f>IF(N187="zákl. přenesená",J187,0)</f>
        <v>0</v>
      </c>
      <c r="BH187" s="146">
        <f>IF(N187="sníž. přenesená",J187,0)</f>
        <v>0</v>
      </c>
      <c r="BI187" s="146">
        <f>IF(N187="nulová",J187,0)</f>
        <v>0</v>
      </c>
      <c r="BJ187" s="18" t="s">
        <v>90</v>
      </c>
      <c r="BK187" s="146">
        <f>ROUND(I187*H187,2)</f>
        <v>0</v>
      </c>
      <c r="BL187" s="18" t="s">
        <v>454</v>
      </c>
      <c r="BM187" s="145" t="s">
        <v>4914</v>
      </c>
    </row>
    <row r="188" spans="2:65" s="13" customFormat="1" ht="11.25">
      <c r="B188" s="158"/>
      <c r="D188" s="152" t="s">
        <v>368</v>
      </c>
      <c r="E188" s="159" t="s">
        <v>19</v>
      </c>
      <c r="F188" s="160" t="s">
        <v>4896</v>
      </c>
      <c r="H188" s="161">
        <v>12</v>
      </c>
      <c r="I188" s="162"/>
      <c r="L188" s="158"/>
      <c r="M188" s="163"/>
      <c r="T188" s="164"/>
      <c r="AT188" s="159" t="s">
        <v>368</v>
      </c>
      <c r="AU188" s="159" t="s">
        <v>90</v>
      </c>
      <c r="AV188" s="13" t="s">
        <v>90</v>
      </c>
      <c r="AW188" s="13" t="s">
        <v>36</v>
      </c>
      <c r="AX188" s="13" t="s">
        <v>84</v>
      </c>
      <c r="AY188" s="159" t="s">
        <v>358</v>
      </c>
    </row>
    <row r="189" spans="2:65" s="1" customFormat="1" ht="24.2" customHeight="1">
      <c r="B189" s="33"/>
      <c r="C189" s="179" t="s">
        <v>666</v>
      </c>
      <c r="D189" s="179" t="s">
        <v>440</v>
      </c>
      <c r="E189" s="180" t="s">
        <v>4915</v>
      </c>
      <c r="F189" s="181" t="s">
        <v>4916</v>
      </c>
      <c r="G189" s="182" t="s">
        <v>504</v>
      </c>
      <c r="H189" s="183">
        <v>2</v>
      </c>
      <c r="I189" s="184"/>
      <c r="J189" s="185">
        <f>ROUND(I189*H189,2)</f>
        <v>0</v>
      </c>
      <c r="K189" s="181" t="s">
        <v>402</v>
      </c>
      <c r="L189" s="186"/>
      <c r="M189" s="187" t="s">
        <v>19</v>
      </c>
      <c r="N189" s="188" t="s">
        <v>49</v>
      </c>
      <c r="P189" s="143">
        <f>O189*H189</f>
        <v>0</v>
      </c>
      <c r="Q189" s="143">
        <v>1E-3</v>
      </c>
      <c r="R189" s="143">
        <f>Q189*H189</f>
        <v>2E-3</v>
      </c>
      <c r="S189" s="143">
        <v>0</v>
      </c>
      <c r="T189" s="144">
        <f>S189*H189</f>
        <v>0</v>
      </c>
      <c r="AR189" s="145" t="s">
        <v>558</v>
      </c>
      <c r="AT189" s="145" t="s">
        <v>440</v>
      </c>
      <c r="AU189" s="145" t="s">
        <v>90</v>
      </c>
      <c r="AY189" s="18" t="s">
        <v>358</v>
      </c>
      <c r="BE189" s="146">
        <f>IF(N189="základní",J189,0)</f>
        <v>0</v>
      </c>
      <c r="BF189" s="146">
        <f>IF(N189="snížená",J189,0)</f>
        <v>0</v>
      </c>
      <c r="BG189" s="146">
        <f>IF(N189="zákl. přenesená",J189,0)</f>
        <v>0</v>
      </c>
      <c r="BH189" s="146">
        <f>IF(N189="sníž. přenesená",J189,0)</f>
        <v>0</v>
      </c>
      <c r="BI189" s="146">
        <f>IF(N189="nulová",J189,0)</f>
        <v>0</v>
      </c>
      <c r="BJ189" s="18" t="s">
        <v>90</v>
      </c>
      <c r="BK189" s="146">
        <f>ROUND(I189*H189,2)</f>
        <v>0</v>
      </c>
      <c r="BL189" s="18" t="s">
        <v>454</v>
      </c>
      <c r="BM189" s="145" t="s">
        <v>4917</v>
      </c>
    </row>
    <row r="190" spans="2:65" s="13" customFormat="1" ht="11.25">
      <c r="B190" s="158"/>
      <c r="D190" s="152" t="s">
        <v>368</v>
      </c>
      <c r="E190" s="159" t="s">
        <v>19</v>
      </c>
      <c r="F190" s="160" t="s">
        <v>4828</v>
      </c>
      <c r="H190" s="161">
        <v>2</v>
      </c>
      <c r="I190" s="162"/>
      <c r="L190" s="158"/>
      <c r="M190" s="163"/>
      <c r="T190" s="164"/>
      <c r="AT190" s="159" t="s">
        <v>368</v>
      </c>
      <c r="AU190" s="159" t="s">
        <v>90</v>
      </c>
      <c r="AV190" s="13" t="s">
        <v>90</v>
      </c>
      <c r="AW190" s="13" t="s">
        <v>36</v>
      </c>
      <c r="AX190" s="13" t="s">
        <v>84</v>
      </c>
      <c r="AY190" s="159" t="s">
        <v>358</v>
      </c>
    </row>
    <row r="191" spans="2:65" s="1" customFormat="1" ht="24.2" customHeight="1">
      <c r="B191" s="33"/>
      <c r="C191" s="179" t="s">
        <v>672</v>
      </c>
      <c r="D191" s="179" t="s">
        <v>440</v>
      </c>
      <c r="E191" s="180" t="s">
        <v>4918</v>
      </c>
      <c r="F191" s="181" t="s">
        <v>4919</v>
      </c>
      <c r="G191" s="182" t="s">
        <v>504</v>
      </c>
      <c r="H191" s="183">
        <v>1</v>
      </c>
      <c r="I191" s="184"/>
      <c r="J191" s="185">
        <f>ROUND(I191*H191,2)</f>
        <v>0</v>
      </c>
      <c r="K191" s="181" t="s">
        <v>402</v>
      </c>
      <c r="L191" s="186"/>
      <c r="M191" s="187" t="s">
        <v>19</v>
      </c>
      <c r="N191" s="188" t="s">
        <v>49</v>
      </c>
      <c r="P191" s="143">
        <f>O191*H191</f>
        <v>0</v>
      </c>
      <c r="Q191" s="143">
        <v>1.4E-3</v>
      </c>
      <c r="R191" s="143">
        <f>Q191*H191</f>
        <v>1.4E-3</v>
      </c>
      <c r="S191" s="143">
        <v>0</v>
      </c>
      <c r="T191" s="144">
        <f>S191*H191</f>
        <v>0</v>
      </c>
      <c r="AR191" s="145" t="s">
        <v>558</v>
      </c>
      <c r="AT191" s="145" t="s">
        <v>440</v>
      </c>
      <c r="AU191" s="145" t="s">
        <v>90</v>
      </c>
      <c r="AY191" s="18" t="s">
        <v>358</v>
      </c>
      <c r="BE191" s="146">
        <f>IF(N191="základní",J191,0)</f>
        <v>0</v>
      </c>
      <c r="BF191" s="146">
        <f>IF(N191="snížená",J191,0)</f>
        <v>0</v>
      </c>
      <c r="BG191" s="146">
        <f>IF(N191="zákl. přenesená",J191,0)</f>
        <v>0</v>
      </c>
      <c r="BH191" s="146">
        <f>IF(N191="sníž. přenesená",J191,0)</f>
        <v>0</v>
      </c>
      <c r="BI191" s="146">
        <f>IF(N191="nulová",J191,0)</f>
        <v>0</v>
      </c>
      <c r="BJ191" s="18" t="s">
        <v>90</v>
      </c>
      <c r="BK191" s="146">
        <f>ROUND(I191*H191,2)</f>
        <v>0</v>
      </c>
      <c r="BL191" s="18" t="s">
        <v>454</v>
      </c>
      <c r="BM191" s="145" t="s">
        <v>4920</v>
      </c>
    </row>
    <row r="192" spans="2:65" s="13" customFormat="1" ht="11.25">
      <c r="B192" s="158"/>
      <c r="D192" s="152" t="s">
        <v>368</v>
      </c>
      <c r="E192" s="159" t="s">
        <v>19</v>
      </c>
      <c r="F192" s="160" t="s">
        <v>4809</v>
      </c>
      <c r="H192" s="161">
        <v>1</v>
      </c>
      <c r="I192" s="162"/>
      <c r="L192" s="158"/>
      <c r="M192" s="163"/>
      <c r="T192" s="164"/>
      <c r="AT192" s="159" t="s">
        <v>368</v>
      </c>
      <c r="AU192" s="159" t="s">
        <v>90</v>
      </c>
      <c r="AV192" s="13" t="s">
        <v>90</v>
      </c>
      <c r="AW192" s="13" t="s">
        <v>36</v>
      </c>
      <c r="AX192" s="13" t="s">
        <v>84</v>
      </c>
      <c r="AY192" s="159" t="s">
        <v>358</v>
      </c>
    </row>
    <row r="193" spans="2:65" s="1" customFormat="1" ht="24.2" customHeight="1">
      <c r="B193" s="33"/>
      <c r="C193" s="134" t="s">
        <v>678</v>
      </c>
      <c r="D193" s="134" t="s">
        <v>360</v>
      </c>
      <c r="E193" s="135" t="s">
        <v>4921</v>
      </c>
      <c r="F193" s="136" t="s">
        <v>4922</v>
      </c>
      <c r="G193" s="137" t="s">
        <v>504</v>
      </c>
      <c r="H193" s="138">
        <v>2</v>
      </c>
      <c r="I193" s="139"/>
      <c r="J193" s="140">
        <f>ROUND(I193*H193,2)</f>
        <v>0</v>
      </c>
      <c r="K193" s="136" t="s">
        <v>402</v>
      </c>
      <c r="L193" s="33"/>
      <c r="M193" s="141" t="s">
        <v>19</v>
      </c>
      <c r="N193" s="142" t="s">
        <v>49</v>
      </c>
      <c r="P193" s="143">
        <f>O193*H193</f>
        <v>0</v>
      </c>
      <c r="Q193" s="143">
        <v>0</v>
      </c>
      <c r="R193" s="143">
        <f>Q193*H193</f>
        <v>0</v>
      </c>
      <c r="S193" s="143">
        <v>0</v>
      </c>
      <c r="T193" s="144">
        <f>S193*H193</f>
        <v>0</v>
      </c>
      <c r="AR193" s="145" t="s">
        <v>454</v>
      </c>
      <c r="AT193" s="145" t="s">
        <v>360</v>
      </c>
      <c r="AU193" s="145" t="s">
        <v>90</v>
      </c>
      <c r="AY193" s="18" t="s">
        <v>358</v>
      </c>
      <c r="BE193" s="146">
        <f>IF(N193="základní",J193,0)</f>
        <v>0</v>
      </c>
      <c r="BF193" s="146">
        <f>IF(N193="snížená",J193,0)</f>
        <v>0</v>
      </c>
      <c r="BG193" s="146">
        <f>IF(N193="zákl. přenesená",J193,0)</f>
        <v>0</v>
      </c>
      <c r="BH193" s="146">
        <f>IF(N193="sníž. přenesená",J193,0)</f>
        <v>0</v>
      </c>
      <c r="BI193" s="146">
        <f>IF(N193="nulová",J193,0)</f>
        <v>0</v>
      </c>
      <c r="BJ193" s="18" t="s">
        <v>90</v>
      </c>
      <c r="BK193" s="146">
        <f>ROUND(I193*H193,2)</f>
        <v>0</v>
      </c>
      <c r="BL193" s="18" t="s">
        <v>454</v>
      </c>
      <c r="BM193" s="145" t="s">
        <v>4923</v>
      </c>
    </row>
    <row r="194" spans="2:65" s="1" customFormat="1" ht="11.25">
      <c r="B194" s="33"/>
      <c r="D194" s="147" t="s">
        <v>366</v>
      </c>
      <c r="F194" s="148" t="s">
        <v>4924</v>
      </c>
      <c r="I194" s="149"/>
      <c r="L194" s="33"/>
      <c r="M194" s="150"/>
      <c r="T194" s="54"/>
      <c r="AT194" s="18" t="s">
        <v>366</v>
      </c>
      <c r="AU194" s="18" t="s">
        <v>90</v>
      </c>
    </row>
    <row r="195" spans="2:65" s="1" customFormat="1" ht="24.2" customHeight="1">
      <c r="B195" s="33"/>
      <c r="C195" s="179" t="s">
        <v>697</v>
      </c>
      <c r="D195" s="179" t="s">
        <v>440</v>
      </c>
      <c r="E195" s="180" t="s">
        <v>4925</v>
      </c>
      <c r="F195" s="181" t="s">
        <v>4926</v>
      </c>
      <c r="G195" s="182" t="s">
        <v>504</v>
      </c>
      <c r="H195" s="183">
        <v>1</v>
      </c>
      <c r="I195" s="184"/>
      <c r="J195" s="185">
        <f>ROUND(I195*H195,2)</f>
        <v>0</v>
      </c>
      <c r="K195" s="181" t="s">
        <v>4749</v>
      </c>
      <c r="L195" s="186"/>
      <c r="M195" s="187" t="s">
        <v>19</v>
      </c>
      <c r="N195" s="188" t="s">
        <v>49</v>
      </c>
      <c r="P195" s="143">
        <f>O195*H195</f>
        <v>0</v>
      </c>
      <c r="Q195" s="143">
        <v>1.8599999999999998E-2</v>
      </c>
      <c r="R195" s="143">
        <f>Q195*H195</f>
        <v>1.8599999999999998E-2</v>
      </c>
      <c r="S195" s="143">
        <v>0</v>
      </c>
      <c r="T195" s="144">
        <f>S195*H195</f>
        <v>0</v>
      </c>
      <c r="AR195" s="145" t="s">
        <v>558</v>
      </c>
      <c r="AT195" s="145" t="s">
        <v>440</v>
      </c>
      <c r="AU195" s="145" t="s">
        <v>90</v>
      </c>
      <c r="AY195" s="18" t="s">
        <v>358</v>
      </c>
      <c r="BE195" s="146">
        <f>IF(N195="základní",J195,0)</f>
        <v>0</v>
      </c>
      <c r="BF195" s="146">
        <f>IF(N195="snížená",J195,0)</f>
        <v>0</v>
      </c>
      <c r="BG195" s="146">
        <f>IF(N195="zákl. přenesená",J195,0)</f>
        <v>0</v>
      </c>
      <c r="BH195" s="146">
        <f>IF(N195="sníž. přenesená",J195,0)</f>
        <v>0</v>
      </c>
      <c r="BI195" s="146">
        <f>IF(N195="nulová",J195,0)</f>
        <v>0</v>
      </c>
      <c r="BJ195" s="18" t="s">
        <v>90</v>
      </c>
      <c r="BK195" s="146">
        <f>ROUND(I195*H195,2)</f>
        <v>0</v>
      </c>
      <c r="BL195" s="18" t="s">
        <v>454</v>
      </c>
      <c r="BM195" s="145" t="s">
        <v>4927</v>
      </c>
    </row>
    <row r="196" spans="2:65" s="13" customFormat="1" ht="11.25">
      <c r="B196" s="158"/>
      <c r="D196" s="152" t="s">
        <v>368</v>
      </c>
      <c r="E196" s="159" t="s">
        <v>19</v>
      </c>
      <c r="F196" s="160" t="s">
        <v>4809</v>
      </c>
      <c r="H196" s="161">
        <v>1</v>
      </c>
      <c r="I196" s="162"/>
      <c r="L196" s="158"/>
      <c r="M196" s="163"/>
      <c r="T196" s="164"/>
      <c r="AT196" s="159" t="s">
        <v>368</v>
      </c>
      <c r="AU196" s="159" t="s">
        <v>90</v>
      </c>
      <c r="AV196" s="13" t="s">
        <v>90</v>
      </c>
      <c r="AW196" s="13" t="s">
        <v>36</v>
      </c>
      <c r="AX196" s="13" t="s">
        <v>84</v>
      </c>
      <c r="AY196" s="159" t="s">
        <v>358</v>
      </c>
    </row>
    <row r="197" spans="2:65" s="1" customFormat="1" ht="24.2" customHeight="1">
      <c r="B197" s="33"/>
      <c r="C197" s="179" t="s">
        <v>714</v>
      </c>
      <c r="D197" s="179" t="s">
        <v>440</v>
      </c>
      <c r="E197" s="180" t="s">
        <v>4928</v>
      </c>
      <c r="F197" s="181" t="s">
        <v>4929</v>
      </c>
      <c r="G197" s="182" t="s">
        <v>504</v>
      </c>
      <c r="H197" s="183">
        <v>1</v>
      </c>
      <c r="I197" s="184"/>
      <c r="J197" s="185">
        <f>ROUND(I197*H197,2)</f>
        <v>0</v>
      </c>
      <c r="K197" s="181" t="s">
        <v>4749</v>
      </c>
      <c r="L197" s="186"/>
      <c r="M197" s="187" t="s">
        <v>19</v>
      </c>
      <c r="N197" s="188" t="s">
        <v>49</v>
      </c>
      <c r="P197" s="143">
        <f>O197*H197</f>
        <v>0</v>
      </c>
      <c r="Q197" s="143">
        <v>1.8599999999999998E-2</v>
      </c>
      <c r="R197" s="143">
        <f>Q197*H197</f>
        <v>1.8599999999999998E-2</v>
      </c>
      <c r="S197" s="143">
        <v>0</v>
      </c>
      <c r="T197" s="144">
        <f>S197*H197</f>
        <v>0</v>
      </c>
      <c r="AR197" s="145" t="s">
        <v>558</v>
      </c>
      <c r="AT197" s="145" t="s">
        <v>440</v>
      </c>
      <c r="AU197" s="145" t="s">
        <v>90</v>
      </c>
      <c r="AY197" s="18" t="s">
        <v>358</v>
      </c>
      <c r="BE197" s="146">
        <f>IF(N197="základní",J197,0)</f>
        <v>0</v>
      </c>
      <c r="BF197" s="146">
        <f>IF(N197="snížená",J197,0)</f>
        <v>0</v>
      </c>
      <c r="BG197" s="146">
        <f>IF(N197="zákl. přenesená",J197,0)</f>
        <v>0</v>
      </c>
      <c r="BH197" s="146">
        <f>IF(N197="sníž. přenesená",J197,0)</f>
        <v>0</v>
      </c>
      <c r="BI197" s="146">
        <f>IF(N197="nulová",J197,0)</f>
        <v>0</v>
      </c>
      <c r="BJ197" s="18" t="s">
        <v>90</v>
      </c>
      <c r="BK197" s="146">
        <f>ROUND(I197*H197,2)</f>
        <v>0</v>
      </c>
      <c r="BL197" s="18" t="s">
        <v>454</v>
      </c>
      <c r="BM197" s="145" t="s">
        <v>4930</v>
      </c>
    </row>
    <row r="198" spans="2:65" s="13" customFormat="1" ht="11.25">
      <c r="B198" s="158"/>
      <c r="D198" s="152" t="s">
        <v>368</v>
      </c>
      <c r="E198" s="159" t="s">
        <v>19</v>
      </c>
      <c r="F198" s="160" t="s">
        <v>4809</v>
      </c>
      <c r="H198" s="161">
        <v>1</v>
      </c>
      <c r="I198" s="162"/>
      <c r="L198" s="158"/>
      <c r="M198" s="163"/>
      <c r="T198" s="164"/>
      <c r="AT198" s="159" t="s">
        <v>368</v>
      </c>
      <c r="AU198" s="159" t="s">
        <v>90</v>
      </c>
      <c r="AV198" s="13" t="s">
        <v>90</v>
      </c>
      <c r="AW198" s="13" t="s">
        <v>36</v>
      </c>
      <c r="AX198" s="13" t="s">
        <v>84</v>
      </c>
      <c r="AY198" s="159" t="s">
        <v>358</v>
      </c>
    </row>
    <row r="199" spans="2:65" s="1" customFormat="1" ht="24.2" customHeight="1">
      <c r="B199" s="33"/>
      <c r="C199" s="134" t="s">
        <v>719</v>
      </c>
      <c r="D199" s="134" t="s">
        <v>360</v>
      </c>
      <c r="E199" s="135" t="s">
        <v>4931</v>
      </c>
      <c r="F199" s="136" t="s">
        <v>4932</v>
      </c>
      <c r="G199" s="137" t="s">
        <v>504</v>
      </c>
      <c r="H199" s="138">
        <v>3</v>
      </c>
      <c r="I199" s="139"/>
      <c r="J199" s="140">
        <f>ROUND(I199*H199,2)</f>
        <v>0</v>
      </c>
      <c r="K199" s="136" t="s">
        <v>402</v>
      </c>
      <c r="L199" s="33"/>
      <c r="M199" s="141" t="s">
        <v>19</v>
      </c>
      <c r="N199" s="142" t="s">
        <v>49</v>
      </c>
      <c r="P199" s="143">
        <f>O199*H199</f>
        <v>0</v>
      </c>
      <c r="Q199" s="143">
        <v>0</v>
      </c>
      <c r="R199" s="143">
        <f>Q199*H199</f>
        <v>0</v>
      </c>
      <c r="S199" s="143">
        <v>0</v>
      </c>
      <c r="T199" s="144">
        <f>S199*H199</f>
        <v>0</v>
      </c>
      <c r="AR199" s="145" t="s">
        <v>454</v>
      </c>
      <c r="AT199" s="145" t="s">
        <v>360</v>
      </c>
      <c r="AU199" s="145" t="s">
        <v>90</v>
      </c>
      <c r="AY199" s="18" t="s">
        <v>358</v>
      </c>
      <c r="BE199" s="146">
        <f>IF(N199="základní",J199,0)</f>
        <v>0</v>
      </c>
      <c r="BF199" s="146">
        <f>IF(N199="snížená",J199,0)</f>
        <v>0</v>
      </c>
      <c r="BG199" s="146">
        <f>IF(N199="zákl. přenesená",J199,0)</f>
        <v>0</v>
      </c>
      <c r="BH199" s="146">
        <f>IF(N199="sníž. přenesená",J199,0)</f>
        <v>0</v>
      </c>
      <c r="BI199" s="146">
        <f>IF(N199="nulová",J199,0)</f>
        <v>0</v>
      </c>
      <c r="BJ199" s="18" t="s">
        <v>90</v>
      </c>
      <c r="BK199" s="146">
        <f>ROUND(I199*H199,2)</f>
        <v>0</v>
      </c>
      <c r="BL199" s="18" t="s">
        <v>454</v>
      </c>
      <c r="BM199" s="145" t="s">
        <v>4933</v>
      </c>
    </row>
    <row r="200" spans="2:65" s="1" customFormat="1" ht="11.25">
      <c r="B200" s="33"/>
      <c r="D200" s="147" t="s">
        <v>366</v>
      </c>
      <c r="F200" s="148" t="s">
        <v>4934</v>
      </c>
      <c r="I200" s="149"/>
      <c r="L200" s="33"/>
      <c r="M200" s="150"/>
      <c r="T200" s="54"/>
      <c r="AT200" s="18" t="s">
        <v>366</v>
      </c>
      <c r="AU200" s="18" t="s">
        <v>90</v>
      </c>
    </row>
    <row r="201" spans="2:65" s="1" customFormat="1" ht="24.2" customHeight="1">
      <c r="B201" s="33"/>
      <c r="C201" s="179" t="s">
        <v>726</v>
      </c>
      <c r="D201" s="179" t="s">
        <v>440</v>
      </c>
      <c r="E201" s="180" t="s">
        <v>4935</v>
      </c>
      <c r="F201" s="181" t="s">
        <v>4936</v>
      </c>
      <c r="G201" s="182" t="s">
        <v>504</v>
      </c>
      <c r="H201" s="183">
        <v>1</v>
      </c>
      <c r="I201" s="184"/>
      <c r="J201" s="185">
        <f>ROUND(I201*H201,2)</f>
        <v>0</v>
      </c>
      <c r="K201" s="181" t="s">
        <v>4749</v>
      </c>
      <c r="L201" s="186"/>
      <c r="M201" s="187" t="s">
        <v>19</v>
      </c>
      <c r="N201" s="188" t="s">
        <v>49</v>
      </c>
      <c r="P201" s="143">
        <f>O201*H201</f>
        <v>0</v>
      </c>
      <c r="Q201" s="143">
        <v>2.8199999999999999E-2</v>
      </c>
      <c r="R201" s="143">
        <f>Q201*H201</f>
        <v>2.8199999999999999E-2</v>
      </c>
      <c r="S201" s="143">
        <v>0</v>
      </c>
      <c r="T201" s="144">
        <f>S201*H201</f>
        <v>0</v>
      </c>
      <c r="AR201" s="145" t="s">
        <v>558</v>
      </c>
      <c r="AT201" s="145" t="s">
        <v>440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454</v>
      </c>
      <c r="BM201" s="145" t="s">
        <v>4937</v>
      </c>
    </row>
    <row r="202" spans="2:65" s="13" customFormat="1" ht="11.25">
      <c r="B202" s="158"/>
      <c r="D202" s="152" t="s">
        <v>368</v>
      </c>
      <c r="E202" s="159" t="s">
        <v>19</v>
      </c>
      <c r="F202" s="160" t="s">
        <v>4809</v>
      </c>
      <c r="H202" s="161">
        <v>1</v>
      </c>
      <c r="I202" s="162"/>
      <c r="L202" s="158"/>
      <c r="M202" s="163"/>
      <c r="T202" s="164"/>
      <c r="AT202" s="159" t="s">
        <v>368</v>
      </c>
      <c r="AU202" s="159" t="s">
        <v>90</v>
      </c>
      <c r="AV202" s="13" t="s">
        <v>90</v>
      </c>
      <c r="AW202" s="13" t="s">
        <v>36</v>
      </c>
      <c r="AX202" s="13" t="s">
        <v>84</v>
      </c>
      <c r="AY202" s="159" t="s">
        <v>358</v>
      </c>
    </row>
    <row r="203" spans="2:65" s="1" customFormat="1" ht="24.2" customHeight="1">
      <c r="B203" s="33"/>
      <c r="C203" s="179" t="s">
        <v>733</v>
      </c>
      <c r="D203" s="179" t="s">
        <v>440</v>
      </c>
      <c r="E203" s="180" t="s">
        <v>4938</v>
      </c>
      <c r="F203" s="181" t="s">
        <v>4939</v>
      </c>
      <c r="G203" s="182" t="s">
        <v>504</v>
      </c>
      <c r="H203" s="183">
        <v>1</v>
      </c>
      <c r="I203" s="184"/>
      <c r="J203" s="185">
        <f>ROUND(I203*H203,2)</f>
        <v>0</v>
      </c>
      <c r="K203" s="181" t="s">
        <v>4749</v>
      </c>
      <c r="L203" s="186"/>
      <c r="M203" s="187" t="s">
        <v>19</v>
      </c>
      <c r="N203" s="188" t="s">
        <v>49</v>
      </c>
      <c r="P203" s="143">
        <f>O203*H203</f>
        <v>0</v>
      </c>
      <c r="Q203" s="143">
        <v>2.8199999999999999E-2</v>
      </c>
      <c r="R203" s="143">
        <f>Q203*H203</f>
        <v>2.8199999999999999E-2</v>
      </c>
      <c r="S203" s="143">
        <v>0</v>
      </c>
      <c r="T203" s="144">
        <f>S203*H203</f>
        <v>0</v>
      </c>
      <c r="AR203" s="145" t="s">
        <v>558</v>
      </c>
      <c r="AT203" s="145" t="s">
        <v>440</v>
      </c>
      <c r="AU203" s="145" t="s">
        <v>90</v>
      </c>
      <c r="AY203" s="18" t="s">
        <v>358</v>
      </c>
      <c r="BE203" s="146">
        <f>IF(N203="základní",J203,0)</f>
        <v>0</v>
      </c>
      <c r="BF203" s="146">
        <f>IF(N203="snížená",J203,0)</f>
        <v>0</v>
      </c>
      <c r="BG203" s="146">
        <f>IF(N203="zákl. přenesená",J203,0)</f>
        <v>0</v>
      </c>
      <c r="BH203" s="146">
        <f>IF(N203="sníž. přenesená",J203,0)</f>
        <v>0</v>
      </c>
      <c r="BI203" s="146">
        <f>IF(N203="nulová",J203,0)</f>
        <v>0</v>
      </c>
      <c r="BJ203" s="18" t="s">
        <v>90</v>
      </c>
      <c r="BK203" s="146">
        <f>ROUND(I203*H203,2)</f>
        <v>0</v>
      </c>
      <c r="BL203" s="18" t="s">
        <v>454</v>
      </c>
      <c r="BM203" s="145" t="s">
        <v>4940</v>
      </c>
    </row>
    <row r="204" spans="2:65" s="13" customFormat="1" ht="11.25">
      <c r="B204" s="158"/>
      <c r="D204" s="152" t="s">
        <v>368</v>
      </c>
      <c r="E204" s="159" t="s">
        <v>19</v>
      </c>
      <c r="F204" s="160" t="s">
        <v>4809</v>
      </c>
      <c r="H204" s="161">
        <v>1</v>
      </c>
      <c r="I204" s="162"/>
      <c r="L204" s="158"/>
      <c r="M204" s="163"/>
      <c r="T204" s="164"/>
      <c r="AT204" s="159" t="s">
        <v>368</v>
      </c>
      <c r="AU204" s="159" t="s">
        <v>90</v>
      </c>
      <c r="AV204" s="13" t="s">
        <v>90</v>
      </c>
      <c r="AW204" s="13" t="s">
        <v>36</v>
      </c>
      <c r="AX204" s="13" t="s">
        <v>84</v>
      </c>
      <c r="AY204" s="159" t="s">
        <v>358</v>
      </c>
    </row>
    <row r="205" spans="2:65" s="1" customFormat="1" ht="24.2" customHeight="1">
      <c r="B205" s="33"/>
      <c r="C205" s="179" t="s">
        <v>739</v>
      </c>
      <c r="D205" s="179" t="s">
        <v>440</v>
      </c>
      <c r="E205" s="180" t="s">
        <v>4941</v>
      </c>
      <c r="F205" s="181" t="s">
        <v>4942</v>
      </c>
      <c r="G205" s="182" t="s">
        <v>504</v>
      </c>
      <c r="H205" s="183">
        <v>1</v>
      </c>
      <c r="I205" s="184"/>
      <c r="J205" s="185">
        <f>ROUND(I205*H205,2)</f>
        <v>0</v>
      </c>
      <c r="K205" s="181" t="s">
        <v>4749</v>
      </c>
      <c r="L205" s="186"/>
      <c r="M205" s="187" t="s">
        <v>19</v>
      </c>
      <c r="N205" s="188" t="s">
        <v>49</v>
      </c>
      <c r="P205" s="143">
        <f>O205*H205</f>
        <v>0</v>
      </c>
      <c r="Q205" s="143">
        <v>2.8199999999999999E-2</v>
      </c>
      <c r="R205" s="143">
        <f>Q205*H205</f>
        <v>2.8199999999999999E-2</v>
      </c>
      <c r="S205" s="143">
        <v>0</v>
      </c>
      <c r="T205" s="144">
        <f>S205*H205</f>
        <v>0</v>
      </c>
      <c r="AR205" s="145" t="s">
        <v>558</v>
      </c>
      <c r="AT205" s="145" t="s">
        <v>440</v>
      </c>
      <c r="AU205" s="145" t="s">
        <v>90</v>
      </c>
      <c r="AY205" s="18" t="s">
        <v>358</v>
      </c>
      <c r="BE205" s="146">
        <f>IF(N205="základní",J205,0)</f>
        <v>0</v>
      </c>
      <c r="BF205" s="146">
        <f>IF(N205="snížená",J205,0)</f>
        <v>0</v>
      </c>
      <c r="BG205" s="146">
        <f>IF(N205="zákl. přenesená",J205,0)</f>
        <v>0</v>
      </c>
      <c r="BH205" s="146">
        <f>IF(N205="sníž. přenesená",J205,0)</f>
        <v>0</v>
      </c>
      <c r="BI205" s="146">
        <f>IF(N205="nulová",J205,0)</f>
        <v>0</v>
      </c>
      <c r="BJ205" s="18" t="s">
        <v>90</v>
      </c>
      <c r="BK205" s="146">
        <f>ROUND(I205*H205,2)</f>
        <v>0</v>
      </c>
      <c r="BL205" s="18" t="s">
        <v>454</v>
      </c>
      <c r="BM205" s="145" t="s">
        <v>4943</v>
      </c>
    </row>
    <row r="206" spans="2:65" s="13" customFormat="1" ht="11.25">
      <c r="B206" s="158"/>
      <c r="D206" s="152" t="s">
        <v>368</v>
      </c>
      <c r="E206" s="159" t="s">
        <v>19</v>
      </c>
      <c r="F206" s="160" t="s">
        <v>4809</v>
      </c>
      <c r="H206" s="161">
        <v>1</v>
      </c>
      <c r="I206" s="162"/>
      <c r="L206" s="158"/>
      <c r="M206" s="163"/>
      <c r="T206" s="164"/>
      <c r="AT206" s="159" t="s">
        <v>368</v>
      </c>
      <c r="AU206" s="159" t="s">
        <v>90</v>
      </c>
      <c r="AV206" s="13" t="s">
        <v>90</v>
      </c>
      <c r="AW206" s="13" t="s">
        <v>36</v>
      </c>
      <c r="AX206" s="13" t="s">
        <v>84</v>
      </c>
      <c r="AY206" s="159" t="s">
        <v>358</v>
      </c>
    </row>
    <row r="207" spans="2:65" s="1" customFormat="1" ht="24.2" customHeight="1">
      <c r="B207" s="33"/>
      <c r="C207" s="134" t="s">
        <v>744</v>
      </c>
      <c r="D207" s="134" t="s">
        <v>360</v>
      </c>
      <c r="E207" s="135" t="s">
        <v>4944</v>
      </c>
      <c r="F207" s="136" t="s">
        <v>4945</v>
      </c>
      <c r="G207" s="137" t="s">
        <v>504</v>
      </c>
      <c r="H207" s="138">
        <v>4</v>
      </c>
      <c r="I207" s="139"/>
      <c r="J207" s="140">
        <f>ROUND(I207*H207,2)</f>
        <v>0</v>
      </c>
      <c r="K207" s="136" t="s">
        <v>4749</v>
      </c>
      <c r="L207" s="33"/>
      <c r="M207" s="141" t="s">
        <v>19</v>
      </c>
      <c r="N207" s="142" t="s">
        <v>49</v>
      </c>
      <c r="P207" s="143">
        <f>O207*H207</f>
        <v>0</v>
      </c>
      <c r="Q207" s="143">
        <v>0</v>
      </c>
      <c r="R207" s="143">
        <f>Q207*H207</f>
        <v>0</v>
      </c>
      <c r="S207" s="143">
        <v>0</v>
      </c>
      <c r="T207" s="144">
        <f>S207*H207</f>
        <v>0</v>
      </c>
      <c r="AR207" s="145" t="s">
        <v>454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4946</v>
      </c>
    </row>
    <row r="208" spans="2:65" s="1" customFormat="1" ht="16.5" customHeight="1">
      <c r="B208" s="33"/>
      <c r="C208" s="179" t="s">
        <v>751</v>
      </c>
      <c r="D208" s="179" t="s">
        <v>440</v>
      </c>
      <c r="E208" s="180" t="s">
        <v>4947</v>
      </c>
      <c r="F208" s="181" t="s">
        <v>4948</v>
      </c>
      <c r="G208" s="182" t="s">
        <v>504</v>
      </c>
      <c r="H208" s="183">
        <v>2</v>
      </c>
      <c r="I208" s="184"/>
      <c r="J208" s="185">
        <f>ROUND(I208*H208,2)</f>
        <v>0</v>
      </c>
      <c r="K208" s="181" t="s">
        <v>4749</v>
      </c>
      <c r="L208" s="186"/>
      <c r="M208" s="187" t="s">
        <v>19</v>
      </c>
      <c r="N208" s="188" t="s">
        <v>49</v>
      </c>
      <c r="P208" s="143">
        <f>O208*H208</f>
        <v>0</v>
      </c>
      <c r="Q208" s="143">
        <v>0</v>
      </c>
      <c r="R208" s="143">
        <f>Q208*H208</f>
        <v>0</v>
      </c>
      <c r="S208" s="143">
        <v>0</v>
      </c>
      <c r="T208" s="144">
        <f>S208*H208</f>
        <v>0</v>
      </c>
      <c r="AR208" s="145" t="s">
        <v>558</v>
      </c>
      <c r="AT208" s="145" t="s">
        <v>440</v>
      </c>
      <c r="AU208" s="145" t="s">
        <v>90</v>
      </c>
      <c r="AY208" s="18" t="s">
        <v>358</v>
      </c>
      <c r="BE208" s="146">
        <f>IF(N208="základní",J208,0)</f>
        <v>0</v>
      </c>
      <c r="BF208" s="146">
        <f>IF(N208="snížená",J208,0)</f>
        <v>0</v>
      </c>
      <c r="BG208" s="146">
        <f>IF(N208="zákl. přenesená",J208,0)</f>
        <v>0</v>
      </c>
      <c r="BH208" s="146">
        <f>IF(N208="sníž. přenesená",J208,0)</f>
        <v>0</v>
      </c>
      <c r="BI208" s="146">
        <f>IF(N208="nulová",J208,0)</f>
        <v>0</v>
      </c>
      <c r="BJ208" s="18" t="s">
        <v>90</v>
      </c>
      <c r="BK208" s="146">
        <f>ROUND(I208*H208,2)</f>
        <v>0</v>
      </c>
      <c r="BL208" s="18" t="s">
        <v>454</v>
      </c>
      <c r="BM208" s="145" t="s">
        <v>4949</v>
      </c>
    </row>
    <row r="209" spans="2:65" s="13" customFormat="1" ht="11.25">
      <c r="B209" s="158"/>
      <c r="D209" s="152" t="s">
        <v>368</v>
      </c>
      <c r="E209" s="159" t="s">
        <v>19</v>
      </c>
      <c r="F209" s="160" t="s">
        <v>4828</v>
      </c>
      <c r="H209" s="161">
        <v>2</v>
      </c>
      <c r="I209" s="162"/>
      <c r="L209" s="158"/>
      <c r="M209" s="163"/>
      <c r="T209" s="164"/>
      <c r="AT209" s="159" t="s">
        <v>368</v>
      </c>
      <c r="AU209" s="159" t="s">
        <v>90</v>
      </c>
      <c r="AV209" s="13" t="s">
        <v>90</v>
      </c>
      <c r="AW209" s="13" t="s">
        <v>36</v>
      </c>
      <c r="AX209" s="13" t="s">
        <v>84</v>
      </c>
      <c r="AY209" s="159" t="s">
        <v>358</v>
      </c>
    </row>
    <row r="210" spans="2:65" s="1" customFormat="1" ht="16.5" customHeight="1">
      <c r="B210" s="33"/>
      <c r="C210" s="179" t="s">
        <v>759</v>
      </c>
      <c r="D210" s="179" t="s">
        <v>440</v>
      </c>
      <c r="E210" s="180" t="s">
        <v>4950</v>
      </c>
      <c r="F210" s="181" t="s">
        <v>4951</v>
      </c>
      <c r="G210" s="182" t="s">
        <v>504</v>
      </c>
      <c r="H210" s="183">
        <v>2</v>
      </c>
      <c r="I210" s="184"/>
      <c r="J210" s="185">
        <f>ROUND(I210*H210,2)</f>
        <v>0</v>
      </c>
      <c r="K210" s="181" t="s">
        <v>4749</v>
      </c>
      <c r="L210" s="186"/>
      <c r="M210" s="187" t="s">
        <v>19</v>
      </c>
      <c r="N210" s="188" t="s">
        <v>49</v>
      </c>
      <c r="P210" s="143">
        <f>O210*H210</f>
        <v>0</v>
      </c>
      <c r="Q210" s="143">
        <v>0</v>
      </c>
      <c r="R210" s="143">
        <f>Q210*H210</f>
        <v>0</v>
      </c>
      <c r="S210" s="143">
        <v>0</v>
      </c>
      <c r="T210" s="144">
        <f>S210*H210</f>
        <v>0</v>
      </c>
      <c r="AR210" s="145" t="s">
        <v>558</v>
      </c>
      <c r="AT210" s="145" t="s">
        <v>440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454</v>
      </c>
      <c r="BM210" s="145" t="s">
        <v>4952</v>
      </c>
    </row>
    <row r="211" spans="2:65" s="13" customFormat="1" ht="11.25">
      <c r="B211" s="158"/>
      <c r="D211" s="152" t="s">
        <v>368</v>
      </c>
      <c r="E211" s="159" t="s">
        <v>19</v>
      </c>
      <c r="F211" s="160" t="s">
        <v>4828</v>
      </c>
      <c r="H211" s="161">
        <v>2</v>
      </c>
      <c r="I211" s="162"/>
      <c r="L211" s="158"/>
      <c r="M211" s="163"/>
      <c r="T211" s="164"/>
      <c r="AT211" s="159" t="s">
        <v>368</v>
      </c>
      <c r="AU211" s="159" t="s">
        <v>90</v>
      </c>
      <c r="AV211" s="13" t="s">
        <v>90</v>
      </c>
      <c r="AW211" s="13" t="s">
        <v>36</v>
      </c>
      <c r="AX211" s="13" t="s">
        <v>84</v>
      </c>
      <c r="AY211" s="159" t="s">
        <v>358</v>
      </c>
    </row>
    <row r="212" spans="2:65" s="1" customFormat="1" ht="33" customHeight="1">
      <c r="B212" s="33"/>
      <c r="C212" s="134" t="s">
        <v>765</v>
      </c>
      <c r="D212" s="134" t="s">
        <v>360</v>
      </c>
      <c r="E212" s="135" t="s">
        <v>4953</v>
      </c>
      <c r="F212" s="136" t="s">
        <v>4954</v>
      </c>
      <c r="G212" s="137" t="s">
        <v>235</v>
      </c>
      <c r="H212" s="138">
        <v>140</v>
      </c>
      <c r="I212" s="139"/>
      <c r="J212" s="140">
        <f>ROUND(I212*H212,2)</f>
        <v>0</v>
      </c>
      <c r="K212" s="136" t="s">
        <v>402</v>
      </c>
      <c r="L212" s="33"/>
      <c r="M212" s="141" t="s">
        <v>19</v>
      </c>
      <c r="N212" s="142" t="s">
        <v>49</v>
      </c>
      <c r="P212" s="143">
        <f>O212*H212</f>
        <v>0</v>
      </c>
      <c r="Q212" s="143">
        <v>0</v>
      </c>
      <c r="R212" s="143">
        <f>Q212*H212</f>
        <v>0</v>
      </c>
      <c r="S212" s="143">
        <v>0</v>
      </c>
      <c r="T212" s="144">
        <f>S212*H212</f>
        <v>0</v>
      </c>
      <c r="AR212" s="145" t="s">
        <v>454</v>
      </c>
      <c r="AT212" s="145" t="s">
        <v>360</v>
      </c>
      <c r="AU212" s="145" t="s">
        <v>90</v>
      </c>
      <c r="AY212" s="18" t="s">
        <v>358</v>
      </c>
      <c r="BE212" s="146">
        <f>IF(N212="základní",J212,0)</f>
        <v>0</v>
      </c>
      <c r="BF212" s="146">
        <f>IF(N212="snížená",J212,0)</f>
        <v>0</v>
      </c>
      <c r="BG212" s="146">
        <f>IF(N212="zákl. přenesená",J212,0)</f>
        <v>0</v>
      </c>
      <c r="BH212" s="146">
        <f>IF(N212="sníž. přenesená",J212,0)</f>
        <v>0</v>
      </c>
      <c r="BI212" s="146">
        <f>IF(N212="nulová",J212,0)</f>
        <v>0</v>
      </c>
      <c r="BJ212" s="18" t="s">
        <v>90</v>
      </c>
      <c r="BK212" s="146">
        <f>ROUND(I212*H212,2)</f>
        <v>0</v>
      </c>
      <c r="BL212" s="18" t="s">
        <v>454</v>
      </c>
      <c r="BM212" s="145" t="s">
        <v>4955</v>
      </c>
    </row>
    <row r="213" spans="2:65" s="1" customFormat="1" ht="11.25">
      <c r="B213" s="33"/>
      <c r="D213" s="147" t="s">
        <v>366</v>
      </c>
      <c r="F213" s="148" t="s">
        <v>4956</v>
      </c>
      <c r="I213" s="149"/>
      <c r="L213" s="33"/>
      <c r="M213" s="150"/>
      <c r="T213" s="54"/>
      <c r="AT213" s="18" t="s">
        <v>366</v>
      </c>
      <c r="AU213" s="18" t="s">
        <v>90</v>
      </c>
    </row>
    <row r="214" spans="2:65" s="13" customFormat="1" ht="11.25">
      <c r="B214" s="158"/>
      <c r="D214" s="152" t="s">
        <v>368</v>
      </c>
      <c r="E214" s="159" t="s">
        <v>19</v>
      </c>
      <c r="F214" s="160" t="s">
        <v>4957</v>
      </c>
      <c r="H214" s="161">
        <v>20</v>
      </c>
      <c r="I214" s="162"/>
      <c r="L214" s="158"/>
      <c r="M214" s="163"/>
      <c r="T214" s="164"/>
      <c r="AT214" s="159" t="s">
        <v>368</v>
      </c>
      <c r="AU214" s="159" t="s">
        <v>90</v>
      </c>
      <c r="AV214" s="13" t="s">
        <v>90</v>
      </c>
      <c r="AW214" s="13" t="s">
        <v>36</v>
      </c>
      <c r="AX214" s="13" t="s">
        <v>77</v>
      </c>
      <c r="AY214" s="159" t="s">
        <v>358</v>
      </c>
    </row>
    <row r="215" spans="2:65" s="13" customFormat="1" ht="11.25">
      <c r="B215" s="158"/>
      <c r="D215" s="152" t="s">
        <v>368</v>
      </c>
      <c r="E215" s="159" t="s">
        <v>19</v>
      </c>
      <c r="F215" s="160" t="s">
        <v>4958</v>
      </c>
      <c r="H215" s="161">
        <v>120</v>
      </c>
      <c r="I215" s="162"/>
      <c r="L215" s="158"/>
      <c r="M215" s="163"/>
      <c r="T215" s="164"/>
      <c r="AT215" s="159" t="s">
        <v>368</v>
      </c>
      <c r="AU215" s="159" t="s">
        <v>90</v>
      </c>
      <c r="AV215" s="13" t="s">
        <v>90</v>
      </c>
      <c r="AW215" s="13" t="s">
        <v>36</v>
      </c>
      <c r="AX215" s="13" t="s">
        <v>77</v>
      </c>
      <c r="AY215" s="159" t="s">
        <v>358</v>
      </c>
    </row>
    <row r="216" spans="2:65" s="14" customFormat="1" ht="11.25">
      <c r="B216" s="165"/>
      <c r="D216" s="152" t="s">
        <v>368</v>
      </c>
      <c r="E216" s="166" t="s">
        <v>19</v>
      </c>
      <c r="F216" s="167" t="s">
        <v>371</v>
      </c>
      <c r="H216" s="168">
        <v>140</v>
      </c>
      <c r="I216" s="169"/>
      <c r="L216" s="165"/>
      <c r="M216" s="170"/>
      <c r="T216" s="171"/>
      <c r="AT216" s="166" t="s">
        <v>368</v>
      </c>
      <c r="AU216" s="166" t="s">
        <v>90</v>
      </c>
      <c r="AV216" s="14" t="s">
        <v>364</v>
      </c>
      <c r="AW216" s="14" t="s">
        <v>36</v>
      </c>
      <c r="AX216" s="14" t="s">
        <v>84</v>
      </c>
      <c r="AY216" s="166" t="s">
        <v>358</v>
      </c>
    </row>
    <row r="217" spans="2:65" s="1" customFormat="1" ht="24.2" customHeight="1">
      <c r="B217" s="33"/>
      <c r="C217" s="179" t="s">
        <v>773</v>
      </c>
      <c r="D217" s="179" t="s">
        <v>440</v>
      </c>
      <c r="E217" s="180" t="s">
        <v>4959</v>
      </c>
      <c r="F217" s="181" t="s">
        <v>4960</v>
      </c>
      <c r="G217" s="182" t="s">
        <v>504</v>
      </c>
      <c r="H217" s="183">
        <v>2</v>
      </c>
      <c r="I217" s="184"/>
      <c r="J217" s="185">
        <f>ROUND(I217*H217,2)</f>
        <v>0</v>
      </c>
      <c r="K217" s="181" t="s">
        <v>402</v>
      </c>
      <c r="L217" s="186"/>
      <c r="M217" s="187" t="s">
        <v>19</v>
      </c>
      <c r="N217" s="188" t="s">
        <v>49</v>
      </c>
      <c r="P217" s="143">
        <f>O217*H217</f>
        <v>0</v>
      </c>
      <c r="Q217" s="143">
        <v>5.3E-3</v>
      </c>
      <c r="R217" s="143">
        <f>Q217*H217</f>
        <v>1.06E-2</v>
      </c>
      <c r="S217" s="143">
        <v>0</v>
      </c>
      <c r="T217" s="144">
        <f>S217*H217</f>
        <v>0</v>
      </c>
      <c r="AR217" s="145" t="s">
        <v>558</v>
      </c>
      <c r="AT217" s="145" t="s">
        <v>440</v>
      </c>
      <c r="AU217" s="145" t="s">
        <v>90</v>
      </c>
      <c r="AY217" s="18" t="s">
        <v>358</v>
      </c>
      <c r="BE217" s="146">
        <f>IF(N217="základní",J217,0)</f>
        <v>0</v>
      </c>
      <c r="BF217" s="146">
        <f>IF(N217="snížená",J217,0)</f>
        <v>0</v>
      </c>
      <c r="BG217" s="146">
        <f>IF(N217="zákl. přenesená",J217,0)</f>
        <v>0</v>
      </c>
      <c r="BH217" s="146">
        <f>IF(N217="sníž. přenesená",J217,0)</f>
        <v>0</v>
      </c>
      <c r="BI217" s="146">
        <f>IF(N217="nulová",J217,0)</f>
        <v>0</v>
      </c>
      <c r="BJ217" s="18" t="s">
        <v>90</v>
      </c>
      <c r="BK217" s="146">
        <f>ROUND(I217*H217,2)</f>
        <v>0</v>
      </c>
      <c r="BL217" s="18" t="s">
        <v>454</v>
      </c>
      <c r="BM217" s="145" t="s">
        <v>4961</v>
      </c>
    </row>
    <row r="218" spans="2:65" s="1" customFormat="1" ht="24.2" customHeight="1">
      <c r="B218" s="33"/>
      <c r="C218" s="179" t="s">
        <v>779</v>
      </c>
      <c r="D218" s="179" t="s">
        <v>440</v>
      </c>
      <c r="E218" s="180" t="s">
        <v>4962</v>
      </c>
      <c r="F218" s="181" t="s">
        <v>4963</v>
      </c>
      <c r="G218" s="182" t="s">
        <v>504</v>
      </c>
      <c r="H218" s="183">
        <v>12</v>
      </c>
      <c r="I218" s="184"/>
      <c r="J218" s="185">
        <f>ROUND(I218*H218,2)</f>
        <v>0</v>
      </c>
      <c r="K218" s="181" t="s">
        <v>402</v>
      </c>
      <c r="L218" s="186"/>
      <c r="M218" s="187" t="s">
        <v>19</v>
      </c>
      <c r="N218" s="188" t="s">
        <v>49</v>
      </c>
      <c r="P218" s="143">
        <f>O218*H218</f>
        <v>0</v>
      </c>
      <c r="Q218" s="143">
        <v>7.7999999999999996E-3</v>
      </c>
      <c r="R218" s="143">
        <f>Q218*H218</f>
        <v>9.3599999999999989E-2</v>
      </c>
      <c r="S218" s="143">
        <v>0</v>
      </c>
      <c r="T218" s="144">
        <f>S218*H218</f>
        <v>0</v>
      </c>
      <c r="AR218" s="145" t="s">
        <v>558</v>
      </c>
      <c r="AT218" s="145" t="s">
        <v>440</v>
      </c>
      <c r="AU218" s="145" t="s">
        <v>90</v>
      </c>
      <c r="AY218" s="18" t="s">
        <v>358</v>
      </c>
      <c r="BE218" s="146">
        <f>IF(N218="základní",J218,0)</f>
        <v>0</v>
      </c>
      <c r="BF218" s="146">
        <f>IF(N218="snížená",J218,0)</f>
        <v>0</v>
      </c>
      <c r="BG218" s="146">
        <f>IF(N218="zákl. přenesená",J218,0)</f>
        <v>0</v>
      </c>
      <c r="BH218" s="146">
        <f>IF(N218="sníž. přenesená",J218,0)</f>
        <v>0</v>
      </c>
      <c r="BI218" s="146">
        <f>IF(N218="nulová",J218,0)</f>
        <v>0</v>
      </c>
      <c r="BJ218" s="18" t="s">
        <v>90</v>
      </c>
      <c r="BK218" s="146">
        <f>ROUND(I218*H218,2)</f>
        <v>0</v>
      </c>
      <c r="BL218" s="18" t="s">
        <v>454</v>
      </c>
      <c r="BM218" s="145" t="s">
        <v>4964</v>
      </c>
    </row>
    <row r="219" spans="2:65" s="1" customFormat="1" ht="37.9" customHeight="1">
      <c r="B219" s="33"/>
      <c r="C219" s="134" t="s">
        <v>784</v>
      </c>
      <c r="D219" s="134" t="s">
        <v>360</v>
      </c>
      <c r="E219" s="135" t="s">
        <v>4965</v>
      </c>
      <c r="F219" s="136" t="s">
        <v>4966</v>
      </c>
      <c r="G219" s="137" t="s">
        <v>235</v>
      </c>
      <c r="H219" s="138">
        <v>218.4</v>
      </c>
      <c r="I219" s="139"/>
      <c r="J219" s="140">
        <f>ROUND(I219*H219,2)</f>
        <v>0</v>
      </c>
      <c r="K219" s="136" t="s">
        <v>402</v>
      </c>
      <c r="L219" s="33"/>
      <c r="M219" s="141" t="s">
        <v>19</v>
      </c>
      <c r="N219" s="142" t="s">
        <v>49</v>
      </c>
      <c r="P219" s="143">
        <f>O219*H219</f>
        <v>0</v>
      </c>
      <c r="Q219" s="143">
        <v>3.4399999999999999E-3</v>
      </c>
      <c r="R219" s="143">
        <f>Q219*H219</f>
        <v>0.75129599999999996</v>
      </c>
      <c r="S219" s="143">
        <v>0</v>
      </c>
      <c r="T219" s="144">
        <f>S219*H219</f>
        <v>0</v>
      </c>
      <c r="AR219" s="145" t="s">
        <v>454</v>
      </c>
      <c r="AT219" s="145" t="s">
        <v>360</v>
      </c>
      <c r="AU219" s="145" t="s">
        <v>90</v>
      </c>
      <c r="AY219" s="18" t="s">
        <v>358</v>
      </c>
      <c r="BE219" s="146">
        <f>IF(N219="základní",J219,0)</f>
        <v>0</v>
      </c>
      <c r="BF219" s="146">
        <f>IF(N219="snížená",J219,0)</f>
        <v>0</v>
      </c>
      <c r="BG219" s="146">
        <f>IF(N219="zákl. přenesená",J219,0)</f>
        <v>0</v>
      </c>
      <c r="BH219" s="146">
        <f>IF(N219="sníž. přenesená",J219,0)</f>
        <v>0</v>
      </c>
      <c r="BI219" s="146">
        <f>IF(N219="nulová",J219,0)</f>
        <v>0</v>
      </c>
      <c r="BJ219" s="18" t="s">
        <v>90</v>
      </c>
      <c r="BK219" s="146">
        <f>ROUND(I219*H219,2)</f>
        <v>0</v>
      </c>
      <c r="BL219" s="18" t="s">
        <v>454</v>
      </c>
      <c r="BM219" s="145" t="s">
        <v>4967</v>
      </c>
    </row>
    <row r="220" spans="2:65" s="1" customFormat="1" ht="11.25">
      <c r="B220" s="33"/>
      <c r="D220" s="147" t="s">
        <v>366</v>
      </c>
      <c r="F220" s="148" t="s">
        <v>4968</v>
      </c>
      <c r="I220" s="149"/>
      <c r="L220" s="33"/>
      <c r="M220" s="150"/>
      <c r="T220" s="54"/>
      <c r="AT220" s="18" t="s">
        <v>366</v>
      </c>
      <c r="AU220" s="18" t="s">
        <v>90</v>
      </c>
    </row>
    <row r="221" spans="2:65" s="13" customFormat="1" ht="22.5">
      <c r="B221" s="158"/>
      <c r="D221" s="152" t="s">
        <v>368</v>
      </c>
      <c r="E221" s="159" t="s">
        <v>19</v>
      </c>
      <c r="F221" s="160" t="s">
        <v>4969</v>
      </c>
      <c r="H221" s="161">
        <v>20</v>
      </c>
      <c r="I221" s="162"/>
      <c r="L221" s="158"/>
      <c r="M221" s="163"/>
      <c r="T221" s="164"/>
      <c r="AT221" s="159" t="s">
        <v>368</v>
      </c>
      <c r="AU221" s="159" t="s">
        <v>90</v>
      </c>
      <c r="AV221" s="13" t="s">
        <v>90</v>
      </c>
      <c r="AW221" s="13" t="s">
        <v>36</v>
      </c>
      <c r="AX221" s="13" t="s">
        <v>77</v>
      </c>
      <c r="AY221" s="159" t="s">
        <v>358</v>
      </c>
    </row>
    <row r="222" spans="2:65" s="13" customFormat="1" ht="22.5">
      <c r="B222" s="158"/>
      <c r="D222" s="152" t="s">
        <v>368</v>
      </c>
      <c r="E222" s="159" t="s">
        <v>19</v>
      </c>
      <c r="F222" s="160" t="s">
        <v>4970</v>
      </c>
      <c r="H222" s="161">
        <v>140</v>
      </c>
      <c r="I222" s="162"/>
      <c r="L222" s="158"/>
      <c r="M222" s="163"/>
      <c r="T222" s="164"/>
      <c r="AT222" s="159" t="s">
        <v>368</v>
      </c>
      <c r="AU222" s="159" t="s">
        <v>90</v>
      </c>
      <c r="AV222" s="13" t="s">
        <v>90</v>
      </c>
      <c r="AW222" s="13" t="s">
        <v>36</v>
      </c>
      <c r="AX222" s="13" t="s">
        <v>77</v>
      </c>
      <c r="AY222" s="159" t="s">
        <v>358</v>
      </c>
    </row>
    <row r="223" spans="2:65" s="13" customFormat="1" ht="22.5">
      <c r="B223" s="158"/>
      <c r="D223" s="152" t="s">
        <v>368</v>
      </c>
      <c r="E223" s="159" t="s">
        <v>19</v>
      </c>
      <c r="F223" s="160" t="s">
        <v>4971</v>
      </c>
      <c r="H223" s="161">
        <v>4.5</v>
      </c>
      <c r="I223" s="162"/>
      <c r="L223" s="158"/>
      <c r="M223" s="163"/>
      <c r="T223" s="164"/>
      <c r="AT223" s="159" t="s">
        <v>368</v>
      </c>
      <c r="AU223" s="159" t="s">
        <v>90</v>
      </c>
      <c r="AV223" s="13" t="s">
        <v>90</v>
      </c>
      <c r="AW223" s="13" t="s">
        <v>36</v>
      </c>
      <c r="AX223" s="13" t="s">
        <v>77</v>
      </c>
      <c r="AY223" s="159" t="s">
        <v>358</v>
      </c>
    </row>
    <row r="224" spans="2:65" s="13" customFormat="1" ht="22.5">
      <c r="B224" s="158"/>
      <c r="D224" s="152" t="s">
        <v>368</v>
      </c>
      <c r="E224" s="159" t="s">
        <v>19</v>
      </c>
      <c r="F224" s="160" t="s">
        <v>4972</v>
      </c>
      <c r="H224" s="161">
        <v>3.5</v>
      </c>
      <c r="I224" s="162"/>
      <c r="L224" s="158"/>
      <c r="M224" s="163"/>
      <c r="T224" s="164"/>
      <c r="AT224" s="159" t="s">
        <v>368</v>
      </c>
      <c r="AU224" s="159" t="s">
        <v>90</v>
      </c>
      <c r="AV224" s="13" t="s">
        <v>90</v>
      </c>
      <c r="AW224" s="13" t="s">
        <v>36</v>
      </c>
      <c r="AX224" s="13" t="s">
        <v>77</v>
      </c>
      <c r="AY224" s="159" t="s">
        <v>358</v>
      </c>
    </row>
    <row r="225" spans="2:65" s="14" customFormat="1" ht="11.25">
      <c r="B225" s="165"/>
      <c r="D225" s="152" t="s">
        <v>368</v>
      </c>
      <c r="E225" s="166" t="s">
        <v>19</v>
      </c>
      <c r="F225" s="167" t="s">
        <v>371</v>
      </c>
      <c r="H225" s="168">
        <v>168</v>
      </c>
      <c r="I225" s="169"/>
      <c r="L225" s="165"/>
      <c r="M225" s="170"/>
      <c r="T225" s="171"/>
      <c r="AT225" s="166" t="s">
        <v>368</v>
      </c>
      <c r="AU225" s="166" t="s">
        <v>90</v>
      </c>
      <c r="AV225" s="14" t="s">
        <v>364</v>
      </c>
      <c r="AW225" s="14" t="s">
        <v>36</v>
      </c>
      <c r="AX225" s="14" t="s">
        <v>84</v>
      </c>
      <c r="AY225" s="166" t="s">
        <v>358</v>
      </c>
    </row>
    <row r="226" spans="2:65" s="13" customFormat="1" ht="11.25">
      <c r="B226" s="158"/>
      <c r="D226" s="152" t="s">
        <v>368</v>
      </c>
      <c r="F226" s="160" t="s">
        <v>4973</v>
      </c>
      <c r="H226" s="161">
        <v>218.4</v>
      </c>
      <c r="I226" s="162"/>
      <c r="L226" s="158"/>
      <c r="M226" s="163"/>
      <c r="T226" s="164"/>
      <c r="AT226" s="159" t="s">
        <v>368</v>
      </c>
      <c r="AU226" s="159" t="s">
        <v>90</v>
      </c>
      <c r="AV226" s="13" t="s">
        <v>90</v>
      </c>
      <c r="AW226" s="13" t="s">
        <v>4</v>
      </c>
      <c r="AX226" s="13" t="s">
        <v>84</v>
      </c>
      <c r="AY226" s="159" t="s">
        <v>358</v>
      </c>
    </row>
    <row r="227" spans="2:65" s="1" customFormat="1" ht="37.9" customHeight="1">
      <c r="B227" s="33"/>
      <c r="C227" s="134" t="s">
        <v>789</v>
      </c>
      <c r="D227" s="134" t="s">
        <v>360</v>
      </c>
      <c r="E227" s="135" t="s">
        <v>4974</v>
      </c>
      <c r="F227" s="136" t="s">
        <v>4975</v>
      </c>
      <c r="G227" s="137" t="s">
        <v>195</v>
      </c>
      <c r="H227" s="138">
        <v>79.3</v>
      </c>
      <c r="I227" s="139"/>
      <c r="J227" s="140">
        <f>ROUND(I227*H227,2)</f>
        <v>0</v>
      </c>
      <c r="K227" s="136" t="s">
        <v>4749</v>
      </c>
      <c r="L227" s="33"/>
      <c r="M227" s="141" t="s">
        <v>19</v>
      </c>
      <c r="N227" s="142" t="s">
        <v>49</v>
      </c>
      <c r="P227" s="143">
        <f>O227*H227</f>
        <v>0</v>
      </c>
      <c r="Q227" s="143">
        <v>1.336E-2</v>
      </c>
      <c r="R227" s="143">
        <f>Q227*H227</f>
        <v>1.0594479999999999</v>
      </c>
      <c r="S227" s="143">
        <v>0</v>
      </c>
      <c r="T227" s="144">
        <f>S227*H227</f>
        <v>0</v>
      </c>
      <c r="AR227" s="145" t="s">
        <v>3629</v>
      </c>
      <c r="AT227" s="145" t="s">
        <v>360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3629</v>
      </c>
      <c r="BM227" s="145" t="s">
        <v>4976</v>
      </c>
    </row>
    <row r="228" spans="2:65" s="13" customFormat="1" ht="22.5">
      <c r="B228" s="158"/>
      <c r="D228" s="152" t="s">
        <v>368</v>
      </c>
      <c r="E228" s="159" t="s">
        <v>19</v>
      </c>
      <c r="F228" s="160" t="s">
        <v>4977</v>
      </c>
      <c r="H228" s="161">
        <v>61</v>
      </c>
      <c r="I228" s="162"/>
      <c r="L228" s="158"/>
      <c r="M228" s="163"/>
      <c r="T228" s="164"/>
      <c r="AT228" s="159" t="s">
        <v>368</v>
      </c>
      <c r="AU228" s="159" t="s">
        <v>90</v>
      </c>
      <c r="AV228" s="13" t="s">
        <v>90</v>
      </c>
      <c r="AW228" s="13" t="s">
        <v>36</v>
      </c>
      <c r="AX228" s="13" t="s">
        <v>84</v>
      </c>
      <c r="AY228" s="159" t="s">
        <v>358</v>
      </c>
    </row>
    <row r="229" spans="2:65" s="13" customFormat="1" ht="11.25">
      <c r="B229" s="158"/>
      <c r="D229" s="152" t="s">
        <v>368</v>
      </c>
      <c r="F229" s="160" t="s">
        <v>4978</v>
      </c>
      <c r="H229" s="161">
        <v>79.3</v>
      </c>
      <c r="I229" s="162"/>
      <c r="L229" s="158"/>
      <c r="M229" s="163"/>
      <c r="T229" s="164"/>
      <c r="AT229" s="159" t="s">
        <v>368</v>
      </c>
      <c r="AU229" s="159" t="s">
        <v>90</v>
      </c>
      <c r="AV229" s="13" t="s">
        <v>90</v>
      </c>
      <c r="AW229" s="13" t="s">
        <v>4</v>
      </c>
      <c r="AX229" s="13" t="s">
        <v>84</v>
      </c>
      <c r="AY229" s="159" t="s">
        <v>358</v>
      </c>
    </row>
    <row r="230" spans="2:65" s="11" customFormat="1" ht="22.9" customHeight="1">
      <c r="B230" s="122"/>
      <c r="D230" s="123" t="s">
        <v>76</v>
      </c>
      <c r="E230" s="132" t="s">
        <v>4979</v>
      </c>
      <c r="F230" s="132" t="s">
        <v>4980</v>
      </c>
      <c r="I230" s="125"/>
      <c r="J230" s="133">
        <f>BK230</f>
        <v>0</v>
      </c>
      <c r="L230" s="122"/>
      <c r="M230" s="127"/>
      <c r="P230" s="128">
        <f>SUM(P231:P242)</f>
        <v>0</v>
      </c>
      <c r="R230" s="128">
        <f>SUM(R231:R242)</f>
        <v>1.112E-2</v>
      </c>
      <c r="T230" s="129">
        <f>SUM(T231:T242)</f>
        <v>0</v>
      </c>
      <c r="AR230" s="123" t="s">
        <v>90</v>
      </c>
      <c r="AT230" s="130" t="s">
        <v>76</v>
      </c>
      <c r="AU230" s="130" t="s">
        <v>84</v>
      </c>
      <c r="AY230" s="123" t="s">
        <v>358</v>
      </c>
      <c r="BK230" s="131">
        <f>SUM(BK231:BK242)</f>
        <v>0</v>
      </c>
    </row>
    <row r="231" spans="2:65" s="1" customFormat="1" ht="37.9" customHeight="1">
      <c r="B231" s="33"/>
      <c r="C231" s="134" t="s">
        <v>794</v>
      </c>
      <c r="D231" s="134" t="s">
        <v>360</v>
      </c>
      <c r="E231" s="135" t="s">
        <v>4981</v>
      </c>
      <c r="F231" s="136" t="s">
        <v>4982</v>
      </c>
      <c r="G231" s="137" t="s">
        <v>504</v>
      </c>
      <c r="H231" s="138">
        <v>1</v>
      </c>
      <c r="I231" s="139"/>
      <c r="J231" s="140">
        <f>ROUND(I231*H231,2)</f>
        <v>0</v>
      </c>
      <c r="K231" s="136" t="s">
        <v>402</v>
      </c>
      <c r="L231" s="33"/>
      <c r="M231" s="141" t="s">
        <v>19</v>
      </c>
      <c r="N231" s="142" t="s">
        <v>49</v>
      </c>
      <c r="P231" s="143">
        <f>O231*H231</f>
        <v>0</v>
      </c>
      <c r="Q231" s="143">
        <v>0</v>
      </c>
      <c r="R231" s="143">
        <f>Q231*H231</f>
        <v>0</v>
      </c>
      <c r="S231" s="143">
        <v>0</v>
      </c>
      <c r="T231" s="144">
        <f>S231*H231</f>
        <v>0</v>
      </c>
      <c r="AR231" s="145" t="s">
        <v>454</v>
      </c>
      <c r="AT231" s="145" t="s">
        <v>360</v>
      </c>
      <c r="AU231" s="145" t="s">
        <v>90</v>
      </c>
      <c r="AY231" s="18" t="s">
        <v>358</v>
      </c>
      <c r="BE231" s="146">
        <f>IF(N231="základní",J231,0)</f>
        <v>0</v>
      </c>
      <c r="BF231" s="146">
        <f>IF(N231="snížená",J231,0)</f>
        <v>0</v>
      </c>
      <c r="BG231" s="146">
        <f>IF(N231="zákl. přenesená",J231,0)</f>
        <v>0</v>
      </c>
      <c r="BH231" s="146">
        <f>IF(N231="sníž. přenesená",J231,0)</f>
        <v>0</v>
      </c>
      <c r="BI231" s="146">
        <f>IF(N231="nulová",J231,0)</f>
        <v>0</v>
      </c>
      <c r="BJ231" s="18" t="s">
        <v>90</v>
      </c>
      <c r="BK231" s="146">
        <f>ROUND(I231*H231,2)</f>
        <v>0</v>
      </c>
      <c r="BL231" s="18" t="s">
        <v>454</v>
      </c>
      <c r="BM231" s="145" t="s">
        <v>4983</v>
      </c>
    </row>
    <row r="232" spans="2:65" s="1" customFormat="1" ht="11.25">
      <c r="B232" s="33"/>
      <c r="D232" s="147" t="s">
        <v>366</v>
      </c>
      <c r="F232" s="148" t="s">
        <v>4984</v>
      </c>
      <c r="I232" s="149"/>
      <c r="L232" s="33"/>
      <c r="M232" s="150"/>
      <c r="T232" s="54"/>
      <c r="AT232" s="18" t="s">
        <v>366</v>
      </c>
      <c r="AU232" s="18" t="s">
        <v>90</v>
      </c>
    </row>
    <row r="233" spans="2:65" s="1" customFormat="1" ht="16.5" customHeight="1">
      <c r="B233" s="33"/>
      <c r="C233" s="179" t="s">
        <v>798</v>
      </c>
      <c r="D233" s="179" t="s">
        <v>440</v>
      </c>
      <c r="E233" s="180" t="s">
        <v>4985</v>
      </c>
      <c r="F233" s="181" t="s">
        <v>4986</v>
      </c>
      <c r="G233" s="182" t="s">
        <v>504</v>
      </c>
      <c r="H233" s="183">
        <v>1</v>
      </c>
      <c r="I233" s="184"/>
      <c r="J233" s="185">
        <f>ROUND(I233*H233,2)</f>
        <v>0</v>
      </c>
      <c r="K233" s="181" t="s">
        <v>4749</v>
      </c>
      <c r="L233" s="186"/>
      <c r="M233" s="187" t="s">
        <v>19</v>
      </c>
      <c r="N233" s="188" t="s">
        <v>49</v>
      </c>
      <c r="P233" s="143">
        <f>O233*H233</f>
        <v>0</v>
      </c>
      <c r="Q233" s="143">
        <v>5.0000000000000001E-4</v>
      </c>
      <c r="R233" s="143">
        <f>Q233*H233</f>
        <v>5.0000000000000001E-4</v>
      </c>
      <c r="S233" s="143">
        <v>0</v>
      </c>
      <c r="T233" s="144">
        <f>S233*H233</f>
        <v>0</v>
      </c>
      <c r="AR233" s="145" t="s">
        <v>558</v>
      </c>
      <c r="AT233" s="145" t="s">
        <v>440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4987</v>
      </c>
    </row>
    <row r="234" spans="2:65" s="13" customFormat="1" ht="11.25">
      <c r="B234" s="158"/>
      <c r="D234" s="152" t="s">
        <v>368</v>
      </c>
      <c r="E234" s="159" t="s">
        <v>19</v>
      </c>
      <c r="F234" s="160" t="s">
        <v>4809</v>
      </c>
      <c r="H234" s="161">
        <v>1</v>
      </c>
      <c r="I234" s="162"/>
      <c r="L234" s="158"/>
      <c r="M234" s="163"/>
      <c r="T234" s="164"/>
      <c r="AT234" s="159" t="s">
        <v>368</v>
      </c>
      <c r="AU234" s="159" t="s">
        <v>90</v>
      </c>
      <c r="AV234" s="13" t="s">
        <v>90</v>
      </c>
      <c r="AW234" s="13" t="s">
        <v>36</v>
      </c>
      <c r="AX234" s="13" t="s">
        <v>84</v>
      </c>
      <c r="AY234" s="159" t="s">
        <v>358</v>
      </c>
    </row>
    <row r="235" spans="2:65" s="1" customFormat="1" ht="24.2" customHeight="1">
      <c r="B235" s="33"/>
      <c r="C235" s="134" t="s">
        <v>802</v>
      </c>
      <c r="D235" s="134" t="s">
        <v>360</v>
      </c>
      <c r="E235" s="135" t="s">
        <v>4988</v>
      </c>
      <c r="F235" s="136" t="s">
        <v>4989</v>
      </c>
      <c r="G235" s="137" t="s">
        <v>504</v>
      </c>
      <c r="H235" s="138">
        <v>1</v>
      </c>
      <c r="I235" s="139"/>
      <c r="J235" s="140">
        <f>ROUND(I235*H235,2)</f>
        <v>0</v>
      </c>
      <c r="K235" s="136" t="s">
        <v>402</v>
      </c>
      <c r="L235" s="33"/>
      <c r="M235" s="141" t="s">
        <v>19</v>
      </c>
      <c r="N235" s="142" t="s">
        <v>49</v>
      </c>
      <c r="P235" s="143">
        <f>O235*H235</f>
        <v>0</v>
      </c>
      <c r="Q235" s="143">
        <v>0</v>
      </c>
      <c r="R235" s="143">
        <f>Q235*H235</f>
        <v>0</v>
      </c>
      <c r="S235" s="143">
        <v>0</v>
      </c>
      <c r="T235" s="144">
        <f>S235*H235</f>
        <v>0</v>
      </c>
      <c r="AR235" s="145" t="s">
        <v>454</v>
      </c>
      <c r="AT235" s="145" t="s">
        <v>360</v>
      </c>
      <c r="AU235" s="145" t="s">
        <v>90</v>
      </c>
      <c r="AY235" s="18" t="s">
        <v>358</v>
      </c>
      <c r="BE235" s="146">
        <f>IF(N235="základní",J235,0)</f>
        <v>0</v>
      </c>
      <c r="BF235" s="146">
        <f>IF(N235="snížená",J235,0)</f>
        <v>0</v>
      </c>
      <c r="BG235" s="146">
        <f>IF(N235="zákl. přenesená",J235,0)</f>
        <v>0</v>
      </c>
      <c r="BH235" s="146">
        <f>IF(N235="sníž. přenesená",J235,0)</f>
        <v>0</v>
      </c>
      <c r="BI235" s="146">
        <f>IF(N235="nulová",J235,0)</f>
        <v>0</v>
      </c>
      <c r="BJ235" s="18" t="s">
        <v>90</v>
      </c>
      <c r="BK235" s="146">
        <f>ROUND(I235*H235,2)</f>
        <v>0</v>
      </c>
      <c r="BL235" s="18" t="s">
        <v>454</v>
      </c>
      <c r="BM235" s="145" t="s">
        <v>4990</v>
      </c>
    </row>
    <row r="236" spans="2:65" s="1" customFormat="1" ht="11.25">
      <c r="B236" s="33"/>
      <c r="D236" s="147" t="s">
        <v>366</v>
      </c>
      <c r="F236" s="148" t="s">
        <v>4991</v>
      </c>
      <c r="I236" s="149"/>
      <c r="L236" s="33"/>
      <c r="M236" s="150"/>
      <c r="T236" s="54"/>
      <c r="AT236" s="18" t="s">
        <v>366</v>
      </c>
      <c r="AU236" s="18" t="s">
        <v>90</v>
      </c>
    </row>
    <row r="237" spans="2:65" s="1" customFormat="1" ht="21.75" customHeight="1">
      <c r="B237" s="33"/>
      <c r="C237" s="179" t="s">
        <v>810</v>
      </c>
      <c r="D237" s="179" t="s">
        <v>440</v>
      </c>
      <c r="E237" s="180" t="s">
        <v>4992</v>
      </c>
      <c r="F237" s="181" t="s">
        <v>4993</v>
      </c>
      <c r="G237" s="182" t="s">
        <v>504</v>
      </c>
      <c r="H237" s="183">
        <v>1</v>
      </c>
      <c r="I237" s="184"/>
      <c r="J237" s="185">
        <f>ROUND(I237*H237,2)</f>
        <v>0</v>
      </c>
      <c r="K237" s="181" t="s">
        <v>402</v>
      </c>
      <c r="L237" s="186"/>
      <c r="M237" s="187" t="s">
        <v>19</v>
      </c>
      <c r="N237" s="188" t="s">
        <v>49</v>
      </c>
      <c r="P237" s="143">
        <f>O237*H237</f>
        <v>0</v>
      </c>
      <c r="Q237" s="143">
        <v>2.9999999999999997E-4</v>
      </c>
      <c r="R237" s="143">
        <f>Q237*H237</f>
        <v>2.9999999999999997E-4</v>
      </c>
      <c r="S237" s="143">
        <v>0</v>
      </c>
      <c r="T237" s="144">
        <f>S237*H237</f>
        <v>0</v>
      </c>
      <c r="AR237" s="145" t="s">
        <v>558</v>
      </c>
      <c r="AT237" s="145" t="s">
        <v>440</v>
      </c>
      <c r="AU237" s="145" t="s">
        <v>90</v>
      </c>
      <c r="AY237" s="18" t="s">
        <v>358</v>
      </c>
      <c r="BE237" s="146">
        <f>IF(N237="základní",J237,0)</f>
        <v>0</v>
      </c>
      <c r="BF237" s="146">
        <f>IF(N237="snížená",J237,0)</f>
        <v>0</v>
      </c>
      <c r="BG237" s="146">
        <f>IF(N237="zákl. přenesená",J237,0)</f>
        <v>0</v>
      </c>
      <c r="BH237" s="146">
        <f>IF(N237="sníž. přenesená",J237,0)</f>
        <v>0</v>
      </c>
      <c r="BI237" s="146">
        <f>IF(N237="nulová",J237,0)</f>
        <v>0</v>
      </c>
      <c r="BJ237" s="18" t="s">
        <v>90</v>
      </c>
      <c r="BK237" s="146">
        <f>ROUND(I237*H237,2)</f>
        <v>0</v>
      </c>
      <c r="BL237" s="18" t="s">
        <v>454</v>
      </c>
      <c r="BM237" s="145" t="s">
        <v>4994</v>
      </c>
    </row>
    <row r="238" spans="2:65" s="13" customFormat="1" ht="11.25">
      <c r="B238" s="158"/>
      <c r="D238" s="152" t="s">
        <v>368</v>
      </c>
      <c r="E238" s="159" t="s">
        <v>19</v>
      </c>
      <c r="F238" s="160" t="s">
        <v>4809</v>
      </c>
      <c r="H238" s="161">
        <v>1</v>
      </c>
      <c r="I238" s="162"/>
      <c r="L238" s="158"/>
      <c r="M238" s="163"/>
      <c r="T238" s="164"/>
      <c r="AT238" s="159" t="s">
        <v>368</v>
      </c>
      <c r="AU238" s="159" t="s">
        <v>90</v>
      </c>
      <c r="AV238" s="13" t="s">
        <v>90</v>
      </c>
      <c r="AW238" s="13" t="s">
        <v>36</v>
      </c>
      <c r="AX238" s="13" t="s">
        <v>84</v>
      </c>
      <c r="AY238" s="159" t="s">
        <v>358</v>
      </c>
    </row>
    <row r="239" spans="2:65" s="1" customFormat="1" ht="37.9" customHeight="1">
      <c r="B239" s="33"/>
      <c r="C239" s="134" t="s">
        <v>816</v>
      </c>
      <c r="D239" s="134" t="s">
        <v>360</v>
      </c>
      <c r="E239" s="135" t="s">
        <v>4965</v>
      </c>
      <c r="F239" s="136" t="s">
        <v>4966</v>
      </c>
      <c r="G239" s="137" t="s">
        <v>235</v>
      </c>
      <c r="H239" s="138">
        <v>3</v>
      </c>
      <c r="I239" s="139"/>
      <c r="J239" s="140">
        <f>ROUND(I239*H239,2)</f>
        <v>0</v>
      </c>
      <c r="K239" s="136" t="s">
        <v>402</v>
      </c>
      <c r="L239" s="33"/>
      <c r="M239" s="141" t="s">
        <v>19</v>
      </c>
      <c r="N239" s="142" t="s">
        <v>49</v>
      </c>
      <c r="P239" s="143">
        <f>O239*H239</f>
        <v>0</v>
      </c>
      <c r="Q239" s="143">
        <v>3.4399999999999999E-3</v>
      </c>
      <c r="R239" s="143">
        <f>Q239*H239</f>
        <v>1.0319999999999999E-2</v>
      </c>
      <c r="S239" s="143">
        <v>0</v>
      </c>
      <c r="T239" s="144">
        <f>S239*H239</f>
        <v>0</v>
      </c>
      <c r="AR239" s="145" t="s">
        <v>454</v>
      </c>
      <c r="AT239" s="145" t="s">
        <v>360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454</v>
      </c>
      <c r="BM239" s="145" t="s">
        <v>4995</v>
      </c>
    </row>
    <row r="240" spans="2:65" s="1" customFormat="1" ht="11.25">
      <c r="B240" s="33"/>
      <c r="D240" s="147" t="s">
        <v>366</v>
      </c>
      <c r="F240" s="148" t="s">
        <v>4968</v>
      </c>
      <c r="I240" s="149"/>
      <c r="L240" s="33"/>
      <c r="M240" s="150"/>
      <c r="T240" s="54"/>
      <c r="AT240" s="18" t="s">
        <v>366</v>
      </c>
      <c r="AU240" s="18" t="s">
        <v>90</v>
      </c>
    </row>
    <row r="241" spans="2:51" s="13" customFormat="1" ht="11.25">
      <c r="B241" s="158"/>
      <c r="D241" s="152" t="s">
        <v>368</v>
      </c>
      <c r="E241" s="159" t="s">
        <v>19</v>
      </c>
      <c r="F241" s="160" t="s">
        <v>4996</v>
      </c>
      <c r="H241" s="161">
        <v>2.5</v>
      </c>
      <c r="I241" s="162"/>
      <c r="L241" s="158"/>
      <c r="M241" s="163"/>
      <c r="T241" s="164"/>
      <c r="AT241" s="159" t="s">
        <v>368</v>
      </c>
      <c r="AU241" s="159" t="s">
        <v>90</v>
      </c>
      <c r="AV241" s="13" t="s">
        <v>90</v>
      </c>
      <c r="AW241" s="13" t="s">
        <v>36</v>
      </c>
      <c r="AX241" s="13" t="s">
        <v>84</v>
      </c>
      <c r="AY241" s="159" t="s">
        <v>358</v>
      </c>
    </row>
    <row r="242" spans="2:51" s="13" customFormat="1" ht="11.25">
      <c r="B242" s="158"/>
      <c r="D242" s="152" t="s">
        <v>368</v>
      </c>
      <c r="F242" s="160" t="s">
        <v>4997</v>
      </c>
      <c r="H242" s="161">
        <v>3</v>
      </c>
      <c r="I242" s="162"/>
      <c r="L242" s="158"/>
      <c r="M242" s="193"/>
      <c r="N242" s="194"/>
      <c r="O242" s="194"/>
      <c r="P242" s="194"/>
      <c r="Q242" s="194"/>
      <c r="R242" s="194"/>
      <c r="S242" s="194"/>
      <c r="T242" s="195"/>
      <c r="AT242" s="159" t="s">
        <v>368</v>
      </c>
      <c r="AU242" s="159" t="s">
        <v>90</v>
      </c>
      <c r="AV242" s="13" t="s">
        <v>90</v>
      </c>
      <c r="AW242" s="13" t="s">
        <v>4</v>
      </c>
      <c r="AX242" s="13" t="s">
        <v>84</v>
      </c>
      <c r="AY242" s="159" t="s">
        <v>358</v>
      </c>
    </row>
    <row r="243" spans="2:51" s="1" customFormat="1" ht="6.95" customHeight="1">
      <c r="B243" s="42"/>
      <c r="C243" s="43"/>
      <c r="D243" s="43"/>
      <c r="E243" s="43"/>
      <c r="F243" s="43"/>
      <c r="G243" s="43"/>
      <c r="H243" s="43"/>
      <c r="I243" s="43"/>
      <c r="J243" s="43"/>
      <c r="K243" s="43"/>
      <c r="L243" s="33"/>
    </row>
  </sheetData>
  <sheetProtection algorithmName="SHA-512" hashValue="hYrldstC+3aqDi9SboqNRjwXeXm045qQgqLxlbaGiVGjVEdNvbIy36On7eR/e/xk2q6mQQVHbXWLXQ7VjLa7sA==" saltValue="wppE7Peko070dwoXQMY/FVZHnDdJtnaVnNeqylaaBo/wwNL/rm8kp4bwOrSmdzt2bU+hw3rC6ED8am2SIOQSyA==" spinCount="100000" sheet="1" objects="1" scenarios="1" formatColumns="0" formatRows="0" autoFilter="0"/>
  <autoFilter ref="C96:K242" xr:uid="{00000000-0009-0000-0000-00000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600-000000000000}"/>
    <hyperlink ref="F126" r:id="rId2" xr:uid="{00000000-0004-0000-0600-000001000000}"/>
    <hyperlink ref="F128" r:id="rId3" xr:uid="{00000000-0004-0000-0600-000002000000}"/>
    <hyperlink ref="F131" r:id="rId4" xr:uid="{00000000-0004-0000-0600-000003000000}"/>
    <hyperlink ref="F135" r:id="rId5" xr:uid="{00000000-0004-0000-0600-000004000000}"/>
    <hyperlink ref="F139" r:id="rId6" xr:uid="{00000000-0004-0000-0600-000005000000}"/>
    <hyperlink ref="F147" r:id="rId7" xr:uid="{00000000-0004-0000-0600-000006000000}"/>
    <hyperlink ref="F152" r:id="rId8" xr:uid="{00000000-0004-0000-0600-000007000000}"/>
    <hyperlink ref="F156" r:id="rId9" xr:uid="{00000000-0004-0000-0600-000008000000}"/>
    <hyperlink ref="F165" r:id="rId10" xr:uid="{00000000-0004-0000-0600-000009000000}"/>
    <hyperlink ref="F180" r:id="rId11" xr:uid="{00000000-0004-0000-0600-00000A000000}"/>
    <hyperlink ref="F186" r:id="rId12" xr:uid="{00000000-0004-0000-0600-00000B000000}"/>
    <hyperlink ref="F194" r:id="rId13" xr:uid="{00000000-0004-0000-0600-00000C000000}"/>
    <hyperlink ref="F200" r:id="rId14" xr:uid="{00000000-0004-0000-0600-00000D000000}"/>
    <hyperlink ref="F213" r:id="rId15" xr:uid="{00000000-0004-0000-0600-00000E000000}"/>
    <hyperlink ref="F220" r:id="rId16" xr:uid="{00000000-0004-0000-0600-00000F000000}"/>
    <hyperlink ref="F232" r:id="rId17" xr:uid="{00000000-0004-0000-0600-000010000000}"/>
    <hyperlink ref="F236" r:id="rId18" xr:uid="{00000000-0004-0000-0600-000011000000}"/>
    <hyperlink ref="F240" r:id="rId19" xr:uid="{00000000-0004-0000-06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113</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218</v>
      </c>
      <c r="F9" s="303"/>
      <c r="G9" s="303"/>
      <c r="H9" s="303"/>
      <c r="L9" s="21"/>
    </row>
    <row r="10" spans="2:46" ht="12" customHeight="1">
      <c r="B10" s="21"/>
      <c r="D10" s="28" t="s">
        <v>222</v>
      </c>
      <c r="L10" s="21"/>
    </row>
    <row r="11" spans="2:46" s="1" customFormat="1" ht="16.5" customHeight="1">
      <c r="B11" s="33"/>
      <c r="E11" s="337" t="s">
        <v>2975</v>
      </c>
      <c r="F11" s="343"/>
      <c r="G11" s="343"/>
      <c r="H11" s="343"/>
      <c r="L11" s="33"/>
    </row>
    <row r="12" spans="2:46" s="1" customFormat="1" ht="12" customHeight="1">
      <c r="B12" s="33"/>
      <c r="D12" s="28" t="s">
        <v>2976</v>
      </c>
      <c r="L12" s="33"/>
    </row>
    <row r="13" spans="2:46" s="1" customFormat="1" ht="16.5" customHeight="1">
      <c r="B13" s="33"/>
      <c r="E13" s="324" t="s">
        <v>4998</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ROUND((SUM(BE96:BE144)),  2)</f>
        <v>0</v>
      </c>
      <c r="I37" s="96">
        <v>0.21</v>
      </c>
      <c r="J37" s="84">
        <f>ROUND(((SUM(BE96:BE144))*I37),  2)</f>
        <v>0</v>
      </c>
      <c r="L37" s="33"/>
    </row>
    <row r="38" spans="2:12" s="1" customFormat="1" ht="14.45" customHeight="1">
      <c r="B38" s="33"/>
      <c r="E38" s="28" t="s">
        <v>49</v>
      </c>
      <c r="F38" s="84">
        <f>ROUND((SUM(BF96:BF144)),  2)</f>
        <v>0</v>
      </c>
      <c r="I38" s="96">
        <v>0.12</v>
      </c>
      <c r="J38" s="84">
        <f>ROUND(((SUM(BF96:BF144))*I38),  2)</f>
        <v>0</v>
      </c>
      <c r="L38" s="33"/>
    </row>
    <row r="39" spans="2:12" s="1" customFormat="1" ht="14.45" hidden="1" customHeight="1">
      <c r="B39" s="33"/>
      <c r="E39" s="28" t="s">
        <v>50</v>
      </c>
      <c r="F39" s="84">
        <f>ROUND((SUM(BG96:BG144)),  2)</f>
        <v>0</v>
      </c>
      <c r="I39" s="96">
        <v>0.21</v>
      </c>
      <c r="J39" s="84">
        <f>0</f>
        <v>0</v>
      </c>
      <c r="L39" s="33"/>
    </row>
    <row r="40" spans="2:12" s="1" customFormat="1" ht="14.45" hidden="1" customHeight="1">
      <c r="B40" s="33"/>
      <c r="E40" s="28" t="s">
        <v>51</v>
      </c>
      <c r="F40" s="84">
        <f>ROUND((SUM(BH96:BH144)),  2)</f>
        <v>0</v>
      </c>
      <c r="I40" s="96">
        <v>0.12</v>
      </c>
      <c r="J40" s="84">
        <f>0</f>
        <v>0</v>
      </c>
      <c r="L40" s="33"/>
    </row>
    <row r="41" spans="2:12" s="1" customFormat="1" ht="14.45" hidden="1" customHeight="1">
      <c r="B41" s="33"/>
      <c r="E41" s="28" t="s">
        <v>52</v>
      </c>
      <c r="F41" s="84">
        <f>ROUND((SUM(BI96:BI144)),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218</v>
      </c>
      <c r="F54" s="303"/>
      <c r="G54" s="303"/>
      <c r="H54" s="303"/>
      <c r="L54" s="21"/>
    </row>
    <row r="55" spans="2:12" ht="12" customHeight="1">
      <c r="B55" s="21"/>
      <c r="C55" s="28" t="s">
        <v>222</v>
      </c>
      <c r="L55" s="21"/>
    </row>
    <row r="56" spans="2:12" s="1" customFormat="1" ht="16.5" customHeight="1">
      <c r="B56" s="33"/>
      <c r="E56" s="337" t="s">
        <v>2975</v>
      </c>
      <c r="F56" s="343"/>
      <c r="G56" s="343"/>
      <c r="H56" s="343"/>
      <c r="L56" s="33"/>
    </row>
    <row r="57" spans="2:12" s="1" customFormat="1" ht="12" customHeight="1">
      <c r="B57" s="33"/>
      <c r="C57" s="28" t="s">
        <v>2976</v>
      </c>
      <c r="L57" s="33"/>
    </row>
    <row r="58" spans="2:12" s="1" customFormat="1" ht="16.5" customHeight="1">
      <c r="B58" s="33"/>
      <c r="E58" s="324" t="str">
        <f>E13</f>
        <v>D.1.4.6A - Fotovoltaická elektrárna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J96</f>
        <v>0</v>
      </c>
      <c r="L67" s="33"/>
      <c r="AU67" s="18" t="s">
        <v>313</v>
      </c>
    </row>
    <row r="68" spans="2:47" s="8" customFormat="1" ht="24.95" customHeight="1">
      <c r="B68" s="106"/>
      <c r="D68" s="107" t="s">
        <v>323</v>
      </c>
      <c r="E68" s="108"/>
      <c r="F68" s="108"/>
      <c r="G68" s="108"/>
      <c r="H68" s="108"/>
      <c r="I68" s="108"/>
      <c r="J68" s="109">
        <f>J97</f>
        <v>0</v>
      </c>
      <c r="L68" s="106"/>
    </row>
    <row r="69" spans="2:47" s="9" customFormat="1" ht="19.899999999999999" customHeight="1">
      <c r="B69" s="110"/>
      <c r="D69" s="111" t="s">
        <v>4066</v>
      </c>
      <c r="E69" s="112"/>
      <c r="F69" s="112"/>
      <c r="G69" s="112"/>
      <c r="H69" s="112"/>
      <c r="I69" s="112"/>
      <c r="J69" s="113">
        <f>J98</f>
        <v>0</v>
      </c>
      <c r="L69" s="110"/>
    </row>
    <row r="70" spans="2:47" s="8" customFormat="1" ht="24.95" customHeight="1">
      <c r="B70" s="106"/>
      <c r="D70" s="107" t="s">
        <v>4067</v>
      </c>
      <c r="E70" s="108"/>
      <c r="F70" s="108"/>
      <c r="G70" s="108"/>
      <c r="H70" s="108"/>
      <c r="I70" s="108"/>
      <c r="J70" s="109">
        <f>J134</f>
        <v>0</v>
      </c>
      <c r="L70" s="106"/>
    </row>
    <row r="71" spans="2:47" s="8" customFormat="1" ht="24.95" customHeight="1">
      <c r="B71" s="106"/>
      <c r="D71" s="107" t="s">
        <v>3690</v>
      </c>
      <c r="E71" s="108"/>
      <c r="F71" s="108"/>
      <c r="G71" s="108"/>
      <c r="H71" s="108"/>
      <c r="I71" s="108"/>
      <c r="J71" s="109">
        <f>J137</f>
        <v>0</v>
      </c>
      <c r="L71" s="106"/>
    </row>
    <row r="72" spans="2:47" s="9" customFormat="1" ht="19.899999999999999" customHeight="1">
      <c r="B72" s="110"/>
      <c r="D72" s="111" t="s">
        <v>3691</v>
      </c>
      <c r="E72" s="112"/>
      <c r="F72" s="112"/>
      <c r="G72" s="112"/>
      <c r="H72" s="112"/>
      <c r="I72" s="112"/>
      <c r="J72" s="113">
        <f>J138</f>
        <v>0</v>
      </c>
      <c r="L72" s="110"/>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343</v>
      </c>
      <c r="L79" s="33"/>
    </row>
    <row r="80" spans="2:47" s="1" customFormat="1" ht="6.95" customHeight="1">
      <c r="B80" s="33"/>
      <c r="L80" s="33"/>
    </row>
    <row r="81" spans="2:63" s="1" customFormat="1" ht="12" customHeight="1">
      <c r="B81" s="33"/>
      <c r="C81" s="28" t="s">
        <v>16</v>
      </c>
      <c r="L81" s="33"/>
    </row>
    <row r="82" spans="2:63" s="1" customFormat="1" ht="16.5" customHeight="1">
      <c r="B82" s="33"/>
      <c r="E82" s="341" t="str">
        <f>E7</f>
        <v>Domov se zvláštním režimem Račín, Kroměříž</v>
      </c>
      <c r="F82" s="342"/>
      <c r="G82" s="342"/>
      <c r="H82" s="342"/>
      <c r="L82" s="33"/>
    </row>
    <row r="83" spans="2:63" ht="12" customHeight="1">
      <c r="B83" s="21"/>
      <c r="C83" s="28" t="s">
        <v>214</v>
      </c>
      <c r="L83" s="21"/>
    </row>
    <row r="84" spans="2:63" ht="16.5" customHeight="1">
      <c r="B84" s="21"/>
      <c r="E84" s="341" t="s">
        <v>218</v>
      </c>
      <c r="F84" s="303"/>
      <c r="G84" s="303"/>
      <c r="H84" s="303"/>
      <c r="L84" s="21"/>
    </row>
    <row r="85" spans="2:63" ht="12" customHeight="1">
      <c r="B85" s="21"/>
      <c r="C85" s="28" t="s">
        <v>222</v>
      </c>
      <c r="L85" s="21"/>
    </row>
    <row r="86" spans="2:63" s="1" customFormat="1" ht="16.5" customHeight="1">
      <c r="B86" s="33"/>
      <c r="E86" s="337" t="s">
        <v>2975</v>
      </c>
      <c r="F86" s="343"/>
      <c r="G86" s="343"/>
      <c r="H86" s="343"/>
      <c r="L86" s="33"/>
    </row>
    <row r="87" spans="2:63" s="1" customFormat="1" ht="12" customHeight="1">
      <c r="B87" s="33"/>
      <c r="C87" s="28" t="s">
        <v>2976</v>
      </c>
      <c r="L87" s="33"/>
    </row>
    <row r="88" spans="2:63" s="1" customFormat="1" ht="16.5" customHeight="1">
      <c r="B88" s="33"/>
      <c r="E88" s="324" t="str">
        <f>E13</f>
        <v>D.1.4.6A - Fotovoltaická elektrárna</v>
      </c>
      <c r="F88" s="343"/>
      <c r="G88" s="343"/>
      <c r="H88" s="343"/>
      <c r="L88" s="33"/>
    </row>
    <row r="89" spans="2:63" s="1" customFormat="1" ht="6.95" customHeight="1">
      <c r="B89" s="33"/>
      <c r="L89" s="33"/>
    </row>
    <row r="90" spans="2:63" s="1" customFormat="1" ht="12" customHeight="1">
      <c r="B90" s="33"/>
      <c r="C90" s="28" t="s">
        <v>21</v>
      </c>
      <c r="F90" s="26" t="str">
        <f>F16</f>
        <v>p.č. 5036, Kroměříž</v>
      </c>
      <c r="I90" s="28" t="s">
        <v>23</v>
      </c>
      <c r="J90" s="50">
        <f>IF(J16="","",J16)</f>
        <v>45460</v>
      </c>
      <c r="L90" s="33"/>
    </row>
    <row r="91" spans="2:63" s="1" customFormat="1" ht="6.95" customHeight="1">
      <c r="B91" s="33"/>
      <c r="L91" s="33"/>
    </row>
    <row r="92" spans="2:63" s="1" customFormat="1" ht="40.15" customHeight="1">
      <c r="B92" s="33"/>
      <c r="C92" s="28" t="s">
        <v>24</v>
      </c>
      <c r="F92" s="26" t="str">
        <f>E19</f>
        <v>Město Kroměříž</v>
      </c>
      <c r="I92" s="28" t="s">
        <v>32</v>
      </c>
      <c r="J92" s="31" t="str">
        <f>E25</f>
        <v>Jiří Škop-elektroprojekce, Duhová 269, Náchod</v>
      </c>
      <c r="L92" s="33"/>
    </row>
    <row r="93" spans="2:63" s="1" customFormat="1" ht="40.15" customHeight="1">
      <c r="B93" s="33"/>
      <c r="C93" s="28" t="s">
        <v>30</v>
      </c>
      <c r="F93" s="26" t="str">
        <f>IF(E22="","",E22)</f>
        <v>Vyplň údaj</v>
      </c>
      <c r="I93" s="28" t="s">
        <v>37</v>
      </c>
      <c r="J93" s="31" t="str">
        <f>E28</f>
        <v>Jiří Škop-elektroprojekce, Duhová 269, Náchod</v>
      </c>
      <c r="L93" s="33"/>
    </row>
    <row r="94" spans="2:63" s="1" customFormat="1" ht="10.35" customHeight="1">
      <c r="B94" s="33"/>
      <c r="L94" s="33"/>
    </row>
    <row r="95" spans="2:63" s="10" customFormat="1" ht="29.25" customHeight="1">
      <c r="B95" s="114"/>
      <c r="C95" s="115" t="s">
        <v>344</v>
      </c>
      <c r="D95" s="116" t="s">
        <v>62</v>
      </c>
      <c r="E95" s="116" t="s">
        <v>58</v>
      </c>
      <c r="F95" s="116" t="s">
        <v>59</v>
      </c>
      <c r="G95" s="116" t="s">
        <v>345</v>
      </c>
      <c r="H95" s="116" t="s">
        <v>346</v>
      </c>
      <c r="I95" s="116" t="s">
        <v>347</v>
      </c>
      <c r="J95" s="116" t="s">
        <v>312</v>
      </c>
      <c r="K95" s="117" t="s">
        <v>348</v>
      </c>
      <c r="L95" s="114"/>
      <c r="M95" s="57" t="s">
        <v>19</v>
      </c>
      <c r="N95" s="58" t="s">
        <v>47</v>
      </c>
      <c r="O95" s="58" t="s">
        <v>349</v>
      </c>
      <c r="P95" s="58" t="s">
        <v>350</v>
      </c>
      <c r="Q95" s="58" t="s">
        <v>351</v>
      </c>
      <c r="R95" s="58" t="s">
        <v>352</v>
      </c>
      <c r="S95" s="58" t="s">
        <v>353</v>
      </c>
      <c r="T95" s="59" t="s">
        <v>354</v>
      </c>
    </row>
    <row r="96" spans="2:63" s="1" customFormat="1" ht="22.9" customHeight="1">
      <c r="B96" s="33"/>
      <c r="C96" s="62" t="s">
        <v>355</v>
      </c>
      <c r="J96" s="118">
        <f>BK96</f>
        <v>0</v>
      </c>
      <c r="L96" s="33"/>
      <c r="M96" s="60"/>
      <c r="N96" s="51"/>
      <c r="O96" s="51"/>
      <c r="P96" s="119">
        <f>P97+P134+P137</f>
        <v>0</v>
      </c>
      <c r="Q96" s="51"/>
      <c r="R96" s="119">
        <f>R97+R134+R137</f>
        <v>0.33500000000000002</v>
      </c>
      <c r="S96" s="51"/>
      <c r="T96" s="120">
        <f>T97+T134+T137</f>
        <v>0</v>
      </c>
      <c r="AT96" s="18" t="s">
        <v>76</v>
      </c>
      <c r="AU96" s="18" t="s">
        <v>313</v>
      </c>
      <c r="BK96" s="121">
        <f>BK97+BK134+BK137</f>
        <v>0</v>
      </c>
    </row>
    <row r="97" spans="2:65" s="11" customFormat="1" ht="25.9" customHeight="1">
      <c r="B97" s="122"/>
      <c r="D97" s="123" t="s">
        <v>76</v>
      </c>
      <c r="E97" s="124" t="s">
        <v>1407</v>
      </c>
      <c r="F97" s="124" t="s">
        <v>1408</v>
      </c>
      <c r="I97" s="125"/>
      <c r="J97" s="126">
        <f>BK97</f>
        <v>0</v>
      </c>
      <c r="L97" s="122"/>
      <c r="M97" s="127"/>
      <c r="P97" s="128">
        <f>P98</f>
        <v>0</v>
      </c>
      <c r="R97" s="128">
        <f>R98</f>
        <v>0.33500000000000002</v>
      </c>
      <c r="T97" s="129">
        <f>T98</f>
        <v>0</v>
      </c>
      <c r="AR97" s="123" t="s">
        <v>90</v>
      </c>
      <c r="AT97" s="130" t="s">
        <v>76</v>
      </c>
      <c r="AU97" s="130" t="s">
        <v>77</v>
      </c>
      <c r="AY97" s="123" t="s">
        <v>358</v>
      </c>
      <c r="BK97" s="131">
        <f>BK98</f>
        <v>0</v>
      </c>
    </row>
    <row r="98" spans="2:65" s="11" customFormat="1" ht="22.9" customHeight="1">
      <c r="B98" s="122"/>
      <c r="D98" s="123" t="s">
        <v>76</v>
      </c>
      <c r="E98" s="132" t="s">
        <v>4069</v>
      </c>
      <c r="F98" s="132" t="s">
        <v>103</v>
      </c>
      <c r="I98" s="125"/>
      <c r="J98" s="133">
        <f>BK98</f>
        <v>0</v>
      </c>
      <c r="L98" s="122"/>
      <c r="M98" s="127"/>
      <c r="P98" s="128">
        <f>SUM(P99:P133)</f>
        <v>0</v>
      </c>
      <c r="R98" s="128">
        <f>SUM(R99:R133)</f>
        <v>0.33500000000000002</v>
      </c>
      <c r="T98" s="129">
        <f>SUM(T99:T133)</f>
        <v>0</v>
      </c>
      <c r="AR98" s="123" t="s">
        <v>90</v>
      </c>
      <c r="AT98" s="130" t="s">
        <v>76</v>
      </c>
      <c r="AU98" s="130" t="s">
        <v>84</v>
      </c>
      <c r="AY98" s="123" t="s">
        <v>358</v>
      </c>
      <c r="BK98" s="131">
        <f>SUM(BK99:BK133)</f>
        <v>0</v>
      </c>
    </row>
    <row r="99" spans="2:65" s="1" customFormat="1" ht="44.25" customHeight="1">
      <c r="B99" s="33"/>
      <c r="C99" s="134" t="s">
        <v>84</v>
      </c>
      <c r="D99" s="134" t="s">
        <v>360</v>
      </c>
      <c r="E99" s="135" t="s">
        <v>4098</v>
      </c>
      <c r="F99" s="136" t="s">
        <v>4099</v>
      </c>
      <c r="G99" s="137" t="s">
        <v>235</v>
      </c>
      <c r="H99" s="138">
        <v>125</v>
      </c>
      <c r="I99" s="139"/>
      <c r="J99" s="140">
        <f>ROUND(I99*H99,2)</f>
        <v>0</v>
      </c>
      <c r="K99" s="136" t="s">
        <v>363</v>
      </c>
      <c r="L99" s="33"/>
      <c r="M99" s="141" t="s">
        <v>19</v>
      </c>
      <c r="N99" s="142" t="s">
        <v>49</v>
      </c>
      <c r="P99" s="143">
        <f>O99*H99</f>
        <v>0</v>
      </c>
      <c r="Q99" s="143">
        <v>0</v>
      </c>
      <c r="R99" s="143">
        <f>Q99*H99</f>
        <v>0</v>
      </c>
      <c r="S99" s="143">
        <v>0</v>
      </c>
      <c r="T99" s="144">
        <f>S99*H99</f>
        <v>0</v>
      </c>
      <c r="AR99" s="145" t="s">
        <v>454</v>
      </c>
      <c r="AT99" s="145" t="s">
        <v>360</v>
      </c>
      <c r="AU99" s="145" t="s">
        <v>90</v>
      </c>
      <c r="AY99" s="18" t="s">
        <v>358</v>
      </c>
      <c r="BE99" s="146">
        <f>IF(N99="základní",J99,0)</f>
        <v>0</v>
      </c>
      <c r="BF99" s="146">
        <f>IF(N99="snížená",J99,0)</f>
        <v>0</v>
      </c>
      <c r="BG99" s="146">
        <f>IF(N99="zákl. přenesená",J99,0)</f>
        <v>0</v>
      </c>
      <c r="BH99" s="146">
        <f>IF(N99="sníž. přenesená",J99,0)</f>
        <v>0</v>
      </c>
      <c r="BI99" s="146">
        <f>IF(N99="nulová",J99,0)</f>
        <v>0</v>
      </c>
      <c r="BJ99" s="18" t="s">
        <v>90</v>
      </c>
      <c r="BK99" s="146">
        <f>ROUND(I99*H99,2)</f>
        <v>0</v>
      </c>
      <c r="BL99" s="18" t="s">
        <v>454</v>
      </c>
      <c r="BM99" s="145" t="s">
        <v>4999</v>
      </c>
    </row>
    <row r="100" spans="2:65" s="1" customFormat="1" ht="11.25">
      <c r="B100" s="33"/>
      <c r="D100" s="147" t="s">
        <v>366</v>
      </c>
      <c r="F100" s="148" t="s">
        <v>4101</v>
      </c>
      <c r="I100" s="149"/>
      <c r="L100" s="33"/>
      <c r="M100" s="150"/>
      <c r="T100" s="54"/>
      <c r="AT100" s="18" t="s">
        <v>366</v>
      </c>
      <c r="AU100" s="18" t="s">
        <v>90</v>
      </c>
    </row>
    <row r="101" spans="2:65" s="1" customFormat="1" ht="24.2" customHeight="1">
      <c r="B101" s="33"/>
      <c r="C101" s="179" t="s">
        <v>90</v>
      </c>
      <c r="D101" s="179" t="s">
        <v>440</v>
      </c>
      <c r="E101" s="180" t="s">
        <v>5000</v>
      </c>
      <c r="F101" s="181" t="s">
        <v>5001</v>
      </c>
      <c r="G101" s="182" t="s">
        <v>235</v>
      </c>
      <c r="H101" s="183">
        <v>125</v>
      </c>
      <c r="I101" s="184"/>
      <c r="J101" s="185">
        <f>ROUND(I101*H101,2)</f>
        <v>0</v>
      </c>
      <c r="K101" s="181" t="s">
        <v>363</v>
      </c>
      <c r="L101" s="186"/>
      <c r="M101" s="187" t="s">
        <v>19</v>
      </c>
      <c r="N101" s="188" t="s">
        <v>49</v>
      </c>
      <c r="P101" s="143">
        <f>O101*H101</f>
        <v>0</v>
      </c>
      <c r="Q101" s="143">
        <v>1.7000000000000001E-4</v>
      </c>
      <c r="R101" s="143">
        <f>Q101*H101</f>
        <v>2.1250000000000002E-2</v>
      </c>
      <c r="S101" s="143">
        <v>0</v>
      </c>
      <c r="T101" s="144">
        <f>S101*H101</f>
        <v>0</v>
      </c>
      <c r="AR101" s="145" t="s">
        <v>558</v>
      </c>
      <c r="AT101" s="145" t="s">
        <v>440</v>
      </c>
      <c r="AU101" s="145" t="s">
        <v>90</v>
      </c>
      <c r="AY101" s="18" t="s">
        <v>358</v>
      </c>
      <c r="BE101" s="146">
        <f>IF(N101="základní",J101,0)</f>
        <v>0</v>
      </c>
      <c r="BF101" s="146">
        <f>IF(N101="snížená",J101,0)</f>
        <v>0</v>
      </c>
      <c r="BG101" s="146">
        <f>IF(N101="zákl. přenesená",J101,0)</f>
        <v>0</v>
      </c>
      <c r="BH101" s="146">
        <f>IF(N101="sníž. přenesená",J101,0)</f>
        <v>0</v>
      </c>
      <c r="BI101" s="146">
        <f>IF(N101="nulová",J101,0)</f>
        <v>0</v>
      </c>
      <c r="BJ101" s="18" t="s">
        <v>90</v>
      </c>
      <c r="BK101" s="146">
        <f>ROUND(I101*H101,2)</f>
        <v>0</v>
      </c>
      <c r="BL101" s="18" t="s">
        <v>454</v>
      </c>
      <c r="BM101" s="145" t="s">
        <v>5002</v>
      </c>
    </row>
    <row r="102" spans="2:65" s="1" customFormat="1" ht="24.2" customHeight="1">
      <c r="B102" s="33"/>
      <c r="C102" s="134" t="s">
        <v>97</v>
      </c>
      <c r="D102" s="134" t="s">
        <v>360</v>
      </c>
      <c r="E102" s="135" t="s">
        <v>5003</v>
      </c>
      <c r="F102" s="136" t="s">
        <v>5004</v>
      </c>
      <c r="G102" s="137" t="s">
        <v>235</v>
      </c>
      <c r="H102" s="138">
        <v>225</v>
      </c>
      <c r="I102" s="139"/>
      <c r="J102" s="140">
        <f>ROUND(I102*H102,2)</f>
        <v>0</v>
      </c>
      <c r="K102" s="136" t="s">
        <v>363</v>
      </c>
      <c r="L102" s="33"/>
      <c r="M102" s="141" t="s">
        <v>19</v>
      </c>
      <c r="N102" s="142" t="s">
        <v>49</v>
      </c>
      <c r="P102" s="143">
        <f>O102*H102</f>
        <v>0</v>
      </c>
      <c r="Q102" s="143">
        <v>0</v>
      </c>
      <c r="R102" s="143">
        <f>Q102*H102</f>
        <v>0</v>
      </c>
      <c r="S102" s="143">
        <v>0</v>
      </c>
      <c r="T102" s="144">
        <f>S102*H102</f>
        <v>0</v>
      </c>
      <c r="AR102" s="145" t="s">
        <v>454</v>
      </c>
      <c r="AT102" s="145" t="s">
        <v>360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5005</v>
      </c>
    </row>
    <row r="103" spans="2:65" s="1" customFormat="1" ht="11.25">
      <c r="B103" s="33"/>
      <c r="D103" s="147" t="s">
        <v>366</v>
      </c>
      <c r="F103" s="148" t="s">
        <v>5006</v>
      </c>
      <c r="I103" s="149"/>
      <c r="L103" s="33"/>
      <c r="M103" s="150"/>
      <c r="T103" s="54"/>
      <c r="AT103" s="18" t="s">
        <v>366</v>
      </c>
      <c r="AU103" s="18" t="s">
        <v>90</v>
      </c>
    </row>
    <row r="104" spans="2:65" s="1" customFormat="1" ht="21.75" customHeight="1">
      <c r="B104" s="33"/>
      <c r="C104" s="179" t="s">
        <v>364</v>
      </c>
      <c r="D104" s="179" t="s">
        <v>440</v>
      </c>
      <c r="E104" s="180" t="s">
        <v>5007</v>
      </c>
      <c r="F104" s="181" t="s">
        <v>5008</v>
      </c>
      <c r="G104" s="182" t="s">
        <v>235</v>
      </c>
      <c r="H104" s="183">
        <v>225</v>
      </c>
      <c r="I104" s="184"/>
      <c r="J104" s="185">
        <f>ROUND(I104*H104,2)</f>
        <v>0</v>
      </c>
      <c r="K104" s="181" t="s">
        <v>363</v>
      </c>
      <c r="L104" s="186"/>
      <c r="M104" s="187" t="s">
        <v>19</v>
      </c>
      <c r="N104" s="188" t="s">
        <v>49</v>
      </c>
      <c r="P104" s="143">
        <f>O104*H104</f>
        <v>0</v>
      </c>
      <c r="Q104" s="143">
        <v>0</v>
      </c>
      <c r="R104" s="143">
        <f>Q104*H104</f>
        <v>0</v>
      </c>
      <c r="S104" s="143">
        <v>0</v>
      </c>
      <c r="T104" s="144">
        <f>S104*H104</f>
        <v>0</v>
      </c>
      <c r="AR104" s="145" t="s">
        <v>558</v>
      </c>
      <c r="AT104" s="145" t="s">
        <v>440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90</v>
      </c>
      <c r="BK104" s="146">
        <f>ROUND(I104*H104,2)</f>
        <v>0</v>
      </c>
      <c r="BL104" s="18" t="s">
        <v>454</v>
      </c>
      <c r="BM104" s="145" t="s">
        <v>5009</v>
      </c>
    </row>
    <row r="105" spans="2:65" s="1" customFormat="1" ht="37.9" customHeight="1">
      <c r="B105" s="33"/>
      <c r="C105" s="134" t="s">
        <v>388</v>
      </c>
      <c r="D105" s="134" t="s">
        <v>360</v>
      </c>
      <c r="E105" s="135" t="s">
        <v>4112</v>
      </c>
      <c r="F105" s="136" t="s">
        <v>4113</v>
      </c>
      <c r="G105" s="137" t="s">
        <v>235</v>
      </c>
      <c r="H105" s="138">
        <v>50</v>
      </c>
      <c r="I105" s="139"/>
      <c r="J105" s="140">
        <f>ROUND(I105*H105,2)</f>
        <v>0</v>
      </c>
      <c r="K105" s="136" t="s">
        <v>363</v>
      </c>
      <c r="L105" s="33"/>
      <c r="M105" s="141" t="s">
        <v>19</v>
      </c>
      <c r="N105" s="142" t="s">
        <v>49</v>
      </c>
      <c r="P105" s="143">
        <f>O105*H105</f>
        <v>0</v>
      </c>
      <c r="Q105" s="143">
        <v>0</v>
      </c>
      <c r="R105" s="143">
        <f>Q105*H105</f>
        <v>0</v>
      </c>
      <c r="S105" s="143">
        <v>0</v>
      </c>
      <c r="T105" s="144">
        <f>S105*H105</f>
        <v>0</v>
      </c>
      <c r="AR105" s="145" t="s">
        <v>454</v>
      </c>
      <c r="AT105" s="145" t="s">
        <v>360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5010</v>
      </c>
    </row>
    <row r="106" spans="2:65" s="1" customFormat="1" ht="11.25">
      <c r="B106" s="33"/>
      <c r="D106" s="147" t="s">
        <v>366</v>
      </c>
      <c r="F106" s="148" t="s">
        <v>4115</v>
      </c>
      <c r="I106" s="149"/>
      <c r="L106" s="33"/>
      <c r="M106" s="150"/>
      <c r="T106" s="54"/>
      <c r="AT106" s="18" t="s">
        <v>366</v>
      </c>
      <c r="AU106" s="18" t="s">
        <v>90</v>
      </c>
    </row>
    <row r="107" spans="2:65" s="1" customFormat="1" ht="49.15" customHeight="1">
      <c r="B107" s="33"/>
      <c r="C107" s="179" t="s">
        <v>394</v>
      </c>
      <c r="D107" s="179" t="s">
        <v>440</v>
      </c>
      <c r="E107" s="180" t="s">
        <v>4122</v>
      </c>
      <c r="F107" s="181" t="s">
        <v>4123</v>
      </c>
      <c r="G107" s="182" t="s">
        <v>235</v>
      </c>
      <c r="H107" s="183">
        <v>50</v>
      </c>
      <c r="I107" s="184"/>
      <c r="J107" s="185">
        <f>ROUND(I107*H107,2)</f>
        <v>0</v>
      </c>
      <c r="K107" s="181" t="s">
        <v>363</v>
      </c>
      <c r="L107" s="186"/>
      <c r="M107" s="187" t="s">
        <v>19</v>
      </c>
      <c r="N107" s="188" t="s">
        <v>49</v>
      </c>
      <c r="P107" s="143">
        <f>O107*H107</f>
        <v>0</v>
      </c>
      <c r="Q107" s="143">
        <v>1.2999999999999999E-4</v>
      </c>
      <c r="R107" s="143">
        <f>Q107*H107</f>
        <v>6.4999999999999997E-3</v>
      </c>
      <c r="S107" s="143">
        <v>0</v>
      </c>
      <c r="T107" s="144">
        <f>S107*H107</f>
        <v>0</v>
      </c>
      <c r="AR107" s="145" t="s">
        <v>558</v>
      </c>
      <c r="AT107" s="145" t="s">
        <v>440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5011</v>
      </c>
    </row>
    <row r="108" spans="2:65" s="1" customFormat="1" ht="49.15" customHeight="1">
      <c r="B108" s="33"/>
      <c r="C108" s="134" t="s">
        <v>399</v>
      </c>
      <c r="D108" s="134" t="s">
        <v>360</v>
      </c>
      <c r="E108" s="135" t="s">
        <v>4139</v>
      </c>
      <c r="F108" s="136" t="s">
        <v>4140</v>
      </c>
      <c r="G108" s="137" t="s">
        <v>235</v>
      </c>
      <c r="H108" s="138">
        <v>155</v>
      </c>
      <c r="I108" s="139"/>
      <c r="J108" s="140">
        <f>ROUND(I108*H108,2)</f>
        <v>0</v>
      </c>
      <c r="K108" s="136" t="s">
        <v>363</v>
      </c>
      <c r="L108" s="33"/>
      <c r="M108" s="141" t="s">
        <v>19</v>
      </c>
      <c r="N108" s="142" t="s">
        <v>49</v>
      </c>
      <c r="P108" s="143">
        <f>O108*H108</f>
        <v>0</v>
      </c>
      <c r="Q108" s="143">
        <v>0</v>
      </c>
      <c r="R108" s="143">
        <f>Q108*H108</f>
        <v>0</v>
      </c>
      <c r="S108" s="143">
        <v>0</v>
      </c>
      <c r="T108" s="144">
        <f>S108*H108</f>
        <v>0</v>
      </c>
      <c r="AR108" s="145" t="s">
        <v>454</v>
      </c>
      <c r="AT108" s="145" t="s">
        <v>360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5012</v>
      </c>
    </row>
    <row r="109" spans="2:65" s="1" customFormat="1" ht="11.25">
      <c r="B109" s="33"/>
      <c r="D109" s="147" t="s">
        <v>366</v>
      </c>
      <c r="F109" s="148" t="s">
        <v>4142</v>
      </c>
      <c r="I109" s="149"/>
      <c r="L109" s="33"/>
      <c r="M109" s="150"/>
      <c r="T109" s="54"/>
      <c r="AT109" s="18" t="s">
        <v>366</v>
      </c>
      <c r="AU109" s="18" t="s">
        <v>90</v>
      </c>
    </row>
    <row r="110" spans="2:65" s="1" customFormat="1" ht="24.2" customHeight="1">
      <c r="B110" s="33"/>
      <c r="C110" s="179" t="s">
        <v>406</v>
      </c>
      <c r="D110" s="179" t="s">
        <v>440</v>
      </c>
      <c r="E110" s="180" t="s">
        <v>4146</v>
      </c>
      <c r="F110" s="181" t="s">
        <v>4147</v>
      </c>
      <c r="G110" s="182" t="s">
        <v>235</v>
      </c>
      <c r="H110" s="183">
        <v>155</v>
      </c>
      <c r="I110" s="184"/>
      <c r="J110" s="185">
        <f>ROUND(I110*H110,2)</f>
        <v>0</v>
      </c>
      <c r="K110" s="181" t="s">
        <v>363</v>
      </c>
      <c r="L110" s="186"/>
      <c r="M110" s="187" t="s">
        <v>19</v>
      </c>
      <c r="N110" s="188" t="s">
        <v>49</v>
      </c>
      <c r="P110" s="143">
        <f>O110*H110</f>
        <v>0</v>
      </c>
      <c r="Q110" s="143">
        <v>2.5000000000000001E-4</v>
      </c>
      <c r="R110" s="143">
        <f>Q110*H110</f>
        <v>3.875E-2</v>
      </c>
      <c r="S110" s="143">
        <v>0</v>
      </c>
      <c r="T110" s="144">
        <f>S110*H110</f>
        <v>0</v>
      </c>
      <c r="AR110" s="145" t="s">
        <v>558</v>
      </c>
      <c r="AT110" s="145" t="s">
        <v>440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5013</v>
      </c>
    </row>
    <row r="111" spans="2:65" s="1" customFormat="1" ht="37.9" customHeight="1">
      <c r="B111" s="33"/>
      <c r="C111" s="134" t="s">
        <v>411</v>
      </c>
      <c r="D111" s="134" t="s">
        <v>360</v>
      </c>
      <c r="E111" s="135" t="s">
        <v>5014</v>
      </c>
      <c r="F111" s="136" t="s">
        <v>5015</v>
      </c>
      <c r="G111" s="137" t="s">
        <v>235</v>
      </c>
      <c r="H111" s="138">
        <v>85</v>
      </c>
      <c r="I111" s="139"/>
      <c r="J111" s="140">
        <f>ROUND(I111*H111,2)</f>
        <v>0</v>
      </c>
      <c r="K111" s="136" t="s">
        <v>363</v>
      </c>
      <c r="L111" s="33"/>
      <c r="M111" s="141" t="s">
        <v>19</v>
      </c>
      <c r="N111" s="142" t="s">
        <v>49</v>
      </c>
      <c r="P111" s="143">
        <f>O111*H111</f>
        <v>0</v>
      </c>
      <c r="Q111" s="143">
        <v>0</v>
      </c>
      <c r="R111" s="143">
        <f>Q111*H111</f>
        <v>0</v>
      </c>
      <c r="S111" s="143">
        <v>0</v>
      </c>
      <c r="T111" s="144">
        <f>S111*H111</f>
        <v>0</v>
      </c>
      <c r="AR111" s="145" t="s">
        <v>454</v>
      </c>
      <c r="AT111" s="145" t="s">
        <v>360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5016</v>
      </c>
    </row>
    <row r="112" spans="2:65" s="1" customFormat="1" ht="11.25">
      <c r="B112" s="33"/>
      <c r="D112" s="147" t="s">
        <v>366</v>
      </c>
      <c r="F112" s="148" t="s">
        <v>5017</v>
      </c>
      <c r="I112" s="149"/>
      <c r="L112" s="33"/>
      <c r="M112" s="150"/>
      <c r="T112" s="54"/>
      <c r="AT112" s="18" t="s">
        <v>366</v>
      </c>
      <c r="AU112" s="18" t="s">
        <v>90</v>
      </c>
    </row>
    <row r="113" spans="2:65" s="1" customFormat="1" ht="24.2" customHeight="1">
      <c r="B113" s="33"/>
      <c r="C113" s="179" t="s">
        <v>417</v>
      </c>
      <c r="D113" s="179" t="s">
        <v>440</v>
      </c>
      <c r="E113" s="180" t="s">
        <v>4163</v>
      </c>
      <c r="F113" s="181" t="s">
        <v>4164</v>
      </c>
      <c r="G113" s="182" t="s">
        <v>235</v>
      </c>
      <c r="H113" s="183">
        <v>85</v>
      </c>
      <c r="I113" s="184"/>
      <c r="J113" s="185">
        <f>ROUND(I113*H113,2)</f>
        <v>0</v>
      </c>
      <c r="K113" s="181" t="s">
        <v>363</v>
      </c>
      <c r="L113" s="186"/>
      <c r="M113" s="187" t="s">
        <v>19</v>
      </c>
      <c r="N113" s="188" t="s">
        <v>49</v>
      </c>
      <c r="P113" s="143">
        <f>O113*H113</f>
        <v>0</v>
      </c>
      <c r="Q113" s="143">
        <v>1.1000000000000001E-3</v>
      </c>
      <c r="R113" s="143">
        <f>Q113*H113</f>
        <v>9.35E-2</v>
      </c>
      <c r="S113" s="143">
        <v>0</v>
      </c>
      <c r="T113" s="144">
        <f>S113*H113</f>
        <v>0</v>
      </c>
      <c r="AR113" s="145" t="s">
        <v>558</v>
      </c>
      <c r="AT113" s="145" t="s">
        <v>440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454</v>
      </c>
      <c r="BM113" s="145" t="s">
        <v>5018</v>
      </c>
    </row>
    <row r="114" spans="2:65" s="1" customFormat="1" ht="33" customHeight="1">
      <c r="B114" s="33"/>
      <c r="C114" s="134" t="s">
        <v>422</v>
      </c>
      <c r="D114" s="134" t="s">
        <v>360</v>
      </c>
      <c r="E114" s="135" t="s">
        <v>4173</v>
      </c>
      <c r="F114" s="136" t="s">
        <v>4174</v>
      </c>
      <c r="G114" s="137" t="s">
        <v>504</v>
      </c>
      <c r="H114" s="138">
        <v>1</v>
      </c>
      <c r="I114" s="139"/>
      <c r="J114" s="140">
        <f>ROUND(I114*H114,2)</f>
        <v>0</v>
      </c>
      <c r="K114" s="136" t="s">
        <v>363</v>
      </c>
      <c r="L114" s="33"/>
      <c r="M114" s="141" t="s">
        <v>19</v>
      </c>
      <c r="N114" s="142" t="s">
        <v>49</v>
      </c>
      <c r="P114" s="143">
        <f>O114*H114</f>
        <v>0</v>
      </c>
      <c r="Q114" s="143">
        <v>0</v>
      </c>
      <c r="R114" s="143">
        <f>Q114*H114</f>
        <v>0</v>
      </c>
      <c r="S114" s="143">
        <v>0</v>
      </c>
      <c r="T114" s="144">
        <f>S114*H114</f>
        <v>0</v>
      </c>
      <c r="AR114" s="145" t="s">
        <v>454</v>
      </c>
      <c r="AT114" s="145" t="s">
        <v>360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5019</v>
      </c>
    </row>
    <row r="115" spans="2:65" s="1" customFormat="1" ht="11.25">
      <c r="B115" s="33"/>
      <c r="D115" s="147" t="s">
        <v>366</v>
      </c>
      <c r="F115" s="148" t="s">
        <v>4176</v>
      </c>
      <c r="I115" s="149"/>
      <c r="L115" s="33"/>
      <c r="M115" s="150"/>
      <c r="T115" s="54"/>
      <c r="AT115" s="18" t="s">
        <v>366</v>
      </c>
      <c r="AU115" s="18" t="s">
        <v>90</v>
      </c>
    </row>
    <row r="116" spans="2:65" s="1" customFormat="1" ht="24.2" customHeight="1">
      <c r="B116" s="33"/>
      <c r="C116" s="179" t="s">
        <v>8</v>
      </c>
      <c r="D116" s="179" t="s">
        <v>440</v>
      </c>
      <c r="E116" s="180" t="s">
        <v>4645</v>
      </c>
      <c r="F116" s="181" t="s">
        <v>5020</v>
      </c>
      <c r="G116" s="182" t="s">
        <v>504</v>
      </c>
      <c r="H116" s="183">
        <v>1</v>
      </c>
      <c r="I116" s="184"/>
      <c r="J116" s="185">
        <f>ROUND(I116*H116,2)</f>
        <v>0</v>
      </c>
      <c r="K116" s="181" t="s">
        <v>19</v>
      </c>
      <c r="L116" s="186"/>
      <c r="M116" s="187" t="s">
        <v>19</v>
      </c>
      <c r="N116" s="188" t="s">
        <v>49</v>
      </c>
      <c r="P116" s="143">
        <f>O116*H116</f>
        <v>0</v>
      </c>
      <c r="Q116" s="143">
        <v>0</v>
      </c>
      <c r="R116" s="143">
        <f>Q116*H116</f>
        <v>0</v>
      </c>
      <c r="S116" s="143">
        <v>0</v>
      </c>
      <c r="T116" s="144">
        <f>S116*H116</f>
        <v>0</v>
      </c>
      <c r="AR116" s="145" t="s">
        <v>558</v>
      </c>
      <c r="AT116" s="145" t="s">
        <v>440</v>
      </c>
      <c r="AU116" s="145" t="s">
        <v>90</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454</v>
      </c>
      <c r="BM116" s="145" t="s">
        <v>5021</v>
      </c>
    </row>
    <row r="117" spans="2:65" s="1" customFormat="1" ht="24.2" customHeight="1">
      <c r="B117" s="33"/>
      <c r="C117" s="134" t="s">
        <v>434</v>
      </c>
      <c r="D117" s="134" t="s">
        <v>360</v>
      </c>
      <c r="E117" s="135" t="s">
        <v>5022</v>
      </c>
      <c r="F117" s="136" t="s">
        <v>5023</v>
      </c>
      <c r="G117" s="137" t="s">
        <v>504</v>
      </c>
      <c r="H117" s="138">
        <v>20</v>
      </c>
      <c r="I117" s="139"/>
      <c r="J117" s="140">
        <f>ROUND(I117*H117,2)</f>
        <v>0</v>
      </c>
      <c r="K117" s="136" t="s">
        <v>363</v>
      </c>
      <c r="L117" s="33"/>
      <c r="M117" s="141" t="s">
        <v>19</v>
      </c>
      <c r="N117" s="142" t="s">
        <v>49</v>
      </c>
      <c r="P117" s="143">
        <f>O117*H117</f>
        <v>0</v>
      </c>
      <c r="Q117" s="143">
        <v>0</v>
      </c>
      <c r="R117" s="143">
        <f>Q117*H117</f>
        <v>0</v>
      </c>
      <c r="S117" s="143">
        <v>0</v>
      </c>
      <c r="T117" s="144">
        <f>S117*H117</f>
        <v>0</v>
      </c>
      <c r="AR117" s="145" t="s">
        <v>454</v>
      </c>
      <c r="AT117" s="145" t="s">
        <v>360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5024</v>
      </c>
    </row>
    <row r="118" spans="2:65" s="1" customFormat="1" ht="11.25">
      <c r="B118" s="33"/>
      <c r="D118" s="147" t="s">
        <v>366</v>
      </c>
      <c r="F118" s="148" t="s">
        <v>5025</v>
      </c>
      <c r="I118" s="149"/>
      <c r="L118" s="33"/>
      <c r="M118" s="150"/>
      <c r="T118" s="54"/>
      <c r="AT118" s="18" t="s">
        <v>366</v>
      </c>
      <c r="AU118" s="18" t="s">
        <v>90</v>
      </c>
    </row>
    <row r="119" spans="2:65" s="1" customFormat="1" ht="24.2" customHeight="1">
      <c r="B119" s="33"/>
      <c r="C119" s="179" t="s">
        <v>439</v>
      </c>
      <c r="D119" s="179" t="s">
        <v>440</v>
      </c>
      <c r="E119" s="180" t="s">
        <v>5026</v>
      </c>
      <c r="F119" s="181" t="s">
        <v>5027</v>
      </c>
      <c r="G119" s="182" t="s">
        <v>2247</v>
      </c>
      <c r="H119" s="183">
        <v>1</v>
      </c>
      <c r="I119" s="184"/>
      <c r="J119" s="185">
        <f>ROUND(I119*H119,2)</f>
        <v>0</v>
      </c>
      <c r="K119" s="181" t="s">
        <v>3989</v>
      </c>
      <c r="L119" s="186"/>
      <c r="M119" s="187" t="s">
        <v>19</v>
      </c>
      <c r="N119" s="188" t="s">
        <v>49</v>
      </c>
      <c r="P119" s="143">
        <f>O119*H119</f>
        <v>0</v>
      </c>
      <c r="Q119" s="143">
        <v>0.155</v>
      </c>
      <c r="R119" s="143">
        <f>Q119*H119</f>
        <v>0.155</v>
      </c>
      <c r="S119" s="143">
        <v>0</v>
      </c>
      <c r="T119" s="144">
        <f>S119*H119</f>
        <v>0</v>
      </c>
      <c r="AR119" s="145" t="s">
        <v>558</v>
      </c>
      <c r="AT119" s="145" t="s">
        <v>440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5028</v>
      </c>
    </row>
    <row r="120" spans="2:65" s="1" customFormat="1" ht="24.2" customHeight="1">
      <c r="B120" s="33"/>
      <c r="C120" s="134" t="s">
        <v>447</v>
      </c>
      <c r="D120" s="134" t="s">
        <v>360</v>
      </c>
      <c r="E120" s="135" t="s">
        <v>5029</v>
      </c>
      <c r="F120" s="136" t="s">
        <v>5030</v>
      </c>
      <c r="G120" s="137" t="s">
        <v>504</v>
      </c>
      <c r="H120" s="138">
        <v>20</v>
      </c>
      <c r="I120" s="139"/>
      <c r="J120" s="140">
        <f>ROUND(I120*H120,2)</f>
        <v>0</v>
      </c>
      <c r="K120" s="136" t="s">
        <v>363</v>
      </c>
      <c r="L120" s="33"/>
      <c r="M120" s="141" t="s">
        <v>19</v>
      </c>
      <c r="N120" s="142" t="s">
        <v>49</v>
      </c>
      <c r="P120" s="143">
        <f>O120*H120</f>
        <v>0</v>
      </c>
      <c r="Q120" s="143">
        <v>0</v>
      </c>
      <c r="R120" s="143">
        <f>Q120*H120</f>
        <v>0</v>
      </c>
      <c r="S120" s="143">
        <v>0</v>
      </c>
      <c r="T120" s="144">
        <f>S120*H120</f>
        <v>0</v>
      </c>
      <c r="AR120" s="145" t="s">
        <v>454</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5031</v>
      </c>
    </row>
    <row r="121" spans="2:65" s="1" customFormat="1" ht="11.25">
      <c r="B121" s="33"/>
      <c r="D121" s="147" t="s">
        <v>366</v>
      </c>
      <c r="F121" s="148" t="s">
        <v>5032</v>
      </c>
      <c r="I121" s="149"/>
      <c r="L121" s="33"/>
      <c r="M121" s="150"/>
      <c r="T121" s="54"/>
      <c r="AT121" s="18" t="s">
        <v>366</v>
      </c>
      <c r="AU121" s="18" t="s">
        <v>90</v>
      </c>
    </row>
    <row r="122" spans="2:65" s="1" customFormat="1" ht="49.15" customHeight="1">
      <c r="B122" s="33"/>
      <c r="C122" s="179" t="s">
        <v>454</v>
      </c>
      <c r="D122" s="179" t="s">
        <v>440</v>
      </c>
      <c r="E122" s="180" t="s">
        <v>5033</v>
      </c>
      <c r="F122" s="181" t="s">
        <v>5034</v>
      </c>
      <c r="G122" s="182" t="s">
        <v>504</v>
      </c>
      <c r="H122" s="183">
        <v>20</v>
      </c>
      <c r="I122" s="184"/>
      <c r="J122" s="185">
        <f>ROUND(I122*H122,2)</f>
        <v>0</v>
      </c>
      <c r="K122" s="181" t="s">
        <v>19</v>
      </c>
      <c r="L122" s="186"/>
      <c r="M122" s="187" t="s">
        <v>19</v>
      </c>
      <c r="N122" s="188" t="s">
        <v>49</v>
      </c>
      <c r="P122" s="143">
        <f>O122*H122</f>
        <v>0</v>
      </c>
      <c r="Q122" s="143">
        <v>0</v>
      </c>
      <c r="R122" s="143">
        <f>Q122*H122</f>
        <v>0</v>
      </c>
      <c r="S122" s="143">
        <v>0</v>
      </c>
      <c r="T122" s="144">
        <f>S122*H122</f>
        <v>0</v>
      </c>
      <c r="AR122" s="145" t="s">
        <v>558</v>
      </c>
      <c r="AT122" s="145" t="s">
        <v>440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5035</v>
      </c>
    </row>
    <row r="123" spans="2:65" s="1" customFormat="1" ht="49.15" customHeight="1">
      <c r="B123" s="33"/>
      <c r="C123" s="134" t="s">
        <v>462</v>
      </c>
      <c r="D123" s="134" t="s">
        <v>360</v>
      </c>
      <c r="E123" s="135" t="s">
        <v>5036</v>
      </c>
      <c r="F123" s="136" t="s">
        <v>5037</v>
      </c>
      <c r="G123" s="137" t="s">
        <v>504</v>
      </c>
      <c r="H123" s="138">
        <v>1</v>
      </c>
      <c r="I123" s="139"/>
      <c r="J123" s="140">
        <f>ROUND(I123*H123,2)</f>
        <v>0</v>
      </c>
      <c r="K123" s="136" t="s">
        <v>402</v>
      </c>
      <c r="L123" s="33"/>
      <c r="M123" s="141" t="s">
        <v>19</v>
      </c>
      <c r="N123" s="142" t="s">
        <v>49</v>
      </c>
      <c r="P123" s="143">
        <f>O123*H123</f>
        <v>0</v>
      </c>
      <c r="Q123" s="143">
        <v>0</v>
      </c>
      <c r="R123" s="143">
        <f>Q123*H123</f>
        <v>0</v>
      </c>
      <c r="S123" s="143">
        <v>0</v>
      </c>
      <c r="T123" s="144">
        <f>S123*H123</f>
        <v>0</v>
      </c>
      <c r="AR123" s="145" t="s">
        <v>454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5038</v>
      </c>
    </row>
    <row r="124" spans="2:65" s="1" customFormat="1" ht="11.25">
      <c r="B124" s="33"/>
      <c r="D124" s="147" t="s">
        <v>366</v>
      </c>
      <c r="F124" s="148" t="s">
        <v>5039</v>
      </c>
      <c r="I124" s="149"/>
      <c r="L124" s="33"/>
      <c r="M124" s="150"/>
      <c r="T124" s="54"/>
      <c r="AT124" s="18" t="s">
        <v>366</v>
      </c>
      <c r="AU124" s="18" t="s">
        <v>90</v>
      </c>
    </row>
    <row r="125" spans="2:65" s="1" customFormat="1" ht="66.75" customHeight="1">
      <c r="B125" s="33"/>
      <c r="C125" s="179" t="s">
        <v>468</v>
      </c>
      <c r="D125" s="179" t="s">
        <v>440</v>
      </c>
      <c r="E125" s="180" t="s">
        <v>4665</v>
      </c>
      <c r="F125" s="181" t="s">
        <v>5040</v>
      </c>
      <c r="G125" s="182" t="s">
        <v>504</v>
      </c>
      <c r="H125" s="183">
        <v>1</v>
      </c>
      <c r="I125" s="184"/>
      <c r="J125" s="185">
        <f>ROUND(I125*H125,2)</f>
        <v>0</v>
      </c>
      <c r="K125" s="181" t="s">
        <v>19</v>
      </c>
      <c r="L125" s="186"/>
      <c r="M125" s="187" t="s">
        <v>19</v>
      </c>
      <c r="N125" s="188" t="s">
        <v>49</v>
      </c>
      <c r="P125" s="143">
        <f>O125*H125</f>
        <v>0</v>
      </c>
      <c r="Q125" s="143">
        <v>0</v>
      </c>
      <c r="R125" s="143">
        <f>Q125*H125</f>
        <v>0</v>
      </c>
      <c r="S125" s="143">
        <v>0</v>
      </c>
      <c r="T125" s="144">
        <f>S125*H125</f>
        <v>0</v>
      </c>
      <c r="AR125" s="145" t="s">
        <v>558</v>
      </c>
      <c r="AT125" s="145" t="s">
        <v>440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5041</v>
      </c>
    </row>
    <row r="126" spans="2:65" s="1" customFormat="1" ht="37.9" customHeight="1">
      <c r="B126" s="33"/>
      <c r="C126" s="134" t="s">
        <v>473</v>
      </c>
      <c r="D126" s="134" t="s">
        <v>360</v>
      </c>
      <c r="E126" s="135" t="s">
        <v>5042</v>
      </c>
      <c r="F126" s="136" t="s">
        <v>5043</v>
      </c>
      <c r="G126" s="137" t="s">
        <v>504</v>
      </c>
      <c r="H126" s="138">
        <v>20</v>
      </c>
      <c r="I126" s="139"/>
      <c r="J126" s="140">
        <f>ROUND(I126*H126,2)</f>
        <v>0</v>
      </c>
      <c r="K126" s="136" t="s">
        <v>363</v>
      </c>
      <c r="L126" s="33"/>
      <c r="M126" s="141" t="s">
        <v>19</v>
      </c>
      <c r="N126" s="142" t="s">
        <v>49</v>
      </c>
      <c r="P126" s="143">
        <f>O126*H126</f>
        <v>0</v>
      </c>
      <c r="Q126" s="143">
        <v>0</v>
      </c>
      <c r="R126" s="143">
        <f>Q126*H126</f>
        <v>0</v>
      </c>
      <c r="S126" s="143">
        <v>0</v>
      </c>
      <c r="T126" s="144">
        <f>S126*H126</f>
        <v>0</v>
      </c>
      <c r="AR126" s="145" t="s">
        <v>454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5044</v>
      </c>
    </row>
    <row r="127" spans="2:65" s="1" customFormat="1" ht="11.25">
      <c r="B127" s="33"/>
      <c r="D127" s="147" t="s">
        <v>366</v>
      </c>
      <c r="F127" s="148" t="s">
        <v>5045</v>
      </c>
      <c r="I127" s="149"/>
      <c r="L127" s="33"/>
      <c r="M127" s="150"/>
      <c r="T127" s="54"/>
      <c r="AT127" s="18" t="s">
        <v>366</v>
      </c>
      <c r="AU127" s="18" t="s">
        <v>90</v>
      </c>
    </row>
    <row r="128" spans="2:65" s="1" customFormat="1" ht="21.75" customHeight="1">
      <c r="B128" s="33"/>
      <c r="C128" s="179" t="s">
        <v>480</v>
      </c>
      <c r="D128" s="179" t="s">
        <v>440</v>
      </c>
      <c r="E128" s="180" t="s">
        <v>5046</v>
      </c>
      <c r="F128" s="181" t="s">
        <v>5047</v>
      </c>
      <c r="G128" s="182" t="s">
        <v>504</v>
      </c>
      <c r="H128" s="183">
        <v>20</v>
      </c>
      <c r="I128" s="184"/>
      <c r="J128" s="185">
        <f>ROUND(I128*H128,2)</f>
        <v>0</v>
      </c>
      <c r="K128" s="181" t="s">
        <v>363</v>
      </c>
      <c r="L128" s="186"/>
      <c r="M128" s="187" t="s">
        <v>19</v>
      </c>
      <c r="N128" s="188" t="s">
        <v>49</v>
      </c>
      <c r="P128" s="143">
        <f>O128*H128</f>
        <v>0</v>
      </c>
      <c r="Q128" s="143">
        <v>1E-3</v>
      </c>
      <c r="R128" s="143">
        <f>Q128*H128</f>
        <v>0.02</v>
      </c>
      <c r="S128" s="143">
        <v>0</v>
      </c>
      <c r="T128" s="144">
        <f>S128*H128</f>
        <v>0</v>
      </c>
      <c r="AR128" s="145" t="s">
        <v>558</v>
      </c>
      <c r="AT128" s="145" t="s">
        <v>440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5048</v>
      </c>
    </row>
    <row r="129" spans="2:65" s="1" customFormat="1" ht="37.9" customHeight="1">
      <c r="B129" s="33"/>
      <c r="C129" s="134" t="s">
        <v>7</v>
      </c>
      <c r="D129" s="134" t="s">
        <v>360</v>
      </c>
      <c r="E129" s="135" t="s">
        <v>4470</v>
      </c>
      <c r="F129" s="136" t="s">
        <v>4471</v>
      </c>
      <c r="G129" s="137" t="s">
        <v>504</v>
      </c>
      <c r="H129" s="138">
        <v>1</v>
      </c>
      <c r="I129" s="139"/>
      <c r="J129" s="140">
        <f>ROUND(I129*H129,2)</f>
        <v>0</v>
      </c>
      <c r="K129" s="136" t="s">
        <v>363</v>
      </c>
      <c r="L129" s="33"/>
      <c r="M129" s="141" t="s">
        <v>19</v>
      </c>
      <c r="N129" s="142" t="s">
        <v>49</v>
      </c>
      <c r="P129" s="143">
        <f>O129*H129</f>
        <v>0</v>
      </c>
      <c r="Q129" s="143">
        <v>0</v>
      </c>
      <c r="R129" s="143">
        <f>Q129*H129</f>
        <v>0</v>
      </c>
      <c r="S129" s="143">
        <v>0</v>
      </c>
      <c r="T129" s="144">
        <f>S129*H129</f>
        <v>0</v>
      </c>
      <c r="AR129" s="145" t="s">
        <v>454</v>
      </c>
      <c r="AT129" s="145" t="s">
        <v>360</v>
      </c>
      <c r="AU129" s="145" t="s">
        <v>90</v>
      </c>
      <c r="AY129" s="18" t="s">
        <v>358</v>
      </c>
      <c r="BE129" s="146">
        <f>IF(N129="základní",J129,0)</f>
        <v>0</v>
      </c>
      <c r="BF129" s="146">
        <f>IF(N129="snížená",J129,0)</f>
        <v>0</v>
      </c>
      <c r="BG129" s="146">
        <f>IF(N129="zákl. přenesená",J129,0)</f>
        <v>0</v>
      </c>
      <c r="BH129" s="146">
        <f>IF(N129="sníž. přenesená",J129,0)</f>
        <v>0</v>
      </c>
      <c r="BI129" s="146">
        <f>IF(N129="nulová",J129,0)</f>
        <v>0</v>
      </c>
      <c r="BJ129" s="18" t="s">
        <v>90</v>
      </c>
      <c r="BK129" s="146">
        <f>ROUND(I129*H129,2)</f>
        <v>0</v>
      </c>
      <c r="BL129" s="18" t="s">
        <v>454</v>
      </c>
      <c r="BM129" s="145" t="s">
        <v>5049</v>
      </c>
    </row>
    <row r="130" spans="2:65" s="1" customFormat="1" ht="11.25">
      <c r="B130" s="33"/>
      <c r="D130" s="147" t="s">
        <v>366</v>
      </c>
      <c r="F130" s="148" t="s">
        <v>4473</v>
      </c>
      <c r="I130" s="149"/>
      <c r="L130" s="33"/>
      <c r="M130" s="150"/>
      <c r="T130" s="54"/>
      <c r="AT130" s="18" t="s">
        <v>366</v>
      </c>
      <c r="AU130" s="18" t="s">
        <v>90</v>
      </c>
    </row>
    <row r="131" spans="2:65" s="1" customFormat="1" ht="16.5" customHeight="1">
      <c r="B131" s="33"/>
      <c r="C131" s="179" t="s">
        <v>496</v>
      </c>
      <c r="D131" s="179" t="s">
        <v>440</v>
      </c>
      <c r="E131" s="180" t="s">
        <v>4628</v>
      </c>
      <c r="F131" s="181" t="s">
        <v>4475</v>
      </c>
      <c r="G131" s="182" t="s">
        <v>504</v>
      </c>
      <c r="H131" s="183">
        <v>1</v>
      </c>
      <c r="I131" s="184"/>
      <c r="J131" s="185">
        <f>ROUND(I131*H131,2)</f>
        <v>0</v>
      </c>
      <c r="K131" s="181" t="s">
        <v>19</v>
      </c>
      <c r="L131" s="186"/>
      <c r="M131" s="187" t="s">
        <v>19</v>
      </c>
      <c r="N131" s="188" t="s">
        <v>49</v>
      </c>
      <c r="P131" s="143">
        <f>O131*H131</f>
        <v>0</v>
      </c>
      <c r="Q131" s="143">
        <v>0</v>
      </c>
      <c r="R131" s="143">
        <f>Q131*H131</f>
        <v>0</v>
      </c>
      <c r="S131" s="143">
        <v>0</v>
      </c>
      <c r="T131" s="144">
        <f>S131*H131</f>
        <v>0</v>
      </c>
      <c r="AR131" s="145" t="s">
        <v>558</v>
      </c>
      <c r="AT131" s="145" t="s">
        <v>440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454</v>
      </c>
      <c r="BM131" s="145" t="s">
        <v>5050</v>
      </c>
    </row>
    <row r="132" spans="2:65" s="1" customFormat="1" ht="44.25" customHeight="1">
      <c r="B132" s="33"/>
      <c r="C132" s="134" t="s">
        <v>501</v>
      </c>
      <c r="D132" s="134" t="s">
        <v>360</v>
      </c>
      <c r="E132" s="135" t="s">
        <v>4481</v>
      </c>
      <c r="F132" s="136" t="s">
        <v>4482</v>
      </c>
      <c r="G132" s="137" t="s">
        <v>1498</v>
      </c>
      <c r="H132" s="189"/>
      <c r="I132" s="139"/>
      <c r="J132" s="140">
        <f>ROUND(I132*H132,2)</f>
        <v>0</v>
      </c>
      <c r="K132" s="136" t="s">
        <v>3989</v>
      </c>
      <c r="L132" s="33"/>
      <c r="M132" s="141" t="s">
        <v>19</v>
      </c>
      <c r="N132" s="142" t="s">
        <v>49</v>
      </c>
      <c r="P132" s="143">
        <f>O132*H132</f>
        <v>0</v>
      </c>
      <c r="Q132" s="143">
        <v>0</v>
      </c>
      <c r="R132" s="143">
        <f>Q132*H132</f>
        <v>0</v>
      </c>
      <c r="S132" s="143">
        <v>0</v>
      </c>
      <c r="T132" s="144">
        <f>S132*H132</f>
        <v>0</v>
      </c>
      <c r="AR132" s="145" t="s">
        <v>454</v>
      </c>
      <c r="AT132" s="145" t="s">
        <v>360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5051</v>
      </c>
    </row>
    <row r="133" spans="2:65" s="1" customFormat="1" ht="11.25">
      <c r="B133" s="33"/>
      <c r="D133" s="147" t="s">
        <v>366</v>
      </c>
      <c r="F133" s="148" t="s">
        <v>4484</v>
      </c>
      <c r="I133" s="149"/>
      <c r="L133" s="33"/>
      <c r="M133" s="150"/>
      <c r="T133" s="54"/>
      <c r="AT133" s="18" t="s">
        <v>366</v>
      </c>
      <c r="AU133" s="18" t="s">
        <v>90</v>
      </c>
    </row>
    <row r="134" spans="2:65" s="11" customFormat="1" ht="25.9" customHeight="1">
      <c r="B134" s="122"/>
      <c r="D134" s="123" t="s">
        <v>76</v>
      </c>
      <c r="E134" s="124" t="s">
        <v>4509</v>
      </c>
      <c r="F134" s="124" t="s">
        <v>4510</v>
      </c>
      <c r="I134" s="125"/>
      <c r="J134" s="126">
        <f>BK134</f>
        <v>0</v>
      </c>
      <c r="L134" s="122"/>
      <c r="M134" s="127"/>
      <c r="P134" s="128">
        <f>SUM(P135:P136)</f>
        <v>0</v>
      </c>
      <c r="R134" s="128">
        <f>SUM(R135:R136)</f>
        <v>0</v>
      </c>
      <c r="T134" s="129">
        <f>SUM(T135:T136)</f>
        <v>0</v>
      </c>
      <c r="AR134" s="123" t="s">
        <v>364</v>
      </c>
      <c r="AT134" s="130" t="s">
        <v>76</v>
      </c>
      <c r="AU134" s="130" t="s">
        <v>77</v>
      </c>
      <c r="AY134" s="123" t="s">
        <v>358</v>
      </c>
      <c r="BK134" s="131">
        <f>SUM(BK135:BK136)</f>
        <v>0</v>
      </c>
    </row>
    <row r="135" spans="2:65" s="1" customFormat="1" ht="24.2" customHeight="1">
      <c r="B135" s="33"/>
      <c r="C135" s="134" t="s">
        <v>210</v>
      </c>
      <c r="D135" s="134" t="s">
        <v>360</v>
      </c>
      <c r="E135" s="135" t="s">
        <v>4511</v>
      </c>
      <c r="F135" s="136" t="s">
        <v>4512</v>
      </c>
      <c r="G135" s="137" t="s">
        <v>4513</v>
      </c>
      <c r="H135" s="138">
        <v>30</v>
      </c>
      <c r="I135" s="139"/>
      <c r="J135" s="140">
        <f>ROUND(I135*H135,2)</f>
        <v>0</v>
      </c>
      <c r="K135" s="136" t="s">
        <v>363</v>
      </c>
      <c r="L135" s="33"/>
      <c r="M135" s="141" t="s">
        <v>19</v>
      </c>
      <c r="N135" s="142" t="s">
        <v>49</v>
      </c>
      <c r="P135" s="143">
        <f>O135*H135</f>
        <v>0</v>
      </c>
      <c r="Q135" s="143">
        <v>0</v>
      </c>
      <c r="R135" s="143">
        <f>Q135*H135</f>
        <v>0</v>
      </c>
      <c r="S135" s="143">
        <v>0</v>
      </c>
      <c r="T135" s="144">
        <f>S135*H135</f>
        <v>0</v>
      </c>
      <c r="AR135" s="145" t="s">
        <v>3629</v>
      </c>
      <c r="AT135" s="145" t="s">
        <v>360</v>
      </c>
      <c r="AU135" s="145" t="s">
        <v>84</v>
      </c>
      <c r="AY135" s="18" t="s">
        <v>358</v>
      </c>
      <c r="BE135" s="146">
        <f>IF(N135="základní",J135,0)</f>
        <v>0</v>
      </c>
      <c r="BF135" s="146">
        <f>IF(N135="snížená",J135,0)</f>
        <v>0</v>
      </c>
      <c r="BG135" s="146">
        <f>IF(N135="zákl. přenesená",J135,0)</f>
        <v>0</v>
      </c>
      <c r="BH135" s="146">
        <f>IF(N135="sníž. přenesená",J135,0)</f>
        <v>0</v>
      </c>
      <c r="BI135" s="146">
        <f>IF(N135="nulová",J135,0)</f>
        <v>0</v>
      </c>
      <c r="BJ135" s="18" t="s">
        <v>90</v>
      </c>
      <c r="BK135" s="146">
        <f>ROUND(I135*H135,2)</f>
        <v>0</v>
      </c>
      <c r="BL135" s="18" t="s">
        <v>3629</v>
      </c>
      <c r="BM135" s="145" t="s">
        <v>5052</v>
      </c>
    </row>
    <row r="136" spans="2:65" s="1" customFormat="1" ht="11.25">
      <c r="B136" s="33"/>
      <c r="D136" s="147" t="s">
        <v>366</v>
      </c>
      <c r="F136" s="148" t="s">
        <v>4515</v>
      </c>
      <c r="I136" s="149"/>
      <c r="L136" s="33"/>
      <c r="M136" s="150"/>
      <c r="T136" s="54"/>
      <c r="AT136" s="18" t="s">
        <v>366</v>
      </c>
      <c r="AU136" s="18" t="s">
        <v>84</v>
      </c>
    </row>
    <row r="137" spans="2:65" s="11" customFormat="1" ht="25.9" customHeight="1">
      <c r="B137" s="122"/>
      <c r="D137" s="123" t="s">
        <v>76</v>
      </c>
      <c r="E137" s="124" t="s">
        <v>190</v>
      </c>
      <c r="F137" s="124" t="s">
        <v>191</v>
      </c>
      <c r="I137" s="125"/>
      <c r="J137" s="126">
        <f>BK137</f>
        <v>0</v>
      </c>
      <c r="L137" s="122"/>
      <c r="M137" s="127"/>
      <c r="P137" s="128">
        <f>P138</f>
        <v>0</v>
      </c>
      <c r="R137" s="128">
        <f>R138</f>
        <v>0</v>
      </c>
      <c r="T137" s="129">
        <f>T138</f>
        <v>0</v>
      </c>
      <c r="AR137" s="123" t="s">
        <v>388</v>
      </c>
      <c r="AT137" s="130" t="s">
        <v>76</v>
      </c>
      <c r="AU137" s="130" t="s">
        <v>77</v>
      </c>
      <c r="AY137" s="123" t="s">
        <v>358</v>
      </c>
      <c r="BK137" s="131">
        <f>BK138</f>
        <v>0</v>
      </c>
    </row>
    <row r="138" spans="2:65" s="11" customFormat="1" ht="22.9" customHeight="1">
      <c r="B138" s="122"/>
      <c r="D138" s="123" t="s">
        <v>76</v>
      </c>
      <c r="E138" s="132" t="s">
        <v>4056</v>
      </c>
      <c r="F138" s="132" t="s">
        <v>4057</v>
      </c>
      <c r="I138" s="125"/>
      <c r="J138" s="133">
        <f>BK138</f>
        <v>0</v>
      </c>
      <c r="L138" s="122"/>
      <c r="M138" s="127"/>
      <c r="P138" s="128">
        <f>SUM(P139:P144)</f>
        <v>0</v>
      </c>
      <c r="R138" s="128">
        <f>SUM(R139:R144)</f>
        <v>0</v>
      </c>
      <c r="T138" s="129">
        <f>SUM(T139:T144)</f>
        <v>0</v>
      </c>
      <c r="AR138" s="123" t="s">
        <v>388</v>
      </c>
      <c r="AT138" s="130" t="s">
        <v>76</v>
      </c>
      <c r="AU138" s="130" t="s">
        <v>84</v>
      </c>
      <c r="AY138" s="123" t="s">
        <v>358</v>
      </c>
      <c r="BK138" s="131">
        <f>SUM(BK139:BK144)</f>
        <v>0</v>
      </c>
    </row>
    <row r="139" spans="2:65" s="1" customFormat="1" ht="16.5" customHeight="1">
      <c r="B139" s="33"/>
      <c r="C139" s="134" t="s">
        <v>515</v>
      </c>
      <c r="D139" s="134" t="s">
        <v>360</v>
      </c>
      <c r="E139" s="135" t="s">
        <v>4736</v>
      </c>
      <c r="F139" s="136" t="s">
        <v>5053</v>
      </c>
      <c r="G139" s="137" t="s">
        <v>504</v>
      </c>
      <c r="H139" s="138">
        <v>1</v>
      </c>
      <c r="I139" s="139"/>
      <c r="J139" s="140">
        <f>ROUND(I139*H139,2)</f>
        <v>0</v>
      </c>
      <c r="K139" s="136" t="s">
        <v>402</v>
      </c>
      <c r="L139" s="33"/>
      <c r="M139" s="141" t="s">
        <v>19</v>
      </c>
      <c r="N139" s="142" t="s">
        <v>49</v>
      </c>
      <c r="P139" s="143">
        <f>O139*H139</f>
        <v>0</v>
      </c>
      <c r="Q139" s="143">
        <v>0</v>
      </c>
      <c r="R139" s="143">
        <f>Q139*H139</f>
        <v>0</v>
      </c>
      <c r="S139" s="143">
        <v>0</v>
      </c>
      <c r="T139" s="144">
        <f>S139*H139</f>
        <v>0</v>
      </c>
      <c r="AR139" s="145" t="s">
        <v>4061</v>
      </c>
      <c r="AT139" s="145" t="s">
        <v>360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4061</v>
      </c>
      <c r="BM139" s="145" t="s">
        <v>5054</v>
      </c>
    </row>
    <row r="140" spans="2:65" s="1" customFormat="1" ht="11.25">
      <c r="B140" s="33"/>
      <c r="D140" s="147" t="s">
        <v>366</v>
      </c>
      <c r="F140" s="148" t="s">
        <v>4739</v>
      </c>
      <c r="I140" s="149"/>
      <c r="L140" s="33"/>
      <c r="M140" s="150"/>
      <c r="T140" s="54"/>
      <c r="AT140" s="18" t="s">
        <v>366</v>
      </c>
      <c r="AU140" s="18" t="s">
        <v>90</v>
      </c>
    </row>
    <row r="141" spans="2:65" s="1" customFormat="1" ht="16.5" customHeight="1">
      <c r="B141" s="33"/>
      <c r="C141" s="134" t="s">
        <v>521</v>
      </c>
      <c r="D141" s="134" t="s">
        <v>360</v>
      </c>
      <c r="E141" s="135" t="s">
        <v>4058</v>
      </c>
      <c r="F141" s="136" t="s">
        <v>5055</v>
      </c>
      <c r="G141" s="137" t="s">
        <v>504</v>
      </c>
      <c r="H141" s="138">
        <v>1</v>
      </c>
      <c r="I141" s="139"/>
      <c r="J141" s="140">
        <f>ROUND(I141*H141,2)</f>
        <v>0</v>
      </c>
      <c r="K141" s="136" t="s">
        <v>3989</v>
      </c>
      <c r="L141" s="33"/>
      <c r="M141" s="141" t="s">
        <v>19</v>
      </c>
      <c r="N141" s="142" t="s">
        <v>49</v>
      </c>
      <c r="P141" s="143">
        <f>O141*H141</f>
        <v>0</v>
      </c>
      <c r="Q141" s="143">
        <v>0</v>
      </c>
      <c r="R141" s="143">
        <f>Q141*H141</f>
        <v>0</v>
      </c>
      <c r="S141" s="143">
        <v>0</v>
      </c>
      <c r="T141" s="144">
        <f>S141*H141</f>
        <v>0</v>
      </c>
      <c r="AR141" s="145" t="s">
        <v>4061</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4061</v>
      </c>
      <c r="BM141" s="145" t="s">
        <v>5056</v>
      </c>
    </row>
    <row r="142" spans="2:65" s="1" customFormat="1" ht="11.25">
      <c r="B142" s="33"/>
      <c r="D142" s="147" t="s">
        <v>366</v>
      </c>
      <c r="F142" s="148" t="s">
        <v>5057</v>
      </c>
      <c r="I142" s="149"/>
      <c r="L142" s="33"/>
      <c r="M142" s="150"/>
      <c r="T142" s="54"/>
      <c r="AT142" s="18" t="s">
        <v>366</v>
      </c>
      <c r="AU142" s="18" t="s">
        <v>90</v>
      </c>
    </row>
    <row r="143" spans="2:65" s="1" customFormat="1" ht="16.5" customHeight="1">
      <c r="B143" s="33"/>
      <c r="C143" s="134" t="s">
        <v>528</v>
      </c>
      <c r="D143" s="134" t="s">
        <v>360</v>
      </c>
      <c r="E143" s="135" t="s">
        <v>4516</v>
      </c>
      <c r="F143" s="136" t="s">
        <v>4517</v>
      </c>
      <c r="G143" s="137" t="s">
        <v>504</v>
      </c>
      <c r="H143" s="138">
        <v>1</v>
      </c>
      <c r="I143" s="139"/>
      <c r="J143" s="140">
        <f>ROUND(I143*H143,2)</f>
        <v>0</v>
      </c>
      <c r="K143" s="136" t="s">
        <v>3989</v>
      </c>
      <c r="L143" s="33"/>
      <c r="M143" s="141" t="s">
        <v>19</v>
      </c>
      <c r="N143" s="142" t="s">
        <v>49</v>
      </c>
      <c r="P143" s="143">
        <f>O143*H143</f>
        <v>0</v>
      </c>
      <c r="Q143" s="143">
        <v>0</v>
      </c>
      <c r="R143" s="143">
        <f>Q143*H143</f>
        <v>0</v>
      </c>
      <c r="S143" s="143">
        <v>0</v>
      </c>
      <c r="T143" s="144">
        <f>S143*H143</f>
        <v>0</v>
      </c>
      <c r="AR143" s="145" t="s">
        <v>4061</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4061</v>
      </c>
      <c r="BM143" s="145" t="s">
        <v>5058</v>
      </c>
    </row>
    <row r="144" spans="2:65" s="1" customFormat="1" ht="11.25">
      <c r="B144" s="33"/>
      <c r="D144" s="147" t="s">
        <v>366</v>
      </c>
      <c r="F144" s="148" t="s">
        <v>4520</v>
      </c>
      <c r="I144" s="149"/>
      <c r="L144" s="33"/>
      <c r="M144" s="201"/>
      <c r="N144" s="198"/>
      <c r="O144" s="198"/>
      <c r="P144" s="198"/>
      <c r="Q144" s="198"/>
      <c r="R144" s="198"/>
      <c r="S144" s="198"/>
      <c r="T144" s="202"/>
      <c r="AT144" s="18" t="s">
        <v>366</v>
      </c>
      <c r="AU144" s="18" t="s">
        <v>90</v>
      </c>
    </row>
    <row r="145" spans="2:12" s="1" customFormat="1" ht="6.95" customHeight="1">
      <c r="B145" s="42"/>
      <c r="C145" s="43"/>
      <c r="D145" s="43"/>
      <c r="E145" s="43"/>
      <c r="F145" s="43"/>
      <c r="G145" s="43"/>
      <c r="H145" s="43"/>
      <c r="I145" s="43"/>
      <c r="J145" s="43"/>
      <c r="K145" s="43"/>
      <c r="L145" s="33"/>
    </row>
  </sheetData>
  <sheetProtection algorithmName="SHA-512" hashValue="cVD6MAEFZF8AN1rhTeW7ktJSWNEbp8OKydvYgtB8+1vj+dQLVho59V3vVPTOAf5zlb3Qx7H+r0w7WMQfx0LX0Q==" saltValue="pP7nITWEgVgRlkGkbcqOMCjo9l05XXUYyipg/i34LfGEg/9619eEBvB6ycr0BFqO6592OzMqCH/f+YOnQlyj7Q==" spinCount="100000" sheet="1" objects="1" scenarios="1" formatColumns="0" formatRows="0" autoFilter="0"/>
  <autoFilter ref="C95:K144" xr:uid="{00000000-0009-0000-0000-00000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700-000000000000}"/>
    <hyperlink ref="F103" r:id="rId2" xr:uid="{00000000-0004-0000-0700-000001000000}"/>
    <hyperlink ref="F106" r:id="rId3" xr:uid="{00000000-0004-0000-0700-000002000000}"/>
    <hyperlink ref="F109" r:id="rId4" xr:uid="{00000000-0004-0000-0700-000003000000}"/>
    <hyperlink ref="F112" r:id="rId5" xr:uid="{00000000-0004-0000-0700-000004000000}"/>
    <hyperlink ref="F115" r:id="rId6" xr:uid="{00000000-0004-0000-0700-000005000000}"/>
    <hyperlink ref="F118" r:id="rId7" xr:uid="{00000000-0004-0000-0700-000006000000}"/>
    <hyperlink ref="F121" r:id="rId8" xr:uid="{00000000-0004-0000-0700-000007000000}"/>
    <hyperlink ref="F124" r:id="rId9" xr:uid="{00000000-0004-0000-0700-000008000000}"/>
    <hyperlink ref="F127" r:id="rId10" xr:uid="{00000000-0004-0000-0700-000009000000}"/>
    <hyperlink ref="F130" r:id="rId11" xr:uid="{00000000-0004-0000-0700-00000A000000}"/>
    <hyperlink ref="F133" r:id="rId12" xr:uid="{00000000-0004-0000-0700-00000B000000}"/>
    <hyperlink ref="F136" r:id="rId13" xr:uid="{00000000-0004-0000-0700-00000C000000}"/>
    <hyperlink ref="F140" r:id="rId14" xr:uid="{00000000-0004-0000-0700-00000D000000}"/>
    <hyperlink ref="F142" r:id="rId15" xr:uid="{00000000-0004-0000-0700-00000E000000}"/>
    <hyperlink ref="F144" r:id="rId16" xr:uid="{00000000-0004-0000-07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4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116</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 customHeight="1">
      <c r="B8" s="21"/>
      <c r="D8" s="28" t="s">
        <v>214</v>
      </c>
      <c r="L8" s="21"/>
    </row>
    <row r="9" spans="2:46" s="1" customFormat="1" ht="16.5" customHeight="1">
      <c r="B9" s="33"/>
      <c r="E9" s="341" t="s">
        <v>218</v>
      </c>
      <c r="F9" s="343"/>
      <c r="G9" s="343"/>
      <c r="H9" s="343"/>
      <c r="L9" s="33"/>
    </row>
    <row r="10" spans="2:46" s="1" customFormat="1" ht="12" customHeight="1">
      <c r="B10" s="33"/>
      <c r="D10" s="28" t="s">
        <v>222</v>
      </c>
      <c r="L10" s="33"/>
    </row>
    <row r="11" spans="2:46" s="1" customFormat="1" ht="16.5" customHeight="1">
      <c r="B11" s="33"/>
      <c r="E11" s="324" t="s">
        <v>5059</v>
      </c>
      <c r="F11" s="343"/>
      <c r="G11" s="343"/>
      <c r="H11" s="343"/>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f>'Rekapitulace stavby'!AN8</f>
        <v>45460</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344" t="str">
        <f>'Rekapitulace stavby'!E14</f>
        <v>Vyplň údaj</v>
      </c>
      <c r="F20" s="302"/>
      <c r="G20" s="302"/>
      <c r="H20" s="302"/>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38</v>
      </c>
      <c r="L25" s="33"/>
    </row>
    <row r="26" spans="2:12" s="1" customFormat="1" ht="18" customHeight="1">
      <c r="B26" s="33"/>
      <c r="E26" s="26" t="s">
        <v>39</v>
      </c>
      <c r="I26" s="28" t="s">
        <v>28</v>
      </c>
      <c r="J26" s="26" t="s">
        <v>40</v>
      </c>
      <c r="L26" s="33"/>
    </row>
    <row r="27" spans="2:12" s="1" customFormat="1" ht="6.95" customHeight="1">
      <c r="B27" s="33"/>
      <c r="L27" s="33"/>
    </row>
    <row r="28" spans="2:12" s="1" customFormat="1" ht="12" customHeight="1">
      <c r="B28" s="33"/>
      <c r="D28" s="28" t="s">
        <v>41</v>
      </c>
      <c r="L28" s="33"/>
    </row>
    <row r="29" spans="2:12" s="7" customFormat="1" ht="16.5" customHeight="1">
      <c r="B29" s="93"/>
      <c r="E29" s="307" t="s">
        <v>19</v>
      </c>
      <c r="F29" s="307"/>
      <c r="G29" s="307"/>
      <c r="H29" s="307"/>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5" t="s">
        <v>43</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ROUND((SUM(BE87:BE143)),  2)</f>
        <v>0</v>
      </c>
      <c r="I35" s="96">
        <v>0.21</v>
      </c>
      <c r="J35" s="84">
        <f>ROUND(((SUM(BE87:BE143))*I35),  2)</f>
        <v>0</v>
      </c>
      <c r="L35" s="33"/>
    </row>
    <row r="36" spans="2:12" s="1" customFormat="1" ht="14.45" customHeight="1">
      <c r="B36" s="33"/>
      <c r="E36" s="28" t="s">
        <v>49</v>
      </c>
      <c r="F36" s="84">
        <f>ROUND((SUM(BF87:BF143)),  2)</f>
        <v>0</v>
      </c>
      <c r="I36" s="96">
        <v>0.12</v>
      </c>
      <c r="J36" s="84">
        <f>ROUND(((SUM(BF87:BF143))*I36),  2)</f>
        <v>0</v>
      </c>
      <c r="L36" s="33"/>
    </row>
    <row r="37" spans="2:12" s="1" customFormat="1" ht="14.45" hidden="1" customHeight="1">
      <c r="B37" s="33"/>
      <c r="E37" s="28" t="s">
        <v>50</v>
      </c>
      <c r="F37" s="84">
        <f>ROUND((SUM(BG87:BG143)),  2)</f>
        <v>0</v>
      </c>
      <c r="I37" s="96">
        <v>0.21</v>
      </c>
      <c r="J37" s="84">
        <f>0</f>
        <v>0</v>
      </c>
      <c r="L37" s="33"/>
    </row>
    <row r="38" spans="2:12" s="1" customFormat="1" ht="14.45" hidden="1" customHeight="1">
      <c r="B38" s="33"/>
      <c r="E38" s="28" t="s">
        <v>51</v>
      </c>
      <c r="F38" s="84">
        <f>ROUND((SUM(BH87:BH143)),  2)</f>
        <v>0</v>
      </c>
      <c r="I38" s="96">
        <v>0.12</v>
      </c>
      <c r="J38" s="84">
        <f>0</f>
        <v>0</v>
      </c>
      <c r="L38" s="33"/>
    </row>
    <row r="39" spans="2:12" s="1" customFormat="1" ht="14.45" hidden="1" customHeight="1">
      <c r="B39" s="33"/>
      <c r="E39" s="28" t="s">
        <v>52</v>
      </c>
      <c r="F39" s="84">
        <f>ROUND((SUM(BI87:BI143)),  2)</f>
        <v>0</v>
      </c>
      <c r="I39" s="96">
        <v>0</v>
      </c>
      <c r="J39" s="84">
        <f>0</f>
        <v>0</v>
      </c>
      <c r="L39" s="33"/>
    </row>
    <row r="40" spans="2:12" s="1" customFormat="1" ht="6.95" customHeight="1">
      <c r="B40" s="33"/>
      <c r="L40" s="33"/>
    </row>
    <row r="41" spans="2:12" s="1" customFormat="1" ht="25.35" customHeight="1">
      <c r="B41" s="33"/>
      <c r="C41" s="97"/>
      <c r="D41" s="98" t="s">
        <v>53</v>
      </c>
      <c r="E41" s="55"/>
      <c r="F41" s="55"/>
      <c r="G41" s="99" t="s">
        <v>54</v>
      </c>
      <c r="H41" s="100" t="s">
        <v>55</v>
      </c>
      <c r="I41" s="55"/>
      <c r="J41" s="101">
        <f>SUM(J32:J39)</f>
        <v>0</v>
      </c>
      <c r="K41" s="102"/>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310</v>
      </c>
      <c r="L47" s="33"/>
    </row>
    <row r="48" spans="2:12"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214</v>
      </c>
      <c r="L51" s="21"/>
    </row>
    <row r="52" spans="2:47" s="1" customFormat="1" ht="16.5" customHeight="1">
      <c r="B52" s="33"/>
      <c r="E52" s="341" t="s">
        <v>218</v>
      </c>
      <c r="F52" s="343"/>
      <c r="G52" s="343"/>
      <c r="H52" s="343"/>
      <c r="L52" s="33"/>
    </row>
    <row r="53" spans="2:47" s="1" customFormat="1" ht="12" customHeight="1">
      <c r="B53" s="33"/>
      <c r="C53" s="28" t="s">
        <v>222</v>
      </c>
      <c r="L53" s="33"/>
    </row>
    <row r="54" spans="2:47" s="1" customFormat="1" ht="16.5" customHeight="1">
      <c r="B54" s="33"/>
      <c r="E54" s="324" t="str">
        <f>E11</f>
        <v>D.1.5A - Interiér</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f>IF(J14="","",J14)</f>
        <v>45460</v>
      </c>
      <c r="L56" s="33"/>
    </row>
    <row r="57" spans="2:47" s="1" customFormat="1" ht="6.95" customHeight="1">
      <c r="B57" s="33"/>
      <c r="L57" s="33"/>
    </row>
    <row r="58" spans="2:47" s="1" customFormat="1" ht="25.7" customHeight="1">
      <c r="B58" s="33"/>
      <c r="C58" s="28" t="s">
        <v>24</v>
      </c>
      <c r="F58" s="26" t="str">
        <f>E17</f>
        <v>Město Kroměříž</v>
      </c>
      <c r="I58" s="28" t="s">
        <v>32</v>
      </c>
      <c r="J58" s="31" t="str">
        <f>E23</f>
        <v>Řezanina &amp; Bartoň, s.r.o.</v>
      </c>
      <c r="L58" s="33"/>
    </row>
    <row r="59" spans="2:47" s="1" customFormat="1" ht="15.2" customHeight="1">
      <c r="B59" s="33"/>
      <c r="C59" s="28" t="s">
        <v>30</v>
      </c>
      <c r="F59" s="26" t="str">
        <f>IF(E20="","",E20)</f>
        <v>Vyplň údaj</v>
      </c>
      <c r="I59" s="28" t="s">
        <v>37</v>
      </c>
      <c r="J59" s="31" t="str">
        <f>E26</f>
        <v>BACing s.r.o</v>
      </c>
      <c r="L59" s="33"/>
    </row>
    <row r="60" spans="2:47" s="1" customFormat="1" ht="10.35" customHeight="1">
      <c r="B60" s="33"/>
      <c r="L60" s="33"/>
    </row>
    <row r="61" spans="2:47" s="1" customFormat="1" ht="29.25" customHeight="1">
      <c r="B61" s="33"/>
      <c r="C61" s="103" t="s">
        <v>311</v>
      </c>
      <c r="D61" s="97"/>
      <c r="E61" s="97"/>
      <c r="F61" s="97"/>
      <c r="G61" s="97"/>
      <c r="H61" s="97"/>
      <c r="I61" s="97"/>
      <c r="J61" s="104" t="s">
        <v>312</v>
      </c>
      <c r="K61" s="97"/>
      <c r="L61" s="33"/>
    </row>
    <row r="62" spans="2:47" s="1" customFormat="1" ht="10.35" customHeight="1">
      <c r="B62" s="33"/>
      <c r="L62" s="33"/>
    </row>
    <row r="63" spans="2:47" s="1" customFormat="1" ht="22.9" customHeight="1">
      <c r="B63" s="33"/>
      <c r="C63" s="105" t="s">
        <v>75</v>
      </c>
      <c r="J63" s="64">
        <f>J87</f>
        <v>0</v>
      </c>
      <c r="L63" s="33"/>
      <c r="AU63" s="18" t="s">
        <v>313</v>
      </c>
    </row>
    <row r="64" spans="2:47" s="8" customFormat="1" ht="24.95" customHeight="1">
      <c r="B64" s="106"/>
      <c r="D64" s="107" t="s">
        <v>5060</v>
      </c>
      <c r="E64" s="108"/>
      <c r="F64" s="108"/>
      <c r="G64" s="108"/>
      <c r="H64" s="108"/>
      <c r="I64" s="108"/>
      <c r="J64" s="109">
        <f>J88</f>
        <v>0</v>
      </c>
      <c r="L64" s="106"/>
    </row>
    <row r="65" spans="2:12" s="8" customFormat="1" ht="24.95" customHeight="1">
      <c r="B65" s="106"/>
      <c r="D65" s="107" t="s">
        <v>5061</v>
      </c>
      <c r="E65" s="108"/>
      <c r="F65" s="108"/>
      <c r="G65" s="108"/>
      <c r="H65" s="108"/>
      <c r="I65" s="108"/>
      <c r="J65" s="109">
        <f>J109</f>
        <v>0</v>
      </c>
      <c r="L65" s="106"/>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343</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ht="12" customHeight="1">
      <c r="B76" s="21"/>
      <c r="C76" s="28" t="s">
        <v>214</v>
      </c>
      <c r="L76" s="21"/>
    </row>
    <row r="77" spans="2:12" s="1" customFormat="1" ht="16.5" customHeight="1">
      <c r="B77" s="33"/>
      <c r="E77" s="341" t="s">
        <v>218</v>
      </c>
      <c r="F77" s="343"/>
      <c r="G77" s="343"/>
      <c r="H77" s="343"/>
      <c r="L77" s="33"/>
    </row>
    <row r="78" spans="2:12" s="1" customFormat="1" ht="12" customHeight="1">
      <c r="B78" s="33"/>
      <c r="C78" s="28" t="s">
        <v>222</v>
      </c>
      <c r="L78" s="33"/>
    </row>
    <row r="79" spans="2:12" s="1" customFormat="1" ht="16.5" customHeight="1">
      <c r="B79" s="33"/>
      <c r="E79" s="324" t="str">
        <f>E11</f>
        <v>D.1.5A - Interiér</v>
      </c>
      <c r="F79" s="343"/>
      <c r="G79" s="343"/>
      <c r="H79" s="343"/>
      <c r="L79" s="33"/>
    </row>
    <row r="80" spans="2:12" s="1" customFormat="1" ht="6.95" customHeight="1">
      <c r="B80" s="33"/>
      <c r="L80" s="33"/>
    </row>
    <row r="81" spans="2:65" s="1" customFormat="1" ht="12" customHeight="1">
      <c r="B81" s="33"/>
      <c r="C81" s="28" t="s">
        <v>21</v>
      </c>
      <c r="F81" s="26" t="str">
        <f>F14</f>
        <v>p.č. 5036, Kroměříž</v>
      </c>
      <c r="I81" s="28" t="s">
        <v>23</v>
      </c>
      <c r="J81" s="50">
        <f>IF(J14="","",J14)</f>
        <v>45460</v>
      </c>
      <c r="L81" s="33"/>
    </row>
    <row r="82" spans="2:65" s="1" customFormat="1" ht="6.95" customHeight="1">
      <c r="B82" s="33"/>
      <c r="L82" s="33"/>
    </row>
    <row r="83" spans="2:65" s="1" customFormat="1" ht="25.7" customHeight="1">
      <c r="B83" s="33"/>
      <c r="C83" s="28" t="s">
        <v>24</v>
      </c>
      <c r="F83" s="26" t="str">
        <f>E17</f>
        <v>Město Kroměříž</v>
      </c>
      <c r="I83" s="28" t="s">
        <v>32</v>
      </c>
      <c r="J83" s="31" t="str">
        <f>E23</f>
        <v>Řezanina &amp; Bartoň, s.r.o.</v>
      </c>
      <c r="L83" s="33"/>
    </row>
    <row r="84" spans="2:65" s="1" customFormat="1" ht="15.2" customHeight="1">
      <c r="B84" s="33"/>
      <c r="C84" s="28" t="s">
        <v>30</v>
      </c>
      <c r="F84" s="26" t="str">
        <f>IF(E20="","",E20)</f>
        <v>Vyplň údaj</v>
      </c>
      <c r="I84" s="28" t="s">
        <v>37</v>
      </c>
      <c r="J84" s="31" t="str">
        <f>E26</f>
        <v>BACing s.r.o</v>
      </c>
      <c r="L84" s="33"/>
    </row>
    <row r="85" spans="2:65" s="1" customFormat="1" ht="10.35" customHeight="1">
      <c r="B85" s="33"/>
      <c r="L85" s="33"/>
    </row>
    <row r="86" spans="2:65" s="10" customFormat="1" ht="29.25" customHeight="1">
      <c r="B86" s="114"/>
      <c r="C86" s="115" t="s">
        <v>344</v>
      </c>
      <c r="D86" s="116" t="s">
        <v>62</v>
      </c>
      <c r="E86" s="116" t="s">
        <v>58</v>
      </c>
      <c r="F86" s="116" t="s">
        <v>59</v>
      </c>
      <c r="G86" s="116" t="s">
        <v>345</v>
      </c>
      <c r="H86" s="116" t="s">
        <v>346</v>
      </c>
      <c r="I86" s="116" t="s">
        <v>347</v>
      </c>
      <c r="J86" s="116" t="s">
        <v>312</v>
      </c>
      <c r="K86" s="117" t="s">
        <v>348</v>
      </c>
      <c r="L86" s="114"/>
      <c r="M86" s="57" t="s">
        <v>19</v>
      </c>
      <c r="N86" s="58" t="s">
        <v>47</v>
      </c>
      <c r="O86" s="58" t="s">
        <v>349</v>
      </c>
      <c r="P86" s="58" t="s">
        <v>350</v>
      </c>
      <c r="Q86" s="58" t="s">
        <v>351</v>
      </c>
      <c r="R86" s="58" t="s">
        <v>352</v>
      </c>
      <c r="S86" s="58" t="s">
        <v>353</v>
      </c>
      <c r="T86" s="59" t="s">
        <v>354</v>
      </c>
    </row>
    <row r="87" spans="2:65" s="1" customFormat="1" ht="22.9" customHeight="1">
      <c r="B87" s="33"/>
      <c r="C87" s="62" t="s">
        <v>355</v>
      </c>
      <c r="J87" s="118">
        <f>BK87</f>
        <v>0</v>
      </c>
      <c r="L87" s="33"/>
      <c r="M87" s="60"/>
      <c r="N87" s="51"/>
      <c r="O87" s="51"/>
      <c r="P87" s="119">
        <f>P88+P109</f>
        <v>0</v>
      </c>
      <c r="Q87" s="51"/>
      <c r="R87" s="119">
        <f>R88+R109</f>
        <v>0</v>
      </c>
      <c r="S87" s="51"/>
      <c r="T87" s="120">
        <f>T88+T109</f>
        <v>0</v>
      </c>
      <c r="AT87" s="18" t="s">
        <v>76</v>
      </c>
      <c r="AU87" s="18" t="s">
        <v>313</v>
      </c>
      <c r="BK87" s="121">
        <f>BK88+BK109</f>
        <v>0</v>
      </c>
    </row>
    <row r="88" spans="2:65" s="11" customFormat="1" ht="25.9" customHeight="1">
      <c r="B88" s="122"/>
      <c r="D88" s="123" t="s">
        <v>76</v>
      </c>
      <c r="E88" s="124" t="s">
        <v>5062</v>
      </c>
      <c r="F88" s="124" t="s">
        <v>5063</v>
      </c>
      <c r="I88" s="125"/>
      <c r="J88" s="126">
        <f>BK88</f>
        <v>0</v>
      </c>
      <c r="L88" s="122"/>
      <c r="M88" s="127"/>
      <c r="P88" s="128">
        <f>SUM(P89:P108)</f>
        <v>0</v>
      </c>
      <c r="R88" s="128">
        <f>SUM(R89:R108)</f>
        <v>0</v>
      </c>
      <c r="T88" s="129">
        <f>SUM(T89:T108)</f>
        <v>0</v>
      </c>
      <c r="AR88" s="123" t="s">
        <v>84</v>
      </c>
      <c r="AT88" s="130" t="s">
        <v>76</v>
      </c>
      <c r="AU88" s="130" t="s">
        <v>77</v>
      </c>
      <c r="AY88" s="123" t="s">
        <v>358</v>
      </c>
      <c r="BK88" s="131">
        <f>SUM(BK89:BK108)</f>
        <v>0</v>
      </c>
    </row>
    <row r="89" spans="2:65" s="1" customFormat="1" ht="24.2" customHeight="1">
      <c r="B89" s="33"/>
      <c r="C89" s="134" t="s">
        <v>84</v>
      </c>
      <c r="D89" s="134" t="s">
        <v>360</v>
      </c>
      <c r="E89" s="135" t="s">
        <v>5064</v>
      </c>
      <c r="F89" s="136" t="s">
        <v>5065</v>
      </c>
      <c r="G89" s="137" t="s">
        <v>504</v>
      </c>
      <c r="H89" s="138">
        <v>12</v>
      </c>
      <c r="I89" s="139"/>
      <c r="J89" s="140">
        <f>ROUND(I89*H89,2)</f>
        <v>0</v>
      </c>
      <c r="K89" s="136" t="s">
        <v>19</v>
      </c>
      <c r="L89" s="33"/>
      <c r="M89" s="141" t="s">
        <v>19</v>
      </c>
      <c r="N89" s="142" t="s">
        <v>49</v>
      </c>
      <c r="P89" s="143">
        <f>O89*H89</f>
        <v>0</v>
      </c>
      <c r="Q89" s="143">
        <v>0</v>
      </c>
      <c r="R89" s="143">
        <f>Q89*H89</f>
        <v>0</v>
      </c>
      <c r="S89" s="143">
        <v>0</v>
      </c>
      <c r="T89" s="144">
        <f>S89*H89</f>
        <v>0</v>
      </c>
      <c r="AR89" s="145" t="s">
        <v>454</v>
      </c>
      <c r="AT89" s="145" t="s">
        <v>360</v>
      </c>
      <c r="AU89" s="145" t="s">
        <v>84</v>
      </c>
      <c r="AY89" s="18" t="s">
        <v>358</v>
      </c>
      <c r="BE89" s="146">
        <f>IF(N89="základní",J89,0)</f>
        <v>0</v>
      </c>
      <c r="BF89" s="146">
        <f>IF(N89="snížená",J89,0)</f>
        <v>0</v>
      </c>
      <c r="BG89" s="146">
        <f>IF(N89="zákl. přenesená",J89,0)</f>
        <v>0</v>
      </c>
      <c r="BH89" s="146">
        <f>IF(N89="sníž. přenesená",J89,0)</f>
        <v>0</v>
      </c>
      <c r="BI89" s="146">
        <f>IF(N89="nulová",J89,0)</f>
        <v>0</v>
      </c>
      <c r="BJ89" s="18" t="s">
        <v>90</v>
      </c>
      <c r="BK89" s="146">
        <f>ROUND(I89*H89,2)</f>
        <v>0</v>
      </c>
      <c r="BL89" s="18" t="s">
        <v>454</v>
      </c>
      <c r="BM89" s="145" t="s">
        <v>5066</v>
      </c>
    </row>
    <row r="90" spans="2:65" s="1" customFormat="1" ht="39">
      <c r="B90" s="33"/>
      <c r="D90" s="152" t="s">
        <v>4840</v>
      </c>
      <c r="F90" s="203" t="s">
        <v>5067</v>
      </c>
      <c r="I90" s="149"/>
      <c r="L90" s="33"/>
      <c r="M90" s="150"/>
      <c r="T90" s="54"/>
      <c r="AT90" s="18" t="s">
        <v>4840</v>
      </c>
      <c r="AU90" s="18" t="s">
        <v>84</v>
      </c>
    </row>
    <row r="91" spans="2:65" s="1" customFormat="1" ht="16.5" customHeight="1">
      <c r="B91" s="33"/>
      <c r="C91" s="134" t="s">
        <v>90</v>
      </c>
      <c r="D91" s="134" t="s">
        <v>360</v>
      </c>
      <c r="E91" s="135" t="s">
        <v>5068</v>
      </c>
      <c r="F91" s="136" t="s">
        <v>5069</v>
      </c>
      <c r="G91" s="137" t="s">
        <v>504</v>
      </c>
      <c r="H91" s="138">
        <v>11</v>
      </c>
      <c r="I91" s="139"/>
      <c r="J91" s="140">
        <f>ROUND(I91*H91,2)</f>
        <v>0</v>
      </c>
      <c r="K91" s="136" t="s">
        <v>19</v>
      </c>
      <c r="L91" s="33"/>
      <c r="M91" s="141" t="s">
        <v>19</v>
      </c>
      <c r="N91" s="142" t="s">
        <v>49</v>
      </c>
      <c r="P91" s="143">
        <f>O91*H91</f>
        <v>0</v>
      </c>
      <c r="Q91" s="143">
        <v>0</v>
      </c>
      <c r="R91" s="143">
        <f>Q91*H91</f>
        <v>0</v>
      </c>
      <c r="S91" s="143">
        <v>0</v>
      </c>
      <c r="T91" s="144">
        <f>S91*H91</f>
        <v>0</v>
      </c>
      <c r="AR91" s="145" t="s">
        <v>454</v>
      </c>
      <c r="AT91" s="145" t="s">
        <v>360</v>
      </c>
      <c r="AU91" s="145" t="s">
        <v>84</v>
      </c>
      <c r="AY91" s="18" t="s">
        <v>358</v>
      </c>
      <c r="BE91" s="146">
        <f>IF(N91="základní",J91,0)</f>
        <v>0</v>
      </c>
      <c r="BF91" s="146">
        <f>IF(N91="snížená",J91,0)</f>
        <v>0</v>
      </c>
      <c r="BG91" s="146">
        <f>IF(N91="zákl. přenesená",J91,0)</f>
        <v>0</v>
      </c>
      <c r="BH91" s="146">
        <f>IF(N91="sníž. přenesená",J91,0)</f>
        <v>0</v>
      </c>
      <c r="BI91" s="146">
        <f>IF(N91="nulová",J91,0)</f>
        <v>0</v>
      </c>
      <c r="BJ91" s="18" t="s">
        <v>90</v>
      </c>
      <c r="BK91" s="146">
        <f>ROUND(I91*H91,2)</f>
        <v>0</v>
      </c>
      <c r="BL91" s="18" t="s">
        <v>454</v>
      </c>
      <c r="BM91" s="145" t="s">
        <v>5070</v>
      </c>
    </row>
    <row r="92" spans="2:65" s="1" customFormat="1" ht="19.5">
      <c r="B92" s="33"/>
      <c r="D92" s="152" t="s">
        <v>4840</v>
      </c>
      <c r="F92" s="203" t="s">
        <v>5071</v>
      </c>
      <c r="I92" s="149"/>
      <c r="L92" s="33"/>
      <c r="M92" s="150"/>
      <c r="T92" s="54"/>
      <c r="AT92" s="18" t="s">
        <v>4840</v>
      </c>
      <c r="AU92" s="18" t="s">
        <v>84</v>
      </c>
    </row>
    <row r="93" spans="2:65" s="1" customFormat="1" ht="21.75" customHeight="1">
      <c r="B93" s="33"/>
      <c r="C93" s="134" t="s">
        <v>97</v>
      </c>
      <c r="D93" s="134" t="s">
        <v>360</v>
      </c>
      <c r="E93" s="135" t="s">
        <v>5072</v>
      </c>
      <c r="F93" s="136" t="s">
        <v>5073</v>
      </c>
      <c r="G93" s="137" t="s">
        <v>504</v>
      </c>
      <c r="H93" s="138">
        <v>13</v>
      </c>
      <c r="I93" s="139"/>
      <c r="J93" s="140">
        <f>ROUND(I93*H93,2)</f>
        <v>0</v>
      </c>
      <c r="K93" s="136" t="s">
        <v>19</v>
      </c>
      <c r="L93" s="33"/>
      <c r="M93" s="141" t="s">
        <v>19</v>
      </c>
      <c r="N93" s="142" t="s">
        <v>49</v>
      </c>
      <c r="P93" s="143">
        <f>O93*H93</f>
        <v>0</v>
      </c>
      <c r="Q93" s="143">
        <v>0</v>
      </c>
      <c r="R93" s="143">
        <f>Q93*H93</f>
        <v>0</v>
      </c>
      <c r="S93" s="143">
        <v>0</v>
      </c>
      <c r="T93" s="144">
        <f>S93*H93</f>
        <v>0</v>
      </c>
      <c r="AR93" s="145" t="s">
        <v>454</v>
      </c>
      <c r="AT93" s="145" t="s">
        <v>360</v>
      </c>
      <c r="AU93" s="145" t="s">
        <v>84</v>
      </c>
      <c r="AY93" s="18" t="s">
        <v>358</v>
      </c>
      <c r="BE93" s="146">
        <f>IF(N93="základní",J93,0)</f>
        <v>0</v>
      </c>
      <c r="BF93" s="146">
        <f>IF(N93="snížená",J93,0)</f>
        <v>0</v>
      </c>
      <c r="BG93" s="146">
        <f>IF(N93="zákl. přenesená",J93,0)</f>
        <v>0</v>
      </c>
      <c r="BH93" s="146">
        <f>IF(N93="sníž. přenesená",J93,0)</f>
        <v>0</v>
      </c>
      <c r="BI93" s="146">
        <f>IF(N93="nulová",J93,0)</f>
        <v>0</v>
      </c>
      <c r="BJ93" s="18" t="s">
        <v>90</v>
      </c>
      <c r="BK93" s="146">
        <f>ROUND(I93*H93,2)</f>
        <v>0</v>
      </c>
      <c r="BL93" s="18" t="s">
        <v>454</v>
      </c>
      <c r="BM93" s="145" t="s">
        <v>5074</v>
      </c>
    </row>
    <row r="94" spans="2:65" s="1" customFormat="1" ht="29.25">
      <c r="B94" s="33"/>
      <c r="D94" s="152" t="s">
        <v>4840</v>
      </c>
      <c r="F94" s="203" t="s">
        <v>5075</v>
      </c>
      <c r="I94" s="149"/>
      <c r="L94" s="33"/>
      <c r="M94" s="150"/>
      <c r="T94" s="54"/>
      <c r="AT94" s="18" t="s">
        <v>4840</v>
      </c>
      <c r="AU94" s="18" t="s">
        <v>84</v>
      </c>
    </row>
    <row r="95" spans="2:65" s="1" customFormat="1" ht="16.5" customHeight="1">
      <c r="B95" s="33"/>
      <c r="C95" s="134" t="s">
        <v>364</v>
      </c>
      <c r="D95" s="134" t="s">
        <v>360</v>
      </c>
      <c r="E95" s="135" t="s">
        <v>5076</v>
      </c>
      <c r="F95" s="136" t="s">
        <v>5077</v>
      </c>
      <c r="G95" s="137" t="s">
        <v>504</v>
      </c>
      <c r="H95" s="138">
        <v>12</v>
      </c>
      <c r="I95" s="139"/>
      <c r="J95" s="140">
        <f>ROUND(I95*H95,2)</f>
        <v>0</v>
      </c>
      <c r="K95" s="136" t="s">
        <v>19</v>
      </c>
      <c r="L95" s="33"/>
      <c r="M95" s="141" t="s">
        <v>19</v>
      </c>
      <c r="N95" s="142" t="s">
        <v>49</v>
      </c>
      <c r="P95" s="143">
        <f>O95*H95</f>
        <v>0</v>
      </c>
      <c r="Q95" s="143">
        <v>0</v>
      </c>
      <c r="R95" s="143">
        <f>Q95*H95</f>
        <v>0</v>
      </c>
      <c r="S95" s="143">
        <v>0</v>
      </c>
      <c r="T95" s="144">
        <f>S95*H95</f>
        <v>0</v>
      </c>
      <c r="AR95" s="145" t="s">
        <v>454</v>
      </c>
      <c r="AT95" s="145" t="s">
        <v>360</v>
      </c>
      <c r="AU95" s="145" t="s">
        <v>84</v>
      </c>
      <c r="AY95" s="18" t="s">
        <v>358</v>
      </c>
      <c r="BE95" s="146">
        <f>IF(N95="základní",J95,0)</f>
        <v>0</v>
      </c>
      <c r="BF95" s="146">
        <f>IF(N95="snížená",J95,0)</f>
        <v>0</v>
      </c>
      <c r="BG95" s="146">
        <f>IF(N95="zákl. přenesená",J95,0)</f>
        <v>0</v>
      </c>
      <c r="BH95" s="146">
        <f>IF(N95="sníž. přenesená",J95,0)</f>
        <v>0</v>
      </c>
      <c r="BI95" s="146">
        <f>IF(N95="nulová",J95,0)</f>
        <v>0</v>
      </c>
      <c r="BJ95" s="18" t="s">
        <v>90</v>
      </c>
      <c r="BK95" s="146">
        <f>ROUND(I95*H95,2)</f>
        <v>0</v>
      </c>
      <c r="BL95" s="18" t="s">
        <v>454</v>
      </c>
      <c r="BM95" s="145" t="s">
        <v>5078</v>
      </c>
    </row>
    <row r="96" spans="2:65" s="1" customFormat="1" ht="19.5">
      <c r="B96" s="33"/>
      <c r="D96" s="152" t="s">
        <v>4840</v>
      </c>
      <c r="F96" s="203" t="s">
        <v>5079</v>
      </c>
      <c r="I96" s="149"/>
      <c r="L96" s="33"/>
      <c r="M96" s="150"/>
      <c r="T96" s="54"/>
      <c r="AT96" s="18" t="s">
        <v>4840</v>
      </c>
      <c r="AU96" s="18" t="s">
        <v>84</v>
      </c>
    </row>
    <row r="97" spans="2:65" s="1" customFormat="1" ht="16.5" customHeight="1">
      <c r="B97" s="33"/>
      <c r="C97" s="134" t="s">
        <v>388</v>
      </c>
      <c r="D97" s="134" t="s">
        <v>360</v>
      </c>
      <c r="E97" s="135" t="s">
        <v>5080</v>
      </c>
      <c r="F97" s="136" t="s">
        <v>5081</v>
      </c>
      <c r="G97" s="137" t="s">
        <v>504</v>
      </c>
      <c r="H97" s="138">
        <v>22</v>
      </c>
      <c r="I97" s="139"/>
      <c r="J97" s="140">
        <f>ROUND(I97*H97,2)</f>
        <v>0</v>
      </c>
      <c r="K97" s="136" t="s">
        <v>19</v>
      </c>
      <c r="L97" s="33"/>
      <c r="M97" s="141" t="s">
        <v>19</v>
      </c>
      <c r="N97" s="142" t="s">
        <v>49</v>
      </c>
      <c r="P97" s="143">
        <f>O97*H97</f>
        <v>0</v>
      </c>
      <c r="Q97" s="143">
        <v>0</v>
      </c>
      <c r="R97" s="143">
        <f>Q97*H97</f>
        <v>0</v>
      </c>
      <c r="S97" s="143">
        <v>0</v>
      </c>
      <c r="T97" s="144">
        <f>S97*H97</f>
        <v>0</v>
      </c>
      <c r="AR97" s="145" t="s">
        <v>454</v>
      </c>
      <c r="AT97" s="145" t="s">
        <v>360</v>
      </c>
      <c r="AU97" s="145" t="s">
        <v>84</v>
      </c>
      <c r="AY97" s="18" t="s">
        <v>358</v>
      </c>
      <c r="BE97" s="146">
        <f>IF(N97="základní",J97,0)</f>
        <v>0</v>
      </c>
      <c r="BF97" s="146">
        <f>IF(N97="snížená",J97,0)</f>
        <v>0</v>
      </c>
      <c r="BG97" s="146">
        <f>IF(N97="zákl. přenesená",J97,0)</f>
        <v>0</v>
      </c>
      <c r="BH97" s="146">
        <f>IF(N97="sníž. přenesená",J97,0)</f>
        <v>0</v>
      </c>
      <c r="BI97" s="146">
        <f>IF(N97="nulová",J97,0)</f>
        <v>0</v>
      </c>
      <c r="BJ97" s="18" t="s">
        <v>90</v>
      </c>
      <c r="BK97" s="146">
        <f>ROUND(I97*H97,2)</f>
        <v>0</v>
      </c>
      <c r="BL97" s="18" t="s">
        <v>454</v>
      </c>
      <c r="BM97" s="145" t="s">
        <v>5082</v>
      </c>
    </row>
    <row r="98" spans="2:65" s="1" customFormat="1" ht="19.5">
      <c r="B98" s="33"/>
      <c r="D98" s="152" t="s">
        <v>4840</v>
      </c>
      <c r="F98" s="203" t="s">
        <v>5083</v>
      </c>
      <c r="I98" s="149"/>
      <c r="L98" s="33"/>
      <c r="M98" s="150"/>
      <c r="T98" s="54"/>
      <c r="AT98" s="18" t="s">
        <v>4840</v>
      </c>
      <c r="AU98" s="18" t="s">
        <v>84</v>
      </c>
    </row>
    <row r="99" spans="2:65" s="1" customFormat="1" ht="21.75" customHeight="1">
      <c r="B99" s="33"/>
      <c r="C99" s="134" t="s">
        <v>394</v>
      </c>
      <c r="D99" s="134" t="s">
        <v>360</v>
      </c>
      <c r="E99" s="135" t="s">
        <v>5084</v>
      </c>
      <c r="F99" s="136" t="s">
        <v>5085</v>
      </c>
      <c r="G99" s="137" t="s">
        <v>504</v>
      </c>
      <c r="H99" s="138">
        <v>10</v>
      </c>
      <c r="I99" s="139"/>
      <c r="J99" s="140">
        <f>ROUND(I99*H99,2)</f>
        <v>0</v>
      </c>
      <c r="K99" s="136" t="s">
        <v>19</v>
      </c>
      <c r="L99" s="33"/>
      <c r="M99" s="141" t="s">
        <v>19</v>
      </c>
      <c r="N99" s="142" t="s">
        <v>49</v>
      </c>
      <c r="P99" s="143">
        <f>O99*H99</f>
        <v>0</v>
      </c>
      <c r="Q99" s="143">
        <v>0</v>
      </c>
      <c r="R99" s="143">
        <f>Q99*H99</f>
        <v>0</v>
      </c>
      <c r="S99" s="143">
        <v>0</v>
      </c>
      <c r="T99" s="144">
        <f>S99*H99</f>
        <v>0</v>
      </c>
      <c r="AR99" s="145" t="s">
        <v>454</v>
      </c>
      <c r="AT99" s="145" t="s">
        <v>360</v>
      </c>
      <c r="AU99" s="145" t="s">
        <v>84</v>
      </c>
      <c r="AY99" s="18" t="s">
        <v>358</v>
      </c>
      <c r="BE99" s="146">
        <f>IF(N99="základní",J99,0)</f>
        <v>0</v>
      </c>
      <c r="BF99" s="146">
        <f>IF(N99="snížená",J99,0)</f>
        <v>0</v>
      </c>
      <c r="BG99" s="146">
        <f>IF(N99="zákl. přenesená",J99,0)</f>
        <v>0</v>
      </c>
      <c r="BH99" s="146">
        <f>IF(N99="sníž. přenesená",J99,0)</f>
        <v>0</v>
      </c>
      <c r="BI99" s="146">
        <f>IF(N99="nulová",J99,0)</f>
        <v>0</v>
      </c>
      <c r="BJ99" s="18" t="s">
        <v>90</v>
      </c>
      <c r="BK99" s="146">
        <f>ROUND(I99*H99,2)</f>
        <v>0</v>
      </c>
      <c r="BL99" s="18" t="s">
        <v>454</v>
      </c>
      <c r="BM99" s="145" t="s">
        <v>5086</v>
      </c>
    </row>
    <row r="100" spans="2:65" s="1" customFormat="1" ht="19.5">
      <c r="B100" s="33"/>
      <c r="D100" s="152" t="s">
        <v>4840</v>
      </c>
      <c r="F100" s="203" t="s">
        <v>5087</v>
      </c>
      <c r="I100" s="149"/>
      <c r="L100" s="33"/>
      <c r="M100" s="150"/>
      <c r="T100" s="54"/>
      <c r="AT100" s="18" t="s">
        <v>4840</v>
      </c>
      <c r="AU100" s="18" t="s">
        <v>84</v>
      </c>
    </row>
    <row r="101" spans="2:65" s="1" customFormat="1" ht="24.2" customHeight="1">
      <c r="B101" s="33"/>
      <c r="C101" s="134" t="s">
        <v>399</v>
      </c>
      <c r="D101" s="134" t="s">
        <v>360</v>
      </c>
      <c r="E101" s="135" t="s">
        <v>5088</v>
      </c>
      <c r="F101" s="136" t="s">
        <v>5089</v>
      </c>
      <c r="G101" s="137" t="s">
        <v>504</v>
      </c>
      <c r="H101" s="138">
        <v>3</v>
      </c>
      <c r="I101" s="139"/>
      <c r="J101" s="140">
        <f>ROUND(I101*H101,2)</f>
        <v>0</v>
      </c>
      <c r="K101" s="136" t="s">
        <v>19</v>
      </c>
      <c r="L101" s="33"/>
      <c r="M101" s="141" t="s">
        <v>19</v>
      </c>
      <c r="N101" s="142" t="s">
        <v>49</v>
      </c>
      <c r="P101" s="143">
        <f>O101*H101</f>
        <v>0</v>
      </c>
      <c r="Q101" s="143">
        <v>0</v>
      </c>
      <c r="R101" s="143">
        <f>Q101*H101</f>
        <v>0</v>
      </c>
      <c r="S101" s="143">
        <v>0</v>
      </c>
      <c r="T101" s="144">
        <f>S101*H101</f>
        <v>0</v>
      </c>
      <c r="AR101" s="145" t="s">
        <v>454</v>
      </c>
      <c r="AT101" s="145" t="s">
        <v>360</v>
      </c>
      <c r="AU101" s="145" t="s">
        <v>84</v>
      </c>
      <c r="AY101" s="18" t="s">
        <v>358</v>
      </c>
      <c r="BE101" s="146">
        <f>IF(N101="základní",J101,0)</f>
        <v>0</v>
      </c>
      <c r="BF101" s="146">
        <f>IF(N101="snížená",J101,0)</f>
        <v>0</v>
      </c>
      <c r="BG101" s="146">
        <f>IF(N101="zákl. přenesená",J101,0)</f>
        <v>0</v>
      </c>
      <c r="BH101" s="146">
        <f>IF(N101="sníž. přenesená",J101,0)</f>
        <v>0</v>
      </c>
      <c r="BI101" s="146">
        <f>IF(N101="nulová",J101,0)</f>
        <v>0</v>
      </c>
      <c r="BJ101" s="18" t="s">
        <v>90</v>
      </c>
      <c r="BK101" s="146">
        <f>ROUND(I101*H101,2)</f>
        <v>0</v>
      </c>
      <c r="BL101" s="18" t="s">
        <v>454</v>
      </c>
      <c r="BM101" s="145" t="s">
        <v>5090</v>
      </c>
    </row>
    <row r="102" spans="2:65" s="1" customFormat="1" ht="39">
      <c r="B102" s="33"/>
      <c r="D102" s="152" t="s">
        <v>4840</v>
      </c>
      <c r="F102" s="203" t="s">
        <v>5091</v>
      </c>
      <c r="I102" s="149"/>
      <c r="L102" s="33"/>
      <c r="M102" s="150"/>
      <c r="T102" s="54"/>
      <c r="AT102" s="18" t="s">
        <v>4840</v>
      </c>
      <c r="AU102" s="18" t="s">
        <v>84</v>
      </c>
    </row>
    <row r="103" spans="2:65" s="1" customFormat="1" ht="24.2" customHeight="1">
      <c r="B103" s="33"/>
      <c r="C103" s="134" t="s">
        <v>406</v>
      </c>
      <c r="D103" s="134" t="s">
        <v>360</v>
      </c>
      <c r="E103" s="135" t="s">
        <v>5092</v>
      </c>
      <c r="F103" s="136" t="s">
        <v>5093</v>
      </c>
      <c r="G103" s="137" t="s">
        <v>504</v>
      </c>
      <c r="H103" s="138">
        <v>1</v>
      </c>
      <c r="I103" s="139"/>
      <c r="J103" s="140">
        <f>ROUND(I103*H103,2)</f>
        <v>0</v>
      </c>
      <c r="K103" s="136" t="s">
        <v>19</v>
      </c>
      <c r="L103" s="33"/>
      <c r="M103" s="141" t="s">
        <v>19</v>
      </c>
      <c r="N103" s="142" t="s">
        <v>49</v>
      </c>
      <c r="P103" s="143">
        <f>O103*H103</f>
        <v>0</v>
      </c>
      <c r="Q103" s="143">
        <v>0</v>
      </c>
      <c r="R103" s="143">
        <f>Q103*H103</f>
        <v>0</v>
      </c>
      <c r="S103" s="143">
        <v>0</v>
      </c>
      <c r="T103" s="144">
        <f>S103*H103</f>
        <v>0</v>
      </c>
      <c r="AR103" s="145" t="s">
        <v>454</v>
      </c>
      <c r="AT103" s="145" t="s">
        <v>360</v>
      </c>
      <c r="AU103" s="145" t="s">
        <v>84</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5094</v>
      </c>
    </row>
    <row r="104" spans="2:65" s="1" customFormat="1" ht="29.25">
      <c r="B104" s="33"/>
      <c r="D104" s="152" t="s">
        <v>4840</v>
      </c>
      <c r="F104" s="203" t="s">
        <v>5095</v>
      </c>
      <c r="I104" s="149"/>
      <c r="L104" s="33"/>
      <c r="M104" s="150"/>
      <c r="T104" s="54"/>
      <c r="AT104" s="18" t="s">
        <v>4840</v>
      </c>
      <c r="AU104" s="18" t="s">
        <v>84</v>
      </c>
    </row>
    <row r="105" spans="2:65" s="1" customFormat="1" ht="16.5" customHeight="1">
      <c r="B105" s="33"/>
      <c r="C105" s="134" t="s">
        <v>411</v>
      </c>
      <c r="D105" s="134" t="s">
        <v>360</v>
      </c>
      <c r="E105" s="135" t="s">
        <v>5096</v>
      </c>
      <c r="F105" s="136" t="s">
        <v>5069</v>
      </c>
      <c r="G105" s="137" t="s">
        <v>504</v>
      </c>
      <c r="H105" s="138">
        <v>1</v>
      </c>
      <c r="I105" s="139"/>
      <c r="J105" s="140">
        <f>ROUND(I105*H105,2)</f>
        <v>0</v>
      </c>
      <c r="K105" s="136" t="s">
        <v>19</v>
      </c>
      <c r="L105" s="33"/>
      <c r="M105" s="141" t="s">
        <v>19</v>
      </c>
      <c r="N105" s="142" t="s">
        <v>49</v>
      </c>
      <c r="P105" s="143">
        <f>O105*H105</f>
        <v>0</v>
      </c>
      <c r="Q105" s="143">
        <v>0</v>
      </c>
      <c r="R105" s="143">
        <f>Q105*H105</f>
        <v>0</v>
      </c>
      <c r="S105" s="143">
        <v>0</v>
      </c>
      <c r="T105" s="144">
        <f>S105*H105</f>
        <v>0</v>
      </c>
      <c r="AR105" s="145" t="s">
        <v>454</v>
      </c>
      <c r="AT105" s="145" t="s">
        <v>360</v>
      </c>
      <c r="AU105" s="145" t="s">
        <v>84</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5097</v>
      </c>
    </row>
    <row r="106" spans="2:65" s="1" customFormat="1" ht="19.5">
      <c r="B106" s="33"/>
      <c r="D106" s="152" t="s">
        <v>4840</v>
      </c>
      <c r="F106" s="203" t="s">
        <v>5098</v>
      </c>
      <c r="I106" s="149"/>
      <c r="L106" s="33"/>
      <c r="M106" s="150"/>
      <c r="T106" s="54"/>
      <c r="AT106" s="18" t="s">
        <v>4840</v>
      </c>
      <c r="AU106" s="18" t="s">
        <v>84</v>
      </c>
    </row>
    <row r="107" spans="2:65" s="1" customFormat="1" ht="24.2" customHeight="1">
      <c r="B107" s="33"/>
      <c r="C107" s="134" t="s">
        <v>417</v>
      </c>
      <c r="D107" s="134" t="s">
        <v>360</v>
      </c>
      <c r="E107" s="135" t="s">
        <v>5099</v>
      </c>
      <c r="F107" s="136" t="s">
        <v>5065</v>
      </c>
      <c r="G107" s="137" t="s">
        <v>504</v>
      </c>
      <c r="H107" s="138">
        <v>1</v>
      </c>
      <c r="I107" s="139"/>
      <c r="J107" s="140">
        <f>ROUND(I107*H107,2)</f>
        <v>0</v>
      </c>
      <c r="K107" s="136" t="s">
        <v>19</v>
      </c>
      <c r="L107" s="33"/>
      <c r="M107" s="141" t="s">
        <v>19</v>
      </c>
      <c r="N107" s="142" t="s">
        <v>49</v>
      </c>
      <c r="P107" s="143">
        <f>O107*H107</f>
        <v>0</v>
      </c>
      <c r="Q107" s="143">
        <v>0</v>
      </c>
      <c r="R107" s="143">
        <f>Q107*H107</f>
        <v>0</v>
      </c>
      <c r="S107" s="143">
        <v>0</v>
      </c>
      <c r="T107" s="144">
        <f>S107*H107</f>
        <v>0</v>
      </c>
      <c r="AR107" s="145" t="s">
        <v>454</v>
      </c>
      <c r="AT107" s="145" t="s">
        <v>360</v>
      </c>
      <c r="AU107" s="145" t="s">
        <v>84</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5100</v>
      </c>
    </row>
    <row r="108" spans="2:65" s="1" customFormat="1" ht="39">
      <c r="B108" s="33"/>
      <c r="D108" s="152" t="s">
        <v>4840</v>
      </c>
      <c r="F108" s="203" t="s">
        <v>5101</v>
      </c>
      <c r="I108" s="149"/>
      <c r="L108" s="33"/>
      <c r="M108" s="150"/>
      <c r="T108" s="54"/>
      <c r="AT108" s="18" t="s">
        <v>4840</v>
      </c>
      <c r="AU108" s="18" t="s">
        <v>84</v>
      </c>
    </row>
    <row r="109" spans="2:65" s="11" customFormat="1" ht="25.9" customHeight="1">
      <c r="B109" s="122"/>
      <c r="D109" s="123" t="s">
        <v>76</v>
      </c>
      <c r="E109" s="124" t="s">
        <v>5102</v>
      </c>
      <c r="F109" s="124" t="s">
        <v>5103</v>
      </c>
      <c r="I109" s="125"/>
      <c r="J109" s="126">
        <f>BK109</f>
        <v>0</v>
      </c>
      <c r="L109" s="122"/>
      <c r="M109" s="127"/>
      <c r="P109" s="128">
        <f>SUM(P110:P143)</f>
        <v>0</v>
      </c>
      <c r="R109" s="128">
        <f>SUM(R110:R143)</f>
        <v>0</v>
      </c>
      <c r="T109" s="129">
        <f>SUM(T110:T143)</f>
        <v>0</v>
      </c>
      <c r="AR109" s="123" t="s">
        <v>84</v>
      </c>
      <c r="AT109" s="130" t="s">
        <v>76</v>
      </c>
      <c r="AU109" s="130" t="s">
        <v>77</v>
      </c>
      <c r="AY109" s="123" t="s">
        <v>358</v>
      </c>
      <c r="BK109" s="131">
        <f>SUM(BK110:BK143)</f>
        <v>0</v>
      </c>
    </row>
    <row r="110" spans="2:65" s="1" customFormat="1" ht="24.2" customHeight="1">
      <c r="B110" s="33"/>
      <c r="C110" s="134" t="s">
        <v>422</v>
      </c>
      <c r="D110" s="134" t="s">
        <v>360</v>
      </c>
      <c r="E110" s="135" t="s">
        <v>5104</v>
      </c>
      <c r="F110" s="136" t="s">
        <v>5105</v>
      </c>
      <c r="G110" s="137" t="s">
        <v>504</v>
      </c>
      <c r="H110" s="138">
        <v>10</v>
      </c>
      <c r="I110" s="139"/>
      <c r="J110" s="140">
        <f>ROUND(I110*H110,2)</f>
        <v>0</v>
      </c>
      <c r="K110" s="136" t="s">
        <v>19</v>
      </c>
      <c r="L110" s="33"/>
      <c r="M110" s="141" t="s">
        <v>19</v>
      </c>
      <c r="N110" s="142" t="s">
        <v>49</v>
      </c>
      <c r="P110" s="143">
        <f>O110*H110</f>
        <v>0</v>
      </c>
      <c r="Q110" s="143">
        <v>0</v>
      </c>
      <c r="R110" s="143">
        <f>Q110*H110</f>
        <v>0</v>
      </c>
      <c r="S110" s="143">
        <v>0</v>
      </c>
      <c r="T110" s="144">
        <f>S110*H110</f>
        <v>0</v>
      </c>
      <c r="AR110" s="145" t="s">
        <v>454</v>
      </c>
      <c r="AT110" s="145" t="s">
        <v>360</v>
      </c>
      <c r="AU110" s="145" t="s">
        <v>84</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5106</v>
      </c>
    </row>
    <row r="111" spans="2:65" s="1" customFormat="1" ht="29.25">
      <c r="B111" s="33"/>
      <c r="D111" s="152" t="s">
        <v>4840</v>
      </c>
      <c r="F111" s="203" t="s">
        <v>5107</v>
      </c>
      <c r="I111" s="149"/>
      <c r="L111" s="33"/>
      <c r="M111" s="150"/>
      <c r="T111" s="54"/>
      <c r="AT111" s="18" t="s">
        <v>4840</v>
      </c>
      <c r="AU111" s="18" t="s">
        <v>84</v>
      </c>
    </row>
    <row r="112" spans="2:65" s="1" customFormat="1" ht="16.5" customHeight="1">
      <c r="B112" s="33"/>
      <c r="C112" s="134" t="s">
        <v>8</v>
      </c>
      <c r="D112" s="134" t="s">
        <v>360</v>
      </c>
      <c r="E112" s="135" t="s">
        <v>5108</v>
      </c>
      <c r="F112" s="136" t="s">
        <v>5109</v>
      </c>
      <c r="G112" s="137" t="s">
        <v>504</v>
      </c>
      <c r="H112" s="138">
        <v>12</v>
      </c>
      <c r="I112" s="139"/>
      <c r="J112" s="140">
        <f>ROUND(I112*H112,2)</f>
        <v>0</v>
      </c>
      <c r="K112" s="136" t="s">
        <v>19</v>
      </c>
      <c r="L112" s="33"/>
      <c r="M112" s="141" t="s">
        <v>19</v>
      </c>
      <c r="N112" s="142" t="s">
        <v>49</v>
      </c>
      <c r="P112" s="143">
        <f>O112*H112</f>
        <v>0</v>
      </c>
      <c r="Q112" s="143">
        <v>0</v>
      </c>
      <c r="R112" s="143">
        <f>Q112*H112</f>
        <v>0</v>
      </c>
      <c r="S112" s="143">
        <v>0</v>
      </c>
      <c r="T112" s="144">
        <f>S112*H112</f>
        <v>0</v>
      </c>
      <c r="AR112" s="145" t="s">
        <v>454</v>
      </c>
      <c r="AT112" s="145" t="s">
        <v>360</v>
      </c>
      <c r="AU112" s="145" t="s">
        <v>84</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5110</v>
      </c>
    </row>
    <row r="113" spans="2:65" s="1" customFormat="1" ht="19.5">
      <c r="B113" s="33"/>
      <c r="D113" s="152" t="s">
        <v>4840</v>
      </c>
      <c r="F113" s="203" t="s">
        <v>5111</v>
      </c>
      <c r="I113" s="149"/>
      <c r="L113" s="33"/>
      <c r="M113" s="150"/>
      <c r="T113" s="54"/>
      <c r="AT113" s="18" t="s">
        <v>4840</v>
      </c>
      <c r="AU113" s="18" t="s">
        <v>84</v>
      </c>
    </row>
    <row r="114" spans="2:65" s="1" customFormat="1" ht="16.5" customHeight="1">
      <c r="B114" s="33"/>
      <c r="C114" s="134" t="s">
        <v>434</v>
      </c>
      <c r="D114" s="134" t="s">
        <v>360</v>
      </c>
      <c r="E114" s="135" t="s">
        <v>5112</v>
      </c>
      <c r="F114" s="136" t="s">
        <v>5113</v>
      </c>
      <c r="G114" s="137" t="s">
        <v>504</v>
      </c>
      <c r="H114" s="138">
        <v>2</v>
      </c>
      <c r="I114" s="139"/>
      <c r="J114" s="140">
        <f>ROUND(I114*H114,2)</f>
        <v>0</v>
      </c>
      <c r="K114" s="136" t="s">
        <v>19</v>
      </c>
      <c r="L114" s="33"/>
      <c r="M114" s="141" t="s">
        <v>19</v>
      </c>
      <c r="N114" s="142" t="s">
        <v>49</v>
      </c>
      <c r="P114" s="143">
        <f>O114*H114</f>
        <v>0</v>
      </c>
      <c r="Q114" s="143">
        <v>0</v>
      </c>
      <c r="R114" s="143">
        <f>Q114*H114</f>
        <v>0</v>
      </c>
      <c r="S114" s="143">
        <v>0</v>
      </c>
      <c r="T114" s="144">
        <f>S114*H114</f>
        <v>0</v>
      </c>
      <c r="AR114" s="145" t="s">
        <v>454</v>
      </c>
      <c r="AT114" s="145" t="s">
        <v>360</v>
      </c>
      <c r="AU114" s="145" t="s">
        <v>84</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5114</v>
      </c>
    </row>
    <row r="115" spans="2:65" s="1" customFormat="1" ht="19.5">
      <c r="B115" s="33"/>
      <c r="D115" s="152" t="s">
        <v>4840</v>
      </c>
      <c r="F115" s="203" t="s">
        <v>5115</v>
      </c>
      <c r="I115" s="149"/>
      <c r="L115" s="33"/>
      <c r="M115" s="150"/>
      <c r="T115" s="54"/>
      <c r="AT115" s="18" t="s">
        <v>4840</v>
      </c>
      <c r="AU115" s="18" t="s">
        <v>84</v>
      </c>
    </row>
    <row r="116" spans="2:65" s="1" customFormat="1" ht="21.75" customHeight="1">
      <c r="B116" s="33"/>
      <c r="C116" s="134" t="s">
        <v>439</v>
      </c>
      <c r="D116" s="134" t="s">
        <v>360</v>
      </c>
      <c r="E116" s="135" t="s">
        <v>5116</v>
      </c>
      <c r="F116" s="136" t="s">
        <v>5117</v>
      </c>
      <c r="G116" s="137" t="s">
        <v>504</v>
      </c>
      <c r="H116" s="138">
        <v>2</v>
      </c>
      <c r="I116" s="139"/>
      <c r="J116" s="140">
        <f>ROUND(I116*H116,2)</f>
        <v>0</v>
      </c>
      <c r="K116" s="136" t="s">
        <v>19</v>
      </c>
      <c r="L116" s="33"/>
      <c r="M116" s="141" t="s">
        <v>19</v>
      </c>
      <c r="N116" s="142" t="s">
        <v>49</v>
      </c>
      <c r="P116" s="143">
        <f>O116*H116</f>
        <v>0</v>
      </c>
      <c r="Q116" s="143">
        <v>0</v>
      </c>
      <c r="R116" s="143">
        <f>Q116*H116</f>
        <v>0</v>
      </c>
      <c r="S116" s="143">
        <v>0</v>
      </c>
      <c r="T116" s="144">
        <f>S116*H116</f>
        <v>0</v>
      </c>
      <c r="AR116" s="145" t="s">
        <v>454</v>
      </c>
      <c r="AT116" s="145" t="s">
        <v>360</v>
      </c>
      <c r="AU116" s="145" t="s">
        <v>84</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454</v>
      </c>
      <c r="BM116" s="145" t="s">
        <v>5118</v>
      </c>
    </row>
    <row r="117" spans="2:65" s="1" customFormat="1" ht="68.25">
      <c r="B117" s="33"/>
      <c r="D117" s="152" t="s">
        <v>4840</v>
      </c>
      <c r="F117" s="203" t="s">
        <v>5119</v>
      </c>
      <c r="I117" s="149"/>
      <c r="L117" s="33"/>
      <c r="M117" s="150"/>
      <c r="T117" s="54"/>
      <c r="AT117" s="18" t="s">
        <v>4840</v>
      </c>
      <c r="AU117" s="18" t="s">
        <v>84</v>
      </c>
    </row>
    <row r="118" spans="2:65" s="1" customFormat="1" ht="21.75" customHeight="1">
      <c r="B118" s="33"/>
      <c r="C118" s="134" t="s">
        <v>447</v>
      </c>
      <c r="D118" s="134" t="s">
        <v>360</v>
      </c>
      <c r="E118" s="135" t="s">
        <v>5120</v>
      </c>
      <c r="F118" s="136" t="s">
        <v>5121</v>
      </c>
      <c r="G118" s="137" t="s">
        <v>504</v>
      </c>
      <c r="H118" s="138">
        <v>2</v>
      </c>
      <c r="I118" s="139"/>
      <c r="J118" s="140">
        <f>ROUND(I118*H118,2)</f>
        <v>0</v>
      </c>
      <c r="K118" s="136" t="s">
        <v>19</v>
      </c>
      <c r="L118" s="33"/>
      <c r="M118" s="141" t="s">
        <v>19</v>
      </c>
      <c r="N118" s="142" t="s">
        <v>49</v>
      </c>
      <c r="P118" s="143">
        <f>O118*H118</f>
        <v>0</v>
      </c>
      <c r="Q118" s="143">
        <v>0</v>
      </c>
      <c r="R118" s="143">
        <f>Q118*H118</f>
        <v>0</v>
      </c>
      <c r="S118" s="143">
        <v>0</v>
      </c>
      <c r="T118" s="144">
        <f>S118*H118</f>
        <v>0</v>
      </c>
      <c r="AR118" s="145" t="s">
        <v>454</v>
      </c>
      <c r="AT118" s="145" t="s">
        <v>360</v>
      </c>
      <c r="AU118" s="145" t="s">
        <v>84</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5122</v>
      </c>
    </row>
    <row r="119" spans="2:65" s="1" customFormat="1" ht="78">
      <c r="B119" s="33"/>
      <c r="D119" s="152" t="s">
        <v>4840</v>
      </c>
      <c r="F119" s="203" t="s">
        <v>5123</v>
      </c>
      <c r="I119" s="149"/>
      <c r="L119" s="33"/>
      <c r="M119" s="150"/>
      <c r="T119" s="54"/>
      <c r="AT119" s="18" t="s">
        <v>4840</v>
      </c>
      <c r="AU119" s="18" t="s">
        <v>84</v>
      </c>
    </row>
    <row r="120" spans="2:65" s="1" customFormat="1" ht="24.2" customHeight="1">
      <c r="B120" s="33"/>
      <c r="C120" s="134" t="s">
        <v>454</v>
      </c>
      <c r="D120" s="134" t="s">
        <v>360</v>
      </c>
      <c r="E120" s="135" t="s">
        <v>5124</v>
      </c>
      <c r="F120" s="136" t="s">
        <v>5125</v>
      </c>
      <c r="G120" s="137" t="s">
        <v>504</v>
      </c>
      <c r="H120" s="138">
        <v>2</v>
      </c>
      <c r="I120" s="139"/>
      <c r="J120" s="140">
        <f>ROUND(I120*H120,2)</f>
        <v>0</v>
      </c>
      <c r="K120" s="136" t="s">
        <v>19</v>
      </c>
      <c r="L120" s="33"/>
      <c r="M120" s="141" t="s">
        <v>19</v>
      </c>
      <c r="N120" s="142" t="s">
        <v>49</v>
      </c>
      <c r="P120" s="143">
        <f>O120*H120</f>
        <v>0</v>
      </c>
      <c r="Q120" s="143">
        <v>0</v>
      </c>
      <c r="R120" s="143">
        <f>Q120*H120</f>
        <v>0</v>
      </c>
      <c r="S120" s="143">
        <v>0</v>
      </c>
      <c r="T120" s="144">
        <f>S120*H120</f>
        <v>0</v>
      </c>
      <c r="AR120" s="145" t="s">
        <v>454</v>
      </c>
      <c r="AT120" s="145" t="s">
        <v>360</v>
      </c>
      <c r="AU120" s="145" t="s">
        <v>84</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5126</v>
      </c>
    </row>
    <row r="121" spans="2:65" s="1" customFormat="1" ht="68.25">
      <c r="B121" s="33"/>
      <c r="D121" s="152" t="s">
        <v>4840</v>
      </c>
      <c r="F121" s="203" t="s">
        <v>5127</v>
      </c>
      <c r="I121" s="149"/>
      <c r="L121" s="33"/>
      <c r="M121" s="150"/>
      <c r="T121" s="54"/>
      <c r="AT121" s="18" t="s">
        <v>4840</v>
      </c>
      <c r="AU121" s="18" t="s">
        <v>84</v>
      </c>
    </row>
    <row r="122" spans="2:65" s="1" customFormat="1" ht="24.2" customHeight="1">
      <c r="B122" s="33"/>
      <c r="C122" s="134" t="s">
        <v>462</v>
      </c>
      <c r="D122" s="134" t="s">
        <v>360</v>
      </c>
      <c r="E122" s="135" t="s">
        <v>5128</v>
      </c>
      <c r="F122" s="136" t="s">
        <v>5129</v>
      </c>
      <c r="G122" s="137" t="s">
        <v>504</v>
      </c>
      <c r="H122" s="138">
        <v>2</v>
      </c>
      <c r="I122" s="139"/>
      <c r="J122" s="140">
        <f>ROUND(I122*H122,2)</f>
        <v>0</v>
      </c>
      <c r="K122" s="136" t="s">
        <v>19</v>
      </c>
      <c r="L122" s="33"/>
      <c r="M122" s="141" t="s">
        <v>19</v>
      </c>
      <c r="N122" s="142" t="s">
        <v>49</v>
      </c>
      <c r="P122" s="143">
        <f>O122*H122</f>
        <v>0</v>
      </c>
      <c r="Q122" s="143">
        <v>0</v>
      </c>
      <c r="R122" s="143">
        <f>Q122*H122</f>
        <v>0</v>
      </c>
      <c r="S122" s="143">
        <v>0</v>
      </c>
      <c r="T122" s="144">
        <f>S122*H122</f>
        <v>0</v>
      </c>
      <c r="AR122" s="145" t="s">
        <v>454</v>
      </c>
      <c r="AT122" s="145" t="s">
        <v>360</v>
      </c>
      <c r="AU122" s="145" t="s">
        <v>84</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5130</v>
      </c>
    </row>
    <row r="123" spans="2:65" s="1" customFormat="1" ht="68.25">
      <c r="B123" s="33"/>
      <c r="D123" s="152" t="s">
        <v>4840</v>
      </c>
      <c r="F123" s="203" t="s">
        <v>5131</v>
      </c>
      <c r="I123" s="149"/>
      <c r="L123" s="33"/>
      <c r="M123" s="150"/>
      <c r="T123" s="54"/>
      <c r="AT123" s="18" t="s">
        <v>4840</v>
      </c>
      <c r="AU123" s="18" t="s">
        <v>84</v>
      </c>
    </row>
    <row r="124" spans="2:65" s="1" customFormat="1" ht="24.2" customHeight="1">
      <c r="B124" s="33"/>
      <c r="C124" s="134" t="s">
        <v>468</v>
      </c>
      <c r="D124" s="134" t="s">
        <v>360</v>
      </c>
      <c r="E124" s="135" t="s">
        <v>5132</v>
      </c>
      <c r="F124" s="136" t="s">
        <v>5133</v>
      </c>
      <c r="G124" s="137" t="s">
        <v>504</v>
      </c>
      <c r="H124" s="138">
        <v>2</v>
      </c>
      <c r="I124" s="139"/>
      <c r="J124" s="140">
        <f>ROUND(I124*H124,2)</f>
        <v>0</v>
      </c>
      <c r="K124" s="136" t="s">
        <v>19</v>
      </c>
      <c r="L124" s="33"/>
      <c r="M124" s="141" t="s">
        <v>19</v>
      </c>
      <c r="N124" s="142" t="s">
        <v>49</v>
      </c>
      <c r="P124" s="143">
        <f>O124*H124</f>
        <v>0</v>
      </c>
      <c r="Q124" s="143">
        <v>0</v>
      </c>
      <c r="R124" s="143">
        <f>Q124*H124</f>
        <v>0</v>
      </c>
      <c r="S124" s="143">
        <v>0</v>
      </c>
      <c r="T124" s="144">
        <f>S124*H124</f>
        <v>0</v>
      </c>
      <c r="AR124" s="145" t="s">
        <v>454</v>
      </c>
      <c r="AT124" s="145" t="s">
        <v>360</v>
      </c>
      <c r="AU124" s="145" t="s">
        <v>84</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454</v>
      </c>
      <c r="BM124" s="145" t="s">
        <v>5134</v>
      </c>
    </row>
    <row r="125" spans="2:65" s="1" customFormat="1" ht="58.5">
      <c r="B125" s="33"/>
      <c r="D125" s="152" t="s">
        <v>4840</v>
      </c>
      <c r="F125" s="203" t="s">
        <v>5135</v>
      </c>
      <c r="I125" s="149"/>
      <c r="L125" s="33"/>
      <c r="M125" s="150"/>
      <c r="T125" s="54"/>
      <c r="AT125" s="18" t="s">
        <v>4840</v>
      </c>
      <c r="AU125" s="18" t="s">
        <v>84</v>
      </c>
    </row>
    <row r="126" spans="2:65" s="1" customFormat="1" ht="16.5" customHeight="1">
      <c r="B126" s="33"/>
      <c r="C126" s="134" t="s">
        <v>473</v>
      </c>
      <c r="D126" s="134" t="s">
        <v>360</v>
      </c>
      <c r="E126" s="135" t="s">
        <v>5136</v>
      </c>
      <c r="F126" s="136" t="s">
        <v>5137</v>
      </c>
      <c r="G126" s="137" t="s">
        <v>504</v>
      </c>
      <c r="H126" s="138">
        <v>2</v>
      </c>
      <c r="I126" s="139"/>
      <c r="J126" s="140">
        <f>ROUND(I126*H126,2)</f>
        <v>0</v>
      </c>
      <c r="K126" s="136" t="s">
        <v>19</v>
      </c>
      <c r="L126" s="33"/>
      <c r="M126" s="141" t="s">
        <v>19</v>
      </c>
      <c r="N126" s="142" t="s">
        <v>49</v>
      </c>
      <c r="P126" s="143">
        <f>O126*H126</f>
        <v>0</v>
      </c>
      <c r="Q126" s="143">
        <v>0</v>
      </c>
      <c r="R126" s="143">
        <f>Q126*H126</f>
        <v>0</v>
      </c>
      <c r="S126" s="143">
        <v>0</v>
      </c>
      <c r="T126" s="144">
        <f>S126*H126</f>
        <v>0</v>
      </c>
      <c r="AR126" s="145" t="s">
        <v>454</v>
      </c>
      <c r="AT126" s="145" t="s">
        <v>360</v>
      </c>
      <c r="AU126" s="145" t="s">
        <v>84</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5138</v>
      </c>
    </row>
    <row r="127" spans="2:65" s="1" customFormat="1" ht="39">
      <c r="B127" s="33"/>
      <c r="D127" s="152" t="s">
        <v>4840</v>
      </c>
      <c r="F127" s="203" t="s">
        <v>5139</v>
      </c>
      <c r="I127" s="149"/>
      <c r="L127" s="33"/>
      <c r="M127" s="150"/>
      <c r="T127" s="54"/>
      <c r="AT127" s="18" t="s">
        <v>4840</v>
      </c>
      <c r="AU127" s="18" t="s">
        <v>84</v>
      </c>
    </row>
    <row r="128" spans="2:65" s="1" customFormat="1" ht="24.2" customHeight="1">
      <c r="B128" s="33"/>
      <c r="C128" s="134" t="s">
        <v>480</v>
      </c>
      <c r="D128" s="134" t="s">
        <v>360</v>
      </c>
      <c r="E128" s="135" t="s">
        <v>5140</v>
      </c>
      <c r="F128" s="136" t="s">
        <v>5141</v>
      </c>
      <c r="G128" s="137" t="s">
        <v>504</v>
      </c>
      <c r="H128" s="138">
        <v>2</v>
      </c>
      <c r="I128" s="139"/>
      <c r="J128" s="140">
        <f>ROUND(I128*H128,2)</f>
        <v>0</v>
      </c>
      <c r="K128" s="136" t="s">
        <v>19</v>
      </c>
      <c r="L128" s="33"/>
      <c r="M128" s="141" t="s">
        <v>19</v>
      </c>
      <c r="N128" s="142" t="s">
        <v>49</v>
      </c>
      <c r="P128" s="143">
        <f>O128*H128</f>
        <v>0</v>
      </c>
      <c r="Q128" s="143">
        <v>0</v>
      </c>
      <c r="R128" s="143">
        <f>Q128*H128</f>
        <v>0</v>
      </c>
      <c r="S128" s="143">
        <v>0</v>
      </c>
      <c r="T128" s="144">
        <f>S128*H128</f>
        <v>0</v>
      </c>
      <c r="AR128" s="145" t="s">
        <v>454</v>
      </c>
      <c r="AT128" s="145" t="s">
        <v>360</v>
      </c>
      <c r="AU128" s="145" t="s">
        <v>84</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5142</v>
      </c>
    </row>
    <row r="129" spans="2:65" s="1" customFormat="1" ht="19.5">
      <c r="B129" s="33"/>
      <c r="D129" s="152" t="s">
        <v>4840</v>
      </c>
      <c r="F129" s="203" t="s">
        <v>5143</v>
      </c>
      <c r="I129" s="149"/>
      <c r="L129" s="33"/>
      <c r="M129" s="150"/>
      <c r="T129" s="54"/>
      <c r="AT129" s="18" t="s">
        <v>4840</v>
      </c>
      <c r="AU129" s="18" t="s">
        <v>84</v>
      </c>
    </row>
    <row r="130" spans="2:65" s="1" customFormat="1" ht="16.5" customHeight="1">
      <c r="B130" s="33"/>
      <c r="C130" s="134" t="s">
        <v>7</v>
      </c>
      <c r="D130" s="134" t="s">
        <v>360</v>
      </c>
      <c r="E130" s="135" t="s">
        <v>5144</v>
      </c>
      <c r="F130" s="136" t="s">
        <v>5145</v>
      </c>
      <c r="G130" s="137" t="s">
        <v>504</v>
      </c>
      <c r="H130" s="138">
        <v>2</v>
      </c>
      <c r="I130" s="139"/>
      <c r="J130" s="140">
        <f>ROUND(I130*H130,2)</f>
        <v>0</v>
      </c>
      <c r="K130" s="136" t="s">
        <v>19</v>
      </c>
      <c r="L130" s="33"/>
      <c r="M130" s="141" t="s">
        <v>19</v>
      </c>
      <c r="N130" s="142" t="s">
        <v>49</v>
      </c>
      <c r="P130" s="143">
        <f>O130*H130</f>
        <v>0</v>
      </c>
      <c r="Q130" s="143">
        <v>0</v>
      </c>
      <c r="R130" s="143">
        <f>Q130*H130</f>
        <v>0</v>
      </c>
      <c r="S130" s="143">
        <v>0</v>
      </c>
      <c r="T130" s="144">
        <f>S130*H130</f>
        <v>0</v>
      </c>
      <c r="AR130" s="145" t="s">
        <v>454</v>
      </c>
      <c r="AT130" s="145" t="s">
        <v>360</v>
      </c>
      <c r="AU130" s="145" t="s">
        <v>84</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5146</v>
      </c>
    </row>
    <row r="131" spans="2:65" s="1" customFormat="1" ht="39">
      <c r="B131" s="33"/>
      <c r="D131" s="152" t="s">
        <v>4840</v>
      </c>
      <c r="F131" s="203" t="s">
        <v>5147</v>
      </c>
      <c r="I131" s="149"/>
      <c r="L131" s="33"/>
      <c r="M131" s="150"/>
      <c r="T131" s="54"/>
      <c r="AT131" s="18" t="s">
        <v>4840</v>
      </c>
      <c r="AU131" s="18" t="s">
        <v>84</v>
      </c>
    </row>
    <row r="132" spans="2:65" s="1" customFormat="1" ht="21.75" customHeight="1">
      <c r="B132" s="33"/>
      <c r="C132" s="134" t="s">
        <v>496</v>
      </c>
      <c r="D132" s="134" t="s">
        <v>360</v>
      </c>
      <c r="E132" s="135" t="s">
        <v>5148</v>
      </c>
      <c r="F132" s="136" t="s">
        <v>5149</v>
      </c>
      <c r="G132" s="137" t="s">
        <v>504</v>
      </c>
      <c r="H132" s="138">
        <v>8</v>
      </c>
      <c r="I132" s="139"/>
      <c r="J132" s="140">
        <f>ROUND(I132*H132,2)</f>
        <v>0</v>
      </c>
      <c r="K132" s="136" t="s">
        <v>19</v>
      </c>
      <c r="L132" s="33"/>
      <c r="M132" s="141" t="s">
        <v>19</v>
      </c>
      <c r="N132" s="142" t="s">
        <v>49</v>
      </c>
      <c r="P132" s="143">
        <f>O132*H132</f>
        <v>0</v>
      </c>
      <c r="Q132" s="143">
        <v>0</v>
      </c>
      <c r="R132" s="143">
        <f>Q132*H132</f>
        <v>0</v>
      </c>
      <c r="S132" s="143">
        <v>0</v>
      </c>
      <c r="T132" s="144">
        <f>S132*H132</f>
        <v>0</v>
      </c>
      <c r="AR132" s="145" t="s">
        <v>454</v>
      </c>
      <c r="AT132" s="145" t="s">
        <v>360</v>
      </c>
      <c r="AU132" s="145" t="s">
        <v>84</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5150</v>
      </c>
    </row>
    <row r="133" spans="2:65" s="1" customFormat="1" ht="19.5">
      <c r="B133" s="33"/>
      <c r="D133" s="152" t="s">
        <v>4840</v>
      </c>
      <c r="F133" s="203" t="s">
        <v>5151</v>
      </c>
      <c r="I133" s="149"/>
      <c r="L133" s="33"/>
      <c r="M133" s="150"/>
      <c r="T133" s="54"/>
      <c r="AT133" s="18" t="s">
        <v>4840</v>
      </c>
      <c r="AU133" s="18" t="s">
        <v>84</v>
      </c>
    </row>
    <row r="134" spans="2:65" s="1" customFormat="1" ht="16.5" customHeight="1">
      <c r="B134" s="33"/>
      <c r="C134" s="134" t="s">
        <v>501</v>
      </c>
      <c r="D134" s="134" t="s">
        <v>360</v>
      </c>
      <c r="E134" s="135" t="s">
        <v>5152</v>
      </c>
      <c r="F134" s="136" t="s">
        <v>5109</v>
      </c>
      <c r="G134" s="137" t="s">
        <v>504</v>
      </c>
      <c r="H134" s="138">
        <v>1</v>
      </c>
      <c r="I134" s="139"/>
      <c r="J134" s="140">
        <f>ROUND(I134*H134,2)</f>
        <v>0</v>
      </c>
      <c r="K134" s="136" t="s">
        <v>19</v>
      </c>
      <c r="L134" s="33"/>
      <c r="M134" s="141" t="s">
        <v>19</v>
      </c>
      <c r="N134" s="142" t="s">
        <v>49</v>
      </c>
      <c r="P134" s="143">
        <f>O134*H134</f>
        <v>0</v>
      </c>
      <c r="Q134" s="143">
        <v>0</v>
      </c>
      <c r="R134" s="143">
        <f>Q134*H134</f>
        <v>0</v>
      </c>
      <c r="S134" s="143">
        <v>0</v>
      </c>
      <c r="T134" s="144">
        <f>S134*H134</f>
        <v>0</v>
      </c>
      <c r="AR134" s="145" t="s">
        <v>454</v>
      </c>
      <c r="AT134" s="145" t="s">
        <v>360</v>
      </c>
      <c r="AU134" s="145" t="s">
        <v>84</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454</v>
      </c>
      <c r="BM134" s="145" t="s">
        <v>5153</v>
      </c>
    </row>
    <row r="135" spans="2:65" s="1" customFormat="1" ht="29.25">
      <c r="B135" s="33"/>
      <c r="D135" s="152" t="s">
        <v>4840</v>
      </c>
      <c r="F135" s="203" t="s">
        <v>5154</v>
      </c>
      <c r="I135" s="149"/>
      <c r="L135" s="33"/>
      <c r="M135" s="150"/>
      <c r="T135" s="54"/>
      <c r="AT135" s="18" t="s">
        <v>4840</v>
      </c>
      <c r="AU135" s="18" t="s">
        <v>84</v>
      </c>
    </row>
    <row r="136" spans="2:65" s="1" customFormat="1" ht="24.2" customHeight="1">
      <c r="B136" s="33"/>
      <c r="C136" s="134" t="s">
        <v>210</v>
      </c>
      <c r="D136" s="134" t="s">
        <v>360</v>
      </c>
      <c r="E136" s="135" t="s">
        <v>5155</v>
      </c>
      <c r="F136" s="136" t="s">
        <v>5156</v>
      </c>
      <c r="G136" s="137" t="s">
        <v>504</v>
      </c>
      <c r="H136" s="138">
        <v>1</v>
      </c>
      <c r="I136" s="139"/>
      <c r="J136" s="140">
        <f>ROUND(I136*H136,2)</f>
        <v>0</v>
      </c>
      <c r="K136" s="136" t="s">
        <v>19</v>
      </c>
      <c r="L136" s="33"/>
      <c r="M136" s="141" t="s">
        <v>19</v>
      </c>
      <c r="N136" s="142" t="s">
        <v>49</v>
      </c>
      <c r="P136" s="143">
        <f>O136*H136</f>
        <v>0</v>
      </c>
      <c r="Q136" s="143">
        <v>0</v>
      </c>
      <c r="R136" s="143">
        <f>Q136*H136</f>
        <v>0</v>
      </c>
      <c r="S136" s="143">
        <v>0</v>
      </c>
      <c r="T136" s="144">
        <f>S136*H136</f>
        <v>0</v>
      </c>
      <c r="AR136" s="145" t="s">
        <v>454</v>
      </c>
      <c r="AT136" s="145" t="s">
        <v>360</v>
      </c>
      <c r="AU136" s="145" t="s">
        <v>84</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454</v>
      </c>
      <c r="BM136" s="145" t="s">
        <v>5157</v>
      </c>
    </row>
    <row r="137" spans="2:65" s="1" customFormat="1" ht="29.25">
      <c r="B137" s="33"/>
      <c r="D137" s="152" t="s">
        <v>4840</v>
      </c>
      <c r="F137" s="203" t="s">
        <v>5158</v>
      </c>
      <c r="I137" s="149"/>
      <c r="L137" s="33"/>
      <c r="M137" s="150"/>
      <c r="T137" s="54"/>
      <c r="AT137" s="18" t="s">
        <v>4840</v>
      </c>
      <c r="AU137" s="18" t="s">
        <v>84</v>
      </c>
    </row>
    <row r="138" spans="2:65" s="1" customFormat="1" ht="24.2" customHeight="1">
      <c r="B138" s="33"/>
      <c r="C138" s="134" t="s">
        <v>515</v>
      </c>
      <c r="D138" s="134" t="s">
        <v>360</v>
      </c>
      <c r="E138" s="135" t="s">
        <v>5159</v>
      </c>
      <c r="F138" s="136" t="s">
        <v>5160</v>
      </c>
      <c r="G138" s="137" t="s">
        <v>504</v>
      </c>
      <c r="H138" s="138">
        <v>1</v>
      </c>
      <c r="I138" s="139"/>
      <c r="J138" s="140">
        <f>ROUND(I138*H138,2)</f>
        <v>0</v>
      </c>
      <c r="K138" s="136" t="s">
        <v>19</v>
      </c>
      <c r="L138" s="33"/>
      <c r="M138" s="141" t="s">
        <v>19</v>
      </c>
      <c r="N138" s="142" t="s">
        <v>49</v>
      </c>
      <c r="P138" s="143">
        <f>O138*H138</f>
        <v>0</v>
      </c>
      <c r="Q138" s="143">
        <v>0</v>
      </c>
      <c r="R138" s="143">
        <f>Q138*H138</f>
        <v>0</v>
      </c>
      <c r="S138" s="143">
        <v>0</v>
      </c>
      <c r="T138" s="144">
        <f>S138*H138</f>
        <v>0</v>
      </c>
      <c r="AR138" s="145" t="s">
        <v>454</v>
      </c>
      <c r="AT138" s="145" t="s">
        <v>360</v>
      </c>
      <c r="AU138" s="145" t="s">
        <v>84</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454</v>
      </c>
      <c r="BM138" s="145" t="s">
        <v>5161</v>
      </c>
    </row>
    <row r="139" spans="2:65" s="1" customFormat="1" ht="48.75">
      <c r="B139" s="33"/>
      <c r="D139" s="152" t="s">
        <v>4840</v>
      </c>
      <c r="F139" s="203" t="s">
        <v>5162</v>
      </c>
      <c r="I139" s="149"/>
      <c r="L139" s="33"/>
      <c r="M139" s="150"/>
      <c r="T139" s="54"/>
      <c r="AT139" s="18" t="s">
        <v>4840</v>
      </c>
      <c r="AU139" s="18" t="s">
        <v>84</v>
      </c>
    </row>
    <row r="140" spans="2:65" s="1" customFormat="1" ht="24.2" customHeight="1">
      <c r="B140" s="33"/>
      <c r="C140" s="134" t="s">
        <v>521</v>
      </c>
      <c r="D140" s="134" t="s">
        <v>360</v>
      </c>
      <c r="E140" s="135" t="s">
        <v>5163</v>
      </c>
      <c r="F140" s="136" t="s">
        <v>5164</v>
      </c>
      <c r="G140" s="137" t="s">
        <v>504</v>
      </c>
      <c r="H140" s="138">
        <v>1</v>
      </c>
      <c r="I140" s="139"/>
      <c r="J140" s="140">
        <f>ROUND(I140*H140,2)</f>
        <v>0</v>
      </c>
      <c r="K140" s="136" t="s">
        <v>19</v>
      </c>
      <c r="L140" s="33"/>
      <c r="M140" s="141" t="s">
        <v>19</v>
      </c>
      <c r="N140" s="142" t="s">
        <v>49</v>
      </c>
      <c r="P140" s="143">
        <f>O140*H140</f>
        <v>0</v>
      </c>
      <c r="Q140" s="143">
        <v>0</v>
      </c>
      <c r="R140" s="143">
        <f>Q140*H140</f>
        <v>0</v>
      </c>
      <c r="S140" s="143">
        <v>0</v>
      </c>
      <c r="T140" s="144">
        <f>S140*H140</f>
        <v>0</v>
      </c>
      <c r="AR140" s="145" t="s">
        <v>454</v>
      </c>
      <c r="AT140" s="145" t="s">
        <v>360</v>
      </c>
      <c r="AU140" s="145" t="s">
        <v>84</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5165</v>
      </c>
    </row>
    <row r="141" spans="2:65" s="1" customFormat="1" ht="29.25">
      <c r="B141" s="33"/>
      <c r="D141" s="152" t="s">
        <v>4840</v>
      </c>
      <c r="F141" s="203" t="s">
        <v>5166</v>
      </c>
      <c r="I141" s="149"/>
      <c r="L141" s="33"/>
      <c r="M141" s="150"/>
      <c r="T141" s="54"/>
      <c r="AT141" s="18" t="s">
        <v>4840</v>
      </c>
      <c r="AU141" s="18" t="s">
        <v>84</v>
      </c>
    </row>
    <row r="142" spans="2:65" s="1" customFormat="1" ht="24.2" customHeight="1">
      <c r="B142" s="33"/>
      <c r="C142" s="134" t="s">
        <v>528</v>
      </c>
      <c r="D142" s="134" t="s">
        <v>360</v>
      </c>
      <c r="E142" s="135" t="s">
        <v>5167</v>
      </c>
      <c r="F142" s="136" t="s">
        <v>5168</v>
      </c>
      <c r="G142" s="137" t="s">
        <v>504</v>
      </c>
      <c r="H142" s="138">
        <v>1</v>
      </c>
      <c r="I142" s="139"/>
      <c r="J142" s="140">
        <f>ROUND(I142*H142,2)</f>
        <v>0</v>
      </c>
      <c r="K142" s="136" t="s">
        <v>19</v>
      </c>
      <c r="L142" s="33"/>
      <c r="M142" s="141" t="s">
        <v>19</v>
      </c>
      <c r="N142" s="142" t="s">
        <v>49</v>
      </c>
      <c r="P142" s="143">
        <f>O142*H142</f>
        <v>0</v>
      </c>
      <c r="Q142" s="143">
        <v>0</v>
      </c>
      <c r="R142" s="143">
        <f>Q142*H142</f>
        <v>0</v>
      </c>
      <c r="S142" s="143">
        <v>0</v>
      </c>
      <c r="T142" s="144">
        <f>S142*H142</f>
        <v>0</v>
      </c>
      <c r="AR142" s="145" t="s">
        <v>454</v>
      </c>
      <c r="AT142" s="145" t="s">
        <v>360</v>
      </c>
      <c r="AU142" s="145" t="s">
        <v>84</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454</v>
      </c>
      <c r="BM142" s="145" t="s">
        <v>5169</v>
      </c>
    </row>
    <row r="143" spans="2:65" s="1" customFormat="1" ht="29.25">
      <c r="B143" s="33"/>
      <c r="D143" s="152" t="s">
        <v>4840</v>
      </c>
      <c r="F143" s="203" t="s">
        <v>5170</v>
      </c>
      <c r="I143" s="149"/>
      <c r="L143" s="33"/>
      <c r="M143" s="201"/>
      <c r="N143" s="198"/>
      <c r="O143" s="198"/>
      <c r="P143" s="198"/>
      <c r="Q143" s="198"/>
      <c r="R143" s="198"/>
      <c r="S143" s="198"/>
      <c r="T143" s="202"/>
      <c r="AT143" s="18" t="s">
        <v>4840</v>
      </c>
      <c r="AU143" s="18" t="s">
        <v>84</v>
      </c>
    </row>
    <row r="144" spans="2:65" s="1" customFormat="1" ht="6.95" customHeight="1">
      <c r="B144" s="42"/>
      <c r="C144" s="43"/>
      <c r="D144" s="43"/>
      <c r="E144" s="43"/>
      <c r="F144" s="43"/>
      <c r="G144" s="43"/>
      <c r="H144" s="43"/>
      <c r="I144" s="43"/>
      <c r="J144" s="43"/>
      <c r="K144" s="43"/>
      <c r="L144" s="33"/>
    </row>
  </sheetData>
  <sheetProtection algorithmName="SHA-512" hashValue="W2xM56rHbs97tj9TXt6Pr0Ns5uCG+PVe6gOg/7Mbrc6qXUQQ6WwC1hpzEEu4X0VsCdOIh+i8VGcn0vtsSgFDrQ==" saltValue="yjFpJcpi8gwuP3Eh/BWM6QxdEL5kaC0sciwqKd77Unav0O72eRITI9kNh6jKXVMtrEuOplFuqiAHc2Ms2S8jXw==" spinCount="100000" sheet="1" objects="1" scenarios="1" formatColumns="0" formatRows="0" autoFilter="0"/>
  <autoFilter ref="C86:K143" xr:uid="{00000000-0009-0000-0000-00000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82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121</v>
      </c>
      <c r="AZ2" s="91" t="s">
        <v>193</v>
      </c>
      <c r="BA2" s="91" t="s">
        <v>194</v>
      </c>
      <c r="BB2" s="91" t="s">
        <v>195</v>
      </c>
      <c r="BC2" s="91" t="s">
        <v>196</v>
      </c>
      <c r="BD2" s="91" t="s">
        <v>90</v>
      </c>
    </row>
    <row r="3" spans="2:56" ht="6.95" customHeight="1">
      <c r="B3" s="19"/>
      <c r="C3" s="20"/>
      <c r="D3" s="20"/>
      <c r="E3" s="20"/>
      <c r="F3" s="20"/>
      <c r="G3" s="20"/>
      <c r="H3" s="20"/>
      <c r="I3" s="20"/>
      <c r="J3" s="20"/>
      <c r="K3" s="20"/>
      <c r="L3" s="21"/>
      <c r="AT3" s="18" t="s">
        <v>84</v>
      </c>
      <c r="AZ3" s="91" t="s">
        <v>197</v>
      </c>
      <c r="BA3" s="91" t="s">
        <v>198</v>
      </c>
      <c r="BB3" s="91" t="s">
        <v>195</v>
      </c>
      <c r="BC3" s="91" t="s">
        <v>199</v>
      </c>
      <c r="BD3" s="91" t="s">
        <v>90</v>
      </c>
    </row>
    <row r="4" spans="2:56" ht="24.95" customHeight="1">
      <c r="B4" s="21"/>
      <c r="D4" s="22" t="s">
        <v>200</v>
      </c>
      <c r="L4" s="21"/>
      <c r="M4" s="92" t="s">
        <v>10</v>
      </c>
      <c r="AT4" s="18" t="s">
        <v>4</v>
      </c>
      <c r="AZ4" s="91" t="s">
        <v>201</v>
      </c>
      <c r="BA4" s="91" t="s">
        <v>202</v>
      </c>
      <c r="BB4" s="91" t="s">
        <v>195</v>
      </c>
      <c r="BC4" s="91" t="s">
        <v>203</v>
      </c>
      <c r="BD4" s="91" t="s">
        <v>90</v>
      </c>
    </row>
    <row r="5" spans="2:56" ht="6.95" customHeight="1">
      <c r="B5" s="21"/>
      <c r="L5" s="21"/>
      <c r="AZ5" s="91" t="s">
        <v>204</v>
      </c>
      <c r="BA5" s="91" t="s">
        <v>205</v>
      </c>
      <c r="BB5" s="91" t="s">
        <v>195</v>
      </c>
      <c r="BC5" s="91" t="s">
        <v>206</v>
      </c>
      <c r="BD5" s="91" t="s">
        <v>90</v>
      </c>
    </row>
    <row r="6" spans="2:56" ht="12" customHeight="1">
      <c r="B6" s="21"/>
      <c r="D6" s="28" t="s">
        <v>16</v>
      </c>
      <c r="L6" s="21"/>
      <c r="AZ6" s="91" t="s">
        <v>207</v>
      </c>
      <c r="BA6" s="91" t="s">
        <v>208</v>
      </c>
      <c r="BB6" s="91" t="s">
        <v>209</v>
      </c>
      <c r="BC6" s="91" t="s">
        <v>210</v>
      </c>
      <c r="BD6" s="91" t="s">
        <v>90</v>
      </c>
    </row>
    <row r="7" spans="2:56" ht="16.5" customHeight="1">
      <c r="B7" s="21"/>
      <c r="E7" s="341" t="str">
        <f>'Rekapitulace stavby'!K6</f>
        <v>Domov se zvláštním režimem Račín, Kroměříž</v>
      </c>
      <c r="F7" s="342"/>
      <c r="G7" s="342"/>
      <c r="H7" s="342"/>
      <c r="L7" s="21"/>
      <c r="AZ7" s="91" t="s">
        <v>211</v>
      </c>
      <c r="BA7" s="91" t="s">
        <v>212</v>
      </c>
      <c r="BB7" s="91" t="s">
        <v>209</v>
      </c>
      <c r="BC7" s="91" t="s">
        <v>213</v>
      </c>
      <c r="BD7" s="91" t="s">
        <v>90</v>
      </c>
    </row>
    <row r="8" spans="2:56" ht="12" customHeight="1">
      <c r="B8" s="21"/>
      <c r="D8" s="28" t="s">
        <v>214</v>
      </c>
      <c r="L8" s="21"/>
      <c r="AZ8" s="91" t="s">
        <v>215</v>
      </c>
      <c r="BA8" s="91" t="s">
        <v>216</v>
      </c>
      <c r="BB8" s="91" t="s">
        <v>195</v>
      </c>
      <c r="BC8" s="91" t="s">
        <v>217</v>
      </c>
      <c r="BD8" s="91" t="s">
        <v>90</v>
      </c>
    </row>
    <row r="9" spans="2:56" s="1" customFormat="1" ht="16.5" customHeight="1">
      <c r="B9" s="33"/>
      <c r="E9" s="341" t="s">
        <v>5171</v>
      </c>
      <c r="F9" s="343"/>
      <c r="G9" s="343"/>
      <c r="H9" s="343"/>
      <c r="L9" s="33"/>
      <c r="AZ9" s="91" t="s">
        <v>219</v>
      </c>
      <c r="BA9" s="91" t="s">
        <v>220</v>
      </c>
      <c r="BB9" s="91" t="s">
        <v>195</v>
      </c>
      <c r="BC9" s="91" t="s">
        <v>221</v>
      </c>
      <c r="BD9" s="91" t="s">
        <v>90</v>
      </c>
    </row>
    <row r="10" spans="2:56" s="1" customFormat="1" ht="12" customHeight="1">
      <c r="B10" s="33"/>
      <c r="D10" s="28" t="s">
        <v>222</v>
      </c>
      <c r="L10" s="33"/>
      <c r="AZ10" s="91" t="s">
        <v>223</v>
      </c>
      <c r="BA10" s="91" t="s">
        <v>223</v>
      </c>
      <c r="BB10" s="91" t="s">
        <v>195</v>
      </c>
      <c r="BC10" s="91" t="s">
        <v>224</v>
      </c>
      <c r="BD10" s="91" t="s">
        <v>90</v>
      </c>
    </row>
    <row r="11" spans="2:56" s="1" customFormat="1" ht="16.5" customHeight="1">
      <c r="B11" s="33"/>
      <c r="E11" s="324" t="s">
        <v>5172</v>
      </c>
      <c r="F11" s="343"/>
      <c r="G11" s="343"/>
      <c r="H11" s="343"/>
      <c r="L11" s="33"/>
      <c r="AZ11" s="91" t="s">
        <v>226</v>
      </c>
      <c r="BA11" s="91" t="s">
        <v>227</v>
      </c>
      <c r="BB11" s="91" t="s">
        <v>195</v>
      </c>
      <c r="BC11" s="91" t="s">
        <v>228</v>
      </c>
      <c r="BD11" s="91" t="s">
        <v>90</v>
      </c>
    </row>
    <row r="12" spans="2:56" s="1" customFormat="1" ht="11.25">
      <c r="B12" s="33"/>
      <c r="L12" s="33"/>
      <c r="AZ12" s="91" t="s">
        <v>229</v>
      </c>
      <c r="BA12" s="91" t="s">
        <v>227</v>
      </c>
      <c r="BB12" s="91" t="s">
        <v>195</v>
      </c>
      <c r="BC12" s="91" t="s">
        <v>230</v>
      </c>
      <c r="BD12" s="91" t="s">
        <v>90</v>
      </c>
    </row>
    <row r="13" spans="2:56" s="1" customFormat="1" ht="12" customHeight="1">
      <c r="B13" s="33"/>
      <c r="D13" s="28" t="s">
        <v>18</v>
      </c>
      <c r="F13" s="26" t="s">
        <v>19</v>
      </c>
      <c r="I13" s="28" t="s">
        <v>20</v>
      </c>
      <c r="J13" s="26" t="s">
        <v>19</v>
      </c>
      <c r="L13" s="33"/>
      <c r="AZ13" s="91" t="s">
        <v>231</v>
      </c>
      <c r="BA13" s="91" t="s">
        <v>231</v>
      </c>
      <c r="BB13" s="91" t="s">
        <v>195</v>
      </c>
      <c r="BC13" s="91" t="s">
        <v>232</v>
      </c>
      <c r="BD13" s="91" t="s">
        <v>90</v>
      </c>
    </row>
    <row r="14" spans="2:56" s="1" customFormat="1" ht="12" customHeight="1">
      <c r="B14" s="33"/>
      <c r="D14" s="28" t="s">
        <v>21</v>
      </c>
      <c r="F14" s="26" t="s">
        <v>22</v>
      </c>
      <c r="I14" s="28" t="s">
        <v>23</v>
      </c>
      <c r="J14" s="50">
        <f>'Rekapitulace stavby'!AN8</f>
        <v>45460</v>
      </c>
      <c r="L14" s="33"/>
      <c r="AZ14" s="91" t="s">
        <v>233</v>
      </c>
      <c r="BA14" s="91" t="s">
        <v>234</v>
      </c>
      <c r="BB14" s="91" t="s">
        <v>235</v>
      </c>
      <c r="BC14" s="91" t="s">
        <v>236</v>
      </c>
      <c r="BD14" s="91" t="s">
        <v>90</v>
      </c>
    </row>
    <row r="15" spans="2:56" s="1" customFormat="1" ht="10.9" customHeight="1">
      <c r="B15" s="33"/>
      <c r="L15" s="33"/>
      <c r="AZ15" s="91" t="s">
        <v>237</v>
      </c>
      <c r="BA15" s="91" t="s">
        <v>238</v>
      </c>
      <c r="BB15" s="91" t="s">
        <v>195</v>
      </c>
      <c r="BC15" s="91" t="s">
        <v>239</v>
      </c>
      <c r="BD15" s="91" t="s">
        <v>90</v>
      </c>
    </row>
    <row r="16" spans="2:56" s="1" customFormat="1" ht="12" customHeight="1">
      <c r="B16" s="33"/>
      <c r="D16" s="28" t="s">
        <v>24</v>
      </c>
      <c r="I16" s="28" t="s">
        <v>25</v>
      </c>
      <c r="J16" s="26" t="s">
        <v>26</v>
      </c>
      <c r="L16" s="33"/>
      <c r="AZ16" s="91" t="s">
        <v>240</v>
      </c>
      <c r="BA16" s="91" t="s">
        <v>241</v>
      </c>
      <c r="BB16" s="91" t="s">
        <v>195</v>
      </c>
      <c r="BC16" s="91" t="s">
        <v>242</v>
      </c>
      <c r="BD16" s="91" t="s">
        <v>90</v>
      </c>
    </row>
    <row r="17" spans="2:56" s="1" customFormat="1" ht="18" customHeight="1">
      <c r="B17" s="33"/>
      <c r="E17" s="26" t="s">
        <v>27</v>
      </c>
      <c r="I17" s="28" t="s">
        <v>28</v>
      </c>
      <c r="J17" s="26" t="s">
        <v>29</v>
      </c>
      <c r="L17" s="33"/>
      <c r="AZ17" s="91" t="s">
        <v>243</v>
      </c>
      <c r="BA17" s="91" t="s">
        <v>244</v>
      </c>
      <c r="BB17" s="91" t="s">
        <v>235</v>
      </c>
      <c r="BC17" s="91" t="s">
        <v>245</v>
      </c>
      <c r="BD17" s="91" t="s">
        <v>90</v>
      </c>
    </row>
    <row r="18" spans="2:56" s="1" customFormat="1" ht="6.95" customHeight="1">
      <c r="B18" s="33"/>
      <c r="L18" s="33"/>
      <c r="AZ18" s="91" t="s">
        <v>246</v>
      </c>
      <c r="BA18" s="91" t="s">
        <v>247</v>
      </c>
      <c r="BB18" s="91" t="s">
        <v>235</v>
      </c>
      <c r="BC18" s="91" t="s">
        <v>248</v>
      </c>
      <c r="BD18" s="91" t="s">
        <v>90</v>
      </c>
    </row>
    <row r="19" spans="2:56" s="1" customFormat="1" ht="12" customHeight="1">
      <c r="B19" s="33"/>
      <c r="D19" s="28" t="s">
        <v>30</v>
      </c>
      <c r="I19" s="28" t="s">
        <v>25</v>
      </c>
      <c r="J19" s="29" t="str">
        <f>'Rekapitulace stavby'!AN13</f>
        <v>Vyplň údaj</v>
      </c>
      <c r="L19" s="33"/>
      <c r="AZ19" s="91" t="s">
        <v>249</v>
      </c>
      <c r="BA19" s="91" t="s">
        <v>250</v>
      </c>
      <c r="BB19" s="91" t="s">
        <v>235</v>
      </c>
      <c r="BC19" s="91" t="s">
        <v>251</v>
      </c>
      <c r="BD19" s="91" t="s">
        <v>90</v>
      </c>
    </row>
    <row r="20" spans="2:56" s="1" customFormat="1" ht="18" customHeight="1">
      <c r="B20" s="33"/>
      <c r="E20" s="344" t="str">
        <f>'Rekapitulace stavby'!E14</f>
        <v>Vyplň údaj</v>
      </c>
      <c r="F20" s="302"/>
      <c r="G20" s="302"/>
      <c r="H20" s="302"/>
      <c r="I20" s="28" t="s">
        <v>28</v>
      </c>
      <c r="J20" s="29" t="str">
        <f>'Rekapitulace stavby'!AN14</f>
        <v>Vyplň údaj</v>
      </c>
      <c r="L20" s="33"/>
      <c r="AZ20" s="91" t="s">
        <v>252</v>
      </c>
      <c r="BA20" s="91" t="s">
        <v>253</v>
      </c>
      <c r="BB20" s="91" t="s">
        <v>235</v>
      </c>
      <c r="BC20" s="91" t="s">
        <v>254</v>
      </c>
      <c r="BD20" s="91" t="s">
        <v>90</v>
      </c>
    </row>
    <row r="21" spans="2:56" s="1" customFormat="1" ht="6.95" customHeight="1">
      <c r="B21" s="33"/>
      <c r="L21" s="33"/>
      <c r="AZ21" s="91" t="s">
        <v>255</v>
      </c>
      <c r="BA21" s="91" t="s">
        <v>255</v>
      </c>
      <c r="BB21" s="91" t="s">
        <v>235</v>
      </c>
      <c r="BC21" s="91" t="s">
        <v>245</v>
      </c>
      <c r="BD21" s="91" t="s">
        <v>90</v>
      </c>
    </row>
    <row r="22" spans="2:56" s="1" customFormat="1" ht="12" customHeight="1">
      <c r="B22" s="33"/>
      <c r="D22" s="28" t="s">
        <v>32</v>
      </c>
      <c r="I22" s="28" t="s">
        <v>25</v>
      </c>
      <c r="J22" s="26" t="s">
        <v>33</v>
      </c>
      <c r="L22" s="33"/>
      <c r="AZ22" s="91" t="s">
        <v>256</v>
      </c>
      <c r="BA22" s="91" t="s">
        <v>257</v>
      </c>
      <c r="BB22" s="91" t="s">
        <v>195</v>
      </c>
      <c r="BC22" s="91" t="s">
        <v>258</v>
      </c>
      <c r="BD22" s="91" t="s">
        <v>90</v>
      </c>
    </row>
    <row r="23" spans="2:56" s="1" customFormat="1" ht="18" customHeight="1">
      <c r="B23" s="33"/>
      <c r="E23" s="26" t="s">
        <v>34</v>
      </c>
      <c r="I23" s="28" t="s">
        <v>28</v>
      </c>
      <c r="J23" s="26" t="s">
        <v>35</v>
      </c>
      <c r="L23" s="33"/>
      <c r="AZ23" s="91" t="s">
        <v>259</v>
      </c>
      <c r="BA23" s="91" t="s">
        <v>260</v>
      </c>
      <c r="BB23" s="91" t="s">
        <v>195</v>
      </c>
      <c r="BC23" s="91" t="s">
        <v>261</v>
      </c>
      <c r="BD23" s="91" t="s">
        <v>90</v>
      </c>
    </row>
    <row r="24" spans="2:56" s="1" customFormat="1" ht="6.95" customHeight="1">
      <c r="B24" s="33"/>
      <c r="L24" s="33"/>
      <c r="AZ24" s="91" t="s">
        <v>262</v>
      </c>
      <c r="BA24" s="91" t="s">
        <v>262</v>
      </c>
      <c r="BB24" s="91" t="s">
        <v>195</v>
      </c>
      <c r="BC24" s="91" t="s">
        <v>263</v>
      </c>
      <c r="BD24" s="91" t="s">
        <v>90</v>
      </c>
    </row>
    <row r="25" spans="2:56" s="1" customFormat="1" ht="12" customHeight="1">
      <c r="B25" s="33"/>
      <c r="D25" s="28" t="s">
        <v>37</v>
      </c>
      <c r="I25" s="28" t="s">
        <v>25</v>
      </c>
      <c r="J25" s="26" t="s">
        <v>38</v>
      </c>
      <c r="L25" s="33"/>
      <c r="AZ25" s="91" t="s">
        <v>264</v>
      </c>
      <c r="BA25" s="91" t="s">
        <v>265</v>
      </c>
      <c r="BB25" s="91" t="s">
        <v>235</v>
      </c>
      <c r="BC25" s="91" t="s">
        <v>266</v>
      </c>
      <c r="BD25" s="91" t="s">
        <v>90</v>
      </c>
    </row>
    <row r="26" spans="2:56" s="1" customFormat="1" ht="18" customHeight="1">
      <c r="B26" s="33"/>
      <c r="E26" s="26" t="s">
        <v>39</v>
      </c>
      <c r="I26" s="28" t="s">
        <v>28</v>
      </c>
      <c r="J26" s="26" t="s">
        <v>40</v>
      </c>
      <c r="L26" s="33"/>
      <c r="AZ26" s="91" t="s">
        <v>267</v>
      </c>
      <c r="BA26" s="91" t="s">
        <v>268</v>
      </c>
      <c r="BB26" s="91" t="s">
        <v>235</v>
      </c>
      <c r="BC26" s="91" t="s">
        <v>269</v>
      </c>
      <c r="BD26" s="91" t="s">
        <v>90</v>
      </c>
    </row>
    <row r="27" spans="2:56" s="1" customFormat="1" ht="6.95" customHeight="1">
      <c r="B27" s="33"/>
      <c r="L27" s="33"/>
      <c r="AZ27" s="91" t="s">
        <v>270</v>
      </c>
      <c r="BA27" s="91" t="s">
        <v>271</v>
      </c>
      <c r="BB27" s="91" t="s">
        <v>209</v>
      </c>
      <c r="BC27" s="91" t="s">
        <v>272</v>
      </c>
      <c r="BD27" s="91" t="s">
        <v>90</v>
      </c>
    </row>
    <row r="28" spans="2:56" s="1" customFormat="1" ht="12" customHeight="1">
      <c r="B28" s="33"/>
      <c r="D28" s="28" t="s">
        <v>41</v>
      </c>
      <c r="L28" s="33"/>
      <c r="AZ28" s="91" t="s">
        <v>273</v>
      </c>
      <c r="BA28" s="91" t="s">
        <v>274</v>
      </c>
      <c r="BB28" s="91" t="s">
        <v>209</v>
      </c>
      <c r="BC28" s="91" t="s">
        <v>275</v>
      </c>
      <c r="BD28" s="91" t="s">
        <v>90</v>
      </c>
    </row>
    <row r="29" spans="2:56" s="7" customFormat="1" ht="16.5" customHeight="1">
      <c r="B29" s="93"/>
      <c r="E29" s="307" t="s">
        <v>19</v>
      </c>
      <c r="F29" s="307"/>
      <c r="G29" s="307"/>
      <c r="H29" s="307"/>
      <c r="L29" s="93"/>
      <c r="AZ29" s="94" t="s">
        <v>276</v>
      </c>
      <c r="BA29" s="94" t="s">
        <v>276</v>
      </c>
      <c r="BB29" s="94" t="s">
        <v>195</v>
      </c>
      <c r="BC29" s="94" t="s">
        <v>277</v>
      </c>
      <c r="BD29" s="94" t="s">
        <v>90</v>
      </c>
    </row>
    <row r="30" spans="2:56" s="1" customFormat="1" ht="6.95" customHeight="1">
      <c r="B30" s="33"/>
      <c r="L30" s="33"/>
      <c r="AZ30" s="91" t="s">
        <v>278</v>
      </c>
      <c r="BA30" s="91" t="s">
        <v>279</v>
      </c>
      <c r="BB30" s="91" t="s">
        <v>195</v>
      </c>
      <c r="BC30" s="91" t="s">
        <v>280</v>
      </c>
      <c r="BD30" s="91" t="s">
        <v>90</v>
      </c>
    </row>
    <row r="31" spans="2:56" s="1" customFormat="1" ht="6.95" customHeight="1">
      <c r="B31" s="33"/>
      <c r="D31" s="51"/>
      <c r="E31" s="51"/>
      <c r="F31" s="51"/>
      <c r="G31" s="51"/>
      <c r="H31" s="51"/>
      <c r="I31" s="51"/>
      <c r="J31" s="51"/>
      <c r="K31" s="51"/>
      <c r="L31" s="33"/>
      <c r="AZ31" s="91" t="s">
        <v>281</v>
      </c>
      <c r="BA31" s="91" t="s">
        <v>282</v>
      </c>
      <c r="BB31" s="91" t="s">
        <v>195</v>
      </c>
      <c r="BC31" s="91" t="s">
        <v>283</v>
      </c>
      <c r="BD31" s="91" t="s">
        <v>90</v>
      </c>
    </row>
    <row r="32" spans="2:56" s="1" customFormat="1" ht="25.35" customHeight="1">
      <c r="B32" s="33"/>
      <c r="D32" s="95" t="s">
        <v>43</v>
      </c>
      <c r="J32" s="64">
        <f>ROUND(J114, 2)</f>
        <v>0</v>
      </c>
      <c r="L32" s="33"/>
      <c r="AZ32" s="91" t="s">
        <v>284</v>
      </c>
      <c r="BA32" s="91" t="s">
        <v>285</v>
      </c>
      <c r="BB32" s="91" t="s">
        <v>195</v>
      </c>
      <c r="BC32" s="91" t="s">
        <v>286</v>
      </c>
      <c r="BD32" s="91" t="s">
        <v>90</v>
      </c>
    </row>
    <row r="33" spans="2:56" s="1" customFormat="1" ht="6.95" customHeight="1">
      <c r="B33" s="33"/>
      <c r="D33" s="51"/>
      <c r="E33" s="51"/>
      <c r="F33" s="51"/>
      <c r="G33" s="51"/>
      <c r="H33" s="51"/>
      <c r="I33" s="51"/>
      <c r="J33" s="51"/>
      <c r="K33" s="51"/>
      <c r="L33" s="33"/>
      <c r="AZ33" s="91" t="s">
        <v>287</v>
      </c>
      <c r="BA33" s="91" t="s">
        <v>288</v>
      </c>
      <c r="BB33" s="91" t="s">
        <v>195</v>
      </c>
      <c r="BC33" s="91" t="s">
        <v>289</v>
      </c>
      <c r="BD33" s="91" t="s">
        <v>90</v>
      </c>
    </row>
    <row r="34" spans="2:56" s="1" customFormat="1" ht="14.45" customHeight="1">
      <c r="B34" s="33"/>
      <c r="F34" s="36" t="s">
        <v>45</v>
      </c>
      <c r="I34" s="36" t="s">
        <v>44</v>
      </c>
      <c r="J34" s="36" t="s">
        <v>46</v>
      </c>
      <c r="L34" s="33"/>
      <c r="AZ34" s="91" t="s">
        <v>290</v>
      </c>
      <c r="BA34" s="91" t="s">
        <v>291</v>
      </c>
      <c r="BB34" s="91" t="s">
        <v>195</v>
      </c>
      <c r="BC34" s="91" t="s">
        <v>292</v>
      </c>
      <c r="BD34" s="91" t="s">
        <v>90</v>
      </c>
    </row>
    <row r="35" spans="2:56" s="1" customFormat="1" ht="14.45" customHeight="1">
      <c r="B35" s="33"/>
      <c r="D35" s="53" t="s">
        <v>47</v>
      </c>
      <c r="E35" s="28" t="s">
        <v>48</v>
      </c>
      <c r="F35" s="84">
        <f>ROUND((SUM(BE114:BE2828)),  2)</f>
        <v>0</v>
      </c>
      <c r="I35" s="96">
        <v>0.21</v>
      </c>
      <c r="J35" s="84">
        <f>ROUND(((SUM(BE114:BE2828))*I35),  2)</f>
        <v>0</v>
      </c>
      <c r="L35" s="33"/>
      <c r="AZ35" s="91" t="s">
        <v>293</v>
      </c>
      <c r="BA35" s="91" t="s">
        <v>294</v>
      </c>
      <c r="BB35" s="91" t="s">
        <v>195</v>
      </c>
      <c r="BC35" s="91" t="s">
        <v>295</v>
      </c>
      <c r="BD35" s="91" t="s">
        <v>90</v>
      </c>
    </row>
    <row r="36" spans="2:56" s="1" customFormat="1" ht="14.45" customHeight="1">
      <c r="B36" s="33"/>
      <c r="E36" s="28" t="s">
        <v>49</v>
      </c>
      <c r="F36" s="84">
        <f>ROUND((SUM(BF114:BF2828)),  2)</f>
        <v>0</v>
      </c>
      <c r="I36" s="96">
        <v>0.12</v>
      </c>
      <c r="J36" s="84">
        <f>ROUND(((SUM(BF114:BF2828))*I36),  2)</f>
        <v>0</v>
      </c>
      <c r="L36" s="33"/>
      <c r="AZ36" s="91" t="s">
        <v>296</v>
      </c>
      <c r="BA36" s="91" t="s">
        <v>297</v>
      </c>
      <c r="BB36" s="91" t="s">
        <v>195</v>
      </c>
      <c r="BC36" s="91" t="s">
        <v>298</v>
      </c>
      <c r="BD36" s="91" t="s">
        <v>90</v>
      </c>
    </row>
    <row r="37" spans="2:56" s="1" customFormat="1" ht="14.45" hidden="1" customHeight="1">
      <c r="B37" s="33"/>
      <c r="E37" s="28" t="s">
        <v>50</v>
      </c>
      <c r="F37" s="84">
        <f>ROUND((SUM(BG114:BG2828)),  2)</f>
        <v>0</v>
      </c>
      <c r="I37" s="96">
        <v>0.21</v>
      </c>
      <c r="J37" s="84">
        <f>0</f>
        <v>0</v>
      </c>
      <c r="L37" s="33"/>
      <c r="AZ37" s="91" t="s">
        <v>299</v>
      </c>
      <c r="BA37" s="91" t="s">
        <v>300</v>
      </c>
      <c r="BB37" s="91" t="s">
        <v>195</v>
      </c>
      <c r="BC37" s="91" t="s">
        <v>301</v>
      </c>
      <c r="BD37" s="91" t="s">
        <v>90</v>
      </c>
    </row>
    <row r="38" spans="2:56" s="1" customFormat="1" ht="14.45" hidden="1" customHeight="1">
      <c r="B38" s="33"/>
      <c r="E38" s="28" t="s">
        <v>51</v>
      </c>
      <c r="F38" s="84">
        <f>ROUND((SUM(BH114:BH2828)),  2)</f>
        <v>0</v>
      </c>
      <c r="I38" s="96">
        <v>0.12</v>
      </c>
      <c r="J38" s="84">
        <f>0</f>
        <v>0</v>
      </c>
      <c r="L38" s="33"/>
      <c r="AZ38" s="91" t="s">
        <v>302</v>
      </c>
      <c r="BA38" s="91" t="s">
        <v>303</v>
      </c>
      <c r="BB38" s="91" t="s">
        <v>209</v>
      </c>
      <c r="BC38" s="91" t="s">
        <v>272</v>
      </c>
      <c r="BD38" s="91" t="s">
        <v>90</v>
      </c>
    </row>
    <row r="39" spans="2:56" s="1" customFormat="1" ht="14.45" hidden="1" customHeight="1">
      <c r="B39" s="33"/>
      <c r="E39" s="28" t="s">
        <v>52</v>
      </c>
      <c r="F39" s="84">
        <f>ROUND((SUM(BI114:BI2828)),  2)</f>
        <v>0</v>
      </c>
      <c r="I39" s="96">
        <v>0</v>
      </c>
      <c r="J39" s="84">
        <f>0</f>
        <v>0</v>
      </c>
      <c r="L39" s="33"/>
      <c r="AZ39" s="91" t="s">
        <v>304</v>
      </c>
      <c r="BA39" s="91" t="s">
        <v>305</v>
      </c>
      <c r="BB39" s="91" t="s">
        <v>209</v>
      </c>
      <c r="BC39" s="91" t="s">
        <v>306</v>
      </c>
      <c r="BD39" s="91" t="s">
        <v>90</v>
      </c>
    </row>
    <row r="40" spans="2:56" s="1" customFormat="1" ht="6.95" customHeight="1">
      <c r="B40" s="33"/>
      <c r="L40" s="33"/>
      <c r="AZ40" s="91" t="s">
        <v>307</v>
      </c>
      <c r="BA40" s="91" t="s">
        <v>308</v>
      </c>
      <c r="BB40" s="91" t="s">
        <v>209</v>
      </c>
      <c r="BC40" s="91" t="s">
        <v>309</v>
      </c>
      <c r="BD40" s="91" t="s">
        <v>90</v>
      </c>
    </row>
    <row r="41" spans="2:56" s="1" customFormat="1" ht="25.35" customHeight="1">
      <c r="B41" s="33"/>
      <c r="C41" s="97"/>
      <c r="D41" s="98" t="s">
        <v>53</v>
      </c>
      <c r="E41" s="55"/>
      <c r="F41" s="55"/>
      <c r="G41" s="99" t="s">
        <v>54</v>
      </c>
      <c r="H41" s="100" t="s">
        <v>55</v>
      </c>
      <c r="I41" s="55"/>
      <c r="J41" s="101">
        <f>SUM(J32:J39)</f>
        <v>0</v>
      </c>
      <c r="K41" s="102"/>
      <c r="L41" s="33"/>
    </row>
    <row r="42" spans="2:56" s="1" customFormat="1" ht="14.45" customHeight="1">
      <c r="B42" s="42"/>
      <c r="C42" s="43"/>
      <c r="D42" s="43"/>
      <c r="E42" s="43"/>
      <c r="F42" s="43"/>
      <c r="G42" s="43"/>
      <c r="H42" s="43"/>
      <c r="I42" s="43"/>
      <c r="J42" s="43"/>
      <c r="K42" s="43"/>
      <c r="L42" s="33"/>
    </row>
    <row r="46" spans="2:56" s="1" customFormat="1" ht="6.95" customHeight="1">
      <c r="B46" s="44"/>
      <c r="C46" s="45"/>
      <c r="D46" s="45"/>
      <c r="E46" s="45"/>
      <c r="F46" s="45"/>
      <c r="G46" s="45"/>
      <c r="H46" s="45"/>
      <c r="I46" s="45"/>
      <c r="J46" s="45"/>
      <c r="K46" s="45"/>
      <c r="L46" s="33"/>
    </row>
    <row r="47" spans="2:56" s="1" customFormat="1" ht="24.95" customHeight="1">
      <c r="B47" s="33"/>
      <c r="C47" s="22" t="s">
        <v>310</v>
      </c>
      <c r="L47" s="33"/>
    </row>
    <row r="48" spans="2:56"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214</v>
      </c>
      <c r="L51" s="21"/>
    </row>
    <row r="52" spans="2:47" s="1" customFormat="1" ht="16.5" customHeight="1">
      <c r="B52" s="33"/>
      <c r="E52" s="341" t="s">
        <v>5171</v>
      </c>
      <c r="F52" s="343"/>
      <c r="G52" s="343"/>
      <c r="H52" s="343"/>
      <c r="L52" s="33"/>
    </row>
    <row r="53" spans="2:47" s="1" customFormat="1" ht="12" customHeight="1">
      <c r="B53" s="33"/>
      <c r="C53" s="28" t="s">
        <v>222</v>
      </c>
      <c r="L53" s="33"/>
    </row>
    <row r="54" spans="2:47" s="1" customFormat="1" ht="16.5" customHeight="1">
      <c r="B54" s="33"/>
      <c r="E54" s="324" t="str">
        <f>E11</f>
        <v>D.1.1B - Architektonicko - konstrukční řešení</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f>IF(J14="","",J14)</f>
        <v>45460</v>
      </c>
      <c r="L56" s="33"/>
    </row>
    <row r="57" spans="2:47" s="1" customFormat="1" ht="6.95" customHeight="1">
      <c r="B57" s="33"/>
      <c r="L57" s="33"/>
    </row>
    <row r="58" spans="2:47" s="1" customFormat="1" ht="25.7" customHeight="1">
      <c r="B58" s="33"/>
      <c r="C58" s="28" t="s">
        <v>24</v>
      </c>
      <c r="F58" s="26" t="str">
        <f>E17</f>
        <v>Město Kroměříž</v>
      </c>
      <c r="I58" s="28" t="s">
        <v>32</v>
      </c>
      <c r="J58" s="31" t="str">
        <f>E23</f>
        <v>Řezanina &amp; Bartoň, s.r.o.</v>
      </c>
      <c r="L58" s="33"/>
    </row>
    <row r="59" spans="2:47" s="1" customFormat="1" ht="15.2" customHeight="1">
      <c r="B59" s="33"/>
      <c r="C59" s="28" t="s">
        <v>30</v>
      </c>
      <c r="F59" s="26" t="str">
        <f>IF(E20="","",E20)</f>
        <v>Vyplň údaj</v>
      </c>
      <c r="I59" s="28" t="s">
        <v>37</v>
      </c>
      <c r="J59" s="31" t="str">
        <f>E26</f>
        <v>BACing s.r.o</v>
      </c>
      <c r="L59" s="33"/>
    </row>
    <row r="60" spans="2:47" s="1" customFormat="1" ht="10.35" customHeight="1">
      <c r="B60" s="33"/>
      <c r="L60" s="33"/>
    </row>
    <row r="61" spans="2:47" s="1" customFormat="1" ht="29.25" customHeight="1">
      <c r="B61" s="33"/>
      <c r="C61" s="103" t="s">
        <v>311</v>
      </c>
      <c r="D61" s="97"/>
      <c r="E61" s="97"/>
      <c r="F61" s="97"/>
      <c r="G61" s="97"/>
      <c r="H61" s="97"/>
      <c r="I61" s="97"/>
      <c r="J61" s="104" t="s">
        <v>312</v>
      </c>
      <c r="K61" s="97"/>
      <c r="L61" s="33"/>
    </row>
    <row r="62" spans="2:47" s="1" customFormat="1" ht="10.35" customHeight="1">
      <c r="B62" s="33"/>
      <c r="L62" s="33"/>
    </row>
    <row r="63" spans="2:47" s="1" customFormat="1" ht="22.9" customHeight="1">
      <c r="B63" s="33"/>
      <c r="C63" s="105" t="s">
        <v>75</v>
      </c>
      <c r="J63" s="64">
        <f>J114</f>
        <v>0</v>
      </c>
      <c r="L63" s="33"/>
      <c r="AU63" s="18" t="s">
        <v>313</v>
      </c>
    </row>
    <row r="64" spans="2:47" s="8" customFormat="1" ht="24.95" customHeight="1">
      <c r="B64" s="106"/>
      <c r="D64" s="107" t="s">
        <v>314</v>
      </c>
      <c r="E64" s="108"/>
      <c r="F64" s="108"/>
      <c r="G64" s="108"/>
      <c r="H64" s="108"/>
      <c r="I64" s="108"/>
      <c r="J64" s="109">
        <f>J115</f>
        <v>0</v>
      </c>
      <c r="L64" s="106"/>
    </row>
    <row r="65" spans="2:12" s="9" customFormat="1" ht="19.899999999999999" customHeight="1">
      <c r="B65" s="110"/>
      <c r="D65" s="111" t="s">
        <v>315</v>
      </c>
      <c r="E65" s="112"/>
      <c r="F65" s="112"/>
      <c r="G65" s="112"/>
      <c r="H65" s="112"/>
      <c r="I65" s="112"/>
      <c r="J65" s="113">
        <f>J116</f>
        <v>0</v>
      </c>
      <c r="L65" s="110"/>
    </row>
    <row r="66" spans="2:12" s="9" customFormat="1" ht="19.899999999999999" customHeight="1">
      <c r="B66" s="110"/>
      <c r="D66" s="111" t="s">
        <v>316</v>
      </c>
      <c r="E66" s="112"/>
      <c r="F66" s="112"/>
      <c r="G66" s="112"/>
      <c r="H66" s="112"/>
      <c r="I66" s="112"/>
      <c r="J66" s="113">
        <f>J206</f>
        <v>0</v>
      </c>
      <c r="L66" s="110"/>
    </row>
    <row r="67" spans="2:12" s="9" customFormat="1" ht="19.899999999999999" customHeight="1">
      <c r="B67" s="110"/>
      <c r="D67" s="111" t="s">
        <v>317</v>
      </c>
      <c r="E67" s="112"/>
      <c r="F67" s="112"/>
      <c r="G67" s="112"/>
      <c r="H67" s="112"/>
      <c r="I67" s="112"/>
      <c r="J67" s="113">
        <f>J323</f>
        <v>0</v>
      </c>
      <c r="L67" s="110"/>
    </row>
    <row r="68" spans="2:12" s="9" customFormat="1" ht="19.899999999999999" customHeight="1">
      <c r="B68" s="110"/>
      <c r="D68" s="111" t="s">
        <v>318</v>
      </c>
      <c r="E68" s="112"/>
      <c r="F68" s="112"/>
      <c r="G68" s="112"/>
      <c r="H68" s="112"/>
      <c r="I68" s="112"/>
      <c r="J68" s="113">
        <f>J520</f>
        <v>0</v>
      </c>
      <c r="L68" s="110"/>
    </row>
    <row r="69" spans="2:12" s="9" customFormat="1" ht="19.899999999999999" customHeight="1">
      <c r="B69" s="110"/>
      <c r="D69" s="111" t="s">
        <v>319</v>
      </c>
      <c r="E69" s="112"/>
      <c r="F69" s="112"/>
      <c r="G69" s="112"/>
      <c r="H69" s="112"/>
      <c r="I69" s="112"/>
      <c r="J69" s="113">
        <f>J688</f>
        <v>0</v>
      </c>
      <c r="L69" s="110"/>
    </row>
    <row r="70" spans="2:12" s="9" customFormat="1" ht="19.899999999999999" customHeight="1">
      <c r="B70" s="110"/>
      <c r="D70" s="111" t="s">
        <v>320</v>
      </c>
      <c r="E70" s="112"/>
      <c r="F70" s="112"/>
      <c r="G70" s="112"/>
      <c r="H70" s="112"/>
      <c r="I70" s="112"/>
      <c r="J70" s="113">
        <f>J1053</f>
        <v>0</v>
      </c>
      <c r="L70" s="110"/>
    </row>
    <row r="71" spans="2:12" s="9" customFormat="1" ht="19.899999999999999" customHeight="1">
      <c r="B71" s="110"/>
      <c r="D71" s="111" t="s">
        <v>321</v>
      </c>
      <c r="E71" s="112"/>
      <c r="F71" s="112"/>
      <c r="G71" s="112"/>
      <c r="H71" s="112"/>
      <c r="I71" s="112"/>
      <c r="J71" s="113">
        <f>J1192</f>
        <v>0</v>
      </c>
      <c r="L71" s="110"/>
    </row>
    <row r="72" spans="2:12" s="9" customFormat="1" ht="19.899999999999999" customHeight="1">
      <c r="B72" s="110"/>
      <c r="D72" s="111" t="s">
        <v>322</v>
      </c>
      <c r="E72" s="112"/>
      <c r="F72" s="112"/>
      <c r="G72" s="112"/>
      <c r="H72" s="112"/>
      <c r="I72" s="112"/>
      <c r="J72" s="113">
        <f>J1202</f>
        <v>0</v>
      </c>
      <c r="L72" s="110"/>
    </row>
    <row r="73" spans="2:12" s="8" customFormat="1" ht="24.95" customHeight="1">
      <c r="B73" s="106"/>
      <c r="D73" s="107" t="s">
        <v>323</v>
      </c>
      <c r="E73" s="108"/>
      <c r="F73" s="108"/>
      <c r="G73" s="108"/>
      <c r="H73" s="108"/>
      <c r="I73" s="108"/>
      <c r="J73" s="109">
        <f>J1205</f>
        <v>0</v>
      </c>
      <c r="L73" s="106"/>
    </row>
    <row r="74" spans="2:12" s="9" customFormat="1" ht="19.899999999999999" customHeight="1">
      <c r="B74" s="110"/>
      <c r="D74" s="111" t="s">
        <v>324</v>
      </c>
      <c r="E74" s="112"/>
      <c r="F74" s="112"/>
      <c r="G74" s="112"/>
      <c r="H74" s="112"/>
      <c r="I74" s="112"/>
      <c r="J74" s="113">
        <f>J1206</f>
        <v>0</v>
      </c>
      <c r="L74" s="110"/>
    </row>
    <row r="75" spans="2:12" s="9" customFormat="1" ht="19.899999999999999" customHeight="1">
      <c r="B75" s="110"/>
      <c r="D75" s="111" t="s">
        <v>325</v>
      </c>
      <c r="E75" s="112"/>
      <c r="F75" s="112"/>
      <c r="G75" s="112"/>
      <c r="H75" s="112"/>
      <c r="I75" s="112"/>
      <c r="J75" s="113">
        <f>J1293</f>
        <v>0</v>
      </c>
      <c r="L75" s="110"/>
    </row>
    <row r="76" spans="2:12" s="9" customFormat="1" ht="19.899999999999999" customHeight="1">
      <c r="B76" s="110"/>
      <c r="D76" s="111" t="s">
        <v>326</v>
      </c>
      <c r="E76" s="112"/>
      <c r="F76" s="112"/>
      <c r="G76" s="112"/>
      <c r="H76" s="112"/>
      <c r="I76" s="112"/>
      <c r="J76" s="113">
        <f>J1587</f>
        <v>0</v>
      </c>
      <c r="L76" s="110"/>
    </row>
    <row r="77" spans="2:12" s="9" customFormat="1" ht="19.899999999999999" customHeight="1">
      <c r="B77" s="110"/>
      <c r="D77" s="111" t="s">
        <v>327</v>
      </c>
      <c r="E77" s="112"/>
      <c r="F77" s="112"/>
      <c r="G77" s="112"/>
      <c r="H77" s="112"/>
      <c r="I77" s="112"/>
      <c r="J77" s="113">
        <f>J1736</f>
        <v>0</v>
      </c>
      <c r="L77" s="110"/>
    </row>
    <row r="78" spans="2:12" s="9" customFormat="1" ht="19.899999999999999" customHeight="1">
      <c r="B78" s="110"/>
      <c r="D78" s="111" t="s">
        <v>328</v>
      </c>
      <c r="E78" s="112"/>
      <c r="F78" s="112"/>
      <c r="G78" s="112"/>
      <c r="H78" s="112"/>
      <c r="I78" s="112"/>
      <c r="J78" s="113">
        <f>J1757</f>
        <v>0</v>
      </c>
      <c r="L78" s="110"/>
    </row>
    <row r="79" spans="2:12" s="9" customFormat="1" ht="19.899999999999999" customHeight="1">
      <c r="B79" s="110"/>
      <c r="D79" s="111" t="s">
        <v>329</v>
      </c>
      <c r="E79" s="112"/>
      <c r="F79" s="112"/>
      <c r="G79" s="112"/>
      <c r="H79" s="112"/>
      <c r="I79" s="112"/>
      <c r="J79" s="113">
        <f>J1779</f>
        <v>0</v>
      </c>
      <c r="L79" s="110"/>
    </row>
    <row r="80" spans="2:12" s="9" customFormat="1" ht="19.899999999999999" customHeight="1">
      <c r="B80" s="110"/>
      <c r="D80" s="111" t="s">
        <v>330</v>
      </c>
      <c r="E80" s="112"/>
      <c r="F80" s="112"/>
      <c r="G80" s="112"/>
      <c r="H80" s="112"/>
      <c r="I80" s="112"/>
      <c r="J80" s="113">
        <f>J1796</f>
        <v>0</v>
      </c>
      <c r="L80" s="110"/>
    </row>
    <row r="81" spans="2:12" s="9" customFormat="1" ht="19.899999999999999" customHeight="1">
      <c r="B81" s="110"/>
      <c r="D81" s="111" t="s">
        <v>331</v>
      </c>
      <c r="E81" s="112"/>
      <c r="F81" s="112"/>
      <c r="G81" s="112"/>
      <c r="H81" s="112"/>
      <c r="I81" s="112"/>
      <c r="J81" s="113">
        <f>J1926</f>
        <v>0</v>
      </c>
      <c r="L81" s="110"/>
    </row>
    <row r="82" spans="2:12" s="9" customFormat="1" ht="19.899999999999999" customHeight="1">
      <c r="B82" s="110"/>
      <c r="D82" s="111" t="s">
        <v>332</v>
      </c>
      <c r="E82" s="112"/>
      <c r="F82" s="112"/>
      <c r="G82" s="112"/>
      <c r="H82" s="112"/>
      <c r="I82" s="112"/>
      <c r="J82" s="113">
        <f>J1955</f>
        <v>0</v>
      </c>
      <c r="L82" s="110"/>
    </row>
    <row r="83" spans="2:12" s="9" customFormat="1" ht="19.899999999999999" customHeight="1">
      <c r="B83" s="110"/>
      <c r="D83" s="111" t="s">
        <v>333</v>
      </c>
      <c r="E83" s="112"/>
      <c r="F83" s="112"/>
      <c r="G83" s="112"/>
      <c r="H83" s="112"/>
      <c r="I83" s="112"/>
      <c r="J83" s="113">
        <f>J2090</f>
        <v>0</v>
      </c>
      <c r="L83" s="110"/>
    </row>
    <row r="84" spans="2:12" s="9" customFormat="1" ht="19.899999999999999" customHeight="1">
      <c r="B84" s="110"/>
      <c r="D84" s="111" t="s">
        <v>334</v>
      </c>
      <c r="E84" s="112"/>
      <c r="F84" s="112"/>
      <c r="G84" s="112"/>
      <c r="H84" s="112"/>
      <c r="I84" s="112"/>
      <c r="J84" s="113">
        <f>J2182</f>
        <v>0</v>
      </c>
      <c r="L84" s="110"/>
    </row>
    <row r="85" spans="2:12" s="9" customFormat="1" ht="19.899999999999999" customHeight="1">
      <c r="B85" s="110"/>
      <c r="D85" s="111" t="s">
        <v>335</v>
      </c>
      <c r="E85" s="112"/>
      <c r="F85" s="112"/>
      <c r="G85" s="112"/>
      <c r="H85" s="112"/>
      <c r="I85" s="112"/>
      <c r="J85" s="113">
        <f>J2380</f>
        <v>0</v>
      </c>
      <c r="L85" s="110"/>
    </row>
    <row r="86" spans="2:12" s="9" customFormat="1" ht="19.899999999999999" customHeight="1">
      <c r="B86" s="110"/>
      <c r="D86" s="111" t="s">
        <v>336</v>
      </c>
      <c r="E86" s="112"/>
      <c r="F86" s="112"/>
      <c r="G86" s="112"/>
      <c r="H86" s="112"/>
      <c r="I86" s="112"/>
      <c r="J86" s="113">
        <f>J2525</f>
        <v>0</v>
      </c>
      <c r="L86" s="110"/>
    </row>
    <row r="87" spans="2:12" s="9" customFormat="1" ht="19.899999999999999" customHeight="1">
      <c r="B87" s="110"/>
      <c r="D87" s="111" t="s">
        <v>337</v>
      </c>
      <c r="E87" s="112"/>
      <c r="F87" s="112"/>
      <c r="G87" s="112"/>
      <c r="H87" s="112"/>
      <c r="I87" s="112"/>
      <c r="J87" s="113">
        <f>J2661</f>
        <v>0</v>
      </c>
      <c r="L87" s="110"/>
    </row>
    <row r="88" spans="2:12" s="9" customFormat="1" ht="19.899999999999999" customHeight="1">
      <c r="B88" s="110"/>
      <c r="D88" s="111" t="s">
        <v>338</v>
      </c>
      <c r="E88" s="112"/>
      <c r="F88" s="112"/>
      <c r="G88" s="112"/>
      <c r="H88" s="112"/>
      <c r="I88" s="112"/>
      <c r="J88" s="113">
        <f>J2737</f>
        <v>0</v>
      </c>
      <c r="L88" s="110"/>
    </row>
    <row r="89" spans="2:12" s="9" customFormat="1" ht="19.899999999999999" customHeight="1">
      <c r="B89" s="110"/>
      <c r="D89" s="111" t="s">
        <v>339</v>
      </c>
      <c r="E89" s="112"/>
      <c r="F89" s="112"/>
      <c r="G89" s="112"/>
      <c r="H89" s="112"/>
      <c r="I89" s="112"/>
      <c r="J89" s="113">
        <f>J2777</f>
        <v>0</v>
      </c>
      <c r="L89" s="110"/>
    </row>
    <row r="90" spans="2:12" s="9" customFormat="1" ht="19.899999999999999" customHeight="1">
      <c r="B90" s="110"/>
      <c r="D90" s="111" t="s">
        <v>340</v>
      </c>
      <c r="E90" s="112"/>
      <c r="F90" s="112"/>
      <c r="G90" s="112"/>
      <c r="H90" s="112"/>
      <c r="I90" s="112"/>
      <c r="J90" s="113">
        <f>J2792</f>
        <v>0</v>
      </c>
      <c r="L90" s="110"/>
    </row>
    <row r="91" spans="2:12" s="8" customFormat="1" ht="24.95" customHeight="1">
      <c r="B91" s="106"/>
      <c r="D91" s="107" t="s">
        <v>341</v>
      </c>
      <c r="E91" s="108"/>
      <c r="F91" s="108"/>
      <c r="G91" s="108"/>
      <c r="H91" s="108"/>
      <c r="I91" s="108"/>
      <c r="J91" s="109">
        <f>J2822</f>
        <v>0</v>
      </c>
      <c r="L91" s="106"/>
    </row>
    <row r="92" spans="2:12" s="9" customFormat="1" ht="19.899999999999999" customHeight="1">
      <c r="B92" s="110"/>
      <c r="D92" s="111" t="s">
        <v>342</v>
      </c>
      <c r="E92" s="112"/>
      <c r="F92" s="112"/>
      <c r="G92" s="112"/>
      <c r="H92" s="112"/>
      <c r="I92" s="112"/>
      <c r="J92" s="113">
        <f>J2823</f>
        <v>0</v>
      </c>
      <c r="L92" s="110"/>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343</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41" t="str">
        <f>E7</f>
        <v>Domov se zvláštním režimem Račín, Kroměříž</v>
      </c>
      <c r="F102" s="342"/>
      <c r="G102" s="342"/>
      <c r="H102" s="342"/>
      <c r="L102" s="33"/>
    </row>
    <row r="103" spans="2:12" ht="12" customHeight="1">
      <c r="B103" s="21"/>
      <c r="C103" s="28" t="s">
        <v>214</v>
      </c>
      <c r="L103" s="21"/>
    </row>
    <row r="104" spans="2:12" s="1" customFormat="1" ht="16.5" customHeight="1">
      <c r="B104" s="33"/>
      <c r="E104" s="341" t="s">
        <v>5171</v>
      </c>
      <c r="F104" s="343"/>
      <c r="G104" s="343"/>
      <c r="H104" s="343"/>
      <c r="L104" s="33"/>
    </row>
    <row r="105" spans="2:12" s="1" customFormat="1" ht="12" customHeight="1">
      <c r="B105" s="33"/>
      <c r="C105" s="28" t="s">
        <v>222</v>
      </c>
      <c r="L105" s="33"/>
    </row>
    <row r="106" spans="2:12" s="1" customFormat="1" ht="16.5" customHeight="1">
      <c r="B106" s="33"/>
      <c r="E106" s="324" t="str">
        <f>E11</f>
        <v>D.1.1B - Architektonicko - konstrukční řešení</v>
      </c>
      <c r="F106" s="343"/>
      <c r="G106" s="343"/>
      <c r="H106" s="343"/>
      <c r="L106" s="33"/>
    </row>
    <row r="107" spans="2:12" s="1" customFormat="1" ht="6.95" customHeight="1">
      <c r="B107" s="33"/>
      <c r="L107" s="33"/>
    </row>
    <row r="108" spans="2:12" s="1" customFormat="1" ht="12" customHeight="1">
      <c r="B108" s="33"/>
      <c r="C108" s="28" t="s">
        <v>21</v>
      </c>
      <c r="F108" s="26" t="str">
        <f>F14</f>
        <v>p.č. 5036, Kroměříž</v>
      </c>
      <c r="I108" s="28" t="s">
        <v>23</v>
      </c>
      <c r="J108" s="50">
        <f>IF(J14="","",J14)</f>
        <v>45460</v>
      </c>
      <c r="L108" s="33"/>
    </row>
    <row r="109" spans="2:12" s="1" customFormat="1" ht="6.95" customHeight="1">
      <c r="B109" s="33"/>
      <c r="L109" s="33"/>
    </row>
    <row r="110" spans="2:12" s="1" customFormat="1" ht="25.7" customHeight="1">
      <c r="B110" s="33"/>
      <c r="C110" s="28" t="s">
        <v>24</v>
      </c>
      <c r="F110" s="26" t="str">
        <f>E17</f>
        <v>Město Kroměříž</v>
      </c>
      <c r="I110" s="28" t="s">
        <v>32</v>
      </c>
      <c r="J110" s="31" t="str">
        <f>E23</f>
        <v>Řezanina &amp; Bartoň, s.r.o.</v>
      </c>
      <c r="L110" s="33"/>
    </row>
    <row r="111" spans="2:12" s="1" customFormat="1" ht="15.2" customHeight="1">
      <c r="B111" s="33"/>
      <c r="C111" s="28" t="s">
        <v>30</v>
      </c>
      <c r="F111" s="26" t="str">
        <f>IF(E20="","",E20)</f>
        <v>Vyplň údaj</v>
      </c>
      <c r="I111" s="28" t="s">
        <v>37</v>
      </c>
      <c r="J111" s="31" t="str">
        <f>E26</f>
        <v>BACing s.r.o</v>
      </c>
      <c r="L111" s="33"/>
    </row>
    <row r="112" spans="2:12" s="1" customFormat="1" ht="10.35" customHeight="1">
      <c r="B112" s="33"/>
      <c r="L112" s="33"/>
    </row>
    <row r="113" spans="2:65" s="10" customFormat="1" ht="29.25" customHeight="1">
      <c r="B113" s="114"/>
      <c r="C113" s="115" t="s">
        <v>344</v>
      </c>
      <c r="D113" s="116" t="s">
        <v>62</v>
      </c>
      <c r="E113" s="116" t="s">
        <v>58</v>
      </c>
      <c r="F113" s="116" t="s">
        <v>59</v>
      </c>
      <c r="G113" s="116" t="s">
        <v>345</v>
      </c>
      <c r="H113" s="116" t="s">
        <v>346</v>
      </c>
      <c r="I113" s="116" t="s">
        <v>347</v>
      </c>
      <c r="J113" s="116" t="s">
        <v>312</v>
      </c>
      <c r="K113" s="117" t="s">
        <v>348</v>
      </c>
      <c r="L113" s="114"/>
      <c r="M113" s="57" t="s">
        <v>19</v>
      </c>
      <c r="N113" s="58" t="s">
        <v>47</v>
      </c>
      <c r="O113" s="58" t="s">
        <v>349</v>
      </c>
      <c r="P113" s="58" t="s">
        <v>350</v>
      </c>
      <c r="Q113" s="58" t="s">
        <v>351</v>
      </c>
      <c r="R113" s="58" t="s">
        <v>352</v>
      </c>
      <c r="S113" s="58" t="s">
        <v>353</v>
      </c>
      <c r="T113" s="59" t="s">
        <v>354</v>
      </c>
    </row>
    <row r="114" spans="2:65" s="1" customFormat="1" ht="22.9" customHeight="1">
      <c r="B114" s="33"/>
      <c r="C114" s="62" t="s">
        <v>355</v>
      </c>
      <c r="J114" s="118">
        <f>BK114</f>
        <v>0</v>
      </c>
      <c r="L114" s="33"/>
      <c r="M114" s="60"/>
      <c r="N114" s="51"/>
      <c r="O114" s="51"/>
      <c r="P114" s="119">
        <f>P115+P1205+P2822</f>
        <v>0</v>
      </c>
      <c r="Q114" s="51"/>
      <c r="R114" s="119">
        <f>R115+R1205+R2822</f>
        <v>1979.0887904405299</v>
      </c>
      <c r="S114" s="51"/>
      <c r="T114" s="120">
        <f>T115+T1205+T2822</f>
        <v>15.811056500000001</v>
      </c>
      <c r="AT114" s="18" t="s">
        <v>76</v>
      </c>
      <c r="AU114" s="18" t="s">
        <v>313</v>
      </c>
      <c r="BK114" s="121">
        <f>BK115+BK1205+BK2822</f>
        <v>0</v>
      </c>
    </row>
    <row r="115" spans="2:65" s="11" customFormat="1" ht="25.9" customHeight="1">
      <c r="B115" s="122"/>
      <c r="D115" s="123" t="s">
        <v>76</v>
      </c>
      <c r="E115" s="124" t="s">
        <v>356</v>
      </c>
      <c r="F115" s="124" t="s">
        <v>357</v>
      </c>
      <c r="I115" s="125"/>
      <c r="J115" s="126">
        <f>BK115</f>
        <v>0</v>
      </c>
      <c r="L115" s="122"/>
      <c r="M115" s="127"/>
      <c r="P115" s="128">
        <f>P116+P206+P323+P520+P688+P1053+P1192+P1202</f>
        <v>0</v>
      </c>
      <c r="R115" s="128">
        <f>R116+R206+R323+R520+R688+R1053+R1192+R1202</f>
        <v>1895.6963054484954</v>
      </c>
      <c r="T115" s="129">
        <f>T116+T206+T323+T520+T688+T1053+T1192+T1202</f>
        <v>15.811056500000001</v>
      </c>
      <c r="AR115" s="123" t="s">
        <v>84</v>
      </c>
      <c r="AT115" s="130" t="s">
        <v>76</v>
      </c>
      <c r="AU115" s="130" t="s">
        <v>77</v>
      </c>
      <c r="AY115" s="123" t="s">
        <v>358</v>
      </c>
      <c r="BK115" s="131">
        <f>BK116+BK206+BK323+BK520+BK688+BK1053+BK1192+BK1202</f>
        <v>0</v>
      </c>
    </row>
    <row r="116" spans="2:65" s="11" customFormat="1" ht="22.9" customHeight="1">
      <c r="B116" s="122"/>
      <c r="D116" s="123" t="s">
        <v>76</v>
      </c>
      <c r="E116" s="132" t="s">
        <v>84</v>
      </c>
      <c r="F116" s="132" t="s">
        <v>359</v>
      </c>
      <c r="I116" s="125"/>
      <c r="J116" s="133">
        <f>BK116</f>
        <v>0</v>
      </c>
      <c r="L116" s="122"/>
      <c r="M116" s="127"/>
      <c r="P116" s="128">
        <f>SUM(P117:P205)</f>
        <v>0</v>
      </c>
      <c r="R116" s="128">
        <f>SUM(R117:R205)</f>
        <v>543.45600000000002</v>
      </c>
      <c r="T116" s="129">
        <f>SUM(T117:T205)</f>
        <v>0</v>
      </c>
      <c r="AR116" s="123" t="s">
        <v>84</v>
      </c>
      <c r="AT116" s="130" t="s">
        <v>76</v>
      </c>
      <c r="AU116" s="130" t="s">
        <v>84</v>
      </c>
      <c r="AY116" s="123" t="s">
        <v>358</v>
      </c>
      <c r="BK116" s="131">
        <f>SUM(BK117:BK205)</f>
        <v>0</v>
      </c>
    </row>
    <row r="117" spans="2:65" s="1" customFormat="1" ht="33" customHeight="1">
      <c r="B117" s="33"/>
      <c r="C117" s="134" t="s">
        <v>84</v>
      </c>
      <c r="D117" s="134" t="s">
        <v>360</v>
      </c>
      <c r="E117" s="135" t="s">
        <v>361</v>
      </c>
      <c r="F117" s="136" t="s">
        <v>362</v>
      </c>
      <c r="G117" s="137" t="s">
        <v>209</v>
      </c>
      <c r="H117" s="138">
        <v>69.2</v>
      </c>
      <c r="I117" s="139"/>
      <c r="J117" s="140">
        <f>ROUND(I117*H117,2)</f>
        <v>0</v>
      </c>
      <c r="K117" s="136" t="s">
        <v>363</v>
      </c>
      <c r="L117" s="33"/>
      <c r="M117" s="141" t="s">
        <v>19</v>
      </c>
      <c r="N117" s="142" t="s">
        <v>49</v>
      </c>
      <c r="P117" s="143">
        <f>O117*H117</f>
        <v>0</v>
      </c>
      <c r="Q117" s="143">
        <v>0</v>
      </c>
      <c r="R117" s="143">
        <f>Q117*H117</f>
        <v>0</v>
      </c>
      <c r="S117" s="143">
        <v>0</v>
      </c>
      <c r="T117" s="144">
        <f>S117*H117</f>
        <v>0</v>
      </c>
      <c r="AR117" s="145" t="s">
        <v>364</v>
      </c>
      <c r="AT117" s="145" t="s">
        <v>360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364</v>
      </c>
      <c r="BM117" s="145" t="s">
        <v>365</v>
      </c>
    </row>
    <row r="118" spans="2:65" s="1" customFormat="1" ht="11.25">
      <c r="B118" s="33"/>
      <c r="D118" s="147" t="s">
        <v>366</v>
      </c>
      <c r="F118" s="148" t="s">
        <v>367</v>
      </c>
      <c r="I118" s="149"/>
      <c r="L118" s="33"/>
      <c r="M118" s="150"/>
      <c r="T118" s="54"/>
      <c r="AT118" s="18" t="s">
        <v>366</v>
      </c>
      <c r="AU118" s="18" t="s">
        <v>90</v>
      </c>
    </row>
    <row r="119" spans="2:65" s="12" customFormat="1" ht="11.25">
      <c r="B119" s="151"/>
      <c r="D119" s="152" t="s">
        <v>368</v>
      </c>
      <c r="E119" s="153" t="s">
        <v>19</v>
      </c>
      <c r="F119" s="154" t="s">
        <v>5173</v>
      </c>
      <c r="H119" s="153" t="s">
        <v>19</v>
      </c>
      <c r="I119" s="155"/>
      <c r="L119" s="151"/>
      <c r="M119" s="156"/>
      <c r="T119" s="157"/>
      <c r="AT119" s="153" t="s">
        <v>368</v>
      </c>
      <c r="AU119" s="153" t="s">
        <v>90</v>
      </c>
      <c r="AV119" s="12" t="s">
        <v>84</v>
      </c>
      <c r="AW119" s="12" t="s">
        <v>36</v>
      </c>
      <c r="AX119" s="12" t="s">
        <v>77</v>
      </c>
      <c r="AY119" s="153" t="s">
        <v>358</v>
      </c>
    </row>
    <row r="120" spans="2:65" s="12" customFormat="1" ht="11.25">
      <c r="B120" s="151"/>
      <c r="D120" s="152" t="s">
        <v>368</v>
      </c>
      <c r="E120" s="153" t="s">
        <v>19</v>
      </c>
      <c r="F120" s="154" t="s">
        <v>5174</v>
      </c>
      <c r="H120" s="153" t="s">
        <v>19</v>
      </c>
      <c r="I120" s="155"/>
      <c r="L120" s="151"/>
      <c r="M120" s="156"/>
      <c r="T120" s="157"/>
      <c r="AT120" s="153" t="s">
        <v>368</v>
      </c>
      <c r="AU120" s="153" t="s">
        <v>90</v>
      </c>
      <c r="AV120" s="12" t="s">
        <v>84</v>
      </c>
      <c r="AW120" s="12" t="s">
        <v>36</v>
      </c>
      <c r="AX120" s="12" t="s">
        <v>77</v>
      </c>
      <c r="AY120" s="153" t="s">
        <v>358</v>
      </c>
    </row>
    <row r="121" spans="2:65" s="13" customFormat="1" ht="11.25">
      <c r="B121" s="158"/>
      <c r="D121" s="152" t="s">
        <v>368</v>
      </c>
      <c r="E121" s="159" t="s">
        <v>19</v>
      </c>
      <c r="F121" s="160" t="s">
        <v>370</v>
      </c>
      <c r="H121" s="161">
        <v>69.2</v>
      </c>
      <c r="I121" s="162"/>
      <c r="L121" s="158"/>
      <c r="M121" s="163"/>
      <c r="T121" s="164"/>
      <c r="AT121" s="159" t="s">
        <v>368</v>
      </c>
      <c r="AU121" s="159" t="s">
        <v>90</v>
      </c>
      <c r="AV121" s="13" t="s">
        <v>90</v>
      </c>
      <c r="AW121" s="13" t="s">
        <v>36</v>
      </c>
      <c r="AX121" s="13" t="s">
        <v>77</v>
      </c>
      <c r="AY121" s="159" t="s">
        <v>358</v>
      </c>
    </row>
    <row r="122" spans="2:65" s="14" customFormat="1" ht="11.25">
      <c r="B122" s="165"/>
      <c r="D122" s="152" t="s">
        <v>368</v>
      </c>
      <c r="E122" s="166" t="s">
        <v>270</v>
      </c>
      <c r="F122" s="167" t="s">
        <v>371</v>
      </c>
      <c r="H122" s="168">
        <v>69.2</v>
      </c>
      <c r="I122" s="169"/>
      <c r="L122" s="165"/>
      <c r="M122" s="170"/>
      <c r="T122" s="171"/>
      <c r="AT122" s="166" t="s">
        <v>368</v>
      </c>
      <c r="AU122" s="166" t="s">
        <v>90</v>
      </c>
      <c r="AV122" s="14" t="s">
        <v>364</v>
      </c>
      <c r="AW122" s="14" t="s">
        <v>36</v>
      </c>
      <c r="AX122" s="14" t="s">
        <v>84</v>
      </c>
      <c r="AY122" s="166" t="s">
        <v>358</v>
      </c>
    </row>
    <row r="123" spans="2:65" s="1" customFormat="1" ht="33" customHeight="1">
      <c r="B123" s="33"/>
      <c r="C123" s="134" t="s">
        <v>90</v>
      </c>
      <c r="D123" s="134" t="s">
        <v>360</v>
      </c>
      <c r="E123" s="135" t="s">
        <v>372</v>
      </c>
      <c r="F123" s="136" t="s">
        <v>373</v>
      </c>
      <c r="G123" s="137" t="s">
        <v>209</v>
      </c>
      <c r="H123" s="138">
        <v>69.2</v>
      </c>
      <c r="I123" s="139"/>
      <c r="J123" s="140">
        <f>ROUND(I123*H123,2)</f>
        <v>0</v>
      </c>
      <c r="K123" s="136" t="s">
        <v>363</v>
      </c>
      <c r="L123" s="33"/>
      <c r="M123" s="141" t="s">
        <v>19</v>
      </c>
      <c r="N123" s="142" t="s">
        <v>49</v>
      </c>
      <c r="P123" s="143">
        <f>O123*H123</f>
        <v>0</v>
      </c>
      <c r="Q123" s="143">
        <v>0</v>
      </c>
      <c r="R123" s="143">
        <f>Q123*H123</f>
        <v>0</v>
      </c>
      <c r="S123" s="143">
        <v>0</v>
      </c>
      <c r="T123" s="144">
        <f>S123*H123</f>
        <v>0</v>
      </c>
      <c r="AR123" s="145" t="s">
        <v>364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364</v>
      </c>
      <c r="BM123" s="145" t="s">
        <v>374</v>
      </c>
    </row>
    <row r="124" spans="2:65" s="1" customFormat="1" ht="11.25">
      <c r="B124" s="33"/>
      <c r="D124" s="147" t="s">
        <v>366</v>
      </c>
      <c r="F124" s="148" t="s">
        <v>375</v>
      </c>
      <c r="I124" s="149"/>
      <c r="L124" s="33"/>
      <c r="M124" s="150"/>
      <c r="T124" s="54"/>
      <c r="AT124" s="18" t="s">
        <v>366</v>
      </c>
      <c r="AU124" s="18" t="s">
        <v>90</v>
      </c>
    </row>
    <row r="125" spans="2:65" s="12" customFormat="1" ht="11.25">
      <c r="B125" s="151"/>
      <c r="D125" s="152" t="s">
        <v>368</v>
      </c>
      <c r="E125" s="153" t="s">
        <v>19</v>
      </c>
      <c r="F125" s="154" t="s">
        <v>5174</v>
      </c>
      <c r="H125" s="153" t="s">
        <v>19</v>
      </c>
      <c r="I125" s="155"/>
      <c r="L125" s="151"/>
      <c r="M125" s="156"/>
      <c r="T125" s="157"/>
      <c r="AT125" s="153" t="s">
        <v>368</v>
      </c>
      <c r="AU125" s="153" t="s">
        <v>90</v>
      </c>
      <c r="AV125" s="12" t="s">
        <v>84</v>
      </c>
      <c r="AW125" s="12" t="s">
        <v>36</v>
      </c>
      <c r="AX125" s="12" t="s">
        <v>77</v>
      </c>
      <c r="AY125" s="153" t="s">
        <v>358</v>
      </c>
    </row>
    <row r="126" spans="2:65" s="13" customFormat="1" ht="11.25">
      <c r="B126" s="158"/>
      <c r="D126" s="152" t="s">
        <v>368</v>
      </c>
      <c r="E126" s="159" t="s">
        <v>19</v>
      </c>
      <c r="F126" s="160" t="s">
        <v>370</v>
      </c>
      <c r="H126" s="161">
        <v>69.2</v>
      </c>
      <c r="I126" s="162"/>
      <c r="L126" s="158"/>
      <c r="M126" s="163"/>
      <c r="T126" s="164"/>
      <c r="AT126" s="159" t="s">
        <v>368</v>
      </c>
      <c r="AU126" s="159" t="s">
        <v>90</v>
      </c>
      <c r="AV126" s="13" t="s">
        <v>90</v>
      </c>
      <c r="AW126" s="13" t="s">
        <v>36</v>
      </c>
      <c r="AX126" s="13" t="s">
        <v>77</v>
      </c>
      <c r="AY126" s="159" t="s">
        <v>358</v>
      </c>
    </row>
    <row r="127" spans="2:65" s="14" customFormat="1" ht="11.25">
      <c r="B127" s="165"/>
      <c r="D127" s="152" t="s">
        <v>368</v>
      </c>
      <c r="E127" s="166" t="s">
        <v>302</v>
      </c>
      <c r="F127" s="167" t="s">
        <v>371</v>
      </c>
      <c r="H127" s="168">
        <v>69.2</v>
      </c>
      <c r="I127" s="169"/>
      <c r="L127" s="165"/>
      <c r="M127" s="170"/>
      <c r="T127" s="171"/>
      <c r="AT127" s="166" t="s">
        <v>368</v>
      </c>
      <c r="AU127" s="166" t="s">
        <v>90</v>
      </c>
      <c r="AV127" s="14" t="s">
        <v>364</v>
      </c>
      <c r="AW127" s="14" t="s">
        <v>36</v>
      </c>
      <c r="AX127" s="14" t="s">
        <v>84</v>
      </c>
      <c r="AY127" s="166" t="s">
        <v>358</v>
      </c>
    </row>
    <row r="128" spans="2:65" s="1" customFormat="1" ht="44.25" customHeight="1">
      <c r="B128" s="33"/>
      <c r="C128" s="134" t="s">
        <v>97</v>
      </c>
      <c r="D128" s="134" t="s">
        <v>360</v>
      </c>
      <c r="E128" s="135" t="s">
        <v>376</v>
      </c>
      <c r="F128" s="136" t="s">
        <v>377</v>
      </c>
      <c r="G128" s="137" t="s">
        <v>209</v>
      </c>
      <c r="H128" s="138">
        <v>24</v>
      </c>
      <c r="I128" s="139"/>
      <c r="J128" s="140">
        <f>ROUND(I128*H128,2)</f>
        <v>0</v>
      </c>
      <c r="K128" s="136" t="s">
        <v>363</v>
      </c>
      <c r="L128" s="33"/>
      <c r="M128" s="141" t="s">
        <v>19</v>
      </c>
      <c r="N128" s="142" t="s">
        <v>49</v>
      </c>
      <c r="P128" s="143">
        <f>O128*H128</f>
        <v>0</v>
      </c>
      <c r="Q128" s="143">
        <v>0</v>
      </c>
      <c r="R128" s="143">
        <f>Q128*H128</f>
        <v>0</v>
      </c>
      <c r="S128" s="143">
        <v>0</v>
      </c>
      <c r="T128" s="144">
        <f>S128*H128</f>
        <v>0</v>
      </c>
      <c r="AR128" s="145" t="s">
        <v>364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364</v>
      </c>
      <c r="BM128" s="145" t="s">
        <v>378</v>
      </c>
    </row>
    <row r="129" spans="2:65" s="1" customFormat="1" ht="11.25">
      <c r="B129" s="33"/>
      <c r="D129" s="147" t="s">
        <v>366</v>
      </c>
      <c r="F129" s="148" t="s">
        <v>379</v>
      </c>
      <c r="I129" s="149"/>
      <c r="L129" s="33"/>
      <c r="M129" s="150"/>
      <c r="T129" s="54"/>
      <c r="AT129" s="18" t="s">
        <v>366</v>
      </c>
      <c r="AU129" s="18" t="s">
        <v>90</v>
      </c>
    </row>
    <row r="130" spans="2:65" s="12" customFormat="1" ht="11.25">
      <c r="B130" s="151"/>
      <c r="D130" s="152" t="s">
        <v>368</v>
      </c>
      <c r="E130" s="153" t="s">
        <v>19</v>
      </c>
      <c r="F130" s="154" t="s">
        <v>369</v>
      </c>
      <c r="H130" s="153" t="s">
        <v>19</v>
      </c>
      <c r="I130" s="155"/>
      <c r="L130" s="151"/>
      <c r="M130" s="156"/>
      <c r="T130" s="157"/>
      <c r="AT130" s="153" t="s">
        <v>368</v>
      </c>
      <c r="AU130" s="153" t="s">
        <v>90</v>
      </c>
      <c r="AV130" s="12" t="s">
        <v>84</v>
      </c>
      <c r="AW130" s="12" t="s">
        <v>36</v>
      </c>
      <c r="AX130" s="12" t="s">
        <v>77</v>
      </c>
      <c r="AY130" s="153" t="s">
        <v>358</v>
      </c>
    </row>
    <row r="131" spans="2:65" s="12" customFormat="1" ht="11.25">
      <c r="B131" s="151"/>
      <c r="D131" s="152" t="s">
        <v>368</v>
      </c>
      <c r="E131" s="153" t="s">
        <v>19</v>
      </c>
      <c r="F131" s="154" t="s">
        <v>380</v>
      </c>
      <c r="H131" s="153" t="s">
        <v>19</v>
      </c>
      <c r="I131" s="155"/>
      <c r="L131" s="151"/>
      <c r="M131" s="156"/>
      <c r="T131" s="157"/>
      <c r="AT131" s="153" t="s">
        <v>368</v>
      </c>
      <c r="AU131" s="153" t="s">
        <v>90</v>
      </c>
      <c r="AV131" s="12" t="s">
        <v>84</v>
      </c>
      <c r="AW131" s="12" t="s">
        <v>36</v>
      </c>
      <c r="AX131" s="12" t="s">
        <v>77</v>
      </c>
      <c r="AY131" s="153" t="s">
        <v>358</v>
      </c>
    </row>
    <row r="132" spans="2:65" s="13" customFormat="1" ht="11.25">
      <c r="B132" s="158"/>
      <c r="D132" s="152" t="s">
        <v>368</v>
      </c>
      <c r="E132" s="159" t="s">
        <v>19</v>
      </c>
      <c r="F132" s="160" t="s">
        <v>381</v>
      </c>
      <c r="H132" s="161">
        <v>24</v>
      </c>
      <c r="I132" s="162"/>
      <c r="L132" s="158"/>
      <c r="M132" s="163"/>
      <c r="T132" s="164"/>
      <c r="AT132" s="159" t="s">
        <v>368</v>
      </c>
      <c r="AU132" s="159" t="s">
        <v>90</v>
      </c>
      <c r="AV132" s="13" t="s">
        <v>90</v>
      </c>
      <c r="AW132" s="13" t="s">
        <v>36</v>
      </c>
      <c r="AX132" s="13" t="s">
        <v>77</v>
      </c>
      <c r="AY132" s="159" t="s">
        <v>358</v>
      </c>
    </row>
    <row r="133" spans="2:65" s="14" customFormat="1" ht="11.25">
      <c r="B133" s="165"/>
      <c r="D133" s="152" t="s">
        <v>368</v>
      </c>
      <c r="E133" s="166" t="s">
        <v>207</v>
      </c>
      <c r="F133" s="167" t="s">
        <v>371</v>
      </c>
      <c r="H133" s="168">
        <v>24</v>
      </c>
      <c r="I133" s="169"/>
      <c r="L133" s="165"/>
      <c r="M133" s="170"/>
      <c r="T133" s="171"/>
      <c r="AT133" s="166" t="s">
        <v>368</v>
      </c>
      <c r="AU133" s="166" t="s">
        <v>90</v>
      </c>
      <c r="AV133" s="14" t="s">
        <v>364</v>
      </c>
      <c r="AW133" s="14" t="s">
        <v>36</v>
      </c>
      <c r="AX133" s="14" t="s">
        <v>84</v>
      </c>
      <c r="AY133" s="166" t="s">
        <v>358</v>
      </c>
    </row>
    <row r="134" spans="2:65" s="1" customFormat="1" ht="49.15" customHeight="1">
      <c r="B134" s="33"/>
      <c r="C134" s="134" t="s">
        <v>364</v>
      </c>
      <c r="D134" s="134" t="s">
        <v>360</v>
      </c>
      <c r="E134" s="135" t="s">
        <v>382</v>
      </c>
      <c r="F134" s="136" t="s">
        <v>383</v>
      </c>
      <c r="G134" s="137" t="s">
        <v>209</v>
      </c>
      <c r="H134" s="138">
        <v>421.447</v>
      </c>
      <c r="I134" s="139"/>
      <c r="J134" s="140">
        <f>ROUND(I134*H134,2)</f>
        <v>0</v>
      </c>
      <c r="K134" s="136" t="s">
        <v>363</v>
      </c>
      <c r="L134" s="33"/>
      <c r="M134" s="141" t="s">
        <v>19</v>
      </c>
      <c r="N134" s="142" t="s">
        <v>49</v>
      </c>
      <c r="P134" s="143">
        <f>O134*H134</f>
        <v>0</v>
      </c>
      <c r="Q134" s="143">
        <v>0</v>
      </c>
      <c r="R134" s="143">
        <f>Q134*H134</f>
        <v>0</v>
      </c>
      <c r="S134" s="143">
        <v>0</v>
      </c>
      <c r="T134" s="144">
        <f>S134*H134</f>
        <v>0</v>
      </c>
      <c r="AR134" s="145" t="s">
        <v>364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364</v>
      </c>
      <c r="BM134" s="145" t="s">
        <v>384</v>
      </c>
    </row>
    <row r="135" spans="2:65" s="1" customFormat="1" ht="11.25">
      <c r="B135" s="33"/>
      <c r="D135" s="147" t="s">
        <v>366</v>
      </c>
      <c r="F135" s="148" t="s">
        <v>385</v>
      </c>
      <c r="I135" s="149"/>
      <c r="L135" s="33"/>
      <c r="M135" s="150"/>
      <c r="T135" s="54"/>
      <c r="AT135" s="18" t="s">
        <v>366</v>
      </c>
      <c r="AU135" s="18" t="s">
        <v>90</v>
      </c>
    </row>
    <row r="136" spans="2:65" s="12" customFormat="1" ht="11.25">
      <c r="B136" s="151"/>
      <c r="D136" s="152" t="s">
        <v>368</v>
      </c>
      <c r="E136" s="153" t="s">
        <v>19</v>
      </c>
      <c r="F136" s="154" t="s">
        <v>5174</v>
      </c>
      <c r="H136" s="153" t="s">
        <v>19</v>
      </c>
      <c r="I136" s="155"/>
      <c r="L136" s="151"/>
      <c r="M136" s="156"/>
      <c r="T136" s="157"/>
      <c r="AT136" s="153" t="s">
        <v>368</v>
      </c>
      <c r="AU136" s="153" t="s">
        <v>90</v>
      </c>
      <c r="AV136" s="12" t="s">
        <v>84</v>
      </c>
      <c r="AW136" s="12" t="s">
        <v>36</v>
      </c>
      <c r="AX136" s="12" t="s">
        <v>77</v>
      </c>
      <c r="AY136" s="153" t="s">
        <v>358</v>
      </c>
    </row>
    <row r="137" spans="2:65" s="12" customFormat="1" ht="11.25">
      <c r="B137" s="151"/>
      <c r="D137" s="152" t="s">
        <v>368</v>
      </c>
      <c r="E137" s="153" t="s">
        <v>19</v>
      </c>
      <c r="F137" s="154" t="s">
        <v>5175</v>
      </c>
      <c r="H137" s="153" t="s">
        <v>19</v>
      </c>
      <c r="I137" s="155"/>
      <c r="L137" s="151"/>
      <c r="M137" s="156"/>
      <c r="T137" s="157"/>
      <c r="AT137" s="153" t="s">
        <v>368</v>
      </c>
      <c r="AU137" s="153" t="s">
        <v>90</v>
      </c>
      <c r="AV137" s="12" t="s">
        <v>84</v>
      </c>
      <c r="AW137" s="12" t="s">
        <v>36</v>
      </c>
      <c r="AX137" s="12" t="s">
        <v>77</v>
      </c>
      <c r="AY137" s="153" t="s">
        <v>358</v>
      </c>
    </row>
    <row r="138" spans="2:65" s="13" customFormat="1" ht="22.5">
      <c r="B138" s="158"/>
      <c r="D138" s="152" t="s">
        <v>368</v>
      </c>
      <c r="E138" s="159" t="s">
        <v>19</v>
      </c>
      <c r="F138" s="160" t="s">
        <v>386</v>
      </c>
      <c r="H138" s="161">
        <v>302.15300000000002</v>
      </c>
      <c r="I138" s="162"/>
      <c r="L138" s="158"/>
      <c r="M138" s="163"/>
      <c r="T138" s="164"/>
      <c r="AT138" s="159" t="s">
        <v>368</v>
      </c>
      <c r="AU138" s="159" t="s">
        <v>90</v>
      </c>
      <c r="AV138" s="13" t="s">
        <v>90</v>
      </c>
      <c r="AW138" s="13" t="s">
        <v>36</v>
      </c>
      <c r="AX138" s="13" t="s">
        <v>77</v>
      </c>
      <c r="AY138" s="159" t="s">
        <v>358</v>
      </c>
    </row>
    <row r="139" spans="2:65" s="13" customFormat="1" ht="11.25">
      <c r="B139" s="158"/>
      <c r="D139" s="152" t="s">
        <v>368</v>
      </c>
      <c r="E139" s="159" t="s">
        <v>19</v>
      </c>
      <c r="F139" s="160" t="s">
        <v>387</v>
      </c>
      <c r="H139" s="161">
        <v>119.294</v>
      </c>
      <c r="I139" s="162"/>
      <c r="L139" s="158"/>
      <c r="M139" s="163"/>
      <c r="T139" s="164"/>
      <c r="AT139" s="159" t="s">
        <v>368</v>
      </c>
      <c r="AU139" s="159" t="s">
        <v>90</v>
      </c>
      <c r="AV139" s="13" t="s">
        <v>90</v>
      </c>
      <c r="AW139" s="13" t="s">
        <v>36</v>
      </c>
      <c r="AX139" s="13" t="s">
        <v>77</v>
      </c>
      <c r="AY139" s="159" t="s">
        <v>358</v>
      </c>
    </row>
    <row r="140" spans="2:65" s="14" customFormat="1" ht="11.25">
      <c r="B140" s="165"/>
      <c r="D140" s="152" t="s">
        <v>368</v>
      </c>
      <c r="E140" s="166" t="s">
        <v>211</v>
      </c>
      <c r="F140" s="167" t="s">
        <v>371</v>
      </c>
      <c r="H140" s="168">
        <v>421.447</v>
      </c>
      <c r="I140" s="169"/>
      <c r="L140" s="165"/>
      <c r="M140" s="170"/>
      <c r="T140" s="171"/>
      <c r="AT140" s="166" t="s">
        <v>368</v>
      </c>
      <c r="AU140" s="166" t="s">
        <v>90</v>
      </c>
      <c r="AV140" s="14" t="s">
        <v>364</v>
      </c>
      <c r="AW140" s="14" t="s">
        <v>36</v>
      </c>
      <c r="AX140" s="14" t="s">
        <v>84</v>
      </c>
      <c r="AY140" s="166" t="s">
        <v>358</v>
      </c>
    </row>
    <row r="141" spans="2:65" s="1" customFormat="1" ht="62.65" customHeight="1">
      <c r="B141" s="33"/>
      <c r="C141" s="134" t="s">
        <v>388</v>
      </c>
      <c r="D141" s="134" t="s">
        <v>360</v>
      </c>
      <c r="E141" s="135" t="s">
        <v>389</v>
      </c>
      <c r="F141" s="136" t="s">
        <v>390</v>
      </c>
      <c r="G141" s="137" t="s">
        <v>209</v>
      </c>
      <c r="H141" s="138">
        <v>559.84699999999998</v>
      </c>
      <c r="I141" s="139"/>
      <c r="J141" s="140">
        <f>ROUND(I141*H141,2)</f>
        <v>0</v>
      </c>
      <c r="K141" s="136" t="s">
        <v>363</v>
      </c>
      <c r="L141" s="33"/>
      <c r="M141" s="141" t="s">
        <v>19</v>
      </c>
      <c r="N141" s="142" t="s">
        <v>49</v>
      </c>
      <c r="P141" s="143">
        <f>O141*H141</f>
        <v>0</v>
      </c>
      <c r="Q141" s="143">
        <v>0</v>
      </c>
      <c r="R141" s="143">
        <f>Q141*H141</f>
        <v>0</v>
      </c>
      <c r="S141" s="143">
        <v>0</v>
      </c>
      <c r="T141" s="144">
        <f>S141*H141</f>
        <v>0</v>
      </c>
      <c r="AR141" s="145" t="s">
        <v>364</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364</v>
      </c>
      <c r="BM141" s="145" t="s">
        <v>391</v>
      </c>
    </row>
    <row r="142" spans="2:65" s="1" customFormat="1" ht="11.25">
      <c r="B142" s="33"/>
      <c r="D142" s="147" t="s">
        <v>366</v>
      </c>
      <c r="F142" s="148" t="s">
        <v>392</v>
      </c>
      <c r="I142" s="149"/>
      <c r="L142" s="33"/>
      <c r="M142" s="150"/>
      <c r="T142" s="54"/>
      <c r="AT142" s="18" t="s">
        <v>366</v>
      </c>
      <c r="AU142" s="18" t="s">
        <v>90</v>
      </c>
    </row>
    <row r="143" spans="2:65" s="12" customFormat="1" ht="11.25">
      <c r="B143" s="151"/>
      <c r="D143" s="152" t="s">
        <v>368</v>
      </c>
      <c r="E143" s="153" t="s">
        <v>19</v>
      </c>
      <c r="F143" s="154" t="s">
        <v>393</v>
      </c>
      <c r="H143" s="153" t="s">
        <v>19</v>
      </c>
      <c r="I143" s="155"/>
      <c r="L143" s="151"/>
      <c r="M143" s="156"/>
      <c r="T143" s="157"/>
      <c r="AT143" s="153" t="s">
        <v>368</v>
      </c>
      <c r="AU143" s="153" t="s">
        <v>90</v>
      </c>
      <c r="AV143" s="12" t="s">
        <v>84</v>
      </c>
      <c r="AW143" s="12" t="s">
        <v>36</v>
      </c>
      <c r="AX143" s="12" t="s">
        <v>77</v>
      </c>
      <c r="AY143" s="153" t="s">
        <v>358</v>
      </c>
    </row>
    <row r="144" spans="2:65" s="13" customFormat="1" ht="11.25">
      <c r="B144" s="158"/>
      <c r="D144" s="152" t="s">
        <v>368</v>
      </c>
      <c r="E144" s="159" t="s">
        <v>19</v>
      </c>
      <c r="F144" s="160" t="s">
        <v>302</v>
      </c>
      <c r="H144" s="161">
        <v>69.2</v>
      </c>
      <c r="I144" s="162"/>
      <c r="L144" s="158"/>
      <c r="M144" s="163"/>
      <c r="T144" s="164"/>
      <c r="AT144" s="159" t="s">
        <v>368</v>
      </c>
      <c r="AU144" s="159" t="s">
        <v>90</v>
      </c>
      <c r="AV144" s="13" t="s">
        <v>90</v>
      </c>
      <c r="AW144" s="13" t="s">
        <v>36</v>
      </c>
      <c r="AX144" s="13" t="s">
        <v>77</v>
      </c>
      <c r="AY144" s="159" t="s">
        <v>358</v>
      </c>
    </row>
    <row r="145" spans="2:65" s="13" customFormat="1" ht="11.25">
      <c r="B145" s="158"/>
      <c r="D145" s="152" t="s">
        <v>368</v>
      </c>
      <c r="E145" s="159" t="s">
        <v>19</v>
      </c>
      <c r="F145" s="160" t="s">
        <v>270</v>
      </c>
      <c r="H145" s="161">
        <v>69.2</v>
      </c>
      <c r="I145" s="162"/>
      <c r="L145" s="158"/>
      <c r="M145" s="163"/>
      <c r="T145" s="164"/>
      <c r="AT145" s="159" t="s">
        <v>368</v>
      </c>
      <c r="AU145" s="159" t="s">
        <v>90</v>
      </c>
      <c r="AV145" s="13" t="s">
        <v>90</v>
      </c>
      <c r="AW145" s="13" t="s">
        <v>36</v>
      </c>
      <c r="AX145" s="13" t="s">
        <v>77</v>
      </c>
      <c r="AY145" s="159" t="s">
        <v>358</v>
      </c>
    </row>
    <row r="146" spans="2:65" s="13" customFormat="1" ht="11.25">
      <c r="B146" s="158"/>
      <c r="D146" s="152" t="s">
        <v>368</v>
      </c>
      <c r="E146" s="159" t="s">
        <v>19</v>
      </c>
      <c r="F146" s="160" t="s">
        <v>211</v>
      </c>
      <c r="H146" s="161">
        <v>421.447</v>
      </c>
      <c r="I146" s="162"/>
      <c r="L146" s="158"/>
      <c r="M146" s="163"/>
      <c r="T146" s="164"/>
      <c r="AT146" s="159" t="s">
        <v>368</v>
      </c>
      <c r="AU146" s="159" t="s">
        <v>90</v>
      </c>
      <c r="AV146" s="13" t="s">
        <v>90</v>
      </c>
      <c r="AW146" s="13" t="s">
        <v>36</v>
      </c>
      <c r="AX146" s="13" t="s">
        <v>77</v>
      </c>
      <c r="AY146" s="159" t="s">
        <v>358</v>
      </c>
    </row>
    <row r="147" spans="2:65" s="14" customFormat="1" ht="11.25">
      <c r="B147" s="165"/>
      <c r="D147" s="152" t="s">
        <v>368</v>
      </c>
      <c r="E147" s="166" t="s">
        <v>19</v>
      </c>
      <c r="F147" s="167" t="s">
        <v>371</v>
      </c>
      <c r="H147" s="168">
        <v>559.84699999999998</v>
      </c>
      <c r="I147" s="169"/>
      <c r="L147" s="165"/>
      <c r="M147" s="170"/>
      <c r="T147" s="171"/>
      <c r="AT147" s="166" t="s">
        <v>368</v>
      </c>
      <c r="AU147" s="166" t="s">
        <v>90</v>
      </c>
      <c r="AV147" s="14" t="s">
        <v>364</v>
      </c>
      <c r="AW147" s="14" t="s">
        <v>36</v>
      </c>
      <c r="AX147" s="14" t="s">
        <v>84</v>
      </c>
      <c r="AY147" s="166" t="s">
        <v>358</v>
      </c>
    </row>
    <row r="148" spans="2:65" s="1" customFormat="1" ht="62.65" customHeight="1">
      <c r="B148" s="33"/>
      <c r="C148" s="134" t="s">
        <v>394</v>
      </c>
      <c r="D148" s="134" t="s">
        <v>360</v>
      </c>
      <c r="E148" s="135" t="s">
        <v>395</v>
      </c>
      <c r="F148" s="136" t="s">
        <v>396</v>
      </c>
      <c r="G148" s="137" t="s">
        <v>209</v>
      </c>
      <c r="H148" s="138">
        <v>24</v>
      </c>
      <c r="I148" s="139"/>
      <c r="J148" s="140">
        <f>ROUND(I148*H148,2)</f>
        <v>0</v>
      </c>
      <c r="K148" s="136" t="s">
        <v>363</v>
      </c>
      <c r="L148" s="33"/>
      <c r="M148" s="141" t="s">
        <v>19</v>
      </c>
      <c r="N148" s="142" t="s">
        <v>49</v>
      </c>
      <c r="P148" s="143">
        <f>O148*H148</f>
        <v>0</v>
      </c>
      <c r="Q148" s="143">
        <v>0</v>
      </c>
      <c r="R148" s="143">
        <f>Q148*H148</f>
        <v>0</v>
      </c>
      <c r="S148" s="143">
        <v>0</v>
      </c>
      <c r="T148" s="144">
        <f>S148*H148</f>
        <v>0</v>
      </c>
      <c r="AR148" s="145" t="s">
        <v>364</v>
      </c>
      <c r="AT148" s="145" t="s">
        <v>360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364</v>
      </c>
      <c r="BM148" s="145" t="s">
        <v>397</v>
      </c>
    </row>
    <row r="149" spans="2:65" s="1" customFormat="1" ht="11.25">
      <c r="B149" s="33"/>
      <c r="D149" s="147" t="s">
        <v>366</v>
      </c>
      <c r="F149" s="148" t="s">
        <v>398</v>
      </c>
      <c r="I149" s="149"/>
      <c r="L149" s="33"/>
      <c r="M149" s="150"/>
      <c r="T149" s="54"/>
      <c r="AT149" s="18" t="s">
        <v>366</v>
      </c>
      <c r="AU149" s="18" t="s">
        <v>90</v>
      </c>
    </row>
    <row r="150" spans="2:65" s="12" customFormat="1" ht="11.25">
      <c r="B150" s="151"/>
      <c r="D150" s="152" t="s">
        <v>368</v>
      </c>
      <c r="E150" s="153" t="s">
        <v>19</v>
      </c>
      <c r="F150" s="154" t="s">
        <v>393</v>
      </c>
      <c r="H150" s="153" t="s">
        <v>19</v>
      </c>
      <c r="I150" s="155"/>
      <c r="L150" s="151"/>
      <c r="M150" s="156"/>
      <c r="T150" s="157"/>
      <c r="AT150" s="153" t="s">
        <v>368</v>
      </c>
      <c r="AU150" s="153" t="s">
        <v>90</v>
      </c>
      <c r="AV150" s="12" t="s">
        <v>84</v>
      </c>
      <c r="AW150" s="12" t="s">
        <v>36</v>
      </c>
      <c r="AX150" s="12" t="s">
        <v>77</v>
      </c>
      <c r="AY150" s="153" t="s">
        <v>358</v>
      </c>
    </row>
    <row r="151" spans="2:65" s="13" customFormat="1" ht="11.25">
      <c r="B151" s="158"/>
      <c r="D151" s="152" t="s">
        <v>368</v>
      </c>
      <c r="E151" s="159" t="s">
        <v>19</v>
      </c>
      <c r="F151" s="160" t="s">
        <v>207</v>
      </c>
      <c r="H151" s="161">
        <v>24</v>
      </c>
      <c r="I151" s="162"/>
      <c r="L151" s="158"/>
      <c r="M151" s="163"/>
      <c r="T151" s="164"/>
      <c r="AT151" s="159" t="s">
        <v>368</v>
      </c>
      <c r="AU151" s="159" t="s">
        <v>90</v>
      </c>
      <c r="AV151" s="13" t="s">
        <v>90</v>
      </c>
      <c r="AW151" s="13" t="s">
        <v>36</v>
      </c>
      <c r="AX151" s="13" t="s">
        <v>77</v>
      </c>
      <c r="AY151" s="159" t="s">
        <v>358</v>
      </c>
    </row>
    <row r="152" spans="2:65" s="14" customFormat="1" ht="11.25">
      <c r="B152" s="165"/>
      <c r="D152" s="152" t="s">
        <v>368</v>
      </c>
      <c r="E152" s="166" t="s">
        <v>19</v>
      </c>
      <c r="F152" s="167" t="s">
        <v>371</v>
      </c>
      <c r="H152" s="168">
        <v>24</v>
      </c>
      <c r="I152" s="169"/>
      <c r="L152" s="165"/>
      <c r="M152" s="170"/>
      <c r="T152" s="171"/>
      <c r="AT152" s="166" t="s">
        <v>368</v>
      </c>
      <c r="AU152" s="166" t="s">
        <v>90</v>
      </c>
      <c r="AV152" s="14" t="s">
        <v>364</v>
      </c>
      <c r="AW152" s="14" t="s">
        <v>36</v>
      </c>
      <c r="AX152" s="14" t="s">
        <v>84</v>
      </c>
      <c r="AY152" s="166" t="s">
        <v>358</v>
      </c>
    </row>
    <row r="153" spans="2:65" s="1" customFormat="1" ht="62.65" customHeight="1">
      <c r="B153" s="33"/>
      <c r="C153" s="134" t="s">
        <v>399</v>
      </c>
      <c r="D153" s="134" t="s">
        <v>360</v>
      </c>
      <c r="E153" s="135" t="s">
        <v>400</v>
      </c>
      <c r="F153" s="136" t="s">
        <v>401</v>
      </c>
      <c r="G153" s="137" t="s">
        <v>209</v>
      </c>
      <c r="H153" s="138">
        <v>334.66500000000002</v>
      </c>
      <c r="I153" s="139"/>
      <c r="J153" s="140">
        <f>ROUND(I153*H153,2)</f>
        <v>0</v>
      </c>
      <c r="K153" s="136" t="s">
        <v>402</v>
      </c>
      <c r="L153" s="33"/>
      <c r="M153" s="141" t="s">
        <v>19</v>
      </c>
      <c r="N153" s="142" t="s">
        <v>49</v>
      </c>
      <c r="P153" s="143">
        <f>O153*H153</f>
        <v>0</v>
      </c>
      <c r="Q153" s="143">
        <v>0</v>
      </c>
      <c r="R153" s="143">
        <f>Q153*H153</f>
        <v>0</v>
      </c>
      <c r="S153" s="143">
        <v>0</v>
      </c>
      <c r="T153" s="144">
        <f>S153*H153</f>
        <v>0</v>
      </c>
      <c r="AR153" s="145" t="s">
        <v>364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364</v>
      </c>
      <c r="BM153" s="145" t="s">
        <v>5176</v>
      </c>
    </row>
    <row r="154" spans="2:65" s="1" customFormat="1" ht="11.25">
      <c r="B154" s="33"/>
      <c r="D154" s="147" t="s">
        <v>366</v>
      </c>
      <c r="F154" s="148" t="s">
        <v>404</v>
      </c>
      <c r="I154" s="149"/>
      <c r="L154" s="33"/>
      <c r="M154" s="150"/>
      <c r="T154" s="54"/>
      <c r="AT154" s="18" t="s">
        <v>366</v>
      </c>
      <c r="AU154" s="18" t="s">
        <v>90</v>
      </c>
    </row>
    <row r="155" spans="2:65" s="13" customFormat="1" ht="11.25">
      <c r="B155" s="158"/>
      <c r="D155" s="152" t="s">
        <v>368</v>
      </c>
      <c r="E155" s="159" t="s">
        <v>19</v>
      </c>
      <c r="F155" s="160" t="s">
        <v>302</v>
      </c>
      <c r="H155" s="161">
        <v>69.2</v>
      </c>
      <c r="I155" s="162"/>
      <c r="L155" s="158"/>
      <c r="M155" s="163"/>
      <c r="T155" s="164"/>
      <c r="AT155" s="159" t="s">
        <v>368</v>
      </c>
      <c r="AU155" s="159" t="s">
        <v>90</v>
      </c>
      <c r="AV155" s="13" t="s">
        <v>90</v>
      </c>
      <c r="AW155" s="13" t="s">
        <v>36</v>
      </c>
      <c r="AX155" s="13" t="s">
        <v>77</v>
      </c>
      <c r="AY155" s="159" t="s">
        <v>358</v>
      </c>
    </row>
    <row r="156" spans="2:65" s="13" customFormat="1" ht="11.25">
      <c r="B156" s="158"/>
      <c r="D156" s="152" t="s">
        <v>368</v>
      </c>
      <c r="E156" s="159" t="s">
        <v>19</v>
      </c>
      <c r="F156" s="160" t="s">
        <v>270</v>
      </c>
      <c r="H156" s="161">
        <v>69.2</v>
      </c>
      <c r="I156" s="162"/>
      <c r="L156" s="158"/>
      <c r="M156" s="163"/>
      <c r="T156" s="164"/>
      <c r="AT156" s="159" t="s">
        <v>368</v>
      </c>
      <c r="AU156" s="159" t="s">
        <v>90</v>
      </c>
      <c r="AV156" s="13" t="s">
        <v>90</v>
      </c>
      <c r="AW156" s="13" t="s">
        <v>36</v>
      </c>
      <c r="AX156" s="13" t="s">
        <v>77</v>
      </c>
      <c r="AY156" s="159" t="s">
        <v>358</v>
      </c>
    </row>
    <row r="157" spans="2:65" s="13" customFormat="1" ht="11.25">
      <c r="B157" s="158"/>
      <c r="D157" s="152" t="s">
        <v>368</v>
      </c>
      <c r="E157" s="159" t="s">
        <v>19</v>
      </c>
      <c r="F157" s="160" t="s">
        <v>211</v>
      </c>
      <c r="H157" s="161">
        <v>421.447</v>
      </c>
      <c r="I157" s="162"/>
      <c r="L157" s="158"/>
      <c r="M157" s="163"/>
      <c r="T157" s="164"/>
      <c r="AT157" s="159" t="s">
        <v>368</v>
      </c>
      <c r="AU157" s="159" t="s">
        <v>90</v>
      </c>
      <c r="AV157" s="13" t="s">
        <v>90</v>
      </c>
      <c r="AW157" s="13" t="s">
        <v>36</v>
      </c>
      <c r="AX157" s="13" t="s">
        <v>77</v>
      </c>
      <c r="AY157" s="159" t="s">
        <v>358</v>
      </c>
    </row>
    <row r="158" spans="2:65" s="13" customFormat="1" ht="11.25">
      <c r="B158" s="158"/>
      <c r="D158" s="152" t="s">
        <v>368</v>
      </c>
      <c r="E158" s="159" t="s">
        <v>19</v>
      </c>
      <c r="F158" s="160" t="s">
        <v>405</v>
      </c>
      <c r="H158" s="161">
        <v>-225.18199999999999</v>
      </c>
      <c r="I158" s="162"/>
      <c r="L158" s="158"/>
      <c r="M158" s="163"/>
      <c r="T158" s="164"/>
      <c r="AT158" s="159" t="s">
        <v>368</v>
      </c>
      <c r="AU158" s="159" t="s">
        <v>90</v>
      </c>
      <c r="AV158" s="13" t="s">
        <v>90</v>
      </c>
      <c r="AW158" s="13" t="s">
        <v>36</v>
      </c>
      <c r="AX158" s="13" t="s">
        <v>77</v>
      </c>
      <c r="AY158" s="159" t="s">
        <v>358</v>
      </c>
    </row>
    <row r="159" spans="2:65" s="14" customFormat="1" ht="11.25">
      <c r="B159" s="165"/>
      <c r="D159" s="152" t="s">
        <v>368</v>
      </c>
      <c r="E159" s="166" t="s">
        <v>19</v>
      </c>
      <c r="F159" s="167" t="s">
        <v>371</v>
      </c>
      <c r="H159" s="168">
        <v>334.66500000000002</v>
      </c>
      <c r="I159" s="169"/>
      <c r="L159" s="165"/>
      <c r="M159" s="170"/>
      <c r="T159" s="171"/>
      <c r="AT159" s="166" t="s">
        <v>368</v>
      </c>
      <c r="AU159" s="166" t="s">
        <v>90</v>
      </c>
      <c r="AV159" s="14" t="s">
        <v>364</v>
      </c>
      <c r="AW159" s="14" t="s">
        <v>36</v>
      </c>
      <c r="AX159" s="14" t="s">
        <v>84</v>
      </c>
      <c r="AY159" s="166" t="s">
        <v>358</v>
      </c>
    </row>
    <row r="160" spans="2:65" s="1" customFormat="1" ht="62.65" customHeight="1">
      <c r="B160" s="33"/>
      <c r="C160" s="134" t="s">
        <v>406</v>
      </c>
      <c r="D160" s="134" t="s">
        <v>360</v>
      </c>
      <c r="E160" s="135" t="s">
        <v>407</v>
      </c>
      <c r="F160" s="136" t="s">
        <v>408</v>
      </c>
      <c r="G160" s="137" t="s">
        <v>209</v>
      </c>
      <c r="H160" s="138">
        <v>24</v>
      </c>
      <c r="I160" s="139"/>
      <c r="J160" s="140">
        <f>ROUND(I160*H160,2)</f>
        <v>0</v>
      </c>
      <c r="K160" s="136" t="s">
        <v>402</v>
      </c>
      <c r="L160" s="33"/>
      <c r="M160" s="141" t="s">
        <v>19</v>
      </c>
      <c r="N160" s="142" t="s">
        <v>49</v>
      </c>
      <c r="P160" s="143">
        <f>O160*H160</f>
        <v>0</v>
      </c>
      <c r="Q160" s="143">
        <v>0</v>
      </c>
      <c r="R160" s="143">
        <f>Q160*H160</f>
        <v>0</v>
      </c>
      <c r="S160" s="143">
        <v>0</v>
      </c>
      <c r="T160" s="144">
        <f>S160*H160</f>
        <v>0</v>
      </c>
      <c r="AR160" s="145" t="s">
        <v>364</v>
      </c>
      <c r="AT160" s="145" t="s">
        <v>360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364</v>
      </c>
      <c r="BM160" s="145" t="s">
        <v>5177</v>
      </c>
    </row>
    <row r="161" spans="2:65" s="1" customFormat="1" ht="11.25">
      <c r="B161" s="33"/>
      <c r="D161" s="147" t="s">
        <v>366</v>
      </c>
      <c r="F161" s="148" t="s">
        <v>410</v>
      </c>
      <c r="I161" s="149"/>
      <c r="L161" s="33"/>
      <c r="M161" s="150"/>
      <c r="T161" s="54"/>
      <c r="AT161" s="18" t="s">
        <v>366</v>
      </c>
      <c r="AU161" s="18" t="s">
        <v>90</v>
      </c>
    </row>
    <row r="162" spans="2:65" s="12" customFormat="1" ht="11.25">
      <c r="B162" s="151"/>
      <c r="D162" s="152" t="s">
        <v>368</v>
      </c>
      <c r="E162" s="153" t="s">
        <v>19</v>
      </c>
      <c r="F162" s="154" t="s">
        <v>393</v>
      </c>
      <c r="H162" s="153" t="s">
        <v>19</v>
      </c>
      <c r="I162" s="155"/>
      <c r="L162" s="151"/>
      <c r="M162" s="156"/>
      <c r="T162" s="157"/>
      <c r="AT162" s="153" t="s">
        <v>368</v>
      </c>
      <c r="AU162" s="153" t="s">
        <v>90</v>
      </c>
      <c r="AV162" s="12" t="s">
        <v>84</v>
      </c>
      <c r="AW162" s="12" t="s">
        <v>36</v>
      </c>
      <c r="AX162" s="12" t="s">
        <v>77</v>
      </c>
      <c r="AY162" s="153" t="s">
        <v>358</v>
      </c>
    </row>
    <row r="163" spans="2:65" s="13" customFormat="1" ht="11.25">
      <c r="B163" s="158"/>
      <c r="D163" s="152" t="s">
        <v>368</v>
      </c>
      <c r="E163" s="159" t="s">
        <v>19</v>
      </c>
      <c r="F163" s="160" t="s">
        <v>207</v>
      </c>
      <c r="H163" s="161">
        <v>24</v>
      </c>
      <c r="I163" s="162"/>
      <c r="L163" s="158"/>
      <c r="M163" s="163"/>
      <c r="T163" s="164"/>
      <c r="AT163" s="159" t="s">
        <v>368</v>
      </c>
      <c r="AU163" s="159" t="s">
        <v>90</v>
      </c>
      <c r="AV163" s="13" t="s">
        <v>90</v>
      </c>
      <c r="AW163" s="13" t="s">
        <v>36</v>
      </c>
      <c r="AX163" s="13" t="s">
        <v>77</v>
      </c>
      <c r="AY163" s="159" t="s">
        <v>358</v>
      </c>
    </row>
    <row r="164" spans="2:65" s="14" customFormat="1" ht="11.25">
      <c r="B164" s="165"/>
      <c r="D164" s="152" t="s">
        <v>368</v>
      </c>
      <c r="E164" s="166" t="s">
        <v>19</v>
      </c>
      <c r="F164" s="167" t="s">
        <v>371</v>
      </c>
      <c r="H164" s="168">
        <v>24</v>
      </c>
      <c r="I164" s="169"/>
      <c r="L164" s="165"/>
      <c r="M164" s="170"/>
      <c r="T164" s="171"/>
      <c r="AT164" s="166" t="s">
        <v>368</v>
      </c>
      <c r="AU164" s="166" t="s">
        <v>90</v>
      </c>
      <c r="AV164" s="14" t="s">
        <v>364</v>
      </c>
      <c r="AW164" s="14" t="s">
        <v>36</v>
      </c>
      <c r="AX164" s="14" t="s">
        <v>84</v>
      </c>
      <c r="AY164" s="166" t="s">
        <v>358</v>
      </c>
    </row>
    <row r="165" spans="2:65" s="1" customFormat="1" ht="44.25" customHeight="1">
      <c r="B165" s="33"/>
      <c r="C165" s="134" t="s">
        <v>411</v>
      </c>
      <c r="D165" s="134" t="s">
        <v>360</v>
      </c>
      <c r="E165" s="135" t="s">
        <v>412</v>
      </c>
      <c r="F165" s="136" t="s">
        <v>413</v>
      </c>
      <c r="G165" s="137" t="s">
        <v>209</v>
      </c>
      <c r="H165" s="138">
        <v>809.029</v>
      </c>
      <c r="I165" s="139"/>
      <c r="J165" s="140">
        <f>ROUND(I165*H165,2)</f>
        <v>0</v>
      </c>
      <c r="K165" s="136" t="s">
        <v>363</v>
      </c>
      <c r="L165" s="33"/>
      <c r="M165" s="141" t="s">
        <v>19</v>
      </c>
      <c r="N165" s="142" t="s">
        <v>49</v>
      </c>
      <c r="P165" s="143">
        <f>O165*H165</f>
        <v>0</v>
      </c>
      <c r="Q165" s="143">
        <v>0</v>
      </c>
      <c r="R165" s="143">
        <f>Q165*H165</f>
        <v>0</v>
      </c>
      <c r="S165" s="143">
        <v>0</v>
      </c>
      <c r="T165" s="144">
        <f>S165*H165</f>
        <v>0</v>
      </c>
      <c r="AR165" s="145" t="s">
        <v>364</v>
      </c>
      <c r="AT165" s="145" t="s">
        <v>360</v>
      </c>
      <c r="AU165" s="145" t="s">
        <v>90</v>
      </c>
      <c r="AY165" s="18" t="s">
        <v>358</v>
      </c>
      <c r="BE165" s="146">
        <f>IF(N165="základní",J165,0)</f>
        <v>0</v>
      </c>
      <c r="BF165" s="146">
        <f>IF(N165="snížená",J165,0)</f>
        <v>0</v>
      </c>
      <c r="BG165" s="146">
        <f>IF(N165="zákl. přenesená",J165,0)</f>
        <v>0</v>
      </c>
      <c r="BH165" s="146">
        <f>IF(N165="sníž. přenesená",J165,0)</f>
        <v>0</v>
      </c>
      <c r="BI165" s="146">
        <f>IF(N165="nulová",J165,0)</f>
        <v>0</v>
      </c>
      <c r="BJ165" s="18" t="s">
        <v>90</v>
      </c>
      <c r="BK165" s="146">
        <f>ROUND(I165*H165,2)</f>
        <v>0</v>
      </c>
      <c r="BL165" s="18" t="s">
        <v>364</v>
      </c>
      <c r="BM165" s="145" t="s">
        <v>414</v>
      </c>
    </row>
    <row r="166" spans="2:65" s="1" customFormat="1" ht="11.25">
      <c r="B166" s="33"/>
      <c r="D166" s="147" t="s">
        <v>366</v>
      </c>
      <c r="F166" s="148" t="s">
        <v>415</v>
      </c>
      <c r="I166" s="149"/>
      <c r="L166" s="33"/>
      <c r="M166" s="150"/>
      <c r="T166" s="54"/>
      <c r="AT166" s="18" t="s">
        <v>366</v>
      </c>
      <c r="AU166" s="18" t="s">
        <v>90</v>
      </c>
    </row>
    <row r="167" spans="2:65" s="13" customFormat="1" ht="11.25">
      <c r="B167" s="158"/>
      <c r="D167" s="152" t="s">
        <v>368</v>
      </c>
      <c r="E167" s="159" t="s">
        <v>19</v>
      </c>
      <c r="F167" s="160" t="s">
        <v>307</v>
      </c>
      <c r="H167" s="161">
        <v>225.18199999999999</v>
      </c>
      <c r="I167" s="162"/>
      <c r="L167" s="158"/>
      <c r="M167" s="163"/>
      <c r="T167" s="164"/>
      <c r="AT167" s="159" t="s">
        <v>368</v>
      </c>
      <c r="AU167" s="159" t="s">
        <v>90</v>
      </c>
      <c r="AV167" s="13" t="s">
        <v>90</v>
      </c>
      <c r="AW167" s="13" t="s">
        <v>36</v>
      </c>
      <c r="AX167" s="13" t="s">
        <v>77</v>
      </c>
      <c r="AY167" s="159" t="s">
        <v>358</v>
      </c>
    </row>
    <row r="168" spans="2:65" s="13" customFormat="1" ht="11.25">
      <c r="B168" s="158"/>
      <c r="D168" s="152" t="s">
        <v>368</v>
      </c>
      <c r="E168" s="159" t="s">
        <v>19</v>
      </c>
      <c r="F168" s="160" t="s">
        <v>302</v>
      </c>
      <c r="H168" s="161">
        <v>69.2</v>
      </c>
      <c r="I168" s="162"/>
      <c r="L168" s="158"/>
      <c r="M168" s="163"/>
      <c r="T168" s="164"/>
      <c r="AT168" s="159" t="s">
        <v>368</v>
      </c>
      <c r="AU168" s="159" t="s">
        <v>90</v>
      </c>
      <c r="AV168" s="13" t="s">
        <v>90</v>
      </c>
      <c r="AW168" s="13" t="s">
        <v>36</v>
      </c>
      <c r="AX168" s="13" t="s">
        <v>77</v>
      </c>
      <c r="AY168" s="159" t="s">
        <v>358</v>
      </c>
    </row>
    <row r="169" spans="2:65" s="13" customFormat="1" ht="11.25">
      <c r="B169" s="158"/>
      <c r="D169" s="152" t="s">
        <v>368</v>
      </c>
      <c r="E169" s="159" t="s">
        <v>19</v>
      </c>
      <c r="F169" s="160" t="s">
        <v>270</v>
      </c>
      <c r="H169" s="161">
        <v>69.2</v>
      </c>
      <c r="I169" s="162"/>
      <c r="L169" s="158"/>
      <c r="M169" s="163"/>
      <c r="T169" s="164"/>
      <c r="AT169" s="159" t="s">
        <v>368</v>
      </c>
      <c r="AU169" s="159" t="s">
        <v>90</v>
      </c>
      <c r="AV169" s="13" t="s">
        <v>90</v>
      </c>
      <c r="AW169" s="13" t="s">
        <v>36</v>
      </c>
      <c r="AX169" s="13" t="s">
        <v>77</v>
      </c>
      <c r="AY169" s="159" t="s">
        <v>358</v>
      </c>
    </row>
    <row r="170" spans="2:65" s="13" customFormat="1" ht="11.25">
      <c r="B170" s="158"/>
      <c r="D170" s="152" t="s">
        <v>368</v>
      </c>
      <c r="E170" s="159" t="s">
        <v>19</v>
      </c>
      <c r="F170" s="160" t="s">
        <v>211</v>
      </c>
      <c r="H170" s="161">
        <v>421.447</v>
      </c>
      <c r="I170" s="162"/>
      <c r="L170" s="158"/>
      <c r="M170" s="163"/>
      <c r="T170" s="164"/>
      <c r="AT170" s="159" t="s">
        <v>368</v>
      </c>
      <c r="AU170" s="159" t="s">
        <v>90</v>
      </c>
      <c r="AV170" s="13" t="s">
        <v>90</v>
      </c>
      <c r="AW170" s="13" t="s">
        <v>36</v>
      </c>
      <c r="AX170" s="13" t="s">
        <v>77</v>
      </c>
      <c r="AY170" s="159" t="s">
        <v>358</v>
      </c>
    </row>
    <row r="171" spans="2:65" s="13" customFormat="1" ht="11.25">
      <c r="B171" s="158"/>
      <c r="D171" s="152" t="s">
        <v>368</v>
      </c>
      <c r="E171" s="159" t="s">
        <v>19</v>
      </c>
      <c r="F171" s="160" t="s">
        <v>207</v>
      </c>
      <c r="H171" s="161">
        <v>24</v>
      </c>
      <c r="I171" s="162"/>
      <c r="L171" s="158"/>
      <c r="M171" s="163"/>
      <c r="T171" s="164"/>
      <c r="AT171" s="159" t="s">
        <v>368</v>
      </c>
      <c r="AU171" s="159" t="s">
        <v>90</v>
      </c>
      <c r="AV171" s="13" t="s">
        <v>90</v>
      </c>
      <c r="AW171" s="13" t="s">
        <v>36</v>
      </c>
      <c r="AX171" s="13" t="s">
        <v>77</v>
      </c>
      <c r="AY171" s="159" t="s">
        <v>358</v>
      </c>
    </row>
    <row r="172" spans="2:65" s="14" customFormat="1" ht="11.25">
      <c r="B172" s="165"/>
      <c r="D172" s="152" t="s">
        <v>368</v>
      </c>
      <c r="E172" s="166" t="s">
        <v>19</v>
      </c>
      <c r="F172" s="167" t="s">
        <v>371</v>
      </c>
      <c r="H172" s="168">
        <v>809.029</v>
      </c>
      <c r="I172" s="169"/>
      <c r="L172" s="165"/>
      <c r="M172" s="170"/>
      <c r="T172" s="171"/>
      <c r="AT172" s="166" t="s">
        <v>368</v>
      </c>
      <c r="AU172" s="166" t="s">
        <v>90</v>
      </c>
      <c r="AV172" s="14" t="s">
        <v>364</v>
      </c>
      <c r="AW172" s="14" t="s">
        <v>36</v>
      </c>
      <c r="AX172" s="14" t="s">
        <v>84</v>
      </c>
      <c r="AY172" s="166" t="s">
        <v>358</v>
      </c>
    </row>
    <row r="173" spans="2:65" s="1" customFormat="1" ht="37.9" customHeight="1">
      <c r="B173" s="33"/>
      <c r="C173" s="134" t="s">
        <v>417</v>
      </c>
      <c r="D173" s="134" t="s">
        <v>360</v>
      </c>
      <c r="E173" s="135" t="s">
        <v>418</v>
      </c>
      <c r="F173" s="136" t="s">
        <v>419</v>
      </c>
      <c r="G173" s="137" t="s">
        <v>209</v>
      </c>
      <c r="H173" s="138">
        <v>289.46499999999997</v>
      </c>
      <c r="I173" s="139"/>
      <c r="J173" s="140">
        <f>ROUND(I173*H173,2)</f>
        <v>0</v>
      </c>
      <c r="K173" s="136" t="s">
        <v>402</v>
      </c>
      <c r="L173" s="33"/>
      <c r="M173" s="141" t="s">
        <v>19</v>
      </c>
      <c r="N173" s="142" t="s">
        <v>49</v>
      </c>
      <c r="P173" s="143">
        <f>O173*H173</f>
        <v>0</v>
      </c>
      <c r="Q173" s="143">
        <v>0</v>
      </c>
      <c r="R173" s="143">
        <f>Q173*H173</f>
        <v>0</v>
      </c>
      <c r="S173" s="143">
        <v>0</v>
      </c>
      <c r="T173" s="144">
        <f>S173*H173</f>
        <v>0</v>
      </c>
      <c r="AR173" s="145" t="s">
        <v>364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364</v>
      </c>
      <c r="BM173" s="145" t="s">
        <v>5178</v>
      </c>
    </row>
    <row r="174" spans="2:65" s="1" customFormat="1" ht="11.25">
      <c r="B174" s="33"/>
      <c r="D174" s="147" t="s">
        <v>366</v>
      </c>
      <c r="F174" s="148" t="s">
        <v>421</v>
      </c>
      <c r="I174" s="149"/>
      <c r="L174" s="33"/>
      <c r="M174" s="150"/>
      <c r="T174" s="54"/>
      <c r="AT174" s="18" t="s">
        <v>366</v>
      </c>
      <c r="AU174" s="18" t="s">
        <v>90</v>
      </c>
    </row>
    <row r="175" spans="2:65" s="13" customFormat="1" ht="11.25">
      <c r="B175" s="158"/>
      <c r="D175" s="152" t="s">
        <v>368</v>
      </c>
      <c r="E175" s="159" t="s">
        <v>19</v>
      </c>
      <c r="F175" s="160" t="s">
        <v>270</v>
      </c>
      <c r="H175" s="161">
        <v>69.2</v>
      </c>
      <c r="I175" s="162"/>
      <c r="L175" s="158"/>
      <c r="M175" s="163"/>
      <c r="T175" s="164"/>
      <c r="AT175" s="159" t="s">
        <v>368</v>
      </c>
      <c r="AU175" s="159" t="s">
        <v>90</v>
      </c>
      <c r="AV175" s="13" t="s">
        <v>90</v>
      </c>
      <c r="AW175" s="13" t="s">
        <v>36</v>
      </c>
      <c r="AX175" s="13" t="s">
        <v>77</v>
      </c>
      <c r="AY175" s="159" t="s">
        <v>358</v>
      </c>
    </row>
    <row r="176" spans="2:65" s="13" customFormat="1" ht="11.25">
      <c r="B176" s="158"/>
      <c r="D176" s="152" t="s">
        <v>368</v>
      </c>
      <c r="E176" s="159" t="s">
        <v>19</v>
      </c>
      <c r="F176" s="160" t="s">
        <v>211</v>
      </c>
      <c r="H176" s="161">
        <v>421.447</v>
      </c>
      <c r="I176" s="162"/>
      <c r="L176" s="158"/>
      <c r="M176" s="163"/>
      <c r="T176" s="164"/>
      <c r="AT176" s="159" t="s">
        <v>368</v>
      </c>
      <c r="AU176" s="159" t="s">
        <v>90</v>
      </c>
      <c r="AV176" s="13" t="s">
        <v>90</v>
      </c>
      <c r="AW176" s="13" t="s">
        <v>36</v>
      </c>
      <c r="AX176" s="13" t="s">
        <v>77</v>
      </c>
      <c r="AY176" s="159" t="s">
        <v>358</v>
      </c>
    </row>
    <row r="177" spans="2:65" s="13" customFormat="1" ht="11.25">
      <c r="B177" s="158"/>
      <c r="D177" s="152" t="s">
        <v>368</v>
      </c>
      <c r="E177" s="159" t="s">
        <v>19</v>
      </c>
      <c r="F177" s="160" t="s">
        <v>405</v>
      </c>
      <c r="H177" s="161">
        <v>-225.18199999999999</v>
      </c>
      <c r="I177" s="162"/>
      <c r="L177" s="158"/>
      <c r="M177" s="163"/>
      <c r="T177" s="164"/>
      <c r="AT177" s="159" t="s">
        <v>368</v>
      </c>
      <c r="AU177" s="159" t="s">
        <v>90</v>
      </c>
      <c r="AV177" s="13" t="s">
        <v>90</v>
      </c>
      <c r="AW177" s="13" t="s">
        <v>36</v>
      </c>
      <c r="AX177" s="13" t="s">
        <v>77</v>
      </c>
      <c r="AY177" s="159" t="s">
        <v>358</v>
      </c>
    </row>
    <row r="178" spans="2:65" s="15" customFormat="1" ht="11.25">
      <c r="B178" s="172"/>
      <c r="D178" s="152" t="s">
        <v>368</v>
      </c>
      <c r="E178" s="173" t="s">
        <v>19</v>
      </c>
      <c r="F178" s="174" t="s">
        <v>416</v>
      </c>
      <c r="H178" s="175">
        <v>265.46499999999997</v>
      </c>
      <c r="I178" s="176"/>
      <c r="L178" s="172"/>
      <c r="M178" s="177"/>
      <c r="T178" s="178"/>
      <c r="AT178" s="173" t="s">
        <v>368</v>
      </c>
      <c r="AU178" s="173" t="s">
        <v>90</v>
      </c>
      <c r="AV178" s="15" t="s">
        <v>97</v>
      </c>
      <c r="AW178" s="15" t="s">
        <v>36</v>
      </c>
      <c r="AX178" s="15" t="s">
        <v>77</v>
      </c>
      <c r="AY178" s="173" t="s">
        <v>358</v>
      </c>
    </row>
    <row r="179" spans="2:65" s="13" customFormat="1" ht="11.25">
      <c r="B179" s="158"/>
      <c r="D179" s="152" t="s">
        <v>368</v>
      </c>
      <c r="E179" s="159" t="s">
        <v>19</v>
      </c>
      <c r="F179" s="160" t="s">
        <v>207</v>
      </c>
      <c r="H179" s="161">
        <v>24</v>
      </c>
      <c r="I179" s="162"/>
      <c r="L179" s="158"/>
      <c r="M179" s="163"/>
      <c r="T179" s="164"/>
      <c r="AT179" s="159" t="s">
        <v>368</v>
      </c>
      <c r="AU179" s="159" t="s">
        <v>90</v>
      </c>
      <c r="AV179" s="13" t="s">
        <v>90</v>
      </c>
      <c r="AW179" s="13" t="s">
        <v>36</v>
      </c>
      <c r="AX179" s="13" t="s">
        <v>77</v>
      </c>
      <c r="AY179" s="159" t="s">
        <v>358</v>
      </c>
    </row>
    <row r="180" spans="2:65" s="15" customFormat="1" ht="11.25">
      <c r="B180" s="172"/>
      <c r="D180" s="152" t="s">
        <v>368</v>
      </c>
      <c r="E180" s="173" t="s">
        <v>19</v>
      </c>
      <c r="F180" s="174" t="s">
        <v>416</v>
      </c>
      <c r="H180" s="175">
        <v>24</v>
      </c>
      <c r="I180" s="176"/>
      <c r="L180" s="172"/>
      <c r="M180" s="177"/>
      <c r="T180" s="178"/>
      <c r="AT180" s="173" t="s">
        <v>368</v>
      </c>
      <c r="AU180" s="173" t="s">
        <v>90</v>
      </c>
      <c r="AV180" s="15" t="s">
        <v>97</v>
      </c>
      <c r="AW180" s="15" t="s">
        <v>36</v>
      </c>
      <c r="AX180" s="15" t="s">
        <v>77</v>
      </c>
      <c r="AY180" s="173" t="s">
        <v>358</v>
      </c>
    </row>
    <row r="181" spans="2:65" s="14" customFormat="1" ht="11.25">
      <c r="B181" s="165"/>
      <c r="D181" s="152" t="s">
        <v>368</v>
      </c>
      <c r="E181" s="166" t="s">
        <v>19</v>
      </c>
      <c r="F181" s="167" t="s">
        <v>371</v>
      </c>
      <c r="H181" s="168">
        <v>289.46499999999997</v>
      </c>
      <c r="I181" s="169"/>
      <c r="L181" s="165"/>
      <c r="M181" s="170"/>
      <c r="T181" s="171"/>
      <c r="AT181" s="166" t="s">
        <v>368</v>
      </c>
      <c r="AU181" s="166" t="s">
        <v>90</v>
      </c>
      <c r="AV181" s="14" t="s">
        <v>364</v>
      </c>
      <c r="AW181" s="14" t="s">
        <v>36</v>
      </c>
      <c r="AX181" s="14" t="s">
        <v>84</v>
      </c>
      <c r="AY181" s="166" t="s">
        <v>358</v>
      </c>
    </row>
    <row r="182" spans="2:65" s="1" customFormat="1" ht="37.9" customHeight="1">
      <c r="B182" s="33"/>
      <c r="C182" s="134" t="s">
        <v>422</v>
      </c>
      <c r="D182" s="134" t="s">
        <v>360</v>
      </c>
      <c r="E182" s="135" t="s">
        <v>423</v>
      </c>
      <c r="F182" s="136" t="s">
        <v>424</v>
      </c>
      <c r="G182" s="137" t="s">
        <v>209</v>
      </c>
      <c r="H182" s="138">
        <v>514.64700000000005</v>
      </c>
      <c r="I182" s="139"/>
      <c r="J182" s="140">
        <f>ROUND(I182*H182,2)</f>
        <v>0</v>
      </c>
      <c r="K182" s="136" t="s">
        <v>363</v>
      </c>
      <c r="L182" s="33"/>
      <c r="M182" s="141" t="s">
        <v>19</v>
      </c>
      <c r="N182" s="142" t="s">
        <v>49</v>
      </c>
      <c r="P182" s="143">
        <f>O182*H182</f>
        <v>0</v>
      </c>
      <c r="Q182" s="143">
        <v>0</v>
      </c>
      <c r="R182" s="143">
        <f>Q182*H182</f>
        <v>0</v>
      </c>
      <c r="S182" s="143">
        <v>0</v>
      </c>
      <c r="T182" s="144">
        <f>S182*H182</f>
        <v>0</v>
      </c>
      <c r="AR182" s="145" t="s">
        <v>364</v>
      </c>
      <c r="AT182" s="145" t="s">
        <v>360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364</v>
      </c>
      <c r="BM182" s="145" t="s">
        <v>425</v>
      </c>
    </row>
    <row r="183" spans="2:65" s="1" customFormat="1" ht="11.25">
      <c r="B183" s="33"/>
      <c r="D183" s="147" t="s">
        <v>366</v>
      </c>
      <c r="F183" s="148" t="s">
        <v>426</v>
      </c>
      <c r="I183" s="149"/>
      <c r="L183" s="33"/>
      <c r="M183" s="150"/>
      <c r="T183" s="54"/>
      <c r="AT183" s="18" t="s">
        <v>366</v>
      </c>
      <c r="AU183" s="18" t="s">
        <v>90</v>
      </c>
    </row>
    <row r="184" spans="2:65" s="13" customFormat="1" ht="11.25">
      <c r="B184" s="158"/>
      <c r="D184" s="152" t="s">
        <v>368</v>
      </c>
      <c r="E184" s="159" t="s">
        <v>19</v>
      </c>
      <c r="F184" s="160" t="s">
        <v>270</v>
      </c>
      <c r="H184" s="161">
        <v>69.2</v>
      </c>
      <c r="I184" s="162"/>
      <c r="L184" s="158"/>
      <c r="M184" s="163"/>
      <c r="T184" s="164"/>
      <c r="AT184" s="159" t="s">
        <v>368</v>
      </c>
      <c r="AU184" s="159" t="s">
        <v>90</v>
      </c>
      <c r="AV184" s="13" t="s">
        <v>90</v>
      </c>
      <c r="AW184" s="13" t="s">
        <v>36</v>
      </c>
      <c r="AX184" s="13" t="s">
        <v>77</v>
      </c>
      <c r="AY184" s="159" t="s">
        <v>358</v>
      </c>
    </row>
    <row r="185" spans="2:65" s="13" customFormat="1" ht="11.25">
      <c r="B185" s="158"/>
      <c r="D185" s="152" t="s">
        <v>368</v>
      </c>
      <c r="E185" s="159" t="s">
        <v>19</v>
      </c>
      <c r="F185" s="160" t="s">
        <v>211</v>
      </c>
      <c r="H185" s="161">
        <v>421.447</v>
      </c>
      <c r="I185" s="162"/>
      <c r="L185" s="158"/>
      <c r="M185" s="163"/>
      <c r="T185" s="164"/>
      <c r="AT185" s="159" t="s">
        <v>368</v>
      </c>
      <c r="AU185" s="159" t="s">
        <v>90</v>
      </c>
      <c r="AV185" s="13" t="s">
        <v>90</v>
      </c>
      <c r="AW185" s="13" t="s">
        <v>36</v>
      </c>
      <c r="AX185" s="13" t="s">
        <v>77</v>
      </c>
      <c r="AY185" s="159" t="s">
        <v>358</v>
      </c>
    </row>
    <row r="186" spans="2:65" s="15" customFormat="1" ht="11.25">
      <c r="B186" s="172"/>
      <c r="D186" s="152" t="s">
        <v>368</v>
      </c>
      <c r="E186" s="173" t="s">
        <v>19</v>
      </c>
      <c r="F186" s="174" t="s">
        <v>416</v>
      </c>
      <c r="H186" s="175">
        <v>490.64699999999999</v>
      </c>
      <c r="I186" s="176"/>
      <c r="L186" s="172"/>
      <c r="M186" s="177"/>
      <c r="T186" s="178"/>
      <c r="AT186" s="173" t="s">
        <v>368</v>
      </c>
      <c r="AU186" s="173" t="s">
        <v>90</v>
      </c>
      <c r="AV186" s="15" t="s">
        <v>97</v>
      </c>
      <c r="AW186" s="15" t="s">
        <v>36</v>
      </c>
      <c r="AX186" s="15" t="s">
        <v>77</v>
      </c>
      <c r="AY186" s="173" t="s">
        <v>358</v>
      </c>
    </row>
    <row r="187" spans="2:65" s="13" customFormat="1" ht="11.25">
      <c r="B187" s="158"/>
      <c r="D187" s="152" t="s">
        <v>368</v>
      </c>
      <c r="E187" s="159" t="s">
        <v>19</v>
      </c>
      <c r="F187" s="160" t="s">
        <v>207</v>
      </c>
      <c r="H187" s="161">
        <v>24</v>
      </c>
      <c r="I187" s="162"/>
      <c r="L187" s="158"/>
      <c r="M187" s="163"/>
      <c r="T187" s="164"/>
      <c r="AT187" s="159" t="s">
        <v>368</v>
      </c>
      <c r="AU187" s="159" t="s">
        <v>90</v>
      </c>
      <c r="AV187" s="13" t="s">
        <v>90</v>
      </c>
      <c r="AW187" s="13" t="s">
        <v>36</v>
      </c>
      <c r="AX187" s="13" t="s">
        <v>77</v>
      </c>
      <c r="AY187" s="159" t="s">
        <v>358</v>
      </c>
    </row>
    <row r="188" spans="2:65" s="15" customFormat="1" ht="11.25">
      <c r="B188" s="172"/>
      <c r="D188" s="152" t="s">
        <v>368</v>
      </c>
      <c r="E188" s="173" t="s">
        <v>19</v>
      </c>
      <c r="F188" s="174" t="s">
        <v>416</v>
      </c>
      <c r="H188" s="175">
        <v>24</v>
      </c>
      <c r="I188" s="176"/>
      <c r="L188" s="172"/>
      <c r="M188" s="177"/>
      <c r="T188" s="178"/>
      <c r="AT188" s="173" t="s">
        <v>368</v>
      </c>
      <c r="AU188" s="173" t="s">
        <v>90</v>
      </c>
      <c r="AV188" s="15" t="s">
        <v>97</v>
      </c>
      <c r="AW188" s="15" t="s">
        <v>36</v>
      </c>
      <c r="AX188" s="15" t="s">
        <v>77</v>
      </c>
      <c r="AY188" s="173" t="s">
        <v>358</v>
      </c>
    </row>
    <row r="189" spans="2:65" s="14" customFormat="1" ht="11.25">
      <c r="B189" s="165"/>
      <c r="D189" s="152" t="s">
        <v>368</v>
      </c>
      <c r="E189" s="166" t="s">
        <v>19</v>
      </c>
      <c r="F189" s="167" t="s">
        <v>371</v>
      </c>
      <c r="H189" s="168">
        <v>514.64700000000005</v>
      </c>
      <c r="I189" s="169"/>
      <c r="L189" s="165"/>
      <c r="M189" s="170"/>
      <c r="T189" s="171"/>
      <c r="AT189" s="166" t="s">
        <v>368</v>
      </c>
      <c r="AU189" s="166" t="s">
        <v>90</v>
      </c>
      <c r="AV189" s="14" t="s">
        <v>364</v>
      </c>
      <c r="AW189" s="14" t="s">
        <v>36</v>
      </c>
      <c r="AX189" s="14" t="s">
        <v>84</v>
      </c>
      <c r="AY189" s="166" t="s">
        <v>358</v>
      </c>
    </row>
    <row r="190" spans="2:65" s="1" customFormat="1" ht="44.25" customHeight="1">
      <c r="B190" s="33"/>
      <c r="C190" s="134" t="s">
        <v>8</v>
      </c>
      <c r="D190" s="134" t="s">
        <v>360</v>
      </c>
      <c r="E190" s="135" t="s">
        <v>427</v>
      </c>
      <c r="F190" s="136" t="s">
        <v>428</v>
      </c>
      <c r="G190" s="137" t="s">
        <v>209</v>
      </c>
      <c r="H190" s="138">
        <v>315.75799999999998</v>
      </c>
      <c r="I190" s="139"/>
      <c r="J190" s="140">
        <f>ROUND(I190*H190,2)</f>
        <v>0</v>
      </c>
      <c r="K190" s="136" t="s">
        <v>363</v>
      </c>
      <c r="L190" s="33"/>
      <c r="M190" s="141" t="s">
        <v>19</v>
      </c>
      <c r="N190" s="142" t="s">
        <v>49</v>
      </c>
      <c r="P190" s="143">
        <f>O190*H190</f>
        <v>0</v>
      </c>
      <c r="Q190" s="143">
        <v>0</v>
      </c>
      <c r="R190" s="143">
        <f>Q190*H190</f>
        <v>0</v>
      </c>
      <c r="S190" s="143">
        <v>0</v>
      </c>
      <c r="T190" s="144">
        <f>S190*H190</f>
        <v>0</v>
      </c>
      <c r="AR190" s="145" t="s">
        <v>364</v>
      </c>
      <c r="AT190" s="145" t="s">
        <v>360</v>
      </c>
      <c r="AU190" s="145" t="s">
        <v>90</v>
      </c>
      <c r="AY190" s="18" t="s">
        <v>358</v>
      </c>
      <c r="BE190" s="146">
        <f>IF(N190="základní",J190,0)</f>
        <v>0</v>
      </c>
      <c r="BF190" s="146">
        <f>IF(N190="snížená",J190,0)</f>
        <v>0</v>
      </c>
      <c r="BG190" s="146">
        <f>IF(N190="zákl. přenesená",J190,0)</f>
        <v>0</v>
      </c>
      <c r="BH190" s="146">
        <f>IF(N190="sníž. přenesená",J190,0)</f>
        <v>0</v>
      </c>
      <c r="BI190" s="146">
        <f>IF(N190="nulová",J190,0)</f>
        <v>0</v>
      </c>
      <c r="BJ190" s="18" t="s">
        <v>90</v>
      </c>
      <c r="BK190" s="146">
        <f>ROUND(I190*H190,2)</f>
        <v>0</v>
      </c>
      <c r="BL190" s="18" t="s">
        <v>364</v>
      </c>
      <c r="BM190" s="145" t="s">
        <v>429</v>
      </c>
    </row>
    <row r="191" spans="2:65" s="1" customFormat="1" ht="11.25">
      <c r="B191" s="33"/>
      <c r="D191" s="147" t="s">
        <v>366</v>
      </c>
      <c r="F191" s="148" t="s">
        <v>430</v>
      </c>
      <c r="I191" s="149"/>
      <c r="L191" s="33"/>
      <c r="M191" s="150"/>
      <c r="T191" s="54"/>
      <c r="AT191" s="18" t="s">
        <v>366</v>
      </c>
      <c r="AU191" s="18" t="s">
        <v>90</v>
      </c>
    </row>
    <row r="192" spans="2:65" s="13" customFormat="1" ht="11.25">
      <c r="B192" s="158"/>
      <c r="D192" s="152" t="s">
        <v>368</v>
      </c>
      <c r="E192" s="159" t="s">
        <v>304</v>
      </c>
      <c r="F192" s="160" t="s">
        <v>431</v>
      </c>
      <c r="H192" s="161">
        <v>90.575999999999993</v>
      </c>
      <c r="I192" s="162"/>
      <c r="L192" s="158"/>
      <c r="M192" s="163"/>
      <c r="T192" s="164"/>
      <c r="AT192" s="159" t="s">
        <v>368</v>
      </c>
      <c r="AU192" s="159" t="s">
        <v>90</v>
      </c>
      <c r="AV192" s="13" t="s">
        <v>90</v>
      </c>
      <c r="AW192" s="13" t="s">
        <v>36</v>
      </c>
      <c r="AX192" s="13" t="s">
        <v>77</v>
      </c>
      <c r="AY192" s="159" t="s">
        <v>358</v>
      </c>
    </row>
    <row r="193" spans="2:65" s="13" customFormat="1" ht="11.25">
      <c r="B193" s="158"/>
      <c r="D193" s="152" t="s">
        <v>368</v>
      </c>
      <c r="E193" s="159" t="s">
        <v>307</v>
      </c>
      <c r="F193" s="160" t="s">
        <v>432</v>
      </c>
      <c r="H193" s="161">
        <v>225.18199999999999</v>
      </c>
      <c r="I193" s="162"/>
      <c r="L193" s="158"/>
      <c r="M193" s="163"/>
      <c r="T193" s="164"/>
      <c r="AT193" s="159" t="s">
        <v>368</v>
      </c>
      <c r="AU193" s="159" t="s">
        <v>90</v>
      </c>
      <c r="AV193" s="13" t="s">
        <v>90</v>
      </c>
      <c r="AW193" s="13" t="s">
        <v>36</v>
      </c>
      <c r="AX193" s="13" t="s">
        <v>77</v>
      </c>
      <c r="AY193" s="159" t="s">
        <v>358</v>
      </c>
    </row>
    <row r="194" spans="2:65" s="14" customFormat="1" ht="11.25">
      <c r="B194" s="165"/>
      <c r="D194" s="152" t="s">
        <v>368</v>
      </c>
      <c r="E194" s="166" t="s">
        <v>433</v>
      </c>
      <c r="F194" s="167" t="s">
        <v>371</v>
      </c>
      <c r="H194" s="168">
        <v>315.75799999999998</v>
      </c>
      <c r="I194" s="169"/>
      <c r="L194" s="165"/>
      <c r="M194" s="170"/>
      <c r="T194" s="171"/>
      <c r="AT194" s="166" t="s">
        <v>368</v>
      </c>
      <c r="AU194" s="166" t="s">
        <v>90</v>
      </c>
      <c r="AV194" s="14" t="s">
        <v>364</v>
      </c>
      <c r="AW194" s="14" t="s">
        <v>36</v>
      </c>
      <c r="AX194" s="14" t="s">
        <v>84</v>
      </c>
      <c r="AY194" s="166" t="s">
        <v>358</v>
      </c>
    </row>
    <row r="195" spans="2:65" s="1" customFormat="1" ht="49.15" customHeight="1">
      <c r="B195" s="33"/>
      <c r="C195" s="134" t="s">
        <v>434</v>
      </c>
      <c r="D195" s="134" t="s">
        <v>360</v>
      </c>
      <c r="E195" s="135" t="s">
        <v>435</v>
      </c>
      <c r="F195" s="136" t="s">
        <v>436</v>
      </c>
      <c r="G195" s="137" t="s">
        <v>209</v>
      </c>
      <c r="H195" s="138">
        <v>211.34399999999999</v>
      </c>
      <c r="I195" s="139"/>
      <c r="J195" s="140">
        <f>ROUND(I195*H195,2)</f>
        <v>0</v>
      </c>
      <c r="K195" s="136" t="s">
        <v>363</v>
      </c>
      <c r="L195" s="33"/>
      <c r="M195" s="141" t="s">
        <v>19</v>
      </c>
      <c r="N195" s="142" t="s">
        <v>49</v>
      </c>
      <c r="P195" s="143">
        <f>O195*H195</f>
        <v>0</v>
      </c>
      <c r="Q195" s="143">
        <v>0</v>
      </c>
      <c r="R195" s="143">
        <f>Q195*H195</f>
        <v>0</v>
      </c>
      <c r="S195" s="143">
        <v>0</v>
      </c>
      <c r="T195" s="144">
        <f>S195*H195</f>
        <v>0</v>
      </c>
      <c r="AR195" s="145" t="s">
        <v>364</v>
      </c>
      <c r="AT195" s="145" t="s">
        <v>360</v>
      </c>
      <c r="AU195" s="145" t="s">
        <v>90</v>
      </c>
      <c r="AY195" s="18" t="s">
        <v>358</v>
      </c>
      <c r="BE195" s="146">
        <f>IF(N195="základní",J195,0)</f>
        <v>0</v>
      </c>
      <c r="BF195" s="146">
        <f>IF(N195="snížená",J195,0)</f>
        <v>0</v>
      </c>
      <c r="BG195" s="146">
        <f>IF(N195="zákl. přenesená",J195,0)</f>
        <v>0</v>
      </c>
      <c r="BH195" s="146">
        <f>IF(N195="sníž. přenesená",J195,0)</f>
        <v>0</v>
      </c>
      <c r="BI195" s="146">
        <f>IF(N195="nulová",J195,0)</f>
        <v>0</v>
      </c>
      <c r="BJ195" s="18" t="s">
        <v>90</v>
      </c>
      <c r="BK195" s="146">
        <f>ROUND(I195*H195,2)</f>
        <v>0</v>
      </c>
      <c r="BL195" s="18" t="s">
        <v>364</v>
      </c>
      <c r="BM195" s="145" t="s">
        <v>437</v>
      </c>
    </row>
    <row r="196" spans="2:65" s="1" customFormat="1" ht="11.25">
      <c r="B196" s="33"/>
      <c r="D196" s="147" t="s">
        <v>366</v>
      </c>
      <c r="F196" s="148" t="s">
        <v>438</v>
      </c>
      <c r="I196" s="149"/>
      <c r="L196" s="33"/>
      <c r="M196" s="150"/>
      <c r="T196" s="54"/>
      <c r="AT196" s="18" t="s">
        <v>366</v>
      </c>
      <c r="AU196" s="18" t="s">
        <v>90</v>
      </c>
    </row>
    <row r="197" spans="2:65" s="1" customFormat="1" ht="16.5" customHeight="1">
      <c r="B197" s="33"/>
      <c r="C197" s="179" t="s">
        <v>439</v>
      </c>
      <c r="D197" s="179" t="s">
        <v>440</v>
      </c>
      <c r="E197" s="180" t="s">
        <v>441</v>
      </c>
      <c r="F197" s="181" t="s">
        <v>442</v>
      </c>
      <c r="G197" s="182" t="s">
        <v>443</v>
      </c>
      <c r="H197" s="183">
        <v>543.45600000000002</v>
      </c>
      <c r="I197" s="184"/>
      <c r="J197" s="185">
        <f>ROUND(I197*H197,2)</f>
        <v>0</v>
      </c>
      <c r="K197" s="181" t="s">
        <v>363</v>
      </c>
      <c r="L197" s="186"/>
      <c r="M197" s="187" t="s">
        <v>19</v>
      </c>
      <c r="N197" s="188" t="s">
        <v>49</v>
      </c>
      <c r="P197" s="143">
        <f>O197*H197</f>
        <v>0</v>
      </c>
      <c r="Q197" s="143">
        <v>1</v>
      </c>
      <c r="R197" s="143">
        <f>Q197*H197</f>
        <v>543.45600000000002</v>
      </c>
      <c r="S197" s="143">
        <v>0</v>
      </c>
      <c r="T197" s="144">
        <f>S197*H197</f>
        <v>0</v>
      </c>
      <c r="AR197" s="145" t="s">
        <v>406</v>
      </c>
      <c r="AT197" s="145" t="s">
        <v>440</v>
      </c>
      <c r="AU197" s="145" t="s">
        <v>90</v>
      </c>
      <c r="AY197" s="18" t="s">
        <v>358</v>
      </c>
      <c r="BE197" s="146">
        <f>IF(N197="základní",J197,0)</f>
        <v>0</v>
      </c>
      <c r="BF197" s="146">
        <f>IF(N197="snížená",J197,0)</f>
        <v>0</v>
      </c>
      <c r="BG197" s="146">
        <f>IF(N197="zákl. přenesená",J197,0)</f>
        <v>0</v>
      </c>
      <c r="BH197" s="146">
        <f>IF(N197="sníž. přenesená",J197,0)</f>
        <v>0</v>
      </c>
      <c r="BI197" s="146">
        <f>IF(N197="nulová",J197,0)</f>
        <v>0</v>
      </c>
      <c r="BJ197" s="18" t="s">
        <v>90</v>
      </c>
      <c r="BK197" s="146">
        <f>ROUND(I197*H197,2)</f>
        <v>0</v>
      </c>
      <c r="BL197" s="18" t="s">
        <v>364</v>
      </c>
      <c r="BM197" s="145" t="s">
        <v>444</v>
      </c>
    </row>
    <row r="198" spans="2:65" s="13" customFormat="1" ht="11.25">
      <c r="B198" s="158"/>
      <c r="D198" s="152" t="s">
        <v>368</v>
      </c>
      <c r="E198" s="159" t="s">
        <v>19</v>
      </c>
      <c r="F198" s="160" t="s">
        <v>445</v>
      </c>
      <c r="H198" s="161">
        <v>301.92</v>
      </c>
      <c r="I198" s="162"/>
      <c r="L198" s="158"/>
      <c r="M198" s="163"/>
      <c r="T198" s="164"/>
      <c r="AT198" s="159" t="s">
        <v>368</v>
      </c>
      <c r="AU198" s="159" t="s">
        <v>90</v>
      </c>
      <c r="AV198" s="13" t="s">
        <v>90</v>
      </c>
      <c r="AW198" s="13" t="s">
        <v>36</v>
      </c>
      <c r="AX198" s="13" t="s">
        <v>77</v>
      </c>
      <c r="AY198" s="159" t="s">
        <v>358</v>
      </c>
    </row>
    <row r="199" spans="2:65" s="14" customFormat="1" ht="11.25">
      <c r="B199" s="165"/>
      <c r="D199" s="152" t="s">
        <v>368</v>
      </c>
      <c r="E199" s="166" t="s">
        <v>19</v>
      </c>
      <c r="F199" s="167" t="s">
        <v>371</v>
      </c>
      <c r="H199" s="168">
        <v>301.92</v>
      </c>
      <c r="I199" s="169"/>
      <c r="L199" s="165"/>
      <c r="M199" s="170"/>
      <c r="T199" s="171"/>
      <c r="AT199" s="166" t="s">
        <v>368</v>
      </c>
      <c r="AU199" s="166" t="s">
        <v>90</v>
      </c>
      <c r="AV199" s="14" t="s">
        <v>364</v>
      </c>
      <c r="AW199" s="14" t="s">
        <v>36</v>
      </c>
      <c r="AX199" s="14" t="s">
        <v>84</v>
      </c>
      <c r="AY199" s="166" t="s">
        <v>358</v>
      </c>
    </row>
    <row r="200" spans="2:65" s="13" customFormat="1" ht="11.25">
      <c r="B200" s="158"/>
      <c r="D200" s="152" t="s">
        <v>368</v>
      </c>
      <c r="F200" s="160" t="s">
        <v>446</v>
      </c>
      <c r="H200" s="161">
        <v>543.45600000000002</v>
      </c>
      <c r="I200" s="162"/>
      <c r="L200" s="158"/>
      <c r="M200" s="163"/>
      <c r="T200" s="164"/>
      <c r="AT200" s="159" t="s">
        <v>368</v>
      </c>
      <c r="AU200" s="159" t="s">
        <v>90</v>
      </c>
      <c r="AV200" s="13" t="s">
        <v>90</v>
      </c>
      <c r="AW200" s="13" t="s">
        <v>4</v>
      </c>
      <c r="AX200" s="13" t="s">
        <v>84</v>
      </c>
      <c r="AY200" s="159" t="s">
        <v>358</v>
      </c>
    </row>
    <row r="201" spans="2:65" s="1" customFormat="1" ht="33" customHeight="1">
      <c r="B201" s="33"/>
      <c r="C201" s="134" t="s">
        <v>447</v>
      </c>
      <c r="D201" s="134" t="s">
        <v>360</v>
      </c>
      <c r="E201" s="135" t="s">
        <v>448</v>
      </c>
      <c r="F201" s="136" t="s">
        <v>449</v>
      </c>
      <c r="G201" s="137" t="s">
        <v>195</v>
      </c>
      <c r="H201" s="138">
        <v>346</v>
      </c>
      <c r="I201" s="139"/>
      <c r="J201" s="140">
        <f>ROUND(I201*H201,2)</f>
        <v>0</v>
      </c>
      <c r="K201" s="136" t="s">
        <v>363</v>
      </c>
      <c r="L201" s="33"/>
      <c r="M201" s="141" t="s">
        <v>19</v>
      </c>
      <c r="N201" s="142" t="s">
        <v>49</v>
      </c>
      <c r="P201" s="143">
        <f>O201*H201</f>
        <v>0</v>
      </c>
      <c r="Q201" s="143">
        <v>0</v>
      </c>
      <c r="R201" s="143">
        <f>Q201*H201</f>
        <v>0</v>
      </c>
      <c r="S201" s="143">
        <v>0</v>
      </c>
      <c r="T201" s="144">
        <f>S201*H201</f>
        <v>0</v>
      </c>
      <c r="AR201" s="145" t="s">
        <v>364</v>
      </c>
      <c r="AT201" s="145" t="s">
        <v>360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364</v>
      </c>
      <c r="BM201" s="145" t="s">
        <v>450</v>
      </c>
    </row>
    <row r="202" spans="2:65" s="1" customFormat="1" ht="11.25">
      <c r="B202" s="33"/>
      <c r="D202" s="147" t="s">
        <v>366</v>
      </c>
      <c r="F202" s="148" t="s">
        <v>451</v>
      </c>
      <c r="I202" s="149"/>
      <c r="L202" s="33"/>
      <c r="M202" s="150"/>
      <c r="T202" s="54"/>
      <c r="AT202" s="18" t="s">
        <v>366</v>
      </c>
      <c r="AU202" s="18" t="s">
        <v>90</v>
      </c>
    </row>
    <row r="203" spans="2:65" s="12" customFormat="1" ht="11.25">
      <c r="B203" s="151"/>
      <c r="D203" s="152" t="s">
        <v>368</v>
      </c>
      <c r="E203" s="153" t="s">
        <v>19</v>
      </c>
      <c r="F203" s="154" t="s">
        <v>369</v>
      </c>
      <c r="H203" s="153" t="s">
        <v>19</v>
      </c>
      <c r="I203" s="155"/>
      <c r="L203" s="151"/>
      <c r="M203" s="156"/>
      <c r="T203" s="157"/>
      <c r="AT203" s="153" t="s">
        <v>368</v>
      </c>
      <c r="AU203" s="153" t="s">
        <v>90</v>
      </c>
      <c r="AV203" s="12" t="s">
        <v>84</v>
      </c>
      <c r="AW203" s="12" t="s">
        <v>36</v>
      </c>
      <c r="AX203" s="12" t="s">
        <v>77</v>
      </c>
      <c r="AY203" s="153" t="s">
        <v>358</v>
      </c>
    </row>
    <row r="204" spans="2:65" s="13" customFormat="1" ht="11.25">
      <c r="B204" s="158"/>
      <c r="D204" s="152" t="s">
        <v>368</v>
      </c>
      <c r="E204" s="159" t="s">
        <v>19</v>
      </c>
      <c r="F204" s="160" t="s">
        <v>452</v>
      </c>
      <c r="H204" s="161">
        <v>346</v>
      </c>
      <c r="I204" s="162"/>
      <c r="L204" s="158"/>
      <c r="M204" s="163"/>
      <c r="T204" s="164"/>
      <c r="AT204" s="159" t="s">
        <v>368</v>
      </c>
      <c r="AU204" s="159" t="s">
        <v>90</v>
      </c>
      <c r="AV204" s="13" t="s">
        <v>90</v>
      </c>
      <c r="AW204" s="13" t="s">
        <v>36</v>
      </c>
      <c r="AX204" s="13" t="s">
        <v>77</v>
      </c>
      <c r="AY204" s="159" t="s">
        <v>358</v>
      </c>
    </row>
    <row r="205" spans="2:65" s="14" customFormat="1" ht="11.25">
      <c r="B205" s="165"/>
      <c r="D205" s="152" t="s">
        <v>368</v>
      </c>
      <c r="E205" s="166" t="s">
        <v>19</v>
      </c>
      <c r="F205" s="167" t="s">
        <v>371</v>
      </c>
      <c r="H205" s="168">
        <v>346</v>
      </c>
      <c r="I205" s="169"/>
      <c r="L205" s="165"/>
      <c r="M205" s="170"/>
      <c r="T205" s="171"/>
      <c r="AT205" s="166" t="s">
        <v>368</v>
      </c>
      <c r="AU205" s="166" t="s">
        <v>90</v>
      </c>
      <c r="AV205" s="14" t="s">
        <v>364</v>
      </c>
      <c r="AW205" s="14" t="s">
        <v>36</v>
      </c>
      <c r="AX205" s="14" t="s">
        <v>84</v>
      </c>
      <c r="AY205" s="166" t="s">
        <v>358</v>
      </c>
    </row>
    <row r="206" spans="2:65" s="11" customFormat="1" ht="22.9" customHeight="1">
      <c r="B206" s="122"/>
      <c r="D206" s="123" t="s">
        <v>76</v>
      </c>
      <c r="E206" s="132" t="s">
        <v>90</v>
      </c>
      <c r="F206" s="132" t="s">
        <v>453</v>
      </c>
      <c r="I206" s="125"/>
      <c r="J206" s="133">
        <f>BK206</f>
        <v>0</v>
      </c>
      <c r="L206" s="122"/>
      <c r="M206" s="127"/>
      <c r="P206" s="128">
        <f>SUM(P207:P322)</f>
        <v>0</v>
      </c>
      <c r="R206" s="128">
        <f>SUM(R207:R322)</f>
        <v>537.44181059826292</v>
      </c>
      <c r="T206" s="129">
        <f>SUM(T207:T322)</f>
        <v>0</v>
      </c>
      <c r="AR206" s="123" t="s">
        <v>84</v>
      </c>
      <c r="AT206" s="130" t="s">
        <v>76</v>
      </c>
      <c r="AU206" s="130" t="s">
        <v>84</v>
      </c>
      <c r="AY206" s="123" t="s">
        <v>358</v>
      </c>
      <c r="BK206" s="131">
        <f>SUM(BK207:BK322)</f>
        <v>0</v>
      </c>
    </row>
    <row r="207" spans="2:65" s="1" customFormat="1" ht="44.25" customHeight="1">
      <c r="B207" s="33"/>
      <c r="C207" s="134" t="s">
        <v>454</v>
      </c>
      <c r="D207" s="134" t="s">
        <v>360</v>
      </c>
      <c r="E207" s="135" t="s">
        <v>455</v>
      </c>
      <c r="F207" s="136" t="s">
        <v>456</v>
      </c>
      <c r="G207" s="137" t="s">
        <v>235</v>
      </c>
      <c r="H207" s="138">
        <v>37.5</v>
      </c>
      <c r="I207" s="139"/>
      <c r="J207" s="140">
        <f>ROUND(I207*H207,2)</f>
        <v>0</v>
      </c>
      <c r="K207" s="136" t="s">
        <v>363</v>
      </c>
      <c r="L207" s="33"/>
      <c r="M207" s="141" t="s">
        <v>19</v>
      </c>
      <c r="N207" s="142" t="s">
        <v>49</v>
      </c>
      <c r="P207" s="143">
        <f>O207*H207</f>
        <v>0</v>
      </c>
      <c r="Q207" s="143">
        <v>5.04E-4</v>
      </c>
      <c r="R207" s="143">
        <f>Q207*H207</f>
        <v>1.89E-2</v>
      </c>
      <c r="S207" s="143">
        <v>0</v>
      </c>
      <c r="T207" s="144">
        <f>S207*H207</f>
        <v>0</v>
      </c>
      <c r="AR207" s="145" t="s">
        <v>364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364</v>
      </c>
      <c r="BM207" s="145" t="s">
        <v>457</v>
      </c>
    </row>
    <row r="208" spans="2:65" s="1" customFormat="1" ht="11.25">
      <c r="B208" s="33"/>
      <c r="D208" s="147" t="s">
        <v>366</v>
      </c>
      <c r="F208" s="148" t="s">
        <v>458</v>
      </c>
      <c r="I208" s="149"/>
      <c r="L208" s="33"/>
      <c r="M208" s="150"/>
      <c r="T208" s="54"/>
      <c r="AT208" s="18" t="s">
        <v>366</v>
      </c>
      <c r="AU208" s="18" t="s">
        <v>90</v>
      </c>
    </row>
    <row r="209" spans="2:65" s="12" customFormat="1" ht="11.25">
      <c r="B209" s="151"/>
      <c r="D209" s="152" t="s">
        <v>368</v>
      </c>
      <c r="E209" s="153" t="s">
        <v>19</v>
      </c>
      <c r="F209" s="154" t="s">
        <v>5173</v>
      </c>
      <c r="H209" s="153" t="s">
        <v>19</v>
      </c>
      <c r="I209" s="155"/>
      <c r="L209" s="151"/>
      <c r="M209" s="156"/>
      <c r="T209" s="157"/>
      <c r="AT209" s="153" t="s">
        <v>368</v>
      </c>
      <c r="AU209" s="153" t="s">
        <v>90</v>
      </c>
      <c r="AV209" s="12" t="s">
        <v>84</v>
      </c>
      <c r="AW209" s="12" t="s">
        <v>36</v>
      </c>
      <c r="AX209" s="12" t="s">
        <v>77</v>
      </c>
      <c r="AY209" s="153" t="s">
        <v>358</v>
      </c>
    </row>
    <row r="210" spans="2:65" s="12" customFormat="1" ht="11.25">
      <c r="B210" s="151"/>
      <c r="D210" s="152" t="s">
        <v>368</v>
      </c>
      <c r="E210" s="153" t="s">
        <v>19</v>
      </c>
      <c r="F210" s="154" t="s">
        <v>5179</v>
      </c>
      <c r="H210" s="153" t="s">
        <v>19</v>
      </c>
      <c r="I210" s="155"/>
      <c r="L210" s="151"/>
      <c r="M210" s="156"/>
      <c r="T210" s="157"/>
      <c r="AT210" s="153" t="s">
        <v>368</v>
      </c>
      <c r="AU210" s="153" t="s">
        <v>90</v>
      </c>
      <c r="AV210" s="12" t="s">
        <v>84</v>
      </c>
      <c r="AW210" s="12" t="s">
        <v>36</v>
      </c>
      <c r="AX210" s="12" t="s">
        <v>77</v>
      </c>
      <c r="AY210" s="153" t="s">
        <v>358</v>
      </c>
    </row>
    <row r="211" spans="2:65" s="12" customFormat="1" ht="11.25">
      <c r="B211" s="151"/>
      <c r="D211" s="152" t="s">
        <v>368</v>
      </c>
      <c r="E211" s="153" t="s">
        <v>19</v>
      </c>
      <c r="F211" s="154" t="s">
        <v>460</v>
      </c>
      <c r="H211" s="153" t="s">
        <v>19</v>
      </c>
      <c r="I211" s="155"/>
      <c r="L211" s="151"/>
      <c r="M211" s="156"/>
      <c r="T211" s="157"/>
      <c r="AT211" s="153" t="s">
        <v>368</v>
      </c>
      <c r="AU211" s="153" t="s">
        <v>90</v>
      </c>
      <c r="AV211" s="12" t="s">
        <v>84</v>
      </c>
      <c r="AW211" s="12" t="s">
        <v>36</v>
      </c>
      <c r="AX211" s="12" t="s">
        <v>77</v>
      </c>
      <c r="AY211" s="153" t="s">
        <v>358</v>
      </c>
    </row>
    <row r="212" spans="2:65" s="13" customFormat="1" ht="11.25">
      <c r="B212" s="158"/>
      <c r="D212" s="152" t="s">
        <v>368</v>
      </c>
      <c r="E212" s="159" t="s">
        <v>19</v>
      </c>
      <c r="F212" s="160" t="s">
        <v>461</v>
      </c>
      <c r="H212" s="161">
        <v>37.5</v>
      </c>
      <c r="I212" s="162"/>
      <c r="L212" s="158"/>
      <c r="M212" s="163"/>
      <c r="T212" s="164"/>
      <c r="AT212" s="159" t="s">
        <v>368</v>
      </c>
      <c r="AU212" s="159" t="s">
        <v>90</v>
      </c>
      <c r="AV212" s="13" t="s">
        <v>90</v>
      </c>
      <c r="AW212" s="13" t="s">
        <v>36</v>
      </c>
      <c r="AX212" s="13" t="s">
        <v>77</v>
      </c>
      <c r="AY212" s="159" t="s">
        <v>358</v>
      </c>
    </row>
    <row r="213" spans="2:65" s="14" customFormat="1" ht="11.25">
      <c r="B213" s="165"/>
      <c r="D213" s="152" t="s">
        <v>368</v>
      </c>
      <c r="E213" s="166" t="s">
        <v>19</v>
      </c>
      <c r="F213" s="167" t="s">
        <v>371</v>
      </c>
      <c r="H213" s="168">
        <v>37.5</v>
      </c>
      <c r="I213" s="169"/>
      <c r="L213" s="165"/>
      <c r="M213" s="170"/>
      <c r="T213" s="171"/>
      <c r="AT213" s="166" t="s">
        <v>368</v>
      </c>
      <c r="AU213" s="166" t="s">
        <v>90</v>
      </c>
      <c r="AV213" s="14" t="s">
        <v>364</v>
      </c>
      <c r="AW213" s="14" t="s">
        <v>36</v>
      </c>
      <c r="AX213" s="14" t="s">
        <v>84</v>
      </c>
      <c r="AY213" s="166" t="s">
        <v>358</v>
      </c>
    </row>
    <row r="214" spans="2:65" s="1" customFormat="1" ht="37.9" customHeight="1">
      <c r="B214" s="33"/>
      <c r="C214" s="134" t="s">
        <v>462</v>
      </c>
      <c r="D214" s="134" t="s">
        <v>360</v>
      </c>
      <c r="E214" s="135" t="s">
        <v>463</v>
      </c>
      <c r="F214" s="136" t="s">
        <v>464</v>
      </c>
      <c r="G214" s="137" t="s">
        <v>235</v>
      </c>
      <c r="H214" s="138">
        <v>27.5</v>
      </c>
      <c r="I214" s="139"/>
      <c r="J214" s="140">
        <f>ROUND(I214*H214,2)</f>
        <v>0</v>
      </c>
      <c r="K214" s="136" t="s">
        <v>363</v>
      </c>
      <c r="L214" s="33"/>
      <c r="M214" s="141" t="s">
        <v>19</v>
      </c>
      <c r="N214" s="142" t="s">
        <v>49</v>
      </c>
      <c r="P214" s="143">
        <f>O214*H214</f>
        <v>0</v>
      </c>
      <c r="Q214" s="143">
        <v>1.6267600000000001E-3</v>
      </c>
      <c r="R214" s="143">
        <f>Q214*H214</f>
        <v>4.4735900000000002E-2</v>
      </c>
      <c r="S214" s="143">
        <v>0</v>
      </c>
      <c r="T214" s="144">
        <f>S214*H214</f>
        <v>0</v>
      </c>
      <c r="AR214" s="145" t="s">
        <v>364</v>
      </c>
      <c r="AT214" s="145" t="s">
        <v>360</v>
      </c>
      <c r="AU214" s="145" t="s">
        <v>90</v>
      </c>
      <c r="AY214" s="18" t="s">
        <v>358</v>
      </c>
      <c r="BE214" s="146">
        <f>IF(N214="základní",J214,0)</f>
        <v>0</v>
      </c>
      <c r="BF214" s="146">
        <f>IF(N214="snížená",J214,0)</f>
        <v>0</v>
      </c>
      <c r="BG214" s="146">
        <f>IF(N214="zákl. přenesená",J214,0)</f>
        <v>0</v>
      </c>
      <c r="BH214" s="146">
        <f>IF(N214="sníž. přenesená",J214,0)</f>
        <v>0</v>
      </c>
      <c r="BI214" s="146">
        <f>IF(N214="nulová",J214,0)</f>
        <v>0</v>
      </c>
      <c r="BJ214" s="18" t="s">
        <v>90</v>
      </c>
      <c r="BK214" s="146">
        <f>ROUND(I214*H214,2)</f>
        <v>0</v>
      </c>
      <c r="BL214" s="18" t="s">
        <v>364</v>
      </c>
      <c r="BM214" s="145" t="s">
        <v>465</v>
      </c>
    </row>
    <row r="215" spans="2:65" s="1" customFormat="1" ht="11.25">
      <c r="B215" s="33"/>
      <c r="D215" s="147" t="s">
        <v>366</v>
      </c>
      <c r="F215" s="148" t="s">
        <v>466</v>
      </c>
      <c r="I215" s="149"/>
      <c r="L215" s="33"/>
      <c r="M215" s="150"/>
      <c r="T215" s="54"/>
      <c r="AT215" s="18" t="s">
        <v>366</v>
      </c>
      <c r="AU215" s="18" t="s">
        <v>90</v>
      </c>
    </row>
    <row r="216" spans="2:65" s="12" customFormat="1" ht="11.25">
      <c r="B216" s="151"/>
      <c r="D216" s="152" t="s">
        <v>368</v>
      </c>
      <c r="E216" s="153" t="s">
        <v>19</v>
      </c>
      <c r="F216" s="154" t="s">
        <v>5173</v>
      </c>
      <c r="H216" s="153" t="s">
        <v>19</v>
      </c>
      <c r="I216" s="155"/>
      <c r="L216" s="151"/>
      <c r="M216" s="156"/>
      <c r="T216" s="157"/>
      <c r="AT216" s="153" t="s">
        <v>368</v>
      </c>
      <c r="AU216" s="153" t="s">
        <v>90</v>
      </c>
      <c r="AV216" s="12" t="s">
        <v>84</v>
      </c>
      <c r="AW216" s="12" t="s">
        <v>36</v>
      </c>
      <c r="AX216" s="12" t="s">
        <v>77</v>
      </c>
      <c r="AY216" s="153" t="s">
        <v>358</v>
      </c>
    </row>
    <row r="217" spans="2:65" s="12" customFormat="1" ht="11.25">
      <c r="B217" s="151"/>
      <c r="D217" s="152" t="s">
        <v>368</v>
      </c>
      <c r="E217" s="153" t="s">
        <v>19</v>
      </c>
      <c r="F217" s="154" t="s">
        <v>5179</v>
      </c>
      <c r="H217" s="153" t="s">
        <v>19</v>
      </c>
      <c r="I217" s="155"/>
      <c r="L217" s="151"/>
      <c r="M217" s="156"/>
      <c r="T217" s="157"/>
      <c r="AT217" s="153" t="s">
        <v>368</v>
      </c>
      <c r="AU217" s="153" t="s">
        <v>90</v>
      </c>
      <c r="AV217" s="12" t="s">
        <v>84</v>
      </c>
      <c r="AW217" s="12" t="s">
        <v>36</v>
      </c>
      <c r="AX217" s="12" t="s">
        <v>77</v>
      </c>
      <c r="AY217" s="153" t="s">
        <v>358</v>
      </c>
    </row>
    <row r="218" spans="2:65" s="12" customFormat="1" ht="11.25">
      <c r="B218" s="151"/>
      <c r="D218" s="152" t="s">
        <v>368</v>
      </c>
      <c r="E218" s="153" t="s">
        <v>19</v>
      </c>
      <c r="F218" s="154" t="s">
        <v>460</v>
      </c>
      <c r="H218" s="153" t="s">
        <v>19</v>
      </c>
      <c r="I218" s="155"/>
      <c r="L218" s="151"/>
      <c r="M218" s="156"/>
      <c r="T218" s="157"/>
      <c r="AT218" s="153" t="s">
        <v>368</v>
      </c>
      <c r="AU218" s="153" t="s">
        <v>90</v>
      </c>
      <c r="AV218" s="12" t="s">
        <v>84</v>
      </c>
      <c r="AW218" s="12" t="s">
        <v>36</v>
      </c>
      <c r="AX218" s="12" t="s">
        <v>77</v>
      </c>
      <c r="AY218" s="153" t="s">
        <v>358</v>
      </c>
    </row>
    <row r="219" spans="2:65" s="13" customFormat="1" ht="11.25">
      <c r="B219" s="158"/>
      <c r="D219" s="152" t="s">
        <v>368</v>
      </c>
      <c r="E219" s="159" t="s">
        <v>19</v>
      </c>
      <c r="F219" s="160" t="s">
        <v>467</v>
      </c>
      <c r="H219" s="161">
        <v>27.5</v>
      </c>
      <c r="I219" s="162"/>
      <c r="L219" s="158"/>
      <c r="M219" s="163"/>
      <c r="T219" s="164"/>
      <c r="AT219" s="159" t="s">
        <v>368</v>
      </c>
      <c r="AU219" s="159" t="s">
        <v>90</v>
      </c>
      <c r="AV219" s="13" t="s">
        <v>90</v>
      </c>
      <c r="AW219" s="13" t="s">
        <v>36</v>
      </c>
      <c r="AX219" s="13" t="s">
        <v>77</v>
      </c>
      <c r="AY219" s="159" t="s">
        <v>358</v>
      </c>
    </row>
    <row r="220" spans="2:65" s="14" customFormat="1" ht="11.25">
      <c r="B220" s="165"/>
      <c r="D220" s="152" t="s">
        <v>368</v>
      </c>
      <c r="E220" s="166" t="s">
        <v>19</v>
      </c>
      <c r="F220" s="167" t="s">
        <v>371</v>
      </c>
      <c r="H220" s="168">
        <v>27.5</v>
      </c>
      <c r="I220" s="169"/>
      <c r="L220" s="165"/>
      <c r="M220" s="170"/>
      <c r="T220" s="171"/>
      <c r="AT220" s="166" t="s">
        <v>368</v>
      </c>
      <c r="AU220" s="166" t="s">
        <v>90</v>
      </c>
      <c r="AV220" s="14" t="s">
        <v>364</v>
      </c>
      <c r="AW220" s="14" t="s">
        <v>36</v>
      </c>
      <c r="AX220" s="14" t="s">
        <v>84</v>
      </c>
      <c r="AY220" s="166" t="s">
        <v>358</v>
      </c>
    </row>
    <row r="221" spans="2:65" s="1" customFormat="1" ht="24.2" customHeight="1">
      <c r="B221" s="33"/>
      <c r="C221" s="134" t="s">
        <v>468</v>
      </c>
      <c r="D221" s="134" t="s">
        <v>360</v>
      </c>
      <c r="E221" s="135" t="s">
        <v>469</v>
      </c>
      <c r="F221" s="136" t="s">
        <v>470</v>
      </c>
      <c r="G221" s="137" t="s">
        <v>235</v>
      </c>
      <c r="H221" s="138">
        <v>13</v>
      </c>
      <c r="I221" s="139"/>
      <c r="J221" s="140">
        <f>ROUND(I221*H221,2)</f>
        <v>0</v>
      </c>
      <c r="K221" s="136" t="s">
        <v>363</v>
      </c>
      <c r="L221" s="33"/>
      <c r="M221" s="141" t="s">
        <v>19</v>
      </c>
      <c r="N221" s="142" t="s">
        <v>49</v>
      </c>
      <c r="P221" s="143">
        <f>O221*H221</f>
        <v>0</v>
      </c>
      <c r="Q221" s="143">
        <v>1.48854E-3</v>
      </c>
      <c r="R221" s="143">
        <f>Q221*H221</f>
        <v>1.935102E-2</v>
      </c>
      <c r="S221" s="143">
        <v>0</v>
      </c>
      <c r="T221" s="144">
        <f>S221*H221</f>
        <v>0</v>
      </c>
      <c r="AR221" s="145" t="s">
        <v>364</v>
      </c>
      <c r="AT221" s="145" t="s">
        <v>360</v>
      </c>
      <c r="AU221" s="145" t="s">
        <v>90</v>
      </c>
      <c r="AY221" s="18" t="s">
        <v>358</v>
      </c>
      <c r="BE221" s="146">
        <f>IF(N221="základní",J221,0)</f>
        <v>0</v>
      </c>
      <c r="BF221" s="146">
        <f>IF(N221="snížená",J221,0)</f>
        <v>0</v>
      </c>
      <c r="BG221" s="146">
        <f>IF(N221="zákl. přenesená",J221,0)</f>
        <v>0</v>
      </c>
      <c r="BH221" s="146">
        <f>IF(N221="sníž. přenesená",J221,0)</f>
        <v>0</v>
      </c>
      <c r="BI221" s="146">
        <f>IF(N221="nulová",J221,0)</f>
        <v>0</v>
      </c>
      <c r="BJ221" s="18" t="s">
        <v>90</v>
      </c>
      <c r="BK221" s="146">
        <f>ROUND(I221*H221,2)</f>
        <v>0</v>
      </c>
      <c r="BL221" s="18" t="s">
        <v>364</v>
      </c>
      <c r="BM221" s="145" t="s">
        <v>471</v>
      </c>
    </row>
    <row r="222" spans="2:65" s="1" customFormat="1" ht="11.25">
      <c r="B222" s="33"/>
      <c r="D222" s="147" t="s">
        <v>366</v>
      </c>
      <c r="F222" s="148" t="s">
        <v>472</v>
      </c>
      <c r="I222" s="149"/>
      <c r="L222" s="33"/>
      <c r="M222" s="150"/>
      <c r="T222" s="54"/>
      <c r="AT222" s="18" t="s">
        <v>366</v>
      </c>
      <c r="AU222" s="18" t="s">
        <v>90</v>
      </c>
    </row>
    <row r="223" spans="2:65" s="12" customFormat="1" ht="11.25">
      <c r="B223" s="151"/>
      <c r="D223" s="152" t="s">
        <v>368</v>
      </c>
      <c r="E223" s="153" t="s">
        <v>19</v>
      </c>
      <c r="F223" s="154" t="s">
        <v>5173</v>
      </c>
      <c r="H223" s="153" t="s">
        <v>19</v>
      </c>
      <c r="I223" s="155"/>
      <c r="L223" s="151"/>
      <c r="M223" s="156"/>
      <c r="T223" s="157"/>
      <c r="AT223" s="153" t="s">
        <v>368</v>
      </c>
      <c r="AU223" s="153" t="s">
        <v>90</v>
      </c>
      <c r="AV223" s="12" t="s">
        <v>84</v>
      </c>
      <c r="AW223" s="12" t="s">
        <v>36</v>
      </c>
      <c r="AX223" s="12" t="s">
        <v>77</v>
      </c>
      <c r="AY223" s="153" t="s">
        <v>358</v>
      </c>
    </row>
    <row r="224" spans="2:65" s="12" customFormat="1" ht="11.25">
      <c r="B224" s="151"/>
      <c r="D224" s="152" t="s">
        <v>368</v>
      </c>
      <c r="E224" s="153" t="s">
        <v>19</v>
      </c>
      <c r="F224" s="154" t="s">
        <v>5179</v>
      </c>
      <c r="H224" s="153" t="s">
        <v>19</v>
      </c>
      <c r="I224" s="155"/>
      <c r="L224" s="151"/>
      <c r="M224" s="156"/>
      <c r="T224" s="157"/>
      <c r="AT224" s="153" t="s">
        <v>368</v>
      </c>
      <c r="AU224" s="153" t="s">
        <v>90</v>
      </c>
      <c r="AV224" s="12" t="s">
        <v>84</v>
      </c>
      <c r="AW224" s="12" t="s">
        <v>36</v>
      </c>
      <c r="AX224" s="12" t="s">
        <v>77</v>
      </c>
      <c r="AY224" s="153" t="s">
        <v>358</v>
      </c>
    </row>
    <row r="225" spans="2:65" s="13" customFormat="1" ht="11.25">
      <c r="B225" s="158"/>
      <c r="D225" s="152" t="s">
        <v>368</v>
      </c>
      <c r="E225" s="159" t="s">
        <v>19</v>
      </c>
      <c r="F225" s="160" t="s">
        <v>434</v>
      </c>
      <c r="H225" s="161">
        <v>13</v>
      </c>
      <c r="I225" s="162"/>
      <c r="L225" s="158"/>
      <c r="M225" s="163"/>
      <c r="T225" s="164"/>
      <c r="AT225" s="159" t="s">
        <v>368</v>
      </c>
      <c r="AU225" s="159" t="s">
        <v>90</v>
      </c>
      <c r="AV225" s="13" t="s">
        <v>90</v>
      </c>
      <c r="AW225" s="13" t="s">
        <v>36</v>
      </c>
      <c r="AX225" s="13" t="s">
        <v>77</v>
      </c>
      <c r="AY225" s="159" t="s">
        <v>358</v>
      </c>
    </row>
    <row r="226" spans="2:65" s="14" customFormat="1" ht="11.25">
      <c r="B226" s="165"/>
      <c r="D226" s="152" t="s">
        <v>368</v>
      </c>
      <c r="E226" s="166" t="s">
        <v>19</v>
      </c>
      <c r="F226" s="167" t="s">
        <v>371</v>
      </c>
      <c r="H226" s="168">
        <v>13</v>
      </c>
      <c r="I226" s="169"/>
      <c r="L226" s="165"/>
      <c r="M226" s="170"/>
      <c r="T226" s="171"/>
      <c r="AT226" s="166" t="s">
        <v>368</v>
      </c>
      <c r="AU226" s="166" t="s">
        <v>90</v>
      </c>
      <c r="AV226" s="14" t="s">
        <v>364</v>
      </c>
      <c r="AW226" s="14" t="s">
        <v>36</v>
      </c>
      <c r="AX226" s="14" t="s">
        <v>84</v>
      </c>
      <c r="AY226" s="166" t="s">
        <v>358</v>
      </c>
    </row>
    <row r="227" spans="2:65" s="1" customFormat="1" ht="37.9" customHeight="1">
      <c r="B227" s="33"/>
      <c r="C227" s="134" t="s">
        <v>473</v>
      </c>
      <c r="D227" s="134" t="s">
        <v>360</v>
      </c>
      <c r="E227" s="135" t="s">
        <v>474</v>
      </c>
      <c r="F227" s="136" t="s">
        <v>475</v>
      </c>
      <c r="G227" s="137" t="s">
        <v>209</v>
      </c>
      <c r="H227" s="138">
        <v>36.545999999999999</v>
      </c>
      <c r="I227" s="139"/>
      <c r="J227" s="140">
        <f>ROUND(I227*H227,2)</f>
        <v>0</v>
      </c>
      <c r="K227" s="136" t="s">
        <v>363</v>
      </c>
      <c r="L227" s="33"/>
      <c r="M227" s="141" t="s">
        <v>19</v>
      </c>
      <c r="N227" s="142" t="s">
        <v>49</v>
      </c>
      <c r="P227" s="143">
        <f>O227*H227</f>
        <v>0</v>
      </c>
      <c r="Q227" s="143">
        <v>2.16</v>
      </c>
      <c r="R227" s="143">
        <f>Q227*H227</f>
        <v>78.939360000000008</v>
      </c>
      <c r="S227" s="143">
        <v>0</v>
      </c>
      <c r="T227" s="144">
        <f>S227*H227</f>
        <v>0</v>
      </c>
      <c r="AR227" s="145" t="s">
        <v>364</v>
      </c>
      <c r="AT227" s="145" t="s">
        <v>360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364</v>
      </c>
      <c r="BM227" s="145" t="s">
        <v>476</v>
      </c>
    </row>
    <row r="228" spans="2:65" s="1" customFormat="1" ht="11.25">
      <c r="B228" s="33"/>
      <c r="D228" s="147" t="s">
        <v>366</v>
      </c>
      <c r="F228" s="148" t="s">
        <v>477</v>
      </c>
      <c r="I228" s="149"/>
      <c r="L228" s="33"/>
      <c r="M228" s="150"/>
      <c r="T228" s="54"/>
      <c r="AT228" s="18" t="s">
        <v>366</v>
      </c>
      <c r="AU228" s="18" t="s">
        <v>90</v>
      </c>
    </row>
    <row r="229" spans="2:65" s="12" customFormat="1" ht="11.25">
      <c r="B229" s="151"/>
      <c r="D229" s="152" t="s">
        <v>368</v>
      </c>
      <c r="E229" s="153" t="s">
        <v>19</v>
      </c>
      <c r="F229" s="154" t="s">
        <v>5173</v>
      </c>
      <c r="H229" s="153" t="s">
        <v>19</v>
      </c>
      <c r="I229" s="155"/>
      <c r="L229" s="151"/>
      <c r="M229" s="156"/>
      <c r="T229" s="157"/>
      <c r="AT229" s="153" t="s">
        <v>368</v>
      </c>
      <c r="AU229" s="153" t="s">
        <v>90</v>
      </c>
      <c r="AV229" s="12" t="s">
        <v>84</v>
      </c>
      <c r="AW229" s="12" t="s">
        <v>36</v>
      </c>
      <c r="AX229" s="12" t="s">
        <v>77</v>
      </c>
      <c r="AY229" s="153" t="s">
        <v>358</v>
      </c>
    </row>
    <row r="230" spans="2:65" s="12" customFormat="1" ht="11.25">
      <c r="B230" s="151"/>
      <c r="D230" s="152" t="s">
        <v>368</v>
      </c>
      <c r="E230" s="153" t="s">
        <v>19</v>
      </c>
      <c r="F230" s="154" t="s">
        <v>5174</v>
      </c>
      <c r="H230" s="153" t="s">
        <v>19</v>
      </c>
      <c r="I230" s="155"/>
      <c r="L230" s="151"/>
      <c r="M230" s="156"/>
      <c r="T230" s="157"/>
      <c r="AT230" s="153" t="s">
        <v>368</v>
      </c>
      <c r="AU230" s="153" t="s">
        <v>90</v>
      </c>
      <c r="AV230" s="12" t="s">
        <v>84</v>
      </c>
      <c r="AW230" s="12" t="s">
        <v>36</v>
      </c>
      <c r="AX230" s="12" t="s">
        <v>77</v>
      </c>
      <c r="AY230" s="153" t="s">
        <v>358</v>
      </c>
    </row>
    <row r="231" spans="2:65" s="12" customFormat="1" ht="11.25">
      <c r="B231" s="151"/>
      <c r="D231" s="152" t="s">
        <v>368</v>
      </c>
      <c r="E231" s="153" t="s">
        <v>19</v>
      </c>
      <c r="F231" s="154" t="s">
        <v>478</v>
      </c>
      <c r="H231" s="153" t="s">
        <v>19</v>
      </c>
      <c r="I231" s="155"/>
      <c r="L231" s="151"/>
      <c r="M231" s="156"/>
      <c r="T231" s="157"/>
      <c r="AT231" s="153" t="s">
        <v>368</v>
      </c>
      <c r="AU231" s="153" t="s">
        <v>90</v>
      </c>
      <c r="AV231" s="12" t="s">
        <v>84</v>
      </c>
      <c r="AW231" s="12" t="s">
        <v>36</v>
      </c>
      <c r="AX231" s="12" t="s">
        <v>77</v>
      </c>
      <c r="AY231" s="153" t="s">
        <v>358</v>
      </c>
    </row>
    <row r="232" spans="2:65" s="13" customFormat="1" ht="11.25">
      <c r="B232" s="158"/>
      <c r="D232" s="152" t="s">
        <v>368</v>
      </c>
      <c r="E232" s="159" t="s">
        <v>19</v>
      </c>
      <c r="F232" s="160" t="s">
        <v>479</v>
      </c>
      <c r="H232" s="161">
        <v>36.545999999999999</v>
      </c>
      <c r="I232" s="162"/>
      <c r="L232" s="158"/>
      <c r="M232" s="163"/>
      <c r="T232" s="164"/>
      <c r="AT232" s="159" t="s">
        <v>368</v>
      </c>
      <c r="AU232" s="159" t="s">
        <v>90</v>
      </c>
      <c r="AV232" s="13" t="s">
        <v>90</v>
      </c>
      <c r="AW232" s="13" t="s">
        <v>36</v>
      </c>
      <c r="AX232" s="13" t="s">
        <v>77</v>
      </c>
      <c r="AY232" s="159" t="s">
        <v>358</v>
      </c>
    </row>
    <row r="233" spans="2:65" s="14" customFormat="1" ht="11.25">
      <c r="B233" s="165"/>
      <c r="D233" s="152" t="s">
        <v>368</v>
      </c>
      <c r="E233" s="166" t="s">
        <v>19</v>
      </c>
      <c r="F233" s="167" t="s">
        <v>371</v>
      </c>
      <c r="H233" s="168">
        <v>36.545999999999999</v>
      </c>
      <c r="I233" s="169"/>
      <c r="L233" s="165"/>
      <c r="M233" s="170"/>
      <c r="T233" s="171"/>
      <c r="AT233" s="166" t="s">
        <v>368</v>
      </c>
      <c r="AU233" s="166" t="s">
        <v>90</v>
      </c>
      <c r="AV233" s="14" t="s">
        <v>364</v>
      </c>
      <c r="AW233" s="14" t="s">
        <v>36</v>
      </c>
      <c r="AX233" s="14" t="s">
        <v>84</v>
      </c>
      <c r="AY233" s="166" t="s">
        <v>358</v>
      </c>
    </row>
    <row r="234" spans="2:65" s="1" customFormat="1" ht="33" customHeight="1">
      <c r="B234" s="33"/>
      <c r="C234" s="134" t="s">
        <v>480</v>
      </c>
      <c r="D234" s="134" t="s">
        <v>360</v>
      </c>
      <c r="E234" s="135" t="s">
        <v>481</v>
      </c>
      <c r="F234" s="136" t="s">
        <v>482</v>
      </c>
      <c r="G234" s="137" t="s">
        <v>209</v>
      </c>
      <c r="H234" s="138">
        <v>71.25</v>
      </c>
      <c r="I234" s="139"/>
      <c r="J234" s="140">
        <f>ROUND(I234*H234,2)</f>
        <v>0</v>
      </c>
      <c r="K234" s="136" t="s">
        <v>363</v>
      </c>
      <c r="L234" s="33"/>
      <c r="M234" s="141" t="s">
        <v>19</v>
      </c>
      <c r="N234" s="142" t="s">
        <v>49</v>
      </c>
      <c r="P234" s="143">
        <f>O234*H234</f>
        <v>0</v>
      </c>
      <c r="Q234" s="143">
        <v>2.5018722040000001</v>
      </c>
      <c r="R234" s="143">
        <f>Q234*H234</f>
        <v>178.25839453500001</v>
      </c>
      <c r="S234" s="143">
        <v>0</v>
      </c>
      <c r="T234" s="144">
        <f>S234*H234</f>
        <v>0</v>
      </c>
      <c r="AR234" s="145" t="s">
        <v>364</v>
      </c>
      <c r="AT234" s="145" t="s">
        <v>360</v>
      </c>
      <c r="AU234" s="145" t="s">
        <v>90</v>
      </c>
      <c r="AY234" s="18" t="s">
        <v>358</v>
      </c>
      <c r="BE234" s="146">
        <f>IF(N234="základní",J234,0)</f>
        <v>0</v>
      </c>
      <c r="BF234" s="146">
        <f>IF(N234="snížená",J234,0)</f>
        <v>0</v>
      </c>
      <c r="BG234" s="146">
        <f>IF(N234="zákl. přenesená",J234,0)</f>
        <v>0</v>
      </c>
      <c r="BH234" s="146">
        <f>IF(N234="sníž. přenesená",J234,0)</f>
        <v>0</v>
      </c>
      <c r="BI234" s="146">
        <f>IF(N234="nulová",J234,0)</f>
        <v>0</v>
      </c>
      <c r="BJ234" s="18" t="s">
        <v>90</v>
      </c>
      <c r="BK234" s="146">
        <f>ROUND(I234*H234,2)</f>
        <v>0</v>
      </c>
      <c r="BL234" s="18" t="s">
        <v>364</v>
      </c>
      <c r="BM234" s="145" t="s">
        <v>483</v>
      </c>
    </row>
    <row r="235" spans="2:65" s="1" customFormat="1" ht="11.25">
      <c r="B235" s="33"/>
      <c r="D235" s="147" t="s">
        <v>366</v>
      </c>
      <c r="F235" s="148" t="s">
        <v>484</v>
      </c>
      <c r="I235" s="149"/>
      <c r="L235" s="33"/>
      <c r="M235" s="150"/>
      <c r="T235" s="54"/>
      <c r="AT235" s="18" t="s">
        <v>366</v>
      </c>
      <c r="AU235" s="18" t="s">
        <v>90</v>
      </c>
    </row>
    <row r="236" spans="2:65" s="12" customFormat="1" ht="11.25">
      <c r="B236" s="151"/>
      <c r="D236" s="152" t="s">
        <v>368</v>
      </c>
      <c r="E236" s="153" t="s">
        <v>19</v>
      </c>
      <c r="F236" s="154" t="s">
        <v>5180</v>
      </c>
      <c r="H236" s="153" t="s">
        <v>19</v>
      </c>
      <c r="I236" s="155"/>
      <c r="L236" s="151"/>
      <c r="M236" s="156"/>
      <c r="T236" s="157"/>
      <c r="AT236" s="153" t="s">
        <v>368</v>
      </c>
      <c r="AU236" s="153" t="s">
        <v>90</v>
      </c>
      <c r="AV236" s="12" t="s">
        <v>84</v>
      </c>
      <c r="AW236" s="12" t="s">
        <v>36</v>
      </c>
      <c r="AX236" s="12" t="s">
        <v>77</v>
      </c>
      <c r="AY236" s="153" t="s">
        <v>358</v>
      </c>
    </row>
    <row r="237" spans="2:65" s="12" customFormat="1" ht="11.25">
      <c r="B237" s="151"/>
      <c r="D237" s="152" t="s">
        <v>368</v>
      </c>
      <c r="E237" s="153" t="s">
        <v>19</v>
      </c>
      <c r="F237" s="154" t="s">
        <v>5181</v>
      </c>
      <c r="H237" s="153" t="s">
        <v>19</v>
      </c>
      <c r="I237" s="155"/>
      <c r="L237" s="151"/>
      <c r="M237" s="156"/>
      <c r="T237" s="157"/>
      <c r="AT237" s="153" t="s">
        <v>368</v>
      </c>
      <c r="AU237" s="153" t="s">
        <v>90</v>
      </c>
      <c r="AV237" s="12" t="s">
        <v>84</v>
      </c>
      <c r="AW237" s="12" t="s">
        <v>36</v>
      </c>
      <c r="AX237" s="12" t="s">
        <v>77</v>
      </c>
      <c r="AY237" s="153" t="s">
        <v>358</v>
      </c>
    </row>
    <row r="238" spans="2:65" s="12" customFormat="1" ht="11.25">
      <c r="B238" s="151"/>
      <c r="D238" s="152" t="s">
        <v>368</v>
      </c>
      <c r="E238" s="153" t="s">
        <v>19</v>
      </c>
      <c r="F238" s="154" t="s">
        <v>486</v>
      </c>
      <c r="H238" s="153" t="s">
        <v>19</v>
      </c>
      <c r="I238" s="155"/>
      <c r="L238" s="151"/>
      <c r="M238" s="156"/>
      <c r="T238" s="157"/>
      <c r="AT238" s="153" t="s">
        <v>368</v>
      </c>
      <c r="AU238" s="153" t="s">
        <v>90</v>
      </c>
      <c r="AV238" s="12" t="s">
        <v>84</v>
      </c>
      <c r="AW238" s="12" t="s">
        <v>36</v>
      </c>
      <c r="AX238" s="12" t="s">
        <v>77</v>
      </c>
      <c r="AY238" s="153" t="s">
        <v>358</v>
      </c>
    </row>
    <row r="239" spans="2:65" s="13" customFormat="1" ht="11.25">
      <c r="B239" s="158"/>
      <c r="D239" s="152" t="s">
        <v>368</v>
      </c>
      <c r="E239" s="159" t="s">
        <v>19</v>
      </c>
      <c r="F239" s="160" t="s">
        <v>487</v>
      </c>
      <c r="H239" s="161">
        <v>68.605000000000004</v>
      </c>
      <c r="I239" s="162"/>
      <c r="L239" s="158"/>
      <c r="M239" s="163"/>
      <c r="T239" s="164"/>
      <c r="AT239" s="159" t="s">
        <v>368</v>
      </c>
      <c r="AU239" s="159" t="s">
        <v>90</v>
      </c>
      <c r="AV239" s="13" t="s">
        <v>90</v>
      </c>
      <c r="AW239" s="13" t="s">
        <v>36</v>
      </c>
      <c r="AX239" s="13" t="s">
        <v>77</v>
      </c>
      <c r="AY239" s="159" t="s">
        <v>358</v>
      </c>
    </row>
    <row r="240" spans="2:65" s="13" customFormat="1" ht="11.25">
      <c r="B240" s="158"/>
      <c r="D240" s="152" t="s">
        <v>368</v>
      </c>
      <c r="E240" s="159" t="s">
        <v>19</v>
      </c>
      <c r="F240" s="160" t="s">
        <v>488</v>
      </c>
      <c r="H240" s="161">
        <v>2.645</v>
      </c>
      <c r="I240" s="162"/>
      <c r="L240" s="158"/>
      <c r="M240" s="163"/>
      <c r="T240" s="164"/>
      <c r="AT240" s="159" t="s">
        <v>368</v>
      </c>
      <c r="AU240" s="159" t="s">
        <v>90</v>
      </c>
      <c r="AV240" s="13" t="s">
        <v>90</v>
      </c>
      <c r="AW240" s="13" t="s">
        <v>36</v>
      </c>
      <c r="AX240" s="13" t="s">
        <v>77</v>
      </c>
      <c r="AY240" s="159" t="s">
        <v>358</v>
      </c>
    </row>
    <row r="241" spans="2:65" s="14" customFormat="1" ht="11.25">
      <c r="B241" s="165"/>
      <c r="D241" s="152" t="s">
        <v>368</v>
      </c>
      <c r="E241" s="166" t="s">
        <v>19</v>
      </c>
      <c r="F241" s="167" t="s">
        <v>371</v>
      </c>
      <c r="H241" s="168">
        <v>71.25</v>
      </c>
      <c r="I241" s="169"/>
      <c r="L241" s="165"/>
      <c r="M241" s="170"/>
      <c r="T241" s="171"/>
      <c r="AT241" s="166" t="s">
        <v>368</v>
      </c>
      <c r="AU241" s="166" t="s">
        <v>90</v>
      </c>
      <c r="AV241" s="14" t="s">
        <v>364</v>
      </c>
      <c r="AW241" s="14" t="s">
        <v>36</v>
      </c>
      <c r="AX241" s="14" t="s">
        <v>84</v>
      </c>
      <c r="AY241" s="166" t="s">
        <v>358</v>
      </c>
    </row>
    <row r="242" spans="2:65" s="1" customFormat="1" ht="16.5" customHeight="1">
      <c r="B242" s="33"/>
      <c r="C242" s="134" t="s">
        <v>7</v>
      </c>
      <c r="D242" s="134" t="s">
        <v>360</v>
      </c>
      <c r="E242" s="135" t="s">
        <v>489</v>
      </c>
      <c r="F242" s="136" t="s">
        <v>490</v>
      </c>
      <c r="G242" s="137" t="s">
        <v>195</v>
      </c>
      <c r="H242" s="138">
        <v>36.54</v>
      </c>
      <c r="I242" s="139"/>
      <c r="J242" s="140">
        <f>ROUND(I242*H242,2)</f>
        <v>0</v>
      </c>
      <c r="K242" s="136" t="s">
        <v>363</v>
      </c>
      <c r="L242" s="33"/>
      <c r="M242" s="141" t="s">
        <v>19</v>
      </c>
      <c r="N242" s="142" t="s">
        <v>49</v>
      </c>
      <c r="P242" s="143">
        <f>O242*H242</f>
        <v>0</v>
      </c>
      <c r="Q242" s="143">
        <v>2.944E-3</v>
      </c>
      <c r="R242" s="143">
        <f>Q242*H242</f>
        <v>0.10757376</v>
      </c>
      <c r="S242" s="143">
        <v>0</v>
      </c>
      <c r="T242" s="144">
        <f>S242*H242</f>
        <v>0</v>
      </c>
      <c r="AR242" s="145" t="s">
        <v>364</v>
      </c>
      <c r="AT242" s="145" t="s">
        <v>360</v>
      </c>
      <c r="AU242" s="145" t="s">
        <v>90</v>
      </c>
      <c r="AY242" s="18" t="s">
        <v>358</v>
      </c>
      <c r="BE242" s="146">
        <f>IF(N242="základní",J242,0)</f>
        <v>0</v>
      </c>
      <c r="BF242" s="146">
        <f>IF(N242="snížená",J242,0)</f>
        <v>0</v>
      </c>
      <c r="BG242" s="146">
        <f>IF(N242="zákl. přenesená",J242,0)</f>
        <v>0</v>
      </c>
      <c r="BH242" s="146">
        <f>IF(N242="sníž. přenesená",J242,0)</f>
        <v>0</v>
      </c>
      <c r="BI242" s="146">
        <f>IF(N242="nulová",J242,0)</f>
        <v>0</v>
      </c>
      <c r="BJ242" s="18" t="s">
        <v>90</v>
      </c>
      <c r="BK242" s="146">
        <f>ROUND(I242*H242,2)</f>
        <v>0</v>
      </c>
      <c r="BL242" s="18" t="s">
        <v>364</v>
      </c>
      <c r="BM242" s="145" t="s">
        <v>491</v>
      </c>
    </row>
    <row r="243" spans="2:65" s="1" customFormat="1" ht="11.25">
      <c r="B243" s="33"/>
      <c r="D243" s="147" t="s">
        <v>366</v>
      </c>
      <c r="F243" s="148" t="s">
        <v>492</v>
      </c>
      <c r="I243" s="149"/>
      <c r="L243" s="33"/>
      <c r="M243" s="150"/>
      <c r="T243" s="54"/>
      <c r="AT243" s="18" t="s">
        <v>366</v>
      </c>
      <c r="AU243" s="18" t="s">
        <v>90</v>
      </c>
    </row>
    <row r="244" spans="2:65" s="12" customFormat="1" ht="11.25">
      <c r="B244" s="151"/>
      <c r="D244" s="152" t="s">
        <v>368</v>
      </c>
      <c r="E244" s="153" t="s">
        <v>19</v>
      </c>
      <c r="F244" s="154" t="s">
        <v>5180</v>
      </c>
      <c r="H244" s="153" t="s">
        <v>19</v>
      </c>
      <c r="I244" s="155"/>
      <c r="L244" s="151"/>
      <c r="M244" s="156"/>
      <c r="T244" s="157"/>
      <c r="AT244" s="153" t="s">
        <v>368</v>
      </c>
      <c r="AU244" s="153" t="s">
        <v>90</v>
      </c>
      <c r="AV244" s="12" t="s">
        <v>84</v>
      </c>
      <c r="AW244" s="12" t="s">
        <v>36</v>
      </c>
      <c r="AX244" s="12" t="s">
        <v>77</v>
      </c>
      <c r="AY244" s="153" t="s">
        <v>358</v>
      </c>
    </row>
    <row r="245" spans="2:65" s="12" customFormat="1" ht="11.25">
      <c r="B245" s="151"/>
      <c r="D245" s="152" t="s">
        <v>368</v>
      </c>
      <c r="E245" s="153" t="s">
        <v>19</v>
      </c>
      <c r="F245" s="154" t="s">
        <v>486</v>
      </c>
      <c r="H245" s="153" t="s">
        <v>19</v>
      </c>
      <c r="I245" s="155"/>
      <c r="L245" s="151"/>
      <c r="M245" s="156"/>
      <c r="T245" s="157"/>
      <c r="AT245" s="153" t="s">
        <v>368</v>
      </c>
      <c r="AU245" s="153" t="s">
        <v>90</v>
      </c>
      <c r="AV245" s="12" t="s">
        <v>84</v>
      </c>
      <c r="AW245" s="12" t="s">
        <v>36</v>
      </c>
      <c r="AX245" s="12" t="s">
        <v>77</v>
      </c>
      <c r="AY245" s="153" t="s">
        <v>358</v>
      </c>
    </row>
    <row r="246" spans="2:65" s="13" customFormat="1" ht="11.25">
      <c r="B246" s="158"/>
      <c r="D246" s="152" t="s">
        <v>368</v>
      </c>
      <c r="E246" s="159" t="s">
        <v>19</v>
      </c>
      <c r="F246" s="160" t="s">
        <v>493</v>
      </c>
      <c r="H246" s="161">
        <v>29.28</v>
      </c>
      <c r="I246" s="162"/>
      <c r="L246" s="158"/>
      <c r="M246" s="163"/>
      <c r="T246" s="164"/>
      <c r="AT246" s="159" t="s">
        <v>368</v>
      </c>
      <c r="AU246" s="159" t="s">
        <v>90</v>
      </c>
      <c r="AV246" s="13" t="s">
        <v>90</v>
      </c>
      <c r="AW246" s="13" t="s">
        <v>36</v>
      </c>
      <c r="AX246" s="13" t="s">
        <v>77</v>
      </c>
      <c r="AY246" s="159" t="s">
        <v>358</v>
      </c>
    </row>
    <row r="247" spans="2:65" s="13" customFormat="1" ht="11.25">
      <c r="B247" s="158"/>
      <c r="D247" s="152" t="s">
        <v>368</v>
      </c>
      <c r="E247" s="159" t="s">
        <v>19</v>
      </c>
      <c r="F247" s="160" t="s">
        <v>494</v>
      </c>
      <c r="H247" s="161">
        <v>3.33</v>
      </c>
      <c r="I247" s="162"/>
      <c r="L247" s="158"/>
      <c r="M247" s="163"/>
      <c r="T247" s="164"/>
      <c r="AT247" s="159" t="s">
        <v>368</v>
      </c>
      <c r="AU247" s="159" t="s">
        <v>90</v>
      </c>
      <c r="AV247" s="13" t="s">
        <v>90</v>
      </c>
      <c r="AW247" s="13" t="s">
        <v>36</v>
      </c>
      <c r="AX247" s="13" t="s">
        <v>77</v>
      </c>
      <c r="AY247" s="159" t="s">
        <v>358</v>
      </c>
    </row>
    <row r="248" spans="2:65" s="13" customFormat="1" ht="11.25">
      <c r="B248" s="158"/>
      <c r="D248" s="152" t="s">
        <v>368</v>
      </c>
      <c r="E248" s="159" t="s">
        <v>19</v>
      </c>
      <c r="F248" s="160" t="s">
        <v>495</v>
      </c>
      <c r="H248" s="161">
        <v>3.93</v>
      </c>
      <c r="I248" s="162"/>
      <c r="L248" s="158"/>
      <c r="M248" s="163"/>
      <c r="T248" s="164"/>
      <c r="AT248" s="159" t="s">
        <v>368</v>
      </c>
      <c r="AU248" s="159" t="s">
        <v>90</v>
      </c>
      <c r="AV248" s="13" t="s">
        <v>90</v>
      </c>
      <c r="AW248" s="13" t="s">
        <v>36</v>
      </c>
      <c r="AX248" s="13" t="s">
        <v>77</v>
      </c>
      <c r="AY248" s="159" t="s">
        <v>358</v>
      </c>
    </row>
    <row r="249" spans="2:65" s="14" customFormat="1" ht="11.25">
      <c r="B249" s="165"/>
      <c r="D249" s="152" t="s">
        <v>368</v>
      </c>
      <c r="E249" s="166" t="s">
        <v>290</v>
      </c>
      <c r="F249" s="167" t="s">
        <v>371</v>
      </c>
      <c r="H249" s="168">
        <v>36.54</v>
      </c>
      <c r="I249" s="169"/>
      <c r="L249" s="165"/>
      <c r="M249" s="170"/>
      <c r="T249" s="171"/>
      <c r="AT249" s="166" t="s">
        <v>368</v>
      </c>
      <c r="AU249" s="166" t="s">
        <v>90</v>
      </c>
      <c r="AV249" s="14" t="s">
        <v>364</v>
      </c>
      <c r="AW249" s="14" t="s">
        <v>36</v>
      </c>
      <c r="AX249" s="14" t="s">
        <v>84</v>
      </c>
      <c r="AY249" s="166" t="s">
        <v>358</v>
      </c>
    </row>
    <row r="250" spans="2:65" s="1" customFormat="1" ht="16.5" customHeight="1">
      <c r="B250" s="33"/>
      <c r="C250" s="134" t="s">
        <v>496</v>
      </c>
      <c r="D250" s="134" t="s">
        <v>360</v>
      </c>
      <c r="E250" s="135" t="s">
        <v>497</v>
      </c>
      <c r="F250" s="136" t="s">
        <v>498</v>
      </c>
      <c r="G250" s="137" t="s">
        <v>195</v>
      </c>
      <c r="H250" s="138">
        <v>36.54</v>
      </c>
      <c r="I250" s="139"/>
      <c r="J250" s="140">
        <f>ROUND(I250*H250,2)</f>
        <v>0</v>
      </c>
      <c r="K250" s="136" t="s">
        <v>363</v>
      </c>
      <c r="L250" s="33"/>
      <c r="M250" s="141" t="s">
        <v>19</v>
      </c>
      <c r="N250" s="142" t="s">
        <v>49</v>
      </c>
      <c r="P250" s="143">
        <f>O250*H250</f>
        <v>0</v>
      </c>
      <c r="Q250" s="143">
        <v>0</v>
      </c>
      <c r="R250" s="143">
        <f>Q250*H250</f>
        <v>0</v>
      </c>
      <c r="S250" s="143">
        <v>0</v>
      </c>
      <c r="T250" s="144">
        <f>S250*H250</f>
        <v>0</v>
      </c>
      <c r="AR250" s="145" t="s">
        <v>364</v>
      </c>
      <c r="AT250" s="145" t="s">
        <v>360</v>
      </c>
      <c r="AU250" s="145" t="s">
        <v>90</v>
      </c>
      <c r="AY250" s="18" t="s">
        <v>358</v>
      </c>
      <c r="BE250" s="146">
        <f>IF(N250="základní",J250,0)</f>
        <v>0</v>
      </c>
      <c r="BF250" s="146">
        <f>IF(N250="snížená",J250,0)</f>
        <v>0</v>
      </c>
      <c r="BG250" s="146">
        <f>IF(N250="zákl. přenesená",J250,0)</f>
        <v>0</v>
      </c>
      <c r="BH250" s="146">
        <f>IF(N250="sníž. přenesená",J250,0)</f>
        <v>0</v>
      </c>
      <c r="BI250" s="146">
        <f>IF(N250="nulová",J250,0)</f>
        <v>0</v>
      </c>
      <c r="BJ250" s="18" t="s">
        <v>90</v>
      </c>
      <c r="BK250" s="146">
        <f>ROUND(I250*H250,2)</f>
        <v>0</v>
      </c>
      <c r="BL250" s="18" t="s">
        <v>364</v>
      </c>
      <c r="BM250" s="145" t="s">
        <v>499</v>
      </c>
    </row>
    <row r="251" spans="2:65" s="1" customFormat="1" ht="11.25">
      <c r="B251" s="33"/>
      <c r="D251" s="147" t="s">
        <v>366</v>
      </c>
      <c r="F251" s="148" t="s">
        <v>500</v>
      </c>
      <c r="I251" s="149"/>
      <c r="L251" s="33"/>
      <c r="M251" s="150"/>
      <c r="T251" s="54"/>
      <c r="AT251" s="18" t="s">
        <v>366</v>
      </c>
      <c r="AU251" s="18" t="s">
        <v>90</v>
      </c>
    </row>
    <row r="252" spans="2:65" s="13" customFormat="1" ht="11.25">
      <c r="B252" s="158"/>
      <c r="D252" s="152" t="s">
        <v>368</v>
      </c>
      <c r="E252" s="159" t="s">
        <v>19</v>
      </c>
      <c r="F252" s="160" t="s">
        <v>290</v>
      </c>
      <c r="H252" s="161">
        <v>36.54</v>
      </c>
      <c r="I252" s="162"/>
      <c r="L252" s="158"/>
      <c r="M252" s="163"/>
      <c r="T252" s="164"/>
      <c r="AT252" s="159" t="s">
        <v>368</v>
      </c>
      <c r="AU252" s="159" t="s">
        <v>90</v>
      </c>
      <c r="AV252" s="13" t="s">
        <v>90</v>
      </c>
      <c r="AW252" s="13" t="s">
        <v>36</v>
      </c>
      <c r="AX252" s="13" t="s">
        <v>77</v>
      </c>
      <c r="AY252" s="159" t="s">
        <v>358</v>
      </c>
    </row>
    <row r="253" spans="2:65" s="14" customFormat="1" ht="11.25">
      <c r="B253" s="165"/>
      <c r="D253" s="152" t="s">
        <v>368</v>
      </c>
      <c r="E253" s="166" t="s">
        <v>19</v>
      </c>
      <c r="F253" s="167" t="s">
        <v>371</v>
      </c>
      <c r="H253" s="168">
        <v>36.54</v>
      </c>
      <c r="I253" s="169"/>
      <c r="L253" s="165"/>
      <c r="M253" s="170"/>
      <c r="T253" s="171"/>
      <c r="AT253" s="166" t="s">
        <v>368</v>
      </c>
      <c r="AU253" s="166" t="s">
        <v>90</v>
      </c>
      <c r="AV253" s="14" t="s">
        <v>364</v>
      </c>
      <c r="AW253" s="14" t="s">
        <v>36</v>
      </c>
      <c r="AX253" s="14" t="s">
        <v>84</v>
      </c>
      <c r="AY253" s="166" t="s">
        <v>358</v>
      </c>
    </row>
    <row r="254" spans="2:65" s="1" customFormat="1" ht="55.5" customHeight="1">
      <c r="B254" s="33"/>
      <c r="C254" s="134" t="s">
        <v>501</v>
      </c>
      <c r="D254" s="134" t="s">
        <v>360</v>
      </c>
      <c r="E254" s="135" t="s">
        <v>502</v>
      </c>
      <c r="F254" s="136" t="s">
        <v>503</v>
      </c>
      <c r="G254" s="137" t="s">
        <v>504</v>
      </c>
      <c r="H254" s="138">
        <v>14</v>
      </c>
      <c r="I254" s="139"/>
      <c r="J254" s="140">
        <f>ROUND(I254*H254,2)</f>
        <v>0</v>
      </c>
      <c r="K254" s="136" t="s">
        <v>363</v>
      </c>
      <c r="L254" s="33"/>
      <c r="M254" s="141" t="s">
        <v>19</v>
      </c>
      <c r="N254" s="142" t="s">
        <v>49</v>
      </c>
      <c r="P254" s="143">
        <f>O254*H254</f>
        <v>0</v>
      </c>
      <c r="Q254" s="143">
        <v>3.0846799999999998E-3</v>
      </c>
      <c r="R254" s="143">
        <f>Q254*H254</f>
        <v>4.3185519999999998E-2</v>
      </c>
      <c r="S254" s="143">
        <v>0</v>
      </c>
      <c r="T254" s="144">
        <f>S254*H254</f>
        <v>0</v>
      </c>
      <c r="AR254" s="145" t="s">
        <v>364</v>
      </c>
      <c r="AT254" s="145" t="s">
        <v>360</v>
      </c>
      <c r="AU254" s="145" t="s">
        <v>90</v>
      </c>
      <c r="AY254" s="18" t="s">
        <v>358</v>
      </c>
      <c r="BE254" s="146">
        <f>IF(N254="základní",J254,0)</f>
        <v>0</v>
      </c>
      <c r="BF254" s="146">
        <f>IF(N254="snížená",J254,0)</f>
        <v>0</v>
      </c>
      <c r="BG254" s="146">
        <f>IF(N254="zákl. přenesená",J254,0)</f>
        <v>0</v>
      </c>
      <c r="BH254" s="146">
        <f>IF(N254="sníž. přenesená",J254,0)</f>
        <v>0</v>
      </c>
      <c r="BI254" s="146">
        <f>IF(N254="nulová",J254,0)</f>
        <v>0</v>
      </c>
      <c r="BJ254" s="18" t="s">
        <v>90</v>
      </c>
      <c r="BK254" s="146">
        <f>ROUND(I254*H254,2)</f>
        <v>0</v>
      </c>
      <c r="BL254" s="18" t="s">
        <v>364</v>
      </c>
      <c r="BM254" s="145" t="s">
        <v>505</v>
      </c>
    </row>
    <row r="255" spans="2:65" s="1" customFormat="1" ht="11.25">
      <c r="B255" s="33"/>
      <c r="D255" s="147" t="s">
        <v>366</v>
      </c>
      <c r="F255" s="148" t="s">
        <v>506</v>
      </c>
      <c r="I255" s="149"/>
      <c r="L255" s="33"/>
      <c r="M255" s="150"/>
      <c r="T255" s="54"/>
      <c r="AT255" s="18" t="s">
        <v>366</v>
      </c>
      <c r="AU255" s="18" t="s">
        <v>90</v>
      </c>
    </row>
    <row r="256" spans="2:65" s="12" customFormat="1" ht="11.25">
      <c r="B256" s="151"/>
      <c r="D256" s="152" t="s">
        <v>368</v>
      </c>
      <c r="E256" s="153" t="s">
        <v>19</v>
      </c>
      <c r="F256" s="154" t="s">
        <v>5182</v>
      </c>
      <c r="H256" s="153" t="s">
        <v>19</v>
      </c>
      <c r="I256" s="155"/>
      <c r="L256" s="151"/>
      <c r="M256" s="156"/>
      <c r="T256" s="157"/>
      <c r="AT256" s="153" t="s">
        <v>368</v>
      </c>
      <c r="AU256" s="153" t="s">
        <v>90</v>
      </c>
      <c r="AV256" s="12" t="s">
        <v>84</v>
      </c>
      <c r="AW256" s="12" t="s">
        <v>36</v>
      </c>
      <c r="AX256" s="12" t="s">
        <v>77</v>
      </c>
      <c r="AY256" s="153" t="s">
        <v>358</v>
      </c>
    </row>
    <row r="257" spans="2:65" s="13" customFormat="1" ht="11.25">
      <c r="B257" s="158"/>
      <c r="D257" s="152" t="s">
        <v>368</v>
      </c>
      <c r="E257" s="159" t="s">
        <v>19</v>
      </c>
      <c r="F257" s="160" t="s">
        <v>508</v>
      </c>
      <c r="H257" s="161">
        <v>14</v>
      </c>
      <c r="I257" s="162"/>
      <c r="L257" s="158"/>
      <c r="M257" s="163"/>
      <c r="T257" s="164"/>
      <c r="AT257" s="159" t="s">
        <v>368</v>
      </c>
      <c r="AU257" s="159" t="s">
        <v>90</v>
      </c>
      <c r="AV257" s="13" t="s">
        <v>90</v>
      </c>
      <c r="AW257" s="13" t="s">
        <v>36</v>
      </c>
      <c r="AX257" s="13" t="s">
        <v>77</v>
      </c>
      <c r="AY257" s="159" t="s">
        <v>358</v>
      </c>
    </row>
    <row r="258" spans="2:65" s="14" customFormat="1" ht="11.25">
      <c r="B258" s="165"/>
      <c r="D258" s="152" t="s">
        <v>368</v>
      </c>
      <c r="E258" s="166" t="s">
        <v>19</v>
      </c>
      <c r="F258" s="167" t="s">
        <v>371</v>
      </c>
      <c r="H258" s="168">
        <v>14</v>
      </c>
      <c r="I258" s="169"/>
      <c r="L258" s="165"/>
      <c r="M258" s="170"/>
      <c r="T258" s="171"/>
      <c r="AT258" s="166" t="s">
        <v>368</v>
      </c>
      <c r="AU258" s="166" t="s">
        <v>90</v>
      </c>
      <c r="AV258" s="14" t="s">
        <v>364</v>
      </c>
      <c r="AW258" s="14" t="s">
        <v>36</v>
      </c>
      <c r="AX258" s="14" t="s">
        <v>84</v>
      </c>
      <c r="AY258" s="166" t="s">
        <v>358</v>
      </c>
    </row>
    <row r="259" spans="2:65" s="1" customFormat="1" ht="24.2" customHeight="1">
      <c r="B259" s="33"/>
      <c r="C259" s="134" t="s">
        <v>210</v>
      </c>
      <c r="D259" s="134" t="s">
        <v>360</v>
      </c>
      <c r="E259" s="135" t="s">
        <v>509</v>
      </c>
      <c r="F259" s="136" t="s">
        <v>510</v>
      </c>
      <c r="G259" s="137" t="s">
        <v>443</v>
      </c>
      <c r="H259" s="138">
        <v>6.0570000000000004</v>
      </c>
      <c r="I259" s="139"/>
      <c r="J259" s="140">
        <f>ROUND(I259*H259,2)</f>
        <v>0</v>
      </c>
      <c r="K259" s="136" t="s">
        <v>363</v>
      </c>
      <c r="L259" s="33"/>
      <c r="M259" s="141" t="s">
        <v>19</v>
      </c>
      <c r="N259" s="142" t="s">
        <v>49</v>
      </c>
      <c r="P259" s="143">
        <f>O259*H259</f>
        <v>0</v>
      </c>
      <c r="Q259" s="143">
        <v>1.0627727796999999</v>
      </c>
      <c r="R259" s="143">
        <f>Q259*H259</f>
        <v>6.4372147266429005</v>
      </c>
      <c r="S259" s="143">
        <v>0</v>
      </c>
      <c r="T259" s="144">
        <f>S259*H259</f>
        <v>0</v>
      </c>
      <c r="AR259" s="145" t="s">
        <v>364</v>
      </c>
      <c r="AT259" s="145" t="s">
        <v>360</v>
      </c>
      <c r="AU259" s="145" t="s">
        <v>90</v>
      </c>
      <c r="AY259" s="18" t="s">
        <v>358</v>
      </c>
      <c r="BE259" s="146">
        <f>IF(N259="základní",J259,0)</f>
        <v>0</v>
      </c>
      <c r="BF259" s="146">
        <f>IF(N259="snížená",J259,0)</f>
        <v>0</v>
      </c>
      <c r="BG259" s="146">
        <f>IF(N259="zákl. přenesená",J259,0)</f>
        <v>0</v>
      </c>
      <c r="BH259" s="146">
        <f>IF(N259="sníž. přenesená",J259,0)</f>
        <v>0</v>
      </c>
      <c r="BI259" s="146">
        <f>IF(N259="nulová",J259,0)</f>
        <v>0</v>
      </c>
      <c r="BJ259" s="18" t="s">
        <v>90</v>
      </c>
      <c r="BK259" s="146">
        <f>ROUND(I259*H259,2)</f>
        <v>0</v>
      </c>
      <c r="BL259" s="18" t="s">
        <v>364</v>
      </c>
      <c r="BM259" s="145" t="s">
        <v>511</v>
      </c>
    </row>
    <row r="260" spans="2:65" s="1" customFormat="1" ht="11.25">
      <c r="B260" s="33"/>
      <c r="D260" s="147" t="s">
        <v>366</v>
      </c>
      <c r="F260" s="148" t="s">
        <v>512</v>
      </c>
      <c r="I260" s="149"/>
      <c r="L260" s="33"/>
      <c r="M260" s="150"/>
      <c r="T260" s="54"/>
      <c r="AT260" s="18" t="s">
        <v>366</v>
      </c>
      <c r="AU260" s="18" t="s">
        <v>90</v>
      </c>
    </row>
    <row r="261" spans="2:65" s="12" customFormat="1" ht="11.25">
      <c r="B261" s="151"/>
      <c r="D261" s="152" t="s">
        <v>368</v>
      </c>
      <c r="E261" s="153" t="s">
        <v>19</v>
      </c>
      <c r="F261" s="154" t="s">
        <v>513</v>
      </c>
      <c r="H261" s="153" t="s">
        <v>19</v>
      </c>
      <c r="I261" s="155"/>
      <c r="L261" s="151"/>
      <c r="M261" s="156"/>
      <c r="T261" s="157"/>
      <c r="AT261" s="153" t="s">
        <v>368</v>
      </c>
      <c r="AU261" s="153" t="s">
        <v>90</v>
      </c>
      <c r="AV261" s="12" t="s">
        <v>84</v>
      </c>
      <c r="AW261" s="12" t="s">
        <v>36</v>
      </c>
      <c r="AX261" s="12" t="s">
        <v>77</v>
      </c>
      <c r="AY261" s="153" t="s">
        <v>358</v>
      </c>
    </row>
    <row r="262" spans="2:65" s="13" customFormat="1" ht="11.25">
      <c r="B262" s="158"/>
      <c r="D262" s="152" t="s">
        <v>368</v>
      </c>
      <c r="E262" s="159" t="s">
        <v>19</v>
      </c>
      <c r="F262" s="160" t="s">
        <v>514</v>
      </c>
      <c r="H262" s="161">
        <v>6.0570000000000004</v>
      </c>
      <c r="I262" s="162"/>
      <c r="L262" s="158"/>
      <c r="M262" s="163"/>
      <c r="T262" s="164"/>
      <c r="AT262" s="159" t="s">
        <v>368</v>
      </c>
      <c r="AU262" s="159" t="s">
        <v>90</v>
      </c>
      <c r="AV262" s="13" t="s">
        <v>90</v>
      </c>
      <c r="AW262" s="13" t="s">
        <v>36</v>
      </c>
      <c r="AX262" s="13" t="s">
        <v>77</v>
      </c>
      <c r="AY262" s="159" t="s">
        <v>358</v>
      </c>
    </row>
    <row r="263" spans="2:65" s="14" customFormat="1" ht="11.25">
      <c r="B263" s="165"/>
      <c r="D263" s="152" t="s">
        <v>368</v>
      </c>
      <c r="E263" s="166" t="s">
        <v>19</v>
      </c>
      <c r="F263" s="167" t="s">
        <v>371</v>
      </c>
      <c r="H263" s="168">
        <v>6.0570000000000004</v>
      </c>
      <c r="I263" s="169"/>
      <c r="L263" s="165"/>
      <c r="M263" s="170"/>
      <c r="T263" s="171"/>
      <c r="AT263" s="166" t="s">
        <v>368</v>
      </c>
      <c r="AU263" s="166" t="s">
        <v>90</v>
      </c>
      <c r="AV263" s="14" t="s">
        <v>364</v>
      </c>
      <c r="AW263" s="14" t="s">
        <v>36</v>
      </c>
      <c r="AX263" s="14" t="s">
        <v>84</v>
      </c>
      <c r="AY263" s="166" t="s">
        <v>358</v>
      </c>
    </row>
    <row r="264" spans="2:65" s="1" customFormat="1" ht="24.2" customHeight="1">
      <c r="B264" s="33"/>
      <c r="C264" s="134" t="s">
        <v>515</v>
      </c>
      <c r="D264" s="134" t="s">
        <v>360</v>
      </c>
      <c r="E264" s="135" t="s">
        <v>516</v>
      </c>
      <c r="F264" s="136" t="s">
        <v>517</v>
      </c>
      <c r="G264" s="137" t="s">
        <v>209</v>
      </c>
      <c r="H264" s="138">
        <v>8.0830000000000002</v>
      </c>
      <c r="I264" s="139"/>
      <c r="J264" s="140">
        <f>ROUND(I264*H264,2)</f>
        <v>0</v>
      </c>
      <c r="K264" s="136" t="s">
        <v>19</v>
      </c>
      <c r="L264" s="33"/>
      <c r="M264" s="141" t="s">
        <v>19</v>
      </c>
      <c r="N264" s="142" t="s">
        <v>49</v>
      </c>
      <c r="P264" s="143">
        <f>O264*H264</f>
        <v>0</v>
      </c>
      <c r="Q264" s="143">
        <v>2.3010199999999998</v>
      </c>
      <c r="R264" s="143">
        <f>Q264*H264</f>
        <v>18.59914466</v>
      </c>
      <c r="S264" s="143">
        <v>0</v>
      </c>
      <c r="T264" s="144">
        <f>S264*H264</f>
        <v>0</v>
      </c>
      <c r="AR264" s="145" t="s">
        <v>364</v>
      </c>
      <c r="AT264" s="145" t="s">
        <v>360</v>
      </c>
      <c r="AU264" s="145" t="s">
        <v>90</v>
      </c>
      <c r="AY264" s="18" t="s">
        <v>358</v>
      </c>
      <c r="BE264" s="146">
        <f>IF(N264="základní",J264,0)</f>
        <v>0</v>
      </c>
      <c r="BF264" s="146">
        <f>IF(N264="snížená",J264,0)</f>
        <v>0</v>
      </c>
      <c r="BG264" s="146">
        <f>IF(N264="zákl. přenesená",J264,0)</f>
        <v>0</v>
      </c>
      <c r="BH264" s="146">
        <f>IF(N264="sníž. přenesená",J264,0)</f>
        <v>0</v>
      </c>
      <c r="BI264" s="146">
        <f>IF(N264="nulová",J264,0)</f>
        <v>0</v>
      </c>
      <c r="BJ264" s="18" t="s">
        <v>90</v>
      </c>
      <c r="BK264" s="146">
        <f>ROUND(I264*H264,2)</f>
        <v>0</v>
      </c>
      <c r="BL264" s="18" t="s">
        <v>364</v>
      </c>
      <c r="BM264" s="145" t="s">
        <v>518</v>
      </c>
    </row>
    <row r="265" spans="2:65" s="12" customFormat="1" ht="11.25">
      <c r="B265" s="151"/>
      <c r="D265" s="152" t="s">
        <v>368</v>
      </c>
      <c r="E265" s="153" t="s">
        <v>19</v>
      </c>
      <c r="F265" s="154" t="s">
        <v>486</v>
      </c>
      <c r="H265" s="153" t="s">
        <v>19</v>
      </c>
      <c r="I265" s="155"/>
      <c r="L265" s="151"/>
      <c r="M265" s="156"/>
      <c r="T265" s="157"/>
      <c r="AT265" s="153" t="s">
        <v>368</v>
      </c>
      <c r="AU265" s="153" t="s">
        <v>90</v>
      </c>
      <c r="AV265" s="12" t="s">
        <v>84</v>
      </c>
      <c r="AW265" s="12" t="s">
        <v>36</v>
      </c>
      <c r="AX265" s="12" t="s">
        <v>77</v>
      </c>
      <c r="AY265" s="153" t="s">
        <v>358</v>
      </c>
    </row>
    <row r="266" spans="2:65" s="13" customFormat="1" ht="22.5">
      <c r="B266" s="158"/>
      <c r="D266" s="152" t="s">
        <v>368</v>
      </c>
      <c r="E266" s="159" t="s">
        <v>19</v>
      </c>
      <c r="F266" s="160" t="s">
        <v>519</v>
      </c>
      <c r="H266" s="161">
        <v>5.4119999999999999</v>
      </c>
      <c r="I266" s="162"/>
      <c r="L266" s="158"/>
      <c r="M266" s="163"/>
      <c r="T266" s="164"/>
      <c r="AT266" s="159" t="s">
        <v>368</v>
      </c>
      <c r="AU266" s="159" t="s">
        <v>90</v>
      </c>
      <c r="AV266" s="13" t="s">
        <v>90</v>
      </c>
      <c r="AW266" s="13" t="s">
        <v>36</v>
      </c>
      <c r="AX266" s="13" t="s">
        <v>77</v>
      </c>
      <c r="AY266" s="159" t="s">
        <v>358</v>
      </c>
    </row>
    <row r="267" spans="2:65" s="13" customFormat="1" ht="11.25">
      <c r="B267" s="158"/>
      <c r="D267" s="152" t="s">
        <v>368</v>
      </c>
      <c r="E267" s="159" t="s">
        <v>19</v>
      </c>
      <c r="F267" s="160" t="s">
        <v>520</v>
      </c>
      <c r="H267" s="161">
        <v>2.6709999999999998</v>
      </c>
      <c r="I267" s="162"/>
      <c r="L267" s="158"/>
      <c r="M267" s="163"/>
      <c r="T267" s="164"/>
      <c r="AT267" s="159" t="s">
        <v>368</v>
      </c>
      <c r="AU267" s="159" t="s">
        <v>90</v>
      </c>
      <c r="AV267" s="13" t="s">
        <v>90</v>
      </c>
      <c r="AW267" s="13" t="s">
        <v>36</v>
      </c>
      <c r="AX267" s="13" t="s">
        <v>77</v>
      </c>
      <c r="AY267" s="159" t="s">
        <v>358</v>
      </c>
    </row>
    <row r="268" spans="2:65" s="14" customFormat="1" ht="11.25">
      <c r="B268" s="165"/>
      <c r="D268" s="152" t="s">
        <v>368</v>
      </c>
      <c r="E268" s="166" t="s">
        <v>19</v>
      </c>
      <c r="F268" s="167" t="s">
        <v>371</v>
      </c>
      <c r="H268" s="168">
        <v>8.0830000000000002</v>
      </c>
      <c r="I268" s="169"/>
      <c r="L268" s="165"/>
      <c r="M268" s="170"/>
      <c r="T268" s="171"/>
      <c r="AT268" s="166" t="s">
        <v>368</v>
      </c>
      <c r="AU268" s="166" t="s">
        <v>90</v>
      </c>
      <c r="AV268" s="14" t="s">
        <v>364</v>
      </c>
      <c r="AW268" s="14" t="s">
        <v>36</v>
      </c>
      <c r="AX268" s="14" t="s">
        <v>84</v>
      </c>
      <c r="AY268" s="166" t="s">
        <v>358</v>
      </c>
    </row>
    <row r="269" spans="2:65" s="1" customFormat="1" ht="33" customHeight="1">
      <c r="B269" s="33"/>
      <c r="C269" s="134" t="s">
        <v>521</v>
      </c>
      <c r="D269" s="134" t="s">
        <v>360</v>
      </c>
      <c r="E269" s="135" t="s">
        <v>522</v>
      </c>
      <c r="F269" s="136" t="s">
        <v>523</v>
      </c>
      <c r="G269" s="137" t="s">
        <v>209</v>
      </c>
      <c r="H269" s="138">
        <v>68.245000000000005</v>
      </c>
      <c r="I269" s="139"/>
      <c r="J269" s="140">
        <f>ROUND(I269*H269,2)</f>
        <v>0</v>
      </c>
      <c r="K269" s="136" t="s">
        <v>363</v>
      </c>
      <c r="L269" s="33"/>
      <c r="M269" s="141" t="s">
        <v>19</v>
      </c>
      <c r="N269" s="142" t="s">
        <v>49</v>
      </c>
      <c r="P269" s="143">
        <f>O269*H269</f>
        <v>0</v>
      </c>
      <c r="Q269" s="143">
        <v>2.5018722040000001</v>
      </c>
      <c r="R269" s="143">
        <f>Q269*H269</f>
        <v>170.74026856198003</v>
      </c>
      <c r="S269" s="143">
        <v>0</v>
      </c>
      <c r="T269" s="144">
        <f>S269*H269</f>
        <v>0</v>
      </c>
      <c r="AR269" s="145" t="s">
        <v>364</v>
      </c>
      <c r="AT269" s="145" t="s">
        <v>360</v>
      </c>
      <c r="AU269" s="145" t="s">
        <v>90</v>
      </c>
      <c r="AY269" s="18" t="s">
        <v>358</v>
      </c>
      <c r="BE269" s="146">
        <f>IF(N269="základní",J269,0)</f>
        <v>0</v>
      </c>
      <c r="BF269" s="146">
        <f>IF(N269="snížená",J269,0)</f>
        <v>0</v>
      </c>
      <c r="BG269" s="146">
        <f>IF(N269="zákl. přenesená",J269,0)</f>
        <v>0</v>
      </c>
      <c r="BH269" s="146">
        <f>IF(N269="sníž. přenesená",J269,0)</f>
        <v>0</v>
      </c>
      <c r="BI269" s="146">
        <f>IF(N269="nulová",J269,0)</f>
        <v>0</v>
      </c>
      <c r="BJ269" s="18" t="s">
        <v>90</v>
      </c>
      <c r="BK269" s="146">
        <f>ROUND(I269*H269,2)</f>
        <v>0</v>
      </c>
      <c r="BL269" s="18" t="s">
        <v>364</v>
      </c>
      <c r="BM269" s="145" t="s">
        <v>524</v>
      </c>
    </row>
    <row r="270" spans="2:65" s="1" customFormat="1" ht="11.25">
      <c r="B270" s="33"/>
      <c r="D270" s="147" t="s">
        <v>366</v>
      </c>
      <c r="F270" s="148" t="s">
        <v>525</v>
      </c>
      <c r="I270" s="149"/>
      <c r="L270" s="33"/>
      <c r="M270" s="150"/>
      <c r="T270" s="54"/>
      <c r="AT270" s="18" t="s">
        <v>366</v>
      </c>
      <c r="AU270" s="18" t="s">
        <v>90</v>
      </c>
    </row>
    <row r="271" spans="2:65" s="12" customFormat="1" ht="11.25">
      <c r="B271" s="151"/>
      <c r="D271" s="152" t="s">
        <v>368</v>
      </c>
      <c r="E271" s="153" t="s">
        <v>19</v>
      </c>
      <c r="F271" s="154" t="s">
        <v>486</v>
      </c>
      <c r="H271" s="153" t="s">
        <v>19</v>
      </c>
      <c r="I271" s="155"/>
      <c r="L271" s="151"/>
      <c r="M271" s="156"/>
      <c r="T271" s="157"/>
      <c r="AT271" s="153" t="s">
        <v>368</v>
      </c>
      <c r="AU271" s="153" t="s">
        <v>90</v>
      </c>
      <c r="AV271" s="12" t="s">
        <v>84</v>
      </c>
      <c r="AW271" s="12" t="s">
        <v>36</v>
      </c>
      <c r="AX271" s="12" t="s">
        <v>77</v>
      </c>
      <c r="AY271" s="153" t="s">
        <v>358</v>
      </c>
    </row>
    <row r="272" spans="2:65" s="13" customFormat="1" ht="22.5">
      <c r="B272" s="158"/>
      <c r="D272" s="152" t="s">
        <v>368</v>
      </c>
      <c r="E272" s="159" t="s">
        <v>19</v>
      </c>
      <c r="F272" s="160" t="s">
        <v>526</v>
      </c>
      <c r="H272" s="161">
        <v>45.097999999999999</v>
      </c>
      <c r="I272" s="162"/>
      <c r="L272" s="158"/>
      <c r="M272" s="163"/>
      <c r="T272" s="164"/>
      <c r="AT272" s="159" t="s">
        <v>368</v>
      </c>
      <c r="AU272" s="159" t="s">
        <v>90</v>
      </c>
      <c r="AV272" s="13" t="s">
        <v>90</v>
      </c>
      <c r="AW272" s="13" t="s">
        <v>36</v>
      </c>
      <c r="AX272" s="13" t="s">
        <v>77</v>
      </c>
      <c r="AY272" s="159" t="s">
        <v>358</v>
      </c>
    </row>
    <row r="273" spans="2:65" s="13" customFormat="1" ht="11.25">
      <c r="B273" s="158"/>
      <c r="D273" s="152" t="s">
        <v>368</v>
      </c>
      <c r="E273" s="159" t="s">
        <v>19</v>
      </c>
      <c r="F273" s="160" t="s">
        <v>527</v>
      </c>
      <c r="H273" s="161">
        <v>23.146999999999998</v>
      </c>
      <c r="I273" s="162"/>
      <c r="L273" s="158"/>
      <c r="M273" s="163"/>
      <c r="T273" s="164"/>
      <c r="AT273" s="159" t="s">
        <v>368</v>
      </c>
      <c r="AU273" s="159" t="s">
        <v>90</v>
      </c>
      <c r="AV273" s="13" t="s">
        <v>90</v>
      </c>
      <c r="AW273" s="13" t="s">
        <v>36</v>
      </c>
      <c r="AX273" s="13" t="s">
        <v>77</v>
      </c>
      <c r="AY273" s="159" t="s">
        <v>358</v>
      </c>
    </row>
    <row r="274" spans="2:65" s="14" customFormat="1" ht="11.25">
      <c r="B274" s="165"/>
      <c r="D274" s="152" t="s">
        <v>368</v>
      </c>
      <c r="E274" s="166" t="s">
        <v>19</v>
      </c>
      <c r="F274" s="167" t="s">
        <v>371</v>
      </c>
      <c r="H274" s="168">
        <v>68.245000000000005</v>
      </c>
      <c r="I274" s="169"/>
      <c r="L274" s="165"/>
      <c r="M274" s="170"/>
      <c r="T274" s="171"/>
      <c r="AT274" s="166" t="s">
        <v>368</v>
      </c>
      <c r="AU274" s="166" t="s">
        <v>90</v>
      </c>
      <c r="AV274" s="14" t="s">
        <v>364</v>
      </c>
      <c r="AW274" s="14" t="s">
        <v>36</v>
      </c>
      <c r="AX274" s="14" t="s">
        <v>84</v>
      </c>
      <c r="AY274" s="166" t="s">
        <v>358</v>
      </c>
    </row>
    <row r="275" spans="2:65" s="1" customFormat="1" ht="16.5" customHeight="1">
      <c r="B275" s="33"/>
      <c r="C275" s="134" t="s">
        <v>528</v>
      </c>
      <c r="D275" s="134" t="s">
        <v>360</v>
      </c>
      <c r="E275" s="135" t="s">
        <v>529</v>
      </c>
      <c r="F275" s="136" t="s">
        <v>530</v>
      </c>
      <c r="G275" s="137" t="s">
        <v>195</v>
      </c>
      <c r="H275" s="138">
        <v>125.80500000000001</v>
      </c>
      <c r="I275" s="139"/>
      <c r="J275" s="140">
        <f>ROUND(I275*H275,2)</f>
        <v>0</v>
      </c>
      <c r="K275" s="136" t="s">
        <v>363</v>
      </c>
      <c r="L275" s="33"/>
      <c r="M275" s="141" t="s">
        <v>19</v>
      </c>
      <c r="N275" s="142" t="s">
        <v>49</v>
      </c>
      <c r="P275" s="143">
        <f>O275*H275</f>
        <v>0</v>
      </c>
      <c r="Q275" s="143">
        <v>2.6919000000000001E-3</v>
      </c>
      <c r="R275" s="143">
        <f>Q275*H275</f>
        <v>0.33865447950000005</v>
      </c>
      <c r="S275" s="143">
        <v>0</v>
      </c>
      <c r="T275" s="144">
        <f>S275*H275</f>
        <v>0</v>
      </c>
      <c r="AR275" s="145" t="s">
        <v>364</v>
      </c>
      <c r="AT275" s="145" t="s">
        <v>360</v>
      </c>
      <c r="AU275" s="145" t="s">
        <v>90</v>
      </c>
      <c r="AY275" s="18" t="s">
        <v>358</v>
      </c>
      <c r="BE275" s="146">
        <f>IF(N275="základní",J275,0)</f>
        <v>0</v>
      </c>
      <c r="BF275" s="146">
        <f>IF(N275="snížená",J275,0)</f>
        <v>0</v>
      </c>
      <c r="BG275" s="146">
        <f>IF(N275="zákl. přenesená",J275,0)</f>
        <v>0</v>
      </c>
      <c r="BH275" s="146">
        <f>IF(N275="sníž. přenesená",J275,0)</f>
        <v>0</v>
      </c>
      <c r="BI275" s="146">
        <f>IF(N275="nulová",J275,0)</f>
        <v>0</v>
      </c>
      <c r="BJ275" s="18" t="s">
        <v>90</v>
      </c>
      <c r="BK275" s="146">
        <f>ROUND(I275*H275,2)</f>
        <v>0</v>
      </c>
      <c r="BL275" s="18" t="s">
        <v>364</v>
      </c>
      <c r="BM275" s="145" t="s">
        <v>531</v>
      </c>
    </row>
    <row r="276" spans="2:65" s="1" customFormat="1" ht="11.25">
      <c r="B276" s="33"/>
      <c r="D276" s="147" t="s">
        <v>366</v>
      </c>
      <c r="F276" s="148" t="s">
        <v>532</v>
      </c>
      <c r="I276" s="149"/>
      <c r="L276" s="33"/>
      <c r="M276" s="150"/>
      <c r="T276" s="54"/>
      <c r="AT276" s="18" t="s">
        <v>366</v>
      </c>
      <c r="AU276" s="18" t="s">
        <v>90</v>
      </c>
    </row>
    <row r="277" spans="2:65" s="12" customFormat="1" ht="11.25">
      <c r="B277" s="151"/>
      <c r="D277" s="152" t="s">
        <v>368</v>
      </c>
      <c r="E277" s="153" t="s">
        <v>19</v>
      </c>
      <c r="F277" s="154" t="s">
        <v>486</v>
      </c>
      <c r="H277" s="153" t="s">
        <v>19</v>
      </c>
      <c r="I277" s="155"/>
      <c r="L277" s="151"/>
      <c r="M277" s="156"/>
      <c r="T277" s="157"/>
      <c r="AT277" s="153" t="s">
        <v>368</v>
      </c>
      <c r="AU277" s="153" t="s">
        <v>90</v>
      </c>
      <c r="AV277" s="12" t="s">
        <v>84</v>
      </c>
      <c r="AW277" s="12" t="s">
        <v>36</v>
      </c>
      <c r="AX277" s="12" t="s">
        <v>77</v>
      </c>
      <c r="AY277" s="153" t="s">
        <v>358</v>
      </c>
    </row>
    <row r="278" spans="2:65" s="13" customFormat="1" ht="22.5">
      <c r="B278" s="158"/>
      <c r="D278" s="152" t="s">
        <v>368</v>
      </c>
      <c r="E278" s="159" t="s">
        <v>19</v>
      </c>
      <c r="F278" s="160" t="s">
        <v>533</v>
      </c>
      <c r="H278" s="161">
        <v>90.194999999999993</v>
      </c>
      <c r="I278" s="162"/>
      <c r="L278" s="158"/>
      <c r="M278" s="163"/>
      <c r="T278" s="164"/>
      <c r="AT278" s="159" t="s">
        <v>368</v>
      </c>
      <c r="AU278" s="159" t="s">
        <v>90</v>
      </c>
      <c r="AV278" s="13" t="s">
        <v>90</v>
      </c>
      <c r="AW278" s="13" t="s">
        <v>36</v>
      </c>
      <c r="AX278" s="13" t="s">
        <v>77</v>
      </c>
      <c r="AY278" s="159" t="s">
        <v>358</v>
      </c>
    </row>
    <row r="279" spans="2:65" s="13" customFormat="1" ht="11.25">
      <c r="B279" s="158"/>
      <c r="D279" s="152" t="s">
        <v>368</v>
      </c>
      <c r="E279" s="159" t="s">
        <v>19</v>
      </c>
      <c r="F279" s="160" t="s">
        <v>534</v>
      </c>
      <c r="H279" s="161">
        <v>35.61</v>
      </c>
      <c r="I279" s="162"/>
      <c r="L279" s="158"/>
      <c r="M279" s="163"/>
      <c r="T279" s="164"/>
      <c r="AT279" s="159" t="s">
        <v>368</v>
      </c>
      <c r="AU279" s="159" t="s">
        <v>90</v>
      </c>
      <c r="AV279" s="13" t="s">
        <v>90</v>
      </c>
      <c r="AW279" s="13" t="s">
        <v>36</v>
      </c>
      <c r="AX279" s="13" t="s">
        <v>77</v>
      </c>
      <c r="AY279" s="159" t="s">
        <v>358</v>
      </c>
    </row>
    <row r="280" spans="2:65" s="14" customFormat="1" ht="11.25">
      <c r="B280" s="165"/>
      <c r="D280" s="152" t="s">
        <v>368</v>
      </c>
      <c r="E280" s="166" t="s">
        <v>237</v>
      </c>
      <c r="F280" s="167" t="s">
        <v>371</v>
      </c>
      <c r="H280" s="168">
        <v>125.80500000000001</v>
      </c>
      <c r="I280" s="169"/>
      <c r="L280" s="165"/>
      <c r="M280" s="170"/>
      <c r="T280" s="171"/>
      <c r="AT280" s="166" t="s">
        <v>368</v>
      </c>
      <c r="AU280" s="166" t="s">
        <v>90</v>
      </c>
      <c r="AV280" s="14" t="s">
        <v>364</v>
      </c>
      <c r="AW280" s="14" t="s">
        <v>36</v>
      </c>
      <c r="AX280" s="14" t="s">
        <v>84</v>
      </c>
      <c r="AY280" s="166" t="s">
        <v>358</v>
      </c>
    </row>
    <row r="281" spans="2:65" s="1" customFormat="1" ht="16.5" customHeight="1">
      <c r="B281" s="33"/>
      <c r="C281" s="134" t="s">
        <v>535</v>
      </c>
      <c r="D281" s="134" t="s">
        <v>360</v>
      </c>
      <c r="E281" s="135" t="s">
        <v>536</v>
      </c>
      <c r="F281" s="136" t="s">
        <v>537</v>
      </c>
      <c r="G281" s="137" t="s">
        <v>195</v>
      </c>
      <c r="H281" s="138">
        <v>125.80500000000001</v>
      </c>
      <c r="I281" s="139"/>
      <c r="J281" s="140">
        <f>ROUND(I281*H281,2)</f>
        <v>0</v>
      </c>
      <c r="K281" s="136" t="s">
        <v>363</v>
      </c>
      <c r="L281" s="33"/>
      <c r="M281" s="141" t="s">
        <v>19</v>
      </c>
      <c r="N281" s="142" t="s">
        <v>49</v>
      </c>
      <c r="P281" s="143">
        <f>O281*H281</f>
        <v>0</v>
      </c>
      <c r="Q281" s="143">
        <v>0</v>
      </c>
      <c r="R281" s="143">
        <f>Q281*H281</f>
        <v>0</v>
      </c>
      <c r="S281" s="143">
        <v>0</v>
      </c>
      <c r="T281" s="144">
        <f>S281*H281</f>
        <v>0</v>
      </c>
      <c r="AR281" s="145" t="s">
        <v>364</v>
      </c>
      <c r="AT281" s="145" t="s">
        <v>360</v>
      </c>
      <c r="AU281" s="145" t="s">
        <v>90</v>
      </c>
      <c r="AY281" s="18" t="s">
        <v>358</v>
      </c>
      <c r="BE281" s="146">
        <f>IF(N281="základní",J281,0)</f>
        <v>0</v>
      </c>
      <c r="BF281" s="146">
        <f>IF(N281="snížená",J281,0)</f>
        <v>0</v>
      </c>
      <c r="BG281" s="146">
        <f>IF(N281="zákl. přenesená",J281,0)</f>
        <v>0</v>
      </c>
      <c r="BH281" s="146">
        <f>IF(N281="sníž. přenesená",J281,0)</f>
        <v>0</v>
      </c>
      <c r="BI281" s="146">
        <f>IF(N281="nulová",J281,0)</f>
        <v>0</v>
      </c>
      <c r="BJ281" s="18" t="s">
        <v>90</v>
      </c>
      <c r="BK281" s="146">
        <f>ROUND(I281*H281,2)</f>
        <v>0</v>
      </c>
      <c r="BL281" s="18" t="s">
        <v>364</v>
      </c>
      <c r="BM281" s="145" t="s">
        <v>538</v>
      </c>
    </row>
    <row r="282" spans="2:65" s="1" customFormat="1" ht="11.25">
      <c r="B282" s="33"/>
      <c r="D282" s="147" t="s">
        <v>366</v>
      </c>
      <c r="F282" s="148" t="s">
        <v>539</v>
      </c>
      <c r="I282" s="149"/>
      <c r="L282" s="33"/>
      <c r="M282" s="150"/>
      <c r="T282" s="54"/>
      <c r="AT282" s="18" t="s">
        <v>366</v>
      </c>
      <c r="AU282" s="18" t="s">
        <v>90</v>
      </c>
    </row>
    <row r="283" spans="2:65" s="13" customFormat="1" ht="11.25">
      <c r="B283" s="158"/>
      <c r="D283" s="152" t="s">
        <v>368</v>
      </c>
      <c r="E283" s="159" t="s">
        <v>19</v>
      </c>
      <c r="F283" s="160" t="s">
        <v>237</v>
      </c>
      <c r="H283" s="161">
        <v>125.80500000000001</v>
      </c>
      <c r="I283" s="162"/>
      <c r="L283" s="158"/>
      <c r="M283" s="163"/>
      <c r="T283" s="164"/>
      <c r="AT283" s="159" t="s">
        <v>368</v>
      </c>
      <c r="AU283" s="159" t="s">
        <v>90</v>
      </c>
      <c r="AV283" s="13" t="s">
        <v>90</v>
      </c>
      <c r="AW283" s="13" t="s">
        <v>36</v>
      </c>
      <c r="AX283" s="13" t="s">
        <v>77</v>
      </c>
      <c r="AY283" s="159" t="s">
        <v>358</v>
      </c>
    </row>
    <row r="284" spans="2:65" s="14" customFormat="1" ht="11.25">
      <c r="B284" s="165"/>
      <c r="D284" s="152" t="s">
        <v>368</v>
      </c>
      <c r="E284" s="166" t="s">
        <v>19</v>
      </c>
      <c r="F284" s="167" t="s">
        <v>371</v>
      </c>
      <c r="H284" s="168">
        <v>125.80500000000001</v>
      </c>
      <c r="I284" s="169"/>
      <c r="L284" s="165"/>
      <c r="M284" s="170"/>
      <c r="T284" s="171"/>
      <c r="AT284" s="166" t="s">
        <v>368</v>
      </c>
      <c r="AU284" s="166" t="s">
        <v>90</v>
      </c>
      <c r="AV284" s="14" t="s">
        <v>364</v>
      </c>
      <c r="AW284" s="14" t="s">
        <v>36</v>
      </c>
      <c r="AX284" s="14" t="s">
        <v>84</v>
      </c>
      <c r="AY284" s="166" t="s">
        <v>358</v>
      </c>
    </row>
    <row r="285" spans="2:65" s="1" customFormat="1" ht="55.5" customHeight="1">
      <c r="B285" s="33"/>
      <c r="C285" s="134" t="s">
        <v>540</v>
      </c>
      <c r="D285" s="134" t="s">
        <v>360</v>
      </c>
      <c r="E285" s="135" t="s">
        <v>541</v>
      </c>
      <c r="F285" s="136" t="s">
        <v>542</v>
      </c>
      <c r="G285" s="137" t="s">
        <v>504</v>
      </c>
      <c r="H285" s="138">
        <v>15</v>
      </c>
      <c r="I285" s="139"/>
      <c r="J285" s="140">
        <f>ROUND(I285*H285,2)</f>
        <v>0</v>
      </c>
      <c r="K285" s="136" t="s">
        <v>363</v>
      </c>
      <c r="L285" s="33"/>
      <c r="M285" s="141" t="s">
        <v>19</v>
      </c>
      <c r="N285" s="142" t="s">
        <v>49</v>
      </c>
      <c r="P285" s="143">
        <f>O285*H285</f>
        <v>0</v>
      </c>
      <c r="Q285" s="143">
        <v>9.3964400000000007E-3</v>
      </c>
      <c r="R285" s="143">
        <f>Q285*H285</f>
        <v>0.14094660000000001</v>
      </c>
      <c r="S285" s="143">
        <v>0</v>
      </c>
      <c r="T285" s="144">
        <f>S285*H285</f>
        <v>0</v>
      </c>
      <c r="AR285" s="145" t="s">
        <v>364</v>
      </c>
      <c r="AT285" s="145" t="s">
        <v>360</v>
      </c>
      <c r="AU285" s="145" t="s">
        <v>90</v>
      </c>
      <c r="AY285" s="18" t="s">
        <v>358</v>
      </c>
      <c r="BE285" s="146">
        <f>IF(N285="základní",J285,0)</f>
        <v>0</v>
      </c>
      <c r="BF285" s="146">
        <f>IF(N285="snížená",J285,0)</f>
        <v>0</v>
      </c>
      <c r="BG285" s="146">
        <f>IF(N285="zákl. přenesená",J285,0)</f>
        <v>0</v>
      </c>
      <c r="BH285" s="146">
        <f>IF(N285="sníž. přenesená",J285,0)</f>
        <v>0</v>
      </c>
      <c r="BI285" s="146">
        <f>IF(N285="nulová",J285,0)</f>
        <v>0</v>
      </c>
      <c r="BJ285" s="18" t="s">
        <v>90</v>
      </c>
      <c r="BK285" s="146">
        <f>ROUND(I285*H285,2)</f>
        <v>0</v>
      </c>
      <c r="BL285" s="18" t="s">
        <v>364</v>
      </c>
      <c r="BM285" s="145" t="s">
        <v>543</v>
      </c>
    </row>
    <row r="286" spans="2:65" s="1" customFormat="1" ht="11.25">
      <c r="B286" s="33"/>
      <c r="D286" s="147" t="s">
        <v>366</v>
      </c>
      <c r="F286" s="148" t="s">
        <v>544</v>
      </c>
      <c r="I286" s="149"/>
      <c r="L286" s="33"/>
      <c r="M286" s="150"/>
      <c r="T286" s="54"/>
      <c r="AT286" s="18" t="s">
        <v>366</v>
      </c>
      <c r="AU286" s="18" t="s">
        <v>90</v>
      </c>
    </row>
    <row r="287" spans="2:65" s="12" customFormat="1" ht="11.25">
      <c r="B287" s="151"/>
      <c r="D287" s="152" t="s">
        <v>368</v>
      </c>
      <c r="E287" s="153" t="s">
        <v>19</v>
      </c>
      <c r="F287" s="154" t="s">
        <v>5182</v>
      </c>
      <c r="H287" s="153" t="s">
        <v>19</v>
      </c>
      <c r="I287" s="155"/>
      <c r="L287" s="151"/>
      <c r="M287" s="156"/>
      <c r="T287" s="157"/>
      <c r="AT287" s="153" t="s">
        <v>368</v>
      </c>
      <c r="AU287" s="153" t="s">
        <v>90</v>
      </c>
      <c r="AV287" s="12" t="s">
        <v>84</v>
      </c>
      <c r="AW287" s="12" t="s">
        <v>36</v>
      </c>
      <c r="AX287" s="12" t="s">
        <v>77</v>
      </c>
      <c r="AY287" s="153" t="s">
        <v>358</v>
      </c>
    </row>
    <row r="288" spans="2:65" s="13" customFormat="1" ht="11.25">
      <c r="B288" s="158"/>
      <c r="D288" s="152" t="s">
        <v>368</v>
      </c>
      <c r="E288" s="159" t="s">
        <v>19</v>
      </c>
      <c r="F288" s="160" t="s">
        <v>545</v>
      </c>
      <c r="H288" s="161">
        <v>15</v>
      </c>
      <c r="I288" s="162"/>
      <c r="L288" s="158"/>
      <c r="M288" s="163"/>
      <c r="T288" s="164"/>
      <c r="AT288" s="159" t="s">
        <v>368</v>
      </c>
      <c r="AU288" s="159" t="s">
        <v>90</v>
      </c>
      <c r="AV288" s="13" t="s">
        <v>90</v>
      </c>
      <c r="AW288" s="13" t="s">
        <v>36</v>
      </c>
      <c r="AX288" s="13" t="s">
        <v>77</v>
      </c>
      <c r="AY288" s="159" t="s">
        <v>358</v>
      </c>
    </row>
    <row r="289" spans="2:65" s="14" customFormat="1" ht="11.25">
      <c r="B289" s="165"/>
      <c r="D289" s="152" t="s">
        <v>368</v>
      </c>
      <c r="E289" s="166" t="s">
        <v>19</v>
      </c>
      <c r="F289" s="167" t="s">
        <v>371</v>
      </c>
      <c r="H289" s="168">
        <v>15</v>
      </c>
      <c r="I289" s="169"/>
      <c r="L289" s="165"/>
      <c r="M289" s="170"/>
      <c r="T289" s="171"/>
      <c r="AT289" s="166" t="s">
        <v>368</v>
      </c>
      <c r="AU289" s="166" t="s">
        <v>90</v>
      </c>
      <c r="AV289" s="14" t="s">
        <v>364</v>
      </c>
      <c r="AW289" s="14" t="s">
        <v>36</v>
      </c>
      <c r="AX289" s="14" t="s">
        <v>84</v>
      </c>
      <c r="AY289" s="166" t="s">
        <v>358</v>
      </c>
    </row>
    <row r="290" spans="2:65" s="1" customFormat="1" ht="24.2" customHeight="1">
      <c r="B290" s="33"/>
      <c r="C290" s="134" t="s">
        <v>546</v>
      </c>
      <c r="D290" s="134" t="s">
        <v>360</v>
      </c>
      <c r="E290" s="135" t="s">
        <v>547</v>
      </c>
      <c r="F290" s="136" t="s">
        <v>548</v>
      </c>
      <c r="G290" s="137" t="s">
        <v>443</v>
      </c>
      <c r="H290" s="138">
        <v>12.481</v>
      </c>
      <c r="I290" s="139"/>
      <c r="J290" s="140">
        <f>ROUND(I290*H290,2)</f>
        <v>0</v>
      </c>
      <c r="K290" s="136" t="s">
        <v>363</v>
      </c>
      <c r="L290" s="33"/>
      <c r="M290" s="141" t="s">
        <v>19</v>
      </c>
      <c r="N290" s="142" t="s">
        <v>49</v>
      </c>
      <c r="P290" s="143">
        <f>O290*H290</f>
        <v>0</v>
      </c>
      <c r="Q290" s="143">
        <v>1.0606207999999999</v>
      </c>
      <c r="R290" s="143">
        <f>Q290*H290</f>
        <v>13.237608204799999</v>
      </c>
      <c r="S290" s="143">
        <v>0</v>
      </c>
      <c r="T290" s="144">
        <f>S290*H290</f>
        <v>0</v>
      </c>
      <c r="AR290" s="145" t="s">
        <v>364</v>
      </c>
      <c r="AT290" s="145" t="s">
        <v>360</v>
      </c>
      <c r="AU290" s="145" t="s">
        <v>90</v>
      </c>
      <c r="AY290" s="18" t="s">
        <v>358</v>
      </c>
      <c r="BE290" s="146">
        <f>IF(N290="základní",J290,0)</f>
        <v>0</v>
      </c>
      <c r="BF290" s="146">
        <f>IF(N290="snížená",J290,0)</f>
        <v>0</v>
      </c>
      <c r="BG290" s="146">
        <f>IF(N290="zákl. přenesená",J290,0)</f>
        <v>0</v>
      </c>
      <c r="BH290" s="146">
        <f>IF(N290="sníž. přenesená",J290,0)</f>
        <v>0</v>
      </c>
      <c r="BI290" s="146">
        <f>IF(N290="nulová",J290,0)</f>
        <v>0</v>
      </c>
      <c r="BJ290" s="18" t="s">
        <v>90</v>
      </c>
      <c r="BK290" s="146">
        <f>ROUND(I290*H290,2)</f>
        <v>0</v>
      </c>
      <c r="BL290" s="18" t="s">
        <v>364</v>
      </c>
      <c r="BM290" s="145" t="s">
        <v>549</v>
      </c>
    </row>
    <row r="291" spans="2:65" s="1" customFormat="1" ht="11.25">
      <c r="B291" s="33"/>
      <c r="D291" s="147" t="s">
        <v>366</v>
      </c>
      <c r="F291" s="148" t="s">
        <v>550</v>
      </c>
      <c r="I291" s="149"/>
      <c r="L291" s="33"/>
      <c r="M291" s="150"/>
      <c r="T291" s="54"/>
      <c r="AT291" s="18" t="s">
        <v>366</v>
      </c>
      <c r="AU291" s="18" t="s">
        <v>90</v>
      </c>
    </row>
    <row r="292" spans="2:65" s="12" customFormat="1" ht="11.25">
      <c r="B292" s="151"/>
      <c r="D292" s="152" t="s">
        <v>368</v>
      </c>
      <c r="E292" s="153" t="s">
        <v>19</v>
      </c>
      <c r="F292" s="154" t="s">
        <v>513</v>
      </c>
      <c r="H292" s="153" t="s">
        <v>19</v>
      </c>
      <c r="I292" s="155"/>
      <c r="L292" s="151"/>
      <c r="M292" s="156"/>
      <c r="T292" s="157"/>
      <c r="AT292" s="153" t="s">
        <v>368</v>
      </c>
      <c r="AU292" s="153" t="s">
        <v>90</v>
      </c>
      <c r="AV292" s="12" t="s">
        <v>84</v>
      </c>
      <c r="AW292" s="12" t="s">
        <v>36</v>
      </c>
      <c r="AX292" s="12" t="s">
        <v>77</v>
      </c>
      <c r="AY292" s="153" t="s">
        <v>358</v>
      </c>
    </row>
    <row r="293" spans="2:65" s="13" customFormat="1" ht="11.25">
      <c r="B293" s="158"/>
      <c r="D293" s="152" t="s">
        <v>368</v>
      </c>
      <c r="E293" s="159" t="s">
        <v>19</v>
      </c>
      <c r="F293" s="160" t="s">
        <v>551</v>
      </c>
      <c r="H293" s="161">
        <v>12.481</v>
      </c>
      <c r="I293" s="162"/>
      <c r="L293" s="158"/>
      <c r="M293" s="163"/>
      <c r="T293" s="164"/>
      <c r="AT293" s="159" t="s">
        <v>368</v>
      </c>
      <c r="AU293" s="159" t="s">
        <v>90</v>
      </c>
      <c r="AV293" s="13" t="s">
        <v>90</v>
      </c>
      <c r="AW293" s="13" t="s">
        <v>36</v>
      </c>
      <c r="AX293" s="13" t="s">
        <v>77</v>
      </c>
      <c r="AY293" s="159" t="s">
        <v>358</v>
      </c>
    </row>
    <row r="294" spans="2:65" s="14" customFormat="1" ht="11.25">
      <c r="B294" s="165"/>
      <c r="D294" s="152" t="s">
        <v>368</v>
      </c>
      <c r="E294" s="166" t="s">
        <v>19</v>
      </c>
      <c r="F294" s="167" t="s">
        <v>371</v>
      </c>
      <c r="H294" s="168">
        <v>12.481</v>
      </c>
      <c r="I294" s="169"/>
      <c r="L294" s="165"/>
      <c r="M294" s="170"/>
      <c r="T294" s="171"/>
      <c r="AT294" s="166" t="s">
        <v>368</v>
      </c>
      <c r="AU294" s="166" t="s">
        <v>90</v>
      </c>
      <c r="AV294" s="14" t="s">
        <v>364</v>
      </c>
      <c r="AW294" s="14" t="s">
        <v>36</v>
      </c>
      <c r="AX294" s="14" t="s">
        <v>84</v>
      </c>
      <c r="AY294" s="166" t="s">
        <v>358</v>
      </c>
    </row>
    <row r="295" spans="2:65" s="1" customFormat="1" ht="44.25" customHeight="1">
      <c r="B295" s="33"/>
      <c r="C295" s="134" t="s">
        <v>552</v>
      </c>
      <c r="D295" s="134" t="s">
        <v>360</v>
      </c>
      <c r="E295" s="135" t="s">
        <v>553</v>
      </c>
      <c r="F295" s="136" t="s">
        <v>554</v>
      </c>
      <c r="G295" s="137" t="s">
        <v>195</v>
      </c>
      <c r="H295" s="138">
        <v>29.381</v>
      </c>
      <c r="I295" s="139"/>
      <c r="J295" s="140">
        <f>ROUND(I295*H295,2)</f>
        <v>0</v>
      </c>
      <c r="K295" s="136" t="s">
        <v>363</v>
      </c>
      <c r="L295" s="33"/>
      <c r="M295" s="141" t="s">
        <v>19</v>
      </c>
      <c r="N295" s="142" t="s">
        <v>49</v>
      </c>
      <c r="P295" s="143">
        <f>O295*H295</f>
        <v>0</v>
      </c>
      <c r="Q295" s="143">
        <v>0.54960140000000002</v>
      </c>
      <c r="R295" s="143">
        <f>Q295*H295</f>
        <v>16.1478387334</v>
      </c>
      <c r="S295" s="143">
        <v>0</v>
      </c>
      <c r="T295" s="144">
        <f>S295*H295</f>
        <v>0</v>
      </c>
      <c r="AR295" s="145" t="s">
        <v>364</v>
      </c>
      <c r="AT295" s="145" t="s">
        <v>360</v>
      </c>
      <c r="AU295" s="145" t="s">
        <v>90</v>
      </c>
      <c r="AY295" s="18" t="s">
        <v>358</v>
      </c>
      <c r="BE295" s="146">
        <f>IF(N295="základní",J295,0)</f>
        <v>0</v>
      </c>
      <c r="BF295" s="146">
        <f>IF(N295="snížená",J295,0)</f>
        <v>0</v>
      </c>
      <c r="BG295" s="146">
        <f>IF(N295="zákl. přenesená",J295,0)</f>
        <v>0</v>
      </c>
      <c r="BH295" s="146">
        <f>IF(N295="sníž. přenesená",J295,0)</f>
        <v>0</v>
      </c>
      <c r="BI295" s="146">
        <f>IF(N295="nulová",J295,0)</f>
        <v>0</v>
      </c>
      <c r="BJ295" s="18" t="s">
        <v>90</v>
      </c>
      <c r="BK295" s="146">
        <f>ROUND(I295*H295,2)</f>
        <v>0</v>
      </c>
      <c r="BL295" s="18" t="s">
        <v>364</v>
      </c>
      <c r="BM295" s="145" t="s">
        <v>555</v>
      </c>
    </row>
    <row r="296" spans="2:65" s="1" customFormat="1" ht="11.25">
      <c r="B296" s="33"/>
      <c r="D296" s="147" t="s">
        <v>366</v>
      </c>
      <c r="F296" s="148" t="s">
        <v>556</v>
      </c>
      <c r="I296" s="149"/>
      <c r="L296" s="33"/>
      <c r="M296" s="150"/>
      <c r="T296" s="54"/>
      <c r="AT296" s="18" t="s">
        <v>366</v>
      </c>
      <c r="AU296" s="18" t="s">
        <v>90</v>
      </c>
    </row>
    <row r="297" spans="2:65" s="12" customFormat="1" ht="11.25">
      <c r="B297" s="151"/>
      <c r="D297" s="152" t="s">
        <v>368</v>
      </c>
      <c r="E297" s="153" t="s">
        <v>19</v>
      </c>
      <c r="F297" s="154" t="s">
        <v>486</v>
      </c>
      <c r="H297" s="153" t="s">
        <v>19</v>
      </c>
      <c r="I297" s="155"/>
      <c r="L297" s="151"/>
      <c r="M297" s="156"/>
      <c r="T297" s="157"/>
      <c r="AT297" s="153" t="s">
        <v>368</v>
      </c>
      <c r="AU297" s="153" t="s">
        <v>90</v>
      </c>
      <c r="AV297" s="12" t="s">
        <v>84</v>
      </c>
      <c r="AW297" s="12" t="s">
        <v>36</v>
      </c>
      <c r="AX297" s="12" t="s">
        <v>77</v>
      </c>
      <c r="AY297" s="153" t="s">
        <v>358</v>
      </c>
    </row>
    <row r="298" spans="2:65" s="13" customFormat="1" ht="11.25">
      <c r="B298" s="158"/>
      <c r="D298" s="152" t="s">
        <v>368</v>
      </c>
      <c r="E298" s="159" t="s">
        <v>19</v>
      </c>
      <c r="F298" s="160" t="s">
        <v>557</v>
      </c>
      <c r="H298" s="161">
        <v>29.381</v>
      </c>
      <c r="I298" s="162"/>
      <c r="L298" s="158"/>
      <c r="M298" s="163"/>
      <c r="T298" s="164"/>
      <c r="AT298" s="159" t="s">
        <v>368</v>
      </c>
      <c r="AU298" s="159" t="s">
        <v>90</v>
      </c>
      <c r="AV298" s="13" t="s">
        <v>90</v>
      </c>
      <c r="AW298" s="13" t="s">
        <v>36</v>
      </c>
      <c r="AX298" s="13" t="s">
        <v>77</v>
      </c>
      <c r="AY298" s="159" t="s">
        <v>358</v>
      </c>
    </row>
    <row r="299" spans="2:65" s="14" customFormat="1" ht="11.25">
      <c r="B299" s="165"/>
      <c r="D299" s="152" t="s">
        <v>368</v>
      </c>
      <c r="E299" s="166" t="s">
        <v>19</v>
      </c>
      <c r="F299" s="167" t="s">
        <v>371</v>
      </c>
      <c r="H299" s="168">
        <v>29.381</v>
      </c>
      <c r="I299" s="169"/>
      <c r="L299" s="165"/>
      <c r="M299" s="170"/>
      <c r="T299" s="171"/>
      <c r="AT299" s="166" t="s">
        <v>368</v>
      </c>
      <c r="AU299" s="166" t="s">
        <v>90</v>
      </c>
      <c r="AV299" s="14" t="s">
        <v>364</v>
      </c>
      <c r="AW299" s="14" t="s">
        <v>36</v>
      </c>
      <c r="AX299" s="14" t="s">
        <v>84</v>
      </c>
      <c r="AY299" s="166" t="s">
        <v>358</v>
      </c>
    </row>
    <row r="300" spans="2:65" s="1" customFormat="1" ht="44.25" customHeight="1">
      <c r="B300" s="33"/>
      <c r="C300" s="134" t="s">
        <v>558</v>
      </c>
      <c r="D300" s="134" t="s">
        <v>360</v>
      </c>
      <c r="E300" s="135" t="s">
        <v>559</v>
      </c>
      <c r="F300" s="136" t="s">
        <v>560</v>
      </c>
      <c r="G300" s="137" t="s">
        <v>195</v>
      </c>
      <c r="H300" s="138">
        <v>64.114000000000004</v>
      </c>
      <c r="I300" s="139"/>
      <c r="J300" s="140">
        <f>ROUND(I300*H300,2)</f>
        <v>0</v>
      </c>
      <c r="K300" s="136" t="s">
        <v>363</v>
      </c>
      <c r="L300" s="33"/>
      <c r="M300" s="141" t="s">
        <v>19</v>
      </c>
      <c r="N300" s="142" t="s">
        <v>49</v>
      </c>
      <c r="P300" s="143">
        <f>O300*H300</f>
        <v>0</v>
      </c>
      <c r="Q300" s="143">
        <v>0.73403773999999999</v>
      </c>
      <c r="R300" s="143">
        <f>Q300*H300</f>
        <v>47.062095662360001</v>
      </c>
      <c r="S300" s="143">
        <v>0</v>
      </c>
      <c r="T300" s="144">
        <f>S300*H300</f>
        <v>0</v>
      </c>
      <c r="AR300" s="145" t="s">
        <v>364</v>
      </c>
      <c r="AT300" s="145" t="s">
        <v>360</v>
      </c>
      <c r="AU300" s="145" t="s">
        <v>90</v>
      </c>
      <c r="AY300" s="18" t="s">
        <v>358</v>
      </c>
      <c r="BE300" s="146">
        <f>IF(N300="základní",J300,0)</f>
        <v>0</v>
      </c>
      <c r="BF300" s="146">
        <f>IF(N300="snížená",J300,0)</f>
        <v>0</v>
      </c>
      <c r="BG300" s="146">
        <f>IF(N300="zákl. přenesená",J300,0)</f>
        <v>0</v>
      </c>
      <c r="BH300" s="146">
        <f>IF(N300="sníž. přenesená",J300,0)</f>
        <v>0</v>
      </c>
      <c r="BI300" s="146">
        <f>IF(N300="nulová",J300,0)</f>
        <v>0</v>
      </c>
      <c r="BJ300" s="18" t="s">
        <v>90</v>
      </c>
      <c r="BK300" s="146">
        <f>ROUND(I300*H300,2)</f>
        <v>0</v>
      </c>
      <c r="BL300" s="18" t="s">
        <v>364</v>
      </c>
      <c r="BM300" s="145" t="s">
        <v>561</v>
      </c>
    </row>
    <row r="301" spans="2:65" s="1" customFormat="1" ht="11.25">
      <c r="B301" s="33"/>
      <c r="D301" s="147" t="s">
        <v>366</v>
      </c>
      <c r="F301" s="148" t="s">
        <v>562</v>
      </c>
      <c r="I301" s="149"/>
      <c r="L301" s="33"/>
      <c r="M301" s="150"/>
      <c r="T301" s="54"/>
      <c r="AT301" s="18" t="s">
        <v>366</v>
      </c>
      <c r="AU301" s="18" t="s">
        <v>90</v>
      </c>
    </row>
    <row r="302" spans="2:65" s="12" customFormat="1" ht="11.25">
      <c r="B302" s="151"/>
      <c r="D302" s="152" t="s">
        <v>368</v>
      </c>
      <c r="E302" s="153" t="s">
        <v>19</v>
      </c>
      <c r="F302" s="154" t="s">
        <v>486</v>
      </c>
      <c r="H302" s="153" t="s">
        <v>19</v>
      </c>
      <c r="I302" s="155"/>
      <c r="L302" s="151"/>
      <c r="M302" s="156"/>
      <c r="T302" s="157"/>
      <c r="AT302" s="153" t="s">
        <v>368</v>
      </c>
      <c r="AU302" s="153" t="s">
        <v>90</v>
      </c>
      <c r="AV302" s="12" t="s">
        <v>84</v>
      </c>
      <c r="AW302" s="12" t="s">
        <v>36</v>
      </c>
      <c r="AX302" s="12" t="s">
        <v>77</v>
      </c>
      <c r="AY302" s="153" t="s">
        <v>358</v>
      </c>
    </row>
    <row r="303" spans="2:65" s="13" customFormat="1" ht="22.5">
      <c r="B303" s="158"/>
      <c r="D303" s="152" t="s">
        <v>368</v>
      </c>
      <c r="E303" s="159" t="s">
        <v>19</v>
      </c>
      <c r="F303" s="160" t="s">
        <v>563</v>
      </c>
      <c r="H303" s="161">
        <v>64.114000000000004</v>
      </c>
      <c r="I303" s="162"/>
      <c r="L303" s="158"/>
      <c r="M303" s="163"/>
      <c r="T303" s="164"/>
      <c r="AT303" s="159" t="s">
        <v>368</v>
      </c>
      <c r="AU303" s="159" t="s">
        <v>90</v>
      </c>
      <c r="AV303" s="13" t="s">
        <v>90</v>
      </c>
      <c r="AW303" s="13" t="s">
        <v>36</v>
      </c>
      <c r="AX303" s="13" t="s">
        <v>77</v>
      </c>
      <c r="AY303" s="159" t="s">
        <v>358</v>
      </c>
    </row>
    <row r="304" spans="2:65" s="14" customFormat="1" ht="11.25">
      <c r="B304" s="165"/>
      <c r="D304" s="152" t="s">
        <v>368</v>
      </c>
      <c r="E304" s="166" t="s">
        <v>19</v>
      </c>
      <c r="F304" s="167" t="s">
        <v>371</v>
      </c>
      <c r="H304" s="168">
        <v>64.114000000000004</v>
      </c>
      <c r="I304" s="169"/>
      <c r="L304" s="165"/>
      <c r="M304" s="170"/>
      <c r="T304" s="171"/>
      <c r="AT304" s="166" t="s">
        <v>368</v>
      </c>
      <c r="AU304" s="166" t="s">
        <v>90</v>
      </c>
      <c r="AV304" s="14" t="s">
        <v>364</v>
      </c>
      <c r="AW304" s="14" t="s">
        <v>36</v>
      </c>
      <c r="AX304" s="14" t="s">
        <v>84</v>
      </c>
      <c r="AY304" s="166" t="s">
        <v>358</v>
      </c>
    </row>
    <row r="305" spans="2:65" s="1" customFormat="1" ht="24.2" customHeight="1">
      <c r="B305" s="33"/>
      <c r="C305" s="134" t="s">
        <v>564</v>
      </c>
      <c r="D305" s="134" t="s">
        <v>360</v>
      </c>
      <c r="E305" s="135" t="s">
        <v>565</v>
      </c>
      <c r="F305" s="136" t="s">
        <v>566</v>
      </c>
      <c r="G305" s="137" t="s">
        <v>209</v>
      </c>
      <c r="H305" s="138">
        <v>2.895</v>
      </c>
      <c r="I305" s="139"/>
      <c r="J305" s="140">
        <f>ROUND(I305*H305,2)</f>
        <v>0</v>
      </c>
      <c r="K305" s="136" t="s">
        <v>363</v>
      </c>
      <c r="L305" s="33"/>
      <c r="M305" s="141" t="s">
        <v>19</v>
      </c>
      <c r="N305" s="142" t="s">
        <v>49</v>
      </c>
      <c r="P305" s="143">
        <f>O305*H305</f>
        <v>0</v>
      </c>
      <c r="Q305" s="143">
        <v>2.5018722040000001</v>
      </c>
      <c r="R305" s="143">
        <f>Q305*H305</f>
        <v>7.2429200305800006</v>
      </c>
      <c r="S305" s="143">
        <v>0</v>
      </c>
      <c r="T305" s="144">
        <f>S305*H305</f>
        <v>0</v>
      </c>
      <c r="AR305" s="145" t="s">
        <v>364</v>
      </c>
      <c r="AT305" s="145" t="s">
        <v>360</v>
      </c>
      <c r="AU305" s="145" t="s">
        <v>90</v>
      </c>
      <c r="AY305" s="18" t="s">
        <v>358</v>
      </c>
      <c r="BE305" s="146">
        <f>IF(N305="základní",J305,0)</f>
        <v>0</v>
      </c>
      <c r="BF305" s="146">
        <f>IF(N305="snížená",J305,0)</f>
        <v>0</v>
      </c>
      <c r="BG305" s="146">
        <f>IF(N305="zákl. přenesená",J305,0)</f>
        <v>0</v>
      </c>
      <c r="BH305" s="146">
        <f>IF(N305="sníž. přenesená",J305,0)</f>
        <v>0</v>
      </c>
      <c r="BI305" s="146">
        <f>IF(N305="nulová",J305,0)</f>
        <v>0</v>
      </c>
      <c r="BJ305" s="18" t="s">
        <v>90</v>
      </c>
      <c r="BK305" s="146">
        <f>ROUND(I305*H305,2)</f>
        <v>0</v>
      </c>
      <c r="BL305" s="18" t="s">
        <v>364</v>
      </c>
      <c r="BM305" s="145" t="s">
        <v>567</v>
      </c>
    </row>
    <row r="306" spans="2:65" s="1" customFormat="1" ht="11.25">
      <c r="B306" s="33"/>
      <c r="D306" s="147" t="s">
        <v>366</v>
      </c>
      <c r="F306" s="148" t="s">
        <v>568</v>
      </c>
      <c r="I306" s="149"/>
      <c r="L306" s="33"/>
      <c r="M306" s="150"/>
      <c r="T306" s="54"/>
      <c r="AT306" s="18" t="s">
        <v>366</v>
      </c>
      <c r="AU306" s="18" t="s">
        <v>90</v>
      </c>
    </row>
    <row r="307" spans="2:65" s="12" customFormat="1" ht="11.25">
      <c r="B307" s="151"/>
      <c r="D307" s="152" t="s">
        <v>368</v>
      </c>
      <c r="E307" s="153" t="s">
        <v>19</v>
      </c>
      <c r="F307" s="154" t="s">
        <v>5182</v>
      </c>
      <c r="H307" s="153" t="s">
        <v>19</v>
      </c>
      <c r="I307" s="155"/>
      <c r="L307" s="151"/>
      <c r="M307" s="156"/>
      <c r="T307" s="157"/>
      <c r="AT307" s="153" t="s">
        <v>368</v>
      </c>
      <c r="AU307" s="153" t="s">
        <v>90</v>
      </c>
      <c r="AV307" s="12" t="s">
        <v>84</v>
      </c>
      <c r="AW307" s="12" t="s">
        <v>36</v>
      </c>
      <c r="AX307" s="12" t="s">
        <v>77</v>
      </c>
      <c r="AY307" s="153" t="s">
        <v>358</v>
      </c>
    </row>
    <row r="308" spans="2:65" s="12" customFormat="1" ht="11.25">
      <c r="B308" s="151"/>
      <c r="D308" s="152" t="s">
        <v>368</v>
      </c>
      <c r="E308" s="153" t="s">
        <v>19</v>
      </c>
      <c r="F308" s="154" t="s">
        <v>486</v>
      </c>
      <c r="H308" s="153" t="s">
        <v>19</v>
      </c>
      <c r="I308" s="155"/>
      <c r="L308" s="151"/>
      <c r="M308" s="156"/>
      <c r="T308" s="157"/>
      <c r="AT308" s="153" t="s">
        <v>368</v>
      </c>
      <c r="AU308" s="153" t="s">
        <v>90</v>
      </c>
      <c r="AV308" s="12" t="s">
        <v>84</v>
      </c>
      <c r="AW308" s="12" t="s">
        <v>36</v>
      </c>
      <c r="AX308" s="12" t="s">
        <v>77</v>
      </c>
      <c r="AY308" s="153" t="s">
        <v>358</v>
      </c>
    </row>
    <row r="309" spans="2:65" s="13" customFormat="1" ht="11.25">
      <c r="B309" s="158"/>
      <c r="D309" s="152" t="s">
        <v>368</v>
      </c>
      <c r="E309" s="159" t="s">
        <v>19</v>
      </c>
      <c r="F309" s="160" t="s">
        <v>570</v>
      </c>
      <c r="H309" s="161">
        <v>2.895</v>
      </c>
      <c r="I309" s="162"/>
      <c r="L309" s="158"/>
      <c r="M309" s="163"/>
      <c r="T309" s="164"/>
      <c r="AT309" s="159" t="s">
        <v>368</v>
      </c>
      <c r="AU309" s="159" t="s">
        <v>90</v>
      </c>
      <c r="AV309" s="13" t="s">
        <v>90</v>
      </c>
      <c r="AW309" s="13" t="s">
        <v>36</v>
      </c>
      <c r="AX309" s="13" t="s">
        <v>77</v>
      </c>
      <c r="AY309" s="159" t="s">
        <v>358</v>
      </c>
    </row>
    <row r="310" spans="2:65" s="14" customFormat="1" ht="11.25">
      <c r="B310" s="165"/>
      <c r="D310" s="152" t="s">
        <v>368</v>
      </c>
      <c r="E310" s="166" t="s">
        <v>19</v>
      </c>
      <c r="F310" s="167" t="s">
        <v>371</v>
      </c>
      <c r="H310" s="168">
        <v>2.895</v>
      </c>
      <c r="I310" s="169"/>
      <c r="L310" s="165"/>
      <c r="M310" s="170"/>
      <c r="T310" s="171"/>
      <c r="AT310" s="166" t="s">
        <v>368</v>
      </c>
      <c r="AU310" s="166" t="s">
        <v>90</v>
      </c>
      <c r="AV310" s="14" t="s">
        <v>364</v>
      </c>
      <c r="AW310" s="14" t="s">
        <v>36</v>
      </c>
      <c r="AX310" s="14" t="s">
        <v>84</v>
      </c>
      <c r="AY310" s="166" t="s">
        <v>358</v>
      </c>
    </row>
    <row r="311" spans="2:65" s="1" customFormat="1" ht="24.2" customHeight="1">
      <c r="B311" s="33"/>
      <c r="C311" s="134" t="s">
        <v>571</v>
      </c>
      <c r="D311" s="134" t="s">
        <v>360</v>
      </c>
      <c r="E311" s="135" t="s">
        <v>572</v>
      </c>
      <c r="F311" s="136" t="s">
        <v>573</v>
      </c>
      <c r="G311" s="137" t="s">
        <v>195</v>
      </c>
      <c r="H311" s="138">
        <v>23.16</v>
      </c>
      <c r="I311" s="139"/>
      <c r="J311" s="140">
        <f>ROUND(I311*H311,2)</f>
        <v>0</v>
      </c>
      <c r="K311" s="136" t="s">
        <v>363</v>
      </c>
      <c r="L311" s="33"/>
      <c r="M311" s="141" t="s">
        <v>19</v>
      </c>
      <c r="N311" s="142" t="s">
        <v>49</v>
      </c>
      <c r="P311" s="143">
        <f>O311*H311</f>
        <v>0</v>
      </c>
      <c r="Q311" s="143">
        <v>2.7469E-3</v>
      </c>
      <c r="R311" s="143">
        <f>Q311*H311</f>
        <v>6.3618203999999998E-2</v>
      </c>
      <c r="S311" s="143">
        <v>0</v>
      </c>
      <c r="T311" s="144">
        <f>S311*H311</f>
        <v>0</v>
      </c>
      <c r="AR311" s="145" t="s">
        <v>364</v>
      </c>
      <c r="AT311" s="145" t="s">
        <v>360</v>
      </c>
      <c r="AU311" s="145" t="s">
        <v>90</v>
      </c>
      <c r="AY311" s="18" t="s">
        <v>358</v>
      </c>
      <c r="BE311" s="146">
        <f>IF(N311="základní",J311,0)</f>
        <v>0</v>
      </c>
      <c r="BF311" s="146">
        <f>IF(N311="snížená",J311,0)</f>
        <v>0</v>
      </c>
      <c r="BG311" s="146">
        <f>IF(N311="zákl. přenesená",J311,0)</f>
        <v>0</v>
      </c>
      <c r="BH311" s="146">
        <f>IF(N311="sníž. přenesená",J311,0)</f>
        <v>0</v>
      </c>
      <c r="BI311" s="146">
        <f>IF(N311="nulová",J311,0)</f>
        <v>0</v>
      </c>
      <c r="BJ311" s="18" t="s">
        <v>90</v>
      </c>
      <c r="BK311" s="146">
        <f>ROUND(I311*H311,2)</f>
        <v>0</v>
      </c>
      <c r="BL311" s="18" t="s">
        <v>364</v>
      </c>
      <c r="BM311" s="145" t="s">
        <v>574</v>
      </c>
    </row>
    <row r="312" spans="2:65" s="1" customFormat="1" ht="11.25">
      <c r="B312" s="33"/>
      <c r="D312" s="147" t="s">
        <v>366</v>
      </c>
      <c r="F312" s="148" t="s">
        <v>575</v>
      </c>
      <c r="I312" s="149"/>
      <c r="L312" s="33"/>
      <c r="M312" s="150"/>
      <c r="T312" s="54"/>
      <c r="AT312" s="18" t="s">
        <v>366</v>
      </c>
      <c r="AU312" s="18" t="s">
        <v>90</v>
      </c>
    </row>
    <row r="313" spans="2:65" s="12" customFormat="1" ht="11.25">
      <c r="B313" s="151"/>
      <c r="D313" s="152" t="s">
        <v>368</v>
      </c>
      <c r="E313" s="153" t="s">
        <v>19</v>
      </c>
      <c r="F313" s="154" t="s">
        <v>5182</v>
      </c>
      <c r="H313" s="153" t="s">
        <v>19</v>
      </c>
      <c r="I313" s="155"/>
      <c r="L313" s="151"/>
      <c r="M313" s="156"/>
      <c r="T313" s="157"/>
      <c r="AT313" s="153" t="s">
        <v>368</v>
      </c>
      <c r="AU313" s="153" t="s">
        <v>90</v>
      </c>
      <c r="AV313" s="12" t="s">
        <v>84</v>
      </c>
      <c r="AW313" s="12" t="s">
        <v>36</v>
      </c>
      <c r="AX313" s="12" t="s">
        <v>77</v>
      </c>
      <c r="AY313" s="153" t="s">
        <v>358</v>
      </c>
    </row>
    <row r="314" spans="2:65" s="12" customFormat="1" ht="11.25">
      <c r="B314" s="151"/>
      <c r="D314" s="152" t="s">
        <v>368</v>
      </c>
      <c r="E314" s="153" t="s">
        <v>19</v>
      </c>
      <c r="F314" s="154" t="s">
        <v>486</v>
      </c>
      <c r="H314" s="153" t="s">
        <v>19</v>
      </c>
      <c r="I314" s="155"/>
      <c r="L314" s="151"/>
      <c r="M314" s="156"/>
      <c r="T314" s="157"/>
      <c r="AT314" s="153" t="s">
        <v>368</v>
      </c>
      <c r="AU314" s="153" t="s">
        <v>90</v>
      </c>
      <c r="AV314" s="12" t="s">
        <v>84</v>
      </c>
      <c r="AW314" s="12" t="s">
        <v>36</v>
      </c>
      <c r="AX314" s="12" t="s">
        <v>77</v>
      </c>
      <c r="AY314" s="153" t="s">
        <v>358</v>
      </c>
    </row>
    <row r="315" spans="2:65" s="13" customFormat="1" ht="11.25">
      <c r="B315" s="158"/>
      <c r="D315" s="152" t="s">
        <v>368</v>
      </c>
      <c r="E315" s="159" t="s">
        <v>19</v>
      </c>
      <c r="F315" s="160" t="s">
        <v>576</v>
      </c>
      <c r="H315" s="161">
        <v>23.16</v>
      </c>
      <c r="I315" s="162"/>
      <c r="L315" s="158"/>
      <c r="M315" s="163"/>
      <c r="T315" s="164"/>
      <c r="AT315" s="159" t="s">
        <v>368</v>
      </c>
      <c r="AU315" s="159" t="s">
        <v>90</v>
      </c>
      <c r="AV315" s="13" t="s">
        <v>90</v>
      </c>
      <c r="AW315" s="13" t="s">
        <v>36</v>
      </c>
      <c r="AX315" s="13" t="s">
        <v>77</v>
      </c>
      <c r="AY315" s="159" t="s">
        <v>358</v>
      </c>
    </row>
    <row r="316" spans="2:65" s="14" customFormat="1" ht="11.25">
      <c r="B316" s="165"/>
      <c r="D316" s="152" t="s">
        <v>368</v>
      </c>
      <c r="E316" s="166" t="s">
        <v>19</v>
      </c>
      <c r="F316" s="167" t="s">
        <v>371</v>
      </c>
      <c r="H316" s="168">
        <v>23.16</v>
      </c>
      <c r="I316" s="169"/>
      <c r="L316" s="165"/>
      <c r="M316" s="170"/>
      <c r="T316" s="171"/>
      <c r="AT316" s="166" t="s">
        <v>368</v>
      </c>
      <c r="AU316" s="166" t="s">
        <v>90</v>
      </c>
      <c r="AV316" s="14" t="s">
        <v>364</v>
      </c>
      <c r="AW316" s="14" t="s">
        <v>36</v>
      </c>
      <c r="AX316" s="14" t="s">
        <v>84</v>
      </c>
      <c r="AY316" s="166" t="s">
        <v>358</v>
      </c>
    </row>
    <row r="317" spans="2:65" s="1" customFormat="1" ht="24.2" customHeight="1">
      <c r="B317" s="33"/>
      <c r="C317" s="134" t="s">
        <v>577</v>
      </c>
      <c r="D317" s="134" t="s">
        <v>360</v>
      </c>
      <c r="E317" s="135" t="s">
        <v>578</v>
      </c>
      <c r="F317" s="136" t="s">
        <v>579</v>
      </c>
      <c r="G317" s="137" t="s">
        <v>195</v>
      </c>
      <c r="H317" s="138">
        <v>23.16</v>
      </c>
      <c r="I317" s="139"/>
      <c r="J317" s="140">
        <f>ROUND(I317*H317,2)</f>
        <v>0</v>
      </c>
      <c r="K317" s="136" t="s">
        <v>363</v>
      </c>
      <c r="L317" s="33"/>
      <c r="M317" s="141" t="s">
        <v>19</v>
      </c>
      <c r="N317" s="142" t="s">
        <v>49</v>
      </c>
      <c r="P317" s="143">
        <f>O317*H317</f>
        <v>0</v>
      </c>
      <c r="Q317" s="143">
        <v>0</v>
      </c>
      <c r="R317" s="143">
        <f>Q317*H317</f>
        <v>0</v>
      </c>
      <c r="S317" s="143">
        <v>0</v>
      </c>
      <c r="T317" s="144">
        <f>S317*H317</f>
        <v>0</v>
      </c>
      <c r="AR317" s="145" t="s">
        <v>364</v>
      </c>
      <c r="AT317" s="145" t="s">
        <v>360</v>
      </c>
      <c r="AU317" s="145" t="s">
        <v>90</v>
      </c>
      <c r="AY317" s="18" t="s">
        <v>358</v>
      </c>
      <c r="BE317" s="146">
        <f>IF(N317="základní",J317,0)</f>
        <v>0</v>
      </c>
      <c r="BF317" s="146">
        <f>IF(N317="snížená",J317,0)</f>
        <v>0</v>
      </c>
      <c r="BG317" s="146">
        <f>IF(N317="zákl. přenesená",J317,0)</f>
        <v>0</v>
      </c>
      <c r="BH317" s="146">
        <f>IF(N317="sníž. přenesená",J317,0)</f>
        <v>0</v>
      </c>
      <c r="BI317" s="146">
        <f>IF(N317="nulová",J317,0)</f>
        <v>0</v>
      </c>
      <c r="BJ317" s="18" t="s">
        <v>90</v>
      </c>
      <c r="BK317" s="146">
        <f>ROUND(I317*H317,2)</f>
        <v>0</v>
      </c>
      <c r="BL317" s="18" t="s">
        <v>364</v>
      </c>
      <c r="BM317" s="145" t="s">
        <v>580</v>
      </c>
    </row>
    <row r="318" spans="2:65" s="1" customFormat="1" ht="11.25">
      <c r="B318" s="33"/>
      <c r="D318" s="147" t="s">
        <v>366</v>
      </c>
      <c r="F318" s="148" t="s">
        <v>581</v>
      </c>
      <c r="I318" s="149"/>
      <c r="L318" s="33"/>
      <c r="M318" s="150"/>
      <c r="T318" s="54"/>
      <c r="AT318" s="18" t="s">
        <v>366</v>
      </c>
      <c r="AU318" s="18" t="s">
        <v>90</v>
      </c>
    </row>
    <row r="319" spans="2:65" s="12" customFormat="1" ht="11.25">
      <c r="B319" s="151"/>
      <c r="D319" s="152" t="s">
        <v>368</v>
      </c>
      <c r="E319" s="153" t="s">
        <v>19</v>
      </c>
      <c r="F319" s="154" t="s">
        <v>5182</v>
      </c>
      <c r="H319" s="153" t="s">
        <v>19</v>
      </c>
      <c r="I319" s="155"/>
      <c r="L319" s="151"/>
      <c r="M319" s="156"/>
      <c r="T319" s="157"/>
      <c r="AT319" s="153" t="s">
        <v>368</v>
      </c>
      <c r="AU319" s="153" t="s">
        <v>90</v>
      </c>
      <c r="AV319" s="12" t="s">
        <v>84</v>
      </c>
      <c r="AW319" s="12" t="s">
        <v>36</v>
      </c>
      <c r="AX319" s="12" t="s">
        <v>77</v>
      </c>
      <c r="AY319" s="153" t="s">
        <v>358</v>
      </c>
    </row>
    <row r="320" spans="2:65" s="12" customFormat="1" ht="11.25">
      <c r="B320" s="151"/>
      <c r="D320" s="152" t="s">
        <v>368</v>
      </c>
      <c r="E320" s="153" t="s">
        <v>19</v>
      </c>
      <c r="F320" s="154" t="s">
        <v>486</v>
      </c>
      <c r="H320" s="153" t="s">
        <v>19</v>
      </c>
      <c r="I320" s="155"/>
      <c r="L320" s="151"/>
      <c r="M320" s="156"/>
      <c r="T320" s="157"/>
      <c r="AT320" s="153" t="s">
        <v>368</v>
      </c>
      <c r="AU320" s="153" t="s">
        <v>90</v>
      </c>
      <c r="AV320" s="12" t="s">
        <v>84</v>
      </c>
      <c r="AW320" s="12" t="s">
        <v>36</v>
      </c>
      <c r="AX320" s="12" t="s">
        <v>77</v>
      </c>
      <c r="AY320" s="153" t="s">
        <v>358</v>
      </c>
    </row>
    <row r="321" spans="2:65" s="13" customFormat="1" ht="11.25">
      <c r="B321" s="158"/>
      <c r="D321" s="152" t="s">
        <v>368</v>
      </c>
      <c r="E321" s="159" t="s">
        <v>19</v>
      </c>
      <c r="F321" s="160" t="s">
        <v>576</v>
      </c>
      <c r="H321" s="161">
        <v>23.16</v>
      </c>
      <c r="I321" s="162"/>
      <c r="L321" s="158"/>
      <c r="M321" s="163"/>
      <c r="T321" s="164"/>
      <c r="AT321" s="159" t="s">
        <v>368</v>
      </c>
      <c r="AU321" s="159" t="s">
        <v>90</v>
      </c>
      <c r="AV321" s="13" t="s">
        <v>90</v>
      </c>
      <c r="AW321" s="13" t="s">
        <v>36</v>
      </c>
      <c r="AX321" s="13" t="s">
        <v>77</v>
      </c>
      <c r="AY321" s="159" t="s">
        <v>358</v>
      </c>
    </row>
    <row r="322" spans="2:65" s="14" customFormat="1" ht="11.25">
      <c r="B322" s="165"/>
      <c r="D322" s="152" t="s">
        <v>368</v>
      </c>
      <c r="E322" s="166" t="s">
        <v>19</v>
      </c>
      <c r="F322" s="167" t="s">
        <v>371</v>
      </c>
      <c r="H322" s="168">
        <v>23.16</v>
      </c>
      <c r="I322" s="169"/>
      <c r="L322" s="165"/>
      <c r="M322" s="170"/>
      <c r="T322" s="171"/>
      <c r="AT322" s="166" t="s">
        <v>368</v>
      </c>
      <c r="AU322" s="166" t="s">
        <v>90</v>
      </c>
      <c r="AV322" s="14" t="s">
        <v>364</v>
      </c>
      <c r="AW322" s="14" t="s">
        <v>36</v>
      </c>
      <c r="AX322" s="14" t="s">
        <v>84</v>
      </c>
      <c r="AY322" s="166" t="s">
        <v>358</v>
      </c>
    </row>
    <row r="323" spans="2:65" s="11" customFormat="1" ht="22.9" customHeight="1">
      <c r="B323" s="122"/>
      <c r="D323" s="123" t="s">
        <v>76</v>
      </c>
      <c r="E323" s="132" t="s">
        <v>97</v>
      </c>
      <c r="F323" s="132" t="s">
        <v>582</v>
      </c>
      <c r="I323" s="125"/>
      <c r="J323" s="133">
        <f>BK323</f>
        <v>0</v>
      </c>
      <c r="L323" s="122"/>
      <c r="M323" s="127"/>
      <c r="P323" s="128">
        <f>SUM(P324:P519)</f>
        <v>0</v>
      </c>
      <c r="R323" s="128">
        <f>SUM(R324:R519)</f>
        <v>471.09178975701599</v>
      </c>
      <c r="T323" s="129">
        <f>SUM(T324:T519)</f>
        <v>0</v>
      </c>
      <c r="AR323" s="123" t="s">
        <v>84</v>
      </c>
      <c r="AT323" s="130" t="s">
        <v>76</v>
      </c>
      <c r="AU323" s="130" t="s">
        <v>84</v>
      </c>
      <c r="AY323" s="123" t="s">
        <v>358</v>
      </c>
      <c r="BK323" s="131">
        <f>SUM(BK324:BK519)</f>
        <v>0</v>
      </c>
    </row>
    <row r="324" spans="2:65" s="1" customFormat="1" ht="37.9" customHeight="1">
      <c r="B324" s="33"/>
      <c r="C324" s="134" t="s">
        <v>583</v>
      </c>
      <c r="D324" s="134" t="s">
        <v>360</v>
      </c>
      <c r="E324" s="135" t="s">
        <v>584</v>
      </c>
      <c r="F324" s="136" t="s">
        <v>585</v>
      </c>
      <c r="G324" s="137" t="s">
        <v>195</v>
      </c>
      <c r="H324" s="138">
        <v>66.75</v>
      </c>
      <c r="I324" s="139"/>
      <c r="J324" s="140">
        <f>ROUND(I324*H324,2)</f>
        <v>0</v>
      </c>
      <c r="K324" s="136" t="s">
        <v>363</v>
      </c>
      <c r="L324" s="33"/>
      <c r="M324" s="141" t="s">
        <v>19</v>
      </c>
      <c r="N324" s="142" t="s">
        <v>49</v>
      </c>
      <c r="P324" s="143">
        <f>O324*H324</f>
        <v>0</v>
      </c>
      <c r="Q324" s="143">
        <v>0.49689280000000002</v>
      </c>
      <c r="R324" s="143">
        <f>Q324*H324</f>
        <v>33.167594399999999</v>
      </c>
      <c r="S324" s="143">
        <v>0</v>
      </c>
      <c r="T324" s="144">
        <f>S324*H324</f>
        <v>0</v>
      </c>
      <c r="AR324" s="145" t="s">
        <v>364</v>
      </c>
      <c r="AT324" s="145" t="s">
        <v>360</v>
      </c>
      <c r="AU324" s="145" t="s">
        <v>90</v>
      </c>
      <c r="AY324" s="18" t="s">
        <v>358</v>
      </c>
      <c r="BE324" s="146">
        <f>IF(N324="základní",J324,0)</f>
        <v>0</v>
      </c>
      <c r="BF324" s="146">
        <f>IF(N324="snížená",J324,0)</f>
        <v>0</v>
      </c>
      <c r="BG324" s="146">
        <f>IF(N324="zákl. přenesená",J324,0)</f>
        <v>0</v>
      </c>
      <c r="BH324" s="146">
        <f>IF(N324="sníž. přenesená",J324,0)</f>
        <v>0</v>
      </c>
      <c r="BI324" s="146">
        <f>IF(N324="nulová",J324,0)</f>
        <v>0</v>
      </c>
      <c r="BJ324" s="18" t="s">
        <v>90</v>
      </c>
      <c r="BK324" s="146">
        <f>ROUND(I324*H324,2)</f>
        <v>0</v>
      </c>
      <c r="BL324" s="18" t="s">
        <v>364</v>
      </c>
      <c r="BM324" s="145" t="s">
        <v>586</v>
      </c>
    </row>
    <row r="325" spans="2:65" s="1" customFormat="1" ht="11.25">
      <c r="B325" s="33"/>
      <c r="D325" s="147" t="s">
        <v>366</v>
      </c>
      <c r="F325" s="148" t="s">
        <v>587</v>
      </c>
      <c r="I325" s="149"/>
      <c r="L325" s="33"/>
      <c r="M325" s="150"/>
      <c r="T325" s="54"/>
      <c r="AT325" s="18" t="s">
        <v>366</v>
      </c>
      <c r="AU325" s="18" t="s">
        <v>90</v>
      </c>
    </row>
    <row r="326" spans="2:65" s="12" customFormat="1" ht="11.25">
      <c r="B326" s="151"/>
      <c r="D326" s="152" t="s">
        <v>368</v>
      </c>
      <c r="E326" s="153" t="s">
        <v>19</v>
      </c>
      <c r="F326" s="154" t="s">
        <v>5180</v>
      </c>
      <c r="H326" s="153" t="s">
        <v>19</v>
      </c>
      <c r="I326" s="155"/>
      <c r="L326" s="151"/>
      <c r="M326" s="156"/>
      <c r="T326" s="157"/>
      <c r="AT326" s="153" t="s">
        <v>368</v>
      </c>
      <c r="AU326" s="153" t="s">
        <v>90</v>
      </c>
      <c r="AV326" s="12" t="s">
        <v>84</v>
      </c>
      <c r="AW326" s="12" t="s">
        <v>36</v>
      </c>
      <c r="AX326" s="12" t="s">
        <v>77</v>
      </c>
      <c r="AY326" s="153" t="s">
        <v>358</v>
      </c>
    </row>
    <row r="327" spans="2:65" s="12" customFormat="1" ht="11.25">
      <c r="B327" s="151"/>
      <c r="D327" s="152" t="s">
        <v>368</v>
      </c>
      <c r="E327" s="153" t="s">
        <v>19</v>
      </c>
      <c r="F327" s="154" t="s">
        <v>5175</v>
      </c>
      <c r="H327" s="153" t="s">
        <v>19</v>
      </c>
      <c r="I327" s="155"/>
      <c r="L327" s="151"/>
      <c r="M327" s="156"/>
      <c r="T327" s="157"/>
      <c r="AT327" s="153" t="s">
        <v>368</v>
      </c>
      <c r="AU327" s="153" t="s">
        <v>90</v>
      </c>
      <c r="AV327" s="12" t="s">
        <v>84</v>
      </c>
      <c r="AW327" s="12" t="s">
        <v>36</v>
      </c>
      <c r="AX327" s="12" t="s">
        <v>77</v>
      </c>
      <c r="AY327" s="153" t="s">
        <v>358</v>
      </c>
    </row>
    <row r="328" spans="2:65" s="12" customFormat="1" ht="11.25">
      <c r="B328" s="151"/>
      <c r="D328" s="152" t="s">
        <v>368</v>
      </c>
      <c r="E328" s="153" t="s">
        <v>19</v>
      </c>
      <c r="F328" s="154" t="s">
        <v>588</v>
      </c>
      <c r="H328" s="153" t="s">
        <v>19</v>
      </c>
      <c r="I328" s="155"/>
      <c r="L328" s="151"/>
      <c r="M328" s="156"/>
      <c r="T328" s="157"/>
      <c r="AT328" s="153" t="s">
        <v>368</v>
      </c>
      <c r="AU328" s="153" t="s">
        <v>90</v>
      </c>
      <c r="AV328" s="12" t="s">
        <v>84</v>
      </c>
      <c r="AW328" s="12" t="s">
        <v>36</v>
      </c>
      <c r="AX328" s="12" t="s">
        <v>77</v>
      </c>
      <c r="AY328" s="153" t="s">
        <v>358</v>
      </c>
    </row>
    <row r="329" spans="2:65" s="12" customFormat="1" ht="11.25">
      <c r="B329" s="151"/>
      <c r="D329" s="152" t="s">
        <v>368</v>
      </c>
      <c r="E329" s="153" t="s">
        <v>19</v>
      </c>
      <c r="F329" s="154" t="s">
        <v>589</v>
      </c>
      <c r="H329" s="153" t="s">
        <v>19</v>
      </c>
      <c r="I329" s="155"/>
      <c r="L329" s="151"/>
      <c r="M329" s="156"/>
      <c r="T329" s="157"/>
      <c r="AT329" s="153" t="s">
        <v>368</v>
      </c>
      <c r="AU329" s="153" t="s">
        <v>90</v>
      </c>
      <c r="AV329" s="12" t="s">
        <v>84</v>
      </c>
      <c r="AW329" s="12" t="s">
        <v>36</v>
      </c>
      <c r="AX329" s="12" t="s">
        <v>77</v>
      </c>
      <c r="AY329" s="153" t="s">
        <v>358</v>
      </c>
    </row>
    <row r="330" spans="2:65" s="13" customFormat="1" ht="11.25">
      <c r="B330" s="158"/>
      <c r="D330" s="152" t="s">
        <v>368</v>
      </c>
      <c r="E330" s="159" t="s">
        <v>19</v>
      </c>
      <c r="F330" s="160" t="s">
        <v>590</v>
      </c>
      <c r="H330" s="161">
        <v>66.75</v>
      </c>
      <c r="I330" s="162"/>
      <c r="L330" s="158"/>
      <c r="M330" s="163"/>
      <c r="T330" s="164"/>
      <c r="AT330" s="159" t="s">
        <v>368</v>
      </c>
      <c r="AU330" s="159" t="s">
        <v>90</v>
      </c>
      <c r="AV330" s="13" t="s">
        <v>90</v>
      </c>
      <c r="AW330" s="13" t="s">
        <v>36</v>
      </c>
      <c r="AX330" s="13" t="s">
        <v>77</v>
      </c>
      <c r="AY330" s="159" t="s">
        <v>358</v>
      </c>
    </row>
    <row r="331" spans="2:65" s="14" customFormat="1" ht="11.25">
      <c r="B331" s="165"/>
      <c r="D331" s="152" t="s">
        <v>368</v>
      </c>
      <c r="E331" s="166" t="s">
        <v>19</v>
      </c>
      <c r="F331" s="167" t="s">
        <v>371</v>
      </c>
      <c r="H331" s="168">
        <v>66.75</v>
      </c>
      <c r="I331" s="169"/>
      <c r="L331" s="165"/>
      <c r="M331" s="170"/>
      <c r="T331" s="171"/>
      <c r="AT331" s="166" t="s">
        <v>368</v>
      </c>
      <c r="AU331" s="166" t="s">
        <v>90</v>
      </c>
      <c r="AV331" s="14" t="s">
        <v>364</v>
      </c>
      <c r="AW331" s="14" t="s">
        <v>36</v>
      </c>
      <c r="AX331" s="14" t="s">
        <v>84</v>
      </c>
      <c r="AY331" s="166" t="s">
        <v>358</v>
      </c>
    </row>
    <row r="332" spans="2:65" s="1" customFormat="1" ht="37.9" customHeight="1">
      <c r="B332" s="33"/>
      <c r="C332" s="134" t="s">
        <v>591</v>
      </c>
      <c r="D332" s="134" t="s">
        <v>360</v>
      </c>
      <c r="E332" s="135" t="s">
        <v>592</v>
      </c>
      <c r="F332" s="136" t="s">
        <v>593</v>
      </c>
      <c r="G332" s="137" t="s">
        <v>195</v>
      </c>
      <c r="H332" s="138">
        <v>117.886</v>
      </c>
      <c r="I332" s="139"/>
      <c r="J332" s="140">
        <f>ROUND(I332*H332,2)</f>
        <v>0</v>
      </c>
      <c r="K332" s="136" t="s">
        <v>363</v>
      </c>
      <c r="L332" s="33"/>
      <c r="M332" s="141" t="s">
        <v>19</v>
      </c>
      <c r="N332" s="142" t="s">
        <v>49</v>
      </c>
      <c r="P332" s="143">
        <f>O332*H332</f>
        <v>0</v>
      </c>
      <c r="Q332" s="143">
        <v>0.54960140000000002</v>
      </c>
      <c r="R332" s="143">
        <f>Q332*H332</f>
        <v>64.790310640399994</v>
      </c>
      <c r="S332" s="143">
        <v>0</v>
      </c>
      <c r="T332" s="144">
        <f>S332*H332</f>
        <v>0</v>
      </c>
      <c r="AR332" s="145" t="s">
        <v>364</v>
      </c>
      <c r="AT332" s="145" t="s">
        <v>360</v>
      </c>
      <c r="AU332" s="145" t="s">
        <v>90</v>
      </c>
      <c r="AY332" s="18" t="s">
        <v>358</v>
      </c>
      <c r="BE332" s="146">
        <f>IF(N332="základní",J332,0)</f>
        <v>0</v>
      </c>
      <c r="BF332" s="146">
        <f>IF(N332="snížená",J332,0)</f>
        <v>0</v>
      </c>
      <c r="BG332" s="146">
        <f>IF(N332="zákl. přenesená",J332,0)</f>
        <v>0</v>
      </c>
      <c r="BH332" s="146">
        <f>IF(N332="sníž. přenesená",J332,0)</f>
        <v>0</v>
      </c>
      <c r="BI332" s="146">
        <f>IF(N332="nulová",J332,0)</f>
        <v>0</v>
      </c>
      <c r="BJ332" s="18" t="s">
        <v>90</v>
      </c>
      <c r="BK332" s="146">
        <f>ROUND(I332*H332,2)</f>
        <v>0</v>
      </c>
      <c r="BL332" s="18" t="s">
        <v>364</v>
      </c>
      <c r="BM332" s="145" t="s">
        <v>594</v>
      </c>
    </row>
    <row r="333" spans="2:65" s="1" customFormat="1" ht="11.25">
      <c r="B333" s="33"/>
      <c r="D333" s="147" t="s">
        <v>366</v>
      </c>
      <c r="F333" s="148" t="s">
        <v>595</v>
      </c>
      <c r="I333" s="149"/>
      <c r="L333" s="33"/>
      <c r="M333" s="150"/>
      <c r="T333" s="54"/>
      <c r="AT333" s="18" t="s">
        <v>366</v>
      </c>
      <c r="AU333" s="18" t="s">
        <v>90</v>
      </c>
    </row>
    <row r="334" spans="2:65" s="12" customFormat="1" ht="11.25">
      <c r="B334" s="151"/>
      <c r="D334" s="152" t="s">
        <v>368</v>
      </c>
      <c r="E334" s="153" t="s">
        <v>19</v>
      </c>
      <c r="F334" s="154" t="s">
        <v>5180</v>
      </c>
      <c r="H334" s="153" t="s">
        <v>19</v>
      </c>
      <c r="I334" s="155"/>
      <c r="L334" s="151"/>
      <c r="M334" s="156"/>
      <c r="T334" s="157"/>
      <c r="AT334" s="153" t="s">
        <v>368</v>
      </c>
      <c r="AU334" s="153" t="s">
        <v>90</v>
      </c>
      <c r="AV334" s="12" t="s">
        <v>84</v>
      </c>
      <c r="AW334" s="12" t="s">
        <v>36</v>
      </c>
      <c r="AX334" s="12" t="s">
        <v>77</v>
      </c>
      <c r="AY334" s="153" t="s">
        <v>358</v>
      </c>
    </row>
    <row r="335" spans="2:65" s="12" customFormat="1" ht="11.25">
      <c r="B335" s="151"/>
      <c r="D335" s="152" t="s">
        <v>368</v>
      </c>
      <c r="E335" s="153" t="s">
        <v>19</v>
      </c>
      <c r="F335" s="154" t="s">
        <v>5175</v>
      </c>
      <c r="H335" s="153" t="s">
        <v>19</v>
      </c>
      <c r="I335" s="155"/>
      <c r="L335" s="151"/>
      <c r="M335" s="156"/>
      <c r="T335" s="157"/>
      <c r="AT335" s="153" t="s">
        <v>368</v>
      </c>
      <c r="AU335" s="153" t="s">
        <v>90</v>
      </c>
      <c r="AV335" s="12" t="s">
        <v>84</v>
      </c>
      <c r="AW335" s="12" t="s">
        <v>36</v>
      </c>
      <c r="AX335" s="12" t="s">
        <v>77</v>
      </c>
      <c r="AY335" s="153" t="s">
        <v>358</v>
      </c>
    </row>
    <row r="336" spans="2:65" s="12" customFormat="1" ht="11.25">
      <c r="B336" s="151"/>
      <c r="D336" s="152" t="s">
        <v>368</v>
      </c>
      <c r="E336" s="153" t="s">
        <v>19</v>
      </c>
      <c r="F336" s="154" t="s">
        <v>588</v>
      </c>
      <c r="H336" s="153" t="s">
        <v>19</v>
      </c>
      <c r="I336" s="155"/>
      <c r="L336" s="151"/>
      <c r="M336" s="156"/>
      <c r="T336" s="157"/>
      <c r="AT336" s="153" t="s">
        <v>368</v>
      </c>
      <c r="AU336" s="153" t="s">
        <v>90</v>
      </c>
      <c r="AV336" s="12" t="s">
        <v>84</v>
      </c>
      <c r="AW336" s="12" t="s">
        <v>36</v>
      </c>
      <c r="AX336" s="12" t="s">
        <v>77</v>
      </c>
      <c r="AY336" s="153" t="s">
        <v>358</v>
      </c>
    </row>
    <row r="337" spans="2:65" s="12" customFormat="1" ht="11.25">
      <c r="B337" s="151"/>
      <c r="D337" s="152" t="s">
        <v>368</v>
      </c>
      <c r="E337" s="153" t="s">
        <v>19</v>
      </c>
      <c r="F337" s="154" t="s">
        <v>596</v>
      </c>
      <c r="H337" s="153" t="s">
        <v>19</v>
      </c>
      <c r="I337" s="155"/>
      <c r="L337" s="151"/>
      <c r="M337" s="156"/>
      <c r="T337" s="157"/>
      <c r="AT337" s="153" t="s">
        <v>368</v>
      </c>
      <c r="AU337" s="153" t="s">
        <v>90</v>
      </c>
      <c r="AV337" s="12" t="s">
        <v>84</v>
      </c>
      <c r="AW337" s="12" t="s">
        <v>36</v>
      </c>
      <c r="AX337" s="12" t="s">
        <v>77</v>
      </c>
      <c r="AY337" s="153" t="s">
        <v>358</v>
      </c>
    </row>
    <row r="338" spans="2:65" s="13" customFormat="1" ht="11.25">
      <c r="B338" s="158"/>
      <c r="D338" s="152" t="s">
        <v>368</v>
      </c>
      <c r="E338" s="159" t="s">
        <v>19</v>
      </c>
      <c r="F338" s="160" t="s">
        <v>597</v>
      </c>
      <c r="H338" s="161">
        <v>117.886</v>
      </c>
      <c r="I338" s="162"/>
      <c r="L338" s="158"/>
      <c r="M338" s="163"/>
      <c r="T338" s="164"/>
      <c r="AT338" s="159" t="s">
        <v>368</v>
      </c>
      <c r="AU338" s="159" t="s">
        <v>90</v>
      </c>
      <c r="AV338" s="13" t="s">
        <v>90</v>
      </c>
      <c r="AW338" s="13" t="s">
        <v>36</v>
      </c>
      <c r="AX338" s="13" t="s">
        <v>77</v>
      </c>
      <c r="AY338" s="159" t="s">
        <v>358</v>
      </c>
    </row>
    <row r="339" spans="2:65" s="14" customFormat="1" ht="11.25">
      <c r="B339" s="165"/>
      <c r="D339" s="152" t="s">
        <v>368</v>
      </c>
      <c r="E339" s="166" t="s">
        <v>19</v>
      </c>
      <c r="F339" s="167" t="s">
        <v>371</v>
      </c>
      <c r="H339" s="168">
        <v>117.886</v>
      </c>
      <c r="I339" s="169"/>
      <c r="L339" s="165"/>
      <c r="M339" s="170"/>
      <c r="T339" s="171"/>
      <c r="AT339" s="166" t="s">
        <v>368</v>
      </c>
      <c r="AU339" s="166" t="s">
        <v>90</v>
      </c>
      <c r="AV339" s="14" t="s">
        <v>364</v>
      </c>
      <c r="AW339" s="14" t="s">
        <v>36</v>
      </c>
      <c r="AX339" s="14" t="s">
        <v>84</v>
      </c>
      <c r="AY339" s="166" t="s">
        <v>358</v>
      </c>
    </row>
    <row r="340" spans="2:65" s="1" customFormat="1" ht="37.9" customHeight="1">
      <c r="B340" s="33"/>
      <c r="C340" s="134" t="s">
        <v>598</v>
      </c>
      <c r="D340" s="134" t="s">
        <v>360</v>
      </c>
      <c r="E340" s="135" t="s">
        <v>599</v>
      </c>
      <c r="F340" s="136" t="s">
        <v>600</v>
      </c>
      <c r="G340" s="137" t="s">
        <v>195</v>
      </c>
      <c r="H340" s="138">
        <v>46.701000000000001</v>
      </c>
      <c r="I340" s="139"/>
      <c r="J340" s="140">
        <f>ROUND(I340*H340,2)</f>
        <v>0</v>
      </c>
      <c r="K340" s="136" t="s">
        <v>363</v>
      </c>
      <c r="L340" s="33"/>
      <c r="M340" s="141" t="s">
        <v>19</v>
      </c>
      <c r="N340" s="142" t="s">
        <v>49</v>
      </c>
      <c r="P340" s="143">
        <f>O340*H340</f>
        <v>0</v>
      </c>
      <c r="Q340" s="143">
        <v>0.18971099999999999</v>
      </c>
      <c r="R340" s="143">
        <f>Q340*H340</f>
        <v>8.8596934110000003</v>
      </c>
      <c r="S340" s="143">
        <v>0</v>
      </c>
      <c r="T340" s="144">
        <f>S340*H340</f>
        <v>0</v>
      </c>
      <c r="AR340" s="145" t="s">
        <v>364</v>
      </c>
      <c r="AT340" s="145" t="s">
        <v>360</v>
      </c>
      <c r="AU340" s="145" t="s">
        <v>90</v>
      </c>
      <c r="AY340" s="18" t="s">
        <v>358</v>
      </c>
      <c r="BE340" s="146">
        <f>IF(N340="základní",J340,0)</f>
        <v>0</v>
      </c>
      <c r="BF340" s="146">
        <f>IF(N340="snížená",J340,0)</f>
        <v>0</v>
      </c>
      <c r="BG340" s="146">
        <f>IF(N340="zákl. přenesená",J340,0)</f>
        <v>0</v>
      </c>
      <c r="BH340" s="146">
        <f>IF(N340="sníž. přenesená",J340,0)</f>
        <v>0</v>
      </c>
      <c r="BI340" s="146">
        <f>IF(N340="nulová",J340,0)</f>
        <v>0</v>
      </c>
      <c r="BJ340" s="18" t="s">
        <v>90</v>
      </c>
      <c r="BK340" s="146">
        <f>ROUND(I340*H340,2)</f>
        <v>0</v>
      </c>
      <c r="BL340" s="18" t="s">
        <v>364</v>
      </c>
      <c r="BM340" s="145" t="s">
        <v>601</v>
      </c>
    </row>
    <row r="341" spans="2:65" s="1" customFormat="1" ht="11.25">
      <c r="B341" s="33"/>
      <c r="D341" s="147" t="s">
        <v>366</v>
      </c>
      <c r="F341" s="148" t="s">
        <v>602</v>
      </c>
      <c r="I341" s="149"/>
      <c r="L341" s="33"/>
      <c r="M341" s="150"/>
      <c r="T341" s="54"/>
      <c r="AT341" s="18" t="s">
        <v>366</v>
      </c>
      <c r="AU341" s="18" t="s">
        <v>90</v>
      </c>
    </row>
    <row r="342" spans="2:65" s="12" customFormat="1" ht="11.25">
      <c r="B342" s="151"/>
      <c r="D342" s="152" t="s">
        <v>368</v>
      </c>
      <c r="E342" s="153" t="s">
        <v>19</v>
      </c>
      <c r="F342" s="154" t="s">
        <v>5183</v>
      </c>
      <c r="H342" s="153" t="s">
        <v>19</v>
      </c>
      <c r="I342" s="155"/>
      <c r="L342" s="151"/>
      <c r="M342" s="156"/>
      <c r="T342" s="157"/>
      <c r="AT342" s="153" t="s">
        <v>368</v>
      </c>
      <c r="AU342" s="153" t="s">
        <v>90</v>
      </c>
      <c r="AV342" s="12" t="s">
        <v>84</v>
      </c>
      <c r="AW342" s="12" t="s">
        <v>36</v>
      </c>
      <c r="AX342" s="12" t="s">
        <v>77</v>
      </c>
      <c r="AY342" s="153" t="s">
        <v>358</v>
      </c>
    </row>
    <row r="343" spans="2:65" s="13" customFormat="1" ht="11.25">
      <c r="B343" s="158"/>
      <c r="D343" s="152" t="s">
        <v>368</v>
      </c>
      <c r="E343" s="159" t="s">
        <v>19</v>
      </c>
      <c r="F343" s="160" t="s">
        <v>604</v>
      </c>
      <c r="H343" s="161">
        <v>46.701000000000001</v>
      </c>
      <c r="I343" s="162"/>
      <c r="L343" s="158"/>
      <c r="M343" s="163"/>
      <c r="T343" s="164"/>
      <c r="AT343" s="159" t="s">
        <v>368</v>
      </c>
      <c r="AU343" s="159" t="s">
        <v>90</v>
      </c>
      <c r="AV343" s="13" t="s">
        <v>90</v>
      </c>
      <c r="AW343" s="13" t="s">
        <v>36</v>
      </c>
      <c r="AX343" s="13" t="s">
        <v>77</v>
      </c>
      <c r="AY343" s="159" t="s">
        <v>358</v>
      </c>
    </row>
    <row r="344" spans="2:65" s="14" customFormat="1" ht="11.25">
      <c r="B344" s="165"/>
      <c r="D344" s="152" t="s">
        <v>368</v>
      </c>
      <c r="E344" s="166" t="s">
        <v>19</v>
      </c>
      <c r="F344" s="167" t="s">
        <v>371</v>
      </c>
      <c r="H344" s="168">
        <v>46.701000000000001</v>
      </c>
      <c r="I344" s="169"/>
      <c r="L344" s="165"/>
      <c r="M344" s="170"/>
      <c r="T344" s="171"/>
      <c r="AT344" s="166" t="s">
        <v>368</v>
      </c>
      <c r="AU344" s="166" t="s">
        <v>90</v>
      </c>
      <c r="AV344" s="14" t="s">
        <v>364</v>
      </c>
      <c r="AW344" s="14" t="s">
        <v>36</v>
      </c>
      <c r="AX344" s="14" t="s">
        <v>84</v>
      </c>
      <c r="AY344" s="166" t="s">
        <v>358</v>
      </c>
    </row>
    <row r="345" spans="2:65" s="1" customFormat="1" ht="37.9" customHeight="1">
      <c r="B345" s="33"/>
      <c r="C345" s="134" t="s">
        <v>605</v>
      </c>
      <c r="D345" s="134" t="s">
        <v>360</v>
      </c>
      <c r="E345" s="135" t="s">
        <v>606</v>
      </c>
      <c r="F345" s="136" t="s">
        <v>607</v>
      </c>
      <c r="G345" s="137" t="s">
        <v>195</v>
      </c>
      <c r="H345" s="138">
        <v>766.46600000000001</v>
      </c>
      <c r="I345" s="139"/>
      <c r="J345" s="140">
        <f>ROUND(I345*H345,2)</f>
        <v>0</v>
      </c>
      <c r="K345" s="136" t="s">
        <v>363</v>
      </c>
      <c r="L345" s="33"/>
      <c r="M345" s="141" t="s">
        <v>19</v>
      </c>
      <c r="N345" s="142" t="s">
        <v>49</v>
      </c>
      <c r="P345" s="143">
        <f>O345*H345</f>
        <v>0</v>
      </c>
      <c r="Q345" s="143">
        <v>0.26878400000000002</v>
      </c>
      <c r="R345" s="143">
        <f>Q345*H345</f>
        <v>206.01379734400001</v>
      </c>
      <c r="S345" s="143">
        <v>0</v>
      </c>
      <c r="T345" s="144">
        <f>S345*H345</f>
        <v>0</v>
      </c>
      <c r="AR345" s="145" t="s">
        <v>364</v>
      </c>
      <c r="AT345" s="145" t="s">
        <v>360</v>
      </c>
      <c r="AU345" s="145" t="s">
        <v>90</v>
      </c>
      <c r="AY345" s="18" t="s">
        <v>358</v>
      </c>
      <c r="BE345" s="146">
        <f>IF(N345="základní",J345,0)</f>
        <v>0</v>
      </c>
      <c r="BF345" s="146">
        <f>IF(N345="snížená",J345,0)</f>
        <v>0</v>
      </c>
      <c r="BG345" s="146">
        <f>IF(N345="zákl. přenesená",J345,0)</f>
        <v>0</v>
      </c>
      <c r="BH345" s="146">
        <f>IF(N345="sníž. přenesená",J345,0)</f>
        <v>0</v>
      </c>
      <c r="BI345" s="146">
        <f>IF(N345="nulová",J345,0)</f>
        <v>0</v>
      </c>
      <c r="BJ345" s="18" t="s">
        <v>90</v>
      </c>
      <c r="BK345" s="146">
        <f>ROUND(I345*H345,2)</f>
        <v>0</v>
      </c>
      <c r="BL345" s="18" t="s">
        <v>364</v>
      </c>
      <c r="BM345" s="145" t="s">
        <v>608</v>
      </c>
    </row>
    <row r="346" spans="2:65" s="1" customFormat="1" ht="11.25">
      <c r="B346" s="33"/>
      <c r="D346" s="147" t="s">
        <v>366</v>
      </c>
      <c r="F346" s="148" t="s">
        <v>609</v>
      </c>
      <c r="I346" s="149"/>
      <c r="L346" s="33"/>
      <c r="M346" s="150"/>
      <c r="T346" s="54"/>
      <c r="AT346" s="18" t="s">
        <v>366</v>
      </c>
      <c r="AU346" s="18" t="s">
        <v>90</v>
      </c>
    </row>
    <row r="347" spans="2:65" s="12" customFormat="1" ht="11.25">
      <c r="B347" s="151"/>
      <c r="D347" s="152" t="s">
        <v>368</v>
      </c>
      <c r="E347" s="153" t="s">
        <v>19</v>
      </c>
      <c r="F347" s="154" t="s">
        <v>5175</v>
      </c>
      <c r="H347" s="153" t="s">
        <v>19</v>
      </c>
      <c r="I347" s="155"/>
      <c r="L347" s="151"/>
      <c r="M347" s="156"/>
      <c r="T347" s="157"/>
      <c r="AT347" s="153" t="s">
        <v>368</v>
      </c>
      <c r="AU347" s="153" t="s">
        <v>90</v>
      </c>
      <c r="AV347" s="12" t="s">
        <v>84</v>
      </c>
      <c r="AW347" s="12" t="s">
        <v>36</v>
      </c>
      <c r="AX347" s="12" t="s">
        <v>77</v>
      </c>
      <c r="AY347" s="153" t="s">
        <v>358</v>
      </c>
    </row>
    <row r="348" spans="2:65" s="12" customFormat="1" ht="11.25">
      <c r="B348" s="151"/>
      <c r="D348" s="152" t="s">
        <v>368</v>
      </c>
      <c r="E348" s="153" t="s">
        <v>19</v>
      </c>
      <c r="F348" s="154" t="s">
        <v>5184</v>
      </c>
      <c r="H348" s="153" t="s">
        <v>19</v>
      </c>
      <c r="I348" s="155"/>
      <c r="L348" s="151"/>
      <c r="M348" s="156"/>
      <c r="T348" s="157"/>
      <c r="AT348" s="153" t="s">
        <v>368</v>
      </c>
      <c r="AU348" s="153" t="s">
        <v>90</v>
      </c>
      <c r="AV348" s="12" t="s">
        <v>84</v>
      </c>
      <c r="AW348" s="12" t="s">
        <v>36</v>
      </c>
      <c r="AX348" s="12" t="s">
        <v>77</v>
      </c>
      <c r="AY348" s="153" t="s">
        <v>358</v>
      </c>
    </row>
    <row r="349" spans="2:65" s="13" customFormat="1" ht="11.25">
      <c r="B349" s="158"/>
      <c r="D349" s="152" t="s">
        <v>368</v>
      </c>
      <c r="E349" s="159" t="s">
        <v>19</v>
      </c>
      <c r="F349" s="160" t="s">
        <v>611</v>
      </c>
      <c r="H349" s="161">
        <v>766.46600000000001</v>
      </c>
      <c r="I349" s="162"/>
      <c r="L349" s="158"/>
      <c r="M349" s="163"/>
      <c r="T349" s="164"/>
      <c r="AT349" s="159" t="s">
        <v>368</v>
      </c>
      <c r="AU349" s="159" t="s">
        <v>90</v>
      </c>
      <c r="AV349" s="13" t="s">
        <v>90</v>
      </c>
      <c r="AW349" s="13" t="s">
        <v>36</v>
      </c>
      <c r="AX349" s="13" t="s">
        <v>77</v>
      </c>
      <c r="AY349" s="159" t="s">
        <v>358</v>
      </c>
    </row>
    <row r="350" spans="2:65" s="14" customFormat="1" ht="11.25">
      <c r="B350" s="165"/>
      <c r="D350" s="152" t="s">
        <v>368</v>
      </c>
      <c r="E350" s="166" t="s">
        <v>19</v>
      </c>
      <c r="F350" s="167" t="s">
        <v>371</v>
      </c>
      <c r="H350" s="168">
        <v>766.46600000000001</v>
      </c>
      <c r="I350" s="169"/>
      <c r="L350" s="165"/>
      <c r="M350" s="170"/>
      <c r="T350" s="171"/>
      <c r="AT350" s="166" t="s">
        <v>368</v>
      </c>
      <c r="AU350" s="166" t="s">
        <v>90</v>
      </c>
      <c r="AV350" s="14" t="s">
        <v>364</v>
      </c>
      <c r="AW350" s="14" t="s">
        <v>36</v>
      </c>
      <c r="AX350" s="14" t="s">
        <v>84</v>
      </c>
      <c r="AY350" s="166" t="s">
        <v>358</v>
      </c>
    </row>
    <row r="351" spans="2:65" s="1" customFormat="1" ht="44.25" customHeight="1">
      <c r="B351" s="33"/>
      <c r="C351" s="134" t="s">
        <v>612</v>
      </c>
      <c r="D351" s="134" t="s">
        <v>360</v>
      </c>
      <c r="E351" s="135" t="s">
        <v>613</v>
      </c>
      <c r="F351" s="136" t="s">
        <v>614</v>
      </c>
      <c r="G351" s="137" t="s">
        <v>195</v>
      </c>
      <c r="H351" s="138">
        <v>270.48</v>
      </c>
      <c r="I351" s="139"/>
      <c r="J351" s="140">
        <f>ROUND(I351*H351,2)</f>
        <v>0</v>
      </c>
      <c r="K351" s="136" t="s">
        <v>363</v>
      </c>
      <c r="L351" s="33"/>
      <c r="M351" s="141" t="s">
        <v>19</v>
      </c>
      <c r="N351" s="142" t="s">
        <v>49</v>
      </c>
      <c r="P351" s="143">
        <f>O351*H351</f>
        <v>0</v>
      </c>
      <c r="Q351" s="143">
        <v>0.28716900000000001</v>
      </c>
      <c r="R351" s="143">
        <f>Q351*H351</f>
        <v>77.673471120000002</v>
      </c>
      <c r="S351" s="143">
        <v>0</v>
      </c>
      <c r="T351" s="144">
        <f>S351*H351</f>
        <v>0</v>
      </c>
      <c r="AR351" s="145" t="s">
        <v>364</v>
      </c>
      <c r="AT351" s="145" t="s">
        <v>360</v>
      </c>
      <c r="AU351" s="145" t="s">
        <v>90</v>
      </c>
      <c r="AY351" s="18" t="s">
        <v>358</v>
      </c>
      <c r="BE351" s="146">
        <f>IF(N351="základní",J351,0)</f>
        <v>0</v>
      </c>
      <c r="BF351" s="146">
        <f>IF(N351="snížená",J351,0)</f>
        <v>0</v>
      </c>
      <c r="BG351" s="146">
        <f>IF(N351="zákl. přenesená",J351,0)</f>
        <v>0</v>
      </c>
      <c r="BH351" s="146">
        <f>IF(N351="sníž. přenesená",J351,0)</f>
        <v>0</v>
      </c>
      <c r="BI351" s="146">
        <f>IF(N351="nulová",J351,0)</f>
        <v>0</v>
      </c>
      <c r="BJ351" s="18" t="s">
        <v>90</v>
      </c>
      <c r="BK351" s="146">
        <f>ROUND(I351*H351,2)</f>
        <v>0</v>
      </c>
      <c r="BL351" s="18" t="s">
        <v>364</v>
      </c>
      <c r="BM351" s="145" t="s">
        <v>615</v>
      </c>
    </row>
    <row r="352" spans="2:65" s="1" customFormat="1" ht="11.25">
      <c r="B352" s="33"/>
      <c r="D352" s="147" t="s">
        <v>366</v>
      </c>
      <c r="F352" s="148" t="s">
        <v>616</v>
      </c>
      <c r="I352" s="149"/>
      <c r="L352" s="33"/>
      <c r="M352" s="150"/>
      <c r="T352" s="54"/>
      <c r="AT352" s="18" t="s">
        <v>366</v>
      </c>
      <c r="AU352" s="18" t="s">
        <v>90</v>
      </c>
    </row>
    <row r="353" spans="2:65" s="12" customFormat="1" ht="11.25">
      <c r="B353" s="151"/>
      <c r="D353" s="152" t="s">
        <v>368</v>
      </c>
      <c r="E353" s="153" t="s">
        <v>19</v>
      </c>
      <c r="F353" s="154" t="s">
        <v>5175</v>
      </c>
      <c r="H353" s="153" t="s">
        <v>19</v>
      </c>
      <c r="I353" s="155"/>
      <c r="L353" s="151"/>
      <c r="M353" s="156"/>
      <c r="T353" s="157"/>
      <c r="AT353" s="153" t="s">
        <v>368</v>
      </c>
      <c r="AU353" s="153" t="s">
        <v>90</v>
      </c>
      <c r="AV353" s="12" t="s">
        <v>84</v>
      </c>
      <c r="AW353" s="12" t="s">
        <v>36</v>
      </c>
      <c r="AX353" s="12" t="s">
        <v>77</v>
      </c>
      <c r="AY353" s="153" t="s">
        <v>358</v>
      </c>
    </row>
    <row r="354" spans="2:65" s="12" customFormat="1" ht="11.25">
      <c r="B354" s="151"/>
      <c r="D354" s="152" t="s">
        <v>368</v>
      </c>
      <c r="E354" s="153" t="s">
        <v>19</v>
      </c>
      <c r="F354" s="154" t="s">
        <v>5184</v>
      </c>
      <c r="H354" s="153" t="s">
        <v>19</v>
      </c>
      <c r="I354" s="155"/>
      <c r="L354" s="151"/>
      <c r="M354" s="156"/>
      <c r="T354" s="157"/>
      <c r="AT354" s="153" t="s">
        <v>368</v>
      </c>
      <c r="AU354" s="153" t="s">
        <v>90</v>
      </c>
      <c r="AV354" s="12" t="s">
        <v>84</v>
      </c>
      <c r="AW354" s="12" t="s">
        <v>36</v>
      </c>
      <c r="AX354" s="12" t="s">
        <v>77</v>
      </c>
      <c r="AY354" s="153" t="s">
        <v>358</v>
      </c>
    </row>
    <row r="355" spans="2:65" s="13" customFormat="1" ht="22.5">
      <c r="B355" s="158"/>
      <c r="D355" s="152" t="s">
        <v>368</v>
      </c>
      <c r="E355" s="159" t="s">
        <v>19</v>
      </c>
      <c r="F355" s="160" t="s">
        <v>617</v>
      </c>
      <c r="H355" s="161">
        <v>117.342</v>
      </c>
      <c r="I355" s="162"/>
      <c r="L355" s="158"/>
      <c r="M355" s="163"/>
      <c r="T355" s="164"/>
      <c r="AT355" s="159" t="s">
        <v>368</v>
      </c>
      <c r="AU355" s="159" t="s">
        <v>90</v>
      </c>
      <c r="AV355" s="13" t="s">
        <v>90</v>
      </c>
      <c r="AW355" s="13" t="s">
        <v>36</v>
      </c>
      <c r="AX355" s="13" t="s">
        <v>77</v>
      </c>
      <c r="AY355" s="159" t="s">
        <v>358</v>
      </c>
    </row>
    <row r="356" spans="2:65" s="12" customFormat="1" ht="11.25">
      <c r="B356" s="151"/>
      <c r="D356" s="152" t="s">
        <v>368</v>
      </c>
      <c r="E356" s="153" t="s">
        <v>19</v>
      </c>
      <c r="F356" s="154" t="s">
        <v>5185</v>
      </c>
      <c r="H356" s="153" t="s">
        <v>19</v>
      </c>
      <c r="I356" s="155"/>
      <c r="L356" s="151"/>
      <c r="M356" s="156"/>
      <c r="T356" s="157"/>
      <c r="AT356" s="153" t="s">
        <v>368</v>
      </c>
      <c r="AU356" s="153" t="s">
        <v>90</v>
      </c>
      <c r="AV356" s="12" t="s">
        <v>84</v>
      </c>
      <c r="AW356" s="12" t="s">
        <v>36</v>
      </c>
      <c r="AX356" s="12" t="s">
        <v>77</v>
      </c>
      <c r="AY356" s="153" t="s">
        <v>358</v>
      </c>
    </row>
    <row r="357" spans="2:65" s="13" customFormat="1" ht="22.5">
      <c r="B357" s="158"/>
      <c r="D357" s="152" t="s">
        <v>368</v>
      </c>
      <c r="E357" s="159" t="s">
        <v>19</v>
      </c>
      <c r="F357" s="160" t="s">
        <v>619</v>
      </c>
      <c r="H357" s="161">
        <v>112.797</v>
      </c>
      <c r="I357" s="162"/>
      <c r="L357" s="158"/>
      <c r="M357" s="163"/>
      <c r="T357" s="164"/>
      <c r="AT357" s="159" t="s">
        <v>368</v>
      </c>
      <c r="AU357" s="159" t="s">
        <v>90</v>
      </c>
      <c r="AV357" s="13" t="s">
        <v>90</v>
      </c>
      <c r="AW357" s="13" t="s">
        <v>36</v>
      </c>
      <c r="AX357" s="13" t="s">
        <v>77</v>
      </c>
      <c r="AY357" s="159" t="s">
        <v>358</v>
      </c>
    </row>
    <row r="358" spans="2:65" s="12" customFormat="1" ht="11.25">
      <c r="B358" s="151"/>
      <c r="D358" s="152" t="s">
        <v>368</v>
      </c>
      <c r="E358" s="153" t="s">
        <v>19</v>
      </c>
      <c r="F358" s="154" t="s">
        <v>5183</v>
      </c>
      <c r="H358" s="153" t="s">
        <v>19</v>
      </c>
      <c r="I358" s="155"/>
      <c r="L358" s="151"/>
      <c r="M358" s="156"/>
      <c r="T358" s="157"/>
      <c r="AT358" s="153" t="s">
        <v>368</v>
      </c>
      <c r="AU358" s="153" t="s">
        <v>90</v>
      </c>
      <c r="AV358" s="12" t="s">
        <v>84</v>
      </c>
      <c r="AW358" s="12" t="s">
        <v>36</v>
      </c>
      <c r="AX358" s="12" t="s">
        <v>77</v>
      </c>
      <c r="AY358" s="153" t="s">
        <v>358</v>
      </c>
    </row>
    <row r="359" spans="2:65" s="13" customFormat="1" ht="11.25">
      <c r="B359" s="158"/>
      <c r="D359" s="152" t="s">
        <v>368</v>
      </c>
      <c r="E359" s="159" t="s">
        <v>19</v>
      </c>
      <c r="F359" s="160" t="s">
        <v>620</v>
      </c>
      <c r="H359" s="161">
        <v>40.341000000000001</v>
      </c>
      <c r="I359" s="162"/>
      <c r="L359" s="158"/>
      <c r="M359" s="163"/>
      <c r="T359" s="164"/>
      <c r="AT359" s="159" t="s">
        <v>368</v>
      </c>
      <c r="AU359" s="159" t="s">
        <v>90</v>
      </c>
      <c r="AV359" s="13" t="s">
        <v>90</v>
      </c>
      <c r="AW359" s="13" t="s">
        <v>36</v>
      </c>
      <c r="AX359" s="13" t="s">
        <v>77</v>
      </c>
      <c r="AY359" s="159" t="s">
        <v>358</v>
      </c>
    </row>
    <row r="360" spans="2:65" s="14" customFormat="1" ht="11.25">
      <c r="B360" s="165"/>
      <c r="D360" s="152" t="s">
        <v>368</v>
      </c>
      <c r="E360" s="166" t="s">
        <v>19</v>
      </c>
      <c r="F360" s="167" t="s">
        <v>371</v>
      </c>
      <c r="H360" s="168">
        <v>270.48</v>
      </c>
      <c r="I360" s="169"/>
      <c r="L360" s="165"/>
      <c r="M360" s="170"/>
      <c r="T360" s="171"/>
      <c r="AT360" s="166" t="s">
        <v>368</v>
      </c>
      <c r="AU360" s="166" t="s">
        <v>90</v>
      </c>
      <c r="AV360" s="14" t="s">
        <v>364</v>
      </c>
      <c r="AW360" s="14" t="s">
        <v>36</v>
      </c>
      <c r="AX360" s="14" t="s">
        <v>84</v>
      </c>
      <c r="AY360" s="166" t="s">
        <v>358</v>
      </c>
    </row>
    <row r="361" spans="2:65" s="1" customFormat="1" ht="24.2" customHeight="1">
      <c r="B361" s="33"/>
      <c r="C361" s="134" t="s">
        <v>621</v>
      </c>
      <c r="D361" s="134" t="s">
        <v>360</v>
      </c>
      <c r="E361" s="135" t="s">
        <v>622</v>
      </c>
      <c r="F361" s="136" t="s">
        <v>623</v>
      </c>
      <c r="G361" s="137" t="s">
        <v>235</v>
      </c>
      <c r="H361" s="138">
        <v>39.520000000000003</v>
      </c>
      <c r="I361" s="139"/>
      <c r="J361" s="140">
        <f>ROUND(I361*H361,2)</f>
        <v>0</v>
      </c>
      <c r="K361" s="136" t="s">
        <v>363</v>
      </c>
      <c r="L361" s="33"/>
      <c r="M361" s="141" t="s">
        <v>19</v>
      </c>
      <c r="N361" s="142" t="s">
        <v>49</v>
      </c>
      <c r="P361" s="143">
        <f>O361*H361</f>
        <v>0</v>
      </c>
      <c r="Q361" s="143">
        <v>1.5520000000000001E-2</v>
      </c>
      <c r="R361" s="143">
        <f>Q361*H361</f>
        <v>0.61335040000000007</v>
      </c>
      <c r="S361" s="143">
        <v>0</v>
      </c>
      <c r="T361" s="144">
        <f>S361*H361</f>
        <v>0</v>
      </c>
      <c r="AR361" s="145" t="s">
        <v>364</v>
      </c>
      <c r="AT361" s="145" t="s">
        <v>360</v>
      </c>
      <c r="AU361" s="145" t="s">
        <v>90</v>
      </c>
      <c r="AY361" s="18" t="s">
        <v>358</v>
      </c>
      <c r="BE361" s="146">
        <f>IF(N361="základní",J361,0)</f>
        <v>0</v>
      </c>
      <c r="BF361" s="146">
        <f>IF(N361="snížená",J361,0)</f>
        <v>0</v>
      </c>
      <c r="BG361" s="146">
        <f>IF(N361="zákl. přenesená",J361,0)</f>
        <v>0</v>
      </c>
      <c r="BH361" s="146">
        <f>IF(N361="sníž. přenesená",J361,0)</f>
        <v>0</v>
      </c>
      <c r="BI361" s="146">
        <f>IF(N361="nulová",J361,0)</f>
        <v>0</v>
      </c>
      <c r="BJ361" s="18" t="s">
        <v>90</v>
      </c>
      <c r="BK361" s="146">
        <f>ROUND(I361*H361,2)</f>
        <v>0</v>
      </c>
      <c r="BL361" s="18" t="s">
        <v>364</v>
      </c>
      <c r="BM361" s="145" t="s">
        <v>624</v>
      </c>
    </row>
    <row r="362" spans="2:65" s="1" customFormat="1" ht="11.25">
      <c r="B362" s="33"/>
      <c r="D362" s="147" t="s">
        <v>366</v>
      </c>
      <c r="F362" s="148" t="s">
        <v>625</v>
      </c>
      <c r="I362" s="149"/>
      <c r="L362" s="33"/>
      <c r="M362" s="150"/>
      <c r="T362" s="54"/>
      <c r="AT362" s="18" t="s">
        <v>366</v>
      </c>
      <c r="AU362" s="18" t="s">
        <v>90</v>
      </c>
    </row>
    <row r="363" spans="2:65" s="12" customFormat="1" ht="11.25">
      <c r="B363" s="151"/>
      <c r="D363" s="152" t="s">
        <v>368</v>
      </c>
      <c r="E363" s="153" t="s">
        <v>19</v>
      </c>
      <c r="F363" s="154" t="s">
        <v>5175</v>
      </c>
      <c r="H363" s="153" t="s">
        <v>19</v>
      </c>
      <c r="I363" s="155"/>
      <c r="L363" s="151"/>
      <c r="M363" s="156"/>
      <c r="T363" s="157"/>
      <c r="AT363" s="153" t="s">
        <v>368</v>
      </c>
      <c r="AU363" s="153" t="s">
        <v>90</v>
      </c>
      <c r="AV363" s="12" t="s">
        <v>84</v>
      </c>
      <c r="AW363" s="12" t="s">
        <v>36</v>
      </c>
      <c r="AX363" s="12" t="s">
        <v>77</v>
      </c>
      <c r="AY363" s="153" t="s">
        <v>358</v>
      </c>
    </row>
    <row r="364" spans="2:65" s="12" customFormat="1" ht="11.25">
      <c r="B364" s="151"/>
      <c r="D364" s="152" t="s">
        <v>368</v>
      </c>
      <c r="E364" s="153" t="s">
        <v>19</v>
      </c>
      <c r="F364" s="154" t="s">
        <v>5184</v>
      </c>
      <c r="H364" s="153" t="s">
        <v>19</v>
      </c>
      <c r="I364" s="155"/>
      <c r="L364" s="151"/>
      <c r="M364" s="156"/>
      <c r="T364" s="157"/>
      <c r="AT364" s="153" t="s">
        <v>368</v>
      </c>
      <c r="AU364" s="153" t="s">
        <v>90</v>
      </c>
      <c r="AV364" s="12" t="s">
        <v>84</v>
      </c>
      <c r="AW364" s="12" t="s">
        <v>36</v>
      </c>
      <c r="AX364" s="12" t="s">
        <v>77</v>
      </c>
      <c r="AY364" s="153" t="s">
        <v>358</v>
      </c>
    </row>
    <row r="365" spans="2:65" s="13" customFormat="1" ht="11.25">
      <c r="B365" s="158"/>
      <c r="D365" s="152" t="s">
        <v>368</v>
      </c>
      <c r="E365" s="159" t="s">
        <v>19</v>
      </c>
      <c r="F365" s="160" t="s">
        <v>626</v>
      </c>
      <c r="H365" s="161">
        <v>39.520000000000003</v>
      </c>
      <c r="I365" s="162"/>
      <c r="L365" s="158"/>
      <c r="M365" s="163"/>
      <c r="T365" s="164"/>
      <c r="AT365" s="159" t="s">
        <v>368</v>
      </c>
      <c r="AU365" s="159" t="s">
        <v>90</v>
      </c>
      <c r="AV365" s="13" t="s">
        <v>90</v>
      </c>
      <c r="AW365" s="13" t="s">
        <v>36</v>
      </c>
      <c r="AX365" s="13" t="s">
        <v>77</v>
      </c>
      <c r="AY365" s="159" t="s">
        <v>358</v>
      </c>
    </row>
    <row r="366" spans="2:65" s="14" customFormat="1" ht="11.25">
      <c r="B366" s="165"/>
      <c r="D366" s="152" t="s">
        <v>368</v>
      </c>
      <c r="E366" s="166" t="s">
        <v>19</v>
      </c>
      <c r="F366" s="167" t="s">
        <v>371</v>
      </c>
      <c r="H366" s="168">
        <v>39.520000000000003</v>
      </c>
      <c r="I366" s="169"/>
      <c r="L366" s="165"/>
      <c r="M366" s="170"/>
      <c r="T366" s="171"/>
      <c r="AT366" s="166" t="s">
        <v>368</v>
      </c>
      <c r="AU366" s="166" t="s">
        <v>90</v>
      </c>
      <c r="AV366" s="14" t="s">
        <v>364</v>
      </c>
      <c r="AW366" s="14" t="s">
        <v>36</v>
      </c>
      <c r="AX366" s="14" t="s">
        <v>84</v>
      </c>
      <c r="AY366" s="166" t="s">
        <v>358</v>
      </c>
    </row>
    <row r="367" spans="2:65" s="1" customFormat="1" ht="24.2" customHeight="1">
      <c r="B367" s="33"/>
      <c r="C367" s="134" t="s">
        <v>627</v>
      </c>
      <c r="D367" s="134" t="s">
        <v>360</v>
      </c>
      <c r="E367" s="135" t="s">
        <v>628</v>
      </c>
      <c r="F367" s="136" t="s">
        <v>629</v>
      </c>
      <c r="G367" s="137" t="s">
        <v>235</v>
      </c>
      <c r="H367" s="138">
        <v>86.75</v>
      </c>
      <c r="I367" s="139"/>
      <c r="J367" s="140">
        <f>ROUND(I367*H367,2)</f>
        <v>0</v>
      </c>
      <c r="K367" s="136" t="s">
        <v>363</v>
      </c>
      <c r="L367" s="33"/>
      <c r="M367" s="141" t="s">
        <v>19</v>
      </c>
      <c r="N367" s="142" t="s">
        <v>49</v>
      </c>
      <c r="P367" s="143">
        <f>O367*H367</f>
        <v>0</v>
      </c>
      <c r="Q367" s="143">
        <v>1.856E-2</v>
      </c>
      <c r="R367" s="143">
        <f>Q367*H367</f>
        <v>1.61008</v>
      </c>
      <c r="S367" s="143">
        <v>0</v>
      </c>
      <c r="T367" s="144">
        <f>S367*H367</f>
        <v>0</v>
      </c>
      <c r="AR367" s="145" t="s">
        <v>364</v>
      </c>
      <c r="AT367" s="145" t="s">
        <v>360</v>
      </c>
      <c r="AU367" s="145" t="s">
        <v>90</v>
      </c>
      <c r="AY367" s="18" t="s">
        <v>358</v>
      </c>
      <c r="BE367" s="146">
        <f>IF(N367="základní",J367,0)</f>
        <v>0</v>
      </c>
      <c r="BF367" s="146">
        <f>IF(N367="snížená",J367,0)</f>
        <v>0</v>
      </c>
      <c r="BG367" s="146">
        <f>IF(N367="zákl. přenesená",J367,0)</f>
        <v>0</v>
      </c>
      <c r="BH367" s="146">
        <f>IF(N367="sníž. přenesená",J367,0)</f>
        <v>0</v>
      </c>
      <c r="BI367" s="146">
        <f>IF(N367="nulová",J367,0)</f>
        <v>0</v>
      </c>
      <c r="BJ367" s="18" t="s">
        <v>90</v>
      </c>
      <c r="BK367" s="146">
        <f>ROUND(I367*H367,2)</f>
        <v>0</v>
      </c>
      <c r="BL367" s="18" t="s">
        <v>364</v>
      </c>
      <c r="BM367" s="145" t="s">
        <v>630</v>
      </c>
    </row>
    <row r="368" spans="2:65" s="1" customFormat="1" ht="11.25">
      <c r="B368" s="33"/>
      <c r="D368" s="147" t="s">
        <v>366</v>
      </c>
      <c r="F368" s="148" t="s">
        <v>631</v>
      </c>
      <c r="I368" s="149"/>
      <c r="L368" s="33"/>
      <c r="M368" s="150"/>
      <c r="T368" s="54"/>
      <c r="AT368" s="18" t="s">
        <v>366</v>
      </c>
      <c r="AU368" s="18" t="s">
        <v>90</v>
      </c>
    </row>
    <row r="369" spans="2:65" s="12" customFormat="1" ht="11.25">
      <c r="B369" s="151"/>
      <c r="D369" s="152" t="s">
        <v>368</v>
      </c>
      <c r="E369" s="153" t="s">
        <v>19</v>
      </c>
      <c r="F369" s="154" t="s">
        <v>5175</v>
      </c>
      <c r="H369" s="153" t="s">
        <v>19</v>
      </c>
      <c r="I369" s="155"/>
      <c r="L369" s="151"/>
      <c r="M369" s="156"/>
      <c r="T369" s="157"/>
      <c r="AT369" s="153" t="s">
        <v>368</v>
      </c>
      <c r="AU369" s="153" t="s">
        <v>90</v>
      </c>
      <c r="AV369" s="12" t="s">
        <v>84</v>
      </c>
      <c r="AW369" s="12" t="s">
        <v>36</v>
      </c>
      <c r="AX369" s="12" t="s">
        <v>77</v>
      </c>
      <c r="AY369" s="153" t="s">
        <v>358</v>
      </c>
    </row>
    <row r="370" spans="2:65" s="12" customFormat="1" ht="11.25">
      <c r="B370" s="151"/>
      <c r="D370" s="152" t="s">
        <v>368</v>
      </c>
      <c r="E370" s="153" t="s">
        <v>19</v>
      </c>
      <c r="F370" s="154" t="s">
        <v>5184</v>
      </c>
      <c r="H370" s="153" t="s">
        <v>19</v>
      </c>
      <c r="I370" s="155"/>
      <c r="L370" s="151"/>
      <c r="M370" s="156"/>
      <c r="T370" s="157"/>
      <c r="AT370" s="153" t="s">
        <v>368</v>
      </c>
      <c r="AU370" s="153" t="s">
        <v>90</v>
      </c>
      <c r="AV370" s="12" t="s">
        <v>84</v>
      </c>
      <c r="AW370" s="12" t="s">
        <v>36</v>
      </c>
      <c r="AX370" s="12" t="s">
        <v>77</v>
      </c>
      <c r="AY370" s="153" t="s">
        <v>358</v>
      </c>
    </row>
    <row r="371" spans="2:65" s="13" customFormat="1" ht="11.25">
      <c r="B371" s="158"/>
      <c r="D371" s="152" t="s">
        <v>368</v>
      </c>
      <c r="E371" s="159" t="s">
        <v>19</v>
      </c>
      <c r="F371" s="160" t="s">
        <v>632</v>
      </c>
      <c r="H371" s="161">
        <v>86.75</v>
      </c>
      <c r="I371" s="162"/>
      <c r="L371" s="158"/>
      <c r="M371" s="163"/>
      <c r="T371" s="164"/>
      <c r="AT371" s="159" t="s">
        <v>368</v>
      </c>
      <c r="AU371" s="159" t="s">
        <v>90</v>
      </c>
      <c r="AV371" s="13" t="s">
        <v>90</v>
      </c>
      <c r="AW371" s="13" t="s">
        <v>36</v>
      </c>
      <c r="AX371" s="13" t="s">
        <v>77</v>
      </c>
      <c r="AY371" s="159" t="s">
        <v>358</v>
      </c>
    </row>
    <row r="372" spans="2:65" s="14" customFormat="1" ht="11.25">
      <c r="B372" s="165"/>
      <c r="D372" s="152" t="s">
        <v>368</v>
      </c>
      <c r="E372" s="166" t="s">
        <v>19</v>
      </c>
      <c r="F372" s="167" t="s">
        <v>371</v>
      </c>
      <c r="H372" s="168">
        <v>86.75</v>
      </c>
      <c r="I372" s="169"/>
      <c r="L372" s="165"/>
      <c r="M372" s="170"/>
      <c r="T372" s="171"/>
      <c r="AT372" s="166" t="s">
        <v>368</v>
      </c>
      <c r="AU372" s="166" t="s">
        <v>90</v>
      </c>
      <c r="AV372" s="14" t="s">
        <v>364</v>
      </c>
      <c r="AW372" s="14" t="s">
        <v>36</v>
      </c>
      <c r="AX372" s="14" t="s">
        <v>84</v>
      </c>
      <c r="AY372" s="166" t="s">
        <v>358</v>
      </c>
    </row>
    <row r="373" spans="2:65" s="1" customFormat="1" ht="37.9" customHeight="1">
      <c r="B373" s="33"/>
      <c r="C373" s="134" t="s">
        <v>633</v>
      </c>
      <c r="D373" s="134" t="s">
        <v>360</v>
      </c>
      <c r="E373" s="135" t="s">
        <v>634</v>
      </c>
      <c r="F373" s="136" t="s">
        <v>635</v>
      </c>
      <c r="G373" s="137" t="s">
        <v>504</v>
      </c>
      <c r="H373" s="138">
        <v>25</v>
      </c>
      <c r="I373" s="139"/>
      <c r="J373" s="140">
        <f>ROUND(I373*H373,2)</f>
        <v>0</v>
      </c>
      <c r="K373" s="136" t="s">
        <v>363</v>
      </c>
      <c r="L373" s="33"/>
      <c r="M373" s="141" t="s">
        <v>19</v>
      </c>
      <c r="N373" s="142" t="s">
        <v>49</v>
      </c>
      <c r="P373" s="143">
        <f>O373*H373</f>
        <v>0</v>
      </c>
      <c r="Q373" s="143">
        <v>2.6931E-2</v>
      </c>
      <c r="R373" s="143">
        <f>Q373*H373</f>
        <v>0.67327499999999996</v>
      </c>
      <c r="S373" s="143">
        <v>0</v>
      </c>
      <c r="T373" s="144">
        <f>S373*H373</f>
        <v>0</v>
      </c>
      <c r="AR373" s="145" t="s">
        <v>364</v>
      </c>
      <c r="AT373" s="145" t="s">
        <v>360</v>
      </c>
      <c r="AU373" s="145" t="s">
        <v>90</v>
      </c>
      <c r="AY373" s="18" t="s">
        <v>358</v>
      </c>
      <c r="BE373" s="146">
        <f>IF(N373="základní",J373,0)</f>
        <v>0</v>
      </c>
      <c r="BF373" s="146">
        <f>IF(N373="snížená",J373,0)</f>
        <v>0</v>
      </c>
      <c r="BG373" s="146">
        <f>IF(N373="zákl. přenesená",J373,0)</f>
        <v>0</v>
      </c>
      <c r="BH373" s="146">
        <f>IF(N373="sníž. přenesená",J373,0)</f>
        <v>0</v>
      </c>
      <c r="BI373" s="146">
        <f>IF(N373="nulová",J373,0)</f>
        <v>0</v>
      </c>
      <c r="BJ373" s="18" t="s">
        <v>90</v>
      </c>
      <c r="BK373" s="146">
        <f>ROUND(I373*H373,2)</f>
        <v>0</v>
      </c>
      <c r="BL373" s="18" t="s">
        <v>364</v>
      </c>
      <c r="BM373" s="145" t="s">
        <v>636</v>
      </c>
    </row>
    <row r="374" spans="2:65" s="1" customFormat="1" ht="11.25">
      <c r="B374" s="33"/>
      <c r="D374" s="147" t="s">
        <v>366</v>
      </c>
      <c r="F374" s="148" t="s">
        <v>637</v>
      </c>
      <c r="I374" s="149"/>
      <c r="L374" s="33"/>
      <c r="M374" s="150"/>
      <c r="T374" s="54"/>
      <c r="AT374" s="18" t="s">
        <v>366</v>
      </c>
      <c r="AU374" s="18" t="s">
        <v>90</v>
      </c>
    </row>
    <row r="375" spans="2:65" s="12" customFormat="1" ht="11.25">
      <c r="B375" s="151"/>
      <c r="D375" s="152" t="s">
        <v>368</v>
      </c>
      <c r="E375" s="153" t="s">
        <v>19</v>
      </c>
      <c r="F375" s="154" t="s">
        <v>638</v>
      </c>
      <c r="H375" s="153" t="s">
        <v>19</v>
      </c>
      <c r="I375" s="155"/>
      <c r="L375" s="151"/>
      <c r="M375" s="156"/>
      <c r="T375" s="157"/>
      <c r="AT375" s="153" t="s">
        <v>368</v>
      </c>
      <c r="AU375" s="153" t="s">
        <v>90</v>
      </c>
      <c r="AV375" s="12" t="s">
        <v>84</v>
      </c>
      <c r="AW375" s="12" t="s">
        <v>36</v>
      </c>
      <c r="AX375" s="12" t="s">
        <v>77</v>
      </c>
      <c r="AY375" s="153" t="s">
        <v>358</v>
      </c>
    </row>
    <row r="376" spans="2:65" s="13" customFormat="1" ht="11.25">
      <c r="B376" s="158"/>
      <c r="D376" s="152" t="s">
        <v>368</v>
      </c>
      <c r="E376" s="159" t="s">
        <v>19</v>
      </c>
      <c r="F376" s="160" t="s">
        <v>639</v>
      </c>
      <c r="H376" s="161">
        <v>25</v>
      </c>
      <c r="I376" s="162"/>
      <c r="L376" s="158"/>
      <c r="M376" s="163"/>
      <c r="T376" s="164"/>
      <c r="AT376" s="159" t="s">
        <v>368</v>
      </c>
      <c r="AU376" s="159" t="s">
        <v>90</v>
      </c>
      <c r="AV376" s="13" t="s">
        <v>90</v>
      </c>
      <c r="AW376" s="13" t="s">
        <v>36</v>
      </c>
      <c r="AX376" s="13" t="s">
        <v>77</v>
      </c>
      <c r="AY376" s="159" t="s">
        <v>358</v>
      </c>
    </row>
    <row r="377" spans="2:65" s="14" customFormat="1" ht="11.25">
      <c r="B377" s="165"/>
      <c r="D377" s="152" t="s">
        <v>368</v>
      </c>
      <c r="E377" s="166" t="s">
        <v>19</v>
      </c>
      <c r="F377" s="167" t="s">
        <v>371</v>
      </c>
      <c r="H377" s="168">
        <v>25</v>
      </c>
      <c r="I377" s="169"/>
      <c r="L377" s="165"/>
      <c r="M377" s="170"/>
      <c r="T377" s="171"/>
      <c r="AT377" s="166" t="s">
        <v>368</v>
      </c>
      <c r="AU377" s="166" t="s">
        <v>90</v>
      </c>
      <c r="AV377" s="14" t="s">
        <v>364</v>
      </c>
      <c r="AW377" s="14" t="s">
        <v>36</v>
      </c>
      <c r="AX377" s="14" t="s">
        <v>84</v>
      </c>
      <c r="AY377" s="166" t="s">
        <v>358</v>
      </c>
    </row>
    <row r="378" spans="2:65" s="1" customFormat="1" ht="37.9" customHeight="1">
      <c r="B378" s="33"/>
      <c r="C378" s="134" t="s">
        <v>640</v>
      </c>
      <c r="D378" s="134" t="s">
        <v>360</v>
      </c>
      <c r="E378" s="135" t="s">
        <v>641</v>
      </c>
      <c r="F378" s="136" t="s">
        <v>642</v>
      </c>
      <c r="G378" s="137" t="s">
        <v>504</v>
      </c>
      <c r="H378" s="138">
        <v>1</v>
      </c>
      <c r="I378" s="139"/>
      <c r="J378" s="140">
        <f>ROUND(I378*H378,2)</f>
        <v>0</v>
      </c>
      <c r="K378" s="136" t="s">
        <v>363</v>
      </c>
      <c r="L378" s="33"/>
      <c r="M378" s="141" t="s">
        <v>19</v>
      </c>
      <c r="N378" s="142" t="s">
        <v>49</v>
      </c>
      <c r="P378" s="143">
        <f>O378*H378</f>
        <v>0</v>
      </c>
      <c r="Q378" s="143">
        <v>3.6975000000000001E-2</v>
      </c>
      <c r="R378" s="143">
        <f>Q378*H378</f>
        <v>3.6975000000000001E-2</v>
      </c>
      <c r="S378" s="143">
        <v>0</v>
      </c>
      <c r="T378" s="144">
        <f>S378*H378</f>
        <v>0</v>
      </c>
      <c r="AR378" s="145" t="s">
        <v>364</v>
      </c>
      <c r="AT378" s="145" t="s">
        <v>360</v>
      </c>
      <c r="AU378" s="145" t="s">
        <v>90</v>
      </c>
      <c r="AY378" s="18" t="s">
        <v>358</v>
      </c>
      <c r="BE378" s="146">
        <f>IF(N378="základní",J378,0)</f>
        <v>0</v>
      </c>
      <c r="BF378" s="146">
        <f>IF(N378="snížená",J378,0)</f>
        <v>0</v>
      </c>
      <c r="BG378" s="146">
        <f>IF(N378="zákl. přenesená",J378,0)</f>
        <v>0</v>
      </c>
      <c r="BH378" s="146">
        <f>IF(N378="sníž. přenesená",J378,0)</f>
        <v>0</v>
      </c>
      <c r="BI378" s="146">
        <f>IF(N378="nulová",J378,0)</f>
        <v>0</v>
      </c>
      <c r="BJ378" s="18" t="s">
        <v>90</v>
      </c>
      <c r="BK378" s="146">
        <f>ROUND(I378*H378,2)</f>
        <v>0</v>
      </c>
      <c r="BL378" s="18" t="s">
        <v>364</v>
      </c>
      <c r="BM378" s="145" t="s">
        <v>643</v>
      </c>
    </row>
    <row r="379" spans="2:65" s="1" customFormat="1" ht="11.25">
      <c r="B379" s="33"/>
      <c r="D379" s="147" t="s">
        <v>366</v>
      </c>
      <c r="F379" s="148" t="s">
        <v>644</v>
      </c>
      <c r="I379" s="149"/>
      <c r="L379" s="33"/>
      <c r="M379" s="150"/>
      <c r="T379" s="54"/>
      <c r="AT379" s="18" t="s">
        <v>366</v>
      </c>
      <c r="AU379" s="18" t="s">
        <v>90</v>
      </c>
    </row>
    <row r="380" spans="2:65" s="12" customFormat="1" ht="11.25">
      <c r="B380" s="151"/>
      <c r="D380" s="152" t="s">
        <v>368</v>
      </c>
      <c r="E380" s="153" t="s">
        <v>19</v>
      </c>
      <c r="F380" s="154" t="s">
        <v>638</v>
      </c>
      <c r="H380" s="153" t="s">
        <v>19</v>
      </c>
      <c r="I380" s="155"/>
      <c r="L380" s="151"/>
      <c r="M380" s="156"/>
      <c r="T380" s="157"/>
      <c r="AT380" s="153" t="s">
        <v>368</v>
      </c>
      <c r="AU380" s="153" t="s">
        <v>90</v>
      </c>
      <c r="AV380" s="12" t="s">
        <v>84</v>
      </c>
      <c r="AW380" s="12" t="s">
        <v>36</v>
      </c>
      <c r="AX380" s="12" t="s">
        <v>77</v>
      </c>
      <c r="AY380" s="153" t="s">
        <v>358</v>
      </c>
    </row>
    <row r="381" spans="2:65" s="13" customFormat="1" ht="11.25">
      <c r="B381" s="158"/>
      <c r="D381" s="152" t="s">
        <v>368</v>
      </c>
      <c r="E381" s="159" t="s">
        <v>19</v>
      </c>
      <c r="F381" s="160" t="s">
        <v>645</v>
      </c>
      <c r="H381" s="161">
        <v>1</v>
      </c>
      <c r="I381" s="162"/>
      <c r="L381" s="158"/>
      <c r="M381" s="163"/>
      <c r="T381" s="164"/>
      <c r="AT381" s="159" t="s">
        <v>368</v>
      </c>
      <c r="AU381" s="159" t="s">
        <v>90</v>
      </c>
      <c r="AV381" s="13" t="s">
        <v>90</v>
      </c>
      <c r="AW381" s="13" t="s">
        <v>36</v>
      </c>
      <c r="AX381" s="13" t="s">
        <v>77</v>
      </c>
      <c r="AY381" s="159" t="s">
        <v>358</v>
      </c>
    </row>
    <row r="382" spans="2:65" s="14" customFormat="1" ht="11.25">
      <c r="B382" s="165"/>
      <c r="D382" s="152" t="s">
        <v>368</v>
      </c>
      <c r="E382" s="166" t="s">
        <v>19</v>
      </c>
      <c r="F382" s="167" t="s">
        <v>371</v>
      </c>
      <c r="H382" s="168">
        <v>1</v>
      </c>
      <c r="I382" s="169"/>
      <c r="L382" s="165"/>
      <c r="M382" s="170"/>
      <c r="T382" s="171"/>
      <c r="AT382" s="166" t="s">
        <v>368</v>
      </c>
      <c r="AU382" s="166" t="s">
        <v>90</v>
      </c>
      <c r="AV382" s="14" t="s">
        <v>364</v>
      </c>
      <c r="AW382" s="14" t="s">
        <v>36</v>
      </c>
      <c r="AX382" s="14" t="s">
        <v>84</v>
      </c>
      <c r="AY382" s="166" t="s">
        <v>358</v>
      </c>
    </row>
    <row r="383" spans="2:65" s="1" customFormat="1" ht="37.9" customHeight="1">
      <c r="B383" s="33"/>
      <c r="C383" s="134" t="s">
        <v>646</v>
      </c>
      <c r="D383" s="134" t="s">
        <v>360</v>
      </c>
      <c r="E383" s="135" t="s">
        <v>647</v>
      </c>
      <c r="F383" s="136" t="s">
        <v>648</v>
      </c>
      <c r="G383" s="137" t="s">
        <v>504</v>
      </c>
      <c r="H383" s="138">
        <v>12</v>
      </c>
      <c r="I383" s="139"/>
      <c r="J383" s="140">
        <f>ROUND(I383*H383,2)</f>
        <v>0</v>
      </c>
      <c r="K383" s="136" t="s">
        <v>363</v>
      </c>
      <c r="L383" s="33"/>
      <c r="M383" s="141" t="s">
        <v>19</v>
      </c>
      <c r="N383" s="142" t="s">
        <v>49</v>
      </c>
      <c r="P383" s="143">
        <f>O383*H383</f>
        <v>0</v>
      </c>
      <c r="Q383" s="143">
        <v>3.6547999999999997E-2</v>
      </c>
      <c r="R383" s="143">
        <f>Q383*H383</f>
        <v>0.43857599999999997</v>
      </c>
      <c r="S383" s="143">
        <v>0</v>
      </c>
      <c r="T383" s="144">
        <f>S383*H383</f>
        <v>0</v>
      </c>
      <c r="AR383" s="145" t="s">
        <v>364</v>
      </c>
      <c r="AT383" s="145" t="s">
        <v>360</v>
      </c>
      <c r="AU383" s="145" t="s">
        <v>90</v>
      </c>
      <c r="AY383" s="18" t="s">
        <v>358</v>
      </c>
      <c r="BE383" s="146">
        <f>IF(N383="základní",J383,0)</f>
        <v>0</v>
      </c>
      <c r="BF383" s="146">
        <f>IF(N383="snížená",J383,0)</f>
        <v>0</v>
      </c>
      <c r="BG383" s="146">
        <f>IF(N383="zákl. přenesená",J383,0)</f>
        <v>0</v>
      </c>
      <c r="BH383" s="146">
        <f>IF(N383="sníž. přenesená",J383,0)</f>
        <v>0</v>
      </c>
      <c r="BI383" s="146">
        <f>IF(N383="nulová",J383,0)</f>
        <v>0</v>
      </c>
      <c r="BJ383" s="18" t="s">
        <v>90</v>
      </c>
      <c r="BK383" s="146">
        <f>ROUND(I383*H383,2)</f>
        <v>0</v>
      </c>
      <c r="BL383" s="18" t="s">
        <v>364</v>
      </c>
      <c r="BM383" s="145" t="s">
        <v>649</v>
      </c>
    </row>
    <row r="384" spans="2:65" s="1" customFormat="1" ht="11.25">
      <c r="B384" s="33"/>
      <c r="D384" s="147" t="s">
        <v>366</v>
      </c>
      <c r="F384" s="148" t="s">
        <v>650</v>
      </c>
      <c r="I384" s="149"/>
      <c r="L384" s="33"/>
      <c r="M384" s="150"/>
      <c r="T384" s="54"/>
      <c r="AT384" s="18" t="s">
        <v>366</v>
      </c>
      <c r="AU384" s="18" t="s">
        <v>90</v>
      </c>
    </row>
    <row r="385" spans="2:65" s="12" customFormat="1" ht="11.25">
      <c r="B385" s="151"/>
      <c r="D385" s="152" t="s">
        <v>368</v>
      </c>
      <c r="E385" s="153" t="s">
        <v>19</v>
      </c>
      <c r="F385" s="154" t="s">
        <v>638</v>
      </c>
      <c r="H385" s="153" t="s">
        <v>19</v>
      </c>
      <c r="I385" s="155"/>
      <c r="L385" s="151"/>
      <c r="M385" s="156"/>
      <c r="T385" s="157"/>
      <c r="AT385" s="153" t="s">
        <v>368</v>
      </c>
      <c r="AU385" s="153" t="s">
        <v>90</v>
      </c>
      <c r="AV385" s="12" t="s">
        <v>84</v>
      </c>
      <c r="AW385" s="12" t="s">
        <v>36</v>
      </c>
      <c r="AX385" s="12" t="s">
        <v>77</v>
      </c>
      <c r="AY385" s="153" t="s">
        <v>358</v>
      </c>
    </row>
    <row r="386" spans="2:65" s="13" customFormat="1" ht="11.25">
      <c r="B386" s="158"/>
      <c r="D386" s="152" t="s">
        <v>368</v>
      </c>
      <c r="E386" s="159" t="s">
        <v>19</v>
      </c>
      <c r="F386" s="160" t="s">
        <v>651</v>
      </c>
      <c r="H386" s="161">
        <v>9</v>
      </c>
      <c r="I386" s="162"/>
      <c r="L386" s="158"/>
      <c r="M386" s="163"/>
      <c r="T386" s="164"/>
      <c r="AT386" s="159" t="s">
        <v>368</v>
      </c>
      <c r="AU386" s="159" t="s">
        <v>90</v>
      </c>
      <c r="AV386" s="13" t="s">
        <v>90</v>
      </c>
      <c r="AW386" s="13" t="s">
        <v>36</v>
      </c>
      <c r="AX386" s="13" t="s">
        <v>77</v>
      </c>
      <c r="AY386" s="159" t="s">
        <v>358</v>
      </c>
    </row>
    <row r="387" spans="2:65" s="13" customFormat="1" ht="11.25">
      <c r="B387" s="158"/>
      <c r="D387" s="152" t="s">
        <v>368</v>
      </c>
      <c r="E387" s="159" t="s">
        <v>19</v>
      </c>
      <c r="F387" s="160" t="s">
        <v>652</v>
      </c>
      <c r="H387" s="161">
        <v>3</v>
      </c>
      <c r="I387" s="162"/>
      <c r="L387" s="158"/>
      <c r="M387" s="163"/>
      <c r="T387" s="164"/>
      <c r="AT387" s="159" t="s">
        <v>368</v>
      </c>
      <c r="AU387" s="159" t="s">
        <v>90</v>
      </c>
      <c r="AV387" s="13" t="s">
        <v>90</v>
      </c>
      <c r="AW387" s="13" t="s">
        <v>36</v>
      </c>
      <c r="AX387" s="13" t="s">
        <v>77</v>
      </c>
      <c r="AY387" s="159" t="s">
        <v>358</v>
      </c>
    </row>
    <row r="388" spans="2:65" s="14" customFormat="1" ht="11.25">
      <c r="B388" s="165"/>
      <c r="D388" s="152" t="s">
        <v>368</v>
      </c>
      <c r="E388" s="166" t="s">
        <v>19</v>
      </c>
      <c r="F388" s="167" t="s">
        <v>371</v>
      </c>
      <c r="H388" s="168">
        <v>12</v>
      </c>
      <c r="I388" s="169"/>
      <c r="L388" s="165"/>
      <c r="M388" s="170"/>
      <c r="T388" s="171"/>
      <c r="AT388" s="166" t="s">
        <v>368</v>
      </c>
      <c r="AU388" s="166" t="s">
        <v>90</v>
      </c>
      <c r="AV388" s="14" t="s">
        <v>364</v>
      </c>
      <c r="AW388" s="14" t="s">
        <v>36</v>
      </c>
      <c r="AX388" s="14" t="s">
        <v>84</v>
      </c>
      <c r="AY388" s="166" t="s">
        <v>358</v>
      </c>
    </row>
    <row r="389" spans="2:65" s="1" customFormat="1" ht="37.9" customHeight="1">
      <c r="B389" s="33"/>
      <c r="C389" s="134" t="s">
        <v>653</v>
      </c>
      <c r="D389" s="134" t="s">
        <v>360</v>
      </c>
      <c r="E389" s="135" t="s">
        <v>654</v>
      </c>
      <c r="F389" s="136" t="s">
        <v>655</v>
      </c>
      <c r="G389" s="137" t="s">
        <v>504</v>
      </c>
      <c r="H389" s="138">
        <v>21</v>
      </c>
      <c r="I389" s="139"/>
      <c r="J389" s="140">
        <f>ROUND(I389*H389,2)</f>
        <v>0</v>
      </c>
      <c r="K389" s="136" t="s">
        <v>363</v>
      </c>
      <c r="L389" s="33"/>
      <c r="M389" s="141" t="s">
        <v>19</v>
      </c>
      <c r="N389" s="142" t="s">
        <v>49</v>
      </c>
      <c r="P389" s="143">
        <f>O389*H389</f>
        <v>0</v>
      </c>
      <c r="Q389" s="143">
        <v>4.5547999999999998E-2</v>
      </c>
      <c r="R389" s="143">
        <f>Q389*H389</f>
        <v>0.95650799999999991</v>
      </c>
      <c r="S389" s="143">
        <v>0</v>
      </c>
      <c r="T389" s="144">
        <f>S389*H389</f>
        <v>0</v>
      </c>
      <c r="AR389" s="145" t="s">
        <v>364</v>
      </c>
      <c r="AT389" s="145" t="s">
        <v>360</v>
      </c>
      <c r="AU389" s="145" t="s">
        <v>90</v>
      </c>
      <c r="AY389" s="18" t="s">
        <v>358</v>
      </c>
      <c r="BE389" s="146">
        <f>IF(N389="základní",J389,0)</f>
        <v>0</v>
      </c>
      <c r="BF389" s="146">
        <f>IF(N389="snížená",J389,0)</f>
        <v>0</v>
      </c>
      <c r="BG389" s="146">
        <f>IF(N389="zákl. přenesená",J389,0)</f>
        <v>0</v>
      </c>
      <c r="BH389" s="146">
        <f>IF(N389="sníž. přenesená",J389,0)</f>
        <v>0</v>
      </c>
      <c r="BI389" s="146">
        <f>IF(N389="nulová",J389,0)</f>
        <v>0</v>
      </c>
      <c r="BJ389" s="18" t="s">
        <v>90</v>
      </c>
      <c r="BK389" s="146">
        <f>ROUND(I389*H389,2)</f>
        <v>0</v>
      </c>
      <c r="BL389" s="18" t="s">
        <v>364</v>
      </c>
      <c r="BM389" s="145" t="s">
        <v>656</v>
      </c>
    </row>
    <row r="390" spans="2:65" s="1" customFormat="1" ht="11.25">
      <c r="B390" s="33"/>
      <c r="D390" s="147" t="s">
        <v>366</v>
      </c>
      <c r="F390" s="148" t="s">
        <v>657</v>
      </c>
      <c r="I390" s="149"/>
      <c r="L390" s="33"/>
      <c r="M390" s="150"/>
      <c r="T390" s="54"/>
      <c r="AT390" s="18" t="s">
        <v>366</v>
      </c>
      <c r="AU390" s="18" t="s">
        <v>90</v>
      </c>
    </row>
    <row r="391" spans="2:65" s="12" customFormat="1" ht="11.25">
      <c r="B391" s="151"/>
      <c r="D391" s="152" t="s">
        <v>368</v>
      </c>
      <c r="E391" s="153" t="s">
        <v>19</v>
      </c>
      <c r="F391" s="154" t="s">
        <v>638</v>
      </c>
      <c r="H391" s="153" t="s">
        <v>19</v>
      </c>
      <c r="I391" s="155"/>
      <c r="L391" s="151"/>
      <c r="M391" s="156"/>
      <c r="T391" s="157"/>
      <c r="AT391" s="153" t="s">
        <v>368</v>
      </c>
      <c r="AU391" s="153" t="s">
        <v>90</v>
      </c>
      <c r="AV391" s="12" t="s">
        <v>84</v>
      </c>
      <c r="AW391" s="12" t="s">
        <v>36</v>
      </c>
      <c r="AX391" s="12" t="s">
        <v>77</v>
      </c>
      <c r="AY391" s="153" t="s">
        <v>358</v>
      </c>
    </row>
    <row r="392" spans="2:65" s="13" customFormat="1" ht="11.25">
      <c r="B392" s="158"/>
      <c r="D392" s="152" t="s">
        <v>368</v>
      </c>
      <c r="E392" s="159" t="s">
        <v>19</v>
      </c>
      <c r="F392" s="160" t="s">
        <v>658</v>
      </c>
      <c r="H392" s="161">
        <v>9</v>
      </c>
      <c r="I392" s="162"/>
      <c r="L392" s="158"/>
      <c r="M392" s="163"/>
      <c r="T392" s="164"/>
      <c r="AT392" s="159" t="s">
        <v>368</v>
      </c>
      <c r="AU392" s="159" t="s">
        <v>90</v>
      </c>
      <c r="AV392" s="13" t="s">
        <v>90</v>
      </c>
      <c r="AW392" s="13" t="s">
        <v>36</v>
      </c>
      <c r="AX392" s="13" t="s">
        <v>77</v>
      </c>
      <c r="AY392" s="159" t="s">
        <v>358</v>
      </c>
    </row>
    <row r="393" spans="2:65" s="13" customFormat="1" ht="11.25">
      <c r="B393" s="158"/>
      <c r="D393" s="152" t="s">
        <v>368</v>
      </c>
      <c r="E393" s="159" t="s">
        <v>19</v>
      </c>
      <c r="F393" s="160" t="s">
        <v>659</v>
      </c>
      <c r="H393" s="161">
        <v>12</v>
      </c>
      <c r="I393" s="162"/>
      <c r="L393" s="158"/>
      <c r="M393" s="163"/>
      <c r="T393" s="164"/>
      <c r="AT393" s="159" t="s">
        <v>368</v>
      </c>
      <c r="AU393" s="159" t="s">
        <v>90</v>
      </c>
      <c r="AV393" s="13" t="s">
        <v>90</v>
      </c>
      <c r="AW393" s="13" t="s">
        <v>36</v>
      </c>
      <c r="AX393" s="13" t="s">
        <v>77</v>
      </c>
      <c r="AY393" s="159" t="s">
        <v>358</v>
      </c>
    </row>
    <row r="394" spans="2:65" s="14" customFormat="1" ht="11.25">
      <c r="B394" s="165"/>
      <c r="D394" s="152" t="s">
        <v>368</v>
      </c>
      <c r="E394" s="166" t="s">
        <v>19</v>
      </c>
      <c r="F394" s="167" t="s">
        <v>371</v>
      </c>
      <c r="H394" s="168">
        <v>21</v>
      </c>
      <c r="I394" s="169"/>
      <c r="L394" s="165"/>
      <c r="M394" s="170"/>
      <c r="T394" s="171"/>
      <c r="AT394" s="166" t="s">
        <v>368</v>
      </c>
      <c r="AU394" s="166" t="s">
        <v>90</v>
      </c>
      <c r="AV394" s="14" t="s">
        <v>364</v>
      </c>
      <c r="AW394" s="14" t="s">
        <v>36</v>
      </c>
      <c r="AX394" s="14" t="s">
        <v>84</v>
      </c>
      <c r="AY394" s="166" t="s">
        <v>358</v>
      </c>
    </row>
    <row r="395" spans="2:65" s="1" customFormat="1" ht="37.9" customHeight="1">
      <c r="B395" s="33"/>
      <c r="C395" s="134" t="s">
        <v>660</v>
      </c>
      <c r="D395" s="134" t="s">
        <v>360</v>
      </c>
      <c r="E395" s="135" t="s">
        <v>661</v>
      </c>
      <c r="F395" s="136" t="s">
        <v>662</v>
      </c>
      <c r="G395" s="137" t="s">
        <v>504</v>
      </c>
      <c r="H395" s="138">
        <v>6</v>
      </c>
      <c r="I395" s="139"/>
      <c r="J395" s="140">
        <f>ROUND(I395*H395,2)</f>
        <v>0</v>
      </c>
      <c r="K395" s="136" t="s">
        <v>363</v>
      </c>
      <c r="L395" s="33"/>
      <c r="M395" s="141" t="s">
        <v>19</v>
      </c>
      <c r="N395" s="142" t="s">
        <v>49</v>
      </c>
      <c r="P395" s="143">
        <f>O395*H395</f>
        <v>0</v>
      </c>
      <c r="Q395" s="143">
        <v>5.4547999999999999E-2</v>
      </c>
      <c r="R395" s="143">
        <f>Q395*H395</f>
        <v>0.32728800000000002</v>
      </c>
      <c r="S395" s="143">
        <v>0</v>
      </c>
      <c r="T395" s="144">
        <f>S395*H395</f>
        <v>0</v>
      </c>
      <c r="AR395" s="145" t="s">
        <v>364</v>
      </c>
      <c r="AT395" s="145" t="s">
        <v>360</v>
      </c>
      <c r="AU395" s="145" t="s">
        <v>90</v>
      </c>
      <c r="AY395" s="18" t="s">
        <v>358</v>
      </c>
      <c r="BE395" s="146">
        <f>IF(N395="základní",J395,0)</f>
        <v>0</v>
      </c>
      <c r="BF395" s="146">
        <f>IF(N395="snížená",J395,0)</f>
        <v>0</v>
      </c>
      <c r="BG395" s="146">
        <f>IF(N395="zákl. přenesená",J395,0)</f>
        <v>0</v>
      </c>
      <c r="BH395" s="146">
        <f>IF(N395="sníž. přenesená",J395,0)</f>
        <v>0</v>
      </c>
      <c r="BI395" s="146">
        <f>IF(N395="nulová",J395,0)</f>
        <v>0</v>
      </c>
      <c r="BJ395" s="18" t="s">
        <v>90</v>
      </c>
      <c r="BK395" s="146">
        <f>ROUND(I395*H395,2)</f>
        <v>0</v>
      </c>
      <c r="BL395" s="18" t="s">
        <v>364</v>
      </c>
      <c r="BM395" s="145" t="s">
        <v>663</v>
      </c>
    </row>
    <row r="396" spans="2:65" s="1" customFormat="1" ht="11.25">
      <c r="B396" s="33"/>
      <c r="D396" s="147" t="s">
        <v>366</v>
      </c>
      <c r="F396" s="148" t="s">
        <v>664</v>
      </c>
      <c r="I396" s="149"/>
      <c r="L396" s="33"/>
      <c r="M396" s="150"/>
      <c r="T396" s="54"/>
      <c r="AT396" s="18" t="s">
        <v>366</v>
      </c>
      <c r="AU396" s="18" t="s">
        <v>90</v>
      </c>
    </row>
    <row r="397" spans="2:65" s="12" customFormat="1" ht="11.25">
      <c r="B397" s="151"/>
      <c r="D397" s="152" t="s">
        <v>368</v>
      </c>
      <c r="E397" s="153" t="s">
        <v>19</v>
      </c>
      <c r="F397" s="154" t="s">
        <v>638</v>
      </c>
      <c r="H397" s="153" t="s">
        <v>19</v>
      </c>
      <c r="I397" s="155"/>
      <c r="L397" s="151"/>
      <c r="M397" s="156"/>
      <c r="T397" s="157"/>
      <c r="AT397" s="153" t="s">
        <v>368</v>
      </c>
      <c r="AU397" s="153" t="s">
        <v>90</v>
      </c>
      <c r="AV397" s="12" t="s">
        <v>84</v>
      </c>
      <c r="AW397" s="12" t="s">
        <v>36</v>
      </c>
      <c r="AX397" s="12" t="s">
        <v>77</v>
      </c>
      <c r="AY397" s="153" t="s">
        <v>358</v>
      </c>
    </row>
    <row r="398" spans="2:65" s="13" customFormat="1" ht="11.25">
      <c r="B398" s="158"/>
      <c r="D398" s="152" t="s">
        <v>368</v>
      </c>
      <c r="E398" s="159" t="s">
        <v>19</v>
      </c>
      <c r="F398" s="160" t="s">
        <v>665</v>
      </c>
      <c r="H398" s="161">
        <v>6</v>
      </c>
      <c r="I398" s="162"/>
      <c r="L398" s="158"/>
      <c r="M398" s="163"/>
      <c r="T398" s="164"/>
      <c r="AT398" s="159" t="s">
        <v>368</v>
      </c>
      <c r="AU398" s="159" t="s">
        <v>90</v>
      </c>
      <c r="AV398" s="13" t="s">
        <v>90</v>
      </c>
      <c r="AW398" s="13" t="s">
        <v>36</v>
      </c>
      <c r="AX398" s="13" t="s">
        <v>77</v>
      </c>
      <c r="AY398" s="159" t="s">
        <v>358</v>
      </c>
    </row>
    <row r="399" spans="2:65" s="14" customFormat="1" ht="11.25">
      <c r="B399" s="165"/>
      <c r="D399" s="152" t="s">
        <v>368</v>
      </c>
      <c r="E399" s="166" t="s">
        <v>19</v>
      </c>
      <c r="F399" s="167" t="s">
        <v>371</v>
      </c>
      <c r="H399" s="168">
        <v>6</v>
      </c>
      <c r="I399" s="169"/>
      <c r="L399" s="165"/>
      <c r="M399" s="170"/>
      <c r="T399" s="171"/>
      <c r="AT399" s="166" t="s">
        <v>368</v>
      </c>
      <c r="AU399" s="166" t="s">
        <v>90</v>
      </c>
      <c r="AV399" s="14" t="s">
        <v>364</v>
      </c>
      <c r="AW399" s="14" t="s">
        <v>36</v>
      </c>
      <c r="AX399" s="14" t="s">
        <v>84</v>
      </c>
      <c r="AY399" s="166" t="s">
        <v>358</v>
      </c>
    </row>
    <row r="400" spans="2:65" s="1" customFormat="1" ht="37.9" customHeight="1">
      <c r="B400" s="33"/>
      <c r="C400" s="134" t="s">
        <v>666</v>
      </c>
      <c r="D400" s="134" t="s">
        <v>360</v>
      </c>
      <c r="E400" s="135" t="s">
        <v>667</v>
      </c>
      <c r="F400" s="136" t="s">
        <v>668</v>
      </c>
      <c r="G400" s="137" t="s">
        <v>504</v>
      </c>
      <c r="H400" s="138">
        <v>36</v>
      </c>
      <c r="I400" s="139"/>
      <c r="J400" s="140">
        <f>ROUND(I400*H400,2)</f>
        <v>0</v>
      </c>
      <c r="K400" s="136" t="s">
        <v>363</v>
      </c>
      <c r="L400" s="33"/>
      <c r="M400" s="141" t="s">
        <v>19</v>
      </c>
      <c r="N400" s="142" t="s">
        <v>49</v>
      </c>
      <c r="P400" s="143">
        <f>O400*H400</f>
        <v>0</v>
      </c>
      <c r="Q400" s="143">
        <v>6.3547999999999993E-2</v>
      </c>
      <c r="R400" s="143">
        <f>Q400*H400</f>
        <v>2.2877279999999995</v>
      </c>
      <c r="S400" s="143">
        <v>0</v>
      </c>
      <c r="T400" s="144">
        <f>S400*H400</f>
        <v>0</v>
      </c>
      <c r="AR400" s="145" t="s">
        <v>364</v>
      </c>
      <c r="AT400" s="145" t="s">
        <v>360</v>
      </c>
      <c r="AU400" s="145" t="s">
        <v>90</v>
      </c>
      <c r="AY400" s="18" t="s">
        <v>358</v>
      </c>
      <c r="BE400" s="146">
        <f>IF(N400="základní",J400,0)</f>
        <v>0</v>
      </c>
      <c r="BF400" s="146">
        <f>IF(N400="snížená",J400,0)</f>
        <v>0</v>
      </c>
      <c r="BG400" s="146">
        <f>IF(N400="zákl. přenesená",J400,0)</f>
        <v>0</v>
      </c>
      <c r="BH400" s="146">
        <f>IF(N400="sníž. přenesená",J400,0)</f>
        <v>0</v>
      </c>
      <c r="BI400" s="146">
        <f>IF(N400="nulová",J400,0)</f>
        <v>0</v>
      </c>
      <c r="BJ400" s="18" t="s">
        <v>90</v>
      </c>
      <c r="BK400" s="146">
        <f>ROUND(I400*H400,2)</f>
        <v>0</v>
      </c>
      <c r="BL400" s="18" t="s">
        <v>364</v>
      </c>
      <c r="BM400" s="145" t="s">
        <v>669</v>
      </c>
    </row>
    <row r="401" spans="2:65" s="1" customFormat="1" ht="11.25">
      <c r="B401" s="33"/>
      <c r="D401" s="147" t="s">
        <v>366</v>
      </c>
      <c r="F401" s="148" t="s">
        <v>670</v>
      </c>
      <c r="I401" s="149"/>
      <c r="L401" s="33"/>
      <c r="M401" s="150"/>
      <c r="T401" s="54"/>
      <c r="AT401" s="18" t="s">
        <v>366</v>
      </c>
      <c r="AU401" s="18" t="s">
        <v>90</v>
      </c>
    </row>
    <row r="402" spans="2:65" s="12" customFormat="1" ht="11.25">
      <c r="B402" s="151"/>
      <c r="D402" s="152" t="s">
        <v>368</v>
      </c>
      <c r="E402" s="153" t="s">
        <v>19</v>
      </c>
      <c r="F402" s="154" t="s">
        <v>638</v>
      </c>
      <c r="H402" s="153" t="s">
        <v>19</v>
      </c>
      <c r="I402" s="155"/>
      <c r="L402" s="151"/>
      <c r="M402" s="156"/>
      <c r="T402" s="157"/>
      <c r="AT402" s="153" t="s">
        <v>368</v>
      </c>
      <c r="AU402" s="153" t="s">
        <v>90</v>
      </c>
      <c r="AV402" s="12" t="s">
        <v>84</v>
      </c>
      <c r="AW402" s="12" t="s">
        <v>36</v>
      </c>
      <c r="AX402" s="12" t="s">
        <v>77</v>
      </c>
      <c r="AY402" s="153" t="s">
        <v>358</v>
      </c>
    </row>
    <row r="403" spans="2:65" s="13" customFormat="1" ht="11.25">
      <c r="B403" s="158"/>
      <c r="D403" s="152" t="s">
        <v>368</v>
      </c>
      <c r="E403" s="159" t="s">
        <v>19</v>
      </c>
      <c r="F403" s="160" t="s">
        <v>671</v>
      </c>
      <c r="H403" s="161">
        <v>36</v>
      </c>
      <c r="I403" s="162"/>
      <c r="L403" s="158"/>
      <c r="M403" s="163"/>
      <c r="T403" s="164"/>
      <c r="AT403" s="159" t="s">
        <v>368</v>
      </c>
      <c r="AU403" s="159" t="s">
        <v>90</v>
      </c>
      <c r="AV403" s="13" t="s">
        <v>90</v>
      </c>
      <c r="AW403" s="13" t="s">
        <v>36</v>
      </c>
      <c r="AX403" s="13" t="s">
        <v>77</v>
      </c>
      <c r="AY403" s="159" t="s">
        <v>358</v>
      </c>
    </row>
    <row r="404" spans="2:65" s="14" customFormat="1" ht="11.25">
      <c r="B404" s="165"/>
      <c r="D404" s="152" t="s">
        <v>368</v>
      </c>
      <c r="E404" s="166" t="s">
        <v>19</v>
      </c>
      <c r="F404" s="167" t="s">
        <v>371</v>
      </c>
      <c r="H404" s="168">
        <v>36</v>
      </c>
      <c r="I404" s="169"/>
      <c r="L404" s="165"/>
      <c r="M404" s="170"/>
      <c r="T404" s="171"/>
      <c r="AT404" s="166" t="s">
        <v>368</v>
      </c>
      <c r="AU404" s="166" t="s">
        <v>90</v>
      </c>
      <c r="AV404" s="14" t="s">
        <v>364</v>
      </c>
      <c r="AW404" s="14" t="s">
        <v>36</v>
      </c>
      <c r="AX404" s="14" t="s">
        <v>84</v>
      </c>
      <c r="AY404" s="166" t="s">
        <v>358</v>
      </c>
    </row>
    <row r="405" spans="2:65" s="1" customFormat="1" ht="37.9" customHeight="1">
      <c r="B405" s="33"/>
      <c r="C405" s="134" t="s">
        <v>672</v>
      </c>
      <c r="D405" s="134" t="s">
        <v>360</v>
      </c>
      <c r="E405" s="135" t="s">
        <v>673</v>
      </c>
      <c r="F405" s="136" t="s">
        <v>674</v>
      </c>
      <c r="G405" s="137" t="s">
        <v>504</v>
      </c>
      <c r="H405" s="138">
        <v>6</v>
      </c>
      <c r="I405" s="139"/>
      <c r="J405" s="140">
        <f>ROUND(I405*H405,2)</f>
        <v>0</v>
      </c>
      <c r="K405" s="136" t="s">
        <v>363</v>
      </c>
      <c r="L405" s="33"/>
      <c r="M405" s="141" t="s">
        <v>19</v>
      </c>
      <c r="N405" s="142" t="s">
        <v>49</v>
      </c>
      <c r="P405" s="143">
        <f>O405*H405</f>
        <v>0</v>
      </c>
      <c r="Q405" s="143">
        <v>0.100048</v>
      </c>
      <c r="R405" s="143">
        <f>Q405*H405</f>
        <v>0.60028799999999993</v>
      </c>
      <c r="S405" s="143">
        <v>0</v>
      </c>
      <c r="T405" s="144">
        <f>S405*H405</f>
        <v>0</v>
      </c>
      <c r="AR405" s="145" t="s">
        <v>364</v>
      </c>
      <c r="AT405" s="145" t="s">
        <v>360</v>
      </c>
      <c r="AU405" s="145" t="s">
        <v>90</v>
      </c>
      <c r="AY405" s="18" t="s">
        <v>358</v>
      </c>
      <c r="BE405" s="146">
        <f>IF(N405="základní",J405,0)</f>
        <v>0</v>
      </c>
      <c r="BF405" s="146">
        <f>IF(N405="snížená",J405,0)</f>
        <v>0</v>
      </c>
      <c r="BG405" s="146">
        <f>IF(N405="zákl. přenesená",J405,0)</f>
        <v>0</v>
      </c>
      <c r="BH405" s="146">
        <f>IF(N405="sníž. přenesená",J405,0)</f>
        <v>0</v>
      </c>
      <c r="BI405" s="146">
        <f>IF(N405="nulová",J405,0)</f>
        <v>0</v>
      </c>
      <c r="BJ405" s="18" t="s">
        <v>90</v>
      </c>
      <c r="BK405" s="146">
        <f>ROUND(I405*H405,2)</f>
        <v>0</v>
      </c>
      <c r="BL405" s="18" t="s">
        <v>364</v>
      </c>
      <c r="BM405" s="145" t="s">
        <v>675</v>
      </c>
    </row>
    <row r="406" spans="2:65" s="1" customFormat="1" ht="11.25">
      <c r="B406" s="33"/>
      <c r="D406" s="147" t="s">
        <v>366</v>
      </c>
      <c r="F406" s="148" t="s">
        <v>676</v>
      </c>
      <c r="I406" s="149"/>
      <c r="L406" s="33"/>
      <c r="M406" s="150"/>
      <c r="T406" s="54"/>
      <c r="AT406" s="18" t="s">
        <v>366</v>
      </c>
      <c r="AU406" s="18" t="s">
        <v>90</v>
      </c>
    </row>
    <row r="407" spans="2:65" s="12" customFormat="1" ht="11.25">
      <c r="B407" s="151"/>
      <c r="D407" s="152" t="s">
        <v>368</v>
      </c>
      <c r="E407" s="153" t="s">
        <v>19</v>
      </c>
      <c r="F407" s="154" t="s">
        <v>638</v>
      </c>
      <c r="H407" s="153" t="s">
        <v>19</v>
      </c>
      <c r="I407" s="155"/>
      <c r="L407" s="151"/>
      <c r="M407" s="156"/>
      <c r="T407" s="157"/>
      <c r="AT407" s="153" t="s">
        <v>368</v>
      </c>
      <c r="AU407" s="153" t="s">
        <v>90</v>
      </c>
      <c r="AV407" s="12" t="s">
        <v>84</v>
      </c>
      <c r="AW407" s="12" t="s">
        <v>36</v>
      </c>
      <c r="AX407" s="12" t="s">
        <v>77</v>
      </c>
      <c r="AY407" s="153" t="s">
        <v>358</v>
      </c>
    </row>
    <row r="408" spans="2:65" s="13" customFormat="1" ht="11.25">
      <c r="B408" s="158"/>
      <c r="D408" s="152" t="s">
        <v>368</v>
      </c>
      <c r="E408" s="159" t="s">
        <v>19</v>
      </c>
      <c r="F408" s="160" t="s">
        <v>677</v>
      </c>
      <c r="H408" s="161">
        <v>6</v>
      </c>
      <c r="I408" s="162"/>
      <c r="L408" s="158"/>
      <c r="M408" s="163"/>
      <c r="T408" s="164"/>
      <c r="AT408" s="159" t="s">
        <v>368</v>
      </c>
      <c r="AU408" s="159" t="s">
        <v>90</v>
      </c>
      <c r="AV408" s="13" t="s">
        <v>90</v>
      </c>
      <c r="AW408" s="13" t="s">
        <v>36</v>
      </c>
      <c r="AX408" s="13" t="s">
        <v>77</v>
      </c>
      <c r="AY408" s="159" t="s">
        <v>358</v>
      </c>
    </row>
    <row r="409" spans="2:65" s="14" customFormat="1" ht="11.25">
      <c r="B409" s="165"/>
      <c r="D409" s="152" t="s">
        <v>368</v>
      </c>
      <c r="E409" s="166" t="s">
        <v>19</v>
      </c>
      <c r="F409" s="167" t="s">
        <v>371</v>
      </c>
      <c r="H409" s="168">
        <v>6</v>
      </c>
      <c r="I409" s="169"/>
      <c r="L409" s="165"/>
      <c r="M409" s="170"/>
      <c r="T409" s="171"/>
      <c r="AT409" s="166" t="s">
        <v>368</v>
      </c>
      <c r="AU409" s="166" t="s">
        <v>90</v>
      </c>
      <c r="AV409" s="14" t="s">
        <v>364</v>
      </c>
      <c r="AW409" s="14" t="s">
        <v>36</v>
      </c>
      <c r="AX409" s="14" t="s">
        <v>84</v>
      </c>
      <c r="AY409" s="166" t="s">
        <v>358</v>
      </c>
    </row>
    <row r="410" spans="2:65" s="1" customFormat="1" ht="21.75" customHeight="1">
      <c r="B410" s="33"/>
      <c r="C410" s="134" t="s">
        <v>678</v>
      </c>
      <c r="D410" s="134" t="s">
        <v>360</v>
      </c>
      <c r="E410" s="135" t="s">
        <v>679</v>
      </c>
      <c r="F410" s="136" t="s">
        <v>680</v>
      </c>
      <c r="G410" s="137" t="s">
        <v>209</v>
      </c>
      <c r="H410" s="138">
        <v>8.2430000000000003</v>
      </c>
      <c r="I410" s="139"/>
      <c r="J410" s="140">
        <f>ROUND(I410*H410,2)</f>
        <v>0</v>
      </c>
      <c r="K410" s="136" t="s">
        <v>363</v>
      </c>
      <c r="L410" s="33"/>
      <c r="M410" s="141" t="s">
        <v>19</v>
      </c>
      <c r="N410" s="142" t="s">
        <v>49</v>
      </c>
      <c r="P410" s="143">
        <f>O410*H410</f>
        <v>0</v>
      </c>
      <c r="Q410" s="143">
        <v>2.5018773520000002</v>
      </c>
      <c r="R410" s="143">
        <f>Q410*H410</f>
        <v>20.622975012536003</v>
      </c>
      <c r="S410" s="143">
        <v>0</v>
      </c>
      <c r="T410" s="144">
        <f>S410*H410</f>
        <v>0</v>
      </c>
      <c r="AR410" s="145" t="s">
        <v>364</v>
      </c>
      <c r="AT410" s="145" t="s">
        <v>360</v>
      </c>
      <c r="AU410" s="145" t="s">
        <v>90</v>
      </c>
      <c r="AY410" s="18" t="s">
        <v>358</v>
      </c>
      <c r="BE410" s="146">
        <f>IF(N410="základní",J410,0)</f>
        <v>0</v>
      </c>
      <c r="BF410" s="146">
        <f>IF(N410="snížená",J410,0)</f>
        <v>0</v>
      </c>
      <c r="BG410" s="146">
        <f>IF(N410="zákl. přenesená",J410,0)</f>
        <v>0</v>
      </c>
      <c r="BH410" s="146">
        <f>IF(N410="sníž. přenesená",J410,0)</f>
        <v>0</v>
      </c>
      <c r="BI410" s="146">
        <f>IF(N410="nulová",J410,0)</f>
        <v>0</v>
      </c>
      <c r="BJ410" s="18" t="s">
        <v>90</v>
      </c>
      <c r="BK410" s="146">
        <f>ROUND(I410*H410,2)</f>
        <v>0</v>
      </c>
      <c r="BL410" s="18" t="s">
        <v>364</v>
      </c>
      <c r="BM410" s="145" t="s">
        <v>681</v>
      </c>
    </row>
    <row r="411" spans="2:65" s="1" customFormat="1" ht="11.25">
      <c r="B411" s="33"/>
      <c r="D411" s="147" t="s">
        <v>366</v>
      </c>
      <c r="F411" s="148" t="s">
        <v>682</v>
      </c>
      <c r="I411" s="149"/>
      <c r="L411" s="33"/>
      <c r="M411" s="150"/>
      <c r="T411" s="54"/>
      <c r="AT411" s="18" t="s">
        <v>366</v>
      </c>
      <c r="AU411" s="18" t="s">
        <v>90</v>
      </c>
    </row>
    <row r="412" spans="2:65" s="12" customFormat="1" ht="11.25">
      <c r="B412" s="151"/>
      <c r="D412" s="152" t="s">
        <v>368</v>
      </c>
      <c r="E412" s="153" t="s">
        <v>19</v>
      </c>
      <c r="F412" s="154" t="s">
        <v>683</v>
      </c>
      <c r="H412" s="153" t="s">
        <v>19</v>
      </c>
      <c r="I412" s="155"/>
      <c r="L412" s="151"/>
      <c r="M412" s="156"/>
      <c r="T412" s="157"/>
      <c r="AT412" s="153" t="s">
        <v>368</v>
      </c>
      <c r="AU412" s="153" t="s">
        <v>90</v>
      </c>
      <c r="AV412" s="12" t="s">
        <v>84</v>
      </c>
      <c r="AW412" s="12" t="s">
        <v>36</v>
      </c>
      <c r="AX412" s="12" t="s">
        <v>77</v>
      </c>
      <c r="AY412" s="153" t="s">
        <v>358</v>
      </c>
    </row>
    <row r="413" spans="2:65" s="13" customFormat="1" ht="11.25">
      <c r="B413" s="158"/>
      <c r="D413" s="152" t="s">
        <v>368</v>
      </c>
      <c r="E413" s="159" t="s">
        <v>19</v>
      </c>
      <c r="F413" s="160" t="s">
        <v>684</v>
      </c>
      <c r="H413" s="161">
        <v>1.83</v>
      </c>
      <c r="I413" s="162"/>
      <c r="L413" s="158"/>
      <c r="M413" s="163"/>
      <c r="T413" s="164"/>
      <c r="AT413" s="159" t="s">
        <v>368</v>
      </c>
      <c r="AU413" s="159" t="s">
        <v>90</v>
      </c>
      <c r="AV413" s="13" t="s">
        <v>90</v>
      </c>
      <c r="AW413" s="13" t="s">
        <v>36</v>
      </c>
      <c r="AX413" s="13" t="s">
        <v>77</v>
      </c>
      <c r="AY413" s="159" t="s">
        <v>358</v>
      </c>
    </row>
    <row r="414" spans="2:65" s="13" customFormat="1" ht="11.25">
      <c r="B414" s="158"/>
      <c r="D414" s="152" t="s">
        <v>368</v>
      </c>
      <c r="E414" s="159" t="s">
        <v>19</v>
      </c>
      <c r="F414" s="160" t="s">
        <v>685</v>
      </c>
      <c r="H414" s="161">
        <v>0.32300000000000001</v>
      </c>
      <c r="I414" s="162"/>
      <c r="L414" s="158"/>
      <c r="M414" s="163"/>
      <c r="T414" s="164"/>
      <c r="AT414" s="159" t="s">
        <v>368</v>
      </c>
      <c r="AU414" s="159" t="s">
        <v>90</v>
      </c>
      <c r="AV414" s="13" t="s">
        <v>90</v>
      </c>
      <c r="AW414" s="13" t="s">
        <v>36</v>
      </c>
      <c r="AX414" s="13" t="s">
        <v>77</v>
      </c>
      <c r="AY414" s="159" t="s">
        <v>358</v>
      </c>
    </row>
    <row r="415" spans="2:65" s="13" customFormat="1" ht="11.25">
      <c r="B415" s="158"/>
      <c r="D415" s="152" t="s">
        <v>368</v>
      </c>
      <c r="E415" s="159" t="s">
        <v>19</v>
      </c>
      <c r="F415" s="160" t="s">
        <v>686</v>
      </c>
      <c r="H415" s="161">
        <v>0.17299999999999999</v>
      </c>
      <c r="I415" s="162"/>
      <c r="L415" s="158"/>
      <c r="M415" s="163"/>
      <c r="T415" s="164"/>
      <c r="AT415" s="159" t="s">
        <v>368</v>
      </c>
      <c r="AU415" s="159" t="s">
        <v>90</v>
      </c>
      <c r="AV415" s="13" t="s">
        <v>90</v>
      </c>
      <c r="AW415" s="13" t="s">
        <v>36</v>
      </c>
      <c r="AX415" s="13" t="s">
        <v>77</v>
      </c>
      <c r="AY415" s="159" t="s">
        <v>358</v>
      </c>
    </row>
    <row r="416" spans="2:65" s="13" customFormat="1" ht="11.25">
      <c r="B416" s="158"/>
      <c r="D416" s="152" t="s">
        <v>368</v>
      </c>
      <c r="E416" s="159" t="s">
        <v>19</v>
      </c>
      <c r="F416" s="160" t="s">
        <v>687</v>
      </c>
      <c r="H416" s="161">
        <v>0.53100000000000003</v>
      </c>
      <c r="I416" s="162"/>
      <c r="L416" s="158"/>
      <c r="M416" s="163"/>
      <c r="T416" s="164"/>
      <c r="AT416" s="159" t="s">
        <v>368</v>
      </c>
      <c r="AU416" s="159" t="s">
        <v>90</v>
      </c>
      <c r="AV416" s="13" t="s">
        <v>90</v>
      </c>
      <c r="AW416" s="13" t="s">
        <v>36</v>
      </c>
      <c r="AX416" s="13" t="s">
        <v>77</v>
      </c>
      <c r="AY416" s="159" t="s">
        <v>358</v>
      </c>
    </row>
    <row r="417" spans="2:51" s="13" customFormat="1" ht="11.25">
      <c r="B417" s="158"/>
      <c r="D417" s="152" t="s">
        <v>368</v>
      </c>
      <c r="E417" s="159" t="s">
        <v>19</v>
      </c>
      <c r="F417" s="160" t="s">
        <v>688</v>
      </c>
      <c r="H417" s="161">
        <v>0.154</v>
      </c>
      <c r="I417" s="162"/>
      <c r="L417" s="158"/>
      <c r="M417" s="163"/>
      <c r="T417" s="164"/>
      <c r="AT417" s="159" t="s">
        <v>368</v>
      </c>
      <c r="AU417" s="159" t="s">
        <v>90</v>
      </c>
      <c r="AV417" s="13" t="s">
        <v>90</v>
      </c>
      <c r="AW417" s="13" t="s">
        <v>36</v>
      </c>
      <c r="AX417" s="13" t="s">
        <v>77</v>
      </c>
      <c r="AY417" s="159" t="s">
        <v>358</v>
      </c>
    </row>
    <row r="418" spans="2:51" s="15" customFormat="1" ht="11.25">
      <c r="B418" s="172"/>
      <c r="D418" s="152" t="s">
        <v>368</v>
      </c>
      <c r="E418" s="173" t="s">
        <v>19</v>
      </c>
      <c r="F418" s="174" t="s">
        <v>416</v>
      </c>
      <c r="H418" s="175">
        <v>3.0110000000000001</v>
      </c>
      <c r="I418" s="176"/>
      <c r="L418" s="172"/>
      <c r="M418" s="177"/>
      <c r="T418" s="178"/>
      <c r="AT418" s="173" t="s">
        <v>368</v>
      </c>
      <c r="AU418" s="173" t="s">
        <v>90</v>
      </c>
      <c r="AV418" s="15" t="s">
        <v>97</v>
      </c>
      <c r="AW418" s="15" t="s">
        <v>36</v>
      </c>
      <c r="AX418" s="15" t="s">
        <v>77</v>
      </c>
      <c r="AY418" s="173" t="s">
        <v>358</v>
      </c>
    </row>
    <row r="419" spans="2:51" s="12" customFormat="1" ht="11.25">
      <c r="B419" s="151"/>
      <c r="D419" s="152" t="s">
        <v>368</v>
      </c>
      <c r="E419" s="153" t="s">
        <v>19</v>
      </c>
      <c r="F419" s="154" t="s">
        <v>689</v>
      </c>
      <c r="H419" s="153" t="s">
        <v>19</v>
      </c>
      <c r="I419" s="155"/>
      <c r="L419" s="151"/>
      <c r="M419" s="156"/>
      <c r="T419" s="157"/>
      <c r="AT419" s="153" t="s">
        <v>368</v>
      </c>
      <c r="AU419" s="153" t="s">
        <v>90</v>
      </c>
      <c r="AV419" s="12" t="s">
        <v>84</v>
      </c>
      <c r="AW419" s="12" t="s">
        <v>36</v>
      </c>
      <c r="AX419" s="12" t="s">
        <v>77</v>
      </c>
      <c r="AY419" s="153" t="s">
        <v>358</v>
      </c>
    </row>
    <row r="420" spans="2:51" s="13" customFormat="1" ht="11.25">
      <c r="B420" s="158"/>
      <c r="D420" s="152" t="s">
        <v>368</v>
      </c>
      <c r="E420" s="159" t="s">
        <v>19</v>
      </c>
      <c r="F420" s="160" t="s">
        <v>684</v>
      </c>
      <c r="H420" s="161">
        <v>1.83</v>
      </c>
      <c r="I420" s="162"/>
      <c r="L420" s="158"/>
      <c r="M420" s="163"/>
      <c r="T420" s="164"/>
      <c r="AT420" s="159" t="s">
        <v>368</v>
      </c>
      <c r="AU420" s="159" t="s">
        <v>90</v>
      </c>
      <c r="AV420" s="13" t="s">
        <v>90</v>
      </c>
      <c r="AW420" s="13" t="s">
        <v>36</v>
      </c>
      <c r="AX420" s="13" t="s">
        <v>77</v>
      </c>
      <c r="AY420" s="159" t="s">
        <v>358</v>
      </c>
    </row>
    <row r="421" spans="2:51" s="13" customFormat="1" ht="11.25">
      <c r="B421" s="158"/>
      <c r="D421" s="152" t="s">
        <v>368</v>
      </c>
      <c r="E421" s="159" t="s">
        <v>19</v>
      </c>
      <c r="F421" s="160" t="s">
        <v>685</v>
      </c>
      <c r="H421" s="161">
        <v>0.32300000000000001</v>
      </c>
      <c r="I421" s="162"/>
      <c r="L421" s="158"/>
      <c r="M421" s="163"/>
      <c r="T421" s="164"/>
      <c r="AT421" s="159" t="s">
        <v>368</v>
      </c>
      <c r="AU421" s="159" t="s">
        <v>90</v>
      </c>
      <c r="AV421" s="13" t="s">
        <v>90</v>
      </c>
      <c r="AW421" s="13" t="s">
        <v>36</v>
      </c>
      <c r="AX421" s="13" t="s">
        <v>77</v>
      </c>
      <c r="AY421" s="159" t="s">
        <v>358</v>
      </c>
    </row>
    <row r="422" spans="2:51" s="13" customFormat="1" ht="11.25">
      <c r="B422" s="158"/>
      <c r="D422" s="152" t="s">
        <v>368</v>
      </c>
      <c r="E422" s="159" t="s">
        <v>19</v>
      </c>
      <c r="F422" s="160" t="s">
        <v>686</v>
      </c>
      <c r="H422" s="161">
        <v>0.17299999999999999</v>
      </c>
      <c r="I422" s="162"/>
      <c r="L422" s="158"/>
      <c r="M422" s="163"/>
      <c r="T422" s="164"/>
      <c r="AT422" s="159" t="s">
        <v>368</v>
      </c>
      <c r="AU422" s="159" t="s">
        <v>90</v>
      </c>
      <c r="AV422" s="13" t="s">
        <v>90</v>
      </c>
      <c r="AW422" s="13" t="s">
        <v>36</v>
      </c>
      <c r="AX422" s="13" t="s">
        <v>77</v>
      </c>
      <c r="AY422" s="159" t="s">
        <v>358</v>
      </c>
    </row>
    <row r="423" spans="2:51" s="13" customFormat="1" ht="11.25">
      <c r="B423" s="158"/>
      <c r="D423" s="152" t="s">
        <v>368</v>
      </c>
      <c r="E423" s="159" t="s">
        <v>19</v>
      </c>
      <c r="F423" s="160" t="s">
        <v>687</v>
      </c>
      <c r="H423" s="161">
        <v>0.53100000000000003</v>
      </c>
      <c r="I423" s="162"/>
      <c r="L423" s="158"/>
      <c r="M423" s="163"/>
      <c r="T423" s="164"/>
      <c r="AT423" s="159" t="s">
        <v>368</v>
      </c>
      <c r="AU423" s="159" t="s">
        <v>90</v>
      </c>
      <c r="AV423" s="13" t="s">
        <v>90</v>
      </c>
      <c r="AW423" s="13" t="s">
        <v>36</v>
      </c>
      <c r="AX423" s="13" t="s">
        <v>77</v>
      </c>
      <c r="AY423" s="159" t="s">
        <v>358</v>
      </c>
    </row>
    <row r="424" spans="2:51" s="13" customFormat="1" ht="11.25">
      <c r="B424" s="158"/>
      <c r="D424" s="152" t="s">
        <v>368</v>
      </c>
      <c r="E424" s="159" t="s">
        <v>19</v>
      </c>
      <c r="F424" s="160" t="s">
        <v>688</v>
      </c>
      <c r="H424" s="161">
        <v>0.154</v>
      </c>
      <c r="I424" s="162"/>
      <c r="L424" s="158"/>
      <c r="M424" s="163"/>
      <c r="T424" s="164"/>
      <c r="AT424" s="159" t="s">
        <v>368</v>
      </c>
      <c r="AU424" s="159" t="s">
        <v>90</v>
      </c>
      <c r="AV424" s="13" t="s">
        <v>90</v>
      </c>
      <c r="AW424" s="13" t="s">
        <v>36</v>
      </c>
      <c r="AX424" s="13" t="s">
        <v>77</v>
      </c>
      <c r="AY424" s="159" t="s">
        <v>358</v>
      </c>
    </row>
    <row r="425" spans="2:51" s="15" customFormat="1" ht="11.25">
      <c r="B425" s="172"/>
      <c r="D425" s="152" t="s">
        <v>368</v>
      </c>
      <c r="E425" s="173" t="s">
        <v>19</v>
      </c>
      <c r="F425" s="174" t="s">
        <v>416</v>
      </c>
      <c r="H425" s="175">
        <v>3.0110000000000001</v>
      </c>
      <c r="I425" s="176"/>
      <c r="L425" s="172"/>
      <c r="M425" s="177"/>
      <c r="T425" s="178"/>
      <c r="AT425" s="173" t="s">
        <v>368</v>
      </c>
      <c r="AU425" s="173" t="s">
        <v>90</v>
      </c>
      <c r="AV425" s="15" t="s">
        <v>97</v>
      </c>
      <c r="AW425" s="15" t="s">
        <v>36</v>
      </c>
      <c r="AX425" s="15" t="s">
        <v>77</v>
      </c>
      <c r="AY425" s="173" t="s">
        <v>358</v>
      </c>
    </row>
    <row r="426" spans="2:51" s="12" customFormat="1" ht="11.25">
      <c r="B426" s="151"/>
      <c r="D426" s="152" t="s">
        <v>368</v>
      </c>
      <c r="E426" s="153" t="s">
        <v>19</v>
      </c>
      <c r="F426" s="154" t="s">
        <v>690</v>
      </c>
      <c r="H426" s="153" t="s">
        <v>19</v>
      </c>
      <c r="I426" s="155"/>
      <c r="L426" s="151"/>
      <c r="M426" s="156"/>
      <c r="T426" s="157"/>
      <c r="AT426" s="153" t="s">
        <v>368</v>
      </c>
      <c r="AU426" s="153" t="s">
        <v>90</v>
      </c>
      <c r="AV426" s="12" t="s">
        <v>84</v>
      </c>
      <c r="AW426" s="12" t="s">
        <v>36</v>
      </c>
      <c r="AX426" s="12" t="s">
        <v>77</v>
      </c>
      <c r="AY426" s="153" t="s">
        <v>358</v>
      </c>
    </row>
    <row r="427" spans="2:51" s="13" customFormat="1" ht="11.25">
      <c r="B427" s="158"/>
      <c r="D427" s="152" t="s">
        <v>368</v>
      </c>
      <c r="E427" s="159" t="s">
        <v>19</v>
      </c>
      <c r="F427" s="160" t="s">
        <v>691</v>
      </c>
      <c r="H427" s="161">
        <v>0.68600000000000005</v>
      </c>
      <c r="I427" s="162"/>
      <c r="L427" s="158"/>
      <c r="M427" s="163"/>
      <c r="T427" s="164"/>
      <c r="AT427" s="159" t="s">
        <v>368</v>
      </c>
      <c r="AU427" s="159" t="s">
        <v>90</v>
      </c>
      <c r="AV427" s="13" t="s">
        <v>90</v>
      </c>
      <c r="AW427" s="13" t="s">
        <v>36</v>
      </c>
      <c r="AX427" s="13" t="s">
        <v>77</v>
      </c>
      <c r="AY427" s="159" t="s">
        <v>358</v>
      </c>
    </row>
    <row r="428" spans="2:51" s="13" customFormat="1" ht="11.25">
      <c r="B428" s="158"/>
      <c r="D428" s="152" t="s">
        <v>368</v>
      </c>
      <c r="E428" s="159" t="s">
        <v>19</v>
      </c>
      <c r="F428" s="160" t="s">
        <v>692</v>
      </c>
      <c r="H428" s="161">
        <v>0.86299999999999999</v>
      </c>
      <c r="I428" s="162"/>
      <c r="L428" s="158"/>
      <c r="M428" s="163"/>
      <c r="T428" s="164"/>
      <c r="AT428" s="159" t="s">
        <v>368</v>
      </c>
      <c r="AU428" s="159" t="s">
        <v>90</v>
      </c>
      <c r="AV428" s="13" t="s">
        <v>90</v>
      </c>
      <c r="AW428" s="13" t="s">
        <v>36</v>
      </c>
      <c r="AX428" s="13" t="s">
        <v>77</v>
      </c>
      <c r="AY428" s="159" t="s">
        <v>358</v>
      </c>
    </row>
    <row r="429" spans="2:51" s="13" customFormat="1" ht="11.25">
      <c r="B429" s="158"/>
      <c r="D429" s="152" t="s">
        <v>368</v>
      </c>
      <c r="E429" s="159" t="s">
        <v>19</v>
      </c>
      <c r="F429" s="160" t="s">
        <v>693</v>
      </c>
      <c r="H429" s="161">
        <v>0.105</v>
      </c>
      <c r="I429" s="162"/>
      <c r="L429" s="158"/>
      <c r="M429" s="163"/>
      <c r="T429" s="164"/>
      <c r="AT429" s="159" t="s">
        <v>368</v>
      </c>
      <c r="AU429" s="159" t="s">
        <v>90</v>
      </c>
      <c r="AV429" s="13" t="s">
        <v>90</v>
      </c>
      <c r="AW429" s="13" t="s">
        <v>36</v>
      </c>
      <c r="AX429" s="13" t="s">
        <v>77</v>
      </c>
      <c r="AY429" s="159" t="s">
        <v>358</v>
      </c>
    </row>
    <row r="430" spans="2:51" s="13" customFormat="1" ht="11.25">
      <c r="B430" s="158"/>
      <c r="D430" s="152" t="s">
        <v>368</v>
      </c>
      <c r="E430" s="159" t="s">
        <v>19</v>
      </c>
      <c r="F430" s="160" t="s">
        <v>694</v>
      </c>
      <c r="H430" s="161">
        <v>0.17299999999999999</v>
      </c>
      <c r="I430" s="162"/>
      <c r="L430" s="158"/>
      <c r="M430" s="163"/>
      <c r="T430" s="164"/>
      <c r="AT430" s="159" t="s">
        <v>368</v>
      </c>
      <c r="AU430" s="159" t="s">
        <v>90</v>
      </c>
      <c r="AV430" s="13" t="s">
        <v>90</v>
      </c>
      <c r="AW430" s="13" t="s">
        <v>36</v>
      </c>
      <c r="AX430" s="13" t="s">
        <v>77</v>
      </c>
      <c r="AY430" s="159" t="s">
        <v>358</v>
      </c>
    </row>
    <row r="431" spans="2:51" s="13" customFormat="1" ht="11.25">
      <c r="B431" s="158"/>
      <c r="D431" s="152" t="s">
        <v>368</v>
      </c>
      <c r="E431" s="159" t="s">
        <v>19</v>
      </c>
      <c r="F431" s="160" t="s">
        <v>695</v>
      </c>
      <c r="H431" s="161">
        <v>7.0999999999999994E-2</v>
      </c>
      <c r="I431" s="162"/>
      <c r="L431" s="158"/>
      <c r="M431" s="163"/>
      <c r="T431" s="164"/>
      <c r="AT431" s="159" t="s">
        <v>368</v>
      </c>
      <c r="AU431" s="159" t="s">
        <v>90</v>
      </c>
      <c r="AV431" s="13" t="s">
        <v>90</v>
      </c>
      <c r="AW431" s="13" t="s">
        <v>36</v>
      </c>
      <c r="AX431" s="13" t="s">
        <v>77</v>
      </c>
      <c r="AY431" s="159" t="s">
        <v>358</v>
      </c>
    </row>
    <row r="432" spans="2:51" s="13" customFormat="1" ht="11.25">
      <c r="B432" s="158"/>
      <c r="D432" s="152" t="s">
        <v>368</v>
      </c>
      <c r="E432" s="159" t="s">
        <v>19</v>
      </c>
      <c r="F432" s="160" t="s">
        <v>696</v>
      </c>
      <c r="H432" s="161">
        <v>0.32300000000000001</v>
      </c>
      <c r="I432" s="162"/>
      <c r="L432" s="158"/>
      <c r="M432" s="163"/>
      <c r="T432" s="164"/>
      <c r="AT432" s="159" t="s">
        <v>368</v>
      </c>
      <c r="AU432" s="159" t="s">
        <v>90</v>
      </c>
      <c r="AV432" s="13" t="s">
        <v>90</v>
      </c>
      <c r="AW432" s="13" t="s">
        <v>36</v>
      </c>
      <c r="AX432" s="13" t="s">
        <v>77</v>
      </c>
      <c r="AY432" s="159" t="s">
        <v>358</v>
      </c>
    </row>
    <row r="433" spans="2:65" s="15" customFormat="1" ht="11.25">
      <c r="B433" s="172"/>
      <c r="D433" s="152" t="s">
        <v>368</v>
      </c>
      <c r="E433" s="173" t="s">
        <v>19</v>
      </c>
      <c r="F433" s="174" t="s">
        <v>416</v>
      </c>
      <c r="H433" s="175">
        <v>2.2210000000000001</v>
      </c>
      <c r="I433" s="176"/>
      <c r="L433" s="172"/>
      <c r="M433" s="177"/>
      <c r="T433" s="178"/>
      <c r="AT433" s="173" t="s">
        <v>368</v>
      </c>
      <c r="AU433" s="173" t="s">
        <v>90</v>
      </c>
      <c r="AV433" s="15" t="s">
        <v>97</v>
      </c>
      <c r="AW433" s="15" t="s">
        <v>36</v>
      </c>
      <c r="AX433" s="15" t="s">
        <v>77</v>
      </c>
      <c r="AY433" s="173" t="s">
        <v>358</v>
      </c>
    </row>
    <row r="434" spans="2:65" s="14" customFormat="1" ht="11.25">
      <c r="B434" s="165"/>
      <c r="D434" s="152" t="s">
        <v>368</v>
      </c>
      <c r="E434" s="166" t="s">
        <v>19</v>
      </c>
      <c r="F434" s="167" t="s">
        <v>371</v>
      </c>
      <c r="H434" s="168">
        <v>8.2430000000000003</v>
      </c>
      <c r="I434" s="169"/>
      <c r="L434" s="165"/>
      <c r="M434" s="170"/>
      <c r="T434" s="171"/>
      <c r="AT434" s="166" t="s">
        <v>368</v>
      </c>
      <c r="AU434" s="166" t="s">
        <v>90</v>
      </c>
      <c r="AV434" s="14" t="s">
        <v>364</v>
      </c>
      <c r="AW434" s="14" t="s">
        <v>36</v>
      </c>
      <c r="AX434" s="14" t="s">
        <v>84</v>
      </c>
      <c r="AY434" s="166" t="s">
        <v>358</v>
      </c>
    </row>
    <row r="435" spans="2:65" s="1" customFormat="1" ht="37.9" customHeight="1">
      <c r="B435" s="33"/>
      <c r="C435" s="134" t="s">
        <v>697</v>
      </c>
      <c r="D435" s="134" t="s">
        <v>360</v>
      </c>
      <c r="E435" s="135" t="s">
        <v>698</v>
      </c>
      <c r="F435" s="136" t="s">
        <v>699</v>
      </c>
      <c r="G435" s="137" t="s">
        <v>195</v>
      </c>
      <c r="H435" s="138">
        <v>90.275999999999996</v>
      </c>
      <c r="I435" s="139"/>
      <c r="J435" s="140">
        <f>ROUND(I435*H435,2)</f>
        <v>0</v>
      </c>
      <c r="K435" s="136" t="s">
        <v>363</v>
      </c>
      <c r="L435" s="33"/>
      <c r="M435" s="141" t="s">
        <v>19</v>
      </c>
      <c r="N435" s="142" t="s">
        <v>49</v>
      </c>
      <c r="P435" s="143">
        <f>O435*H435</f>
        <v>0</v>
      </c>
      <c r="Q435" s="143">
        <v>9.8385E-3</v>
      </c>
      <c r="R435" s="143">
        <f>Q435*H435</f>
        <v>0.88818042599999991</v>
      </c>
      <c r="S435" s="143">
        <v>0</v>
      </c>
      <c r="T435" s="144">
        <f>S435*H435</f>
        <v>0</v>
      </c>
      <c r="AR435" s="145" t="s">
        <v>364</v>
      </c>
      <c r="AT435" s="145" t="s">
        <v>360</v>
      </c>
      <c r="AU435" s="145" t="s">
        <v>90</v>
      </c>
      <c r="AY435" s="18" t="s">
        <v>358</v>
      </c>
      <c r="BE435" s="146">
        <f>IF(N435="základní",J435,0)</f>
        <v>0</v>
      </c>
      <c r="BF435" s="146">
        <f>IF(N435="snížená",J435,0)</f>
        <v>0</v>
      </c>
      <c r="BG435" s="146">
        <f>IF(N435="zákl. přenesená",J435,0)</f>
        <v>0</v>
      </c>
      <c r="BH435" s="146">
        <f>IF(N435="sníž. přenesená",J435,0)</f>
        <v>0</v>
      </c>
      <c r="BI435" s="146">
        <f>IF(N435="nulová",J435,0)</f>
        <v>0</v>
      </c>
      <c r="BJ435" s="18" t="s">
        <v>90</v>
      </c>
      <c r="BK435" s="146">
        <f>ROUND(I435*H435,2)</f>
        <v>0</v>
      </c>
      <c r="BL435" s="18" t="s">
        <v>364</v>
      </c>
      <c r="BM435" s="145" t="s">
        <v>700</v>
      </c>
    </row>
    <row r="436" spans="2:65" s="1" customFormat="1" ht="11.25">
      <c r="B436" s="33"/>
      <c r="D436" s="147" t="s">
        <v>366</v>
      </c>
      <c r="F436" s="148" t="s">
        <v>701</v>
      </c>
      <c r="I436" s="149"/>
      <c r="L436" s="33"/>
      <c r="M436" s="150"/>
      <c r="T436" s="54"/>
      <c r="AT436" s="18" t="s">
        <v>366</v>
      </c>
      <c r="AU436" s="18" t="s">
        <v>90</v>
      </c>
    </row>
    <row r="437" spans="2:65" s="12" customFormat="1" ht="11.25">
      <c r="B437" s="151"/>
      <c r="D437" s="152" t="s">
        <v>368</v>
      </c>
      <c r="E437" s="153" t="s">
        <v>19</v>
      </c>
      <c r="F437" s="154" t="s">
        <v>683</v>
      </c>
      <c r="H437" s="153" t="s">
        <v>19</v>
      </c>
      <c r="I437" s="155"/>
      <c r="L437" s="151"/>
      <c r="M437" s="156"/>
      <c r="T437" s="157"/>
      <c r="AT437" s="153" t="s">
        <v>368</v>
      </c>
      <c r="AU437" s="153" t="s">
        <v>90</v>
      </c>
      <c r="AV437" s="12" t="s">
        <v>84</v>
      </c>
      <c r="AW437" s="12" t="s">
        <v>36</v>
      </c>
      <c r="AX437" s="12" t="s">
        <v>77</v>
      </c>
      <c r="AY437" s="153" t="s">
        <v>358</v>
      </c>
    </row>
    <row r="438" spans="2:65" s="13" customFormat="1" ht="11.25">
      <c r="B438" s="158"/>
      <c r="D438" s="152" t="s">
        <v>368</v>
      </c>
      <c r="E438" s="159" t="s">
        <v>19</v>
      </c>
      <c r="F438" s="160" t="s">
        <v>702</v>
      </c>
      <c r="H438" s="161">
        <v>19.52</v>
      </c>
      <c r="I438" s="162"/>
      <c r="L438" s="158"/>
      <c r="M438" s="163"/>
      <c r="T438" s="164"/>
      <c r="AT438" s="159" t="s">
        <v>368</v>
      </c>
      <c r="AU438" s="159" t="s">
        <v>90</v>
      </c>
      <c r="AV438" s="13" t="s">
        <v>90</v>
      </c>
      <c r="AW438" s="13" t="s">
        <v>36</v>
      </c>
      <c r="AX438" s="13" t="s">
        <v>77</v>
      </c>
      <c r="AY438" s="159" t="s">
        <v>358</v>
      </c>
    </row>
    <row r="439" spans="2:65" s="13" customFormat="1" ht="11.25">
      <c r="B439" s="158"/>
      <c r="D439" s="152" t="s">
        <v>368</v>
      </c>
      <c r="E439" s="159" t="s">
        <v>19</v>
      </c>
      <c r="F439" s="160" t="s">
        <v>703</v>
      </c>
      <c r="H439" s="161">
        <v>3.44</v>
      </c>
      <c r="I439" s="162"/>
      <c r="L439" s="158"/>
      <c r="M439" s="163"/>
      <c r="T439" s="164"/>
      <c r="AT439" s="159" t="s">
        <v>368</v>
      </c>
      <c r="AU439" s="159" t="s">
        <v>90</v>
      </c>
      <c r="AV439" s="13" t="s">
        <v>90</v>
      </c>
      <c r="AW439" s="13" t="s">
        <v>36</v>
      </c>
      <c r="AX439" s="13" t="s">
        <v>77</v>
      </c>
      <c r="AY439" s="159" t="s">
        <v>358</v>
      </c>
    </row>
    <row r="440" spans="2:65" s="13" customFormat="1" ht="11.25">
      <c r="B440" s="158"/>
      <c r="D440" s="152" t="s">
        <v>368</v>
      </c>
      <c r="E440" s="159" t="s">
        <v>19</v>
      </c>
      <c r="F440" s="160" t="s">
        <v>704</v>
      </c>
      <c r="H440" s="161">
        <v>1.84</v>
      </c>
      <c r="I440" s="162"/>
      <c r="L440" s="158"/>
      <c r="M440" s="163"/>
      <c r="T440" s="164"/>
      <c r="AT440" s="159" t="s">
        <v>368</v>
      </c>
      <c r="AU440" s="159" t="s">
        <v>90</v>
      </c>
      <c r="AV440" s="13" t="s">
        <v>90</v>
      </c>
      <c r="AW440" s="13" t="s">
        <v>36</v>
      </c>
      <c r="AX440" s="13" t="s">
        <v>77</v>
      </c>
      <c r="AY440" s="159" t="s">
        <v>358</v>
      </c>
    </row>
    <row r="441" spans="2:65" s="13" customFormat="1" ht="11.25">
      <c r="B441" s="158"/>
      <c r="D441" s="152" t="s">
        <v>368</v>
      </c>
      <c r="E441" s="159" t="s">
        <v>19</v>
      </c>
      <c r="F441" s="160" t="s">
        <v>705</v>
      </c>
      <c r="H441" s="161">
        <v>6.375</v>
      </c>
      <c r="I441" s="162"/>
      <c r="L441" s="158"/>
      <c r="M441" s="163"/>
      <c r="T441" s="164"/>
      <c r="AT441" s="159" t="s">
        <v>368</v>
      </c>
      <c r="AU441" s="159" t="s">
        <v>90</v>
      </c>
      <c r="AV441" s="13" t="s">
        <v>90</v>
      </c>
      <c r="AW441" s="13" t="s">
        <v>36</v>
      </c>
      <c r="AX441" s="13" t="s">
        <v>77</v>
      </c>
      <c r="AY441" s="159" t="s">
        <v>358</v>
      </c>
    </row>
    <row r="442" spans="2:65" s="13" customFormat="1" ht="11.25">
      <c r="B442" s="158"/>
      <c r="D442" s="152" t="s">
        <v>368</v>
      </c>
      <c r="E442" s="159" t="s">
        <v>19</v>
      </c>
      <c r="F442" s="160" t="s">
        <v>706</v>
      </c>
      <c r="H442" s="161">
        <v>1.849</v>
      </c>
      <c r="I442" s="162"/>
      <c r="L442" s="158"/>
      <c r="M442" s="163"/>
      <c r="T442" s="164"/>
      <c r="AT442" s="159" t="s">
        <v>368</v>
      </c>
      <c r="AU442" s="159" t="s">
        <v>90</v>
      </c>
      <c r="AV442" s="13" t="s">
        <v>90</v>
      </c>
      <c r="AW442" s="13" t="s">
        <v>36</v>
      </c>
      <c r="AX442" s="13" t="s">
        <v>77</v>
      </c>
      <c r="AY442" s="159" t="s">
        <v>358</v>
      </c>
    </row>
    <row r="443" spans="2:65" s="15" customFormat="1" ht="11.25">
      <c r="B443" s="172"/>
      <c r="D443" s="152" t="s">
        <v>368</v>
      </c>
      <c r="E443" s="173" t="s">
        <v>19</v>
      </c>
      <c r="F443" s="174" t="s">
        <v>416</v>
      </c>
      <c r="H443" s="175">
        <v>33.024000000000001</v>
      </c>
      <c r="I443" s="176"/>
      <c r="L443" s="172"/>
      <c r="M443" s="177"/>
      <c r="T443" s="178"/>
      <c r="AT443" s="173" t="s">
        <v>368</v>
      </c>
      <c r="AU443" s="173" t="s">
        <v>90</v>
      </c>
      <c r="AV443" s="15" t="s">
        <v>97</v>
      </c>
      <c r="AW443" s="15" t="s">
        <v>36</v>
      </c>
      <c r="AX443" s="15" t="s">
        <v>77</v>
      </c>
      <c r="AY443" s="173" t="s">
        <v>358</v>
      </c>
    </row>
    <row r="444" spans="2:65" s="12" customFormat="1" ht="11.25">
      <c r="B444" s="151"/>
      <c r="D444" s="152" t="s">
        <v>368</v>
      </c>
      <c r="E444" s="153" t="s">
        <v>19</v>
      </c>
      <c r="F444" s="154" t="s">
        <v>689</v>
      </c>
      <c r="H444" s="153" t="s">
        <v>19</v>
      </c>
      <c r="I444" s="155"/>
      <c r="L444" s="151"/>
      <c r="M444" s="156"/>
      <c r="T444" s="157"/>
      <c r="AT444" s="153" t="s">
        <v>368</v>
      </c>
      <c r="AU444" s="153" t="s">
        <v>90</v>
      </c>
      <c r="AV444" s="12" t="s">
        <v>84</v>
      </c>
      <c r="AW444" s="12" t="s">
        <v>36</v>
      </c>
      <c r="AX444" s="12" t="s">
        <v>77</v>
      </c>
      <c r="AY444" s="153" t="s">
        <v>358</v>
      </c>
    </row>
    <row r="445" spans="2:65" s="13" customFormat="1" ht="11.25">
      <c r="B445" s="158"/>
      <c r="D445" s="152" t="s">
        <v>368</v>
      </c>
      <c r="E445" s="159" t="s">
        <v>19</v>
      </c>
      <c r="F445" s="160" t="s">
        <v>702</v>
      </c>
      <c r="H445" s="161">
        <v>19.52</v>
      </c>
      <c r="I445" s="162"/>
      <c r="L445" s="158"/>
      <c r="M445" s="163"/>
      <c r="T445" s="164"/>
      <c r="AT445" s="159" t="s">
        <v>368</v>
      </c>
      <c r="AU445" s="159" t="s">
        <v>90</v>
      </c>
      <c r="AV445" s="13" t="s">
        <v>90</v>
      </c>
      <c r="AW445" s="13" t="s">
        <v>36</v>
      </c>
      <c r="AX445" s="13" t="s">
        <v>77</v>
      </c>
      <c r="AY445" s="159" t="s">
        <v>358</v>
      </c>
    </row>
    <row r="446" spans="2:65" s="13" customFormat="1" ht="11.25">
      <c r="B446" s="158"/>
      <c r="D446" s="152" t="s">
        <v>368</v>
      </c>
      <c r="E446" s="159" t="s">
        <v>19</v>
      </c>
      <c r="F446" s="160" t="s">
        <v>703</v>
      </c>
      <c r="H446" s="161">
        <v>3.44</v>
      </c>
      <c r="I446" s="162"/>
      <c r="L446" s="158"/>
      <c r="M446" s="163"/>
      <c r="T446" s="164"/>
      <c r="AT446" s="159" t="s">
        <v>368</v>
      </c>
      <c r="AU446" s="159" t="s">
        <v>90</v>
      </c>
      <c r="AV446" s="13" t="s">
        <v>90</v>
      </c>
      <c r="AW446" s="13" t="s">
        <v>36</v>
      </c>
      <c r="AX446" s="13" t="s">
        <v>77</v>
      </c>
      <c r="AY446" s="159" t="s">
        <v>358</v>
      </c>
    </row>
    <row r="447" spans="2:65" s="13" customFormat="1" ht="11.25">
      <c r="B447" s="158"/>
      <c r="D447" s="152" t="s">
        <v>368</v>
      </c>
      <c r="E447" s="159" t="s">
        <v>19</v>
      </c>
      <c r="F447" s="160" t="s">
        <v>707</v>
      </c>
      <c r="H447" s="161">
        <v>1.84</v>
      </c>
      <c r="I447" s="162"/>
      <c r="L447" s="158"/>
      <c r="M447" s="163"/>
      <c r="T447" s="164"/>
      <c r="AT447" s="159" t="s">
        <v>368</v>
      </c>
      <c r="AU447" s="159" t="s">
        <v>90</v>
      </c>
      <c r="AV447" s="13" t="s">
        <v>90</v>
      </c>
      <c r="AW447" s="13" t="s">
        <v>36</v>
      </c>
      <c r="AX447" s="13" t="s">
        <v>77</v>
      </c>
      <c r="AY447" s="159" t="s">
        <v>358</v>
      </c>
    </row>
    <row r="448" spans="2:65" s="13" customFormat="1" ht="11.25">
      <c r="B448" s="158"/>
      <c r="D448" s="152" t="s">
        <v>368</v>
      </c>
      <c r="E448" s="159" t="s">
        <v>19</v>
      </c>
      <c r="F448" s="160" t="s">
        <v>705</v>
      </c>
      <c r="H448" s="161">
        <v>6.375</v>
      </c>
      <c r="I448" s="162"/>
      <c r="L448" s="158"/>
      <c r="M448" s="163"/>
      <c r="T448" s="164"/>
      <c r="AT448" s="159" t="s">
        <v>368</v>
      </c>
      <c r="AU448" s="159" t="s">
        <v>90</v>
      </c>
      <c r="AV448" s="13" t="s">
        <v>90</v>
      </c>
      <c r="AW448" s="13" t="s">
        <v>36</v>
      </c>
      <c r="AX448" s="13" t="s">
        <v>77</v>
      </c>
      <c r="AY448" s="159" t="s">
        <v>358</v>
      </c>
    </row>
    <row r="449" spans="2:65" s="13" customFormat="1" ht="11.25">
      <c r="B449" s="158"/>
      <c r="D449" s="152" t="s">
        <v>368</v>
      </c>
      <c r="E449" s="159" t="s">
        <v>19</v>
      </c>
      <c r="F449" s="160" t="s">
        <v>706</v>
      </c>
      <c r="H449" s="161">
        <v>1.849</v>
      </c>
      <c r="I449" s="162"/>
      <c r="L449" s="158"/>
      <c r="M449" s="163"/>
      <c r="T449" s="164"/>
      <c r="AT449" s="159" t="s">
        <v>368</v>
      </c>
      <c r="AU449" s="159" t="s">
        <v>90</v>
      </c>
      <c r="AV449" s="13" t="s">
        <v>90</v>
      </c>
      <c r="AW449" s="13" t="s">
        <v>36</v>
      </c>
      <c r="AX449" s="13" t="s">
        <v>77</v>
      </c>
      <c r="AY449" s="159" t="s">
        <v>358</v>
      </c>
    </row>
    <row r="450" spans="2:65" s="15" customFormat="1" ht="11.25">
      <c r="B450" s="172"/>
      <c r="D450" s="152" t="s">
        <v>368</v>
      </c>
      <c r="E450" s="173" t="s">
        <v>19</v>
      </c>
      <c r="F450" s="174" t="s">
        <v>416</v>
      </c>
      <c r="H450" s="175">
        <v>33.024000000000001</v>
      </c>
      <c r="I450" s="176"/>
      <c r="L450" s="172"/>
      <c r="M450" s="177"/>
      <c r="T450" s="178"/>
      <c r="AT450" s="173" t="s">
        <v>368</v>
      </c>
      <c r="AU450" s="173" t="s">
        <v>90</v>
      </c>
      <c r="AV450" s="15" t="s">
        <v>97</v>
      </c>
      <c r="AW450" s="15" t="s">
        <v>36</v>
      </c>
      <c r="AX450" s="15" t="s">
        <v>77</v>
      </c>
      <c r="AY450" s="173" t="s">
        <v>358</v>
      </c>
    </row>
    <row r="451" spans="2:65" s="12" customFormat="1" ht="11.25">
      <c r="B451" s="151"/>
      <c r="D451" s="152" t="s">
        <v>368</v>
      </c>
      <c r="E451" s="153" t="s">
        <v>19</v>
      </c>
      <c r="F451" s="154" t="s">
        <v>690</v>
      </c>
      <c r="H451" s="153" t="s">
        <v>19</v>
      </c>
      <c r="I451" s="155"/>
      <c r="L451" s="151"/>
      <c r="M451" s="156"/>
      <c r="T451" s="157"/>
      <c r="AT451" s="153" t="s">
        <v>368</v>
      </c>
      <c r="AU451" s="153" t="s">
        <v>90</v>
      </c>
      <c r="AV451" s="12" t="s">
        <v>84</v>
      </c>
      <c r="AW451" s="12" t="s">
        <v>36</v>
      </c>
      <c r="AX451" s="12" t="s">
        <v>77</v>
      </c>
      <c r="AY451" s="153" t="s">
        <v>358</v>
      </c>
    </row>
    <row r="452" spans="2:65" s="13" customFormat="1" ht="11.25">
      <c r="B452" s="158"/>
      <c r="D452" s="152" t="s">
        <v>368</v>
      </c>
      <c r="E452" s="159" t="s">
        <v>19</v>
      </c>
      <c r="F452" s="160" t="s">
        <v>708</v>
      </c>
      <c r="H452" s="161">
        <v>7.32</v>
      </c>
      <c r="I452" s="162"/>
      <c r="L452" s="158"/>
      <c r="M452" s="163"/>
      <c r="T452" s="164"/>
      <c r="AT452" s="159" t="s">
        <v>368</v>
      </c>
      <c r="AU452" s="159" t="s">
        <v>90</v>
      </c>
      <c r="AV452" s="13" t="s">
        <v>90</v>
      </c>
      <c r="AW452" s="13" t="s">
        <v>36</v>
      </c>
      <c r="AX452" s="13" t="s">
        <v>77</v>
      </c>
      <c r="AY452" s="159" t="s">
        <v>358</v>
      </c>
    </row>
    <row r="453" spans="2:65" s="13" customFormat="1" ht="11.25">
      <c r="B453" s="158"/>
      <c r="D453" s="152" t="s">
        <v>368</v>
      </c>
      <c r="E453" s="159" t="s">
        <v>19</v>
      </c>
      <c r="F453" s="160" t="s">
        <v>709</v>
      </c>
      <c r="H453" s="161">
        <v>9.1999999999999993</v>
      </c>
      <c r="I453" s="162"/>
      <c r="L453" s="158"/>
      <c r="M453" s="163"/>
      <c r="T453" s="164"/>
      <c r="AT453" s="159" t="s">
        <v>368</v>
      </c>
      <c r="AU453" s="159" t="s">
        <v>90</v>
      </c>
      <c r="AV453" s="13" t="s">
        <v>90</v>
      </c>
      <c r="AW453" s="13" t="s">
        <v>36</v>
      </c>
      <c r="AX453" s="13" t="s">
        <v>77</v>
      </c>
      <c r="AY453" s="159" t="s">
        <v>358</v>
      </c>
    </row>
    <row r="454" spans="2:65" s="13" customFormat="1" ht="11.25">
      <c r="B454" s="158"/>
      <c r="D454" s="152" t="s">
        <v>368</v>
      </c>
      <c r="E454" s="159" t="s">
        <v>19</v>
      </c>
      <c r="F454" s="160" t="s">
        <v>710</v>
      </c>
      <c r="H454" s="161">
        <v>1.26</v>
      </c>
      <c r="I454" s="162"/>
      <c r="L454" s="158"/>
      <c r="M454" s="163"/>
      <c r="T454" s="164"/>
      <c r="AT454" s="159" t="s">
        <v>368</v>
      </c>
      <c r="AU454" s="159" t="s">
        <v>90</v>
      </c>
      <c r="AV454" s="13" t="s">
        <v>90</v>
      </c>
      <c r="AW454" s="13" t="s">
        <v>36</v>
      </c>
      <c r="AX454" s="13" t="s">
        <v>77</v>
      </c>
      <c r="AY454" s="159" t="s">
        <v>358</v>
      </c>
    </row>
    <row r="455" spans="2:65" s="13" customFormat="1" ht="11.25">
      <c r="B455" s="158"/>
      <c r="D455" s="152" t="s">
        <v>368</v>
      </c>
      <c r="E455" s="159" t="s">
        <v>19</v>
      </c>
      <c r="F455" s="160" t="s">
        <v>711</v>
      </c>
      <c r="H455" s="161">
        <v>2.1349999999999998</v>
      </c>
      <c r="I455" s="162"/>
      <c r="L455" s="158"/>
      <c r="M455" s="163"/>
      <c r="T455" s="164"/>
      <c r="AT455" s="159" t="s">
        <v>368</v>
      </c>
      <c r="AU455" s="159" t="s">
        <v>90</v>
      </c>
      <c r="AV455" s="13" t="s">
        <v>90</v>
      </c>
      <c r="AW455" s="13" t="s">
        <v>36</v>
      </c>
      <c r="AX455" s="13" t="s">
        <v>77</v>
      </c>
      <c r="AY455" s="159" t="s">
        <v>358</v>
      </c>
    </row>
    <row r="456" spans="2:65" s="13" customFormat="1" ht="11.25">
      <c r="B456" s="158"/>
      <c r="D456" s="152" t="s">
        <v>368</v>
      </c>
      <c r="E456" s="159" t="s">
        <v>19</v>
      </c>
      <c r="F456" s="160" t="s">
        <v>712</v>
      </c>
      <c r="H456" s="161">
        <v>0.873</v>
      </c>
      <c r="I456" s="162"/>
      <c r="L456" s="158"/>
      <c r="M456" s="163"/>
      <c r="T456" s="164"/>
      <c r="AT456" s="159" t="s">
        <v>368</v>
      </c>
      <c r="AU456" s="159" t="s">
        <v>90</v>
      </c>
      <c r="AV456" s="13" t="s">
        <v>90</v>
      </c>
      <c r="AW456" s="13" t="s">
        <v>36</v>
      </c>
      <c r="AX456" s="13" t="s">
        <v>77</v>
      </c>
      <c r="AY456" s="159" t="s">
        <v>358</v>
      </c>
    </row>
    <row r="457" spans="2:65" s="13" customFormat="1" ht="11.25">
      <c r="B457" s="158"/>
      <c r="D457" s="152" t="s">
        <v>368</v>
      </c>
      <c r="E457" s="159" t="s">
        <v>19</v>
      </c>
      <c r="F457" s="160" t="s">
        <v>713</v>
      </c>
      <c r="H457" s="161">
        <v>3.44</v>
      </c>
      <c r="I457" s="162"/>
      <c r="L457" s="158"/>
      <c r="M457" s="163"/>
      <c r="T457" s="164"/>
      <c r="AT457" s="159" t="s">
        <v>368</v>
      </c>
      <c r="AU457" s="159" t="s">
        <v>90</v>
      </c>
      <c r="AV457" s="13" t="s">
        <v>90</v>
      </c>
      <c r="AW457" s="13" t="s">
        <v>36</v>
      </c>
      <c r="AX457" s="13" t="s">
        <v>77</v>
      </c>
      <c r="AY457" s="159" t="s">
        <v>358</v>
      </c>
    </row>
    <row r="458" spans="2:65" s="15" customFormat="1" ht="11.25">
      <c r="B458" s="172"/>
      <c r="D458" s="152" t="s">
        <v>368</v>
      </c>
      <c r="E458" s="173" t="s">
        <v>19</v>
      </c>
      <c r="F458" s="174" t="s">
        <v>416</v>
      </c>
      <c r="H458" s="175">
        <v>24.228000000000002</v>
      </c>
      <c r="I458" s="176"/>
      <c r="L458" s="172"/>
      <c r="M458" s="177"/>
      <c r="T458" s="178"/>
      <c r="AT458" s="173" t="s">
        <v>368</v>
      </c>
      <c r="AU458" s="173" t="s">
        <v>90</v>
      </c>
      <c r="AV458" s="15" t="s">
        <v>97</v>
      </c>
      <c r="AW458" s="15" t="s">
        <v>36</v>
      </c>
      <c r="AX458" s="15" t="s">
        <v>77</v>
      </c>
      <c r="AY458" s="173" t="s">
        <v>358</v>
      </c>
    </row>
    <row r="459" spans="2:65" s="14" customFormat="1" ht="11.25">
      <c r="B459" s="165"/>
      <c r="D459" s="152" t="s">
        <v>368</v>
      </c>
      <c r="E459" s="166" t="s">
        <v>19</v>
      </c>
      <c r="F459" s="167" t="s">
        <v>371</v>
      </c>
      <c r="H459" s="168">
        <v>90.275999999999996</v>
      </c>
      <c r="I459" s="169"/>
      <c r="L459" s="165"/>
      <c r="M459" s="170"/>
      <c r="T459" s="171"/>
      <c r="AT459" s="166" t="s">
        <v>368</v>
      </c>
      <c r="AU459" s="166" t="s">
        <v>90</v>
      </c>
      <c r="AV459" s="14" t="s">
        <v>364</v>
      </c>
      <c r="AW459" s="14" t="s">
        <v>36</v>
      </c>
      <c r="AX459" s="14" t="s">
        <v>84</v>
      </c>
      <c r="AY459" s="166" t="s">
        <v>358</v>
      </c>
    </row>
    <row r="460" spans="2:65" s="1" customFormat="1" ht="37.9" customHeight="1">
      <c r="B460" s="33"/>
      <c r="C460" s="134" t="s">
        <v>714</v>
      </c>
      <c r="D460" s="134" t="s">
        <v>360</v>
      </c>
      <c r="E460" s="135" t="s">
        <v>715</v>
      </c>
      <c r="F460" s="136" t="s">
        <v>716</v>
      </c>
      <c r="G460" s="137" t="s">
        <v>195</v>
      </c>
      <c r="H460" s="138">
        <v>90.275999999999996</v>
      </c>
      <c r="I460" s="139"/>
      <c r="J460" s="140">
        <f>ROUND(I460*H460,2)</f>
        <v>0</v>
      </c>
      <c r="K460" s="136" t="s">
        <v>363</v>
      </c>
      <c r="L460" s="33"/>
      <c r="M460" s="141" t="s">
        <v>19</v>
      </c>
      <c r="N460" s="142" t="s">
        <v>49</v>
      </c>
      <c r="P460" s="143">
        <f>O460*H460</f>
        <v>0</v>
      </c>
      <c r="Q460" s="143">
        <v>0</v>
      </c>
      <c r="R460" s="143">
        <f>Q460*H460</f>
        <v>0</v>
      </c>
      <c r="S460" s="143">
        <v>0</v>
      </c>
      <c r="T460" s="144">
        <f>S460*H460</f>
        <v>0</v>
      </c>
      <c r="AR460" s="145" t="s">
        <v>364</v>
      </c>
      <c r="AT460" s="145" t="s">
        <v>360</v>
      </c>
      <c r="AU460" s="145" t="s">
        <v>90</v>
      </c>
      <c r="AY460" s="18" t="s">
        <v>358</v>
      </c>
      <c r="BE460" s="146">
        <f>IF(N460="základní",J460,0)</f>
        <v>0</v>
      </c>
      <c r="BF460" s="146">
        <f>IF(N460="snížená",J460,0)</f>
        <v>0</v>
      </c>
      <c r="BG460" s="146">
        <f>IF(N460="zákl. přenesená",J460,0)</f>
        <v>0</v>
      </c>
      <c r="BH460" s="146">
        <f>IF(N460="sníž. přenesená",J460,0)</f>
        <v>0</v>
      </c>
      <c r="BI460" s="146">
        <f>IF(N460="nulová",J460,0)</f>
        <v>0</v>
      </c>
      <c r="BJ460" s="18" t="s">
        <v>90</v>
      </c>
      <c r="BK460" s="146">
        <f>ROUND(I460*H460,2)</f>
        <v>0</v>
      </c>
      <c r="BL460" s="18" t="s">
        <v>364</v>
      </c>
      <c r="BM460" s="145" t="s">
        <v>717</v>
      </c>
    </row>
    <row r="461" spans="2:65" s="1" customFormat="1" ht="11.25">
      <c r="B461" s="33"/>
      <c r="D461" s="147" t="s">
        <v>366</v>
      </c>
      <c r="F461" s="148" t="s">
        <v>718</v>
      </c>
      <c r="I461" s="149"/>
      <c r="L461" s="33"/>
      <c r="M461" s="150"/>
      <c r="T461" s="54"/>
      <c r="AT461" s="18" t="s">
        <v>366</v>
      </c>
      <c r="AU461" s="18" t="s">
        <v>90</v>
      </c>
    </row>
    <row r="462" spans="2:65" s="12" customFormat="1" ht="11.25">
      <c r="B462" s="151"/>
      <c r="D462" s="152" t="s">
        <v>368</v>
      </c>
      <c r="E462" s="153" t="s">
        <v>19</v>
      </c>
      <c r="F462" s="154" t="s">
        <v>683</v>
      </c>
      <c r="H462" s="153" t="s">
        <v>19</v>
      </c>
      <c r="I462" s="155"/>
      <c r="L462" s="151"/>
      <c r="M462" s="156"/>
      <c r="T462" s="157"/>
      <c r="AT462" s="153" t="s">
        <v>368</v>
      </c>
      <c r="AU462" s="153" t="s">
        <v>90</v>
      </c>
      <c r="AV462" s="12" t="s">
        <v>84</v>
      </c>
      <c r="AW462" s="12" t="s">
        <v>36</v>
      </c>
      <c r="AX462" s="12" t="s">
        <v>77</v>
      </c>
      <c r="AY462" s="153" t="s">
        <v>358</v>
      </c>
    </row>
    <row r="463" spans="2:65" s="13" customFormat="1" ht="11.25">
      <c r="B463" s="158"/>
      <c r="D463" s="152" t="s">
        <v>368</v>
      </c>
      <c r="E463" s="159" t="s">
        <v>19</v>
      </c>
      <c r="F463" s="160" t="s">
        <v>702</v>
      </c>
      <c r="H463" s="161">
        <v>19.52</v>
      </c>
      <c r="I463" s="162"/>
      <c r="L463" s="158"/>
      <c r="M463" s="163"/>
      <c r="T463" s="164"/>
      <c r="AT463" s="159" t="s">
        <v>368</v>
      </c>
      <c r="AU463" s="159" t="s">
        <v>90</v>
      </c>
      <c r="AV463" s="13" t="s">
        <v>90</v>
      </c>
      <c r="AW463" s="13" t="s">
        <v>36</v>
      </c>
      <c r="AX463" s="13" t="s">
        <v>77</v>
      </c>
      <c r="AY463" s="159" t="s">
        <v>358</v>
      </c>
    </row>
    <row r="464" spans="2:65" s="13" customFormat="1" ht="11.25">
      <c r="B464" s="158"/>
      <c r="D464" s="152" t="s">
        <v>368</v>
      </c>
      <c r="E464" s="159" t="s">
        <v>19</v>
      </c>
      <c r="F464" s="160" t="s">
        <v>703</v>
      </c>
      <c r="H464" s="161">
        <v>3.44</v>
      </c>
      <c r="I464" s="162"/>
      <c r="L464" s="158"/>
      <c r="M464" s="163"/>
      <c r="T464" s="164"/>
      <c r="AT464" s="159" t="s">
        <v>368</v>
      </c>
      <c r="AU464" s="159" t="s">
        <v>90</v>
      </c>
      <c r="AV464" s="13" t="s">
        <v>90</v>
      </c>
      <c r="AW464" s="13" t="s">
        <v>36</v>
      </c>
      <c r="AX464" s="13" t="s">
        <v>77</v>
      </c>
      <c r="AY464" s="159" t="s">
        <v>358</v>
      </c>
    </row>
    <row r="465" spans="2:51" s="13" customFormat="1" ht="11.25">
      <c r="B465" s="158"/>
      <c r="D465" s="152" t="s">
        <v>368</v>
      </c>
      <c r="E465" s="159" t="s">
        <v>19</v>
      </c>
      <c r="F465" s="160" t="s">
        <v>704</v>
      </c>
      <c r="H465" s="161">
        <v>1.84</v>
      </c>
      <c r="I465" s="162"/>
      <c r="L465" s="158"/>
      <c r="M465" s="163"/>
      <c r="T465" s="164"/>
      <c r="AT465" s="159" t="s">
        <v>368</v>
      </c>
      <c r="AU465" s="159" t="s">
        <v>90</v>
      </c>
      <c r="AV465" s="13" t="s">
        <v>90</v>
      </c>
      <c r="AW465" s="13" t="s">
        <v>36</v>
      </c>
      <c r="AX465" s="13" t="s">
        <v>77</v>
      </c>
      <c r="AY465" s="159" t="s">
        <v>358</v>
      </c>
    </row>
    <row r="466" spans="2:51" s="13" customFormat="1" ht="11.25">
      <c r="B466" s="158"/>
      <c r="D466" s="152" t="s">
        <v>368</v>
      </c>
      <c r="E466" s="159" t="s">
        <v>19</v>
      </c>
      <c r="F466" s="160" t="s">
        <v>705</v>
      </c>
      <c r="H466" s="161">
        <v>6.375</v>
      </c>
      <c r="I466" s="162"/>
      <c r="L466" s="158"/>
      <c r="M466" s="163"/>
      <c r="T466" s="164"/>
      <c r="AT466" s="159" t="s">
        <v>368</v>
      </c>
      <c r="AU466" s="159" t="s">
        <v>90</v>
      </c>
      <c r="AV466" s="13" t="s">
        <v>90</v>
      </c>
      <c r="AW466" s="13" t="s">
        <v>36</v>
      </c>
      <c r="AX466" s="13" t="s">
        <v>77</v>
      </c>
      <c r="AY466" s="159" t="s">
        <v>358</v>
      </c>
    </row>
    <row r="467" spans="2:51" s="13" customFormat="1" ht="11.25">
      <c r="B467" s="158"/>
      <c r="D467" s="152" t="s">
        <v>368</v>
      </c>
      <c r="E467" s="159" t="s">
        <v>19</v>
      </c>
      <c r="F467" s="160" t="s">
        <v>706</v>
      </c>
      <c r="H467" s="161">
        <v>1.849</v>
      </c>
      <c r="I467" s="162"/>
      <c r="L467" s="158"/>
      <c r="M467" s="163"/>
      <c r="T467" s="164"/>
      <c r="AT467" s="159" t="s">
        <v>368</v>
      </c>
      <c r="AU467" s="159" t="s">
        <v>90</v>
      </c>
      <c r="AV467" s="13" t="s">
        <v>90</v>
      </c>
      <c r="AW467" s="13" t="s">
        <v>36</v>
      </c>
      <c r="AX467" s="13" t="s">
        <v>77</v>
      </c>
      <c r="AY467" s="159" t="s">
        <v>358</v>
      </c>
    </row>
    <row r="468" spans="2:51" s="15" customFormat="1" ht="11.25">
      <c r="B468" s="172"/>
      <c r="D468" s="152" t="s">
        <v>368</v>
      </c>
      <c r="E468" s="173" t="s">
        <v>19</v>
      </c>
      <c r="F468" s="174" t="s">
        <v>416</v>
      </c>
      <c r="H468" s="175">
        <v>33.024000000000001</v>
      </c>
      <c r="I468" s="176"/>
      <c r="L468" s="172"/>
      <c r="M468" s="177"/>
      <c r="T468" s="178"/>
      <c r="AT468" s="173" t="s">
        <v>368</v>
      </c>
      <c r="AU468" s="173" t="s">
        <v>90</v>
      </c>
      <c r="AV468" s="15" t="s">
        <v>97</v>
      </c>
      <c r="AW468" s="15" t="s">
        <v>36</v>
      </c>
      <c r="AX468" s="15" t="s">
        <v>77</v>
      </c>
      <c r="AY468" s="173" t="s">
        <v>358</v>
      </c>
    </row>
    <row r="469" spans="2:51" s="12" customFormat="1" ht="11.25">
      <c r="B469" s="151"/>
      <c r="D469" s="152" t="s">
        <v>368</v>
      </c>
      <c r="E469" s="153" t="s">
        <v>19</v>
      </c>
      <c r="F469" s="154" t="s">
        <v>689</v>
      </c>
      <c r="H469" s="153" t="s">
        <v>19</v>
      </c>
      <c r="I469" s="155"/>
      <c r="L469" s="151"/>
      <c r="M469" s="156"/>
      <c r="T469" s="157"/>
      <c r="AT469" s="153" t="s">
        <v>368</v>
      </c>
      <c r="AU469" s="153" t="s">
        <v>90</v>
      </c>
      <c r="AV469" s="12" t="s">
        <v>84</v>
      </c>
      <c r="AW469" s="12" t="s">
        <v>36</v>
      </c>
      <c r="AX469" s="12" t="s">
        <v>77</v>
      </c>
      <c r="AY469" s="153" t="s">
        <v>358</v>
      </c>
    </row>
    <row r="470" spans="2:51" s="13" customFormat="1" ht="11.25">
      <c r="B470" s="158"/>
      <c r="D470" s="152" t="s">
        <v>368</v>
      </c>
      <c r="E470" s="159" t="s">
        <v>19</v>
      </c>
      <c r="F470" s="160" t="s">
        <v>702</v>
      </c>
      <c r="H470" s="161">
        <v>19.52</v>
      </c>
      <c r="I470" s="162"/>
      <c r="L470" s="158"/>
      <c r="M470" s="163"/>
      <c r="T470" s="164"/>
      <c r="AT470" s="159" t="s">
        <v>368</v>
      </c>
      <c r="AU470" s="159" t="s">
        <v>90</v>
      </c>
      <c r="AV470" s="13" t="s">
        <v>90</v>
      </c>
      <c r="AW470" s="13" t="s">
        <v>36</v>
      </c>
      <c r="AX470" s="13" t="s">
        <v>77</v>
      </c>
      <c r="AY470" s="159" t="s">
        <v>358</v>
      </c>
    </row>
    <row r="471" spans="2:51" s="13" customFormat="1" ht="11.25">
      <c r="B471" s="158"/>
      <c r="D471" s="152" t="s">
        <v>368</v>
      </c>
      <c r="E471" s="159" t="s">
        <v>19</v>
      </c>
      <c r="F471" s="160" t="s">
        <v>703</v>
      </c>
      <c r="H471" s="161">
        <v>3.44</v>
      </c>
      <c r="I471" s="162"/>
      <c r="L471" s="158"/>
      <c r="M471" s="163"/>
      <c r="T471" s="164"/>
      <c r="AT471" s="159" t="s">
        <v>368</v>
      </c>
      <c r="AU471" s="159" t="s">
        <v>90</v>
      </c>
      <c r="AV471" s="13" t="s">
        <v>90</v>
      </c>
      <c r="AW471" s="13" t="s">
        <v>36</v>
      </c>
      <c r="AX471" s="13" t="s">
        <v>77</v>
      </c>
      <c r="AY471" s="159" t="s">
        <v>358</v>
      </c>
    </row>
    <row r="472" spans="2:51" s="13" customFormat="1" ht="11.25">
      <c r="B472" s="158"/>
      <c r="D472" s="152" t="s">
        <v>368</v>
      </c>
      <c r="E472" s="159" t="s">
        <v>19</v>
      </c>
      <c r="F472" s="160" t="s">
        <v>707</v>
      </c>
      <c r="H472" s="161">
        <v>1.84</v>
      </c>
      <c r="I472" s="162"/>
      <c r="L472" s="158"/>
      <c r="M472" s="163"/>
      <c r="T472" s="164"/>
      <c r="AT472" s="159" t="s">
        <v>368</v>
      </c>
      <c r="AU472" s="159" t="s">
        <v>90</v>
      </c>
      <c r="AV472" s="13" t="s">
        <v>90</v>
      </c>
      <c r="AW472" s="13" t="s">
        <v>36</v>
      </c>
      <c r="AX472" s="13" t="s">
        <v>77</v>
      </c>
      <c r="AY472" s="159" t="s">
        <v>358</v>
      </c>
    </row>
    <row r="473" spans="2:51" s="13" customFormat="1" ht="11.25">
      <c r="B473" s="158"/>
      <c r="D473" s="152" t="s">
        <v>368</v>
      </c>
      <c r="E473" s="159" t="s">
        <v>19</v>
      </c>
      <c r="F473" s="160" t="s">
        <v>705</v>
      </c>
      <c r="H473" s="161">
        <v>6.375</v>
      </c>
      <c r="I473" s="162"/>
      <c r="L473" s="158"/>
      <c r="M473" s="163"/>
      <c r="T473" s="164"/>
      <c r="AT473" s="159" t="s">
        <v>368</v>
      </c>
      <c r="AU473" s="159" t="s">
        <v>90</v>
      </c>
      <c r="AV473" s="13" t="s">
        <v>90</v>
      </c>
      <c r="AW473" s="13" t="s">
        <v>36</v>
      </c>
      <c r="AX473" s="13" t="s">
        <v>77</v>
      </c>
      <c r="AY473" s="159" t="s">
        <v>358</v>
      </c>
    </row>
    <row r="474" spans="2:51" s="13" customFormat="1" ht="11.25">
      <c r="B474" s="158"/>
      <c r="D474" s="152" t="s">
        <v>368</v>
      </c>
      <c r="E474" s="159" t="s">
        <v>19</v>
      </c>
      <c r="F474" s="160" t="s">
        <v>706</v>
      </c>
      <c r="H474" s="161">
        <v>1.849</v>
      </c>
      <c r="I474" s="162"/>
      <c r="L474" s="158"/>
      <c r="M474" s="163"/>
      <c r="T474" s="164"/>
      <c r="AT474" s="159" t="s">
        <v>368</v>
      </c>
      <c r="AU474" s="159" t="s">
        <v>90</v>
      </c>
      <c r="AV474" s="13" t="s">
        <v>90</v>
      </c>
      <c r="AW474" s="13" t="s">
        <v>36</v>
      </c>
      <c r="AX474" s="13" t="s">
        <v>77</v>
      </c>
      <c r="AY474" s="159" t="s">
        <v>358</v>
      </c>
    </row>
    <row r="475" spans="2:51" s="15" customFormat="1" ht="11.25">
      <c r="B475" s="172"/>
      <c r="D475" s="152" t="s">
        <v>368</v>
      </c>
      <c r="E475" s="173" t="s">
        <v>19</v>
      </c>
      <c r="F475" s="174" t="s">
        <v>416</v>
      </c>
      <c r="H475" s="175">
        <v>33.024000000000001</v>
      </c>
      <c r="I475" s="176"/>
      <c r="L475" s="172"/>
      <c r="M475" s="177"/>
      <c r="T475" s="178"/>
      <c r="AT475" s="173" t="s">
        <v>368</v>
      </c>
      <c r="AU475" s="173" t="s">
        <v>90</v>
      </c>
      <c r="AV475" s="15" t="s">
        <v>97</v>
      </c>
      <c r="AW475" s="15" t="s">
        <v>36</v>
      </c>
      <c r="AX475" s="15" t="s">
        <v>77</v>
      </c>
      <c r="AY475" s="173" t="s">
        <v>358</v>
      </c>
    </row>
    <row r="476" spans="2:51" s="12" customFormat="1" ht="11.25">
      <c r="B476" s="151"/>
      <c r="D476" s="152" t="s">
        <v>368</v>
      </c>
      <c r="E476" s="153" t="s">
        <v>19</v>
      </c>
      <c r="F476" s="154" t="s">
        <v>690</v>
      </c>
      <c r="H476" s="153" t="s">
        <v>19</v>
      </c>
      <c r="I476" s="155"/>
      <c r="L476" s="151"/>
      <c r="M476" s="156"/>
      <c r="T476" s="157"/>
      <c r="AT476" s="153" t="s">
        <v>368</v>
      </c>
      <c r="AU476" s="153" t="s">
        <v>90</v>
      </c>
      <c r="AV476" s="12" t="s">
        <v>84</v>
      </c>
      <c r="AW476" s="12" t="s">
        <v>36</v>
      </c>
      <c r="AX476" s="12" t="s">
        <v>77</v>
      </c>
      <c r="AY476" s="153" t="s">
        <v>358</v>
      </c>
    </row>
    <row r="477" spans="2:51" s="13" customFormat="1" ht="11.25">
      <c r="B477" s="158"/>
      <c r="D477" s="152" t="s">
        <v>368</v>
      </c>
      <c r="E477" s="159" t="s">
        <v>19</v>
      </c>
      <c r="F477" s="160" t="s">
        <v>708</v>
      </c>
      <c r="H477" s="161">
        <v>7.32</v>
      </c>
      <c r="I477" s="162"/>
      <c r="L477" s="158"/>
      <c r="M477" s="163"/>
      <c r="T477" s="164"/>
      <c r="AT477" s="159" t="s">
        <v>368</v>
      </c>
      <c r="AU477" s="159" t="s">
        <v>90</v>
      </c>
      <c r="AV477" s="13" t="s">
        <v>90</v>
      </c>
      <c r="AW477" s="13" t="s">
        <v>36</v>
      </c>
      <c r="AX477" s="13" t="s">
        <v>77</v>
      </c>
      <c r="AY477" s="159" t="s">
        <v>358</v>
      </c>
    </row>
    <row r="478" spans="2:51" s="13" customFormat="1" ht="11.25">
      <c r="B478" s="158"/>
      <c r="D478" s="152" t="s">
        <v>368</v>
      </c>
      <c r="E478" s="159" t="s">
        <v>19</v>
      </c>
      <c r="F478" s="160" t="s">
        <v>709</v>
      </c>
      <c r="H478" s="161">
        <v>9.1999999999999993</v>
      </c>
      <c r="I478" s="162"/>
      <c r="L478" s="158"/>
      <c r="M478" s="163"/>
      <c r="T478" s="164"/>
      <c r="AT478" s="159" t="s">
        <v>368</v>
      </c>
      <c r="AU478" s="159" t="s">
        <v>90</v>
      </c>
      <c r="AV478" s="13" t="s">
        <v>90</v>
      </c>
      <c r="AW478" s="13" t="s">
        <v>36</v>
      </c>
      <c r="AX478" s="13" t="s">
        <v>77</v>
      </c>
      <c r="AY478" s="159" t="s">
        <v>358</v>
      </c>
    </row>
    <row r="479" spans="2:51" s="13" customFormat="1" ht="11.25">
      <c r="B479" s="158"/>
      <c r="D479" s="152" t="s">
        <v>368</v>
      </c>
      <c r="E479" s="159" t="s">
        <v>19</v>
      </c>
      <c r="F479" s="160" t="s">
        <v>710</v>
      </c>
      <c r="H479" s="161">
        <v>1.26</v>
      </c>
      <c r="I479" s="162"/>
      <c r="L479" s="158"/>
      <c r="M479" s="163"/>
      <c r="T479" s="164"/>
      <c r="AT479" s="159" t="s">
        <v>368</v>
      </c>
      <c r="AU479" s="159" t="s">
        <v>90</v>
      </c>
      <c r="AV479" s="13" t="s">
        <v>90</v>
      </c>
      <c r="AW479" s="13" t="s">
        <v>36</v>
      </c>
      <c r="AX479" s="13" t="s">
        <v>77</v>
      </c>
      <c r="AY479" s="159" t="s">
        <v>358</v>
      </c>
    </row>
    <row r="480" spans="2:51" s="13" customFormat="1" ht="11.25">
      <c r="B480" s="158"/>
      <c r="D480" s="152" t="s">
        <v>368</v>
      </c>
      <c r="E480" s="159" t="s">
        <v>19</v>
      </c>
      <c r="F480" s="160" t="s">
        <v>711</v>
      </c>
      <c r="H480" s="161">
        <v>2.1349999999999998</v>
      </c>
      <c r="I480" s="162"/>
      <c r="L480" s="158"/>
      <c r="M480" s="163"/>
      <c r="T480" s="164"/>
      <c r="AT480" s="159" t="s">
        <v>368</v>
      </c>
      <c r="AU480" s="159" t="s">
        <v>90</v>
      </c>
      <c r="AV480" s="13" t="s">
        <v>90</v>
      </c>
      <c r="AW480" s="13" t="s">
        <v>36</v>
      </c>
      <c r="AX480" s="13" t="s">
        <v>77</v>
      </c>
      <c r="AY480" s="159" t="s">
        <v>358</v>
      </c>
    </row>
    <row r="481" spans="2:65" s="13" customFormat="1" ht="11.25">
      <c r="B481" s="158"/>
      <c r="D481" s="152" t="s">
        <v>368</v>
      </c>
      <c r="E481" s="159" t="s">
        <v>19</v>
      </c>
      <c r="F481" s="160" t="s">
        <v>712</v>
      </c>
      <c r="H481" s="161">
        <v>0.873</v>
      </c>
      <c r="I481" s="162"/>
      <c r="L481" s="158"/>
      <c r="M481" s="163"/>
      <c r="T481" s="164"/>
      <c r="AT481" s="159" t="s">
        <v>368</v>
      </c>
      <c r="AU481" s="159" t="s">
        <v>90</v>
      </c>
      <c r="AV481" s="13" t="s">
        <v>90</v>
      </c>
      <c r="AW481" s="13" t="s">
        <v>36</v>
      </c>
      <c r="AX481" s="13" t="s">
        <v>77</v>
      </c>
      <c r="AY481" s="159" t="s">
        <v>358</v>
      </c>
    </row>
    <row r="482" spans="2:65" s="13" customFormat="1" ht="11.25">
      <c r="B482" s="158"/>
      <c r="D482" s="152" t="s">
        <v>368</v>
      </c>
      <c r="E482" s="159" t="s">
        <v>19</v>
      </c>
      <c r="F482" s="160" t="s">
        <v>713</v>
      </c>
      <c r="H482" s="161">
        <v>3.44</v>
      </c>
      <c r="I482" s="162"/>
      <c r="L482" s="158"/>
      <c r="M482" s="163"/>
      <c r="T482" s="164"/>
      <c r="AT482" s="159" t="s">
        <v>368</v>
      </c>
      <c r="AU482" s="159" t="s">
        <v>90</v>
      </c>
      <c r="AV482" s="13" t="s">
        <v>90</v>
      </c>
      <c r="AW482" s="13" t="s">
        <v>36</v>
      </c>
      <c r="AX482" s="13" t="s">
        <v>77</v>
      </c>
      <c r="AY482" s="159" t="s">
        <v>358</v>
      </c>
    </row>
    <row r="483" spans="2:65" s="15" customFormat="1" ht="11.25">
      <c r="B483" s="172"/>
      <c r="D483" s="152" t="s">
        <v>368</v>
      </c>
      <c r="E483" s="173" t="s">
        <v>19</v>
      </c>
      <c r="F483" s="174" t="s">
        <v>416</v>
      </c>
      <c r="H483" s="175">
        <v>24.228000000000002</v>
      </c>
      <c r="I483" s="176"/>
      <c r="L483" s="172"/>
      <c r="M483" s="177"/>
      <c r="T483" s="178"/>
      <c r="AT483" s="173" t="s">
        <v>368</v>
      </c>
      <c r="AU483" s="173" t="s">
        <v>90</v>
      </c>
      <c r="AV483" s="15" t="s">
        <v>97</v>
      </c>
      <c r="AW483" s="15" t="s">
        <v>36</v>
      </c>
      <c r="AX483" s="15" t="s">
        <v>77</v>
      </c>
      <c r="AY483" s="173" t="s">
        <v>358</v>
      </c>
    </row>
    <row r="484" spans="2:65" s="14" customFormat="1" ht="11.25">
      <c r="B484" s="165"/>
      <c r="D484" s="152" t="s">
        <v>368</v>
      </c>
      <c r="E484" s="166" t="s">
        <v>19</v>
      </c>
      <c r="F484" s="167" t="s">
        <v>371</v>
      </c>
      <c r="H484" s="168">
        <v>90.275999999999996</v>
      </c>
      <c r="I484" s="169"/>
      <c r="L484" s="165"/>
      <c r="M484" s="170"/>
      <c r="T484" s="171"/>
      <c r="AT484" s="166" t="s">
        <v>368</v>
      </c>
      <c r="AU484" s="166" t="s">
        <v>90</v>
      </c>
      <c r="AV484" s="14" t="s">
        <v>364</v>
      </c>
      <c r="AW484" s="14" t="s">
        <v>36</v>
      </c>
      <c r="AX484" s="14" t="s">
        <v>84</v>
      </c>
      <c r="AY484" s="166" t="s">
        <v>358</v>
      </c>
    </row>
    <row r="485" spans="2:65" s="1" customFormat="1" ht="33" customHeight="1">
      <c r="B485" s="33"/>
      <c r="C485" s="134" t="s">
        <v>719</v>
      </c>
      <c r="D485" s="134" t="s">
        <v>360</v>
      </c>
      <c r="E485" s="135" t="s">
        <v>720</v>
      </c>
      <c r="F485" s="136" t="s">
        <v>721</v>
      </c>
      <c r="G485" s="137" t="s">
        <v>235</v>
      </c>
      <c r="H485" s="138">
        <v>6</v>
      </c>
      <c r="I485" s="139"/>
      <c r="J485" s="140">
        <f>ROUND(I485*H485,2)</f>
        <v>0</v>
      </c>
      <c r="K485" s="136" t="s">
        <v>363</v>
      </c>
      <c r="L485" s="33"/>
      <c r="M485" s="141" t="s">
        <v>19</v>
      </c>
      <c r="N485" s="142" t="s">
        <v>49</v>
      </c>
      <c r="P485" s="143">
        <f>O485*H485</f>
        <v>0</v>
      </c>
      <c r="Q485" s="143">
        <v>4.4999999999999999E-4</v>
      </c>
      <c r="R485" s="143">
        <f>Q485*H485</f>
        <v>2.7000000000000001E-3</v>
      </c>
      <c r="S485" s="143">
        <v>0</v>
      </c>
      <c r="T485" s="144">
        <f>S485*H485</f>
        <v>0</v>
      </c>
      <c r="AR485" s="145" t="s">
        <v>364</v>
      </c>
      <c r="AT485" s="145" t="s">
        <v>360</v>
      </c>
      <c r="AU485" s="145" t="s">
        <v>90</v>
      </c>
      <c r="AY485" s="18" t="s">
        <v>358</v>
      </c>
      <c r="BE485" s="146">
        <f>IF(N485="základní",J485,0)</f>
        <v>0</v>
      </c>
      <c r="BF485" s="146">
        <f>IF(N485="snížená",J485,0)</f>
        <v>0</v>
      </c>
      <c r="BG485" s="146">
        <f>IF(N485="zákl. přenesená",J485,0)</f>
        <v>0</v>
      </c>
      <c r="BH485" s="146">
        <f>IF(N485="sníž. přenesená",J485,0)</f>
        <v>0</v>
      </c>
      <c r="BI485" s="146">
        <f>IF(N485="nulová",J485,0)</f>
        <v>0</v>
      </c>
      <c r="BJ485" s="18" t="s">
        <v>90</v>
      </c>
      <c r="BK485" s="146">
        <f>ROUND(I485*H485,2)</f>
        <v>0</v>
      </c>
      <c r="BL485" s="18" t="s">
        <v>364</v>
      </c>
      <c r="BM485" s="145" t="s">
        <v>722</v>
      </c>
    </row>
    <row r="486" spans="2:65" s="1" customFormat="1" ht="11.25">
      <c r="B486" s="33"/>
      <c r="D486" s="147" t="s">
        <v>366</v>
      </c>
      <c r="F486" s="148" t="s">
        <v>723</v>
      </c>
      <c r="I486" s="149"/>
      <c r="L486" s="33"/>
      <c r="M486" s="150"/>
      <c r="T486" s="54"/>
      <c r="AT486" s="18" t="s">
        <v>366</v>
      </c>
      <c r="AU486" s="18" t="s">
        <v>90</v>
      </c>
    </row>
    <row r="487" spans="2:65" s="12" customFormat="1" ht="11.25">
      <c r="B487" s="151"/>
      <c r="D487" s="152" t="s">
        <v>368</v>
      </c>
      <c r="E487" s="153" t="s">
        <v>19</v>
      </c>
      <c r="F487" s="154" t="s">
        <v>638</v>
      </c>
      <c r="H487" s="153" t="s">
        <v>19</v>
      </c>
      <c r="I487" s="155"/>
      <c r="L487" s="151"/>
      <c r="M487" s="156"/>
      <c r="T487" s="157"/>
      <c r="AT487" s="153" t="s">
        <v>368</v>
      </c>
      <c r="AU487" s="153" t="s">
        <v>90</v>
      </c>
      <c r="AV487" s="12" t="s">
        <v>84</v>
      </c>
      <c r="AW487" s="12" t="s">
        <v>36</v>
      </c>
      <c r="AX487" s="12" t="s">
        <v>77</v>
      </c>
      <c r="AY487" s="153" t="s">
        <v>358</v>
      </c>
    </row>
    <row r="488" spans="2:65" s="13" customFormat="1" ht="11.25">
      <c r="B488" s="158"/>
      <c r="D488" s="152" t="s">
        <v>368</v>
      </c>
      <c r="E488" s="159" t="s">
        <v>19</v>
      </c>
      <c r="F488" s="160" t="s">
        <v>724</v>
      </c>
      <c r="H488" s="161">
        <v>3</v>
      </c>
      <c r="I488" s="162"/>
      <c r="L488" s="158"/>
      <c r="M488" s="163"/>
      <c r="T488" s="164"/>
      <c r="AT488" s="159" t="s">
        <v>368</v>
      </c>
      <c r="AU488" s="159" t="s">
        <v>90</v>
      </c>
      <c r="AV488" s="13" t="s">
        <v>90</v>
      </c>
      <c r="AW488" s="13" t="s">
        <v>36</v>
      </c>
      <c r="AX488" s="13" t="s">
        <v>77</v>
      </c>
      <c r="AY488" s="159" t="s">
        <v>358</v>
      </c>
    </row>
    <row r="489" spans="2:65" s="13" customFormat="1" ht="11.25">
      <c r="B489" s="158"/>
      <c r="D489" s="152" t="s">
        <v>368</v>
      </c>
      <c r="E489" s="159" t="s">
        <v>19</v>
      </c>
      <c r="F489" s="160" t="s">
        <v>725</v>
      </c>
      <c r="H489" s="161">
        <v>3</v>
      </c>
      <c r="I489" s="162"/>
      <c r="L489" s="158"/>
      <c r="M489" s="163"/>
      <c r="T489" s="164"/>
      <c r="AT489" s="159" t="s">
        <v>368</v>
      </c>
      <c r="AU489" s="159" t="s">
        <v>90</v>
      </c>
      <c r="AV489" s="13" t="s">
        <v>90</v>
      </c>
      <c r="AW489" s="13" t="s">
        <v>36</v>
      </c>
      <c r="AX489" s="13" t="s">
        <v>77</v>
      </c>
      <c r="AY489" s="159" t="s">
        <v>358</v>
      </c>
    </row>
    <row r="490" spans="2:65" s="14" customFormat="1" ht="11.25">
      <c r="B490" s="165"/>
      <c r="D490" s="152" t="s">
        <v>368</v>
      </c>
      <c r="E490" s="166" t="s">
        <v>19</v>
      </c>
      <c r="F490" s="167" t="s">
        <v>371</v>
      </c>
      <c r="H490" s="168">
        <v>6</v>
      </c>
      <c r="I490" s="169"/>
      <c r="L490" s="165"/>
      <c r="M490" s="170"/>
      <c r="T490" s="171"/>
      <c r="AT490" s="166" t="s">
        <v>368</v>
      </c>
      <c r="AU490" s="166" t="s">
        <v>90</v>
      </c>
      <c r="AV490" s="14" t="s">
        <v>364</v>
      </c>
      <c r="AW490" s="14" t="s">
        <v>36</v>
      </c>
      <c r="AX490" s="14" t="s">
        <v>84</v>
      </c>
      <c r="AY490" s="166" t="s">
        <v>358</v>
      </c>
    </row>
    <row r="491" spans="2:65" s="1" customFormat="1" ht="24.2" customHeight="1">
      <c r="B491" s="33"/>
      <c r="C491" s="134" t="s">
        <v>726</v>
      </c>
      <c r="D491" s="134" t="s">
        <v>360</v>
      </c>
      <c r="E491" s="135" t="s">
        <v>727</v>
      </c>
      <c r="F491" s="136" t="s">
        <v>728</v>
      </c>
      <c r="G491" s="137" t="s">
        <v>209</v>
      </c>
      <c r="H491" s="138">
        <v>0.33</v>
      </c>
      <c r="I491" s="139"/>
      <c r="J491" s="140">
        <f>ROUND(I491*H491,2)</f>
        <v>0</v>
      </c>
      <c r="K491" s="136" t="s">
        <v>363</v>
      </c>
      <c r="L491" s="33"/>
      <c r="M491" s="141" t="s">
        <v>19</v>
      </c>
      <c r="N491" s="142" t="s">
        <v>49</v>
      </c>
      <c r="P491" s="143">
        <f>O491*H491</f>
        <v>0</v>
      </c>
      <c r="Q491" s="143">
        <v>2.501876996</v>
      </c>
      <c r="R491" s="143">
        <f>Q491*H491</f>
        <v>0.82561940868000006</v>
      </c>
      <c r="S491" s="143">
        <v>0</v>
      </c>
      <c r="T491" s="144">
        <f>S491*H491</f>
        <v>0</v>
      </c>
      <c r="AR491" s="145" t="s">
        <v>364</v>
      </c>
      <c r="AT491" s="145" t="s">
        <v>360</v>
      </c>
      <c r="AU491" s="145" t="s">
        <v>90</v>
      </c>
      <c r="AY491" s="18" t="s">
        <v>358</v>
      </c>
      <c r="BE491" s="146">
        <f>IF(N491="základní",J491,0)</f>
        <v>0</v>
      </c>
      <c r="BF491" s="146">
        <f>IF(N491="snížená",J491,0)</f>
        <v>0</v>
      </c>
      <c r="BG491" s="146">
        <f>IF(N491="zákl. přenesená",J491,0)</f>
        <v>0</v>
      </c>
      <c r="BH491" s="146">
        <f>IF(N491="sníž. přenesená",J491,0)</f>
        <v>0</v>
      </c>
      <c r="BI491" s="146">
        <f>IF(N491="nulová",J491,0)</f>
        <v>0</v>
      </c>
      <c r="BJ491" s="18" t="s">
        <v>90</v>
      </c>
      <c r="BK491" s="146">
        <f>ROUND(I491*H491,2)</f>
        <v>0</v>
      </c>
      <c r="BL491" s="18" t="s">
        <v>364</v>
      </c>
      <c r="BM491" s="145" t="s">
        <v>729</v>
      </c>
    </row>
    <row r="492" spans="2:65" s="1" customFormat="1" ht="11.25">
      <c r="B492" s="33"/>
      <c r="D492" s="147" t="s">
        <v>366</v>
      </c>
      <c r="F492" s="148" t="s">
        <v>730</v>
      </c>
      <c r="I492" s="149"/>
      <c r="L492" s="33"/>
      <c r="M492" s="150"/>
      <c r="T492" s="54"/>
      <c r="AT492" s="18" t="s">
        <v>366</v>
      </c>
      <c r="AU492" s="18" t="s">
        <v>90</v>
      </c>
    </row>
    <row r="493" spans="2:65" s="12" customFormat="1" ht="11.25">
      <c r="B493" s="151"/>
      <c r="D493" s="152" t="s">
        <v>368</v>
      </c>
      <c r="E493" s="153" t="s">
        <v>19</v>
      </c>
      <c r="F493" s="154" t="s">
        <v>731</v>
      </c>
      <c r="H493" s="153" t="s">
        <v>19</v>
      </c>
      <c r="I493" s="155"/>
      <c r="L493" s="151"/>
      <c r="M493" s="156"/>
      <c r="T493" s="157"/>
      <c r="AT493" s="153" t="s">
        <v>368</v>
      </c>
      <c r="AU493" s="153" t="s">
        <v>90</v>
      </c>
      <c r="AV493" s="12" t="s">
        <v>84</v>
      </c>
      <c r="AW493" s="12" t="s">
        <v>36</v>
      </c>
      <c r="AX493" s="12" t="s">
        <v>77</v>
      </c>
      <c r="AY493" s="153" t="s">
        <v>358</v>
      </c>
    </row>
    <row r="494" spans="2:65" s="13" customFormat="1" ht="11.25">
      <c r="B494" s="158"/>
      <c r="D494" s="152" t="s">
        <v>368</v>
      </c>
      <c r="E494" s="159" t="s">
        <v>19</v>
      </c>
      <c r="F494" s="160" t="s">
        <v>732</v>
      </c>
      <c r="H494" s="161">
        <v>0.33</v>
      </c>
      <c r="I494" s="162"/>
      <c r="L494" s="158"/>
      <c r="M494" s="163"/>
      <c r="T494" s="164"/>
      <c r="AT494" s="159" t="s">
        <v>368</v>
      </c>
      <c r="AU494" s="159" t="s">
        <v>90</v>
      </c>
      <c r="AV494" s="13" t="s">
        <v>90</v>
      </c>
      <c r="AW494" s="13" t="s">
        <v>36</v>
      </c>
      <c r="AX494" s="13" t="s">
        <v>77</v>
      </c>
      <c r="AY494" s="159" t="s">
        <v>358</v>
      </c>
    </row>
    <row r="495" spans="2:65" s="14" customFormat="1" ht="11.25">
      <c r="B495" s="165"/>
      <c r="D495" s="152" t="s">
        <v>368</v>
      </c>
      <c r="E495" s="166" t="s">
        <v>19</v>
      </c>
      <c r="F495" s="167" t="s">
        <v>371</v>
      </c>
      <c r="H495" s="168">
        <v>0.33</v>
      </c>
      <c r="I495" s="169"/>
      <c r="L495" s="165"/>
      <c r="M495" s="170"/>
      <c r="T495" s="171"/>
      <c r="AT495" s="166" t="s">
        <v>368</v>
      </c>
      <c r="AU495" s="166" t="s">
        <v>90</v>
      </c>
      <c r="AV495" s="14" t="s">
        <v>364</v>
      </c>
      <c r="AW495" s="14" t="s">
        <v>36</v>
      </c>
      <c r="AX495" s="14" t="s">
        <v>84</v>
      </c>
      <c r="AY495" s="166" t="s">
        <v>358</v>
      </c>
    </row>
    <row r="496" spans="2:65" s="1" customFormat="1" ht="24.2" customHeight="1">
      <c r="B496" s="33"/>
      <c r="C496" s="134" t="s">
        <v>733</v>
      </c>
      <c r="D496" s="134" t="s">
        <v>360</v>
      </c>
      <c r="E496" s="135" t="s">
        <v>734</v>
      </c>
      <c r="F496" s="136" t="s">
        <v>735</v>
      </c>
      <c r="G496" s="137" t="s">
        <v>195</v>
      </c>
      <c r="H496" s="138">
        <v>3.3</v>
      </c>
      <c r="I496" s="139"/>
      <c r="J496" s="140">
        <f>ROUND(I496*H496,2)</f>
        <v>0</v>
      </c>
      <c r="K496" s="136" t="s">
        <v>363</v>
      </c>
      <c r="L496" s="33"/>
      <c r="M496" s="141" t="s">
        <v>19</v>
      </c>
      <c r="N496" s="142" t="s">
        <v>49</v>
      </c>
      <c r="P496" s="143">
        <f>O496*H496</f>
        <v>0</v>
      </c>
      <c r="Q496" s="143">
        <v>2.7469E-3</v>
      </c>
      <c r="R496" s="143">
        <f>Q496*H496</f>
        <v>9.0647699999999998E-3</v>
      </c>
      <c r="S496" s="143">
        <v>0</v>
      </c>
      <c r="T496" s="144">
        <f>S496*H496</f>
        <v>0</v>
      </c>
      <c r="AR496" s="145" t="s">
        <v>364</v>
      </c>
      <c r="AT496" s="145" t="s">
        <v>360</v>
      </c>
      <c r="AU496" s="145" t="s">
        <v>90</v>
      </c>
      <c r="AY496" s="18" t="s">
        <v>358</v>
      </c>
      <c r="BE496" s="146">
        <f>IF(N496="základní",J496,0)</f>
        <v>0</v>
      </c>
      <c r="BF496" s="146">
        <f>IF(N496="snížená",J496,0)</f>
        <v>0</v>
      </c>
      <c r="BG496" s="146">
        <f>IF(N496="zákl. přenesená",J496,0)</f>
        <v>0</v>
      </c>
      <c r="BH496" s="146">
        <f>IF(N496="sníž. přenesená",J496,0)</f>
        <v>0</v>
      </c>
      <c r="BI496" s="146">
        <f>IF(N496="nulová",J496,0)</f>
        <v>0</v>
      </c>
      <c r="BJ496" s="18" t="s">
        <v>90</v>
      </c>
      <c r="BK496" s="146">
        <f>ROUND(I496*H496,2)</f>
        <v>0</v>
      </c>
      <c r="BL496" s="18" t="s">
        <v>364</v>
      </c>
      <c r="BM496" s="145" t="s">
        <v>736</v>
      </c>
    </row>
    <row r="497" spans="2:65" s="1" customFormat="1" ht="11.25">
      <c r="B497" s="33"/>
      <c r="D497" s="147" t="s">
        <v>366</v>
      </c>
      <c r="F497" s="148" t="s">
        <v>737</v>
      </c>
      <c r="I497" s="149"/>
      <c r="L497" s="33"/>
      <c r="M497" s="150"/>
      <c r="T497" s="54"/>
      <c r="AT497" s="18" t="s">
        <v>366</v>
      </c>
      <c r="AU497" s="18" t="s">
        <v>90</v>
      </c>
    </row>
    <row r="498" spans="2:65" s="12" customFormat="1" ht="11.25">
      <c r="B498" s="151"/>
      <c r="D498" s="152" t="s">
        <v>368</v>
      </c>
      <c r="E498" s="153" t="s">
        <v>19</v>
      </c>
      <c r="F498" s="154" t="s">
        <v>731</v>
      </c>
      <c r="H498" s="153" t="s">
        <v>19</v>
      </c>
      <c r="I498" s="155"/>
      <c r="L498" s="151"/>
      <c r="M498" s="156"/>
      <c r="T498" s="157"/>
      <c r="AT498" s="153" t="s">
        <v>368</v>
      </c>
      <c r="AU498" s="153" t="s">
        <v>90</v>
      </c>
      <c r="AV498" s="12" t="s">
        <v>84</v>
      </c>
      <c r="AW498" s="12" t="s">
        <v>36</v>
      </c>
      <c r="AX498" s="12" t="s">
        <v>77</v>
      </c>
      <c r="AY498" s="153" t="s">
        <v>358</v>
      </c>
    </row>
    <row r="499" spans="2:65" s="13" customFormat="1" ht="11.25">
      <c r="B499" s="158"/>
      <c r="D499" s="152" t="s">
        <v>368</v>
      </c>
      <c r="E499" s="159" t="s">
        <v>19</v>
      </c>
      <c r="F499" s="160" t="s">
        <v>738</v>
      </c>
      <c r="H499" s="161">
        <v>3.3</v>
      </c>
      <c r="I499" s="162"/>
      <c r="L499" s="158"/>
      <c r="M499" s="163"/>
      <c r="T499" s="164"/>
      <c r="AT499" s="159" t="s">
        <v>368</v>
      </c>
      <c r="AU499" s="159" t="s">
        <v>90</v>
      </c>
      <c r="AV499" s="13" t="s">
        <v>90</v>
      </c>
      <c r="AW499" s="13" t="s">
        <v>36</v>
      </c>
      <c r="AX499" s="13" t="s">
        <v>77</v>
      </c>
      <c r="AY499" s="159" t="s">
        <v>358</v>
      </c>
    </row>
    <row r="500" spans="2:65" s="14" customFormat="1" ht="11.25">
      <c r="B500" s="165"/>
      <c r="D500" s="152" t="s">
        <v>368</v>
      </c>
      <c r="E500" s="166" t="s">
        <v>19</v>
      </c>
      <c r="F500" s="167" t="s">
        <v>371</v>
      </c>
      <c r="H500" s="168">
        <v>3.3</v>
      </c>
      <c r="I500" s="169"/>
      <c r="L500" s="165"/>
      <c r="M500" s="170"/>
      <c r="T500" s="171"/>
      <c r="AT500" s="166" t="s">
        <v>368</v>
      </c>
      <c r="AU500" s="166" t="s">
        <v>90</v>
      </c>
      <c r="AV500" s="14" t="s">
        <v>364</v>
      </c>
      <c r="AW500" s="14" t="s">
        <v>36</v>
      </c>
      <c r="AX500" s="14" t="s">
        <v>84</v>
      </c>
      <c r="AY500" s="166" t="s">
        <v>358</v>
      </c>
    </row>
    <row r="501" spans="2:65" s="1" customFormat="1" ht="24.2" customHeight="1">
      <c r="B501" s="33"/>
      <c r="C501" s="134" t="s">
        <v>739</v>
      </c>
      <c r="D501" s="134" t="s">
        <v>360</v>
      </c>
      <c r="E501" s="135" t="s">
        <v>740</v>
      </c>
      <c r="F501" s="136" t="s">
        <v>741</v>
      </c>
      <c r="G501" s="137" t="s">
        <v>195</v>
      </c>
      <c r="H501" s="138">
        <v>3.3</v>
      </c>
      <c r="I501" s="139"/>
      <c r="J501" s="140">
        <f>ROUND(I501*H501,2)</f>
        <v>0</v>
      </c>
      <c r="K501" s="136" t="s">
        <v>363</v>
      </c>
      <c r="L501" s="33"/>
      <c r="M501" s="141" t="s">
        <v>19</v>
      </c>
      <c r="N501" s="142" t="s">
        <v>49</v>
      </c>
      <c r="P501" s="143">
        <f>O501*H501</f>
        <v>0</v>
      </c>
      <c r="Q501" s="143">
        <v>0</v>
      </c>
      <c r="R501" s="143">
        <f>Q501*H501</f>
        <v>0</v>
      </c>
      <c r="S501" s="143">
        <v>0</v>
      </c>
      <c r="T501" s="144">
        <f>S501*H501</f>
        <v>0</v>
      </c>
      <c r="AR501" s="145" t="s">
        <v>364</v>
      </c>
      <c r="AT501" s="145" t="s">
        <v>360</v>
      </c>
      <c r="AU501" s="145" t="s">
        <v>90</v>
      </c>
      <c r="AY501" s="18" t="s">
        <v>358</v>
      </c>
      <c r="BE501" s="146">
        <f>IF(N501="základní",J501,0)</f>
        <v>0</v>
      </c>
      <c r="BF501" s="146">
        <f>IF(N501="snížená",J501,0)</f>
        <v>0</v>
      </c>
      <c r="BG501" s="146">
        <f>IF(N501="zákl. přenesená",J501,0)</f>
        <v>0</v>
      </c>
      <c r="BH501" s="146">
        <f>IF(N501="sníž. přenesená",J501,0)</f>
        <v>0</v>
      </c>
      <c r="BI501" s="146">
        <f>IF(N501="nulová",J501,0)</f>
        <v>0</v>
      </c>
      <c r="BJ501" s="18" t="s">
        <v>90</v>
      </c>
      <c r="BK501" s="146">
        <f>ROUND(I501*H501,2)</f>
        <v>0</v>
      </c>
      <c r="BL501" s="18" t="s">
        <v>364</v>
      </c>
      <c r="BM501" s="145" t="s">
        <v>742</v>
      </c>
    </row>
    <row r="502" spans="2:65" s="1" customFormat="1" ht="11.25">
      <c r="B502" s="33"/>
      <c r="D502" s="147" t="s">
        <v>366</v>
      </c>
      <c r="F502" s="148" t="s">
        <v>743</v>
      </c>
      <c r="I502" s="149"/>
      <c r="L502" s="33"/>
      <c r="M502" s="150"/>
      <c r="T502" s="54"/>
      <c r="AT502" s="18" t="s">
        <v>366</v>
      </c>
      <c r="AU502" s="18" t="s">
        <v>90</v>
      </c>
    </row>
    <row r="503" spans="2:65" s="1" customFormat="1" ht="37.9" customHeight="1">
      <c r="B503" s="33"/>
      <c r="C503" s="134" t="s">
        <v>744</v>
      </c>
      <c r="D503" s="134" t="s">
        <v>360</v>
      </c>
      <c r="E503" s="135" t="s">
        <v>745</v>
      </c>
      <c r="F503" s="136" t="s">
        <v>746</v>
      </c>
      <c r="G503" s="137" t="s">
        <v>443</v>
      </c>
      <c r="H503" s="138">
        <v>4.0490000000000004</v>
      </c>
      <c r="I503" s="139"/>
      <c r="J503" s="140">
        <f>ROUND(I503*H503,2)</f>
        <v>0</v>
      </c>
      <c r="K503" s="136" t="s">
        <v>363</v>
      </c>
      <c r="L503" s="33"/>
      <c r="M503" s="141" t="s">
        <v>19</v>
      </c>
      <c r="N503" s="142" t="s">
        <v>49</v>
      </c>
      <c r="P503" s="143">
        <f>O503*H503</f>
        <v>0</v>
      </c>
      <c r="Q503" s="143">
        <v>1.0463206</v>
      </c>
      <c r="R503" s="143">
        <f>Q503*H503</f>
        <v>4.2365521094000007</v>
      </c>
      <c r="S503" s="143">
        <v>0</v>
      </c>
      <c r="T503" s="144">
        <f>S503*H503</f>
        <v>0</v>
      </c>
      <c r="AR503" s="145" t="s">
        <v>364</v>
      </c>
      <c r="AT503" s="145" t="s">
        <v>360</v>
      </c>
      <c r="AU503" s="145" t="s">
        <v>90</v>
      </c>
      <c r="AY503" s="18" t="s">
        <v>358</v>
      </c>
      <c r="BE503" s="146">
        <f>IF(N503="základní",J503,0)</f>
        <v>0</v>
      </c>
      <c r="BF503" s="146">
        <f>IF(N503="snížená",J503,0)</f>
        <v>0</v>
      </c>
      <c r="BG503" s="146">
        <f>IF(N503="zákl. přenesená",J503,0)</f>
        <v>0</v>
      </c>
      <c r="BH503" s="146">
        <f>IF(N503="sníž. přenesená",J503,0)</f>
        <v>0</v>
      </c>
      <c r="BI503" s="146">
        <f>IF(N503="nulová",J503,0)</f>
        <v>0</v>
      </c>
      <c r="BJ503" s="18" t="s">
        <v>90</v>
      </c>
      <c r="BK503" s="146">
        <f>ROUND(I503*H503,2)</f>
        <v>0</v>
      </c>
      <c r="BL503" s="18" t="s">
        <v>364</v>
      </c>
      <c r="BM503" s="145" t="s">
        <v>747</v>
      </c>
    </row>
    <row r="504" spans="2:65" s="1" customFormat="1" ht="11.25">
      <c r="B504" s="33"/>
      <c r="D504" s="147" t="s">
        <v>366</v>
      </c>
      <c r="F504" s="148" t="s">
        <v>748</v>
      </c>
      <c r="I504" s="149"/>
      <c r="L504" s="33"/>
      <c r="M504" s="150"/>
      <c r="T504" s="54"/>
      <c r="AT504" s="18" t="s">
        <v>366</v>
      </c>
      <c r="AU504" s="18" t="s">
        <v>90</v>
      </c>
    </row>
    <row r="505" spans="2:65" s="12" customFormat="1" ht="11.25">
      <c r="B505" s="151"/>
      <c r="D505" s="152" t="s">
        <v>368</v>
      </c>
      <c r="E505" s="153" t="s">
        <v>19</v>
      </c>
      <c r="F505" s="154" t="s">
        <v>749</v>
      </c>
      <c r="H505" s="153" t="s">
        <v>19</v>
      </c>
      <c r="I505" s="155"/>
      <c r="L505" s="151"/>
      <c r="M505" s="156"/>
      <c r="T505" s="157"/>
      <c r="AT505" s="153" t="s">
        <v>368</v>
      </c>
      <c r="AU505" s="153" t="s">
        <v>90</v>
      </c>
      <c r="AV505" s="12" t="s">
        <v>84</v>
      </c>
      <c r="AW505" s="12" t="s">
        <v>36</v>
      </c>
      <c r="AX505" s="12" t="s">
        <v>77</v>
      </c>
      <c r="AY505" s="153" t="s">
        <v>358</v>
      </c>
    </row>
    <row r="506" spans="2:65" s="13" customFormat="1" ht="11.25">
      <c r="B506" s="158"/>
      <c r="D506" s="152" t="s">
        <v>368</v>
      </c>
      <c r="E506" s="159" t="s">
        <v>19</v>
      </c>
      <c r="F506" s="160" t="s">
        <v>750</v>
      </c>
      <c r="H506" s="161">
        <v>4.0490000000000004</v>
      </c>
      <c r="I506" s="162"/>
      <c r="L506" s="158"/>
      <c r="M506" s="163"/>
      <c r="T506" s="164"/>
      <c r="AT506" s="159" t="s">
        <v>368</v>
      </c>
      <c r="AU506" s="159" t="s">
        <v>90</v>
      </c>
      <c r="AV506" s="13" t="s">
        <v>90</v>
      </c>
      <c r="AW506" s="13" t="s">
        <v>36</v>
      </c>
      <c r="AX506" s="13" t="s">
        <v>77</v>
      </c>
      <c r="AY506" s="159" t="s">
        <v>358</v>
      </c>
    </row>
    <row r="507" spans="2:65" s="14" customFormat="1" ht="11.25">
      <c r="B507" s="165"/>
      <c r="D507" s="152" t="s">
        <v>368</v>
      </c>
      <c r="E507" s="166" t="s">
        <v>19</v>
      </c>
      <c r="F507" s="167" t="s">
        <v>371</v>
      </c>
      <c r="H507" s="168">
        <v>4.0490000000000004</v>
      </c>
      <c r="I507" s="169"/>
      <c r="L507" s="165"/>
      <c r="M507" s="170"/>
      <c r="T507" s="171"/>
      <c r="AT507" s="166" t="s">
        <v>368</v>
      </c>
      <c r="AU507" s="166" t="s">
        <v>90</v>
      </c>
      <c r="AV507" s="14" t="s">
        <v>364</v>
      </c>
      <c r="AW507" s="14" t="s">
        <v>36</v>
      </c>
      <c r="AX507" s="14" t="s">
        <v>84</v>
      </c>
      <c r="AY507" s="166" t="s">
        <v>358</v>
      </c>
    </row>
    <row r="508" spans="2:65" s="1" customFormat="1" ht="37.9" customHeight="1">
      <c r="B508" s="33"/>
      <c r="C508" s="134" t="s">
        <v>751</v>
      </c>
      <c r="D508" s="134" t="s">
        <v>360</v>
      </c>
      <c r="E508" s="135" t="s">
        <v>752</v>
      </c>
      <c r="F508" s="136" t="s">
        <v>753</v>
      </c>
      <c r="G508" s="137" t="s">
        <v>195</v>
      </c>
      <c r="H508" s="138">
        <v>372.87299999999999</v>
      </c>
      <c r="I508" s="139"/>
      <c r="J508" s="140">
        <f>ROUND(I508*H508,2)</f>
        <v>0</v>
      </c>
      <c r="K508" s="136" t="s">
        <v>363</v>
      </c>
      <c r="L508" s="33"/>
      <c r="M508" s="141" t="s">
        <v>19</v>
      </c>
      <c r="N508" s="142" t="s">
        <v>49</v>
      </c>
      <c r="P508" s="143">
        <f>O508*H508</f>
        <v>0</v>
      </c>
      <c r="Q508" s="143">
        <v>0.113955</v>
      </c>
      <c r="R508" s="143">
        <f>Q508*H508</f>
        <v>42.490742714999996</v>
      </c>
      <c r="S508" s="143">
        <v>0</v>
      </c>
      <c r="T508" s="144">
        <f>S508*H508</f>
        <v>0</v>
      </c>
      <c r="AR508" s="145" t="s">
        <v>364</v>
      </c>
      <c r="AT508" s="145" t="s">
        <v>360</v>
      </c>
      <c r="AU508" s="145" t="s">
        <v>90</v>
      </c>
      <c r="AY508" s="18" t="s">
        <v>358</v>
      </c>
      <c r="BE508" s="146">
        <f>IF(N508="základní",J508,0)</f>
        <v>0</v>
      </c>
      <c r="BF508" s="146">
        <f>IF(N508="snížená",J508,0)</f>
        <v>0</v>
      </c>
      <c r="BG508" s="146">
        <f>IF(N508="zákl. přenesená",J508,0)</f>
        <v>0</v>
      </c>
      <c r="BH508" s="146">
        <f>IF(N508="sníž. přenesená",J508,0)</f>
        <v>0</v>
      </c>
      <c r="BI508" s="146">
        <f>IF(N508="nulová",J508,0)</f>
        <v>0</v>
      </c>
      <c r="BJ508" s="18" t="s">
        <v>90</v>
      </c>
      <c r="BK508" s="146">
        <f>ROUND(I508*H508,2)</f>
        <v>0</v>
      </c>
      <c r="BL508" s="18" t="s">
        <v>364</v>
      </c>
      <c r="BM508" s="145" t="s">
        <v>754</v>
      </c>
    </row>
    <row r="509" spans="2:65" s="1" customFormat="1" ht="11.25">
      <c r="B509" s="33"/>
      <c r="D509" s="147" t="s">
        <v>366</v>
      </c>
      <c r="F509" s="148" t="s">
        <v>755</v>
      </c>
      <c r="I509" s="149"/>
      <c r="L509" s="33"/>
      <c r="M509" s="150"/>
      <c r="T509" s="54"/>
      <c r="AT509" s="18" t="s">
        <v>366</v>
      </c>
      <c r="AU509" s="18" t="s">
        <v>90</v>
      </c>
    </row>
    <row r="510" spans="2:65" s="12" customFormat="1" ht="11.25">
      <c r="B510" s="151"/>
      <c r="D510" s="152" t="s">
        <v>368</v>
      </c>
      <c r="E510" s="153" t="s">
        <v>19</v>
      </c>
      <c r="F510" s="154" t="s">
        <v>5175</v>
      </c>
      <c r="H510" s="153" t="s">
        <v>19</v>
      </c>
      <c r="I510" s="155"/>
      <c r="L510" s="151"/>
      <c r="M510" s="156"/>
      <c r="T510" s="157"/>
      <c r="AT510" s="153" t="s">
        <v>368</v>
      </c>
      <c r="AU510" s="153" t="s">
        <v>90</v>
      </c>
      <c r="AV510" s="12" t="s">
        <v>84</v>
      </c>
      <c r="AW510" s="12" t="s">
        <v>36</v>
      </c>
      <c r="AX510" s="12" t="s">
        <v>77</v>
      </c>
      <c r="AY510" s="153" t="s">
        <v>358</v>
      </c>
    </row>
    <row r="511" spans="2:65" s="12" customFormat="1" ht="11.25">
      <c r="B511" s="151"/>
      <c r="D511" s="152" t="s">
        <v>368</v>
      </c>
      <c r="E511" s="153" t="s">
        <v>19</v>
      </c>
      <c r="F511" s="154" t="s">
        <v>5184</v>
      </c>
      <c r="H511" s="153" t="s">
        <v>19</v>
      </c>
      <c r="I511" s="155"/>
      <c r="L511" s="151"/>
      <c r="M511" s="156"/>
      <c r="T511" s="157"/>
      <c r="AT511" s="153" t="s">
        <v>368</v>
      </c>
      <c r="AU511" s="153" t="s">
        <v>90</v>
      </c>
      <c r="AV511" s="12" t="s">
        <v>84</v>
      </c>
      <c r="AW511" s="12" t="s">
        <v>36</v>
      </c>
      <c r="AX511" s="12" t="s">
        <v>77</v>
      </c>
      <c r="AY511" s="153" t="s">
        <v>358</v>
      </c>
    </row>
    <row r="512" spans="2:65" s="13" customFormat="1" ht="22.5">
      <c r="B512" s="158"/>
      <c r="D512" s="152" t="s">
        <v>368</v>
      </c>
      <c r="E512" s="159" t="s">
        <v>19</v>
      </c>
      <c r="F512" s="160" t="s">
        <v>756</v>
      </c>
      <c r="H512" s="161">
        <v>89.510999999999996</v>
      </c>
      <c r="I512" s="162"/>
      <c r="L512" s="158"/>
      <c r="M512" s="163"/>
      <c r="T512" s="164"/>
      <c r="AT512" s="159" t="s">
        <v>368</v>
      </c>
      <c r="AU512" s="159" t="s">
        <v>90</v>
      </c>
      <c r="AV512" s="13" t="s">
        <v>90</v>
      </c>
      <c r="AW512" s="13" t="s">
        <v>36</v>
      </c>
      <c r="AX512" s="13" t="s">
        <v>77</v>
      </c>
      <c r="AY512" s="159" t="s">
        <v>358</v>
      </c>
    </row>
    <row r="513" spans="2:65" s="12" customFormat="1" ht="11.25">
      <c r="B513" s="151"/>
      <c r="D513" s="152" t="s">
        <v>368</v>
      </c>
      <c r="E513" s="153" t="s">
        <v>19</v>
      </c>
      <c r="F513" s="154" t="s">
        <v>5185</v>
      </c>
      <c r="H513" s="153" t="s">
        <v>19</v>
      </c>
      <c r="I513" s="155"/>
      <c r="L513" s="151"/>
      <c r="M513" s="156"/>
      <c r="T513" s="157"/>
      <c r="AT513" s="153" t="s">
        <v>368</v>
      </c>
      <c r="AU513" s="153" t="s">
        <v>90</v>
      </c>
      <c r="AV513" s="12" t="s">
        <v>84</v>
      </c>
      <c r="AW513" s="12" t="s">
        <v>36</v>
      </c>
      <c r="AX513" s="12" t="s">
        <v>77</v>
      </c>
      <c r="AY513" s="153" t="s">
        <v>358</v>
      </c>
    </row>
    <row r="514" spans="2:65" s="13" customFormat="1" ht="33.75">
      <c r="B514" s="158"/>
      <c r="D514" s="152" t="s">
        <v>368</v>
      </c>
      <c r="E514" s="159" t="s">
        <v>19</v>
      </c>
      <c r="F514" s="160" t="s">
        <v>757</v>
      </c>
      <c r="H514" s="161">
        <v>86.010999999999996</v>
      </c>
      <c r="I514" s="162"/>
      <c r="L514" s="158"/>
      <c r="M514" s="163"/>
      <c r="T514" s="164"/>
      <c r="AT514" s="159" t="s">
        <v>368</v>
      </c>
      <c r="AU514" s="159" t="s">
        <v>90</v>
      </c>
      <c r="AV514" s="13" t="s">
        <v>90</v>
      </c>
      <c r="AW514" s="13" t="s">
        <v>36</v>
      </c>
      <c r="AX514" s="13" t="s">
        <v>77</v>
      </c>
      <c r="AY514" s="159" t="s">
        <v>358</v>
      </c>
    </row>
    <row r="515" spans="2:65" s="12" customFormat="1" ht="11.25">
      <c r="B515" s="151"/>
      <c r="D515" s="152" t="s">
        <v>368</v>
      </c>
      <c r="E515" s="153" t="s">
        <v>19</v>
      </c>
      <c r="F515" s="154" t="s">
        <v>5183</v>
      </c>
      <c r="H515" s="153" t="s">
        <v>19</v>
      </c>
      <c r="I515" s="155"/>
      <c r="L515" s="151"/>
      <c r="M515" s="156"/>
      <c r="T515" s="157"/>
      <c r="AT515" s="153" t="s">
        <v>368</v>
      </c>
      <c r="AU515" s="153" t="s">
        <v>90</v>
      </c>
      <c r="AV515" s="12" t="s">
        <v>84</v>
      </c>
      <c r="AW515" s="12" t="s">
        <v>36</v>
      </c>
      <c r="AX515" s="12" t="s">
        <v>77</v>
      </c>
      <c r="AY515" s="153" t="s">
        <v>358</v>
      </c>
    </row>
    <row r="516" spans="2:65" s="13" customFormat="1" ht="33.75">
      <c r="B516" s="158"/>
      <c r="D516" s="152" t="s">
        <v>368</v>
      </c>
      <c r="E516" s="159" t="s">
        <v>19</v>
      </c>
      <c r="F516" s="160" t="s">
        <v>758</v>
      </c>
      <c r="H516" s="161">
        <v>197.351</v>
      </c>
      <c r="I516" s="162"/>
      <c r="L516" s="158"/>
      <c r="M516" s="163"/>
      <c r="T516" s="164"/>
      <c r="AT516" s="159" t="s">
        <v>368</v>
      </c>
      <c r="AU516" s="159" t="s">
        <v>90</v>
      </c>
      <c r="AV516" s="13" t="s">
        <v>90</v>
      </c>
      <c r="AW516" s="13" t="s">
        <v>36</v>
      </c>
      <c r="AX516" s="13" t="s">
        <v>77</v>
      </c>
      <c r="AY516" s="159" t="s">
        <v>358</v>
      </c>
    </row>
    <row r="517" spans="2:65" s="14" customFormat="1" ht="11.25">
      <c r="B517" s="165"/>
      <c r="D517" s="152" t="s">
        <v>368</v>
      </c>
      <c r="E517" s="166" t="s">
        <v>19</v>
      </c>
      <c r="F517" s="167" t="s">
        <v>371</v>
      </c>
      <c r="H517" s="168">
        <v>372.87299999999999</v>
      </c>
      <c r="I517" s="169"/>
      <c r="L517" s="165"/>
      <c r="M517" s="170"/>
      <c r="T517" s="171"/>
      <c r="AT517" s="166" t="s">
        <v>368</v>
      </c>
      <c r="AU517" s="166" t="s">
        <v>90</v>
      </c>
      <c r="AV517" s="14" t="s">
        <v>364</v>
      </c>
      <c r="AW517" s="14" t="s">
        <v>36</v>
      </c>
      <c r="AX517" s="14" t="s">
        <v>84</v>
      </c>
      <c r="AY517" s="166" t="s">
        <v>358</v>
      </c>
    </row>
    <row r="518" spans="2:65" s="1" customFormat="1" ht="16.5" customHeight="1">
      <c r="B518" s="33"/>
      <c r="C518" s="134" t="s">
        <v>759</v>
      </c>
      <c r="D518" s="134" t="s">
        <v>360</v>
      </c>
      <c r="E518" s="135" t="s">
        <v>760</v>
      </c>
      <c r="F518" s="136" t="s">
        <v>761</v>
      </c>
      <c r="G518" s="137" t="s">
        <v>209</v>
      </c>
      <c r="H518" s="138">
        <v>1.5</v>
      </c>
      <c r="I518" s="139"/>
      <c r="J518" s="140">
        <f>ROUND(I518*H518,2)</f>
        <v>0</v>
      </c>
      <c r="K518" s="136" t="s">
        <v>363</v>
      </c>
      <c r="L518" s="33"/>
      <c r="M518" s="141" t="s">
        <v>19</v>
      </c>
      <c r="N518" s="142" t="s">
        <v>49</v>
      </c>
      <c r="P518" s="143">
        <f>O518*H518</f>
        <v>0</v>
      </c>
      <c r="Q518" s="143">
        <v>2.6446800000000001</v>
      </c>
      <c r="R518" s="143">
        <f>Q518*H518</f>
        <v>3.9670200000000002</v>
      </c>
      <c r="S518" s="143">
        <v>0</v>
      </c>
      <c r="T518" s="144">
        <f>S518*H518</f>
        <v>0</v>
      </c>
      <c r="AR518" s="145" t="s">
        <v>364</v>
      </c>
      <c r="AT518" s="145" t="s">
        <v>360</v>
      </c>
      <c r="AU518" s="145" t="s">
        <v>90</v>
      </c>
      <c r="AY518" s="18" t="s">
        <v>358</v>
      </c>
      <c r="BE518" s="146">
        <f>IF(N518="základní",J518,0)</f>
        <v>0</v>
      </c>
      <c r="BF518" s="146">
        <f>IF(N518="snížená",J518,0)</f>
        <v>0</v>
      </c>
      <c r="BG518" s="146">
        <f>IF(N518="zákl. přenesená",J518,0)</f>
        <v>0</v>
      </c>
      <c r="BH518" s="146">
        <f>IF(N518="sníž. přenesená",J518,0)</f>
        <v>0</v>
      </c>
      <c r="BI518" s="146">
        <f>IF(N518="nulová",J518,0)</f>
        <v>0</v>
      </c>
      <c r="BJ518" s="18" t="s">
        <v>90</v>
      </c>
      <c r="BK518" s="146">
        <f>ROUND(I518*H518,2)</f>
        <v>0</v>
      </c>
      <c r="BL518" s="18" t="s">
        <v>364</v>
      </c>
      <c r="BM518" s="145" t="s">
        <v>762</v>
      </c>
    </row>
    <row r="519" spans="2:65" s="1" customFormat="1" ht="11.25">
      <c r="B519" s="33"/>
      <c r="D519" s="147" t="s">
        <v>366</v>
      </c>
      <c r="F519" s="148" t="s">
        <v>763</v>
      </c>
      <c r="I519" s="149"/>
      <c r="L519" s="33"/>
      <c r="M519" s="150"/>
      <c r="T519" s="54"/>
      <c r="AT519" s="18" t="s">
        <v>366</v>
      </c>
      <c r="AU519" s="18" t="s">
        <v>90</v>
      </c>
    </row>
    <row r="520" spans="2:65" s="11" customFormat="1" ht="22.9" customHeight="1">
      <c r="B520" s="122"/>
      <c r="D520" s="123" t="s">
        <v>76</v>
      </c>
      <c r="E520" s="132" t="s">
        <v>364</v>
      </c>
      <c r="F520" s="132" t="s">
        <v>764</v>
      </c>
      <c r="I520" s="125"/>
      <c r="J520" s="133">
        <f>BK520</f>
        <v>0</v>
      </c>
      <c r="L520" s="122"/>
      <c r="M520" s="127"/>
      <c r="P520" s="128">
        <f>SUM(P521:P687)</f>
        <v>0</v>
      </c>
      <c r="R520" s="128">
        <f>SUM(R521:R687)</f>
        <v>132.13886913041998</v>
      </c>
      <c r="T520" s="129">
        <f>SUM(T521:T687)</f>
        <v>0</v>
      </c>
      <c r="AR520" s="123" t="s">
        <v>84</v>
      </c>
      <c r="AT520" s="130" t="s">
        <v>76</v>
      </c>
      <c r="AU520" s="130" t="s">
        <v>84</v>
      </c>
      <c r="AY520" s="123" t="s">
        <v>358</v>
      </c>
      <c r="BK520" s="131">
        <f>SUM(BK521:BK687)</f>
        <v>0</v>
      </c>
    </row>
    <row r="521" spans="2:65" s="1" customFormat="1" ht="37.9" customHeight="1">
      <c r="B521" s="33"/>
      <c r="C521" s="134" t="s">
        <v>765</v>
      </c>
      <c r="D521" s="134" t="s">
        <v>360</v>
      </c>
      <c r="E521" s="135" t="s">
        <v>766</v>
      </c>
      <c r="F521" s="136" t="s">
        <v>767</v>
      </c>
      <c r="G521" s="137" t="s">
        <v>504</v>
      </c>
      <c r="H521" s="138">
        <v>110</v>
      </c>
      <c r="I521" s="139"/>
      <c r="J521" s="140">
        <f>ROUND(I521*H521,2)</f>
        <v>0</v>
      </c>
      <c r="K521" s="136" t="s">
        <v>363</v>
      </c>
      <c r="L521" s="33"/>
      <c r="M521" s="141" t="s">
        <v>19</v>
      </c>
      <c r="N521" s="142" t="s">
        <v>49</v>
      </c>
      <c r="P521" s="143">
        <f>O521*H521</f>
        <v>0</v>
      </c>
      <c r="Q521" s="143">
        <v>0.29121239999999998</v>
      </c>
      <c r="R521" s="143">
        <f>Q521*H521</f>
        <v>32.033363999999999</v>
      </c>
      <c r="S521" s="143">
        <v>0</v>
      </c>
      <c r="T521" s="144">
        <f>S521*H521</f>
        <v>0</v>
      </c>
      <c r="AR521" s="145" t="s">
        <v>364</v>
      </c>
      <c r="AT521" s="145" t="s">
        <v>360</v>
      </c>
      <c r="AU521" s="145" t="s">
        <v>90</v>
      </c>
      <c r="AY521" s="18" t="s">
        <v>358</v>
      </c>
      <c r="BE521" s="146">
        <f>IF(N521="základní",J521,0)</f>
        <v>0</v>
      </c>
      <c r="BF521" s="146">
        <f>IF(N521="snížená",J521,0)</f>
        <v>0</v>
      </c>
      <c r="BG521" s="146">
        <f>IF(N521="zákl. přenesená",J521,0)</f>
        <v>0</v>
      </c>
      <c r="BH521" s="146">
        <f>IF(N521="sníž. přenesená",J521,0)</f>
        <v>0</v>
      </c>
      <c r="BI521" s="146">
        <f>IF(N521="nulová",J521,0)</f>
        <v>0</v>
      </c>
      <c r="BJ521" s="18" t="s">
        <v>90</v>
      </c>
      <c r="BK521" s="146">
        <f>ROUND(I521*H521,2)</f>
        <v>0</v>
      </c>
      <c r="BL521" s="18" t="s">
        <v>364</v>
      </c>
      <c r="BM521" s="145" t="s">
        <v>768</v>
      </c>
    </row>
    <row r="522" spans="2:65" s="1" customFormat="1" ht="11.25">
      <c r="B522" s="33"/>
      <c r="D522" s="147" t="s">
        <v>366</v>
      </c>
      <c r="F522" s="148" t="s">
        <v>769</v>
      </c>
      <c r="I522" s="149"/>
      <c r="L522" s="33"/>
      <c r="M522" s="150"/>
      <c r="T522" s="54"/>
      <c r="AT522" s="18" t="s">
        <v>366</v>
      </c>
      <c r="AU522" s="18" t="s">
        <v>90</v>
      </c>
    </row>
    <row r="523" spans="2:65" s="12" customFormat="1" ht="11.25">
      <c r="B523" s="151"/>
      <c r="D523" s="152" t="s">
        <v>368</v>
      </c>
      <c r="E523" s="153" t="s">
        <v>19</v>
      </c>
      <c r="F523" s="154" t="s">
        <v>770</v>
      </c>
      <c r="H523" s="153" t="s">
        <v>19</v>
      </c>
      <c r="I523" s="155"/>
      <c r="L523" s="151"/>
      <c r="M523" s="156"/>
      <c r="T523" s="157"/>
      <c r="AT523" s="153" t="s">
        <v>368</v>
      </c>
      <c r="AU523" s="153" t="s">
        <v>90</v>
      </c>
      <c r="AV523" s="12" t="s">
        <v>84</v>
      </c>
      <c r="AW523" s="12" t="s">
        <v>36</v>
      </c>
      <c r="AX523" s="12" t="s">
        <v>77</v>
      </c>
      <c r="AY523" s="153" t="s">
        <v>358</v>
      </c>
    </row>
    <row r="524" spans="2:65" s="13" customFormat="1" ht="11.25">
      <c r="B524" s="158"/>
      <c r="D524" s="152" t="s">
        <v>368</v>
      </c>
      <c r="E524" s="159" t="s">
        <v>19</v>
      </c>
      <c r="F524" s="160" t="s">
        <v>577</v>
      </c>
      <c r="H524" s="161">
        <v>35</v>
      </c>
      <c r="I524" s="162"/>
      <c r="L524" s="158"/>
      <c r="M524" s="163"/>
      <c r="T524" s="164"/>
      <c r="AT524" s="159" t="s">
        <v>368</v>
      </c>
      <c r="AU524" s="159" t="s">
        <v>90</v>
      </c>
      <c r="AV524" s="13" t="s">
        <v>90</v>
      </c>
      <c r="AW524" s="13" t="s">
        <v>36</v>
      </c>
      <c r="AX524" s="13" t="s">
        <v>77</v>
      </c>
      <c r="AY524" s="159" t="s">
        <v>358</v>
      </c>
    </row>
    <row r="525" spans="2:65" s="12" customFormat="1" ht="11.25">
      <c r="B525" s="151"/>
      <c r="D525" s="152" t="s">
        <v>368</v>
      </c>
      <c r="E525" s="153" t="s">
        <v>19</v>
      </c>
      <c r="F525" s="154" t="s">
        <v>771</v>
      </c>
      <c r="H525" s="153" t="s">
        <v>19</v>
      </c>
      <c r="I525" s="155"/>
      <c r="L525" s="151"/>
      <c r="M525" s="156"/>
      <c r="T525" s="157"/>
      <c r="AT525" s="153" t="s">
        <v>368</v>
      </c>
      <c r="AU525" s="153" t="s">
        <v>90</v>
      </c>
      <c r="AV525" s="12" t="s">
        <v>84</v>
      </c>
      <c r="AW525" s="12" t="s">
        <v>36</v>
      </c>
      <c r="AX525" s="12" t="s">
        <v>77</v>
      </c>
      <c r="AY525" s="153" t="s">
        <v>358</v>
      </c>
    </row>
    <row r="526" spans="2:65" s="13" customFormat="1" ht="11.25">
      <c r="B526" s="158"/>
      <c r="D526" s="152" t="s">
        <v>368</v>
      </c>
      <c r="E526" s="159" t="s">
        <v>19</v>
      </c>
      <c r="F526" s="160" t="s">
        <v>577</v>
      </c>
      <c r="H526" s="161">
        <v>35</v>
      </c>
      <c r="I526" s="162"/>
      <c r="L526" s="158"/>
      <c r="M526" s="163"/>
      <c r="T526" s="164"/>
      <c r="AT526" s="159" t="s">
        <v>368</v>
      </c>
      <c r="AU526" s="159" t="s">
        <v>90</v>
      </c>
      <c r="AV526" s="13" t="s">
        <v>90</v>
      </c>
      <c r="AW526" s="13" t="s">
        <v>36</v>
      </c>
      <c r="AX526" s="13" t="s">
        <v>77</v>
      </c>
      <c r="AY526" s="159" t="s">
        <v>358</v>
      </c>
    </row>
    <row r="527" spans="2:65" s="12" customFormat="1" ht="11.25">
      <c r="B527" s="151"/>
      <c r="D527" s="152" t="s">
        <v>368</v>
      </c>
      <c r="E527" s="153" t="s">
        <v>19</v>
      </c>
      <c r="F527" s="154" t="s">
        <v>772</v>
      </c>
      <c r="H527" s="153" t="s">
        <v>19</v>
      </c>
      <c r="I527" s="155"/>
      <c r="L527" s="151"/>
      <c r="M527" s="156"/>
      <c r="T527" s="157"/>
      <c r="AT527" s="153" t="s">
        <v>368</v>
      </c>
      <c r="AU527" s="153" t="s">
        <v>90</v>
      </c>
      <c r="AV527" s="12" t="s">
        <v>84</v>
      </c>
      <c r="AW527" s="12" t="s">
        <v>36</v>
      </c>
      <c r="AX527" s="12" t="s">
        <v>77</v>
      </c>
      <c r="AY527" s="153" t="s">
        <v>358</v>
      </c>
    </row>
    <row r="528" spans="2:65" s="13" customFormat="1" ht="11.25">
      <c r="B528" s="158"/>
      <c r="D528" s="152" t="s">
        <v>368</v>
      </c>
      <c r="E528" s="159" t="s">
        <v>19</v>
      </c>
      <c r="F528" s="160" t="s">
        <v>612</v>
      </c>
      <c r="H528" s="161">
        <v>40</v>
      </c>
      <c r="I528" s="162"/>
      <c r="L528" s="158"/>
      <c r="M528" s="163"/>
      <c r="T528" s="164"/>
      <c r="AT528" s="159" t="s">
        <v>368</v>
      </c>
      <c r="AU528" s="159" t="s">
        <v>90</v>
      </c>
      <c r="AV528" s="13" t="s">
        <v>90</v>
      </c>
      <c r="AW528" s="13" t="s">
        <v>36</v>
      </c>
      <c r="AX528" s="13" t="s">
        <v>77</v>
      </c>
      <c r="AY528" s="159" t="s">
        <v>358</v>
      </c>
    </row>
    <row r="529" spans="2:65" s="14" customFormat="1" ht="11.25">
      <c r="B529" s="165"/>
      <c r="D529" s="152" t="s">
        <v>368</v>
      </c>
      <c r="E529" s="166" t="s">
        <v>19</v>
      </c>
      <c r="F529" s="167" t="s">
        <v>371</v>
      </c>
      <c r="H529" s="168">
        <v>110</v>
      </c>
      <c r="I529" s="169"/>
      <c r="L529" s="165"/>
      <c r="M529" s="170"/>
      <c r="T529" s="171"/>
      <c r="AT529" s="166" t="s">
        <v>368</v>
      </c>
      <c r="AU529" s="166" t="s">
        <v>90</v>
      </c>
      <c r="AV529" s="14" t="s">
        <v>364</v>
      </c>
      <c r="AW529" s="14" t="s">
        <v>36</v>
      </c>
      <c r="AX529" s="14" t="s">
        <v>84</v>
      </c>
      <c r="AY529" s="166" t="s">
        <v>358</v>
      </c>
    </row>
    <row r="530" spans="2:65" s="1" customFormat="1" ht="16.5" customHeight="1">
      <c r="B530" s="33"/>
      <c r="C530" s="179" t="s">
        <v>773</v>
      </c>
      <c r="D530" s="179" t="s">
        <v>440</v>
      </c>
      <c r="E530" s="180" t="s">
        <v>774</v>
      </c>
      <c r="F530" s="181" t="s">
        <v>775</v>
      </c>
      <c r="G530" s="182" t="s">
        <v>776</v>
      </c>
      <c r="H530" s="183">
        <v>317.98</v>
      </c>
      <c r="I530" s="184"/>
      <c r="J530" s="185">
        <f>ROUND(I530*H530,2)</f>
        <v>0</v>
      </c>
      <c r="K530" s="181" t="s">
        <v>19</v>
      </c>
      <c r="L530" s="186"/>
      <c r="M530" s="187" t="s">
        <v>19</v>
      </c>
      <c r="N530" s="188" t="s">
        <v>49</v>
      </c>
      <c r="P530" s="143">
        <f>O530*H530</f>
        <v>0</v>
      </c>
      <c r="Q530" s="143">
        <v>0</v>
      </c>
      <c r="R530" s="143">
        <f>Q530*H530</f>
        <v>0</v>
      </c>
      <c r="S530" s="143">
        <v>0</v>
      </c>
      <c r="T530" s="144">
        <f>S530*H530</f>
        <v>0</v>
      </c>
      <c r="AR530" s="145" t="s">
        <v>406</v>
      </c>
      <c r="AT530" s="145" t="s">
        <v>440</v>
      </c>
      <c r="AU530" s="145" t="s">
        <v>90</v>
      </c>
      <c r="AY530" s="18" t="s">
        <v>358</v>
      </c>
      <c r="BE530" s="146">
        <f>IF(N530="základní",J530,0)</f>
        <v>0</v>
      </c>
      <c r="BF530" s="146">
        <f>IF(N530="snížená",J530,0)</f>
        <v>0</v>
      </c>
      <c r="BG530" s="146">
        <f>IF(N530="zákl. přenesená",J530,0)</f>
        <v>0</v>
      </c>
      <c r="BH530" s="146">
        <f>IF(N530="sníž. přenesená",J530,0)</f>
        <v>0</v>
      </c>
      <c r="BI530" s="146">
        <f>IF(N530="nulová",J530,0)</f>
        <v>0</v>
      </c>
      <c r="BJ530" s="18" t="s">
        <v>90</v>
      </c>
      <c r="BK530" s="146">
        <f>ROUND(I530*H530,2)</f>
        <v>0</v>
      </c>
      <c r="BL530" s="18" t="s">
        <v>364</v>
      </c>
      <c r="BM530" s="145" t="s">
        <v>777</v>
      </c>
    </row>
    <row r="531" spans="2:65" s="12" customFormat="1" ht="11.25">
      <c r="B531" s="151"/>
      <c r="D531" s="152" t="s">
        <v>368</v>
      </c>
      <c r="E531" s="153" t="s">
        <v>19</v>
      </c>
      <c r="F531" s="154" t="s">
        <v>770</v>
      </c>
      <c r="H531" s="153" t="s">
        <v>19</v>
      </c>
      <c r="I531" s="155"/>
      <c r="L531" s="151"/>
      <c r="M531" s="156"/>
      <c r="T531" s="157"/>
      <c r="AT531" s="153" t="s">
        <v>368</v>
      </c>
      <c r="AU531" s="153" t="s">
        <v>90</v>
      </c>
      <c r="AV531" s="12" t="s">
        <v>84</v>
      </c>
      <c r="AW531" s="12" t="s">
        <v>36</v>
      </c>
      <c r="AX531" s="12" t="s">
        <v>77</v>
      </c>
      <c r="AY531" s="153" t="s">
        <v>358</v>
      </c>
    </row>
    <row r="532" spans="2:65" s="13" customFormat="1" ht="11.25">
      <c r="B532" s="158"/>
      <c r="D532" s="152" t="s">
        <v>368</v>
      </c>
      <c r="E532" s="159" t="s">
        <v>19</v>
      </c>
      <c r="F532" s="160" t="s">
        <v>778</v>
      </c>
      <c r="H532" s="161">
        <v>158.99</v>
      </c>
      <c r="I532" s="162"/>
      <c r="L532" s="158"/>
      <c r="M532" s="163"/>
      <c r="T532" s="164"/>
      <c r="AT532" s="159" t="s">
        <v>368</v>
      </c>
      <c r="AU532" s="159" t="s">
        <v>90</v>
      </c>
      <c r="AV532" s="13" t="s">
        <v>90</v>
      </c>
      <c r="AW532" s="13" t="s">
        <v>36</v>
      </c>
      <c r="AX532" s="13" t="s">
        <v>77</v>
      </c>
      <c r="AY532" s="159" t="s">
        <v>358</v>
      </c>
    </row>
    <row r="533" spans="2:65" s="12" customFormat="1" ht="11.25">
      <c r="B533" s="151"/>
      <c r="D533" s="152" t="s">
        <v>368</v>
      </c>
      <c r="E533" s="153" t="s">
        <v>19</v>
      </c>
      <c r="F533" s="154" t="s">
        <v>771</v>
      </c>
      <c r="H533" s="153" t="s">
        <v>19</v>
      </c>
      <c r="I533" s="155"/>
      <c r="L533" s="151"/>
      <c r="M533" s="156"/>
      <c r="T533" s="157"/>
      <c r="AT533" s="153" t="s">
        <v>368</v>
      </c>
      <c r="AU533" s="153" t="s">
        <v>90</v>
      </c>
      <c r="AV533" s="12" t="s">
        <v>84</v>
      </c>
      <c r="AW533" s="12" t="s">
        <v>36</v>
      </c>
      <c r="AX533" s="12" t="s">
        <v>77</v>
      </c>
      <c r="AY533" s="153" t="s">
        <v>358</v>
      </c>
    </row>
    <row r="534" spans="2:65" s="13" customFormat="1" ht="11.25">
      <c r="B534" s="158"/>
      <c r="D534" s="152" t="s">
        <v>368</v>
      </c>
      <c r="E534" s="159" t="s">
        <v>19</v>
      </c>
      <c r="F534" s="160" t="s">
        <v>778</v>
      </c>
      <c r="H534" s="161">
        <v>158.99</v>
      </c>
      <c r="I534" s="162"/>
      <c r="L534" s="158"/>
      <c r="M534" s="163"/>
      <c r="T534" s="164"/>
      <c r="AT534" s="159" t="s">
        <v>368</v>
      </c>
      <c r="AU534" s="159" t="s">
        <v>90</v>
      </c>
      <c r="AV534" s="13" t="s">
        <v>90</v>
      </c>
      <c r="AW534" s="13" t="s">
        <v>36</v>
      </c>
      <c r="AX534" s="13" t="s">
        <v>77</v>
      </c>
      <c r="AY534" s="159" t="s">
        <v>358</v>
      </c>
    </row>
    <row r="535" spans="2:65" s="14" customFormat="1" ht="11.25">
      <c r="B535" s="165"/>
      <c r="D535" s="152" t="s">
        <v>368</v>
      </c>
      <c r="E535" s="166" t="s">
        <v>19</v>
      </c>
      <c r="F535" s="167" t="s">
        <v>371</v>
      </c>
      <c r="H535" s="168">
        <v>317.98</v>
      </c>
      <c r="I535" s="169"/>
      <c r="L535" s="165"/>
      <c r="M535" s="170"/>
      <c r="T535" s="171"/>
      <c r="AT535" s="166" t="s">
        <v>368</v>
      </c>
      <c r="AU535" s="166" t="s">
        <v>90</v>
      </c>
      <c r="AV535" s="14" t="s">
        <v>364</v>
      </c>
      <c r="AW535" s="14" t="s">
        <v>36</v>
      </c>
      <c r="AX535" s="14" t="s">
        <v>84</v>
      </c>
      <c r="AY535" s="166" t="s">
        <v>358</v>
      </c>
    </row>
    <row r="536" spans="2:65" s="1" customFormat="1" ht="16.5" customHeight="1">
      <c r="B536" s="33"/>
      <c r="C536" s="179" t="s">
        <v>779</v>
      </c>
      <c r="D536" s="179" t="s">
        <v>440</v>
      </c>
      <c r="E536" s="180" t="s">
        <v>780</v>
      </c>
      <c r="F536" s="181" t="s">
        <v>781</v>
      </c>
      <c r="G536" s="182" t="s">
        <v>776</v>
      </c>
      <c r="H536" s="183">
        <v>69.3</v>
      </c>
      <c r="I536" s="184"/>
      <c r="J536" s="185">
        <f>ROUND(I536*H536,2)</f>
        <v>0</v>
      </c>
      <c r="K536" s="181" t="s">
        <v>19</v>
      </c>
      <c r="L536" s="186"/>
      <c r="M536" s="187" t="s">
        <v>19</v>
      </c>
      <c r="N536" s="188" t="s">
        <v>49</v>
      </c>
      <c r="P536" s="143">
        <f>O536*H536</f>
        <v>0</v>
      </c>
      <c r="Q536" s="143">
        <v>0</v>
      </c>
      <c r="R536" s="143">
        <f>Q536*H536</f>
        <v>0</v>
      </c>
      <c r="S536" s="143">
        <v>0</v>
      </c>
      <c r="T536" s="144">
        <f>S536*H536</f>
        <v>0</v>
      </c>
      <c r="AR536" s="145" t="s">
        <v>406</v>
      </c>
      <c r="AT536" s="145" t="s">
        <v>440</v>
      </c>
      <c r="AU536" s="145" t="s">
        <v>90</v>
      </c>
      <c r="AY536" s="18" t="s">
        <v>358</v>
      </c>
      <c r="BE536" s="146">
        <f>IF(N536="základní",J536,0)</f>
        <v>0</v>
      </c>
      <c r="BF536" s="146">
        <f>IF(N536="snížená",J536,0)</f>
        <v>0</v>
      </c>
      <c r="BG536" s="146">
        <f>IF(N536="zákl. přenesená",J536,0)</f>
        <v>0</v>
      </c>
      <c r="BH536" s="146">
        <f>IF(N536="sníž. přenesená",J536,0)</f>
        <v>0</v>
      </c>
      <c r="BI536" s="146">
        <f>IF(N536="nulová",J536,0)</f>
        <v>0</v>
      </c>
      <c r="BJ536" s="18" t="s">
        <v>90</v>
      </c>
      <c r="BK536" s="146">
        <f>ROUND(I536*H536,2)</f>
        <v>0</v>
      </c>
      <c r="BL536" s="18" t="s">
        <v>364</v>
      </c>
      <c r="BM536" s="145" t="s">
        <v>782</v>
      </c>
    </row>
    <row r="537" spans="2:65" s="12" customFormat="1" ht="11.25">
      <c r="B537" s="151"/>
      <c r="D537" s="152" t="s">
        <v>368</v>
      </c>
      <c r="E537" s="153" t="s">
        <v>19</v>
      </c>
      <c r="F537" s="154" t="s">
        <v>770</v>
      </c>
      <c r="H537" s="153" t="s">
        <v>19</v>
      </c>
      <c r="I537" s="155"/>
      <c r="L537" s="151"/>
      <c r="M537" s="156"/>
      <c r="T537" s="157"/>
      <c r="AT537" s="153" t="s">
        <v>368</v>
      </c>
      <c r="AU537" s="153" t="s">
        <v>90</v>
      </c>
      <c r="AV537" s="12" t="s">
        <v>84</v>
      </c>
      <c r="AW537" s="12" t="s">
        <v>36</v>
      </c>
      <c r="AX537" s="12" t="s">
        <v>77</v>
      </c>
      <c r="AY537" s="153" t="s">
        <v>358</v>
      </c>
    </row>
    <row r="538" spans="2:65" s="13" customFormat="1" ht="11.25">
      <c r="B538" s="158"/>
      <c r="D538" s="152" t="s">
        <v>368</v>
      </c>
      <c r="E538" s="159" t="s">
        <v>19</v>
      </c>
      <c r="F538" s="160" t="s">
        <v>783</v>
      </c>
      <c r="H538" s="161">
        <v>34.65</v>
      </c>
      <c r="I538" s="162"/>
      <c r="L538" s="158"/>
      <c r="M538" s="163"/>
      <c r="T538" s="164"/>
      <c r="AT538" s="159" t="s">
        <v>368</v>
      </c>
      <c r="AU538" s="159" t="s">
        <v>90</v>
      </c>
      <c r="AV538" s="13" t="s">
        <v>90</v>
      </c>
      <c r="AW538" s="13" t="s">
        <v>36</v>
      </c>
      <c r="AX538" s="13" t="s">
        <v>77</v>
      </c>
      <c r="AY538" s="159" t="s">
        <v>358</v>
      </c>
    </row>
    <row r="539" spans="2:65" s="12" customFormat="1" ht="11.25">
      <c r="B539" s="151"/>
      <c r="D539" s="152" t="s">
        <v>368</v>
      </c>
      <c r="E539" s="153" t="s">
        <v>19</v>
      </c>
      <c r="F539" s="154" t="s">
        <v>771</v>
      </c>
      <c r="H539" s="153" t="s">
        <v>19</v>
      </c>
      <c r="I539" s="155"/>
      <c r="L539" s="151"/>
      <c r="M539" s="156"/>
      <c r="T539" s="157"/>
      <c r="AT539" s="153" t="s">
        <v>368</v>
      </c>
      <c r="AU539" s="153" t="s">
        <v>90</v>
      </c>
      <c r="AV539" s="12" t="s">
        <v>84</v>
      </c>
      <c r="AW539" s="12" t="s">
        <v>36</v>
      </c>
      <c r="AX539" s="12" t="s">
        <v>77</v>
      </c>
      <c r="AY539" s="153" t="s">
        <v>358</v>
      </c>
    </row>
    <row r="540" spans="2:65" s="13" customFormat="1" ht="11.25">
      <c r="B540" s="158"/>
      <c r="D540" s="152" t="s">
        <v>368</v>
      </c>
      <c r="E540" s="159" t="s">
        <v>19</v>
      </c>
      <c r="F540" s="160" t="s">
        <v>783</v>
      </c>
      <c r="H540" s="161">
        <v>34.65</v>
      </c>
      <c r="I540" s="162"/>
      <c r="L540" s="158"/>
      <c r="M540" s="163"/>
      <c r="T540" s="164"/>
      <c r="AT540" s="159" t="s">
        <v>368</v>
      </c>
      <c r="AU540" s="159" t="s">
        <v>90</v>
      </c>
      <c r="AV540" s="13" t="s">
        <v>90</v>
      </c>
      <c r="AW540" s="13" t="s">
        <v>36</v>
      </c>
      <c r="AX540" s="13" t="s">
        <v>77</v>
      </c>
      <c r="AY540" s="159" t="s">
        <v>358</v>
      </c>
    </row>
    <row r="541" spans="2:65" s="14" customFormat="1" ht="11.25">
      <c r="B541" s="165"/>
      <c r="D541" s="152" t="s">
        <v>368</v>
      </c>
      <c r="E541" s="166" t="s">
        <v>19</v>
      </c>
      <c r="F541" s="167" t="s">
        <v>371</v>
      </c>
      <c r="H541" s="168">
        <v>69.3</v>
      </c>
      <c r="I541" s="169"/>
      <c r="L541" s="165"/>
      <c r="M541" s="170"/>
      <c r="T541" s="171"/>
      <c r="AT541" s="166" t="s">
        <v>368</v>
      </c>
      <c r="AU541" s="166" t="s">
        <v>90</v>
      </c>
      <c r="AV541" s="14" t="s">
        <v>364</v>
      </c>
      <c r="AW541" s="14" t="s">
        <v>36</v>
      </c>
      <c r="AX541" s="14" t="s">
        <v>84</v>
      </c>
      <c r="AY541" s="166" t="s">
        <v>358</v>
      </c>
    </row>
    <row r="542" spans="2:65" s="1" customFormat="1" ht="16.5" customHeight="1">
      <c r="B542" s="33"/>
      <c r="C542" s="179" t="s">
        <v>784</v>
      </c>
      <c r="D542" s="179" t="s">
        <v>440</v>
      </c>
      <c r="E542" s="180" t="s">
        <v>785</v>
      </c>
      <c r="F542" s="181" t="s">
        <v>786</v>
      </c>
      <c r="G542" s="182" t="s">
        <v>776</v>
      </c>
      <c r="H542" s="183">
        <v>39.36</v>
      </c>
      <c r="I542" s="184"/>
      <c r="J542" s="185">
        <f>ROUND(I542*H542,2)</f>
        <v>0</v>
      </c>
      <c r="K542" s="181" t="s">
        <v>19</v>
      </c>
      <c r="L542" s="186"/>
      <c r="M542" s="187" t="s">
        <v>19</v>
      </c>
      <c r="N542" s="188" t="s">
        <v>49</v>
      </c>
      <c r="P542" s="143">
        <f>O542*H542</f>
        <v>0</v>
      </c>
      <c r="Q542" s="143">
        <v>0</v>
      </c>
      <c r="R542" s="143">
        <f>Q542*H542</f>
        <v>0</v>
      </c>
      <c r="S542" s="143">
        <v>0</v>
      </c>
      <c r="T542" s="144">
        <f>S542*H542</f>
        <v>0</v>
      </c>
      <c r="AR542" s="145" t="s">
        <v>406</v>
      </c>
      <c r="AT542" s="145" t="s">
        <v>440</v>
      </c>
      <c r="AU542" s="145" t="s">
        <v>90</v>
      </c>
      <c r="AY542" s="18" t="s">
        <v>358</v>
      </c>
      <c r="BE542" s="146">
        <f>IF(N542="základní",J542,0)</f>
        <v>0</v>
      </c>
      <c r="BF542" s="146">
        <f>IF(N542="snížená",J542,0)</f>
        <v>0</v>
      </c>
      <c r="BG542" s="146">
        <f>IF(N542="zákl. přenesená",J542,0)</f>
        <v>0</v>
      </c>
      <c r="BH542" s="146">
        <f>IF(N542="sníž. přenesená",J542,0)</f>
        <v>0</v>
      </c>
      <c r="BI542" s="146">
        <f>IF(N542="nulová",J542,0)</f>
        <v>0</v>
      </c>
      <c r="BJ542" s="18" t="s">
        <v>90</v>
      </c>
      <c r="BK542" s="146">
        <f>ROUND(I542*H542,2)</f>
        <v>0</v>
      </c>
      <c r="BL542" s="18" t="s">
        <v>364</v>
      </c>
      <c r="BM542" s="145" t="s">
        <v>787</v>
      </c>
    </row>
    <row r="543" spans="2:65" s="12" customFormat="1" ht="11.25">
      <c r="B543" s="151"/>
      <c r="D543" s="152" t="s">
        <v>368</v>
      </c>
      <c r="E543" s="153" t="s">
        <v>19</v>
      </c>
      <c r="F543" s="154" t="s">
        <v>772</v>
      </c>
      <c r="H543" s="153" t="s">
        <v>19</v>
      </c>
      <c r="I543" s="155"/>
      <c r="L543" s="151"/>
      <c r="M543" s="156"/>
      <c r="T543" s="157"/>
      <c r="AT543" s="153" t="s">
        <v>368</v>
      </c>
      <c r="AU543" s="153" t="s">
        <v>90</v>
      </c>
      <c r="AV543" s="12" t="s">
        <v>84</v>
      </c>
      <c r="AW543" s="12" t="s">
        <v>36</v>
      </c>
      <c r="AX543" s="12" t="s">
        <v>77</v>
      </c>
      <c r="AY543" s="153" t="s">
        <v>358</v>
      </c>
    </row>
    <row r="544" spans="2:65" s="13" customFormat="1" ht="11.25">
      <c r="B544" s="158"/>
      <c r="D544" s="152" t="s">
        <v>368</v>
      </c>
      <c r="E544" s="159" t="s">
        <v>19</v>
      </c>
      <c r="F544" s="160" t="s">
        <v>788</v>
      </c>
      <c r="H544" s="161">
        <v>39.36</v>
      </c>
      <c r="I544" s="162"/>
      <c r="L544" s="158"/>
      <c r="M544" s="163"/>
      <c r="T544" s="164"/>
      <c r="AT544" s="159" t="s">
        <v>368</v>
      </c>
      <c r="AU544" s="159" t="s">
        <v>90</v>
      </c>
      <c r="AV544" s="13" t="s">
        <v>90</v>
      </c>
      <c r="AW544" s="13" t="s">
        <v>36</v>
      </c>
      <c r="AX544" s="13" t="s">
        <v>77</v>
      </c>
      <c r="AY544" s="159" t="s">
        <v>358</v>
      </c>
    </row>
    <row r="545" spans="2:65" s="14" customFormat="1" ht="11.25">
      <c r="B545" s="165"/>
      <c r="D545" s="152" t="s">
        <v>368</v>
      </c>
      <c r="E545" s="166" t="s">
        <v>19</v>
      </c>
      <c r="F545" s="167" t="s">
        <v>371</v>
      </c>
      <c r="H545" s="168">
        <v>39.36</v>
      </c>
      <c r="I545" s="169"/>
      <c r="L545" s="165"/>
      <c r="M545" s="170"/>
      <c r="T545" s="171"/>
      <c r="AT545" s="166" t="s">
        <v>368</v>
      </c>
      <c r="AU545" s="166" t="s">
        <v>90</v>
      </c>
      <c r="AV545" s="14" t="s">
        <v>364</v>
      </c>
      <c r="AW545" s="14" t="s">
        <v>36</v>
      </c>
      <c r="AX545" s="14" t="s">
        <v>84</v>
      </c>
      <c r="AY545" s="166" t="s">
        <v>358</v>
      </c>
    </row>
    <row r="546" spans="2:65" s="1" customFormat="1" ht="16.5" customHeight="1">
      <c r="B546" s="33"/>
      <c r="C546" s="179" t="s">
        <v>789</v>
      </c>
      <c r="D546" s="179" t="s">
        <v>440</v>
      </c>
      <c r="E546" s="180" t="s">
        <v>790</v>
      </c>
      <c r="F546" s="181" t="s">
        <v>791</v>
      </c>
      <c r="G546" s="182" t="s">
        <v>776</v>
      </c>
      <c r="H546" s="183">
        <v>180.54</v>
      </c>
      <c r="I546" s="184"/>
      <c r="J546" s="185">
        <f>ROUND(I546*H546,2)</f>
        <v>0</v>
      </c>
      <c r="K546" s="181" t="s">
        <v>19</v>
      </c>
      <c r="L546" s="186"/>
      <c r="M546" s="187" t="s">
        <v>19</v>
      </c>
      <c r="N546" s="188" t="s">
        <v>49</v>
      </c>
      <c r="P546" s="143">
        <f>O546*H546</f>
        <v>0</v>
      </c>
      <c r="Q546" s="143">
        <v>0</v>
      </c>
      <c r="R546" s="143">
        <f>Q546*H546</f>
        <v>0</v>
      </c>
      <c r="S546" s="143">
        <v>0</v>
      </c>
      <c r="T546" s="144">
        <f>S546*H546</f>
        <v>0</v>
      </c>
      <c r="AR546" s="145" t="s">
        <v>406</v>
      </c>
      <c r="AT546" s="145" t="s">
        <v>440</v>
      </c>
      <c r="AU546" s="145" t="s">
        <v>90</v>
      </c>
      <c r="AY546" s="18" t="s">
        <v>358</v>
      </c>
      <c r="BE546" s="146">
        <f>IF(N546="základní",J546,0)</f>
        <v>0</v>
      </c>
      <c r="BF546" s="146">
        <f>IF(N546="snížená",J546,0)</f>
        <v>0</v>
      </c>
      <c r="BG546" s="146">
        <f>IF(N546="zákl. přenesená",J546,0)</f>
        <v>0</v>
      </c>
      <c r="BH546" s="146">
        <f>IF(N546="sníž. přenesená",J546,0)</f>
        <v>0</v>
      </c>
      <c r="BI546" s="146">
        <f>IF(N546="nulová",J546,0)</f>
        <v>0</v>
      </c>
      <c r="BJ546" s="18" t="s">
        <v>90</v>
      </c>
      <c r="BK546" s="146">
        <f>ROUND(I546*H546,2)</f>
        <v>0</v>
      </c>
      <c r="BL546" s="18" t="s">
        <v>364</v>
      </c>
      <c r="BM546" s="145" t="s">
        <v>792</v>
      </c>
    </row>
    <row r="547" spans="2:65" s="12" customFormat="1" ht="11.25">
      <c r="B547" s="151"/>
      <c r="D547" s="152" t="s">
        <v>368</v>
      </c>
      <c r="E547" s="153" t="s">
        <v>19</v>
      </c>
      <c r="F547" s="154" t="s">
        <v>772</v>
      </c>
      <c r="H547" s="153" t="s">
        <v>19</v>
      </c>
      <c r="I547" s="155"/>
      <c r="L547" s="151"/>
      <c r="M547" s="156"/>
      <c r="T547" s="157"/>
      <c r="AT547" s="153" t="s">
        <v>368</v>
      </c>
      <c r="AU547" s="153" t="s">
        <v>90</v>
      </c>
      <c r="AV547" s="12" t="s">
        <v>84</v>
      </c>
      <c r="AW547" s="12" t="s">
        <v>36</v>
      </c>
      <c r="AX547" s="12" t="s">
        <v>77</v>
      </c>
      <c r="AY547" s="153" t="s">
        <v>358</v>
      </c>
    </row>
    <row r="548" spans="2:65" s="13" customFormat="1" ht="11.25">
      <c r="B548" s="158"/>
      <c r="D548" s="152" t="s">
        <v>368</v>
      </c>
      <c r="E548" s="159" t="s">
        <v>19</v>
      </c>
      <c r="F548" s="160" t="s">
        <v>793</v>
      </c>
      <c r="H548" s="161">
        <v>180.54</v>
      </c>
      <c r="I548" s="162"/>
      <c r="L548" s="158"/>
      <c r="M548" s="163"/>
      <c r="T548" s="164"/>
      <c r="AT548" s="159" t="s">
        <v>368</v>
      </c>
      <c r="AU548" s="159" t="s">
        <v>90</v>
      </c>
      <c r="AV548" s="13" t="s">
        <v>90</v>
      </c>
      <c r="AW548" s="13" t="s">
        <v>36</v>
      </c>
      <c r="AX548" s="13" t="s">
        <v>77</v>
      </c>
      <c r="AY548" s="159" t="s">
        <v>358</v>
      </c>
    </row>
    <row r="549" spans="2:65" s="14" customFormat="1" ht="11.25">
      <c r="B549" s="165"/>
      <c r="D549" s="152" t="s">
        <v>368</v>
      </c>
      <c r="E549" s="166" t="s">
        <v>19</v>
      </c>
      <c r="F549" s="167" t="s">
        <v>371</v>
      </c>
      <c r="H549" s="168">
        <v>180.54</v>
      </c>
      <c r="I549" s="169"/>
      <c r="L549" s="165"/>
      <c r="M549" s="170"/>
      <c r="T549" s="171"/>
      <c r="AT549" s="166" t="s">
        <v>368</v>
      </c>
      <c r="AU549" s="166" t="s">
        <v>90</v>
      </c>
      <c r="AV549" s="14" t="s">
        <v>364</v>
      </c>
      <c r="AW549" s="14" t="s">
        <v>36</v>
      </c>
      <c r="AX549" s="14" t="s">
        <v>84</v>
      </c>
      <c r="AY549" s="166" t="s">
        <v>358</v>
      </c>
    </row>
    <row r="550" spans="2:65" s="1" customFormat="1" ht="16.5" customHeight="1">
      <c r="B550" s="33"/>
      <c r="C550" s="134" t="s">
        <v>794</v>
      </c>
      <c r="D550" s="134" t="s">
        <v>360</v>
      </c>
      <c r="E550" s="135" t="s">
        <v>795</v>
      </c>
      <c r="F550" s="136" t="s">
        <v>796</v>
      </c>
      <c r="G550" s="137" t="s">
        <v>504</v>
      </c>
      <c r="H550" s="138">
        <v>2</v>
      </c>
      <c r="I550" s="139"/>
      <c r="J550" s="140">
        <f>ROUND(I550*H550,2)</f>
        <v>0</v>
      </c>
      <c r="K550" s="136" t="s">
        <v>19</v>
      </c>
      <c r="L550" s="33"/>
      <c r="M550" s="141" t="s">
        <v>19</v>
      </c>
      <c r="N550" s="142" t="s">
        <v>49</v>
      </c>
      <c r="P550" s="143">
        <f>O550*H550</f>
        <v>0</v>
      </c>
      <c r="Q550" s="143">
        <v>0</v>
      </c>
      <c r="R550" s="143">
        <f>Q550*H550</f>
        <v>0</v>
      </c>
      <c r="S550" s="143">
        <v>0</v>
      </c>
      <c r="T550" s="144">
        <f>S550*H550</f>
        <v>0</v>
      </c>
      <c r="AR550" s="145" t="s">
        <v>364</v>
      </c>
      <c r="AT550" s="145" t="s">
        <v>360</v>
      </c>
      <c r="AU550" s="145" t="s">
        <v>90</v>
      </c>
      <c r="AY550" s="18" t="s">
        <v>358</v>
      </c>
      <c r="BE550" s="146">
        <f>IF(N550="základní",J550,0)</f>
        <v>0</v>
      </c>
      <c r="BF550" s="146">
        <f>IF(N550="snížená",J550,0)</f>
        <v>0</v>
      </c>
      <c r="BG550" s="146">
        <f>IF(N550="zákl. přenesená",J550,0)</f>
        <v>0</v>
      </c>
      <c r="BH550" s="146">
        <f>IF(N550="sníž. přenesená",J550,0)</f>
        <v>0</v>
      </c>
      <c r="BI550" s="146">
        <f>IF(N550="nulová",J550,0)</f>
        <v>0</v>
      </c>
      <c r="BJ550" s="18" t="s">
        <v>90</v>
      </c>
      <c r="BK550" s="146">
        <f>ROUND(I550*H550,2)</f>
        <v>0</v>
      </c>
      <c r="BL550" s="18" t="s">
        <v>364</v>
      </c>
      <c r="BM550" s="145" t="s">
        <v>797</v>
      </c>
    </row>
    <row r="551" spans="2:65" s="12" customFormat="1" ht="11.25">
      <c r="B551" s="151"/>
      <c r="D551" s="152" t="s">
        <v>368</v>
      </c>
      <c r="E551" s="153" t="s">
        <v>19</v>
      </c>
      <c r="F551" s="154" t="s">
        <v>770</v>
      </c>
      <c r="H551" s="153" t="s">
        <v>19</v>
      </c>
      <c r="I551" s="155"/>
      <c r="L551" s="151"/>
      <c r="M551" s="156"/>
      <c r="T551" s="157"/>
      <c r="AT551" s="153" t="s">
        <v>368</v>
      </c>
      <c r="AU551" s="153" t="s">
        <v>90</v>
      </c>
      <c r="AV551" s="12" t="s">
        <v>84</v>
      </c>
      <c r="AW551" s="12" t="s">
        <v>36</v>
      </c>
      <c r="AX551" s="12" t="s">
        <v>77</v>
      </c>
      <c r="AY551" s="153" t="s">
        <v>358</v>
      </c>
    </row>
    <row r="552" spans="2:65" s="13" customFormat="1" ht="11.25">
      <c r="B552" s="158"/>
      <c r="D552" s="152" t="s">
        <v>368</v>
      </c>
      <c r="E552" s="159" t="s">
        <v>19</v>
      </c>
      <c r="F552" s="160" t="s">
        <v>84</v>
      </c>
      <c r="H552" s="161">
        <v>1</v>
      </c>
      <c r="I552" s="162"/>
      <c r="L552" s="158"/>
      <c r="M552" s="163"/>
      <c r="T552" s="164"/>
      <c r="AT552" s="159" t="s">
        <v>368</v>
      </c>
      <c r="AU552" s="159" t="s">
        <v>90</v>
      </c>
      <c r="AV552" s="13" t="s">
        <v>90</v>
      </c>
      <c r="AW552" s="13" t="s">
        <v>36</v>
      </c>
      <c r="AX552" s="13" t="s">
        <v>77</v>
      </c>
      <c r="AY552" s="159" t="s">
        <v>358</v>
      </c>
    </row>
    <row r="553" spans="2:65" s="12" customFormat="1" ht="11.25">
      <c r="B553" s="151"/>
      <c r="D553" s="152" t="s">
        <v>368</v>
      </c>
      <c r="E553" s="153" t="s">
        <v>19</v>
      </c>
      <c r="F553" s="154" t="s">
        <v>771</v>
      </c>
      <c r="H553" s="153" t="s">
        <v>19</v>
      </c>
      <c r="I553" s="155"/>
      <c r="L553" s="151"/>
      <c r="M553" s="156"/>
      <c r="T553" s="157"/>
      <c r="AT553" s="153" t="s">
        <v>368</v>
      </c>
      <c r="AU553" s="153" t="s">
        <v>90</v>
      </c>
      <c r="AV553" s="12" t="s">
        <v>84</v>
      </c>
      <c r="AW553" s="12" t="s">
        <v>36</v>
      </c>
      <c r="AX553" s="12" t="s">
        <v>77</v>
      </c>
      <c r="AY553" s="153" t="s">
        <v>358</v>
      </c>
    </row>
    <row r="554" spans="2:65" s="13" customFormat="1" ht="11.25">
      <c r="B554" s="158"/>
      <c r="D554" s="152" t="s">
        <v>368</v>
      </c>
      <c r="E554" s="159" t="s">
        <v>19</v>
      </c>
      <c r="F554" s="160" t="s">
        <v>84</v>
      </c>
      <c r="H554" s="161">
        <v>1</v>
      </c>
      <c r="I554" s="162"/>
      <c r="L554" s="158"/>
      <c r="M554" s="163"/>
      <c r="T554" s="164"/>
      <c r="AT554" s="159" t="s">
        <v>368</v>
      </c>
      <c r="AU554" s="159" t="s">
        <v>90</v>
      </c>
      <c r="AV554" s="13" t="s">
        <v>90</v>
      </c>
      <c r="AW554" s="13" t="s">
        <v>36</v>
      </c>
      <c r="AX554" s="13" t="s">
        <v>77</v>
      </c>
      <c r="AY554" s="159" t="s">
        <v>358</v>
      </c>
    </row>
    <row r="555" spans="2:65" s="14" customFormat="1" ht="11.25">
      <c r="B555" s="165"/>
      <c r="D555" s="152" t="s">
        <v>368</v>
      </c>
      <c r="E555" s="166" t="s">
        <v>19</v>
      </c>
      <c r="F555" s="167" t="s">
        <v>371</v>
      </c>
      <c r="H555" s="168">
        <v>2</v>
      </c>
      <c r="I555" s="169"/>
      <c r="L555" s="165"/>
      <c r="M555" s="170"/>
      <c r="T555" s="171"/>
      <c r="AT555" s="166" t="s">
        <v>368</v>
      </c>
      <c r="AU555" s="166" t="s">
        <v>90</v>
      </c>
      <c r="AV555" s="14" t="s">
        <v>364</v>
      </c>
      <c r="AW555" s="14" t="s">
        <v>36</v>
      </c>
      <c r="AX555" s="14" t="s">
        <v>84</v>
      </c>
      <c r="AY555" s="166" t="s">
        <v>358</v>
      </c>
    </row>
    <row r="556" spans="2:65" s="1" customFormat="1" ht="21.75" customHeight="1">
      <c r="B556" s="33"/>
      <c r="C556" s="134" t="s">
        <v>798</v>
      </c>
      <c r="D556" s="134" t="s">
        <v>360</v>
      </c>
      <c r="E556" s="135" t="s">
        <v>799</v>
      </c>
      <c r="F556" s="136" t="s">
        <v>800</v>
      </c>
      <c r="G556" s="137" t="s">
        <v>504</v>
      </c>
      <c r="H556" s="138">
        <v>1</v>
      </c>
      <c r="I556" s="139"/>
      <c r="J556" s="140">
        <f>ROUND(I556*H556,2)</f>
        <v>0</v>
      </c>
      <c r="K556" s="136" t="s">
        <v>19</v>
      </c>
      <c r="L556" s="33"/>
      <c r="M556" s="141" t="s">
        <v>19</v>
      </c>
      <c r="N556" s="142" t="s">
        <v>49</v>
      </c>
      <c r="P556" s="143">
        <f>O556*H556</f>
        <v>0</v>
      </c>
      <c r="Q556" s="143">
        <v>0</v>
      </c>
      <c r="R556" s="143">
        <f>Q556*H556</f>
        <v>0</v>
      </c>
      <c r="S556" s="143">
        <v>0</v>
      </c>
      <c r="T556" s="144">
        <f>S556*H556</f>
        <v>0</v>
      </c>
      <c r="AR556" s="145" t="s">
        <v>364</v>
      </c>
      <c r="AT556" s="145" t="s">
        <v>360</v>
      </c>
      <c r="AU556" s="145" t="s">
        <v>90</v>
      </c>
      <c r="AY556" s="18" t="s">
        <v>358</v>
      </c>
      <c r="BE556" s="146">
        <f>IF(N556="základní",J556,0)</f>
        <v>0</v>
      </c>
      <c r="BF556" s="146">
        <f>IF(N556="snížená",J556,0)</f>
        <v>0</v>
      </c>
      <c r="BG556" s="146">
        <f>IF(N556="zákl. přenesená",J556,0)</f>
        <v>0</v>
      </c>
      <c r="BH556" s="146">
        <f>IF(N556="sníž. přenesená",J556,0)</f>
        <v>0</v>
      </c>
      <c r="BI556" s="146">
        <f>IF(N556="nulová",J556,0)</f>
        <v>0</v>
      </c>
      <c r="BJ556" s="18" t="s">
        <v>90</v>
      </c>
      <c r="BK556" s="146">
        <f>ROUND(I556*H556,2)</f>
        <v>0</v>
      </c>
      <c r="BL556" s="18" t="s">
        <v>364</v>
      </c>
      <c r="BM556" s="145" t="s">
        <v>801</v>
      </c>
    </row>
    <row r="557" spans="2:65" s="12" customFormat="1" ht="11.25">
      <c r="B557" s="151"/>
      <c r="D557" s="152" t="s">
        <v>368</v>
      </c>
      <c r="E557" s="153" t="s">
        <v>19</v>
      </c>
      <c r="F557" s="154" t="s">
        <v>772</v>
      </c>
      <c r="H557" s="153" t="s">
        <v>19</v>
      </c>
      <c r="I557" s="155"/>
      <c r="L557" s="151"/>
      <c r="M557" s="156"/>
      <c r="T557" s="157"/>
      <c r="AT557" s="153" t="s">
        <v>368</v>
      </c>
      <c r="AU557" s="153" t="s">
        <v>90</v>
      </c>
      <c r="AV557" s="12" t="s">
        <v>84</v>
      </c>
      <c r="AW557" s="12" t="s">
        <v>36</v>
      </c>
      <c r="AX557" s="12" t="s">
        <v>77</v>
      </c>
      <c r="AY557" s="153" t="s">
        <v>358</v>
      </c>
    </row>
    <row r="558" spans="2:65" s="13" customFormat="1" ht="11.25">
      <c r="B558" s="158"/>
      <c r="D558" s="152" t="s">
        <v>368</v>
      </c>
      <c r="E558" s="159" t="s">
        <v>19</v>
      </c>
      <c r="F558" s="160" t="s">
        <v>84</v>
      </c>
      <c r="H558" s="161">
        <v>1</v>
      </c>
      <c r="I558" s="162"/>
      <c r="L558" s="158"/>
      <c r="M558" s="163"/>
      <c r="T558" s="164"/>
      <c r="AT558" s="159" t="s">
        <v>368</v>
      </c>
      <c r="AU558" s="159" t="s">
        <v>90</v>
      </c>
      <c r="AV558" s="13" t="s">
        <v>90</v>
      </c>
      <c r="AW558" s="13" t="s">
        <v>36</v>
      </c>
      <c r="AX558" s="13" t="s">
        <v>77</v>
      </c>
      <c r="AY558" s="159" t="s">
        <v>358</v>
      </c>
    </row>
    <row r="559" spans="2:65" s="14" customFormat="1" ht="11.25">
      <c r="B559" s="165"/>
      <c r="D559" s="152" t="s">
        <v>368</v>
      </c>
      <c r="E559" s="166" t="s">
        <v>19</v>
      </c>
      <c r="F559" s="167" t="s">
        <v>371</v>
      </c>
      <c r="H559" s="168">
        <v>1</v>
      </c>
      <c r="I559" s="169"/>
      <c r="L559" s="165"/>
      <c r="M559" s="170"/>
      <c r="T559" s="171"/>
      <c r="AT559" s="166" t="s">
        <v>368</v>
      </c>
      <c r="AU559" s="166" t="s">
        <v>90</v>
      </c>
      <c r="AV559" s="14" t="s">
        <v>364</v>
      </c>
      <c r="AW559" s="14" t="s">
        <v>36</v>
      </c>
      <c r="AX559" s="14" t="s">
        <v>84</v>
      </c>
      <c r="AY559" s="166" t="s">
        <v>358</v>
      </c>
    </row>
    <row r="560" spans="2:65" s="1" customFormat="1" ht="49.15" customHeight="1">
      <c r="B560" s="33"/>
      <c r="C560" s="134" t="s">
        <v>802</v>
      </c>
      <c r="D560" s="134" t="s">
        <v>360</v>
      </c>
      <c r="E560" s="135" t="s">
        <v>803</v>
      </c>
      <c r="F560" s="136" t="s">
        <v>804</v>
      </c>
      <c r="G560" s="137" t="s">
        <v>209</v>
      </c>
      <c r="H560" s="138">
        <v>1.48</v>
      </c>
      <c r="I560" s="139"/>
      <c r="J560" s="140">
        <f>ROUND(I560*H560,2)</f>
        <v>0</v>
      </c>
      <c r="K560" s="136" t="s">
        <v>363</v>
      </c>
      <c r="L560" s="33"/>
      <c r="M560" s="141" t="s">
        <v>19</v>
      </c>
      <c r="N560" s="142" t="s">
        <v>49</v>
      </c>
      <c r="P560" s="143">
        <f>O560*H560</f>
        <v>0</v>
      </c>
      <c r="Q560" s="143">
        <v>2.5020099999999998</v>
      </c>
      <c r="R560" s="143">
        <f>Q560*H560</f>
        <v>3.7029747999999998</v>
      </c>
      <c r="S560" s="143">
        <v>0</v>
      </c>
      <c r="T560" s="144">
        <f>S560*H560</f>
        <v>0</v>
      </c>
      <c r="AR560" s="145" t="s">
        <v>364</v>
      </c>
      <c r="AT560" s="145" t="s">
        <v>360</v>
      </c>
      <c r="AU560" s="145" t="s">
        <v>90</v>
      </c>
      <c r="AY560" s="18" t="s">
        <v>358</v>
      </c>
      <c r="BE560" s="146">
        <f>IF(N560="základní",J560,0)</f>
        <v>0</v>
      </c>
      <c r="BF560" s="146">
        <f>IF(N560="snížená",J560,0)</f>
        <v>0</v>
      </c>
      <c r="BG560" s="146">
        <f>IF(N560="zákl. přenesená",J560,0)</f>
        <v>0</v>
      </c>
      <c r="BH560" s="146">
        <f>IF(N560="sníž. přenesená",J560,0)</f>
        <v>0</v>
      </c>
      <c r="BI560" s="146">
        <f>IF(N560="nulová",J560,0)</f>
        <v>0</v>
      </c>
      <c r="BJ560" s="18" t="s">
        <v>90</v>
      </c>
      <c r="BK560" s="146">
        <f>ROUND(I560*H560,2)</f>
        <v>0</v>
      </c>
      <c r="BL560" s="18" t="s">
        <v>364</v>
      </c>
      <c r="BM560" s="145" t="s">
        <v>805</v>
      </c>
    </row>
    <row r="561" spans="2:65" s="1" customFormat="1" ht="11.25">
      <c r="B561" s="33"/>
      <c r="D561" s="147" t="s">
        <v>366</v>
      </c>
      <c r="F561" s="148" t="s">
        <v>806</v>
      </c>
      <c r="I561" s="149"/>
      <c r="L561" s="33"/>
      <c r="M561" s="150"/>
      <c r="T561" s="54"/>
      <c r="AT561" s="18" t="s">
        <v>366</v>
      </c>
      <c r="AU561" s="18" t="s">
        <v>90</v>
      </c>
    </row>
    <row r="562" spans="2:65" s="12" customFormat="1" ht="11.25">
      <c r="B562" s="151"/>
      <c r="D562" s="152" t="s">
        <v>368</v>
      </c>
      <c r="E562" s="153" t="s">
        <v>19</v>
      </c>
      <c r="F562" s="154" t="s">
        <v>485</v>
      </c>
      <c r="H562" s="153" t="s">
        <v>19</v>
      </c>
      <c r="I562" s="155"/>
      <c r="L562" s="151"/>
      <c r="M562" s="156"/>
      <c r="T562" s="157"/>
      <c r="AT562" s="153" t="s">
        <v>368</v>
      </c>
      <c r="AU562" s="153" t="s">
        <v>90</v>
      </c>
      <c r="AV562" s="12" t="s">
        <v>84</v>
      </c>
      <c r="AW562" s="12" t="s">
        <v>36</v>
      </c>
      <c r="AX562" s="12" t="s">
        <v>77</v>
      </c>
      <c r="AY562" s="153" t="s">
        <v>358</v>
      </c>
    </row>
    <row r="563" spans="2:65" s="12" customFormat="1" ht="11.25">
      <c r="B563" s="151"/>
      <c r="D563" s="152" t="s">
        <v>368</v>
      </c>
      <c r="E563" s="153" t="s">
        <v>19</v>
      </c>
      <c r="F563" s="154" t="s">
        <v>5186</v>
      </c>
      <c r="H563" s="153" t="s">
        <v>19</v>
      </c>
      <c r="I563" s="155"/>
      <c r="L563" s="151"/>
      <c r="M563" s="156"/>
      <c r="T563" s="157"/>
      <c r="AT563" s="153" t="s">
        <v>368</v>
      </c>
      <c r="AU563" s="153" t="s">
        <v>90</v>
      </c>
      <c r="AV563" s="12" t="s">
        <v>84</v>
      </c>
      <c r="AW563" s="12" t="s">
        <v>36</v>
      </c>
      <c r="AX563" s="12" t="s">
        <v>77</v>
      </c>
      <c r="AY563" s="153" t="s">
        <v>358</v>
      </c>
    </row>
    <row r="564" spans="2:65" s="12" customFormat="1" ht="11.25">
      <c r="B564" s="151"/>
      <c r="D564" s="152" t="s">
        <v>368</v>
      </c>
      <c r="E564" s="153" t="s">
        <v>19</v>
      </c>
      <c r="F564" s="154" t="s">
        <v>5175</v>
      </c>
      <c r="H564" s="153" t="s">
        <v>19</v>
      </c>
      <c r="I564" s="155"/>
      <c r="L564" s="151"/>
      <c r="M564" s="156"/>
      <c r="T564" s="157"/>
      <c r="AT564" s="153" t="s">
        <v>368</v>
      </c>
      <c r="AU564" s="153" t="s">
        <v>90</v>
      </c>
      <c r="AV564" s="12" t="s">
        <v>84</v>
      </c>
      <c r="AW564" s="12" t="s">
        <v>36</v>
      </c>
      <c r="AX564" s="12" t="s">
        <v>77</v>
      </c>
      <c r="AY564" s="153" t="s">
        <v>358</v>
      </c>
    </row>
    <row r="565" spans="2:65" s="12" customFormat="1" ht="11.25">
      <c r="B565" s="151"/>
      <c r="D565" s="152" t="s">
        <v>368</v>
      </c>
      <c r="E565" s="153" t="s">
        <v>19</v>
      </c>
      <c r="F565" s="154" t="s">
        <v>588</v>
      </c>
      <c r="H565" s="153" t="s">
        <v>19</v>
      </c>
      <c r="I565" s="155"/>
      <c r="L565" s="151"/>
      <c r="M565" s="156"/>
      <c r="T565" s="157"/>
      <c r="AT565" s="153" t="s">
        <v>368</v>
      </c>
      <c r="AU565" s="153" t="s">
        <v>90</v>
      </c>
      <c r="AV565" s="12" t="s">
        <v>84</v>
      </c>
      <c r="AW565" s="12" t="s">
        <v>36</v>
      </c>
      <c r="AX565" s="12" t="s">
        <v>77</v>
      </c>
      <c r="AY565" s="153" t="s">
        <v>358</v>
      </c>
    </row>
    <row r="566" spans="2:65" s="12" customFormat="1" ht="11.25">
      <c r="B566" s="151"/>
      <c r="D566" s="152" t="s">
        <v>368</v>
      </c>
      <c r="E566" s="153" t="s">
        <v>19</v>
      </c>
      <c r="F566" s="154" t="s">
        <v>808</v>
      </c>
      <c r="H566" s="153" t="s">
        <v>19</v>
      </c>
      <c r="I566" s="155"/>
      <c r="L566" s="151"/>
      <c r="M566" s="156"/>
      <c r="T566" s="157"/>
      <c r="AT566" s="153" t="s">
        <v>368</v>
      </c>
      <c r="AU566" s="153" t="s">
        <v>90</v>
      </c>
      <c r="AV566" s="12" t="s">
        <v>84</v>
      </c>
      <c r="AW566" s="12" t="s">
        <v>36</v>
      </c>
      <c r="AX566" s="12" t="s">
        <v>77</v>
      </c>
      <c r="AY566" s="153" t="s">
        <v>358</v>
      </c>
    </row>
    <row r="567" spans="2:65" s="13" customFormat="1" ht="11.25">
      <c r="B567" s="158"/>
      <c r="D567" s="152" t="s">
        <v>368</v>
      </c>
      <c r="E567" s="159" t="s">
        <v>19</v>
      </c>
      <c r="F567" s="160" t="s">
        <v>809</v>
      </c>
      <c r="H567" s="161">
        <v>1.48</v>
      </c>
      <c r="I567" s="162"/>
      <c r="L567" s="158"/>
      <c r="M567" s="163"/>
      <c r="T567" s="164"/>
      <c r="AT567" s="159" t="s">
        <v>368</v>
      </c>
      <c r="AU567" s="159" t="s">
        <v>90</v>
      </c>
      <c r="AV567" s="13" t="s">
        <v>90</v>
      </c>
      <c r="AW567" s="13" t="s">
        <v>36</v>
      </c>
      <c r="AX567" s="13" t="s">
        <v>77</v>
      </c>
      <c r="AY567" s="159" t="s">
        <v>358</v>
      </c>
    </row>
    <row r="568" spans="2:65" s="14" customFormat="1" ht="11.25">
      <c r="B568" s="165"/>
      <c r="D568" s="152" t="s">
        <v>368</v>
      </c>
      <c r="E568" s="166" t="s">
        <v>19</v>
      </c>
      <c r="F568" s="167" t="s">
        <v>371</v>
      </c>
      <c r="H568" s="168">
        <v>1.48</v>
      </c>
      <c r="I568" s="169"/>
      <c r="L568" s="165"/>
      <c r="M568" s="170"/>
      <c r="T568" s="171"/>
      <c r="AT568" s="166" t="s">
        <v>368</v>
      </c>
      <c r="AU568" s="166" t="s">
        <v>90</v>
      </c>
      <c r="AV568" s="14" t="s">
        <v>364</v>
      </c>
      <c r="AW568" s="14" t="s">
        <v>36</v>
      </c>
      <c r="AX568" s="14" t="s">
        <v>84</v>
      </c>
      <c r="AY568" s="166" t="s">
        <v>358</v>
      </c>
    </row>
    <row r="569" spans="2:65" s="1" customFormat="1" ht="37.9" customHeight="1">
      <c r="B569" s="33"/>
      <c r="C569" s="134" t="s">
        <v>810</v>
      </c>
      <c r="D569" s="134" t="s">
        <v>360</v>
      </c>
      <c r="E569" s="135" t="s">
        <v>811</v>
      </c>
      <c r="F569" s="136" t="s">
        <v>812</v>
      </c>
      <c r="G569" s="137" t="s">
        <v>195</v>
      </c>
      <c r="H569" s="138">
        <v>7.0960000000000001</v>
      </c>
      <c r="I569" s="139"/>
      <c r="J569" s="140">
        <f>ROUND(I569*H569,2)</f>
        <v>0</v>
      </c>
      <c r="K569" s="136" t="s">
        <v>363</v>
      </c>
      <c r="L569" s="33"/>
      <c r="M569" s="141" t="s">
        <v>19</v>
      </c>
      <c r="N569" s="142" t="s">
        <v>49</v>
      </c>
      <c r="P569" s="143">
        <f>O569*H569</f>
        <v>0</v>
      </c>
      <c r="Q569" s="143">
        <v>5.3261999999999997E-3</v>
      </c>
      <c r="R569" s="143">
        <f>Q569*H569</f>
        <v>3.7794715199999995E-2</v>
      </c>
      <c r="S569" s="143">
        <v>0</v>
      </c>
      <c r="T569" s="144">
        <f>S569*H569</f>
        <v>0</v>
      </c>
      <c r="AR569" s="145" t="s">
        <v>364</v>
      </c>
      <c r="AT569" s="145" t="s">
        <v>360</v>
      </c>
      <c r="AU569" s="145" t="s">
        <v>90</v>
      </c>
      <c r="AY569" s="18" t="s">
        <v>358</v>
      </c>
      <c r="BE569" s="146">
        <f>IF(N569="základní",J569,0)</f>
        <v>0</v>
      </c>
      <c r="BF569" s="146">
        <f>IF(N569="snížená",J569,0)</f>
        <v>0</v>
      </c>
      <c r="BG569" s="146">
        <f>IF(N569="zákl. přenesená",J569,0)</f>
        <v>0</v>
      </c>
      <c r="BH569" s="146">
        <f>IF(N569="sníž. přenesená",J569,0)</f>
        <v>0</v>
      </c>
      <c r="BI569" s="146">
        <f>IF(N569="nulová",J569,0)</f>
        <v>0</v>
      </c>
      <c r="BJ569" s="18" t="s">
        <v>90</v>
      </c>
      <c r="BK569" s="146">
        <f>ROUND(I569*H569,2)</f>
        <v>0</v>
      </c>
      <c r="BL569" s="18" t="s">
        <v>364</v>
      </c>
      <c r="BM569" s="145" t="s">
        <v>813</v>
      </c>
    </row>
    <row r="570" spans="2:65" s="1" customFormat="1" ht="11.25">
      <c r="B570" s="33"/>
      <c r="D570" s="147" t="s">
        <v>366</v>
      </c>
      <c r="F570" s="148" t="s">
        <v>814</v>
      </c>
      <c r="I570" s="149"/>
      <c r="L570" s="33"/>
      <c r="M570" s="150"/>
      <c r="T570" s="54"/>
      <c r="AT570" s="18" t="s">
        <v>366</v>
      </c>
      <c r="AU570" s="18" t="s">
        <v>90</v>
      </c>
    </row>
    <row r="571" spans="2:65" s="12" customFormat="1" ht="11.25">
      <c r="B571" s="151"/>
      <c r="D571" s="152" t="s">
        <v>368</v>
      </c>
      <c r="E571" s="153" t="s">
        <v>19</v>
      </c>
      <c r="F571" s="154" t="s">
        <v>485</v>
      </c>
      <c r="H571" s="153" t="s">
        <v>19</v>
      </c>
      <c r="I571" s="155"/>
      <c r="L571" s="151"/>
      <c r="M571" s="156"/>
      <c r="T571" s="157"/>
      <c r="AT571" s="153" t="s">
        <v>368</v>
      </c>
      <c r="AU571" s="153" t="s">
        <v>90</v>
      </c>
      <c r="AV571" s="12" t="s">
        <v>84</v>
      </c>
      <c r="AW571" s="12" t="s">
        <v>36</v>
      </c>
      <c r="AX571" s="12" t="s">
        <v>77</v>
      </c>
      <c r="AY571" s="153" t="s">
        <v>358</v>
      </c>
    </row>
    <row r="572" spans="2:65" s="12" customFormat="1" ht="11.25">
      <c r="B572" s="151"/>
      <c r="D572" s="152" t="s">
        <v>368</v>
      </c>
      <c r="E572" s="153" t="s">
        <v>19</v>
      </c>
      <c r="F572" s="154" t="s">
        <v>5186</v>
      </c>
      <c r="H572" s="153" t="s">
        <v>19</v>
      </c>
      <c r="I572" s="155"/>
      <c r="L572" s="151"/>
      <c r="M572" s="156"/>
      <c r="T572" s="157"/>
      <c r="AT572" s="153" t="s">
        <v>368</v>
      </c>
      <c r="AU572" s="153" t="s">
        <v>90</v>
      </c>
      <c r="AV572" s="12" t="s">
        <v>84</v>
      </c>
      <c r="AW572" s="12" t="s">
        <v>36</v>
      </c>
      <c r="AX572" s="12" t="s">
        <v>77</v>
      </c>
      <c r="AY572" s="153" t="s">
        <v>358</v>
      </c>
    </row>
    <row r="573" spans="2:65" s="12" customFormat="1" ht="11.25">
      <c r="B573" s="151"/>
      <c r="D573" s="152" t="s">
        <v>368</v>
      </c>
      <c r="E573" s="153" t="s">
        <v>19</v>
      </c>
      <c r="F573" s="154" t="s">
        <v>5175</v>
      </c>
      <c r="H573" s="153" t="s">
        <v>19</v>
      </c>
      <c r="I573" s="155"/>
      <c r="L573" s="151"/>
      <c r="M573" s="156"/>
      <c r="T573" s="157"/>
      <c r="AT573" s="153" t="s">
        <v>368</v>
      </c>
      <c r="AU573" s="153" t="s">
        <v>90</v>
      </c>
      <c r="AV573" s="12" t="s">
        <v>84</v>
      </c>
      <c r="AW573" s="12" t="s">
        <v>36</v>
      </c>
      <c r="AX573" s="12" t="s">
        <v>77</v>
      </c>
      <c r="AY573" s="153" t="s">
        <v>358</v>
      </c>
    </row>
    <row r="574" spans="2:65" s="12" customFormat="1" ht="11.25">
      <c r="B574" s="151"/>
      <c r="D574" s="152" t="s">
        <v>368</v>
      </c>
      <c r="E574" s="153" t="s">
        <v>19</v>
      </c>
      <c r="F574" s="154" t="s">
        <v>588</v>
      </c>
      <c r="H574" s="153" t="s">
        <v>19</v>
      </c>
      <c r="I574" s="155"/>
      <c r="L574" s="151"/>
      <c r="M574" s="156"/>
      <c r="T574" s="157"/>
      <c r="AT574" s="153" t="s">
        <v>368</v>
      </c>
      <c r="AU574" s="153" t="s">
        <v>90</v>
      </c>
      <c r="AV574" s="12" t="s">
        <v>84</v>
      </c>
      <c r="AW574" s="12" t="s">
        <v>36</v>
      </c>
      <c r="AX574" s="12" t="s">
        <v>77</v>
      </c>
      <c r="AY574" s="153" t="s">
        <v>358</v>
      </c>
    </row>
    <row r="575" spans="2:65" s="12" customFormat="1" ht="11.25">
      <c r="B575" s="151"/>
      <c r="D575" s="152" t="s">
        <v>368</v>
      </c>
      <c r="E575" s="153" t="s">
        <v>19</v>
      </c>
      <c r="F575" s="154" t="s">
        <v>808</v>
      </c>
      <c r="H575" s="153" t="s">
        <v>19</v>
      </c>
      <c r="I575" s="155"/>
      <c r="L575" s="151"/>
      <c r="M575" s="156"/>
      <c r="T575" s="157"/>
      <c r="AT575" s="153" t="s">
        <v>368</v>
      </c>
      <c r="AU575" s="153" t="s">
        <v>90</v>
      </c>
      <c r="AV575" s="12" t="s">
        <v>84</v>
      </c>
      <c r="AW575" s="12" t="s">
        <v>36</v>
      </c>
      <c r="AX575" s="12" t="s">
        <v>77</v>
      </c>
      <c r="AY575" s="153" t="s">
        <v>358</v>
      </c>
    </row>
    <row r="576" spans="2:65" s="13" customFormat="1" ht="11.25">
      <c r="B576" s="158"/>
      <c r="D576" s="152" t="s">
        <v>368</v>
      </c>
      <c r="E576" s="159" t="s">
        <v>19</v>
      </c>
      <c r="F576" s="160" t="s">
        <v>289</v>
      </c>
      <c r="H576" s="161">
        <v>4.9000000000000004</v>
      </c>
      <c r="I576" s="162"/>
      <c r="L576" s="158"/>
      <c r="M576" s="163"/>
      <c r="T576" s="164"/>
      <c r="AT576" s="159" t="s">
        <v>368</v>
      </c>
      <c r="AU576" s="159" t="s">
        <v>90</v>
      </c>
      <c r="AV576" s="13" t="s">
        <v>90</v>
      </c>
      <c r="AW576" s="13" t="s">
        <v>36</v>
      </c>
      <c r="AX576" s="13" t="s">
        <v>77</v>
      </c>
      <c r="AY576" s="159" t="s">
        <v>358</v>
      </c>
    </row>
    <row r="577" spans="2:65" s="13" customFormat="1" ht="11.25">
      <c r="B577" s="158"/>
      <c r="D577" s="152" t="s">
        <v>368</v>
      </c>
      <c r="E577" s="159" t="s">
        <v>19</v>
      </c>
      <c r="F577" s="160" t="s">
        <v>815</v>
      </c>
      <c r="H577" s="161">
        <v>2.1960000000000002</v>
      </c>
      <c r="I577" s="162"/>
      <c r="L577" s="158"/>
      <c r="M577" s="163"/>
      <c r="T577" s="164"/>
      <c r="AT577" s="159" t="s">
        <v>368</v>
      </c>
      <c r="AU577" s="159" t="s">
        <v>90</v>
      </c>
      <c r="AV577" s="13" t="s">
        <v>90</v>
      </c>
      <c r="AW577" s="13" t="s">
        <v>36</v>
      </c>
      <c r="AX577" s="13" t="s">
        <v>77</v>
      </c>
      <c r="AY577" s="159" t="s">
        <v>358</v>
      </c>
    </row>
    <row r="578" spans="2:65" s="15" customFormat="1" ht="11.25">
      <c r="B578" s="172"/>
      <c r="D578" s="152" t="s">
        <v>368</v>
      </c>
      <c r="E578" s="173" t="s">
        <v>293</v>
      </c>
      <c r="F578" s="174" t="s">
        <v>416</v>
      </c>
      <c r="H578" s="175">
        <v>7.0960000000000001</v>
      </c>
      <c r="I578" s="176"/>
      <c r="L578" s="172"/>
      <c r="M578" s="177"/>
      <c r="T578" s="178"/>
      <c r="AT578" s="173" t="s">
        <v>368</v>
      </c>
      <c r="AU578" s="173" t="s">
        <v>90</v>
      </c>
      <c r="AV578" s="15" t="s">
        <v>97</v>
      </c>
      <c r="AW578" s="15" t="s">
        <v>36</v>
      </c>
      <c r="AX578" s="15" t="s">
        <v>77</v>
      </c>
      <c r="AY578" s="173" t="s">
        <v>358</v>
      </c>
    </row>
    <row r="579" spans="2:65" s="14" customFormat="1" ht="11.25">
      <c r="B579" s="165"/>
      <c r="D579" s="152" t="s">
        <v>368</v>
      </c>
      <c r="E579" s="166" t="s">
        <v>19</v>
      </c>
      <c r="F579" s="167" t="s">
        <v>371</v>
      </c>
      <c r="H579" s="168">
        <v>7.0960000000000001</v>
      </c>
      <c r="I579" s="169"/>
      <c r="L579" s="165"/>
      <c r="M579" s="170"/>
      <c r="T579" s="171"/>
      <c r="AT579" s="166" t="s">
        <v>368</v>
      </c>
      <c r="AU579" s="166" t="s">
        <v>90</v>
      </c>
      <c r="AV579" s="14" t="s">
        <v>364</v>
      </c>
      <c r="AW579" s="14" t="s">
        <v>36</v>
      </c>
      <c r="AX579" s="14" t="s">
        <v>84</v>
      </c>
      <c r="AY579" s="166" t="s">
        <v>358</v>
      </c>
    </row>
    <row r="580" spans="2:65" s="1" customFormat="1" ht="37.9" customHeight="1">
      <c r="B580" s="33"/>
      <c r="C580" s="134" t="s">
        <v>816</v>
      </c>
      <c r="D580" s="134" t="s">
        <v>360</v>
      </c>
      <c r="E580" s="135" t="s">
        <v>817</v>
      </c>
      <c r="F580" s="136" t="s">
        <v>818</v>
      </c>
      <c r="G580" s="137" t="s">
        <v>195</v>
      </c>
      <c r="H580" s="138">
        <v>7.0960000000000001</v>
      </c>
      <c r="I580" s="139"/>
      <c r="J580" s="140">
        <f>ROUND(I580*H580,2)</f>
        <v>0</v>
      </c>
      <c r="K580" s="136" t="s">
        <v>363</v>
      </c>
      <c r="L580" s="33"/>
      <c r="M580" s="141" t="s">
        <v>19</v>
      </c>
      <c r="N580" s="142" t="s">
        <v>49</v>
      </c>
      <c r="P580" s="143">
        <f>O580*H580</f>
        <v>0</v>
      </c>
      <c r="Q580" s="143">
        <v>0</v>
      </c>
      <c r="R580" s="143">
        <f>Q580*H580</f>
        <v>0</v>
      </c>
      <c r="S580" s="143">
        <v>0</v>
      </c>
      <c r="T580" s="144">
        <f>S580*H580</f>
        <v>0</v>
      </c>
      <c r="AR580" s="145" t="s">
        <v>364</v>
      </c>
      <c r="AT580" s="145" t="s">
        <v>360</v>
      </c>
      <c r="AU580" s="145" t="s">
        <v>90</v>
      </c>
      <c r="AY580" s="18" t="s">
        <v>358</v>
      </c>
      <c r="BE580" s="146">
        <f>IF(N580="základní",J580,0)</f>
        <v>0</v>
      </c>
      <c r="BF580" s="146">
        <f>IF(N580="snížená",J580,0)</f>
        <v>0</v>
      </c>
      <c r="BG580" s="146">
        <f>IF(N580="zákl. přenesená",J580,0)</f>
        <v>0</v>
      </c>
      <c r="BH580" s="146">
        <f>IF(N580="sníž. přenesená",J580,0)</f>
        <v>0</v>
      </c>
      <c r="BI580" s="146">
        <f>IF(N580="nulová",J580,0)</f>
        <v>0</v>
      </c>
      <c r="BJ580" s="18" t="s">
        <v>90</v>
      </c>
      <c r="BK580" s="146">
        <f>ROUND(I580*H580,2)</f>
        <v>0</v>
      </c>
      <c r="BL580" s="18" t="s">
        <v>364</v>
      </c>
      <c r="BM580" s="145" t="s">
        <v>819</v>
      </c>
    </row>
    <row r="581" spans="2:65" s="1" customFormat="1" ht="11.25">
      <c r="B581" s="33"/>
      <c r="D581" s="147" t="s">
        <v>366</v>
      </c>
      <c r="F581" s="148" t="s">
        <v>820</v>
      </c>
      <c r="I581" s="149"/>
      <c r="L581" s="33"/>
      <c r="M581" s="150"/>
      <c r="T581" s="54"/>
      <c r="AT581" s="18" t="s">
        <v>366</v>
      </c>
      <c r="AU581" s="18" t="s">
        <v>90</v>
      </c>
    </row>
    <row r="582" spans="2:65" s="13" customFormat="1" ht="11.25">
      <c r="B582" s="158"/>
      <c r="D582" s="152" t="s">
        <v>368</v>
      </c>
      <c r="E582" s="159" t="s">
        <v>19</v>
      </c>
      <c r="F582" s="160" t="s">
        <v>293</v>
      </c>
      <c r="H582" s="161">
        <v>7.0960000000000001</v>
      </c>
      <c r="I582" s="162"/>
      <c r="L582" s="158"/>
      <c r="M582" s="163"/>
      <c r="T582" s="164"/>
      <c r="AT582" s="159" t="s">
        <v>368</v>
      </c>
      <c r="AU582" s="159" t="s">
        <v>90</v>
      </c>
      <c r="AV582" s="13" t="s">
        <v>90</v>
      </c>
      <c r="AW582" s="13" t="s">
        <v>36</v>
      </c>
      <c r="AX582" s="13" t="s">
        <v>77</v>
      </c>
      <c r="AY582" s="159" t="s">
        <v>358</v>
      </c>
    </row>
    <row r="583" spans="2:65" s="14" customFormat="1" ht="11.25">
      <c r="B583" s="165"/>
      <c r="D583" s="152" t="s">
        <v>368</v>
      </c>
      <c r="E583" s="166" t="s">
        <v>19</v>
      </c>
      <c r="F583" s="167" t="s">
        <v>371</v>
      </c>
      <c r="H583" s="168">
        <v>7.0960000000000001</v>
      </c>
      <c r="I583" s="169"/>
      <c r="L583" s="165"/>
      <c r="M583" s="170"/>
      <c r="T583" s="171"/>
      <c r="AT583" s="166" t="s">
        <v>368</v>
      </c>
      <c r="AU583" s="166" t="s">
        <v>90</v>
      </c>
      <c r="AV583" s="14" t="s">
        <v>364</v>
      </c>
      <c r="AW583" s="14" t="s">
        <v>36</v>
      </c>
      <c r="AX583" s="14" t="s">
        <v>84</v>
      </c>
      <c r="AY583" s="166" t="s">
        <v>358</v>
      </c>
    </row>
    <row r="584" spans="2:65" s="1" customFormat="1" ht="37.9" customHeight="1">
      <c r="B584" s="33"/>
      <c r="C584" s="134" t="s">
        <v>821</v>
      </c>
      <c r="D584" s="134" t="s">
        <v>360</v>
      </c>
      <c r="E584" s="135" t="s">
        <v>822</v>
      </c>
      <c r="F584" s="136" t="s">
        <v>823</v>
      </c>
      <c r="G584" s="137" t="s">
        <v>195</v>
      </c>
      <c r="H584" s="138">
        <v>4.9000000000000004</v>
      </c>
      <c r="I584" s="139"/>
      <c r="J584" s="140">
        <f>ROUND(I584*H584,2)</f>
        <v>0</v>
      </c>
      <c r="K584" s="136" t="s">
        <v>363</v>
      </c>
      <c r="L584" s="33"/>
      <c r="M584" s="141" t="s">
        <v>19</v>
      </c>
      <c r="N584" s="142" t="s">
        <v>49</v>
      </c>
      <c r="P584" s="143">
        <f>O584*H584</f>
        <v>0</v>
      </c>
      <c r="Q584" s="143">
        <v>9.2064000000000002E-4</v>
      </c>
      <c r="R584" s="143">
        <f>Q584*H584</f>
        <v>4.5111360000000007E-3</v>
      </c>
      <c r="S584" s="143">
        <v>0</v>
      </c>
      <c r="T584" s="144">
        <f>S584*H584</f>
        <v>0</v>
      </c>
      <c r="AR584" s="145" t="s">
        <v>364</v>
      </c>
      <c r="AT584" s="145" t="s">
        <v>360</v>
      </c>
      <c r="AU584" s="145" t="s">
        <v>90</v>
      </c>
      <c r="AY584" s="18" t="s">
        <v>358</v>
      </c>
      <c r="BE584" s="146">
        <f>IF(N584="základní",J584,0)</f>
        <v>0</v>
      </c>
      <c r="BF584" s="146">
        <f>IF(N584="snížená",J584,0)</f>
        <v>0</v>
      </c>
      <c r="BG584" s="146">
        <f>IF(N584="zákl. přenesená",J584,0)</f>
        <v>0</v>
      </c>
      <c r="BH584" s="146">
        <f>IF(N584="sníž. přenesená",J584,0)</f>
        <v>0</v>
      </c>
      <c r="BI584" s="146">
        <f>IF(N584="nulová",J584,0)</f>
        <v>0</v>
      </c>
      <c r="BJ584" s="18" t="s">
        <v>90</v>
      </c>
      <c r="BK584" s="146">
        <f>ROUND(I584*H584,2)</f>
        <v>0</v>
      </c>
      <c r="BL584" s="18" t="s">
        <v>364</v>
      </c>
      <c r="BM584" s="145" t="s">
        <v>824</v>
      </c>
    </row>
    <row r="585" spans="2:65" s="1" customFormat="1" ht="11.25">
      <c r="B585" s="33"/>
      <c r="D585" s="147" t="s">
        <v>366</v>
      </c>
      <c r="F585" s="148" t="s">
        <v>825</v>
      </c>
      <c r="I585" s="149"/>
      <c r="L585" s="33"/>
      <c r="M585" s="150"/>
      <c r="T585" s="54"/>
      <c r="AT585" s="18" t="s">
        <v>366</v>
      </c>
      <c r="AU585" s="18" t="s">
        <v>90</v>
      </c>
    </row>
    <row r="586" spans="2:65" s="12" customFormat="1" ht="11.25">
      <c r="B586" s="151"/>
      <c r="D586" s="152" t="s">
        <v>368</v>
      </c>
      <c r="E586" s="153" t="s">
        <v>19</v>
      </c>
      <c r="F586" s="154" t="s">
        <v>485</v>
      </c>
      <c r="H586" s="153" t="s">
        <v>19</v>
      </c>
      <c r="I586" s="155"/>
      <c r="L586" s="151"/>
      <c r="M586" s="156"/>
      <c r="T586" s="157"/>
      <c r="AT586" s="153" t="s">
        <v>368</v>
      </c>
      <c r="AU586" s="153" t="s">
        <v>90</v>
      </c>
      <c r="AV586" s="12" t="s">
        <v>84</v>
      </c>
      <c r="AW586" s="12" t="s">
        <v>36</v>
      </c>
      <c r="AX586" s="12" t="s">
        <v>77</v>
      </c>
      <c r="AY586" s="153" t="s">
        <v>358</v>
      </c>
    </row>
    <row r="587" spans="2:65" s="12" customFormat="1" ht="11.25">
      <c r="B587" s="151"/>
      <c r="D587" s="152" t="s">
        <v>368</v>
      </c>
      <c r="E587" s="153" t="s">
        <v>19</v>
      </c>
      <c r="F587" s="154" t="s">
        <v>5186</v>
      </c>
      <c r="H587" s="153" t="s">
        <v>19</v>
      </c>
      <c r="I587" s="155"/>
      <c r="L587" s="151"/>
      <c r="M587" s="156"/>
      <c r="T587" s="157"/>
      <c r="AT587" s="153" t="s">
        <v>368</v>
      </c>
      <c r="AU587" s="153" t="s">
        <v>90</v>
      </c>
      <c r="AV587" s="12" t="s">
        <v>84</v>
      </c>
      <c r="AW587" s="12" t="s">
        <v>36</v>
      </c>
      <c r="AX587" s="12" t="s">
        <v>77</v>
      </c>
      <c r="AY587" s="153" t="s">
        <v>358</v>
      </c>
    </row>
    <row r="588" spans="2:65" s="12" customFormat="1" ht="11.25">
      <c r="B588" s="151"/>
      <c r="D588" s="152" t="s">
        <v>368</v>
      </c>
      <c r="E588" s="153" t="s">
        <v>19</v>
      </c>
      <c r="F588" s="154" t="s">
        <v>5175</v>
      </c>
      <c r="H588" s="153" t="s">
        <v>19</v>
      </c>
      <c r="I588" s="155"/>
      <c r="L588" s="151"/>
      <c r="M588" s="156"/>
      <c r="T588" s="157"/>
      <c r="AT588" s="153" t="s">
        <v>368</v>
      </c>
      <c r="AU588" s="153" t="s">
        <v>90</v>
      </c>
      <c r="AV588" s="12" t="s">
        <v>84</v>
      </c>
      <c r="AW588" s="12" t="s">
        <v>36</v>
      </c>
      <c r="AX588" s="12" t="s">
        <v>77</v>
      </c>
      <c r="AY588" s="153" t="s">
        <v>358</v>
      </c>
    </row>
    <row r="589" spans="2:65" s="12" customFormat="1" ht="11.25">
      <c r="B589" s="151"/>
      <c r="D589" s="152" t="s">
        <v>368</v>
      </c>
      <c r="E589" s="153" t="s">
        <v>19</v>
      </c>
      <c r="F589" s="154" t="s">
        <v>588</v>
      </c>
      <c r="H589" s="153" t="s">
        <v>19</v>
      </c>
      <c r="I589" s="155"/>
      <c r="L589" s="151"/>
      <c r="M589" s="156"/>
      <c r="T589" s="157"/>
      <c r="AT589" s="153" t="s">
        <v>368</v>
      </c>
      <c r="AU589" s="153" t="s">
        <v>90</v>
      </c>
      <c r="AV589" s="12" t="s">
        <v>84</v>
      </c>
      <c r="AW589" s="12" t="s">
        <v>36</v>
      </c>
      <c r="AX589" s="12" t="s">
        <v>77</v>
      </c>
      <c r="AY589" s="153" t="s">
        <v>358</v>
      </c>
    </row>
    <row r="590" spans="2:65" s="12" customFormat="1" ht="11.25">
      <c r="B590" s="151"/>
      <c r="D590" s="152" t="s">
        <v>368</v>
      </c>
      <c r="E590" s="153" t="s">
        <v>19</v>
      </c>
      <c r="F590" s="154" t="s">
        <v>808</v>
      </c>
      <c r="H590" s="153" t="s">
        <v>19</v>
      </c>
      <c r="I590" s="155"/>
      <c r="L590" s="151"/>
      <c r="M590" s="156"/>
      <c r="T590" s="157"/>
      <c r="AT590" s="153" t="s">
        <v>368</v>
      </c>
      <c r="AU590" s="153" t="s">
        <v>90</v>
      </c>
      <c r="AV590" s="12" t="s">
        <v>84</v>
      </c>
      <c r="AW590" s="12" t="s">
        <v>36</v>
      </c>
      <c r="AX590" s="12" t="s">
        <v>77</v>
      </c>
      <c r="AY590" s="153" t="s">
        <v>358</v>
      </c>
    </row>
    <row r="591" spans="2:65" s="13" customFormat="1" ht="11.25">
      <c r="B591" s="158"/>
      <c r="D591" s="152" t="s">
        <v>368</v>
      </c>
      <c r="E591" s="159" t="s">
        <v>19</v>
      </c>
      <c r="F591" s="160" t="s">
        <v>289</v>
      </c>
      <c r="H591" s="161">
        <v>4.9000000000000004</v>
      </c>
      <c r="I591" s="162"/>
      <c r="L591" s="158"/>
      <c r="M591" s="163"/>
      <c r="T591" s="164"/>
      <c r="AT591" s="159" t="s">
        <v>368</v>
      </c>
      <c r="AU591" s="159" t="s">
        <v>90</v>
      </c>
      <c r="AV591" s="13" t="s">
        <v>90</v>
      </c>
      <c r="AW591" s="13" t="s">
        <v>36</v>
      </c>
      <c r="AX591" s="13" t="s">
        <v>77</v>
      </c>
      <c r="AY591" s="159" t="s">
        <v>358</v>
      </c>
    </row>
    <row r="592" spans="2:65" s="14" customFormat="1" ht="11.25">
      <c r="B592" s="165"/>
      <c r="D592" s="152" t="s">
        <v>368</v>
      </c>
      <c r="E592" s="166" t="s">
        <v>19</v>
      </c>
      <c r="F592" s="167" t="s">
        <v>371</v>
      </c>
      <c r="H592" s="168">
        <v>4.9000000000000004</v>
      </c>
      <c r="I592" s="169"/>
      <c r="L592" s="165"/>
      <c r="M592" s="170"/>
      <c r="T592" s="171"/>
      <c r="AT592" s="166" t="s">
        <v>368</v>
      </c>
      <c r="AU592" s="166" t="s">
        <v>90</v>
      </c>
      <c r="AV592" s="14" t="s">
        <v>364</v>
      </c>
      <c r="AW592" s="14" t="s">
        <v>36</v>
      </c>
      <c r="AX592" s="14" t="s">
        <v>84</v>
      </c>
      <c r="AY592" s="166" t="s">
        <v>358</v>
      </c>
    </row>
    <row r="593" spans="2:65" s="1" customFormat="1" ht="37.9" customHeight="1">
      <c r="B593" s="33"/>
      <c r="C593" s="134" t="s">
        <v>826</v>
      </c>
      <c r="D593" s="134" t="s">
        <v>360</v>
      </c>
      <c r="E593" s="135" t="s">
        <v>827</v>
      </c>
      <c r="F593" s="136" t="s">
        <v>828</v>
      </c>
      <c r="G593" s="137" t="s">
        <v>195</v>
      </c>
      <c r="H593" s="138">
        <v>4.9000000000000004</v>
      </c>
      <c r="I593" s="139"/>
      <c r="J593" s="140">
        <f>ROUND(I593*H593,2)</f>
        <v>0</v>
      </c>
      <c r="K593" s="136" t="s">
        <v>363</v>
      </c>
      <c r="L593" s="33"/>
      <c r="M593" s="141" t="s">
        <v>19</v>
      </c>
      <c r="N593" s="142" t="s">
        <v>49</v>
      </c>
      <c r="P593" s="143">
        <f>O593*H593</f>
        <v>0</v>
      </c>
      <c r="Q593" s="143">
        <v>0</v>
      </c>
      <c r="R593" s="143">
        <f>Q593*H593</f>
        <v>0</v>
      </c>
      <c r="S593" s="143">
        <v>0</v>
      </c>
      <c r="T593" s="144">
        <f>S593*H593</f>
        <v>0</v>
      </c>
      <c r="AR593" s="145" t="s">
        <v>364</v>
      </c>
      <c r="AT593" s="145" t="s">
        <v>360</v>
      </c>
      <c r="AU593" s="145" t="s">
        <v>90</v>
      </c>
      <c r="AY593" s="18" t="s">
        <v>358</v>
      </c>
      <c r="BE593" s="146">
        <f>IF(N593="základní",J593,0)</f>
        <v>0</v>
      </c>
      <c r="BF593" s="146">
        <f>IF(N593="snížená",J593,0)</f>
        <v>0</v>
      </c>
      <c r="BG593" s="146">
        <f>IF(N593="zákl. přenesená",J593,0)</f>
        <v>0</v>
      </c>
      <c r="BH593" s="146">
        <f>IF(N593="sníž. přenesená",J593,0)</f>
        <v>0</v>
      </c>
      <c r="BI593" s="146">
        <f>IF(N593="nulová",J593,0)</f>
        <v>0</v>
      </c>
      <c r="BJ593" s="18" t="s">
        <v>90</v>
      </c>
      <c r="BK593" s="146">
        <f>ROUND(I593*H593,2)</f>
        <v>0</v>
      </c>
      <c r="BL593" s="18" t="s">
        <v>364</v>
      </c>
      <c r="BM593" s="145" t="s">
        <v>829</v>
      </c>
    </row>
    <row r="594" spans="2:65" s="1" customFormat="1" ht="11.25">
      <c r="B594" s="33"/>
      <c r="D594" s="147" t="s">
        <v>366</v>
      </c>
      <c r="F594" s="148" t="s">
        <v>830</v>
      </c>
      <c r="I594" s="149"/>
      <c r="L594" s="33"/>
      <c r="M594" s="150"/>
      <c r="T594" s="54"/>
      <c r="AT594" s="18" t="s">
        <v>366</v>
      </c>
      <c r="AU594" s="18" t="s">
        <v>90</v>
      </c>
    </row>
    <row r="595" spans="2:65" s="12" customFormat="1" ht="11.25">
      <c r="B595" s="151"/>
      <c r="D595" s="152" t="s">
        <v>368</v>
      </c>
      <c r="E595" s="153" t="s">
        <v>19</v>
      </c>
      <c r="F595" s="154" t="s">
        <v>485</v>
      </c>
      <c r="H595" s="153" t="s">
        <v>19</v>
      </c>
      <c r="I595" s="155"/>
      <c r="L595" s="151"/>
      <c r="M595" s="156"/>
      <c r="T595" s="157"/>
      <c r="AT595" s="153" t="s">
        <v>368</v>
      </c>
      <c r="AU595" s="153" t="s">
        <v>90</v>
      </c>
      <c r="AV595" s="12" t="s">
        <v>84</v>
      </c>
      <c r="AW595" s="12" t="s">
        <v>36</v>
      </c>
      <c r="AX595" s="12" t="s">
        <v>77</v>
      </c>
      <c r="AY595" s="153" t="s">
        <v>358</v>
      </c>
    </row>
    <row r="596" spans="2:65" s="12" customFormat="1" ht="11.25">
      <c r="B596" s="151"/>
      <c r="D596" s="152" t="s">
        <v>368</v>
      </c>
      <c r="E596" s="153" t="s">
        <v>19</v>
      </c>
      <c r="F596" s="154" t="s">
        <v>5186</v>
      </c>
      <c r="H596" s="153" t="s">
        <v>19</v>
      </c>
      <c r="I596" s="155"/>
      <c r="L596" s="151"/>
      <c r="M596" s="156"/>
      <c r="T596" s="157"/>
      <c r="AT596" s="153" t="s">
        <v>368</v>
      </c>
      <c r="AU596" s="153" t="s">
        <v>90</v>
      </c>
      <c r="AV596" s="12" t="s">
        <v>84</v>
      </c>
      <c r="AW596" s="12" t="s">
        <v>36</v>
      </c>
      <c r="AX596" s="12" t="s">
        <v>77</v>
      </c>
      <c r="AY596" s="153" t="s">
        <v>358</v>
      </c>
    </row>
    <row r="597" spans="2:65" s="12" customFormat="1" ht="11.25">
      <c r="B597" s="151"/>
      <c r="D597" s="152" t="s">
        <v>368</v>
      </c>
      <c r="E597" s="153" t="s">
        <v>19</v>
      </c>
      <c r="F597" s="154" t="s">
        <v>5175</v>
      </c>
      <c r="H597" s="153" t="s">
        <v>19</v>
      </c>
      <c r="I597" s="155"/>
      <c r="L597" s="151"/>
      <c r="M597" s="156"/>
      <c r="T597" s="157"/>
      <c r="AT597" s="153" t="s">
        <v>368</v>
      </c>
      <c r="AU597" s="153" t="s">
        <v>90</v>
      </c>
      <c r="AV597" s="12" t="s">
        <v>84</v>
      </c>
      <c r="AW597" s="12" t="s">
        <v>36</v>
      </c>
      <c r="AX597" s="12" t="s">
        <v>77</v>
      </c>
      <c r="AY597" s="153" t="s">
        <v>358</v>
      </c>
    </row>
    <row r="598" spans="2:65" s="12" customFormat="1" ht="11.25">
      <c r="B598" s="151"/>
      <c r="D598" s="152" t="s">
        <v>368</v>
      </c>
      <c r="E598" s="153" t="s">
        <v>19</v>
      </c>
      <c r="F598" s="154" t="s">
        <v>588</v>
      </c>
      <c r="H598" s="153" t="s">
        <v>19</v>
      </c>
      <c r="I598" s="155"/>
      <c r="L598" s="151"/>
      <c r="M598" s="156"/>
      <c r="T598" s="157"/>
      <c r="AT598" s="153" t="s">
        <v>368</v>
      </c>
      <c r="AU598" s="153" t="s">
        <v>90</v>
      </c>
      <c r="AV598" s="12" t="s">
        <v>84</v>
      </c>
      <c r="AW598" s="12" t="s">
        <v>36</v>
      </c>
      <c r="AX598" s="12" t="s">
        <v>77</v>
      </c>
      <c r="AY598" s="153" t="s">
        <v>358</v>
      </c>
    </row>
    <row r="599" spans="2:65" s="12" customFormat="1" ht="11.25">
      <c r="B599" s="151"/>
      <c r="D599" s="152" t="s">
        <v>368</v>
      </c>
      <c r="E599" s="153" t="s">
        <v>19</v>
      </c>
      <c r="F599" s="154" t="s">
        <v>808</v>
      </c>
      <c r="H599" s="153" t="s">
        <v>19</v>
      </c>
      <c r="I599" s="155"/>
      <c r="L599" s="151"/>
      <c r="M599" s="156"/>
      <c r="T599" s="157"/>
      <c r="AT599" s="153" t="s">
        <v>368</v>
      </c>
      <c r="AU599" s="153" t="s">
        <v>90</v>
      </c>
      <c r="AV599" s="12" t="s">
        <v>84</v>
      </c>
      <c r="AW599" s="12" t="s">
        <v>36</v>
      </c>
      <c r="AX599" s="12" t="s">
        <v>77</v>
      </c>
      <c r="AY599" s="153" t="s">
        <v>358</v>
      </c>
    </row>
    <row r="600" spans="2:65" s="13" customFormat="1" ht="11.25">
      <c r="B600" s="158"/>
      <c r="D600" s="152" t="s">
        <v>368</v>
      </c>
      <c r="E600" s="159" t="s">
        <v>19</v>
      </c>
      <c r="F600" s="160" t="s">
        <v>289</v>
      </c>
      <c r="H600" s="161">
        <v>4.9000000000000004</v>
      </c>
      <c r="I600" s="162"/>
      <c r="L600" s="158"/>
      <c r="M600" s="163"/>
      <c r="T600" s="164"/>
      <c r="AT600" s="159" t="s">
        <v>368</v>
      </c>
      <c r="AU600" s="159" t="s">
        <v>90</v>
      </c>
      <c r="AV600" s="13" t="s">
        <v>90</v>
      </c>
      <c r="AW600" s="13" t="s">
        <v>36</v>
      </c>
      <c r="AX600" s="13" t="s">
        <v>77</v>
      </c>
      <c r="AY600" s="159" t="s">
        <v>358</v>
      </c>
    </row>
    <row r="601" spans="2:65" s="14" customFormat="1" ht="11.25">
      <c r="B601" s="165"/>
      <c r="D601" s="152" t="s">
        <v>368</v>
      </c>
      <c r="E601" s="166" t="s">
        <v>19</v>
      </c>
      <c r="F601" s="167" t="s">
        <v>371</v>
      </c>
      <c r="H601" s="168">
        <v>4.9000000000000004</v>
      </c>
      <c r="I601" s="169"/>
      <c r="L601" s="165"/>
      <c r="M601" s="170"/>
      <c r="T601" s="171"/>
      <c r="AT601" s="166" t="s">
        <v>368</v>
      </c>
      <c r="AU601" s="166" t="s">
        <v>90</v>
      </c>
      <c r="AV601" s="14" t="s">
        <v>364</v>
      </c>
      <c r="AW601" s="14" t="s">
        <v>36</v>
      </c>
      <c r="AX601" s="14" t="s">
        <v>84</v>
      </c>
      <c r="AY601" s="166" t="s">
        <v>358</v>
      </c>
    </row>
    <row r="602" spans="2:65" s="1" customFormat="1" ht="78" customHeight="1">
      <c r="B602" s="33"/>
      <c r="C602" s="134" t="s">
        <v>831</v>
      </c>
      <c r="D602" s="134" t="s">
        <v>360</v>
      </c>
      <c r="E602" s="135" t="s">
        <v>832</v>
      </c>
      <c r="F602" s="136" t="s">
        <v>833</v>
      </c>
      <c r="G602" s="137" t="s">
        <v>443</v>
      </c>
      <c r="H602" s="138">
        <v>0.29599999999999999</v>
      </c>
      <c r="I602" s="139"/>
      <c r="J602" s="140">
        <f>ROUND(I602*H602,2)</f>
        <v>0</v>
      </c>
      <c r="K602" s="136" t="s">
        <v>363</v>
      </c>
      <c r="L602" s="33"/>
      <c r="M602" s="141" t="s">
        <v>19</v>
      </c>
      <c r="N602" s="142" t="s">
        <v>49</v>
      </c>
      <c r="P602" s="143">
        <f>O602*H602</f>
        <v>0</v>
      </c>
      <c r="Q602" s="143">
        <v>1.0555522399999999</v>
      </c>
      <c r="R602" s="143">
        <f>Q602*H602</f>
        <v>0.31244346303999998</v>
      </c>
      <c r="S602" s="143">
        <v>0</v>
      </c>
      <c r="T602" s="144">
        <f>S602*H602</f>
        <v>0</v>
      </c>
      <c r="AR602" s="145" t="s">
        <v>364</v>
      </c>
      <c r="AT602" s="145" t="s">
        <v>360</v>
      </c>
      <c r="AU602" s="145" t="s">
        <v>90</v>
      </c>
      <c r="AY602" s="18" t="s">
        <v>358</v>
      </c>
      <c r="BE602" s="146">
        <f>IF(N602="základní",J602,0)</f>
        <v>0</v>
      </c>
      <c r="BF602" s="146">
        <f>IF(N602="snížená",J602,0)</f>
        <v>0</v>
      </c>
      <c r="BG602" s="146">
        <f>IF(N602="zákl. přenesená",J602,0)</f>
        <v>0</v>
      </c>
      <c r="BH602" s="146">
        <f>IF(N602="sníž. přenesená",J602,0)</f>
        <v>0</v>
      </c>
      <c r="BI602" s="146">
        <f>IF(N602="nulová",J602,0)</f>
        <v>0</v>
      </c>
      <c r="BJ602" s="18" t="s">
        <v>90</v>
      </c>
      <c r="BK602" s="146">
        <f>ROUND(I602*H602,2)</f>
        <v>0</v>
      </c>
      <c r="BL602" s="18" t="s">
        <v>364</v>
      </c>
      <c r="BM602" s="145" t="s">
        <v>834</v>
      </c>
    </row>
    <row r="603" spans="2:65" s="1" customFormat="1" ht="11.25">
      <c r="B603" s="33"/>
      <c r="D603" s="147" t="s">
        <v>366</v>
      </c>
      <c r="F603" s="148" t="s">
        <v>835</v>
      </c>
      <c r="I603" s="149"/>
      <c r="L603" s="33"/>
      <c r="M603" s="150"/>
      <c r="T603" s="54"/>
      <c r="AT603" s="18" t="s">
        <v>366</v>
      </c>
      <c r="AU603" s="18" t="s">
        <v>90</v>
      </c>
    </row>
    <row r="604" spans="2:65" s="12" customFormat="1" ht="11.25">
      <c r="B604" s="151"/>
      <c r="D604" s="152" t="s">
        <v>368</v>
      </c>
      <c r="E604" s="153" t="s">
        <v>19</v>
      </c>
      <c r="F604" s="154" t="s">
        <v>485</v>
      </c>
      <c r="H604" s="153" t="s">
        <v>19</v>
      </c>
      <c r="I604" s="155"/>
      <c r="L604" s="151"/>
      <c r="M604" s="156"/>
      <c r="T604" s="157"/>
      <c r="AT604" s="153" t="s">
        <v>368</v>
      </c>
      <c r="AU604" s="153" t="s">
        <v>90</v>
      </c>
      <c r="AV604" s="12" t="s">
        <v>84</v>
      </c>
      <c r="AW604" s="12" t="s">
        <v>36</v>
      </c>
      <c r="AX604" s="12" t="s">
        <v>77</v>
      </c>
      <c r="AY604" s="153" t="s">
        <v>358</v>
      </c>
    </row>
    <row r="605" spans="2:65" s="12" customFormat="1" ht="11.25">
      <c r="B605" s="151"/>
      <c r="D605" s="152" t="s">
        <v>368</v>
      </c>
      <c r="E605" s="153" t="s">
        <v>19</v>
      </c>
      <c r="F605" s="154" t="s">
        <v>5186</v>
      </c>
      <c r="H605" s="153" t="s">
        <v>19</v>
      </c>
      <c r="I605" s="155"/>
      <c r="L605" s="151"/>
      <c r="M605" s="156"/>
      <c r="T605" s="157"/>
      <c r="AT605" s="153" t="s">
        <v>368</v>
      </c>
      <c r="AU605" s="153" t="s">
        <v>90</v>
      </c>
      <c r="AV605" s="12" t="s">
        <v>84</v>
      </c>
      <c r="AW605" s="12" t="s">
        <v>36</v>
      </c>
      <c r="AX605" s="12" t="s">
        <v>77</v>
      </c>
      <c r="AY605" s="153" t="s">
        <v>358</v>
      </c>
    </row>
    <row r="606" spans="2:65" s="12" customFormat="1" ht="11.25">
      <c r="B606" s="151"/>
      <c r="D606" s="152" t="s">
        <v>368</v>
      </c>
      <c r="E606" s="153" t="s">
        <v>19</v>
      </c>
      <c r="F606" s="154" t="s">
        <v>5175</v>
      </c>
      <c r="H606" s="153" t="s">
        <v>19</v>
      </c>
      <c r="I606" s="155"/>
      <c r="L606" s="151"/>
      <c r="M606" s="156"/>
      <c r="T606" s="157"/>
      <c r="AT606" s="153" t="s">
        <v>368</v>
      </c>
      <c r="AU606" s="153" t="s">
        <v>90</v>
      </c>
      <c r="AV606" s="12" t="s">
        <v>84</v>
      </c>
      <c r="AW606" s="12" t="s">
        <v>36</v>
      </c>
      <c r="AX606" s="12" t="s">
        <v>77</v>
      </c>
      <c r="AY606" s="153" t="s">
        <v>358</v>
      </c>
    </row>
    <row r="607" spans="2:65" s="12" customFormat="1" ht="11.25">
      <c r="B607" s="151"/>
      <c r="D607" s="152" t="s">
        <v>368</v>
      </c>
      <c r="E607" s="153" t="s">
        <v>19</v>
      </c>
      <c r="F607" s="154" t="s">
        <v>588</v>
      </c>
      <c r="H607" s="153" t="s">
        <v>19</v>
      </c>
      <c r="I607" s="155"/>
      <c r="L607" s="151"/>
      <c r="M607" s="156"/>
      <c r="T607" s="157"/>
      <c r="AT607" s="153" t="s">
        <v>368</v>
      </c>
      <c r="AU607" s="153" t="s">
        <v>90</v>
      </c>
      <c r="AV607" s="12" t="s">
        <v>84</v>
      </c>
      <c r="AW607" s="12" t="s">
        <v>36</v>
      </c>
      <c r="AX607" s="12" t="s">
        <v>77</v>
      </c>
      <c r="AY607" s="153" t="s">
        <v>358</v>
      </c>
    </row>
    <row r="608" spans="2:65" s="12" customFormat="1" ht="11.25">
      <c r="B608" s="151"/>
      <c r="D608" s="152" t="s">
        <v>368</v>
      </c>
      <c r="E608" s="153" t="s">
        <v>19</v>
      </c>
      <c r="F608" s="154" t="s">
        <v>808</v>
      </c>
      <c r="H608" s="153" t="s">
        <v>19</v>
      </c>
      <c r="I608" s="155"/>
      <c r="L608" s="151"/>
      <c r="M608" s="156"/>
      <c r="T608" s="157"/>
      <c r="AT608" s="153" t="s">
        <v>368</v>
      </c>
      <c r="AU608" s="153" t="s">
        <v>90</v>
      </c>
      <c r="AV608" s="12" t="s">
        <v>84</v>
      </c>
      <c r="AW608" s="12" t="s">
        <v>36</v>
      </c>
      <c r="AX608" s="12" t="s">
        <v>77</v>
      </c>
      <c r="AY608" s="153" t="s">
        <v>358</v>
      </c>
    </row>
    <row r="609" spans="2:65" s="12" customFormat="1" ht="11.25">
      <c r="B609" s="151"/>
      <c r="D609" s="152" t="s">
        <v>368</v>
      </c>
      <c r="E609" s="153" t="s">
        <v>19</v>
      </c>
      <c r="F609" s="154" t="s">
        <v>836</v>
      </c>
      <c r="H609" s="153" t="s">
        <v>19</v>
      </c>
      <c r="I609" s="155"/>
      <c r="L609" s="151"/>
      <c r="M609" s="156"/>
      <c r="T609" s="157"/>
      <c r="AT609" s="153" t="s">
        <v>368</v>
      </c>
      <c r="AU609" s="153" t="s">
        <v>90</v>
      </c>
      <c r="AV609" s="12" t="s">
        <v>84</v>
      </c>
      <c r="AW609" s="12" t="s">
        <v>36</v>
      </c>
      <c r="AX609" s="12" t="s">
        <v>77</v>
      </c>
      <c r="AY609" s="153" t="s">
        <v>358</v>
      </c>
    </row>
    <row r="610" spans="2:65" s="13" customFormat="1" ht="11.25">
      <c r="B610" s="158"/>
      <c r="D610" s="152" t="s">
        <v>368</v>
      </c>
      <c r="E610" s="159" t="s">
        <v>19</v>
      </c>
      <c r="F610" s="160" t="s">
        <v>837</v>
      </c>
      <c r="H610" s="161">
        <v>0.29599999999999999</v>
      </c>
      <c r="I610" s="162"/>
      <c r="L610" s="158"/>
      <c r="M610" s="163"/>
      <c r="T610" s="164"/>
      <c r="AT610" s="159" t="s">
        <v>368</v>
      </c>
      <c r="AU610" s="159" t="s">
        <v>90</v>
      </c>
      <c r="AV610" s="13" t="s">
        <v>90</v>
      </c>
      <c r="AW610" s="13" t="s">
        <v>36</v>
      </c>
      <c r="AX610" s="13" t="s">
        <v>77</v>
      </c>
      <c r="AY610" s="159" t="s">
        <v>358</v>
      </c>
    </row>
    <row r="611" spans="2:65" s="14" customFormat="1" ht="11.25">
      <c r="B611" s="165"/>
      <c r="D611" s="152" t="s">
        <v>368</v>
      </c>
      <c r="E611" s="166" t="s">
        <v>19</v>
      </c>
      <c r="F611" s="167" t="s">
        <v>371</v>
      </c>
      <c r="H611" s="168">
        <v>0.29599999999999999</v>
      </c>
      <c r="I611" s="169"/>
      <c r="L611" s="165"/>
      <c r="M611" s="170"/>
      <c r="T611" s="171"/>
      <c r="AT611" s="166" t="s">
        <v>368</v>
      </c>
      <c r="AU611" s="166" t="s">
        <v>90</v>
      </c>
      <c r="AV611" s="14" t="s">
        <v>364</v>
      </c>
      <c r="AW611" s="14" t="s">
        <v>36</v>
      </c>
      <c r="AX611" s="14" t="s">
        <v>84</v>
      </c>
      <c r="AY611" s="166" t="s">
        <v>358</v>
      </c>
    </row>
    <row r="612" spans="2:65" s="1" customFormat="1" ht="24.2" customHeight="1">
      <c r="B612" s="33"/>
      <c r="C612" s="134" t="s">
        <v>838</v>
      </c>
      <c r="D612" s="134" t="s">
        <v>360</v>
      </c>
      <c r="E612" s="135" t="s">
        <v>839</v>
      </c>
      <c r="F612" s="136" t="s">
        <v>840</v>
      </c>
      <c r="G612" s="137" t="s">
        <v>209</v>
      </c>
      <c r="H612" s="138">
        <v>33.354999999999997</v>
      </c>
      <c r="I612" s="139"/>
      <c r="J612" s="140">
        <f>ROUND(I612*H612,2)</f>
        <v>0</v>
      </c>
      <c r="K612" s="136" t="s">
        <v>363</v>
      </c>
      <c r="L612" s="33"/>
      <c r="M612" s="141" t="s">
        <v>19</v>
      </c>
      <c r="N612" s="142" t="s">
        <v>49</v>
      </c>
      <c r="P612" s="143">
        <f>O612*H612</f>
        <v>0</v>
      </c>
      <c r="Q612" s="143">
        <v>2.5019749999999998</v>
      </c>
      <c r="R612" s="143">
        <f>Q612*H612</f>
        <v>83.453376124999991</v>
      </c>
      <c r="S612" s="143">
        <v>0</v>
      </c>
      <c r="T612" s="144">
        <f>S612*H612</f>
        <v>0</v>
      </c>
      <c r="AR612" s="145" t="s">
        <v>364</v>
      </c>
      <c r="AT612" s="145" t="s">
        <v>360</v>
      </c>
      <c r="AU612" s="145" t="s">
        <v>90</v>
      </c>
      <c r="AY612" s="18" t="s">
        <v>358</v>
      </c>
      <c r="BE612" s="146">
        <f>IF(N612="základní",J612,0)</f>
        <v>0</v>
      </c>
      <c r="BF612" s="146">
        <f>IF(N612="snížená",J612,0)</f>
        <v>0</v>
      </c>
      <c r="BG612" s="146">
        <f>IF(N612="zákl. přenesená",J612,0)</f>
        <v>0</v>
      </c>
      <c r="BH612" s="146">
        <f>IF(N612="sníž. přenesená",J612,0)</f>
        <v>0</v>
      </c>
      <c r="BI612" s="146">
        <f>IF(N612="nulová",J612,0)</f>
        <v>0</v>
      </c>
      <c r="BJ612" s="18" t="s">
        <v>90</v>
      </c>
      <c r="BK612" s="146">
        <f>ROUND(I612*H612,2)</f>
        <v>0</v>
      </c>
      <c r="BL612" s="18" t="s">
        <v>364</v>
      </c>
      <c r="BM612" s="145" t="s">
        <v>841</v>
      </c>
    </row>
    <row r="613" spans="2:65" s="1" customFormat="1" ht="11.25">
      <c r="B613" s="33"/>
      <c r="D613" s="147" t="s">
        <v>366</v>
      </c>
      <c r="F613" s="148" t="s">
        <v>842</v>
      </c>
      <c r="I613" s="149"/>
      <c r="L613" s="33"/>
      <c r="M613" s="150"/>
      <c r="T613" s="54"/>
      <c r="AT613" s="18" t="s">
        <v>366</v>
      </c>
      <c r="AU613" s="18" t="s">
        <v>90</v>
      </c>
    </row>
    <row r="614" spans="2:65" s="12" customFormat="1" ht="11.25">
      <c r="B614" s="151"/>
      <c r="D614" s="152" t="s">
        <v>368</v>
      </c>
      <c r="E614" s="153" t="s">
        <v>19</v>
      </c>
      <c r="F614" s="154" t="s">
        <v>485</v>
      </c>
      <c r="H614" s="153" t="s">
        <v>19</v>
      </c>
      <c r="I614" s="155"/>
      <c r="L614" s="151"/>
      <c r="M614" s="156"/>
      <c r="T614" s="157"/>
      <c r="AT614" s="153" t="s">
        <v>368</v>
      </c>
      <c r="AU614" s="153" t="s">
        <v>90</v>
      </c>
      <c r="AV614" s="12" t="s">
        <v>84</v>
      </c>
      <c r="AW614" s="12" t="s">
        <v>36</v>
      </c>
      <c r="AX614" s="12" t="s">
        <v>77</v>
      </c>
      <c r="AY614" s="153" t="s">
        <v>358</v>
      </c>
    </row>
    <row r="615" spans="2:65" s="12" customFormat="1" ht="11.25">
      <c r="B615" s="151"/>
      <c r="D615" s="152" t="s">
        <v>368</v>
      </c>
      <c r="E615" s="153" t="s">
        <v>19</v>
      </c>
      <c r="F615" s="154" t="s">
        <v>380</v>
      </c>
      <c r="H615" s="153" t="s">
        <v>19</v>
      </c>
      <c r="I615" s="155"/>
      <c r="L615" s="151"/>
      <c r="M615" s="156"/>
      <c r="T615" s="157"/>
      <c r="AT615" s="153" t="s">
        <v>368</v>
      </c>
      <c r="AU615" s="153" t="s">
        <v>90</v>
      </c>
      <c r="AV615" s="12" t="s">
        <v>84</v>
      </c>
      <c r="AW615" s="12" t="s">
        <v>36</v>
      </c>
      <c r="AX615" s="12" t="s">
        <v>77</v>
      </c>
      <c r="AY615" s="153" t="s">
        <v>358</v>
      </c>
    </row>
    <row r="616" spans="2:65" s="12" customFormat="1" ht="11.25">
      <c r="B616" s="151"/>
      <c r="D616" s="152" t="s">
        <v>368</v>
      </c>
      <c r="E616" s="153" t="s">
        <v>19</v>
      </c>
      <c r="F616" s="154" t="s">
        <v>683</v>
      </c>
      <c r="H616" s="153" t="s">
        <v>19</v>
      </c>
      <c r="I616" s="155"/>
      <c r="L616" s="151"/>
      <c r="M616" s="156"/>
      <c r="T616" s="157"/>
      <c r="AT616" s="153" t="s">
        <v>368</v>
      </c>
      <c r="AU616" s="153" t="s">
        <v>90</v>
      </c>
      <c r="AV616" s="12" t="s">
        <v>84</v>
      </c>
      <c r="AW616" s="12" t="s">
        <v>36</v>
      </c>
      <c r="AX616" s="12" t="s">
        <v>77</v>
      </c>
      <c r="AY616" s="153" t="s">
        <v>358</v>
      </c>
    </row>
    <row r="617" spans="2:65" s="13" customFormat="1" ht="11.25">
      <c r="B617" s="158"/>
      <c r="D617" s="152" t="s">
        <v>368</v>
      </c>
      <c r="E617" s="159" t="s">
        <v>19</v>
      </c>
      <c r="F617" s="160" t="s">
        <v>843</v>
      </c>
      <c r="H617" s="161">
        <v>1.857</v>
      </c>
      <c r="I617" s="162"/>
      <c r="L617" s="158"/>
      <c r="M617" s="163"/>
      <c r="T617" s="164"/>
      <c r="AT617" s="159" t="s">
        <v>368</v>
      </c>
      <c r="AU617" s="159" t="s">
        <v>90</v>
      </c>
      <c r="AV617" s="13" t="s">
        <v>90</v>
      </c>
      <c r="AW617" s="13" t="s">
        <v>36</v>
      </c>
      <c r="AX617" s="13" t="s">
        <v>77</v>
      </c>
      <c r="AY617" s="159" t="s">
        <v>358</v>
      </c>
    </row>
    <row r="618" spans="2:65" s="13" customFormat="1" ht="11.25">
      <c r="B618" s="158"/>
      <c r="D618" s="152" t="s">
        <v>368</v>
      </c>
      <c r="E618" s="159" t="s">
        <v>19</v>
      </c>
      <c r="F618" s="160" t="s">
        <v>844</v>
      </c>
      <c r="H618" s="161">
        <v>4.4550000000000001</v>
      </c>
      <c r="I618" s="162"/>
      <c r="L618" s="158"/>
      <c r="M618" s="163"/>
      <c r="T618" s="164"/>
      <c r="AT618" s="159" t="s">
        <v>368</v>
      </c>
      <c r="AU618" s="159" t="s">
        <v>90</v>
      </c>
      <c r="AV618" s="13" t="s">
        <v>90</v>
      </c>
      <c r="AW618" s="13" t="s">
        <v>36</v>
      </c>
      <c r="AX618" s="13" t="s">
        <v>77</v>
      </c>
      <c r="AY618" s="159" t="s">
        <v>358</v>
      </c>
    </row>
    <row r="619" spans="2:65" s="13" customFormat="1" ht="11.25">
      <c r="B619" s="158"/>
      <c r="D619" s="152" t="s">
        <v>368</v>
      </c>
      <c r="E619" s="159" t="s">
        <v>19</v>
      </c>
      <c r="F619" s="160" t="s">
        <v>845</v>
      </c>
      <c r="H619" s="161">
        <v>0.626</v>
      </c>
      <c r="I619" s="162"/>
      <c r="L619" s="158"/>
      <c r="M619" s="163"/>
      <c r="T619" s="164"/>
      <c r="AT619" s="159" t="s">
        <v>368</v>
      </c>
      <c r="AU619" s="159" t="s">
        <v>90</v>
      </c>
      <c r="AV619" s="13" t="s">
        <v>90</v>
      </c>
      <c r="AW619" s="13" t="s">
        <v>36</v>
      </c>
      <c r="AX619" s="13" t="s">
        <v>77</v>
      </c>
      <c r="AY619" s="159" t="s">
        <v>358</v>
      </c>
    </row>
    <row r="620" spans="2:65" s="13" customFormat="1" ht="11.25">
      <c r="B620" s="158"/>
      <c r="D620" s="152" t="s">
        <v>368</v>
      </c>
      <c r="E620" s="159" t="s">
        <v>19</v>
      </c>
      <c r="F620" s="160" t="s">
        <v>846</v>
      </c>
      <c r="H620" s="161">
        <v>7.3999999999999996E-2</v>
      </c>
      <c r="I620" s="162"/>
      <c r="L620" s="158"/>
      <c r="M620" s="163"/>
      <c r="T620" s="164"/>
      <c r="AT620" s="159" t="s">
        <v>368</v>
      </c>
      <c r="AU620" s="159" t="s">
        <v>90</v>
      </c>
      <c r="AV620" s="13" t="s">
        <v>90</v>
      </c>
      <c r="AW620" s="13" t="s">
        <v>36</v>
      </c>
      <c r="AX620" s="13" t="s">
        <v>77</v>
      </c>
      <c r="AY620" s="159" t="s">
        <v>358</v>
      </c>
    </row>
    <row r="621" spans="2:65" s="13" customFormat="1" ht="11.25">
      <c r="B621" s="158"/>
      <c r="D621" s="152" t="s">
        <v>368</v>
      </c>
      <c r="E621" s="159" t="s">
        <v>19</v>
      </c>
      <c r="F621" s="160" t="s">
        <v>847</v>
      </c>
      <c r="H621" s="161">
        <v>0.82799999999999996</v>
      </c>
      <c r="I621" s="162"/>
      <c r="L621" s="158"/>
      <c r="M621" s="163"/>
      <c r="T621" s="164"/>
      <c r="AT621" s="159" t="s">
        <v>368</v>
      </c>
      <c r="AU621" s="159" t="s">
        <v>90</v>
      </c>
      <c r="AV621" s="13" t="s">
        <v>90</v>
      </c>
      <c r="AW621" s="13" t="s">
        <v>36</v>
      </c>
      <c r="AX621" s="13" t="s">
        <v>77</v>
      </c>
      <c r="AY621" s="159" t="s">
        <v>358</v>
      </c>
    </row>
    <row r="622" spans="2:65" s="15" customFormat="1" ht="11.25">
      <c r="B622" s="172"/>
      <c r="D622" s="152" t="s">
        <v>368</v>
      </c>
      <c r="E622" s="173" t="s">
        <v>19</v>
      </c>
      <c r="F622" s="174" t="s">
        <v>416</v>
      </c>
      <c r="H622" s="175">
        <v>7.84</v>
      </c>
      <c r="I622" s="176"/>
      <c r="L622" s="172"/>
      <c r="M622" s="177"/>
      <c r="T622" s="178"/>
      <c r="AT622" s="173" t="s">
        <v>368</v>
      </c>
      <c r="AU622" s="173" t="s">
        <v>90</v>
      </c>
      <c r="AV622" s="15" t="s">
        <v>97</v>
      </c>
      <c r="AW622" s="15" t="s">
        <v>36</v>
      </c>
      <c r="AX622" s="15" t="s">
        <v>77</v>
      </c>
      <c r="AY622" s="173" t="s">
        <v>358</v>
      </c>
    </row>
    <row r="623" spans="2:65" s="12" customFormat="1" ht="11.25">
      <c r="B623" s="151"/>
      <c r="D623" s="152" t="s">
        <v>368</v>
      </c>
      <c r="E623" s="153" t="s">
        <v>19</v>
      </c>
      <c r="F623" s="154" t="s">
        <v>689</v>
      </c>
      <c r="H623" s="153" t="s">
        <v>19</v>
      </c>
      <c r="I623" s="155"/>
      <c r="L623" s="151"/>
      <c r="M623" s="156"/>
      <c r="T623" s="157"/>
      <c r="AT623" s="153" t="s">
        <v>368</v>
      </c>
      <c r="AU623" s="153" t="s">
        <v>90</v>
      </c>
      <c r="AV623" s="12" t="s">
        <v>84</v>
      </c>
      <c r="AW623" s="12" t="s">
        <v>36</v>
      </c>
      <c r="AX623" s="12" t="s">
        <v>77</v>
      </c>
      <c r="AY623" s="153" t="s">
        <v>358</v>
      </c>
    </row>
    <row r="624" spans="2:65" s="13" customFormat="1" ht="11.25">
      <c r="B624" s="158"/>
      <c r="D624" s="152" t="s">
        <v>368</v>
      </c>
      <c r="E624" s="159" t="s">
        <v>19</v>
      </c>
      <c r="F624" s="160" t="s">
        <v>848</v>
      </c>
      <c r="H624" s="161">
        <v>2.0840000000000001</v>
      </c>
      <c r="I624" s="162"/>
      <c r="L624" s="158"/>
      <c r="M624" s="163"/>
      <c r="T624" s="164"/>
      <c r="AT624" s="159" t="s">
        <v>368</v>
      </c>
      <c r="AU624" s="159" t="s">
        <v>90</v>
      </c>
      <c r="AV624" s="13" t="s">
        <v>90</v>
      </c>
      <c r="AW624" s="13" t="s">
        <v>36</v>
      </c>
      <c r="AX624" s="13" t="s">
        <v>77</v>
      </c>
      <c r="AY624" s="159" t="s">
        <v>358</v>
      </c>
    </row>
    <row r="625" spans="2:51" s="13" customFormat="1" ht="11.25">
      <c r="B625" s="158"/>
      <c r="D625" s="152" t="s">
        <v>368</v>
      </c>
      <c r="E625" s="159" t="s">
        <v>19</v>
      </c>
      <c r="F625" s="160" t="s">
        <v>849</v>
      </c>
      <c r="H625" s="161">
        <v>5.2359999999999998</v>
      </c>
      <c r="I625" s="162"/>
      <c r="L625" s="158"/>
      <c r="M625" s="163"/>
      <c r="T625" s="164"/>
      <c r="AT625" s="159" t="s">
        <v>368</v>
      </c>
      <c r="AU625" s="159" t="s">
        <v>90</v>
      </c>
      <c r="AV625" s="13" t="s">
        <v>90</v>
      </c>
      <c r="AW625" s="13" t="s">
        <v>36</v>
      </c>
      <c r="AX625" s="13" t="s">
        <v>77</v>
      </c>
      <c r="AY625" s="159" t="s">
        <v>358</v>
      </c>
    </row>
    <row r="626" spans="2:51" s="13" customFormat="1" ht="11.25">
      <c r="B626" s="158"/>
      <c r="D626" s="152" t="s">
        <v>368</v>
      </c>
      <c r="E626" s="159" t="s">
        <v>19</v>
      </c>
      <c r="F626" s="160" t="s">
        <v>850</v>
      </c>
      <c r="H626" s="161">
        <v>0.71</v>
      </c>
      <c r="I626" s="162"/>
      <c r="L626" s="158"/>
      <c r="M626" s="163"/>
      <c r="T626" s="164"/>
      <c r="AT626" s="159" t="s">
        <v>368</v>
      </c>
      <c r="AU626" s="159" t="s">
        <v>90</v>
      </c>
      <c r="AV626" s="13" t="s">
        <v>90</v>
      </c>
      <c r="AW626" s="13" t="s">
        <v>36</v>
      </c>
      <c r="AX626" s="13" t="s">
        <v>77</v>
      </c>
      <c r="AY626" s="159" t="s">
        <v>358</v>
      </c>
    </row>
    <row r="627" spans="2:51" s="13" customFormat="1" ht="11.25">
      <c r="B627" s="158"/>
      <c r="D627" s="152" t="s">
        <v>368</v>
      </c>
      <c r="E627" s="159" t="s">
        <v>19</v>
      </c>
      <c r="F627" s="160" t="s">
        <v>851</v>
      </c>
      <c r="H627" s="161">
        <v>8.5999999999999993E-2</v>
      </c>
      <c r="I627" s="162"/>
      <c r="L627" s="158"/>
      <c r="M627" s="163"/>
      <c r="T627" s="164"/>
      <c r="AT627" s="159" t="s">
        <v>368</v>
      </c>
      <c r="AU627" s="159" t="s">
        <v>90</v>
      </c>
      <c r="AV627" s="13" t="s">
        <v>90</v>
      </c>
      <c r="AW627" s="13" t="s">
        <v>36</v>
      </c>
      <c r="AX627" s="13" t="s">
        <v>77</v>
      </c>
      <c r="AY627" s="159" t="s">
        <v>358</v>
      </c>
    </row>
    <row r="628" spans="2:51" s="13" customFormat="1" ht="11.25">
      <c r="B628" s="158"/>
      <c r="D628" s="152" t="s">
        <v>368</v>
      </c>
      <c r="E628" s="159" t="s">
        <v>19</v>
      </c>
      <c r="F628" s="160" t="s">
        <v>852</v>
      </c>
      <c r="H628" s="161">
        <v>1.087</v>
      </c>
      <c r="I628" s="162"/>
      <c r="L628" s="158"/>
      <c r="M628" s="163"/>
      <c r="T628" s="164"/>
      <c r="AT628" s="159" t="s">
        <v>368</v>
      </c>
      <c r="AU628" s="159" t="s">
        <v>90</v>
      </c>
      <c r="AV628" s="13" t="s">
        <v>90</v>
      </c>
      <c r="AW628" s="13" t="s">
        <v>36</v>
      </c>
      <c r="AX628" s="13" t="s">
        <v>77</v>
      </c>
      <c r="AY628" s="159" t="s">
        <v>358</v>
      </c>
    </row>
    <row r="629" spans="2:51" s="15" customFormat="1" ht="11.25">
      <c r="B629" s="172"/>
      <c r="D629" s="152" t="s">
        <v>368</v>
      </c>
      <c r="E629" s="173" t="s">
        <v>19</v>
      </c>
      <c r="F629" s="174" t="s">
        <v>416</v>
      </c>
      <c r="H629" s="175">
        <v>9.2029999999999994</v>
      </c>
      <c r="I629" s="176"/>
      <c r="L629" s="172"/>
      <c r="M629" s="177"/>
      <c r="T629" s="178"/>
      <c r="AT629" s="173" t="s">
        <v>368</v>
      </c>
      <c r="AU629" s="173" t="s">
        <v>90</v>
      </c>
      <c r="AV629" s="15" t="s">
        <v>97</v>
      </c>
      <c r="AW629" s="15" t="s">
        <v>36</v>
      </c>
      <c r="AX629" s="15" t="s">
        <v>77</v>
      </c>
      <c r="AY629" s="173" t="s">
        <v>358</v>
      </c>
    </row>
    <row r="630" spans="2:51" s="12" customFormat="1" ht="11.25">
      <c r="B630" s="151"/>
      <c r="D630" s="152" t="s">
        <v>368</v>
      </c>
      <c r="E630" s="153" t="s">
        <v>19</v>
      </c>
      <c r="F630" s="154" t="s">
        <v>690</v>
      </c>
      <c r="H630" s="153" t="s">
        <v>19</v>
      </c>
      <c r="I630" s="155"/>
      <c r="L630" s="151"/>
      <c r="M630" s="156"/>
      <c r="T630" s="157"/>
      <c r="AT630" s="153" t="s">
        <v>368</v>
      </c>
      <c r="AU630" s="153" t="s">
        <v>90</v>
      </c>
      <c r="AV630" s="12" t="s">
        <v>84</v>
      </c>
      <c r="AW630" s="12" t="s">
        <v>36</v>
      </c>
      <c r="AX630" s="12" t="s">
        <v>77</v>
      </c>
      <c r="AY630" s="153" t="s">
        <v>358</v>
      </c>
    </row>
    <row r="631" spans="2:51" s="13" customFormat="1" ht="11.25">
      <c r="B631" s="158"/>
      <c r="D631" s="152" t="s">
        <v>368</v>
      </c>
      <c r="E631" s="159" t="s">
        <v>19</v>
      </c>
      <c r="F631" s="160" t="s">
        <v>853</v>
      </c>
      <c r="H631" s="161">
        <v>3.1320000000000001</v>
      </c>
      <c r="I631" s="162"/>
      <c r="L631" s="158"/>
      <c r="M631" s="163"/>
      <c r="T631" s="164"/>
      <c r="AT631" s="159" t="s">
        <v>368</v>
      </c>
      <c r="AU631" s="159" t="s">
        <v>90</v>
      </c>
      <c r="AV631" s="13" t="s">
        <v>90</v>
      </c>
      <c r="AW631" s="13" t="s">
        <v>36</v>
      </c>
      <c r="AX631" s="13" t="s">
        <v>77</v>
      </c>
      <c r="AY631" s="159" t="s">
        <v>358</v>
      </c>
    </row>
    <row r="632" spans="2:51" s="13" customFormat="1" ht="11.25">
      <c r="B632" s="158"/>
      <c r="D632" s="152" t="s">
        <v>368</v>
      </c>
      <c r="E632" s="159" t="s">
        <v>19</v>
      </c>
      <c r="F632" s="160" t="s">
        <v>854</v>
      </c>
      <c r="H632" s="161">
        <v>3.7490000000000001</v>
      </c>
      <c r="I632" s="162"/>
      <c r="L632" s="158"/>
      <c r="M632" s="163"/>
      <c r="T632" s="164"/>
      <c r="AT632" s="159" t="s">
        <v>368</v>
      </c>
      <c r="AU632" s="159" t="s">
        <v>90</v>
      </c>
      <c r="AV632" s="13" t="s">
        <v>90</v>
      </c>
      <c r="AW632" s="13" t="s">
        <v>36</v>
      </c>
      <c r="AX632" s="13" t="s">
        <v>77</v>
      </c>
      <c r="AY632" s="159" t="s">
        <v>358</v>
      </c>
    </row>
    <row r="633" spans="2:51" s="13" customFormat="1" ht="11.25">
      <c r="B633" s="158"/>
      <c r="D633" s="152" t="s">
        <v>368</v>
      </c>
      <c r="E633" s="159" t="s">
        <v>19</v>
      </c>
      <c r="F633" s="160" t="s">
        <v>855</v>
      </c>
      <c r="H633" s="161">
        <v>0.70599999999999996</v>
      </c>
      <c r="I633" s="162"/>
      <c r="L633" s="158"/>
      <c r="M633" s="163"/>
      <c r="T633" s="164"/>
      <c r="AT633" s="159" t="s">
        <v>368</v>
      </c>
      <c r="AU633" s="159" t="s">
        <v>90</v>
      </c>
      <c r="AV633" s="13" t="s">
        <v>90</v>
      </c>
      <c r="AW633" s="13" t="s">
        <v>36</v>
      </c>
      <c r="AX633" s="13" t="s">
        <v>77</v>
      </c>
      <c r="AY633" s="159" t="s">
        <v>358</v>
      </c>
    </row>
    <row r="634" spans="2:51" s="13" customFormat="1" ht="11.25">
      <c r="B634" s="158"/>
      <c r="D634" s="152" t="s">
        <v>368</v>
      </c>
      <c r="E634" s="159" t="s">
        <v>19</v>
      </c>
      <c r="F634" s="160" t="s">
        <v>856</v>
      </c>
      <c r="H634" s="161">
        <v>8.8999999999999996E-2</v>
      </c>
      <c r="I634" s="162"/>
      <c r="L634" s="158"/>
      <c r="M634" s="163"/>
      <c r="T634" s="164"/>
      <c r="AT634" s="159" t="s">
        <v>368</v>
      </c>
      <c r="AU634" s="159" t="s">
        <v>90</v>
      </c>
      <c r="AV634" s="13" t="s">
        <v>90</v>
      </c>
      <c r="AW634" s="13" t="s">
        <v>36</v>
      </c>
      <c r="AX634" s="13" t="s">
        <v>77</v>
      </c>
      <c r="AY634" s="159" t="s">
        <v>358</v>
      </c>
    </row>
    <row r="635" spans="2:51" s="13" customFormat="1" ht="11.25">
      <c r="B635" s="158"/>
      <c r="D635" s="152" t="s">
        <v>368</v>
      </c>
      <c r="E635" s="159" t="s">
        <v>19</v>
      </c>
      <c r="F635" s="160" t="s">
        <v>857</v>
      </c>
      <c r="H635" s="161">
        <v>1.9059999999999999</v>
      </c>
      <c r="I635" s="162"/>
      <c r="L635" s="158"/>
      <c r="M635" s="163"/>
      <c r="T635" s="164"/>
      <c r="AT635" s="159" t="s">
        <v>368</v>
      </c>
      <c r="AU635" s="159" t="s">
        <v>90</v>
      </c>
      <c r="AV635" s="13" t="s">
        <v>90</v>
      </c>
      <c r="AW635" s="13" t="s">
        <v>36</v>
      </c>
      <c r="AX635" s="13" t="s">
        <v>77</v>
      </c>
      <c r="AY635" s="159" t="s">
        <v>358</v>
      </c>
    </row>
    <row r="636" spans="2:51" s="13" customFormat="1" ht="11.25">
      <c r="B636" s="158"/>
      <c r="D636" s="152" t="s">
        <v>368</v>
      </c>
      <c r="E636" s="159" t="s">
        <v>19</v>
      </c>
      <c r="F636" s="160" t="s">
        <v>858</v>
      </c>
      <c r="H636" s="161">
        <v>1.04</v>
      </c>
      <c r="I636" s="162"/>
      <c r="L636" s="158"/>
      <c r="M636" s="163"/>
      <c r="T636" s="164"/>
      <c r="AT636" s="159" t="s">
        <v>368</v>
      </c>
      <c r="AU636" s="159" t="s">
        <v>90</v>
      </c>
      <c r="AV636" s="13" t="s">
        <v>90</v>
      </c>
      <c r="AW636" s="13" t="s">
        <v>36</v>
      </c>
      <c r="AX636" s="13" t="s">
        <v>77</v>
      </c>
      <c r="AY636" s="159" t="s">
        <v>358</v>
      </c>
    </row>
    <row r="637" spans="2:51" s="13" customFormat="1" ht="11.25">
      <c r="B637" s="158"/>
      <c r="D637" s="152" t="s">
        <v>368</v>
      </c>
      <c r="E637" s="159" t="s">
        <v>19</v>
      </c>
      <c r="F637" s="160" t="s">
        <v>859</v>
      </c>
      <c r="H637" s="161">
        <v>0.621</v>
      </c>
      <c r="I637" s="162"/>
      <c r="L637" s="158"/>
      <c r="M637" s="163"/>
      <c r="T637" s="164"/>
      <c r="AT637" s="159" t="s">
        <v>368</v>
      </c>
      <c r="AU637" s="159" t="s">
        <v>90</v>
      </c>
      <c r="AV637" s="13" t="s">
        <v>90</v>
      </c>
      <c r="AW637" s="13" t="s">
        <v>36</v>
      </c>
      <c r="AX637" s="13" t="s">
        <v>77</v>
      </c>
      <c r="AY637" s="159" t="s">
        <v>358</v>
      </c>
    </row>
    <row r="638" spans="2:51" s="13" customFormat="1" ht="11.25">
      <c r="B638" s="158"/>
      <c r="D638" s="152" t="s">
        <v>368</v>
      </c>
      <c r="E638" s="159" t="s">
        <v>19</v>
      </c>
      <c r="F638" s="160" t="s">
        <v>860</v>
      </c>
      <c r="H638" s="161">
        <v>0.74399999999999999</v>
      </c>
      <c r="I638" s="162"/>
      <c r="L638" s="158"/>
      <c r="M638" s="163"/>
      <c r="T638" s="164"/>
      <c r="AT638" s="159" t="s">
        <v>368</v>
      </c>
      <c r="AU638" s="159" t="s">
        <v>90</v>
      </c>
      <c r="AV638" s="13" t="s">
        <v>90</v>
      </c>
      <c r="AW638" s="13" t="s">
        <v>36</v>
      </c>
      <c r="AX638" s="13" t="s">
        <v>77</v>
      </c>
      <c r="AY638" s="159" t="s">
        <v>358</v>
      </c>
    </row>
    <row r="639" spans="2:51" s="15" customFormat="1" ht="11.25">
      <c r="B639" s="172"/>
      <c r="D639" s="152" t="s">
        <v>368</v>
      </c>
      <c r="E639" s="173" t="s">
        <v>19</v>
      </c>
      <c r="F639" s="174" t="s">
        <v>416</v>
      </c>
      <c r="H639" s="175">
        <v>11.987</v>
      </c>
      <c r="I639" s="176"/>
      <c r="L639" s="172"/>
      <c r="M639" s="177"/>
      <c r="T639" s="178"/>
      <c r="AT639" s="173" t="s">
        <v>368</v>
      </c>
      <c r="AU639" s="173" t="s">
        <v>90</v>
      </c>
      <c r="AV639" s="15" t="s">
        <v>97</v>
      </c>
      <c r="AW639" s="15" t="s">
        <v>36</v>
      </c>
      <c r="AX639" s="15" t="s">
        <v>77</v>
      </c>
      <c r="AY639" s="173" t="s">
        <v>358</v>
      </c>
    </row>
    <row r="640" spans="2:51" s="13" customFormat="1" ht="11.25">
      <c r="B640" s="158"/>
      <c r="D640" s="152" t="s">
        <v>368</v>
      </c>
      <c r="E640" s="159" t="s">
        <v>19</v>
      </c>
      <c r="F640" s="160" t="s">
        <v>861</v>
      </c>
      <c r="H640" s="161">
        <v>4.3250000000000002</v>
      </c>
      <c r="I640" s="162"/>
      <c r="L640" s="158"/>
      <c r="M640" s="163"/>
      <c r="T640" s="164"/>
      <c r="AT640" s="159" t="s">
        <v>368</v>
      </c>
      <c r="AU640" s="159" t="s">
        <v>90</v>
      </c>
      <c r="AV640" s="13" t="s">
        <v>90</v>
      </c>
      <c r="AW640" s="13" t="s">
        <v>36</v>
      </c>
      <c r="AX640" s="13" t="s">
        <v>77</v>
      </c>
      <c r="AY640" s="159" t="s">
        <v>358</v>
      </c>
    </row>
    <row r="641" spans="2:65" s="15" customFormat="1" ht="11.25">
      <c r="B641" s="172"/>
      <c r="D641" s="152" t="s">
        <v>368</v>
      </c>
      <c r="E641" s="173" t="s">
        <v>19</v>
      </c>
      <c r="F641" s="174" t="s">
        <v>416</v>
      </c>
      <c r="H641" s="175">
        <v>4.3250000000000002</v>
      </c>
      <c r="I641" s="176"/>
      <c r="L641" s="172"/>
      <c r="M641" s="177"/>
      <c r="T641" s="178"/>
      <c r="AT641" s="173" t="s">
        <v>368</v>
      </c>
      <c r="AU641" s="173" t="s">
        <v>90</v>
      </c>
      <c r="AV641" s="15" t="s">
        <v>97</v>
      </c>
      <c r="AW641" s="15" t="s">
        <v>36</v>
      </c>
      <c r="AX641" s="15" t="s">
        <v>77</v>
      </c>
      <c r="AY641" s="173" t="s">
        <v>358</v>
      </c>
    </row>
    <row r="642" spans="2:65" s="14" customFormat="1" ht="11.25">
      <c r="B642" s="165"/>
      <c r="D642" s="152" t="s">
        <v>368</v>
      </c>
      <c r="E642" s="166" t="s">
        <v>19</v>
      </c>
      <c r="F642" s="167" t="s">
        <v>371</v>
      </c>
      <c r="H642" s="168">
        <v>33.354999999999997</v>
      </c>
      <c r="I642" s="169"/>
      <c r="L642" s="165"/>
      <c r="M642" s="170"/>
      <c r="T642" s="171"/>
      <c r="AT642" s="166" t="s">
        <v>368</v>
      </c>
      <c r="AU642" s="166" t="s">
        <v>90</v>
      </c>
      <c r="AV642" s="14" t="s">
        <v>364</v>
      </c>
      <c r="AW642" s="14" t="s">
        <v>36</v>
      </c>
      <c r="AX642" s="14" t="s">
        <v>84</v>
      </c>
      <c r="AY642" s="166" t="s">
        <v>358</v>
      </c>
    </row>
    <row r="643" spans="2:65" s="1" customFormat="1" ht="24.2" customHeight="1">
      <c r="B643" s="33"/>
      <c r="C643" s="134" t="s">
        <v>862</v>
      </c>
      <c r="D643" s="134" t="s">
        <v>360</v>
      </c>
      <c r="E643" s="135" t="s">
        <v>863</v>
      </c>
      <c r="F643" s="136" t="s">
        <v>864</v>
      </c>
      <c r="G643" s="137" t="s">
        <v>195</v>
      </c>
      <c r="H643" s="138">
        <v>247.995</v>
      </c>
      <c r="I643" s="139"/>
      <c r="J643" s="140">
        <f>ROUND(I643*H643,2)</f>
        <v>0</v>
      </c>
      <c r="K643" s="136" t="s">
        <v>363</v>
      </c>
      <c r="L643" s="33"/>
      <c r="M643" s="141" t="s">
        <v>19</v>
      </c>
      <c r="N643" s="142" t="s">
        <v>49</v>
      </c>
      <c r="P643" s="143">
        <f>O643*H643</f>
        <v>0</v>
      </c>
      <c r="Q643" s="143">
        <v>1.11725E-2</v>
      </c>
      <c r="R643" s="143">
        <f>Q643*H643</f>
        <v>2.7707241375000002</v>
      </c>
      <c r="S643" s="143">
        <v>0</v>
      </c>
      <c r="T643" s="144">
        <f>S643*H643</f>
        <v>0</v>
      </c>
      <c r="AR643" s="145" t="s">
        <v>364</v>
      </c>
      <c r="AT643" s="145" t="s">
        <v>360</v>
      </c>
      <c r="AU643" s="145" t="s">
        <v>90</v>
      </c>
      <c r="AY643" s="18" t="s">
        <v>358</v>
      </c>
      <c r="BE643" s="146">
        <f>IF(N643="základní",J643,0)</f>
        <v>0</v>
      </c>
      <c r="BF643" s="146">
        <f>IF(N643="snížená",J643,0)</f>
        <v>0</v>
      </c>
      <c r="BG643" s="146">
        <f>IF(N643="zákl. přenesená",J643,0)</f>
        <v>0</v>
      </c>
      <c r="BH643" s="146">
        <f>IF(N643="sníž. přenesená",J643,0)</f>
        <v>0</v>
      </c>
      <c r="BI643" s="146">
        <f>IF(N643="nulová",J643,0)</f>
        <v>0</v>
      </c>
      <c r="BJ643" s="18" t="s">
        <v>90</v>
      </c>
      <c r="BK643" s="146">
        <f>ROUND(I643*H643,2)</f>
        <v>0</v>
      </c>
      <c r="BL643" s="18" t="s">
        <v>364</v>
      </c>
      <c r="BM643" s="145" t="s">
        <v>865</v>
      </c>
    </row>
    <row r="644" spans="2:65" s="1" customFormat="1" ht="11.25">
      <c r="B644" s="33"/>
      <c r="D644" s="147" t="s">
        <v>366</v>
      </c>
      <c r="F644" s="148" t="s">
        <v>866</v>
      </c>
      <c r="I644" s="149"/>
      <c r="L644" s="33"/>
      <c r="M644" s="150"/>
      <c r="T644" s="54"/>
      <c r="AT644" s="18" t="s">
        <v>366</v>
      </c>
      <c r="AU644" s="18" t="s">
        <v>90</v>
      </c>
    </row>
    <row r="645" spans="2:65" s="12" customFormat="1" ht="11.25">
      <c r="B645" s="151"/>
      <c r="D645" s="152" t="s">
        <v>368</v>
      </c>
      <c r="E645" s="153" t="s">
        <v>19</v>
      </c>
      <c r="F645" s="154" t="s">
        <v>485</v>
      </c>
      <c r="H645" s="153" t="s">
        <v>19</v>
      </c>
      <c r="I645" s="155"/>
      <c r="L645" s="151"/>
      <c r="M645" s="156"/>
      <c r="T645" s="157"/>
      <c r="AT645" s="153" t="s">
        <v>368</v>
      </c>
      <c r="AU645" s="153" t="s">
        <v>90</v>
      </c>
      <c r="AV645" s="12" t="s">
        <v>84</v>
      </c>
      <c r="AW645" s="12" t="s">
        <v>36</v>
      </c>
      <c r="AX645" s="12" t="s">
        <v>77</v>
      </c>
      <c r="AY645" s="153" t="s">
        <v>358</v>
      </c>
    </row>
    <row r="646" spans="2:65" s="12" customFormat="1" ht="11.25">
      <c r="B646" s="151"/>
      <c r="D646" s="152" t="s">
        <v>368</v>
      </c>
      <c r="E646" s="153" t="s">
        <v>19</v>
      </c>
      <c r="F646" s="154" t="s">
        <v>380</v>
      </c>
      <c r="H646" s="153" t="s">
        <v>19</v>
      </c>
      <c r="I646" s="155"/>
      <c r="L646" s="151"/>
      <c r="M646" s="156"/>
      <c r="T646" s="157"/>
      <c r="AT646" s="153" t="s">
        <v>368</v>
      </c>
      <c r="AU646" s="153" t="s">
        <v>90</v>
      </c>
      <c r="AV646" s="12" t="s">
        <v>84</v>
      </c>
      <c r="AW646" s="12" t="s">
        <v>36</v>
      </c>
      <c r="AX646" s="12" t="s">
        <v>77</v>
      </c>
      <c r="AY646" s="153" t="s">
        <v>358</v>
      </c>
    </row>
    <row r="647" spans="2:65" s="12" customFormat="1" ht="11.25">
      <c r="B647" s="151"/>
      <c r="D647" s="152" t="s">
        <v>368</v>
      </c>
      <c r="E647" s="153" t="s">
        <v>19</v>
      </c>
      <c r="F647" s="154" t="s">
        <v>683</v>
      </c>
      <c r="H647" s="153" t="s">
        <v>19</v>
      </c>
      <c r="I647" s="155"/>
      <c r="L647" s="151"/>
      <c r="M647" s="156"/>
      <c r="T647" s="157"/>
      <c r="AT647" s="153" t="s">
        <v>368</v>
      </c>
      <c r="AU647" s="153" t="s">
        <v>90</v>
      </c>
      <c r="AV647" s="12" t="s">
        <v>84</v>
      </c>
      <c r="AW647" s="12" t="s">
        <v>36</v>
      </c>
      <c r="AX647" s="12" t="s">
        <v>77</v>
      </c>
      <c r="AY647" s="153" t="s">
        <v>358</v>
      </c>
    </row>
    <row r="648" spans="2:65" s="13" customFormat="1" ht="11.25">
      <c r="B648" s="158"/>
      <c r="D648" s="152" t="s">
        <v>368</v>
      </c>
      <c r="E648" s="159" t="s">
        <v>19</v>
      </c>
      <c r="F648" s="160" t="s">
        <v>867</v>
      </c>
      <c r="H648" s="161">
        <v>12.382</v>
      </c>
      <c r="I648" s="162"/>
      <c r="L648" s="158"/>
      <c r="M648" s="163"/>
      <c r="T648" s="164"/>
      <c r="AT648" s="159" t="s">
        <v>368</v>
      </c>
      <c r="AU648" s="159" t="s">
        <v>90</v>
      </c>
      <c r="AV648" s="13" t="s">
        <v>90</v>
      </c>
      <c r="AW648" s="13" t="s">
        <v>36</v>
      </c>
      <c r="AX648" s="13" t="s">
        <v>77</v>
      </c>
      <c r="AY648" s="159" t="s">
        <v>358</v>
      </c>
    </row>
    <row r="649" spans="2:65" s="13" customFormat="1" ht="11.25">
      <c r="B649" s="158"/>
      <c r="D649" s="152" t="s">
        <v>368</v>
      </c>
      <c r="E649" s="159" t="s">
        <v>19</v>
      </c>
      <c r="F649" s="160" t="s">
        <v>868</v>
      </c>
      <c r="H649" s="161">
        <v>29.696999999999999</v>
      </c>
      <c r="I649" s="162"/>
      <c r="L649" s="158"/>
      <c r="M649" s="163"/>
      <c r="T649" s="164"/>
      <c r="AT649" s="159" t="s">
        <v>368</v>
      </c>
      <c r="AU649" s="159" t="s">
        <v>90</v>
      </c>
      <c r="AV649" s="13" t="s">
        <v>90</v>
      </c>
      <c r="AW649" s="13" t="s">
        <v>36</v>
      </c>
      <c r="AX649" s="13" t="s">
        <v>77</v>
      </c>
      <c r="AY649" s="159" t="s">
        <v>358</v>
      </c>
    </row>
    <row r="650" spans="2:65" s="13" customFormat="1" ht="11.25">
      <c r="B650" s="158"/>
      <c r="D650" s="152" t="s">
        <v>368</v>
      </c>
      <c r="E650" s="159" t="s">
        <v>19</v>
      </c>
      <c r="F650" s="160" t="s">
        <v>869</v>
      </c>
      <c r="H650" s="161">
        <v>3.1920000000000002</v>
      </c>
      <c r="I650" s="162"/>
      <c r="L650" s="158"/>
      <c r="M650" s="163"/>
      <c r="T650" s="164"/>
      <c r="AT650" s="159" t="s">
        <v>368</v>
      </c>
      <c r="AU650" s="159" t="s">
        <v>90</v>
      </c>
      <c r="AV650" s="13" t="s">
        <v>90</v>
      </c>
      <c r="AW650" s="13" t="s">
        <v>36</v>
      </c>
      <c r="AX650" s="13" t="s">
        <v>77</v>
      </c>
      <c r="AY650" s="159" t="s">
        <v>358</v>
      </c>
    </row>
    <row r="651" spans="2:65" s="13" customFormat="1" ht="11.25">
      <c r="B651" s="158"/>
      <c r="D651" s="152" t="s">
        <v>368</v>
      </c>
      <c r="E651" s="159" t="s">
        <v>19</v>
      </c>
      <c r="F651" s="160" t="s">
        <v>870</v>
      </c>
      <c r="H651" s="161">
        <v>0.45600000000000002</v>
      </c>
      <c r="I651" s="162"/>
      <c r="L651" s="158"/>
      <c r="M651" s="163"/>
      <c r="T651" s="164"/>
      <c r="AT651" s="159" t="s">
        <v>368</v>
      </c>
      <c r="AU651" s="159" t="s">
        <v>90</v>
      </c>
      <c r="AV651" s="13" t="s">
        <v>90</v>
      </c>
      <c r="AW651" s="13" t="s">
        <v>36</v>
      </c>
      <c r="AX651" s="13" t="s">
        <v>77</v>
      </c>
      <c r="AY651" s="159" t="s">
        <v>358</v>
      </c>
    </row>
    <row r="652" spans="2:65" s="13" customFormat="1" ht="11.25">
      <c r="B652" s="158"/>
      <c r="D652" s="152" t="s">
        <v>368</v>
      </c>
      <c r="E652" s="159" t="s">
        <v>19</v>
      </c>
      <c r="F652" s="160" t="s">
        <v>871</v>
      </c>
      <c r="H652" s="161">
        <v>6.6239999999999997</v>
      </c>
      <c r="I652" s="162"/>
      <c r="L652" s="158"/>
      <c r="M652" s="163"/>
      <c r="T652" s="164"/>
      <c r="AT652" s="159" t="s">
        <v>368</v>
      </c>
      <c r="AU652" s="159" t="s">
        <v>90</v>
      </c>
      <c r="AV652" s="13" t="s">
        <v>90</v>
      </c>
      <c r="AW652" s="13" t="s">
        <v>36</v>
      </c>
      <c r="AX652" s="13" t="s">
        <v>77</v>
      </c>
      <c r="AY652" s="159" t="s">
        <v>358</v>
      </c>
    </row>
    <row r="653" spans="2:65" s="15" customFormat="1" ht="11.25">
      <c r="B653" s="172"/>
      <c r="D653" s="152" t="s">
        <v>368</v>
      </c>
      <c r="E653" s="173" t="s">
        <v>19</v>
      </c>
      <c r="F653" s="174" t="s">
        <v>416</v>
      </c>
      <c r="H653" s="175">
        <v>52.350999999999999</v>
      </c>
      <c r="I653" s="176"/>
      <c r="L653" s="172"/>
      <c r="M653" s="177"/>
      <c r="T653" s="178"/>
      <c r="AT653" s="173" t="s">
        <v>368</v>
      </c>
      <c r="AU653" s="173" t="s">
        <v>90</v>
      </c>
      <c r="AV653" s="15" t="s">
        <v>97</v>
      </c>
      <c r="AW653" s="15" t="s">
        <v>36</v>
      </c>
      <c r="AX653" s="15" t="s">
        <v>77</v>
      </c>
      <c r="AY653" s="173" t="s">
        <v>358</v>
      </c>
    </row>
    <row r="654" spans="2:65" s="12" customFormat="1" ht="11.25">
      <c r="B654" s="151"/>
      <c r="D654" s="152" t="s">
        <v>368</v>
      </c>
      <c r="E654" s="153" t="s">
        <v>19</v>
      </c>
      <c r="F654" s="154" t="s">
        <v>689</v>
      </c>
      <c r="H654" s="153" t="s">
        <v>19</v>
      </c>
      <c r="I654" s="155"/>
      <c r="L654" s="151"/>
      <c r="M654" s="156"/>
      <c r="T654" s="157"/>
      <c r="AT654" s="153" t="s">
        <v>368</v>
      </c>
      <c r="AU654" s="153" t="s">
        <v>90</v>
      </c>
      <c r="AV654" s="12" t="s">
        <v>84</v>
      </c>
      <c r="AW654" s="12" t="s">
        <v>36</v>
      </c>
      <c r="AX654" s="12" t="s">
        <v>77</v>
      </c>
      <c r="AY654" s="153" t="s">
        <v>358</v>
      </c>
    </row>
    <row r="655" spans="2:65" s="13" customFormat="1" ht="11.25">
      <c r="B655" s="158"/>
      <c r="D655" s="152" t="s">
        <v>368</v>
      </c>
      <c r="E655" s="159" t="s">
        <v>19</v>
      </c>
      <c r="F655" s="160" t="s">
        <v>872</v>
      </c>
      <c r="H655" s="161">
        <v>13.891999999999999</v>
      </c>
      <c r="I655" s="162"/>
      <c r="L655" s="158"/>
      <c r="M655" s="163"/>
      <c r="T655" s="164"/>
      <c r="AT655" s="159" t="s">
        <v>368</v>
      </c>
      <c r="AU655" s="159" t="s">
        <v>90</v>
      </c>
      <c r="AV655" s="13" t="s">
        <v>90</v>
      </c>
      <c r="AW655" s="13" t="s">
        <v>36</v>
      </c>
      <c r="AX655" s="13" t="s">
        <v>77</v>
      </c>
      <c r="AY655" s="159" t="s">
        <v>358</v>
      </c>
    </row>
    <row r="656" spans="2:65" s="13" customFormat="1" ht="11.25">
      <c r="B656" s="158"/>
      <c r="D656" s="152" t="s">
        <v>368</v>
      </c>
      <c r="E656" s="159" t="s">
        <v>19</v>
      </c>
      <c r="F656" s="160" t="s">
        <v>873</v>
      </c>
      <c r="H656" s="161">
        <v>34.906999999999996</v>
      </c>
      <c r="I656" s="162"/>
      <c r="L656" s="158"/>
      <c r="M656" s="163"/>
      <c r="T656" s="164"/>
      <c r="AT656" s="159" t="s">
        <v>368</v>
      </c>
      <c r="AU656" s="159" t="s">
        <v>90</v>
      </c>
      <c r="AV656" s="13" t="s">
        <v>90</v>
      </c>
      <c r="AW656" s="13" t="s">
        <v>36</v>
      </c>
      <c r="AX656" s="13" t="s">
        <v>77</v>
      </c>
      <c r="AY656" s="159" t="s">
        <v>358</v>
      </c>
    </row>
    <row r="657" spans="2:51" s="13" customFormat="1" ht="11.25">
      <c r="B657" s="158"/>
      <c r="D657" s="152" t="s">
        <v>368</v>
      </c>
      <c r="E657" s="159" t="s">
        <v>19</v>
      </c>
      <c r="F657" s="160" t="s">
        <v>874</v>
      </c>
      <c r="H657" s="161">
        <v>3.7519999999999998</v>
      </c>
      <c r="I657" s="162"/>
      <c r="L657" s="158"/>
      <c r="M657" s="163"/>
      <c r="T657" s="164"/>
      <c r="AT657" s="159" t="s">
        <v>368</v>
      </c>
      <c r="AU657" s="159" t="s">
        <v>90</v>
      </c>
      <c r="AV657" s="13" t="s">
        <v>90</v>
      </c>
      <c r="AW657" s="13" t="s">
        <v>36</v>
      </c>
      <c r="AX657" s="13" t="s">
        <v>77</v>
      </c>
      <c r="AY657" s="159" t="s">
        <v>358</v>
      </c>
    </row>
    <row r="658" spans="2:51" s="13" customFormat="1" ht="11.25">
      <c r="B658" s="158"/>
      <c r="D658" s="152" t="s">
        <v>368</v>
      </c>
      <c r="E658" s="159" t="s">
        <v>19</v>
      </c>
      <c r="F658" s="160" t="s">
        <v>875</v>
      </c>
      <c r="H658" s="161">
        <v>0.53600000000000003</v>
      </c>
      <c r="I658" s="162"/>
      <c r="L658" s="158"/>
      <c r="M658" s="163"/>
      <c r="T658" s="164"/>
      <c r="AT658" s="159" t="s">
        <v>368</v>
      </c>
      <c r="AU658" s="159" t="s">
        <v>90</v>
      </c>
      <c r="AV658" s="13" t="s">
        <v>90</v>
      </c>
      <c r="AW658" s="13" t="s">
        <v>36</v>
      </c>
      <c r="AX658" s="13" t="s">
        <v>77</v>
      </c>
      <c r="AY658" s="159" t="s">
        <v>358</v>
      </c>
    </row>
    <row r="659" spans="2:51" s="13" customFormat="1" ht="11.25">
      <c r="B659" s="158"/>
      <c r="D659" s="152" t="s">
        <v>368</v>
      </c>
      <c r="E659" s="159" t="s">
        <v>19</v>
      </c>
      <c r="F659" s="160" t="s">
        <v>876</v>
      </c>
      <c r="H659" s="161">
        <v>8.6940000000000008</v>
      </c>
      <c r="I659" s="162"/>
      <c r="L659" s="158"/>
      <c r="M659" s="163"/>
      <c r="T659" s="164"/>
      <c r="AT659" s="159" t="s">
        <v>368</v>
      </c>
      <c r="AU659" s="159" t="s">
        <v>90</v>
      </c>
      <c r="AV659" s="13" t="s">
        <v>90</v>
      </c>
      <c r="AW659" s="13" t="s">
        <v>36</v>
      </c>
      <c r="AX659" s="13" t="s">
        <v>77</v>
      </c>
      <c r="AY659" s="159" t="s">
        <v>358</v>
      </c>
    </row>
    <row r="660" spans="2:51" s="15" customFormat="1" ht="11.25">
      <c r="B660" s="172"/>
      <c r="D660" s="152" t="s">
        <v>368</v>
      </c>
      <c r="E660" s="173" t="s">
        <v>19</v>
      </c>
      <c r="F660" s="174" t="s">
        <v>416</v>
      </c>
      <c r="H660" s="175">
        <v>61.780999999999999</v>
      </c>
      <c r="I660" s="176"/>
      <c r="L660" s="172"/>
      <c r="M660" s="177"/>
      <c r="T660" s="178"/>
      <c r="AT660" s="173" t="s">
        <v>368</v>
      </c>
      <c r="AU660" s="173" t="s">
        <v>90</v>
      </c>
      <c r="AV660" s="15" t="s">
        <v>97</v>
      </c>
      <c r="AW660" s="15" t="s">
        <v>36</v>
      </c>
      <c r="AX660" s="15" t="s">
        <v>77</v>
      </c>
      <c r="AY660" s="173" t="s">
        <v>358</v>
      </c>
    </row>
    <row r="661" spans="2:51" s="12" customFormat="1" ht="11.25">
      <c r="B661" s="151"/>
      <c r="D661" s="152" t="s">
        <v>368</v>
      </c>
      <c r="E661" s="153" t="s">
        <v>19</v>
      </c>
      <c r="F661" s="154" t="s">
        <v>690</v>
      </c>
      <c r="H661" s="153" t="s">
        <v>19</v>
      </c>
      <c r="I661" s="155"/>
      <c r="L661" s="151"/>
      <c r="M661" s="156"/>
      <c r="T661" s="157"/>
      <c r="AT661" s="153" t="s">
        <v>368</v>
      </c>
      <c r="AU661" s="153" t="s">
        <v>90</v>
      </c>
      <c r="AV661" s="12" t="s">
        <v>84</v>
      </c>
      <c r="AW661" s="12" t="s">
        <v>36</v>
      </c>
      <c r="AX661" s="12" t="s">
        <v>77</v>
      </c>
      <c r="AY661" s="153" t="s">
        <v>358</v>
      </c>
    </row>
    <row r="662" spans="2:51" s="13" customFormat="1" ht="11.25">
      <c r="B662" s="158"/>
      <c r="D662" s="152" t="s">
        <v>368</v>
      </c>
      <c r="E662" s="159" t="s">
        <v>19</v>
      </c>
      <c r="F662" s="160" t="s">
        <v>877</v>
      </c>
      <c r="H662" s="161">
        <v>21.344000000000001</v>
      </c>
      <c r="I662" s="162"/>
      <c r="L662" s="158"/>
      <c r="M662" s="163"/>
      <c r="T662" s="164"/>
      <c r="AT662" s="159" t="s">
        <v>368</v>
      </c>
      <c r="AU662" s="159" t="s">
        <v>90</v>
      </c>
      <c r="AV662" s="13" t="s">
        <v>90</v>
      </c>
      <c r="AW662" s="13" t="s">
        <v>36</v>
      </c>
      <c r="AX662" s="13" t="s">
        <v>77</v>
      </c>
      <c r="AY662" s="159" t="s">
        <v>358</v>
      </c>
    </row>
    <row r="663" spans="2:51" s="13" customFormat="1" ht="11.25">
      <c r="B663" s="158"/>
      <c r="D663" s="152" t="s">
        <v>368</v>
      </c>
      <c r="E663" s="159" t="s">
        <v>19</v>
      </c>
      <c r="F663" s="160" t="s">
        <v>878</v>
      </c>
      <c r="H663" s="161">
        <v>25.347000000000001</v>
      </c>
      <c r="I663" s="162"/>
      <c r="L663" s="158"/>
      <c r="M663" s="163"/>
      <c r="T663" s="164"/>
      <c r="AT663" s="159" t="s">
        <v>368</v>
      </c>
      <c r="AU663" s="159" t="s">
        <v>90</v>
      </c>
      <c r="AV663" s="13" t="s">
        <v>90</v>
      </c>
      <c r="AW663" s="13" t="s">
        <v>36</v>
      </c>
      <c r="AX663" s="13" t="s">
        <v>77</v>
      </c>
      <c r="AY663" s="159" t="s">
        <v>358</v>
      </c>
    </row>
    <row r="664" spans="2:51" s="13" customFormat="1" ht="11.25">
      <c r="B664" s="158"/>
      <c r="D664" s="152" t="s">
        <v>368</v>
      </c>
      <c r="E664" s="159" t="s">
        <v>19</v>
      </c>
      <c r="F664" s="160" t="s">
        <v>879</v>
      </c>
      <c r="H664" s="161">
        <v>3.976</v>
      </c>
      <c r="I664" s="162"/>
      <c r="L664" s="158"/>
      <c r="M664" s="163"/>
      <c r="T664" s="164"/>
      <c r="AT664" s="159" t="s">
        <v>368</v>
      </c>
      <c r="AU664" s="159" t="s">
        <v>90</v>
      </c>
      <c r="AV664" s="13" t="s">
        <v>90</v>
      </c>
      <c r="AW664" s="13" t="s">
        <v>36</v>
      </c>
      <c r="AX664" s="13" t="s">
        <v>77</v>
      </c>
      <c r="AY664" s="159" t="s">
        <v>358</v>
      </c>
    </row>
    <row r="665" spans="2:51" s="13" customFormat="1" ht="11.25">
      <c r="B665" s="158"/>
      <c r="D665" s="152" t="s">
        <v>368</v>
      </c>
      <c r="E665" s="159" t="s">
        <v>19</v>
      </c>
      <c r="F665" s="160" t="s">
        <v>880</v>
      </c>
      <c r="H665" s="161">
        <v>0.56799999999999995</v>
      </c>
      <c r="I665" s="162"/>
      <c r="L665" s="158"/>
      <c r="M665" s="163"/>
      <c r="T665" s="164"/>
      <c r="AT665" s="159" t="s">
        <v>368</v>
      </c>
      <c r="AU665" s="159" t="s">
        <v>90</v>
      </c>
      <c r="AV665" s="13" t="s">
        <v>90</v>
      </c>
      <c r="AW665" s="13" t="s">
        <v>36</v>
      </c>
      <c r="AX665" s="13" t="s">
        <v>77</v>
      </c>
      <c r="AY665" s="159" t="s">
        <v>358</v>
      </c>
    </row>
    <row r="666" spans="2:51" s="13" customFormat="1" ht="11.25">
      <c r="B666" s="158"/>
      <c r="D666" s="152" t="s">
        <v>368</v>
      </c>
      <c r="E666" s="159" t="s">
        <v>19</v>
      </c>
      <c r="F666" s="160" t="s">
        <v>881</v>
      </c>
      <c r="H666" s="161">
        <v>15.25</v>
      </c>
      <c r="I666" s="162"/>
      <c r="L666" s="158"/>
      <c r="M666" s="163"/>
      <c r="T666" s="164"/>
      <c r="AT666" s="159" t="s">
        <v>368</v>
      </c>
      <c r="AU666" s="159" t="s">
        <v>90</v>
      </c>
      <c r="AV666" s="13" t="s">
        <v>90</v>
      </c>
      <c r="AW666" s="13" t="s">
        <v>36</v>
      </c>
      <c r="AX666" s="13" t="s">
        <v>77</v>
      </c>
      <c r="AY666" s="159" t="s">
        <v>358</v>
      </c>
    </row>
    <row r="667" spans="2:51" s="13" customFormat="1" ht="11.25">
      <c r="B667" s="158"/>
      <c r="D667" s="152" t="s">
        <v>368</v>
      </c>
      <c r="E667" s="159" t="s">
        <v>19</v>
      </c>
      <c r="F667" s="160" t="s">
        <v>882</v>
      </c>
      <c r="H667" s="161">
        <v>7.1710000000000003</v>
      </c>
      <c r="I667" s="162"/>
      <c r="L667" s="158"/>
      <c r="M667" s="163"/>
      <c r="T667" s="164"/>
      <c r="AT667" s="159" t="s">
        <v>368</v>
      </c>
      <c r="AU667" s="159" t="s">
        <v>90</v>
      </c>
      <c r="AV667" s="13" t="s">
        <v>90</v>
      </c>
      <c r="AW667" s="13" t="s">
        <v>36</v>
      </c>
      <c r="AX667" s="13" t="s">
        <v>77</v>
      </c>
      <c r="AY667" s="159" t="s">
        <v>358</v>
      </c>
    </row>
    <row r="668" spans="2:51" s="13" customFormat="1" ht="11.25">
      <c r="B668" s="158"/>
      <c r="D668" s="152" t="s">
        <v>368</v>
      </c>
      <c r="E668" s="159" t="s">
        <v>19</v>
      </c>
      <c r="F668" s="160" t="s">
        <v>883</v>
      </c>
      <c r="H668" s="161">
        <v>4.0469999999999997</v>
      </c>
      <c r="I668" s="162"/>
      <c r="L668" s="158"/>
      <c r="M668" s="163"/>
      <c r="T668" s="164"/>
      <c r="AT668" s="159" t="s">
        <v>368</v>
      </c>
      <c r="AU668" s="159" t="s">
        <v>90</v>
      </c>
      <c r="AV668" s="13" t="s">
        <v>90</v>
      </c>
      <c r="AW668" s="13" t="s">
        <v>36</v>
      </c>
      <c r="AX668" s="13" t="s">
        <v>77</v>
      </c>
      <c r="AY668" s="159" t="s">
        <v>358</v>
      </c>
    </row>
    <row r="669" spans="2:51" s="13" customFormat="1" ht="11.25">
      <c r="B669" s="158"/>
      <c r="D669" s="152" t="s">
        <v>368</v>
      </c>
      <c r="E669" s="159" t="s">
        <v>19</v>
      </c>
      <c r="F669" s="160" t="s">
        <v>884</v>
      </c>
      <c r="H669" s="161">
        <v>4.26</v>
      </c>
      <c r="I669" s="162"/>
      <c r="L669" s="158"/>
      <c r="M669" s="163"/>
      <c r="T669" s="164"/>
      <c r="AT669" s="159" t="s">
        <v>368</v>
      </c>
      <c r="AU669" s="159" t="s">
        <v>90</v>
      </c>
      <c r="AV669" s="13" t="s">
        <v>90</v>
      </c>
      <c r="AW669" s="13" t="s">
        <v>36</v>
      </c>
      <c r="AX669" s="13" t="s">
        <v>77</v>
      </c>
      <c r="AY669" s="159" t="s">
        <v>358</v>
      </c>
    </row>
    <row r="670" spans="2:51" s="15" customFormat="1" ht="11.25">
      <c r="B670" s="172"/>
      <c r="D670" s="152" t="s">
        <v>368</v>
      </c>
      <c r="E670" s="173" t="s">
        <v>19</v>
      </c>
      <c r="F670" s="174" t="s">
        <v>416</v>
      </c>
      <c r="H670" s="175">
        <v>81.962999999999994</v>
      </c>
      <c r="I670" s="176"/>
      <c r="L670" s="172"/>
      <c r="M670" s="177"/>
      <c r="T670" s="178"/>
      <c r="AT670" s="173" t="s">
        <v>368</v>
      </c>
      <c r="AU670" s="173" t="s">
        <v>90</v>
      </c>
      <c r="AV670" s="15" t="s">
        <v>97</v>
      </c>
      <c r="AW670" s="15" t="s">
        <v>36</v>
      </c>
      <c r="AX670" s="15" t="s">
        <v>77</v>
      </c>
      <c r="AY670" s="173" t="s">
        <v>358</v>
      </c>
    </row>
    <row r="671" spans="2:51" s="13" customFormat="1" ht="11.25">
      <c r="B671" s="158"/>
      <c r="D671" s="152" t="s">
        <v>368</v>
      </c>
      <c r="E671" s="159" t="s">
        <v>19</v>
      </c>
      <c r="F671" s="160" t="s">
        <v>885</v>
      </c>
      <c r="H671" s="161">
        <v>51.9</v>
      </c>
      <c r="I671" s="162"/>
      <c r="L671" s="158"/>
      <c r="M671" s="163"/>
      <c r="T671" s="164"/>
      <c r="AT671" s="159" t="s">
        <v>368</v>
      </c>
      <c r="AU671" s="159" t="s">
        <v>90</v>
      </c>
      <c r="AV671" s="13" t="s">
        <v>90</v>
      </c>
      <c r="AW671" s="13" t="s">
        <v>36</v>
      </c>
      <c r="AX671" s="13" t="s">
        <v>77</v>
      </c>
      <c r="AY671" s="159" t="s">
        <v>358</v>
      </c>
    </row>
    <row r="672" spans="2:51" s="15" customFormat="1" ht="11.25">
      <c r="B672" s="172"/>
      <c r="D672" s="152" t="s">
        <v>368</v>
      </c>
      <c r="E672" s="173" t="s">
        <v>19</v>
      </c>
      <c r="F672" s="174" t="s">
        <v>416</v>
      </c>
      <c r="H672" s="175">
        <v>51.9</v>
      </c>
      <c r="I672" s="176"/>
      <c r="L672" s="172"/>
      <c r="M672" s="177"/>
      <c r="T672" s="178"/>
      <c r="AT672" s="173" t="s">
        <v>368</v>
      </c>
      <c r="AU672" s="173" t="s">
        <v>90</v>
      </c>
      <c r="AV672" s="15" t="s">
        <v>97</v>
      </c>
      <c r="AW672" s="15" t="s">
        <v>36</v>
      </c>
      <c r="AX672" s="15" t="s">
        <v>77</v>
      </c>
      <c r="AY672" s="173" t="s">
        <v>358</v>
      </c>
    </row>
    <row r="673" spans="2:65" s="14" customFormat="1" ht="11.25">
      <c r="B673" s="165"/>
      <c r="D673" s="152" t="s">
        <v>368</v>
      </c>
      <c r="E673" s="166" t="s">
        <v>256</v>
      </c>
      <c r="F673" s="167" t="s">
        <v>371</v>
      </c>
      <c r="H673" s="168">
        <v>247.995</v>
      </c>
      <c r="I673" s="169"/>
      <c r="L673" s="165"/>
      <c r="M673" s="170"/>
      <c r="T673" s="171"/>
      <c r="AT673" s="166" t="s">
        <v>368</v>
      </c>
      <c r="AU673" s="166" t="s">
        <v>90</v>
      </c>
      <c r="AV673" s="14" t="s">
        <v>364</v>
      </c>
      <c r="AW673" s="14" t="s">
        <v>36</v>
      </c>
      <c r="AX673" s="14" t="s">
        <v>84</v>
      </c>
      <c r="AY673" s="166" t="s">
        <v>358</v>
      </c>
    </row>
    <row r="674" spans="2:65" s="1" customFormat="1" ht="24.2" customHeight="1">
      <c r="B674" s="33"/>
      <c r="C674" s="134" t="s">
        <v>886</v>
      </c>
      <c r="D674" s="134" t="s">
        <v>360</v>
      </c>
      <c r="E674" s="135" t="s">
        <v>887</v>
      </c>
      <c r="F674" s="136" t="s">
        <v>888</v>
      </c>
      <c r="G674" s="137" t="s">
        <v>195</v>
      </c>
      <c r="H674" s="138">
        <v>247.995</v>
      </c>
      <c r="I674" s="139"/>
      <c r="J674" s="140">
        <f>ROUND(I674*H674,2)</f>
        <v>0</v>
      </c>
      <c r="K674" s="136" t="s">
        <v>363</v>
      </c>
      <c r="L674" s="33"/>
      <c r="M674" s="141" t="s">
        <v>19</v>
      </c>
      <c r="N674" s="142" t="s">
        <v>49</v>
      </c>
      <c r="P674" s="143">
        <f>O674*H674</f>
        <v>0</v>
      </c>
      <c r="Q674" s="143">
        <v>0</v>
      </c>
      <c r="R674" s="143">
        <f>Q674*H674</f>
        <v>0</v>
      </c>
      <c r="S674" s="143">
        <v>0</v>
      </c>
      <c r="T674" s="144">
        <f>S674*H674</f>
        <v>0</v>
      </c>
      <c r="AR674" s="145" t="s">
        <v>364</v>
      </c>
      <c r="AT674" s="145" t="s">
        <v>360</v>
      </c>
      <c r="AU674" s="145" t="s">
        <v>90</v>
      </c>
      <c r="AY674" s="18" t="s">
        <v>358</v>
      </c>
      <c r="BE674" s="146">
        <f>IF(N674="základní",J674,0)</f>
        <v>0</v>
      </c>
      <c r="BF674" s="146">
        <f>IF(N674="snížená",J674,0)</f>
        <v>0</v>
      </c>
      <c r="BG674" s="146">
        <f>IF(N674="zákl. přenesená",J674,0)</f>
        <v>0</v>
      </c>
      <c r="BH674" s="146">
        <f>IF(N674="sníž. přenesená",J674,0)</f>
        <v>0</v>
      </c>
      <c r="BI674" s="146">
        <f>IF(N674="nulová",J674,0)</f>
        <v>0</v>
      </c>
      <c r="BJ674" s="18" t="s">
        <v>90</v>
      </c>
      <c r="BK674" s="146">
        <f>ROUND(I674*H674,2)</f>
        <v>0</v>
      </c>
      <c r="BL674" s="18" t="s">
        <v>364</v>
      </c>
      <c r="BM674" s="145" t="s">
        <v>889</v>
      </c>
    </row>
    <row r="675" spans="2:65" s="1" customFormat="1" ht="11.25">
      <c r="B675" s="33"/>
      <c r="D675" s="147" t="s">
        <v>366</v>
      </c>
      <c r="F675" s="148" t="s">
        <v>890</v>
      </c>
      <c r="I675" s="149"/>
      <c r="L675" s="33"/>
      <c r="M675" s="150"/>
      <c r="T675" s="54"/>
      <c r="AT675" s="18" t="s">
        <v>366</v>
      </c>
      <c r="AU675" s="18" t="s">
        <v>90</v>
      </c>
    </row>
    <row r="676" spans="2:65" s="13" customFormat="1" ht="11.25">
      <c r="B676" s="158"/>
      <c r="D676" s="152" t="s">
        <v>368</v>
      </c>
      <c r="E676" s="159" t="s">
        <v>19</v>
      </c>
      <c r="F676" s="160" t="s">
        <v>256</v>
      </c>
      <c r="H676" s="161">
        <v>247.995</v>
      </c>
      <c r="I676" s="162"/>
      <c r="L676" s="158"/>
      <c r="M676" s="163"/>
      <c r="T676" s="164"/>
      <c r="AT676" s="159" t="s">
        <v>368</v>
      </c>
      <c r="AU676" s="159" t="s">
        <v>90</v>
      </c>
      <c r="AV676" s="13" t="s">
        <v>90</v>
      </c>
      <c r="AW676" s="13" t="s">
        <v>36</v>
      </c>
      <c r="AX676" s="13" t="s">
        <v>77</v>
      </c>
      <c r="AY676" s="159" t="s">
        <v>358</v>
      </c>
    </row>
    <row r="677" spans="2:65" s="14" customFormat="1" ht="11.25">
      <c r="B677" s="165"/>
      <c r="D677" s="152" t="s">
        <v>368</v>
      </c>
      <c r="E677" s="166" t="s">
        <v>19</v>
      </c>
      <c r="F677" s="167" t="s">
        <v>371</v>
      </c>
      <c r="H677" s="168">
        <v>247.995</v>
      </c>
      <c r="I677" s="169"/>
      <c r="L677" s="165"/>
      <c r="M677" s="170"/>
      <c r="T677" s="171"/>
      <c r="AT677" s="166" t="s">
        <v>368</v>
      </c>
      <c r="AU677" s="166" t="s">
        <v>90</v>
      </c>
      <c r="AV677" s="14" t="s">
        <v>364</v>
      </c>
      <c r="AW677" s="14" t="s">
        <v>36</v>
      </c>
      <c r="AX677" s="14" t="s">
        <v>84</v>
      </c>
      <c r="AY677" s="166" t="s">
        <v>358</v>
      </c>
    </row>
    <row r="678" spans="2:65" s="1" customFormat="1" ht="24.2" customHeight="1">
      <c r="B678" s="33"/>
      <c r="C678" s="134" t="s">
        <v>891</v>
      </c>
      <c r="D678" s="134" t="s">
        <v>360</v>
      </c>
      <c r="E678" s="135" t="s">
        <v>892</v>
      </c>
      <c r="F678" s="136" t="s">
        <v>893</v>
      </c>
      <c r="G678" s="137" t="s">
        <v>443</v>
      </c>
      <c r="H678" s="138">
        <v>6.101</v>
      </c>
      <c r="I678" s="139"/>
      <c r="J678" s="140">
        <f>ROUND(I678*H678,2)</f>
        <v>0</v>
      </c>
      <c r="K678" s="136" t="s">
        <v>363</v>
      </c>
      <c r="L678" s="33"/>
      <c r="M678" s="141" t="s">
        <v>19</v>
      </c>
      <c r="N678" s="142" t="s">
        <v>49</v>
      </c>
      <c r="P678" s="143">
        <f>O678*H678</f>
        <v>0</v>
      </c>
      <c r="Q678" s="143">
        <v>1.0529056800000001</v>
      </c>
      <c r="R678" s="143">
        <f>Q678*H678</f>
        <v>6.4237775536800008</v>
      </c>
      <c r="S678" s="143">
        <v>0</v>
      </c>
      <c r="T678" s="144">
        <f>S678*H678</f>
        <v>0</v>
      </c>
      <c r="AR678" s="145" t="s">
        <v>364</v>
      </c>
      <c r="AT678" s="145" t="s">
        <v>360</v>
      </c>
      <c r="AU678" s="145" t="s">
        <v>90</v>
      </c>
      <c r="AY678" s="18" t="s">
        <v>358</v>
      </c>
      <c r="BE678" s="146">
        <f>IF(N678="základní",J678,0)</f>
        <v>0</v>
      </c>
      <c r="BF678" s="146">
        <f>IF(N678="snížená",J678,0)</f>
        <v>0</v>
      </c>
      <c r="BG678" s="146">
        <f>IF(N678="zákl. přenesená",J678,0)</f>
        <v>0</v>
      </c>
      <c r="BH678" s="146">
        <f>IF(N678="sníž. přenesená",J678,0)</f>
        <v>0</v>
      </c>
      <c r="BI678" s="146">
        <f>IF(N678="nulová",J678,0)</f>
        <v>0</v>
      </c>
      <c r="BJ678" s="18" t="s">
        <v>90</v>
      </c>
      <c r="BK678" s="146">
        <f>ROUND(I678*H678,2)</f>
        <v>0</v>
      </c>
      <c r="BL678" s="18" t="s">
        <v>364</v>
      </c>
      <c r="BM678" s="145" t="s">
        <v>894</v>
      </c>
    </row>
    <row r="679" spans="2:65" s="1" customFormat="1" ht="11.25">
      <c r="B679" s="33"/>
      <c r="D679" s="147" t="s">
        <v>366</v>
      </c>
      <c r="F679" s="148" t="s">
        <v>895</v>
      </c>
      <c r="I679" s="149"/>
      <c r="L679" s="33"/>
      <c r="M679" s="150"/>
      <c r="T679" s="54"/>
      <c r="AT679" s="18" t="s">
        <v>366</v>
      </c>
      <c r="AU679" s="18" t="s">
        <v>90</v>
      </c>
    </row>
    <row r="680" spans="2:65" s="12" customFormat="1" ht="11.25">
      <c r="B680" s="151"/>
      <c r="D680" s="152" t="s">
        <v>368</v>
      </c>
      <c r="E680" s="153" t="s">
        <v>19</v>
      </c>
      <c r="F680" s="154" t="s">
        <v>896</v>
      </c>
      <c r="H680" s="153" t="s">
        <v>19</v>
      </c>
      <c r="I680" s="155"/>
      <c r="L680" s="151"/>
      <c r="M680" s="156"/>
      <c r="T680" s="157"/>
      <c r="AT680" s="153" t="s">
        <v>368</v>
      </c>
      <c r="AU680" s="153" t="s">
        <v>90</v>
      </c>
      <c r="AV680" s="12" t="s">
        <v>84</v>
      </c>
      <c r="AW680" s="12" t="s">
        <v>36</v>
      </c>
      <c r="AX680" s="12" t="s">
        <v>77</v>
      </c>
      <c r="AY680" s="153" t="s">
        <v>358</v>
      </c>
    </row>
    <row r="681" spans="2:65" s="13" customFormat="1" ht="11.25">
      <c r="B681" s="158"/>
      <c r="D681" s="152" t="s">
        <v>368</v>
      </c>
      <c r="E681" s="159" t="s">
        <v>19</v>
      </c>
      <c r="F681" s="160" t="s">
        <v>897</v>
      </c>
      <c r="H681" s="161">
        <v>6.101</v>
      </c>
      <c r="I681" s="162"/>
      <c r="L681" s="158"/>
      <c r="M681" s="163"/>
      <c r="T681" s="164"/>
      <c r="AT681" s="159" t="s">
        <v>368</v>
      </c>
      <c r="AU681" s="159" t="s">
        <v>90</v>
      </c>
      <c r="AV681" s="13" t="s">
        <v>90</v>
      </c>
      <c r="AW681" s="13" t="s">
        <v>36</v>
      </c>
      <c r="AX681" s="13" t="s">
        <v>77</v>
      </c>
      <c r="AY681" s="159" t="s">
        <v>358</v>
      </c>
    </row>
    <row r="682" spans="2:65" s="14" customFormat="1" ht="11.25">
      <c r="B682" s="165"/>
      <c r="D682" s="152" t="s">
        <v>368</v>
      </c>
      <c r="E682" s="166" t="s">
        <v>19</v>
      </c>
      <c r="F682" s="167" t="s">
        <v>371</v>
      </c>
      <c r="H682" s="168">
        <v>6.101</v>
      </c>
      <c r="I682" s="169"/>
      <c r="L682" s="165"/>
      <c r="M682" s="170"/>
      <c r="T682" s="171"/>
      <c r="AT682" s="166" t="s">
        <v>368</v>
      </c>
      <c r="AU682" s="166" t="s">
        <v>90</v>
      </c>
      <c r="AV682" s="14" t="s">
        <v>364</v>
      </c>
      <c r="AW682" s="14" t="s">
        <v>36</v>
      </c>
      <c r="AX682" s="14" t="s">
        <v>84</v>
      </c>
      <c r="AY682" s="166" t="s">
        <v>358</v>
      </c>
    </row>
    <row r="683" spans="2:65" s="1" customFormat="1" ht="33" customHeight="1">
      <c r="B683" s="33"/>
      <c r="C683" s="134" t="s">
        <v>898</v>
      </c>
      <c r="D683" s="134" t="s">
        <v>360</v>
      </c>
      <c r="E683" s="135" t="s">
        <v>899</v>
      </c>
      <c r="F683" s="136" t="s">
        <v>900</v>
      </c>
      <c r="G683" s="137" t="s">
        <v>504</v>
      </c>
      <c r="H683" s="138">
        <v>4</v>
      </c>
      <c r="I683" s="139"/>
      <c r="J683" s="140">
        <f>ROUND(I683*H683,2)</f>
        <v>0</v>
      </c>
      <c r="K683" s="136" t="s">
        <v>363</v>
      </c>
      <c r="L683" s="33"/>
      <c r="M683" s="141" t="s">
        <v>19</v>
      </c>
      <c r="N683" s="142" t="s">
        <v>49</v>
      </c>
      <c r="P683" s="143">
        <f>O683*H683</f>
        <v>0</v>
      </c>
      <c r="Q683" s="143">
        <v>0.12231930000000001</v>
      </c>
      <c r="R683" s="143">
        <f>Q683*H683</f>
        <v>0.48927720000000002</v>
      </c>
      <c r="S683" s="143">
        <v>0</v>
      </c>
      <c r="T683" s="144">
        <f>S683*H683</f>
        <v>0</v>
      </c>
      <c r="AR683" s="145" t="s">
        <v>364</v>
      </c>
      <c r="AT683" s="145" t="s">
        <v>360</v>
      </c>
      <c r="AU683" s="145" t="s">
        <v>90</v>
      </c>
      <c r="AY683" s="18" t="s">
        <v>358</v>
      </c>
      <c r="BE683" s="146">
        <f>IF(N683="základní",J683,0)</f>
        <v>0</v>
      </c>
      <c r="BF683" s="146">
        <f>IF(N683="snížená",J683,0)</f>
        <v>0</v>
      </c>
      <c r="BG683" s="146">
        <f>IF(N683="zákl. přenesená",J683,0)</f>
        <v>0</v>
      </c>
      <c r="BH683" s="146">
        <f>IF(N683="sníž. přenesená",J683,0)</f>
        <v>0</v>
      </c>
      <c r="BI683" s="146">
        <f>IF(N683="nulová",J683,0)</f>
        <v>0</v>
      </c>
      <c r="BJ683" s="18" t="s">
        <v>90</v>
      </c>
      <c r="BK683" s="146">
        <f>ROUND(I683*H683,2)</f>
        <v>0</v>
      </c>
      <c r="BL683" s="18" t="s">
        <v>364</v>
      </c>
      <c r="BM683" s="145" t="s">
        <v>901</v>
      </c>
    </row>
    <row r="684" spans="2:65" s="1" customFormat="1" ht="11.25">
      <c r="B684" s="33"/>
      <c r="D684" s="147" t="s">
        <v>366</v>
      </c>
      <c r="F684" s="148" t="s">
        <v>902</v>
      </c>
      <c r="I684" s="149"/>
      <c r="L684" s="33"/>
      <c r="M684" s="150"/>
      <c r="T684" s="54"/>
      <c r="AT684" s="18" t="s">
        <v>366</v>
      </c>
      <c r="AU684" s="18" t="s">
        <v>90</v>
      </c>
    </row>
    <row r="685" spans="2:65" s="1" customFormat="1" ht="33" customHeight="1">
      <c r="B685" s="33"/>
      <c r="C685" s="134" t="s">
        <v>903</v>
      </c>
      <c r="D685" s="134" t="s">
        <v>360</v>
      </c>
      <c r="E685" s="135" t="s">
        <v>904</v>
      </c>
      <c r="F685" s="136" t="s">
        <v>905</v>
      </c>
      <c r="G685" s="137" t="s">
        <v>504</v>
      </c>
      <c r="H685" s="138">
        <v>4</v>
      </c>
      <c r="I685" s="139"/>
      <c r="J685" s="140">
        <f>ROUND(I685*H685,2)</f>
        <v>0</v>
      </c>
      <c r="K685" s="136" t="s">
        <v>363</v>
      </c>
      <c r="L685" s="33"/>
      <c r="M685" s="141" t="s">
        <v>19</v>
      </c>
      <c r="N685" s="142" t="s">
        <v>49</v>
      </c>
      <c r="P685" s="143">
        <f>O685*H685</f>
        <v>0</v>
      </c>
      <c r="Q685" s="143">
        <v>8.5156499999999996E-2</v>
      </c>
      <c r="R685" s="143">
        <f>Q685*H685</f>
        <v>0.34062599999999998</v>
      </c>
      <c r="S685" s="143">
        <v>0</v>
      </c>
      <c r="T685" s="144">
        <f>S685*H685</f>
        <v>0</v>
      </c>
      <c r="AR685" s="145" t="s">
        <v>364</v>
      </c>
      <c r="AT685" s="145" t="s">
        <v>360</v>
      </c>
      <c r="AU685" s="145" t="s">
        <v>90</v>
      </c>
      <c r="AY685" s="18" t="s">
        <v>358</v>
      </c>
      <c r="BE685" s="146">
        <f>IF(N685="základní",J685,0)</f>
        <v>0</v>
      </c>
      <c r="BF685" s="146">
        <f>IF(N685="snížená",J685,0)</f>
        <v>0</v>
      </c>
      <c r="BG685" s="146">
        <f>IF(N685="zákl. přenesená",J685,0)</f>
        <v>0</v>
      </c>
      <c r="BH685" s="146">
        <f>IF(N685="sníž. přenesená",J685,0)</f>
        <v>0</v>
      </c>
      <c r="BI685" s="146">
        <f>IF(N685="nulová",J685,0)</f>
        <v>0</v>
      </c>
      <c r="BJ685" s="18" t="s">
        <v>90</v>
      </c>
      <c r="BK685" s="146">
        <f>ROUND(I685*H685,2)</f>
        <v>0</v>
      </c>
      <c r="BL685" s="18" t="s">
        <v>364</v>
      </c>
      <c r="BM685" s="145" t="s">
        <v>906</v>
      </c>
    </row>
    <row r="686" spans="2:65" s="1" customFormat="1" ht="11.25">
      <c r="B686" s="33"/>
      <c r="D686" s="147" t="s">
        <v>366</v>
      </c>
      <c r="F686" s="148" t="s">
        <v>907</v>
      </c>
      <c r="I686" s="149"/>
      <c r="L686" s="33"/>
      <c r="M686" s="150"/>
      <c r="T686" s="54"/>
      <c r="AT686" s="18" t="s">
        <v>366</v>
      </c>
      <c r="AU686" s="18" t="s">
        <v>90</v>
      </c>
    </row>
    <row r="687" spans="2:65" s="1" customFormat="1" ht="16.5" customHeight="1">
      <c r="B687" s="33"/>
      <c r="C687" s="179" t="s">
        <v>908</v>
      </c>
      <c r="D687" s="179" t="s">
        <v>440</v>
      </c>
      <c r="E687" s="180" t="s">
        <v>909</v>
      </c>
      <c r="F687" s="181" t="s">
        <v>910</v>
      </c>
      <c r="G687" s="182" t="s">
        <v>504</v>
      </c>
      <c r="H687" s="183">
        <v>1</v>
      </c>
      <c r="I687" s="184"/>
      <c r="J687" s="185">
        <f>ROUND(I687*H687,2)</f>
        <v>0</v>
      </c>
      <c r="K687" s="181" t="s">
        <v>19</v>
      </c>
      <c r="L687" s="186"/>
      <c r="M687" s="187" t="s">
        <v>19</v>
      </c>
      <c r="N687" s="188" t="s">
        <v>49</v>
      </c>
      <c r="P687" s="143">
        <f>O687*H687</f>
        <v>0</v>
      </c>
      <c r="Q687" s="143">
        <v>2.57</v>
      </c>
      <c r="R687" s="143">
        <f>Q687*H687</f>
        <v>2.57</v>
      </c>
      <c r="S687" s="143">
        <v>0</v>
      </c>
      <c r="T687" s="144">
        <f>S687*H687</f>
        <v>0</v>
      </c>
      <c r="AR687" s="145" t="s">
        <v>406</v>
      </c>
      <c r="AT687" s="145" t="s">
        <v>440</v>
      </c>
      <c r="AU687" s="145" t="s">
        <v>90</v>
      </c>
      <c r="AY687" s="18" t="s">
        <v>358</v>
      </c>
      <c r="BE687" s="146">
        <f>IF(N687="základní",J687,0)</f>
        <v>0</v>
      </c>
      <c r="BF687" s="146">
        <f>IF(N687="snížená",J687,0)</f>
        <v>0</v>
      </c>
      <c r="BG687" s="146">
        <f>IF(N687="zákl. přenesená",J687,0)</f>
        <v>0</v>
      </c>
      <c r="BH687" s="146">
        <f>IF(N687="sníž. přenesená",J687,0)</f>
        <v>0</v>
      </c>
      <c r="BI687" s="146">
        <f>IF(N687="nulová",J687,0)</f>
        <v>0</v>
      </c>
      <c r="BJ687" s="18" t="s">
        <v>90</v>
      </c>
      <c r="BK687" s="146">
        <f>ROUND(I687*H687,2)</f>
        <v>0</v>
      </c>
      <c r="BL687" s="18" t="s">
        <v>364</v>
      </c>
      <c r="BM687" s="145" t="s">
        <v>911</v>
      </c>
    </row>
    <row r="688" spans="2:65" s="11" customFormat="1" ht="22.9" customHeight="1">
      <c r="B688" s="122"/>
      <c r="D688" s="123" t="s">
        <v>76</v>
      </c>
      <c r="E688" s="132" t="s">
        <v>394</v>
      </c>
      <c r="F688" s="132" t="s">
        <v>912</v>
      </c>
      <c r="I688" s="125"/>
      <c r="J688" s="133">
        <f>BK688</f>
        <v>0</v>
      </c>
      <c r="L688" s="122"/>
      <c r="M688" s="127"/>
      <c r="P688" s="128">
        <f>SUM(P689:P1052)</f>
        <v>0</v>
      </c>
      <c r="R688" s="128">
        <f>SUM(R689:R1052)</f>
        <v>211.00320086279649</v>
      </c>
      <c r="T688" s="129">
        <f>SUM(T689:T1052)</f>
        <v>8.2565E-3</v>
      </c>
      <c r="AR688" s="123" t="s">
        <v>84</v>
      </c>
      <c r="AT688" s="130" t="s">
        <v>76</v>
      </c>
      <c r="AU688" s="130" t="s">
        <v>84</v>
      </c>
      <c r="AY688" s="123" t="s">
        <v>358</v>
      </c>
      <c r="BK688" s="131">
        <f>SUM(BK689:BK1052)</f>
        <v>0</v>
      </c>
    </row>
    <row r="689" spans="2:65" s="1" customFormat="1" ht="33" customHeight="1">
      <c r="B689" s="33"/>
      <c r="C689" s="134" t="s">
        <v>913</v>
      </c>
      <c r="D689" s="134" t="s">
        <v>360</v>
      </c>
      <c r="E689" s="135" t="s">
        <v>914</v>
      </c>
      <c r="F689" s="136" t="s">
        <v>915</v>
      </c>
      <c r="G689" s="137" t="s">
        <v>195</v>
      </c>
      <c r="H689" s="138">
        <v>2082.3389999999999</v>
      </c>
      <c r="I689" s="139"/>
      <c r="J689" s="140">
        <f>ROUND(I689*H689,2)</f>
        <v>0</v>
      </c>
      <c r="K689" s="136" t="s">
        <v>363</v>
      </c>
      <c r="L689" s="33"/>
      <c r="M689" s="141" t="s">
        <v>19</v>
      </c>
      <c r="N689" s="142" t="s">
        <v>49</v>
      </c>
      <c r="P689" s="143">
        <f>O689*H689</f>
        <v>0</v>
      </c>
      <c r="Q689" s="143">
        <v>7.3499999999999998E-3</v>
      </c>
      <c r="R689" s="143">
        <f>Q689*H689</f>
        <v>15.305191649999999</v>
      </c>
      <c r="S689" s="143">
        <v>0</v>
      </c>
      <c r="T689" s="144">
        <f>S689*H689</f>
        <v>0</v>
      </c>
      <c r="AR689" s="145" t="s">
        <v>364</v>
      </c>
      <c r="AT689" s="145" t="s">
        <v>360</v>
      </c>
      <c r="AU689" s="145" t="s">
        <v>90</v>
      </c>
      <c r="AY689" s="18" t="s">
        <v>358</v>
      </c>
      <c r="BE689" s="146">
        <f>IF(N689="základní",J689,0)</f>
        <v>0</v>
      </c>
      <c r="BF689" s="146">
        <f>IF(N689="snížená",J689,0)</f>
        <v>0</v>
      </c>
      <c r="BG689" s="146">
        <f>IF(N689="zákl. přenesená",J689,0)</f>
        <v>0</v>
      </c>
      <c r="BH689" s="146">
        <f>IF(N689="sníž. přenesená",J689,0)</f>
        <v>0</v>
      </c>
      <c r="BI689" s="146">
        <f>IF(N689="nulová",J689,0)</f>
        <v>0</v>
      </c>
      <c r="BJ689" s="18" t="s">
        <v>90</v>
      </c>
      <c r="BK689" s="146">
        <f>ROUND(I689*H689,2)</f>
        <v>0</v>
      </c>
      <c r="BL689" s="18" t="s">
        <v>364</v>
      </c>
      <c r="BM689" s="145" t="s">
        <v>916</v>
      </c>
    </row>
    <row r="690" spans="2:65" s="1" customFormat="1" ht="11.25">
      <c r="B690" s="33"/>
      <c r="D690" s="147" t="s">
        <v>366</v>
      </c>
      <c r="F690" s="148" t="s">
        <v>917</v>
      </c>
      <c r="I690" s="149"/>
      <c r="L690" s="33"/>
      <c r="M690" s="150"/>
      <c r="T690" s="54"/>
      <c r="AT690" s="18" t="s">
        <v>366</v>
      </c>
      <c r="AU690" s="18" t="s">
        <v>90</v>
      </c>
    </row>
    <row r="691" spans="2:65" s="13" customFormat="1" ht="11.25">
      <c r="B691" s="158"/>
      <c r="D691" s="152" t="s">
        <v>368</v>
      </c>
      <c r="E691" s="159" t="s">
        <v>19</v>
      </c>
      <c r="F691" s="160" t="s">
        <v>259</v>
      </c>
      <c r="H691" s="161">
        <v>2082.3389999999999</v>
      </c>
      <c r="I691" s="162"/>
      <c r="L691" s="158"/>
      <c r="M691" s="163"/>
      <c r="T691" s="164"/>
      <c r="AT691" s="159" t="s">
        <v>368</v>
      </c>
      <c r="AU691" s="159" t="s">
        <v>90</v>
      </c>
      <c r="AV691" s="13" t="s">
        <v>90</v>
      </c>
      <c r="AW691" s="13" t="s">
        <v>36</v>
      </c>
      <c r="AX691" s="13" t="s">
        <v>77</v>
      </c>
      <c r="AY691" s="159" t="s">
        <v>358</v>
      </c>
    </row>
    <row r="692" spans="2:65" s="14" customFormat="1" ht="11.25">
      <c r="B692" s="165"/>
      <c r="D692" s="152" t="s">
        <v>368</v>
      </c>
      <c r="E692" s="166" t="s">
        <v>19</v>
      </c>
      <c r="F692" s="167" t="s">
        <v>371</v>
      </c>
      <c r="H692" s="168">
        <v>2082.3389999999999</v>
      </c>
      <c r="I692" s="169"/>
      <c r="L692" s="165"/>
      <c r="M692" s="170"/>
      <c r="T692" s="171"/>
      <c r="AT692" s="166" t="s">
        <v>368</v>
      </c>
      <c r="AU692" s="166" t="s">
        <v>90</v>
      </c>
      <c r="AV692" s="14" t="s">
        <v>364</v>
      </c>
      <c r="AW692" s="14" t="s">
        <v>36</v>
      </c>
      <c r="AX692" s="14" t="s">
        <v>84</v>
      </c>
      <c r="AY692" s="166" t="s">
        <v>358</v>
      </c>
    </row>
    <row r="693" spans="2:65" s="1" customFormat="1" ht="24.2" customHeight="1">
      <c r="B693" s="33"/>
      <c r="C693" s="134" t="s">
        <v>918</v>
      </c>
      <c r="D693" s="134" t="s">
        <v>360</v>
      </c>
      <c r="E693" s="135" t="s">
        <v>919</v>
      </c>
      <c r="F693" s="136" t="s">
        <v>920</v>
      </c>
      <c r="G693" s="137" t="s">
        <v>195</v>
      </c>
      <c r="H693" s="138">
        <v>2082.3389999999999</v>
      </c>
      <c r="I693" s="139"/>
      <c r="J693" s="140">
        <f>ROUND(I693*H693,2)</f>
        <v>0</v>
      </c>
      <c r="K693" s="136" t="s">
        <v>363</v>
      </c>
      <c r="L693" s="33"/>
      <c r="M693" s="141" t="s">
        <v>19</v>
      </c>
      <c r="N693" s="142" t="s">
        <v>49</v>
      </c>
      <c r="P693" s="143">
        <f>O693*H693</f>
        <v>0</v>
      </c>
      <c r="Q693" s="143">
        <v>2.63E-4</v>
      </c>
      <c r="R693" s="143">
        <f>Q693*H693</f>
        <v>0.547655157</v>
      </c>
      <c r="S693" s="143">
        <v>0</v>
      </c>
      <c r="T693" s="144">
        <f>S693*H693</f>
        <v>0</v>
      </c>
      <c r="AR693" s="145" t="s">
        <v>364</v>
      </c>
      <c r="AT693" s="145" t="s">
        <v>360</v>
      </c>
      <c r="AU693" s="145" t="s">
        <v>90</v>
      </c>
      <c r="AY693" s="18" t="s">
        <v>358</v>
      </c>
      <c r="BE693" s="146">
        <f>IF(N693="základní",J693,0)</f>
        <v>0</v>
      </c>
      <c r="BF693" s="146">
        <f>IF(N693="snížená",J693,0)</f>
        <v>0</v>
      </c>
      <c r="BG693" s="146">
        <f>IF(N693="zákl. přenesená",J693,0)</f>
        <v>0</v>
      </c>
      <c r="BH693" s="146">
        <f>IF(N693="sníž. přenesená",J693,0)</f>
        <v>0</v>
      </c>
      <c r="BI693" s="146">
        <f>IF(N693="nulová",J693,0)</f>
        <v>0</v>
      </c>
      <c r="BJ693" s="18" t="s">
        <v>90</v>
      </c>
      <c r="BK693" s="146">
        <f>ROUND(I693*H693,2)</f>
        <v>0</v>
      </c>
      <c r="BL693" s="18" t="s">
        <v>364</v>
      </c>
      <c r="BM693" s="145" t="s">
        <v>921</v>
      </c>
    </row>
    <row r="694" spans="2:65" s="1" customFormat="1" ht="11.25">
      <c r="B694" s="33"/>
      <c r="D694" s="147" t="s">
        <v>366</v>
      </c>
      <c r="F694" s="148" t="s">
        <v>922</v>
      </c>
      <c r="I694" s="149"/>
      <c r="L694" s="33"/>
      <c r="M694" s="150"/>
      <c r="T694" s="54"/>
      <c r="AT694" s="18" t="s">
        <v>366</v>
      </c>
      <c r="AU694" s="18" t="s">
        <v>90</v>
      </c>
    </row>
    <row r="695" spans="2:65" s="13" customFormat="1" ht="22.5">
      <c r="B695" s="158"/>
      <c r="D695" s="152" t="s">
        <v>368</v>
      </c>
      <c r="E695" s="159" t="s">
        <v>19</v>
      </c>
      <c r="F695" s="160" t="s">
        <v>923</v>
      </c>
      <c r="H695" s="161">
        <v>98.338999999999999</v>
      </c>
      <c r="I695" s="162"/>
      <c r="L695" s="158"/>
      <c r="M695" s="163"/>
      <c r="T695" s="164"/>
      <c r="AT695" s="159" t="s">
        <v>368</v>
      </c>
      <c r="AU695" s="159" t="s">
        <v>90</v>
      </c>
      <c r="AV695" s="13" t="s">
        <v>90</v>
      </c>
      <c r="AW695" s="13" t="s">
        <v>36</v>
      </c>
      <c r="AX695" s="13" t="s">
        <v>77</v>
      </c>
      <c r="AY695" s="159" t="s">
        <v>358</v>
      </c>
    </row>
    <row r="696" spans="2:65" s="15" customFormat="1" ht="11.25">
      <c r="B696" s="172"/>
      <c r="D696" s="152" t="s">
        <v>368</v>
      </c>
      <c r="E696" s="173" t="s">
        <v>19</v>
      </c>
      <c r="F696" s="174" t="s">
        <v>416</v>
      </c>
      <c r="H696" s="175">
        <v>98.338999999999999</v>
      </c>
      <c r="I696" s="176"/>
      <c r="L696" s="172"/>
      <c r="M696" s="177"/>
      <c r="T696" s="178"/>
      <c r="AT696" s="173" t="s">
        <v>368</v>
      </c>
      <c r="AU696" s="173" t="s">
        <v>90</v>
      </c>
      <c r="AV696" s="15" t="s">
        <v>97</v>
      </c>
      <c r="AW696" s="15" t="s">
        <v>36</v>
      </c>
      <c r="AX696" s="15" t="s">
        <v>77</v>
      </c>
      <c r="AY696" s="173" t="s">
        <v>358</v>
      </c>
    </row>
    <row r="697" spans="2:65" s="13" customFormat="1" ht="11.25">
      <c r="B697" s="158"/>
      <c r="D697" s="152" t="s">
        <v>368</v>
      </c>
      <c r="E697" s="159" t="s">
        <v>19</v>
      </c>
      <c r="F697" s="160" t="s">
        <v>924</v>
      </c>
      <c r="H697" s="161">
        <v>697.26099999999997</v>
      </c>
      <c r="I697" s="162"/>
      <c r="L697" s="158"/>
      <c r="M697" s="163"/>
      <c r="T697" s="164"/>
      <c r="AT697" s="159" t="s">
        <v>368</v>
      </c>
      <c r="AU697" s="159" t="s">
        <v>90</v>
      </c>
      <c r="AV697" s="13" t="s">
        <v>90</v>
      </c>
      <c r="AW697" s="13" t="s">
        <v>36</v>
      </c>
      <c r="AX697" s="13" t="s">
        <v>77</v>
      </c>
      <c r="AY697" s="159" t="s">
        <v>358</v>
      </c>
    </row>
    <row r="698" spans="2:65" s="15" customFormat="1" ht="11.25">
      <c r="B698" s="172"/>
      <c r="D698" s="152" t="s">
        <v>368</v>
      </c>
      <c r="E698" s="173" t="s">
        <v>19</v>
      </c>
      <c r="F698" s="174" t="s">
        <v>416</v>
      </c>
      <c r="H698" s="175">
        <v>697.26099999999997</v>
      </c>
      <c r="I698" s="176"/>
      <c r="L698" s="172"/>
      <c r="M698" s="177"/>
      <c r="T698" s="178"/>
      <c r="AT698" s="173" t="s">
        <v>368</v>
      </c>
      <c r="AU698" s="173" t="s">
        <v>90</v>
      </c>
      <c r="AV698" s="15" t="s">
        <v>97</v>
      </c>
      <c r="AW698" s="15" t="s">
        <v>36</v>
      </c>
      <c r="AX698" s="15" t="s">
        <v>77</v>
      </c>
      <c r="AY698" s="173" t="s">
        <v>358</v>
      </c>
    </row>
    <row r="699" spans="2:65" s="12" customFormat="1" ht="11.25">
      <c r="B699" s="151"/>
      <c r="D699" s="152" t="s">
        <v>368</v>
      </c>
      <c r="E699" s="153" t="s">
        <v>19</v>
      </c>
      <c r="F699" s="154" t="s">
        <v>925</v>
      </c>
      <c r="H699" s="153" t="s">
        <v>19</v>
      </c>
      <c r="I699" s="155"/>
      <c r="L699" s="151"/>
      <c r="M699" s="156"/>
      <c r="T699" s="157"/>
      <c r="AT699" s="153" t="s">
        <v>368</v>
      </c>
      <c r="AU699" s="153" t="s">
        <v>90</v>
      </c>
      <c r="AV699" s="12" t="s">
        <v>84</v>
      </c>
      <c r="AW699" s="12" t="s">
        <v>36</v>
      </c>
      <c r="AX699" s="12" t="s">
        <v>77</v>
      </c>
      <c r="AY699" s="153" t="s">
        <v>358</v>
      </c>
    </row>
    <row r="700" spans="2:65" s="12" customFormat="1" ht="11.25">
      <c r="B700" s="151"/>
      <c r="D700" s="152" t="s">
        <v>368</v>
      </c>
      <c r="E700" s="153" t="s">
        <v>19</v>
      </c>
      <c r="F700" s="154" t="s">
        <v>380</v>
      </c>
      <c r="H700" s="153" t="s">
        <v>19</v>
      </c>
      <c r="I700" s="155"/>
      <c r="L700" s="151"/>
      <c r="M700" s="156"/>
      <c r="T700" s="157"/>
      <c r="AT700" s="153" t="s">
        <v>368</v>
      </c>
      <c r="AU700" s="153" t="s">
        <v>90</v>
      </c>
      <c r="AV700" s="12" t="s">
        <v>84</v>
      </c>
      <c r="AW700" s="12" t="s">
        <v>36</v>
      </c>
      <c r="AX700" s="12" t="s">
        <v>77</v>
      </c>
      <c r="AY700" s="153" t="s">
        <v>358</v>
      </c>
    </row>
    <row r="701" spans="2:65" s="12" customFormat="1" ht="11.25">
      <c r="B701" s="151"/>
      <c r="D701" s="152" t="s">
        <v>368</v>
      </c>
      <c r="E701" s="153" t="s">
        <v>19</v>
      </c>
      <c r="F701" s="154" t="s">
        <v>610</v>
      </c>
      <c r="H701" s="153" t="s">
        <v>19</v>
      </c>
      <c r="I701" s="155"/>
      <c r="L701" s="151"/>
      <c r="M701" s="156"/>
      <c r="T701" s="157"/>
      <c r="AT701" s="153" t="s">
        <v>368</v>
      </c>
      <c r="AU701" s="153" t="s">
        <v>90</v>
      </c>
      <c r="AV701" s="12" t="s">
        <v>84</v>
      </c>
      <c r="AW701" s="12" t="s">
        <v>36</v>
      </c>
      <c r="AX701" s="12" t="s">
        <v>77</v>
      </c>
      <c r="AY701" s="153" t="s">
        <v>358</v>
      </c>
    </row>
    <row r="702" spans="2:65" s="13" customFormat="1" ht="33.75">
      <c r="B702" s="158"/>
      <c r="D702" s="152" t="s">
        <v>368</v>
      </c>
      <c r="E702" s="159" t="s">
        <v>19</v>
      </c>
      <c r="F702" s="160" t="s">
        <v>926</v>
      </c>
      <c r="H702" s="161">
        <v>162.285</v>
      </c>
      <c r="I702" s="162"/>
      <c r="L702" s="158"/>
      <c r="M702" s="163"/>
      <c r="T702" s="164"/>
      <c r="AT702" s="159" t="s">
        <v>368</v>
      </c>
      <c r="AU702" s="159" t="s">
        <v>90</v>
      </c>
      <c r="AV702" s="13" t="s">
        <v>90</v>
      </c>
      <c r="AW702" s="13" t="s">
        <v>36</v>
      </c>
      <c r="AX702" s="13" t="s">
        <v>77</v>
      </c>
      <c r="AY702" s="159" t="s">
        <v>358</v>
      </c>
    </row>
    <row r="703" spans="2:65" s="12" customFormat="1" ht="11.25">
      <c r="B703" s="151"/>
      <c r="D703" s="152" t="s">
        <v>368</v>
      </c>
      <c r="E703" s="153" t="s">
        <v>19</v>
      </c>
      <c r="F703" s="154" t="s">
        <v>618</v>
      </c>
      <c r="H703" s="153" t="s">
        <v>19</v>
      </c>
      <c r="I703" s="155"/>
      <c r="L703" s="151"/>
      <c r="M703" s="156"/>
      <c r="T703" s="157"/>
      <c r="AT703" s="153" t="s">
        <v>368</v>
      </c>
      <c r="AU703" s="153" t="s">
        <v>90</v>
      </c>
      <c r="AV703" s="12" t="s">
        <v>84</v>
      </c>
      <c r="AW703" s="12" t="s">
        <v>36</v>
      </c>
      <c r="AX703" s="12" t="s">
        <v>77</v>
      </c>
      <c r="AY703" s="153" t="s">
        <v>358</v>
      </c>
    </row>
    <row r="704" spans="2:65" s="13" customFormat="1" ht="33.75">
      <c r="B704" s="158"/>
      <c r="D704" s="152" t="s">
        <v>368</v>
      </c>
      <c r="E704" s="159" t="s">
        <v>19</v>
      </c>
      <c r="F704" s="160" t="s">
        <v>926</v>
      </c>
      <c r="H704" s="161">
        <v>162.285</v>
      </c>
      <c r="I704" s="162"/>
      <c r="L704" s="158"/>
      <c r="M704" s="163"/>
      <c r="T704" s="164"/>
      <c r="AT704" s="159" t="s">
        <v>368</v>
      </c>
      <c r="AU704" s="159" t="s">
        <v>90</v>
      </c>
      <c r="AV704" s="13" t="s">
        <v>90</v>
      </c>
      <c r="AW704" s="13" t="s">
        <v>36</v>
      </c>
      <c r="AX704" s="13" t="s">
        <v>77</v>
      </c>
      <c r="AY704" s="159" t="s">
        <v>358</v>
      </c>
    </row>
    <row r="705" spans="2:65" s="12" customFormat="1" ht="11.25">
      <c r="B705" s="151"/>
      <c r="D705" s="152" t="s">
        <v>368</v>
      </c>
      <c r="E705" s="153" t="s">
        <v>19</v>
      </c>
      <c r="F705" s="154" t="s">
        <v>603</v>
      </c>
      <c r="H705" s="153" t="s">
        <v>19</v>
      </c>
      <c r="I705" s="155"/>
      <c r="L705" s="151"/>
      <c r="M705" s="156"/>
      <c r="T705" s="157"/>
      <c r="AT705" s="153" t="s">
        <v>368</v>
      </c>
      <c r="AU705" s="153" t="s">
        <v>90</v>
      </c>
      <c r="AV705" s="12" t="s">
        <v>84</v>
      </c>
      <c r="AW705" s="12" t="s">
        <v>36</v>
      </c>
      <c r="AX705" s="12" t="s">
        <v>77</v>
      </c>
      <c r="AY705" s="153" t="s">
        <v>358</v>
      </c>
    </row>
    <row r="706" spans="2:65" s="13" customFormat="1" ht="33.75">
      <c r="B706" s="158"/>
      <c r="D706" s="152" t="s">
        <v>368</v>
      </c>
      <c r="E706" s="159" t="s">
        <v>19</v>
      </c>
      <c r="F706" s="160" t="s">
        <v>927</v>
      </c>
      <c r="H706" s="161">
        <v>371.529</v>
      </c>
      <c r="I706" s="162"/>
      <c r="L706" s="158"/>
      <c r="M706" s="163"/>
      <c r="T706" s="164"/>
      <c r="AT706" s="159" t="s">
        <v>368</v>
      </c>
      <c r="AU706" s="159" t="s">
        <v>90</v>
      </c>
      <c r="AV706" s="13" t="s">
        <v>90</v>
      </c>
      <c r="AW706" s="13" t="s">
        <v>36</v>
      </c>
      <c r="AX706" s="13" t="s">
        <v>77</v>
      </c>
      <c r="AY706" s="159" t="s">
        <v>358</v>
      </c>
    </row>
    <row r="707" spans="2:65" s="15" customFormat="1" ht="11.25">
      <c r="B707" s="172"/>
      <c r="D707" s="152" t="s">
        <v>368</v>
      </c>
      <c r="E707" s="173" t="s">
        <v>19</v>
      </c>
      <c r="F707" s="174" t="s">
        <v>416</v>
      </c>
      <c r="H707" s="175">
        <v>696.09900000000005</v>
      </c>
      <c r="I707" s="176"/>
      <c r="L707" s="172"/>
      <c r="M707" s="177"/>
      <c r="T707" s="178"/>
      <c r="AT707" s="173" t="s">
        <v>368</v>
      </c>
      <c r="AU707" s="173" t="s">
        <v>90</v>
      </c>
      <c r="AV707" s="15" t="s">
        <v>97</v>
      </c>
      <c r="AW707" s="15" t="s">
        <v>36</v>
      </c>
      <c r="AX707" s="15" t="s">
        <v>77</v>
      </c>
      <c r="AY707" s="173" t="s">
        <v>358</v>
      </c>
    </row>
    <row r="708" spans="2:65" s="12" customFormat="1" ht="11.25">
      <c r="B708" s="151"/>
      <c r="D708" s="152" t="s">
        <v>368</v>
      </c>
      <c r="E708" s="153" t="s">
        <v>19</v>
      </c>
      <c r="F708" s="154" t="s">
        <v>5184</v>
      </c>
      <c r="H708" s="153" t="s">
        <v>19</v>
      </c>
      <c r="I708" s="155"/>
      <c r="L708" s="151"/>
      <c r="M708" s="156"/>
      <c r="T708" s="157"/>
      <c r="AT708" s="153" t="s">
        <v>368</v>
      </c>
      <c r="AU708" s="153" t="s">
        <v>90</v>
      </c>
      <c r="AV708" s="12" t="s">
        <v>84</v>
      </c>
      <c r="AW708" s="12" t="s">
        <v>36</v>
      </c>
      <c r="AX708" s="12" t="s">
        <v>77</v>
      </c>
      <c r="AY708" s="153" t="s">
        <v>358</v>
      </c>
    </row>
    <row r="709" spans="2:65" s="13" customFormat="1" ht="22.5">
      <c r="B709" s="158"/>
      <c r="D709" s="152" t="s">
        <v>368</v>
      </c>
      <c r="E709" s="159" t="s">
        <v>19</v>
      </c>
      <c r="F709" s="160" t="s">
        <v>928</v>
      </c>
      <c r="H709" s="161">
        <v>212.94800000000001</v>
      </c>
      <c r="I709" s="162"/>
      <c r="L709" s="158"/>
      <c r="M709" s="163"/>
      <c r="T709" s="164"/>
      <c r="AT709" s="159" t="s">
        <v>368</v>
      </c>
      <c r="AU709" s="159" t="s">
        <v>90</v>
      </c>
      <c r="AV709" s="13" t="s">
        <v>90</v>
      </c>
      <c r="AW709" s="13" t="s">
        <v>36</v>
      </c>
      <c r="AX709" s="13" t="s">
        <v>77</v>
      </c>
      <c r="AY709" s="159" t="s">
        <v>358</v>
      </c>
    </row>
    <row r="710" spans="2:65" s="12" customFormat="1" ht="11.25">
      <c r="B710" s="151"/>
      <c r="D710" s="152" t="s">
        <v>368</v>
      </c>
      <c r="E710" s="153" t="s">
        <v>19</v>
      </c>
      <c r="F710" s="154" t="s">
        <v>5187</v>
      </c>
      <c r="H710" s="153" t="s">
        <v>19</v>
      </c>
      <c r="I710" s="155"/>
      <c r="L710" s="151"/>
      <c r="M710" s="156"/>
      <c r="T710" s="157"/>
      <c r="AT710" s="153" t="s">
        <v>368</v>
      </c>
      <c r="AU710" s="153" t="s">
        <v>90</v>
      </c>
      <c r="AV710" s="12" t="s">
        <v>84</v>
      </c>
      <c r="AW710" s="12" t="s">
        <v>36</v>
      </c>
      <c r="AX710" s="12" t="s">
        <v>77</v>
      </c>
      <c r="AY710" s="153" t="s">
        <v>358</v>
      </c>
    </row>
    <row r="711" spans="2:65" s="13" customFormat="1" ht="22.5">
      <c r="B711" s="158"/>
      <c r="D711" s="152" t="s">
        <v>368</v>
      </c>
      <c r="E711" s="159" t="s">
        <v>19</v>
      </c>
      <c r="F711" s="160" t="s">
        <v>928</v>
      </c>
      <c r="H711" s="161">
        <v>212.94800000000001</v>
      </c>
      <c r="I711" s="162"/>
      <c r="L711" s="158"/>
      <c r="M711" s="163"/>
      <c r="T711" s="164"/>
      <c r="AT711" s="159" t="s">
        <v>368</v>
      </c>
      <c r="AU711" s="159" t="s">
        <v>90</v>
      </c>
      <c r="AV711" s="13" t="s">
        <v>90</v>
      </c>
      <c r="AW711" s="13" t="s">
        <v>36</v>
      </c>
      <c r="AX711" s="13" t="s">
        <v>77</v>
      </c>
      <c r="AY711" s="159" t="s">
        <v>358</v>
      </c>
    </row>
    <row r="712" spans="2:65" s="12" customFormat="1" ht="11.25">
      <c r="B712" s="151"/>
      <c r="D712" s="152" t="s">
        <v>368</v>
      </c>
      <c r="E712" s="153" t="s">
        <v>19</v>
      </c>
      <c r="F712" s="154" t="s">
        <v>5183</v>
      </c>
      <c r="H712" s="153" t="s">
        <v>19</v>
      </c>
      <c r="I712" s="155"/>
      <c r="L712" s="151"/>
      <c r="M712" s="156"/>
      <c r="T712" s="157"/>
      <c r="AT712" s="153" t="s">
        <v>368</v>
      </c>
      <c r="AU712" s="153" t="s">
        <v>90</v>
      </c>
      <c r="AV712" s="12" t="s">
        <v>84</v>
      </c>
      <c r="AW712" s="12" t="s">
        <v>36</v>
      </c>
      <c r="AX712" s="12" t="s">
        <v>77</v>
      </c>
      <c r="AY712" s="153" t="s">
        <v>358</v>
      </c>
    </row>
    <row r="713" spans="2:65" s="13" customFormat="1" ht="11.25">
      <c r="B713" s="158"/>
      <c r="D713" s="152" t="s">
        <v>368</v>
      </c>
      <c r="E713" s="159" t="s">
        <v>19</v>
      </c>
      <c r="F713" s="160" t="s">
        <v>929</v>
      </c>
      <c r="H713" s="161">
        <v>76.275999999999996</v>
      </c>
      <c r="I713" s="162"/>
      <c r="L713" s="158"/>
      <c r="M713" s="163"/>
      <c r="T713" s="164"/>
      <c r="AT713" s="159" t="s">
        <v>368</v>
      </c>
      <c r="AU713" s="159" t="s">
        <v>90</v>
      </c>
      <c r="AV713" s="13" t="s">
        <v>90</v>
      </c>
      <c r="AW713" s="13" t="s">
        <v>36</v>
      </c>
      <c r="AX713" s="13" t="s">
        <v>77</v>
      </c>
      <c r="AY713" s="159" t="s">
        <v>358</v>
      </c>
    </row>
    <row r="714" spans="2:65" s="13" customFormat="1" ht="11.25">
      <c r="B714" s="158"/>
      <c r="D714" s="152" t="s">
        <v>368</v>
      </c>
      <c r="E714" s="159" t="s">
        <v>19</v>
      </c>
      <c r="F714" s="160" t="s">
        <v>930</v>
      </c>
      <c r="H714" s="161">
        <v>88.468000000000004</v>
      </c>
      <c r="I714" s="162"/>
      <c r="L714" s="158"/>
      <c r="M714" s="163"/>
      <c r="T714" s="164"/>
      <c r="AT714" s="159" t="s">
        <v>368</v>
      </c>
      <c r="AU714" s="159" t="s">
        <v>90</v>
      </c>
      <c r="AV714" s="13" t="s">
        <v>90</v>
      </c>
      <c r="AW714" s="13" t="s">
        <v>36</v>
      </c>
      <c r="AX714" s="13" t="s">
        <v>77</v>
      </c>
      <c r="AY714" s="159" t="s">
        <v>358</v>
      </c>
    </row>
    <row r="715" spans="2:65" s="15" customFormat="1" ht="11.25">
      <c r="B715" s="172"/>
      <c r="D715" s="152" t="s">
        <v>368</v>
      </c>
      <c r="E715" s="173" t="s">
        <v>19</v>
      </c>
      <c r="F715" s="174" t="s">
        <v>416</v>
      </c>
      <c r="H715" s="175">
        <v>590.64</v>
      </c>
      <c r="I715" s="176"/>
      <c r="L715" s="172"/>
      <c r="M715" s="177"/>
      <c r="T715" s="178"/>
      <c r="AT715" s="173" t="s">
        <v>368</v>
      </c>
      <c r="AU715" s="173" t="s">
        <v>90</v>
      </c>
      <c r="AV715" s="15" t="s">
        <v>97</v>
      </c>
      <c r="AW715" s="15" t="s">
        <v>36</v>
      </c>
      <c r="AX715" s="15" t="s">
        <v>77</v>
      </c>
      <c r="AY715" s="173" t="s">
        <v>358</v>
      </c>
    </row>
    <row r="716" spans="2:65" s="14" customFormat="1" ht="11.25">
      <c r="B716" s="165"/>
      <c r="D716" s="152" t="s">
        <v>368</v>
      </c>
      <c r="E716" s="166" t="s">
        <v>259</v>
      </c>
      <c r="F716" s="167" t="s">
        <v>371</v>
      </c>
      <c r="H716" s="168">
        <v>2082.3389999999999</v>
      </c>
      <c r="I716" s="169"/>
      <c r="L716" s="165"/>
      <c r="M716" s="170"/>
      <c r="T716" s="171"/>
      <c r="AT716" s="166" t="s">
        <v>368</v>
      </c>
      <c r="AU716" s="166" t="s">
        <v>90</v>
      </c>
      <c r="AV716" s="14" t="s">
        <v>364</v>
      </c>
      <c r="AW716" s="14" t="s">
        <v>36</v>
      </c>
      <c r="AX716" s="14" t="s">
        <v>84</v>
      </c>
      <c r="AY716" s="166" t="s">
        <v>358</v>
      </c>
    </row>
    <row r="717" spans="2:65" s="14" customFormat="1" ht="11.25">
      <c r="B717" s="165"/>
      <c r="D717" s="152" t="s">
        <v>368</v>
      </c>
      <c r="E717" s="166" t="s">
        <v>19</v>
      </c>
      <c r="F717" s="167" t="s">
        <v>371</v>
      </c>
      <c r="H717" s="168">
        <v>0</v>
      </c>
      <c r="I717" s="169"/>
      <c r="L717" s="165"/>
      <c r="M717" s="170"/>
      <c r="T717" s="171"/>
      <c r="AT717" s="166" t="s">
        <v>368</v>
      </c>
      <c r="AU717" s="166" t="s">
        <v>90</v>
      </c>
      <c r="AV717" s="14" t="s">
        <v>364</v>
      </c>
      <c r="AW717" s="14" t="s">
        <v>36</v>
      </c>
      <c r="AX717" s="14" t="s">
        <v>77</v>
      </c>
      <c r="AY717" s="166" t="s">
        <v>358</v>
      </c>
    </row>
    <row r="718" spans="2:65" s="1" customFormat="1" ht="24.2" customHeight="1">
      <c r="B718" s="33"/>
      <c r="C718" s="134" t="s">
        <v>931</v>
      </c>
      <c r="D718" s="134" t="s">
        <v>360</v>
      </c>
      <c r="E718" s="135" t="s">
        <v>932</v>
      </c>
      <c r="F718" s="136" t="s">
        <v>933</v>
      </c>
      <c r="G718" s="137" t="s">
        <v>195</v>
      </c>
      <c r="H718" s="138">
        <v>1713.8720000000001</v>
      </c>
      <c r="I718" s="139"/>
      <c r="J718" s="140">
        <f>ROUND(I718*H718,2)</f>
        <v>0</v>
      </c>
      <c r="K718" s="136" t="s">
        <v>363</v>
      </c>
      <c r="L718" s="33"/>
      <c r="M718" s="141" t="s">
        <v>19</v>
      </c>
      <c r="N718" s="142" t="s">
        <v>49</v>
      </c>
      <c r="P718" s="143">
        <f>O718*H718</f>
        <v>0</v>
      </c>
      <c r="Q718" s="143">
        <v>3.0000000000000001E-3</v>
      </c>
      <c r="R718" s="143">
        <f>Q718*H718</f>
        <v>5.141616</v>
      </c>
      <c r="S718" s="143">
        <v>0</v>
      </c>
      <c r="T718" s="144">
        <f>S718*H718</f>
        <v>0</v>
      </c>
      <c r="AR718" s="145" t="s">
        <v>364</v>
      </c>
      <c r="AT718" s="145" t="s">
        <v>360</v>
      </c>
      <c r="AU718" s="145" t="s">
        <v>90</v>
      </c>
      <c r="AY718" s="18" t="s">
        <v>358</v>
      </c>
      <c r="BE718" s="146">
        <f>IF(N718="základní",J718,0)</f>
        <v>0</v>
      </c>
      <c r="BF718" s="146">
        <f>IF(N718="snížená",J718,0)</f>
        <v>0</v>
      </c>
      <c r="BG718" s="146">
        <f>IF(N718="zákl. přenesená",J718,0)</f>
        <v>0</v>
      </c>
      <c r="BH718" s="146">
        <f>IF(N718="sníž. přenesená",J718,0)</f>
        <v>0</v>
      </c>
      <c r="BI718" s="146">
        <f>IF(N718="nulová",J718,0)</f>
        <v>0</v>
      </c>
      <c r="BJ718" s="18" t="s">
        <v>90</v>
      </c>
      <c r="BK718" s="146">
        <f>ROUND(I718*H718,2)</f>
        <v>0</v>
      </c>
      <c r="BL718" s="18" t="s">
        <v>364</v>
      </c>
      <c r="BM718" s="145" t="s">
        <v>934</v>
      </c>
    </row>
    <row r="719" spans="2:65" s="1" customFormat="1" ht="11.25">
      <c r="B719" s="33"/>
      <c r="D719" s="147" t="s">
        <v>366</v>
      </c>
      <c r="F719" s="148" t="s">
        <v>935</v>
      </c>
      <c r="I719" s="149"/>
      <c r="L719" s="33"/>
      <c r="M719" s="150"/>
      <c r="T719" s="54"/>
      <c r="AT719" s="18" t="s">
        <v>366</v>
      </c>
      <c r="AU719" s="18" t="s">
        <v>90</v>
      </c>
    </row>
    <row r="720" spans="2:65" s="13" customFormat="1" ht="11.25">
      <c r="B720" s="158"/>
      <c r="D720" s="152" t="s">
        <v>368</v>
      </c>
      <c r="E720" s="159" t="s">
        <v>19</v>
      </c>
      <c r="F720" s="160" t="s">
        <v>936</v>
      </c>
      <c r="H720" s="161">
        <v>1713.8720000000001</v>
      </c>
      <c r="I720" s="162"/>
      <c r="L720" s="158"/>
      <c r="M720" s="163"/>
      <c r="T720" s="164"/>
      <c r="AT720" s="159" t="s">
        <v>368</v>
      </c>
      <c r="AU720" s="159" t="s">
        <v>90</v>
      </c>
      <c r="AV720" s="13" t="s">
        <v>90</v>
      </c>
      <c r="AW720" s="13" t="s">
        <v>36</v>
      </c>
      <c r="AX720" s="13" t="s">
        <v>77</v>
      </c>
      <c r="AY720" s="159" t="s">
        <v>358</v>
      </c>
    </row>
    <row r="721" spans="2:65" s="14" customFormat="1" ht="11.25">
      <c r="B721" s="165"/>
      <c r="D721" s="152" t="s">
        <v>368</v>
      </c>
      <c r="E721" s="166" t="s">
        <v>262</v>
      </c>
      <c r="F721" s="167" t="s">
        <v>371</v>
      </c>
      <c r="H721" s="168">
        <v>1713.8720000000001</v>
      </c>
      <c r="I721" s="169"/>
      <c r="L721" s="165"/>
      <c r="M721" s="170"/>
      <c r="T721" s="171"/>
      <c r="AT721" s="166" t="s">
        <v>368</v>
      </c>
      <c r="AU721" s="166" t="s">
        <v>90</v>
      </c>
      <c r="AV721" s="14" t="s">
        <v>364</v>
      </c>
      <c r="AW721" s="14" t="s">
        <v>36</v>
      </c>
      <c r="AX721" s="14" t="s">
        <v>84</v>
      </c>
      <c r="AY721" s="166" t="s">
        <v>358</v>
      </c>
    </row>
    <row r="722" spans="2:65" s="1" customFormat="1" ht="37.9" customHeight="1">
      <c r="B722" s="33"/>
      <c r="C722" s="134" t="s">
        <v>937</v>
      </c>
      <c r="D722" s="134" t="s">
        <v>360</v>
      </c>
      <c r="E722" s="135" t="s">
        <v>938</v>
      </c>
      <c r="F722" s="136" t="s">
        <v>939</v>
      </c>
      <c r="G722" s="137" t="s">
        <v>195</v>
      </c>
      <c r="H722" s="138">
        <v>2082.3389999999999</v>
      </c>
      <c r="I722" s="139"/>
      <c r="J722" s="140">
        <f>ROUND(I722*H722,2)</f>
        <v>0</v>
      </c>
      <c r="K722" s="136" t="s">
        <v>363</v>
      </c>
      <c r="L722" s="33"/>
      <c r="M722" s="141" t="s">
        <v>19</v>
      </c>
      <c r="N722" s="142" t="s">
        <v>49</v>
      </c>
      <c r="P722" s="143">
        <f>O722*H722</f>
        <v>0</v>
      </c>
      <c r="Q722" s="143">
        <v>1.3599999999999999E-2</v>
      </c>
      <c r="R722" s="143">
        <f>Q722*H722</f>
        <v>28.319810399999998</v>
      </c>
      <c r="S722" s="143">
        <v>0</v>
      </c>
      <c r="T722" s="144">
        <f>S722*H722</f>
        <v>0</v>
      </c>
      <c r="AR722" s="145" t="s">
        <v>364</v>
      </c>
      <c r="AT722" s="145" t="s">
        <v>360</v>
      </c>
      <c r="AU722" s="145" t="s">
        <v>90</v>
      </c>
      <c r="AY722" s="18" t="s">
        <v>358</v>
      </c>
      <c r="BE722" s="146">
        <f>IF(N722="základní",J722,0)</f>
        <v>0</v>
      </c>
      <c r="BF722" s="146">
        <f>IF(N722="snížená",J722,0)</f>
        <v>0</v>
      </c>
      <c r="BG722" s="146">
        <f>IF(N722="zákl. přenesená",J722,0)</f>
        <v>0</v>
      </c>
      <c r="BH722" s="146">
        <f>IF(N722="sníž. přenesená",J722,0)</f>
        <v>0</v>
      </c>
      <c r="BI722" s="146">
        <f>IF(N722="nulová",J722,0)</f>
        <v>0</v>
      </c>
      <c r="BJ722" s="18" t="s">
        <v>90</v>
      </c>
      <c r="BK722" s="146">
        <f>ROUND(I722*H722,2)</f>
        <v>0</v>
      </c>
      <c r="BL722" s="18" t="s">
        <v>364</v>
      </c>
      <c r="BM722" s="145" t="s">
        <v>940</v>
      </c>
    </row>
    <row r="723" spans="2:65" s="1" customFormat="1" ht="11.25">
      <c r="B723" s="33"/>
      <c r="D723" s="147" t="s">
        <v>366</v>
      </c>
      <c r="F723" s="148" t="s">
        <v>941</v>
      </c>
      <c r="I723" s="149"/>
      <c r="L723" s="33"/>
      <c r="M723" s="150"/>
      <c r="T723" s="54"/>
      <c r="AT723" s="18" t="s">
        <v>366</v>
      </c>
      <c r="AU723" s="18" t="s">
        <v>90</v>
      </c>
    </row>
    <row r="724" spans="2:65" s="13" customFormat="1" ht="11.25">
      <c r="B724" s="158"/>
      <c r="D724" s="152" t="s">
        <v>368</v>
      </c>
      <c r="E724" s="159" t="s">
        <v>19</v>
      </c>
      <c r="F724" s="160" t="s">
        <v>259</v>
      </c>
      <c r="H724" s="161">
        <v>2082.3389999999999</v>
      </c>
      <c r="I724" s="162"/>
      <c r="L724" s="158"/>
      <c r="M724" s="163"/>
      <c r="T724" s="164"/>
      <c r="AT724" s="159" t="s">
        <v>368</v>
      </c>
      <c r="AU724" s="159" t="s">
        <v>90</v>
      </c>
      <c r="AV724" s="13" t="s">
        <v>90</v>
      </c>
      <c r="AW724" s="13" t="s">
        <v>36</v>
      </c>
      <c r="AX724" s="13" t="s">
        <v>77</v>
      </c>
      <c r="AY724" s="159" t="s">
        <v>358</v>
      </c>
    </row>
    <row r="725" spans="2:65" s="14" customFormat="1" ht="11.25">
      <c r="B725" s="165"/>
      <c r="D725" s="152" t="s">
        <v>368</v>
      </c>
      <c r="E725" s="166" t="s">
        <v>19</v>
      </c>
      <c r="F725" s="167" t="s">
        <v>371</v>
      </c>
      <c r="H725" s="168">
        <v>2082.3389999999999</v>
      </c>
      <c r="I725" s="169"/>
      <c r="L725" s="165"/>
      <c r="M725" s="170"/>
      <c r="T725" s="171"/>
      <c r="AT725" s="166" t="s">
        <v>368</v>
      </c>
      <c r="AU725" s="166" t="s">
        <v>90</v>
      </c>
      <c r="AV725" s="14" t="s">
        <v>364</v>
      </c>
      <c r="AW725" s="14" t="s">
        <v>36</v>
      </c>
      <c r="AX725" s="14" t="s">
        <v>84</v>
      </c>
      <c r="AY725" s="166" t="s">
        <v>358</v>
      </c>
    </row>
    <row r="726" spans="2:65" s="1" customFormat="1" ht="33" customHeight="1">
      <c r="B726" s="33"/>
      <c r="C726" s="134" t="s">
        <v>942</v>
      </c>
      <c r="D726" s="134" t="s">
        <v>360</v>
      </c>
      <c r="E726" s="135" t="s">
        <v>943</v>
      </c>
      <c r="F726" s="136" t="s">
        <v>944</v>
      </c>
      <c r="G726" s="137" t="s">
        <v>195</v>
      </c>
      <c r="H726" s="138">
        <v>117.95</v>
      </c>
      <c r="I726" s="139"/>
      <c r="J726" s="140">
        <f>ROUND(I726*H726,2)</f>
        <v>0</v>
      </c>
      <c r="K726" s="136" t="s">
        <v>363</v>
      </c>
      <c r="L726" s="33"/>
      <c r="M726" s="141" t="s">
        <v>19</v>
      </c>
      <c r="N726" s="142" t="s">
        <v>49</v>
      </c>
      <c r="P726" s="143">
        <f>O726*H726</f>
        <v>0</v>
      </c>
      <c r="Q726" s="143">
        <v>1.1E-4</v>
      </c>
      <c r="R726" s="143">
        <f>Q726*H726</f>
        <v>1.29745E-2</v>
      </c>
      <c r="S726" s="143">
        <v>6.0000000000000002E-5</v>
      </c>
      <c r="T726" s="144">
        <f>S726*H726</f>
        <v>7.077E-3</v>
      </c>
      <c r="AR726" s="145" t="s">
        <v>364</v>
      </c>
      <c r="AT726" s="145" t="s">
        <v>360</v>
      </c>
      <c r="AU726" s="145" t="s">
        <v>90</v>
      </c>
      <c r="AY726" s="18" t="s">
        <v>358</v>
      </c>
      <c r="BE726" s="146">
        <f>IF(N726="základní",J726,0)</f>
        <v>0</v>
      </c>
      <c r="BF726" s="146">
        <f>IF(N726="snížená",J726,0)</f>
        <v>0</v>
      </c>
      <c r="BG726" s="146">
        <f>IF(N726="zákl. přenesená",J726,0)</f>
        <v>0</v>
      </c>
      <c r="BH726" s="146">
        <f>IF(N726="sníž. přenesená",J726,0)</f>
        <v>0</v>
      </c>
      <c r="BI726" s="146">
        <f>IF(N726="nulová",J726,0)</f>
        <v>0</v>
      </c>
      <c r="BJ726" s="18" t="s">
        <v>90</v>
      </c>
      <c r="BK726" s="146">
        <f>ROUND(I726*H726,2)</f>
        <v>0</v>
      </c>
      <c r="BL726" s="18" t="s">
        <v>364</v>
      </c>
      <c r="BM726" s="145" t="s">
        <v>945</v>
      </c>
    </row>
    <row r="727" spans="2:65" s="1" customFormat="1" ht="11.25">
      <c r="B727" s="33"/>
      <c r="D727" s="147" t="s">
        <v>366</v>
      </c>
      <c r="F727" s="148" t="s">
        <v>946</v>
      </c>
      <c r="I727" s="149"/>
      <c r="L727" s="33"/>
      <c r="M727" s="150"/>
      <c r="T727" s="54"/>
      <c r="AT727" s="18" t="s">
        <v>366</v>
      </c>
      <c r="AU727" s="18" t="s">
        <v>90</v>
      </c>
    </row>
    <row r="728" spans="2:65" s="1" customFormat="1" ht="24.2" customHeight="1">
      <c r="B728" s="33"/>
      <c r="C728" s="134" t="s">
        <v>947</v>
      </c>
      <c r="D728" s="134" t="s">
        <v>360</v>
      </c>
      <c r="E728" s="135" t="s">
        <v>948</v>
      </c>
      <c r="F728" s="136" t="s">
        <v>949</v>
      </c>
      <c r="G728" s="137" t="s">
        <v>195</v>
      </c>
      <c r="H728" s="138">
        <v>899.96</v>
      </c>
      <c r="I728" s="139"/>
      <c r="J728" s="140">
        <f>ROUND(I728*H728,2)</f>
        <v>0</v>
      </c>
      <c r="K728" s="136" t="s">
        <v>363</v>
      </c>
      <c r="L728" s="33"/>
      <c r="M728" s="141" t="s">
        <v>19</v>
      </c>
      <c r="N728" s="142" t="s">
        <v>49</v>
      </c>
      <c r="P728" s="143">
        <f>O728*H728</f>
        <v>0</v>
      </c>
      <c r="Q728" s="143">
        <v>2.63E-4</v>
      </c>
      <c r="R728" s="143">
        <f>Q728*H728</f>
        <v>0.23668948000000001</v>
      </c>
      <c r="S728" s="143">
        <v>0</v>
      </c>
      <c r="T728" s="144">
        <f>S728*H728</f>
        <v>0</v>
      </c>
      <c r="AR728" s="145" t="s">
        <v>364</v>
      </c>
      <c r="AT728" s="145" t="s">
        <v>360</v>
      </c>
      <c r="AU728" s="145" t="s">
        <v>90</v>
      </c>
      <c r="AY728" s="18" t="s">
        <v>358</v>
      </c>
      <c r="BE728" s="146">
        <f>IF(N728="základní",J728,0)</f>
        <v>0</v>
      </c>
      <c r="BF728" s="146">
        <f>IF(N728="snížená",J728,0)</f>
        <v>0</v>
      </c>
      <c r="BG728" s="146">
        <f>IF(N728="zákl. přenesená",J728,0)</f>
        <v>0</v>
      </c>
      <c r="BH728" s="146">
        <f>IF(N728="sníž. přenesená",J728,0)</f>
        <v>0</v>
      </c>
      <c r="BI728" s="146">
        <f>IF(N728="nulová",J728,0)</f>
        <v>0</v>
      </c>
      <c r="BJ728" s="18" t="s">
        <v>90</v>
      </c>
      <c r="BK728" s="146">
        <f>ROUND(I728*H728,2)</f>
        <v>0</v>
      </c>
      <c r="BL728" s="18" t="s">
        <v>364</v>
      </c>
      <c r="BM728" s="145" t="s">
        <v>950</v>
      </c>
    </row>
    <row r="729" spans="2:65" s="1" customFormat="1" ht="11.25">
      <c r="B729" s="33"/>
      <c r="D729" s="147" t="s">
        <v>366</v>
      </c>
      <c r="F729" s="148" t="s">
        <v>951</v>
      </c>
      <c r="I729" s="149"/>
      <c r="L729" s="33"/>
      <c r="M729" s="150"/>
      <c r="T729" s="54"/>
      <c r="AT729" s="18" t="s">
        <v>366</v>
      </c>
      <c r="AU729" s="18" t="s">
        <v>90</v>
      </c>
    </row>
    <row r="730" spans="2:65" s="12" customFormat="1" ht="11.25">
      <c r="B730" s="151"/>
      <c r="D730" s="152" t="s">
        <v>368</v>
      </c>
      <c r="E730" s="153" t="s">
        <v>19</v>
      </c>
      <c r="F730" s="154" t="s">
        <v>485</v>
      </c>
      <c r="H730" s="153" t="s">
        <v>19</v>
      </c>
      <c r="I730" s="155"/>
      <c r="L730" s="151"/>
      <c r="M730" s="156"/>
      <c r="T730" s="157"/>
      <c r="AT730" s="153" t="s">
        <v>368</v>
      </c>
      <c r="AU730" s="153" t="s">
        <v>90</v>
      </c>
      <c r="AV730" s="12" t="s">
        <v>84</v>
      </c>
      <c r="AW730" s="12" t="s">
        <v>36</v>
      </c>
      <c r="AX730" s="12" t="s">
        <v>77</v>
      </c>
      <c r="AY730" s="153" t="s">
        <v>358</v>
      </c>
    </row>
    <row r="731" spans="2:65" s="12" customFormat="1" ht="11.25">
      <c r="B731" s="151"/>
      <c r="D731" s="152" t="s">
        <v>368</v>
      </c>
      <c r="E731" s="153" t="s">
        <v>19</v>
      </c>
      <c r="F731" s="154" t="s">
        <v>5175</v>
      </c>
      <c r="H731" s="153" t="s">
        <v>19</v>
      </c>
      <c r="I731" s="155"/>
      <c r="L731" s="151"/>
      <c r="M731" s="156"/>
      <c r="T731" s="157"/>
      <c r="AT731" s="153" t="s">
        <v>368</v>
      </c>
      <c r="AU731" s="153" t="s">
        <v>90</v>
      </c>
      <c r="AV731" s="12" t="s">
        <v>84</v>
      </c>
      <c r="AW731" s="12" t="s">
        <v>36</v>
      </c>
      <c r="AX731" s="12" t="s">
        <v>77</v>
      </c>
      <c r="AY731" s="153" t="s">
        <v>358</v>
      </c>
    </row>
    <row r="732" spans="2:65" s="12" customFormat="1" ht="11.25">
      <c r="B732" s="151"/>
      <c r="D732" s="152" t="s">
        <v>368</v>
      </c>
      <c r="E732" s="153" t="s">
        <v>19</v>
      </c>
      <c r="F732" s="154" t="s">
        <v>5188</v>
      </c>
      <c r="H732" s="153" t="s">
        <v>19</v>
      </c>
      <c r="I732" s="155"/>
      <c r="L732" s="151"/>
      <c r="M732" s="156"/>
      <c r="T732" s="157"/>
      <c r="AT732" s="153" t="s">
        <v>368</v>
      </c>
      <c r="AU732" s="153" t="s">
        <v>90</v>
      </c>
      <c r="AV732" s="12" t="s">
        <v>84</v>
      </c>
      <c r="AW732" s="12" t="s">
        <v>36</v>
      </c>
      <c r="AX732" s="12" t="s">
        <v>77</v>
      </c>
      <c r="AY732" s="153" t="s">
        <v>358</v>
      </c>
    </row>
    <row r="733" spans="2:65" s="12" customFormat="1" ht="11.25">
      <c r="B733" s="151"/>
      <c r="D733" s="152" t="s">
        <v>368</v>
      </c>
      <c r="E733" s="153" t="s">
        <v>19</v>
      </c>
      <c r="F733" s="154" t="s">
        <v>5189</v>
      </c>
      <c r="H733" s="153" t="s">
        <v>19</v>
      </c>
      <c r="I733" s="155"/>
      <c r="L733" s="151"/>
      <c r="M733" s="156"/>
      <c r="T733" s="157"/>
      <c r="AT733" s="153" t="s">
        <v>368</v>
      </c>
      <c r="AU733" s="153" t="s">
        <v>90</v>
      </c>
      <c r="AV733" s="12" t="s">
        <v>84</v>
      </c>
      <c r="AW733" s="12" t="s">
        <v>36</v>
      </c>
      <c r="AX733" s="12" t="s">
        <v>77</v>
      </c>
      <c r="AY733" s="153" t="s">
        <v>358</v>
      </c>
    </row>
    <row r="734" spans="2:65" s="12" customFormat="1" ht="11.25">
      <c r="B734" s="151"/>
      <c r="D734" s="152" t="s">
        <v>368</v>
      </c>
      <c r="E734" s="153" t="s">
        <v>19</v>
      </c>
      <c r="F734" s="154" t="s">
        <v>954</v>
      </c>
      <c r="H734" s="153" t="s">
        <v>19</v>
      </c>
      <c r="I734" s="155"/>
      <c r="L734" s="151"/>
      <c r="M734" s="156"/>
      <c r="T734" s="157"/>
      <c r="AT734" s="153" t="s">
        <v>368</v>
      </c>
      <c r="AU734" s="153" t="s">
        <v>90</v>
      </c>
      <c r="AV734" s="12" t="s">
        <v>84</v>
      </c>
      <c r="AW734" s="12" t="s">
        <v>36</v>
      </c>
      <c r="AX734" s="12" t="s">
        <v>77</v>
      </c>
      <c r="AY734" s="153" t="s">
        <v>358</v>
      </c>
    </row>
    <row r="735" spans="2:65" s="12" customFormat="1" ht="11.25">
      <c r="B735" s="151"/>
      <c r="D735" s="152" t="s">
        <v>368</v>
      </c>
      <c r="E735" s="153" t="s">
        <v>19</v>
      </c>
      <c r="F735" s="154" t="s">
        <v>955</v>
      </c>
      <c r="H735" s="153" t="s">
        <v>19</v>
      </c>
      <c r="I735" s="155"/>
      <c r="L735" s="151"/>
      <c r="M735" s="156"/>
      <c r="T735" s="157"/>
      <c r="AT735" s="153" t="s">
        <v>368</v>
      </c>
      <c r="AU735" s="153" t="s">
        <v>90</v>
      </c>
      <c r="AV735" s="12" t="s">
        <v>84</v>
      </c>
      <c r="AW735" s="12" t="s">
        <v>36</v>
      </c>
      <c r="AX735" s="12" t="s">
        <v>77</v>
      </c>
      <c r="AY735" s="153" t="s">
        <v>358</v>
      </c>
    </row>
    <row r="736" spans="2:65" s="13" customFormat="1" ht="11.25">
      <c r="B736" s="158"/>
      <c r="D736" s="152" t="s">
        <v>368</v>
      </c>
      <c r="E736" s="159" t="s">
        <v>19</v>
      </c>
      <c r="F736" s="160" t="s">
        <v>956</v>
      </c>
      <c r="H736" s="161">
        <v>1015.45</v>
      </c>
      <c r="I736" s="162"/>
      <c r="L736" s="158"/>
      <c r="M736" s="163"/>
      <c r="T736" s="164"/>
      <c r="AT736" s="159" t="s">
        <v>368</v>
      </c>
      <c r="AU736" s="159" t="s">
        <v>90</v>
      </c>
      <c r="AV736" s="13" t="s">
        <v>90</v>
      </c>
      <c r="AW736" s="13" t="s">
        <v>36</v>
      </c>
      <c r="AX736" s="13" t="s">
        <v>77</v>
      </c>
      <c r="AY736" s="159" t="s">
        <v>358</v>
      </c>
    </row>
    <row r="737" spans="2:65" s="13" customFormat="1" ht="11.25">
      <c r="B737" s="158"/>
      <c r="D737" s="152" t="s">
        <v>368</v>
      </c>
      <c r="E737" s="159" t="s">
        <v>19</v>
      </c>
      <c r="F737" s="160" t="s">
        <v>957</v>
      </c>
      <c r="H737" s="161">
        <v>-115.49</v>
      </c>
      <c r="I737" s="162"/>
      <c r="L737" s="158"/>
      <c r="M737" s="163"/>
      <c r="T737" s="164"/>
      <c r="AT737" s="159" t="s">
        <v>368</v>
      </c>
      <c r="AU737" s="159" t="s">
        <v>90</v>
      </c>
      <c r="AV737" s="13" t="s">
        <v>90</v>
      </c>
      <c r="AW737" s="13" t="s">
        <v>36</v>
      </c>
      <c r="AX737" s="13" t="s">
        <v>77</v>
      </c>
      <c r="AY737" s="159" t="s">
        <v>358</v>
      </c>
    </row>
    <row r="738" spans="2:65" s="14" customFormat="1" ht="11.25">
      <c r="B738" s="165"/>
      <c r="D738" s="152" t="s">
        <v>368</v>
      </c>
      <c r="E738" s="166" t="s">
        <v>19</v>
      </c>
      <c r="F738" s="167" t="s">
        <v>371</v>
      </c>
      <c r="H738" s="168">
        <v>899.96</v>
      </c>
      <c r="I738" s="169"/>
      <c r="L738" s="165"/>
      <c r="M738" s="170"/>
      <c r="T738" s="171"/>
      <c r="AT738" s="166" t="s">
        <v>368</v>
      </c>
      <c r="AU738" s="166" t="s">
        <v>90</v>
      </c>
      <c r="AV738" s="14" t="s">
        <v>364</v>
      </c>
      <c r="AW738" s="14" t="s">
        <v>36</v>
      </c>
      <c r="AX738" s="14" t="s">
        <v>84</v>
      </c>
      <c r="AY738" s="166" t="s">
        <v>358</v>
      </c>
    </row>
    <row r="739" spans="2:65" s="1" customFormat="1" ht="33" customHeight="1">
      <c r="B739" s="33"/>
      <c r="C739" s="134" t="s">
        <v>958</v>
      </c>
      <c r="D739" s="134" t="s">
        <v>360</v>
      </c>
      <c r="E739" s="135" t="s">
        <v>959</v>
      </c>
      <c r="F739" s="136" t="s">
        <v>960</v>
      </c>
      <c r="G739" s="137" t="s">
        <v>195</v>
      </c>
      <c r="H739" s="138">
        <v>44.15</v>
      </c>
      <c r="I739" s="139"/>
      <c r="J739" s="140">
        <f>ROUND(I739*H739,2)</f>
        <v>0</v>
      </c>
      <c r="K739" s="136" t="s">
        <v>363</v>
      </c>
      <c r="L739" s="33"/>
      <c r="M739" s="141" t="s">
        <v>19</v>
      </c>
      <c r="N739" s="142" t="s">
        <v>49</v>
      </c>
      <c r="P739" s="143">
        <f>O739*H739</f>
        <v>0</v>
      </c>
      <c r="Q739" s="143">
        <v>4.3839999999999999E-3</v>
      </c>
      <c r="R739" s="143">
        <f>Q739*H739</f>
        <v>0.19355359999999999</v>
      </c>
      <c r="S739" s="143">
        <v>0</v>
      </c>
      <c r="T739" s="144">
        <f>S739*H739</f>
        <v>0</v>
      </c>
      <c r="AR739" s="145" t="s">
        <v>364</v>
      </c>
      <c r="AT739" s="145" t="s">
        <v>360</v>
      </c>
      <c r="AU739" s="145" t="s">
        <v>90</v>
      </c>
      <c r="AY739" s="18" t="s">
        <v>358</v>
      </c>
      <c r="BE739" s="146">
        <f>IF(N739="základní",J739,0)</f>
        <v>0</v>
      </c>
      <c r="BF739" s="146">
        <f>IF(N739="snížená",J739,0)</f>
        <v>0</v>
      </c>
      <c r="BG739" s="146">
        <f>IF(N739="zákl. přenesená",J739,0)</f>
        <v>0</v>
      </c>
      <c r="BH739" s="146">
        <f>IF(N739="sníž. přenesená",J739,0)</f>
        <v>0</v>
      </c>
      <c r="BI739" s="146">
        <f>IF(N739="nulová",J739,0)</f>
        <v>0</v>
      </c>
      <c r="BJ739" s="18" t="s">
        <v>90</v>
      </c>
      <c r="BK739" s="146">
        <f>ROUND(I739*H739,2)</f>
        <v>0</v>
      </c>
      <c r="BL739" s="18" t="s">
        <v>364</v>
      </c>
      <c r="BM739" s="145" t="s">
        <v>961</v>
      </c>
    </row>
    <row r="740" spans="2:65" s="1" customFormat="1" ht="11.25">
      <c r="B740" s="33"/>
      <c r="D740" s="147" t="s">
        <v>366</v>
      </c>
      <c r="F740" s="148" t="s">
        <v>962</v>
      </c>
      <c r="I740" s="149"/>
      <c r="L740" s="33"/>
      <c r="M740" s="150"/>
      <c r="T740" s="54"/>
      <c r="AT740" s="18" t="s">
        <v>366</v>
      </c>
      <c r="AU740" s="18" t="s">
        <v>90</v>
      </c>
    </row>
    <row r="741" spans="2:65" s="12" customFormat="1" ht="11.25">
      <c r="B741" s="151"/>
      <c r="D741" s="152" t="s">
        <v>368</v>
      </c>
      <c r="E741" s="153" t="s">
        <v>19</v>
      </c>
      <c r="F741" s="154" t="s">
        <v>485</v>
      </c>
      <c r="H741" s="153" t="s">
        <v>19</v>
      </c>
      <c r="I741" s="155"/>
      <c r="L741" s="151"/>
      <c r="M741" s="156"/>
      <c r="T741" s="157"/>
      <c r="AT741" s="153" t="s">
        <v>368</v>
      </c>
      <c r="AU741" s="153" t="s">
        <v>90</v>
      </c>
      <c r="AV741" s="12" t="s">
        <v>84</v>
      </c>
      <c r="AW741" s="12" t="s">
        <v>36</v>
      </c>
      <c r="AX741" s="12" t="s">
        <v>77</v>
      </c>
      <c r="AY741" s="153" t="s">
        <v>358</v>
      </c>
    </row>
    <row r="742" spans="2:65" s="12" customFormat="1" ht="11.25">
      <c r="B742" s="151"/>
      <c r="D742" s="152" t="s">
        <v>368</v>
      </c>
      <c r="E742" s="153" t="s">
        <v>19</v>
      </c>
      <c r="F742" s="154" t="s">
        <v>5175</v>
      </c>
      <c r="H742" s="153" t="s">
        <v>19</v>
      </c>
      <c r="I742" s="155"/>
      <c r="L742" s="151"/>
      <c r="M742" s="156"/>
      <c r="T742" s="157"/>
      <c r="AT742" s="153" t="s">
        <v>368</v>
      </c>
      <c r="AU742" s="153" t="s">
        <v>90</v>
      </c>
      <c r="AV742" s="12" t="s">
        <v>84</v>
      </c>
      <c r="AW742" s="12" t="s">
        <v>36</v>
      </c>
      <c r="AX742" s="12" t="s">
        <v>77</v>
      </c>
      <c r="AY742" s="153" t="s">
        <v>358</v>
      </c>
    </row>
    <row r="743" spans="2:65" s="12" customFormat="1" ht="11.25">
      <c r="B743" s="151"/>
      <c r="D743" s="152" t="s">
        <v>368</v>
      </c>
      <c r="E743" s="153" t="s">
        <v>19</v>
      </c>
      <c r="F743" s="154" t="s">
        <v>963</v>
      </c>
      <c r="H743" s="153" t="s">
        <v>19</v>
      </c>
      <c r="I743" s="155"/>
      <c r="L743" s="151"/>
      <c r="M743" s="156"/>
      <c r="T743" s="157"/>
      <c r="AT743" s="153" t="s">
        <v>368</v>
      </c>
      <c r="AU743" s="153" t="s">
        <v>90</v>
      </c>
      <c r="AV743" s="12" t="s">
        <v>84</v>
      </c>
      <c r="AW743" s="12" t="s">
        <v>36</v>
      </c>
      <c r="AX743" s="12" t="s">
        <v>77</v>
      </c>
      <c r="AY743" s="153" t="s">
        <v>358</v>
      </c>
    </row>
    <row r="744" spans="2:65" s="12" customFormat="1" ht="11.25">
      <c r="B744" s="151"/>
      <c r="D744" s="152" t="s">
        <v>368</v>
      </c>
      <c r="E744" s="153" t="s">
        <v>19</v>
      </c>
      <c r="F744" s="154" t="s">
        <v>954</v>
      </c>
      <c r="H744" s="153" t="s">
        <v>19</v>
      </c>
      <c r="I744" s="155"/>
      <c r="L744" s="151"/>
      <c r="M744" s="156"/>
      <c r="T744" s="157"/>
      <c r="AT744" s="153" t="s">
        <v>368</v>
      </c>
      <c r="AU744" s="153" t="s">
        <v>90</v>
      </c>
      <c r="AV744" s="12" t="s">
        <v>84</v>
      </c>
      <c r="AW744" s="12" t="s">
        <v>36</v>
      </c>
      <c r="AX744" s="12" t="s">
        <v>77</v>
      </c>
      <c r="AY744" s="153" t="s">
        <v>358</v>
      </c>
    </row>
    <row r="745" spans="2:65" s="12" customFormat="1" ht="11.25">
      <c r="B745" s="151"/>
      <c r="D745" s="152" t="s">
        <v>368</v>
      </c>
      <c r="E745" s="153" t="s">
        <v>19</v>
      </c>
      <c r="F745" s="154" t="s">
        <v>964</v>
      </c>
      <c r="H745" s="153" t="s">
        <v>19</v>
      </c>
      <c r="I745" s="155"/>
      <c r="L745" s="151"/>
      <c r="M745" s="156"/>
      <c r="T745" s="157"/>
      <c r="AT745" s="153" t="s">
        <v>368</v>
      </c>
      <c r="AU745" s="153" t="s">
        <v>90</v>
      </c>
      <c r="AV745" s="12" t="s">
        <v>84</v>
      </c>
      <c r="AW745" s="12" t="s">
        <v>36</v>
      </c>
      <c r="AX745" s="12" t="s">
        <v>77</v>
      </c>
      <c r="AY745" s="153" t="s">
        <v>358</v>
      </c>
    </row>
    <row r="746" spans="2:65" s="13" customFormat="1" ht="11.25">
      <c r="B746" s="158"/>
      <c r="D746" s="152" t="s">
        <v>368</v>
      </c>
      <c r="E746" s="159" t="s">
        <v>19</v>
      </c>
      <c r="F746" s="160" t="s">
        <v>965</v>
      </c>
      <c r="H746" s="161">
        <v>44.15</v>
      </c>
      <c r="I746" s="162"/>
      <c r="L746" s="158"/>
      <c r="M746" s="163"/>
      <c r="T746" s="164"/>
      <c r="AT746" s="159" t="s">
        <v>368</v>
      </c>
      <c r="AU746" s="159" t="s">
        <v>90</v>
      </c>
      <c r="AV746" s="13" t="s">
        <v>90</v>
      </c>
      <c r="AW746" s="13" t="s">
        <v>36</v>
      </c>
      <c r="AX746" s="13" t="s">
        <v>77</v>
      </c>
      <c r="AY746" s="159" t="s">
        <v>358</v>
      </c>
    </row>
    <row r="747" spans="2:65" s="14" customFormat="1" ht="11.25">
      <c r="B747" s="165"/>
      <c r="D747" s="152" t="s">
        <v>368</v>
      </c>
      <c r="E747" s="166" t="s">
        <v>19</v>
      </c>
      <c r="F747" s="167" t="s">
        <v>371</v>
      </c>
      <c r="H747" s="168">
        <v>44.15</v>
      </c>
      <c r="I747" s="169"/>
      <c r="L747" s="165"/>
      <c r="M747" s="170"/>
      <c r="T747" s="171"/>
      <c r="AT747" s="166" t="s">
        <v>368</v>
      </c>
      <c r="AU747" s="166" t="s">
        <v>90</v>
      </c>
      <c r="AV747" s="14" t="s">
        <v>364</v>
      </c>
      <c r="AW747" s="14" t="s">
        <v>36</v>
      </c>
      <c r="AX747" s="14" t="s">
        <v>84</v>
      </c>
      <c r="AY747" s="166" t="s">
        <v>358</v>
      </c>
    </row>
    <row r="748" spans="2:65" s="1" customFormat="1" ht="55.5" customHeight="1">
      <c r="B748" s="33"/>
      <c r="C748" s="134" t="s">
        <v>966</v>
      </c>
      <c r="D748" s="134" t="s">
        <v>360</v>
      </c>
      <c r="E748" s="135" t="s">
        <v>967</v>
      </c>
      <c r="F748" s="136" t="s">
        <v>968</v>
      </c>
      <c r="G748" s="137" t="s">
        <v>235</v>
      </c>
      <c r="H748" s="138">
        <v>234.6</v>
      </c>
      <c r="I748" s="139"/>
      <c r="J748" s="140">
        <f>ROUND(I748*H748,2)</f>
        <v>0</v>
      </c>
      <c r="K748" s="136" t="s">
        <v>363</v>
      </c>
      <c r="L748" s="33"/>
      <c r="M748" s="141" t="s">
        <v>19</v>
      </c>
      <c r="N748" s="142" t="s">
        <v>49</v>
      </c>
      <c r="P748" s="143">
        <f>O748*H748</f>
        <v>0</v>
      </c>
      <c r="Q748" s="143">
        <v>0</v>
      </c>
      <c r="R748" s="143">
        <f>Q748*H748</f>
        <v>0</v>
      </c>
      <c r="S748" s="143">
        <v>0</v>
      </c>
      <c r="T748" s="144">
        <f>S748*H748</f>
        <v>0</v>
      </c>
      <c r="AR748" s="145" t="s">
        <v>364</v>
      </c>
      <c r="AT748" s="145" t="s">
        <v>360</v>
      </c>
      <c r="AU748" s="145" t="s">
        <v>90</v>
      </c>
      <c r="AY748" s="18" t="s">
        <v>358</v>
      </c>
      <c r="BE748" s="146">
        <f>IF(N748="základní",J748,0)</f>
        <v>0</v>
      </c>
      <c r="BF748" s="146">
        <f>IF(N748="snížená",J748,0)</f>
        <v>0</v>
      </c>
      <c r="BG748" s="146">
        <f>IF(N748="zákl. přenesená",J748,0)</f>
        <v>0</v>
      </c>
      <c r="BH748" s="146">
        <f>IF(N748="sníž. přenesená",J748,0)</f>
        <v>0</v>
      </c>
      <c r="BI748" s="146">
        <f>IF(N748="nulová",J748,0)</f>
        <v>0</v>
      </c>
      <c r="BJ748" s="18" t="s">
        <v>90</v>
      </c>
      <c r="BK748" s="146">
        <f>ROUND(I748*H748,2)</f>
        <v>0</v>
      </c>
      <c r="BL748" s="18" t="s">
        <v>364</v>
      </c>
      <c r="BM748" s="145" t="s">
        <v>969</v>
      </c>
    </row>
    <row r="749" spans="2:65" s="1" customFormat="1" ht="11.25">
      <c r="B749" s="33"/>
      <c r="D749" s="147" t="s">
        <v>366</v>
      </c>
      <c r="F749" s="148" t="s">
        <v>970</v>
      </c>
      <c r="I749" s="149"/>
      <c r="L749" s="33"/>
      <c r="M749" s="150"/>
      <c r="T749" s="54"/>
      <c r="AT749" s="18" t="s">
        <v>366</v>
      </c>
      <c r="AU749" s="18" t="s">
        <v>90</v>
      </c>
    </row>
    <row r="750" spans="2:65" s="13" customFormat="1" ht="11.25">
      <c r="B750" s="158"/>
      <c r="D750" s="152" t="s">
        <v>368</v>
      </c>
      <c r="E750" s="159" t="s">
        <v>19</v>
      </c>
      <c r="F750" s="160" t="s">
        <v>971</v>
      </c>
      <c r="H750" s="161">
        <v>234.6</v>
      </c>
      <c r="I750" s="162"/>
      <c r="L750" s="158"/>
      <c r="M750" s="163"/>
      <c r="T750" s="164"/>
      <c r="AT750" s="159" t="s">
        <v>368</v>
      </c>
      <c r="AU750" s="159" t="s">
        <v>90</v>
      </c>
      <c r="AV750" s="13" t="s">
        <v>90</v>
      </c>
      <c r="AW750" s="13" t="s">
        <v>36</v>
      </c>
      <c r="AX750" s="13" t="s">
        <v>77</v>
      </c>
      <c r="AY750" s="159" t="s">
        <v>358</v>
      </c>
    </row>
    <row r="751" spans="2:65" s="14" customFormat="1" ht="11.25">
      <c r="B751" s="165"/>
      <c r="D751" s="152" t="s">
        <v>368</v>
      </c>
      <c r="E751" s="166" t="s">
        <v>19</v>
      </c>
      <c r="F751" s="167" t="s">
        <v>371</v>
      </c>
      <c r="H751" s="168">
        <v>234.6</v>
      </c>
      <c r="I751" s="169"/>
      <c r="L751" s="165"/>
      <c r="M751" s="170"/>
      <c r="T751" s="171"/>
      <c r="AT751" s="166" t="s">
        <v>368</v>
      </c>
      <c r="AU751" s="166" t="s">
        <v>90</v>
      </c>
      <c r="AV751" s="14" t="s">
        <v>364</v>
      </c>
      <c r="AW751" s="14" t="s">
        <v>36</v>
      </c>
      <c r="AX751" s="14" t="s">
        <v>84</v>
      </c>
      <c r="AY751" s="166" t="s">
        <v>358</v>
      </c>
    </row>
    <row r="752" spans="2:65" s="1" customFormat="1" ht="24.2" customHeight="1">
      <c r="B752" s="33"/>
      <c r="C752" s="179" t="s">
        <v>972</v>
      </c>
      <c r="D752" s="179" t="s">
        <v>440</v>
      </c>
      <c r="E752" s="180" t="s">
        <v>973</v>
      </c>
      <c r="F752" s="181" t="s">
        <v>974</v>
      </c>
      <c r="G752" s="182" t="s">
        <v>235</v>
      </c>
      <c r="H752" s="183">
        <v>246.33</v>
      </c>
      <c r="I752" s="184"/>
      <c r="J752" s="185">
        <f>ROUND(I752*H752,2)</f>
        <v>0</v>
      </c>
      <c r="K752" s="181" t="s">
        <v>363</v>
      </c>
      <c r="L752" s="186"/>
      <c r="M752" s="187" t="s">
        <v>19</v>
      </c>
      <c r="N752" s="188" t="s">
        <v>49</v>
      </c>
      <c r="P752" s="143">
        <f>O752*H752</f>
        <v>0</v>
      </c>
      <c r="Q752" s="143">
        <v>4.0000000000000003E-5</v>
      </c>
      <c r="R752" s="143">
        <f>Q752*H752</f>
        <v>9.8532000000000012E-3</v>
      </c>
      <c r="S752" s="143">
        <v>0</v>
      </c>
      <c r="T752" s="144">
        <f>S752*H752</f>
        <v>0</v>
      </c>
      <c r="AR752" s="145" t="s">
        <v>406</v>
      </c>
      <c r="AT752" s="145" t="s">
        <v>440</v>
      </c>
      <c r="AU752" s="145" t="s">
        <v>90</v>
      </c>
      <c r="AY752" s="18" t="s">
        <v>358</v>
      </c>
      <c r="BE752" s="146">
        <f>IF(N752="základní",J752,0)</f>
        <v>0</v>
      </c>
      <c r="BF752" s="146">
        <f>IF(N752="snížená",J752,0)</f>
        <v>0</v>
      </c>
      <c r="BG752" s="146">
        <f>IF(N752="zákl. přenesená",J752,0)</f>
        <v>0</v>
      </c>
      <c r="BH752" s="146">
        <f>IF(N752="sníž. přenesená",J752,0)</f>
        <v>0</v>
      </c>
      <c r="BI752" s="146">
        <f>IF(N752="nulová",J752,0)</f>
        <v>0</v>
      </c>
      <c r="BJ752" s="18" t="s">
        <v>90</v>
      </c>
      <c r="BK752" s="146">
        <f>ROUND(I752*H752,2)</f>
        <v>0</v>
      </c>
      <c r="BL752" s="18" t="s">
        <v>364</v>
      </c>
      <c r="BM752" s="145" t="s">
        <v>975</v>
      </c>
    </row>
    <row r="753" spans="2:65" s="13" customFormat="1" ht="11.25">
      <c r="B753" s="158"/>
      <c r="D753" s="152" t="s">
        <v>368</v>
      </c>
      <c r="E753" s="159" t="s">
        <v>19</v>
      </c>
      <c r="F753" s="160" t="s">
        <v>971</v>
      </c>
      <c r="H753" s="161">
        <v>234.6</v>
      </c>
      <c r="I753" s="162"/>
      <c r="L753" s="158"/>
      <c r="M753" s="163"/>
      <c r="T753" s="164"/>
      <c r="AT753" s="159" t="s">
        <v>368</v>
      </c>
      <c r="AU753" s="159" t="s">
        <v>90</v>
      </c>
      <c r="AV753" s="13" t="s">
        <v>90</v>
      </c>
      <c r="AW753" s="13" t="s">
        <v>36</v>
      </c>
      <c r="AX753" s="13" t="s">
        <v>77</v>
      </c>
      <c r="AY753" s="159" t="s">
        <v>358</v>
      </c>
    </row>
    <row r="754" spans="2:65" s="14" customFormat="1" ht="11.25">
      <c r="B754" s="165"/>
      <c r="D754" s="152" t="s">
        <v>368</v>
      </c>
      <c r="E754" s="166" t="s">
        <v>19</v>
      </c>
      <c r="F754" s="167" t="s">
        <v>371</v>
      </c>
      <c r="H754" s="168">
        <v>234.6</v>
      </c>
      <c r="I754" s="169"/>
      <c r="L754" s="165"/>
      <c r="M754" s="170"/>
      <c r="T754" s="171"/>
      <c r="AT754" s="166" t="s">
        <v>368</v>
      </c>
      <c r="AU754" s="166" t="s">
        <v>90</v>
      </c>
      <c r="AV754" s="14" t="s">
        <v>364</v>
      </c>
      <c r="AW754" s="14" t="s">
        <v>36</v>
      </c>
      <c r="AX754" s="14" t="s">
        <v>84</v>
      </c>
      <c r="AY754" s="166" t="s">
        <v>358</v>
      </c>
    </row>
    <row r="755" spans="2:65" s="13" customFormat="1" ht="11.25">
      <c r="B755" s="158"/>
      <c r="D755" s="152" t="s">
        <v>368</v>
      </c>
      <c r="F755" s="160" t="s">
        <v>976</v>
      </c>
      <c r="H755" s="161">
        <v>246.33</v>
      </c>
      <c r="I755" s="162"/>
      <c r="L755" s="158"/>
      <c r="M755" s="163"/>
      <c r="T755" s="164"/>
      <c r="AT755" s="159" t="s">
        <v>368</v>
      </c>
      <c r="AU755" s="159" t="s">
        <v>90</v>
      </c>
      <c r="AV755" s="13" t="s">
        <v>90</v>
      </c>
      <c r="AW755" s="13" t="s">
        <v>4</v>
      </c>
      <c r="AX755" s="13" t="s">
        <v>84</v>
      </c>
      <c r="AY755" s="159" t="s">
        <v>358</v>
      </c>
    </row>
    <row r="756" spans="2:65" s="1" customFormat="1" ht="24.2" customHeight="1">
      <c r="B756" s="33"/>
      <c r="C756" s="134" t="s">
        <v>977</v>
      </c>
      <c r="D756" s="134" t="s">
        <v>360</v>
      </c>
      <c r="E756" s="135" t="s">
        <v>978</v>
      </c>
      <c r="F756" s="136" t="s">
        <v>979</v>
      </c>
      <c r="G756" s="137" t="s">
        <v>195</v>
      </c>
      <c r="H756" s="138">
        <v>39.734999999999999</v>
      </c>
      <c r="I756" s="139"/>
      <c r="J756" s="140">
        <f>ROUND(I756*H756,2)</f>
        <v>0</v>
      </c>
      <c r="K756" s="136" t="s">
        <v>363</v>
      </c>
      <c r="L756" s="33"/>
      <c r="M756" s="141" t="s">
        <v>19</v>
      </c>
      <c r="N756" s="142" t="s">
        <v>49</v>
      </c>
      <c r="P756" s="143">
        <f>O756*H756</f>
        <v>0</v>
      </c>
      <c r="Q756" s="143">
        <v>1.8000000000000001E-4</v>
      </c>
      <c r="R756" s="143">
        <f>Q756*H756</f>
        <v>7.1523000000000003E-3</v>
      </c>
      <c r="S756" s="143">
        <v>0</v>
      </c>
      <c r="T756" s="144">
        <f>S756*H756</f>
        <v>0</v>
      </c>
      <c r="AR756" s="145" t="s">
        <v>364</v>
      </c>
      <c r="AT756" s="145" t="s">
        <v>360</v>
      </c>
      <c r="AU756" s="145" t="s">
        <v>90</v>
      </c>
      <c r="AY756" s="18" t="s">
        <v>358</v>
      </c>
      <c r="BE756" s="146">
        <f>IF(N756="základní",J756,0)</f>
        <v>0</v>
      </c>
      <c r="BF756" s="146">
        <f>IF(N756="snížená",J756,0)</f>
        <v>0</v>
      </c>
      <c r="BG756" s="146">
        <f>IF(N756="zákl. přenesená",J756,0)</f>
        <v>0</v>
      </c>
      <c r="BH756" s="146">
        <f>IF(N756="sníž. přenesená",J756,0)</f>
        <v>0</v>
      </c>
      <c r="BI756" s="146">
        <f>IF(N756="nulová",J756,0)</f>
        <v>0</v>
      </c>
      <c r="BJ756" s="18" t="s">
        <v>90</v>
      </c>
      <c r="BK756" s="146">
        <f>ROUND(I756*H756,2)</f>
        <v>0</v>
      </c>
      <c r="BL756" s="18" t="s">
        <v>364</v>
      </c>
      <c r="BM756" s="145" t="s">
        <v>980</v>
      </c>
    </row>
    <row r="757" spans="2:65" s="1" customFormat="1" ht="11.25">
      <c r="B757" s="33"/>
      <c r="D757" s="147" t="s">
        <v>366</v>
      </c>
      <c r="F757" s="148" t="s">
        <v>981</v>
      </c>
      <c r="I757" s="149"/>
      <c r="L757" s="33"/>
      <c r="M757" s="150"/>
      <c r="T757" s="54"/>
      <c r="AT757" s="18" t="s">
        <v>366</v>
      </c>
      <c r="AU757" s="18" t="s">
        <v>90</v>
      </c>
    </row>
    <row r="758" spans="2:65" s="12" customFormat="1" ht="11.25">
      <c r="B758" s="151"/>
      <c r="D758" s="152" t="s">
        <v>368</v>
      </c>
      <c r="E758" s="153" t="s">
        <v>19</v>
      </c>
      <c r="F758" s="154" t="s">
        <v>485</v>
      </c>
      <c r="H758" s="153" t="s">
        <v>19</v>
      </c>
      <c r="I758" s="155"/>
      <c r="L758" s="151"/>
      <c r="M758" s="156"/>
      <c r="T758" s="157"/>
      <c r="AT758" s="153" t="s">
        <v>368</v>
      </c>
      <c r="AU758" s="153" t="s">
        <v>90</v>
      </c>
      <c r="AV758" s="12" t="s">
        <v>84</v>
      </c>
      <c r="AW758" s="12" t="s">
        <v>36</v>
      </c>
      <c r="AX758" s="12" t="s">
        <v>77</v>
      </c>
      <c r="AY758" s="153" t="s">
        <v>358</v>
      </c>
    </row>
    <row r="759" spans="2:65" s="12" customFormat="1" ht="11.25">
      <c r="B759" s="151"/>
      <c r="D759" s="152" t="s">
        <v>368</v>
      </c>
      <c r="E759" s="153" t="s">
        <v>19</v>
      </c>
      <c r="F759" s="154" t="s">
        <v>5175</v>
      </c>
      <c r="H759" s="153" t="s">
        <v>19</v>
      </c>
      <c r="I759" s="155"/>
      <c r="L759" s="151"/>
      <c r="M759" s="156"/>
      <c r="T759" s="157"/>
      <c r="AT759" s="153" t="s">
        <v>368</v>
      </c>
      <c r="AU759" s="153" t="s">
        <v>90</v>
      </c>
      <c r="AV759" s="12" t="s">
        <v>84</v>
      </c>
      <c r="AW759" s="12" t="s">
        <v>36</v>
      </c>
      <c r="AX759" s="12" t="s">
        <v>77</v>
      </c>
      <c r="AY759" s="153" t="s">
        <v>358</v>
      </c>
    </row>
    <row r="760" spans="2:65" s="12" customFormat="1" ht="11.25">
      <c r="B760" s="151"/>
      <c r="D760" s="152" t="s">
        <v>368</v>
      </c>
      <c r="E760" s="153" t="s">
        <v>19</v>
      </c>
      <c r="F760" s="154" t="s">
        <v>5188</v>
      </c>
      <c r="H760" s="153" t="s">
        <v>19</v>
      </c>
      <c r="I760" s="155"/>
      <c r="L760" s="151"/>
      <c r="M760" s="156"/>
      <c r="T760" s="157"/>
      <c r="AT760" s="153" t="s">
        <v>368</v>
      </c>
      <c r="AU760" s="153" t="s">
        <v>90</v>
      </c>
      <c r="AV760" s="12" t="s">
        <v>84</v>
      </c>
      <c r="AW760" s="12" t="s">
        <v>36</v>
      </c>
      <c r="AX760" s="12" t="s">
        <v>77</v>
      </c>
      <c r="AY760" s="153" t="s">
        <v>358</v>
      </c>
    </row>
    <row r="761" spans="2:65" s="12" customFormat="1" ht="11.25">
      <c r="B761" s="151"/>
      <c r="D761" s="152" t="s">
        <v>368</v>
      </c>
      <c r="E761" s="153" t="s">
        <v>19</v>
      </c>
      <c r="F761" s="154" t="s">
        <v>5189</v>
      </c>
      <c r="H761" s="153" t="s">
        <v>19</v>
      </c>
      <c r="I761" s="155"/>
      <c r="L761" s="151"/>
      <c r="M761" s="156"/>
      <c r="T761" s="157"/>
      <c r="AT761" s="153" t="s">
        <v>368</v>
      </c>
      <c r="AU761" s="153" t="s">
        <v>90</v>
      </c>
      <c r="AV761" s="12" t="s">
        <v>84</v>
      </c>
      <c r="AW761" s="12" t="s">
        <v>36</v>
      </c>
      <c r="AX761" s="12" t="s">
        <v>77</v>
      </c>
      <c r="AY761" s="153" t="s">
        <v>358</v>
      </c>
    </row>
    <row r="762" spans="2:65" s="12" customFormat="1" ht="11.25">
      <c r="B762" s="151"/>
      <c r="D762" s="152" t="s">
        <v>368</v>
      </c>
      <c r="E762" s="153" t="s">
        <v>19</v>
      </c>
      <c r="F762" s="154" t="s">
        <v>964</v>
      </c>
      <c r="H762" s="153" t="s">
        <v>19</v>
      </c>
      <c r="I762" s="155"/>
      <c r="L762" s="151"/>
      <c r="M762" s="156"/>
      <c r="T762" s="157"/>
      <c r="AT762" s="153" t="s">
        <v>368</v>
      </c>
      <c r="AU762" s="153" t="s">
        <v>90</v>
      </c>
      <c r="AV762" s="12" t="s">
        <v>84</v>
      </c>
      <c r="AW762" s="12" t="s">
        <v>36</v>
      </c>
      <c r="AX762" s="12" t="s">
        <v>77</v>
      </c>
      <c r="AY762" s="153" t="s">
        <v>358</v>
      </c>
    </row>
    <row r="763" spans="2:65" s="13" customFormat="1" ht="11.25">
      <c r="B763" s="158"/>
      <c r="D763" s="152" t="s">
        <v>368</v>
      </c>
      <c r="E763" s="159" t="s">
        <v>19</v>
      </c>
      <c r="F763" s="160" t="s">
        <v>982</v>
      </c>
      <c r="H763" s="161">
        <v>39.734999999999999</v>
      </c>
      <c r="I763" s="162"/>
      <c r="L763" s="158"/>
      <c r="M763" s="163"/>
      <c r="T763" s="164"/>
      <c r="AT763" s="159" t="s">
        <v>368</v>
      </c>
      <c r="AU763" s="159" t="s">
        <v>90</v>
      </c>
      <c r="AV763" s="13" t="s">
        <v>90</v>
      </c>
      <c r="AW763" s="13" t="s">
        <v>36</v>
      </c>
      <c r="AX763" s="13" t="s">
        <v>77</v>
      </c>
      <c r="AY763" s="159" t="s">
        <v>358</v>
      </c>
    </row>
    <row r="764" spans="2:65" s="14" customFormat="1" ht="11.25">
      <c r="B764" s="165"/>
      <c r="D764" s="152" t="s">
        <v>368</v>
      </c>
      <c r="E764" s="166" t="s">
        <v>19</v>
      </c>
      <c r="F764" s="167" t="s">
        <v>371</v>
      </c>
      <c r="H764" s="168">
        <v>39.734999999999999</v>
      </c>
      <c r="I764" s="169"/>
      <c r="L764" s="165"/>
      <c r="M764" s="170"/>
      <c r="T764" s="171"/>
      <c r="AT764" s="166" t="s">
        <v>368</v>
      </c>
      <c r="AU764" s="166" t="s">
        <v>90</v>
      </c>
      <c r="AV764" s="14" t="s">
        <v>364</v>
      </c>
      <c r="AW764" s="14" t="s">
        <v>36</v>
      </c>
      <c r="AX764" s="14" t="s">
        <v>84</v>
      </c>
      <c r="AY764" s="166" t="s">
        <v>358</v>
      </c>
    </row>
    <row r="765" spans="2:65" s="1" customFormat="1" ht="24.2" customHeight="1">
      <c r="B765" s="33"/>
      <c r="C765" s="134" t="s">
        <v>983</v>
      </c>
      <c r="D765" s="134" t="s">
        <v>360</v>
      </c>
      <c r="E765" s="135" t="s">
        <v>984</v>
      </c>
      <c r="F765" s="136" t="s">
        <v>985</v>
      </c>
      <c r="G765" s="137" t="s">
        <v>195</v>
      </c>
      <c r="H765" s="138">
        <v>891.95399999999995</v>
      </c>
      <c r="I765" s="139"/>
      <c r="J765" s="140">
        <f>ROUND(I765*H765,2)</f>
        <v>0</v>
      </c>
      <c r="K765" s="136" t="s">
        <v>363</v>
      </c>
      <c r="L765" s="33"/>
      <c r="M765" s="141" t="s">
        <v>19</v>
      </c>
      <c r="N765" s="142" t="s">
        <v>49</v>
      </c>
      <c r="P765" s="143">
        <f>O765*H765</f>
        <v>0</v>
      </c>
      <c r="Q765" s="143">
        <v>1.3999999999999999E-4</v>
      </c>
      <c r="R765" s="143">
        <f>Q765*H765</f>
        <v>0.12487355999999998</v>
      </c>
      <c r="S765" s="143">
        <v>0</v>
      </c>
      <c r="T765" s="144">
        <f>S765*H765</f>
        <v>0</v>
      </c>
      <c r="AR765" s="145" t="s">
        <v>364</v>
      </c>
      <c r="AT765" s="145" t="s">
        <v>360</v>
      </c>
      <c r="AU765" s="145" t="s">
        <v>90</v>
      </c>
      <c r="AY765" s="18" t="s">
        <v>358</v>
      </c>
      <c r="BE765" s="146">
        <f>IF(N765="základní",J765,0)</f>
        <v>0</v>
      </c>
      <c r="BF765" s="146">
        <f>IF(N765="snížená",J765,0)</f>
        <v>0</v>
      </c>
      <c r="BG765" s="146">
        <f>IF(N765="zákl. přenesená",J765,0)</f>
        <v>0</v>
      </c>
      <c r="BH765" s="146">
        <f>IF(N765="sníž. přenesená",J765,0)</f>
        <v>0</v>
      </c>
      <c r="BI765" s="146">
        <f>IF(N765="nulová",J765,0)</f>
        <v>0</v>
      </c>
      <c r="BJ765" s="18" t="s">
        <v>90</v>
      </c>
      <c r="BK765" s="146">
        <f>ROUND(I765*H765,2)</f>
        <v>0</v>
      </c>
      <c r="BL765" s="18" t="s">
        <v>364</v>
      </c>
      <c r="BM765" s="145" t="s">
        <v>986</v>
      </c>
    </row>
    <row r="766" spans="2:65" s="1" customFormat="1" ht="11.25">
      <c r="B766" s="33"/>
      <c r="D766" s="147" t="s">
        <v>366</v>
      </c>
      <c r="F766" s="148" t="s">
        <v>987</v>
      </c>
      <c r="I766" s="149"/>
      <c r="L766" s="33"/>
      <c r="M766" s="150"/>
      <c r="T766" s="54"/>
      <c r="AT766" s="18" t="s">
        <v>366</v>
      </c>
      <c r="AU766" s="18" t="s">
        <v>90</v>
      </c>
    </row>
    <row r="767" spans="2:65" s="13" customFormat="1" ht="11.25">
      <c r="B767" s="158"/>
      <c r="D767" s="152" t="s">
        <v>368</v>
      </c>
      <c r="E767" s="159" t="s">
        <v>19</v>
      </c>
      <c r="F767" s="160" t="s">
        <v>240</v>
      </c>
      <c r="H767" s="161">
        <v>859.78399999999999</v>
      </c>
      <c r="I767" s="162"/>
      <c r="L767" s="158"/>
      <c r="M767" s="163"/>
      <c r="T767" s="164"/>
      <c r="AT767" s="159" t="s">
        <v>368</v>
      </c>
      <c r="AU767" s="159" t="s">
        <v>90</v>
      </c>
      <c r="AV767" s="13" t="s">
        <v>90</v>
      </c>
      <c r="AW767" s="13" t="s">
        <v>36</v>
      </c>
      <c r="AX767" s="13" t="s">
        <v>77</v>
      </c>
      <c r="AY767" s="159" t="s">
        <v>358</v>
      </c>
    </row>
    <row r="768" spans="2:65" s="13" customFormat="1" ht="11.25">
      <c r="B768" s="158"/>
      <c r="D768" s="152" t="s">
        <v>368</v>
      </c>
      <c r="E768" s="159" t="s">
        <v>19</v>
      </c>
      <c r="F768" s="160" t="s">
        <v>988</v>
      </c>
      <c r="H768" s="161">
        <v>32.17</v>
      </c>
      <c r="I768" s="162"/>
      <c r="L768" s="158"/>
      <c r="M768" s="163"/>
      <c r="T768" s="164"/>
      <c r="AT768" s="159" t="s">
        <v>368</v>
      </c>
      <c r="AU768" s="159" t="s">
        <v>90</v>
      </c>
      <c r="AV768" s="13" t="s">
        <v>90</v>
      </c>
      <c r="AW768" s="13" t="s">
        <v>36</v>
      </c>
      <c r="AX768" s="13" t="s">
        <v>77</v>
      </c>
      <c r="AY768" s="159" t="s">
        <v>358</v>
      </c>
    </row>
    <row r="769" spans="2:65" s="14" customFormat="1" ht="11.25">
      <c r="B769" s="165"/>
      <c r="D769" s="152" t="s">
        <v>368</v>
      </c>
      <c r="E769" s="166" t="s">
        <v>19</v>
      </c>
      <c r="F769" s="167" t="s">
        <v>371</v>
      </c>
      <c r="H769" s="168">
        <v>891.95399999999995</v>
      </c>
      <c r="I769" s="169"/>
      <c r="L769" s="165"/>
      <c r="M769" s="170"/>
      <c r="T769" s="171"/>
      <c r="AT769" s="166" t="s">
        <v>368</v>
      </c>
      <c r="AU769" s="166" t="s">
        <v>90</v>
      </c>
      <c r="AV769" s="14" t="s">
        <v>364</v>
      </c>
      <c r="AW769" s="14" t="s">
        <v>36</v>
      </c>
      <c r="AX769" s="14" t="s">
        <v>84</v>
      </c>
      <c r="AY769" s="166" t="s">
        <v>358</v>
      </c>
    </row>
    <row r="770" spans="2:65" s="1" customFormat="1" ht="78" customHeight="1">
      <c r="B770" s="33"/>
      <c r="C770" s="134" t="s">
        <v>989</v>
      </c>
      <c r="D770" s="134" t="s">
        <v>360</v>
      </c>
      <c r="E770" s="135" t="s">
        <v>990</v>
      </c>
      <c r="F770" s="136" t="s">
        <v>991</v>
      </c>
      <c r="G770" s="137" t="s">
        <v>195</v>
      </c>
      <c r="H770" s="138">
        <v>26.49</v>
      </c>
      <c r="I770" s="139"/>
      <c r="J770" s="140">
        <f>ROUND(I770*H770,2)</f>
        <v>0</v>
      </c>
      <c r="K770" s="136" t="s">
        <v>363</v>
      </c>
      <c r="L770" s="33"/>
      <c r="M770" s="141" t="s">
        <v>19</v>
      </c>
      <c r="N770" s="142" t="s">
        <v>49</v>
      </c>
      <c r="P770" s="143">
        <f>O770*H770</f>
        <v>0</v>
      </c>
      <c r="Q770" s="143">
        <v>6.3800000000000003E-3</v>
      </c>
      <c r="R770" s="143">
        <f>Q770*H770</f>
        <v>0.1690062</v>
      </c>
      <c r="S770" s="143">
        <v>0</v>
      </c>
      <c r="T770" s="144">
        <f>S770*H770</f>
        <v>0</v>
      </c>
      <c r="AR770" s="145" t="s">
        <v>364</v>
      </c>
      <c r="AT770" s="145" t="s">
        <v>360</v>
      </c>
      <c r="AU770" s="145" t="s">
        <v>90</v>
      </c>
      <c r="AY770" s="18" t="s">
        <v>358</v>
      </c>
      <c r="BE770" s="146">
        <f>IF(N770="základní",J770,0)</f>
        <v>0</v>
      </c>
      <c r="BF770" s="146">
        <f>IF(N770="snížená",J770,0)</f>
        <v>0</v>
      </c>
      <c r="BG770" s="146">
        <f>IF(N770="zákl. přenesená",J770,0)</f>
        <v>0</v>
      </c>
      <c r="BH770" s="146">
        <f>IF(N770="sníž. přenesená",J770,0)</f>
        <v>0</v>
      </c>
      <c r="BI770" s="146">
        <f>IF(N770="nulová",J770,0)</f>
        <v>0</v>
      </c>
      <c r="BJ770" s="18" t="s">
        <v>90</v>
      </c>
      <c r="BK770" s="146">
        <f>ROUND(I770*H770,2)</f>
        <v>0</v>
      </c>
      <c r="BL770" s="18" t="s">
        <v>364</v>
      </c>
      <c r="BM770" s="145" t="s">
        <v>992</v>
      </c>
    </row>
    <row r="771" spans="2:65" s="1" customFormat="1" ht="11.25">
      <c r="B771" s="33"/>
      <c r="D771" s="147" t="s">
        <v>366</v>
      </c>
      <c r="F771" s="148" t="s">
        <v>993</v>
      </c>
      <c r="I771" s="149"/>
      <c r="L771" s="33"/>
      <c r="M771" s="150"/>
      <c r="T771" s="54"/>
      <c r="AT771" s="18" t="s">
        <v>366</v>
      </c>
      <c r="AU771" s="18" t="s">
        <v>90</v>
      </c>
    </row>
    <row r="772" spans="2:65" s="12" customFormat="1" ht="11.25">
      <c r="B772" s="151"/>
      <c r="D772" s="152" t="s">
        <v>368</v>
      </c>
      <c r="E772" s="153" t="s">
        <v>19</v>
      </c>
      <c r="F772" s="154" t="s">
        <v>485</v>
      </c>
      <c r="H772" s="153" t="s">
        <v>19</v>
      </c>
      <c r="I772" s="155"/>
      <c r="L772" s="151"/>
      <c r="M772" s="156"/>
      <c r="T772" s="157"/>
      <c r="AT772" s="153" t="s">
        <v>368</v>
      </c>
      <c r="AU772" s="153" t="s">
        <v>90</v>
      </c>
      <c r="AV772" s="12" t="s">
        <v>84</v>
      </c>
      <c r="AW772" s="12" t="s">
        <v>36</v>
      </c>
      <c r="AX772" s="12" t="s">
        <v>77</v>
      </c>
      <c r="AY772" s="153" t="s">
        <v>358</v>
      </c>
    </row>
    <row r="773" spans="2:65" s="12" customFormat="1" ht="11.25">
      <c r="B773" s="151"/>
      <c r="D773" s="152" t="s">
        <v>368</v>
      </c>
      <c r="E773" s="153" t="s">
        <v>19</v>
      </c>
      <c r="F773" s="154" t="s">
        <v>5175</v>
      </c>
      <c r="H773" s="153" t="s">
        <v>19</v>
      </c>
      <c r="I773" s="155"/>
      <c r="L773" s="151"/>
      <c r="M773" s="156"/>
      <c r="T773" s="157"/>
      <c r="AT773" s="153" t="s">
        <v>368</v>
      </c>
      <c r="AU773" s="153" t="s">
        <v>90</v>
      </c>
      <c r="AV773" s="12" t="s">
        <v>84</v>
      </c>
      <c r="AW773" s="12" t="s">
        <v>36</v>
      </c>
      <c r="AX773" s="12" t="s">
        <v>77</v>
      </c>
      <c r="AY773" s="153" t="s">
        <v>358</v>
      </c>
    </row>
    <row r="774" spans="2:65" s="12" customFormat="1" ht="11.25">
      <c r="B774" s="151"/>
      <c r="D774" s="152" t="s">
        <v>368</v>
      </c>
      <c r="E774" s="153" t="s">
        <v>19</v>
      </c>
      <c r="F774" s="154" t="s">
        <v>5188</v>
      </c>
      <c r="H774" s="153" t="s">
        <v>19</v>
      </c>
      <c r="I774" s="155"/>
      <c r="L774" s="151"/>
      <c r="M774" s="156"/>
      <c r="T774" s="157"/>
      <c r="AT774" s="153" t="s">
        <v>368</v>
      </c>
      <c r="AU774" s="153" t="s">
        <v>90</v>
      </c>
      <c r="AV774" s="12" t="s">
        <v>84</v>
      </c>
      <c r="AW774" s="12" t="s">
        <v>36</v>
      </c>
      <c r="AX774" s="12" t="s">
        <v>77</v>
      </c>
      <c r="AY774" s="153" t="s">
        <v>358</v>
      </c>
    </row>
    <row r="775" spans="2:65" s="12" customFormat="1" ht="11.25">
      <c r="B775" s="151"/>
      <c r="D775" s="152" t="s">
        <v>368</v>
      </c>
      <c r="E775" s="153" t="s">
        <v>19</v>
      </c>
      <c r="F775" s="154" t="s">
        <v>5189</v>
      </c>
      <c r="H775" s="153" t="s">
        <v>19</v>
      </c>
      <c r="I775" s="155"/>
      <c r="L775" s="151"/>
      <c r="M775" s="156"/>
      <c r="T775" s="157"/>
      <c r="AT775" s="153" t="s">
        <v>368</v>
      </c>
      <c r="AU775" s="153" t="s">
        <v>90</v>
      </c>
      <c r="AV775" s="12" t="s">
        <v>84</v>
      </c>
      <c r="AW775" s="12" t="s">
        <v>36</v>
      </c>
      <c r="AX775" s="12" t="s">
        <v>77</v>
      </c>
      <c r="AY775" s="153" t="s">
        <v>358</v>
      </c>
    </row>
    <row r="776" spans="2:65" s="13" customFormat="1" ht="11.25">
      <c r="B776" s="158"/>
      <c r="D776" s="152" t="s">
        <v>368</v>
      </c>
      <c r="E776" s="159" t="s">
        <v>19</v>
      </c>
      <c r="F776" s="160" t="s">
        <v>994</v>
      </c>
      <c r="H776" s="161">
        <v>26.49</v>
      </c>
      <c r="I776" s="162"/>
      <c r="L776" s="158"/>
      <c r="M776" s="163"/>
      <c r="T776" s="164"/>
      <c r="AT776" s="159" t="s">
        <v>368</v>
      </c>
      <c r="AU776" s="159" t="s">
        <v>90</v>
      </c>
      <c r="AV776" s="13" t="s">
        <v>90</v>
      </c>
      <c r="AW776" s="13" t="s">
        <v>36</v>
      </c>
      <c r="AX776" s="13" t="s">
        <v>77</v>
      </c>
      <c r="AY776" s="159" t="s">
        <v>358</v>
      </c>
    </row>
    <row r="777" spans="2:65" s="14" customFormat="1" ht="11.25">
      <c r="B777" s="165"/>
      <c r="D777" s="152" t="s">
        <v>368</v>
      </c>
      <c r="E777" s="166" t="s">
        <v>19</v>
      </c>
      <c r="F777" s="167" t="s">
        <v>371</v>
      </c>
      <c r="H777" s="168">
        <v>26.49</v>
      </c>
      <c r="I777" s="169"/>
      <c r="L777" s="165"/>
      <c r="M777" s="170"/>
      <c r="T777" s="171"/>
      <c r="AT777" s="166" t="s">
        <v>368</v>
      </c>
      <c r="AU777" s="166" t="s">
        <v>90</v>
      </c>
      <c r="AV777" s="14" t="s">
        <v>364</v>
      </c>
      <c r="AW777" s="14" t="s">
        <v>36</v>
      </c>
      <c r="AX777" s="14" t="s">
        <v>84</v>
      </c>
      <c r="AY777" s="166" t="s">
        <v>358</v>
      </c>
    </row>
    <row r="778" spans="2:65" s="1" customFormat="1" ht="24.2" customHeight="1">
      <c r="B778" s="33"/>
      <c r="C778" s="179" t="s">
        <v>995</v>
      </c>
      <c r="D778" s="179" t="s">
        <v>440</v>
      </c>
      <c r="E778" s="180" t="s">
        <v>996</v>
      </c>
      <c r="F778" s="181" t="s">
        <v>997</v>
      </c>
      <c r="G778" s="182" t="s">
        <v>195</v>
      </c>
      <c r="H778" s="183">
        <v>27.815000000000001</v>
      </c>
      <c r="I778" s="184"/>
      <c r="J778" s="185">
        <f>ROUND(I778*H778,2)</f>
        <v>0</v>
      </c>
      <c r="K778" s="181" t="s">
        <v>363</v>
      </c>
      <c r="L778" s="186"/>
      <c r="M778" s="187" t="s">
        <v>19</v>
      </c>
      <c r="N778" s="188" t="s">
        <v>49</v>
      </c>
      <c r="P778" s="143">
        <f>O778*H778</f>
        <v>0</v>
      </c>
      <c r="Q778" s="143">
        <v>3.0000000000000001E-3</v>
      </c>
      <c r="R778" s="143">
        <f>Q778*H778</f>
        <v>8.3445000000000005E-2</v>
      </c>
      <c r="S778" s="143">
        <v>0</v>
      </c>
      <c r="T778" s="144">
        <f>S778*H778</f>
        <v>0</v>
      </c>
      <c r="AR778" s="145" t="s">
        <v>406</v>
      </c>
      <c r="AT778" s="145" t="s">
        <v>440</v>
      </c>
      <c r="AU778" s="145" t="s">
        <v>90</v>
      </c>
      <c r="AY778" s="18" t="s">
        <v>358</v>
      </c>
      <c r="BE778" s="146">
        <f>IF(N778="základní",J778,0)</f>
        <v>0</v>
      </c>
      <c r="BF778" s="146">
        <f>IF(N778="snížená",J778,0)</f>
        <v>0</v>
      </c>
      <c r="BG778" s="146">
        <f>IF(N778="zákl. přenesená",J778,0)</f>
        <v>0</v>
      </c>
      <c r="BH778" s="146">
        <f>IF(N778="sníž. přenesená",J778,0)</f>
        <v>0</v>
      </c>
      <c r="BI778" s="146">
        <f>IF(N778="nulová",J778,0)</f>
        <v>0</v>
      </c>
      <c r="BJ778" s="18" t="s">
        <v>90</v>
      </c>
      <c r="BK778" s="146">
        <f>ROUND(I778*H778,2)</f>
        <v>0</v>
      </c>
      <c r="BL778" s="18" t="s">
        <v>364</v>
      </c>
      <c r="BM778" s="145" t="s">
        <v>998</v>
      </c>
    </row>
    <row r="779" spans="2:65" s="12" customFormat="1" ht="11.25">
      <c r="B779" s="151"/>
      <c r="D779" s="152" t="s">
        <v>368</v>
      </c>
      <c r="E779" s="153" t="s">
        <v>19</v>
      </c>
      <c r="F779" s="154" t="s">
        <v>485</v>
      </c>
      <c r="H779" s="153" t="s">
        <v>19</v>
      </c>
      <c r="I779" s="155"/>
      <c r="L779" s="151"/>
      <c r="M779" s="156"/>
      <c r="T779" s="157"/>
      <c r="AT779" s="153" t="s">
        <v>368</v>
      </c>
      <c r="AU779" s="153" t="s">
        <v>90</v>
      </c>
      <c r="AV779" s="12" t="s">
        <v>84</v>
      </c>
      <c r="AW779" s="12" t="s">
        <v>36</v>
      </c>
      <c r="AX779" s="12" t="s">
        <v>77</v>
      </c>
      <c r="AY779" s="153" t="s">
        <v>358</v>
      </c>
    </row>
    <row r="780" spans="2:65" s="12" customFormat="1" ht="11.25">
      <c r="B780" s="151"/>
      <c r="D780" s="152" t="s">
        <v>368</v>
      </c>
      <c r="E780" s="153" t="s">
        <v>19</v>
      </c>
      <c r="F780" s="154" t="s">
        <v>5175</v>
      </c>
      <c r="H780" s="153" t="s">
        <v>19</v>
      </c>
      <c r="I780" s="155"/>
      <c r="L780" s="151"/>
      <c r="M780" s="156"/>
      <c r="T780" s="157"/>
      <c r="AT780" s="153" t="s">
        <v>368</v>
      </c>
      <c r="AU780" s="153" t="s">
        <v>90</v>
      </c>
      <c r="AV780" s="12" t="s">
        <v>84</v>
      </c>
      <c r="AW780" s="12" t="s">
        <v>36</v>
      </c>
      <c r="AX780" s="12" t="s">
        <v>77</v>
      </c>
      <c r="AY780" s="153" t="s">
        <v>358</v>
      </c>
    </row>
    <row r="781" spans="2:65" s="12" customFormat="1" ht="11.25">
      <c r="B781" s="151"/>
      <c r="D781" s="152" t="s">
        <v>368</v>
      </c>
      <c r="E781" s="153" t="s">
        <v>19</v>
      </c>
      <c r="F781" s="154" t="s">
        <v>5188</v>
      </c>
      <c r="H781" s="153" t="s">
        <v>19</v>
      </c>
      <c r="I781" s="155"/>
      <c r="L781" s="151"/>
      <c r="M781" s="156"/>
      <c r="T781" s="157"/>
      <c r="AT781" s="153" t="s">
        <v>368</v>
      </c>
      <c r="AU781" s="153" t="s">
        <v>90</v>
      </c>
      <c r="AV781" s="12" t="s">
        <v>84</v>
      </c>
      <c r="AW781" s="12" t="s">
        <v>36</v>
      </c>
      <c r="AX781" s="12" t="s">
        <v>77</v>
      </c>
      <c r="AY781" s="153" t="s">
        <v>358</v>
      </c>
    </row>
    <row r="782" spans="2:65" s="12" customFormat="1" ht="11.25">
      <c r="B782" s="151"/>
      <c r="D782" s="152" t="s">
        <v>368</v>
      </c>
      <c r="E782" s="153" t="s">
        <v>19</v>
      </c>
      <c r="F782" s="154" t="s">
        <v>5189</v>
      </c>
      <c r="H782" s="153" t="s">
        <v>19</v>
      </c>
      <c r="I782" s="155"/>
      <c r="L782" s="151"/>
      <c r="M782" s="156"/>
      <c r="T782" s="157"/>
      <c r="AT782" s="153" t="s">
        <v>368</v>
      </c>
      <c r="AU782" s="153" t="s">
        <v>90</v>
      </c>
      <c r="AV782" s="12" t="s">
        <v>84</v>
      </c>
      <c r="AW782" s="12" t="s">
        <v>36</v>
      </c>
      <c r="AX782" s="12" t="s">
        <v>77</v>
      </c>
      <c r="AY782" s="153" t="s">
        <v>358</v>
      </c>
    </row>
    <row r="783" spans="2:65" s="13" customFormat="1" ht="11.25">
      <c r="B783" s="158"/>
      <c r="D783" s="152" t="s">
        <v>368</v>
      </c>
      <c r="E783" s="159" t="s">
        <v>19</v>
      </c>
      <c r="F783" s="160" t="s">
        <v>994</v>
      </c>
      <c r="H783" s="161">
        <v>26.49</v>
      </c>
      <c r="I783" s="162"/>
      <c r="L783" s="158"/>
      <c r="M783" s="163"/>
      <c r="T783" s="164"/>
      <c r="AT783" s="159" t="s">
        <v>368</v>
      </c>
      <c r="AU783" s="159" t="s">
        <v>90</v>
      </c>
      <c r="AV783" s="13" t="s">
        <v>90</v>
      </c>
      <c r="AW783" s="13" t="s">
        <v>36</v>
      </c>
      <c r="AX783" s="13" t="s">
        <v>77</v>
      </c>
      <c r="AY783" s="159" t="s">
        <v>358</v>
      </c>
    </row>
    <row r="784" spans="2:65" s="14" customFormat="1" ht="11.25">
      <c r="B784" s="165"/>
      <c r="D784" s="152" t="s">
        <v>368</v>
      </c>
      <c r="E784" s="166" t="s">
        <v>19</v>
      </c>
      <c r="F784" s="167" t="s">
        <v>371</v>
      </c>
      <c r="H784" s="168">
        <v>26.49</v>
      </c>
      <c r="I784" s="169"/>
      <c r="L784" s="165"/>
      <c r="M784" s="170"/>
      <c r="T784" s="171"/>
      <c r="AT784" s="166" t="s">
        <v>368</v>
      </c>
      <c r="AU784" s="166" t="s">
        <v>90</v>
      </c>
      <c r="AV784" s="14" t="s">
        <v>364</v>
      </c>
      <c r="AW784" s="14" t="s">
        <v>36</v>
      </c>
      <c r="AX784" s="14" t="s">
        <v>84</v>
      </c>
      <c r="AY784" s="166" t="s">
        <v>358</v>
      </c>
    </row>
    <row r="785" spans="2:65" s="13" customFormat="1" ht="11.25">
      <c r="B785" s="158"/>
      <c r="D785" s="152" t="s">
        <v>368</v>
      </c>
      <c r="F785" s="160" t="s">
        <v>999</v>
      </c>
      <c r="H785" s="161">
        <v>27.815000000000001</v>
      </c>
      <c r="I785" s="162"/>
      <c r="L785" s="158"/>
      <c r="M785" s="163"/>
      <c r="T785" s="164"/>
      <c r="AT785" s="159" t="s">
        <v>368</v>
      </c>
      <c r="AU785" s="159" t="s">
        <v>90</v>
      </c>
      <c r="AV785" s="13" t="s">
        <v>90</v>
      </c>
      <c r="AW785" s="13" t="s">
        <v>4</v>
      </c>
      <c r="AX785" s="13" t="s">
        <v>84</v>
      </c>
      <c r="AY785" s="159" t="s">
        <v>358</v>
      </c>
    </row>
    <row r="786" spans="2:65" s="1" customFormat="1" ht="78" customHeight="1">
      <c r="B786" s="33"/>
      <c r="C786" s="134" t="s">
        <v>1000</v>
      </c>
      <c r="D786" s="134" t="s">
        <v>360</v>
      </c>
      <c r="E786" s="135" t="s">
        <v>1001</v>
      </c>
      <c r="F786" s="136" t="s">
        <v>1002</v>
      </c>
      <c r="G786" s="137" t="s">
        <v>195</v>
      </c>
      <c r="H786" s="138">
        <v>859.78399999999999</v>
      </c>
      <c r="I786" s="139"/>
      <c r="J786" s="140">
        <f>ROUND(I786*H786,2)</f>
        <v>0</v>
      </c>
      <c r="K786" s="136" t="s">
        <v>363</v>
      </c>
      <c r="L786" s="33"/>
      <c r="M786" s="141" t="s">
        <v>19</v>
      </c>
      <c r="N786" s="142" t="s">
        <v>49</v>
      </c>
      <c r="P786" s="143">
        <f>O786*H786</f>
        <v>0</v>
      </c>
      <c r="Q786" s="143">
        <v>1.167696E-2</v>
      </c>
      <c r="R786" s="143">
        <f>Q786*H786</f>
        <v>10.03966337664</v>
      </c>
      <c r="S786" s="143">
        <v>0</v>
      </c>
      <c r="T786" s="144">
        <f>S786*H786</f>
        <v>0</v>
      </c>
      <c r="AR786" s="145" t="s">
        <v>364</v>
      </c>
      <c r="AT786" s="145" t="s">
        <v>360</v>
      </c>
      <c r="AU786" s="145" t="s">
        <v>90</v>
      </c>
      <c r="AY786" s="18" t="s">
        <v>358</v>
      </c>
      <c r="BE786" s="146">
        <f>IF(N786="základní",J786,0)</f>
        <v>0</v>
      </c>
      <c r="BF786" s="146">
        <f>IF(N786="snížená",J786,0)</f>
        <v>0</v>
      </c>
      <c r="BG786" s="146">
        <f>IF(N786="zákl. přenesená",J786,0)</f>
        <v>0</v>
      </c>
      <c r="BH786" s="146">
        <f>IF(N786="sníž. přenesená",J786,0)</f>
        <v>0</v>
      </c>
      <c r="BI786" s="146">
        <f>IF(N786="nulová",J786,0)</f>
        <v>0</v>
      </c>
      <c r="BJ786" s="18" t="s">
        <v>90</v>
      </c>
      <c r="BK786" s="146">
        <f>ROUND(I786*H786,2)</f>
        <v>0</v>
      </c>
      <c r="BL786" s="18" t="s">
        <v>364</v>
      </c>
      <c r="BM786" s="145" t="s">
        <v>1003</v>
      </c>
    </row>
    <row r="787" spans="2:65" s="1" customFormat="1" ht="11.25">
      <c r="B787" s="33"/>
      <c r="D787" s="147" t="s">
        <v>366</v>
      </c>
      <c r="F787" s="148" t="s">
        <v>1004</v>
      </c>
      <c r="I787" s="149"/>
      <c r="L787" s="33"/>
      <c r="M787" s="150"/>
      <c r="T787" s="54"/>
      <c r="AT787" s="18" t="s">
        <v>366</v>
      </c>
      <c r="AU787" s="18" t="s">
        <v>90</v>
      </c>
    </row>
    <row r="788" spans="2:65" s="12" customFormat="1" ht="11.25">
      <c r="B788" s="151"/>
      <c r="D788" s="152" t="s">
        <v>368</v>
      </c>
      <c r="E788" s="153" t="s">
        <v>19</v>
      </c>
      <c r="F788" s="154" t="s">
        <v>485</v>
      </c>
      <c r="H788" s="153" t="s">
        <v>19</v>
      </c>
      <c r="I788" s="155"/>
      <c r="L788" s="151"/>
      <c r="M788" s="156"/>
      <c r="T788" s="157"/>
      <c r="AT788" s="153" t="s">
        <v>368</v>
      </c>
      <c r="AU788" s="153" t="s">
        <v>90</v>
      </c>
      <c r="AV788" s="12" t="s">
        <v>84</v>
      </c>
      <c r="AW788" s="12" t="s">
        <v>36</v>
      </c>
      <c r="AX788" s="12" t="s">
        <v>77</v>
      </c>
      <c r="AY788" s="153" t="s">
        <v>358</v>
      </c>
    </row>
    <row r="789" spans="2:65" s="12" customFormat="1" ht="11.25">
      <c r="B789" s="151"/>
      <c r="D789" s="152" t="s">
        <v>368</v>
      </c>
      <c r="E789" s="153" t="s">
        <v>19</v>
      </c>
      <c r="F789" s="154" t="s">
        <v>5175</v>
      </c>
      <c r="H789" s="153" t="s">
        <v>19</v>
      </c>
      <c r="I789" s="155"/>
      <c r="L789" s="151"/>
      <c r="M789" s="156"/>
      <c r="T789" s="157"/>
      <c r="AT789" s="153" t="s">
        <v>368</v>
      </c>
      <c r="AU789" s="153" t="s">
        <v>90</v>
      </c>
      <c r="AV789" s="12" t="s">
        <v>84</v>
      </c>
      <c r="AW789" s="12" t="s">
        <v>36</v>
      </c>
      <c r="AX789" s="12" t="s">
        <v>77</v>
      </c>
      <c r="AY789" s="153" t="s">
        <v>358</v>
      </c>
    </row>
    <row r="790" spans="2:65" s="12" customFormat="1" ht="11.25">
      <c r="B790" s="151"/>
      <c r="D790" s="152" t="s">
        <v>368</v>
      </c>
      <c r="E790" s="153" t="s">
        <v>19</v>
      </c>
      <c r="F790" s="154" t="s">
        <v>5188</v>
      </c>
      <c r="H790" s="153" t="s">
        <v>19</v>
      </c>
      <c r="I790" s="155"/>
      <c r="L790" s="151"/>
      <c r="M790" s="156"/>
      <c r="T790" s="157"/>
      <c r="AT790" s="153" t="s">
        <v>368</v>
      </c>
      <c r="AU790" s="153" t="s">
        <v>90</v>
      </c>
      <c r="AV790" s="12" t="s">
        <v>84</v>
      </c>
      <c r="AW790" s="12" t="s">
        <v>36</v>
      </c>
      <c r="AX790" s="12" t="s">
        <v>77</v>
      </c>
      <c r="AY790" s="153" t="s">
        <v>358</v>
      </c>
    </row>
    <row r="791" spans="2:65" s="12" customFormat="1" ht="11.25">
      <c r="B791" s="151"/>
      <c r="D791" s="152" t="s">
        <v>368</v>
      </c>
      <c r="E791" s="153" t="s">
        <v>19</v>
      </c>
      <c r="F791" s="154" t="s">
        <v>5189</v>
      </c>
      <c r="H791" s="153" t="s">
        <v>19</v>
      </c>
      <c r="I791" s="155"/>
      <c r="L791" s="151"/>
      <c r="M791" s="156"/>
      <c r="T791" s="157"/>
      <c r="AT791" s="153" t="s">
        <v>368</v>
      </c>
      <c r="AU791" s="153" t="s">
        <v>90</v>
      </c>
      <c r="AV791" s="12" t="s">
        <v>84</v>
      </c>
      <c r="AW791" s="12" t="s">
        <v>36</v>
      </c>
      <c r="AX791" s="12" t="s">
        <v>77</v>
      </c>
      <c r="AY791" s="153" t="s">
        <v>358</v>
      </c>
    </row>
    <row r="792" spans="2:65" s="12" customFormat="1" ht="11.25">
      <c r="B792" s="151"/>
      <c r="D792" s="152" t="s">
        <v>368</v>
      </c>
      <c r="E792" s="153" t="s">
        <v>19</v>
      </c>
      <c r="F792" s="154" t="s">
        <v>954</v>
      </c>
      <c r="H792" s="153" t="s">
        <v>19</v>
      </c>
      <c r="I792" s="155"/>
      <c r="L792" s="151"/>
      <c r="M792" s="156"/>
      <c r="T792" s="157"/>
      <c r="AT792" s="153" t="s">
        <v>368</v>
      </c>
      <c r="AU792" s="153" t="s">
        <v>90</v>
      </c>
      <c r="AV792" s="12" t="s">
        <v>84</v>
      </c>
      <c r="AW792" s="12" t="s">
        <v>36</v>
      </c>
      <c r="AX792" s="12" t="s">
        <v>77</v>
      </c>
      <c r="AY792" s="153" t="s">
        <v>358</v>
      </c>
    </row>
    <row r="793" spans="2:65" s="12" customFormat="1" ht="11.25">
      <c r="B793" s="151"/>
      <c r="D793" s="152" t="s">
        <v>368</v>
      </c>
      <c r="E793" s="153" t="s">
        <v>19</v>
      </c>
      <c r="F793" s="154" t="s">
        <v>955</v>
      </c>
      <c r="H793" s="153" t="s">
        <v>19</v>
      </c>
      <c r="I793" s="155"/>
      <c r="L793" s="151"/>
      <c r="M793" s="156"/>
      <c r="T793" s="157"/>
      <c r="AT793" s="153" t="s">
        <v>368</v>
      </c>
      <c r="AU793" s="153" t="s">
        <v>90</v>
      </c>
      <c r="AV793" s="12" t="s">
        <v>84</v>
      </c>
      <c r="AW793" s="12" t="s">
        <v>36</v>
      </c>
      <c r="AX793" s="12" t="s">
        <v>77</v>
      </c>
      <c r="AY793" s="153" t="s">
        <v>358</v>
      </c>
    </row>
    <row r="794" spans="2:65" s="13" customFormat="1" ht="11.25">
      <c r="B794" s="158"/>
      <c r="D794" s="152" t="s">
        <v>368</v>
      </c>
      <c r="E794" s="159" t="s">
        <v>19</v>
      </c>
      <c r="F794" s="160" t="s">
        <v>1005</v>
      </c>
      <c r="H794" s="161">
        <v>975.274</v>
      </c>
      <c r="I794" s="162"/>
      <c r="L794" s="158"/>
      <c r="M794" s="163"/>
      <c r="T794" s="164"/>
      <c r="AT794" s="159" t="s">
        <v>368</v>
      </c>
      <c r="AU794" s="159" t="s">
        <v>90</v>
      </c>
      <c r="AV794" s="13" t="s">
        <v>90</v>
      </c>
      <c r="AW794" s="13" t="s">
        <v>36</v>
      </c>
      <c r="AX794" s="13" t="s">
        <v>77</v>
      </c>
      <c r="AY794" s="159" t="s">
        <v>358</v>
      </c>
    </row>
    <row r="795" spans="2:65" s="13" customFormat="1" ht="11.25">
      <c r="B795" s="158"/>
      <c r="D795" s="152" t="s">
        <v>368</v>
      </c>
      <c r="E795" s="159" t="s">
        <v>19</v>
      </c>
      <c r="F795" s="160" t="s">
        <v>957</v>
      </c>
      <c r="H795" s="161">
        <v>-115.49</v>
      </c>
      <c r="I795" s="162"/>
      <c r="L795" s="158"/>
      <c r="M795" s="163"/>
      <c r="T795" s="164"/>
      <c r="AT795" s="159" t="s">
        <v>368</v>
      </c>
      <c r="AU795" s="159" t="s">
        <v>90</v>
      </c>
      <c r="AV795" s="13" t="s">
        <v>90</v>
      </c>
      <c r="AW795" s="13" t="s">
        <v>36</v>
      </c>
      <c r="AX795" s="13" t="s">
        <v>77</v>
      </c>
      <c r="AY795" s="159" t="s">
        <v>358</v>
      </c>
    </row>
    <row r="796" spans="2:65" s="14" customFormat="1" ht="11.25">
      <c r="B796" s="165"/>
      <c r="D796" s="152" t="s">
        <v>368</v>
      </c>
      <c r="E796" s="166" t="s">
        <v>240</v>
      </c>
      <c r="F796" s="167" t="s">
        <v>371</v>
      </c>
      <c r="H796" s="168">
        <v>859.78399999999999</v>
      </c>
      <c r="I796" s="169"/>
      <c r="L796" s="165"/>
      <c r="M796" s="170"/>
      <c r="T796" s="171"/>
      <c r="AT796" s="166" t="s">
        <v>368</v>
      </c>
      <c r="AU796" s="166" t="s">
        <v>90</v>
      </c>
      <c r="AV796" s="14" t="s">
        <v>364</v>
      </c>
      <c r="AW796" s="14" t="s">
        <v>36</v>
      </c>
      <c r="AX796" s="14" t="s">
        <v>84</v>
      </c>
      <c r="AY796" s="166" t="s">
        <v>358</v>
      </c>
    </row>
    <row r="797" spans="2:65" s="1" customFormat="1" ht="24.2" customHeight="1">
      <c r="B797" s="33"/>
      <c r="C797" s="179" t="s">
        <v>1006</v>
      </c>
      <c r="D797" s="179" t="s">
        <v>440</v>
      </c>
      <c r="E797" s="180" t="s">
        <v>1007</v>
      </c>
      <c r="F797" s="181" t="s">
        <v>1008</v>
      </c>
      <c r="G797" s="182" t="s">
        <v>195</v>
      </c>
      <c r="H797" s="183">
        <v>902.77300000000002</v>
      </c>
      <c r="I797" s="184"/>
      <c r="J797" s="185">
        <f>ROUND(I797*H797,2)</f>
        <v>0</v>
      </c>
      <c r="K797" s="181" t="s">
        <v>363</v>
      </c>
      <c r="L797" s="186"/>
      <c r="M797" s="187" t="s">
        <v>19</v>
      </c>
      <c r="N797" s="188" t="s">
        <v>49</v>
      </c>
      <c r="P797" s="143">
        <f>O797*H797</f>
        <v>0</v>
      </c>
      <c r="Q797" s="143">
        <v>2.8000000000000001E-2</v>
      </c>
      <c r="R797" s="143">
        <f>Q797*H797</f>
        <v>25.277644000000002</v>
      </c>
      <c r="S797" s="143">
        <v>0</v>
      </c>
      <c r="T797" s="144">
        <f>S797*H797</f>
        <v>0</v>
      </c>
      <c r="AR797" s="145" t="s">
        <v>406</v>
      </c>
      <c r="AT797" s="145" t="s">
        <v>440</v>
      </c>
      <c r="AU797" s="145" t="s">
        <v>90</v>
      </c>
      <c r="AY797" s="18" t="s">
        <v>358</v>
      </c>
      <c r="BE797" s="146">
        <f>IF(N797="základní",J797,0)</f>
        <v>0</v>
      </c>
      <c r="BF797" s="146">
        <f>IF(N797="snížená",J797,0)</f>
        <v>0</v>
      </c>
      <c r="BG797" s="146">
        <f>IF(N797="zákl. přenesená",J797,0)</f>
        <v>0</v>
      </c>
      <c r="BH797" s="146">
        <f>IF(N797="sníž. přenesená",J797,0)</f>
        <v>0</v>
      </c>
      <c r="BI797" s="146">
        <f>IF(N797="nulová",J797,0)</f>
        <v>0</v>
      </c>
      <c r="BJ797" s="18" t="s">
        <v>90</v>
      </c>
      <c r="BK797" s="146">
        <f>ROUND(I797*H797,2)</f>
        <v>0</v>
      </c>
      <c r="BL797" s="18" t="s">
        <v>364</v>
      </c>
      <c r="BM797" s="145" t="s">
        <v>1009</v>
      </c>
    </row>
    <row r="798" spans="2:65" s="13" customFormat="1" ht="11.25">
      <c r="B798" s="158"/>
      <c r="D798" s="152" t="s">
        <v>368</v>
      </c>
      <c r="E798" s="159" t="s">
        <v>19</v>
      </c>
      <c r="F798" s="160" t="s">
        <v>240</v>
      </c>
      <c r="H798" s="161">
        <v>859.78399999999999</v>
      </c>
      <c r="I798" s="162"/>
      <c r="L798" s="158"/>
      <c r="M798" s="163"/>
      <c r="T798" s="164"/>
      <c r="AT798" s="159" t="s">
        <v>368</v>
      </c>
      <c r="AU798" s="159" t="s">
        <v>90</v>
      </c>
      <c r="AV798" s="13" t="s">
        <v>90</v>
      </c>
      <c r="AW798" s="13" t="s">
        <v>36</v>
      </c>
      <c r="AX798" s="13" t="s">
        <v>77</v>
      </c>
      <c r="AY798" s="159" t="s">
        <v>358</v>
      </c>
    </row>
    <row r="799" spans="2:65" s="14" customFormat="1" ht="11.25">
      <c r="B799" s="165"/>
      <c r="D799" s="152" t="s">
        <v>368</v>
      </c>
      <c r="E799" s="166" t="s">
        <v>19</v>
      </c>
      <c r="F799" s="167" t="s">
        <v>371</v>
      </c>
      <c r="H799" s="168">
        <v>859.78399999999999</v>
      </c>
      <c r="I799" s="169"/>
      <c r="L799" s="165"/>
      <c r="M799" s="170"/>
      <c r="T799" s="171"/>
      <c r="AT799" s="166" t="s">
        <v>368</v>
      </c>
      <c r="AU799" s="166" t="s">
        <v>90</v>
      </c>
      <c r="AV799" s="14" t="s">
        <v>364</v>
      </c>
      <c r="AW799" s="14" t="s">
        <v>36</v>
      </c>
      <c r="AX799" s="14" t="s">
        <v>84</v>
      </c>
      <c r="AY799" s="166" t="s">
        <v>358</v>
      </c>
    </row>
    <row r="800" spans="2:65" s="13" customFormat="1" ht="11.25">
      <c r="B800" s="158"/>
      <c r="D800" s="152" t="s">
        <v>368</v>
      </c>
      <c r="F800" s="160" t="s">
        <v>1010</v>
      </c>
      <c r="H800" s="161">
        <v>902.77300000000002</v>
      </c>
      <c r="I800" s="162"/>
      <c r="L800" s="158"/>
      <c r="M800" s="163"/>
      <c r="T800" s="164"/>
      <c r="AT800" s="159" t="s">
        <v>368</v>
      </c>
      <c r="AU800" s="159" t="s">
        <v>90</v>
      </c>
      <c r="AV800" s="13" t="s">
        <v>90</v>
      </c>
      <c r="AW800" s="13" t="s">
        <v>4</v>
      </c>
      <c r="AX800" s="13" t="s">
        <v>84</v>
      </c>
      <c r="AY800" s="159" t="s">
        <v>358</v>
      </c>
    </row>
    <row r="801" spans="2:65" s="1" customFormat="1" ht="66.75" customHeight="1">
      <c r="B801" s="33"/>
      <c r="C801" s="134" t="s">
        <v>1011</v>
      </c>
      <c r="D801" s="134" t="s">
        <v>360</v>
      </c>
      <c r="E801" s="135" t="s">
        <v>1012</v>
      </c>
      <c r="F801" s="136" t="s">
        <v>1013</v>
      </c>
      <c r="G801" s="137" t="s">
        <v>235</v>
      </c>
      <c r="H801" s="138">
        <v>160.85</v>
      </c>
      <c r="I801" s="139"/>
      <c r="J801" s="140">
        <f>ROUND(I801*H801,2)</f>
        <v>0</v>
      </c>
      <c r="K801" s="136" t="s">
        <v>363</v>
      </c>
      <c r="L801" s="33"/>
      <c r="M801" s="141" t="s">
        <v>19</v>
      </c>
      <c r="N801" s="142" t="s">
        <v>49</v>
      </c>
      <c r="P801" s="143">
        <f>O801*H801</f>
        <v>0</v>
      </c>
      <c r="Q801" s="143">
        <v>1.758E-3</v>
      </c>
      <c r="R801" s="143">
        <f>Q801*H801</f>
        <v>0.28277429999999998</v>
      </c>
      <c r="S801" s="143">
        <v>0</v>
      </c>
      <c r="T801" s="144">
        <f>S801*H801</f>
        <v>0</v>
      </c>
      <c r="AR801" s="145" t="s">
        <v>364</v>
      </c>
      <c r="AT801" s="145" t="s">
        <v>360</v>
      </c>
      <c r="AU801" s="145" t="s">
        <v>90</v>
      </c>
      <c r="AY801" s="18" t="s">
        <v>358</v>
      </c>
      <c r="BE801" s="146">
        <f>IF(N801="základní",J801,0)</f>
        <v>0</v>
      </c>
      <c r="BF801" s="146">
        <f>IF(N801="snížená",J801,0)</f>
        <v>0</v>
      </c>
      <c r="BG801" s="146">
        <f>IF(N801="zákl. přenesená",J801,0)</f>
        <v>0</v>
      </c>
      <c r="BH801" s="146">
        <f>IF(N801="sníž. přenesená",J801,0)</f>
        <v>0</v>
      </c>
      <c r="BI801" s="146">
        <f>IF(N801="nulová",J801,0)</f>
        <v>0</v>
      </c>
      <c r="BJ801" s="18" t="s">
        <v>90</v>
      </c>
      <c r="BK801" s="146">
        <f>ROUND(I801*H801,2)</f>
        <v>0</v>
      </c>
      <c r="BL801" s="18" t="s">
        <v>364</v>
      </c>
      <c r="BM801" s="145" t="s">
        <v>1014</v>
      </c>
    </row>
    <row r="802" spans="2:65" s="1" customFormat="1" ht="11.25">
      <c r="B802" s="33"/>
      <c r="D802" s="147" t="s">
        <v>366</v>
      </c>
      <c r="F802" s="148" t="s">
        <v>1015</v>
      </c>
      <c r="I802" s="149"/>
      <c r="L802" s="33"/>
      <c r="M802" s="150"/>
      <c r="T802" s="54"/>
      <c r="AT802" s="18" t="s">
        <v>366</v>
      </c>
      <c r="AU802" s="18" t="s">
        <v>90</v>
      </c>
    </row>
    <row r="803" spans="2:65" s="13" customFormat="1" ht="11.25">
      <c r="B803" s="158"/>
      <c r="D803" s="152" t="s">
        <v>368</v>
      </c>
      <c r="E803" s="159" t="s">
        <v>19</v>
      </c>
      <c r="F803" s="160" t="s">
        <v>245</v>
      </c>
      <c r="H803" s="161">
        <v>160.85</v>
      </c>
      <c r="I803" s="162"/>
      <c r="L803" s="158"/>
      <c r="M803" s="163"/>
      <c r="T803" s="164"/>
      <c r="AT803" s="159" t="s">
        <v>368</v>
      </c>
      <c r="AU803" s="159" t="s">
        <v>90</v>
      </c>
      <c r="AV803" s="13" t="s">
        <v>90</v>
      </c>
      <c r="AW803" s="13" t="s">
        <v>36</v>
      </c>
      <c r="AX803" s="13" t="s">
        <v>77</v>
      </c>
      <c r="AY803" s="159" t="s">
        <v>358</v>
      </c>
    </row>
    <row r="804" spans="2:65" s="14" customFormat="1" ht="11.25">
      <c r="B804" s="165"/>
      <c r="D804" s="152" t="s">
        <v>368</v>
      </c>
      <c r="E804" s="166" t="s">
        <v>255</v>
      </c>
      <c r="F804" s="167" t="s">
        <v>371</v>
      </c>
      <c r="H804" s="168">
        <v>160.85</v>
      </c>
      <c r="I804" s="169"/>
      <c r="L804" s="165"/>
      <c r="M804" s="170"/>
      <c r="T804" s="171"/>
      <c r="AT804" s="166" t="s">
        <v>368</v>
      </c>
      <c r="AU804" s="166" t="s">
        <v>90</v>
      </c>
      <c r="AV804" s="14" t="s">
        <v>364</v>
      </c>
      <c r="AW804" s="14" t="s">
        <v>36</v>
      </c>
      <c r="AX804" s="14" t="s">
        <v>84</v>
      </c>
      <c r="AY804" s="166" t="s">
        <v>358</v>
      </c>
    </row>
    <row r="805" spans="2:65" s="1" customFormat="1" ht="55.5" customHeight="1">
      <c r="B805" s="33"/>
      <c r="C805" s="134" t="s">
        <v>1016</v>
      </c>
      <c r="D805" s="134" t="s">
        <v>360</v>
      </c>
      <c r="E805" s="135" t="s">
        <v>1017</v>
      </c>
      <c r="F805" s="136" t="s">
        <v>1018</v>
      </c>
      <c r="G805" s="137" t="s">
        <v>195</v>
      </c>
      <c r="H805" s="138">
        <v>859.78399999999999</v>
      </c>
      <c r="I805" s="139"/>
      <c r="J805" s="140">
        <f>ROUND(I805*H805,2)</f>
        <v>0</v>
      </c>
      <c r="K805" s="136" t="s">
        <v>363</v>
      </c>
      <c r="L805" s="33"/>
      <c r="M805" s="141" t="s">
        <v>19</v>
      </c>
      <c r="N805" s="142" t="s">
        <v>49</v>
      </c>
      <c r="P805" s="143">
        <f>O805*H805</f>
        <v>0</v>
      </c>
      <c r="Q805" s="143">
        <v>8.0599999999999994E-5</v>
      </c>
      <c r="R805" s="143">
        <f>Q805*H805</f>
        <v>6.9298590399999999E-2</v>
      </c>
      <c r="S805" s="143">
        <v>0</v>
      </c>
      <c r="T805" s="144">
        <f>S805*H805</f>
        <v>0</v>
      </c>
      <c r="AR805" s="145" t="s">
        <v>364</v>
      </c>
      <c r="AT805" s="145" t="s">
        <v>360</v>
      </c>
      <c r="AU805" s="145" t="s">
        <v>90</v>
      </c>
      <c r="AY805" s="18" t="s">
        <v>358</v>
      </c>
      <c r="BE805" s="146">
        <f>IF(N805="základní",J805,0)</f>
        <v>0</v>
      </c>
      <c r="BF805" s="146">
        <f>IF(N805="snížená",J805,0)</f>
        <v>0</v>
      </c>
      <c r="BG805" s="146">
        <f>IF(N805="zákl. přenesená",J805,0)</f>
        <v>0</v>
      </c>
      <c r="BH805" s="146">
        <f>IF(N805="sníž. přenesená",J805,0)</f>
        <v>0</v>
      </c>
      <c r="BI805" s="146">
        <f>IF(N805="nulová",J805,0)</f>
        <v>0</v>
      </c>
      <c r="BJ805" s="18" t="s">
        <v>90</v>
      </c>
      <c r="BK805" s="146">
        <f>ROUND(I805*H805,2)</f>
        <v>0</v>
      </c>
      <c r="BL805" s="18" t="s">
        <v>364</v>
      </c>
      <c r="BM805" s="145" t="s">
        <v>1019</v>
      </c>
    </row>
    <row r="806" spans="2:65" s="1" customFormat="1" ht="11.25">
      <c r="B806" s="33"/>
      <c r="D806" s="147" t="s">
        <v>366</v>
      </c>
      <c r="F806" s="148" t="s">
        <v>1020</v>
      </c>
      <c r="I806" s="149"/>
      <c r="L806" s="33"/>
      <c r="M806" s="150"/>
      <c r="T806" s="54"/>
      <c r="AT806" s="18" t="s">
        <v>366</v>
      </c>
      <c r="AU806" s="18" t="s">
        <v>90</v>
      </c>
    </row>
    <row r="807" spans="2:65" s="13" customFormat="1" ht="11.25">
      <c r="B807" s="158"/>
      <c r="D807" s="152" t="s">
        <v>368</v>
      </c>
      <c r="E807" s="159" t="s">
        <v>19</v>
      </c>
      <c r="F807" s="160" t="s">
        <v>240</v>
      </c>
      <c r="H807" s="161">
        <v>859.78399999999999</v>
      </c>
      <c r="I807" s="162"/>
      <c r="L807" s="158"/>
      <c r="M807" s="163"/>
      <c r="T807" s="164"/>
      <c r="AT807" s="159" t="s">
        <v>368</v>
      </c>
      <c r="AU807" s="159" t="s">
        <v>90</v>
      </c>
      <c r="AV807" s="13" t="s">
        <v>90</v>
      </c>
      <c r="AW807" s="13" t="s">
        <v>36</v>
      </c>
      <c r="AX807" s="13" t="s">
        <v>77</v>
      </c>
      <c r="AY807" s="159" t="s">
        <v>358</v>
      </c>
    </row>
    <row r="808" spans="2:65" s="14" customFormat="1" ht="11.25">
      <c r="B808" s="165"/>
      <c r="D808" s="152" t="s">
        <v>368</v>
      </c>
      <c r="E808" s="166" t="s">
        <v>19</v>
      </c>
      <c r="F808" s="167" t="s">
        <v>371</v>
      </c>
      <c r="H808" s="168">
        <v>859.78399999999999</v>
      </c>
      <c r="I808" s="169"/>
      <c r="L808" s="165"/>
      <c r="M808" s="170"/>
      <c r="T808" s="171"/>
      <c r="AT808" s="166" t="s">
        <v>368</v>
      </c>
      <c r="AU808" s="166" t="s">
        <v>90</v>
      </c>
      <c r="AV808" s="14" t="s">
        <v>364</v>
      </c>
      <c r="AW808" s="14" t="s">
        <v>36</v>
      </c>
      <c r="AX808" s="14" t="s">
        <v>84</v>
      </c>
      <c r="AY808" s="166" t="s">
        <v>358</v>
      </c>
    </row>
    <row r="809" spans="2:65" s="1" customFormat="1" ht="24.2" customHeight="1">
      <c r="B809" s="33"/>
      <c r="C809" s="134" t="s">
        <v>1021</v>
      </c>
      <c r="D809" s="134" t="s">
        <v>360</v>
      </c>
      <c r="E809" s="135" t="s">
        <v>1022</v>
      </c>
      <c r="F809" s="136" t="s">
        <v>1023</v>
      </c>
      <c r="G809" s="137" t="s">
        <v>235</v>
      </c>
      <c r="H809" s="138">
        <v>88.3</v>
      </c>
      <c r="I809" s="139"/>
      <c r="J809" s="140">
        <f>ROUND(I809*H809,2)</f>
        <v>0</v>
      </c>
      <c r="K809" s="136" t="s">
        <v>363</v>
      </c>
      <c r="L809" s="33"/>
      <c r="M809" s="141" t="s">
        <v>19</v>
      </c>
      <c r="N809" s="142" t="s">
        <v>49</v>
      </c>
      <c r="P809" s="143">
        <f>O809*H809</f>
        <v>0</v>
      </c>
      <c r="Q809" s="143">
        <v>3.0000000000000001E-5</v>
      </c>
      <c r="R809" s="143">
        <f>Q809*H809</f>
        <v>2.6489999999999999E-3</v>
      </c>
      <c r="S809" s="143">
        <v>0</v>
      </c>
      <c r="T809" s="144">
        <f>S809*H809</f>
        <v>0</v>
      </c>
      <c r="AR809" s="145" t="s">
        <v>364</v>
      </c>
      <c r="AT809" s="145" t="s">
        <v>360</v>
      </c>
      <c r="AU809" s="145" t="s">
        <v>90</v>
      </c>
      <c r="AY809" s="18" t="s">
        <v>358</v>
      </c>
      <c r="BE809" s="146">
        <f>IF(N809="základní",J809,0)</f>
        <v>0</v>
      </c>
      <c r="BF809" s="146">
        <f>IF(N809="snížená",J809,0)</f>
        <v>0</v>
      </c>
      <c r="BG809" s="146">
        <f>IF(N809="zákl. přenesená",J809,0)</f>
        <v>0</v>
      </c>
      <c r="BH809" s="146">
        <f>IF(N809="sníž. přenesená",J809,0)</f>
        <v>0</v>
      </c>
      <c r="BI809" s="146">
        <f>IF(N809="nulová",J809,0)</f>
        <v>0</v>
      </c>
      <c r="BJ809" s="18" t="s">
        <v>90</v>
      </c>
      <c r="BK809" s="146">
        <f>ROUND(I809*H809,2)</f>
        <v>0</v>
      </c>
      <c r="BL809" s="18" t="s">
        <v>364</v>
      </c>
      <c r="BM809" s="145" t="s">
        <v>1024</v>
      </c>
    </row>
    <row r="810" spans="2:65" s="1" customFormat="1" ht="11.25">
      <c r="B810" s="33"/>
      <c r="D810" s="147" t="s">
        <v>366</v>
      </c>
      <c r="F810" s="148" t="s">
        <v>1025</v>
      </c>
      <c r="I810" s="149"/>
      <c r="L810" s="33"/>
      <c r="M810" s="150"/>
      <c r="T810" s="54"/>
      <c r="AT810" s="18" t="s">
        <v>366</v>
      </c>
      <c r="AU810" s="18" t="s">
        <v>90</v>
      </c>
    </row>
    <row r="811" spans="2:65" s="12" customFormat="1" ht="11.25">
      <c r="B811" s="151"/>
      <c r="D811" s="152" t="s">
        <v>368</v>
      </c>
      <c r="E811" s="153" t="s">
        <v>19</v>
      </c>
      <c r="F811" s="154" t="s">
        <v>485</v>
      </c>
      <c r="H811" s="153" t="s">
        <v>19</v>
      </c>
      <c r="I811" s="155"/>
      <c r="L811" s="151"/>
      <c r="M811" s="156"/>
      <c r="T811" s="157"/>
      <c r="AT811" s="153" t="s">
        <v>368</v>
      </c>
      <c r="AU811" s="153" t="s">
        <v>90</v>
      </c>
      <c r="AV811" s="12" t="s">
        <v>84</v>
      </c>
      <c r="AW811" s="12" t="s">
        <v>36</v>
      </c>
      <c r="AX811" s="12" t="s">
        <v>77</v>
      </c>
      <c r="AY811" s="153" t="s">
        <v>358</v>
      </c>
    </row>
    <row r="812" spans="2:65" s="12" customFormat="1" ht="11.25">
      <c r="B812" s="151"/>
      <c r="D812" s="152" t="s">
        <v>368</v>
      </c>
      <c r="E812" s="153" t="s">
        <v>19</v>
      </c>
      <c r="F812" s="154" t="s">
        <v>5175</v>
      </c>
      <c r="H812" s="153" t="s">
        <v>19</v>
      </c>
      <c r="I812" s="155"/>
      <c r="L812" s="151"/>
      <c r="M812" s="156"/>
      <c r="T812" s="157"/>
      <c r="AT812" s="153" t="s">
        <v>368</v>
      </c>
      <c r="AU812" s="153" t="s">
        <v>90</v>
      </c>
      <c r="AV812" s="12" t="s">
        <v>84</v>
      </c>
      <c r="AW812" s="12" t="s">
        <v>36</v>
      </c>
      <c r="AX812" s="12" t="s">
        <v>77</v>
      </c>
      <c r="AY812" s="153" t="s">
        <v>358</v>
      </c>
    </row>
    <row r="813" spans="2:65" s="12" customFormat="1" ht="11.25">
      <c r="B813" s="151"/>
      <c r="D813" s="152" t="s">
        <v>368</v>
      </c>
      <c r="E813" s="153" t="s">
        <v>19</v>
      </c>
      <c r="F813" s="154" t="s">
        <v>5188</v>
      </c>
      <c r="H813" s="153" t="s">
        <v>19</v>
      </c>
      <c r="I813" s="155"/>
      <c r="L813" s="151"/>
      <c r="M813" s="156"/>
      <c r="T813" s="157"/>
      <c r="AT813" s="153" t="s">
        <v>368</v>
      </c>
      <c r="AU813" s="153" t="s">
        <v>90</v>
      </c>
      <c r="AV813" s="12" t="s">
        <v>84</v>
      </c>
      <c r="AW813" s="12" t="s">
        <v>36</v>
      </c>
      <c r="AX813" s="12" t="s">
        <v>77</v>
      </c>
      <c r="AY813" s="153" t="s">
        <v>358</v>
      </c>
    </row>
    <row r="814" spans="2:65" s="12" customFormat="1" ht="11.25">
      <c r="B814" s="151"/>
      <c r="D814" s="152" t="s">
        <v>368</v>
      </c>
      <c r="E814" s="153" t="s">
        <v>19</v>
      </c>
      <c r="F814" s="154" t="s">
        <v>5189</v>
      </c>
      <c r="H814" s="153" t="s">
        <v>19</v>
      </c>
      <c r="I814" s="155"/>
      <c r="L814" s="151"/>
      <c r="M814" s="156"/>
      <c r="T814" s="157"/>
      <c r="AT814" s="153" t="s">
        <v>368</v>
      </c>
      <c r="AU814" s="153" t="s">
        <v>90</v>
      </c>
      <c r="AV814" s="12" t="s">
        <v>84</v>
      </c>
      <c r="AW814" s="12" t="s">
        <v>36</v>
      </c>
      <c r="AX814" s="12" t="s">
        <v>77</v>
      </c>
      <c r="AY814" s="153" t="s">
        <v>358</v>
      </c>
    </row>
    <row r="815" spans="2:65" s="12" customFormat="1" ht="11.25">
      <c r="B815" s="151"/>
      <c r="D815" s="152" t="s">
        <v>368</v>
      </c>
      <c r="E815" s="153" t="s">
        <v>19</v>
      </c>
      <c r="F815" s="154" t="s">
        <v>964</v>
      </c>
      <c r="H815" s="153" t="s">
        <v>19</v>
      </c>
      <c r="I815" s="155"/>
      <c r="L815" s="151"/>
      <c r="M815" s="156"/>
      <c r="T815" s="157"/>
      <c r="AT815" s="153" t="s">
        <v>368</v>
      </c>
      <c r="AU815" s="153" t="s">
        <v>90</v>
      </c>
      <c r="AV815" s="12" t="s">
        <v>84</v>
      </c>
      <c r="AW815" s="12" t="s">
        <v>36</v>
      </c>
      <c r="AX815" s="12" t="s">
        <v>77</v>
      </c>
      <c r="AY815" s="153" t="s">
        <v>358</v>
      </c>
    </row>
    <row r="816" spans="2:65" s="13" customFormat="1" ht="11.25">
      <c r="B816" s="158"/>
      <c r="D816" s="152" t="s">
        <v>368</v>
      </c>
      <c r="E816" s="159" t="s">
        <v>19</v>
      </c>
      <c r="F816" s="160" t="s">
        <v>1026</v>
      </c>
      <c r="H816" s="161">
        <v>88.3</v>
      </c>
      <c r="I816" s="162"/>
      <c r="L816" s="158"/>
      <c r="M816" s="163"/>
      <c r="T816" s="164"/>
      <c r="AT816" s="159" t="s">
        <v>368</v>
      </c>
      <c r="AU816" s="159" t="s">
        <v>90</v>
      </c>
      <c r="AV816" s="13" t="s">
        <v>90</v>
      </c>
      <c r="AW816" s="13" t="s">
        <v>36</v>
      </c>
      <c r="AX816" s="13" t="s">
        <v>77</v>
      </c>
      <c r="AY816" s="159" t="s">
        <v>358</v>
      </c>
    </row>
    <row r="817" spans="2:65" s="14" customFormat="1" ht="11.25">
      <c r="B817" s="165"/>
      <c r="D817" s="152" t="s">
        <v>368</v>
      </c>
      <c r="E817" s="166" t="s">
        <v>19</v>
      </c>
      <c r="F817" s="167" t="s">
        <v>371</v>
      </c>
      <c r="H817" s="168">
        <v>88.3</v>
      </c>
      <c r="I817" s="169"/>
      <c r="L817" s="165"/>
      <c r="M817" s="170"/>
      <c r="T817" s="171"/>
      <c r="AT817" s="166" t="s">
        <v>368</v>
      </c>
      <c r="AU817" s="166" t="s">
        <v>90</v>
      </c>
      <c r="AV817" s="14" t="s">
        <v>364</v>
      </c>
      <c r="AW817" s="14" t="s">
        <v>36</v>
      </c>
      <c r="AX817" s="14" t="s">
        <v>84</v>
      </c>
      <c r="AY817" s="166" t="s">
        <v>358</v>
      </c>
    </row>
    <row r="818" spans="2:65" s="1" customFormat="1" ht="24.2" customHeight="1">
      <c r="B818" s="33"/>
      <c r="C818" s="179" t="s">
        <v>1027</v>
      </c>
      <c r="D818" s="179" t="s">
        <v>440</v>
      </c>
      <c r="E818" s="180" t="s">
        <v>1028</v>
      </c>
      <c r="F818" s="181" t="s">
        <v>1029</v>
      </c>
      <c r="G818" s="182" t="s">
        <v>235</v>
      </c>
      <c r="H818" s="183">
        <v>92.715000000000003</v>
      </c>
      <c r="I818" s="184"/>
      <c r="J818" s="185">
        <f>ROUND(I818*H818,2)</f>
        <v>0</v>
      </c>
      <c r="K818" s="181" t="s">
        <v>363</v>
      </c>
      <c r="L818" s="186"/>
      <c r="M818" s="187" t="s">
        <v>19</v>
      </c>
      <c r="N818" s="188" t="s">
        <v>49</v>
      </c>
      <c r="P818" s="143">
        <f>O818*H818</f>
        <v>0</v>
      </c>
      <c r="Q818" s="143">
        <v>6.8000000000000005E-4</v>
      </c>
      <c r="R818" s="143">
        <f>Q818*H818</f>
        <v>6.3046200000000011E-2</v>
      </c>
      <c r="S818" s="143">
        <v>0</v>
      </c>
      <c r="T818" s="144">
        <f>S818*H818</f>
        <v>0</v>
      </c>
      <c r="AR818" s="145" t="s">
        <v>406</v>
      </c>
      <c r="AT818" s="145" t="s">
        <v>440</v>
      </c>
      <c r="AU818" s="145" t="s">
        <v>90</v>
      </c>
      <c r="AY818" s="18" t="s">
        <v>358</v>
      </c>
      <c r="BE818" s="146">
        <f>IF(N818="základní",J818,0)</f>
        <v>0</v>
      </c>
      <c r="BF818" s="146">
        <f>IF(N818="snížená",J818,0)</f>
        <v>0</v>
      </c>
      <c r="BG818" s="146">
        <f>IF(N818="zákl. přenesená",J818,0)</f>
        <v>0</v>
      </c>
      <c r="BH818" s="146">
        <f>IF(N818="sníž. přenesená",J818,0)</f>
        <v>0</v>
      </c>
      <c r="BI818" s="146">
        <f>IF(N818="nulová",J818,0)</f>
        <v>0</v>
      </c>
      <c r="BJ818" s="18" t="s">
        <v>90</v>
      </c>
      <c r="BK818" s="146">
        <f>ROUND(I818*H818,2)</f>
        <v>0</v>
      </c>
      <c r="BL818" s="18" t="s">
        <v>364</v>
      </c>
      <c r="BM818" s="145" t="s">
        <v>1030</v>
      </c>
    </row>
    <row r="819" spans="2:65" s="13" customFormat="1" ht="11.25">
      <c r="B819" s="158"/>
      <c r="D819" s="152" t="s">
        <v>368</v>
      </c>
      <c r="F819" s="160" t="s">
        <v>1031</v>
      </c>
      <c r="H819" s="161">
        <v>92.715000000000003</v>
      </c>
      <c r="I819" s="162"/>
      <c r="L819" s="158"/>
      <c r="M819" s="163"/>
      <c r="T819" s="164"/>
      <c r="AT819" s="159" t="s">
        <v>368</v>
      </c>
      <c r="AU819" s="159" t="s">
        <v>90</v>
      </c>
      <c r="AV819" s="13" t="s">
        <v>90</v>
      </c>
      <c r="AW819" s="13" t="s">
        <v>4</v>
      </c>
      <c r="AX819" s="13" t="s">
        <v>84</v>
      </c>
      <c r="AY819" s="159" t="s">
        <v>358</v>
      </c>
    </row>
    <row r="820" spans="2:65" s="1" customFormat="1" ht="24.2" customHeight="1">
      <c r="B820" s="33"/>
      <c r="C820" s="134" t="s">
        <v>1032</v>
      </c>
      <c r="D820" s="134" t="s">
        <v>360</v>
      </c>
      <c r="E820" s="135" t="s">
        <v>1033</v>
      </c>
      <c r="F820" s="136" t="s">
        <v>1034</v>
      </c>
      <c r="G820" s="137" t="s">
        <v>235</v>
      </c>
      <c r="H820" s="138">
        <v>662.05</v>
      </c>
      <c r="I820" s="139"/>
      <c r="J820" s="140">
        <f>ROUND(I820*H820,2)</f>
        <v>0</v>
      </c>
      <c r="K820" s="136" t="s">
        <v>363</v>
      </c>
      <c r="L820" s="33"/>
      <c r="M820" s="141" t="s">
        <v>19</v>
      </c>
      <c r="N820" s="142" t="s">
        <v>49</v>
      </c>
      <c r="P820" s="143">
        <f>O820*H820</f>
        <v>0</v>
      </c>
      <c r="Q820" s="143">
        <v>0</v>
      </c>
      <c r="R820" s="143">
        <f>Q820*H820</f>
        <v>0</v>
      </c>
      <c r="S820" s="143">
        <v>0</v>
      </c>
      <c r="T820" s="144">
        <f>S820*H820</f>
        <v>0</v>
      </c>
      <c r="AR820" s="145" t="s">
        <v>364</v>
      </c>
      <c r="AT820" s="145" t="s">
        <v>360</v>
      </c>
      <c r="AU820" s="145" t="s">
        <v>90</v>
      </c>
      <c r="AY820" s="18" t="s">
        <v>358</v>
      </c>
      <c r="BE820" s="146">
        <f>IF(N820="základní",J820,0)</f>
        <v>0</v>
      </c>
      <c r="BF820" s="146">
        <f>IF(N820="snížená",J820,0)</f>
        <v>0</v>
      </c>
      <c r="BG820" s="146">
        <f>IF(N820="zákl. přenesená",J820,0)</f>
        <v>0</v>
      </c>
      <c r="BH820" s="146">
        <f>IF(N820="sníž. přenesená",J820,0)</f>
        <v>0</v>
      </c>
      <c r="BI820" s="146">
        <f>IF(N820="nulová",J820,0)</f>
        <v>0</v>
      </c>
      <c r="BJ820" s="18" t="s">
        <v>90</v>
      </c>
      <c r="BK820" s="146">
        <f>ROUND(I820*H820,2)</f>
        <v>0</v>
      </c>
      <c r="BL820" s="18" t="s">
        <v>364</v>
      </c>
      <c r="BM820" s="145" t="s">
        <v>1035</v>
      </c>
    </row>
    <row r="821" spans="2:65" s="1" customFormat="1" ht="11.25">
      <c r="B821" s="33"/>
      <c r="D821" s="147" t="s">
        <v>366</v>
      </c>
      <c r="F821" s="148" t="s">
        <v>1036</v>
      </c>
      <c r="I821" s="149"/>
      <c r="L821" s="33"/>
      <c r="M821" s="150"/>
      <c r="T821" s="54"/>
      <c r="AT821" s="18" t="s">
        <v>366</v>
      </c>
      <c r="AU821" s="18" t="s">
        <v>90</v>
      </c>
    </row>
    <row r="822" spans="2:65" s="13" customFormat="1" ht="11.25">
      <c r="B822" s="158"/>
      <c r="D822" s="152" t="s">
        <v>368</v>
      </c>
      <c r="E822" s="159" t="s">
        <v>19</v>
      </c>
      <c r="F822" s="160" t="s">
        <v>252</v>
      </c>
      <c r="H822" s="161">
        <v>73.75</v>
      </c>
      <c r="I822" s="162"/>
      <c r="L822" s="158"/>
      <c r="M822" s="163"/>
      <c r="T822" s="164"/>
      <c r="AT822" s="159" t="s">
        <v>368</v>
      </c>
      <c r="AU822" s="159" t="s">
        <v>90</v>
      </c>
      <c r="AV822" s="13" t="s">
        <v>90</v>
      </c>
      <c r="AW822" s="13" t="s">
        <v>36</v>
      </c>
      <c r="AX822" s="13" t="s">
        <v>77</v>
      </c>
      <c r="AY822" s="159" t="s">
        <v>358</v>
      </c>
    </row>
    <row r="823" spans="2:65" s="13" customFormat="1" ht="11.25">
      <c r="B823" s="158"/>
      <c r="D823" s="152" t="s">
        <v>368</v>
      </c>
      <c r="E823" s="159" t="s">
        <v>19</v>
      </c>
      <c r="F823" s="160" t="s">
        <v>243</v>
      </c>
      <c r="H823" s="161">
        <v>160.85</v>
      </c>
      <c r="I823" s="162"/>
      <c r="L823" s="158"/>
      <c r="M823" s="163"/>
      <c r="T823" s="164"/>
      <c r="AT823" s="159" t="s">
        <v>368</v>
      </c>
      <c r="AU823" s="159" t="s">
        <v>90</v>
      </c>
      <c r="AV823" s="13" t="s">
        <v>90</v>
      </c>
      <c r="AW823" s="13" t="s">
        <v>36</v>
      </c>
      <c r="AX823" s="13" t="s">
        <v>77</v>
      </c>
      <c r="AY823" s="159" t="s">
        <v>358</v>
      </c>
    </row>
    <row r="824" spans="2:65" s="13" customFormat="1" ht="11.25">
      <c r="B824" s="158"/>
      <c r="D824" s="152" t="s">
        <v>368</v>
      </c>
      <c r="E824" s="159" t="s">
        <v>19</v>
      </c>
      <c r="F824" s="160" t="s">
        <v>246</v>
      </c>
      <c r="H824" s="161">
        <v>355.7</v>
      </c>
      <c r="I824" s="162"/>
      <c r="L824" s="158"/>
      <c r="M824" s="163"/>
      <c r="T824" s="164"/>
      <c r="AT824" s="159" t="s">
        <v>368</v>
      </c>
      <c r="AU824" s="159" t="s">
        <v>90</v>
      </c>
      <c r="AV824" s="13" t="s">
        <v>90</v>
      </c>
      <c r="AW824" s="13" t="s">
        <v>36</v>
      </c>
      <c r="AX824" s="13" t="s">
        <v>77</v>
      </c>
      <c r="AY824" s="159" t="s">
        <v>358</v>
      </c>
    </row>
    <row r="825" spans="2:65" s="13" customFormat="1" ht="11.25">
      <c r="B825" s="158"/>
      <c r="D825" s="152" t="s">
        <v>368</v>
      </c>
      <c r="E825" s="159" t="s">
        <v>19</v>
      </c>
      <c r="F825" s="160" t="s">
        <v>249</v>
      </c>
      <c r="H825" s="161">
        <v>71.75</v>
      </c>
      <c r="I825" s="162"/>
      <c r="L825" s="158"/>
      <c r="M825" s="163"/>
      <c r="T825" s="164"/>
      <c r="AT825" s="159" t="s">
        <v>368</v>
      </c>
      <c r="AU825" s="159" t="s">
        <v>90</v>
      </c>
      <c r="AV825" s="13" t="s">
        <v>90</v>
      </c>
      <c r="AW825" s="13" t="s">
        <v>36</v>
      </c>
      <c r="AX825" s="13" t="s">
        <v>77</v>
      </c>
      <c r="AY825" s="159" t="s">
        <v>358</v>
      </c>
    </row>
    <row r="826" spans="2:65" s="14" customFormat="1" ht="11.25">
      <c r="B826" s="165"/>
      <c r="D826" s="152" t="s">
        <v>368</v>
      </c>
      <c r="E826" s="166" t="s">
        <v>19</v>
      </c>
      <c r="F826" s="167" t="s">
        <v>371</v>
      </c>
      <c r="H826" s="168">
        <v>662.05</v>
      </c>
      <c r="I826" s="169"/>
      <c r="L826" s="165"/>
      <c r="M826" s="170"/>
      <c r="T826" s="171"/>
      <c r="AT826" s="166" t="s">
        <v>368</v>
      </c>
      <c r="AU826" s="166" t="s">
        <v>90</v>
      </c>
      <c r="AV826" s="14" t="s">
        <v>364</v>
      </c>
      <c r="AW826" s="14" t="s">
        <v>36</v>
      </c>
      <c r="AX826" s="14" t="s">
        <v>84</v>
      </c>
      <c r="AY826" s="166" t="s">
        <v>358</v>
      </c>
    </row>
    <row r="827" spans="2:65" s="1" customFormat="1" ht="24.2" customHeight="1">
      <c r="B827" s="33"/>
      <c r="C827" s="179" t="s">
        <v>1037</v>
      </c>
      <c r="D827" s="179" t="s">
        <v>440</v>
      </c>
      <c r="E827" s="180" t="s">
        <v>1038</v>
      </c>
      <c r="F827" s="181" t="s">
        <v>1039</v>
      </c>
      <c r="G827" s="182" t="s">
        <v>235</v>
      </c>
      <c r="H827" s="183">
        <v>373.48500000000001</v>
      </c>
      <c r="I827" s="184"/>
      <c r="J827" s="185">
        <f>ROUND(I827*H827,2)</f>
        <v>0</v>
      </c>
      <c r="K827" s="181" t="s">
        <v>363</v>
      </c>
      <c r="L827" s="186"/>
      <c r="M827" s="187" t="s">
        <v>19</v>
      </c>
      <c r="N827" s="188" t="s">
        <v>49</v>
      </c>
      <c r="P827" s="143">
        <f>O827*H827</f>
        <v>0</v>
      </c>
      <c r="Q827" s="143">
        <v>1.2E-4</v>
      </c>
      <c r="R827" s="143">
        <f>Q827*H827</f>
        <v>4.4818200000000002E-2</v>
      </c>
      <c r="S827" s="143">
        <v>0</v>
      </c>
      <c r="T827" s="144">
        <f>S827*H827</f>
        <v>0</v>
      </c>
      <c r="AR827" s="145" t="s">
        <v>406</v>
      </c>
      <c r="AT827" s="145" t="s">
        <v>440</v>
      </c>
      <c r="AU827" s="145" t="s">
        <v>90</v>
      </c>
      <c r="AY827" s="18" t="s">
        <v>358</v>
      </c>
      <c r="BE827" s="146">
        <f>IF(N827="základní",J827,0)</f>
        <v>0</v>
      </c>
      <c r="BF827" s="146">
        <f>IF(N827="snížená",J827,0)</f>
        <v>0</v>
      </c>
      <c r="BG827" s="146">
        <f>IF(N827="zákl. přenesená",J827,0)</f>
        <v>0</v>
      </c>
      <c r="BH827" s="146">
        <f>IF(N827="sníž. přenesená",J827,0)</f>
        <v>0</v>
      </c>
      <c r="BI827" s="146">
        <f>IF(N827="nulová",J827,0)</f>
        <v>0</v>
      </c>
      <c r="BJ827" s="18" t="s">
        <v>90</v>
      </c>
      <c r="BK827" s="146">
        <f>ROUND(I827*H827,2)</f>
        <v>0</v>
      </c>
      <c r="BL827" s="18" t="s">
        <v>364</v>
      </c>
      <c r="BM827" s="145" t="s">
        <v>1040</v>
      </c>
    </row>
    <row r="828" spans="2:65" s="13" customFormat="1" ht="11.25">
      <c r="B828" s="158"/>
      <c r="D828" s="152" t="s">
        <v>368</v>
      </c>
      <c r="E828" s="159" t="s">
        <v>19</v>
      </c>
      <c r="F828" s="160" t="s">
        <v>1041</v>
      </c>
      <c r="H828" s="161">
        <v>87.1</v>
      </c>
      <c r="I828" s="162"/>
      <c r="L828" s="158"/>
      <c r="M828" s="163"/>
      <c r="T828" s="164"/>
      <c r="AT828" s="159" t="s">
        <v>368</v>
      </c>
      <c r="AU828" s="159" t="s">
        <v>90</v>
      </c>
      <c r="AV828" s="13" t="s">
        <v>90</v>
      </c>
      <c r="AW828" s="13" t="s">
        <v>36</v>
      </c>
      <c r="AX828" s="13" t="s">
        <v>77</v>
      </c>
      <c r="AY828" s="159" t="s">
        <v>358</v>
      </c>
    </row>
    <row r="829" spans="2:65" s="13" customFormat="1" ht="11.25">
      <c r="B829" s="158"/>
      <c r="D829" s="152" t="s">
        <v>368</v>
      </c>
      <c r="E829" s="159" t="s">
        <v>19</v>
      </c>
      <c r="F829" s="160" t="s">
        <v>1042</v>
      </c>
      <c r="H829" s="161">
        <v>92</v>
      </c>
      <c r="I829" s="162"/>
      <c r="L829" s="158"/>
      <c r="M829" s="163"/>
      <c r="T829" s="164"/>
      <c r="AT829" s="159" t="s">
        <v>368</v>
      </c>
      <c r="AU829" s="159" t="s">
        <v>90</v>
      </c>
      <c r="AV829" s="13" t="s">
        <v>90</v>
      </c>
      <c r="AW829" s="13" t="s">
        <v>36</v>
      </c>
      <c r="AX829" s="13" t="s">
        <v>77</v>
      </c>
      <c r="AY829" s="159" t="s">
        <v>358</v>
      </c>
    </row>
    <row r="830" spans="2:65" s="13" customFormat="1" ht="11.25">
      <c r="B830" s="158"/>
      <c r="D830" s="152" t="s">
        <v>368</v>
      </c>
      <c r="E830" s="159" t="s">
        <v>19</v>
      </c>
      <c r="F830" s="160" t="s">
        <v>1043</v>
      </c>
      <c r="H830" s="161">
        <v>176.6</v>
      </c>
      <c r="I830" s="162"/>
      <c r="L830" s="158"/>
      <c r="M830" s="163"/>
      <c r="T830" s="164"/>
      <c r="AT830" s="159" t="s">
        <v>368</v>
      </c>
      <c r="AU830" s="159" t="s">
        <v>90</v>
      </c>
      <c r="AV830" s="13" t="s">
        <v>90</v>
      </c>
      <c r="AW830" s="13" t="s">
        <v>36</v>
      </c>
      <c r="AX830" s="13" t="s">
        <v>77</v>
      </c>
      <c r="AY830" s="159" t="s">
        <v>358</v>
      </c>
    </row>
    <row r="831" spans="2:65" s="14" customFormat="1" ht="11.25">
      <c r="B831" s="165"/>
      <c r="D831" s="152" t="s">
        <v>368</v>
      </c>
      <c r="E831" s="166" t="s">
        <v>246</v>
      </c>
      <c r="F831" s="167" t="s">
        <v>371</v>
      </c>
      <c r="H831" s="168">
        <v>355.7</v>
      </c>
      <c r="I831" s="169"/>
      <c r="L831" s="165"/>
      <c r="M831" s="170"/>
      <c r="T831" s="171"/>
      <c r="AT831" s="166" t="s">
        <v>368</v>
      </c>
      <c r="AU831" s="166" t="s">
        <v>90</v>
      </c>
      <c r="AV831" s="14" t="s">
        <v>364</v>
      </c>
      <c r="AW831" s="14" t="s">
        <v>36</v>
      </c>
      <c r="AX831" s="14" t="s">
        <v>84</v>
      </c>
      <c r="AY831" s="166" t="s">
        <v>358</v>
      </c>
    </row>
    <row r="832" spans="2:65" s="13" customFormat="1" ht="11.25">
      <c r="B832" s="158"/>
      <c r="D832" s="152" t="s">
        <v>368</v>
      </c>
      <c r="F832" s="160" t="s">
        <v>1044</v>
      </c>
      <c r="H832" s="161">
        <v>373.48500000000001</v>
      </c>
      <c r="I832" s="162"/>
      <c r="L832" s="158"/>
      <c r="M832" s="163"/>
      <c r="T832" s="164"/>
      <c r="AT832" s="159" t="s">
        <v>368</v>
      </c>
      <c r="AU832" s="159" t="s">
        <v>90</v>
      </c>
      <c r="AV832" s="13" t="s">
        <v>90</v>
      </c>
      <c r="AW832" s="13" t="s">
        <v>4</v>
      </c>
      <c r="AX832" s="13" t="s">
        <v>84</v>
      </c>
      <c r="AY832" s="159" t="s">
        <v>358</v>
      </c>
    </row>
    <row r="833" spans="2:65" s="1" customFormat="1" ht="24.2" customHeight="1">
      <c r="B833" s="33"/>
      <c r="C833" s="179" t="s">
        <v>1045</v>
      </c>
      <c r="D833" s="179" t="s">
        <v>440</v>
      </c>
      <c r="E833" s="180" t="s">
        <v>973</v>
      </c>
      <c r="F833" s="181" t="s">
        <v>974</v>
      </c>
      <c r="G833" s="182" t="s">
        <v>235</v>
      </c>
      <c r="H833" s="183">
        <v>168.893</v>
      </c>
      <c r="I833" s="184"/>
      <c r="J833" s="185">
        <f>ROUND(I833*H833,2)</f>
        <v>0</v>
      </c>
      <c r="K833" s="181" t="s">
        <v>363</v>
      </c>
      <c r="L833" s="186"/>
      <c r="M833" s="187" t="s">
        <v>19</v>
      </c>
      <c r="N833" s="188" t="s">
        <v>49</v>
      </c>
      <c r="P833" s="143">
        <f>O833*H833</f>
        <v>0</v>
      </c>
      <c r="Q833" s="143">
        <v>4.0000000000000003E-5</v>
      </c>
      <c r="R833" s="143">
        <f>Q833*H833</f>
        <v>6.7557200000000006E-3</v>
      </c>
      <c r="S833" s="143">
        <v>0</v>
      </c>
      <c r="T833" s="144">
        <f>S833*H833</f>
        <v>0</v>
      </c>
      <c r="AR833" s="145" t="s">
        <v>406</v>
      </c>
      <c r="AT833" s="145" t="s">
        <v>440</v>
      </c>
      <c r="AU833" s="145" t="s">
        <v>90</v>
      </c>
      <c r="AY833" s="18" t="s">
        <v>358</v>
      </c>
      <c r="BE833" s="146">
        <f>IF(N833="základní",J833,0)</f>
        <v>0</v>
      </c>
      <c r="BF833" s="146">
        <f>IF(N833="snížená",J833,0)</f>
        <v>0</v>
      </c>
      <c r="BG833" s="146">
        <f>IF(N833="zákl. přenesená",J833,0)</f>
        <v>0</v>
      </c>
      <c r="BH833" s="146">
        <f>IF(N833="sníž. přenesená",J833,0)</f>
        <v>0</v>
      </c>
      <c r="BI833" s="146">
        <f>IF(N833="nulová",J833,0)</f>
        <v>0</v>
      </c>
      <c r="BJ833" s="18" t="s">
        <v>90</v>
      </c>
      <c r="BK833" s="146">
        <f>ROUND(I833*H833,2)</f>
        <v>0</v>
      </c>
      <c r="BL833" s="18" t="s">
        <v>364</v>
      </c>
      <c r="BM833" s="145" t="s">
        <v>1046</v>
      </c>
    </row>
    <row r="834" spans="2:65" s="13" customFormat="1" ht="11.25">
      <c r="B834" s="158"/>
      <c r="D834" s="152" t="s">
        <v>368</v>
      </c>
      <c r="E834" s="159" t="s">
        <v>19</v>
      </c>
      <c r="F834" s="160" t="s">
        <v>245</v>
      </c>
      <c r="H834" s="161">
        <v>160.85</v>
      </c>
      <c r="I834" s="162"/>
      <c r="L834" s="158"/>
      <c r="M834" s="163"/>
      <c r="T834" s="164"/>
      <c r="AT834" s="159" t="s">
        <v>368</v>
      </c>
      <c r="AU834" s="159" t="s">
        <v>90</v>
      </c>
      <c r="AV834" s="13" t="s">
        <v>90</v>
      </c>
      <c r="AW834" s="13" t="s">
        <v>36</v>
      </c>
      <c r="AX834" s="13" t="s">
        <v>77</v>
      </c>
      <c r="AY834" s="159" t="s">
        <v>358</v>
      </c>
    </row>
    <row r="835" spans="2:65" s="14" customFormat="1" ht="11.25">
      <c r="B835" s="165"/>
      <c r="D835" s="152" t="s">
        <v>368</v>
      </c>
      <c r="E835" s="166" t="s">
        <v>243</v>
      </c>
      <c r="F835" s="167" t="s">
        <v>371</v>
      </c>
      <c r="H835" s="168">
        <v>160.85</v>
      </c>
      <c r="I835" s="169"/>
      <c r="L835" s="165"/>
      <c r="M835" s="170"/>
      <c r="T835" s="171"/>
      <c r="AT835" s="166" t="s">
        <v>368</v>
      </c>
      <c r="AU835" s="166" t="s">
        <v>90</v>
      </c>
      <c r="AV835" s="14" t="s">
        <v>364</v>
      </c>
      <c r="AW835" s="14" t="s">
        <v>36</v>
      </c>
      <c r="AX835" s="14" t="s">
        <v>84</v>
      </c>
      <c r="AY835" s="166" t="s">
        <v>358</v>
      </c>
    </row>
    <row r="836" spans="2:65" s="13" customFormat="1" ht="11.25">
      <c r="B836" s="158"/>
      <c r="D836" s="152" t="s">
        <v>368</v>
      </c>
      <c r="F836" s="160" t="s">
        <v>1047</v>
      </c>
      <c r="H836" s="161">
        <v>168.893</v>
      </c>
      <c r="I836" s="162"/>
      <c r="L836" s="158"/>
      <c r="M836" s="163"/>
      <c r="T836" s="164"/>
      <c r="AT836" s="159" t="s">
        <v>368</v>
      </c>
      <c r="AU836" s="159" t="s">
        <v>90</v>
      </c>
      <c r="AV836" s="13" t="s">
        <v>90</v>
      </c>
      <c r="AW836" s="13" t="s">
        <v>4</v>
      </c>
      <c r="AX836" s="13" t="s">
        <v>84</v>
      </c>
      <c r="AY836" s="159" t="s">
        <v>358</v>
      </c>
    </row>
    <row r="837" spans="2:65" s="1" customFormat="1" ht="24.2" customHeight="1">
      <c r="B837" s="33"/>
      <c r="C837" s="179" t="s">
        <v>1048</v>
      </c>
      <c r="D837" s="179" t="s">
        <v>440</v>
      </c>
      <c r="E837" s="180" t="s">
        <v>1049</v>
      </c>
      <c r="F837" s="181" t="s">
        <v>1050</v>
      </c>
      <c r="G837" s="182" t="s">
        <v>235</v>
      </c>
      <c r="H837" s="183">
        <v>77.438000000000002</v>
      </c>
      <c r="I837" s="184"/>
      <c r="J837" s="185">
        <f>ROUND(I837*H837,2)</f>
        <v>0</v>
      </c>
      <c r="K837" s="181" t="s">
        <v>363</v>
      </c>
      <c r="L837" s="186"/>
      <c r="M837" s="187" t="s">
        <v>19</v>
      </c>
      <c r="N837" s="188" t="s">
        <v>49</v>
      </c>
      <c r="P837" s="143">
        <f>O837*H837</f>
        <v>0</v>
      </c>
      <c r="Q837" s="143">
        <v>2.9999999999999997E-4</v>
      </c>
      <c r="R837" s="143">
        <f>Q837*H837</f>
        <v>2.3231399999999999E-2</v>
      </c>
      <c r="S837" s="143">
        <v>0</v>
      </c>
      <c r="T837" s="144">
        <f>S837*H837</f>
        <v>0</v>
      </c>
      <c r="AR837" s="145" t="s">
        <v>406</v>
      </c>
      <c r="AT837" s="145" t="s">
        <v>440</v>
      </c>
      <c r="AU837" s="145" t="s">
        <v>90</v>
      </c>
      <c r="AY837" s="18" t="s">
        <v>358</v>
      </c>
      <c r="BE837" s="146">
        <f>IF(N837="základní",J837,0)</f>
        <v>0</v>
      </c>
      <c r="BF837" s="146">
        <f>IF(N837="snížená",J837,0)</f>
        <v>0</v>
      </c>
      <c r="BG837" s="146">
        <f>IF(N837="zákl. přenesená",J837,0)</f>
        <v>0</v>
      </c>
      <c r="BH837" s="146">
        <f>IF(N837="sníž. přenesená",J837,0)</f>
        <v>0</v>
      </c>
      <c r="BI837" s="146">
        <f>IF(N837="nulová",J837,0)</f>
        <v>0</v>
      </c>
      <c r="BJ837" s="18" t="s">
        <v>90</v>
      </c>
      <c r="BK837" s="146">
        <f>ROUND(I837*H837,2)</f>
        <v>0</v>
      </c>
      <c r="BL837" s="18" t="s">
        <v>364</v>
      </c>
      <c r="BM837" s="145" t="s">
        <v>1051</v>
      </c>
    </row>
    <row r="838" spans="2:65" s="13" customFormat="1" ht="11.25">
      <c r="B838" s="158"/>
      <c r="D838" s="152" t="s">
        <v>368</v>
      </c>
      <c r="E838" s="159" t="s">
        <v>19</v>
      </c>
      <c r="F838" s="160" t="s">
        <v>254</v>
      </c>
      <c r="H838" s="161">
        <v>73.75</v>
      </c>
      <c r="I838" s="162"/>
      <c r="L838" s="158"/>
      <c r="M838" s="163"/>
      <c r="T838" s="164"/>
      <c r="AT838" s="159" t="s">
        <v>368</v>
      </c>
      <c r="AU838" s="159" t="s">
        <v>90</v>
      </c>
      <c r="AV838" s="13" t="s">
        <v>90</v>
      </c>
      <c r="AW838" s="13" t="s">
        <v>36</v>
      </c>
      <c r="AX838" s="13" t="s">
        <v>77</v>
      </c>
      <c r="AY838" s="159" t="s">
        <v>358</v>
      </c>
    </row>
    <row r="839" spans="2:65" s="14" customFormat="1" ht="11.25">
      <c r="B839" s="165"/>
      <c r="D839" s="152" t="s">
        <v>368</v>
      </c>
      <c r="E839" s="166" t="s">
        <v>252</v>
      </c>
      <c r="F839" s="167" t="s">
        <v>371</v>
      </c>
      <c r="H839" s="168">
        <v>73.75</v>
      </c>
      <c r="I839" s="169"/>
      <c r="L839" s="165"/>
      <c r="M839" s="170"/>
      <c r="T839" s="171"/>
      <c r="AT839" s="166" t="s">
        <v>368</v>
      </c>
      <c r="AU839" s="166" t="s">
        <v>90</v>
      </c>
      <c r="AV839" s="14" t="s">
        <v>364</v>
      </c>
      <c r="AW839" s="14" t="s">
        <v>36</v>
      </c>
      <c r="AX839" s="14" t="s">
        <v>84</v>
      </c>
      <c r="AY839" s="166" t="s">
        <v>358</v>
      </c>
    </row>
    <row r="840" spans="2:65" s="13" customFormat="1" ht="11.25">
      <c r="B840" s="158"/>
      <c r="D840" s="152" t="s">
        <v>368</v>
      </c>
      <c r="F840" s="160" t="s">
        <v>1052</v>
      </c>
      <c r="H840" s="161">
        <v>77.438000000000002</v>
      </c>
      <c r="I840" s="162"/>
      <c r="L840" s="158"/>
      <c r="M840" s="163"/>
      <c r="T840" s="164"/>
      <c r="AT840" s="159" t="s">
        <v>368</v>
      </c>
      <c r="AU840" s="159" t="s">
        <v>90</v>
      </c>
      <c r="AV840" s="13" t="s">
        <v>90</v>
      </c>
      <c r="AW840" s="13" t="s">
        <v>4</v>
      </c>
      <c r="AX840" s="13" t="s">
        <v>84</v>
      </c>
      <c r="AY840" s="159" t="s">
        <v>358</v>
      </c>
    </row>
    <row r="841" spans="2:65" s="1" customFormat="1" ht="24.2" customHeight="1">
      <c r="B841" s="33"/>
      <c r="C841" s="179" t="s">
        <v>1053</v>
      </c>
      <c r="D841" s="179" t="s">
        <v>440</v>
      </c>
      <c r="E841" s="180" t="s">
        <v>1054</v>
      </c>
      <c r="F841" s="181" t="s">
        <v>1055</v>
      </c>
      <c r="G841" s="182" t="s">
        <v>235</v>
      </c>
      <c r="H841" s="183">
        <v>75.337999999999994</v>
      </c>
      <c r="I841" s="184"/>
      <c r="J841" s="185">
        <f>ROUND(I841*H841,2)</f>
        <v>0</v>
      </c>
      <c r="K841" s="181" t="s">
        <v>363</v>
      </c>
      <c r="L841" s="186"/>
      <c r="M841" s="187" t="s">
        <v>19</v>
      </c>
      <c r="N841" s="188" t="s">
        <v>49</v>
      </c>
      <c r="P841" s="143">
        <f>O841*H841</f>
        <v>0</v>
      </c>
      <c r="Q841" s="143">
        <v>2.0000000000000001E-4</v>
      </c>
      <c r="R841" s="143">
        <f>Q841*H841</f>
        <v>1.5067599999999999E-2</v>
      </c>
      <c r="S841" s="143">
        <v>0</v>
      </c>
      <c r="T841" s="144">
        <f>S841*H841</f>
        <v>0</v>
      </c>
      <c r="AR841" s="145" t="s">
        <v>406</v>
      </c>
      <c r="AT841" s="145" t="s">
        <v>440</v>
      </c>
      <c r="AU841" s="145" t="s">
        <v>90</v>
      </c>
      <c r="AY841" s="18" t="s">
        <v>358</v>
      </c>
      <c r="BE841" s="146">
        <f>IF(N841="základní",J841,0)</f>
        <v>0</v>
      </c>
      <c r="BF841" s="146">
        <f>IF(N841="snížená",J841,0)</f>
        <v>0</v>
      </c>
      <c r="BG841" s="146">
        <f>IF(N841="zákl. přenesená",J841,0)</f>
        <v>0</v>
      </c>
      <c r="BH841" s="146">
        <f>IF(N841="sníž. přenesená",J841,0)</f>
        <v>0</v>
      </c>
      <c r="BI841" s="146">
        <f>IF(N841="nulová",J841,0)</f>
        <v>0</v>
      </c>
      <c r="BJ841" s="18" t="s">
        <v>90</v>
      </c>
      <c r="BK841" s="146">
        <f>ROUND(I841*H841,2)</f>
        <v>0</v>
      </c>
      <c r="BL841" s="18" t="s">
        <v>364</v>
      </c>
      <c r="BM841" s="145" t="s">
        <v>1056</v>
      </c>
    </row>
    <row r="842" spans="2:65" s="13" customFormat="1" ht="11.25">
      <c r="B842" s="158"/>
      <c r="D842" s="152" t="s">
        <v>368</v>
      </c>
      <c r="E842" s="159" t="s">
        <v>19</v>
      </c>
      <c r="F842" s="160" t="s">
        <v>251</v>
      </c>
      <c r="H842" s="161">
        <v>71.75</v>
      </c>
      <c r="I842" s="162"/>
      <c r="L842" s="158"/>
      <c r="M842" s="163"/>
      <c r="T842" s="164"/>
      <c r="AT842" s="159" t="s">
        <v>368</v>
      </c>
      <c r="AU842" s="159" t="s">
        <v>90</v>
      </c>
      <c r="AV842" s="13" t="s">
        <v>90</v>
      </c>
      <c r="AW842" s="13" t="s">
        <v>36</v>
      </c>
      <c r="AX842" s="13" t="s">
        <v>77</v>
      </c>
      <c r="AY842" s="159" t="s">
        <v>358</v>
      </c>
    </row>
    <row r="843" spans="2:65" s="14" customFormat="1" ht="11.25">
      <c r="B843" s="165"/>
      <c r="D843" s="152" t="s">
        <v>368</v>
      </c>
      <c r="E843" s="166" t="s">
        <v>249</v>
      </c>
      <c r="F843" s="167" t="s">
        <v>371</v>
      </c>
      <c r="H843" s="168">
        <v>71.75</v>
      </c>
      <c r="I843" s="169"/>
      <c r="L843" s="165"/>
      <c r="M843" s="170"/>
      <c r="T843" s="171"/>
      <c r="AT843" s="166" t="s">
        <v>368</v>
      </c>
      <c r="AU843" s="166" t="s">
        <v>90</v>
      </c>
      <c r="AV843" s="14" t="s">
        <v>364</v>
      </c>
      <c r="AW843" s="14" t="s">
        <v>36</v>
      </c>
      <c r="AX843" s="14" t="s">
        <v>84</v>
      </c>
      <c r="AY843" s="166" t="s">
        <v>358</v>
      </c>
    </row>
    <row r="844" spans="2:65" s="13" customFormat="1" ht="11.25">
      <c r="B844" s="158"/>
      <c r="D844" s="152" t="s">
        <v>368</v>
      </c>
      <c r="F844" s="160" t="s">
        <v>1057</v>
      </c>
      <c r="H844" s="161">
        <v>75.337999999999994</v>
      </c>
      <c r="I844" s="162"/>
      <c r="L844" s="158"/>
      <c r="M844" s="163"/>
      <c r="T844" s="164"/>
      <c r="AT844" s="159" t="s">
        <v>368</v>
      </c>
      <c r="AU844" s="159" t="s">
        <v>90</v>
      </c>
      <c r="AV844" s="13" t="s">
        <v>90</v>
      </c>
      <c r="AW844" s="13" t="s">
        <v>4</v>
      </c>
      <c r="AX844" s="13" t="s">
        <v>84</v>
      </c>
      <c r="AY844" s="159" t="s">
        <v>358</v>
      </c>
    </row>
    <row r="845" spans="2:65" s="1" customFormat="1" ht="37.9" customHeight="1">
      <c r="B845" s="33"/>
      <c r="C845" s="134" t="s">
        <v>1058</v>
      </c>
      <c r="D845" s="134" t="s">
        <v>360</v>
      </c>
      <c r="E845" s="135" t="s">
        <v>1059</v>
      </c>
      <c r="F845" s="136" t="s">
        <v>1060</v>
      </c>
      <c r="G845" s="137" t="s">
        <v>195</v>
      </c>
      <c r="H845" s="138">
        <v>891.95399999999995</v>
      </c>
      <c r="I845" s="139"/>
      <c r="J845" s="140">
        <f>ROUND(I845*H845,2)</f>
        <v>0</v>
      </c>
      <c r="K845" s="136" t="s">
        <v>363</v>
      </c>
      <c r="L845" s="33"/>
      <c r="M845" s="141" t="s">
        <v>19</v>
      </c>
      <c r="N845" s="142" t="s">
        <v>49</v>
      </c>
      <c r="P845" s="143">
        <f>O845*H845</f>
        <v>0</v>
      </c>
      <c r="Q845" s="143">
        <v>2.8500000000000001E-3</v>
      </c>
      <c r="R845" s="143">
        <f>Q845*H845</f>
        <v>2.5420688999999999</v>
      </c>
      <c r="S845" s="143">
        <v>0</v>
      </c>
      <c r="T845" s="144">
        <f>S845*H845</f>
        <v>0</v>
      </c>
      <c r="AR845" s="145" t="s">
        <v>364</v>
      </c>
      <c r="AT845" s="145" t="s">
        <v>360</v>
      </c>
      <c r="AU845" s="145" t="s">
        <v>90</v>
      </c>
      <c r="AY845" s="18" t="s">
        <v>358</v>
      </c>
      <c r="BE845" s="146">
        <f>IF(N845="základní",J845,0)</f>
        <v>0</v>
      </c>
      <c r="BF845" s="146">
        <f>IF(N845="snížená",J845,0)</f>
        <v>0</v>
      </c>
      <c r="BG845" s="146">
        <f>IF(N845="zákl. přenesená",J845,0)</f>
        <v>0</v>
      </c>
      <c r="BH845" s="146">
        <f>IF(N845="sníž. přenesená",J845,0)</f>
        <v>0</v>
      </c>
      <c r="BI845" s="146">
        <f>IF(N845="nulová",J845,0)</f>
        <v>0</v>
      </c>
      <c r="BJ845" s="18" t="s">
        <v>90</v>
      </c>
      <c r="BK845" s="146">
        <f>ROUND(I845*H845,2)</f>
        <v>0</v>
      </c>
      <c r="BL845" s="18" t="s">
        <v>364</v>
      </c>
      <c r="BM845" s="145" t="s">
        <v>1061</v>
      </c>
    </row>
    <row r="846" spans="2:65" s="1" customFormat="1" ht="11.25">
      <c r="B846" s="33"/>
      <c r="D846" s="147" t="s">
        <v>366</v>
      </c>
      <c r="F846" s="148" t="s">
        <v>1062</v>
      </c>
      <c r="I846" s="149"/>
      <c r="L846" s="33"/>
      <c r="M846" s="150"/>
      <c r="T846" s="54"/>
      <c r="AT846" s="18" t="s">
        <v>366</v>
      </c>
      <c r="AU846" s="18" t="s">
        <v>90</v>
      </c>
    </row>
    <row r="847" spans="2:65" s="13" customFormat="1" ht="11.25">
      <c r="B847" s="158"/>
      <c r="D847" s="152" t="s">
        <v>368</v>
      </c>
      <c r="E847" s="159" t="s">
        <v>19</v>
      </c>
      <c r="F847" s="160" t="s">
        <v>240</v>
      </c>
      <c r="H847" s="161">
        <v>859.78399999999999</v>
      </c>
      <c r="I847" s="162"/>
      <c r="L847" s="158"/>
      <c r="M847" s="163"/>
      <c r="T847" s="164"/>
      <c r="AT847" s="159" t="s">
        <v>368</v>
      </c>
      <c r="AU847" s="159" t="s">
        <v>90</v>
      </c>
      <c r="AV847" s="13" t="s">
        <v>90</v>
      </c>
      <c r="AW847" s="13" t="s">
        <v>36</v>
      </c>
      <c r="AX847" s="13" t="s">
        <v>77</v>
      </c>
      <c r="AY847" s="159" t="s">
        <v>358</v>
      </c>
    </row>
    <row r="848" spans="2:65" s="13" customFormat="1" ht="11.25">
      <c r="B848" s="158"/>
      <c r="D848" s="152" t="s">
        <v>368</v>
      </c>
      <c r="E848" s="159" t="s">
        <v>19</v>
      </c>
      <c r="F848" s="160" t="s">
        <v>988</v>
      </c>
      <c r="H848" s="161">
        <v>32.17</v>
      </c>
      <c r="I848" s="162"/>
      <c r="L848" s="158"/>
      <c r="M848" s="163"/>
      <c r="T848" s="164"/>
      <c r="AT848" s="159" t="s">
        <v>368</v>
      </c>
      <c r="AU848" s="159" t="s">
        <v>90</v>
      </c>
      <c r="AV848" s="13" t="s">
        <v>90</v>
      </c>
      <c r="AW848" s="13" t="s">
        <v>36</v>
      </c>
      <c r="AX848" s="13" t="s">
        <v>77</v>
      </c>
      <c r="AY848" s="159" t="s">
        <v>358</v>
      </c>
    </row>
    <row r="849" spans="2:65" s="14" customFormat="1" ht="11.25">
      <c r="B849" s="165"/>
      <c r="D849" s="152" t="s">
        <v>368</v>
      </c>
      <c r="E849" s="166" t="s">
        <v>19</v>
      </c>
      <c r="F849" s="167" t="s">
        <v>371</v>
      </c>
      <c r="H849" s="168">
        <v>891.95399999999995</v>
      </c>
      <c r="I849" s="169"/>
      <c r="L849" s="165"/>
      <c r="M849" s="170"/>
      <c r="T849" s="171"/>
      <c r="AT849" s="166" t="s">
        <v>368</v>
      </c>
      <c r="AU849" s="166" t="s">
        <v>90</v>
      </c>
      <c r="AV849" s="14" t="s">
        <v>364</v>
      </c>
      <c r="AW849" s="14" t="s">
        <v>36</v>
      </c>
      <c r="AX849" s="14" t="s">
        <v>84</v>
      </c>
      <c r="AY849" s="166" t="s">
        <v>358</v>
      </c>
    </row>
    <row r="850" spans="2:65" s="1" customFormat="1" ht="37.9" customHeight="1">
      <c r="B850" s="33"/>
      <c r="C850" s="134" t="s">
        <v>1063</v>
      </c>
      <c r="D850" s="134" t="s">
        <v>360</v>
      </c>
      <c r="E850" s="135" t="s">
        <v>1064</v>
      </c>
      <c r="F850" s="136" t="s">
        <v>1065</v>
      </c>
      <c r="G850" s="137" t="s">
        <v>195</v>
      </c>
      <c r="H850" s="138">
        <v>117.95</v>
      </c>
      <c r="I850" s="139"/>
      <c r="J850" s="140">
        <f>ROUND(I850*H850,2)</f>
        <v>0</v>
      </c>
      <c r="K850" s="136" t="s">
        <v>363</v>
      </c>
      <c r="L850" s="33"/>
      <c r="M850" s="141" t="s">
        <v>19</v>
      </c>
      <c r="N850" s="142" t="s">
        <v>49</v>
      </c>
      <c r="P850" s="143">
        <f>O850*H850</f>
        <v>0</v>
      </c>
      <c r="Q850" s="143">
        <v>0</v>
      </c>
      <c r="R850" s="143">
        <f>Q850*H850</f>
        <v>0</v>
      </c>
      <c r="S850" s="143">
        <v>1.0000000000000001E-5</v>
      </c>
      <c r="T850" s="144">
        <f>S850*H850</f>
        <v>1.1795000000000002E-3</v>
      </c>
      <c r="AR850" s="145" t="s">
        <v>364</v>
      </c>
      <c r="AT850" s="145" t="s">
        <v>360</v>
      </c>
      <c r="AU850" s="145" t="s">
        <v>90</v>
      </c>
      <c r="AY850" s="18" t="s">
        <v>358</v>
      </c>
      <c r="BE850" s="146">
        <f>IF(N850="základní",J850,0)</f>
        <v>0</v>
      </c>
      <c r="BF850" s="146">
        <f>IF(N850="snížená",J850,0)</f>
        <v>0</v>
      </c>
      <c r="BG850" s="146">
        <f>IF(N850="zákl. přenesená",J850,0)</f>
        <v>0</v>
      </c>
      <c r="BH850" s="146">
        <f>IF(N850="sníž. přenesená",J850,0)</f>
        <v>0</v>
      </c>
      <c r="BI850" s="146">
        <f>IF(N850="nulová",J850,0)</f>
        <v>0</v>
      </c>
      <c r="BJ850" s="18" t="s">
        <v>90</v>
      </c>
      <c r="BK850" s="146">
        <f>ROUND(I850*H850,2)</f>
        <v>0</v>
      </c>
      <c r="BL850" s="18" t="s">
        <v>364</v>
      </c>
      <c r="BM850" s="145" t="s">
        <v>1066</v>
      </c>
    </row>
    <row r="851" spans="2:65" s="1" customFormat="1" ht="11.25">
      <c r="B851" s="33"/>
      <c r="D851" s="147" t="s">
        <v>366</v>
      </c>
      <c r="F851" s="148" t="s">
        <v>1067</v>
      </c>
      <c r="I851" s="149"/>
      <c r="L851" s="33"/>
      <c r="M851" s="150"/>
      <c r="T851" s="54"/>
      <c r="AT851" s="18" t="s">
        <v>366</v>
      </c>
      <c r="AU851" s="18" t="s">
        <v>90</v>
      </c>
    </row>
    <row r="852" spans="2:65" s="1" customFormat="1" ht="37.9" customHeight="1">
      <c r="B852" s="33"/>
      <c r="C852" s="134" t="s">
        <v>1068</v>
      </c>
      <c r="D852" s="134" t="s">
        <v>360</v>
      </c>
      <c r="E852" s="135" t="s">
        <v>1069</v>
      </c>
      <c r="F852" s="136" t="s">
        <v>1070</v>
      </c>
      <c r="G852" s="137" t="s">
        <v>235</v>
      </c>
      <c r="H852" s="138">
        <v>176.6</v>
      </c>
      <c r="I852" s="139"/>
      <c r="J852" s="140">
        <f>ROUND(I852*H852,2)</f>
        <v>0</v>
      </c>
      <c r="K852" s="136" t="s">
        <v>363</v>
      </c>
      <c r="L852" s="33"/>
      <c r="M852" s="141" t="s">
        <v>19</v>
      </c>
      <c r="N852" s="142" t="s">
        <v>49</v>
      </c>
      <c r="P852" s="143">
        <f>O852*H852</f>
        <v>0</v>
      </c>
      <c r="Q852" s="143">
        <v>0</v>
      </c>
      <c r="R852" s="143">
        <f>Q852*H852</f>
        <v>0</v>
      </c>
      <c r="S852" s="143">
        <v>0</v>
      </c>
      <c r="T852" s="144">
        <f>S852*H852</f>
        <v>0</v>
      </c>
      <c r="AR852" s="145" t="s">
        <v>364</v>
      </c>
      <c r="AT852" s="145" t="s">
        <v>360</v>
      </c>
      <c r="AU852" s="145" t="s">
        <v>90</v>
      </c>
      <c r="AY852" s="18" t="s">
        <v>358</v>
      </c>
      <c r="BE852" s="146">
        <f>IF(N852="základní",J852,0)</f>
        <v>0</v>
      </c>
      <c r="BF852" s="146">
        <f>IF(N852="snížená",J852,0)</f>
        <v>0</v>
      </c>
      <c r="BG852" s="146">
        <f>IF(N852="zákl. přenesená",J852,0)</f>
        <v>0</v>
      </c>
      <c r="BH852" s="146">
        <f>IF(N852="sníž. přenesená",J852,0)</f>
        <v>0</v>
      </c>
      <c r="BI852" s="146">
        <f>IF(N852="nulová",J852,0)</f>
        <v>0</v>
      </c>
      <c r="BJ852" s="18" t="s">
        <v>90</v>
      </c>
      <c r="BK852" s="146">
        <f>ROUND(I852*H852,2)</f>
        <v>0</v>
      </c>
      <c r="BL852" s="18" t="s">
        <v>364</v>
      </c>
      <c r="BM852" s="145" t="s">
        <v>1071</v>
      </c>
    </row>
    <row r="853" spans="2:65" s="1" customFormat="1" ht="11.25">
      <c r="B853" s="33"/>
      <c r="D853" s="147" t="s">
        <v>366</v>
      </c>
      <c r="F853" s="148" t="s">
        <v>1072</v>
      </c>
      <c r="I853" s="149"/>
      <c r="L853" s="33"/>
      <c r="M853" s="150"/>
      <c r="T853" s="54"/>
      <c r="AT853" s="18" t="s">
        <v>366</v>
      </c>
      <c r="AU853" s="18" t="s">
        <v>90</v>
      </c>
    </row>
    <row r="854" spans="2:65" s="13" customFormat="1" ht="11.25">
      <c r="B854" s="158"/>
      <c r="D854" s="152" t="s">
        <v>368</v>
      </c>
      <c r="E854" s="159" t="s">
        <v>19</v>
      </c>
      <c r="F854" s="160" t="s">
        <v>1043</v>
      </c>
      <c r="H854" s="161">
        <v>176.6</v>
      </c>
      <c r="I854" s="162"/>
      <c r="L854" s="158"/>
      <c r="M854" s="163"/>
      <c r="T854" s="164"/>
      <c r="AT854" s="159" t="s">
        <v>368</v>
      </c>
      <c r="AU854" s="159" t="s">
        <v>90</v>
      </c>
      <c r="AV854" s="13" t="s">
        <v>90</v>
      </c>
      <c r="AW854" s="13" t="s">
        <v>36</v>
      </c>
      <c r="AX854" s="13" t="s">
        <v>77</v>
      </c>
      <c r="AY854" s="159" t="s">
        <v>358</v>
      </c>
    </row>
    <row r="855" spans="2:65" s="14" customFormat="1" ht="11.25">
      <c r="B855" s="165"/>
      <c r="D855" s="152" t="s">
        <v>368</v>
      </c>
      <c r="E855" s="166" t="s">
        <v>19</v>
      </c>
      <c r="F855" s="167" t="s">
        <v>371</v>
      </c>
      <c r="H855" s="168">
        <v>176.6</v>
      </c>
      <c r="I855" s="169"/>
      <c r="L855" s="165"/>
      <c r="M855" s="170"/>
      <c r="T855" s="171"/>
      <c r="AT855" s="166" t="s">
        <v>368</v>
      </c>
      <c r="AU855" s="166" t="s">
        <v>90</v>
      </c>
      <c r="AV855" s="14" t="s">
        <v>364</v>
      </c>
      <c r="AW855" s="14" t="s">
        <v>36</v>
      </c>
      <c r="AX855" s="14" t="s">
        <v>84</v>
      </c>
      <c r="AY855" s="166" t="s">
        <v>358</v>
      </c>
    </row>
    <row r="856" spans="2:65" s="1" customFormat="1" ht="24.2" customHeight="1">
      <c r="B856" s="33"/>
      <c r="C856" s="134" t="s">
        <v>1073</v>
      </c>
      <c r="D856" s="134" t="s">
        <v>360</v>
      </c>
      <c r="E856" s="135" t="s">
        <v>1074</v>
      </c>
      <c r="F856" s="136" t="s">
        <v>1075</v>
      </c>
      <c r="G856" s="137" t="s">
        <v>195</v>
      </c>
      <c r="H856" s="138">
        <v>376.15800000000002</v>
      </c>
      <c r="I856" s="139"/>
      <c r="J856" s="140">
        <f>ROUND(I856*H856,2)</f>
        <v>0</v>
      </c>
      <c r="K856" s="136" t="s">
        <v>19</v>
      </c>
      <c r="L856" s="33"/>
      <c r="M856" s="141" t="s">
        <v>19</v>
      </c>
      <c r="N856" s="142" t="s">
        <v>49</v>
      </c>
      <c r="P856" s="143">
        <f>O856*H856</f>
        <v>0</v>
      </c>
      <c r="Q856" s="143">
        <v>0</v>
      </c>
      <c r="R856" s="143">
        <f>Q856*H856</f>
        <v>0</v>
      </c>
      <c r="S856" s="143">
        <v>0</v>
      </c>
      <c r="T856" s="144">
        <f>S856*H856</f>
        <v>0</v>
      </c>
      <c r="AR856" s="145" t="s">
        <v>364</v>
      </c>
      <c r="AT856" s="145" t="s">
        <v>360</v>
      </c>
      <c r="AU856" s="145" t="s">
        <v>90</v>
      </c>
      <c r="AY856" s="18" t="s">
        <v>358</v>
      </c>
      <c r="BE856" s="146">
        <f>IF(N856="základní",J856,0)</f>
        <v>0</v>
      </c>
      <c r="BF856" s="146">
        <f>IF(N856="snížená",J856,0)</f>
        <v>0</v>
      </c>
      <c r="BG856" s="146">
        <f>IF(N856="zákl. přenesená",J856,0)</f>
        <v>0</v>
      </c>
      <c r="BH856" s="146">
        <f>IF(N856="sníž. přenesená",J856,0)</f>
        <v>0</v>
      </c>
      <c r="BI856" s="146">
        <f>IF(N856="nulová",J856,0)</f>
        <v>0</v>
      </c>
      <c r="BJ856" s="18" t="s">
        <v>90</v>
      </c>
      <c r="BK856" s="146">
        <f>ROUND(I856*H856,2)</f>
        <v>0</v>
      </c>
      <c r="BL856" s="18" t="s">
        <v>364</v>
      </c>
      <c r="BM856" s="145" t="s">
        <v>1076</v>
      </c>
    </row>
    <row r="857" spans="2:65" s="12" customFormat="1" ht="11.25">
      <c r="B857" s="151"/>
      <c r="D857" s="152" t="s">
        <v>368</v>
      </c>
      <c r="E857" s="153" t="s">
        <v>19</v>
      </c>
      <c r="F857" s="154" t="s">
        <v>485</v>
      </c>
      <c r="H857" s="153" t="s">
        <v>19</v>
      </c>
      <c r="I857" s="155"/>
      <c r="L857" s="151"/>
      <c r="M857" s="156"/>
      <c r="T857" s="157"/>
      <c r="AT857" s="153" t="s">
        <v>368</v>
      </c>
      <c r="AU857" s="153" t="s">
        <v>90</v>
      </c>
      <c r="AV857" s="12" t="s">
        <v>84</v>
      </c>
      <c r="AW857" s="12" t="s">
        <v>36</v>
      </c>
      <c r="AX857" s="12" t="s">
        <v>77</v>
      </c>
      <c r="AY857" s="153" t="s">
        <v>358</v>
      </c>
    </row>
    <row r="858" spans="2:65" s="12" customFormat="1" ht="11.25">
      <c r="B858" s="151"/>
      <c r="D858" s="152" t="s">
        <v>368</v>
      </c>
      <c r="E858" s="153" t="s">
        <v>19</v>
      </c>
      <c r="F858" s="154" t="s">
        <v>5175</v>
      </c>
      <c r="H858" s="153" t="s">
        <v>19</v>
      </c>
      <c r="I858" s="155"/>
      <c r="L858" s="151"/>
      <c r="M858" s="156"/>
      <c r="T858" s="157"/>
      <c r="AT858" s="153" t="s">
        <v>368</v>
      </c>
      <c r="AU858" s="153" t="s">
        <v>90</v>
      </c>
      <c r="AV858" s="12" t="s">
        <v>84</v>
      </c>
      <c r="AW858" s="12" t="s">
        <v>36</v>
      </c>
      <c r="AX858" s="12" t="s">
        <v>77</v>
      </c>
      <c r="AY858" s="153" t="s">
        <v>358</v>
      </c>
    </row>
    <row r="859" spans="2:65" s="12" customFormat="1" ht="11.25">
      <c r="B859" s="151"/>
      <c r="D859" s="152" t="s">
        <v>368</v>
      </c>
      <c r="E859" s="153" t="s">
        <v>19</v>
      </c>
      <c r="F859" s="154" t="s">
        <v>5188</v>
      </c>
      <c r="H859" s="153" t="s">
        <v>19</v>
      </c>
      <c r="I859" s="155"/>
      <c r="L859" s="151"/>
      <c r="M859" s="156"/>
      <c r="T859" s="157"/>
      <c r="AT859" s="153" t="s">
        <v>368</v>
      </c>
      <c r="AU859" s="153" t="s">
        <v>90</v>
      </c>
      <c r="AV859" s="12" t="s">
        <v>84</v>
      </c>
      <c r="AW859" s="12" t="s">
        <v>36</v>
      </c>
      <c r="AX859" s="12" t="s">
        <v>77</v>
      </c>
      <c r="AY859" s="153" t="s">
        <v>358</v>
      </c>
    </row>
    <row r="860" spans="2:65" s="12" customFormat="1" ht="11.25">
      <c r="B860" s="151"/>
      <c r="D860" s="152" t="s">
        <v>368</v>
      </c>
      <c r="E860" s="153" t="s">
        <v>19</v>
      </c>
      <c r="F860" s="154" t="s">
        <v>5189</v>
      </c>
      <c r="H860" s="153" t="s">
        <v>19</v>
      </c>
      <c r="I860" s="155"/>
      <c r="L860" s="151"/>
      <c r="M860" s="156"/>
      <c r="T860" s="157"/>
      <c r="AT860" s="153" t="s">
        <v>368</v>
      </c>
      <c r="AU860" s="153" t="s">
        <v>90</v>
      </c>
      <c r="AV860" s="12" t="s">
        <v>84</v>
      </c>
      <c r="AW860" s="12" t="s">
        <v>36</v>
      </c>
      <c r="AX860" s="12" t="s">
        <v>77</v>
      </c>
      <c r="AY860" s="153" t="s">
        <v>358</v>
      </c>
    </row>
    <row r="861" spans="2:65" s="13" customFormat="1" ht="11.25">
      <c r="B861" s="158"/>
      <c r="D861" s="152" t="s">
        <v>368</v>
      </c>
      <c r="E861" s="159" t="s">
        <v>19</v>
      </c>
      <c r="F861" s="160" t="s">
        <v>1077</v>
      </c>
      <c r="H861" s="161">
        <v>376.15800000000002</v>
      </c>
      <c r="I861" s="162"/>
      <c r="L861" s="158"/>
      <c r="M861" s="163"/>
      <c r="T861" s="164"/>
      <c r="AT861" s="159" t="s">
        <v>368</v>
      </c>
      <c r="AU861" s="159" t="s">
        <v>90</v>
      </c>
      <c r="AV861" s="13" t="s">
        <v>90</v>
      </c>
      <c r="AW861" s="13" t="s">
        <v>36</v>
      </c>
      <c r="AX861" s="13" t="s">
        <v>77</v>
      </c>
      <c r="AY861" s="159" t="s">
        <v>358</v>
      </c>
    </row>
    <row r="862" spans="2:65" s="14" customFormat="1" ht="11.25">
      <c r="B862" s="165"/>
      <c r="D862" s="152" t="s">
        <v>368</v>
      </c>
      <c r="E862" s="166" t="s">
        <v>19</v>
      </c>
      <c r="F862" s="167" t="s">
        <v>371</v>
      </c>
      <c r="H862" s="168">
        <v>376.15800000000002</v>
      </c>
      <c r="I862" s="169"/>
      <c r="L862" s="165"/>
      <c r="M862" s="170"/>
      <c r="T862" s="171"/>
      <c r="AT862" s="166" t="s">
        <v>368</v>
      </c>
      <c r="AU862" s="166" t="s">
        <v>90</v>
      </c>
      <c r="AV862" s="14" t="s">
        <v>364</v>
      </c>
      <c r="AW862" s="14" t="s">
        <v>36</v>
      </c>
      <c r="AX862" s="14" t="s">
        <v>84</v>
      </c>
      <c r="AY862" s="166" t="s">
        <v>358</v>
      </c>
    </row>
    <row r="863" spans="2:65" s="1" customFormat="1" ht="37.9" customHeight="1">
      <c r="B863" s="33"/>
      <c r="C863" s="134" t="s">
        <v>1078</v>
      </c>
      <c r="D863" s="134" t="s">
        <v>360</v>
      </c>
      <c r="E863" s="135" t="s">
        <v>1079</v>
      </c>
      <c r="F863" s="136" t="s">
        <v>1080</v>
      </c>
      <c r="G863" s="137" t="s">
        <v>195</v>
      </c>
      <c r="H863" s="138">
        <v>26.49</v>
      </c>
      <c r="I863" s="139"/>
      <c r="J863" s="140">
        <f>ROUND(I863*H863,2)</f>
        <v>0</v>
      </c>
      <c r="K863" s="136" t="s">
        <v>363</v>
      </c>
      <c r="L863" s="33"/>
      <c r="M863" s="141" t="s">
        <v>19</v>
      </c>
      <c r="N863" s="142" t="s">
        <v>49</v>
      </c>
      <c r="P863" s="143">
        <f>O863*H863</f>
        <v>0</v>
      </c>
      <c r="Q863" s="143">
        <v>0</v>
      </c>
      <c r="R863" s="143">
        <f>Q863*H863</f>
        <v>0</v>
      </c>
      <c r="S863" s="143">
        <v>0</v>
      </c>
      <c r="T863" s="144">
        <f>S863*H863</f>
        <v>0</v>
      </c>
      <c r="AR863" s="145" t="s">
        <v>364</v>
      </c>
      <c r="AT863" s="145" t="s">
        <v>360</v>
      </c>
      <c r="AU863" s="145" t="s">
        <v>90</v>
      </c>
      <c r="AY863" s="18" t="s">
        <v>358</v>
      </c>
      <c r="BE863" s="146">
        <f>IF(N863="základní",J863,0)</f>
        <v>0</v>
      </c>
      <c r="BF863" s="146">
        <f>IF(N863="snížená",J863,0)</f>
        <v>0</v>
      </c>
      <c r="BG863" s="146">
        <f>IF(N863="zákl. přenesená",J863,0)</f>
        <v>0</v>
      </c>
      <c r="BH863" s="146">
        <f>IF(N863="sníž. přenesená",J863,0)</f>
        <v>0</v>
      </c>
      <c r="BI863" s="146">
        <f>IF(N863="nulová",J863,0)</f>
        <v>0</v>
      </c>
      <c r="BJ863" s="18" t="s">
        <v>90</v>
      </c>
      <c r="BK863" s="146">
        <f>ROUND(I863*H863,2)</f>
        <v>0</v>
      </c>
      <c r="BL863" s="18" t="s">
        <v>364</v>
      </c>
      <c r="BM863" s="145" t="s">
        <v>1081</v>
      </c>
    </row>
    <row r="864" spans="2:65" s="1" customFormat="1" ht="11.25">
      <c r="B864" s="33"/>
      <c r="D864" s="147" t="s">
        <v>366</v>
      </c>
      <c r="F864" s="148" t="s">
        <v>1082</v>
      </c>
      <c r="I864" s="149"/>
      <c r="L864" s="33"/>
      <c r="M864" s="150"/>
      <c r="T864" s="54"/>
      <c r="AT864" s="18" t="s">
        <v>366</v>
      </c>
      <c r="AU864" s="18" t="s">
        <v>90</v>
      </c>
    </row>
    <row r="865" spans="2:65" s="12" customFormat="1" ht="11.25">
      <c r="B865" s="151"/>
      <c r="D865" s="152" t="s">
        <v>368</v>
      </c>
      <c r="E865" s="153" t="s">
        <v>19</v>
      </c>
      <c r="F865" s="154" t="s">
        <v>485</v>
      </c>
      <c r="H865" s="153" t="s">
        <v>19</v>
      </c>
      <c r="I865" s="155"/>
      <c r="L865" s="151"/>
      <c r="M865" s="156"/>
      <c r="T865" s="157"/>
      <c r="AT865" s="153" t="s">
        <v>368</v>
      </c>
      <c r="AU865" s="153" t="s">
        <v>90</v>
      </c>
      <c r="AV865" s="12" t="s">
        <v>84</v>
      </c>
      <c r="AW865" s="12" t="s">
        <v>36</v>
      </c>
      <c r="AX865" s="12" t="s">
        <v>77</v>
      </c>
      <c r="AY865" s="153" t="s">
        <v>358</v>
      </c>
    </row>
    <row r="866" spans="2:65" s="12" customFormat="1" ht="11.25">
      <c r="B866" s="151"/>
      <c r="D866" s="152" t="s">
        <v>368</v>
      </c>
      <c r="E866" s="153" t="s">
        <v>19</v>
      </c>
      <c r="F866" s="154" t="s">
        <v>5175</v>
      </c>
      <c r="H866" s="153" t="s">
        <v>19</v>
      </c>
      <c r="I866" s="155"/>
      <c r="L866" s="151"/>
      <c r="M866" s="156"/>
      <c r="T866" s="157"/>
      <c r="AT866" s="153" t="s">
        <v>368</v>
      </c>
      <c r="AU866" s="153" t="s">
        <v>90</v>
      </c>
      <c r="AV866" s="12" t="s">
        <v>84</v>
      </c>
      <c r="AW866" s="12" t="s">
        <v>36</v>
      </c>
      <c r="AX866" s="12" t="s">
        <v>77</v>
      </c>
      <c r="AY866" s="153" t="s">
        <v>358</v>
      </c>
    </row>
    <row r="867" spans="2:65" s="12" customFormat="1" ht="11.25">
      <c r="B867" s="151"/>
      <c r="D867" s="152" t="s">
        <v>368</v>
      </c>
      <c r="E867" s="153" t="s">
        <v>19</v>
      </c>
      <c r="F867" s="154" t="s">
        <v>5188</v>
      </c>
      <c r="H867" s="153" t="s">
        <v>19</v>
      </c>
      <c r="I867" s="155"/>
      <c r="L867" s="151"/>
      <c r="M867" s="156"/>
      <c r="T867" s="157"/>
      <c r="AT867" s="153" t="s">
        <v>368</v>
      </c>
      <c r="AU867" s="153" t="s">
        <v>90</v>
      </c>
      <c r="AV867" s="12" t="s">
        <v>84</v>
      </c>
      <c r="AW867" s="12" t="s">
        <v>36</v>
      </c>
      <c r="AX867" s="12" t="s">
        <v>77</v>
      </c>
      <c r="AY867" s="153" t="s">
        <v>358</v>
      </c>
    </row>
    <row r="868" spans="2:65" s="12" customFormat="1" ht="11.25">
      <c r="B868" s="151"/>
      <c r="D868" s="152" t="s">
        <v>368</v>
      </c>
      <c r="E868" s="153" t="s">
        <v>19</v>
      </c>
      <c r="F868" s="154" t="s">
        <v>5189</v>
      </c>
      <c r="H868" s="153" t="s">
        <v>19</v>
      </c>
      <c r="I868" s="155"/>
      <c r="L868" s="151"/>
      <c r="M868" s="156"/>
      <c r="T868" s="157"/>
      <c r="AT868" s="153" t="s">
        <v>368</v>
      </c>
      <c r="AU868" s="153" t="s">
        <v>90</v>
      </c>
      <c r="AV868" s="12" t="s">
        <v>84</v>
      </c>
      <c r="AW868" s="12" t="s">
        <v>36</v>
      </c>
      <c r="AX868" s="12" t="s">
        <v>77</v>
      </c>
      <c r="AY868" s="153" t="s">
        <v>358</v>
      </c>
    </row>
    <row r="869" spans="2:65" s="13" customFormat="1" ht="11.25">
      <c r="B869" s="158"/>
      <c r="D869" s="152" t="s">
        <v>368</v>
      </c>
      <c r="E869" s="159" t="s">
        <v>19</v>
      </c>
      <c r="F869" s="160" t="s">
        <v>994</v>
      </c>
      <c r="H869" s="161">
        <v>26.49</v>
      </c>
      <c r="I869" s="162"/>
      <c r="L869" s="158"/>
      <c r="M869" s="163"/>
      <c r="T869" s="164"/>
      <c r="AT869" s="159" t="s">
        <v>368</v>
      </c>
      <c r="AU869" s="159" t="s">
        <v>90</v>
      </c>
      <c r="AV869" s="13" t="s">
        <v>90</v>
      </c>
      <c r="AW869" s="13" t="s">
        <v>36</v>
      </c>
      <c r="AX869" s="13" t="s">
        <v>77</v>
      </c>
      <c r="AY869" s="159" t="s">
        <v>358</v>
      </c>
    </row>
    <row r="870" spans="2:65" s="14" customFormat="1" ht="11.25">
      <c r="B870" s="165"/>
      <c r="D870" s="152" t="s">
        <v>368</v>
      </c>
      <c r="E870" s="166" t="s">
        <v>19</v>
      </c>
      <c r="F870" s="167" t="s">
        <v>371</v>
      </c>
      <c r="H870" s="168">
        <v>26.49</v>
      </c>
      <c r="I870" s="169"/>
      <c r="L870" s="165"/>
      <c r="M870" s="170"/>
      <c r="T870" s="171"/>
      <c r="AT870" s="166" t="s">
        <v>368</v>
      </c>
      <c r="AU870" s="166" t="s">
        <v>90</v>
      </c>
      <c r="AV870" s="14" t="s">
        <v>364</v>
      </c>
      <c r="AW870" s="14" t="s">
        <v>36</v>
      </c>
      <c r="AX870" s="14" t="s">
        <v>84</v>
      </c>
      <c r="AY870" s="166" t="s">
        <v>358</v>
      </c>
    </row>
    <row r="871" spans="2:65" s="1" customFormat="1" ht="33" customHeight="1">
      <c r="B871" s="33"/>
      <c r="C871" s="134" t="s">
        <v>1083</v>
      </c>
      <c r="D871" s="134" t="s">
        <v>360</v>
      </c>
      <c r="E871" s="135" t="s">
        <v>1084</v>
      </c>
      <c r="F871" s="136" t="s">
        <v>1085</v>
      </c>
      <c r="G871" s="137" t="s">
        <v>209</v>
      </c>
      <c r="H871" s="138">
        <v>2.8969999999999998</v>
      </c>
      <c r="I871" s="139"/>
      <c r="J871" s="140">
        <f>ROUND(I871*H871,2)</f>
        <v>0</v>
      </c>
      <c r="K871" s="136" t="s">
        <v>363</v>
      </c>
      <c r="L871" s="33"/>
      <c r="M871" s="141" t="s">
        <v>19</v>
      </c>
      <c r="N871" s="142" t="s">
        <v>49</v>
      </c>
      <c r="P871" s="143">
        <f>O871*H871</f>
        <v>0</v>
      </c>
      <c r="Q871" s="143">
        <v>2.5018699999999998</v>
      </c>
      <c r="R871" s="143">
        <f>Q871*H871</f>
        <v>7.2479173899999987</v>
      </c>
      <c r="S871" s="143">
        <v>0</v>
      </c>
      <c r="T871" s="144">
        <f>S871*H871</f>
        <v>0</v>
      </c>
      <c r="AR871" s="145" t="s">
        <v>364</v>
      </c>
      <c r="AT871" s="145" t="s">
        <v>360</v>
      </c>
      <c r="AU871" s="145" t="s">
        <v>90</v>
      </c>
      <c r="AY871" s="18" t="s">
        <v>358</v>
      </c>
      <c r="BE871" s="146">
        <f>IF(N871="základní",J871,0)</f>
        <v>0</v>
      </c>
      <c r="BF871" s="146">
        <f>IF(N871="snížená",J871,0)</f>
        <v>0</v>
      </c>
      <c r="BG871" s="146">
        <f>IF(N871="zákl. přenesená",J871,0)</f>
        <v>0</v>
      </c>
      <c r="BH871" s="146">
        <f>IF(N871="sníž. přenesená",J871,0)</f>
        <v>0</v>
      </c>
      <c r="BI871" s="146">
        <f>IF(N871="nulová",J871,0)</f>
        <v>0</v>
      </c>
      <c r="BJ871" s="18" t="s">
        <v>90</v>
      </c>
      <c r="BK871" s="146">
        <f>ROUND(I871*H871,2)</f>
        <v>0</v>
      </c>
      <c r="BL871" s="18" t="s">
        <v>364</v>
      </c>
      <c r="BM871" s="145" t="s">
        <v>1086</v>
      </c>
    </row>
    <row r="872" spans="2:65" s="1" customFormat="1" ht="11.25">
      <c r="B872" s="33"/>
      <c r="D872" s="147" t="s">
        <v>366</v>
      </c>
      <c r="F872" s="148" t="s">
        <v>1087</v>
      </c>
      <c r="I872" s="149"/>
      <c r="L872" s="33"/>
      <c r="M872" s="150"/>
      <c r="T872" s="54"/>
      <c r="AT872" s="18" t="s">
        <v>366</v>
      </c>
      <c r="AU872" s="18" t="s">
        <v>90</v>
      </c>
    </row>
    <row r="873" spans="2:65" s="13" customFormat="1" ht="11.25">
      <c r="B873" s="158"/>
      <c r="D873" s="152" t="s">
        <v>368</v>
      </c>
      <c r="E873" s="159" t="s">
        <v>19</v>
      </c>
      <c r="F873" s="160" t="s">
        <v>1088</v>
      </c>
      <c r="H873" s="161">
        <v>0.34300000000000003</v>
      </c>
      <c r="I873" s="162"/>
      <c r="L873" s="158"/>
      <c r="M873" s="163"/>
      <c r="T873" s="164"/>
      <c r="AT873" s="159" t="s">
        <v>368</v>
      </c>
      <c r="AU873" s="159" t="s">
        <v>90</v>
      </c>
      <c r="AV873" s="13" t="s">
        <v>90</v>
      </c>
      <c r="AW873" s="13" t="s">
        <v>36</v>
      </c>
      <c r="AX873" s="13" t="s">
        <v>77</v>
      </c>
      <c r="AY873" s="159" t="s">
        <v>358</v>
      </c>
    </row>
    <row r="874" spans="2:65" s="13" customFormat="1" ht="11.25">
      <c r="B874" s="158"/>
      <c r="D874" s="152" t="s">
        <v>368</v>
      </c>
      <c r="E874" s="159" t="s">
        <v>19</v>
      </c>
      <c r="F874" s="160" t="s">
        <v>1089</v>
      </c>
      <c r="H874" s="161">
        <v>2.5539999999999998</v>
      </c>
      <c r="I874" s="162"/>
      <c r="L874" s="158"/>
      <c r="M874" s="163"/>
      <c r="T874" s="164"/>
      <c r="AT874" s="159" t="s">
        <v>368</v>
      </c>
      <c r="AU874" s="159" t="s">
        <v>90</v>
      </c>
      <c r="AV874" s="13" t="s">
        <v>90</v>
      </c>
      <c r="AW874" s="13" t="s">
        <v>36</v>
      </c>
      <c r="AX874" s="13" t="s">
        <v>77</v>
      </c>
      <c r="AY874" s="159" t="s">
        <v>358</v>
      </c>
    </row>
    <row r="875" spans="2:65" s="14" customFormat="1" ht="11.25">
      <c r="B875" s="165"/>
      <c r="D875" s="152" t="s">
        <v>368</v>
      </c>
      <c r="E875" s="166" t="s">
        <v>19</v>
      </c>
      <c r="F875" s="167" t="s">
        <v>371</v>
      </c>
      <c r="H875" s="168">
        <v>2.8969999999999998</v>
      </c>
      <c r="I875" s="169"/>
      <c r="L875" s="165"/>
      <c r="M875" s="170"/>
      <c r="T875" s="171"/>
      <c r="AT875" s="166" t="s">
        <v>368</v>
      </c>
      <c r="AU875" s="166" t="s">
        <v>90</v>
      </c>
      <c r="AV875" s="14" t="s">
        <v>364</v>
      </c>
      <c r="AW875" s="14" t="s">
        <v>36</v>
      </c>
      <c r="AX875" s="14" t="s">
        <v>84</v>
      </c>
      <c r="AY875" s="166" t="s">
        <v>358</v>
      </c>
    </row>
    <row r="876" spans="2:65" s="1" customFormat="1" ht="33" customHeight="1">
      <c r="B876" s="33"/>
      <c r="C876" s="134" t="s">
        <v>1090</v>
      </c>
      <c r="D876" s="134" t="s">
        <v>360</v>
      </c>
      <c r="E876" s="135" t="s">
        <v>1091</v>
      </c>
      <c r="F876" s="136" t="s">
        <v>1092</v>
      </c>
      <c r="G876" s="137" t="s">
        <v>209</v>
      </c>
      <c r="H876" s="138">
        <v>2.8969999999999998</v>
      </c>
      <c r="I876" s="139"/>
      <c r="J876" s="140">
        <f>ROUND(I876*H876,2)</f>
        <v>0</v>
      </c>
      <c r="K876" s="136" t="s">
        <v>363</v>
      </c>
      <c r="L876" s="33"/>
      <c r="M876" s="141" t="s">
        <v>19</v>
      </c>
      <c r="N876" s="142" t="s">
        <v>49</v>
      </c>
      <c r="P876" s="143">
        <f>O876*H876</f>
        <v>0</v>
      </c>
      <c r="Q876" s="143">
        <v>0</v>
      </c>
      <c r="R876" s="143">
        <f>Q876*H876</f>
        <v>0</v>
      </c>
      <c r="S876" s="143">
        <v>0</v>
      </c>
      <c r="T876" s="144">
        <f>S876*H876</f>
        <v>0</v>
      </c>
      <c r="AR876" s="145" t="s">
        <v>364</v>
      </c>
      <c r="AT876" s="145" t="s">
        <v>360</v>
      </c>
      <c r="AU876" s="145" t="s">
        <v>90</v>
      </c>
      <c r="AY876" s="18" t="s">
        <v>358</v>
      </c>
      <c r="BE876" s="146">
        <f>IF(N876="základní",J876,0)</f>
        <v>0</v>
      </c>
      <c r="BF876" s="146">
        <f>IF(N876="snížená",J876,0)</f>
        <v>0</v>
      </c>
      <c r="BG876" s="146">
        <f>IF(N876="zákl. přenesená",J876,0)</f>
        <v>0</v>
      </c>
      <c r="BH876" s="146">
        <f>IF(N876="sníž. přenesená",J876,0)</f>
        <v>0</v>
      </c>
      <c r="BI876" s="146">
        <f>IF(N876="nulová",J876,0)</f>
        <v>0</v>
      </c>
      <c r="BJ876" s="18" t="s">
        <v>90</v>
      </c>
      <c r="BK876" s="146">
        <f>ROUND(I876*H876,2)</f>
        <v>0</v>
      </c>
      <c r="BL876" s="18" t="s">
        <v>364</v>
      </c>
      <c r="BM876" s="145" t="s">
        <v>1093</v>
      </c>
    </row>
    <row r="877" spans="2:65" s="1" customFormat="1" ht="11.25">
      <c r="B877" s="33"/>
      <c r="D877" s="147" t="s">
        <v>366</v>
      </c>
      <c r="F877" s="148" t="s">
        <v>1094</v>
      </c>
      <c r="I877" s="149"/>
      <c r="L877" s="33"/>
      <c r="M877" s="150"/>
      <c r="T877" s="54"/>
      <c r="AT877" s="18" t="s">
        <v>366</v>
      </c>
      <c r="AU877" s="18" t="s">
        <v>90</v>
      </c>
    </row>
    <row r="878" spans="2:65" s="13" customFormat="1" ht="11.25">
      <c r="B878" s="158"/>
      <c r="D878" s="152" t="s">
        <v>368</v>
      </c>
      <c r="E878" s="159" t="s">
        <v>19</v>
      </c>
      <c r="F878" s="160" t="s">
        <v>1088</v>
      </c>
      <c r="H878" s="161">
        <v>0.34300000000000003</v>
      </c>
      <c r="I878" s="162"/>
      <c r="L878" s="158"/>
      <c r="M878" s="163"/>
      <c r="T878" s="164"/>
      <c r="AT878" s="159" t="s">
        <v>368</v>
      </c>
      <c r="AU878" s="159" t="s">
        <v>90</v>
      </c>
      <c r="AV878" s="13" t="s">
        <v>90</v>
      </c>
      <c r="AW878" s="13" t="s">
        <v>36</v>
      </c>
      <c r="AX878" s="13" t="s">
        <v>77</v>
      </c>
      <c r="AY878" s="159" t="s">
        <v>358</v>
      </c>
    </row>
    <row r="879" spans="2:65" s="13" customFormat="1" ht="11.25">
      <c r="B879" s="158"/>
      <c r="D879" s="152" t="s">
        <v>368</v>
      </c>
      <c r="E879" s="159" t="s">
        <v>19</v>
      </c>
      <c r="F879" s="160" t="s">
        <v>1089</v>
      </c>
      <c r="H879" s="161">
        <v>2.5539999999999998</v>
      </c>
      <c r="I879" s="162"/>
      <c r="L879" s="158"/>
      <c r="M879" s="163"/>
      <c r="T879" s="164"/>
      <c r="AT879" s="159" t="s">
        <v>368</v>
      </c>
      <c r="AU879" s="159" t="s">
        <v>90</v>
      </c>
      <c r="AV879" s="13" t="s">
        <v>90</v>
      </c>
      <c r="AW879" s="13" t="s">
        <v>36</v>
      </c>
      <c r="AX879" s="13" t="s">
        <v>77</v>
      </c>
      <c r="AY879" s="159" t="s">
        <v>358</v>
      </c>
    </row>
    <row r="880" spans="2:65" s="14" customFormat="1" ht="11.25">
      <c r="B880" s="165"/>
      <c r="D880" s="152" t="s">
        <v>368</v>
      </c>
      <c r="E880" s="166" t="s">
        <v>19</v>
      </c>
      <c r="F880" s="167" t="s">
        <v>371</v>
      </c>
      <c r="H880" s="168">
        <v>2.8969999999999998</v>
      </c>
      <c r="I880" s="169"/>
      <c r="L880" s="165"/>
      <c r="M880" s="170"/>
      <c r="T880" s="171"/>
      <c r="AT880" s="166" t="s">
        <v>368</v>
      </c>
      <c r="AU880" s="166" t="s">
        <v>90</v>
      </c>
      <c r="AV880" s="14" t="s">
        <v>364</v>
      </c>
      <c r="AW880" s="14" t="s">
        <v>36</v>
      </c>
      <c r="AX880" s="14" t="s">
        <v>84</v>
      </c>
      <c r="AY880" s="166" t="s">
        <v>358</v>
      </c>
    </row>
    <row r="881" spans="2:65" s="1" customFormat="1" ht="44.25" customHeight="1">
      <c r="B881" s="33"/>
      <c r="C881" s="134" t="s">
        <v>1095</v>
      </c>
      <c r="D881" s="134" t="s">
        <v>360</v>
      </c>
      <c r="E881" s="135" t="s">
        <v>1096</v>
      </c>
      <c r="F881" s="136" t="s">
        <v>1097</v>
      </c>
      <c r="G881" s="137" t="s">
        <v>209</v>
      </c>
      <c r="H881" s="138">
        <v>2.8969999999999998</v>
      </c>
      <c r="I881" s="139"/>
      <c r="J881" s="140">
        <f>ROUND(I881*H881,2)</f>
        <v>0</v>
      </c>
      <c r="K881" s="136" t="s">
        <v>363</v>
      </c>
      <c r="L881" s="33"/>
      <c r="M881" s="141" t="s">
        <v>19</v>
      </c>
      <c r="N881" s="142" t="s">
        <v>49</v>
      </c>
      <c r="P881" s="143">
        <f>O881*H881</f>
        <v>0</v>
      </c>
      <c r="Q881" s="143">
        <v>0</v>
      </c>
      <c r="R881" s="143">
        <f>Q881*H881</f>
        <v>0</v>
      </c>
      <c r="S881" s="143">
        <v>0</v>
      </c>
      <c r="T881" s="144">
        <f>S881*H881</f>
        <v>0</v>
      </c>
      <c r="AR881" s="145" t="s">
        <v>364</v>
      </c>
      <c r="AT881" s="145" t="s">
        <v>360</v>
      </c>
      <c r="AU881" s="145" t="s">
        <v>90</v>
      </c>
      <c r="AY881" s="18" t="s">
        <v>358</v>
      </c>
      <c r="BE881" s="146">
        <f>IF(N881="základní",J881,0)</f>
        <v>0</v>
      </c>
      <c r="BF881" s="146">
        <f>IF(N881="snížená",J881,0)</f>
        <v>0</v>
      </c>
      <c r="BG881" s="146">
        <f>IF(N881="zákl. přenesená",J881,0)</f>
        <v>0</v>
      </c>
      <c r="BH881" s="146">
        <f>IF(N881="sníž. přenesená",J881,0)</f>
        <v>0</v>
      </c>
      <c r="BI881" s="146">
        <f>IF(N881="nulová",J881,0)</f>
        <v>0</v>
      </c>
      <c r="BJ881" s="18" t="s">
        <v>90</v>
      </c>
      <c r="BK881" s="146">
        <f>ROUND(I881*H881,2)</f>
        <v>0</v>
      </c>
      <c r="BL881" s="18" t="s">
        <v>364</v>
      </c>
      <c r="BM881" s="145" t="s">
        <v>1098</v>
      </c>
    </row>
    <row r="882" spans="2:65" s="1" customFormat="1" ht="11.25">
      <c r="B882" s="33"/>
      <c r="D882" s="147" t="s">
        <v>366</v>
      </c>
      <c r="F882" s="148" t="s">
        <v>1099</v>
      </c>
      <c r="I882" s="149"/>
      <c r="L882" s="33"/>
      <c r="M882" s="150"/>
      <c r="T882" s="54"/>
      <c r="AT882" s="18" t="s">
        <v>366</v>
      </c>
      <c r="AU882" s="18" t="s">
        <v>90</v>
      </c>
    </row>
    <row r="883" spans="2:65" s="13" customFormat="1" ht="11.25">
      <c r="B883" s="158"/>
      <c r="D883" s="152" t="s">
        <v>368</v>
      </c>
      <c r="E883" s="159" t="s">
        <v>19</v>
      </c>
      <c r="F883" s="160" t="s">
        <v>1088</v>
      </c>
      <c r="H883" s="161">
        <v>0.34300000000000003</v>
      </c>
      <c r="I883" s="162"/>
      <c r="L883" s="158"/>
      <c r="M883" s="163"/>
      <c r="T883" s="164"/>
      <c r="AT883" s="159" t="s">
        <v>368</v>
      </c>
      <c r="AU883" s="159" t="s">
        <v>90</v>
      </c>
      <c r="AV883" s="13" t="s">
        <v>90</v>
      </c>
      <c r="AW883" s="13" t="s">
        <v>36</v>
      </c>
      <c r="AX883" s="13" t="s">
        <v>77</v>
      </c>
      <c r="AY883" s="159" t="s">
        <v>358</v>
      </c>
    </row>
    <row r="884" spans="2:65" s="13" customFormat="1" ht="11.25">
      <c r="B884" s="158"/>
      <c r="D884" s="152" t="s">
        <v>368</v>
      </c>
      <c r="E884" s="159" t="s">
        <v>19</v>
      </c>
      <c r="F884" s="160" t="s">
        <v>1089</v>
      </c>
      <c r="H884" s="161">
        <v>2.5539999999999998</v>
      </c>
      <c r="I884" s="162"/>
      <c r="L884" s="158"/>
      <c r="M884" s="163"/>
      <c r="T884" s="164"/>
      <c r="AT884" s="159" t="s">
        <v>368</v>
      </c>
      <c r="AU884" s="159" t="s">
        <v>90</v>
      </c>
      <c r="AV884" s="13" t="s">
        <v>90</v>
      </c>
      <c r="AW884" s="13" t="s">
        <v>36</v>
      </c>
      <c r="AX884" s="13" t="s">
        <v>77</v>
      </c>
      <c r="AY884" s="159" t="s">
        <v>358</v>
      </c>
    </row>
    <row r="885" spans="2:65" s="14" customFormat="1" ht="11.25">
      <c r="B885" s="165"/>
      <c r="D885" s="152" t="s">
        <v>368</v>
      </c>
      <c r="E885" s="166" t="s">
        <v>19</v>
      </c>
      <c r="F885" s="167" t="s">
        <v>371</v>
      </c>
      <c r="H885" s="168">
        <v>2.8969999999999998</v>
      </c>
      <c r="I885" s="169"/>
      <c r="L885" s="165"/>
      <c r="M885" s="170"/>
      <c r="T885" s="171"/>
      <c r="AT885" s="166" t="s">
        <v>368</v>
      </c>
      <c r="AU885" s="166" t="s">
        <v>90</v>
      </c>
      <c r="AV885" s="14" t="s">
        <v>364</v>
      </c>
      <c r="AW885" s="14" t="s">
        <v>36</v>
      </c>
      <c r="AX885" s="14" t="s">
        <v>84</v>
      </c>
      <c r="AY885" s="166" t="s">
        <v>358</v>
      </c>
    </row>
    <row r="886" spans="2:65" s="1" customFormat="1" ht="33" customHeight="1">
      <c r="B886" s="33"/>
      <c r="C886" s="134" t="s">
        <v>1100</v>
      </c>
      <c r="D886" s="134" t="s">
        <v>360</v>
      </c>
      <c r="E886" s="135" t="s">
        <v>1101</v>
      </c>
      <c r="F886" s="136" t="s">
        <v>1102</v>
      </c>
      <c r="G886" s="137" t="s">
        <v>209</v>
      </c>
      <c r="H886" s="138">
        <v>2.8969999999999998</v>
      </c>
      <c r="I886" s="139"/>
      <c r="J886" s="140">
        <f>ROUND(I886*H886,2)</f>
        <v>0</v>
      </c>
      <c r="K886" s="136" t="s">
        <v>363</v>
      </c>
      <c r="L886" s="33"/>
      <c r="M886" s="141" t="s">
        <v>19</v>
      </c>
      <c r="N886" s="142" t="s">
        <v>49</v>
      </c>
      <c r="P886" s="143">
        <f>O886*H886</f>
        <v>0</v>
      </c>
      <c r="Q886" s="143">
        <v>0</v>
      </c>
      <c r="R886" s="143">
        <f>Q886*H886</f>
        <v>0</v>
      </c>
      <c r="S886" s="143">
        <v>0</v>
      </c>
      <c r="T886" s="144">
        <f>S886*H886</f>
        <v>0</v>
      </c>
      <c r="AR886" s="145" t="s">
        <v>364</v>
      </c>
      <c r="AT886" s="145" t="s">
        <v>360</v>
      </c>
      <c r="AU886" s="145" t="s">
        <v>90</v>
      </c>
      <c r="AY886" s="18" t="s">
        <v>358</v>
      </c>
      <c r="BE886" s="146">
        <f>IF(N886="základní",J886,0)</f>
        <v>0</v>
      </c>
      <c r="BF886" s="146">
        <f>IF(N886="snížená",J886,0)</f>
        <v>0</v>
      </c>
      <c r="BG886" s="146">
        <f>IF(N886="zákl. přenesená",J886,0)</f>
        <v>0</v>
      </c>
      <c r="BH886" s="146">
        <f>IF(N886="sníž. přenesená",J886,0)</f>
        <v>0</v>
      </c>
      <c r="BI886" s="146">
        <f>IF(N886="nulová",J886,0)</f>
        <v>0</v>
      </c>
      <c r="BJ886" s="18" t="s">
        <v>90</v>
      </c>
      <c r="BK886" s="146">
        <f>ROUND(I886*H886,2)</f>
        <v>0</v>
      </c>
      <c r="BL886" s="18" t="s">
        <v>364</v>
      </c>
      <c r="BM886" s="145" t="s">
        <v>1103</v>
      </c>
    </row>
    <row r="887" spans="2:65" s="1" customFormat="1" ht="11.25">
      <c r="B887" s="33"/>
      <c r="D887" s="147" t="s">
        <v>366</v>
      </c>
      <c r="F887" s="148" t="s">
        <v>1104</v>
      </c>
      <c r="I887" s="149"/>
      <c r="L887" s="33"/>
      <c r="M887" s="150"/>
      <c r="T887" s="54"/>
      <c r="AT887" s="18" t="s">
        <v>366</v>
      </c>
      <c r="AU887" s="18" t="s">
        <v>90</v>
      </c>
    </row>
    <row r="888" spans="2:65" s="13" customFormat="1" ht="11.25">
      <c r="B888" s="158"/>
      <c r="D888" s="152" t="s">
        <v>368</v>
      </c>
      <c r="E888" s="159" t="s">
        <v>19</v>
      </c>
      <c r="F888" s="160" t="s">
        <v>1088</v>
      </c>
      <c r="H888" s="161">
        <v>0.34300000000000003</v>
      </c>
      <c r="I888" s="162"/>
      <c r="L888" s="158"/>
      <c r="M888" s="163"/>
      <c r="T888" s="164"/>
      <c r="AT888" s="159" t="s">
        <v>368</v>
      </c>
      <c r="AU888" s="159" t="s">
        <v>90</v>
      </c>
      <c r="AV888" s="13" t="s">
        <v>90</v>
      </c>
      <c r="AW888" s="13" t="s">
        <v>36</v>
      </c>
      <c r="AX888" s="13" t="s">
        <v>77</v>
      </c>
      <c r="AY888" s="159" t="s">
        <v>358</v>
      </c>
    </row>
    <row r="889" spans="2:65" s="13" customFormat="1" ht="11.25">
      <c r="B889" s="158"/>
      <c r="D889" s="152" t="s">
        <v>368</v>
      </c>
      <c r="E889" s="159" t="s">
        <v>19</v>
      </c>
      <c r="F889" s="160" t="s">
        <v>1089</v>
      </c>
      <c r="H889" s="161">
        <v>2.5539999999999998</v>
      </c>
      <c r="I889" s="162"/>
      <c r="L889" s="158"/>
      <c r="M889" s="163"/>
      <c r="T889" s="164"/>
      <c r="AT889" s="159" t="s">
        <v>368</v>
      </c>
      <c r="AU889" s="159" t="s">
        <v>90</v>
      </c>
      <c r="AV889" s="13" t="s">
        <v>90</v>
      </c>
      <c r="AW889" s="13" t="s">
        <v>36</v>
      </c>
      <c r="AX889" s="13" t="s">
        <v>77</v>
      </c>
      <c r="AY889" s="159" t="s">
        <v>358</v>
      </c>
    </row>
    <row r="890" spans="2:65" s="14" customFormat="1" ht="11.25">
      <c r="B890" s="165"/>
      <c r="D890" s="152" t="s">
        <v>368</v>
      </c>
      <c r="E890" s="166" t="s">
        <v>19</v>
      </c>
      <c r="F890" s="167" t="s">
        <v>371</v>
      </c>
      <c r="H890" s="168">
        <v>2.8969999999999998</v>
      </c>
      <c r="I890" s="169"/>
      <c r="L890" s="165"/>
      <c r="M890" s="170"/>
      <c r="T890" s="171"/>
      <c r="AT890" s="166" t="s">
        <v>368</v>
      </c>
      <c r="AU890" s="166" t="s">
        <v>90</v>
      </c>
      <c r="AV890" s="14" t="s">
        <v>364</v>
      </c>
      <c r="AW890" s="14" t="s">
        <v>36</v>
      </c>
      <c r="AX890" s="14" t="s">
        <v>84</v>
      </c>
      <c r="AY890" s="166" t="s">
        <v>358</v>
      </c>
    </row>
    <row r="891" spans="2:65" s="1" customFormat="1" ht="33" customHeight="1">
      <c r="B891" s="33"/>
      <c r="C891" s="134" t="s">
        <v>1105</v>
      </c>
      <c r="D891" s="134" t="s">
        <v>360</v>
      </c>
      <c r="E891" s="135" t="s">
        <v>1106</v>
      </c>
      <c r="F891" s="136" t="s">
        <v>1107</v>
      </c>
      <c r="G891" s="137" t="s">
        <v>209</v>
      </c>
      <c r="H891" s="138">
        <v>0.34300000000000003</v>
      </c>
      <c r="I891" s="139"/>
      <c r="J891" s="140">
        <f>ROUND(I891*H891,2)</f>
        <v>0</v>
      </c>
      <c r="K891" s="136" t="s">
        <v>363</v>
      </c>
      <c r="L891" s="33"/>
      <c r="M891" s="141" t="s">
        <v>19</v>
      </c>
      <c r="N891" s="142" t="s">
        <v>49</v>
      </c>
      <c r="P891" s="143">
        <f>O891*H891</f>
        <v>0</v>
      </c>
      <c r="Q891" s="143">
        <v>0</v>
      </c>
      <c r="R891" s="143">
        <f>Q891*H891</f>
        <v>0</v>
      </c>
      <c r="S891" s="143">
        <v>0</v>
      </c>
      <c r="T891" s="144">
        <f>S891*H891</f>
        <v>0</v>
      </c>
      <c r="AR891" s="145" t="s">
        <v>364</v>
      </c>
      <c r="AT891" s="145" t="s">
        <v>360</v>
      </c>
      <c r="AU891" s="145" t="s">
        <v>90</v>
      </c>
      <c r="AY891" s="18" t="s">
        <v>358</v>
      </c>
      <c r="BE891" s="146">
        <f>IF(N891="základní",J891,0)</f>
        <v>0</v>
      </c>
      <c r="BF891" s="146">
        <f>IF(N891="snížená",J891,0)</f>
        <v>0</v>
      </c>
      <c r="BG891" s="146">
        <f>IF(N891="zákl. přenesená",J891,0)</f>
        <v>0</v>
      </c>
      <c r="BH891" s="146">
        <f>IF(N891="sníž. přenesená",J891,0)</f>
        <v>0</v>
      </c>
      <c r="BI891" s="146">
        <f>IF(N891="nulová",J891,0)</f>
        <v>0</v>
      </c>
      <c r="BJ891" s="18" t="s">
        <v>90</v>
      </c>
      <c r="BK891" s="146">
        <f>ROUND(I891*H891,2)</f>
        <v>0</v>
      </c>
      <c r="BL891" s="18" t="s">
        <v>364</v>
      </c>
      <c r="BM891" s="145" t="s">
        <v>1108</v>
      </c>
    </row>
    <row r="892" spans="2:65" s="1" customFormat="1" ht="11.25">
      <c r="B892" s="33"/>
      <c r="D892" s="147" t="s">
        <v>366</v>
      </c>
      <c r="F892" s="148" t="s">
        <v>1109</v>
      </c>
      <c r="I892" s="149"/>
      <c r="L892" s="33"/>
      <c r="M892" s="150"/>
      <c r="T892" s="54"/>
      <c r="AT892" s="18" t="s">
        <v>366</v>
      </c>
      <c r="AU892" s="18" t="s">
        <v>90</v>
      </c>
    </row>
    <row r="893" spans="2:65" s="13" customFormat="1" ht="11.25">
      <c r="B893" s="158"/>
      <c r="D893" s="152" t="s">
        <v>368</v>
      </c>
      <c r="E893" s="159" t="s">
        <v>19</v>
      </c>
      <c r="F893" s="160" t="s">
        <v>1088</v>
      </c>
      <c r="H893" s="161">
        <v>0.34300000000000003</v>
      </c>
      <c r="I893" s="162"/>
      <c r="L893" s="158"/>
      <c r="M893" s="163"/>
      <c r="T893" s="164"/>
      <c r="AT893" s="159" t="s">
        <v>368</v>
      </c>
      <c r="AU893" s="159" t="s">
        <v>90</v>
      </c>
      <c r="AV893" s="13" t="s">
        <v>90</v>
      </c>
      <c r="AW893" s="13" t="s">
        <v>36</v>
      </c>
      <c r="AX893" s="13" t="s">
        <v>77</v>
      </c>
      <c r="AY893" s="159" t="s">
        <v>358</v>
      </c>
    </row>
    <row r="894" spans="2:65" s="14" customFormat="1" ht="11.25">
      <c r="B894" s="165"/>
      <c r="D894" s="152" t="s">
        <v>368</v>
      </c>
      <c r="E894" s="166" t="s">
        <v>19</v>
      </c>
      <c r="F894" s="167" t="s">
        <v>371</v>
      </c>
      <c r="H894" s="168">
        <v>0.34300000000000003</v>
      </c>
      <c r="I894" s="169"/>
      <c r="L894" s="165"/>
      <c r="M894" s="170"/>
      <c r="T894" s="171"/>
      <c r="AT894" s="166" t="s">
        <v>368</v>
      </c>
      <c r="AU894" s="166" t="s">
        <v>90</v>
      </c>
      <c r="AV894" s="14" t="s">
        <v>364</v>
      </c>
      <c r="AW894" s="14" t="s">
        <v>36</v>
      </c>
      <c r="AX894" s="14" t="s">
        <v>84</v>
      </c>
      <c r="AY894" s="166" t="s">
        <v>358</v>
      </c>
    </row>
    <row r="895" spans="2:65" s="1" customFormat="1" ht="21.75" customHeight="1">
      <c r="B895" s="33"/>
      <c r="C895" s="134" t="s">
        <v>1110</v>
      </c>
      <c r="D895" s="134" t="s">
        <v>360</v>
      </c>
      <c r="E895" s="135" t="s">
        <v>1111</v>
      </c>
      <c r="F895" s="136" t="s">
        <v>1112</v>
      </c>
      <c r="G895" s="137" t="s">
        <v>443</v>
      </c>
      <c r="H895" s="138">
        <v>0.14499999999999999</v>
      </c>
      <c r="I895" s="139"/>
      <c r="J895" s="140">
        <f>ROUND(I895*H895,2)</f>
        <v>0</v>
      </c>
      <c r="K895" s="136" t="s">
        <v>363</v>
      </c>
      <c r="L895" s="33"/>
      <c r="M895" s="141" t="s">
        <v>19</v>
      </c>
      <c r="N895" s="142" t="s">
        <v>49</v>
      </c>
      <c r="P895" s="143">
        <f>O895*H895</f>
        <v>0</v>
      </c>
      <c r="Q895" s="143">
        <v>1.0627727796999999</v>
      </c>
      <c r="R895" s="143">
        <f>Q895*H895</f>
        <v>0.15410205305649999</v>
      </c>
      <c r="S895" s="143">
        <v>0</v>
      </c>
      <c r="T895" s="144">
        <f>S895*H895</f>
        <v>0</v>
      </c>
      <c r="AR895" s="145" t="s">
        <v>364</v>
      </c>
      <c r="AT895" s="145" t="s">
        <v>360</v>
      </c>
      <c r="AU895" s="145" t="s">
        <v>90</v>
      </c>
      <c r="AY895" s="18" t="s">
        <v>358</v>
      </c>
      <c r="BE895" s="146">
        <f>IF(N895="základní",J895,0)</f>
        <v>0</v>
      </c>
      <c r="BF895" s="146">
        <f>IF(N895="snížená",J895,0)</f>
        <v>0</v>
      </c>
      <c r="BG895" s="146">
        <f>IF(N895="zákl. přenesená",J895,0)</f>
        <v>0</v>
      </c>
      <c r="BH895" s="146">
        <f>IF(N895="sníž. přenesená",J895,0)</f>
        <v>0</v>
      </c>
      <c r="BI895" s="146">
        <f>IF(N895="nulová",J895,0)</f>
        <v>0</v>
      </c>
      <c r="BJ895" s="18" t="s">
        <v>90</v>
      </c>
      <c r="BK895" s="146">
        <f>ROUND(I895*H895,2)</f>
        <v>0</v>
      </c>
      <c r="BL895" s="18" t="s">
        <v>364</v>
      </c>
      <c r="BM895" s="145" t="s">
        <v>1113</v>
      </c>
    </row>
    <row r="896" spans="2:65" s="1" customFormat="1" ht="11.25">
      <c r="B896" s="33"/>
      <c r="D896" s="147" t="s">
        <v>366</v>
      </c>
      <c r="F896" s="148" t="s">
        <v>1114</v>
      </c>
      <c r="I896" s="149"/>
      <c r="L896" s="33"/>
      <c r="M896" s="150"/>
      <c r="T896" s="54"/>
      <c r="AT896" s="18" t="s">
        <v>366</v>
      </c>
      <c r="AU896" s="18" t="s">
        <v>90</v>
      </c>
    </row>
    <row r="897" spans="2:65" s="12" customFormat="1" ht="11.25">
      <c r="B897" s="151"/>
      <c r="D897" s="152" t="s">
        <v>368</v>
      </c>
      <c r="E897" s="153" t="s">
        <v>19</v>
      </c>
      <c r="F897" s="154" t="s">
        <v>1115</v>
      </c>
      <c r="H897" s="153" t="s">
        <v>19</v>
      </c>
      <c r="I897" s="155"/>
      <c r="L897" s="151"/>
      <c r="M897" s="156"/>
      <c r="T897" s="157"/>
      <c r="AT897" s="153" t="s">
        <v>368</v>
      </c>
      <c r="AU897" s="153" t="s">
        <v>90</v>
      </c>
      <c r="AV897" s="12" t="s">
        <v>84</v>
      </c>
      <c r="AW897" s="12" t="s">
        <v>36</v>
      </c>
      <c r="AX897" s="12" t="s">
        <v>77</v>
      </c>
      <c r="AY897" s="153" t="s">
        <v>358</v>
      </c>
    </row>
    <row r="898" spans="2:65" s="13" customFormat="1" ht="11.25">
      <c r="B898" s="158"/>
      <c r="D898" s="152" t="s">
        <v>368</v>
      </c>
      <c r="E898" s="159" t="s">
        <v>19</v>
      </c>
      <c r="F898" s="160" t="s">
        <v>1116</v>
      </c>
      <c r="H898" s="161">
        <v>1.9E-2</v>
      </c>
      <c r="I898" s="162"/>
      <c r="L898" s="158"/>
      <c r="M898" s="163"/>
      <c r="T898" s="164"/>
      <c r="AT898" s="159" t="s">
        <v>368</v>
      </c>
      <c r="AU898" s="159" t="s">
        <v>90</v>
      </c>
      <c r="AV898" s="13" t="s">
        <v>90</v>
      </c>
      <c r="AW898" s="13" t="s">
        <v>36</v>
      </c>
      <c r="AX898" s="13" t="s">
        <v>77</v>
      </c>
      <c r="AY898" s="159" t="s">
        <v>358</v>
      </c>
    </row>
    <row r="899" spans="2:65" s="13" customFormat="1" ht="11.25">
      <c r="B899" s="158"/>
      <c r="D899" s="152" t="s">
        <v>368</v>
      </c>
      <c r="E899" s="159" t="s">
        <v>19</v>
      </c>
      <c r="F899" s="160" t="s">
        <v>1117</v>
      </c>
      <c r="H899" s="161">
        <v>0.113</v>
      </c>
      <c r="I899" s="162"/>
      <c r="L899" s="158"/>
      <c r="M899" s="163"/>
      <c r="T899" s="164"/>
      <c r="AT899" s="159" t="s">
        <v>368</v>
      </c>
      <c r="AU899" s="159" t="s">
        <v>90</v>
      </c>
      <c r="AV899" s="13" t="s">
        <v>90</v>
      </c>
      <c r="AW899" s="13" t="s">
        <v>36</v>
      </c>
      <c r="AX899" s="13" t="s">
        <v>77</v>
      </c>
      <c r="AY899" s="159" t="s">
        <v>358</v>
      </c>
    </row>
    <row r="900" spans="2:65" s="12" customFormat="1" ht="11.25">
      <c r="B900" s="151"/>
      <c r="D900" s="152" t="s">
        <v>368</v>
      </c>
      <c r="E900" s="153" t="s">
        <v>19</v>
      </c>
      <c r="F900" s="154" t="s">
        <v>731</v>
      </c>
      <c r="H900" s="153" t="s">
        <v>19</v>
      </c>
      <c r="I900" s="155"/>
      <c r="L900" s="151"/>
      <c r="M900" s="156"/>
      <c r="T900" s="157"/>
      <c r="AT900" s="153" t="s">
        <v>368</v>
      </c>
      <c r="AU900" s="153" t="s">
        <v>90</v>
      </c>
      <c r="AV900" s="12" t="s">
        <v>84</v>
      </c>
      <c r="AW900" s="12" t="s">
        <v>36</v>
      </c>
      <c r="AX900" s="12" t="s">
        <v>77</v>
      </c>
      <c r="AY900" s="153" t="s">
        <v>358</v>
      </c>
    </row>
    <row r="901" spans="2:65" s="13" customFormat="1" ht="11.25">
      <c r="B901" s="158"/>
      <c r="D901" s="152" t="s">
        <v>368</v>
      </c>
      <c r="E901" s="159" t="s">
        <v>19</v>
      </c>
      <c r="F901" s="160" t="s">
        <v>1118</v>
      </c>
      <c r="H901" s="161">
        <v>1.2999999999999999E-2</v>
      </c>
      <c r="I901" s="162"/>
      <c r="L901" s="158"/>
      <c r="M901" s="163"/>
      <c r="T901" s="164"/>
      <c r="AT901" s="159" t="s">
        <v>368</v>
      </c>
      <c r="AU901" s="159" t="s">
        <v>90</v>
      </c>
      <c r="AV901" s="13" t="s">
        <v>90</v>
      </c>
      <c r="AW901" s="13" t="s">
        <v>36</v>
      </c>
      <c r="AX901" s="13" t="s">
        <v>77</v>
      </c>
      <c r="AY901" s="159" t="s">
        <v>358</v>
      </c>
    </row>
    <row r="902" spans="2:65" s="14" customFormat="1" ht="11.25">
      <c r="B902" s="165"/>
      <c r="D902" s="152" t="s">
        <v>368</v>
      </c>
      <c r="E902" s="166" t="s">
        <v>19</v>
      </c>
      <c r="F902" s="167" t="s">
        <v>371</v>
      </c>
      <c r="H902" s="168">
        <v>0.14499999999999999</v>
      </c>
      <c r="I902" s="169"/>
      <c r="L902" s="165"/>
      <c r="M902" s="170"/>
      <c r="T902" s="171"/>
      <c r="AT902" s="166" t="s">
        <v>368</v>
      </c>
      <c r="AU902" s="166" t="s">
        <v>90</v>
      </c>
      <c r="AV902" s="14" t="s">
        <v>364</v>
      </c>
      <c r="AW902" s="14" t="s">
        <v>36</v>
      </c>
      <c r="AX902" s="14" t="s">
        <v>84</v>
      </c>
      <c r="AY902" s="166" t="s">
        <v>358</v>
      </c>
    </row>
    <row r="903" spans="2:65" s="1" customFormat="1" ht="24.2" customHeight="1">
      <c r="B903" s="33"/>
      <c r="C903" s="134" t="s">
        <v>1119</v>
      </c>
      <c r="D903" s="134" t="s">
        <v>360</v>
      </c>
      <c r="E903" s="135" t="s">
        <v>1120</v>
      </c>
      <c r="F903" s="136" t="s">
        <v>1121</v>
      </c>
      <c r="G903" s="137" t="s">
        <v>195</v>
      </c>
      <c r="H903" s="138">
        <v>607.16</v>
      </c>
      <c r="I903" s="139"/>
      <c r="J903" s="140">
        <f>ROUND(I903*H903,2)</f>
        <v>0</v>
      </c>
      <c r="K903" s="136" t="s">
        <v>363</v>
      </c>
      <c r="L903" s="33"/>
      <c r="M903" s="141" t="s">
        <v>19</v>
      </c>
      <c r="N903" s="142" t="s">
        <v>49</v>
      </c>
      <c r="P903" s="143">
        <f>O903*H903</f>
        <v>0</v>
      </c>
      <c r="Q903" s="143">
        <v>0.11</v>
      </c>
      <c r="R903" s="143">
        <f>Q903*H903</f>
        <v>66.787599999999998</v>
      </c>
      <c r="S903" s="143">
        <v>0</v>
      </c>
      <c r="T903" s="144">
        <f>S903*H903</f>
        <v>0</v>
      </c>
      <c r="AR903" s="145" t="s">
        <v>364</v>
      </c>
      <c r="AT903" s="145" t="s">
        <v>360</v>
      </c>
      <c r="AU903" s="145" t="s">
        <v>90</v>
      </c>
      <c r="AY903" s="18" t="s">
        <v>358</v>
      </c>
      <c r="BE903" s="146">
        <f>IF(N903="základní",J903,0)</f>
        <v>0</v>
      </c>
      <c r="BF903" s="146">
        <f>IF(N903="snížená",J903,0)</f>
        <v>0</v>
      </c>
      <c r="BG903" s="146">
        <f>IF(N903="zákl. přenesená",J903,0)</f>
        <v>0</v>
      </c>
      <c r="BH903" s="146">
        <f>IF(N903="sníž. přenesená",J903,0)</f>
        <v>0</v>
      </c>
      <c r="BI903" s="146">
        <f>IF(N903="nulová",J903,0)</f>
        <v>0</v>
      </c>
      <c r="BJ903" s="18" t="s">
        <v>90</v>
      </c>
      <c r="BK903" s="146">
        <f>ROUND(I903*H903,2)</f>
        <v>0</v>
      </c>
      <c r="BL903" s="18" t="s">
        <v>364</v>
      </c>
      <c r="BM903" s="145" t="s">
        <v>1122</v>
      </c>
    </row>
    <row r="904" spans="2:65" s="1" customFormat="1" ht="11.25">
      <c r="B904" s="33"/>
      <c r="D904" s="147" t="s">
        <v>366</v>
      </c>
      <c r="F904" s="148" t="s">
        <v>1123</v>
      </c>
      <c r="I904" s="149"/>
      <c r="L904" s="33"/>
      <c r="M904" s="150"/>
      <c r="T904" s="54"/>
      <c r="AT904" s="18" t="s">
        <v>366</v>
      </c>
      <c r="AU904" s="18" t="s">
        <v>90</v>
      </c>
    </row>
    <row r="905" spans="2:65" s="13" customFormat="1" ht="11.25">
      <c r="B905" s="158"/>
      <c r="D905" s="152" t="s">
        <v>368</v>
      </c>
      <c r="E905" s="159" t="s">
        <v>19</v>
      </c>
      <c r="F905" s="160" t="s">
        <v>215</v>
      </c>
      <c r="H905" s="161">
        <v>176.58</v>
      </c>
      <c r="I905" s="162"/>
      <c r="L905" s="158"/>
      <c r="M905" s="163"/>
      <c r="T905" s="164"/>
      <c r="AT905" s="159" t="s">
        <v>368</v>
      </c>
      <c r="AU905" s="159" t="s">
        <v>90</v>
      </c>
      <c r="AV905" s="13" t="s">
        <v>90</v>
      </c>
      <c r="AW905" s="13" t="s">
        <v>36</v>
      </c>
      <c r="AX905" s="13" t="s">
        <v>77</v>
      </c>
      <c r="AY905" s="159" t="s">
        <v>358</v>
      </c>
    </row>
    <row r="906" spans="2:65" s="13" customFormat="1" ht="11.25">
      <c r="B906" s="158"/>
      <c r="D906" s="152" t="s">
        <v>368</v>
      </c>
      <c r="E906" s="159" t="s">
        <v>19</v>
      </c>
      <c r="F906" s="160" t="s">
        <v>219</v>
      </c>
      <c r="H906" s="161">
        <v>316.29000000000002</v>
      </c>
      <c r="I906" s="162"/>
      <c r="L906" s="158"/>
      <c r="M906" s="163"/>
      <c r="T906" s="164"/>
      <c r="AT906" s="159" t="s">
        <v>368</v>
      </c>
      <c r="AU906" s="159" t="s">
        <v>90</v>
      </c>
      <c r="AV906" s="13" t="s">
        <v>90</v>
      </c>
      <c r="AW906" s="13" t="s">
        <v>36</v>
      </c>
      <c r="AX906" s="13" t="s">
        <v>77</v>
      </c>
      <c r="AY906" s="159" t="s">
        <v>358</v>
      </c>
    </row>
    <row r="907" spans="2:65" s="13" customFormat="1" ht="11.25">
      <c r="B907" s="158"/>
      <c r="D907" s="152" t="s">
        <v>368</v>
      </c>
      <c r="E907" s="159" t="s">
        <v>19</v>
      </c>
      <c r="F907" s="160" t="s">
        <v>229</v>
      </c>
      <c r="H907" s="161">
        <v>114.29</v>
      </c>
      <c r="I907" s="162"/>
      <c r="L907" s="158"/>
      <c r="M907" s="163"/>
      <c r="T907" s="164"/>
      <c r="AT907" s="159" t="s">
        <v>368</v>
      </c>
      <c r="AU907" s="159" t="s">
        <v>90</v>
      </c>
      <c r="AV907" s="13" t="s">
        <v>90</v>
      </c>
      <c r="AW907" s="13" t="s">
        <v>36</v>
      </c>
      <c r="AX907" s="13" t="s">
        <v>77</v>
      </c>
      <c r="AY907" s="159" t="s">
        <v>358</v>
      </c>
    </row>
    <row r="908" spans="2:65" s="14" customFormat="1" ht="11.25">
      <c r="B908" s="165"/>
      <c r="D908" s="152" t="s">
        <v>368</v>
      </c>
      <c r="E908" s="166" t="s">
        <v>19</v>
      </c>
      <c r="F908" s="167" t="s">
        <v>371</v>
      </c>
      <c r="H908" s="168">
        <v>607.16</v>
      </c>
      <c r="I908" s="169"/>
      <c r="L908" s="165"/>
      <c r="M908" s="170"/>
      <c r="T908" s="171"/>
      <c r="AT908" s="166" t="s">
        <v>368</v>
      </c>
      <c r="AU908" s="166" t="s">
        <v>90</v>
      </c>
      <c r="AV908" s="14" t="s">
        <v>364</v>
      </c>
      <c r="AW908" s="14" t="s">
        <v>36</v>
      </c>
      <c r="AX908" s="14" t="s">
        <v>84</v>
      </c>
      <c r="AY908" s="166" t="s">
        <v>358</v>
      </c>
    </row>
    <row r="909" spans="2:65" s="1" customFormat="1" ht="37.9" customHeight="1">
      <c r="B909" s="33"/>
      <c r="C909" s="134" t="s">
        <v>1124</v>
      </c>
      <c r="D909" s="134" t="s">
        <v>360</v>
      </c>
      <c r="E909" s="135" t="s">
        <v>1125</v>
      </c>
      <c r="F909" s="136" t="s">
        <v>1126</v>
      </c>
      <c r="G909" s="137" t="s">
        <v>195</v>
      </c>
      <c r="H909" s="138">
        <v>2428.64</v>
      </c>
      <c r="I909" s="139"/>
      <c r="J909" s="140">
        <f>ROUND(I909*H909,2)</f>
        <v>0</v>
      </c>
      <c r="K909" s="136" t="s">
        <v>363</v>
      </c>
      <c r="L909" s="33"/>
      <c r="M909" s="141" t="s">
        <v>19</v>
      </c>
      <c r="N909" s="142" t="s">
        <v>49</v>
      </c>
      <c r="P909" s="143">
        <f>O909*H909</f>
        <v>0</v>
      </c>
      <c r="Q909" s="143">
        <v>1.0999999999999999E-2</v>
      </c>
      <c r="R909" s="143">
        <f>Q909*H909</f>
        <v>26.715039999999998</v>
      </c>
      <c r="S909" s="143">
        <v>0</v>
      </c>
      <c r="T909" s="144">
        <f>S909*H909</f>
        <v>0</v>
      </c>
      <c r="AR909" s="145" t="s">
        <v>364</v>
      </c>
      <c r="AT909" s="145" t="s">
        <v>360</v>
      </c>
      <c r="AU909" s="145" t="s">
        <v>90</v>
      </c>
      <c r="AY909" s="18" t="s">
        <v>358</v>
      </c>
      <c r="BE909" s="146">
        <f>IF(N909="základní",J909,0)</f>
        <v>0</v>
      </c>
      <c r="BF909" s="146">
        <f>IF(N909="snížená",J909,0)</f>
        <v>0</v>
      </c>
      <c r="BG909" s="146">
        <f>IF(N909="zákl. přenesená",J909,0)</f>
        <v>0</v>
      </c>
      <c r="BH909" s="146">
        <f>IF(N909="sníž. přenesená",J909,0)</f>
        <v>0</v>
      </c>
      <c r="BI909" s="146">
        <f>IF(N909="nulová",J909,0)</f>
        <v>0</v>
      </c>
      <c r="BJ909" s="18" t="s">
        <v>90</v>
      </c>
      <c r="BK909" s="146">
        <f>ROUND(I909*H909,2)</f>
        <v>0</v>
      </c>
      <c r="BL909" s="18" t="s">
        <v>364</v>
      </c>
      <c r="BM909" s="145" t="s">
        <v>1127</v>
      </c>
    </row>
    <row r="910" spans="2:65" s="1" customFormat="1" ht="11.25">
      <c r="B910" s="33"/>
      <c r="D910" s="147" t="s">
        <v>366</v>
      </c>
      <c r="F910" s="148" t="s">
        <v>1128</v>
      </c>
      <c r="I910" s="149"/>
      <c r="L910" s="33"/>
      <c r="M910" s="150"/>
      <c r="T910" s="54"/>
      <c r="AT910" s="18" t="s">
        <v>366</v>
      </c>
      <c r="AU910" s="18" t="s">
        <v>90</v>
      </c>
    </row>
    <row r="911" spans="2:65" s="13" customFormat="1" ht="11.25">
      <c r="B911" s="158"/>
      <c r="D911" s="152" t="s">
        <v>368</v>
      </c>
      <c r="E911" s="159" t="s">
        <v>19</v>
      </c>
      <c r="F911" s="160" t="s">
        <v>1129</v>
      </c>
      <c r="H911" s="161">
        <v>706.32</v>
      </c>
      <c r="I911" s="162"/>
      <c r="L911" s="158"/>
      <c r="M911" s="163"/>
      <c r="T911" s="164"/>
      <c r="AT911" s="159" t="s">
        <v>368</v>
      </c>
      <c r="AU911" s="159" t="s">
        <v>90</v>
      </c>
      <c r="AV911" s="13" t="s">
        <v>90</v>
      </c>
      <c r="AW911" s="13" t="s">
        <v>36</v>
      </c>
      <c r="AX911" s="13" t="s">
        <v>77</v>
      </c>
      <c r="AY911" s="159" t="s">
        <v>358</v>
      </c>
    </row>
    <row r="912" spans="2:65" s="13" customFormat="1" ht="11.25">
      <c r="B912" s="158"/>
      <c r="D912" s="152" t="s">
        <v>368</v>
      </c>
      <c r="E912" s="159" t="s">
        <v>19</v>
      </c>
      <c r="F912" s="160" t="s">
        <v>1130</v>
      </c>
      <c r="H912" s="161">
        <v>1265.1600000000001</v>
      </c>
      <c r="I912" s="162"/>
      <c r="L912" s="158"/>
      <c r="M912" s="163"/>
      <c r="T912" s="164"/>
      <c r="AT912" s="159" t="s">
        <v>368</v>
      </c>
      <c r="AU912" s="159" t="s">
        <v>90</v>
      </c>
      <c r="AV912" s="13" t="s">
        <v>90</v>
      </c>
      <c r="AW912" s="13" t="s">
        <v>36</v>
      </c>
      <c r="AX912" s="13" t="s">
        <v>77</v>
      </c>
      <c r="AY912" s="159" t="s">
        <v>358</v>
      </c>
    </row>
    <row r="913" spans="2:65" s="13" customFormat="1" ht="11.25">
      <c r="B913" s="158"/>
      <c r="D913" s="152" t="s">
        <v>368</v>
      </c>
      <c r="E913" s="159" t="s">
        <v>19</v>
      </c>
      <c r="F913" s="160" t="s">
        <v>1131</v>
      </c>
      <c r="H913" s="161">
        <v>457.16</v>
      </c>
      <c r="I913" s="162"/>
      <c r="L913" s="158"/>
      <c r="M913" s="163"/>
      <c r="T913" s="164"/>
      <c r="AT913" s="159" t="s">
        <v>368</v>
      </c>
      <c r="AU913" s="159" t="s">
        <v>90</v>
      </c>
      <c r="AV913" s="13" t="s">
        <v>90</v>
      </c>
      <c r="AW913" s="13" t="s">
        <v>36</v>
      </c>
      <c r="AX913" s="13" t="s">
        <v>77</v>
      </c>
      <c r="AY913" s="159" t="s">
        <v>358</v>
      </c>
    </row>
    <row r="914" spans="2:65" s="14" customFormat="1" ht="11.25">
      <c r="B914" s="165"/>
      <c r="D914" s="152" t="s">
        <v>368</v>
      </c>
      <c r="E914" s="166" t="s">
        <v>19</v>
      </c>
      <c r="F914" s="167" t="s">
        <v>371</v>
      </c>
      <c r="H914" s="168">
        <v>2428.64</v>
      </c>
      <c r="I914" s="169"/>
      <c r="L914" s="165"/>
      <c r="M914" s="170"/>
      <c r="T914" s="171"/>
      <c r="AT914" s="166" t="s">
        <v>368</v>
      </c>
      <c r="AU914" s="166" t="s">
        <v>90</v>
      </c>
      <c r="AV914" s="14" t="s">
        <v>364</v>
      </c>
      <c r="AW914" s="14" t="s">
        <v>36</v>
      </c>
      <c r="AX914" s="14" t="s">
        <v>84</v>
      </c>
      <c r="AY914" s="166" t="s">
        <v>358</v>
      </c>
    </row>
    <row r="915" spans="2:65" s="1" customFormat="1" ht="24.2" customHeight="1">
      <c r="B915" s="33"/>
      <c r="C915" s="134" t="s">
        <v>1132</v>
      </c>
      <c r="D915" s="134" t="s">
        <v>360</v>
      </c>
      <c r="E915" s="135" t="s">
        <v>1133</v>
      </c>
      <c r="F915" s="136" t="s">
        <v>1134</v>
      </c>
      <c r="G915" s="137" t="s">
        <v>195</v>
      </c>
      <c r="H915" s="138">
        <v>54.72</v>
      </c>
      <c r="I915" s="139"/>
      <c r="J915" s="140">
        <f>ROUND(I915*H915,2)</f>
        <v>0</v>
      </c>
      <c r="K915" s="136" t="s">
        <v>19</v>
      </c>
      <c r="L915" s="33"/>
      <c r="M915" s="141" t="s">
        <v>19</v>
      </c>
      <c r="N915" s="142" t="s">
        <v>49</v>
      </c>
      <c r="P915" s="143">
        <f>O915*H915</f>
        <v>0</v>
      </c>
      <c r="Q915" s="143">
        <v>4.8680000000000001E-2</v>
      </c>
      <c r="R915" s="143">
        <f>Q915*H915</f>
        <v>2.6637696000000002</v>
      </c>
      <c r="S915" s="143">
        <v>0</v>
      </c>
      <c r="T915" s="144">
        <f>S915*H915</f>
        <v>0</v>
      </c>
      <c r="AR915" s="145" t="s">
        <v>364</v>
      </c>
      <c r="AT915" s="145" t="s">
        <v>360</v>
      </c>
      <c r="AU915" s="145" t="s">
        <v>90</v>
      </c>
      <c r="AY915" s="18" t="s">
        <v>358</v>
      </c>
      <c r="BE915" s="146">
        <f>IF(N915="základní",J915,0)</f>
        <v>0</v>
      </c>
      <c r="BF915" s="146">
        <f>IF(N915="snížená",J915,0)</f>
        <v>0</v>
      </c>
      <c r="BG915" s="146">
        <f>IF(N915="zákl. přenesená",J915,0)</f>
        <v>0</v>
      </c>
      <c r="BH915" s="146">
        <f>IF(N915="sníž. přenesená",J915,0)</f>
        <v>0</v>
      </c>
      <c r="BI915" s="146">
        <f>IF(N915="nulová",J915,0)</f>
        <v>0</v>
      </c>
      <c r="BJ915" s="18" t="s">
        <v>90</v>
      </c>
      <c r="BK915" s="146">
        <f>ROUND(I915*H915,2)</f>
        <v>0</v>
      </c>
      <c r="BL915" s="18" t="s">
        <v>364</v>
      </c>
      <c r="BM915" s="145" t="s">
        <v>1135</v>
      </c>
    </row>
    <row r="916" spans="2:65" s="12" customFormat="1" ht="11.25">
      <c r="B916" s="151"/>
      <c r="D916" s="152" t="s">
        <v>368</v>
      </c>
      <c r="E916" s="153" t="s">
        <v>19</v>
      </c>
      <c r="F916" s="154" t="s">
        <v>485</v>
      </c>
      <c r="H916" s="153" t="s">
        <v>19</v>
      </c>
      <c r="I916" s="155"/>
      <c r="L916" s="151"/>
      <c r="M916" s="156"/>
      <c r="T916" s="157"/>
      <c r="AT916" s="153" t="s">
        <v>368</v>
      </c>
      <c r="AU916" s="153" t="s">
        <v>90</v>
      </c>
      <c r="AV916" s="12" t="s">
        <v>84</v>
      </c>
      <c r="AW916" s="12" t="s">
        <v>36</v>
      </c>
      <c r="AX916" s="12" t="s">
        <v>77</v>
      </c>
      <c r="AY916" s="153" t="s">
        <v>358</v>
      </c>
    </row>
    <row r="917" spans="2:65" s="12" customFormat="1" ht="11.25">
      <c r="B917" s="151"/>
      <c r="D917" s="152" t="s">
        <v>368</v>
      </c>
      <c r="E917" s="153" t="s">
        <v>19</v>
      </c>
      <c r="F917" s="154" t="s">
        <v>5186</v>
      </c>
      <c r="H917" s="153" t="s">
        <v>19</v>
      </c>
      <c r="I917" s="155"/>
      <c r="L917" s="151"/>
      <c r="M917" s="156"/>
      <c r="T917" s="157"/>
      <c r="AT917" s="153" t="s">
        <v>368</v>
      </c>
      <c r="AU917" s="153" t="s">
        <v>90</v>
      </c>
      <c r="AV917" s="12" t="s">
        <v>84</v>
      </c>
      <c r="AW917" s="12" t="s">
        <v>36</v>
      </c>
      <c r="AX917" s="12" t="s">
        <v>77</v>
      </c>
      <c r="AY917" s="153" t="s">
        <v>358</v>
      </c>
    </row>
    <row r="918" spans="2:65" s="12" customFormat="1" ht="11.25">
      <c r="B918" s="151"/>
      <c r="D918" s="152" t="s">
        <v>368</v>
      </c>
      <c r="E918" s="153" t="s">
        <v>19</v>
      </c>
      <c r="F918" s="154" t="s">
        <v>5175</v>
      </c>
      <c r="H918" s="153" t="s">
        <v>19</v>
      </c>
      <c r="I918" s="155"/>
      <c r="L918" s="151"/>
      <c r="M918" s="156"/>
      <c r="T918" s="157"/>
      <c r="AT918" s="153" t="s">
        <v>368</v>
      </c>
      <c r="AU918" s="153" t="s">
        <v>90</v>
      </c>
      <c r="AV918" s="12" t="s">
        <v>84</v>
      </c>
      <c r="AW918" s="12" t="s">
        <v>36</v>
      </c>
      <c r="AX918" s="12" t="s">
        <v>77</v>
      </c>
      <c r="AY918" s="153" t="s">
        <v>358</v>
      </c>
    </row>
    <row r="919" spans="2:65" s="12" customFormat="1" ht="11.25">
      <c r="B919" s="151"/>
      <c r="D919" s="152" t="s">
        <v>368</v>
      </c>
      <c r="E919" s="153" t="s">
        <v>19</v>
      </c>
      <c r="F919" s="154" t="s">
        <v>588</v>
      </c>
      <c r="H919" s="153" t="s">
        <v>19</v>
      </c>
      <c r="I919" s="155"/>
      <c r="L919" s="151"/>
      <c r="M919" s="156"/>
      <c r="T919" s="157"/>
      <c r="AT919" s="153" t="s">
        <v>368</v>
      </c>
      <c r="AU919" s="153" t="s">
        <v>90</v>
      </c>
      <c r="AV919" s="12" t="s">
        <v>84</v>
      </c>
      <c r="AW919" s="12" t="s">
        <v>36</v>
      </c>
      <c r="AX919" s="12" t="s">
        <v>77</v>
      </c>
      <c r="AY919" s="153" t="s">
        <v>358</v>
      </c>
    </row>
    <row r="920" spans="2:65" s="12" customFormat="1" ht="11.25">
      <c r="B920" s="151"/>
      <c r="D920" s="152" t="s">
        <v>368</v>
      </c>
      <c r="E920" s="153" t="s">
        <v>19</v>
      </c>
      <c r="F920" s="154" t="s">
        <v>297</v>
      </c>
      <c r="H920" s="153" t="s">
        <v>19</v>
      </c>
      <c r="I920" s="155"/>
      <c r="L920" s="151"/>
      <c r="M920" s="156"/>
      <c r="T920" s="157"/>
      <c r="AT920" s="153" t="s">
        <v>368</v>
      </c>
      <c r="AU920" s="153" t="s">
        <v>90</v>
      </c>
      <c r="AV920" s="12" t="s">
        <v>84</v>
      </c>
      <c r="AW920" s="12" t="s">
        <v>36</v>
      </c>
      <c r="AX920" s="12" t="s">
        <v>77</v>
      </c>
      <c r="AY920" s="153" t="s">
        <v>358</v>
      </c>
    </row>
    <row r="921" spans="2:65" s="12" customFormat="1" ht="11.25">
      <c r="B921" s="151"/>
      <c r="D921" s="152" t="s">
        <v>368</v>
      </c>
      <c r="E921" s="153" t="s">
        <v>19</v>
      </c>
      <c r="F921" s="154" t="s">
        <v>1136</v>
      </c>
      <c r="H921" s="153" t="s">
        <v>19</v>
      </c>
      <c r="I921" s="155"/>
      <c r="L921" s="151"/>
      <c r="M921" s="156"/>
      <c r="T921" s="157"/>
      <c r="AT921" s="153" t="s">
        <v>368</v>
      </c>
      <c r="AU921" s="153" t="s">
        <v>90</v>
      </c>
      <c r="AV921" s="12" t="s">
        <v>84</v>
      </c>
      <c r="AW921" s="12" t="s">
        <v>36</v>
      </c>
      <c r="AX921" s="12" t="s">
        <v>77</v>
      </c>
      <c r="AY921" s="153" t="s">
        <v>358</v>
      </c>
    </row>
    <row r="922" spans="2:65" s="13" customFormat="1" ht="11.25">
      <c r="B922" s="158"/>
      <c r="D922" s="152" t="s">
        <v>368</v>
      </c>
      <c r="E922" s="159" t="s">
        <v>19</v>
      </c>
      <c r="F922" s="160" t="s">
        <v>1137</v>
      </c>
      <c r="H922" s="161">
        <v>54.72</v>
      </c>
      <c r="I922" s="162"/>
      <c r="L922" s="158"/>
      <c r="M922" s="163"/>
      <c r="T922" s="164"/>
      <c r="AT922" s="159" t="s">
        <v>368</v>
      </c>
      <c r="AU922" s="159" t="s">
        <v>90</v>
      </c>
      <c r="AV922" s="13" t="s">
        <v>90</v>
      </c>
      <c r="AW922" s="13" t="s">
        <v>36</v>
      </c>
      <c r="AX922" s="13" t="s">
        <v>77</v>
      </c>
      <c r="AY922" s="159" t="s">
        <v>358</v>
      </c>
    </row>
    <row r="923" spans="2:65" s="14" customFormat="1" ht="11.25">
      <c r="B923" s="165"/>
      <c r="D923" s="152" t="s">
        <v>368</v>
      </c>
      <c r="E923" s="166" t="s">
        <v>19</v>
      </c>
      <c r="F923" s="167" t="s">
        <v>371</v>
      </c>
      <c r="H923" s="168">
        <v>54.72</v>
      </c>
      <c r="I923" s="169"/>
      <c r="L923" s="165"/>
      <c r="M923" s="170"/>
      <c r="T923" s="171"/>
      <c r="AT923" s="166" t="s">
        <v>368</v>
      </c>
      <c r="AU923" s="166" t="s">
        <v>90</v>
      </c>
      <c r="AV923" s="14" t="s">
        <v>364</v>
      </c>
      <c r="AW923" s="14" t="s">
        <v>36</v>
      </c>
      <c r="AX923" s="14" t="s">
        <v>84</v>
      </c>
      <c r="AY923" s="166" t="s">
        <v>358</v>
      </c>
    </row>
    <row r="924" spans="2:65" s="1" customFormat="1" ht="24.2" customHeight="1">
      <c r="B924" s="33"/>
      <c r="C924" s="134" t="s">
        <v>1138</v>
      </c>
      <c r="D924" s="134" t="s">
        <v>360</v>
      </c>
      <c r="E924" s="135" t="s">
        <v>1139</v>
      </c>
      <c r="F924" s="136" t="s">
        <v>1140</v>
      </c>
      <c r="G924" s="137" t="s">
        <v>195</v>
      </c>
      <c r="H924" s="138">
        <v>640.76</v>
      </c>
      <c r="I924" s="139"/>
      <c r="J924" s="140">
        <f>ROUND(I924*H924,2)</f>
        <v>0</v>
      </c>
      <c r="K924" s="136" t="s">
        <v>363</v>
      </c>
      <c r="L924" s="33"/>
      <c r="M924" s="141" t="s">
        <v>19</v>
      </c>
      <c r="N924" s="142" t="s">
        <v>49</v>
      </c>
      <c r="P924" s="143">
        <f>O924*H924</f>
        <v>0</v>
      </c>
      <c r="Q924" s="143">
        <v>1.3200000000000001E-4</v>
      </c>
      <c r="R924" s="143">
        <f>Q924*H924</f>
        <v>8.4580320000000001E-2</v>
      </c>
      <c r="S924" s="143">
        <v>0</v>
      </c>
      <c r="T924" s="144">
        <f>S924*H924</f>
        <v>0</v>
      </c>
      <c r="AR924" s="145" t="s">
        <v>364</v>
      </c>
      <c r="AT924" s="145" t="s">
        <v>360</v>
      </c>
      <c r="AU924" s="145" t="s">
        <v>90</v>
      </c>
      <c r="AY924" s="18" t="s">
        <v>358</v>
      </c>
      <c r="BE924" s="146">
        <f>IF(N924="základní",J924,0)</f>
        <v>0</v>
      </c>
      <c r="BF924" s="146">
        <f>IF(N924="snížená",J924,0)</f>
        <v>0</v>
      </c>
      <c r="BG924" s="146">
        <f>IF(N924="zákl. přenesená",J924,0)</f>
        <v>0</v>
      </c>
      <c r="BH924" s="146">
        <f>IF(N924="sníž. přenesená",J924,0)</f>
        <v>0</v>
      </c>
      <c r="BI924" s="146">
        <f>IF(N924="nulová",J924,0)</f>
        <v>0</v>
      </c>
      <c r="BJ924" s="18" t="s">
        <v>90</v>
      </c>
      <c r="BK924" s="146">
        <f>ROUND(I924*H924,2)</f>
        <v>0</v>
      </c>
      <c r="BL924" s="18" t="s">
        <v>364</v>
      </c>
      <c r="BM924" s="145" t="s">
        <v>1141</v>
      </c>
    </row>
    <row r="925" spans="2:65" s="1" customFormat="1" ht="11.25">
      <c r="B925" s="33"/>
      <c r="D925" s="147" t="s">
        <v>366</v>
      </c>
      <c r="F925" s="148" t="s">
        <v>1142</v>
      </c>
      <c r="I925" s="149"/>
      <c r="L925" s="33"/>
      <c r="M925" s="150"/>
      <c r="T925" s="54"/>
      <c r="AT925" s="18" t="s">
        <v>366</v>
      </c>
      <c r="AU925" s="18" t="s">
        <v>90</v>
      </c>
    </row>
    <row r="926" spans="2:65" s="13" customFormat="1" ht="11.25">
      <c r="B926" s="158"/>
      <c r="D926" s="152" t="s">
        <v>368</v>
      </c>
      <c r="E926" s="159" t="s">
        <v>19</v>
      </c>
      <c r="F926" s="160" t="s">
        <v>287</v>
      </c>
      <c r="H926" s="161">
        <v>4.9000000000000004</v>
      </c>
      <c r="I926" s="162"/>
      <c r="L926" s="158"/>
      <c r="M926" s="163"/>
      <c r="T926" s="164"/>
      <c r="AT926" s="159" t="s">
        <v>368</v>
      </c>
      <c r="AU926" s="159" t="s">
        <v>90</v>
      </c>
      <c r="AV926" s="13" t="s">
        <v>90</v>
      </c>
      <c r="AW926" s="13" t="s">
        <v>36</v>
      </c>
      <c r="AX926" s="13" t="s">
        <v>77</v>
      </c>
      <c r="AY926" s="159" t="s">
        <v>358</v>
      </c>
    </row>
    <row r="927" spans="2:65" s="13" customFormat="1" ht="11.25">
      <c r="B927" s="158"/>
      <c r="D927" s="152" t="s">
        <v>368</v>
      </c>
      <c r="E927" s="159" t="s">
        <v>19</v>
      </c>
      <c r="F927" s="160" t="s">
        <v>215</v>
      </c>
      <c r="H927" s="161">
        <v>176.58</v>
      </c>
      <c r="I927" s="162"/>
      <c r="L927" s="158"/>
      <c r="M927" s="163"/>
      <c r="T927" s="164"/>
      <c r="AT927" s="159" t="s">
        <v>368</v>
      </c>
      <c r="AU927" s="159" t="s">
        <v>90</v>
      </c>
      <c r="AV927" s="13" t="s">
        <v>90</v>
      </c>
      <c r="AW927" s="13" t="s">
        <v>36</v>
      </c>
      <c r="AX927" s="13" t="s">
        <v>77</v>
      </c>
      <c r="AY927" s="159" t="s">
        <v>358</v>
      </c>
    </row>
    <row r="928" spans="2:65" s="13" customFormat="1" ht="11.25">
      <c r="B928" s="158"/>
      <c r="D928" s="152" t="s">
        <v>368</v>
      </c>
      <c r="E928" s="159" t="s">
        <v>19</v>
      </c>
      <c r="F928" s="160" t="s">
        <v>226</v>
      </c>
      <c r="H928" s="161">
        <v>28.7</v>
      </c>
      <c r="I928" s="162"/>
      <c r="L928" s="158"/>
      <c r="M928" s="163"/>
      <c r="T928" s="164"/>
      <c r="AT928" s="159" t="s">
        <v>368</v>
      </c>
      <c r="AU928" s="159" t="s">
        <v>90</v>
      </c>
      <c r="AV928" s="13" t="s">
        <v>90</v>
      </c>
      <c r="AW928" s="13" t="s">
        <v>36</v>
      </c>
      <c r="AX928" s="13" t="s">
        <v>77</v>
      </c>
      <c r="AY928" s="159" t="s">
        <v>358</v>
      </c>
    </row>
    <row r="929" spans="2:65" s="13" customFormat="1" ht="11.25">
      <c r="B929" s="158"/>
      <c r="D929" s="152" t="s">
        <v>368</v>
      </c>
      <c r="E929" s="159" t="s">
        <v>19</v>
      </c>
      <c r="F929" s="160" t="s">
        <v>219</v>
      </c>
      <c r="H929" s="161">
        <v>316.29000000000002</v>
      </c>
      <c r="I929" s="162"/>
      <c r="L929" s="158"/>
      <c r="M929" s="163"/>
      <c r="T929" s="164"/>
      <c r="AT929" s="159" t="s">
        <v>368</v>
      </c>
      <c r="AU929" s="159" t="s">
        <v>90</v>
      </c>
      <c r="AV929" s="13" t="s">
        <v>90</v>
      </c>
      <c r="AW929" s="13" t="s">
        <v>36</v>
      </c>
      <c r="AX929" s="13" t="s">
        <v>77</v>
      </c>
      <c r="AY929" s="159" t="s">
        <v>358</v>
      </c>
    </row>
    <row r="930" spans="2:65" s="13" customFormat="1" ht="11.25">
      <c r="B930" s="158"/>
      <c r="D930" s="152" t="s">
        <v>368</v>
      </c>
      <c r="E930" s="159" t="s">
        <v>19</v>
      </c>
      <c r="F930" s="160" t="s">
        <v>229</v>
      </c>
      <c r="H930" s="161">
        <v>114.29</v>
      </c>
      <c r="I930" s="162"/>
      <c r="L930" s="158"/>
      <c r="M930" s="163"/>
      <c r="T930" s="164"/>
      <c r="AT930" s="159" t="s">
        <v>368</v>
      </c>
      <c r="AU930" s="159" t="s">
        <v>90</v>
      </c>
      <c r="AV930" s="13" t="s">
        <v>90</v>
      </c>
      <c r="AW930" s="13" t="s">
        <v>36</v>
      </c>
      <c r="AX930" s="13" t="s">
        <v>77</v>
      </c>
      <c r="AY930" s="159" t="s">
        <v>358</v>
      </c>
    </row>
    <row r="931" spans="2:65" s="14" customFormat="1" ht="11.25">
      <c r="B931" s="165"/>
      <c r="D931" s="152" t="s">
        <v>368</v>
      </c>
      <c r="E931" s="166" t="s">
        <v>19</v>
      </c>
      <c r="F931" s="167" t="s">
        <v>371</v>
      </c>
      <c r="H931" s="168">
        <v>640.76</v>
      </c>
      <c r="I931" s="169"/>
      <c r="L931" s="165"/>
      <c r="M931" s="170"/>
      <c r="T931" s="171"/>
      <c r="AT931" s="166" t="s">
        <v>368</v>
      </c>
      <c r="AU931" s="166" t="s">
        <v>90</v>
      </c>
      <c r="AV931" s="14" t="s">
        <v>364</v>
      </c>
      <c r="AW931" s="14" t="s">
        <v>36</v>
      </c>
      <c r="AX931" s="14" t="s">
        <v>84</v>
      </c>
      <c r="AY931" s="166" t="s">
        <v>358</v>
      </c>
    </row>
    <row r="932" spans="2:65" s="1" customFormat="1" ht="33" customHeight="1">
      <c r="B932" s="33"/>
      <c r="C932" s="134" t="s">
        <v>1143</v>
      </c>
      <c r="D932" s="134" t="s">
        <v>360</v>
      </c>
      <c r="E932" s="135" t="s">
        <v>1144</v>
      </c>
      <c r="F932" s="136" t="s">
        <v>1145</v>
      </c>
      <c r="G932" s="137" t="s">
        <v>195</v>
      </c>
      <c r="H932" s="138">
        <v>32.76</v>
      </c>
      <c r="I932" s="139"/>
      <c r="J932" s="140">
        <f>ROUND(I932*H932,2)</f>
        <v>0</v>
      </c>
      <c r="K932" s="136" t="s">
        <v>363</v>
      </c>
      <c r="L932" s="33"/>
      <c r="M932" s="141" t="s">
        <v>19</v>
      </c>
      <c r="N932" s="142" t="s">
        <v>49</v>
      </c>
      <c r="P932" s="143">
        <f>O932*H932</f>
        <v>0</v>
      </c>
      <c r="Q932" s="143">
        <v>0.208925</v>
      </c>
      <c r="R932" s="143">
        <f>Q932*H932</f>
        <v>6.8443829999999997</v>
      </c>
      <c r="S932" s="143">
        <v>0</v>
      </c>
      <c r="T932" s="144">
        <f>S932*H932</f>
        <v>0</v>
      </c>
      <c r="AR932" s="145" t="s">
        <v>364</v>
      </c>
      <c r="AT932" s="145" t="s">
        <v>360</v>
      </c>
      <c r="AU932" s="145" t="s">
        <v>90</v>
      </c>
      <c r="AY932" s="18" t="s">
        <v>358</v>
      </c>
      <c r="BE932" s="146">
        <f>IF(N932="základní",J932,0)</f>
        <v>0</v>
      </c>
      <c r="BF932" s="146">
        <f>IF(N932="snížená",J932,0)</f>
        <v>0</v>
      </c>
      <c r="BG932" s="146">
        <f>IF(N932="zákl. přenesená",J932,0)</f>
        <v>0</v>
      </c>
      <c r="BH932" s="146">
        <f>IF(N932="sníž. přenesená",J932,0)</f>
        <v>0</v>
      </c>
      <c r="BI932" s="146">
        <f>IF(N932="nulová",J932,0)</f>
        <v>0</v>
      </c>
      <c r="BJ932" s="18" t="s">
        <v>90</v>
      </c>
      <c r="BK932" s="146">
        <f>ROUND(I932*H932,2)</f>
        <v>0</v>
      </c>
      <c r="BL932" s="18" t="s">
        <v>364</v>
      </c>
      <c r="BM932" s="145" t="s">
        <v>1146</v>
      </c>
    </row>
    <row r="933" spans="2:65" s="1" customFormat="1" ht="11.25">
      <c r="B933" s="33"/>
      <c r="D933" s="147" t="s">
        <v>366</v>
      </c>
      <c r="F933" s="148" t="s">
        <v>1147</v>
      </c>
      <c r="I933" s="149"/>
      <c r="L933" s="33"/>
      <c r="M933" s="150"/>
      <c r="T933" s="54"/>
      <c r="AT933" s="18" t="s">
        <v>366</v>
      </c>
      <c r="AU933" s="18" t="s">
        <v>90</v>
      </c>
    </row>
    <row r="934" spans="2:65" s="12" customFormat="1" ht="11.25">
      <c r="B934" s="151"/>
      <c r="D934" s="152" t="s">
        <v>368</v>
      </c>
      <c r="E934" s="153" t="s">
        <v>19</v>
      </c>
      <c r="F934" s="154" t="s">
        <v>460</v>
      </c>
      <c r="H934" s="153" t="s">
        <v>19</v>
      </c>
      <c r="I934" s="155"/>
      <c r="L934" s="151"/>
      <c r="M934" s="156"/>
      <c r="T934" s="157"/>
      <c r="AT934" s="153" t="s">
        <v>368</v>
      </c>
      <c r="AU934" s="153" t="s">
        <v>90</v>
      </c>
      <c r="AV934" s="12" t="s">
        <v>84</v>
      </c>
      <c r="AW934" s="12" t="s">
        <v>36</v>
      </c>
      <c r="AX934" s="12" t="s">
        <v>77</v>
      </c>
      <c r="AY934" s="153" t="s">
        <v>358</v>
      </c>
    </row>
    <row r="935" spans="2:65" s="13" customFormat="1" ht="11.25">
      <c r="B935" s="158"/>
      <c r="D935" s="152" t="s">
        <v>368</v>
      </c>
      <c r="E935" s="159" t="s">
        <v>19</v>
      </c>
      <c r="F935" s="160" t="s">
        <v>1148</v>
      </c>
      <c r="H935" s="161">
        <v>32.76</v>
      </c>
      <c r="I935" s="162"/>
      <c r="L935" s="158"/>
      <c r="M935" s="163"/>
      <c r="T935" s="164"/>
      <c r="AT935" s="159" t="s">
        <v>368</v>
      </c>
      <c r="AU935" s="159" t="s">
        <v>90</v>
      </c>
      <c r="AV935" s="13" t="s">
        <v>90</v>
      </c>
      <c r="AW935" s="13" t="s">
        <v>36</v>
      </c>
      <c r="AX935" s="13" t="s">
        <v>77</v>
      </c>
      <c r="AY935" s="159" t="s">
        <v>358</v>
      </c>
    </row>
    <row r="936" spans="2:65" s="14" customFormat="1" ht="11.25">
      <c r="B936" s="165"/>
      <c r="D936" s="152" t="s">
        <v>368</v>
      </c>
      <c r="E936" s="166" t="s">
        <v>19</v>
      </c>
      <c r="F936" s="167" t="s">
        <v>371</v>
      </c>
      <c r="H936" s="168">
        <v>32.76</v>
      </c>
      <c r="I936" s="169"/>
      <c r="L936" s="165"/>
      <c r="M936" s="170"/>
      <c r="T936" s="171"/>
      <c r="AT936" s="166" t="s">
        <v>368</v>
      </c>
      <c r="AU936" s="166" t="s">
        <v>90</v>
      </c>
      <c r="AV936" s="14" t="s">
        <v>364</v>
      </c>
      <c r="AW936" s="14" t="s">
        <v>36</v>
      </c>
      <c r="AX936" s="14" t="s">
        <v>84</v>
      </c>
      <c r="AY936" s="166" t="s">
        <v>358</v>
      </c>
    </row>
    <row r="937" spans="2:65" s="1" customFormat="1" ht="37.9" customHeight="1">
      <c r="B937" s="33"/>
      <c r="C937" s="134" t="s">
        <v>1149</v>
      </c>
      <c r="D937" s="134" t="s">
        <v>360</v>
      </c>
      <c r="E937" s="135" t="s">
        <v>1150</v>
      </c>
      <c r="F937" s="136" t="s">
        <v>1151</v>
      </c>
      <c r="G937" s="137" t="s">
        <v>235</v>
      </c>
      <c r="H937" s="138">
        <v>81.900000000000006</v>
      </c>
      <c r="I937" s="139"/>
      <c r="J937" s="140">
        <f>ROUND(I937*H937,2)</f>
        <v>0</v>
      </c>
      <c r="K937" s="136" t="s">
        <v>363</v>
      </c>
      <c r="L937" s="33"/>
      <c r="M937" s="141" t="s">
        <v>19</v>
      </c>
      <c r="N937" s="142" t="s">
        <v>49</v>
      </c>
      <c r="P937" s="143">
        <f>O937*H937</f>
        <v>0</v>
      </c>
      <c r="Q937" s="143">
        <v>0.12894600000000001</v>
      </c>
      <c r="R937" s="143">
        <f>Q937*H937</f>
        <v>10.560677400000001</v>
      </c>
      <c r="S937" s="143">
        <v>0</v>
      </c>
      <c r="T937" s="144">
        <f>S937*H937</f>
        <v>0</v>
      </c>
      <c r="AR937" s="145" t="s">
        <v>364</v>
      </c>
      <c r="AT937" s="145" t="s">
        <v>360</v>
      </c>
      <c r="AU937" s="145" t="s">
        <v>90</v>
      </c>
      <c r="AY937" s="18" t="s">
        <v>358</v>
      </c>
      <c r="BE937" s="146">
        <f>IF(N937="základní",J937,0)</f>
        <v>0</v>
      </c>
      <c r="BF937" s="146">
        <f>IF(N937="snížená",J937,0)</f>
        <v>0</v>
      </c>
      <c r="BG937" s="146">
        <f>IF(N937="zákl. přenesená",J937,0)</f>
        <v>0</v>
      </c>
      <c r="BH937" s="146">
        <f>IF(N937="sníž. přenesená",J937,0)</f>
        <v>0</v>
      </c>
      <c r="BI937" s="146">
        <f>IF(N937="nulová",J937,0)</f>
        <v>0</v>
      </c>
      <c r="BJ937" s="18" t="s">
        <v>90</v>
      </c>
      <c r="BK937" s="146">
        <f>ROUND(I937*H937,2)</f>
        <v>0</v>
      </c>
      <c r="BL937" s="18" t="s">
        <v>364</v>
      </c>
      <c r="BM937" s="145" t="s">
        <v>1152</v>
      </c>
    </row>
    <row r="938" spans="2:65" s="1" customFormat="1" ht="11.25">
      <c r="B938" s="33"/>
      <c r="D938" s="147" t="s">
        <v>366</v>
      </c>
      <c r="F938" s="148" t="s">
        <v>1153</v>
      </c>
      <c r="I938" s="149"/>
      <c r="L938" s="33"/>
      <c r="M938" s="150"/>
      <c r="T938" s="54"/>
      <c r="AT938" s="18" t="s">
        <v>366</v>
      </c>
      <c r="AU938" s="18" t="s">
        <v>90</v>
      </c>
    </row>
    <row r="939" spans="2:65" s="12" customFormat="1" ht="11.25">
      <c r="B939" s="151"/>
      <c r="D939" s="152" t="s">
        <v>368</v>
      </c>
      <c r="E939" s="153" t="s">
        <v>19</v>
      </c>
      <c r="F939" s="154" t="s">
        <v>460</v>
      </c>
      <c r="H939" s="153" t="s">
        <v>19</v>
      </c>
      <c r="I939" s="155"/>
      <c r="L939" s="151"/>
      <c r="M939" s="156"/>
      <c r="T939" s="157"/>
      <c r="AT939" s="153" t="s">
        <v>368</v>
      </c>
      <c r="AU939" s="153" t="s">
        <v>90</v>
      </c>
      <c r="AV939" s="12" t="s">
        <v>84</v>
      </c>
      <c r="AW939" s="12" t="s">
        <v>36</v>
      </c>
      <c r="AX939" s="12" t="s">
        <v>77</v>
      </c>
      <c r="AY939" s="153" t="s">
        <v>358</v>
      </c>
    </row>
    <row r="940" spans="2:65" s="13" customFormat="1" ht="11.25">
      <c r="B940" s="158"/>
      <c r="D940" s="152" t="s">
        <v>368</v>
      </c>
      <c r="E940" s="159" t="s">
        <v>19</v>
      </c>
      <c r="F940" s="160" t="s">
        <v>1154</v>
      </c>
      <c r="H940" s="161">
        <v>81.900000000000006</v>
      </c>
      <c r="I940" s="162"/>
      <c r="L940" s="158"/>
      <c r="M940" s="163"/>
      <c r="T940" s="164"/>
      <c r="AT940" s="159" t="s">
        <v>368</v>
      </c>
      <c r="AU940" s="159" t="s">
        <v>90</v>
      </c>
      <c r="AV940" s="13" t="s">
        <v>90</v>
      </c>
      <c r="AW940" s="13" t="s">
        <v>36</v>
      </c>
      <c r="AX940" s="13" t="s">
        <v>77</v>
      </c>
      <c r="AY940" s="159" t="s">
        <v>358</v>
      </c>
    </row>
    <row r="941" spans="2:65" s="14" customFormat="1" ht="11.25">
      <c r="B941" s="165"/>
      <c r="D941" s="152" t="s">
        <v>368</v>
      </c>
      <c r="E941" s="166" t="s">
        <v>19</v>
      </c>
      <c r="F941" s="167" t="s">
        <v>371</v>
      </c>
      <c r="H941" s="168">
        <v>81.900000000000006</v>
      </c>
      <c r="I941" s="169"/>
      <c r="L941" s="165"/>
      <c r="M941" s="170"/>
      <c r="T941" s="171"/>
      <c r="AT941" s="166" t="s">
        <v>368</v>
      </c>
      <c r="AU941" s="166" t="s">
        <v>90</v>
      </c>
      <c r="AV941" s="14" t="s">
        <v>364</v>
      </c>
      <c r="AW941" s="14" t="s">
        <v>36</v>
      </c>
      <c r="AX941" s="14" t="s">
        <v>84</v>
      </c>
      <c r="AY941" s="166" t="s">
        <v>358</v>
      </c>
    </row>
    <row r="942" spans="2:65" s="1" customFormat="1" ht="37.9" customHeight="1">
      <c r="B942" s="33"/>
      <c r="C942" s="134" t="s">
        <v>1155</v>
      </c>
      <c r="D942" s="134" t="s">
        <v>360</v>
      </c>
      <c r="E942" s="135" t="s">
        <v>1156</v>
      </c>
      <c r="F942" s="136" t="s">
        <v>1157</v>
      </c>
      <c r="G942" s="137" t="s">
        <v>504</v>
      </c>
      <c r="H942" s="138">
        <v>25</v>
      </c>
      <c r="I942" s="139"/>
      <c r="J942" s="140">
        <f>ROUND(I942*H942,2)</f>
        <v>0</v>
      </c>
      <c r="K942" s="136" t="s">
        <v>363</v>
      </c>
      <c r="L942" s="33"/>
      <c r="M942" s="141" t="s">
        <v>19</v>
      </c>
      <c r="N942" s="142" t="s">
        <v>49</v>
      </c>
      <c r="P942" s="143">
        <f>O942*H942</f>
        <v>0</v>
      </c>
      <c r="Q942" s="143">
        <v>4.8161770000000002E-4</v>
      </c>
      <c r="R942" s="143">
        <f>Q942*H942</f>
        <v>1.20404425E-2</v>
      </c>
      <c r="S942" s="143">
        <v>0</v>
      </c>
      <c r="T942" s="144">
        <f>S942*H942</f>
        <v>0</v>
      </c>
      <c r="AR942" s="145" t="s">
        <v>364</v>
      </c>
      <c r="AT942" s="145" t="s">
        <v>360</v>
      </c>
      <c r="AU942" s="145" t="s">
        <v>90</v>
      </c>
      <c r="AY942" s="18" t="s">
        <v>358</v>
      </c>
      <c r="BE942" s="146">
        <f>IF(N942="základní",J942,0)</f>
        <v>0</v>
      </c>
      <c r="BF942" s="146">
        <f>IF(N942="snížená",J942,0)</f>
        <v>0</v>
      </c>
      <c r="BG942" s="146">
        <f>IF(N942="zákl. přenesená",J942,0)</f>
        <v>0</v>
      </c>
      <c r="BH942" s="146">
        <f>IF(N942="sníž. přenesená",J942,0)</f>
        <v>0</v>
      </c>
      <c r="BI942" s="146">
        <f>IF(N942="nulová",J942,0)</f>
        <v>0</v>
      </c>
      <c r="BJ942" s="18" t="s">
        <v>90</v>
      </c>
      <c r="BK942" s="146">
        <f>ROUND(I942*H942,2)</f>
        <v>0</v>
      </c>
      <c r="BL942" s="18" t="s">
        <v>364</v>
      </c>
      <c r="BM942" s="145" t="s">
        <v>1158</v>
      </c>
    </row>
    <row r="943" spans="2:65" s="1" customFormat="1" ht="11.25">
      <c r="B943" s="33"/>
      <c r="D943" s="147" t="s">
        <v>366</v>
      </c>
      <c r="F943" s="148" t="s">
        <v>1159</v>
      </c>
      <c r="I943" s="149"/>
      <c r="L943" s="33"/>
      <c r="M943" s="150"/>
      <c r="T943" s="54"/>
      <c r="AT943" s="18" t="s">
        <v>366</v>
      </c>
      <c r="AU943" s="18" t="s">
        <v>90</v>
      </c>
    </row>
    <row r="944" spans="2:65" s="12" customFormat="1" ht="11.25">
      <c r="B944" s="151"/>
      <c r="D944" s="152" t="s">
        <v>368</v>
      </c>
      <c r="E944" s="153" t="s">
        <v>19</v>
      </c>
      <c r="F944" s="154" t="s">
        <v>1160</v>
      </c>
      <c r="H944" s="153" t="s">
        <v>19</v>
      </c>
      <c r="I944" s="155"/>
      <c r="L944" s="151"/>
      <c r="M944" s="156"/>
      <c r="T944" s="157"/>
      <c r="AT944" s="153" t="s">
        <v>368</v>
      </c>
      <c r="AU944" s="153" t="s">
        <v>90</v>
      </c>
      <c r="AV944" s="12" t="s">
        <v>84</v>
      </c>
      <c r="AW944" s="12" t="s">
        <v>36</v>
      </c>
      <c r="AX944" s="12" t="s">
        <v>77</v>
      </c>
      <c r="AY944" s="153" t="s">
        <v>358</v>
      </c>
    </row>
    <row r="945" spans="2:51" s="12" customFormat="1" ht="11.25">
      <c r="B945" s="151"/>
      <c r="D945" s="152" t="s">
        <v>368</v>
      </c>
      <c r="E945" s="153" t="s">
        <v>19</v>
      </c>
      <c r="F945" s="154" t="s">
        <v>1161</v>
      </c>
      <c r="H945" s="153" t="s">
        <v>19</v>
      </c>
      <c r="I945" s="155"/>
      <c r="L945" s="151"/>
      <c r="M945" s="156"/>
      <c r="T945" s="157"/>
      <c r="AT945" s="153" t="s">
        <v>368</v>
      </c>
      <c r="AU945" s="153" t="s">
        <v>90</v>
      </c>
      <c r="AV945" s="12" t="s">
        <v>84</v>
      </c>
      <c r="AW945" s="12" t="s">
        <v>36</v>
      </c>
      <c r="AX945" s="12" t="s">
        <v>77</v>
      </c>
      <c r="AY945" s="153" t="s">
        <v>358</v>
      </c>
    </row>
    <row r="946" spans="2:51" s="13" customFormat="1" ht="11.25">
      <c r="B946" s="158"/>
      <c r="D946" s="152" t="s">
        <v>368</v>
      </c>
      <c r="E946" s="159" t="s">
        <v>19</v>
      </c>
      <c r="F946" s="160" t="s">
        <v>1162</v>
      </c>
      <c r="H946" s="161">
        <v>1</v>
      </c>
      <c r="I946" s="162"/>
      <c r="L946" s="158"/>
      <c r="M946" s="163"/>
      <c r="T946" s="164"/>
      <c r="AT946" s="159" t="s">
        <v>368</v>
      </c>
      <c r="AU946" s="159" t="s">
        <v>90</v>
      </c>
      <c r="AV946" s="13" t="s">
        <v>90</v>
      </c>
      <c r="AW946" s="13" t="s">
        <v>36</v>
      </c>
      <c r="AX946" s="13" t="s">
        <v>77</v>
      </c>
      <c r="AY946" s="159" t="s">
        <v>358</v>
      </c>
    </row>
    <row r="947" spans="2:51" s="13" customFormat="1" ht="11.25">
      <c r="B947" s="158"/>
      <c r="D947" s="152" t="s">
        <v>368</v>
      </c>
      <c r="E947" s="159" t="s">
        <v>19</v>
      </c>
      <c r="F947" s="160" t="s">
        <v>1163</v>
      </c>
      <c r="H947" s="161">
        <v>1</v>
      </c>
      <c r="I947" s="162"/>
      <c r="L947" s="158"/>
      <c r="M947" s="163"/>
      <c r="T947" s="164"/>
      <c r="AT947" s="159" t="s">
        <v>368</v>
      </c>
      <c r="AU947" s="159" t="s">
        <v>90</v>
      </c>
      <c r="AV947" s="13" t="s">
        <v>90</v>
      </c>
      <c r="AW947" s="13" t="s">
        <v>36</v>
      </c>
      <c r="AX947" s="13" t="s">
        <v>77</v>
      </c>
      <c r="AY947" s="159" t="s">
        <v>358</v>
      </c>
    </row>
    <row r="948" spans="2:51" s="13" customFormat="1" ht="11.25">
      <c r="B948" s="158"/>
      <c r="D948" s="152" t="s">
        <v>368</v>
      </c>
      <c r="E948" s="159" t="s">
        <v>19</v>
      </c>
      <c r="F948" s="160" t="s">
        <v>1164</v>
      </c>
      <c r="H948" s="161">
        <v>1</v>
      </c>
      <c r="I948" s="162"/>
      <c r="L948" s="158"/>
      <c r="M948" s="163"/>
      <c r="T948" s="164"/>
      <c r="AT948" s="159" t="s">
        <v>368</v>
      </c>
      <c r="AU948" s="159" t="s">
        <v>90</v>
      </c>
      <c r="AV948" s="13" t="s">
        <v>90</v>
      </c>
      <c r="AW948" s="13" t="s">
        <v>36</v>
      </c>
      <c r="AX948" s="13" t="s">
        <v>77</v>
      </c>
      <c r="AY948" s="159" t="s">
        <v>358</v>
      </c>
    </row>
    <row r="949" spans="2:51" s="13" customFormat="1" ht="11.25">
      <c r="B949" s="158"/>
      <c r="D949" s="152" t="s">
        <v>368</v>
      </c>
      <c r="E949" s="159" t="s">
        <v>19</v>
      </c>
      <c r="F949" s="160" t="s">
        <v>1165</v>
      </c>
      <c r="H949" s="161">
        <v>1</v>
      </c>
      <c r="I949" s="162"/>
      <c r="L949" s="158"/>
      <c r="M949" s="163"/>
      <c r="T949" s="164"/>
      <c r="AT949" s="159" t="s">
        <v>368</v>
      </c>
      <c r="AU949" s="159" t="s">
        <v>90</v>
      </c>
      <c r="AV949" s="13" t="s">
        <v>90</v>
      </c>
      <c r="AW949" s="13" t="s">
        <v>36</v>
      </c>
      <c r="AX949" s="13" t="s">
        <v>77</v>
      </c>
      <c r="AY949" s="159" t="s">
        <v>358</v>
      </c>
    </row>
    <row r="950" spans="2:51" s="13" customFormat="1" ht="11.25">
      <c r="B950" s="158"/>
      <c r="D950" s="152" t="s">
        <v>368</v>
      </c>
      <c r="E950" s="159" t="s">
        <v>19</v>
      </c>
      <c r="F950" s="160" t="s">
        <v>1166</v>
      </c>
      <c r="H950" s="161">
        <v>1</v>
      </c>
      <c r="I950" s="162"/>
      <c r="L950" s="158"/>
      <c r="M950" s="163"/>
      <c r="T950" s="164"/>
      <c r="AT950" s="159" t="s">
        <v>368</v>
      </c>
      <c r="AU950" s="159" t="s">
        <v>90</v>
      </c>
      <c r="AV950" s="13" t="s">
        <v>90</v>
      </c>
      <c r="AW950" s="13" t="s">
        <v>36</v>
      </c>
      <c r="AX950" s="13" t="s">
        <v>77</v>
      </c>
      <c r="AY950" s="159" t="s">
        <v>358</v>
      </c>
    </row>
    <row r="951" spans="2:51" s="13" customFormat="1" ht="11.25">
      <c r="B951" s="158"/>
      <c r="D951" s="152" t="s">
        <v>368</v>
      </c>
      <c r="E951" s="159" t="s">
        <v>19</v>
      </c>
      <c r="F951" s="160" t="s">
        <v>1167</v>
      </c>
      <c r="H951" s="161">
        <v>1</v>
      </c>
      <c r="I951" s="162"/>
      <c r="L951" s="158"/>
      <c r="M951" s="163"/>
      <c r="T951" s="164"/>
      <c r="AT951" s="159" t="s">
        <v>368</v>
      </c>
      <c r="AU951" s="159" t="s">
        <v>90</v>
      </c>
      <c r="AV951" s="13" t="s">
        <v>90</v>
      </c>
      <c r="AW951" s="13" t="s">
        <v>36</v>
      </c>
      <c r="AX951" s="13" t="s">
        <v>77</v>
      </c>
      <c r="AY951" s="159" t="s">
        <v>358</v>
      </c>
    </row>
    <row r="952" spans="2:51" s="13" customFormat="1" ht="11.25">
      <c r="B952" s="158"/>
      <c r="D952" s="152" t="s">
        <v>368</v>
      </c>
      <c r="E952" s="159" t="s">
        <v>19</v>
      </c>
      <c r="F952" s="160" t="s">
        <v>1168</v>
      </c>
      <c r="H952" s="161">
        <v>1</v>
      </c>
      <c r="I952" s="162"/>
      <c r="L952" s="158"/>
      <c r="M952" s="163"/>
      <c r="T952" s="164"/>
      <c r="AT952" s="159" t="s">
        <v>368</v>
      </c>
      <c r="AU952" s="159" t="s">
        <v>90</v>
      </c>
      <c r="AV952" s="13" t="s">
        <v>90</v>
      </c>
      <c r="AW952" s="13" t="s">
        <v>36</v>
      </c>
      <c r="AX952" s="13" t="s">
        <v>77</v>
      </c>
      <c r="AY952" s="159" t="s">
        <v>358</v>
      </c>
    </row>
    <row r="953" spans="2:51" s="13" customFormat="1" ht="11.25">
      <c r="B953" s="158"/>
      <c r="D953" s="152" t="s">
        <v>368</v>
      </c>
      <c r="E953" s="159" t="s">
        <v>19</v>
      </c>
      <c r="F953" s="160" t="s">
        <v>1169</v>
      </c>
      <c r="H953" s="161">
        <v>1</v>
      </c>
      <c r="I953" s="162"/>
      <c r="L953" s="158"/>
      <c r="M953" s="163"/>
      <c r="T953" s="164"/>
      <c r="AT953" s="159" t="s">
        <v>368</v>
      </c>
      <c r="AU953" s="159" t="s">
        <v>90</v>
      </c>
      <c r="AV953" s="13" t="s">
        <v>90</v>
      </c>
      <c r="AW953" s="13" t="s">
        <v>36</v>
      </c>
      <c r="AX953" s="13" t="s">
        <v>77</v>
      </c>
      <c r="AY953" s="159" t="s">
        <v>358</v>
      </c>
    </row>
    <row r="954" spans="2:51" s="13" customFormat="1" ht="11.25">
      <c r="B954" s="158"/>
      <c r="D954" s="152" t="s">
        <v>368</v>
      </c>
      <c r="E954" s="159" t="s">
        <v>19</v>
      </c>
      <c r="F954" s="160" t="s">
        <v>1170</v>
      </c>
      <c r="H954" s="161">
        <v>1</v>
      </c>
      <c r="I954" s="162"/>
      <c r="L954" s="158"/>
      <c r="M954" s="163"/>
      <c r="T954" s="164"/>
      <c r="AT954" s="159" t="s">
        <v>368</v>
      </c>
      <c r="AU954" s="159" t="s">
        <v>90</v>
      </c>
      <c r="AV954" s="13" t="s">
        <v>90</v>
      </c>
      <c r="AW954" s="13" t="s">
        <v>36</v>
      </c>
      <c r="AX954" s="13" t="s">
        <v>77</v>
      </c>
      <c r="AY954" s="159" t="s">
        <v>358</v>
      </c>
    </row>
    <row r="955" spans="2:51" s="13" customFormat="1" ht="11.25">
      <c r="B955" s="158"/>
      <c r="D955" s="152" t="s">
        <v>368</v>
      </c>
      <c r="E955" s="159" t="s">
        <v>19</v>
      </c>
      <c r="F955" s="160" t="s">
        <v>1171</v>
      </c>
      <c r="H955" s="161">
        <v>1</v>
      </c>
      <c r="I955" s="162"/>
      <c r="L955" s="158"/>
      <c r="M955" s="163"/>
      <c r="T955" s="164"/>
      <c r="AT955" s="159" t="s">
        <v>368</v>
      </c>
      <c r="AU955" s="159" t="s">
        <v>90</v>
      </c>
      <c r="AV955" s="13" t="s">
        <v>90</v>
      </c>
      <c r="AW955" s="13" t="s">
        <v>36</v>
      </c>
      <c r="AX955" s="13" t="s">
        <v>77</v>
      </c>
      <c r="AY955" s="159" t="s">
        <v>358</v>
      </c>
    </row>
    <row r="956" spans="2:51" s="13" customFormat="1" ht="11.25">
      <c r="B956" s="158"/>
      <c r="D956" s="152" t="s">
        <v>368</v>
      </c>
      <c r="E956" s="159" t="s">
        <v>19</v>
      </c>
      <c r="F956" s="160" t="s">
        <v>1172</v>
      </c>
      <c r="H956" s="161">
        <v>1</v>
      </c>
      <c r="I956" s="162"/>
      <c r="L956" s="158"/>
      <c r="M956" s="163"/>
      <c r="T956" s="164"/>
      <c r="AT956" s="159" t="s">
        <v>368</v>
      </c>
      <c r="AU956" s="159" t="s">
        <v>90</v>
      </c>
      <c r="AV956" s="13" t="s">
        <v>90</v>
      </c>
      <c r="AW956" s="13" t="s">
        <v>36</v>
      </c>
      <c r="AX956" s="13" t="s">
        <v>77</v>
      </c>
      <c r="AY956" s="159" t="s">
        <v>358</v>
      </c>
    </row>
    <row r="957" spans="2:51" s="13" customFormat="1" ht="11.25">
      <c r="B957" s="158"/>
      <c r="D957" s="152" t="s">
        <v>368</v>
      </c>
      <c r="E957" s="159" t="s">
        <v>19</v>
      </c>
      <c r="F957" s="160" t="s">
        <v>1173</v>
      </c>
      <c r="H957" s="161">
        <v>1</v>
      </c>
      <c r="I957" s="162"/>
      <c r="L957" s="158"/>
      <c r="M957" s="163"/>
      <c r="T957" s="164"/>
      <c r="AT957" s="159" t="s">
        <v>368</v>
      </c>
      <c r="AU957" s="159" t="s">
        <v>90</v>
      </c>
      <c r="AV957" s="13" t="s">
        <v>90</v>
      </c>
      <c r="AW957" s="13" t="s">
        <v>36</v>
      </c>
      <c r="AX957" s="13" t="s">
        <v>77</v>
      </c>
      <c r="AY957" s="159" t="s">
        <v>358</v>
      </c>
    </row>
    <row r="958" spans="2:51" s="13" customFormat="1" ht="11.25">
      <c r="B958" s="158"/>
      <c r="D958" s="152" t="s">
        <v>368</v>
      </c>
      <c r="E958" s="159" t="s">
        <v>19</v>
      </c>
      <c r="F958" s="160" t="s">
        <v>1174</v>
      </c>
      <c r="H958" s="161">
        <v>1</v>
      </c>
      <c r="I958" s="162"/>
      <c r="L958" s="158"/>
      <c r="M958" s="163"/>
      <c r="T958" s="164"/>
      <c r="AT958" s="159" t="s">
        <v>368</v>
      </c>
      <c r="AU958" s="159" t="s">
        <v>90</v>
      </c>
      <c r="AV958" s="13" t="s">
        <v>90</v>
      </c>
      <c r="AW958" s="13" t="s">
        <v>36</v>
      </c>
      <c r="AX958" s="13" t="s">
        <v>77</v>
      </c>
      <c r="AY958" s="159" t="s">
        <v>358</v>
      </c>
    </row>
    <row r="959" spans="2:51" s="13" customFormat="1" ht="11.25">
      <c r="B959" s="158"/>
      <c r="D959" s="152" t="s">
        <v>368</v>
      </c>
      <c r="E959" s="159" t="s">
        <v>19</v>
      </c>
      <c r="F959" s="160" t="s">
        <v>1175</v>
      </c>
      <c r="H959" s="161">
        <v>1</v>
      </c>
      <c r="I959" s="162"/>
      <c r="L959" s="158"/>
      <c r="M959" s="163"/>
      <c r="T959" s="164"/>
      <c r="AT959" s="159" t="s">
        <v>368</v>
      </c>
      <c r="AU959" s="159" t="s">
        <v>90</v>
      </c>
      <c r="AV959" s="13" t="s">
        <v>90</v>
      </c>
      <c r="AW959" s="13" t="s">
        <v>36</v>
      </c>
      <c r="AX959" s="13" t="s">
        <v>77</v>
      </c>
      <c r="AY959" s="159" t="s">
        <v>358</v>
      </c>
    </row>
    <row r="960" spans="2:51" s="13" customFormat="1" ht="11.25">
      <c r="B960" s="158"/>
      <c r="D960" s="152" t="s">
        <v>368</v>
      </c>
      <c r="E960" s="159" t="s">
        <v>19</v>
      </c>
      <c r="F960" s="160" t="s">
        <v>1176</v>
      </c>
      <c r="H960" s="161">
        <v>1</v>
      </c>
      <c r="I960" s="162"/>
      <c r="L960" s="158"/>
      <c r="M960" s="163"/>
      <c r="T960" s="164"/>
      <c r="AT960" s="159" t="s">
        <v>368</v>
      </c>
      <c r="AU960" s="159" t="s">
        <v>90</v>
      </c>
      <c r="AV960" s="13" t="s">
        <v>90</v>
      </c>
      <c r="AW960" s="13" t="s">
        <v>36</v>
      </c>
      <c r="AX960" s="13" t="s">
        <v>77</v>
      </c>
      <c r="AY960" s="159" t="s">
        <v>358</v>
      </c>
    </row>
    <row r="961" spans="2:65" s="13" customFormat="1" ht="11.25">
      <c r="B961" s="158"/>
      <c r="D961" s="152" t="s">
        <v>368</v>
      </c>
      <c r="E961" s="159" t="s">
        <v>19</v>
      </c>
      <c r="F961" s="160" t="s">
        <v>1177</v>
      </c>
      <c r="H961" s="161">
        <v>1</v>
      </c>
      <c r="I961" s="162"/>
      <c r="L961" s="158"/>
      <c r="M961" s="163"/>
      <c r="T961" s="164"/>
      <c r="AT961" s="159" t="s">
        <v>368</v>
      </c>
      <c r="AU961" s="159" t="s">
        <v>90</v>
      </c>
      <c r="AV961" s="13" t="s">
        <v>90</v>
      </c>
      <c r="AW961" s="13" t="s">
        <v>36</v>
      </c>
      <c r="AX961" s="13" t="s">
        <v>77</v>
      </c>
      <c r="AY961" s="159" t="s">
        <v>358</v>
      </c>
    </row>
    <row r="962" spans="2:65" s="13" customFormat="1" ht="11.25">
      <c r="B962" s="158"/>
      <c r="D962" s="152" t="s">
        <v>368</v>
      </c>
      <c r="E962" s="159" t="s">
        <v>19</v>
      </c>
      <c r="F962" s="160" t="s">
        <v>1178</v>
      </c>
      <c r="H962" s="161">
        <v>1</v>
      </c>
      <c r="I962" s="162"/>
      <c r="L962" s="158"/>
      <c r="M962" s="163"/>
      <c r="T962" s="164"/>
      <c r="AT962" s="159" t="s">
        <v>368</v>
      </c>
      <c r="AU962" s="159" t="s">
        <v>90</v>
      </c>
      <c r="AV962" s="13" t="s">
        <v>90</v>
      </c>
      <c r="AW962" s="13" t="s">
        <v>36</v>
      </c>
      <c r="AX962" s="13" t="s">
        <v>77</v>
      </c>
      <c r="AY962" s="159" t="s">
        <v>358</v>
      </c>
    </row>
    <row r="963" spans="2:65" s="13" customFormat="1" ht="11.25">
      <c r="B963" s="158"/>
      <c r="D963" s="152" t="s">
        <v>368</v>
      </c>
      <c r="E963" s="159" t="s">
        <v>19</v>
      </c>
      <c r="F963" s="160" t="s">
        <v>1179</v>
      </c>
      <c r="H963" s="161">
        <v>1</v>
      </c>
      <c r="I963" s="162"/>
      <c r="L963" s="158"/>
      <c r="M963" s="163"/>
      <c r="T963" s="164"/>
      <c r="AT963" s="159" t="s">
        <v>368</v>
      </c>
      <c r="AU963" s="159" t="s">
        <v>90</v>
      </c>
      <c r="AV963" s="13" t="s">
        <v>90</v>
      </c>
      <c r="AW963" s="13" t="s">
        <v>36</v>
      </c>
      <c r="AX963" s="13" t="s">
        <v>77</v>
      </c>
      <c r="AY963" s="159" t="s">
        <v>358</v>
      </c>
    </row>
    <row r="964" spans="2:65" s="13" customFormat="1" ht="11.25">
      <c r="B964" s="158"/>
      <c r="D964" s="152" t="s">
        <v>368</v>
      </c>
      <c r="E964" s="159" t="s">
        <v>19</v>
      </c>
      <c r="F964" s="160" t="s">
        <v>1180</v>
      </c>
      <c r="H964" s="161">
        <v>1</v>
      </c>
      <c r="I964" s="162"/>
      <c r="L964" s="158"/>
      <c r="M964" s="163"/>
      <c r="T964" s="164"/>
      <c r="AT964" s="159" t="s">
        <v>368</v>
      </c>
      <c r="AU964" s="159" t="s">
        <v>90</v>
      </c>
      <c r="AV964" s="13" t="s">
        <v>90</v>
      </c>
      <c r="AW964" s="13" t="s">
        <v>36</v>
      </c>
      <c r="AX964" s="13" t="s">
        <v>77</v>
      </c>
      <c r="AY964" s="159" t="s">
        <v>358</v>
      </c>
    </row>
    <row r="965" spans="2:65" s="13" customFormat="1" ht="11.25">
      <c r="B965" s="158"/>
      <c r="D965" s="152" t="s">
        <v>368</v>
      </c>
      <c r="E965" s="159" t="s">
        <v>19</v>
      </c>
      <c r="F965" s="160" t="s">
        <v>1181</v>
      </c>
      <c r="H965" s="161">
        <v>1</v>
      </c>
      <c r="I965" s="162"/>
      <c r="L965" s="158"/>
      <c r="M965" s="163"/>
      <c r="T965" s="164"/>
      <c r="AT965" s="159" t="s">
        <v>368</v>
      </c>
      <c r="AU965" s="159" t="s">
        <v>90</v>
      </c>
      <c r="AV965" s="13" t="s">
        <v>90</v>
      </c>
      <c r="AW965" s="13" t="s">
        <v>36</v>
      </c>
      <c r="AX965" s="13" t="s">
        <v>77</v>
      </c>
      <c r="AY965" s="159" t="s">
        <v>358</v>
      </c>
    </row>
    <row r="966" spans="2:65" s="13" customFormat="1" ht="11.25">
      <c r="B966" s="158"/>
      <c r="D966" s="152" t="s">
        <v>368</v>
      </c>
      <c r="E966" s="159" t="s">
        <v>19</v>
      </c>
      <c r="F966" s="160" t="s">
        <v>1182</v>
      </c>
      <c r="H966" s="161">
        <v>1</v>
      </c>
      <c r="I966" s="162"/>
      <c r="L966" s="158"/>
      <c r="M966" s="163"/>
      <c r="T966" s="164"/>
      <c r="AT966" s="159" t="s">
        <v>368</v>
      </c>
      <c r="AU966" s="159" t="s">
        <v>90</v>
      </c>
      <c r="AV966" s="13" t="s">
        <v>90</v>
      </c>
      <c r="AW966" s="13" t="s">
        <v>36</v>
      </c>
      <c r="AX966" s="13" t="s">
        <v>77</v>
      </c>
      <c r="AY966" s="159" t="s">
        <v>358</v>
      </c>
    </row>
    <row r="967" spans="2:65" s="13" customFormat="1" ht="11.25">
      <c r="B967" s="158"/>
      <c r="D967" s="152" t="s">
        <v>368</v>
      </c>
      <c r="E967" s="159" t="s">
        <v>19</v>
      </c>
      <c r="F967" s="160" t="s">
        <v>1183</v>
      </c>
      <c r="H967" s="161">
        <v>1</v>
      </c>
      <c r="I967" s="162"/>
      <c r="L967" s="158"/>
      <c r="M967" s="163"/>
      <c r="T967" s="164"/>
      <c r="AT967" s="159" t="s">
        <v>368</v>
      </c>
      <c r="AU967" s="159" t="s">
        <v>90</v>
      </c>
      <c r="AV967" s="13" t="s">
        <v>90</v>
      </c>
      <c r="AW967" s="13" t="s">
        <v>36</v>
      </c>
      <c r="AX967" s="13" t="s">
        <v>77</v>
      </c>
      <c r="AY967" s="159" t="s">
        <v>358</v>
      </c>
    </row>
    <row r="968" spans="2:65" s="13" customFormat="1" ht="11.25">
      <c r="B968" s="158"/>
      <c r="D968" s="152" t="s">
        <v>368</v>
      </c>
      <c r="E968" s="159" t="s">
        <v>19</v>
      </c>
      <c r="F968" s="160" t="s">
        <v>1184</v>
      </c>
      <c r="H968" s="161">
        <v>1</v>
      </c>
      <c r="I968" s="162"/>
      <c r="L968" s="158"/>
      <c r="M968" s="163"/>
      <c r="T968" s="164"/>
      <c r="AT968" s="159" t="s">
        <v>368</v>
      </c>
      <c r="AU968" s="159" t="s">
        <v>90</v>
      </c>
      <c r="AV968" s="13" t="s">
        <v>90</v>
      </c>
      <c r="AW968" s="13" t="s">
        <v>36</v>
      </c>
      <c r="AX968" s="13" t="s">
        <v>77</v>
      </c>
      <c r="AY968" s="159" t="s">
        <v>358</v>
      </c>
    </row>
    <row r="969" spans="2:65" s="13" customFormat="1" ht="11.25">
      <c r="B969" s="158"/>
      <c r="D969" s="152" t="s">
        <v>368</v>
      </c>
      <c r="E969" s="159" t="s">
        <v>19</v>
      </c>
      <c r="F969" s="160" t="s">
        <v>1185</v>
      </c>
      <c r="H969" s="161">
        <v>1</v>
      </c>
      <c r="I969" s="162"/>
      <c r="L969" s="158"/>
      <c r="M969" s="163"/>
      <c r="T969" s="164"/>
      <c r="AT969" s="159" t="s">
        <v>368</v>
      </c>
      <c r="AU969" s="159" t="s">
        <v>90</v>
      </c>
      <c r="AV969" s="13" t="s">
        <v>90</v>
      </c>
      <c r="AW969" s="13" t="s">
        <v>36</v>
      </c>
      <c r="AX969" s="13" t="s">
        <v>77</v>
      </c>
      <c r="AY969" s="159" t="s">
        <v>358</v>
      </c>
    </row>
    <row r="970" spans="2:65" s="13" customFormat="1" ht="11.25">
      <c r="B970" s="158"/>
      <c r="D970" s="152" t="s">
        <v>368</v>
      </c>
      <c r="E970" s="159" t="s">
        <v>19</v>
      </c>
      <c r="F970" s="160" t="s">
        <v>1186</v>
      </c>
      <c r="H970" s="161">
        <v>1</v>
      </c>
      <c r="I970" s="162"/>
      <c r="L970" s="158"/>
      <c r="M970" s="163"/>
      <c r="T970" s="164"/>
      <c r="AT970" s="159" t="s">
        <v>368</v>
      </c>
      <c r="AU970" s="159" t="s">
        <v>90</v>
      </c>
      <c r="AV970" s="13" t="s">
        <v>90</v>
      </c>
      <c r="AW970" s="13" t="s">
        <v>36</v>
      </c>
      <c r="AX970" s="13" t="s">
        <v>77</v>
      </c>
      <c r="AY970" s="159" t="s">
        <v>358</v>
      </c>
    </row>
    <row r="971" spans="2:65" s="14" customFormat="1" ht="11.25">
      <c r="B971" s="165"/>
      <c r="D971" s="152" t="s">
        <v>368</v>
      </c>
      <c r="E971" s="166" t="s">
        <v>19</v>
      </c>
      <c r="F971" s="167" t="s">
        <v>371</v>
      </c>
      <c r="H971" s="168">
        <v>25</v>
      </c>
      <c r="I971" s="169"/>
      <c r="L971" s="165"/>
      <c r="M971" s="170"/>
      <c r="T971" s="171"/>
      <c r="AT971" s="166" t="s">
        <v>368</v>
      </c>
      <c r="AU971" s="166" t="s">
        <v>90</v>
      </c>
      <c r="AV971" s="14" t="s">
        <v>364</v>
      </c>
      <c r="AW971" s="14" t="s">
        <v>36</v>
      </c>
      <c r="AX971" s="14" t="s">
        <v>84</v>
      </c>
      <c r="AY971" s="166" t="s">
        <v>358</v>
      </c>
    </row>
    <row r="972" spans="2:65" s="1" customFormat="1" ht="55.5" customHeight="1">
      <c r="B972" s="33"/>
      <c r="C972" s="179" t="s">
        <v>1187</v>
      </c>
      <c r="D972" s="179" t="s">
        <v>440</v>
      </c>
      <c r="E972" s="180" t="s">
        <v>1188</v>
      </c>
      <c r="F972" s="181" t="s">
        <v>1189</v>
      </c>
      <c r="G972" s="182" t="s">
        <v>504</v>
      </c>
      <c r="H972" s="183">
        <v>2</v>
      </c>
      <c r="I972" s="184"/>
      <c r="J972" s="185">
        <f>ROUND(I972*H972,2)</f>
        <v>0</v>
      </c>
      <c r="K972" s="181" t="s">
        <v>19</v>
      </c>
      <c r="L972" s="186"/>
      <c r="M972" s="187" t="s">
        <v>19</v>
      </c>
      <c r="N972" s="188" t="s">
        <v>49</v>
      </c>
      <c r="P972" s="143">
        <f>O972*H972</f>
        <v>0</v>
      </c>
      <c r="Q972" s="143">
        <v>2.281E-2</v>
      </c>
      <c r="R972" s="143">
        <f>Q972*H972</f>
        <v>4.5620000000000001E-2</v>
      </c>
      <c r="S972" s="143">
        <v>0</v>
      </c>
      <c r="T972" s="144">
        <f>S972*H972</f>
        <v>0</v>
      </c>
      <c r="AR972" s="145" t="s">
        <v>406</v>
      </c>
      <c r="AT972" s="145" t="s">
        <v>440</v>
      </c>
      <c r="AU972" s="145" t="s">
        <v>90</v>
      </c>
      <c r="AY972" s="18" t="s">
        <v>358</v>
      </c>
      <c r="BE972" s="146">
        <f>IF(N972="základní",J972,0)</f>
        <v>0</v>
      </c>
      <c r="BF972" s="146">
        <f>IF(N972="snížená",J972,0)</f>
        <v>0</v>
      </c>
      <c r="BG972" s="146">
        <f>IF(N972="zákl. přenesená",J972,0)</f>
        <v>0</v>
      </c>
      <c r="BH972" s="146">
        <f>IF(N972="sníž. přenesená",J972,0)</f>
        <v>0</v>
      </c>
      <c r="BI972" s="146">
        <f>IF(N972="nulová",J972,0)</f>
        <v>0</v>
      </c>
      <c r="BJ972" s="18" t="s">
        <v>90</v>
      </c>
      <c r="BK972" s="146">
        <f>ROUND(I972*H972,2)</f>
        <v>0</v>
      </c>
      <c r="BL972" s="18" t="s">
        <v>364</v>
      </c>
      <c r="BM972" s="145" t="s">
        <v>1190</v>
      </c>
    </row>
    <row r="973" spans="2:65" s="12" customFormat="1" ht="11.25">
      <c r="B973" s="151"/>
      <c r="D973" s="152" t="s">
        <v>368</v>
      </c>
      <c r="E973" s="153" t="s">
        <v>19</v>
      </c>
      <c r="F973" s="154" t="s">
        <v>1160</v>
      </c>
      <c r="H973" s="153" t="s">
        <v>19</v>
      </c>
      <c r="I973" s="155"/>
      <c r="L973" s="151"/>
      <c r="M973" s="156"/>
      <c r="T973" s="157"/>
      <c r="AT973" s="153" t="s">
        <v>368</v>
      </c>
      <c r="AU973" s="153" t="s">
        <v>90</v>
      </c>
      <c r="AV973" s="12" t="s">
        <v>84</v>
      </c>
      <c r="AW973" s="12" t="s">
        <v>36</v>
      </c>
      <c r="AX973" s="12" t="s">
        <v>77</v>
      </c>
      <c r="AY973" s="153" t="s">
        <v>358</v>
      </c>
    </row>
    <row r="974" spans="2:65" s="12" customFormat="1" ht="11.25">
      <c r="B974" s="151"/>
      <c r="D974" s="152" t="s">
        <v>368</v>
      </c>
      <c r="E974" s="153" t="s">
        <v>19</v>
      </c>
      <c r="F974" s="154" t="s">
        <v>1161</v>
      </c>
      <c r="H974" s="153" t="s">
        <v>19</v>
      </c>
      <c r="I974" s="155"/>
      <c r="L974" s="151"/>
      <c r="M974" s="156"/>
      <c r="T974" s="157"/>
      <c r="AT974" s="153" t="s">
        <v>368</v>
      </c>
      <c r="AU974" s="153" t="s">
        <v>90</v>
      </c>
      <c r="AV974" s="12" t="s">
        <v>84</v>
      </c>
      <c r="AW974" s="12" t="s">
        <v>36</v>
      </c>
      <c r="AX974" s="12" t="s">
        <v>77</v>
      </c>
      <c r="AY974" s="153" t="s">
        <v>358</v>
      </c>
    </row>
    <row r="975" spans="2:65" s="13" customFormat="1" ht="11.25">
      <c r="B975" s="158"/>
      <c r="D975" s="152" t="s">
        <v>368</v>
      </c>
      <c r="E975" s="159" t="s">
        <v>19</v>
      </c>
      <c r="F975" s="160" t="s">
        <v>1176</v>
      </c>
      <c r="H975" s="161">
        <v>1</v>
      </c>
      <c r="I975" s="162"/>
      <c r="L975" s="158"/>
      <c r="M975" s="163"/>
      <c r="T975" s="164"/>
      <c r="AT975" s="159" t="s">
        <v>368</v>
      </c>
      <c r="AU975" s="159" t="s">
        <v>90</v>
      </c>
      <c r="AV975" s="13" t="s">
        <v>90</v>
      </c>
      <c r="AW975" s="13" t="s">
        <v>36</v>
      </c>
      <c r="AX975" s="13" t="s">
        <v>77</v>
      </c>
      <c r="AY975" s="159" t="s">
        <v>358</v>
      </c>
    </row>
    <row r="976" spans="2:65" s="13" customFormat="1" ht="11.25">
      <c r="B976" s="158"/>
      <c r="D976" s="152" t="s">
        <v>368</v>
      </c>
      <c r="E976" s="159" t="s">
        <v>19</v>
      </c>
      <c r="F976" s="160" t="s">
        <v>1177</v>
      </c>
      <c r="H976" s="161">
        <v>1</v>
      </c>
      <c r="I976" s="162"/>
      <c r="L976" s="158"/>
      <c r="M976" s="163"/>
      <c r="T976" s="164"/>
      <c r="AT976" s="159" t="s">
        <v>368</v>
      </c>
      <c r="AU976" s="159" t="s">
        <v>90</v>
      </c>
      <c r="AV976" s="13" t="s">
        <v>90</v>
      </c>
      <c r="AW976" s="13" t="s">
        <v>36</v>
      </c>
      <c r="AX976" s="13" t="s">
        <v>77</v>
      </c>
      <c r="AY976" s="159" t="s">
        <v>358</v>
      </c>
    </row>
    <row r="977" spans="2:65" s="14" customFormat="1" ht="11.25">
      <c r="B977" s="165"/>
      <c r="D977" s="152" t="s">
        <v>368</v>
      </c>
      <c r="E977" s="166" t="s">
        <v>19</v>
      </c>
      <c r="F977" s="167" t="s">
        <v>371</v>
      </c>
      <c r="H977" s="168">
        <v>2</v>
      </c>
      <c r="I977" s="169"/>
      <c r="L977" s="165"/>
      <c r="M977" s="170"/>
      <c r="T977" s="171"/>
      <c r="AT977" s="166" t="s">
        <v>368</v>
      </c>
      <c r="AU977" s="166" t="s">
        <v>90</v>
      </c>
      <c r="AV977" s="14" t="s">
        <v>364</v>
      </c>
      <c r="AW977" s="14" t="s">
        <v>36</v>
      </c>
      <c r="AX977" s="14" t="s">
        <v>84</v>
      </c>
      <c r="AY977" s="166" t="s">
        <v>358</v>
      </c>
    </row>
    <row r="978" spans="2:65" s="1" customFormat="1" ht="55.5" customHeight="1">
      <c r="B978" s="33"/>
      <c r="C978" s="179" t="s">
        <v>1191</v>
      </c>
      <c r="D978" s="179" t="s">
        <v>440</v>
      </c>
      <c r="E978" s="180" t="s">
        <v>1192</v>
      </c>
      <c r="F978" s="181" t="s">
        <v>1193</v>
      </c>
      <c r="G978" s="182" t="s">
        <v>504</v>
      </c>
      <c r="H978" s="183">
        <v>12</v>
      </c>
      <c r="I978" s="184"/>
      <c r="J978" s="185">
        <f>ROUND(I978*H978,2)</f>
        <v>0</v>
      </c>
      <c r="K978" s="181" t="s">
        <v>19</v>
      </c>
      <c r="L978" s="186"/>
      <c r="M978" s="187" t="s">
        <v>19</v>
      </c>
      <c r="N978" s="188" t="s">
        <v>49</v>
      </c>
      <c r="P978" s="143">
        <f>O978*H978</f>
        <v>0</v>
      </c>
      <c r="Q978" s="143">
        <v>2.3369999999999998E-2</v>
      </c>
      <c r="R978" s="143">
        <f>Q978*H978</f>
        <v>0.28043999999999997</v>
      </c>
      <c r="S978" s="143">
        <v>0</v>
      </c>
      <c r="T978" s="144">
        <f>S978*H978</f>
        <v>0</v>
      </c>
      <c r="AR978" s="145" t="s">
        <v>406</v>
      </c>
      <c r="AT978" s="145" t="s">
        <v>440</v>
      </c>
      <c r="AU978" s="145" t="s">
        <v>90</v>
      </c>
      <c r="AY978" s="18" t="s">
        <v>358</v>
      </c>
      <c r="BE978" s="146">
        <f>IF(N978="základní",J978,0)</f>
        <v>0</v>
      </c>
      <c r="BF978" s="146">
        <f>IF(N978="snížená",J978,0)</f>
        <v>0</v>
      </c>
      <c r="BG978" s="146">
        <f>IF(N978="zákl. přenesená",J978,0)</f>
        <v>0</v>
      </c>
      <c r="BH978" s="146">
        <f>IF(N978="sníž. přenesená",J978,0)</f>
        <v>0</v>
      </c>
      <c r="BI978" s="146">
        <f>IF(N978="nulová",J978,0)</f>
        <v>0</v>
      </c>
      <c r="BJ978" s="18" t="s">
        <v>90</v>
      </c>
      <c r="BK978" s="146">
        <f>ROUND(I978*H978,2)</f>
        <v>0</v>
      </c>
      <c r="BL978" s="18" t="s">
        <v>364</v>
      </c>
      <c r="BM978" s="145" t="s">
        <v>1194</v>
      </c>
    </row>
    <row r="979" spans="2:65" s="12" customFormat="1" ht="11.25">
      <c r="B979" s="151"/>
      <c r="D979" s="152" t="s">
        <v>368</v>
      </c>
      <c r="E979" s="153" t="s">
        <v>19</v>
      </c>
      <c r="F979" s="154" t="s">
        <v>1160</v>
      </c>
      <c r="H979" s="153" t="s">
        <v>19</v>
      </c>
      <c r="I979" s="155"/>
      <c r="L979" s="151"/>
      <c r="M979" s="156"/>
      <c r="T979" s="157"/>
      <c r="AT979" s="153" t="s">
        <v>368</v>
      </c>
      <c r="AU979" s="153" t="s">
        <v>90</v>
      </c>
      <c r="AV979" s="12" t="s">
        <v>84</v>
      </c>
      <c r="AW979" s="12" t="s">
        <v>36</v>
      </c>
      <c r="AX979" s="12" t="s">
        <v>77</v>
      </c>
      <c r="AY979" s="153" t="s">
        <v>358</v>
      </c>
    </row>
    <row r="980" spans="2:65" s="12" customFormat="1" ht="11.25">
      <c r="B980" s="151"/>
      <c r="D980" s="152" t="s">
        <v>368</v>
      </c>
      <c r="E980" s="153" t="s">
        <v>19</v>
      </c>
      <c r="F980" s="154" t="s">
        <v>1161</v>
      </c>
      <c r="H980" s="153" t="s">
        <v>19</v>
      </c>
      <c r="I980" s="155"/>
      <c r="L980" s="151"/>
      <c r="M980" s="156"/>
      <c r="T980" s="157"/>
      <c r="AT980" s="153" t="s">
        <v>368</v>
      </c>
      <c r="AU980" s="153" t="s">
        <v>90</v>
      </c>
      <c r="AV980" s="12" t="s">
        <v>84</v>
      </c>
      <c r="AW980" s="12" t="s">
        <v>36</v>
      </c>
      <c r="AX980" s="12" t="s">
        <v>77</v>
      </c>
      <c r="AY980" s="153" t="s">
        <v>358</v>
      </c>
    </row>
    <row r="981" spans="2:65" s="13" customFormat="1" ht="11.25">
      <c r="B981" s="158"/>
      <c r="D981" s="152" t="s">
        <v>368</v>
      </c>
      <c r="E981" s="159" t="s">
        <v>19</v>
      </c>
      <c r="F981" s="160" t="s">
        <v>1172</v>
      </c>
      <c r="H981" s="161">
        <v>1</v>
      </c>
      <c r="I981" s="162"/>
      <c r="L981" s="158"/>
      <c r="M981" s="163"/>
      <c r="T981" s="164"/>
      <c r="AT981" s="159" t="s">
        <v>368</v>
      </c>
      <c r="AU981" s="159" t="s">
        <v>90</v>
      </c>
      <c r="AV981" s="13" t="s">
        <v>90</v>
      </c>
      <c r="AW981" s="13" t="s">
        <v>36</v>
      </c>
      <c r="AX981" s="13" t="s">
        <v>77</v>
      </c>
      <c r="AY981" s="159" t="s">
        <v>358</v>
      </c>
    </row>
    <row r="982" spans="2:65" s="13" customFormat="1" ht="11.25">
      <c r="B982" s="158"/>
      <c r="D982" s="152" t="s">
        <v>368</v>
      </c>
      <c r="E982" s="159" t="s">
        <v>19</v>
      </c>
      <c r="F982" s="160" t="s">
        <v>1173</v>
      </c>
      <c r="H982" s="161">
        <v>1</v>
      </c>
      <c r="I982" s="162"/>
      <c r="L982" s="158"/>
      <c r="M982" s="163"/>
      <c r="T982" s="164"/>
      <c r="AT982" s="159" t="s">
        <v>368</v>
      </c>
      <c r="AU982" s="159" t="s">
        <v>90</v>
      </c>
      <c r="AV982" s="13" t="s">
        <v>90</v>
      </c>
      <c r="AW982" s="13" t="s">
        <v>36</v>
      </c>
      <c r="AX982" s="13" t="s">
        <v>77</v>
      </c>
      <c r="AY982" s="159" t="s">
        <v>358</v>
      </c>
    </row>
    <row r="983" spans="2:65" s="13" customFormat="1" ht="11.25">
      <c r="B983" s="158"/>
      <c r="D983" s="152" t="s">
        <v>368</v>
      </c>
      <c r="E983" s="159" t="s">
        <v>19</v>
      </c>
      <c r="F983" s="160" t="s">
        <v>1174</v>
      </c>
      <c r="H983" s="161">
        <v>1</v>
      </c>
      <c r="I983" s="162"/>
      <c r="L983" s="158"/>
      <c r="M983" s="163"/>
      <c r="T983" s="164"/>
      <c r="AT983" s="159" t="s">
        <v>368</v>
      </c>
      <c r="AU983" s="159" t="s">
        <v>90</v>
      </c>
      <c r="AV983" s="13" t="s">
        <v>90</v>
      </c>
      <c r="AW983" s="13" t="s">
        <v>36</v>
      </c>
      <c r="AX983" s="13" t="s">
        <v>77</v>
      </c>
      <c r="AY983" s="159" t="s">
        <v>358</v>
      </c>
    </row>
    <row r="984" spans="2:65" s="13" customFormat="1" ht="11.25">
      <c r="B984" s="158"/>
      <c r="D984" s="152" t="s">
        <v>368</v>
      </c>
      <c r="E984" s="159" t="s">
        <v>19</v>
      </c>
      <c r="F984" s="160" t="s">
        <v>1175</v>
      </c>
      <c r="H984" s="161">
        <v>1</v>
      </c>
      <c r="I984" s="162"/>
      <c r="L984" s="158"/>
      <c r="M984" s="163"/>
      <c r="T984" s="164"/>
      <c r="AT984" s="159" t="s">
        <v>368</v>
      </c>
      <c r="AU984" s="159" t="s">
        <v>90</v>
      </c>
      <c r="AV984" s="13" t="s">
        <v>90</v>
      </c>
      <c r="AW984" s="13" t="s">
        <v>36</v>
      </c>
      <c r="AX984" s="13" t="s">
        <v>77</v>
      </c>
      <c r="AY984" s="159" t="s">
        <v>358</v>
      </c>
    </row>
    <row r="985" spans="2:65" s="13" customFormat="1" ht="11.25">
      <c r="B985" s="158"/>
      <c r="D985" s="152" t="s">
        <v>368</v>
      </c>
      <c r="E985" s="159" t="s">
        <v>19</v>
      </c>
      <c r="F985" s="160" t="s">
        <v>1178</v>
      </c>
      <c r="H985" s="161">
        <v>1</v>
      </c>
      <c r="I985" s="162"/>
      <c r="L985" s="158"/>
      <c r="M985" s="163"/>
      <c r="T985" s="164"/>
      <c r="AT985" s="159" t="s">
        <v>368</v>
      </c>
      <c r="AU985" s="159" t="s">
        <v>90</v>
      </c>
      <c r="AV985" s="13" t="s">
        <v>90</v>
      </c>
      <c r="AW985" s="13" t="s">
        <v>36</v>
      </c>
      <c r="AX985" s="13" t="s">
        <v>77</v>
      </c>
      <c r="AY985" s="159" t="s">
        <v>358</v>
      </c>
    </row>
    <row r="986" spans="2:65" s="13" customFormat="1" ht="11.25">
      <c r="B986" s="158"/>
      <c r="D986" s="152" t="s">
        <v>368</v>
      </c>
      <c r="E986" s="159" t="s">
        <v>19</v>
      </c>
      <c r="F986" s="160" t="s">
        <v>1179</v>
      </c>
      <c r="H986" s="161">
        <v>1</v>
      </c>
      <c r="I986" s="162"/>
      <c r="L986" s="158"/>
      <c r="M986" s="163"/>
      <c r="T986" s="164"/>
      <c r="AT986" s="159" t="s">
        <v>368</v>
      </c>
      <c r="AU986" s="159" t="s">
        <v>90</v>
      </c>
      <c r="AV986" s="13" t="s">
        <v>90</v>
      </c>
      <c r="AW986" s="13" t="s">
        <v>36</v>
      </c>
      <c r="AX986" s="13" t="s">
        <v>77</v>
      </c>
      <c r="AY986" s="159" t="s">
        <v>358</v>
      </c>
    </row>
    <row r="987" spans="2:65" s="13" customFormat="1" ht="11.25">
      <c r="B987" s="158"/>
      <c r="D987" s="152" t="s">
        <v>368</v>
      </c>
      <c r="E987" s="159" t="s">
        <v>19</v>
      </c>
      <c r="F987" s="160" t="s">
        <v>1180</v>
      </c>
      <c r="H987" s="161">
        <v>1</v>
      </c>
      <c r="I987" s="162"/>
      <c r="L987" s="158"/>
      <c r="M987" s="163"/>
      <c r="T987" s="164"/>
      <c r="AT987" s="159" t="s">
        <v>368</v>
      </c>
      <c r="AU987" s="159" t="s">
        <v>90</v>
      </c>
      <c r="AV987" s="13" t="s">
        <v>90</v>
      </c>
      <c r="AW987" s="13" t="s">
        <v>36</v>
      </c>
      <c r="AX987" s="13" t="s">
        <v>77</v>
      </c>
      <c r="AY987" s="159" t="s">
        <v>358</v>
      </c>
    </row>
    <row r="988" spans="2:65" s="13" customFormat="1" ht="11.25">
      <c r="B988" s="158"/>
      <c r="D988" s="152" t="s">
        <v>368</v>
      </c>
      <c r="E988" s="159" t="s">
        <v>19</v>
      </c>
      <c r="F988" s="160" t="s">
        <v>1181</v>
      </c>
      <c r="H988" s="161">
        <v>1</v>
      </c>
      <c r="I988" s="162"/>
      <c r="L988" s="158"/>
      <c r="M988" s="163"/>
      <c r="T988" s="164"/>
      <c r="AT988" s="159" t="s">
        <v>368</v>
      </c>
      <c r="AU988" s="159" t="s">
        <v>90</v>
      </c>
      <c r="AV988" s="13" t="s">
        <v>90</v>
      </c>
      <c r="AW988" s="13" t="s">
        <v>36</v>
      </c>
      <c r="AX988" s="13" t="s">
        <v>77</v>
      </c>
      <c r="AY988" s="159" t="s">
        <v>358</v>
      </c>
    </row>
    <row r="989" spans="2:65" s="13" customFormat="1" ht="11.25">
      <c r="B989" s="158"/>
      <c r="D989" s="152" t="s">
        <v>368</v>
      </c>
      <c r="E989" s="159" t="s">
        <v>19</v>
      </c>
      <c r="F989" s="160" t="s">
        <v>1182</v>
      </c>
      <c r="H989" s="161">
        <v>1</v>
      </c>
      <c r="I989" s="162"/>
      <c r="L989" s="158"/>
      <c r="M989" s="163"/>
      <c r="T989" s="164"/>
      <c r="AT989" s="159" t="s">
        <v>368</v>
      </c>
      <c r="AU989" s="159" t="s">
        <v>90</v>
      </c>
      <c r="AV989" s="13" t="s">
        <v>90</v>
      </c>
      <c r="AW989" s="13" t="s">
        <v>36</v>
      </c>
      <c r="AX989" s="13" t="s">
        <v>77</v>
      </c>
      <c r="AY989" s="159" t="s">
        <v>358</v>
      </c>
    </row>
    <row r="990" spans="2:65" s="13" customFormat="1" ht="11.25">
      <c r="B990" s="158"/>
      <c r="D990" s="152" t="s">
        <v>368</v>
      </c>
      <c r="E990" s="159" t="s">
        <v>19</v>
      </c>
      <c r="F990" s="160" t="s">
        <v>1183</v>
      </c>
      <c r="H990" s="161">
        <v>1</v>
      </c>
      <c r="I990" s="162"/>
      <c r="L990" s="158"/>
      <c r="M990" s="163"/>
      <c r="T990" s="164"/>
      <c r="AT990" s="159" t="s">
        <v>368</v>
      </c>
      <c r="AU990" s="159" t="s">
        <v>90</v>
      </c>
      <c r="AV990" s="13" t="s">
        <v>90</v>
      </c>
      <c r="AW990" s="13" t="s">
        <v>36</v>
      </c>
      <c r="AX990" s="13" t="s">
        <v>77</v>
      </c>
      <c r="AY990" s="159" t="s">
        <v>358</v>
      </c>
    </row>
    <row r="991" spans="2:65" s="13" customFormat="1" ht="11.25">
      <c r="B991" s="158"/>
      <c r="D991" s="152" t="s">
        <v>368</v>
      </c>
      <c r="E991" s="159" t="s">
        <v>19</v>
      </c>
      <c r="F991" s="160" t="s">
        <v>1185</v>
      </c>
      <c r="H991" s="161">
        <v>1</v>
      </c>
      <c r="I991" s="162"/>
      <c r="L991" s="158"/>
      <c r="M991" s="163"/>
      <c r="T991" s="164"/>
      <c r="AT991" s="159" t="s">
        <v>368</v>
      </c>
      <c r="AU991" s="159" t="s">
        <v>90</v>
      </c>
      <c r="AV991" s="13" t="s">
        <v>90</v>
      </c>
      <c r="AW991" s="13" t="s">
        <v>36</v>
      </c>
      <c r="AX991" s="13" t="s">
        <v>77</v>
      </c>
      <c r="AY991" s="159" t="s">
        <v>358</v>
      </c>
    </row>
    <row r="992" spans="2:65" s="13" customFormat="1" ht="11.25">
      <c r="B992" s="158"/>
      <c r="D992" s="152" t="s">
        <v>368</v>
      </c>
      <c r="E992" s="159" t="s">
        <v>19</v>
      </c>
      <c r="F992" s="160" t="s">
        <v>1186</v>
      </c>
      <c r="H992" s="161">
        <v>1</v>
      </c>
      <c r="I992" s="162"/>
      <c r="L992" s="158"/>
      <c r="M992" s="163"/>
      <c r="T992" s="164"/>
      <c r="AT992" s="159" t="s">
        <v>368</v>
      </c>
      <c r="AU992" s="159" t="s">
        <v>90</v>
      </c>
      <c r="AV992" s="13" t="s">
        <v>90</v>
      </c>
      <c r="AW992" s="13" t="s">
        <v>36</v>
      </c>
      <c r="AX992" s="13" t="s">
        <v>77</v>
      </c>
      <c r="AY992" s="159" t="s">
        <v>358</v>
      </c>
    </row>
    <row r="993" spans="2:65" s="14" customFormat="1" ht="11.25">
      <c r="B993" s="165"/>
      <c r="D993" s="152" t="s">
        <v>368</v>
      </c>
      <c r="E993" s="166" t="s">
        <v>19</v>
      </c>
      <c r="F993" s="167" t="s">
        <v>371</v>
      </c>
      <c r="H993" s="168">
        <v>12</v>
      </c>
      <c r="I993" s="169"/>
      <c r="L993" s="165"/>
      <c r="M993" s="170"/>
      <c r="T993" s="171"/>
      <c r="AT993" s="166" t="s">
        <v>368</v>
      </c>
      <c r="AU993" s="166" t="s">
        <v>90</v>
      </c>
      <c r="AV993" s="14" t="s">
        <v>364</v>
      </c>
      <c r="AW993" s="14" t="s">
        <v>36</v>
      </c>
      <c r="AX993" s="14" t="s">
        <v>84</v>
      </c>
      <c r="AY993" s="166" t="s">
        <v>358</v>
      </c>
    </row>
    <row r="994" spans="2:65" s="1" customFormat="1" ht="55.5" customHeight="1">
      <c r="B994" s="33"/>
      <c r="C994" s="179" t="s">
        <v>1195</v>
      </c>
      <c r="D994" s="179" t="s">
        <v>440</v>
      </c>
      <c r="E994" s="180" t="s">
        <v>1196</v>
      </c>
      <c r="F994" s="181" t="s">
        <v>1197</v>
      </c>
      <c r="G994" s="182" t="s">
        <v>504</v>
      </c>
      <c r="H994" s="183">
        <v>11</v>
      </c>
      <c r="I994" s="184"/>
      <c r="J994" s="185">
        <f>ROUND(I994*H994,2)</f>
        <v>0</v>
      </c>
      <c r="K994" s="181" t="s">
        <v>19</v>
      </c>
      <c r="L994" s="186"/>
      <c r="M994" s="187" t="s">
        <v>19</v>
      </c>
      <c r="N994" s="188" t="s">
        <v>49</v>
      </c>
      <c r="P994" s="143">
        <f>O994*H994</f>
        <v>0</v>
      </c>
      <c r="Q994" s="143">
        <v>2.3959999999999999E-2</v>
      </c>
      <c r="R994" s="143">
        <f>Q994*H994</f>
        <v>0.26355999999999996</v>
      </c>
      <c r="S994" s="143">
        <v>0</v>
      </c>
      <c r="T994" s="144">
        <f>S994*H994</f>
        <v>0</v>
      </c>
      <c r="AR994" s="145" t="s">
        <v>406</v>
      </c>
      <c r="AT994" s="145" t="s">
        <v>440</v>
      </c>
      <c r="AU994" s="145" t="s">
        <v>90</v>
      </c>
      <c r="AY994" s="18" t="s">
        <v>358</v>
      </c>
      <c r="BE994" s="146">
        <f>IF(N994="základní",J994,0)</f>
        <v>0</v>
      </c>
      <c r="BF994" s="146">
        <f>IF(N994="snížená",J994,0)</f>
        <v>0</v>
      </c>
      <c r="BG994" s="146">
        <f>IF(N994="zákl. přenesená",J994,0)</f>
        <v>0</v>
      </c>
      <c r="BH994" s="146">
        <f>IF(N994="sníž. přenesená",J994,0)</f>
        <v>0</v>
      </c>
      <c r="BI994" s="146">
        <f>IF(N994="nulová",J994,0)</f>
        <v>0</v>
      </c>
      <c r="BJ994" s="18" t="s">
        <v>90</v>
      </c>
      <c r="BK994" s="146">
        <f>ROUND(I994*H994,2)</f>
        <v>0</v>
      </c>
      <c r="BL994" s="18" t="s">
        <v>364</v>
      </c>
      <c r="BM994" s="145" t="s">
        <v>1198</v>
      </c>
    </row>
    <row r="995" spans="2:65" s="12" customFormat="1" ht="11.25">
      <c r="B995" s="151"/>
      <c r="D995" s="152" t="s">
        <v>368</v>
      </c>
      <c r="E995" s="153" t="s">
        <v>19</v>
      </c>
      <c r="F995" s="154" t="s">
        <v>1160</v>
      </c>
      <c r="H995" s="153" t="s">
        <v>19</v>
      </c>
      <c r="I995" s="155"/>
      <c r="L995" s="151"/>
      <c r="M995" s="156"/>
      <c r="T995" s="157"/>
      <c r="AT995" s="153" t="s">
        <v>368</v>
      </c>
      <c r="AU995" s="153" t="s">
        <v>90</v>
      </c>
      <c r="AV995" s="12" t="s">
        <v>84</v>
      </c>
      <c r="AW995" s="12" t="s">
        <v>36</v>
      </c>
      <c r="AX995" s="12" t="s">
        <v>77</v>
      </c>
      <c r="AY995" s="153" t="s">
        <v>358</v>
      </c>
    </row>
    <row r="996" spans="2:65" s="12" customFormat="1" ht="11.25">
      <c r="B996" s="151"/>
      <c r="D996" s="152" t="s">
        <v>368</v>
      </c>
      <c r="E996" s="153" t="s">
        <v>19</v>
      </c>
      <c r="F996" s="154" t="s">
        <v>1161</v>
      </c>
      <c r="H996" s="153" t="s">
        <v>19</v>
      </c>
      <c r="I996" s="155"/>
      <c r="L996" s="151"/>
      <c r="M996" s="156"/>
      <c r="T996" s="157"/>
      <c r="AT996" s="153" t="s">
        <v>368</v>
      </c>
      <c r="AU996" s="153" t="s">
        <v>90</v>
      </c>
      <c r="AV996" s="12" t="s">
        <v>84</v>
      </c>
      <c r="AW996" s="12" t="s">
        <v>36</v>
      </c>
      <c r="AX996" s="12" t="s">
        <v>77</v>
      </c>
      <c r="AY996" s="153" t="s">
        <v>358</v>
      </c>
    </row>
    <row r="997" spans="2:65" s="13" customFormat="1" ht="11.25">
      <c r="B997" s="158"/>
      <c r="D997" s="152" t="s">
        <v>368</v>
      </c>
      <c r="E997" s="159" t="s">
        <v>19</v>
      </c>
      <c r="F997" s="160" t="s">
        <v>1162</v>
      </c>
      <c r="H997" s="161">
        <v>1</v>
      </c>
      <c r="I997" s="162"/>
      <c r="L997" s="158"/>
      <c r="M997" s="163"/>
      <c r="T997" s="164"/>
      <c r="AT997" s="159" t="s">
        <v>368</v>
      </c>
      <c r="AU997" s="159" t="s">
        <v>90</v>
      </c>
      <c r="AV997" s="13" t="s">
        <v>90</v>
      </c>
      <c r="AW997" s="13" t="s">
        <v>36</v>
      </c>
      <c r="AX997" s="13" t="s">
        <v>77</v>
      </c>
      <c r="AY997" s="159" t="s">
        <v>358</v>
      </c>
    </row>
    <row r="998" spans="2:65" s="13" customFormat="1" ht="11.25">
      <c r="B998" s="158"/>
      <c r="D998" s="152" t="s">
        <v>368</v>
      </c>
      <c r="E998" s="159" t="s">
        <v>19</v>
      </c>
      <c r="F998" s="160" t="s">
        <v>1163</v>
      </c>
      <c r="H998" s="161">
        <v>1</v>
      </c>
      <c r="I998" s="162"/>
      <c r="L998" s="158"/>
      <c r="M998" s="163"/>
      <c r="T998" s="164"/>
      <c r="AT998" s="159" t="s">
        <v>368</v>
      </c>
      <c r="AU998" s="159" t="s">
        <v>90</v>
      </c>
      <c r="AV998" s="13" t="s">
        <v>90</v>
      </c>
      <c r="AW998" s="13" t="s">
        <v>36</v>
      </c>
      <c r="AX998" s="13" t="s">
        <v>77</v>
      </c>
      <c r="AY998" s="159" t="s">
        <v>358</v>
      </c>
    </row>
    <row r="999" spans="2:65" s="13" customFormat="1" ht="11.25">
      <c r="B999" s="158"/>
      <c r="D999" s="152" t="s">
        <v>368</v>
      </c>
      <c r="E999" s="159" t="s">
        <v>19</v>
      </c>
      <c r="F999" s="160" t="s">
        <v>1164</v>
      </c>
      <c r="H999" s="161">
        <v>1</v>
      </c>
      <c r="I999" s="162"/>
      <c r="L999" s="158"/>
      <c r="M999" s="163"/>
      <c r="T999" s="164"/>
      <c r="AT999" s="159" t="s">
        <v>368</v>
      </c>
      <c r="AU999" s="159" t="s">
        <v>90</v>
      </c>
      <c r="AV999" s="13" t="s">
        <v>90</v>
      </c>
      <c r="AW999" s="13" t="s">
        <v>36</v>
      </c>
      <c r="AX999" s="13" t="s">
        <v>77</v>
      </c>
      <c r="AY999" s="159" t="s">
        <v>358</v>
      </c>
    </row>
    <row r="1000" spans="2:65" s="13" customFormat="1" ht="11.25">
      <c r="B1000" s="158"/>
      <c r="D1000" s="152" t="s">
        <v>368</v>
      </c>
      <c r="E1000" s="159" t="s">
        <v>19</v>
      </c>
      <c r="F1000" s="160" t="s">
        <v>1165</v>
      </c>
      <c r="H1000" s="161">
        <v>1</v>
      </c>
      <c r="I1000" s="162"/>
      <c r="L1000" s="158"/>
      <c r="M1000" s="163"/>
      <c r="T1000" s="164"/>
      <c r="AT1000" s="159" t="s">
        <v>368</v>
      </c>
      <c r="AU1000" s="159" t="s">
        <v>90</v>
      </c>
      <c r="AV1000" s="13" t="s">
        <v>90</v>
      </c>
      <c r="AW1000" s="13" t="s">
        <v>36</v>
      </c>
      <c r="AX1000" s="13" t="s">
        <v>77</v>
      </c>
      <c r="AY1000" s="159" t="s">
        <v>358</v>
      </c>
    </row>
    <row r="1001" spans="2:65" s="13" customFormat="1" ht="11.25">
      <c r="B1001" s="158"/>
      <c r="D1001" s="152" t="s">
        <v>368</v>
      </c>
      <c r="E1001" s="159" t="s">
        <v>19</v>
      </c>
      <c r="F1001" s="160" t="s">
        <v>1166</v>
      </c>
      <c r="H1001" s="161">
        <v>1</v>
      </c>
      <c r="I1001" s="162"/>
      <c r="L1001" s="158"/>
      <c r="M1001" s="163"/>
      <c r="T1001" s="164"/>
      <c r="AT1001" s="159" t="s">
        <v>368</v>
      </c>
      <c r="AU1001" s="159" t="s">
        <v>90</v>
      </c>
      <c r="AV1001" s="13" t="s">
        <v>90</v>
      </c>
      <c r="AW1001" s="13" t="s">
        <v>36</v>
      </c>
      <c r="AX1001" s="13" t="s">
        <v>77</v>
      </c>
      <c r="AY1001" s="159" t="s">
        <v>358</v>
      </c>
    </row>
    <row r="1002" spans="2:65" s="13" customFormat="1" ht="11.25">
      <c r="B1002" s="158"/>
      <c r="D1002" s="152" t="s">
        <v>368</v>
      </c>
      <c r="E1002" s="159" t="s">
        <v>19</v>
      </c>
      <c r="F1002" s="160" t="s">
        <v>1167</v>
      </c>
      <c r="H1002" s="161">
        <v>1</v>
      </c>
      <c r="I1002" s="162"/>
      <c r="L1002" s="158"/>
      <c r="M1002" s="163"/>
      <c r="T1002" s="164"/>
      <c r="AT1002" s="159" t="s">
        <v>368</v>
      </c>
      <c r="AU1002" s="159" t="s">
        <v>90</v>
      </c>
      <c r="AV1002" s="13" t="s">
        <v>90</v>
      </c>
      <c r="AW1002" s="13" t="s">
        <v>36</v>
      </c>
      <c r="AX1002" s="13" t="s">
        <v>77</v>
      </c>
      <c r="AY1002" s="159" t="s">
        <v>358</v>
      </c>
    </row>
    <row r="1003" spans="2:65" s="13" customFormat="1" ht="11.25">
      <c r="B1003" s="158"/>
      <c r="D1003" s="152" t="s">
        <v>368</v>
      </c>
      <c r="E1003" s="159" t="s">
        <v>19</v>
      </c>
      <c r="F1003" s="160" t="s">
        <v>1168</v>
      </c>
      <c r="H1003" s="161">
        <v>1</v>
      </c>
      <c r="I1003" s="162"/>
      <c r="L1003" s="158"/>
      <c r="M1003" s="163"/>
      <c r="T1003" s="164"/>
      <c r="AT1003" s="159" t="s">
        <v>368</v>
      </c>
      <c r="AU1003" s="159" t="s">
        <v>90</v>
      </c>
      <c r="AV1003" s="13" t="s">
        <v>90</v>
      </c>
      <c r="AW1003" s="13" t="s">
        <v>36</v>
      </c>
      <c r="AX1003" s="13" t="s">
        <v>77</v>
      </c>
      <c r="AY1003" s="159" t="s">
        <v>358</v>
      </c>
    </row>
    <row r="1004" spans="2:65" s="13" customFormat="1" ht="11.25">
      <c r="B1004" s="158"/>
      <c r="D1004" s="152" t="s">
        <v>368</v>
      </c>
      <c r="E1004" s="159" t="s">
        <v>19</v>
      </c>
      <c r="F1004" s="160" t="s">
        <v>1169</v>
      </c>
      <c r="H1004" s="161">
        <v>1</v>
      </c>
      <c r="I1004" s="162"/>
      <c r="L1004" s="158"/>
      <c r="M1004" s="163"/>
      <c r="T1004" s="164"/>
      <c r="AT1004" s="159" t="s">
        <v>368</v>
      </c>
      <c r="AU1004" s="159" t="s">
        <v>90</v>
      </c>
      <c r="AV1004" s="13" t="s">
        <v>90</v>
      </c>
      <c r="AW1004" s="13" t="s">
        <v>36</v>
      </c>
      <c r="AX1004" s="13" t="s">
        <v>77</v>
      </c>
      <c r="AY1004" s="159" t="s">
        <v>358</v>
      </c>
    </row>
    <row r="1005" spans="2:65" s="13" customFormat="1" ht="11.25">
      <c r="B1005" s="158"/>
      <c r="D1005" s="152" t="s">
        <v>368</v>
      </c>
      <c r="E1005" s="159" t="s">
        <v>19</v>
      </c>
      <c r="F1005" s="160" t="s">
        <v>1170</v>
      </c>
      <c r="H1005" s="161">
        <v>1</v>
      </c>
      <c r="I1005" s="162"/>
      <c r="L1005" s="158"/>
      <c r="M1005" s="163"/>
      <c r="T1005" s="164"/>
      <c r="AT1005" s="159" t="s">
        <v>368</v>
      </c>
      <c r="AU1005" s="159" t="s">
        <v>90</v>
      </c>
      <c r="AV1005" s="13" t="s">
        <v>90</v>
      </c>
      <c r="AW1005" s="13" t="s">
        <v>36</v>
      </c>
      <c r="AX1005" s="13" t="s">
        <v>77</v>
      </c>
      <c r="AY1005" s="159" t="s">
        <v>358</v>
      </c>
    </row>
    <row r="1006" spans="2:65" s="13" customFormat="1" ht="11.25">
      <c r="B1006" s="158"/>
      <c r="D1006" s="152" t="s">
        <v>368</v>
      </c>
      <c r="E1006" s="159" t="s">
        <v>19</v>
      </c>
      <c r="F1006" s="160" t="s">
        <v>1171</v>
      </c>
      <c r="H1006" s="161">
        <v>1</v>
      </c>
      <c r="I1006" s="162"/>
      <c r="L1006" s="158"/>
      <c r="M1006" s="163"/>
      <c r="T1006" s="164"/>
      <c r="AT1006" s="159" t="s">
        <v>368</v>
      </c>
      <c r="AU1006" s="159" t="s">
        <v>90</v>
      </c>
      <c r="AV1006" s="13" t="s">
        <v>90</v>
      </c>
      <c r="AW1006" s="13" t="s">
        <v>36</v>
      </c>
      <c r="AX1006" s="13" t="s">
        <v>77</v>
      </c>
      <c r="AY1006" s="159" t="s">
        <v>358</v>
      </c>
    </row>
    <row r="1007" spans="2:65" s="13" customFormat="1" ht="11.25">
      <c r="B1007" s="158"/>
      <c r="D1007" s="152" t="s">
        <v>368</v>
      </c>
      <c r="E1007" s="159" t="s">
        <v>19</v>
      </c>
      <c r="F1007" s="160" t="s">
        <v>1184</v>
      </c>
      <c r="H1007" s="161">
        <v>1</v>
      </c>
      <c r="I1007" s="162"/>
      <c r="L1007" s="158"/>
      <c r="M1007" s="163"/>
      <c r="T1007" s="164"/>
      <c r="AT1007" s="159" t="s">
        <v>368</v>
      </c>
      <c r="AU1007" s="159" t="s">
        <v>90</v>
      </c>
      <c r="AV1007" s="13" t="s">
        <v>90</v>
      </c>
      <c r="AW1007" s="13" t="s">
        <v>36</v>
      </c>
      <c r="AX1007" s="13" t="s">
        <v>77</v>
      </c>
      <c r="AY1007" s="159" t="s">
        <v>358</v>
      </c>
    </row>
    <row r="1008" spans="2:65" s="14" customFormat="1" ht="11.25">
      <c r="B1008" s="165"/>
      <c r="D1008" s="152" t="s">
        <v>368</v>
      </c>
      <c r="E1008" s="166" t="s">
        <v>19</v>
      </c>
      <c r="F1008" s="167" t="s">
        <v>371</v>
      </c>
      <c r="H1008" s="168">
        <v>11</v>
      </c>
      <c r="I1008" s="169"/>
      <c r="L1008" s="165"/>
      <c r="M1008" s="170"/>
      <c r="T1008" s="171"/>
      <c r="AT1008" s="166" t="s">
        <v>368</v>
      </c>
      <c r="AU1008" s="166" t="s">
        <v>90</v>
      </c>
      <c r="AV1008" s="14" t="s">
        <v>364</v>
      </c>
      <c r="AW1008" s="14" t="s">
        <v>36</v>
      </c>
      <c r="AX1008" s="14" t="s">
        <v>84</v>
      </c>
      <c r="AY1008" s="166" t="s">
        <v>358</v>
      </c>
    </row>
    <row r="1009" spans="2:65" s="1" customFormat="1" ht="44.25" customHeight="1">
      <c r="B1009" s="33"/>
      <c r="C1009" s="134" t="s">
        <v>1199</v>
      </c>
      <c r="D1009" s="134" t="s">
        <v>360</v>
      </c>
      <c r="E1009" s="135" t="s">
        <v>1200</v>
      </c>
      <c r="F1009" s="136" t="s">
        <v>1201</v>
      </c>
      <c r="G1009" s="137" t="s">
        <v>504</v>
      </c>
      <c r="H1009" s="138">
        <v>12</v>
      </c>
      <c r="I1009" s="139"/>
      <c r="J1009" s="140">
        <f>ROUND(I1009*H1009,2)</f>
        <v>0</v>
      </c>
      <c r="K1009" s="136" t="s">
        <v>363</v>
      </c>
      <c r="L1009" s="33"/>
      <c r="M1009" s="141" t="s">
        <v>19</v>
      </c>
      <c r="N1009" s="142" t="s">
        <v>49</v>
      </c>
      <c r="P1009" s="143">
        <f>O1009*H1009</f>
        <v>0</v>
      </c>
      <c r="Q1009" s="143">
        <v>9.6324609999999999E-4</v>
      </c>
      <c r="R1009" s="143">
        <f>Q1009*H1009</f>
        <v>1.1558953199999999E-2</v>
      </c>
      <c r="S1009" s="143">
        <v>0</v>
      </c>
      <c r="T1009" s="144">
        <f>S1009*H1009</f>
        <v>0</v>
      </c>
      <c r="AR1009" s="145" t="s">
        <v>364</v>
      </c>
      <c r="AT1009" s="145" t="s">
        <v>360</v>
      </c>
      <c r="AU1009" s="145" t="s">
        <v>90</v>
      </c>
      <c r="AY1009" s="18" t="s">
        <v>358</v>
      </c>
      <c r="BE1009" s="146">
        <f>IF(N1009="základní",J1009,0)</f>
        <v>0</v>
      </c>
      <c r="BF1009" s="146">
        <f>IF(N1009="snížená",J1009,0)</f>
        <v>0</v>
      </c>
      <c r="BG1009" s="146">
        <f>IF(N1009="zákl. přenesená",J1009,0)</f>
        <v>0</v>
      </c>
      <c r="BH1009" s="146">
        <f>IF(N1009="sníž. přenesená",J1009,0)</f>
        <v>0</v>
      </c>
      <c r="BI1009" s="146">
        <f>IF(N1009="nulová",J1009,0)</f>
        <v>0</v>
      </c>
      <c r="BJ1009" s="18" t="s">
        <v>90</v>
      </c>
      <c r="BK1009" s="146">
        <f>ROUND(I1009*H1009,2)</f>
        <v>0</v>
      </c>
      <c r="BL1009" s="18" t="s">
        <v>364</v>
      </c>
      <c r="BM1009" s="145" t="s">
        <v>1202</v>
      </c>
    </row>
    <row r="1010" spans="2:65" s="1" customFormat="1" ht="11.25">
      <c r="B1010" s="33"/>
      <c r="D1010" s="147" t="s">
        <v>366</v>
      </c>
      <c r="F1010" s="148" t="s">
        <v>1203</v>
      </c>
      <c r="I1010" s="149"/>
      <c r="L1010" s="33"/>
      <c r="M1010" s="150"/>
      <c r="T1010" s="54"/>
      <c r="AT1010" s="18" t="s">
        <v>366</v>
      </c>
      <c r="AU1010" s="18" t="s">
        <v>90</v>
      </c>
    </row>
    <row r="1011" spans="2:65" s="12" customFormat="1" ht="11.25">
      <c r="B1011" s="151"/>
      <c r="D1011" s="152" t="s">
        <v>368</v>
      </c>
      <c r="E1011" s="153" t="s">
        <v>19</v>
      </c>
      <c r="F1011" s="154" t="s">
        <v>1160</v>
      </c>
      <c r="H1011" s="153" t="s">
        <v>19</v>
      </c>
      <c r="I1011" s="155"/>
      <c r="L1011" s="151"/>
      <c r="M1011" s="156"/>
      <c r="T1011" s="157"/>
      <c r="AT1011" s="153" t="s">
        <v>368</v>
      </c>
      <c r="AU1011" s="153" t="s">
        <v>90</v>
      </c>
      <c r="AV1011" s="12" t="s">
        <v>84</v>
      </c>
      <c r="AW1011" s="12" t="s">
        <v>36</v>
      </c>
      <c r="AX1011" s="12" t="s">
        <v>77</v>
      </c>
      <c r="AY1011" s="153" t="s">
        <v>358</v>
      </c>
    </row>
    <row r="1012" spans="2:65" s="12" customFormat="1" ht="11.25">
      <c r="B1012" s="151"/>
      <c r="D1012" s="152" t="s">
        <v>368</v>
      </c>
      <c r="E1012" s="153" t="s">
        <v>19</v>
      </c>
      <c r="F1012" s="154" t="s">
        <v>1161</v>
      </c>
      <c r="H1012" s="153" t="s">
        <v>19</v>
      </c>
      <c r="I1012" s="155"/>
      <c r="L1012" s="151"/>
      <c r="M1012" s="156"/>
      <c r="T1012" s="157"/>
      <c r="AT1012" s="153" t="s">
        <v>368</v>
      </c>
      <c r="AU1012" s="153" t="s">
        <v>90</v>
      </c>
      <c r="AV1012" s="12" t="s">
        <v>84</v>
      </c>
      <c r="AW1012" s="12" t="s">
        <v>36</v>
      </c>
      <c r="AX1012" s="12" t="s">
        <v>77</v>
      </c>
      <c r="AY1012" s="153" t="s">
        <v>358</v>
      </c>
    </row>
    <row r="1013" spans="2:65" s="13" customFormat="1" ht="11.25">
      <c r="B1013" s="158"/>
      <c r="D1013" s="152" t="s">
        <v>368</v>
      </c>
      <c r="E1013" s="159" t="s">
        <v>19</v>
      </c>
      <c r="F1013" s="160" t="s">
        <v>1204</v>
      </c>
      <c r="H1013" s="161">
        <v>1</v>
      </c>
      <c r="I1013" s="162"/>
      <c r="L1013" s="158"/>
      <c r="M1013" s="163"/>
      <c r="T1013" s="164"/>
      <c r="AT1013" s="159" t="s">
        <v>368</v>
      </c>
      <c r="AU1013" s="159" t="s">
        <v>90</v>
      </c>
      <c r="AV1013" s="13" t="s">
        <v>90</v>
      </c>
      <c r="AW1013" s="13" t="s">
        <v>36</v>
      </c>
      <c r="AX1013" s="13" t="s">
        <v>77</v>
      </c>
      <c r="AY1013" s="159" t="s">
        <v>358</v>
      </c>
    </row>
    <row r="1014" spans="2:65" s="13" customFormat="1" ht="11.25">
      <c r="B1014" s="158"/>
      <c r="D1014" s="152" t="s">
        <v>368</v>
      </c>
      <c r="E1014" s="159" t="s">
        <v>19</v>
      </c>
      <c r="F1014" s="160" t="s">
        <v>1205</v>
      </c>
      <c r="H1014" s="161">
        <v>1</v>
      </c>
      <c r="I1014" s="162"/>
      <c r="L1014" s="158"/>
      <c r="M1014" s="163"/>
      <c r="T1014" s="164"/>
      <c r="AT1014" s="159" t="s">
        <v>368</v>
      </c>
      <c r="AU1014" s="159" t="s">
        <v>90</v>
      </c>
      <c r="AV1014" s="13" t="s">
        <v>90</v>
      </c>
      <c r="AW1014" s="13" t="s">
        <v>36</v>
      </c>
      <c r="AX1014" s="13" t="s">
        <v>77</v>
      </c>
      <c r="AY1014" s="159" t="s">
        <v>358</v>
      </c>
    </row>
    <row r="1015" spans="2:65" s="13" customFormat="1" ht="11.25">
      <c r="B1015" s="158"/>
      <c r="D1015" s="152" t="s">
        <v>368</v>
      </c>
      <c r="E1015" s="159" t="s">
        <v>19</v>
      </c>
      <c r="F1015" s="160" t="s">
        <v>1206</v>
      </c>
      <c r="H1015" s="161">
        <v>1</v>
      </c>
      <c r="I1015" s="162"/>
      <c r="L1015" s="158"/>
      <c r="M1015" s="163"/>
      <c r="T1015" s="164"/>
      <c r="AT1015" s="159" t="s">
        <v>368</v>
      </c>
      <c r="AU1015" s="159" t="s">
        <v>90</v>
      </c>
      <c r="AV1015" s="13" t="s">
        <v>90</v>
      </c>
      <c r="AW1015" s="13" t="s">
        <v>36</v>
      </c>
      <c r="AX1015" s="13" t="s">
        <v>77</v>
      </c>
      <c r="AY1015" s="159" t="s">
        <v>358</v>
      </c>
    </row>
    <row r="1016" spans="2:65" s="13" customFormat="1" ht="11.25">
      <c r="B1016" s="158"/>
      <c r="D1016" s="152" t="s">
        <v>368</v>
      </c>
      <c r="E1016" s="159" t="s">
        <v>19</v>
      </c>
      <c r="F1016" s="160" t="s">
        <v>1207</v>
      </c>
      <c r="H1016" s="161">
        <v>1</v>
      </c>
      <c r="I1016" s="162"/>
      <c r="L1016" s="158"/>
      <c r="M1016" s="163"/>
      <c r="T1016" s="164"/>
      <c r="AT1016" s="159" t="s">
        <v>368</v>
      </c>
      <c r="AU1016" s="159" t="s">
        <v>90</v>
      </c>
      <c r="AV1016" s="13" t="s">
        <v>90</v>
      </c>
      <c r="AW1016" s="13" t="s">
        <v>36</v>
      </c>
      <c r="AX1016" s="13" t="s">
        <v>77</v>
      </c>
      <c r="AY1016" s="159" t="s">
        <v>358</v>
      </c>
    </row>
    <row r="1017" spans="2:65" s="13" customFormat="1" ht="11.25">
      <c r="B1017" s="158"/>
      <c r="D1017" s="152" t="s">
        <v>368</v>
      </c>
      <c r="E1017" s="159" t="s">
        <v>19</v>
      </c>
      <c r="F1017" s="160" t="s">
        <v>1208</v>
      </c>
      <c r="H1017" s="161">
        <v>1</v>
      </c>
      <c r="I1017" s="162"/>
      <c r="L1017" s="158"/>
      <c r="M1017" s="163"/>
      <c r="T1017" s="164"/>
      <c r="AT1017" s="159" t="s">
        <v>368</v>
      </c>
      <c r="AU1017" s="159" t="s">
        <v>90</v>
      </c>
      <c r="AV1017" s="13" t="s">
        <v>90</v>
      </c>
      <c r="AW1017" s="13" t="s">
        <v>36</v>
      </c>
      <c r="AX1017" s="13" t="s">
        <v>77</v>
      </c>
      <c r="AY1017" s="159" t="s">
        <v>358</v>
      </c>
    </row>
    <row r="1018" spans="2:65" s="13" customFormat="1" ht="11.25">
      <c r="B1018" s="158"/>
      <c r="D1018" s="152" t="s">
        <v>368</v>
      </c>
      <c r="E1018" s="159" t="s">
        <v>19</v>
      </c>
      <c r="F1018" s="160" t="s">
        <v>1209</v>
      </c>
      <c r="H1018" s="161">
        <v>1</v>
      </c>
      <c r="I1018" s="162"/>
      <c r="L1018" s="158"/>
      <c r="M1018" s="163"/>
      <c r="T1018" s="164"/>
      <c r="AT1018" s="159" t="s">
        <v>368</v>
      </c>
      <c r="AU1018" s="159" t="s">
        <v>90</v>
      </c>
      <c r="AV1018" s="13" t="s">
        <v>90</v>
      </c>
      <c r="AW1018" s="13" t="s">
        <v>36</v>
      </c>
      <c r="AX1018" s="13" t="s">
        <v>77</v>
      </c>
      <c r="AY1018" s="159" t="s">
        <v>358</v>
      </c>
    </row>
    <row r="1019" spans="2:65" s="13" customFormat="1" ht="11.25">
      <c r="B1019" s="158"/>
      <c r="D1019" s="152" t="s">
        <v>368</v>
      </c>
      <c r="E1019" s="159" t="s">
        <v>19</v>
      </c>
      <c r="F1019" s="160" t="s">
        <v>1210</v>
      </c>
      <c r="H1019" s="161">
        <v>1</v>
      </c>
      <c r="I1019" s="162"/>
      <c r="L1019" s="158"/>
      <c r="M1019" s="163"/>
      <c r="T1019" s="164"/>
      <c r="AT1019" s="159" t="s">
        <v>368</v>
      </c>
      <c r="AU1019" s="159" t="s">
        <v>90</v>
      </c>
      <c r="AV1019" s="13" t="s">
        <v>90</v>
      </c>
      <c r="AW1019" s="13" t="s">
        <v>36</v>
      </c>
      <c r="AX1019" s="13" t="s">
        <v>77</v>
      </c>
      <c r="AY1019" s="159" t="s">
        <v>358</v>
      </c>
    </row>
    <row r="1020" spans="2:65" s="13" customFormat="1" ht="11.25">
      <c r="B1020" s="158"/>
      <c r="D1020" s="152" t="s">
        <v>368</v>
      </c>
      <c r="E1020" s="159" t="s">
        <v>19</v>
      </c>
      <c r="F1020" s="160" t="s">
        <v>1211</v>
      </c>
      <c r="H1020" s="161">
        <v>1</v>
      </c>
      <c r="I1020" s="162"/>
      <c r="L1020" s="158"/>
      <c r="M1020" s="163"/>
      <c r="T1020" s="164"/>
      <c r="AT1020" s="159" t="s">
        <v>368</v>
      </c>
      <c r="AU1020" s="159" t="s">
        <v>90</v>
      </c>
      <c r="AV1020" s="13" t="s">
        <v>90</v>
      </c>
      <c r="AW1020" s="13" t="s">
        <v>36</v>
      </c>
      <c r="AX1020" s="13" t="s">
        <v>77</v>
      </c>
      <c r="AY1020" s="159" t="s">
        <v>358</v>
      </c>
    </row>
    <row r="1021" spans="2:65" s="13" customFormat="1" ht="11.25">
      <c r="B1021" s="158"/>
      <c r="D1021" s="152" t="s">
        <v>368</v>
      </c>
      <c r="E1021" s="159" t="s">
        <v>19</v>
      </c>
      <c r="F1021" s="160" t="s">
        <v>1212</v>
      </c>
      <c r="H1021" s="161">
        <v>1</v>
      </c>
      <c r="I1021" s="162"/>
      <c r="L1021" s="158"/>
      <c r="M1021" s="163"/>
      <c r="T1021" s="164"/>
      <c r="AT1021" s="159" t="s">
        <v>368</v>
      </c>
      <c r="AU1021" s="159" t="s">
        <v>90</v>
      </c>
      <c r="AV1021" s="13" t="s">
        <v>90</v>
      </c>
      <c r="AW1021" s="13" t="s">
        <v>36</v>
      </c>
      <c r="AX1021" s="13" t="s">
        <v>77</v>
      </c>
      <c r="AY1021" s="159" t="s">
        <v>358</v>
      </c>
    </row>
    <row r="1022" spans="2:65" s="13" customFormat="1" ht="11.25">
      <c r="B1022" s="158"/>
      <c r="D1022" s="152" t="s">
        <v>368</v>
      </c>
      <c r="E1022" s="159" t="s">
        <v>19</v>
      </c>
      <c r="F1022" s="160" t="s">
        <v>1213</v>
      </c>
      <c r="H1022" s="161">
        <v>1</v>
      </c>
      <c r="I1022" s="162"/>
      <c r="L1022" s="158"/>
      <c r="M1022" s="163"/>
      <c r="T1022" s="164"/>
      <c r="AT1022" s="159" t="s">
        <v>368</v>
      </c>
      <c r="AU1022" s="159" t="s">
        <v>90</v>
      </c>
      <c r="AV1022" s="13" t="s">
        <v>90</v>
      </c>
      <c r="AW1022" s="13" t="s">
        <v>36</v>
      </c>
      <c r="AX1022" s="13" t="s">
        <v>77</v>
      </c>
      <c r="AY1022" s="159" t="s">
        <v>358</v>
      </c>
    </row>
    <row r="1023" spans="2:65" s="13" customFormat="1" ht="11.25">
      <c r="B1023" s="158"/>
      <c r="D1023" s="152" t="s">
        <v>368</v>
      </c>
      <c r="E1023" s="159" t="s">
        <v>19</v>
      </c>
      <c r="F1023" s="160" t="s">
        <v>1214</v>
      </c>
      <c r="H1023" s="161">
        <v>1</v>
      </c>
      <c r="I1023" s="162"/>
      <c r="L1023" s="158"/>
      <c r="M1023" s="163"/>
      <c r="T1023" s="164"/>
      <c r="AT1023" s="159" t="s">
        <v>368</v>
      </c>
      <c r="AU1023" s="159" t="s">
        <v>90</v>
      </c>
      <c r="AV1023" s="13" t="s">
        <v>90</v>
      </c>
      <c r="AW1023" s="13" t="s">
        <v>36</v>
      </c>
      <c r="AX1023" s="13" t="s">
        <v>77</v>
      </c>
      <c r="AY1023" s="159" t="s">
        <v>358</v>
      </c>
    </row>
    <row r="1024" spans="2:65" s="13" customFormat="1" ht="11.25">
      <c r="B1024" s="158"/>
      <c r="D1024" s="152" t="s">
        <v>368</v>
      </c>
      <c r="E1024" s="159" t="s">
        <v>19</v>
      </c>
      <c r="F1024" s="160" t="s">
        <v>1215</v>
      </c>
      <c r="H1024" s="161">
        <v>1</v>
      </c>
      <c r="I1024" s="162"/>
      <c r="L1024" s="158"/>
      <c r="M1024" s="163"/>
      <c r="T1024" s="164"/>
      <c r="AT1024" s="159" t="s">
        <v>368</v>
      </c>
      <c r="AU1024" s="159" t="s">
        <v>90</v>
      </c>
      <c r="AV1024" s="13" t="s">
        <v>90</v>
      </c>
      <c r="AW1024" s="13" t="s">
        <v>36</v>
      </c>
      <c r="AX1024" s="13" t="s">
        <v>77</v>
      </c>
      <c r="AY1024" s="159" t="s">
        <v>358</v>
      </c>
    </row>
    <row r="1025" spans="2:65" s="14" customFormat="1" ht="11.25">
      <c r="B1025" s="165"/>
      <c r="D1025" s="152" t="s">
        <v>368</v>
      </c>
      <c r="E1025" s="166" t="s">
        <v>19</v>
      </c>
      <c r="F1025" s="167" t="s">
        <v>371</v>
      </c>
      <c r="H1025" s="168">
        <v>12</v>
      </c>
      <c r="I1025" s="169"/>
      <c r="L1025" s="165"/>
      <c r="M1025" s="170"/>
      <c r="T1025" s="171"/>
      <c r="AT1025" s="166" t="s">
        <v>368</v>
      </c>
      <c r="AU1025" s="166" t="s">
        <v>90</v>
      </c>
      <c r="AV1025" s="14" t="s">
        <v>364</v>
      </c>
      <c r="AW1025" s="14" t="s">
        <v>36</v>
      </c>
      <c r="AX1025" s="14" t="s">
        <v>84</v>
      </c>
      <c r="AY1025" s="166" t="s">
        <v>358</v>
      </c>
    </row>
    <row r="1026" spans="2:65" s="1" customFormat="1" ht="55.5" customHeight="1">
      <c r="B1026" s="33"/>
      <c r="C1026" s="179" t="s">
        <v>1216</v>
      </c>
      <c r="D1026" s="179" t="s">
        <v>440</v>
      </c>
      <c r="E1026" s="180" t="s">
        <v>1217</v>
      </c>
      <c r="F1026" s="181" t="s">
        <v>1218</v>
      </c>
      <c r="G1026" s="182" t="s">
        <v>504</v>
      </c>
      <c r="H1026" s="183">
        <v>12</v>
      </c>
      <c r="I1026" s="184"/>
      <c r="J1026" s="185">
        <f>ROUND(I1026*H1026,2)</f>
        <v>0</v>
      </c>
      <c r="K1026" s="181" t="s">
        <v>19</v>
      </c>
      <c r="L1026" s="186"/>
      <c r="M1026" s="187" t="s">
        <v>19</v>
      </c>
      <c r="N1026" s="188" t="s">
        <v>49</v>
      </c>
      <c r="P1026" s="143">
        <f>O1026*H1026</f>
        <v>0</v>
      </c>
      <c r="Q1026" s="143">
        <v>2.9000000000000001E-2</v>
      </c>
      <c r="R1026" s="143">
        <f>Q1026*H1026</f>
        <v>0.34800000000000003</v>
      </c>
      <c r="S1026" s="143">
        <v>0</v>
      </c>
      <c r="T1026" s="144">
        <f>S1026*H1026</f>
        <v>0</v>
      </c>
      <c r="AR1026" s="145" t="s">
        <v>406</v>
      </c>
      <c r="AT1026" s="145" t="s">
        <v>440</v>
      </c>
      <c r="AU1026" s="145" t="s">
        <v>90</v>
      </c>
      <c r="AY1026" s="18" t="s">
        <v>358</v>
      </c>
      <c r="BE1026" s="146">
        <f>IF(N1026="základní",J1026,0)</f>
        <v>0</v>
      </c>
      <c r="BF1026" s="146">
        <f>IF(N1026="snížená",J1026,0)</f>
        <v>0</v>
      </c>
      <c r="BG1026" s="146">
        <f>IF(N1026="zákl. přenesená",J1026,0)</f>
        <v>0</v>
      </c>
      <c r="BH1026" s="146">
        <f>IF(N1026="sníž. přenesená",J1026,0)</f>
        <v>0</v>
      </c>
      <c r="BI1026" s="146">
        <f>IF(N1026="nulová",J1026,0)</f>
        <v>0</v>
      </c>
      <c r="BJ1026" s="18" t="s">
        <v>90</v>
      </c>
      <c r="BK1026" s="146">
        <f>ROUND(I1026*H1026,2)</f>
        <v>0</v>
      </c>
      <c r="BL1026" s="18" t="s">
        <v>364</v>
      </c>
      <c r="BM1026" s="145" t="s">
        <v>1219</v>
      </c>
    </row>
    <row r="1027" spans="2:65" s="12" customFormat="1" ht="11.25">
      <c r="B1027" s="151"/>
      <c r="D1027" s="152" t="s">
        <v>368</v>
      </c>
      <c r="E1027" s="153" t="s">
        <v>19</v>
      </c>
      <c r="F1027" s="154" t="s">
        <v>1160</v>
      </c>
      <c r="H1027" s="153" t="s">
        <v>19</v>
      </c>
      <c r="I1027" s="155"/>
      <c r="L1027" s="151"/>
      <c r="M1027" s="156"/>
      <c r="T1027" s="157"/>
      <c r="AT1027" s="153" t="s">
        <v>368</v>
      </c>
      <c r="AU1027" s="153" t="s">
        <v>90</v>
      </c>
      <c r="AV1027" s="12" t="s">
        <v>84</v>
      </c>
      <c r="AW1027" s="12" t="s">
        <v>36</v>
      </c>
      <c r="AX1027" s="12" t="s">
        <v>77</v>
      </c>
      <c r="AY1027" s="153" t="s">
        <v>358</v>
      </c>
    </row>
    <row r="1028" spans="2:65" s="12" customFormat="1" ht="11.25">
      <c r="B1028" s="151"/>
      <c r="D1028" s="152" t="s">
        <v>368</v>
      </c>
      <c r="E1028" s="153" t="s">
        <v>19</v>
      </c>
      <c r="F1028" s="154" t="s">
        <v>1161</v>
      </c>
      <c r="H1028" s="153" t="s">
        <v>19</v>
      </c>
      <c r="I1028" s="155"/>
      <c r="L1028" s="151"/>
      <c r="M1028" s="156"/>
      <c r="T1028" s="157"/>
      <c r="AT1028" s="153" t="s">
        <v>368</v>
      </c>
      <c r="AU1028" s="153" t="s">
        <v>90</v>
      </c>
      <c r="AV1028" s="12" t="s">
        <v>84</v>
      </c>
      <c r="AW1028" s="12" t="s">
        <v>36</v>
      </c>
      <c r="AX1028" s="12" t="s">
        <v>77</v>
      </c>
      <c r="AY1028" s="153" t="s">
        <v>358</v>
      </c>
    </row>
    <row r="1029" spans="2:65" s="13" customFormat="1" ht="11.25">
      <c r="B1029" s="158"/>
      <c r="D1029" s="152" t="s">
        <v>368</v>
      </c>
      <c r="E1029" s="159" t="s">
        <v>19</v>
      </c>
      <c r="F1029" s="160" t="s">
        <v>1204</v>
      </c>
      <c r="H1029" s="161">
        <v>1</v>
      </c>
      <c r="I1029" s="162"/>
      <c r="L1029" s="158"/>
      <c r="M1029" s="163"/>
      <c r="T1029" s="164"/>
      <c r="AT1029" s="159" t="s">
        <v>368</v>
      </c>
      <c r="AU1029" s="159" t="s">
        <v>90</v>
      </c>
      <c r="AV1029" s="13" t="s">
        <v>90</v>
      </c>
      <c r="AW1029" s="13" t="s">
        <v>36</v>
      </c>
      <c r="AX1029" s="13" t="s">
        <v>77</v>
      </c>
      <c r="AY1029" s="159" t="s">
        <v>358</v>
      </c>
    </row>
    <row r="1030" spans="2:65" s="13" customFormat="1" ht="11.25">
      <c r="B1030" s="158"/>
      <c r="D1030" s="152" t="s">
        <v>368</v>
      </c>
      <c r="E1030" s="159" t="s">
        <v>19</v>
      </c>
      <c r="F1030" s="160" t="s">
        <v>1205</v>
      </c>
      <c r="H1030" s="161">
        <v>1</v>
      </c>
      <c r="I1030" s="162"/>
      <c r="L1030" s="158"/>
      <c r="M1030" s="163"/>
      <c r="T1030" s="164"/>
      <c r="AT1030" s="159" t="s">
        <v>368</v>
      </c>
      <c r="AU1030" s="159" t="s">
        <v>90</v>
      </c>
      <c r="AV1030" s="13" t="s">
        <v>90</v>
      </c>
      <c r="AW1030" s="13" t="s">
        <v>36</v>
      </c>
      <c r="AX1030" s="13" t="s">
        <v>77</v>
      </c>
      <c r="AY1030" s="159" t="s">
        <v>358</v>
      </c>
    </row>
    <row r="1031" spans="2:65" s="13" customFormat="1" ht="11.25">
      <c r="B1031" s="158"/>
      <c r="D1031" s="152" t="s">
        <v>368</v>
      </c>
      <c r="E1031" s="159" t="s">
        <v>19</v>
      </c>
      <c r="F1031" s="160" t="s">
        <v>1206</v>
      </c>
      <c r="H1031" s="161">
        <v>1</v>
      </c>
      <c r="I1031" s="162"/>
      <c r="L1031" s="158"/>
      <c r="M1031" s="163"/>
      <c r="T1031" s="164"/>
      <c r="AT1031" s="159" t="s">
        <v>368</v>
      </c>
      <c r="AU1031" s="159" t="s">
        <v>90</v>
      </c>
      <c r="AV1031" s="13" t="s">
        <v>90</v>
      </c>
      <c r="AW1031" s="13" t="s">
        <v>36</v>
      </c>
      <c r="AX1031" s="13" t="s">
        <v>77</v>
      </c>
      <c r="AY1031" s="159" t="s">
        <v>358</v>
      </c>
    </row>
    <row r="1032" spans="2:65" s="13" customFormat="1" ht="11.25">
      <c r="B1032" s="158"/>
      <c r="D1032" s="152" t="s">
        <v>368</v>
      </c>
      <c r="E1032" s="159" t="s">
        <v>19</v>
      </c>
      <c r="F1032" s="160" t="s">
        <v>1207</v>
      </c>
      <c r="H1032" s="161">
        <v>1</v>
      </c>
      <c r="I1032" s="162"/>
      <c r="L1032" s="158"/>
      <c r="M1032" s="163"/>
      <c r="T1032" s="164"/>
      <c r="AT1032" s="159" t="s">
        <v>368</v>
      </c>
      <c r="AU1032" s="159" t="s">
        <v>90</v>
      </c>
      <c r="AV1032" s="13" t="s">
        <v>90</v>
      </c>
      <c r="AW1032" s="13" t="s">
        <v>36</v>
      </c>
      <c r="AX1032" s="13" t="s">
        <v>77</v>
      </c>
      <c r="AY1032" s="159" t="s">
        <v>358</v>
      </c>
    </row>
    <row r="1033" spans="2:65" s="13" customFormat="1" ht="11.25">
      <c r="B1033" s="158"/>
      <c r="D1033" s="152" t="s">
        <v>368</v>
      </c>
      <c r="E1033" s="159" t="s">
        <v>19</v>
      </c>
      <c r="F1033" s="160" t="s">
        <v>1208</v>
      </c>
      <c r="H1033" s="161">
        <v>1</v>
      </c>
      <c r="I1033" s="162"/>
      <c r="L1033" s="158"/>
      <c r="M1033" s="163"/>
      <c r="T1033" s="164"/>
      <c r="AT1033" s="159" t="s">
        <v>368</v>
      </c>
      <c r="AU1033" s="159" t="s">
        <v>90</v>
      </c>
      <c r="AV1033" s="13" t="s">
        <v>90</v>
      </c>
      <c r="AW1033" s="13" t="s">
        <v>36</v>
      </c>
      <c r="AX1033" s="13" t="s">
        <v>77</v>
      </c>
      <c r="AY1033" s="159" t="s">
        <v>358</v>
      </c>
    </row>
    <row r="1034" spans="2:65" s="13" customFormat="1" ht="11.25">
      <c r="B1034" s="158"/>
      <c r="D1034" s="152" t="s">
        <v>368</v>
      </c>
      <c r="E1034" s="159" t="s">
        <v>19</v>
      </c>
      <c r="F1034" s="160" t="s">
        <v>1209</v>
      </c>
      <c r="H1034" s="161">
        <v>1</v>
      </c>
      <c r="I1034" s="162"/>
      <c r="L1034" s="158"/>
      <c r="M1034" s="163"/>
      <c r="T1034" s="164"/>
      <c r="AT1034" s="159" t="s">
        <v>368</v>
      </c>
      <c r="AU1034" s="159" t="s">
        <v>90</v>
      </c>
      <c r="AV1034" s="13" t="s">
        <v>90</v>
      </c>
      <c r="AW1034" s="13" t="s">
        <v>36</v>
      </c>
      <c r="AX1034" s="13" t="s">
        <v>77</v>
      </c>
      <c r="AY1034" s="159" t="s">
        <v>358</v>
      </c>
    </row>
    <row r="1035" spans="2:65" s="13" customFormat="1" ht="11.25">
      <c r="B1035" s="158"/>
      <c r="D1035" s="152" t="s">
        <v>368</v>
      </c>
      <c r="E1035" s="159" t="s">
        <v>19</v>
      </c>
      <c r="F1035" s="160" t="s">
        <v>1210</v>
      </c>
      <c r="H1035" s="161">
        <v>1</v>
      </c>
      <c r="I1035" s="162"/>
      <c r="L1035" s="158"/>
      <c r="M1035" s="163"/>
      <c r="T1035" s="164"/>
      <c r="AT1035" s="159" t="s">
        <v>368</v>
      </c>
      <c r="AU1035" s="159" t="s">
        <v>90</v>
      </c>
      <c r="AV1035" s="13" t="s">
        <v>90</v>
      </c>
      <c r="AW1035" s="13" t="s">
        <v>36</v>
      </c>
      <c r="AX1035" s="13" t="s">
        <v>77</v>
      </c>
      <c r="AY1035" s="159" t="s">
        <v>358</v>
      </c>
    </row>
    <row r="1036" spans="2:65" s="13" customFormat="1" ht="11.25">
      <c r="B1036" s="158"/>
      <c r="D1036" s="152" t="s">
        <v>368</v>
      </c>
      <c r="E1036" s="159" t="s">
        <v>19</v>
      </c>
      <c r="F1036" s="160" t="s">
        <v>1211</v>
      </c>
      <c r="H1036" s="161">
        <v>1</v>
      </c>
      <c r="I1036" s="162"/>
      <c r="L1036" s="158"/>
      <c r="M1036" s="163"/>
      <c r="T1036" s="164"/>
      <c r="AT1036" s="159" t="s">
        <v>368</v>
      </c>
      <c r="AU1036" s="159" t="s">
        <v>90</v>
      </c>
      <c r="AV1036" s="13" t="s">
        <v>90</v>
      </c>
      <c r="AW1036" s="13" t="s">
        <v>36</v>
      </c>
      <c r="AX1036" s="13" t="s">
        <v>77</v>
      </c>
      <c r="AY1036" s="159" t="s">
        <v>358</v>
      </c>
    </row>
    <row r="1037" spans="2:65" s="13" customFormat="1" ht="11.25">
      <c r="B1037" s="158"/>
      <c r="D1037" s="152" t="s">
        <v>368</v>
      </c>
      <c r="E1037" s="159" t="s">
        <v>19</v>
      </c>
      <c r="F1037" s="160" t="s">
        <v>1212</v>
      </c>
      <c r="H1037" s="161">
        <v>1</v>
      </c>
      <c r="I1037" s="162"/>
      <c r="L1037" s="158"/>
      <c r="M1037" s="163"/>
      <c r="T1037" s="164"/>
      <c r="AT1037" s="159" t="s">
        <v>368</v>
      </c>
      <c r="AU1037" s="159" t="s">
        <v>90</v>
      </c>
      <c r="AV1037" s="13" t="s">
        <v>90</v>
      </c>
      <c r="AW1037" s="13" t="s">
        <v>36</v>
      </c>
      <c r="AX1037" s="13" t="s">
        <v>77</v>
      </c>
      <c r="AY1037" s="159" t="s">
        <v>358</v>
      </c>
    </row>
    <row r="1038" spans="2:65" s="13" customFormat="1" ht="11.25">
      <c r="B1038" s="158"/>
      <c r="D1038" s="152" t="s">
        <v>368</v>
      </c>
      <c r="E1038" s="159" t="s">
        <v>19</v>
      </c>
      <c r="F1038" s="160" t="s">
        <v>1213</v>
      </c>
      <c r="H1038" s="161">
        <v>1</v>
      </c>
      <c r="I1038" s="162"/>
      <c r="L1038" s="158"/>
      <c r="M1038" s="163"/>
      <c r="T1038" s="164"/>
      <c r="AT1038" s="159" t="s">
        <v>368</v>
      </c>
      <c r="AU1038" s="159" t="s">
        <v>90</v>
      </c>
      <c r="AV1038" s="13" t="s">
        <v>90</v>
      </c>
      <c r="AW1038" s="13" t="s">
        <v>36</v>
      </c>
      <c r="AX1038" s="13" t="s">
        <v>77</v>
      </c>
      <c r="AY1038" s="159" t="s">
        <v>358</v>
      </c>
    </row>
    <row r="1039" spans="2:65" s="13" customFormat="1" ht="11.25">
      <c r="B1039" s="158"/>
      <c r="D1039" s="152" t="s">
        <v>368</v>
      </c>
      <c r="E1039" s="159" t="s">
        <v>19</v>
      </c>
      <c r="F1039" s="160" t="s">
        <v>1214</v>
      </c>
      <c r="H1039" s="161">
        <v>1</v>
      </c>
      <c r="I1039" s="162"/>
      <c r="L1039" s="158"/>
      <c r="M1039" s="163"/>
      <c r="T1039" s="164"/>
      <c r="AT1039" s="159" t="s">
        <v>368</v>
      </c>
      <c r="AU1039" s="159" t="s">
        <v>90</v>
      </c>
      <c r="AV1039" s="13" t="s">
        <v>90</v>
      </c>
      <c r="AW1039" s="13" t="s">
        <v>36</v>
      </c>
      <c r="AX1039" s="13" t="s">
        <v>77</v>
      </c>
      <c r="AY1039" s="159" t="s">
        <v>358</v>
      </c>
    </row>
    <row r="1040" spans="2:65" s="13" customFormat="1" ht="11.25">
      <c r="B1040" s="158"/>
      <c r="D1040" s="152" t="s">
        <v>368</v>
      </c>
      <c r="E1040" s="159" t="s">
        <v>19</v>
      </c>
      <c r="F1040" s="160" t="s">
        <v>1215</v>
      </c>
      <c r="H1040" s="161">
        <v>1</v>
      </c>
      <c r="I1040" s="162"/>
      <c r="L1040" s="158"/>
      <c r="M1040" s="163"/>
      <c r="T1040" s="164"/>
      <c r="AT1040" s="159" t="s">
        <v>368</v>
      </c>
      <c r="AU1040" s="159" t="s">
        <v>90</v>
      </c>
      <c r="AV1040" s="13" t="s">
        <v>90</v>
      </c>
      <c r="AW1040" s="13" t="s">
        <v>36</v>
      </c>
      <c r="AX1040" s="13" t="s">
        <v>77</v>
      </c>
      <c r="AY1040" s="159" t="s">
        <v>358</v>
      </c>
    </row>
    <row r="1041" spans="2:65" s="14" customFormat="1" ht="11.25">
      <c r="B1041" s="165"/>
      <c r="D1041" s="152" t="s">
        <v>368</v>
      </c>
      <c r="E1041" s="166" t="s">
        <v>19</v>
      </c>
      <c r="F1041" s="167" t="s">
        <v>371</v>
      </c>
      <c r="H1041" s="168">
        <v>12</v>
      </c>
      <c r="I1041" s="169"/>
      <c r="L1041" s="165"/>
      <c r="M1041" s="170"/>
      <c r="T1041" s="171"/>
      <c r="AT1041" s="166" t="s">
        <v>368</v>
      </c>
      <c r="AU1041" s="166" t="s">
        <v>90</v>
      </c>
      <c r="AV1041" s="14" t="s">
        <v>364</v>
      </c>
      <c r="AW1041" s="14" t="s">
        <v>36</v>
      </c>
      <c r="AX1041" s="14" t="s">
        <v>84</v>
      </c>
      <c r="AY1041" s="166" t="s">
        <v>358</v>
      </c>
    </row>
    <row r="1042" spans="2:65" s="1" customFormat="1" ht="37.9" customHeight="1">
      <c r="B1042" s="33"/>
      <c r="C1042" s="134" t="s">
        <v>1220</v>
      </c>
      <c r="D1042" s="134" t="s">
        <v>360</v>
      </c>
      <c r="E1042" s="135" t="s">
        <v>1221</v>
      </c>
      <c r="F1042" s="136" t="s">
        <v>1222</v>
      </c>
      <c r="G1042" s="137" t="s">
        <v>504</v>
      </c>
      <c r="H1042" s="138">
        <v>1</v>
      </c>
      <c r="I1042" s="139"/>
      <c r="J1042" s="140">
        <f>ROUND(I1042*H1042,2)</f>
        <v>0</v>
      </c>
      <c r="K1042" s="136" t="s">
        <v>363</v>
      </c>
      <c r="L1042" s="33"/>
      <c r="M1042" s="141" t="s">
        <v>19</v>
      </c>
      <c r="N1042" s="142" t="s">
        <v>49</v>
      </c>
      <c r="P1042" s="143">
        <f>O1042*H1042</f>
        <v>0</v>
      </c>
      <c r="Q1042" s="143">
        <v>0.44170336999999998</v>
      </c>
      <c r="R1042" s="143">
        <f>Q1042*H1042</f>
        <v>0.44170336999999998</v>
      </c>
      <c r="S1042" s="143">
        <v>0</v>
      </c>
      <c r="T1042" s="144">
        <f>S1042*H1042</f>
        <v>0</v>
      </c>
      <c r="AR1042" s="145" t="s">
        <v>364</v>
      </c>
      <c r="AT1042" s="145" t="s">
        <v>360</v>
      </c>
      <c r="AU1042" s="145" t="s">
        <v>90</v>
      </c>
      <c r="AY1042" s="18" t="s">
        <v>358</v>
      </c>
      <c r="BE1042" s="146">
        <f>IF(N1042="základní",J1042,0)</f>
        <v>0</v>
      </c>
      <c r="BF1042" s="146">
        <f>IF(N1042="snížená",J1042,0)</f>
        <v>0</v>
      </c>
      <c r="BG1042" s="146">
        <f>IF(N1042="zákl. přenesená",J1042,0)</f>
        <v>0</v>
      </c>
      <c r="BH1042" s="146">
        <f>IF(N1042="sníž. přenesená",J1042,0)</f>
        <v>0</v>
      </c>
      <c r="BI1042" s="146">
        <f>IF(N1042="nulová",J1042,0)</f>
        <v>0</v>
      </c>
      <c r="BJ1042" s="18" t="s">
        <v>90</v>
      </c>
      <c r="BK1042" s="146">
        <f>ROUND(I1042*H1042,2)</f>
        <v>0</v>
      </c>
      <c r="BL1042" s="18" t="s">
        <v>364</v>
      </c>
      <c r="BM1042" s="145" t="s">
        <v>1223</v>
      </c>
    </row>
    <row r="1043" spans="2:65" s="1" customFormat="1" ht="11.25">
      <c r="B1043" s="33"/>
      <c r="D1043" s="147" t="s">
        <v>366</v>
      </c>
      <c r="F1043" s="148" t="s">
        <v>1224</v>
      </c>
      <c r="I1043" s="149"/>
      <c r="L1043" s="33"/>
      <c r="M1043" s="150"/>
      <c r="T1043" s="54"/>
      <c r="AT1043" s="18" t="s">
        <v>366</v>
      </c>
      <c r="AU1043" s="18" t="s">
        <v>90</v>
      </c>
    </row>
    <row r="1044" spans="2:65" s="12" customFormat="1" ht="11.25">
      <c r="B1044" s="151"/>
      <c r="D1044" s="152" t="s">
        <v>368</v>
      </c>
      <c r="E1044" s="153" t="s">
        <v>19</v>
      </c>
      <c r="F1044" s="154" t="s">
        <v>485</v>
      </c>
      <c r="H1044" s="153" t="s">
        <v>19</v>
      </c>
      <c r="I1044" s="155"/>
      <c r="L1044" s="151"/>
      <c r="M1044" s="156"/>
      <c r="T1044" s="157"/>
      <c r="AT1044" s="153" t="s">
        <v>368</v>
      </c>
      <c r="AU1044" s="153" t="s">
        <v>90</v>
      </c>
      <c r="AV1044" s="12" t="s">
        <v>84</v>
      </c>
      <c r="AW1044" s="12" t="s">
        <v>36</v>
      </c>
      <c r="AX1044" s="12" t="s">
        <v>77</v>
      </c>
      <c r="AY1044" s="153" t="s">
        <v>358</v>
      </c>
    </row>
    <row r="1045" spans="2:65" s="12" customFormat="1" ht="11.25">
      <c r="B1045" s="151"/>
      <c r="D1045" s="152" t="s">
        <v>368</v>
      </c>
      <c r="E1045" s="153" t="s">
        <v>19</v>
      </c>
      <c r="F1045" s="154" t="s">
        <v>1225</v>
      </c>
      <c r="H1045" s="153" t="s">
        <v>19</v>
      </c>
      <c r="I1045" s="155"/>
      <c r="L1045" s="151"/>
      <c r="M1045" s="156"/>
      <c r="T1045" s="157"/>
      <c r="AT1045" s="153" t="s">
        <v>368</v>
      </c>
      <c r="AU1045" s="153" t="s">
        <v>90</v>
      </c>
      <c r="AV1045" s="12" t="s">
        <v>84</v>
      </c>
      <c r="AW1045" s="12" t="s">
        <v>36</v>
      </c>
      <c r="AX1045" s="12" t="s">
        <v>77</v>
      </c>
      <c r="AY1045" s="153" t="s">
        <v>358</v>
      </c>
    </row>
    <row r="1046" spans="2:65" s="13" customFormat="1" ht="11.25">
      <c r="B1046" s="158"/>
      <c r="D1046" s="152" t="s">
        <v>368</v>
      </c>
      <c r="E1046" s="159" t="s">
        <v>19</v>
      </c>
      <c r="F1046" s="160" t="s">
        <v>1226</v>
      </c>
      <c r="H1046" s="161">
        <v>1</v>
      </c>
      <c r="I1046" s="162"/>
      <c r="L1046" s="158"/>
      <c r="M1046" s="163"/>
      <c r="T1046" s="164"/>
      <c r="AT1046" s="159" t="s">
        <v>368</v>
      </c>
      <c r="AU1046" s="159" t="s">
        <v>90</v>
      </c>
      <c r="AV1046" s="13" t="s">
        <v>90</v>
      </c>
      <c r="AW1046" s="13" t="s">
        <v>36</v>
      </c>
      <c r="AX1046" s="13" t="s">
        <v>77</v>
      </c>
      <c r="AY1046" s="159" t="s">
        <v>358</v>
      </c>
    </row>
    <row r="1047" spans="2:65" s="14" customFormat="1" ht="11.25">
      <c r="B1047" s="165"/>
      <c r="D1047" s="152" t="s">
        <v>368</v>
      </c>
      <c r="E1047" s="166" t="s">
        <v>19</v>
      </c>
      <c r="F1047" s="167" t="s">
        <v>371</v>
      </c>
      <c r="H1047" s="168">
        <v>1</v>
      </c>
      <c r="I1047" s="169"/>
      <c r="L1047" s="165"/>
      <c r="M1047" s="170"/>
      <c r="T1047" s="171"/>
      <c r="AT1047" s="166" t="s">
        <v>368</v>
      </c>
      <c r="AU1047" s="166" t="s">
        <v>90</v>
      </c>
      <c r="AV1047" s="14" t="s">
        <v>364</v>
      </c>
      <c r="AW1047" s="14" t="s">
        <v>36</v>
      </c>
      <c r="AX1047" s="14" t="s">
        <v>84</v>
      </c>
      <c r="AY1047" s="166" t="s">
        <v>358</v>
      </c>
    </row>
    <row r="1048" spans="2:65" s="1" customFormat="1" ht="55.5" customHeight="1">
      <c r="B1048" s="33"/>
      <c r="C1048" s="179" t="s">
        <v>1227</v>
      </c>
      <c r="D1048" s="179" t="s">
        <v>440</v>
      </c>
      <c r="E1048" s="180" t="s">
        <v>1228</v>
      </c>
      <c r="F1048" s="181" t="s">
        <v>1229</v>
      </c>
      <c r="G1048" s="182" t="s">
        <v>504</v>
      </c>
      <c r="H1048" s="183">
        <v>1</v>
      </c>
      <c r="I1048" s="184"/>
      <c r="J1048" s="185">
        <f>ROUND(I1048*H1048,2)</f>
        <v>0</v>
      </c>
      <c r="K1048" s="181" t="s">
        <v>19</v>
      </c>
      <c r="L1048" s="186"/>
      <c r="M1048" s="187" t="s">
        <v>19</v>
      </c>
      <c r="N1048" s="188" t="s">
        <v>49</v>
      </c>
      <c r="P1048" s="143">
        <f>O1048*H1048</f>
        <v>0</v>
      </c>
      <c r="Q1048" s="143">
        <v>2.3369999999999998E-2</v>
      </c>
      <c r="R1048" s="143">
        <f>Q1048*H1048</f>
        <v>2.3369999999999998E-2</v>
      </c>
      <c r="S1048" s="143">
        <v>0</v>
      </c>
      <c r="T1048" s="144">
        <f>S1048*H1048</f>
        <v>0</v>
      </c>
      <c r="AR1048" s="145" t="s">
        <v>406</v>
      </c>
      <c r="AT1048" s="145" t="s">
        <v>440</v>
      </c>
      <c r="AU1048" s="145" t="s">
        <v>90</v>
      </c>
      <c r="AY1048" s="18" t="s">
        <v>358</v>
      </c>
      <c r="BE1048" s="146">
        <f>IF(N1048="základní",J1048,0)</f>
        <v>0</v>
      </c>
      <c r="BF1048" s="146">
        <f>IF(N1048="snížená",J1048,0)</f>
        <v>0</v>
      </c>
      <c r="BG1048" s="146">
        <f>IF(N1048="zákl. přenesená",J1048,0)</f>
        <v>0</v>
      </c>
      <c r="BH1048" s="146">
        <f>IF(N1048="sníž. přenesená",J1048,0)</f>
        <v>0</v>
      </c>
      <c r="BI1048" s="146">
        <f>IF(N1048="nulová",J1048,0)</f>
        <v>0</v>
      </c>
      <c r="BJ1048" s="18" t="s">
        <v>90</v>
      </c>
      <c r="BK1048" s="146">
        <f>ROUND(I1048*H1048,2)</f>
        <v>0</v>
      </c>
      <c r="BL1048" s="18" t="s">
        <v>364</v>
      </c>
      <c r="BM1048" s="145" t="s">
        <v>1230</v>
      </c>
    </row>
    <row r="1049" spans="2:65" s="12" customFormat="1" ht="11.25">
      <c r="B1049" s="151"/>
      <c r="D1049" s="152" t="s">
        <v>368</v>
      </c>
      <c r="E1049" s="153" t="s">
        <v>19</v>
      </c>
      <c r="F1049" s="154" t="s">
        <v>485</v>
      </c>
      <c r="H1049" s="153" t="s">
        <v>19</v>
      </c>
      <c r="I1049" s="155"/>
      <c r="L1049" s="151"/>
      <c r="M1049" s="156"/>
      <c r="T1049" s="157"/>
      <c r="AT1049" s="153" t="s">
        <v>368</v>
      </c>
      <c r="AU1049" s="153" t="s">
        <v>90</v>
      </c>
      <c r="AV1049" s="12" t="s">
        <v>84</v>
      </c>
      <c r="AW1049" s="12" t="s">
        <v>36</v>
      </c>
      <c r="AX1049" s="12" t="s">
        <v>77</v>
      </c>
      <c r="AY1049" s="153" t="s">
        <v>358</v>
      </c>
    </row>
    <row r="1050" spans="2:65" s="12" customFormat="1" ht="11.25">
      <c r="B1050" s="151"/>
      <c r="D1050" s="152" t="s">
        <v>368</v>
      </c>
      <c r="E1050" s="153" t="s">
        <v>19</v>
      </c>
      <c r="F1050" s="154" t="s">
        <v>1231</v>
      </c>
      <c r="H1050" s="153" t="s">
        <v>19</v>
      </c>
      <c r="I1050" s="155"/>
      <c r="L1050" s="151"/>
      <c r="M1050" s="156"/>
      <c r="T1050" s="157"/>
      <c r="AT1050" s="153" t="s">
        <v>368</v>
      </c>
      <c r="AU1050" s="153" t="s">
        <v>90</v>
      </c>
      <c r="AV1050" s="12" t="s">
        <v>84</v>
      </c>
      <c r="AW1050" s="12" t="s">
        <v>36</v>
      </c>
      <c r="AX1050" s="12" t="s">
        <v>77</v>
      </c>
      <c r="AY1050" s="153" t="s">
        <v>358</v>
      </c>
    </row>
    <row r="1051" spans="2:65" s="13" customFormat="1" ht="11.25">
      <c r="B1051" s="158"/>
      <c r="D1051" s="152" t="s">
        <v>368</v>
      </c>
      <c r="E1051" s="159" t="s">
        <v>19</v>
      </c>
      <c r="F1051" s="160" t="s">
        <v>1226</v>
      </c>
      <c r="H1051" s="161">
        <v>1</v>
      </c>
      <c r="I1051" s="162"/>
      <c r="L1051" s="158"/>
      <c r="M1051" s="163"/>
      <c r="T1051" s="164"/>
      <c r="AT1051" s="159" t="s">
        <v>368</v>
      </c>
      <c r="AU1051" s="159" t="s">
        <v>90</v>
      </c>
      <c r="AV1051" s="13" t="s">
        <v>90</v>
      </c>
      <c r="AW1051" s="13" t="s">
        <v>36</v>
      </c>
      <c r="AX1051" s="13" t="s">
        <v>77</v>
      </c>
      <c r="AY1051" s="159" t="s">
        <v>358</v>
      </c>
    </row>
    <row r="1052" spans="2:65" s="14" customFormat="1" ht="11.25">
      <c r="B1052" s="165"/>
      <c r="D1052" s="152" t="s">
        <v>368</v>
      </c>
      <c r="E1052" s="166" t="s">
        <v>19</v>
      </c>
      <c r="F1052" s="167" t="s">
        <v>371</v>
      </c>
      <c r="H1052" s="168">
        <v>1</v>
      </c>
      <c r="I1052" s="169"/>
      <c r="L1052" s="165"/>
      <c r="M1052" s="170"/>
      <c r="T1052" s="171"/>
      <c r="AT1052" s="166" t="s">
        <v>368</v>
      </c>
      <c r="AU1052" s="166" t="s">
        <v>90</v>
      </c>
      <c r="AV1052" s="14" t="s">
        <v>364</v>
      </c>
      <c r="AW1052" s="14" t="s">
        <v>36</v>
      </c>
      <c r="AX1052" s="14" t="s">
        <v>84</v>
      </c>
      <c r="AY1052" s="166" t="s">
        <v>358</v>
      </c>
    </row>
    <row r="1053" spans="2:65" s="11" customFormat="1" ht="22.9" customHeight="1">
      <c r="B1053" s="122"/>
      <c r="D1053" s="123" t="s">
        <v>76</v>
      </c>
      <c r="E1053" s="132" t="s">
        <v>411</v>
      </c>
      <c r="F1053" s="132" t="s">
        <v>1232</v>
      </c>
      <c r="I1053" s="125"/>
      <c r="J1053" s="133">
        <f>BK1053</f>
        <v>0</v>
      </c>
      <c r="L1053" s="122"/>
      <c r="M1053" s="127"/>
      <c r="P1053" s="128">
        <f>SUM(P1054:P1191)</f>
        <v>0</v>
      </c>
      <c r="R1053" s="128">
        <f>SUM(R1054:R1191)</f>
        <v>0.56463510000000006</v>
      </c>
      <c r="T1053" s="129">
        <f>SUM(T1054:T1191)</f>
        <v>15.802800000000001</v>
      </c>
      <c r="AR1053" s="123" t="s">
        <v>84</v>
      </c>
      <c r="AT1053" s="130" t="s">
        <v>76</v>
      </c>
      <c r="AU1053" s="130" t="s">
        <v>84</v>
      </c>
      <c r="AY1053" s="123" t="s">
        <v>358</v>
      </c>
      <c r="BK1053" s="131">
        <f>SUM(BK1054:BK1191)</f>
        <v>0</v>
      </c>
    </row>
    <row r="1054" spans="2:65" s="1" customFormat="1" ht="44.25" customHeight="1">
      <c r="B1054" s="33"/>
      <c r="C1054" s="134" t="s">
        <v>1233</v>
      </c>
      <c r="D1054" s="134" t="s">
        <v>360</v>
      </c>
      <c r="E1054" s="135" t="s">
        <v>1234</v>
      </c>
      <c r="F1054" s="136" t="s">
        <v>1235</v>
      </c>
      <c r="G1054" s="137" t="s">
        <v>195</v>
      </c>
      <c r="H1054" s="138">
        <v>1110</v>
      </c>
      <c r="I1054" s="139"/>
      <c r="J1054" s="140">
        <f>ROUND(I1054*H1054,2)</f>
        <v>0</v>
      </c>
      <c r="K1054" s="136" t="s">
        <v>363</v>
      </c>
      <c r="L1054" s="33"/>
      <c r="M1054" s="141" t="s">
        <v>19</v>
      </c>
      <c r="N1054" s="142" t="s">
        <v>49</v>
      </c>
      <c r="P1054" s="143">
        <f>O1054*H1054</f>
        <v>0</v>
      </c>
      <c r="Q1054" s="143">
        <v>0</v>
      </c>
      <c r="R1054" s="143">
        <f>Q1054*H1054</f>
        <v>0</v>
      </c>
      <c r="S1054" s="143">
        <v>0</v>
      </c>
      <c r="T1054" s="144">
        <f>S1054*H1054</f>
        <v>0</v>
      </c>
      <c r="AR1054" s="145" t="s">
        <v>364</v>
      </c>
      <c r="AT1054" s="145" t="s">
        <v>360</v>
      </c>
      <c r="AU1054" s="145" t="s">
        <v>90</v>
      </c>
      <c r="AY1054" s="18" t="s">
        <v>358</v>
      </c>
      <c r="BE1054" s="146">
        <f>IF(N1054="základní",J1054,0)</f>
        <v>0</v>
      </c>
      <c r="BF1054" s="146">
        <f>IF(N1054="snížená",J1054,0)</f>
        <v>0</v>
      </c>
      <c r="BG1054" s="146">
        <f>IF(N1054="zákl. přenesená",J1054,0)</f>
        <v>0</v>
      </c>
      <c r="BH1054" s="146">
        <f>IF(N1054="sníž. přenesená",J1054,0)</f>
        <v>0</v>
      </c>
      <c r="BI1054" s="146">
        <f>IF(N1054="nulová",J1054,0)</f>
        <v>0</v>
      </c>
      <c r="BJ1054" s="18" t="s">
        <v>90</v>
      </c>
      <c r="BK1054" s="146">
        <f>ROUND(I1054*H1054,2)</f>
        <v>0</v>
      </c>
      <c r="BL1054" s="18" t="s">
        <v>364</v>
      </c>
      <c r="BM1054" s="145" t="s">
        <v>1236</v>
      </c>
    </row>
    <row r="1055" spans="2:65" s="1" customFormat="1" ht="11.25">
      <c r="B1055" s="33"/>
      <c r="D1055" s="147" t="s">
        <v>366</v>
      </c>
      <c r="F1055" s="148" t="s">
        <v>1237</v>
      </c>
      <c r="I1055" s="149"/>
      <c r="L1055" s="33"/>
      <c r="M1055" s="150"/>
      <c r="T1055" s="54"/>
      <c r="AT1055" s="18" t="s">
        <v>366</v>
      </c>
      <c r="AU1055" s="18" t="s">
        <v>90</v>
      </c>
    </row>
    <row r="1056" spans="2:65" s="12" customFormat="1" ht="11.25">
      <c r="B1056" s="151"/>
      <c r="D1056" s="152" t="s">
        <v>368</v>
      </c>
      <c r="E1056" s="153" t="s">
        <v>19</v>
      </c>
      <c r="F1056" s="154" t="s">
        <v>5190</v>
      </c>
      <c r="H1056" s="153" t="s">
        <v>19</v>
      </c>
      <c r="I1056" s="155"/>
      <c r="L1056" s="151"/>
      <c r="M1056" s="156"/>
      <c r="T1056" s="157"/>
      <c r="AT1056" s="153" t="s">
        <v>368</v>
      </c>
      <c r="AU1056" s="153" t="s">
        <v>90</v>
      </c>
      <c r="AV1056" s="12" t="s">
        <v>84</v>
      </c>
      <c r="AW1056" s="12" t="s">
        <v>36</v>
      </c>
      <c r="AX1056" s="12" t="s">
        <v>77</v>
      </c>
      <c r="AY1056" s="153" t="s">
        <v>358</v>
      </c>
    </row>
    <row r="1057" spans="2:65" s="12" customFormat="1" ht="11.25">
      <c r="B1057" s="151"/>
      <c r="D1057" s="152" t="s">
        <v>368</v>
      </c>
      <c r="E1057" s="153" t="s">
        <v>19</v>
      </c>
      <c r="F1057" s="154" t="s">
        <v>5191</v>
      </c>
      <c r="H1057" s="153" t="s">
        <v>19</v>
      </c>
      <c r="I1057" s="155"/>
      <c r="L1057" s="151"/>
      <c r="M1057" s="156"/>
      <c r="T1057" s="157"/>
      <c r="AT1057" s="153" t="s">
        <v>368</v>
      </c>
      <c r="AU1057" s="153" t="s">
        <v>90</v>
      </c>
      <c r="AV1057" s="12" t="s">
        <v>84</v>
      </c>
      <c r="AW1057" s="12" t="s">
        <v>36</v>
      </c>
      <c r="AX1057" s="12" t="s">
        <v>77</v>
      </c>
      <c r="AY1057" s="153" t="s">
        <v>358</v>
      </c>
    </row>
    <row r="1058" spans="2:65" s="13" customFormat="1" ht="11.25">
      <c r="B1058" s="158"/>
      <c r="D1058" s="152" t="s">
        <v>368</v>
      </c>
      <c r="E1058" s="159" t="s">
        <v>19</v>
      </c>
      <c r="F1058" s="160" t="s">
        <v>1240</v>
      </c>
      <c r="H1058" s="161">
        <v>1110</v>
      </c>
      <c r="I1058" s="162"/>
      <c r="L1058" s="158"/>
      <c r="M1058" s="163"/>
      <c r="T1058" s="164"/>
      <c r="AT1058" s="159" t="s">
        <v>368</v>
      </c>
      <c r="AU1058" s="159" t="s">
        <v>90</v>
      </c>
      <c r="AV1058" s="13" t="s">
        <v>90</v>
      </c>
      <c r="AW1058" s="13" t="s">
        <v>36</v>
      </c>
      <c r="AX1058" s="13" t="s">
        <v>77</v>
      </c>
      <c r="AY1058" s="159" t="s">
        <v>358</v>
      </c>
    </row>
    <row r="1059" spans="2:65" s="14" customFormat="1" ht="11.25">
      <c r="B1059" s="165"/>
      <c r="D1059" s="152" t="s">
        <v>368</v>
      </c>
      <c r="E1059" s="166" t="s">
        <v>278</v>
      </c>
      <c r="F1059" s="167" t="s">
        <v>371</v>
      </c>
      <c r="H1059" s="168">
        <v>1110</v>
      </c>
      <c r="I1059" s="169"/>
      <c r="L1059" s="165"/>
      <c r="M1059" s="170"/>
      <c r="T1059" s="171"/>
      <c r="AT1059" s="166" t="s">
        <v>368</v>
      </c>
      <c r="AU1059" s="166" t="s">
        <v>90</v>
      </c>
      <c r="AV1059" s="14" t="s">
        <v>364</v>
      </c>
      <c r="AW1059" s="14" t="s">
        <v>36</v>
      </c>
      <c r="AX1059" s="14" t="s">
        <v>84</v>
      </c>
      <c r="AY1059" s="166" t="s">
        <v>358</v>
      </c>
    </row>
    <row r="1060" spans="2:65" s="1" customFormat="1" ht="55.5" customHeight="1">
      <c r="B1060" s="33"/>
      <c r="C1060" s="134" t="s">
        <v>1241</v>
      </c>
      <c r="D1060" s="134" t="s">
        <v>360</v>
      </c>
      <c r="E1060" s="135" t="s">
        <v>1242</v>
      </c>
      <c r="F1060" s="136" t="s">
        <v>1243</v>
      </c>
      <c r="G1060" s="137" t="s">
        <v>195</v>
      </c>
      <c r="H1060" s="138">
        <v>199800</v>
      </c>
      <c r="I1060" s="139"/>
      <c r="J1060" s="140">
        <f>ROUND(I1060*H1060,2)</f>
        <v>0</v>
      </c>
      <c r="K1060" s="136" t="s">
        <v>363</v>
      </c>
      <c r="L1060" s="33"/>
      <c r="M1060" s="141" t="s">
        <v>19</v>
      </c>
      <c r="N1060" s="142" t="s">
        <v>49</v>
      </c>
      <c r="P1060" s="143">
        <f>O1060*H1060</f>
        <v>0</v>
      </c>
      <c r="Q1060" s="143">
        <v>0</v>
      </c>
      <c r="R1060" s="143">
        <f>Q1060*H1060</f>
        <v>0</v>
      </c>
      <c r="S1060" s="143">
        <v>0</v>
      </c>
      <c r="T1060" s="144">
        <f>S1060*H1060</f>
        <v>0</v>
      </c>
      <c r="AR1060" s="145" t="s">
        <v>364</v>
      </c>
      <c r="AT1060" s="145" t="s">
        <v>360</v>
      </c>
      <c r="AU1060" s="145" t="s">
        <v>90</v>
      </c>
      <c r="AY1060" s="18" t="s">
        <v>358</v>
      </c>
      <c r="BE1060" s="146">
        <f>IF(N1060="základní",J1060,0)</f>
        <v>0</v>
      </c>
      <c r="BF1060" s="146">
        <f>IF(N1060="snížená",J1060,0)</f>
        <v>0</v>
      </c>
      <c r="BG1060" s="146">
        <f>IF(N1060="zákl. přenesená",J1060,0)</f>
        <v>0</v>
      </c>
      <c r="BH1060" s="146">
        <f>IF(N1060="sníž. přenesená",J1060,0)</f>
        <v>0</v>
      </c>
      <c r="BI1060" s="146">
        <f>IF(N1060="nulová",J1060,0)</f>
        <v>0</v>
      </c>
      <c r="BJ1060" s="18" t="s">
        <v>90</v>
      </c>
      <c r="BK1060" s="146">
        <f>ROUND(I1060*H1060,2)</f>
        <v>0</v>
      </c>
      <c r="BL1060" s="18" t="s">
        <v>364</v>
      </c>
      <c r="BM1060" s="145" t="s">
        <v>1244</v>
      </c>
    </row>
    <row r="1061" spans="2:65" s="1" customFormat="1" ht="11.25">
      <c r="B1061" s="33"/>
      <c r="D1061" s="147" t="s">
        <v>366</v>
      </c>
      <c r="F1061" s="148" t="s">
        <v>1245</v>
      </c>
      <c r="I1061" s="149"/>
      <c r="L1061" s="33"/>
      <c r="M1061" s="150"/>
      <c r="T1061" s="54"/>
      <c r="AT1061" s="18" t="s">
        <v>366</v>
      </c>
      <c r="AU1061" s="18" t="s">
        <v>90</v>
      </c>
    </row>
    <row r="1062" spans="2:65" s="13" customFormat="1" ht="11.25">
      <c r="B1062" s="158"/>
      <c r="D1062" s="152" t="s">
        <v>368</v>
      </c>
      <c r="E1062" s="159" t="s">
        <v>19</v>
      </c>
      <c r="F1062" s="160" t="s">
        <v>1246</v>
      </c>
      <c r="H1062" s="161">
        <v>199800</v>
      </c>
      <c r="I1062" s="162"/>
      <c r="L1062" s="158"/>
      <c r="M1062" s="163"/>
      <c r="T1062" s="164"/>
      <c r="AT1062" s="159" t="s">
        <v>368</v>
      </c>
      <c r="AU1062" s="159" t="s">
        <v>90</v>
      </c>
      <c r="AV1062" s="13" t="s">
        <v>90</v>
      </c>
      <c r="AW1062" s="13" t="s">
        <v>36</v>
      </c>
      <c r="AX1062" s="13" t="s">
        <v>77</v>
      </c>
      <c r="AY1062" s="159" t="s">
        <v>358</v>
      </c>
    </row>
    <row r="1063" spans="2:65" s="14" customFormat="1" ht="11.25">
      <c r="B1063" s="165"/>
      <c r="D1063" s="152" t="s">
        <v>368</v>
      </c>
      <c r="E1063" s="166" t="s">
        <v>19</v>
      </c>
      <c r="F1063" s="167" t="s">
        <v>371</v>
      </c>
      <c r="H1063" s="168">
        <v>199800</v>
      </c>
      <c r="I1063" s="169"/>
      <c r="L1063" s="165"/>
      <c r="M1063" s="170"/>
      <c r="T1063" s="171"/>
      <c r="AT1063" s="166" t="s">
        <v>368</v>
      </c>
      <c r="AU1063" s="166" t="s">
        <v>90</v>
      </c>
      <c r="AV1063" s="14" t="s">
        <v>364</v>
      </c>
      <c r="AW1063" s="14" t="s">
        <v>36</v>
      </c>
      <c r="AX1063" s="14" t="s">
        <v>84</v>
      </c>
      <c r="AY1063" s="166" t="s">
        <v>358</v>
      </c>
    </row>
    <row r="1064" spans="2:65" s="1" customFormat="1" ht="44.25" customHeight="1">
      <c r="B1064" s="33"/>
      <c r="C1064" s="134" t="s">
        <v>1247</v>
      </c>
      <c r="D1064" s="134" t="s">
        <v>360</v>
      </c>
      <c r="E1064" s="135" t="s">
        <v>1248</v>
      </c>
      <c r="F1064" s="136" t="s">
        <v>1249</v>
      </c>
      <c r="G1064" s="137" t="s">
        <v>195</v>
      </c>
      <c r="H1064" s="138">
        <v>1110</v>
      </c>
      <c r="I1064" s="139"/>
      <c r="J1064" s="140">
        <f>ROUND(I1064*H1064,2)</f>
        <v>0</v>
      </c>
      <c r="K1064" s="136" t="s">
        <v>363</v>
      </c>
      <c r="L1064" s="33"/>
      <c r="M1064" s="141" t="s">
        <v>19</v>
      </c>
      <c r="N1064" s="142" t="s">
        <v>49</v>
      </c>
      <c r="P1064" s="143">
        <f>O1064*H1064</f>
        <v>0</v>
      </c>
      <c r="Q1064" s="143">
        <v>0</v>
      </c>
      <c r="R1064" s="143">
        <f>Q1064*H1064</f>
        <v>0</v>
      </c>
      <c r="S1064" s="143">
        <v>0</v>
      </c>
      <c r="T1064" s="144">
        <f>S1064*H1064</f>
        <v>0</v>
      </c>
      <c r="AR1064" s="145" t="s">
        <v>364</v>
      </c>
      <c r="AT1064" s="145" t="s">
        <v>360</v>
      </c>
      <c r="AU1064" s="145" t="s">
        <v>90</v>
      </c>
      <c r="AY1064" s="18" t="s">
        <v>358</v>
      </c>
      <c r="BE1064" s="146">
        <f>IF(N1064="základní",J1064,0)</f>
        <v>0</v>
      </c>
      <c r="BF1064" s="146">
        <f>IF(N1064="snížená",J1064,0)</f>
        <v>0</v>
      </c>
      <c r="BG1064" s="146">
        <f>IF(N1064="zákl. přenesená",J1064,0)</f>
        <v>0</v>
      </c>
      <c r="BH1064" s="146">
        <f>IF(N1064="sníž. přenesená",J1064,0)</f>
        <v>0</v>
      </c>
      <c r="BI1064" s="146">
        <f>IF(N1064="nulová",J1064,0)</f>
        <v>0</v>
      </c>
      <c r="BJ1064" s="18" t="s">
        <v>90</v>
      </c>
      <c r="BK1064" s="146">
        <f>ROUND(I1064*H1064,2)</f>
        <v>0</v>
      </c>
      <c r="BL1064" s="18" t="s">
        <v>364</v>
      </c>
      <c r="BM1064" s="145" t="s">
        <v>1250</v>
      </c>
    </row>
    <row r="1065" spans="2:65" s="1" customFormat="1" ht="11.25">
      <c r="B1065" s="33"/>
      <c r="D1065" s="147" t="s">
        <v>366</v>
      </c>
      <c r="F1065" s="148" t="s">
        <v>1251</v>
      </c>
      <c r="I1065" s="149"/>
      <c r="L1065" s="33"/>
      <c r="M1065" s="150"/>
      <c r="T1065" s="54"/>
      <c r="AT1065" s="18" t="s">
        <v>366</v>
      </c>
      <c r="AU1065" s="18" t="s">
        <v>90</v>
      </c>
    </row>
    <row r="1066" spans="2:65" s="13" customFormat="1" ht="11.25">
      <c r="B1066" s="158"/>
      <c r="D1066" s="152" t="s">
        <v>368</v>
      </c>
      <c r="E1066" s="159" t="s">
        <v>19</v>
      </c>
      <c r="F1066" s="160" t="s">
        <v>278</v>
      </c>
      <c r="H1066" s="161">
        <v>1110</v>
      </c>
      <c r="I1066" s="162"/>
      <c r="L1066" s="158"/>
      <c r="M1066" s="163"/>
      <c r="T1066" s="164"/>
      <c r="AT1066" s="159" t="s">
        <v>368</v>
      </c>
      <c r="AU1066" s="159" t="s">
        <v>90</v>
      </c>
      <c r="AV1066" s="13" t="s">
        <v>90</v>
      </c>
      <c r="AW1066" s="13" t="s">
        <v>36</v>
      </c>
      <c r="AX1066" s="13" t="s">
        <v>77</v>
      </c>
      <c r="AY1066" s="159" t="s">
        <v>358</v>
      </c>
    </row>
    <row r="1067" spans="2:65" s="14" customFormat="1" ht="11.25">
      <c r="B1067" s="165"/>
      <c r="D1067" s="152" t="s">
        <v>368</v>
      </c>
      <c r="E1067" s="166" t="s">
        <v>19</v>
      </c>
      <c r="F1067" s="167" t="s">
        <v>371</v>
      </c>
      <c r="H1067" s="168">
        <v>1110</v>
      </c>
      <c r="I1067" s="169"/>
      <c r="L1067" s="165"/>
      <c r="M1067" s="170"/>
      <c r="T1067" s="171"/>
      <c r="AT1067" s="166" t="s">
        <v>368</v>
      </c>
      <c r="AU1067" s="166" t="s">
        <v>90</v>
      </c>
      <c r="AV1067" s="14" t="s">
        <v>364</v>
      </c>
      <c r="AW1067" s="14" t="s">
        <v>36</v>
      </c>
      <c r="AX1067" s="14" t="s">
        <v>84</v>
      </c>
      <c r="AY1067" s="166" t="s">
        <v>358</v>
      </c>
    </row>
    <row r="1068" spans="2:65" s="1" customFormat="1" ht="24.2" customHeight="1">
      <c r="B1068" s="33"/>
      <c r="C1068" s="134" t="s">
        <v>1252</v>
      </c>
      <c r="D1068" s="134" t="s">
        <v>360</v>
      </c>
      <c r="E1068" s="135" t="s">
        <v>1253</v>
      </c>
      <c r="F1068" s="136" t="s">
        <v>1254</v>
      </c>
      <c r="G1068" s="137" t="s">
        <v>195</v>
      </c>
      <c r="H1068" s="138">
        <v>1110</v>
      </c>
      <c r="I1068" s="139"/>
      <c r="J1068" s="140">
        <f>ROUND(I1068*H1068,2)</f>
        <v>0</v>
      </c>
      <c r="K1068" s="136" t="s">
        <v>363</v>
      </c>
      <c r="L1068" s="33"/>
      <c r="M1068" s="141" t="s">
        <v>19</v>
      </c>
      <c r="N1068" s="142" t="s">
        <v>49</v>
      </c>
      <c r="P1068" s="143">
        <f>O1068*H1068</f>
        <v>0</v>
      </c>
      <c r="Q1068" s="143">
        <v>0</v>
      </c>
      <c r="R1068" s="143">
        <f>Q1068*H1068</f>
        <v>0</v>
      </c>
      <c r="S1068" s="143">
        <v>0</v>
      </c>
      <c r="T1068" s="144">
        <f>S1068*H1068</f>
        <v>0</v>
      </c>
      <c r="AR1068" s="145" t="s">
        <v>364</v>
      </c>
      <c r="AT1068" s="145" t="s">
        <v>360</v>
      </c>
      <c r="AU1068" s="145" t="s">
        <v>90</v>
      </c>
      <c r="AY1068" s="18" t="s">
        <v>358</v>
      </c>
      <c r="BE1068" s="146">
        <f>IF(N1068="základní",J1068,0)</f>
        <v>0</v>
      </c>
      <c r="BF1068" s="146">
        <f>IF(N1068="snížená",J1068,0)</f>
        <v>0</v>
      </c>
      <c r="BG1068" s="146">
        <f>IF(N1068="zákl. přenesená",J1068,0)</f>
        <v>0</v>
      </c>
      <c r="BH1068" s="146">
        <f>IF(N1068="sníž. přenesená",J1068,0)</f>
        <v>0</v>
      </c>
      <c r="BI1068" s="146">
        <f>IF(N1068="nulová",J1068,0)</f>
        <v>0</v>
      </c>
      <c r="BJ1068" s="18" t="s">
        <v>90</v>
      </c>
      <c r="BK1068" s="146">
        <f>ROUND(I1068*H1068,2)</f>
        <v>0</v>
      </c>
      <c r="BL1068" s="18" t="s">
        <v>364</v>
      </c>
      <c r="BM1068" s="145" t="s">
        <v>1255</v>
      </c>
    </row>
    <row r="1069" spans="2:65" s="1" customFormat="1" ht="11.25">
      <c r="B1069" s="33"/>
      <c r="D1069" s="147" t="s">
        <v>366</v>
      </c>
      <c r="F1069" s="148" t="s">
        <v>1256</v>
      </c>
      <c r="I1069" s="149"/>
      <c r="L1069" s="33"/>
      <c r="M1069" s="150"/>
      <c r="T1069" s="54"/>
      <c r="AT1069" s="18" t="s">
        <v>366</v>
      </c>
      <c r="AU1069" s="18" t="s">
        <v>90</v>
      </c>
    </row>
    <row r="1070" spans="2:65" s="13" customFormat="1" ht="11.25">
      <c r="B1070" s="158"/>
      <c r="D1070" s="152" t="s">
        <v>368</v>
      </c>
      <c r="E1070" s="159" t="s">
        <v>19</v>
      </c>
      <c r="F1070" s="160" t="s">
        <v>278</v>
      </c>
      <c r="H1070" s="161">
        <v>1110</v>
      </c>
      <c r="I1070" s="162"/>
      <c r="L1070" s="158"/>
      <c r="M1070" s="163"/>
      <c r="T1070" s="164"/>
      <c r="AT1070" s="159" t="s">
        <v>368</v>
      </c>
      <c r="AU1070" s="159" t="s">
        <v>90</v>
      </c>
      <c r="AV1070" s="13" t="s">
        <v>90</v>
      </c>
      <c r="AW1070" s="13" t="s">
        <v>36</v>
      </c>
      <c r="AX1070" s="13" t="s">
        <v>77</v>
      </c>
      <c r="AY1070" s="159" t="s">
        <v>358</v>
      </c>
    </row>
    <row r="1071" spans="2:65" s="14" customFormat="1" ht="11.25">
      <c r="B1071" s="165"/>
      <c r="D1071" s="152" t="s">
        <v>368</v>
      </c>
      <c r="E1071" s="166" t="s">
        <v>19</v>
      </c>
      <c r="F1071" s="167" t="s">
        <v>371</v>
      </c>
      <c r="H1071" s="168">
        <v>1110</v>
      </c>
      <c r="I1071" s="169"/>
      <c r="L1071" s="165"/>
      <c r="M1071" s="170"/>
      <c r="T1071" s="171"/>
      <c r="AT1071" s="166" t="s">
        <v>368</v>
      </c>
      <c r="AU1071" s="166" t="s">
        <v>90</v>
      </c>
      <c r="AV1071" s="14" t="s">
        <v>364</v>
      </c>
      <c r="AW1071" s="14" t="s">
        <v>36</v>
      </c>
      <c r="AX1071" s="14" t="s">
        <v>84</v>
      </c>
      <c r="AY1071" s="166" t="s">
        <v>358</v>
      </c>
    </row>
    <row r="1072" spans="2:65" s="1" customFormat="1" ht="33" customHeight="1">
      <c r="B1072" s="33"/>
      <c r="C1072" s="134" t="s">
        <v>1257</v>
      </c>
      <c r="D1072" s="134" t="s">
        <v>360</v>
      </c>
      <c r="E1072" s="135" t="s">
        <v>1258</v>
      </c>
      <c r="F1072" s="136" t="s">
        <v>1259</v>
      </c>
      <c r="G1072" s="137" t="s">
        <v>195</v>
      </c>
      <c r="H1072" s="138">
        <v>199800</v>
      </c>
      <c r="I1072" s="139"/>
      <c r="J1072" s="140">
        <f>ROUND(I1072*H1072,2)</f>
        <v>0</v>
      </c>
      <c r="K1072" s="136" t="s">
        <v>363</v>
      </c>
      <c r="L1072" s="33"/>
      <c r="M1072" s="141" t="s">
        <v>19</v>
      </c>
      <c r="N1072" s="142" t="s">
        <v>49</v>
      </c>
      <c r="P1072" s="143">
        <f>O1072*H1072</f>
        <v>0</v>
      </c>
      <c r="Q1072" s="143">
        <v>0</v>
      </c>
      <c r="R1072" s="143">
        <f>Q1072*H1072</f>
        <v>0</v>
      </c>
      <c r="S1072" s="143">
        <v>0</v>
      </c>
      <c r="T1072" s="144">
        <f>S1072*H1072</f>
        <v>0</v>
      </c>
      <c r="AR1072" s="145" t="s">
        <v>364</v>
      </c>
      <c r="AT1072" s="145" t="s">
        <v>360</v>
      </c>
      <c r="AU1072" s="145" t="s">
        <v>90</v>
      </c>
      <c r="AY1072" s="18" t="s">
        <v>358</v>
      </c>
      <c r="BE1072" s="146">
        <f>IF(N1072="základní",J1072,0)</f>
        <v>0</v>
      </c>
      <c r="BF1072" s="146">
        <f>IF(N1072="snížená",J1072,0)</f>
        <v>0</v>
      </c>
      <c r="BG1072" s="146">
        <f>IF(N1072="zákl. přenesená",J1072,0)</f>
        <v>0</v>
      </c>
      <c r="BH1072" s="146">
        <f>IF(N1072="sníž. přenesená",J1072,0)</f>
        <v>0</v>
      </c>
      <c r="BI1072" s="146">
        <f>IF(N1072="nulová",J1072,0)</f>
        <v>0</v>
      </c>
      <c r="BJ1072" s="18" t="s">
        <v>90</v>
      </c>
      <c r="BK1072" s="146">
        <f>ROUND(I1072*H1072,2)</f>
        <v>0</v>
      </c>
      <c r="BL1072" s="18" t="s">
        <v>364</v>
      </c>
      <c r="BM1072" s="145" t="s">
        <v>1260</v>
      </c>
    </row>
    <row r="1073" spans="2:65" s="1" customFormat="1" ht="11.25">
      <c r="B1073" s="33"/>
      <c r="D1073" s="147" t="s">
        <v>366</v>
      </c>
      <c r="F1073" s="148" t="s">
        <v>1261</v>
      </c>
      <c r="I1073" s="149"/>
      <c r="L1073" s="33"/>
      <c r="M1073" s="150"/>
      <c r="T1073" s="54"/>
      <c r="AT1073" s="18" t="s">
        <v>366</v>
      </c>
      <c r="AU1073" s="18" t="s">
        <v>90</v>
      </c>
    </row>
    <row r="1074" spans="2:65" s="13" customFormat="1" ht="11.25">
      <c r="B1074" s="158"/>
      <c r="D1074" s="152" t="s">
        <v>368</v>
      </c>
      <c r="E1074" s="159" t="s">
        <v>19</v>
      </c>
      <c r="F1074" s="160" t="s">
        <v>1246</v>
      </c>
      <c r="H1074" s="161">
        <v>199800</v>
      </c>
      <c r="I1074" s="162"/>
      <c r="L1074" s="158"/>
      <c r="M1074" s="163"/>
      <c r="T1074" s="164"/>
      <c r="AT1074" s="159" t="s">
        <v>368</v>
      </c>
      <c r="AU1074" s="159" t="s">
        <v>90</v>
      </c>
      <c r="AV1074" s="13" t="s">
        <v>90</v>
      </c>
      <c r="AW1074" s="13" t="s">
        <v>36</v>
      </c>
      <c r="AX1074" s="13" t="s">
        <v>77</v>
      </c>
      <c r="AY1074" s="159" t="s">
        <v>358</v>
      </c>
    </row>
    <row r="1075" spans="2:65" s="14" customFormat="1" ht="11.25">
      <c r="B1075" s="165"/>
      <c r="D1075" s="152" t="s">
        <v>368</v>
      </c>
      <c r="E1075" s="166" t="s">
        <v>19</v>
      </c>
      <c r="F1075" s="167" t="s">
        <v>371</v>
      </c>
      <c r="H1075" s="168">
        <v>199800</v>
      </c>
      <c r="I1075" s="169"/>
      <c r="L1075" s="165"/>
      <c r="M1075" s="170"/>
      <c r="T1075" s="171"/>
      <c r="AT1075" s="166" t="s">
        <v>368</v>
      </c>
      <c r="AU1075" s="166" t="s">
        <v>90</v>
      </c>
      <c r="AV1075" s="14" t="s">
        <v>364</v>
      </c>
      <c r="AW1075" s="14" t="s">
        <v>36</v>
      </c>
      <c r="AX1075" s="14" t="s">
        <v>84</v>
      </c>
      <c r="AY1075" s="166" t="s">
        <v>358</v>
      </c>
    </row>
    <row r="1076" spans="2:65" s="1" customFormat="1" ht="24.2" customHeight="1">
      <c r="B1076" s="33"/>
      <c r="C1076" s="134" t="s">
        <v>1262</v>
      </c>
      <c r="D1076" s="134" t="s">
        <v>360</v>
      </c>
      <c r="E1076" s="135" t="s">
        <v>1263</v>
      </c>
      <c r="F1076" s="136" t="s">
        <v>1264</v>
      </c>
      <c r="G1076" s="137" t="s">
        <v>195</v>
      </c>
      <c r="H1076" s="138">
        <v>1110</v>
      </c>
      <c r="I1076" s="139"/>
      <c r="J1076" s="140">
        <f>ROUND(I1076*H1076,2)</f>
        <v>0</v>
      </c>
      <c r="K1076" s="136" t="s">
        <v>363</v>
      </c>
      <c r="L1076" s="33"/>
      <c r="M1076" s="141" t="s">
        <v>19</v>
      </c>
      <c r="N1076" s="142" t="s">
        <v>49</v>
      </c>
      <c r="P1076" s="143">
        <f>O1076*H1076</f>
        <v>0</v>
      </c>
      <c r="Q1076" s="143">
        <v>0</v>
      </c>
      <c r="R1076" s="143">
        <f>Q1076*H1076</f>
        <v>0</v>
      </c>
      <c r="S1076" s="143">
        <v>0</v>
      </c>
      <c r="T1076" s="144">
        <f>S1076*H1076</f>
        <v>0</v>
      </c>
      <c r="AR1076" s="145" t="s">
        <v>364</v>
      </c>
      <c r="AT1076" s="145" t="s">
        <v>360</v>
      </c>
      <c r="AU1076" s="145" t="s">
        <v>90</v>
      </c>
      <c r="AY1076" s="18" t="s">
        <v>358</v>
      </c>
      <c r="BE1076" s="146">
        <f>IF(N1076="základní",J1076,0)</f>
        <v>0</v>
      </c>
      <c r="BF1076" s="146">
        <f>IF(N1076="snížená",J1076,0)</f>
        <v>0</v>
      </c>
      <c r="BG1076" s="146">
        <f>IF(N1076="zákl. přenesená",J1076,0)</f>
        <v>0</v>
      </c>
      <c r="BH1076" s="146">
        <f>IF(N1076="sníž. přenesená",J1076,0)</f>
        <v>0</v>
      </c>
      <c r="BI1076" s="146">
        <f>IF(N1076="nulová",J1076,0)</f>
        <v>0</v>
      </c>
      <c r="BJ1076" s="18" t="s">
        <v>90</v>
      </c>
      <c r="BK1076" s="146">
        <f>ROUND(I1076*H1076,2)</f>
        <v>0</v>
      </c>
      <c r="BL1076" s="18" t="s">
        <v>364</v>
      </c>
      <c r="BM1076" s="145" t="s">
        <v>1265</v>
      </c>
    </row>
    <row r="1077" spans="2:65" s="1" customFormat="1" ht="11.25">
      <c r="B1077" s="33"/>
      <c r="D1077" s="147" t="s">
        <v>366</v>
      </c>
      <c r="F1077" s="148" t="s">
        <v>1266</v>
      </c>
      <c r="I1077" s="149"/>
      <c r="L1077" s="33"/>
      <c r="M1077" s="150"/>
      <c r="T1077" s="54"/>
      <c r="AT1077" s="18" t="s">
        <v>366</v>
      </c>
      <c r="AU1077" s="18" t="s">
        <v>90</v>
      </c>
    </row>
    <row r="1078" spans="2:65" s="13" customFormat="1" ht="11.25">
      <c r="B1078" s="158"/>
      <c r="D1078" s="152" t="s">
        <v>368</v>
      </c>
      <c r="E1078" s="159" t="s">
        <v>19</v>
      </c>
      <c r="F1078" s="160" t="s">
        <v>278</v>
      </c>
      <c r="H1078" s="161">
        <v>1110</v>
      </c>
      <c r="I1078" s="162"/>
      <c r="L1078" s="158"/>
      <c r="M1078" s="163"/>
      <c r="T1078" s="164"/>
      <c r="AT1078" s="159" t="s">
        <v>368</v>
      </c>
      <c r="AU1078" s="159" t="s">
        <v>90</v>
      </c>
      <c r="AV1078" s="13" t="s">
        <v>90</v>
      </c>
      <c r="AW1078" s="13" t="s">
        <v>36</v>
      </c>
      <c r="AX1078" s="13" t="s">
        <v>77</v>
      </c>
      <c r="AY1078" s="159" t="s">
        <v>358</v>
      </c>
    </row>
    <row r="1079" spans="2:65" s="14" customFormat="1" ht="11.25">
      <c r="B1079" s="165"/>
      <c r="D1079" s="152" t="s">
        <v>368</v>
      </c>
      <c r="E1079" s="166" t="s">
        <v>19</v>
      </c>
      <c r="F1079" s="167" t="s">
        <v>371</v>
      </c>
      <c r="H1079" s="168">
        <v>1110</v>
      </c>
      <c r="I1079" s="169"/>
      <c r="L1079" s="165"/>
      <c r="M1079" s="170"/>
      <c r="T1079" s="171"/>
      <c r="AT1079" s="166" t="s">
        <v>368</v>
      </c>
      <c r="AU1079" s="166" t="s">
        <v>90</v>
      </c>
      <c r="AV1079" s="14" t="s">
        <v>364</v>
      </c>
      <c r="AW1079" s="14" t="s">
        <v>36</v>
      </c>
      <c r="AX1079" s="14" t="s">
        <v>84</v>
      </c>
      <c r="AY1079" s="166" t="s">
        <v>358</v>
      </c>
    </row>
    <row r="1080" spans="2:65" s="1" customFormat="1" ht="37.9" customHeight="1">
      <c r="B1080" s="33"/>
      <c r="C1080" s="134" t="s">
        <v>1267</v>
      </c>
      <c r="D1080" s="134" t="s">
        <v>360</v>
      </c>
      <c r="E1080" s="135" t="s">
        <v>1268</v>
      </c>
      <c r="F1080" s="136" t="s">
        <v>1269</v>
      </c>
      <c r="G1080" s="137" t="s">
        <v>195</v>
      </c>
      <c r="H1080" s="138">
        <v>701.74</v>
      </c>
      <c r="I1080" s="139"/>
      <c r="J1080" s="140">
        <f>ROUND(I1080*H1080,2)</f>
        <v>0</v>
      </c>
      <c r="K1080" s="136" t="s">
        <v>363</v>
      </c>
      <c r="L1080" s="33"/>
      <c r="M1080" s="141" t="s">
        <v>19</v>
      </c>
      <c r="N1080" s="142" t="s">
        <v>49</v>
      </c>
      <c r="P1080" s="143">
        <f>O1080*H1080</f>
        <v>0</v>
      </c>
      <c r="Q1080" s="143">
        <v>1.2999999999999999E-4</v>
      </c>
      <c r="R1080" s="143">
        <f>Q1080*H1080</f>
        <v>9.1226199999999993E-2</v>
      </c>
      <c r="S1080" s="143">
        <v>0</v>
      </c>
      <c r="T1080" s="144">
        <f>S1080*H1080</f>
        <v>0</v>
      </c>
      <c r="AR1080" s="145" t="s">
        <v>364</v>
      </c>
      <c r="AT1080" s="145" t="s">
        <v>360</v>
      </c>
      <c r="AU1080" s="145" t="s">
        <v>90</v>
      </c>
      <c r="AY1080" s="18" t="s">
        <v>358</v>
      </c>
      <c r="BE1080" s="146">
        <f>IF(N1080="základní",J1080,0)</f>
        <v>0</v>
      </c>
      <c r="BF1080" s="146">
        <f>IF(N1080="snížená",J1080,0)</f>
        <v>0</v>
      </c>
      <c r="BG1080" s="146">
        <f>IF(N1080="zákl. přenesená",J1080,0)</f>
        <v>0</v>
      </c>
      <c r="BH1080" s="146">
        <f>IF(N1080="sníž. přenesená",J1080,0)</f>
        <v>0</v>
      </c>
      <c r="BI1080" s="146">
        <f>IF(N1080="nulová",J1080,0)</f>
        <v>0</v>
      </c>
      <c r="BJ1080" s="18" t="s">
        <v>90</v>
      </c>
      <c r="BK1080" s="146">
        <f>ROUND(I1080*H1080,2)</f>
        <v>0</v>
      </c>
      <c r="BL1080" s="18" t="s">
        <v>364</v>
      </c>
      <c r="BM1080" s="145" t="s">
        <v>1270</v>
      </c>
    </row>
    <row r="1081" spans="2:65" s="1" customFormat="1" ht="11.25">
      <c r="B1081" s="33"/>
      <c r="D1081" s="147" t="s">
        <v>366</v>
      </c>
      <c r="F1081" s="148" t="s">
        <v>1271</v>
      </c>
      <c r="I1081" s="149"/>
      <c r="L1081" s="33"/>
      <c r="M1081" s="150"/>
      <c r="T1081" s="54"/>
      <c r="AT1081" s="18" t="s">
        <v>366</v>
      </c>
      <c r="AU1081" s="18" t="s">
        <v>90</v>
      </c>
    </row>
    <row r="1082" spans="2:65" s="12" customFormat="1" ht="11.25">
      <c r="B1082" s="151"/>
      <c r="D1082" s="152" t="s">
        <v>368</v>
      </c>
      <c r="E1082" s="153" t="s">
        <v>19</v>
      </c>
      <c r="F1082" s="154" t="s">
        <v>1160</v>
      </c>
      <c r="H1082" s="153" t="s">
        <v>19</v>
      </c>
      <c r="I1082" s="155"/>
      <c r="L1082" s="151"/>
      <c r="M1082" s="156"/>
      <c r="T1082" s="157"/>
      <c r="AT1082" s="153" t="s">
        <v>368</v>
      </c>
      <c r="AU1082" s="153" t="s">
        <v>90</v>
      </c>
      <c r="AV1082" s="12" t="s">
        <v>84</v>
      </c>
      <c r="AW1082" s="12" t="s">
        <v>36</v>
      </c>
      <c r="AX1082" s="12" t="s">
        <v>77</v>
      </c>
      <c r="AY1082" s="153" t="s">
        <v>358</v>
      </c>
    </row>
    <row r="1083" spans="2:65" s="12" customFormat="1" ht="11.25">
      <c r="B1083" s="151"/>
      <c r="D1083" s="152" t="s">
        <v>368</v>
      </c>
      <c r="E1083" s="153" t="s">
        <v>19</v>
      </c>
      <c r="F1083" s="154" t="s">
        <v>5184</v>
      </c>
      <c r="H1083" s="153" t="s">
        <v>19</v>
      </c>
      <c r="I1083" s="155"/>
      <c r="L1083" s="151"/>
      <c r="M1083" s="156"/>
      <c r="T1083" s="157"/>
      <c r="AT1083" s="153" t="s">
        <v>368</v>
      </c>
      <c r="AU1083" s="153" t="s">
        <v>90</v>
      </c>
      <c r="AV1083" s="12" t="s">
        <v>84</v>
      </c>
      <c r="AW1083" s="12" t="s">
        <v>36</v>
      </c>
      <c r="AX1083" s="12" t="s">
        <v>77</v>
      </c>
      <c r="AY1083" s="153" t="s">
        <v>358</v>
      </c>
    </row>
    <row r="1084" spans="2:65" s="13" customFormat="1" ht="11.25">
      <c r="B1084" s="158"/>
      <c r="D1084" s="152" t="s">
        <v>368</v>
      </c>
      <c r="E1084" s="159" t="s">
        <v>19</v>
      </c>
      <c r="F1084" s="160" t="s">
        <v>1272</v>
      </c>
      <c r="H1084" s="161">
        <v>235.73</v>
      </c>
      <c r="I1084" s="162"/>
      <c r="L1084" s="158"/>
      <c r="M1084" s="163"/>
      <c r="T1084" s="164"/>
      <c r="AT1084" s="159" t="s">
        <v>368</v>
      </c>
      <c r="AU1084" s="159" t="s">
        <v>90</v>
      </c>
      <c r="AV1084" s="13" t="s">
        <v>90</v>
      </c>
      <c r="AW1084" s="13" t="s">
        <v>36</v>
      </c>
      <c r="AX1084" s="13" t="s">
        <v>77</v>
      </c>
      <c r="AY1084" s="159" t="s">
        <v>358</v>
      </c>
    </row>
    <row r="1085" spans="2:65" s="15" customFormat="1" ht="11.25">
      <c r="B1085" s="172"/>
      <c r="D1085" s="152" t="s">
        <v>368</v>
      </c>
      <c r="E1085" s="173" t="s">
        <v>19</v>
      </c>
      <c r="F1085" s="174" t="s">
        <v>416</v>
      </c>
      <c r="H1085" s="175">
        <v>235.73</v>
      </c>
      <c r="I1085" s="176"/>
      <c r="L1085" s="172"/>
      <c r="M1085" s="177"/>
      <c r="T1085" s="178"/>
      <c r="AT1085" s="173" t="s">
        <v>368</v>
      </c>
      <c r="AU1085" s="173" t="s">
        <v>90</v>
      </c>
      <c r="AV1085" s="15" t="s">
        <v>97</v>
      </c>
      <c r="AW1085" s="15" t="s">
        <v>36</v>
      </c>
      <c r="AX1085" s="15" t="s">
        <v>77</v>
      </c>
      <c r="AY1085" s="173" t="s">
        <v>358</v>
      </c>
    </row>
    <row r="1086" spans="2:65" s="12" customFormat="1" ht="11.25">
      <c r="B1086" s="151"/>
      <c r="D1086" s="152" t="s">
        <v>368</v>
      </c>
      <c r="E1086" s="153" t="s">
        <v>19</v>
      </c>
      <c r="F1086" s="154" t="s">
        <v>5185</v>
      </c>
      <c r="H1086" s="153" t="s">
        <v>19</v>
      </c>
      <c r="I1086" s="155"/>
      <c r="L1086" s="151"/>
      <c r="M1086" s="156"/>
      <c r="T1086" s="157"/>
      <c r="AT1086" s="153" t="s">
        <v>368</v>
      </c>
      <c r="AU1086" s="153" t="s">
        <v>90</v>
      </c>
      <c r="AV1086" s="12" t="s">
        <v>84</v>
      </c>
      <c r="AW1086" s="12" t="s">
        <v>36</v>
      </c>
      <c r="AX1086" s="12" t="s">
        <v>77</v>
      </c>
      <c r="AY1086" s="153" t="s">
        <v>358</v>
      </c>
    </row>
    <row r="1087" spans="2:65" s="13" customFormat="1" ht="11.25">
      <c r="B1087" s="158"/>
      <c r="D1087" s="152" t="s">
        <v>368</v>
      </c>
      <c r="E1087" s="159" t="s">
        <v>19</v>
      </c>
      <c r="F1087" s="160" t="s">
        <v>1273</v>
      </c>
      <c r="H1087" s="161">
        <v>235.28</v>
      </c>
      <c r="I1087" s="162"/>
      <c r="L1087" s="158"/>
      <c r="M1087" s="163"/>
      <c r="T1087" s="164"/>
      <c r="AT1087" s="159" t="s">
        <v>368</v>
      </c>
      <c r="AU1087" s="159" t="s">
        <v>90</v>
      </c>
      <c r="AV1087" s="13" t="s">
        <v>90</v>
      </c>
      <c r="AW1087" s="13" t="s">
        <v>36</v>
      </c>
      <c r="AX1087" s="13" t="s">
        <v>77</v>
      </c>
      <c r="AY1087" s="159" t="s">
        <v>358</v>
      </c>
    </row>
    <row r="1088" spans="2:65" s="15" customFormat="1" ht="11.25">
      <c r="B1088" s="172"/>
      <c r="D1088" s="152" t="s">
        <v>368</v>
      </c>
      <c r="E1088" s="173" t="s">
        <v>19</v>
      </c>
      <c r="F1088" s="174" t="s">
        <v>416</v>
      </c>
      <c r="H1088" s="175">
        <v>235.28</v>
      </c>
      <c r="I1088" s="176"/>
      <c r="L1088" s="172"/>
      <c r="M1088" s="177"/>
      <c r="T1088" s="178"/>
      <c r="AT1088" s="173" t="s">
        <v>368</v>
      </c>
      <c r="AU1088" s="173" t="s">
        <v>90</v>
      </c>
      <c r="AV1088" s="15" t="s">
        <v>97</v>
      </c>
      <c r="AW1088" s="15" t="s">
        <v>36</v>
      </c>
      <c r="AX1088" s="15" t="s">
        <v>77</v>
      </c>
      <c r="AY1088" s="173" t="s">
        <v>358</v>
      </c>
    </row>
    <row r="1089" spans="2:65" s="12" customFormat="1" ht="11.25">
      <c r="B1089" s="151"/>
      <c r="D1089" s="152" t="s">
        <v>368</v>
      </c>
      <c r="E1089" s="153" t="s">
        <v>19</v>
      </c>
      <c r="F1089" s="154" t="s">
        <v>5183</v>
      </c>
      <c r="H1089" s="153" t="s">
        <v>19</v>
      </c>
      <c r="I1089" s="155"/>
      <c r="L1089" s="151"/>
      <c r="M1089" s="156"/>
      <c r="T1089" s="157"/>
      <c r="AT1089" s="153" t="s">
        <v>368</v>
      </c>
      <c r="AU1089" s="153" t="s">
        <v>90</v>
      </c>
      <c r="AV1089" s="12" t="s">
        <v>84</v>
      </c>
      <c r="AW1089" s="12" t="s">
        <v>36</v>
      </c>
      <c r="AX1089" s="12" t="s">
        <v>77</v>
      </c>
      <c r="AY1089" s="153" t="s">
        <v>358</v>
      </c>
    </row>
    <row r="1090" spans="2:65" s="13" customFormat="1" ht="11.25">
      <c r="B1090" s="158"/>
      <c r="D1090" s="152" t="s">
        <v>368</v>
      </c>
      <c r="E1090" s="159" t="s">
        <v>19</v>
      </c>
      <c r="F1090" s="160" t="s">
        <v>1274</v>
      </c>
      <c r="H1090" s="161">
        <v>230.73</v>
      </c>
      <c r="I1090" s="162"/>
      <c r="L1090" s="158"/>
      <c r="M1090" s="163"/>
      <c r="T1090" s="164"/>
      <c r="AT1090" s="159" t="s">
        <v>368</v>
      </c>
      <c r="AU1090" s="159" t="s">
        <v>90</v>
      </c>
      <c r="AV1090" s="13" t="s">
        <v>90</v>
      </c>
      <c r="AW1090" s="13" t="s">
        <v>36</v>
      </c>
      <c r="AX1090" s="13" t="s">
        <v>77</v>
      </c>
      <c r="AY1090" s="159" t="s">
        <v>358</v>
      </c>
    </row>
    <row r="1091" spans="2:65" s="15" customFormat="1" ht="11.25">
      <c r="B1091" s="172"/>
      <c r="D1091" s="152" t="s">
        <v>368</v>
      </c>
      <c r="E1091" s="173" t="s">
        <v>19</v>
      </c>
      <c r="F1091" s="174" t="s">
        <v>416</v>
      </c>
      <c r="H1091" s="175">
        <v>230.73</v>
      </c>
      <c r="I1091" s="176"/>
      <c r="L1091" s="172"/>
      <c r="M1091" s="177"/>
      <c r="T1091" s="178"/>
      <c r="AT1091" s="173" t="s">
        <v>368</v>
      </c>
      <c r="AU1091" s="173" t="s">
        <v>90</v>
      </c>
      <c r="AV1091" s="15" t="s">
        <v>97</v>
      </c>
      <c r="AW1091" s="15" t="s">
        <v>36</v>
      </c>
      <c r="AX1091" s="15" t="s">
        <v>77</v>
      </c>
      <c r="AY1091" s="173" t="s">
        <v>358</v>
      </c>
    </row>
    <row r="1092" spans="2:65" s="14" customFormat="1" ht="11.25">
      <c r="B1092" s="165"/>
      <c r="D1092" s="152" t="s">
        <v>368</v>
      </c>
      <c r="E1092" s="166" t="s">
        <v>19</v>
      </c>
      <c r="F1092" s="167" t="s">
        <v>371</v>
      </c>
      <c r="H1092" s="168">
        <v>701.74</v>
      </c>
      <c r="I1092" s="169"/>
      <c r="L1092" s="165"/>
      <c r="M1092" s="170"/>
      <c r="T1092" s="171"/>
      <c r="AT1092" s="166" t="s">
        <v>368</v>
      </c>
      <c r="AU1092" s="166" t="s">
        <v>90</v>
      </c>
      <c r="AV1092" s="14" t="s">
        <v>364</v>
      </c>
      <c r="AW1092" s="14" t="s">
        <v>36</v>
      </c>
      <c r="AX1092" s="14" t="s">
        <v>84</v>
      </c>
      <c r="AY1092" s="166" t="s">
        <v>358</v>
      </c>
    </row>
    <row r="1093" spans="2:65" s="1" customFormat="1" ht="37.9" customHeight="1">
      <c r="B1093" s="33"/>
      <c r="C1093" s="134" t="s">
        <v>1275</v>
      </c>
      <c r="D1093" s="134" t="s">
        <v>360</v>
      </c>
      <c r="E1093" s="135" t="s">
        <v>1276</v>
      </c>
      <c r="F1093" s="136" t="s">
        <v>1277</v>
      </c>
      <c r="G1093" s="137" t="s">
        <v>235</v>
      </c>
      <c r="H1093" s="138">
        <v>12.45</v>
      </c>
      <c r="I1093" s="139"/>
      <c r="J1093" s="140">
        <f>ROUND(I1093*H1093,2)</f>
        <v>0</v>
      </c>
      <c r="K1093" s="136" t="s">
        <v>363</v>
      </c>
      <c r="L1093" s="33"/>
      <c r="M1093" s="141" t="s">
        <v>19</v>
      </c>
      <c r="N1093" s="142" t="s">
        <v>49</v>
      </c>
      <c r="P1093" s="143">
        <f>O1093*H1093</f>
        <v>0</v>
      </c>
      <c r="Q1093" s="143">
        <v>0</v>
      </c>
      <c r="R1093" s="143">
        <f>Q1093*H1093</f>
        <v>0</v>
      </c>
      <c r="S1093" s="143">
        <v>0</v>
      </c>
      <c r="T1093" s="144">
        <f>S1093*H1093</f>
        <v>0</v>
      </c>
      <c r="AR1093" s="145" t="s">
        <v>364</v>
      </c>
      <c r="AT1093" s="145" t="s">
        <v>360</v>
      </c>
      <c r="AU1093" s="145" t="s">
        <v>90</v>
      </c>
      <c r="AY1093" s="18" t="s">
        <v>358</v>
      </c>
      <c r="BE1093" s="146">
        <f>IF(N1093="základní",J1093,0)</f>
        <v>0</v>
      </c>
      <c r="BF1093" s="146">
        <f>IF(N1093="snížená",J1093,0)</f>
        <v>0</v>
      </c>
      <c r="BG1093" s="146">
        <f>IF(N1093="zákl. přenesená",J1093,0)</f>
        <v>0</v>
      </c>
      <c r="BH1093" s="146">
        <f>IF(N1093="sníž. přenesená",J1093,0)</f>
        <v>0</v>
      </c>
      <c r="BI1093" s="146">
        <f>IF(N1093="nulová",J1093,0)</f>
        <v>0</v>
      </c>
      <c r="BJ1093" s="18" t="s">
        <v>90</v>
      </c>
      <c r="BK1093" s="146">
        <f>ROUND(I1093*H1093,2)</f>
        <v>0</v>
      </c>
      <c r="BL1093" s="18" t="s">
        <v>364</v>
      </c>
      <c r="BM1093" s="145" t="s">
        <v>1278</v>
      </c>
    </row>
    <row r="1094" spans="2:65" s="1" customFormat="1" ht="11.25">
      <c r="B1094" s="33"/>
      <c r="D1094" s="147" t="s">
        <v>366</v>
      </c>
      <c r="F1094" s="148" t="s">
        <v>1279</v>
      </c>
      <c r="I1094" s="149"/>
      <c r="L1094" s="33"/>
      <c r="M1094" s="150"/>
      <c r="T1094" s="54"/>
      <c r="AT1094" s="18" t="s">
        <v>366</v>
      </c>
      <c r="AU1094" s="18" t="s">
        <v>90</v>
      </c>
    </row>
    <row r="1095" spans="2:65" s="1" customFormat="1" ht="44.25" customHeight="1">
      <c r="B1095" s="33"/>
      <c r="C1095" s="134" t="s">
        <v>1280</v>
      </c>
      <c r="D1095" s="134" t="s">
        <v>360</v>
      </c>
      <c r="E1095" s="135" t="s">
        <v>1281</v>
      </c>
      <c r="F1095" s="136" t="s">
        <v>1282</v>
      </c>
      <c r="G1095" s="137" t="s">
        <v>235</v>
      </c>
      <c r="H1095" s="138">
        <v>373.5</v>
      </c>
      <c r="I1095" s="139"/>
      <c r="J1095" s="140">
        <f>ROUND(I1095*H1095,2)</f>
        <v>0</v>
      </c>
      <c r="K1095" s="136" t="s">
        <v>363</v>
      </c>
      <c r="L1095" s="33"/>
      <c r="M1095" s="141" t="s">
        <v>19</v>
      </c>
      <c r="N1095" s="142" t="s">
        <v>49</v>
      </c>
      <c r="P1095" s="143">
        <f>O1095*H1095</f>
        <v>0</v>
      </c>
      <c r="Q1095" s="143">
        <v>0</v>
      </c>
      <c r="R1095" s="143">
        <f>Q1095*H1095</f>
        <v>0</v>
      </c>
      <c r="S1095" s="143">
        <v>0</v>
      </c>
      <c r="T1095" s="144">
        <f>S1095*H1095</f>
        <v>0</v>
      </c>
      <c r="AR1095" s="145" t="s">
        <v>364</v>
      </c>
      <c r="AT1095" s="145" t="s">
        <v>360</v>
      </c>
      <c r="AU1095" s="145" t="s">
        <v>90</v>
      </c>
      <c r="AY1095" s="18" t="s">
        <v>358</v>
      </c>
      <c r="BE1095" s="146">
        <f>IF(N1095="základní",J1095,0)</f>
        <v>0</v>
      </c>
      <c r="BF1095" s="146">
        <f>IF(N1095="snížená",J1095,0)</f>
        <v>0</v>
      </c>
      <c r="BG1095" s="146">
        <f>IF(N1095="zákl. přenesená",J1095,0)</f>
        <v>0</v>
      </c>
      <c r="BH1095" s="146">
        <f>IF(N1095="sníž. přenesená",J1095,0)</f>
        <v>0</v>
      </c>
      <c r="BI1095" s="146">
        <f>IF(N1095="nulová",J1095,0)</f>
        <v>0</v>
      </c>
      <c r="BJ1095" s="18" t="s">
        <v>90</v>
      </c>
      <c r="BK1095" s="146">
        <f>ROUND(I1095*H1095,2)</f>
        <v>0</v>
      </c>
      <c r="BL1095" s="18" t="s">
        <v>364</v>
      </c>
      <c r="BM1095" s="145" t="s">
        <v>1283</v>
      </c>
    </row>
    <row r="1096" spans="2:65" s="1" customFormat="1" ht="11.25">
      <c r="B1096" s="33"/>
      <c r="D1096" s="147" t="s">
        <v>366</v>
      </c>
      <c r="F1096" s="148" t="s">
        <v>1284</v>
      </c>
      <c r="I1096" s="149"/>
      <c r="L1096" s="33"/>
      <c r="M1096" s="150"/>
      <c r="T1096" s="54"/>
      <c r="AT1096" s="18" t="s">
        <v>366</v>
      </c>
      <c r="AU1096" s="18" t="s">
        <v>90</v>
      </c>
    </row>
    <row r="1097" spans="2:65" s="13" customFormat="1" ht="11.25">
      <c r="B1097" s="158"/>
      <c r="D1097" s="152" t="s">
        <v>368</v>
      </c>
      <c r="E1097" s="159" t="s">
        <v>19</v>
      </c>
      <c r="F1097" s="160" t="s">
        <v>1285</v>
      </c>
      <c r="H1097" s="161">
        <v>373.5</v>
      </c>
      <c r="I1097" s="162"/>
      <c r="L1097" s="158"/>
      <c r="M1097" s="163"/>
      <c r="T1097" s="164"/>
      <c r="AT1097" s="159" t="s">
        <v>368</v>
      </c>
      <c r="AU1097" s="159" t="s">
        <v>90</v>
      </c>
      <c r="AV1097" s="13" t="s">
        <v>90</v>
      </c>
      <c r="AW1097" s="13" t="s">
        <v>36</v>
      </c>
      <c r="AX1097" s="13" t="s">
        <v>77</v>
      </c>
      <c r="AY1097" s="159" t="s">
        <v>358</v>
      </c>
    </row>
    <row r="1098" spans="2:65" s="14" customFormat="1" ht="11.25">
      <c r="B1098" s="165"/>
      <c r="D1098" s="152" t="s">
        <v>368</v>
      </c>
      <c r="E1098" s="166" t="s">
        <v>19</v>
      </c>
      <c r="F1098" s="167" t="s">
        <v>371</v>
      </c>
      <c r="H1098" s="168">
        <v>373.5</v>
      </c>
      <c r="I1098" s="169"/>
      <c r="L1098" s="165"/>
      <c r="M1098" s="170"/>
      <c r="T1098" s="171"/>
      <c r="AT1098" s="166" t="s">
        <v>368</v>
      </c>
      <c r="AU1098" s="166" t="s">
        <v>90</v>
      </c>
      <c r="AV1098" s="14" t="s">
        <v>364</v>
      </c>
      <c r="AW1098" s="14" t="s">
        <v>36</v>
      </c>
      <c r="AX1098" s="14" t="s">
        <v>84</v>
      </c>
      <c r="AY1098" s="166" t="s">
        <v>358</v>
      </c>
    </row>
    <row r="1099" spans="2:65" s="1" customFormat="1" ht="37.9" customHeight="1">
      <c r="B1099" s="33"/>
      <c r="C1099" s="134" t="s">
        <v>1286</v>
      </c>
      <c r="D1099" s="134" t="s">
        <v>360</v>
      </c>
      <c r="E1099" s="135" t="s">
        <v>1287</v>
      </c>
      <c r="F1099" s="136" t="s">
        <v>1288</v>
      </c>
      <c r="G1099" s="137" t="s">
        <v>235</v>
      </c>
      <c r="H1099" s="138">
        <v>12.45</v>
      </c>
      <c r="I1099" s="139"/>
      <c r="J1099" s="140">
        <f>ROUND(I1099*H1099,2)</f>
        <v>0</v>
      </c>
      <c r="K1099" s="136" t="s">
        <v>363</v>
      </c>
      <c r="L1099" s="33"/>
      <c r="M1099" s="141" t="s">
        <v>19</v>
      </c>
      <c r="N1099" s="142" t="s">
        <v>49</v>
      </c>
      <c r="P1099" s="143">
        <f>O1099*H1099</f>
        <v>0</v>
      </c>
      <c r="Q1099" s="143">
        <v>0</v>
      </c>
      <c r="R1099" s="143">
        <f>Q1099*H1099</f>
        <v>0</v>
      </c>
      <c r="S1099" s="143">
        <v>0</v>
      </c>
      <c r="T1099" s="144">
        <f>S1099*H1099</f>
        <v>0</v>
      </c>
      <c r="AR1099" s="145" t="s">
        <v>364</v>
      </c>
      <c r="AT1099" s="145" t="s">
        <v>360</v>
      </c>
      <c r="AU1099" s="145" t="s">
        <v>90</v>
      </c>
      <c r="AY1099" s="18" t="s">
        <v>358</v>
      </c>
      <c r="BE1099" s="146">
        <f>IF(N1099="základní",J1099,0)</f>
        <v>0</v>
      </c>
      <c r="BF1099" s="146">
        <f>IF(N1099="snížená",J1099,0)</f>
        <v>0</v>
      </c>
      <c r="BG1099" s="146">
        <f>IF(N1099="zákl. přenesená",J1099,0)</f>
        <v>0</v>
      </c>
      <c r="BH1099" s="146">
        <f>IF(N1099="sníž. přenesená",J1099,0)</f>
        <v>0</v>
      </c>
      <c r="BI1099" s="146">
        <f>IF(N1099="nulová",J1099,0)</f>
        <v>0</v>
      </c>
      <c r="BJ1099" s="18" t="s">
        <v>90</v>
      </c>
      <c r="BK1099" s="146">
        <f>ROUND(I1099*H1099,2)</f>
        <v>0</v>
      </c>
      <c r="BL1099" s="18" t="s">
        <v>364</v>
      </c>
      <c r="BM1099" s="145" t="s">
        <v>1289</v>
      </c>
    </row>
    <row r="1100" spans="2:65" s="1" customFormat="1" ht="11.25">
      <c r="B1100" s="33"/>
      <c r="D1100" s="147" t="s">
        <v>366</v>
      </c>
      <c r="F1100" s="148" t="s">
        <v>1290</v>
      </c>
      <c r="I1100" s="149"/>
      <c r="L1100" s="33"/>
      <c r="M1100" s="150"/>
      <c r="T1100" s="54"/>
      <c r="AT1100" s="18" t="s">
        <v>366</v>
      </c>
      <c r="AU1100" s="18" t="s">
        <v>90</v>
      </c>
    </row>
    <row r="1101" spans="2:65" s="1" customFormat="1" ht="37.9" customHeight="1">
      <c r="B1101" s="33"/>
      <c r="C1101" s="134" t="s">
        <v>1291</v>
      </c>
      <c r="D1101" s="134" t="s">
        <v>360</v>
      </c>
      <c r="E1101" s="135" t="s">
        <v>1292</v>
      </c>
      <c r="F1101" s="136" t="s">
        <v>1293</v>
      </c>
      <c r="G1101" s="137" t="s">
        <v>195</v>
      </c>
      <c r="H1101" s="138">
        <v>701.74</v>
      </c>
      <c r="I1101" s="139"/>
      <c r="J1101" s="140">
        <f>ROUND(I1101*H1101,2)</f>
        <v>0</v>
      </c>
      <c r="K1101" s="136" t="s">
        <v>363</v>
      </c>
      <c r="L1101" s="33"/>
      <c r="M1101" s="141" t="s">
        <v>19</v>
      </c>
      <c r="N1101" s="142" t="s">
        <v>49</v>
      </c>
      <c r="P1101" s="143">
        <f>O1101*H1101</f>
        <v>0</v>
      </c>
      <c r="Q1101" s="143">
        <v>3.4999999999999997E-5</v>
      </c>
      <c r="R1101" s="143">
        <f>Q1101*H1101</f>
        <v>2.4560899999999997E-2</v>
      </c>
      <c r="S1101" s="143">
        <v>0</v>
      </c>
      <c r="T1101" s="144">
        <f>S1101*H1101</f>
        <v>0</v>
      </c>
      <c r="AR1101" s="145" t="s">
        <v>364</v>
      </c>
      <c r="AT1101" s="145" t="s">
        <v>360</v>
      </c>
      <c r="AU1101" s="145" t="s">
        <v>90</v>
      </c>
      <c r="AY1101" s="18" t="s">
        <v>358</v>
      </c>
      <c r="BE1101" s="146">
        <f>IF(N1101="základní",J1101,0)</f>
        <v>0</v>
      </c>
      <c r="BF1101" s="146">
        <f>IF(N1101="snížená",J1101,0)</f>
        <v>0</v>
      </c>
      <c r="BG1101" s="146">
        <f>IF(N1101="zákl. přenesená",J1101,0)</f>
        <v>0</v>
      </c>
      <c r="BH1101" s="146">
        <f>IF(N1101="sníž. přenesená",J1101,0)</f>
        <v>0</v>
      </c>
      <c r="BI1101" s="146">
        <f>IF(N1101="nulová",J1101,0)</f>
        <v>0</v>
      </c>
      <c r="BJ1101" s="18" t="s">
        <v>90</v>
      </c>
      <c r="BK1101" s="146">
        <f>ROUND(I1101*H1101,2)</f>
        <v>0</v>
      </c>
      <c r="BL1101" s="18" t="s">
        <v>364</v>
      </c>
      <c r="BM1101" s="145" t="s">
        <v>1294</v>
      </c>
    </row>
    <row r="1102" spans="2:65" s="1" customFormat="1" ht="11.25">
      <c r="B1102" s="33"/>
      <c r="D1102" s="147" t="s">
        <v>366</v>
      </c>
      <c r="F1102" s="148" t="s">
        <v>1295</v>
      </c>
      <c r="I1102" s="149"/>
      <c r="L1102" s="33"/>
      <c r="M1102" s="150"/>
      <c r="T1102" s="54"/>
      <c r="AT1102" s="18" t="s">
        <v>366</v>
      </c>
      <c r="AU1102" s="18" t="s">
        <v>90</v>
      </c>
    </row>
    <row r="1103" spans="2:65" s="12" customFormat="1" ht="11.25">
      <c r="B1103" s="151"/>
      <c r="D1103" s="152" t="s">
        <v>368</v>
      </c>
      <c r="E1103" s="153" t="s">
        <v>19</v>
      </c>
      <c r="F1103" s="154" t="s">
        <v>1160</v>
      </c>
      <c r="H1103" s="153" t="s">
        <v>19</v>
      </c>
      <c r="I1103" s="155"/>
      <c r="L1103" s="151"/>
      <c r="M1103" s="156"/>
      <c r="T1103" s="157"/>
      <c r="AT1103" s="153" t="s">
        <v>368</v>
      </c>
      <c r="AU1103" s="153" t="s">
        <v>90</v>
      </c>
      <c r="AV1103" s="12" t="s">
        <v>84</v>
      </c>
      <c r="AW1103" s="12" t="s">
        <v>36</v>
      </c>
      <c r="AX1103" s="12" t="s">
        <v>77</v>
      </c>
      <c r="AY1103" s="153" t="s">
        <v>358</v>
      </c>
    </row>
    <row r="1104" spans="2:65" s="12" customFormat="1" ht="11.25">
      <c r="B1104" s="151"/>
      <c r="D1104" s="152" t="s">
        <v>368</v>
      </c>
      <c r="E1104" s="153" t="s">
        <v>19</v>
      </c>
      <c r="F1104" s="154" t="s">
        <v>5184</v>
      </c>
      <c r="H1104" s="153" t="s">
        <v>19</v>
      </c>
      <c r="I1104" s="155"/>
      <c r="L1104" s="151"/>
      <c r="M1104" s="156"/>
      <c r="T1104" s="157"/>
      <c r="AT1104" s="153" t="s">
        <v>368</v>
      </c>
      <c r="AU1104" s="153" t="s">
        <v>90</v>
      </c>
      <c r="AV1104" s="12" t="s">
        <v>84</v>
      </c>
      <c r="AW1104" s="12" t="s">
        <v>36</v>
      </c>
      <c r="AX1104" s="12" t="s">
        <v>77</v>
      </c>
      <c r="AY1104" s="153" t="s">
        <v>358</v>
      </c>
    </row>
    <row r="1105" spans="2:65" s="13" customFormat="1" ht="11.25">
      <c r="B1105" s="158"/>
      <c r="D1105" s="152" t="s">
        <v>368</v>
      </c>
      <c r="E1105" s="159" t="s">
        <v>19</v>
      </c>
      <c r="F1105" s="160" t="s">
        <v>1272</v>
      </c>
      <c r="H1105" s="161">
        <v>235.73</v>
      </c>
      <c r="I1105" s="162"/>
      <c r="L1105" s="158"/>
      <c r="M1105" s="163"/>
      <c r="T1105" s="164"/>
      <c r="AT1105" s="159" t="s">
        <v>368</v>
      </c>
      <c r="AU1105" s="159" t="s">
        <v>90</v>
      </c>
      <c r="AV1105" s="13" t="s">
        <v>90</v>
      </c>
      <c r="AW1105" s="13" t="s">
        <v>36</v>
      </c>
      <c r="AX1105" s="13" t="s">
        <v>77</v>
      </c>
      <c r="AY1105" s="159" t="s">
        <v>358</v>
      </c>
    </row>
    <row r="1106" spans="2:65" s="15" customFormat="1" ht="11.25">
      <c r="B1106" s="172"/>
      <c r="D1106" s="152" t="s">
        <v>368</v>
      </c>
      <c r="E1106" s="173" t="s">
        <v>19</v>
      </c>
      <c r="F1106" s="174" t="s">
        <v>416</v>
      </c>
      <c r="H1106" s="175">
        <v>235.73</v>
      </c>
      <c r="I1106" s="176"/>
      <c r="L1106" s="172"/>
      <c r="M1106" s="177"/>
      <c r="T1106" s="178"/>
      <c r="AT1106" s="173" t="s">
        <v>368</v>
      </c>
      <c r="AU1106" s="173" t="s">
        <v>90</v>
      </c>
      <c r="AV1106" s="15" t="s">
        <v>97</v>
      </c>
      <c r="AW1106" s="15" t="s">
        <v>36</v>
      </c>
      <c r="AX1106" s="15" t="s">
        <v>77</v>
      </c>
      <c r="AY1106" s="173" t="s">
        <v>358</v>
      </c>
    </row>
    <row r="1107" spans="2:65" s="12" customFormat="1" ht="11.25">
      <c r="B1107" s="151"/>
      <c r="D1107" s="152" t="s">
        <v>368</v>
      </c>
      <c r="E1107" s="153" t="s">
        <v>19</v>
      </c>
      <c r="F1107" s="154" t="s">
        <v>5185</v>
      </c>
      <c r="H1107" s="153" t="s">
        <v>19</v>
      </c>
      <c r="I1107" s="155"/>
      <c r="L1107" s="151"/>
      <c r="M1107" s="156"/>
      <c r="T1107" s="157"/>
      <c r="AT1107" s="153" t="s">
        <v>368</v>
      </c>
      <c r="AU1107" s="153" t="s">
        <v>90</v>
      </c>
      <c r="AV1107" s="12" t="s">
        <v>84</v>
      </c>
      <c r="AW1107" s="12" t="s">
        <v>36</v>
      </c>
      <c r="AX1107" s="12" t="s">
        <v>77</v>
      </c>
      <c r="AY1107" s="153" t="s">
        <v>358</v>
      </c>
    </row>
    <row r="1108" spans="2:65" s="13" customFormat="1" ht="11.25">
      <c r="B1108" s="158"/>
      <c r="D1108" s="152" t="s">
        <v>368</v>
      </c>
      <c r="E1108" s="159" t="s">
        <v>19</v>
      </c>
      <c r="F1108" s="160" t="s">
        <v>1273</v>
      </c>
      <c r="H1108" s="161">
        <v>235.28</v>
      </c>
      <c r="I1108" s="162"/>
      <c r="L1108" s="158"/>
      <c r="M1108" s="163"/>
      <c r="T1108" s="164"/>
      <c r="AT1108" s="159" t="s">
        <v>368</v>
      </c>
      <c r="AU1108" s="159" t="s">
        <v>90</v>
      </c>
      <c r="AV1108" s="13" t="s">
        <v>90</v>
      </c>
      <c r="AW1108" s="13" t="s">
        <v>36</v>
      </c>
      <c r="AX1108" s="13" t="s">
        <v>77</v>
      </c>
      <c r="AY1108" s="159" t="s">
        <v>358</v>
      </c>
    </row>
    <row r="1109" spans="2:65" s="15" customFormat="1" ht="11.25">
      <c r="B1109" s="172"/>
      <c r="D1109" s="152" t="s">
        <v>368</v>
      </c>
      <c r="E1109" s="173" t="s">
        <v>19</v>
      </c>
      <c r="F1109" s="174" t="s">
        <v>416</v>
      </c>
      <c r="H1109" s="175">
        <v>235.28</v>
      </c>
      <c r="I1109" s="176"/>
      <c r="L1109" s="172"/>
      <c r="M1109" s="177"/>
      <c r="T1109" s="178"/>
      <c r="AT1109" s="173" t="s">
        <v>368</v>
      </c>
      <c r="AU1109" s="173" t="s">
        <v>90</v>
      </c>
      <c r="AV1109" s="15" t="s">
        <v>97</v>
      </c>
      <c r="AW1109" s="15" t="s">
        <v>36</v>
      </c>
      <c r="AX1109" s="15" t="s">
        <v>77</v>
      </c>
      <c r="AY1109" s="173" t="s">
        <v>358</v>
      </c>
    </row>
    <row r="1110" spans="2:65" s="12" customFormat="1" ht="11.25">
      <c r="B1110" s="151"/>
      <c r="D1110" s="152" t="s">
        <v>368</v>
      </c>
      <c r="E1110" s="153" t="s">
        <v>19</v>
      </c>
      <c r="F1110" s="154" t="s">
        <v>5183</v>
      </c>
      <c r="H1110" s="153" t="s">
        <v>19</v>
      </c>
      <c r="I1110" s="155"/>
      <c r="L1110" s="151"/>
      <c r="M1110" s="156"/>
      <c r="T1110" s="157"/>
      <c r="AT1110" s="153" t="s">
        <v>368</v>
      </c>
      <c r="AU1110" s="153" t="s">
        <v>90</v>
      </c>
      <c r="AV1110" s="12" t="s">
        <v>84</v>
      </c>
      <c r="AW1110" s="12" t="s">
        <v>36</v>
      </c>
      <c r="AX1110" s="12" t="s">
        <v>77</v>
      </c>
      <c r="AY1110" s="153" t="s">
        <v>358</v>
      </c>
    </row>
    <row r="1111" spans="2:65" s="13" customFormat="1" ht="11.25">
      <c r="B1111" s="158"/>
      <c r="D1111" s="152" t="s">
        <v>368</v>
      </c>
      <c r="E1111" s="159" t="s">
        <v>19</v>
      </c>
      <c r="F1111" s="160" t="s">
        <v>1274</v>
      </c>
      <c r="H1111" s="161">
        <v>230.73</v>
      </c>
      <c r="I1111" s="162"/>
      <c r="L1111" s="158"/>
      <c r="M1111" s="163"/>
      <c r="T1111" s="164"/>
      <c r="AT1111" s="159" t="s">
        <v>368</v>
      </c>
      <c r="AU1111" s="159" t="s">
        <v>90</v>
      </c>
      <c r="AV1111" s="13" t="s">
        <v>90</v>
      </c>
      <c r="AW1111" s="13" t="s">
        <v>36</v>
      </c>
      <c r="AX1111" s="13" t="s">
        <v>77</v>
      </c>
      <c r="AY1111" s="159" t="s">
        <v>358</v>
      </c>
    </row>
    <row r="1112" spans="2:65" s="15" customFormat="1" ht="11.25">
      <c r="B1112" s="172"/>
      <c r="D1112" s="152" t="s">
        <v>368</v>
      </c>
      <c r="E1112" s="173" t="s">
        <v>19</v>
      </c>
      <c r="F1112" s="174" t="s">
        <v>416</v>
      </c>
      <c r="H1112" s="175">
        <v>230.73</v>
      </c>
      <c r="I1112" s="176"/>
      <c r="L1112" s="172"/>
      <c r="M1112" s="177"/>
      <c r="T1112" s="178"/>
      <c r="AT1112" s="173" t="s">
        <v>368</v>
      </c>
      <c r="AU1112" s="173" t="s">
        <v>90</v>
      </c>
      <c r="AV1112" s="15" t="s">
        <v>97</v>
      </c>
      <c r="AW1112" s="15" t="s">
        <v>36</v>
      </c>
      <c r="AX1112" s="15" t="s">
        <v>77</v>
      </c>
      <c r="AY1112" s="173" t="s">
        <v>358</v>
      </c>
    </row>
    <row r="1113" spans="2:65" s="14" customFormat="1" ht="11.25">
      <c r="B1113" s="165"/>
      <c r="D1113" s="152" t="s">
        <v>368</v>
      </c>
      <c r="E1113" s="166" t="s">
        <v>19</v>
      </c>
      <c r="F1113" s="167" t="s">
        <v>371</v>
      </c>
      <c r="H1113" s="168">
        <v>701.74</v>
      </c>
      <c r="I1113" s="169"/>
      <c r="L1113" s="165"/>
      <c r="M1113" s="170"/>
      <c r="T1113" s="171"/>
      <c r="AT1113" s="166" t="s">
        <v>368</v>
      </c>
      <c r="AU1113" s="166" t="s">
        <v>90</v>
      </c>
      <c r="AV1113" s="14" t="s">
        <v>364</v>
      </c>
      <c r="AW1113" s="14" t="s">
        <v>36</v>
      </c>
      <c r="AX1113" s="14" t="s">
        <v>84</v>
      </c>
      <c r="AY1113" s="166" t="s">
        <v>358</v>
      </c>
    </row>
    <row r="1114" spans="2:65" s="1" customFormat="1" ht="44.25" customHeight="1">
      <c r="B1114" s="33"/>
      <c r="C1114" s="134" t="s">
        <v>1296</v>
      </c>
      <c r="D1114" s="134" t="s">
        <v>360</v>
      </c>
      <c r="E1114" s="135" t="s">
        <v>1297</v>
      </c>
      <c r="F1114" s="136" t="s">
        <v>1298</v>
      </c>
      <c r="G1114" s="137" t="s">
        <v>195</v>
      </c>
      <c r="H1114" s="138">
        <v>15</v>
      </c>
      <c r="I1114" s="139"/>
      <c r="J1114" s="140">
        <f>ROUND(I1114*H1114,2)</f>
        <v>0</v>
      </c>
      <c r="K1114" s="136" t="s">
        <v>363</v>
      </c>
      <c r="L1114" s="33"/>
      <c r="M1114" s="141" t="s">
        <v>19</v>
      </c>
      <c r="N1114" s="142" t="s">
        <v>49</v>
      </c>
      <c r="P1114" s="143">
        <f>O1114*H1114</f>
        <v>0</v>
      </c>
      <c r="Q1114" s="143">
        <v>2.9399999999999999E-4</v>
      </c>
      <c r="R1114" s="143">
        <f>Q1114*H1114</f>
        <v>4.4099999999999999E-3</v>
      </c>
      <c r="S1114" s="143">
        <v>0</v>
      </c>
      <c r="T1114" s="144">
        <f>S1114*H1114</f>
        <v>0</v>
      </c>
      <c r="AR1114" s="145" t="s">
        <v>454</v>
      </c>
      <c r="AT1114" s="145" t="s">
        <v>360</v>
      </c>
      <c r="AU1114" s="145" t="s">
        <v>90</v>
      </c>
      <c r="AY1114" s="18" t="s">
        <v>358</v>
      </c>
      <c r="BE1114" s="146">
        <f>IF(N1114="základní",J1114,0)</f>
        <v>0</v>
      </c>
      <c r="BF1114" s="146">
        <f>IF(N1114="snížená",J1114,0)</f>
        <v>0</v>
      </c>
      <c r="BG1114" s="146">
        <f>IF(N1114="zákl. přenesená",J1114,0)</f>
        <v>0</v>
      </c>
      <c r="BH1114" s="146">
        <f>IF(N1114="sníž. přenesená",J1114,0)</f>
        <v>0</v>
      </c>
      <c r="BI1114" s="146">
        <f>IF(N1114="nulová",J1114,0)</f>
        <v>0</v>
      </c>
      <c r="BJ1114" s="18" t="s">
        <v>90</v>
      </c>
      <c r="BK1114" s="146">
        <f>ROUND(I1114*H1114,2)</f>
        <v>0</v>
      </c>
      <c r="BL1114" s="18" t="s">
        <v>454</v>
      </c>
      <c r="BM1114" s="145" t="s">
        <v>1299</v>
      </c>
    </row>
    <row r="1115" spans="2:65" s="1" customFormat="1" ht="11.25">
      <c r="B1115" s="33"/>
      <c r="D1115" s="147" t="s">
        <v>366</v>
      </c>
      <c r="F1115" s="148" t="s">
        <v>1300</v>
      </c>
      <c r="I1115" s="149"/>
      <c r="L1115" s="33"/>
      <c r="M1115" s="150"/>
      <c r="T1115" s="54"/>
      <c r="AT1115" s="18" t="s">
        <v>366</v>
      </c>
      <c r="AU1115" s="18" t="s">
        <v>90</v>
      </c>
    </row>
    <row r="1116" spans="2:65" s="12" customFormat="1" ht="11.25">
      <c r="B1116" s="151"/>
      <c r="D1116" s="152" t="s">
        <v>368</v>
      </c>
      <c r="E1116" s="153" t="s">
        <v>19</v>
      </c>
      <c r="F1116" s="154" t="s">
        <v>1301</v>
      </c>
      <c r="H1116" s="153" t="s">
        <v>19</v>
      </c>
      <c r="I1116" s="155"/>
      <c r="L1116" s="151"/>
      <c r="M1116" s="156"/>
      <c r="T1116" s="157"/>
      <c r="AT1116" s="153" t="s">
        <v>368</v>
      </c>
      <c r="AU1116" s="153" t="s">
        <v>90</v>
      </c>
      <c r="AV1116" s="12" t="s">
        <v>84</v>
      </c>
      <c r="AW1116" s="12" t="s">
        <v>36</v>
      </c>
      <c r="AX1116" s="12" t="s">
        <v>77</v>
      </c>
      <c r="AY1116" s="153" t="s">
        <v>358</v>
      </c>
    </row>
    <row r="1117" spans="2:65" s="12" customFormat="1" ht="11.25">
      <c r="B1117" s="151"/>
      <c r="D1117" s="152" t="s">
        <v>368</v>
      </c>
      <c r="E1117" s="153" t="s">
        <v>19</v>
      </c>
      <c r="F1117" s="154" t="s">
        <v>1302</v>
      </c>
      <c r="H1117" s="153" t="s">
        <v>19</v>
      </c>
      <c r="I1117" s="155"/>
      <c r="L1117" s="151"/>
      <c r="M1117" s="156"/>
      <c r="T1117" s="157"/>
      <c r="AT1117" s="153" t="s">
        <v>368</v>
      </c>
      <c r="AU1117" s="153" t="s">
        <v>90</v>
      </c>
      <c r="AV1117" s="12" t="s">
        <v>84</v>
      </c>
      <c r="AW1117" s="12" t="s">
        <v>36</v>
      </c>
      <c r="AX1117" s="12" t="s">
        <v>77</v>
      </c>
      <c r="AY1117" s="153" t="s">
        <v>358</v>
      </c>
    </row>
    <row r="1118" spans="2:65" s="13" customFormat="1" ht="11.25">
      <c r="B1118" s="158"/>
      <c r="D1118" s="152" t="s">
        <v>368</v>
      </c>
      <c r="E1118" s="159" t="s">
        <v>19</v>
      </c>
      <c r="F1118" s="160" t="s">
        <v>1303</v>
      </c>
      <c r="H1118" s="161">
        <v>15</v>
      </c>
      <c r="I1118" s="162"/>
      <c r="L1118" s="158"/>
      <c r="M1118" s="163"/>
      <c r="T1118" s="164"/>
      <c r="AT1118" s="159" t="s">
        <v>368</v>
      </c>
      <c r="AU1118" s="159" t="s">
        <v>90</v>
      </c>
      <c r="AV1118" s="13" t="s">
        <v>90</v>
      </c>
      <c r="AW1118" s="13" t="s">
        <v>36</v>
      </c>
      <c r="AX1118" s="13" t="s">
        <v>77</v>
      </c>
      <c r="AY1118" s="159" t="s">
        <v>358</v>
      </c>
    </row>
    <row r="1119" spans="2:65" s="14" customFormat="1" ht="11.25">
      <c r="B1119" s="165"/>
      <c r="D1119" s="152" t="s">
        <v>368</v>
      </c>
      <c r="E1119" s="166" t="s">
        <v>19</v>
      </c>
      <c r="F1119" s="167" t="s">
        <v>371</v>
      </c>
      <c r="H1119" s="168">
        <v>15</v>
      </c>
      <c r="I1119" s="169"/>
      <c r="L1119" s="165"/>
      <c r="M1119" s="170"/>
      <c r="T1119" s="171"/>
      <c r="AT1119" s="166" t="s">
        <v>368</v>
      </c>
      <c r="AU1119" s="166" t="s">
        <v>90</v>
      </c>
      <c r="AV1119" s="14" t="s">
        <v>364</v>
      </c>
      <c r="AW1119" s="14" t="s">
        <v>36</v>
      </c>
      <c r="AX1119" s="14" t="s">
        <v>84</v>
      </c>
      <c r="AY1119" s="166" t="s">
        <v>358</v>
      </c>
    </row>
    <row r="1120" spans="2:65" s="1" customFormat="1" ht="37.9" customHeight="1">
      <c r="B1120" s="33"/>
      <c r="C1120" s="134" t="s">
        <v>1304</v>
      </c>
      <c r="D1120" s="134" t="s">
        <v>360</v>
      </c>
      <c r="E1120" s="135" t="s">
        <v>1305</v>
      </c>
      <c r="F1120" s="136" t="s">
        <v>1306</v>
      </c>
      <c r="G1120" s="137" t="s">
        <v>504</v>
      </c>
      <c r="H1120" s="138">
        <v>24</v>
      </c>
      <c r="I1120" s="139"/>
      <c r="J1120" s="140">
        <f>ROUND(I1120*H1120,2)</f>
        <v>0</v>
      </c>
      <c r="K1120" s="136" t="s">
        <v>363</v>
      </c>
      <c r="L1120" s="33"/>
      <c r="M1120" s="141" t="s">
        <v>19</v>
      </c>
      <c r="N1120" s="142" t="s">
        <v>49</v>
      </c>
      <c r="P1120" s="143">
        <f>O1120*H1120</f>
        <v>0</v>
      </c>
      <c r="Q1120" s="143">
        <v>1.4999999999999999E-4</v>
      </c>
      <c r="R1120" s="143">
        <f>Q1120*H1120</f>
        <v>3.5999999999999999E-3</v>
      </c>
      <c r="S1120" s="143">
        <v>0</v>
      </c>
      <c r="T1120" s="144">
        <f>S1120*H1120</f>
        <v>0</v>
      </c>
      <c r="AR1120" s="145" t="s">
        <v>364</v>
      </c>
      <c r="AT1120" s="145" t="s">
        <v>360</v>
      </c>
      <c r="AU1120" s="145" t="s">
        <v>90</v>
      </c>
      <c r="AY1120" s="18" t="s">
        <v>358</v>
      </c>
      <c r="BE1120" s="146">
        <f>IF(N1120="základní",J1120,0)</f>
        <v>0</v>
      </c>
      <c r="BF1120" s="146">
        <f>IF(N1120="snížená",J1120,0)</f>
        <v>0</v>
      </c>
      <c r="BG1120" s="146">
        <f>IF(N1120="zákl. přenesená",J1120,0)</f>
        <v>0</v>
      </c>
      <c r="BH1120" s="146">
        <f>IF(N1120="sníž. přenesená",J1120,0)</f>
        <v>0</v>
      </c>
      <c r="BI1120" s="146">
        <f>IF(N1120="nulová",J1120,0)</f>
        <v>0</v>
      </c>
      <c r="BJ1120" s="18" t="s">
        <v>90</v>
      </c>
      <c r="BK1120" s="146">
        <f>ROUND(I1120*H1120,2)</f>
        <v>0</v>
      </c>
      <c r="BL1120" s="18" t="s">
        <v>364</v>
      </c>
      <c r="BM1120" s="145" t="s">
        <v>1307</v>
      </c>
    </row>
    <row r="1121" spans="2:65" s="1" customFormat="1" ht="11.25">
      <c r="B1121" s="33"/>
      <c r="D1121" s="147" t="s">
        <v>366</v>
      </c>
      <c r="F1121" s="148" t="s">
        <v>1308</v>
      </c>
      <c r="I1121" s="149"/>
      <c r="L1121" s="33"/>
      <c r="M1121" s="150"/>
      <c r="T1121" s="54"/>
      <c r="AT1121" s="18" t="s">
        <v>366</v>
      </c>
      <c r="AU1121" s="18" t="s">
        <v>90</v>
      </c>
    </row>
    <row r="1122" spans="2:65" s="12" customFormat="1" ht="11.25">
      <c r="B1122" s="151"/>
      <c r="D1122" s="152" t="s">
        <v>368</v>
      </c>
      <c r="E1122" s="153" t="s">
        <v>19</v>
      </c>
      <c r="F1122" s="154" t="s">
        <v>1309</v>
      </c>
      <c r="H1122" s="153" t="s">
        <v>19</v>
      </c>
      <c r="I1122" s="155"/>
      <c r="L1122" s="151"/>
      <c r="M1122" s="156"/>
      <c r="T1122" s="157"/>
      <c r="AT1122" s="153" t="s">
        <v>368</v>
      </c>
      <c r="AU1122" s="153" t="s">
        <v>90</v>
      </c>
      <c r="AV1122" s="12" t="s">
        <v>84</v>
      </c>
      <c r="AW1122" s="12" t="s">
        <v>36</v>
      </c>
      <c r="AX1122" s="12" t="s">
        <v>77</v>
      </c>
      <c r="AY1122" s="153" t="s">
        <v>358</v>
      </c>
    </row>
    <row r="1123" spans="2:65" s="13" customFormat="1" ht="11.25">
      <c r="B1123" s="158"/>
      <c r="D1123" s="152" t="s">
        <v>368</v>
      </c>
      <c r="E1123" s="159" t="s">
        <v>19</v>
      </c>
      <c r="F1123" s="160" t="s">
        <v>1310</v>
      </c>
      <c r="H1123" s="161">
        <v>24</v>
      </c>
      <c r="I1123" s="162"/>
      <c r="L1123" s="158"/>
      <c r="M1123" s="163"/>
      <c r="T1123" s="164"/>
      <c r="AT1123" s="159" t="s">
        <v>368</v>
      </c>
      <c r="AU1123" s="159" t="s">
        <v>90</v>
      </c>
      <c r="AV1123" s="13" t="s">
        <v>90</v>
      </c>
      <c r="AW1123" s="13" t="s">
        <v>36</v>
      </c>
      <c r="AX1123" s="13" t="s">
        <v>77</v>
      </c>
      <c r="AY1123" s="159" t="s">
        <v>358</v>
      </c>
    </row>
    <row r="1124" spans="2:65" s="14" customFormat="1" ht="11.25">
      <c r="B1124" s="165"/>
      <c r="D1124" s="152" t="s">
        <v>368</v>
      </c>
      <c r="E1124" s="166" t="s">
        <v>19</v>
      </c>
      <c r="F1124" s="167" t="s">
        <v>371</v>
      </c>
      <c r="H1124" s="168">
        <v>24</v>
      </c>
      <c r="I1124" s="169"/>
      <c r="L1124" s="165"/>
      <c r="M1124" s="170"/>
      <c r="T1124" s="171"/>
      <c r="AT1124" s="166" t="s">
        <v>368</v>
      </c>
      <c r="AU1124" s="166" t="s">
        <v>90</v>
      </c>
      <c r="AV1124" s="14" t="s">
        <v>364</v>
      </c>
      <c r="AW1124" s="14" t="s">
        <v>36</v>
      </c>
      <c r="AX1124" s="14" t="s">
        <v>84</v>
      </c>
      <c r="AY1124" s="166" t="s">
        <v>358</v>
      </c>
    </row>
    <row r="1125" spans="2:65" s="1" customFormat="1" ht="49.15" customHeight="1">
      <c r="B1125" s="33"/>
      <c r="C1125" s="134" t="s">
        <v>1311</v>
      </c>
      <c r="D1125" s="134" t="s">
        <v>360</v>
      </c>
      <c r="E1125" s="135" t="s">
        <v>1312</v>
      </c>
      <c r="F1125" s="136" t="s">
        <v>1313</v>
      </c>
      <c r="G1125" s="137" t="s">
        <v>504</v>
      </c>
      <c r="H1125" s="138">
        <v>23</v>
      </c>
      <c r="I1125" s="139"/>
      <c r="J1125" s="140">
        <f>ROUND(I1125*H1125,2)</f>
        <v>0</v>
      </c>
      <c r="K1125" s="136" t="s">
        <v>363</v>
      </c>
      <c r="L1125" s="33"/>
      <c r="M1125" s="141" t="s">
        <v>19</v>
      </c>
      <c r="N1125" s="142" t="s">
        <v>49</v>
      </c>
      <c r="P1125" s="143">
        <f>O1125*H1125</f>
        <v>0</v>
      </c>
      <c r="Q1125" s="143">
        <v>1.035E-2</v>
      </c>
      <c r="R1125" s="143">
        <f>Q1125*H1125</f>
        <v>0.23804999999999998</v>
      </c>
      <c r="S1125" s="143">
        <v>0</v>
      </c>
      <c r="T1125" s="144">
        <f>S1125*H1125</f>
        <v>0</v>
      </c>
      <c r="AR1125" s="145" t="s">
        <v>364</v>
      </c>
      <c r="AT1125" s="145" t="s">
        <v>360</v>
      </c>
      <c r="AU1125" s="145" t="s">
        <v>90</v>
      </c>
      <c r="AY1125" s="18" t="s">
        <v>358</v>
      </c>
      <c r="BE1125" s="146">
        <f>IF(N1125="základní",J1125,0)</f>
        <v>0</v>
      </c>
      <c r="BF1125" s="146">
        <f>IF(N1125="snížená",J1125,0)</f>
        <v>0</v>
      </c>
      <c r="BG1125" s="146">
        <f>IF(N1125="zákl. přenesená",J1125,0)</f>
        <v>0</v>
      </c>
      <c r="BH1125" s="146">
        <f>IF(N1125="sníž. přenesená",J1125,0)</f>
        <v>0</v>
      </c>
      <c r="BI1125" s="146">
        <f>IF(N1125="nulová",J1125,0)</f>
        <v>0</v>
      </c>
      <c r="BJ1125" s="18" t="s">
        <v>90</v>
      </c>
      <c r="BK1125" s="146">
        <f>ROUND(I1125*H1125,2)</f>
        <v>0</v>
      </c>
      <c r="BL1125" s="18" t="s">
        <v>364</v>
      </c>
      <c r="BM1125" s="145" t="s">
        <v>1314</v>
      </c>
    </row>
    <row r="1126" spans="2:65" s="1" customFormat="1" ht="11.25">
      <c r="B1126" s="33"/>
      <c r="D1126" s="147" t="s">
        <v>366</v>
      </c>
      <c r="F1126" s="148" t="s">
        <v>1315</v>
      </c>
      <c r="I1126" s="149"/>
      <c r="L1126" s="33"/>
      <c r="M1126" s="150"/>
      <c r="T1126" s="54"/>
      <c r="AT1126" s="18" t="s">
        <v>366</v>
      </c>
      <c r="AU1126" s="18" t="s">
        <v>90</v>
      </c>
    </row>
    <row r="1127" spans="2:65" s="12" customFormat="1" ht="11.25">
      <c r="B1127" s="151"/>
      <c r="D1127" s="152" t="s">
        <v>368</v>
      </c>
      <c r="E1127" s="153" t="s">
        <v>19</v>
      </c>
      <c r="F1127" s="154" t="s">
        <v>1160</v>
      </c>
      <c r="H1127" s="153" t="s">
        <v>19</v>
      </c>
      <c r="I1127" s="155"/>
      <c r="L1127" s="151"/>
      <c r="M1127" s="156"/>
      <c r="T1127" s="157"/>
      <c r="AT1127" s="153" t="s">
        <v>368</v>
      </c>
      <c r="AU1127" s="153" t="s">
        <v>90</v>
      </c>
      <c r="AV1127" s="12" t="s">
        <v>84</v>
      </c>
      <c r="AW1127" s="12" t="s">
        <v>36</v>
      </c>
      <c r="AX1127" s="12" t="s">
        <v>77</v>
      </c>
      <c r="AY1127" s="153" t="s">
        <v>358</v>
      </c>
    </row>
    <row r="1128" spans="2:65" s="12" customFormat="1" ht="11.25">
      <c r="B1128" s="151"/>
      <c r="D1128" s="152" t="s">
        <v>368</v>
      </c>
      <c r="E1128" s="153" t="s">
        <v>19</v>
      </c>
      <c r="F1128" s="154" t="s">
        <v>460</v>
      </c>
      <c r="H1128" s="153" t="s">
        <v>19</v>
      </c>
      <c r="I1128" s="155"/>
      <c r="L1128" s="151"/>
      <c r="M1128" s="156"/>
      <c r="T1128" s="157"/>
      <c r="AT1128" s="153" t="s">
        <v>368</v>
      </c>
      <c r="AU1128" s="153" t="s">
        <v>90</v>
      </c>
      <c r="AV1128" s="12" t="s">
        <v>84</v>
      </c>
      <c r="AW1128" s="12" t="s">
        <v>36</v>
      </c>
      <c r="AX1128" s="12" t="s">
        <v>77</v>
      </c>
      <c r="AY1128" s="153" t="s">
        <v>358</v>
      </c>
    </row>
    <row r="1129" spans="2:65" s="13" customFormat="1" ht="11.25">
      <c r="B1129" s="158"/>
      <c r="D1129" s="152" t="s">
        <v>368</v>
      </c>
      <c r="E1129" s="159" t="s">
        <v>19</v>
      </c>
      <c r="F1129" s="160" t="s">
        <v>1316</v>
      </c>
      <c r="H1129" s="161">
        <v>23</v>
      </c>
      <c r="I1129" s="162"/>
      <c r="L1129" s="158"/>
      <c r="M1129" s="163"/>
      <c r="T1129" s="164"/>
      <c r="AT1129" s="159" t="s">
        <v>368</v>
      </c>
      <c r="AU1129" s="159" t="s">
        <v>90</v>
      </c>
      <c r="AV1129" s="13" t="s">
        <v>90</v>
      </c>
      <c r="AW1129" s="13" t="s">
        <v>36</v>
      </c>
      <c r="AX1129" s="13" t="s">
        <v>77</v>
      </c>
      <c r="AY1129" s="159" t="s">
        <v>358</v>
      </c>
    </row>
    <row r="1130" spans="2:65" s="14" customFormat="1" ht="11.25">
      <c r="B1130" s="165"/>
      <c r="D1130" s="152" t="s">
        <v>368</v>
      </c>
      <c r="E1130" s="166" t="s">
        <v>19</v>
      </c>
      <c r="F1130" s="167" t="s">
        <v>371</v>
      </c>
      <c r="H1130" s="168">
        <v>23</v>
      </c>
      <c r="I1130" s="169"/>
      <c r="L1130" s="165"/>
      <c r="M1130" s="170"/>
      <c r="T1130" s="171"/>
      <c r="AT1130" s="166" t="s">
        <v>368</v>
      </c>
      <c r="AU1130" s="166" t="s">
        <v>90</v>
      </c>
      <c r="AV1130" s="14" t="s">
        <v>364</v>
      </c>
      <c r="AW1130" s="14" t="s">
        <v>36</v>
      </c>
      <c r="AX1130" s="14" t="s">
        <v>84</v>
      </c>
      <c r="AY1130" s="166" t="s">
        <v>358</v>
      </c>
    </row>
    <row r="1131" spans="2:65" s="1" customFormat="1" ht="55.5" customHeight="1">
      <c r="B1131" s="33"/>
      <c r="C1131" s="134" t="s">
        <v>1317</v>
      </c>
      <c r="D1131" s="134" t="s">
        <v>360</v>
      </c>
      <c r="E1131" s="135" t="s">
        <v>1318</v>
      </c>
      <c r="F1131" s="136" t="s">
        <v>1319</v>
      </c>
      <c r="G1131" s="137" t="s">
        <v>504</v>
      </c>
      <c r="H1131" s="138">
        <v>55</v>
      </c>
      <c r="I1131" s="139"/>
      <c r="J1131" s="140">
        <f>ROUND(I1131*H1131,2)</f>
        <v>0</v>
      </c>
      <c r="K1131" s="136" t="s">
        <v>363</v>
      </c>
      <c r="L1131" s="33"/>
      <c r="M1131" s="141" t="s">
        <v>19</v>
      </c>
      <c r="N1131" s="142" t="s">
        <v>49</v>
      </c>
      <c r="P1131" s="143">
        <f>O1131*H1131</f>
        <v>0</v>
      </c>
      <c r="Q1131" s="143">
        <v>2.3400000000000001E-3</v>
      </c>
      <c r="R1131" s="143">
        <f>Q1131*H1131</f>
        <v>0.12870000000000001</v>
      </c>
      <c r="S1131" s="143">
        <v>0</v>
      </c>
      <c r="T1131" s="144">
        <f>S1131*H1131</f>
        <v>0</v>
      </c>
      <c r="AR1131" s="145" t="s">
        <v>364</v>
      </c>
      <c r="AT1131" s="145" t="s">
        <v>360</v>
      </c>
      <c r="AU1131" s="145" t="s">
        <v>90</v>
      </c>
      <c r="AY1131" s="18" t="s">
        <v>358</v>
      </c>
      <c r="BE1131" s="146">
        <f>IF(N1131="základní",J1131,0)</f>
        <v>0</v>
      </c>
      <c r="BF1131" s="146">
        <f>IF(N1131="snížená",J1131,0)</f>
        <v>0</v>
      </c>
      <c r="BG1131" s="146">
        <f>IF(N1131="zákl. přenesená",J1131,0)</f>
        <v>0</v>
      </c>
      <c r="BH1131" s="146">
        <f>IF(N1131="sníž. přenesená",J1131,0)</f>
        <v>0</v>
      </c>
      <c r="BI1131" s="146">
        <f>IF(N1131="nulová",J1131,0)</f>
        <v>0</v>
      </c>
      <c r="BJ1131" s="18" t="s">
        <v>90</v>
      </c>
      <c r="BK1131" s="146">
        <f>ROUND(I1131*H1131,2)</f>
        <v>0</v>
      </c>
      <c r="BL1131" s="18" t="s">
        <v>364</v>
      </c>
      <c r="BM1131" s="145" t="s">
        <v>1320</v>
      </c>
    </row>
    <row r="1132" spans="2:65" s="1" customFormat="1" ht="11.25">
      <c r="B1132" s="33"/>
      <c r="D1132" s="147" t="s">
        <v>366</v>
      </c>
      <c r="F1132" s="148" t="s">
        <v>1321</v>
      </c>
      <c r="I1132" s="149"/>
      <c r="L1132" s="33"/>
      <c r="M1132" s="150"/>
      <c r="T1132" s="54"/>
      <c r="AT1132" s="18" t="s">
        <v>366</v>
      </c>
      <c r="AU1132" s="18" t="s">
        <v>90</v>
      </c>
    </row>
    <row r="1133" spans="2:65" s="12" customFormat="1" ht="11.25">
      <c r="B1133" s="151"/>
      <c r="D1133" s="152" t="s">
        <v>368</v>
      </c>
      <c r="E1133" s="153" t="s">
        <v>19</v>
      </c>
      <c r="F1133" s="154" t="s">
        <v>1160</v>
      </c>
      <c r="H1133" s="153" t="s">
        <v>19</v>
      </c>
      <c r="I1133" s="155"/>
      <c r="L1133" s="151"/>
      <c r="M1133" s="156"/>
      <c r="T1133" s="157"/>
      <c r="AT1133" s="153" t="s">
        <v>368</v>
      </c>
      <c r="AU1133" s="153" t="s">
        <v>90</v>
      </c>
      <c r="AV1133" s="12" t="s">
        <v>84</v>
      </c>
      <c r="AW1133" s="12" t="s">
        <v>36</v>
      </c>
      <c r="AX1133" s="12" t="s">
        <v>77</v>
      </c>
      <c r="AY1133" s="153" t="s">
        <v>358</v>
      </c>
    </row>
    <row r="1134" spans="2:65" s="12" customFormat="1" ht="11.25">
      <c r="B1134" s="151"/>
      <c r="D1134" s="152" t="s">
        <v>368</v>
      </c>
      <c r="E1134" s="153" t="s">
        <v>19</v>
      </c>
      <c r="F1134" s="154" t="s">
        <v>1322</v>
      </c>
      <c r="H1134" s="153" t="s">
        <v>19</v>
      </c>
      <c r="I1134" s="155"/>
      <c r="L1134" s="151"/>
      <c r="M1134" s="156"/>
      <c r="T1134" s="157"/>
      <c r="AT1134" s="153" t="s">
        <v>368</v>
      </c>
      <c r="AU1134" s="153" t="s">
        <v>90</v>
      </c>
      <c r="AV1134" s="12" t="s">
        <v>84</v>
      </c>
      <c r="AW1134" s="12" t="s">
        <v>36</v>
      </c>
      <c r="AX1134" s="12" t="s">
        <v>77</v>
      </c>
      <c r="AY1134" s="153" t="s">
        <v>358</v>
      </c>
    </row>
    <row r="1135" spans="2:65" s="13" customFormat="1" ht="11.25">
      <c r="B1135" s="158"/>
      <c r="D1135" s="152" t="s">
        <v>368</v>
      </c>
      <c r="E1135" s="159" t="s">
        <v>19</v>
      </c>
      <c r="F1135" s="160" t="s">
        <v>1323</v>
      </c>
      <c r="H1135" s="161">
        <v>55</v>
      </c>
      <c r="I1135" s="162"/>
      <c r="L1135" s="158"/>
      <c r="M1135" s="163"/>
      <c r="T1135" s="164"/>
      <c r="AT1135" s="159" t="s">
        <v>368</v>
      </c>
      <c r="AU1135" s="159" t="s">
        <v>90</v>
      </c>
      <c r="AV1135" s="13" t="s">
        <v>90</v>
      </c>
      <c r="AW1135" s="13" t="s">
        <v>36</v>
      </c>
      <c r="AX1135" s="13" t="s">
        <v>77</v>
      </c>
      <c r="AY1135" s="159" t="s">
        <v>358</v>
      </c>
    </row>
    <row r="1136" spans="2:65" s="14" customFormat="1" ht="11.25">
      <c r="B1136" s="165"/>
      <c r="D1136" s="152" t="s">
        <v>368</v>
      </c>
      <c r="E1136" s="166" t="s">
        <v>19</v>
      </c>
      <c r="F1136" s="167" t="s">
        <v>371</v>
      </c>
      <c r="H1136" s="168">
        <v>55</v>
      </c>
      <c r="I1136" s="169"/>
      <c r="L1136" s="165"/>
      <c r="M1136" s="170"/>
      <c r="T1136" s="171"/>
      <c r="AT1136" s="166" t="s">
        <v>368</v>
      </c>
      <c r="AU1136" s="166" t="s">
        <v>90</v>
      </c>
      <c r="AV1136" s="14" t="s">
        <v>364</v>
      </c>
      <c r="AW1136" s="14" t="s">
        <v>36</v>
      </c>
      <c r="AX1136" s="14" t="s">
        <v>84</v>
      </c>
      <c r="AY1136" s="166" t="s">
        <v>358</v>
      </c>
    </row>
    <row r="1137" spans="2:65" s="1" customFormat="1" ht="16.5" customHeight="1">
      <c r="B1137" s="33"/>
      <c r="C1137" s="179" t="s">
        <v>1324</v>
      </c>
      <c r="D1137" s="179" t="s">
        <v>440</v>
      </c>
      <c r="E1137" s="180" t="s">
        <v>1325</v>
      </c>
      <c r="F1137" s="181" t="s">
        <v>1326</v>
      </c>
      <c r="G1137" s="182" t="s">
        <v>504</v>
      </c>
      <c r="H1137" s="183">
        <v>55</v>
      </c>
      <c r="I1137" s="184"/>
      <c r="J1137" s="185">
        <f>ROUND(I1137*H1137,2)</f>
        <v>0</v>
      </c>
      <c r="K1137" s="181" t="s">
        <v>19</v>
      </c>
      <c r="L1137" s="186"/>
      <c r="M1137" s="187" t="s">
        <v>19</v>
      </c>
      <c r="N1137" s="188" t="s">
        <v>49</v>
      </c>
      <c r="P1137" s="143">
        <f>O1137*H1137</f>
        <v>0</v>
      </c>
      <c r="Q1137" s="143">
        <v>0</v>
      </c>
      <c r="R1137" s="143">
        <f>Q1137*H1137</f>
        <v>0</v>
      </c>
      <c r="S1137" s="143">
        <v>0</v>
      </c>
      <c r="T1137" s="144">
        <f>S1137*H1137</f>
        <v>0</v>
      </c>
      <c r="AR1137" s="145" t="s">
        <v>406</v>
      </c>
      <c r="AT1137" s="145" t="s">
        <v>440</v>
      </c>
      <c r="AU1137" s="145" t="s">
        <v>90</v>
      </c>
      <c r="AY1137" s="18" t="s">
        <v>358</v>
      </c>
      <c r="BE1137" s="146">
        <f>IF(N1137="základní",J1137,0)</f>
        <v>0</v>
      </c>
      <c r="BF1137" s="146">
        <f>IF(N1137="snížená",J1137,0)</f>
        <v>0</v>
      </c>
      <c r="BG1137" s="146">
        <f>IF(N1137="zákl. přenesená",J1137,0)</f>
        <v>0</v>
      </c>
      <c r="BH1137" s="146">
        <f>IF(N1137="sníž. přenesená",J1137,0)</f>
        <v>0</v>
      </c>
      <c r="BI1137" s="146">
        <f>IF(N1137="nulová",J1137,0)</f>
        <v>0</v>
      </c>
      <c r="BJ1137" s="18" t="s">
        <v>90</v>
      </c>
      <c r="BK1137" s="146">
        <f>ROUND(I1137*H1137,2)</f>
        <v>0</v>
      </c>
      <c r="BL1137" s="18" t="s">
        <v>364</v>
      </c>
      <c r="BM1137" s="145" t="s">
        <v>1327</v>
      </c>
    </row>
    <row r="1138" spans="2:65" s="12" customFormat="1" ht="11.25">
      <c r="B1138" s="151"/>
      <c r="D1138" s="152" t="s">
        <v>368</v>
      </c>
      <c r="E1138" s="153" t="s">
        <v>19</v>
      </c>
      <c r="F1138" s="154" t="s">
        <v>1160</v>
      </c>
      <c r="H1138" s="153" t="s">
        <v>19</v>
      </c>
      <c r="I1138" s="155"/>
      <c r="L1138" s="151"/>
      <c r="M1138" s="156"/>
      <c r="T1138" s="157"/>
      <c r="AT1138" s="153" t="s">
        <v>368</v>
      </c>
      <c r="AU1138" s="153" t="s">
        <v>90</v>
      </c>
      <c r="AV1138" s="12" t="s">
        <v>84</v>
      </c>
      <c r="AW1138" s="12" t="s">
        <v>36</v>
      </c>
      <c r="AX1138" s="12" t="s">
        <v>77</v>
      </c>
      <c r="AY1138" s="153" t="s">
        <v>358</v>
      </c>
    </row>
    <row r="1139" spans="2:65" s="12" customFormat="1" ht="11.25">
      <c r="B1139" s="151"/>
      <c r="D1139" s="152" t="s">
        <v>368</v>
      </c>
      <c r="E1139" s="153" t="s">
        <v>19</v>
      </c>
      <c r="F1139" s="154" t="s">
        <v>1322</v>
      </c>
      <c r="H1139" s="153" t="s">
        <v>19</v>
      </c>
      <c r="I1139" s="155"/>
      <c r="L1139" s="151"/>
      <c r="M1139" s="156"/>
      <c r="T1139" s="157"/>
      <c r="AT1139" s="153" t="s">
        <v>368</v>
      </c>
      <c r="AU1139" s="153" t="s">
        <v>90</v>
      </c>
      <c r="AV1139" s="12" t="s">
        <v>84</v>
      </c>
      <c r="AW1139" s="12" t="s">
        <v>36</v>
      </c>
      <c r="AX1139" s="12" t="s">
        <v>77</v>
      </c>
      <c r="AY1139" s="153" t="s">
        <v>358</v>
      </c>
    </row>
    <row r="1140" spans="2:65" s="13" customFormat="1" ht="11.25">
      <c r="B1140" s="158"/>
      <c r="D1140" s="152" t="s">
        <v>368</v>
      </c>
      <c r="E1140" s="159" t="s">
        <v>19</v>
      </c>
      <c r="F1140" s="160" t="s">
        <v>1323</v>
      </c>
      <c r="H1140" s="161">
        <v>55</v>
      </c>
      <c r="I1140" s="162"/>
      <c r="L1140" s="158"/>
      <c r="M1140" s="163"/>
      <c r="T1140" s="164"/>
      <c r="AT1140" s="159" t="s">
        <v>368</v>
      </c>
      <c r="AU1140" s="159" t="s">
        <v>90</v>
      </c>
      <c r="AV1140" s="13" t="s">
        <v>90</v>
      </c>
      <c r="AW1140" s="13" t="s">
        <v>36</v>
      </c>
      <c r="AX1140" s="13" t="s">
        <v>77</v>
      </c>
      <c r="AY1140" s="159" t="s">
        <v>358</v>
      </c>
    </row>
    <row r="1141" spans="2:65" s="14" customFormat="1" ht="11.25">
      <c r="B1141" s="165"/>
      <c r="D1141" s="152" t="s">
        <v>368</v>
      </c>
      <c r="E1141" s="166" t="s">
        <v>19</v>
      </c>
      <c r="F1141" s="167" t="s">
        <v>371</v>
      </c>
      <c r="H1141" s="168">
        <v>55</v>
      </c>
      <c r="I1141" s="169"/>
      <c r="L1141" s="165"/>
      <c r="M1141" s="170"/>
      <c r="T1141" s="171"/>
      <c r="AT1141" s="166" t="s">
        <v>368</v>
      </c>
      <c r="AU1141" s="166" t="s">
        <v>90</v>
      </c>
      <c r="AV1141" s="14" t="s">
        <v>364</v>
      </c>
      <c r="AW1141" s="14" t="s">
        <v>36</v>
      </c>
      <c r="AX1141" s="14" t="s">
        <v>84</v>
      </c>
      <c r="AY1141" s="166" t="s">
        <v>358</v>
      </c>
    </row>
    <row r="1142" spans="2:65" s="1" customFormat="1" ht="33" customHeight="1">
      <c r="B1142" s="33"/>
      <c r="C1142" s="134" t="s">
        <v>1328</v>
      </c>
      <c r="D1142" s="134" t="s">
        <v>360</v>
      </c>
      <c r="E1142" s="135" t="s">
        <v>1329</v>
      </c>
      <c r="F1142" s="136" t="s">
        <v>1330</v>
      </c>
      <c r="G1142" s="137" t="s">
        <v>504</v>
      </c>
      <c r="H1142" s="138">
        <v>2</v>
      </c>
      <c r="I1142" s="139"/>
      <c r="J1142" s="140">
        <f>ROUND(I1142*H1142,2)</f>
        <v>0</v>
      </c>
      <c r="K1142" s="136" t="s">
        <v>19</v>
      </c>
      <c r="L1142" s="33"/>
      <c r="M1142" s="141" t="s">
        <v>19</v>
      </c>
      <c r="N1142" s="142" t="s">
        <v>49</v>
      </c>
      <c r="P1142" s="143">
        <f>O1142*H1142</f>
        <v>0</v>
      </c>
      <c r="Q1142" s="143">
        <v>2.3400000000000001E-3</v>
      </c>
      <c r="R1142" s="143">
        <f>Q1142*H1142</f>
        <v>4.6800000000000001E-3</v>
      </c>
      <c r="S1142" s="143">
        <v>0</v>
      </c>
      <c r="T1142" s="144">
        <f>S1142*H1142</f>
        <v>0</v>
      </c>
      <c r="AR1142" s="145" t="s">
        <v>364</v>
      </c>
      <c r="AT1142" s="145" t="s">
        <v>360</v>
      </c>
      <c r="AU1142" s="145" t="s">
        <v>90</v>
      </c>
      <c r="AY1142" s="18" t="s">
        <v>358</v>
      </c>
      <c r="BE1142" s="146">
        <f>IF(N1142="základní",J1142,0)</f>
        <v>0</v>
      </c>
      <c r="BF1142" s="146">
        <f>IF(N1142="snížená",J1142,0)</f>
        <v>0</v>
      </c>
      <c r="BG1142" s="146">
        <f>IF(N1142="zákl. přenesená",J1142,0)</f>
        <v>0</v>
      </c>
      <c r="BH1142" s="146">
        <f>IF(N1142="sníž. přenesená",J1142,0)</f>
        <v>0</v>
      </c>
      <c r="BI1142" s="146">
        <f>IF(N1142="nulová",J1142,0)</f>
        <v>0</v>
      </c>
      <c r="BJ1142" s="18" t="s">
        <v>90</v>
      </c>
      <c r="BK1142" s="146">
        <f>ROUND(I1142*H1142,2)</f>
        <v>0</v>
      </c>
      <c r="BL1142" s="18" t="s">
        <v>364</v>
      </c>
      <c r="BM1142" s="145" t="s">
        <v>1331</v>
      </c>
    </row>
    <row r="1143" spans="2:65" s="12" customFormat="1" ht="11.25">
      <c r="B1143" s="151"/>
      <c r="D1143" s="152" t="s">
        <v>368</v>
      </c>
      <c r="E1143" s="153" t="s">
        <v>19</v>
      </c>
      <c r="F1143" s="154" t="s">
        <v>1160</v>
      </c>
      <c r="H1143" s="153" t="s">
        <v>19</v>
      </c>
      <c r="I1143" s="155"/>
      <c r="L1143" s="151"/>
      <c r="M1143" s="156"/>
      <c r="T1143" s="157"/>
      <c r="AT1143" s="153" t="s">
        <v>368</v>
      </c>
      <c r="AU1143" s="153" t="s">
        <v>90</v>
      </c>
      <c r="AV1143" s="12" t="s">
        <v>84</v>
      </c>
      <c r="AW1143" s="12" t="s">
        <v>36</v>
      </c>
      <c r="AX1143" s="12" t="s">
        <v>77</v>
      </c>
      <c r="AY1143" s="153" t="s">
        <v>358</v>
      </c>
    </row>
    <row r="1144" spans="2:65" s="12" customFormat="1" ht="11.25">
      <c r="B1144" s="151"/>
      <c r="D1144" s="152" t="s">
        <v>368</v>
      </c>
      <c r="E1144" s="153" t="s">
        <v>19</v>
      </c>
      <c r="F1144" s="154" t="s">
        <v>460</v>
      </c>
      <c r="H1144" s="153" t="s">
        <v>19</v>
      </c>
      <c r="I1144" s="155"/>
      <c r="L1144" s="151"/>
      <c r="M1144" s="156"/>
      <c r="T1144" s="157"/>
      <c r="AT1144" s="153" t="s">
        <v>368</v>
      </c>
      <c r="AU1144" s="153" t="s">
        <v>90</v>
      </c>
      <c r="AV1144" s="12" t="s">
        <v>84</v>
      </c>
      <c r="AW1144" s="12" t="s">
        <v>36</v>
      </c>
      <c r="AX1144" s="12" t="s">
        <v>77</v>
      </c>
      <c r="AY1144" s="153" t="s">
        <v>358</v>
      </c>
    </row>
    <row r="1145" spans="2:65" s="13" customFormat="1" ht="11.25">
      <c r="B1145" s="158"/>
      <c r="D1145" s="152" t="s">
        <v>368</v>
      </c>
      <c r="E1145" s="159" t="s">
        <v>19</v>
      </c>
      <c r="F1145" s="160" t="s">
        <v>1332</v>
      </c>
      <c r="H1145" s="161">
        <v>2</v>
      </c>
      <c r="I1145" s="162"/>
      <c r="L1145" s="158"/>
      <c r="M1145" s="163"/>
      <c r="T1145" s="164"/>
      <c r="AT1145" s="159" t="s">
        <v>368</v>
      </c>
      <c r="AU1145" s="159" t="s">
        <v>90</v>
      </c>
      <c r="AV1145" s="13" t="s">
        <v>90</v>
      </c>
      <c r="AW1145" s="13" t="s">
        <v>36</v>
      </c>
      <c r="AX1145" s="13" t="s">
        <v>77</v>
      </c>
      <c r="AY1145" s="159" t="s">
        <v>358</v>
      </c>
    </row>
    <row r="1146" spans="2:65" s="14" customFormat="1" ht="11.25">
      <c r="B1146" s="165"/>
      <c r="D1146" s="152" t="s">
        <v>368</v>
      </c>
      <c r="E1146" s="166" t="s">
        <v>19</v>
      </c>
      <c r="F1146" s="167" t="s">
        <v>371</v>
      </c>
      <c r="H1146" s="168">
        <v>2</v>
      </c>
      <c r="I1146" s="169"/>
      <c r="L1146" s="165"/>
      <c r="M1146" s="170"/>
      <c r="T1146" s="171"/>
      <c r="AT1146" s="166" t="s">
        <v>368</v>
      </c>
      <c r="AU1146" s="166" t="s">
        <v>90</v>
      </c>
      <c r="AV1146" s="14" t="s">
        <v>364</v>
      </c>
      <c r="AW1146" s="14" t="s">
        <v>36</v>
      </c>
      <c r="AX1146" s="14" t="s">
        <v>84</v>
      </c>
      <c r="AY1146" s="166" t="s">
        <v>358</v>
      </c>
    </row>
    <row r="1147" spans="2:65" s="1" customFormat="1" ht="24.2" customHeight="1">
      <c r="B1147" s="33"/>
      <c r="C1147" s="134" t="s">
        <v>1333</v>
      </c>
      <c r="D1147" s="134" t="s">
        <v>360</v>
      </c>
      <c r="E1147" s="135" t="s">
        <v>1334</v>
      </c>
      <c r="F1147" s="136" t="s">
        <v>1335</v>
      </c>
      <c r="G1147" s="137" t="s">
        <v>504</v>
      </c>
      <c r="H1147" s="138">
        <v>4</v>
      </c>
      <c r="I1147" s="139"/>
      <c r="J1147" s="140">
        <f>ROUND(I1147*H1147,2)</f>
        <v>0</v>
      </c>
      <c r="K1147" s="136" t="s">
        <v>363</v>
      </c>
      <c r="L1147" s="33"/>
      <c r="M1147" s="141" t="s">
        <v>19</v>
      </c>
      <c r="N1147" s="142" t="s">
        <v>49</v>
      </c>
      <c r="P1147" s="143">
        <f>O1147*H1147</f>
        <v>0</v>
      </c>
      <c r="Q1147" s="143">
        <v>1.76E-4</v>
      </c>
      <c r="R1147" s="143">
        <f>Q1147*H1147</f>
        <v>7.0399999999999998E-4</v>
      </c>
      <c r="S1147" s="143">
        <v>0</v>
      </c>
      <c r="T1147" s="144">
        <f>S1147*H1147</f>
        <v>0</v>
      </c>
      <c r="AR1147" s="145" t="s">
        <v>364</v>
      </c>
      <c r="AT1147" s="145" t="s">
        <v>360</v>
      </c>
      <c r="AU1147" s="145" t="s">
        <v>90</v>
      </c>
      <c r="AY1147" s="18" t="s">
        <v>358</v>
      </c>
      <c r="BE1147" s="146">
        <f>IF(N1147="základní",J1147,0)</f>
        <v>0</v>
      </c>
      <c r="BF1147" s="146">
        <f>IF(N1147="snížená",J1147,0)</f>
        <v>0</v>
      </c>
      <c r="BG1147" s="146">
        <f>IF(N1147="zákl. přenesená",J1147,0)</f>
        <v>0</v>
      </c>
      <c r="BH1147" s="146">
        <f>IF(N1147="sníž. přenesená",J1147,0)</f>
        <v>0</v>
      </c>
      <c r="BI1147" s="146">
        <f>IF(N1147="nulová",J1147,0)</f>
        <v>0</v>
      </c>
      <c r="BJ1147" s="18" t="s">
        <v>90</v>
      </c>
      <c r="BK1147" s="146">
        <f>ROUND(I1147*H1147,2)</f>
        <v>0</v>
      </c>
      <c r="BL1147" s="18" t="s">
        <v>364</v>
      </c>
      <c r="BM1147" s="145" t="s">
        <v>1336</v>
      </c>
    </row>
    <row r="1148" spans="2:65" s="1" customFormat="1" ht="11.25">
      <c r="B1148" s="33"/>
      <c r="D1148" s="147" t="s">
        <v>366</v>
      </c>
      <c r="F1148" s="148" t="s">
        <v>1337</v>
      </c>
      <c r="I1148" s="149"/>
      <c r="L1148" s="33"/>
      <c r="M1148" s="150"/>
      <c r="T1148" s="54"/>
      <c r="AT1148" s="18" t="s">
        <v>366</v>
      </c>
      <c r="AU1148" s="18" t="s">
        <v>90</v>
      </c>
    </row>
    <row r="1149" spans="2:65" s="12" customFormat="1" ht="11.25">
      <c r="B1149" s="151"/>
      <c r="D1149" s="152" t="s">
        <v>368</v>
      </c>
      <c r="E1149" s="153" t="s">
        <v>19</v>
      </c>
      <c r="F1149" s="154" t="s">
        <v>1160</v>
      </c>
      <c r="H1149" s="153" t="s">
        <v>19</v>
      </c>
      <c r="I1149" s="155"/>
      <c r="L1149" s="151"/>
      <c r="M1149" s="156"/>
      <c r="T1149" s="157"/>
      <c r="AT1149" s="153" t="s">
        <v>368</v>
      </c>
      <c r="AU1149" s="153" t="s">
        <v>90</v>
      </c>
      <c r="AV1149" s="12" t="s">
        <v>84</v>
      </c>
      <c r="AW1149" s="12" t="s">
        <v>36</v>
      </c>
      <c r="AX1149" s="12" t="s">
        <v>77</v>
      </c>
      <c r="AY1149" s="153" t="s">
        <v>358</v>
      </c>
    </row>
    <row r="1150" spans="2:65" s="12" customFormat="1" ht="11.25">
      <c r="B1150" s="151"/>
      <c r="D1150" s="152" t="s">
        <v>368</v>
      </c>
      <c r="E1150" s="153" t="s">
        <v>19</v>
      </c>
      <c r="F1150" s="154" t="s">
        <v>460</v>
      </c>
      <c r="H1150" s="153" t="s">
        <v>19</v>
      </c>
      <c r="I1150" s="155"/>
      <c r="L1150" s="151"/>
      <c r="M1150" s="156"/>
      <c r="T1150" s="157"/>
      <c r="AT1150" s="153" t="s">
        <v>368</v>
      </c>
      <c r="AU1150" s="153" t="s">
        <v>90</v>
      </c>
      <c r="AV1150" s="12" t="s">
        <v>84</v>
      </c>
      <c r="AW1150" s="12" t="s">
        <v>36</v>
      </c>
      <c r="AX1150" s="12" t="s">
        <v>77</v>
      </c>
      <c r="AY1150" s="153" t="s">
        <v>358</v>
      </c>
    </row>
    <row r="1151" spans="2:65" s="13" customFormat="1" ht="11.25">
      <c r="B1151" s="158"/>
      <c r="D1151" s="152" t="s">
        <v>368</v>
      </c>
      <c r="E1151" s="159" t="s">
        <v>19</v>
      </c>
      <c r="F1151" s="160" t="s">
        <v>1338</v>
      </c>
      <c r="H1151" s="161">
        <v>4</v>
      </c>
      <c r="I1151" s="162"/>
      <c r="L1151" s="158"/>
      <c r="M1151" s="163"/>
      <c r="T1151" s="164"/>
      <c r="AT1151" s="159" t="s">
        <v>368</v>
      </c>
      <c r="AU1151" s="159" t="s">
        <v>90</v>
      </c>
      <c r="AV1151" s="13" t="s">
        <v>90</v>
      </c>
      <c r="AW1151" s="13" t="s">
        <v>36</v>
      </c>
      <c r="AX1151" s="13" t="s">
        <v>77</v>
      </c>
      <c r="AY1151" s="159" t="s">
        <v>358</v>
      </c>
    </row>
    <row r="1152" spans="2:65" s="14" customFormat="1" ht="11.25">
      <c r="B1152" s="165"/>
      <c r="D1152" s="152" t="s">
        <v>368</v>
      </c>
      <c r="E1152" s="166" t="s">
        <v>19</v>
      </c>
      <c r="F1152" s="167" t="s">
        <v>371</v>
      </c>
      <c r="H1152" s="168">
        <v>4</v>
      </c>
      <c r="I1152" s="169"/>
      <c r="L1152" s="165"/>
      <c r="M1152" s="170"/>
      <c r="T1152" s="171"/>
      <c r="AT1152" s="166" t="s">
        <v>368</v>
      </c>
      <c r="AU1152" s="166" t="s">
        <v>90</v>
      </c>
      <c r="AV1152" s="14" t="s">
        <v>364</v>
      </c>
      <c r="AW1152" s="14" t="s">
        <v>36</v>
      </c>
      <c r="AX1152" s="14" t="s">
        <v>84</v>
      </c>
      <c r="AY1152" s="166" t="s">
        <v>358</v>
      </c>
    </row>
    <row r="1153" spans="2:65" s="1" customFormat="1" ht="16.5" customHeight="1">
      <c r="B1153" s="33"/>
      <c r="C1153" s="179" t="s">
        <v>1339</v>
      </c>
      <c r="D1153" s="179" t="s">
        <v>440</v>
      </c>
      <c r="E1153" s="180" t="s">
        <v>1340</v>
      </c>
      <c r="F1153" s="181" t="s">
        <v>1341</v>
      </c>
      <c r="G1153" s="182" t="s">
        <v>504</v>
      </c>
      <c r="H1153" s="183">
        <v>4</v>
      </c>
      <c r="I1153" s="184"/>
      <c r="J1153" s="185">
        <f>ROUND(I1153*H1153,2)</f>
        <v>0</v>
      </c>
      <c r="K1153" s="181" t="s">
        <v>363</v>
      </c>
      <c r="L1153" s="186"/>
      <c r="M1153" s="187" t="s">
        <v>19</v>
      </c>
      <c r="N1153" s="188" t="s">
        <v>49</v>
      </c>
      <c r="P1153" s="143">
        <f>O1153*H1153</f>
        <v>0</v>
      </c>
      <c r="Q1153" s="143">
        <v>1.2E-2</v>
      </c>
      <c r="R1153" s="143">
        <f>Q1153*H1153</f>
        <v>4.8000000000000001E-2</v>
      </c>
      <c r="S1153" s="143">
        <v>0</v>
      </c>
      <c r="T1153" s="144">
        <f>S1153*H1153</f>
        <v>0</v>
      </c>
      <c r="AR1153" s="145" t="s">
        <v>406</v>
      </c>
      <c r="AT1153" s="145" t="s">
        <v>440</v>
      </c>
      <c r="AU1153" s="145" t="s">
        <v>90</v>
      </c>
      <c r="AY1153" s="18" t="s">
        <v>358</v>
      </c>
      <c r="BE1153" s="146">
        <f>IF(N1153="základní",J1153,0)</f>
        <v>0</v>
      </c>
      <c r="BF1153" s="146">
        <f>IF(N1153="snížená",J1153,0)</f>
        <v>0</v>
      </c>
      <c r="BG1153" s="146">
        <f>IF(N1153="zákl. přenesená",J1153,0)</f>
        <v>0</v>
      </c>
      <c r="BH1153" s="146">
        <f>IF(N1153="sníž. přenesená",J1153,0)</f>
        <v>0</v>
      </c>
      <c r="BI1153" s="146">
        <f>IF(N1153="nulová",J1153,0)</f>
        <v>0</v>
      </c>
      <c r="BJ1153" s="18" t="s">
        <v>90</v>
      </c>
      <c r="BK1153" s="146">
        <f>ROUND(I1153*H1153,2)</f>
        <v>0</v>
      </c>
      <c r="BL1153" s="18" t="s">
        <v>364</v>
      </c>
      <c r="BM1153" s="145" t="s">
        <v>1342</v>
      </c>
    </row>
    <row r="1154" spans="2:65" s="1" customFormat="1" ht="24.2" customHeight="1">
      <c r="B1154" s="33"/>
      <c r="C1154" s="134" t="s">
        <v>1343</v>
      </c>
      <c r="D1154" s="134" t="s">
        <v>360</v>
      </c>
      <c r="E1154" s="135" t="s">
        <v>1344</v>
      </c>
      <c r="F1154" s="136" t="s">
        <v>1345</v>
      </c>
      <c r="G1154" s="137" t="s">
        <v>504</v>
      </c>
      <c r="H1154" s="138">
        <v>4</v>
      </c>
      <c r="I1154" s="139"/>
      <c r="J1154" s="140">
        <f>ROUND(I1154*H1154,2)</f>
        <v>0</v>
      </c>
      <c r="K1154" s="136" t="s">
        <v>363</v>
      </c>
      <c r="L1154" s="33"/>
      <c r="M1154" s="141" t="s">
        <v>19</v>
      </c>
      <c r="N1154" s="142" t="s">
        <v>49</v>
      </c>
      <c r="P1154" s="143">
        <f>O1154*H1154</f>
        <v>0</v>
      </c>
      <c r="Q1154" s="143">
        <v>1.76E-4</v>
      </c>
      <c r="R1154" s="143">
        <f>Q1154*H1154</f>
        <v>7.0399999999999998E-4</v>
      </c>
      <c r="S1154" s="143">
        <v>0</v>
      </c>
      <c r="T1154" s="144">
        <f>S1154*H1154</f>
        <v>0</v>
      </c>
      <c r="AR1154" s="145" t="s">
        <v>364</v>
      </c>
      <c r="AT1154" s="145" t="s">
        <v>360</v>
      </c>
      <c r="AU1154" s="145" t="s">
        <v>90</v>
      </c>
      <c r="AY1154" s="18" t="s">
        <v>358</v>
      </c>
      <c r="BE1154" s="146">
        <f>IF(N1154="základní",J1154,0)</f>
        <v>0</v>
      </c>
      <c r="BF1154" s="146">
        <f>IF(N1154="snížená",J1154,0)</f>
        <v>0</v>
      </c>
      <c r="BG1154" s="146">
        <f>IF(N1154="zákl. přenesená",J1154,0)</f>
        <v>0</v>
      </c>
      <c r="BH1154" s="146">
        <f>IF(N1154="sníž. přenesená",J1154,0)</f>
        <v>0</v>
      </c>
      <c r="BI1154" s="146">
        <f>IF(N1154="nulová",J1154,0)</f>
        <v>0</v>
      </c>
      <c r="BJ1154" s="18" t="s">
        <v>90</v>
      </c>
      <c r="BK1154" s="146">
        <f>ROUND(I1154*H1154,2)</f>
        <v>0</v>
      </c>
      <c r="BL1154" s="18" t="s">
        <v>364</v>
      </c>
      <c r="BM1154" s="145" t="s">
        <v>1346</v>
      </c>
    </row>
    <row r="1155" spans="2:65" s="1" customFormat="1" ht="11.25">
      <c r="B1155" s="33"/>
      <c r="D1155" s="147" t="s">
        <v>366</v>
      </c>
      <c r="F1155" s="148" t="s">
        <v>1347</v>
      </c>
      <c r="I1155" s="149"/>
      <c r="L1155" s="33"/>
      <c r="M1155" s="150"/>
      <c r="T1155" s="54"/>
      <c r="AT1155" s="18" t="s">
        <v>366</v>
      </c>
      <c r="AU1155" s="18" t="s">
        <v>90</v>
      </c>
    </row>
    <row r="1156" spans="2:65" s="12" customFormat="1" ht="11.25">
      <c r="B1156" s="151"/>
      <c r="D1156" s="152" t="s">
        <v>368</v>
      </c>
      <c r="E1156" s="153" t="s">
        <v>19</v>
      </c>
      <c r="F1156" s="154" t="s">
        <v>1160</v>
      </c>
      <c r="H1156" s="153" t="s">
        <v>19</v>
      </c>
      <c r="I1156" s="155"/>
      <c r="L1156" s="151"/>
      <c r="M1156" s="156"/>
      <c r="T1156" s="157"/>
      <c r="AT1156" s="153" t="s">
        <v>368</v>
      </c>
      <c r="AU1156" s="153" t="s">
        <v>90</v>
      </c>
      <c r="AV1156" s="12" t="s">
        <v>84</v>
      </c>
      <c r="AW1156" s="12" t="s">
        <v>36</v>
      </c>
      <c r="AX1156" s="12" t="s">
        <v>77</v>
      </c>
      <c r="AY1156" s="153" t="s">
        <v>358</v>
      </c>
    </row>
    <row r="1157" spans="2:65" s="12" customFormat="1" ht="11.25">
      <c r="B1157" s="151"/>
      <c r="D1157" s="152" t="s">
        <v>368</v>
      </c>
      <c r="E1157" s="153" t="s">
        <v>19</v>
      </c>
      <c r="F1157" s="154" t="s">
        <v>460</v>
      </c>
      <c r="H1157" s="153" t="s">
        <v>19</v>
      </c>
      <c r="I1157" s="155"/>
      <c r="L1157" s="151"/>
      <c r="M1157" s="156"/>
      <c r="T1157" s="157"/>
      <c r="AT1157" s="153" t="s">
        <v>368</v>
      </c>
      <c r="AU1157" s="153" t="s">
        <v>90</v>
      </c>
      <c r="AV1157" s="12" t="s">
        <v>84</v>
      </c>
      <c r="AW1157" s="12" t="s">
        <v>36</v>
      </c>
      <c r="AX1157" s="12" t="s">
        <v>77</v>
      </c>
      <c r="AY1157" s="153" t="s">
        <v>358</v>
      </c>
    </row>
    <row r="1158" spans="2:65" s="13" customFormat="1" ht="11.25">
      <c r="B1158" s="158"/>
      <c r="D1158" s="152" t="s">
        <v>368</v>
      </c>
      <c r="E1158" s="159" t="s">
        <v>19</v>
      </c>
      <c r="F1158" s="160" t="s">
        <v>1338</v>
      </c>
      <c r="H1158" s="161">
        <v>4</v>
      </c>
      <c r="I1158" s="162"/>
      <c r="L1158" s="158"/>
      <c r="M1158" s="163"/>
      <c r="T1158" s="164"/>
      <c r="AT1158" s="159" t="s">
        <v>368</v>
      </c>
      <c r="AU1158" s="159" t="s">
        <v>90</v>
      </c>
      <c r="AV1158" s="13" t="s">
        <v>90</v>
      </c>
      <c r="AW1158" s="13" t="s">
        <v>36</v>
      </c>
      <c r="AX1158" s="13" t="s">
        <v>77</v>
      </c>
      <c r="AY1158" s="159" t="s">
        <v>358</v>
      </c>
    </row>
    <row r="1159" spans="2:65" s="14" customFormat="1" ht="11.25">
      <c r="B1159" s="165"/>
      <c r="D1159" s="152" t="s">
        <v>368</v>
      </c>
      <c r="E1159" s="166" t="s">
        <v>19</v>
      </c>
      <c r="F1159" s="167" t="s">
        <v>371</v>
      </c>
      <c r="H1159" s="168">
        <v>4</v>
      </c>
      <c r="I1159" s="169"/>
      <c r="L1159" s="165"/>
      <c r="M1159" s="170"/>
      <c r="T1159" s="171"/>
      <c r="AT1159" s="166" t="s">
        <v>368</v>
      </c>
      <c r="AU1159" s="166" t="s">
        <v>90</v>
      </c>
      <c r="AV1159" s="14" t="s">
        <v>364</v>
      </c>
      <c r="AW1159" s="14" t="s">
        <v>36</v>
      </c>
      <c r="AX1159" s="14" t="s">
        <v>84</v>
      </c>
      <c r="AY1159" s="166" t="s">
        <v>358</v>
      </c>
    </row>
    <row r="1160" spans="2:65" s="1" customFormat="1" ht="16.5" customHeight="1">
      <c r="B1160" s="33"/>
      <c r="C1160" s="179" t="s">
        <v>1348</v>
      </c>
      <c r="D1160" s="179" t="s">
        <v>440</v>
      </c>
      <c r="E1160" s="180" t="s">
        <v>1349</v>
      </c>
      <c r="F1160" s="181" t="s">
        <v>1350</v>
      </c>
      <c r="G1160" s="182" t="s">
        <v>504</v>
      </c>
      <c r="H1160" s="183">
        <v>4</v>
      </c>
      <c r="I1160" s="184"/>
      <c r="J1160" s="185">
        <f>ROUND(I1160*H1160,2)</f>
        <v>0</v>
      </c>
      <c r="K1160" s="181" t="s">
        <v>363</v>
      </c>
      <c r="L1160" s="186"/>
      <c r="M1160" s="187" t="s">
        <v>19</v>
      </c>
      <c r="N1160" s="188" t="s">
        <v>49</v>
      </c>
      <c r="P1160" s="143">
        <f>O1160*H1160</f>
        <v>0</v>
      </c>
      <c r="Q1160" s="143">
        <v>5.0000000000000001E-3</v>
      </c>
      <c r="R1160" s="143">
        <f>Q1160*H1160</f>
        <v>0.02</v>
      </c>
      <c r="S1160" s="143">
        <v>0</v>
      </c>
      <c r="T1160" s="144">
        <f>S1160*H1160</f>
        <v>0</v>
      </c>
      <c r="AR1160" s="145" t="s">
        <v>406</v>
      </c>
      <c r="AT1160" s="145" t="s">
        <v>440</v>
      </c>
      <c r="AU1160" s="145" t="s">
        <v>90</v>
      </c>
      <c r="AY1160" s="18" t="s">
        <v>358</v>
      </c>
      <c r="BE1160" s="146">
        <f>IF(N1160="základní",J1160,0)</f>
        <v>0</v>
      </c>
      <c r="BF1160" s="146">
        <f>IF(N1160="snížená",J1160,0)</f>
        <v>0</v>
      </c>
      <c r="BG1160" s="146">
        <f>IF(N1160="zákl. přenesená",J1160,0)</f>
        <v>0</v>
      </c>
      <c r="BH1160" s="146">
        <f>IF(N1160="sníž. přenesená",J1160,0)</f>
        <v>0</v>
      </c>
      <c r="BI1160" s="146">
        <f>IF(N1160="nulová",J1160,0)</f>
        <v>0</v>
      </c>
      <c r="BJ1160" s="18" t="s">
        <v>90</v>
      </c>
      <c r="BK1160" s="146">
        <f>ROUND(I1160*H1160,2)</f>
        <v>0</v>
      </c>
      <c r="BL1160" s="18" t="s">
        <v>364</v>
      </c>
      <c r="BM1160" s="145" t="s">
        <v>1351</v>
      </c>
    </row>
    <row r="1161" spans="2:65" s="12" customFormat="1" ht="11.25">
      <c r="B1161" s="151"/>
      <c r="D1161" s="152" t="s">
        <v>368</v>
      </c>
      <c r="E1161" s="153" t="s">
        <v>19</v>
      </c>
      <c r="F1161" s="154" t="s">
        <v>1160</v>
      </c>
      <c r="H1161" s="153" t="s">
        <v>19</v>
      </c>
      <c r="I1161" s="155"/>
      <c r="L1161" s="151"/>
      <c r="M1161" s="156"/>
      <c r="T1161" s="157"/>
      <c r="AT1161" s="153" t="s">
        <v>368</v>
      </c>
      <c r="AU1161" s="153" t="s">
        <v>90</v>
      </c>
      <c r="AV1161" s="12" t="s">
        <v>84</v>
      </c>
      <c r="AW1161" s="12" t="s">
        <v>36</v>
      </c>
      <c r="AX1161" s="12" t="s">
        <v>77</v>
      </c>
      <c r="AY1161" s="153" t="s">
        <v>358</v>
      </c>
    </row>
    <row r="1162" spans="2:65" s="12" customFormat="1" ht="11.25">
      <c r="B1162" s="151"/>
      <c r="D1162" s="152" t="s">
        <v>368</v>
      </c>
      <c r="E1162" s="153" t="s">
        <v>19</v>
      </c>
      <c r="F1162" s="154" t="s">
        <v>460</v>
      </c>
      <c r="H1162" s="153" t="s">
        <v>19</v>
      </c>
      <c r="I1162" s="155"/>
      <c r="L1162" s="151"/>
      <c r="M1162" s="156"/>
      <c r="T1162" s="157"/>
      <c r="AT1162" s="153" t="s">
        <v>368</v>
      </c>
      <c r="AU1162" s="153" t="s">
        <v>90</v>
      </c>
      <c r="AV1162" s="12" t="s">
        <v>84</v>
      </c>
      <c r="AW1162" s="12" t="s">
        <v>36</v>
      </c>
      <c r="AX1162" s="12" t="s">
        <v>77</v>
      </c>
      <c r="AY1162" s="153" t="s">
        <v>358</v>
      </c>
    </row>
    <row r="1163" spans="2:65" s="13" customFormat="1" ht="11.25">
      <c r="B1163" s="158"/>
      <c r="D1163" s="152" t="s">
        <v>368</v>
      </c>
      <c r="E1163" s="159" t="s">
        <v>19</v>
      </c>
      <c r="F1163" s="160" t="s">
        <v>1338</v>
      </c>
      <c r="H1163" s="161">
        <v>4</v>
      </c>
      <c r="I1163" s="162"/>
      <c r="L1163" s="158"/>
      <c r="M1163" s="163"/>
      <c r="T1163" s="164"/>
      <c r="AT1163" s="159" t="s">
        <v>368</v>
      </c>
      <c r="AU1163" s="159" t="s">
        <v>90</v>
      </c>
      <c r="AV1163" s="13" t="s">
        <v>90</v>
      </c>
      <c r="AW1163" s="13" t="s">
        <v>36</v>
      </c>
      <c r="AX1163" s="13" t="s">
        <v>77</v>
      </c>
      <c r="AY1163" s="159" t="s">
        <v>358</v>
      </c>
    </row>
    <row r="1164" spans="2:65" s="14" customFormat="1" ht="11.25">
      <c r="B1164" s="165"/>
      <c r="D1164" s="152" t="s">
        <v>368</v>
      </c>
      <c r="E1164" s="166" t="s">
        <v>19</v>
      </c>
      <c r="F1164" s="167" t="s">
        <v>371</v>
      </c>
      <c r="H1164" s="168">
        <v>4</v>
      </c>
      <c r="I1164" s="169"/>
      <c r="L1164" s="165"/>
      <c r="M1164" s="170"/>
      <c r="T1164" s="171"/>
      <c r="AT1164" s="166" t="s">
        <v>368</v>
      </c>
      <c r="AU1164" s="166" t="s">
        <v>90</v>
      </c>
      <c r="AV1164" s="14" t="s">
        <v>364</v>
      </c>
      <c r="AW1164" s="14" t="s">
        <v>36</v>
      </c>
      <c r="AX1164" s="14" t="s">
        <v>84</v>
      </c>
      <c r="AY1164" s="166" t="s">
        <v>358</v>
      </c>
    </row>
    <row r="1165" spans="2:65" s="1" customFormat="1" ht="55.5" customHeight="1">
      <c r="B1165" s="33"/>
      <c r="C1165" s="134" t="s">
        <v>1352</v>
      </c>
      <c r="D1165" s="134" t="s">
        <v>360</v>
      </c>
      <c r="E1165" s="135" t="s">
        <v>1353</v>
      </c>
      <c r="F1165" s="136" t="s">
        <v>1354</v>
      </c>
      <c r="G1165" s="137" t="s">
        <v>504</v>
      </c>
      <c r="H1165" s="138">
        <v>102</v>
      </c>
      <c r="I1165" s="139"/>
      <c r="J1165" s="140">
        <f>ROUND(I1165*H1165,2)</f>
        <v>0</v>
      </c>
      <c r="K1165" s="136" t="s">
        <v>363</v>
      </c>
      <c r="L1165" s="33"/>
      <c r="M1165" s="141" t="s">
        <v>19</v>
      </c>
      <c r="N1165" s="142" t="s">
        <v>49</v>
      </c>
      <c r="P1165" s="143">
        <f>O1165*H1165</f>
        <v>0</v>
      </c>
      <c r="Q1165" s="143">
        <v>0</v>
      </c>
      <c r="R1165" s="143">
        <f>Q1165*H1165</f>
        <v>0</v>
      </c>
      <c r="S1165" s="143">
        <v>0.13800000000000001</v>
      </c>
      <c r="T1165" s="144">
        <f>S1165*H1165</f>
        <v>14.076000000000001</v>
      </c>
      <c r="AR1165" s="145" t="s">
        <v>364</v>
      </c>
      <c r="AT1165" s="145" t="s">
        <v>360</v>
      </c>
      <c r="AU1165" s="145" t="s">
        <v>90</v>
      </c>
      <c r="AY1165" s="18" t="s">
        <v>358</v>
      </c>
      <c r="BE1165" s="146">
        <f>IF(N1165="základní",J1165,0)</f>
        <v>0</v>
      </c>
      <c r="BF1165" s="146">
        <f>IF(N1165="snížená",J1165,0)</f>
        <v>0</v>
      </c>
      <c r="BG1165" s="146">
        <f>IF(N1165="zákl. přenesená",J1165,0)</f>
        <v>0</v>
      </c>
      <c r="BH1165" s="146">
        <f>IF(N1165="sníž. přenesená",J1165,0)</f>
        <v>0</v>
      </c>
      <c r="BI1165" s="146">
        <f>IF(N1165="nulová",J1165,0)</f>
        <v>0</v>
      </c>
      <c r="BJ1165" s="18" t="s">
        <v>90</v>
      </c>
      <c r="BK1165" s="146">
        <f>ROUND(I1165*H1165,2)</f>
        <v>0</v>
      </c>
      <c r="BL1165" s="18" t="s">
        <v>364</v>
      </c>
      <c r="BM1165" s="145" t="s">
        <v>1355</v>
      </c>
    </row>
    <row r="1166" spans="2:65" s="1" customFormat="1" ht="11.25">
      <c r="B1166" s="33"/>
      <c r="D1166" s="147" t="s">
        <v>366</v>
      </c>
      <c r="F1166" s="148" t="s">
        <v>1356</v>
      </c>
      <c r="I1166" s="149"/>
      <c r="L1166" s="33"/>
      <c r="M1166" s="150"/>
      <c r="T1166" s="54"/>
      <c r="AT1166" s="18" t="s">
        <v>366</v>
      </c>
      <c r="AU1166" s="18" t="s">
        <v>90</v>
      </c>
    </row>
    <row r="1167" spans="2:65" s="12" customFormat="1" ht="11.25">
      <c r="B1167" s="151"/>
      <c r="D1167" s="152" t="s">
        <v>368</v>
      </c>
      <c r="E1167" s="153" t="s">
        <v>19</v>
      </c>
      <c r="F1167" s="154" t="s">
        <v>5192</v>
      </c>
      <c r="H1167" s="153" t="s">
        <v>19</v>
      </c>
      <c r="I1167" s="155"/>
      <c r="L1167" s="151"/>
      <c r="M1167" s="156"/>
      <c r="T1167" s="157"/>
      <c r="AT1167" s="153" t="s">
        <v>368</v>
      </c>
      <c r="AU1167" s="153" t="s">
        <v>90</v>
      </c>
      <c r="AV1167" s="12" t="s">
        <v>84</v>
      </c>
      <c r="AW1167" s="12" t="s">
        <v>36</v>
      </c>
      <c r="AX1167" s="12" t="s">
        <v>77</v>
      </c>
      <c r="AY1167" s="153" t="s">
        <v>358</v>
      </c>
    </row>
    <row r="1168" spans="2:65" s="13" customFormat="1" ht="11.25">
      <c r="B1168" s="158"/>
      <c r="D1168" s="152" t="s">
        <v>368</v>
      </c>
      <c r="E1168" s="159" t="s">
        <v>19</v>
      </c>
      <c r="F1168" s="160" t="s">
        <v>1358</v>
      </c>
      <c r="H1168" s="161">
        <v>34</v>
      </c>
      <c r="I1168" s="162"/>
      <c r="L1168" s="158"/>
      <c r="M1168" s="163"/>
      <c r="T1168" s="164"/>
      <c r="AT1168" s="159" t="s">
        <v>368</v>
      </c>
      <c r="AU1168" s="159" t="s">
        <v>90</v>
      </c>
      <c r="AV1168" s="13" t="s">
        <v>90</v>
      </c>
      <c r="AW1168" s="13" t="s">
        <v>36</v>
      </c>
      <c r="AX1168" s="13" t="s">
        <v>77</v>
      </c>
      <c r="AY1168" s="159" t="s">
        <v>358</v>
      </c>
    </row>
    <row r="1169" spans="2:65" s="12" customFormat="1" ht="11.25">
      <c r="B1169" s="151"/>
      <c r="D1169" s="152" t="s">
        <v>368</v>
      </c>
      <c r="E1169" s="153" t="s">
        <v>19</v>
      </c>
      <c r="F1169" s="154" t="s">
        <v>5193</v>
      </c>
      <c r="H1169" s="153" t="s">
        <v>19</v>
      </c>
      <c r="I1169" s="155"/>
      <c r="L1169" s="151"/>
      <c r="M1169" s="156"/>
      <c r="T1169" s="157"/>
      <c r="AT1169" s="153" t="s">
        <v>368</v>
      </c>
      <c r="AU1169" s="153" t="s">
        <v>90</v>
      </c>
      <c r="AV1169" s="12" t="s">
        <v>84</v>
      </c>
      <c r="AW1169" s="12" t="s">
        <v>36</v>
      </c>
      <c r="AX1169" s="12" t="s">
        <v>77</v>
      </c>
      <c r="AY1169" s="153" t="s">
        <v>358</v>
      </c>
    </row>
    <row r="1170" spans="2:65" s="13" customFormat="1" ht="11.25">
      <c r="B1170" s="158"/>
      <c r="D1170" s="152" t="s">
        <v>368</v>
      </c>
      <c r="E1170" s="159" t="s">
        <v>19</v>
      </c>
      <c r="F1170" s="160" t="s">
        <v>1360</v>
      </c>
      <c r="H1170" s="161">
        <v>34</v>
      </c>
      <c r="I1170" s="162"/>
      <c r="L1170" s="158"/>
      <c r="M1170" s="163"/>
      <c r="T1170" s="164"/>
      <c r="AT1170" s="159" t="s">
        <v>368</v>
      </c>
      <c r="AU1170" s="159" t="s">
        <v>90</v>
      </c>
      <c r="AV1170" s="13" t="s">
        <v>90</v>
      </c>
      <c r="AW1170" s="13" t="s">
        <v>36</v>
      </c>
      <c r="AX1170" s="13" t="s">
        <v>77</v>
      </c>
      <c r="AY1170" s="159" t="s">
        <v>358</v>
      </c>
    </row>
    <row r="1171" spans="2:65" s="12" customFormat="1" ht="11.25">
      <c r="B1171" s="151"/>
      <c r="D1171" s="152" t="s">
        <v>368</v>
      </c>
      <c r="E1171" s="153" t="s">
        <v>19</v>
      </c>
      <c r="F1171" s="154" t="s">
        <v>5194</v>
      </c>
      <c r="H1171" s="153" t="s">
        <v>19</v>
      </c>
      <c r="I1171" s="155"/>
      <c r="L1171" s="151"/>
      <c r="M1171" s="156"/>
      <c r="T1171" s="157"/>
      <c r="AT1171" s="153" t="s">
        <v>368</v>
      </c>
      <c r="AU1171" s="153" t="s">
        <v>90</v>
      </c>
      <c r="AV1171" s="12" t="s">
        <v>84</v>
      </c>
      <c r="AW1171" s="12" t="s">
        <v>36</v>
      </c>
      <c r="AX1171" s="12" t="s">
        <v>77</v>
      </c>
      <c r="AY1171" s="153" t="s">
        <v>358</v>
      </c>
    </row>
    <row r="1172" spans="2:65" s="13" customFormat="1" ht="11.25">
      <c r="B1172" s="158"/>
      <c r="D1172" s="152" t="s">
        <v>368</v>
      </c>
      <c r="E1172" s="159" t="s">
        <v>19</v>
      </c>
      <c r="F1172" s="160" t="s">
        <v>1360</v>
      </c>
      <c r="H1172" s="161">
        <v>34</v>
      </c>
      <c r="I1172" s="162"/>
      <c r="L1172" s="158"/>
      <c r="M1172" s="163"/>
      <c r="T1172" s="164"/>
      <c r="AT1172" s="159" t="s">
        <v>368</v>
      </c>
      <c r="AU1172" s="159" t="s">
        <v>90</v>
      </c>
      <c r="AV1172" s="13" t="s">
        <v>90</v>
      </c>
      <c r="AW1172" s="13" t="s">
        <v>36</v>
      </c>
      <c r="AX1172" s="13" t="s">
        <v>77</v>
      </c>
      <c r="AY1172" s="159" t="s">
        <v>358</v>
      </c>
    </row>
    <row r="1173" spans="2:65" s="14" customFormat="1" ht="11.25">
      <c r="B1173" s="165"/>
      <c r="D1173" s="152" t="s">
        <v>368</v>
      </c>
      <c r="E1173" s="166" t="s">
        <v>19</v>
      </c>
      <c r="F1173" s="167" t="s">
        <v>371</v>
      </c>
      <c r="H1173" s="168">
        <v>102</v>
      </c>
      <c r="I1173" s="169"/>
      <c r="L1173" s="165"/>
      <c r="M1173" s="170"/>
      <c r="T1173" s="171"/>
      <c r="AT1173" s="166" t="s">
        <v>368</v>
      </c>
      <c r="AU1173" s="166" t="s">
        <v>90</v>
      </c>
      <c r="AV1173" s="14" t="s">
        <v>364</v>
      </c>
      <c r="AW1173" s="14" t="s">
        <v>36</v>
      </c>
      <c r="AX1173" s="14" t="s">
        <v>84</v>
      </c>
      <c r="AY1173" s="166" t="s">
        <v>358</v>
      </c>
    </row>
    <row r="1174" spans="2:65" s="1" customFormat="1" ht="37.9" customHeight="1">
      <c r="B1174" s="33"/>
      <c r="C1174" s="134" t="s">
        <v>1362</v>
      </c>
      <c r="D1174" s="134" t="s">
        <v>360</v>
      </c>
      <c r="E1174" s="135" t="s">
        <v>1363</v>
      </c>
      <c r="F1174" s="136" t="s">
        <v>1364</v>
      </c>
      <c r="G1174" s="137" t="s">
        <v>209</v>
      </c>
      <c r="H1174" s="138">
        <v>0.6</v>
      </c>
      <c r="I1174" s="139"/>
      <c r="J1174" s="140">
        <f>ROUND(I1174*H1174,2)</f>
        <v>0</v>
      </c>
      <c r="K1174" s="136" t="s">
        <v>363</v>
      </c>
      <c r="L1174" s="33"/>
      <c r="M1174" s="141" t="s">
        <v>19</v>
      </c>
      <c r="N1174" s="142" t="s">
        <v>49</v>
      </c>
      <c r="P1174" s="143">
        <f>O1174*H1174</f>
        <v>0</v>
      </c>
      <c r="Q1174" s="143">
        <v>0</v>
      </c>
      <c r="R1174" s="143">
        <f>Q1174*H1174</f>
        <v>0</v>
      </c>
      <c r="S1174" s="143">
        <v>1.8</v>
      </c>
      <c r="T1174" s="144">
        <f>S1174*H1174</f>
        <v>1.08</v>
      </c>
      <c r="AR1174" s="145" t="s">
        <v>364</v>
      </c>
      <c r="AT1174" s="145" t="s">
        <v>360</v>
      </c>
      <c r="AU1174" s="145" t="s">
        <v>90</v>
      </c>
      <c r="AY1174" s="18" t="s">
        <v>358</v>
      </c>
      <c r="BE1174" s="146">
        <f>IF(N1174="základní",J1174,0)</f>
        <v>0</v>
      </c>
      <c r="BF1174" s="146">
        <f>IF(N1174="snížená",J1174,0)</f>
        <v>0</v>
      </c>
      <c r="BG1174" s="146">
        <f>IF(N1174="zákl. přenesená",J1174,0)</f>
        <v>0</v>
      </c>
      <c r="BH1174" s="146">
        <f>IF(N1174="sníž. přenesená",J1174,0)</f>
        <v>0</v>
      </c>
      <c r="BI1174" s="146">
        <f>IF(N1174="nulová",J1174,0)</f>
        <v>0</v>
      </c>
      <c r="BJ1174" s="18" t="s">
        <v>90</v>
      </c>
      <c r="BK1174" s="146">
        <f>ROUND(I1174*H1174,2)</f>
        <v>0</v>
      </c>
      <c r="BL1174" s="18" t="s">
        <v>364</v>
      </c>
      <c r="BM1174" s="145" t="s">
        <v>1365</v>
      </c>
    </row>
    <row r="1175" spans="2:65" s="1" customFormat="1" ht="11.25">
      <c r="B1175" s="33"/>
      <c r="D1175" s="147" t="s">
        <v>366</v>
      </c>
      <c r="F1175" s="148" t="s">
        <v>1366</v>
      </c>
      <c r="I1175" s="149"/>
      <c r="L1175" s="33"/>
      <c r="M1175" s="150"/>
      <c r="T1175" s="54"/>
      <c r="AT1175" s="18" t="s">
        <v>366</v>
      </c>
      <c r="AU1175" s="18" t="s">
        <v>90</v>
      </c>
    </row>
    <row r="1176" spans="2:65" s="12" customFormat="1" ht="11.25">
      <c r="B1176" s="151"/>
      <c r="D1176" s="152" t="s">
        <v>368</v>
      </c>
      <c r="E1176" s="153" t="s">
        <v>19</v>
      </c>
      <c r="F1176" s="154" t="s">
        <v>5184</v>
      </c>
      <c r="H1176" s="153" t="s">
        <v>19</v>
      </c>
      <c r="I1176" s="155"/>
      <c r="L1176" s="151"/>
      <c r="M1176" s="156"/>
      <c r="T1176" s="157"/>
      <c r="AT1176" s="153" t="s">
        <v>368</v>
      </c>
      <c r="AU1176" s="153" t="s">
        <v>90</v>
      </c>
      <c r="AV1176" s="12" t="s">
        <v>84</v>
      </c>
      <c r="AW1176" s="12" t="s">
        <v>36</v>
      </c>
      <c r="AX1176" s="12" t="s">
        <v>77</v>
      </c>
      <c r="AY1176" s="153" t="s">
        <v>358</v>
      </c>
    </row>
    <row r="1177" spans="2:65" s="13" customFormat="1" ht="11.25">
      <c r="B1177" s="158"/>
      <c r="D1177" s="152" t="s">
        <v>368</v>
      </c>
      <c r="E1177" s="159" t="s">
        <v>19</v>
      </c>
      <c r="F1177" s="160" t="s">
        <v>1367</v>
      </c>
      <c r="H1177" s="161">
        <v>0.182</v>
      </c>
      <c r="I1177" s="162"/>
      <c r="L1177" s="158"/>
      <c r="M1177" s="163"/>
      <c r="T1177" s="164"/>
      <c r="AT1177" s="159" t="s">
        <v>368</v>
      </c>
      <c r="AU1177" s="159" t="s">
        <v>90</v>
      </c>
      <c r="AV1177" s="13" t="s">
        <v>90</v>
      </c>
      <c r="AW1177" s="13" t="s">
        <v>36</v>
      </c>
      <c r="AX1177" s="13" t="s">
        <v>77</v>
      </c>
      <c r="AY1177" s="159" t="s">
        <v>358</v>
      </c>
    </row>
    <row r="1178" spans="2:65" s="12" customFormat="1" ht="11.25">
      <c r="B1178" s="151"/>
      <c r="D1178" s="152" t="s">
        <v>368</v>
      </c>
      <c r="E1178" s="153" t="s">
        <v>19</v>
      </c>
      <c r="F1178" s="154" t="s">
        <v>5185</v>
      </c>
      <c r="H1178" s="153" t="s">
        <v>19</v>
      </c>
      <c r="I1178" s="155"/>
      <c r="L1178" s="151"/>
      <c r="M1178" s="156"/>
      <c r="T1178" s="157"/>
      <c r="AT1178" s="153" t="s">
        <v>368</v>
      </c>
      <c r="AU1178" s="153" t="s">
        <v>90</v>
      </c>
      <c r="AV1178" s="12" t="s">
        <v>84</v>
      </c>
      <c r="AW1178" s="12" t="s">
        <v>36</v>
      </c>
      <c r="AX1178" s="12" t="s">
        <v>77</v>
      </c>
      <c r="AY1178" s="153" t="s">
        <v>358</v>
      </c>
    </row>
    <row r="1179" spans="2:65" s="13" customFormat="1" ht="11.25">
      <c r="B1179" s="158"/>
      <c r="D1179" s="152" t="s">
        <v>368</v>
      </c>
      <c r="E1179" s="159" t="s">
        <v>19</v>
      </c>
      <c r="F1179" s="160" t="s">
        <v>1368</v>
      </c>
      <c r="H1179" s="161">
        <v>0.23599999999999999</v>
      </c>
      <c r="I1179" s="162"/>
      <c r="L1179" s="158"/>
      <c r="M1179" s="163"/>
      <c r="T1179" s="164"/>
      <c r="AT1179" s="159" t="s">
        <v>368</v>
      </c>
      <c r="AU1179" s="159" t="s">
        <v>90</v>
      </c>
      <c r="AV1179" s="13" t="s">
        <v>90</v>
      </c>
      <c r="AW1179" s="13" t="s">
        <v>36</v>
      </c>
      <c r="AX1179" s="13" t="s">
        <v>77</v>
      </c>
      <c r="AY1179" s="159" t="s">
        <v>358</v>
      </c>
    </row>
    <row r="1180" spans="2:65" s="12" customFormat="1" ht="11.25">
      <c r="B1180" s="151"/>
      <c r="D1180" s="152" t="s">
        <v>368</v>
      </c>
      <c r="E1180" s="153" t="s">
        <v>19</v>
      </c>
      <c r="F1180" s="154" t="s">
        <v>5183</v>
      </c>
      <c r="H1180" s="153" t="s">
        <v>19</v>
      </c>
      <c r="I1180" s="155"/>
      <c r="L1180" s="151"/>
      <c r="M1180" s="156"/>
      <c r="T1180" s="157"/>
      <c r="AT1180" s="153" t="s">
        <v>368</v>
      </c>
      <c r="AU1180" s="153" t="s">
        <v>90</v>
      </c>
      <c r="AV1180" s="12" t="s">
        <v>84</v>
      </c>
      <c r="AW1180" s="12" t="s">
        <v>36</v>
      </c>
      <c r="AX1180" s="12" t="s">
        <v>77</v>
      </c>
      <c r="AY1180" s="153" t="s">
        <v>358</v>
      </c>
    </row>
    <row r="1181" spans="2:65" s="13" customFormat="1" ht="11.25">
      <c r="B1181" s="158"/>
      <c r="D1181" s="152" t="s">
        <v>368</v>
      </c>
      <c r="E1181" s="159" t="s">
        <v>19</v>
      </c>
      <c r="F1181" s="160" t="s">
        <v>1367</v>
      </c>
      <c r="H1181" s="161">
        <v>0.182</v>
      </c>
      <c r="I1181" s="162"/>
      <c r="L1181" s="158"/>
      <c r="M1181" s="163"/>
      <c r="T1181" s="164"/>
      <c r="AT1181" s="159" t="s">
        <v>368</v>
      </c>
      <c r="AU1181" s="159" t="s">
        <v>90</v>
      </c>
      <c r="AV1181" s="13" t="s">
        <v>90</v>
      </c>
      <c r="AW1181" s="13" t="s">
        <v>36</v>
      </c>
      <c r="AX1181" s="13" t="s">
        <v>77</v>
      </c>
      <c r="AY1181" s="159" t="s">
        <v>358</v>
      </c>
    </row>
    <row r="1182" spans="2:65" s="14" customFormat="1" ht="11.25">
      <c r="B1182" s="165"/>
      <c r="D1182" s="152" t="s">
        <v>368</v>
      </c>
      <c r="E1182" s="166" t="s">
        <v>19</v>
      </c>
      <c r="F1182" s="167" t="s">
        <v>371</v>
      </c>
      <c r="H1182" s="168">
        <v>0.6</v>
      </c>
      <c r="I1182" s="169"/>
      <c r="L1182" s="165"/>
      <c r="M1182" s="170"/>
      <c r="T1182" s="171"/>
      <c r="AT1182" s="166" t="s">
        <v>368</v>
      </c>
      <c r="AU1182" s="166" t="s">
        <v>90</v>
      </c>
      <c r="AV1182" s="14" t="s">
        <v>364</v>
      </c>
      <c r="AW1182" s="14" t="s">
        <v>36</v>
      </c>
      <c r="AX1182" s="14" t="s">
        <v>84</v>
      </c>
      <c r="AY1182" s="166" t="s">
        <v>358</v>
      </c>
    </row>
    <row r="1183" spans="2:65" s="1" customFormat="1" ht="49.15" customHeight="1">
      <c r="B1183" s="33"/>
      <c r="C1183" s="134" t="s">
        <v>1369</v>
      </c>
      <c r="D1183" s="134" t="s">
        <v>360</v>
      </c>
      <c r="E1183" s="135" t="s">
        <v>1370</v>
      </c>
      <c r="F1183" s="136" t="s">
        <v>1371</v>
      </c>
      <c r="G1183" s="137" t="s">
        <v>235</v>
      </c>
      <c r="H1183" s="138">
        <v>15.4</v>
      </c>
      <c r="I1183" s="139"/>
      <c r="J1183" s="140">
        <f>ROUND(I1183*H1183,2)</f>
        <v>0</v>
      </c>
      <c r="K1183" s="136" t="s">
        <v>363</v>
      </c>
      <c r="L1183" s="33"/>
      <c r="M1183" s="141" t="s">
        <v>19</v>
      </c>
      <c r="N1183" s="142" t="s">
        <v>49</v>
      </c>
      <c r="P1183" s="143">
        <f>O1183*H1183</f>
        <v>0</v>
      </c>
      <c r="Q1183" s="143">
        <v>0</v>
      </c>
      <c r="R1183" s="143">
        <f>Q1183*H1183</f>
        <v>0</v>
      </c>
      <c r="S1183" s="143">
        <v>4.2000000000000003E-2</v>
      </c>
      <c r="T1183" s="144">
        <f>S1183*H1183</f>
        <v>0.64680000000000004</v>
      </c>
      <c r="AR1183" s="145" t="s">
        <v>364</v>
      </c>
      <c r="AT1183" s="145" t="s">
        <v>360</v>
      </c>
      <c r="AU1183" s="145" t="s">
        <v>90</v>
      </c>
      <c r="AY1183" s="18" t="s">
        <v>358</v>
      </c>
      <c r="BE1183" s="146">
        <f>IF(N1183="základní",J1183,0)</f>
        <v>0</v>
      </c>
      <c r="BF1183" s="146">
        <f>IF(N1183="snížená",J1183,0)</f>
        <v>0</v>
      </c>
      <c r="BG1183" s="146">
        <f>IF(N1183="zákl. přenesená",J1183,0)</f>
        <v>0</v>
      </c>
      <c r="BH1183" s="146">
        <f>IF(N1183="sníž. přenesená",J1183,0)</f>
        <v>0</v>
      </c>
      <c r="BI1183" s="146">
        <f>IF(N1183="nulová",J1183,0)</f>
        <v>0</v>
      </c>
      <c r="BJ1183" s="18" t="s">
        <v>90</v>
      </c>
      <c r="BK1183" s="146">
        <f>ROUND(I1183*H1183,2)</f>
        <v>0</v>
      </c>
      <c r="BL1183" s="18" t="s">
        <v>364</v>
      </c>
      <c r="BM1183" s="145" t="s">
        <v>1372</v>
      </c>
    </row>
    <row r="1184" spans="2:65" s="1" customFormat="1" ht="11.25">
      <c r="B1184" s="33"/>
      <c r="D1184" s="147" t="s">
        <v>366</v>
      </c>
      <c r="F1184" s="148" t="s">
        <v>1373</v>
      </c>
      <c r="I1184" s="149"/>
      <c r="L1184" s="33"/>
      <c r="M1184" s="150"/>
      <c r="T1184" s="54"/>
      <c r="AT1184" s="18" t="s">
        <v>366</v>
      </c>
      <c r="AU1184" s="18" t="s">
        <v>90</v>
      </c>
    </row>
    <row r="1185" spans="2:65" s="12" customFormat="1" ht="11.25">
      <c r="B1185" s="151"/>
      <c r="D1185" s="152" t="s">
        <v>368</v>
      </c>
      <c r="E1185" s="153" t="s">
        <v>19</v>
      </c>
      <c r="F1185" s="154" t="s">
        <v>5184</v>
      </c>
      <c r="H1185" s="153" t="s">
        <v>19</v>
      </c>
      <c r="I1185" s="155"/>
      <c r="L1185" s="151"/>
      <c r="M1185" s="156"/>
      <c r="T1185" s="157"/>
      <c r="AT1185" s="153" t="s">
        <v>368</v>
      </c>
      <c r="AU1185" s="153" t="s">
        <v>90</v>
      </c>
      <c r="AV1185" s="12" t="s">
        <v>84</v>
      </c>
      <c r="AW1185" s="12" t="s">
        <v>36</v>
      </c>
      <c r="AX1185" s="12" t="s">
        <v>77</v>
      </c>
      <c r="AY1185" s="153" t="s">
        <v>358</v>
      </c>
    </row>
    <row r="1186" spans="2:65" s="13" customFormat="1" ht="11.25">
      <c r="B1186" s="158"/>
      <c r="D1186" s="152" t="s">
        <v>368</v>
      </c>
      <c r="E1186" s="159" t="s">
        <v>19</v>
      </c>
      <c r="F1186" s="160" t="s">
        <v>1374</v>
      </c>
      <c r="H1186" s="161">
        <v>2.2000000000000002</v>
      </c>
      <c r="I1186" s="162"/>
      <c r="L1186" s="158"/>
      <c r="M1186" s="163"/>
      <c r="T1186" s="164"/>
      <c r="AT1186" s="159" t="s">
        <v>368</v>
      </c>
      <c r="AU1186" s="159" t="s">
        <v>90</v>
      </c>
      <c r="AV1186" s="13" t="s">
        <v>90</v>
      </c>
      <c r="AW1186" s="13" t="s">
        <v>36</v>
      </c>
      <c r="AX1186" s="13" t="s">
        <v>77</v>
      </c>
      <c r="AY1186" s="159" t="s">
        <v>358</v>
      </c>
    </row>
    <row r="1187" spans="2:65" s="12" customFormat="1" ht="11.25">
      <c r="B1187" s="151"/>
      <c r="D1187" s="152" t="s">
        <v>368</v>
      </c>
      <c r="E1187" s="153" t="s">
        <v>19</v>
      </c>
      <c r="F1187" s="154" t="s">
        <v>5185</v>
      </c>
      <c r="H1187" s="153" t="s">
        <v>19</v>
      </c>
      <c r="I1187" s="155"/>
      <c r="L1187" s="151"/>
      <c r="M1187" s="156"/>
      <c r="T1187" s="157"/>
      <c r="AT1187" s="153" t="s">
        <v>368</v>
      </c>
      <c r="AU1187" s="153" t="s">
        <v>90</v>
      </c>
      <c r="AV1187" s="12" t="s">
        <v>84</v>
      </c>
      <c r="AW1187" s="12" t="s">
        <v>36</v>
      </c>
      <c r="AX1187" s="12" t="s">
        <v>77</v>
      </c>
      <c r="AY1187" s="153" t="s">
        <v>358</v>
      </c>
    </row>
    <row r="1188" spans="2:65" s="13" customFormat="1" ht="11.25">
      <c r="B1188" s="158"/>
      <c r="D1188" s="152" t="s">
        <v>368</v>
      </c>
      <c r="E1188" s="159" t="s">
        <v>19</v>
      </c>
      <c r="F1188" s="160" t="s">
        <v>1375</v>
      </c>
      <c r="H1188" s="161">
        <v>4.4000000000000004</v>
      </c>
      <c r="I1188" s="162"/>
      <c r="L1188" s="158"/>
      <c r="M1188" s="163"/>
      <c r="T1188" s="164"/>
      <c r="AT1188" s="159" t="s">
        <v>368</v>
      </c>
      <c r="AU1188" s="159" t="s">
        <v>90</v>
      </c>
      <c r="AV1188" s="13" t="s">
        <v>90</v>
      </c>
      <c r="AW1188" s="13" t="s">
        <v>36</v>
      </c>
      <c r="AX1188" s="13" t="s">
        <v>77</v>
      </c>
      <c r="AY1188" s="159" t="s">
        <v>358</v>
      </c>
    </row>
    <row r="1189" spans="2:65" s="12" customFormat="1" ht="11.25">
      <c r="B1189" s="151"/>
      <c r="D1189" s="152" t="s">
        <v>368</v>
      </c>
      <c r="E1189" s="153" t="s">
        <v>19</v>
      </c>
      <c r="F1189" s="154" t="s">
        <v>5183</v>
      </c>
      <c r="H1189" s="153" t="s">
        <v>19</v>
      </c>
      <c r="I1189" s="155"/>
      <c r="L1189" s="151"/>
      <c r="M1189" s="156"/>
      <c r="T1189" s="157"/>
      <c r="AT1189" s="153" t="s">
        <v>368</v>
      </c>
      <c r="AU1189" s="153" t="s">
        <v>90</v>
      </c>
      <c r="AV1189" s="12" t="s">
        <v>84</v>
      </c>
      <c r="AW1189" s="12" t="s">
        <v>36</v>
      </c>
      <c r="AX1189" s="12" t="s">
        <v>77</v>
      </c>
      <c r="AY1189" s="153" t="s">
        <v>358</v>
      </c>
    </row>
    <row r="1190" spans="2:65" s="13" customFormat="1" ht="11.25">
      <c r="B1190" s="158"/>
      <c r="D1190" s="152" t="s">
        <v>368</v>
      </c>
      <c r="E1190" s="159" t="s">
        <v>19</v>
      </c>
      <c r="F1190" s="160" t="s">
        <v>1376</v>
      </c>
      <c r="H1190" s="161">
        <v>8.8000000000000007</v>
      </c>
      <c r="I1190" s="162"/>
      <c r="L1190" s="158"/>
      <c r="M1190" s="163"/>
      <c r="T1190" s="164"/>
      <c r="AT1190" s="159" t="s">
        <v>368</v>
      </c>
      <c r="AU1190" s="159" t="s">
        <v>90</v>
      </c>
      <c r="AV1190" s="13" t="s">
        <v>90</v>
      </c>
      <c r="AW1190" s="13" t="s">
        <v>36</v>
      </c>
      <c r="AX1190" s="13" t="s">
        <v>77</v>
      </c>
      <c r="AY1190" s="159" t="s">
        <v>358</v>
      </c>
    </row>
    <row r="1191" spans="2:65" s="14" customFormat="1" ht="11.25">
      <c r="B1191" s="165"/>
      <c r="D1191" s="152" t="s">
        <v>368</v>
      </c>
      <c r="E1191" s="166" t="s">
        <v>19</v>
      </c>
      <c r="F1191" s="167" t="s">
        <v>371</v>
      </c>
      <c r="H1191" s="168">
        <v>15.4</v>
      </c>
      <c r="I1191" s="169"/>
      <c r="L1191" s="165"/>
      <c r="M1191" s="170"/>
      <c r="T1191" s="171"/>
      <c r="AT1191" s="166" t="s">
        <v>368</v>
      </c>
      <c r="AU1191" s="166" t="s">
        <v>90</v>
      </c>
      <c r="AV1191" s="14" t="s">
        <v>364</v>
      </c>
      <c r="AW1191" s="14" t="s">
        <v>36</v>
      </c>
      <c r="AX1191" s="14" t="s">
        <v>84</v>
      </c>
      <c r="AY1191" s="166" t="s">
        <v>358</v>
      </c>
    </row>
    <row r="1192" spans="2:65" s="11" customFormat="1" ht="22.9" customHeight="1">
      <c r="B1192" s="122"/>
      <c r="D1192" s="123" t="s">
        <v>76</v>
      </c>
      <c r="E1192" s="132" t="s">
        <v>1377</v>
      </c>
      <c r="F1192" s="132" t="s">
        <v>1378</v>
      </c>
      <c r="I1192" s="125"/>
      <c r="J1192" s="133">
        <f>BK1192</f>
        <v>0</v>
      </c>
      <c r="L1192" s="122"/>
      <c r="M1192" s="127"/>
      <c r="P1192" s="128">
        <f>SUM(P1193:P1201)</f>
        <v>0</v>
      </c>
      <c r="R1192" s="128">
        <f>SUM(R1193:R1201)</f>
        <v>0</v>
      </c>
      <c r="T1192" s="129">
        <f>SUM(T1193:T1201)</f>
        <v>0</v>
      </c>
      <c r="AR1192" s="123" t="s">
        <v>84</v>
      </c>
      <c r="AT1192" s="130" t="s">
        <v>76</v>
      </c>
      <c r="AU1192" s="130" t="s">
        <v>84</v>
      </c>
      <c r="AY1192" s="123" t="s">
        <v>358</v>
      </c>
      <c r="BK1192" s="131">
        <f>SUM(BK1193:BK1201)</f>
        <v>0</v>
      </c>
    </row>
    <row r="1193" spans="2:65" s="1" customFormat="1" ht="37.9" customHeight="1">
      <c r="B1193" s="33"/>
      <c r="C1193" s="134" t="s">
        <v>1379</v>
      </c>
      <c r="D1193" s="134" t="s">
        <v>360</v>
      </c>
      <c r="E1193" s="135" t="s">
        <v>1380</v>
      </c>
      <c r="F1193" s="136" t="s">
        <v>1381</v>
      </c>
      <c r="G1193" s="137" t="s">
        <v>443</v>
      </c>
      <c r="H1193" s="138">
        <v>15.811</v>
      </c>
      <c r="I1193" s="139"/>
      <c r="J1193" s="140">
        <f>ROUND(I1193*H1193,2)</f>
        <v>0</v>
      </c>
      <c r="K1193" s="136" t="s">
        <v>402</v>
      </c>
      <c r="L1193" s="33"/>
      <c r="M1193" s="141" t="s">
        <v>19</v>
      </c>
      <c r="N1193" s="142" t="s">
        <v>49</v>
      </c>
      <c r="P1193" s="143">
        <f>O1193*H1193</f>
        <v>0</v>
      </c>
      <c r="Q1193" s="143">
        <v>0</v>
      </c>
      <c r="R1193" s="143">
        <f>Q1193*H1193</f>
        <v>0</v>
      </c>
      <c r="S1193" s="143">
        <v>0</v>
      </c>
      <c r="T1193" s="144">
        <f>S1193*H1193</f>
        <v>0</v>
      </c>
      <c r="AR1193" s="145" t="s">
        <v>364</v>
      </c>
      <c r="AT1193" s="145" t="s">
        <v>360</v>
      </c>
      <c r="AU1193" s="145" t="s">
        <v>90</v>
      </c>
      <c r="AY1193" s="18" t="s">
        <v>358</v>
      </c>
      <c r="BE1193" s="146">
        <f>IF(N1193="základní",J1193,0)</f>
        <v>0</v>
      </c>
      <c r="BF1193" s="146">
        <f>IF(N1193="snížená",J1193,0)</f>
        <v>0</v>
      </c>
      <c r="BG1193" s="146">
        <f>IF(N1193="zákl. přenesená",J1193,0)</f>
        <v>0</v>
      </c>
      <c r="BH1193" s="146">
        <f>IF(N1193="sníž. přenesená",J1193,0)</f>
        <v>0</v>
      </c>
      <c r="BI1193" s="146">
        <f>IF(N1193="nulová",J1193,0)</f>
        <v>0</v>
      </c>
      <c r="BJ1193" s="18" t="s">
        <v>90</v>
      </c>
      <c r="BK1193" s="146">
        <f>ROUND(I1193*H1193,2)</f>
        <v>0</v>
      </c>
      <c r="BL1193" s="18" t="s">
        <v>364</v>
      </c>
      <c r="BM1193" s="145" t="s">
        <v>1382</v>
      </c>
    </row>
    <row r="1194" spans="2:65" s="1" customFormat="1" ht="11.25">
      <c r="B1194" s="33"/>
      <c r="D1194" s="147" t="s">
        <v>366</v>
      </c>
      <c r="F1194" s="148" t="s">
        <v>1383</v>
      </c>
      <c r="I1194" s="149"/>
      <c r="L1194" s="33"/>
      <c r="M1194" s="150"/>
      <c r="T1194" s="54"/>
      <c r="AT1194" s="18" t="s">
        <v>366</v>
      </c>
      <c r="AU1194" s="18" t="s">
        <v>90</v>
      </c>
    </row>
    <row r="1195" spans="2:65" s="1" customFormat="1" ht="44.25" customHeight="1">
      <c r="B1195" s="33"/>
      <c r="C1195" s="134" t="s">
        <v>1384</v>
      </c>
      <c r="D1195" s="134" t="s">
        <v>360</v>
      </c>
      <c r="E1195" s="135" t="s">
        <v>1385</v>
      </c>
      <c r="F1195" s="136" t="s">
        <v>1386</v>
      </c>
      <c r="G1195" s="137" t="s">
        <v>443</v>
      </c>
      <c r="H1195" s="138">
        <v>237.16499999999999</v>
      </c>
      <c r="I1195" s="139"/>
      <c r="J1195" s="140">
        <f>ROUND(I1195*H1195,2)</f>
        <v>0</v>
      </c>
      <c r="K1195" s="136" t="s">
        <v>402</v>
      </c>
      <c r="L1195" s="33"/>
      <c r="M1195" s="141" t="s">
        <v>19</v>
      </c>
      <c r="N1195" s="142" t="s">
        <v>49</v>
      </c>
      <c r="P1195" s="143">
        <f>O1195*H1195</f>
        <v>0</v>
      </c>
      <c r="Q1195" s="143">
        <v>0</v>
      </c>
      <c r="R1195" s="143">
        <f>Q1195*H1195</f>
        <v>0</v>
      </c>
      <c r="S1195" s="143">
        <v>0</v>
      </c>
      <c r="T1195" s="144">
        <f>S1195*H1195</f>
        <v>0</v>
      </c>
      <c r="AR1195" s="145" t="s">
        <v>364</v>
      </c>
      <c r="AT1195" s="145" t="s">
        <v>360</v>
      </c>
      <c r="AU1195" s="145" t="s">
        <v>90</v>
      </c>
      <c r="AY1195" s="18" t="s">
        <v>358</v>
      </c>
      <c r="BE1195" s="146">
        <f>IF(N1195="základní",J1195,0)</f>
        <v>0</v>
      </c>
      <c r="BF1195" s="146">
        <f>IF(N1195="snížená",J1195,0)</f>
        <v>0</v>
      </c>
      <c r="BG1195" s="146">
        <f>IF(N1195="zákl. přenesená",J1195,0)</f>
        <v>0</v>
      </c>
      <c r="BH1195" s="146">
        <f>IF(N1195="sníž. přenesená",J1195,0)</f>
        <v>0</v>
      </c>
      <c r="BI1195" s="146">
        <f>IF(N1195="nulová",J1195,0)</f>
        <v>0</v>
      </c>
      <c r="BJ1195" s="18" t="s">
        <v>90</v>
      </c>
      <c r="BK1195" s="146">
        <f>ROUND(I1195*H1195,2)</f>
        <v>0</v>
      </c>
      <c r="BL1195" s="18" t="s">
        <v>364</v>
      </c>
      <c r="BM1195" s="145" t="s">
        <v>1387</v>
      </c>
    </row>
    <row r="1196" spans="2:65" s="1" customFormat="1" ht="11.25">
      <c r="B1196" s="33"/>
      <c r="D1196" s="147" t="s">
        <v>366</v>
      </c>
      <c r="F1196" s="148" t="s">
        <v>1388</v>
      </c>
      <c r="I1196" s="149"/>
      <c r="L1196" s="33"/>
      <c r="M1196" s="150"/>
      <c r="T1196" s="54"/>
      <c r="AT1196" s="18" t="s">
        <v>366</v>
      </c>
      <c r="AU1196" s="18" t="s">
        <v>90</v>
      </c>
    </row>
    <row r="1197" spans="2:65" s="13" customFormat="1" ht="11.25">
      <c r="B1197" s="158"/>
      <c r="D1197" s="152" t="s">
        <v>368</v>
      </c>
      <c r="F1197" s="160" t="s">
        <v>1389</v>
      </c>
      <c r="H1197" s="161">
        <v>237.16499999999999</v>
      </c>
      <c r="I1197" s="162"/>
      <c r="L1197" s="158"/>
      <c r="M1197" s="163"/>
      <c r="T1197" s="164"/>
      <c r="AT1197" s="159" t="s">
        <v>368</v>
      </c>
      <c r="AU1197" s="159" t="s">
        <v>90</v>
      </c>
      <c r="AV1197" s="13" t="s">
        <v>90</v>
      </c>
      <c r="AW1197" s="13" t="s">
        <v>4</v>
      </c>
      <c r="AX1197" s="13" t="s">
        <v>84</v>
      </c>
      <c r="AY1197" s="159" t="s">
        <v>358</v>
      </c>
    </row>
    <row r="1198" spans="2:65" s="1" customFormat="1" ht="37.9" customHeight="1">
      <c r="B1198" s="33"/>
      <c r="C1198" s="134" t="s">
        <v>1390</v>
      </c>
      <c r="D1198" s="134" t="s">
        <v>360</v>
      </c>
      <c r="E1198" s="135" t="s">
        <v>1391</v>
      </c>
      <c r="F1198" s="136" t="s">
        <v>1392</v>
      </c>
      <c r="G1198" s="137" t="s">
        <v>443</v>
      </c>
      <c r="H1198" s="138">
        <v>15.811</v>
      </c>
      <c r="I1198" s="139"/>
      <c r="J1198" s="140">
        <f>ROUND(I1198*H1198,2)</f>
        <v>0</v>
      </c>
      <c r="K1198" s="136" t="s">
        <v>402</v>
      </c>
      <c r="L1198" s="33"/>
      <c r="M1198" s="141" t="s">
        <v>19</v>
      </c>
      <c r="N1198" s="142" t="s">
        <v>49</v>
      </c>
      <c r="P1198" s="143">
        <f>O1198*H1198</f>
        <v>0</v>
      </c>
      <c r="Q1198" s="143">
        <v>0</v>
      </c>
      <c r="R1198" s="143">
        <f>Q1198*H1198</f>
        <v>0</v>
      </c>
      <c r="S1198" s="143">
        <v>0</v>
      </c>
      <c r="T1198" s="144">
        <f>S1198*H1198</f>
        <v>0</v>
      </c>
      <c r="AR1198" s="145" t="s">
        <v>364</v>
      </c>
      <c r="AT1198" s="145" t="s">
        <v>360</v>
      </c>
      <c r="AU1198" s="145" t="s">
        <v>90</v>
      </c>
      <c r="AY1198" s="18" t="s">
        <v>358</v>
      </c>
      <c r="BE1198" s="146">
        <f>IF(N1198="základní",J1198,0)</f>
        <v>0</v>
      </c>
      <c r="BF1198" s="146">
        <f>IF(N1198="snížená",J1198,0)</f>
        <v>0</v>
      </c>
      <c r="BG1198" s="146">
        <f>IF(N1198="zákl. přenesená",J1198,0)</f>
        <v>0</v>
      </c>
      <c r="BH1198" s="146">
        <f>IF(N1198="sníž. přenesená",J1198,0)</f>
        <v>0</v>
      </c>
      <c r="BI1198" s="146">
        <f>IF(N1198="nulová",J1198,0)</f>
        <v>0</v>
      </c>
      <c r="BJ1198" s="18" t="s">
        <v>90</v>
      </c>
      <c r="BK1198" s="146">
        <f>ROUND(I1198*H1198,2)</f>
        <v>0</v>
      </c>
      <c r="BL1198" s="18" t="s">
        <v>364</v>
      </c>
      <c r="BM1198" s="145" t="s">
        <v>1393</v>
      </c>
    </row>
    <row r="1199" spans="2:65" s="1" customFormat="1" ht="11.25">
      <c r="B1199" s="33"/>
      <c r="D1199" s="147" t="s">
        <v>366</v>
      </c>
      <c r="F1199" s="148" t="s">
        <v>1394</v>
      </c>
      <c r="I1199" s="149"/>
      <c r="L1199" s="33"/>
      <c r="M1199" s="150"/>
      <c r="T1199" s="54"/>
      <c r="AT1199" s="18" t="s">
        <v>366</v>
      </c>
      <c r="AU1199" s="18" t="s">
        <v>90</v>
      </c>
    </row>
    <row r="1200" spans="2:65" s="1" customFormat="1" ht="44.25" customHeight="1">
      <c r="B1200" s="33"/>
      <c r="C1200" s="134" t="s">
        <v>1395</v>
      </c>
      <c r="D1200" s="134" t="s">
        <v>360</v>
      </c>
      <c r="E1200" s="135" t="s">
        <v>1396</v>
      </c>
      <c r="F1200" s="136" t="s">
        <v>1397</v>
      </c>
      <c r="G1200" s="137" t="s">
        <v>443</v>
      </c>
      <c r="H1200" s="138">
        <v>15.811</v>
      </c>
      <c r="I1200" s="139"/>
      <c r="J1200" s="140">
        <f>ROUND(I1200*H1200,2)</f>
        <v>0</v>
      </c>
      <c r="K1200" s="136" t="s">
        <v>402</v>
      </c>
      <c r="L1200" s="33"/>
      <c r="M1200" s="141" t="s">
        <v>19</v>
      </c>
      <c r="N1200" s="142" t="s">
        <v>49</v>
      </c>
      <c r="P1200" s="143">
        <f>O1200*H1200</f>
        <v>0</v>
      </c>
      <c r="Q1200" s="143">
        <v>0</v>
      </c>
      <c r="R1200" s="143">
        <f>Q1200*H1200</f>
        <v>0</v>
      </c>
      <c r="S1200" s="143">
        <v>0</v>
      </c>
      <c r="T1200" s="144">
        <f>S1200*H1200</f>
        <v>0</v>
      </c>
      <c r="AR1200" s="145" t="s">
        <v>364</v>
      </c>
      <c r="AT1200" s="145" t="s">
        <v>360</v>
      </c>
      <c r="AU1200" s="145" t="s">
        <v>90</v>
      </c>
      <c r="AY1200" s="18" t="s">
        <v>358</v>
      </c>
      <c r="BE1200" s="146">
        <f>IF(N1200="základní",J1200,0)</f>
        <v>0</v>
      </c>
      <c r="BF1200" s="146">
        <f>IF(N1200="snížená",J1200,0)</f>
        <v>0</v>
      </c>
      <c r="BG1200" s="146">
        <f>IF(N1200="zákl. přenesená",J1200,0)</f>
        <v>0</v>
      </c>
      <c r="BH1200" s="146">
        <f>IF(N1200="sníž. přenesená",J1200,0)</f>
        <v>0</v>
      </c>
      <c r="BI1200" s="146">
        <f>IF(N1200="nulová",J1200,0)</f>
        <v>0</v>
      </c>
      <c r="BJ1200" s="18" t="s">
        <v>90</v>
      </c>
      <c r="BK1200" s="146">
        <f>ROUND(I1200*H1200,2)</f>
        <v>0</v>
      </c>
      <c r="BL1200" s="18" t="s">
        <v>364</v>
      </c>
      <c r="BM1200" s="145" t="s">
        <v>1398</v>
      </c>
    </row>
    <row r="1201" spans="2:65" s="1" customFormat="1" ht="11.25">
      <c r="B1201" s="33"/>
      <c r="D1201" s="147" t="s">
        <v>366</v>
      </c>
      <c r="F1201" s="148" t="s">
        <v>1399</v>
      </c>
      <c r="I1201" s="149"/>
      <c r="L1201" s="33"/>
      <c r="M1201" s="150"/>
      <c r="T1201" s="54"/>
      <c r="AT1201" s="18" t="s">
        <v>366</v>
      </c>
      <c r="AU1201" s="18" t="s">
        <v>90</v>
      </c>
    </row>
    <row r="1202" spans="2:65" s="11" customFormat="1" ht="22.9" customHeight="1">
      <c r="B1202" s="122"/>
      <c r="D1202" s="123" t="s">
        <v>76</v>
      </c>
      <c r="E1202" s="132" t="s">
        <v>1400</v>
      </c>
      <c r="F1202" s="132" t="s">
        <v>1401</v>
      </c>
      <c r="I1202" s="125"/>
      <c r="J1202" s="133">
        <f>BK1202</f>
        <v>0</v>
      </c>
      <c r="L1202" s="122"/>
      <c r="M1202" s="127"/>
      <c r="P1202" s="128">
        <f>SUM(P1203:P1204)</f>
        <v>0</v>
      </c>
      <c r="R1202" s="128">
        <f>SUM(R1203:R1204)</f>
        <v>0</v>
      </c>
      <c r="T1202" s="129">
        <f>SUM(T1203:T1204)</f>
        <v>0</v>
      </c>
      <c r="AR1202" s="123" t="s">
        <v>84</v>
      </c>
      <c r="AT1202" s="130" t="s">
        <v>76</v>
      </c>
      <c r="AU1202" s="130" t="s">
        <v>84</v>
      </c>
      <c r="AY1202" s="123" t="s">
        <v>358</v>
      </c>
      <c r="BK1202" s="131">
        <f>SUM(BK1203:BK1204)</f>
        <v>0</v>
      </c>
    </row>
    <row r="1203" spans="2:65" s="1" customFormat="1" ht="62.65" customHeight="1">
      <c r="B1203" s="33"/>
      <c r="C1203" s="134" t="s">
        <v>1402</v>
      </c>
      <c r="D1203" s="134" t="s">
        <v>360</v>
      </c>
      <c r="E1203" s="135" t="s">
        <v>1403</v>
      </c>
      <c r="F1203" s="136" t="s">
        <v>1404</v>
      </c>
      <c r="G1203" s="137" t="s">
        <v>443</v>
      </c>
      <c r="H1203" s="138">
        <v>1895.692</v>
      </c>
      <c r="I1203" s="139"/>
      <c r="J1203" s="140">
        <f>ROUND(I1203*H1203,2)</f>
        <v>0</v>
      </c>
      <c r="K1203" s="136" t="s">
        <v>363</v>
      </c>
      <c r="L1203" s="33"/>
      <c r="M1203" s="141" t="s">
        <v>19</v>
      </c>
      <c r="N1203" s="142" t="s">
        <v>49</v>
      </c>
      <c r="P1203" s="143">
        <f>O1203*H1203</f>
        <v>0</v>
      </c>
      <c r="Q1203" s="143">
        <v>0</v>
      </c>
      <c r="R1203" s="143">
        <f>Q1203*H1203</f>
        <v>0</v>
      </c>
      <c r="S1203" s="143">
        <v>0</v>
      </c>
      <c r="T1203" s="144">
        <f>S1203*H1203</f>
        <v>0</v>
      </c>
      <c r="AR1203" s="145" t="s">
        <v>364</v>
      </c>
      <c r="AT1203" s="145" t="s">
        <v>360</v>
      </c>
      <c r="AU1203" s="145" t="s">
        <v>90</v>
      </c>
      <c r="AY1203" s="18" t="s">
        <v>358</v>
      </c>
      <c r="BE1203" s="146">
        <f>IF(N1203="základní",J1203,0)</f>
        <v>0</v>
      </c>
      <c r="BF1203" s="146">
        <f>IF(N1203="snížená",J1203,0)</f>
        <v>0</v>
      </c>
      <c r="BG1203" s="146">
        <f>IF(N1203="zákl. přenesená",J1203,0)</f>
        <v>0</v>
      </c>
      <c r="BH1203" s="146">
        <f>IF(N1203="sníž. přenesená",J1203,0)</f>
        <v>0</v>
      </c>
      <c r="BI1203" s="146">
        <f>IF(N1203="nulová",J1203,0)</f>
        <v>0</v>
      </c>
      <c r="BJ1203" s="18" t="s">
        <v>90</v>
      </c>
      <c r="BK1203" s="146">
        <f>ROUND(I1203*H1203,2)</f>
        <v>0</v>
      </c>
      <c r="BL1203" s="18" t="s">
        <v>364</v>
      </c>
      <c r="BM1203" s="145" t="s">
        <v>1405</v>
      </c>
    </row>
    <row r="1204" spans="2:65" s="1" customFormat="1" ht="11.25">
      <c r="B1204" s="33"/>
      <c r="D1204" s="147" t="s">
        <v>366</v>
      </c>
      <c r="F1204" s="148" t="s">
        <v>1406</v>
      </c>
      <c r="I1204" s="149"/>
      <c r="L1204" s="33"/>
      <c r="M1204" s="150"/>
      <c r="T1204" s="54"/>
      <c r="AT1204" s="18" t="s">
        <v>366</v>
      </c>
      <c r="AU1204" s="18" t="s">
        <v>90</v>
      </c>
    </row>
    <row r="1205" spans="2:65" s="11" customFormat="1" ht="25.9" customHeight="1">
      <c r="B1205" s="122"/>
      <c r="D1205" s="123" t="s">
        <v>76</v>
      </c>
      <c r="E1205" s="124" t="s">
        <v>1407</v>
      </c>
      <c r="F1205" s="124" t="s">
        <v>1408</v>
      </c>
      <c r="I1205" s="125"/>
      <c r="J1205" s="126">
        <f>BK1205</f>
        <v>0</v>
      </c>
      <c r="L1205" s="122"/>
      <c r="M1205" s="127"/>
      <c r="P1205" s="128">
        <f>P1206+P1293+P1587+P1736+P1757+P1779+P1796+P1926+P1955+P2090+P2182+P2380+P2525+P2661+P2737+P2777+P2792</f>
        <v>0</v>
      </c>
      <c r="R1205" s="128">
        <f>R1206+R1293+R1587+R1736+R1757+R1779+R1796+R1926+R1955+R2090+R2182+R2380+R2525+R2661+R2737+R2777+R2792</f>
        <v>83.392484992034483</v>
      </c>
      <c r="T1205" s="129">
        <f>T1206+T1293+T1587+T1736+T1757+T1779+T1796+T1926+T1955+T2090+T2182+T2380+T2525+T2661+T2737+T2777+T2792</f>
        <v>0</v>
      </c>
      <c r="AR1205" s="123" t="s">
        <v>90</v>
      </c>
      <c r="AT1205" s="130" t="s">
        <v>76</v>
      </c>
      <c r="AU1205" s="130" t="s">
        <v>77</v>
      </c>
      <c r="AY1205" s="123" t="s">
        <v>358</v>
      </c>
      <c r="BK1205" s="131">
        <f>BK1206+BK1293+BK1587+BK1736+BK1757+BK1779+BK1796+BK1926+BK1955+BK2090+BK2182+BK2380+BK2525+BK2661+BK2737+BK2777+BK2792</f>
        <v>0</v>
      </c>
    </row>
    <row r="1206" spans="2:65" s="11" customFormat="1" ht="22.9" customHeight="1">
      <c r="B1206" s="122"/>
      <c r="D1206" s="123" t="s">
        <v>76</v>
      </c>
      <c r="E1206" s="132" t="s">
        <v>1409</v>
      </c>
      <c r="F1206" s="132" t="s">
        <v>1410</v>
      </c>
      <c r="I1206" s="125"/>
      <c r="J1206" s="133">
        <f>BK1206</f>
        <v>0</v>
      </c>
      <c r="L1206" s="122"/>
      <c r="M1206" s="127"/>
      <c r="P1206" s="128">
        <f>SUM(P1207:P1292)</f>
        <v>0</v>
      </c>
      <c r="R1206" s="128">
        <f>SUM(R1207:R1292)</f>
        <v>3.0054641264999997</v>
      </c>
      <c r="T1206" s="129">
        <f>SUM(T1207:T1292)</f>
        <v>0</v>
      </c>
      <c r="AR1206" s="123" t="s">
        <v>90</v>
      </c>
      <c r="AT1206" s="130" t="s">
        <v>76</v>
      </c>
      <c r="AU1206" s="130" t="s">
        <v>84</v>
      </c>
      <c r="AY1206" s="123" t="s">
        <v>358</v>
      </c>
      <c r="BK1206" s="131">
        <f>SUM(BK1207:BK1292)</f>
        <v>0</v>
      </c>
    </row>
    <row r="1207" spans="2:65" s="1" customFormat="1" ht="37.9" customHeight="1">
      <c r="B1207" s="33"/>
      <c r="C1207" s="134" t="s">
        <v>1411</v>
      </c>
      <c r="D1207" s="134" t="s">
        <v>360</v>
      </c>
      <c r="E1207" s="135" t="s">
        <v>1412</v>
      </c>
      <c r="F1207" s="136" t="s">
        <v>1413</v>
      </c>
      <c r="G1207" s="137" t="s">
        <v>195</v>
      </c>
      <c r="H1207" s="138">
        <v>285</v>
      </c>
      <c r="I1207" s="139"/>
      <c r="J1207" s="140">
        <f>ROUND(I1207*H1207,2)</f>
        <v>0</v>
      </c>
      <c r="K1207" s="136" t="s">
        <v>363</v>
      </c>
      <c r="L1207" s="33"/>
      <c r="M1207" s="141" t="s">
        <v>19</v>
      </c>
      <c r="N1207" s="142" t="s">
        <v>49</v>
      </c>
      <c r="P1207" s="143">
        <f>O1207*H1207</f>
        <v>0</v>
      </c>
      <c r="Q1207" s="143">
        <v>0</v>
      </c>
      <c r="R1207" s="143">
        <f>Q1207*H1207</f>
        <v>0</v>
      </c>
      <c r="S1207" s="143">
        <v>0</v>
      </c>
      <c r="T1207" s="144">
        <f>S1207*H1207</f>
        <v>0</v>
      </c>
      <c r="AR1207" s="145" t="s">
        <v>454</v>
      </c>
      <c r="AT1207" s="145" t="s">
        <v>360</v>
      </c>
      <c r="AU1207" s="145" t="s">
        <v>90</v>
      </c>
      <c r="AY1207" s="18" t="s">
        <v>358</v>
      </c>
      <c r="BE1207" s="146">
        <f>IF(N1207="základní",J1207,0)</f>
        <v>0</v>
      </c>
      <c r="BF1207" s="146">
        <f>IF(N1207="snížená",J1207,0)</f>
        <v>0</v>
      </c>
      <c r="BG1207" s="146">
        <f>IF(N1207="zákl. přenesená",J1207,0)</f>
        <v>0</v>
      </c>
      <c r="BH1207" s="146">
        <f>IF(N1207="sníž. přenesená",J1207,0)</f>
        <v>0</v>
      </c>
      <c r="BI1207" s="146">
        <f>IF(N1207="nulová",J1207,0)</f>
        <v>0</v>
      </c>
      <c r="BJ1207" s="18" t="s">
        <v>90</v>
      </c>
      <c r="BK1207" s="146">
        <f>ROUND(I1207*H1207,2)</f>
        <v>0</v>
      </c>
      <c r="BL1207" s="18" t="s">
        <v>454</v>
      </c>
      <c r="BM1207" s="145" t="s">
        <v>1414</v>
      </c>
    </row>
    <row r="1208" spans="2:65" s="1" customFormat="1" ht="11.25">
      <c r="B1208" s="33"/>
      <c r="D1208" s="147" t="s">
        <v>366</v>
      </c>
      <c r="F1208" s="148" t="s">
        <v>1415</v>
      </c>
      <c r="I1208" s="149"/>
      <c r="L1208" s="33"/>
      <c r="M1208" s="150"/>
      <c r="T1208" s="54"/>
      <c r="AT1208" s="18" t="s">
        <v>366</v>
      </c>
      <c r="AU1208" s="18" t="s">
        <v>90</v>
      </c>
    </row>
    <row r="1209" spans="2:65" s="12" customFormat="1" ht="11.25">
      <c r="B1209" s="151"/>
      <c r="D1209" s="152" t="s">
        <v>368</v>
      </c>
      <c r="E1209" s="153" t="s">
        <v>19</v>
      </c>
      <c r="F1209" s="154" t="s">
        <v>485</v>
      </c>
      <c r="H1209" s="153" t="s">
        <v>19</v>
      </c>
      <c r="I1209" s="155"/>
      <c r="L1209" s="151"/>
      <c r="M1209" s="156"/>
      <c r="T1209" s="157"/>
      <c r="AT1209" s="153" t="s">
        <v>368</v>
      </c>
      <c r="AU1209" s="153" t="s">
        <v>90</v>
      </c>
      <c r="AV1209" s="12" t="s">
        <v>84</v>
      </c>
      <c r="AW1209" s="12" t="s">
        <v>36</v>
      </c>
      <c r="AX1209" s="12" t="s">
        <v>77</v>
      </c>
      <c r="AY1209" s="153" t="s">
        <v>358</v>
      </c>
    </row>
    <row r="1210" spans="2:65" s="12" customFormat="1" ht="11.25">
      <c r="B1210" s="151"/>
      <c r="D1210" s="152" t="s">
        <v>368</v>
      </c>
      <c r="E1210" s="153" t="s">
        <v>19</v>
      </c>
      <c r="F1210" s="154" t="s">
        <v>5195</v>
      </c>
      <c r="H1210" s="153" t="s">
        <v>19</v>
      </c>
      <c r="I1210" s="155"/>
      <c r="L1210" s="151"/>
      <c r="M1210" s="156"/>
      <c r="T1210" s="157"/>
      <c r="AT1210" s="153" t="s">
        <v>368</v>
      </c>
      <c r="AU1210" s="153" t="s">
        <v>90</v>
      </c>
      <c r="AV1210" s="12" t="s">
        <v>84</v>
      </c>
      <c r="AW1210" s="12" t="s">
        <v>36</v>
      </c>
      <c r="AX1210" s="12" t="s">
        <v>77</v>
      </c>
      <c r="AY1210" s="153" t="s">
        <v>358</v>
      </c>
    </row>
    <row r="1211" spans="2:65" s="12" customFormat="1" ht="11.25">
      <c r="B1211" s="151"/>
      <c r="D1211" s="152" t="s">
        <v>368</v>
      </c>
      <c r="E1211" s="153" t="s">
        <v>19</v>
      </c>
      <c r="F1211" s="154" t="s">
        <v>954</v>
      </c>
      <c r="H1211" s="153" t="s">
        <v>19</v>
      </c>
      <c r="I1211" s="155"/>
      <c r="L1211" s="151"/>
      <c r="M1211" s="156"/>
      <c r="T1211" s="157"/>
      <c r="AT1211" s="153" t="s">
        <v>368</v>
      </c>
      <c r="AU1211" s="153" t="s">
        <v>90</v>
      </c>
      <c r="AV1211" s="12" t="s">
        <v>84</v>
      </c>
      <c r="AW1211" s="12" t="s">
        <v>36</v>
      </c>
      <c r="AX1211" s="12" t="s">
        <v>77</v>
      </c>
      <c r="AY1211" s="153" t="s">
        <v>358</v>
      </c>
    </row>
    <row r="1212" spans="2:65" s="12" customFormat="1" ht="11.25">
      <c r="B1212" s="151"/>
      <c r="D1212" s="152" t="s">
        <v>368</v>
      </c>
      <c r="E1212" s="153" t="s">
        <v>19</v>
      </c>
      <c r="F1212" s="154" t="s">
        <v>1416</v>
      </c>
      <c r="H1212" s="153" t="s">
        <v>19</v>
      </c>
      <c r="I1212" s="155"/>
      <c r="L1212" s="151"/>
      <c r="M1212" s="156"/>
      <c r="T1212" s="157"/>
      <c r="AT1212" s="153" t="s">
        <v>368</v>
      </c>
      <c r="AU1212" s="153" t="s">
        <v>90</v>
      </c>
      <c r="AV1212" s="12" t="s">
        <v>84</v>
      </c>
      <c r="AW1212" s="12" t="s">
        <v>36</v>
      </c>
      <c r="AX1212" s="12" t="s">
        <v>77</v>
      </c>
      <c r="AY1212" s="153" t="s">
        <v>358</v>
      </c>
    </row>
    <row r="1213" spans="2:65" s="13" customFormat="1" ht="11.25">
      <c r="B1213" s="158"/>
      <c r="D1213" s="152" t="s">
        <v>368</v>
      </c>
      <c r="E1213" s="159" t="s">
        <v>19</v>
      </c>
      <c r="F1213" s="160" t="s">
        <v>1417</v>
      </c>
      <c r="H1213" s="161">
        <v>274.42</v>
      </c>
      <c r="I1213" s="162"/>
      <c r="L1213" s="158"/>
      <c r="M1213" s="163"/>
      <c r="T1213" s="164"/>
      <c r="AT1213" s="159" t="s">
        <v>368</v>
      </c>
      <c r="AU1213" s="159" t="s">
        <v>90</v>
      </c>
      <c r="AV1213" s="13" t="s">
        <v>90</v>
      </c>
      <c r="AW1213" s="13" t="s">
        <v>36</v>
      </c>
      <c r="AX1213" s="13" t="s">
        <v>77</v>
      </c>
      <c r="AY1213" s="159" t="s">
        <v>358</v>
      </c>
    </row>
    <row r="1214" spans="2:65" s="13" customFormat="1" ht="11.25">
      <c r="B1214" s="158"/>
      <c r="D1214" s="152" t="s">
        <v>368</v>
      </c>
      <c r="E1214" s="159" t="s">
        <v>19</v>
      </c>
      <c r="F1214" s="160" t="s">
        <v>1418</v>
      </c>
      <c r="H1214" s="161">
        <v>10.58</v>
      </c>
      <c r="I1214" s="162"/>
      <c r="L1214" s="158"/>
      <c r="M1214" s="163"/>
      <c r="T1214" s="164"/>
      <c r="AT1214" s="159" t="s">
        <v>368</v>
      </c>
      <c r="AU1214" s="159" t="s">
        <v>90</v>
      </c>
      <c r="AV1214" s="13" t="s">
        <v>90</v>
      </c>
      <c r="AW1214" s="13" t="s">
        <v>36</v>
      </c>
      <c r="AX1214" s="13" t="s">
        <v>77</v>
      </c>
      <c r="AY1214" s="159" t="s">
        <v>358</v>
      </c>
    </row>
    <row r="1215" spans="2:65" s="14" customFormat="1" ht="11.25">
      <c r="B1215" s="165"/>
      <c r="D1215" s="152" t="s">
        <v>368</v>
      </c>
      <c r="E1215" s="166" t="s">
        <v>193</v>
      </c>
      <c r="F1215" s="167" t="s">
        <v>371</v>
      </c>
      <c r="H1215" s="168">
        <v>285</v>
      </c>
      <c r="I1215" s="169"/>
      <c r="L1215" s="165"/>
      <c r="M1215" s="170"/>
      <c r="T1215" s="171"/>
      <c r="AT1215" s="166" t="s">
        <v>368</v>
      </c>
      <c r="AU1215" s="166" t="s">
        <v>90</v>
      </c>
      <c r="AV1215" s="14" t="s">
        <v>364</v>
      </c>
      <c r="AW1215" s="14" t="s">
        <v>36</v>
      </c>
      <c r="AX1215" s="14" t="s">
        <v>84</v>
      </c>
      <c r="AY1215" s="166" t="s">
        <v>358</v>
      </c>
    </row>
    <row r="1216" spans="2:65" s="1" customFormat="1" ht="16.5" customHeight="1">
      <c r="B1216" s="33"/>
      <c r="C1216" s="179" t="s">
        <v>1419</v>
      </c>
      <c r="D1216" s="179" t="s">
        <v>440</v>
      </c>
      <c r="E1216" s="180" t="s">
        <v>1420</v>
      </c>
      <c r="F1216" s="181" t="s">
        <v>1421</v>
      </c>
      <c r="G1216" s="182" t="s">
        <v>443</v>
      </c>
      <c r="H1216" s="183">
        <v>8.5999999999999993E-2</v>
      </c>
      <c r="I1216" s="184"/>
      <c r="J1216" s="185">
        <f>ROUND(I1216*H1216,2)</f>
        <v>0</v>
      </c>
      <c r="K1216" s="181" t="s">
        <v>363</v>
      </c>
      <c r="L1216" s="186"/>
      <c r="M1216" s="187" t="s">
        <v>19</v>
      </c>
      <c r="N1216" s="188" t="s">
        <v>49</v>
      </c>
      <c r="P1216" s="143">
        <f>O1216*H1216</f>
        <v>0</v>
      </c>
      <c r="Q1216" s="143">
        <v>1</v>
      </c>
      <c r="R1216" s="143">
        <f>Q1216*H1216</f>
        <v>8.5999999999999993E-2</v>
      </c>
      <c r="S1216" s="143">
        <v>0</v>
      </c>
      <c r="T1216" s="144">
        <f>S1216*H1216</f>
        <v>0</v>
      </c>
      <c r="AR1216" s="145" t="s">
        <v>558</v>
      </c>
      <c r="AT1216" s="145" t="s">
        <v>440</v>
      </c>
      <c r="AU1216" s="145" t="s">
        <v>90</v>
      </c>
      <c r="AY1216" s="18" t="s">
        <v>358</v>
      </c>
      <c r="BE1216" s="146">
        <f>IF(N1216="základní",J1216,0)</f>
        <v>0</v>
      </c>
      <c r="BF1216" s="146">
        <f>IF(N1216="snížená",J1216,0)</f>
        <v>0</v>
      </c>
      <c r="BG1216" s="146">
        <f>IF(N1216="zákl. přenesená",J1216,0)</f>
        <v>0</v>
      </c>
      <c r="BH1216" s="146">
        <f>IF(N1216="sníž. přenesená",J1216,0)</f>
        <v>0</v>
      </c>
      <c r="BI1216" s="146">
        <f>IF(N1216="nulová",J1216,0)</f>
        <v>0</v>
      </c>
      <c r="BJ1216" s="18" t="s">
        <v>90</v>
      </c>
      <c r="BK1216" s="146">
        <f>ROUND(I1216*H1216,2)</f>
        <v>0</v>
      </c>
      <c r="BL1216" s="18" t="s">
        <v>454</v>
      </c>
      <c r="BM1216" s="145" t="s">
        <v>1422</v>
      </c>
    </row>
    <row r="1217" spans="2:65" s="13" customFormat="1" ht="11.25">
      <c r="B1217" s="158"/>
      <c r="D1217" s="152" t="s">
        <v>368</v>
      </c>
      <c r="F1217" s="160" t="s">
        <v>1423</v>
      </c>
      <c r="H1217" s="161">
        <v>8.5999999999999993E-2</v>
      </c>
      <c r="I1217" s="162"/>
      <c r="L1217" s="158"/>
      <c r="M1217" s="163"/>
      <c r="T1217" s="164"/>
      <c r="AT1217" s="159" t="s">
        <v>368</v>
      </c>
      <c r="AU1217" s="159" t="s">
        <v>90</v>
      </c>
      <c r="AV1217" s="13" t="s">
        <v>90</v>
      </c>
      <c r="AW1217" s="13" t="s">
        <v>4</v>
      </c>
      <c r="AX1217" s="13" t="s">
        <v>84</v>
      </c>
      <c r="AY1217" s="159" t="s">
        <v>358</v>
      </c>
    </row>
    <row r="1218" spans="2:65" s="1" customFormat="1" ht="33" customHeight="1">
      <c r="B1218" s="33"/>
      <c r="C1218" s="134" t="s">
        <v>1424</v>
      </c>
      <c r="D1218" s="134" t="s">
        <v>360</v>
      </c>
      <c r="E1218" s="135" t="s">
        <v>1425</v>
      </c>
      <c r="F1218" s="136" t="s">
        <v>1426</v>
      </c>
      <c r="G1218" s="137" t="s">
        <v>195</v>
      </c>
      <c r="H1218" s="138">
        <v>128.05000000000001</v>
      </c>
      <c r="I1218" s="139"/>
      <c r="J1218" s="140">
        <f>ROUND(I1218*H1218,2)</f>
        <v>0</v>
      </c>
      <c r="K1218" s="136" t="s">
        <v>363</v>
      </c>
      <c r="L1218" s="33"/>
      <c r="M1218" s="141" t="s">
        <v>19</v>
      </c>
      <c r="N1218" s="142" t="s">
        <v>49</v>
      </c>
      <c r="P1218" s="143">
        <f>O1218*H1218</f>
        <v>0</v>
      </c>
      <c r="Q1218" s="143">
        <v>0</v>
      </c>
      <c r="R1218" s="143">
        <f>Q1218*H1218</f>
        <v>0</v>
      </c>
      <c r="S1218" s="143">
        <v>0</v>
      </c>
      <c r="T1218" s="144">
        <f>S1218*H1218</f>
        <v>0</v>
      </c>
      <c r="AR1218" s="145" t="s">
        <v>454</v>
      </c>
      <c r="AT1218" s="145" t="s">
        <v>360</v>
      </c>
      <c r="AU1218" s="145" t="s">
        <v>90</v>
      </c>
      <c r="AY1218" s="18" t="s">
        <v>358</v>
      </c>
      <c r="BE1218" s="146">
        <f>IF(N1218="základní",J1218,0)</f>
        <v>0</v>
      </c>
      <c r="BF1218" s="146">
        <f>IF(N1218="snížená",J1218,0)</f>
        <v>0</v>
      </c>
      <c r="BG1218" s="146">
        <f>IF(N1218="zákl. přenesená",J1218,0)</f>
        <v>0</v>
      </c>
      <c r="BH1218" s="146">
        <f>IF(N1218="sníž. přenesená",J1218,0)</f>
        <v>0</v>
      </c>
      <c r="BI1218" s="146">
        <f>IF(N1218="nulová",J1218,0)</f>
        <v>0</v>
      </c>
      <c r="BJ1218" s="18" t="s">
        <v>90</v>
      </c>
      <c r="BK1218" s="146">
        <f>ROUND(I1218*H1218,2)</f>
        <v>0</v>
      </c>
      <c r="BL1218" s="18" t="s">
        <v>454</v>
      </c>
      <c r="BM1218" s="145" t="s">
        <v>1427</v>
      </c>
    </row>
    <row r="1219" spans="2:65" s="1" customFormat="1" ht="11.25">
      <c r="B1219" s="33"/>
      <c r="D1219" s="147" t="s">
        <v>366</v>
      </c>
      <c r="F1219" s="148" t="s">
        <v>1428</v>
      </c>
      <c r="I1219" s="149"/>
      <c r="L1219" s="33"/>
      <c r="M1219" s="150"/>
      <c r="T1219" s="54"/>
      <c r="AT1219" s="18" t="s">
        <v>366</v>
      </c>
      <c r="AU1219" s="18" t="s">
        <v>90</v>
      </c>
    </row>
    <row r="1220" spans="2:65" s="12" customFormat="1" ht="11.25">
      <c r="B1220" s="151"/>
      <c r="D1220" s="152" t="s">
        <v>368</v>
      </c>
      <c r="E1220" s="153" t="s">
        <v>19</v>
      </c>
      <c r="F1220" s="154" t="s">
        <v>485</v>
      </c>
      <c r="H1220" s="153" t="s">
        <v>19</v>
      </c>
      <c r="I1220" s="155"/>
      <c r="L1220" s="151"/>
      <c r="M1220" s="156"/>
      <c r="T1220" s="157"/>
      <c r="AT1220" s="153" t="s">
        <v>368</v>
      </c>
      <c r="AU1220" s="153" t="s">
        <v>90</v>
      </c>
      <c r="AV1220" s="12" t="s">
        <v>84</v>
      </c>
      <c r="AW1220" s="12" t="s">
        <v>36</v>
      </c>
      <c r="AX1220" s="12" t="s">
        <v>77</v>
      </c>
      <c r="AY1220" s="153" t="s">
        <v>358</v>
      </c>
    </row>
    <row r="1221" spans="2:65" s="12" customFormat="1" ht="11.25">
      <c r="B1221" s="151"/>
      <c r="D1221" s="152" t="s">
        <v>368</v>
      </c>
      <c r="E1221" s="153" t="s">
        <v>19</v>
      </c>
      <c r="F1221" s="154" t="s">
        <v>5195</v>
      </c>
      <c r="H1221" s="153" t="s">
        <v>19</v>
      </c>
      <c r="I1221" s="155"/>
      <c r="L1221" s="151"/>
      <c r="M1221" s="156"/>
      <c r="T1221" s="157"/>
      <c r="AT1221" s="153" t="s">
        <v>368</v>
      </c>
      <c r="AU1221" s="153" t="s">
        <v>90</v>
      </c>
      <c r="AV1221" s="12" t="s">
        <v>84</v>
      </c>
      <c r="AW1221" s="12" t="s">
        <v>36</v>
      </c>
      <c r="AX1221" s="12" t="s">
        <v>77</v>
      </c>
      <c r="AY1221" s="153" t="s">
        <v>358</v>
      </c>
    </row>
    <row r="1222" spans="2:65" s="12" customFormat="1" ht="11.25">
      <c r="B1222" s="151"/>
      <c r="D1222" s="152" t="s">
        <v>368</v>
      </c>
      <c r="E1222" s="153" t="s">
        <v>19</v>
      </c>
      <c r="F1222" s="154" t="s">
        <v>5175</v>
      </c>
      <c r="H1222" s="153" t="s">
        <v>19</v>
      </c>
      <c r="I1222" s="155"/>
      <c r="L1222" s="151"/>
      <c r="M1222" s="156"/>
      <c r="T1222" s="157"/>
      <c r="AT1222" s="153" t="s">
        <v>368</v>
      </c>
      <c r="AU1222" s="153" t="s">
        <v>90</v>
      </c>
      <c r="AV1222" s="12" t="s">
        <v>84</v>
      </c>
      <c r="AW1222" s="12" t="s">
        <v>36</v>
      </c>
      <c r="AX1222" s="12" t="s">
        <v>77</v>
      </c>
      <c r="AY1222" s="153" t="s">
        <v>358</v>
      </c>
    </row>
    <row r="1223" spans="2:65" s="12" customFormat="1" ht="11.25">
      <c r="B1223" s="151"/>
      <c r="D1223" s="152" t="s">
        <v>368</v>
      </c>
      <c r="E1223" s="153" t="s">
        <v>19</v>
      </c>
      <c r="F1223" s="154" t="s">
        <v>588</v>
      </c>
      <c r="H1223" s="153" t="s">
        <v>19</v>
      </c>
      <c r="I1223" s="155"/>
      <c r="L1223" s="151"/>
      <c r="M1223" s="156"/>
      <c r="T1223" s="157"/>
      <c r="AT1223" s="153" t="s">
        <v>368</v>
      </c>
      <c r="AU1223" s="153" t="s">
        <v>90</v>
      </c>
      <c r="AV1223" s="12" t="s">
        <v>84</v>
      </c>
      <c r="AW1223" s="12" t="s">
        <v>36</v>
      </c>
      <c r="AX1223" s="12" t="s">
        <v>77</v>
      </c>
      <c r="AY1223" s="153" t="s">
        <v>358</v>
      </c>
    </row>
    <row r="1224" spans="2:65" s="13" customFormat="1" ht="11.25">
      <c r="B1224" s="158"/>
      <c r="D1224" s="152" t="s">
        <v>368</v>
      </c>
      <c r="E1224" s="159" t="s">
        <v>19</v>
      </c>
      <c r="F1224" s="160" t="s">
        <v>1429</v>
      </c>
      <c r="H1224" s="161">
        <v>112.45</v>
      </c>
      <c r="I1224" s="162"/>
      <c r="L1224" s="158"/>
      <c r="M1224" s="163"/>
      <c r="T1224" s="164"/>
      <c r="AT1224" s="159" t="s">
        <v>368</v>
      </c>
      <c r="AU1224" s="159" t="s">
        <v>90</v>
      </c>
      <c r="AV1224" s="13" t="s">
        <v>90</v>
      </c>
      <c r="AW1224" s="13" t="s">
        <v>36</v>
      </c>
      <c r="AX1224" s="13" t="s">
        <v>77</v>
      </c>
      <c r="AY1224" s="159" t="s">
        <v>358</v>
      </c>
    </row>
    <row r="1225" spans="2:65" s="12" customFormat="1" ht="11.25">
      <c r="B1225" s="151"/>
      <c r="D1225" s="152" t="s">
        <v>368</v>
      </c>
      <c r="E1225" s="153" t="s">
        <v>19</v>
      </c>
      <c r="F1225" s="154" t="s">
        <v>1302</v>
      </c>
      <c r="H1225" s="153" t="s">
        <v>19</v>
      </c>
      <c r="I1225" s="155"/>
      <c r="L1225" s="151"/>
      <c r="M1225" s="156"/>
      <c r="T1225" s="157"/>
      <c r="AT1225" s="153" t="s">
        <v>368</v>
      </c>
      <c r="AU1225" s="153" t="s">
        <v>90</v>
      </c>
      <c r="AV1225" s="12" t="s">
        <v>84</v>
      </c>
      <c r="AW1225" s="12" t="s">
        <v>36</v>
      </c>
      <c r="AX1225" s="12" t="s">
        <v>77</v>
      </c>
      <c r="AY1225" s="153" t="s">
        <v>358</v>
      </c>
    </row>
    <row r="1226" spans="2:65" s="13" customFormat="1" ht="11.25">
      <c r="B1226" s="158"/>
      <c r="D1226" s="152" t="s">
        <v>368</v>
      </c>
      <c r="E1226" s="159" t="s">
        <v>19</v>
      </c>
      <c r="F1226" s="160" t="s">
        <v>1430</v>
      </c>
      <c r="H1226" s="161">
        <v>15.6</v>
      </c>
      <c r="I1226" s="162"/>
      <c r="L1226" s="158"/>
      <c r="M1226" s="163"/>
      <c r="T1226" s="164"/>
      <c r="AT1226" s="159" t="s">
        <v>368</v>
      </c>
      <c r="AU1226" s="159" t="s">
        <v>90</v>
      </c>
      <c r="AV1226" s="13" t="s">
        <v>90</v>
      </c>
      <c r="AW1226" s="13" t="s">
        <v>36</v>
      </c>
      <c r="AX1226" s="13" t="s">
        <v>77</v>
      </c>
      <c r="AY1226" s="159" t="s">
        <v>358</v>
      </c>
    </row>
    <row r="1227" spans="2:65" s="14" customFormat="1" ht="11.25">
      <c r="B1227" s="165"/>
      <c r="D1227" s="152" t="s">
        <v>368</v>
      </c>
      <c r="E1227" s="166" t="s">
        <v>197</v>
      </c>
      <c r="F1227" s="167" t="s">
        <v>371</v>
      </c>
      <c r="H1227" s="168">
        <v>128.05000000000001</v>
      </c>
      <c r="I1227" s="169"/>
      <c r="L1227" s="165"/>
      <c r="M1227" s="170"/>
      <c r="T1227" s="171"/>
      <c r="AT1227" s="166" t="s">
        <v>368</v>
      </c>
      <c r="AU1227" s="166" t="s">
        <v>90</v>
      </c>
      <c r="AV1227" s="14" t="s">
        <v>364</v>
      </c>
      <c r="AW1227" s="14" t="s">
        <v>36</v>
      </c>
      <c r="AX1227" s="14" t="s">
        <v>84</v>
      </c>
      <c r="AY1227" s="166" t="s">
        <v>358</v>
      </c>
    </row>
    <row r="1228" spans="2:65" s="1" customFormat="1" ht="16.5" customHeight="1">
      <c r="B1228" s="33"/>
      <c r="C1228" s="179" t="s">
        <v>1431</v>
      </c>
      <c r="D1228" s="179" t="s">
        <v>440</v>
      </c>
      <c r="E1228" s="180" t="s">
        <v>1420</v>
      </c>
      <c r="F1228" s="181" t="s">
        <v>1421</v>
      </c>
      <c r="G1228" s="182" t="s">
        <v>443</v>
      </c>
      <c r="H1228" s="183">
        <v>4.3999999999999997E-2</v>
      </c>
      <c r="I1228" s="184"/>
      <c r="J1228" s="185">
        <f>ROUND(I1228*H1228,2)</f>
        <v>0</v>
      </c>
      <c r="K1228" s="181" t="s">
        <v>363</v>
      </c>
      <c r="L1228" s="186"/>
      <c r="M1228" s="187" t="s">
        <v>19</v>
      </c>
      <c r="N1228" s="188" t="s">
        <v>49</v>
      </c>
      <c r="P1228" s="143">
        <f>O1228*H1228</f>
        <v>0</v>
      </c>
      <c r="Q1228" s="143">
        <v>1</v>
      </c>
      <c r="R1228" s="143">
        <f>Q1228*H1228</f>
        <v>4.3999999999999997E-2</v>
      </c>
      <c r="S1228" s="143">
        <v>0</v>
      </c>
      <c r="T1228" s="144">
        <f>S1228*H1228</f>
        <v>0</v>
      </c>
      <c r="AR1228" s="145" t="s">
        <v>558</v>
      </c>
      <c r="AT1228" s="145" t="s">
        <v>440</v>
      </c>
      <c r="AU1228" s="145" t="s">
        <v>90</v>
      </c>
      <c r="AY1228" s="18" t="s">
        <v>358</v>
      </c>
      <c r="BE1228" s="146">
        <f>IF(N1228="základní",J1228,0)</f>
        <v>0</v>
      </c>
      <c r="BF1228" s="146">
        <f>IF(N1228="snížená",J1228,0)</f>
        <v>0</v>
      </c>
      <c r="BG1228" s="146">
        <f>IF(N1228="zákl. přenesená",J1228,0)</f>
        <v>0</v>
      </c>
      <c r="BH1228" s="146">
        <f>IF(N1228="sníž. přenesená",J1228,0)</f>
        <v>0</v>
      </c>
      <c r="BI1228" s="146">
        <f>IF(N1228="nulová",J1228,0)</f>
        <v>0</v>
      </c>
      <c r="BJ1228" s="18" t="s">
        <v>90</v>
      </c>
      <c r="BK1228" s="146">
        <f>ROUND(I1228*H1228,2)</f>
        <v>0</v>
      </c>
      <c r="BL1228" s="18" t="s">
        <v>454</v>
      </c>
      <c r="BM1228" s="145" t="s">
        <v>1432</v>
      </c>
    </row>
    <row r="1229" spans="2:65" s="13" customFormat="1" ht="11.25">
      <c r="B1229" s="158"/>
      <c r="D1229" s="152" t="s">
        <v>368</v>
      </c>
      <c r="E1229" s="159" t="s">
        <v>19</v>
      </c>
      <c r="F1229" s="160" t="s">
        <v>197</v>
      </c>
      <c r="H1229" s="161">
        <v>128.05000000000001</v>
      </c>
      <c r="I1229" s="162"/>
      <c r="L1229" s="158"/>
      <c r="M1229" s="163"/>
      <c r="T1229" s="164"/>
      <c r="AT1229" s="159" t="s">
        <v>368</v>
      </c>
      <c r="AU1229" s="159" t="s">
        <v>90</v>
      </c>
      <c r="AV1229" s="13" t="s">
        <v>90</v>
      </c>
      <c r="AW1229" s="13" t="s">
        <v>36</v>
      </c>
      <c r="AX1229" s="13" t="s">
        <v>77</v>
      </c>
      <c r="AY1229" s="159" t="s">
        <v>358</v>
      </c>
    </row>
    <row r="1230" spans="2:65" s="14" customFormat="1" ht="11.25">
      <c r="B1230" s="165"/>
      <c r="D1230" s="152" t="s">
        <v>368</v>
      </c>
      <c r="E1230" s="166" t="s">
        <v>19</v>
      </c>
      <c r="F1230" s="167" t="s">
        <v>371</v>
      </c>
      <c r="H1230" s="168">
        <v>128.05000000000001</v>
      </c>
      <c r="I1230" s="169"/>
      <c r="L1230" s="165"/>
      <c r="M1230" s="170"/>
      <c r="T1230" s="171"/>
      <c r="AT1230" s="166" t="s">
        <v>368</v>
      </c>
      <c r="AU1230" s="166" t="s">
        <v>90</v>
      </c>
      <c r="AV1230" s="14" t="s">
        <v>364</v>
      </c>
      <c r="AW1230" s="14" t="s">
        <v>36</v>
      </c>
      <c r="AX1230" s="14" t="s">
        <v>84</v>
      </c>
      <c r="AY1230" s="166" t="s">
        <v>358</v>
      </c>
    </row>
    <row r="1231" spans="2:65" s="13" customFormat="1" ht="11.25">
      <c r="B1231" s="158"/>
      <c r="D1231" s="152" t="s">
        <v>368</v>
      </c>
      <c r="F1231" s="160" t="s">
        <v>1433</v>
      </c>
      <c r="H1231" s="161">
        <v>4.3999999999999997E-2</v>
      </c>
      <c r="I1231" s="162"/>
      <c r="L1231" s="158"/>
      <c r="M1231" s="163"/>
      <c r="T1231" s="164"/>
      <c r="AT1231" s="159" t="s">
        <v>368</v>
      </c>
      <c r="AU1231" s="159" t="s">
        <v>90</v>
      </c>
      <c r="AV1231" s="13" t="s">
        <v>90</v>
      </c>
      <c r="AW1231" s="13" t="s">
        <v>4</v>
      </c>
      <c r="AX1231" s="13" t="s">
        <v>84</v>
      </c>
      <c r="AY1231" s="159" t="s">
        <v>358</v>
      </c>
    </row>
    <row r="1232" spans="2:65" s="1" customFormat="1" ht="24.2" customHeight="1">
      <c r="B1232" s="33"/>
      <c r="C1232" s="134" t="s">
        <v>1434</v>
      </c>
      <c r="D1232" s="134" t="s">
        <v>360</v>
      </c>
      <c r="E1232" s="135" t="s">
        <v>1435</v>
      </c>
      <c r="F1232" s="136" t="s">
        <v>1436</v>
      </c>
      <c r="G1232" s="137" t="s">
        <v>195</v>
      </c>
      <c r="H1232" s="138">
        <v>285</v>
      </c>
      <c r="I1232" s="139"/>
      <c r="J1232" s="140">
        <f>ROUND(I1232*H1232,2)</f>
        <v>0</v>
      </c>
      <c r="K1232" s="136" t="s">
        <v>363</v>
      </c>
      <c r="L1232" s="33"/>
      <c r="M1232" s="141" t="s">
        <v>19</v>
      </c>
      <c r="N1232" s="142" t="s">
        <v>49</v>
      </c>
      <c r="P1232" s="143">
        <f>O1232*H1232</f>
        <v>0</v>
      </c>
      <c r="Q1232" s="143">
        <v>3.9825E-4</v>
      </c>
      <c r="R1232" s="143">
        <f>Q1232*H1232</f>
        <v>0.11350125</v>
      </c>
      <c r="S1232" s="143">
        <v>0</v>
      </c>
      <c r="T1232" s="144">
        <f>S1232*H1232</f>
        <v>0</v>
      </c>
      <c r="AR1232" s="145" t="s">
        <v>454</v>
      </c>
      <c r="AT1232" s="145" t="s">
        <v>360</v>
      </c>
      <c r="AU1232" s="145" t="s">
        <v>90</v>
      </c>
      <c r="AY1232" s="18" t="s">
        <v>358</v>
      </c>
      <c r="BE1232" s="146">
        <f>IF(N1232="základní",J1232,0)</f>
        <v>0</v>
      </c>
      <c r="BF1232" s="146">
        <f>IF(N1232="snížená",J1232,0)</f>
        <v>0</v>
      </c>
      <c r="BG1232" s="146">
        <f>IF(N1232="zákl. přenesená",J1232,0)</f>
        <v>0</v>
      </c>
      <c r="BH1232" s="146">
        <f>IF(N1232="sníž. přenesená",J1232,0)</f>
        <v>0</v>
      </c>
      <c r="BI1232" s="146">
        <f>IF(N1232="nulová",J1232,0)</f>
        <v>0</v>
      </c>
      <c r="BJ1232" s="18" t="s">
        <v>90</v>
      </c>
      <c r="BK1232" s="146">
        <f>ROUND(I1232*H1232,2)</f>
        <v>0</v>
      </c>
      <c r="BL1232" s="18" t="s">
        <v>454</v>
      </c>
      <c r="BM1232" s="145" t="s">
        <v>1437</v>
      </c>
    </row>
    <row r="1233" spans="2:65" s="1" customFormat="1" ht="11.25">
      <c r="B1233" s="33"/>
      <c r="D1233" s="147" t="s">
        <v>366</v>
      </c>
      <c r="F1233" s="148" t="s">
        <v>1438</v>
      </c>
      <c r="I1233" s="149"/>
      <c r="L1233" s="33"/>
      <c r="M1233" s="150"/>
      <c r="T1233" s="54"/>
      <c r="AT1233" s="18" t="s">
        <v>366</v>
      </c>
      <c r="AU1233" s="18" t="s">
        <v>90</v>
      </c>
    </row>
    <row r="1234" spans="2:65" s="13" customFormat="1" ht="11.25">
      <c r="B1234" s="158"/>
      <c r="D1234" s="152" t="s">
        <v>368</v>
      </c>
      <c r="E1234" s="159" t="s">
        <v>19</v>
      </c>
      <c r="F1234" s="160" t="s">
        <v>193</v>
      </c>
      <c r="H1234" s="161">
        <v>285</v>
      </c>
      <c r="I1234" s="162"/>
      <c r="L1234" s="158"/>
      <c r="M1234" s="163"/>
      <c r="T1234" s="164"/>
      <c r="AT1234" s="159" t="s">
        <v>368</v>
      </c>
      <c r="AU1234" s="159" t="s">
        <v>90</v>
      </c>
      <c r="AV1234" s="13" t="s">
        <v>90</v>
      </c>
      <c r="AW1234" s="13" t="s">
        <v>36</v>
      </c>
      <c r="AX1234" s="13" t="s">
        <v>77</v>
      </c>
      <c r="AY1234" s="159" t="s">
        <v>358</v>
      </c>
    </row>
    <row r="1235" spans="2:65" s="14" customFormat="1" ht="11.25">
      <c r="B1235" s="165"/>
      <c r="D1235" s="152" t="s">
        <v>368</v>
      </c>
      <c r="E1235" s="166" t="s">
        <v>19</v>
      </c>
      <c r="F1235" s="167" t="s">
        <v>371</v>
      </c>
      <c r="H1235" s="168">
        <v>285</v>
      </c>
      <c r="I1235" s="169"/>
      <c r="L1235" s="165"/>
      <c r="M1235" s="170"/>
      <c r="T1235" s="171"/>
      <c r="AT1235" s="166" t="s">
        <v>368</v>
      </c>
      <c r="AU1235" s="166" t="s">
        <v>90</v>
      </c>
      <c r="AV1235" s="14" t="s">
        <v>364</v>
      </c>
      <c r="AW1235" s="14" t="s">
        <v>36</v>
      </c>
      <c r="AX1235" s="14" t="s">
        <v>84</v>
      </c>
      <c r="AY1235" s="166" t="s">
        <v>358</v>
      </c>
    </row>
    <row r="1236" spans="2:65" s="1" customFormat="1" ht="49.15" customHeight="1">
      <c r="B1236" s="33"/>
      <c r="C1236" s="179" t="s">
        <v>1439</v>
      </c>
      <c r="D1236" s="179" t="s">
        <v>440</v>
      </c>
      <c r="E1236" s="180" t="s">
        <v>1440</v>
      </c>
      <c r="F1236" s="181" t="s">
        <v>1441</v>
      </c>
      <c r="G1236" s="182" t="s">
        <v>195</v>
      </c>
      <c r="H1236" s="183">
        <v>332.16800000000001</v>
      </c>
      <c r="I1236" s="184"/>
      <c r="J1236" s="185">
        <f>ROUND(I1236*H1236,2)</f>
        <v>0</v>
      </c>
      <c r="K1236" s="181" t="s">
        <v>363</v>
      </c>
      <c r="L1236" s="186"/>
      <c r="M1236" s="187" t="s">
        <v>19</v>
      </c>
      <c r="N1236" s="188" t="s">
        <v>49</v>
      </c>
      <c r="P1236" s="143">
        <f>O1236*H1236</f>
        <v>0</v>
      </c>
      <c r="Q1236" s="143">
        <v>5.4000000000000003E-3</v>
      </c>
      <c r="R1236" s="143">
        <f>Q1236*H1236</f>
        <v>1.7937072000000001</v>
      </c>
      <c r="S1236" s="143">
        <v>0</v>
      </c>
      <c r="T1236" s="144">
        <f>S1236*H1236</f>
        <v>0</v>
      </c>
      <c r="AR1236" s="145" t="s">
        <v>558</v>
      </c>
      <c r="AT1236" s="145" t="s">
        <v>440</v>
      </c>
      <c r="AU1236" s="145" t="s">
        <v>90</v>
      </c>
      <c r="AY1236" s="18" t="s">
        <v>358</v>
      </c>
      <c r="BE1236" s="146">
        <f>IF(N1236="základní",J1236,0)</f>
        <v>0</v>
      </c>
      <c r="BF1236" s="146">
        <f>IF(N1236="snížená",J1236,0)</f>
        <v>0</v>
      </c>
      <c r="BG1236" s="146">
        <f>IF(N1236="zákl. přenesená",J1236,0)</f>
        <v>0</v>
      </c>
      <c r="BH1236" s="146">
        <f>IF(N1236="sníž. přenesená",J1236,0)</f>
        <v>0</v>
      </c>
      <c r="BI1236" s="146">
        <f>IF(N1236="nulová",J1236,0)</f>
        <v>0</v>
      </c>
      <c r="BJ1236" s="18" t="s">
        <v>90</v>
      </c>
      <c r="BK1236" s="146">
        <f>ROUND(I1236*H1236,2)</f>
        <v>0</v>
      </c>
      <c r="BL1236" s="18" t="s">
        <v>454</v>
      </c>
      <c r="BM1236" s="145" t="s">
        <v>1442</v>
      </c>
    </row>
    <row r="1237" spans="2:65" s="13" customFormat="1" ht="11.25">
      <c r="B1237" s="158"/>
      <c r="D1237" s="152" t="s">
        <v>368</v>
      </c>
      <c r="F1237" s="160" t="s">
        <v>1443</v>
      </c>
      <c r="H1237" s="161">
        <v>332.16800000000001</v>
      </c>
      <c r="I1237" s="162"/>
      <c r="L1237" s="158"/>
      <c r="M1237" s="163"/>
      <c r="T1237" s="164"/>
      <c r="AT1237" s="159" t="s">
        <v>368</v>
      </c>
      <c r="AU1237" s="159" t="s">
        <v>90</v>
      </c>
      <c r="AV1237" s="13" t="s">
        <v>90</v>
      </c>
      <c r="AW1237" s="13" t="s">
        <v>4</v>
      </c>
      <c r="AX1237" s="13" t="s">
        <v>84</v>
      </c>
      <c r="AY1237" s="159" t="s">
        <v>358</v>
      </c>
    </row>
    <row r="1238" spans="2:65" s="1" customFormat="1" ht="24.2" customHeight="1">
      <c r="B1238" s="33"/>
      <c r="C1238" s="134" t="s">
        <v>1444</v>
      </c>
      <c r="D1238" s="134" t="s">
        <v>360</v>
      </c>
      <c r="E1238" s="135" t="s">
        <v>1445</v>
      </c>
      <c r="F1238" s="136" t="s">
        <v>1446</v>
      </c>
      <c r="G1238" s="137" t="s">
        <v>195</v>
      </c>
      <c r="H1238" s="138">
        <v>128.05000000000001</v>
      </c>
      <c r="I1238" s="139"/>
      <c r="J1238" s="140">
        <f>ROUND(I1238*H1238,2)</f>
        <v>0</v>
      </c>
      <c r="K1238" s="136" t="s">
        <v>363</v>
      </c>
      <c r="L1238" s="33"/>
      <c r="M1238" s="141" t="s">
        <v>19</v>
      </c>
      <c r="N1238" s="142" t="s">
        <v>49</v>
      </c>
      <c r="P1238" s="143">
        <f>O1238*H1238</f>
        <v>0</v>
      </c>
      <c r="Q1238" s="143">
        <v>3.9825E-4</v>
      </c>
      <c r="R1238" s="143">
        <f>Q1238*H1238</f>
        <v>5.0995912500000004E-2</v>
      </c>
      <c r="S1238" s="143">
        <v>0</v>
      </c>
      <c r="T1238" s="144">
        <f>S1238*H1238</f>
        <v>0</v>
      </c>
      <c r="AR1238" s="145" t="s">
        <v>454</v>
      </c>
      <c r="AT1238" s="145" t="s">
        <v>360</v>
      </c>
      <c r="AU1238" s="145" t="s">
        <v>90</v>
      </c>
      <c r="AY1238" s="18" t="s">
        <v>358</v>
      </c>
      <c r="BE1238" s="146">
        <f>IF(N1238="základní",J1238,0)</f>
        <v>0</v>
      </c>
      <c r="BF1238" s="146">
        <f>IF(N1238="snížená",J1238,0)</f>
        <v>0</v>
      </c>
      <c r="BG1238" s="146">
        <f>IF(N1238="zákl. přenesená",J1238,0)</f>
        <v>0</v>
      </c>
      <c r="BH1238" s="146">
        <f>IF(N1238="sníž. přenesená",J1238,0)</f>
        <v>0</v>
      </c>
      <c r="BI1238" s="146">
        <f>IF(N1238="nulová",J1238,0)</f>
        <v>0</v>
      </c>
      <c r="BJ1238" s="18" t="s">
        <v>90</v>
      </c>
      <c r="BK1238" s="146">
        <f>ROUND(I1238*H1238,2)</f>
        <v>0</v>
      </c>
      <c r="BL1238" s="18" t="s">
        <v>454</v>
      </c>
      <c r="BM1238" s="145" t="s">
        <v>1447</v>
      </c>
    </row>
    <row r="1239" spans="2:65" s="1" customFormat="1" ht="11.25">
      <c r="B1239" s="33"/>
      <c r="D1239" s="147" t="s">
        <v>366</v>
      </c>
      <c r="F1239" s="148" t="s">
        <v>1448</v>
      </c>
      <c r="I1239" s="149"/>
      <c r="L1239" s="33"/>
      <c r="M1239" s="150"/>
      <c r="T1239" s="54"/>
      <c r="AT1239" s="18" t="s">
        <v>366</v>
      </c>
      <c r="AU1239" s="18" t="s">
        <v>90</v>
      </c>
    </row>
    <row r="1240" spans="2:65" s="13" customFormat="1" ht="11.25">
      <c r="B1240" s="158"/>
      <c r="D1240" s="152" t="s">
        <v>368</v>
      </c>
      <c r="E1240" s="159" t="s">
        <v>19</v>
      </c>
      <c r="F1240" s="160" t="s">
        <v>197</v>
      </c>
      <c r="H1240" s="161">
        <v>128.05000000000001</v>
      </c>
      <c r="I1240" s="162"/>
      <c r="L1240" s="158"/>
      <c r="M1240" s="163"/>
      <c r="T1240" s="164"/>
      <c r="AT1240" s="159" t="s">
        <v>368</v>
      </c>
      <c r="AU1240" s="159" t="s">
        <v>90</v>
      </c>
      <c r="AV1240" s="13" t="s">
        <v>90</v>
      </c>
      <c r="AW1240" s="13" t="s">
        <v>36</v>
      </c>
      <c r="AX1240" s="13" t="s">
        <v>77</v>
      </c>
      <c r="AY1240" s="159" t="s">
        <v>358</v>
      </c>
    </row>
    <row r="1241" spans="2:65" s="14" customFormat="1" ht="11.25">
      <c r="B1241" s="165"/>
      <c r="D1241" s="152" t="s">
        <v>368</v>
      </c>
      <c r="E1241" s="166" t="s">
        <v>19</v>
      </c>
      <c r="F1241" s="167" t="s">
        <v>371</v>
      </c>
      <c r="H1241" s="168">
        <v>128.05000000000001</v>
      </c>
      <c r="I1241" s="169"/>
      <c r="L1241" s="165"/>
      <c r="M1241" s="170"/>
      <c r="T1241" s="171"/>
      <c r="AT1241" s="166" t="s">
        <v>368</v>
      </c>
      <c r="AU1241" s="166" t="s">
        <v>90</v>
      </c>
      <c r="AV1241" s="14" t="s">
        <v>364</v>
      </c>
      <c r="AW1241" s="14" t="s">
        <v>36</v>
      </c>
      <c r="AX1241" s="14" t="s">
        <v>84</v>
      </c>
      <c r="AY1241" s="166" t="s">
        <v>358</v>
      </c>
    </row>
    <row r="1242" spans="2:65" s="1" customFormat="1" ht="49.15" customHeight="1">
      <c r="B1242" s="33"/>
      <c r="C1242" s="179" t="s">
        <v>1449</v>
      </c>
      <c r="D1242" s="179" t="s">
        <v>440</v>
      </c>
      <c r="E1242" s="180" t="s">
        <v>1440</v>
      </c>
      <c r="F1242" s="181" t="s">
        <v>1441</v>
      </c>
      <c r="G1242" s="182" t="s">
        <v>195</v>
      </c>
      <c r="H1242" s="183">
        <v>156.34899999999999</v>
      </c>
      <c r="I1242" s="184"/>
      <c r="J1242" s="185">
        <f>ROUND(I1242*H1242,2)</f>
        <v>0</v>
      </c>
      <c r="K1242" s="181" t="s">
        <v>363</v>
      </c>
      <c r="L1242" s="186"/>
      <c r="M1242" s="187" t="s">
        <v>19</v>
      </c>
      <c r="N1242" s="188" t="s">
        <v>49</v>
      </c>
      <c r="P1242" s="143">
        <f>O1242*H1242</f>
        <v>0</v>
      </c>
      <c r="Q1242" s="143">
        <v>5.4000000000000003E-3</v>
      </c>
      <c r="R1242" s="143">
        <f>Q1242*H1242</f>
        <v>0.84428459999999994</v>
      </c>
      <c r="S1242" s="143">
        <v>0</v>
      </c>
      <c r="T1242" s="144">
        <f>S1242*H1242</f>
        <v>0</v>
      </c>
      <c r="AR1242" s="145" t="s">
        <v>558</v>
      </c>
      <c r="AT1242" s="145" t="s">
        <v>440</v>
      </c>
      <c r="AU1242" s="145" t="s">
        <v>90</v>
      </c>
      <c r="AY1242" s="18" t="s">
        <v>358</v>
      </c>
      <c r="BE1242" s="146">
        <f>IF(N1242="základní",J1242,0)</f>
        <v>0</v>
      </c>
      <c r="BF1242" s="146">
        <f>IF(N1242="snížená",J1242,0)</f>
        <v>0</v>
      </c>
      <c r="BG1242" s="146">
        <f>IF(N1242="zákl. přenesená",J1242,0)</f>
        <v>0</v>
      </c>
      <c r="BH1242" s="146">
        <f>IF(N1242="sníž. přenesená",J1242,0)</f>
        <v>0</v>
      </c>
      <c r="BI1242" s="146">
        <f>IF(N1242="nulová",J1242,0)</f>
        <v>0</v>
      </c>
      <c r="BJ1242" s="18" t="s">
        <v>90</v>
      </c>
      <c r="BK1242" s="146">
        <f>ROUND(I1242*H1242,2)</f>
        <v>0</v>
      </c>
      <c r="BL1242" s="18" t="s">
        <v>454</v>
      </c>
      <c r="BM1242" s="145" t="s">
        <v>1450</v>
      </c>
    </row>
    <row r="1243" spans="2:65" s="13" customFormat="1" ht="11.25">
      <c r="B1243" s="158"/>
      <c r="D1243" s="152" t="s">
        <v>368</v>
      </c>
      <c r="E1243" s="159" t="s">
        <v>19</v>
      </c>
      <c r="F1243" s="160" t="s">
        <v>197</v>
      </c>
      <c r="H1243" s="161">
        <v>128.05000000000001</v>
      </c>
      <c r="I1243" s="162"/>
      <c r="L1243" s="158"/>
      <c r="M1243" s="163"/>
      <c r="T1243" s="164"/>
      <c r="AT1243" s="159" t="s">
        <v>368</v>
      </c>
      <c r="AU1243" s="159" t="s">
        <v>90</v>
      </c>
      <c r="AV1243" s="13" t="s">
        <v>90</v>
      </c>
      <c r="AW1243" s="13" t="s">
        <v>36</v>
      </c>
      <c r="AX1243" s="13" t="s">
        <v>77</v>
      </c>
      <c r="AY1243" s="159" t="s">
        <v>358</v>
      </c>
    </row>
    <row r="1244" spans="2:65" s="14" customFormat="1" ht="11.25">
      <c r="B1244" s="165"/>
      <c r="D1244" s="152" t="s">
        <v>368</v>
      </c>
      <c r="E1244" s="166" t="s">
        <v>19</v>
      </c>
      <c r="F1244" s="167" t="s">
        <v>371</v>
      </c>
      <c r="H1244" s="168">
        <v>128.05000000000001</v>
      </c>
      <c r="I1244" s="169"/>
      <c r="L1244" s="165"/>
      <c r="M1244" s="170"/>
      <c r="T1244" s="171"/>
      <c r="AT1244" s="166" t="s">
        <v>368</v>
      </c>
      <c r="AU1244" s="166" t="s">
        <v>90</v>
      </c>
      <c r="AV1244" s="14" t="s">
        <v>364</v>
      </c>
      <c r="AW1244" s="14" t="s">
        <v>36</v>
      </c>
      <c r="AX1244" s="14" t="s">
        <v>84</v>
      </c>
      <c r="AY1244" s="166" t="s">
        <v>358</v>
      </c>
    </row>
    <row r="1245" spans="2:65" s="13" customFormat="1" ht="11.25">
      <c r="B1245" s="158"/>
      <c r="D1245" s="152" t="s">
        <v>368</v>
      </c>
      <c r="F1245" s="160" t="s">
        <v>1451</v>
      </c>
      <c r="H1245" s="161">
        <v>156.34899999999999</v>
      </c>
      <c r="I1245" s="162"/>
      <c r="L1245" s="158"/>
      <c r="M1245" s="163"/>
      <c r="T1245" s="164"/>
      <c r="AT1245" s="159" t="s">
        <v>368</v>
      </c>
      <c r="AU1245" s="159" t="s">
        <v>90</v>
      </c>
      <c r="AV1245" s="13" t="s">
        <v>90</v>
      </c>
      <c r="AW1245" s="13" t="s">
        <v>4</v>
      </c>
      <c r="AX1245" s="13" t="s">
        <v>84</v>
      </c>
      <c r="AY1245" s="159" t="s">
        <v>358</v>
      </c>
    </row>
    <row r="1246" spans="2:65" s="1" customFormat="1" ht="44.25" customHeight="1">
      <c r="B1246" s="33"/>
      <c r="C1246" s="134" t="s">
        <v>1452</v>
      </c>
      <c r="D1246" s="134" t="s">
        <v>360</v>
      </c>
      <c r="E1246" s="135" t="s">
        <v>1453</v>
      </c>
      <c r="F1246" s="136" t="s">
        <v>1454</v>
      </c>
      <c r="G1246" s="137" t="s">
        <v>195</v>
      </c>
      <c r="H1246" s="138">
        <v>86.5</v>
      </c>
      <c r="I1246" s="139"/>
      <c r="J1246" s="140">
        <f>ROUND(I1246*H1246,2)</f>
        <v>0</v>
      </c>
      <c r="K1246" s="136" t="s">
        <v>363</v>
      </c>
      <c r="L1246" s="33"/>
      <c r="M1246" s="141" t="s">
        <v>19</v>
      </c>
      <c r="N1246" s="142" t="s">
        <v>49</v>
      </c>
      <c r="P1246" s="143">
        <f>O1246*H1246</f>
        <v>0</v>
      </c>
      <c r="Q1246" s="143">
        <v>3.9500000000000001E-4</v>
      </c>
      <c r="R1246" s="143">
        <f>Q1246*H1246</f>
        <v>3.4167500000000003E-2</v>
      </c>
      <c r="S1246" s="143">
        <v>0</v>
      </c>
      <c r="T1246" s="144">
        <f>S1246*H1246</f>
        <v>0</v>
      </c>
      <c r="AR1246" s="145" t="s">
        <v>454</v>
      </c>
      <c r="AT1246" s="145" t="s">
        <v>360</v>
      </c>
      <c r="AU1246" s="145" t="s">
        <v>90</v>
      </c>
      <c r="AY1246" s="18" t="s">
        <v>358</v>
      </c>
      <c r="BE1246" s="146">
        <f>IF(N1246="základní",J1246,0)</f>
        <v>0</v>
      </c>
      <c r="BF1246" s="146">
        <f>IF(N1246="snížená",J1246,0)</f>
        <v>0</v>
      </c>
      <c r="BG1246" s="146">
        <f>IF(N1246="zákl. přenesená",J1246,0)</f>
        <v>0</v>
      </c>
      <c r="BH1246" s="146">
        <f>IF(N1246="sníž. přenesená",J1246,0)</f>
        <v>0</v>
      </c>
      <c r="BI1246" s="146">
        <f>IF(N1246="nulová",J1246,0)</f>
        <v>0</v>
      </c>
      <c r="BJ1246" s="18" t="s">
        <v>90</v>
      </c>
      <c r="BK1246" s="146">
        <f>ROUND(I1246*H1246,2)</f>
        <v>0</v>
      </c>
      <c r="BL1246" s="18" t="s">
        <v>454</v>
      </c>
      <c r="BM1246" s="145" t="s">
        <v>1455</v>
      </c>
    </row>
    <row r="1247" spans="2:65" s="1" customFormat="1" ht="11.25">
      <c r="B1247" s="33"/>
      <c r="D1247" s="147" t="s">
        <v>366</v>
      </c>
      <c r="F1247" s="148" t="s">
        <v>1456</v>
      </c>
      <c r="I1247" s="149"/>
      <c r="L1247" s="33"/>
      <c r="M1247" s="150"/>
      <c r="T1247" s="54"/>
      <c r="AT1247" s="18" t="s">
        <v>366</v>
      </c>
      <c r="AU1247" s="18" t="s">
        <v>90</v>
      </c>
    </row>
    <row r="1248" spans="2:65" s="12" customFormat="1" ht="11.25">
      <c r="B1248" s="151"/>
      <c r="D1248" s="152" t="s">
        <v>368</v>
      </c>
      <c r="E1248" s="153" t="s">
        <v>19</v>
      </c>
      <c r="F1248" s="154" t="s">
        <v>485</v>
      </c>
      <c r="H1248" s="153" t="s">
        <v>19</v>
      </c>
      <c r="I1248" s="155"/>
      <c r="L1248" s="151"/>
      <c r="M1248" s="156"/>
      <c r="T1248" s="157"/>
      <c r="AT1248" s="153" t="s">
        <v>368</v>
      </c>
      <c r="AU1248" s="153" t="s">
        <v>90</v>
      </c>
      <c r="AV1248" s="12" t="s">
        <v>84</v>
      </c>
      <c r="AW1248" s="12" t="s">
        <v>36</v>
      </c>
      <c r="AX1248" s="12" t="s">
        <v>77</v>
      </c>
      <c r="AY1248" s="153" t="s">
        <v>358</v>
      </c>
    </row>
    <row r="1249" spans="2:65" s="12" customFormat="1" ht="11.25">
      <c r="B1249" s="151"/>
      <c r="D1249" s="152" t="s">
        <v>368</v>
      </c>
      <c r="E1249" s="153" t="s">
        <v>19</v>
      </c>
      <c r="F1249" s="154" t="s">
        <v>5195</v>
      </c>
      <c r="H1249" s="153" t="s">
        <v>19</v>
      </c>
      <c r="I1249" s="155"/>
      <c r="L1249" s="151"/>
      <c r="M1249" s="156"/>
      <c r="T1249" s="157"/>
      <c r="AT1249" s="153" t="s">
        <v>368</v>
      </c>
      <c r="AU1249" s="153" t="s">
        <v>90</v>
      </c>
      <c r="AV1249" s="12" t="s">
        <v>84</v>
      </c>
      <c r="AW1249" s="12" t="s">
        <v>36</v>
      </c>
      <c r="AX1249" s="12" t="s">
        <v>77</v>
      </c>
      <c r="AY1249" s="153" t="s">
        <v>358</v>
      </c>
    </row>
    <row r="1250" spans="2:65" s="12" customFormat="1" ht="11.25">
      <c r="B1250" s="151"/>
      <c r="D1250" s="152" t="s">
        <v>368</v>
      </c>
      <c r="E1250" s="153" t="s">
        <v>19</v>
      </c>
      <c r="F1250" s="154" t="s">
        <v>588</v>
      </c>
      <c r="H1250" s="153" t="s">
        <v>19</v>
      </c>
      <c r="I1250" s="155"/>
      <c r="L1250" s="151"/>
      <c r="M1250" s="156"/>
      <c r="T1250" s="157"/>
      <c r="AT1250" s="153" t="s">
        <v>368</v>
      </c>
      <c r="AU1250" s="153" t="s">
        <v>90</v>
      </c>
      <c r="AV1250" s="12" t="s">
        <v>84</v>
      </c>
      <c r="AW1250" s="12" t="s">
        <v>36</v>
      </c>
      <c r="AX1250" s="12" t="s">
        <v>77</v>
      </c>
      <c r="AY1250" s="153" t="s">
        <v>358</v>
      </c>
    </row>
    <row r="1251" spans="2:65" s="13" customFormat="1" ht="11.25">
      <c r="B1251" s="158"/>
      <c r="D1251" s="152" t="s">
        <v>368</v>
      </c>
      <c r="E1251" s="159" t="s">
        <v>19</v>
      </c>
      <c r="F1251" s="160" t="s">
        <v>1457</v>
      </c>
      <c r="H1251" s="161">
        <v>86.5</v>
      </c>
      <c r="I1251" s="162"/>
      <c r="L1251" s="158"/>
      <c r="M1251" s="163"/>
      <c r="T1251" s="164"/>
      <c r="AT1251" s="159" t="s">
        <v>368</v>
      </c>
      <c r="AU1251" s="159" t="s">
        <v>90</v>
      </c>
      <c r="AV1251" s="13" t="s">
        <v>90</v>
      </c>
      <c r="AW1251" s="13" t="s">
        <v>36</v>
      </c>
      <c r="AX1251" s="13" t="s">
        <v>77</v>
      </c>
      <c r="AY1251" s="159" t="s">
        <v>358</v>
      </c>
    </row>
    <row r="1252" spans="2:65" s="14" customFormat="1" ht="11.25">
      <c r="B1252" s="165"/>
      <c r="D1252" s="152" t="s">
        <v>368</v>
      </c>
      <c r="E1252" s="166" t="s">
        <v>19</v>
      </c>
      <c r="F1252" s="167" t="s">
        <v>371</v>
      </c>
      <c r="H1252" s="168">
        <v>86.5</v>
      </c>
      <c r="I1252" s="169"/>
      <c r="L1252" s="165"/>
      <c r="M1252" s="170"/>
      <c r="T1252" s="171"/>
      <c r="AT1252" s="166" t="s">
        <v>368</v>
      </c>
      <c r="AU1252" s="166" t="s">
        <v>90</v>
      </c>
      <c r="AV1252" s="14" t="s">
        <v>364</v>
      </c>
      <c r="AW1252" s="14" t="s">
        <v>36</v>
      </c>
      <c r="AX1252" s="14" t="s">
        <v>84</v>
      </c>
      <c r="AY1252" s="166" t="s">
        <v>358</v>
      </c>
    </row>
    <row r="1253" spans="2:65" s="1" customFormat="1" ht="24.2" customHeight="1">
      <c r="B1253" s="33"/>
      <c r="C1253" s="134" t="s">
        <v>1458</v>
      </c>
      <c r="D1253" s="134" t="s">
        <v>360</v>
      </c>
      <c r="E1253" s="135" t="s">
        <v>1459</v>
      </c>
      <c r="F1253" s="136" t="s">
        <v>1460</v>
      </c>
      <c r="G1253" s="137" t="s">
        <v>235</v>
      </c>
      <c r="H1253" s="138">
        <v>86.5</v>
      </c>
      <c r="I1253" s="139"/>
      <c r="J1253" s="140">
        <f>ROUND(I1253*H1253,2)</f>
        <v>0</v>
      </c>
      <c r="K1253" s="136" t="s">
        <v>363</v>
      </c>
      <c r="L1253" s="33"/>
      <c r="M1253" s="141" t="s">
        <v>19</v>
      </c>
      <c r="N1253" s="142" t="s">
        <v>49</v>
      </c>
      <c r="P1253" s="143">
        <f>O1253*H1253</f>
        <v>0</v>
      </c>
      <c r="Q1253" s="143">
        <v>1.6000000000000001E-4</v>
      </c>
      <c r="R1253" s="143">
        <f>Q1253*H1253</f>
        <v>1.3840000000000002E-2</v>
      </c>
      <c r="S1253" s="143">
        <v>0</v>
      </c>
      <c r="T1253" s="144">
        <f>S1253*H1253</f>
        <v>0</v>
      </c>
      <c r="AR1253" s="145" t="s">
        <v>454</v>
      </c>
      <c r="AT1253" s="145" t="s">
        <v>360</v>
      </c>
      <c r="AU1253" s="145" t="s">
        <v>90</v>
      </c>
      <c r="AY1253" s="18" t="s">
        <v>358</v>
      </c>
      <c r="BE1253" s="146">
        <f>IF(N1253="základní",J1253,0)</f>
        <v>0</v>
      </c>
      <c r="BF1253" s="146">
        <f>IF(N1253="snížená",J1253,0)</f>
        <v>0</v>
      </c>
      <c r="BG1253" s="146">
        <f>IF(N1253="zákl. přenesená",J1253,0)</f>
        <v>0</v>
      </c>
      <c r="BH1253" s="146">
        <f>IF(N1253="sníž. přenesená",J1253,0)</f>
        <v>0</v>
      </c>
      <c r="BI1253" s="146">
        <f>IF(N1253="nulová",J1253,0)</f>
        <v>0</v>
      </c>
      <c r="BJ1253" s="18" t="s">
        <v>90</v>
      </c>
      <c r="BK1253" s="146">
        <f>ROUND(I1253*H1253,2)</f>
        <v>0</v>
      </c>
      <c r="BL1253" s="18" t="s">
        <v>454</v>
      </c>
      <c r="BM1253" s="145" t="s">
        <v>1461</v>
      </c>
    </row>
    <row r="1254" spans="2:65" s="1" customFormat="1" ht="11.25">
      <c r="B1254" s="33"/>
      <c r="D1254" s="147" t="s">
        <v>366</v>
      </c>
      <c r="F1254" s="148" t="s">
        <v>1462</v>
      </c>
      <c r="I1254" s="149"/>
      <c r="L1254" s="33"/>
      <c r="M1254" s="150"/>
      <c r="T1254" s="54"/>
      <c r="AT1254" s="18" t="s">
        <v>366</v>
      </c>
      <c r="AU1254" s="18" t="s">
        <v>90</v>
      </c>
    </row>
    <row r="1255" spans="2:65" s="12" customFormat="1" ht="11.25">
      <c r="B1255" s="151"/>
      <c r="D1255" s="152" t="s">
        <v>368</v>
      </c>
      <c r="E1255" s="153" t="s">
        <v>19</v>
      </c>
      <c r="F1255" s="154" t="s">
        <v>485</v>
      </c>
      <c r="H1255" s="153" t="s">
        <v>19</v>
      </c>
      <c r="I1255" s="155"/>
      <c r="L1255" s="151"/>
      <c r="M1255" s="156"/>
      <c r="T1255" s="157"/>
      <c r="AT1255" s="153" t="s">
        <v>368</v>
      </c>
      <c r="AU1255" s="153" t="s">
        <v>90</v>
      </c>
      <c r="AV1255" s="12" t="s">
        <v>84</v>
      </c>
      <c r="AW1255" s="12" t="s">
        <v>36</v>
      </c>
      <c r="AX1255" s="12" t="s">
        <v>77</v>
      </c>
      <c r="AY1255" s="153" t="s">
        <v>358</v>
      </c>
    </row>
    <row r="1256" spans="2:65" s="12" customFormat="1" ht="11.25">
      <c r="B1256" s="151"/>
      <c r="D1256" s="152" t="s">
        <v>368</v>
      </c>
      <c r="E1256" s="153" t="s">
        <v>19</v>
      </c>
      <c r="F1256" s="154" t="s">
        <v>459</v>
      </c>
      <c r="H1256" s="153" t="s">
        <v>19</v>
      </c>
      <c r="I1256" s="155"/>
      <c r="L1256" s="151"/>
      <c r="M1256" s="156"/>
      <c r="T1256" s="157"/>
      <c r="AT1256" s="153" t="s">
        <v>368</v>
      </c>
      <c r="AU1256" s="153" t="s">
        <v>90</v>
      </c>
      <c r="AV1256" s="12" t="s">
        <v>84</v>
      </c>
      <c r="AW1256" s="12" t="s">
        <v>36</v>
      </c>
      <c r="AX1256" s="12" t="s">
        <v>77</v>
      </c>
      <c r="AY1256" s="153" t="s">
        <v>358</v>
      </c>
    </row>
    <row r="1257" spans="2:65" s="12" customFormat="1" ht="11.25">
      <c r="B1257" s="151"/>
      <c r="D1257" s="152" t="s">
        <v>368</v>
      </c>
      <c r="E1257" s="153" t="s">
        <v>19</v>
      </c>
      <c r="F1257" s="154" t="s">
        <v>588</v>
      </c>
      <c r="H1257" s="153" t="s">
        <v>19</v>
      </c>
      <c r="I1257" s="155"/>
      <c r="L1257" s="151"/>
      <c r="M1257" s="156"/>
      <c r="T1257" s="157"/>
      <c r="AT1257" s="153" t="s">
        <v>368</v>
      </c>
      <c r="AU1257" s="153" t="s">
        <v>90</v>
      </c>
      <c r="AV1257" s="12" t="s">
        <v>84</v>
      </c>
      <c r="AW1257" s="12" t="s">
        <v>36</v>
      </c>
      <c r="AX1257" s="12" t="s">
        <v>77</v>
      </c>
      <c r="AY1257" s="153" t="s">
        <v>358</v>
      </c>
    </row>
    <row r="1258" spans="2:65" s="13" customFormat="1" ht="11.25">
      <c r="B1258" s="158"/>
      <c r="D1258" s="152" t="s">
        <v>368</v>
      </c>
      <c r="E1258" s="159" t="s">
        <v>19</v>
      </c>
      <c r="F1258" s="160" t="s">
        <v>1463</v>
      </c>
      <c r="H1258" s="161">
        <v>86.5</v>
      </c>
      <c r="I1258" s="162"/>
      <c r="L1258" s="158"/>
      <c r="M1258" s="163"/>
      <c r="T1258" s="164"/>
      <c r="AT1258" s="159" t="s">
        <v>368</v>
      </c>
      <c r="AU1258" s="159" t="s">
        <v>90</v>
      </c>
      <c r="AV1258" s="13" t="s">
        <v>90</v>
      </c>
      <c r="AW1258" s="13" t="s">
        <v>36</v>
      </c>
      <c r="AX1258" s="13" t="s">
        <v>77</v>
      </c>
      <c r="AY1258" s="159" t="s">
        <v>358</v>
      </c>
    </row>
    <row r="1259" spans="2:65" s="14" customFormat="1" ht="11.25">
      <c r="B1259" s="165"/>
      <c r="D1259" s="152" t="s">
        <v>368</v>
      </c>
      <c r="E1259" s="166" t="s">
        <v>19</v>
      </c>
      <c r="F1259" s="167" t="s">
        <v>371</v>
      </c>
      <c r="H1259" s="168">
        <v>86.5</v>
      </c>
      <c r="I1259" s="169"/>
      <c r="L1259" s="165"/>
      <c r="M1259" s="170"/>
      <c r="T1259" s="171"/>
      <c r="AT1259" s="166" t="s">
        <v>368</v>
      </c>
      <c r="AU1259" s="166" t="s">
        <v>90</v>
      </c>
      <c r="AV1259" s="14" t="s">
        <v>364</v>
      </c>
      <c r="AW1259" s="14" t="s">
        <v>36</v>
      </c>
      <c r="AX1259" s="14" t="s">
        <v>84</v>
      </c>
      <c r="AY1259" s="166" t="s">
        <v>358</v>
      </c>
    </row>
    <row r="1260" spans="2:65" s="1" customFormat="1" ht="37.9" customHeight="1">
      <c r="B1260" s="33"/>
      <c r="C1260" s="134" t="s">
        <v>1464</v>
      </c>
      <c r="D1260" s="134" t="s">
        <v>360</v>
      </c>
      <c r="E1260" s="135" t="s">
        <v>1465</v>
      </c>
      <c r="F1260" s="136" t="s">
        <v>1466</v>
      </c>
      <c r="G1260" s="137" t="s">
        <v>504</v>
      </c>
      <c r="H1260" s="138">
        <v>8</v>
      </c>
      <c r="I1260" s="139"/>
      <c r="J1260" s="140">
        <f>ROUND(I1260*H1260,2)</f>
        <v>0</v>
      </c>
      <c r="K1260" s="136" t="s">
        <v>363</v>
      </c>
      <c r="L1260" s="33"/>
      <c r="M1260" s="141" t="s">
        <v>19</v>
      </c>
      <c r="N1260" s="142" t="s">
        <v>49</v>
      </c>
      <c r="P1260" s="143">
        <f>O1260*H1260</f>
        <v>0</v>
      </c>
      <c r="Q1260" s="143">
        <v>1.7200000000000001E-4</v>
      </c>
      <c r="R1260" s="143">
        <f>Q1260*H1260</f>
        <v>1.3760000000000001E-3</v>
      </c>
      <c r="S1260" s="143">
        <v>0</v>
      </c>
      <c r="T1260" s="144">
        <f>S1260*H1260</f>
        <v>0</v>
      </c>
      <c r="AR1260" s="145" t="s">
        <v>454</v>
      </c>
      <c r="AT1260" s="145" t="s">
        <v>360</v>
      </c>
      <c r="AU1260" s="145" t="s">
        <v>90</v>
      </c>
      <c r="AY1260" s="18" t="s">
        <v>358</v>
      </c>
      <c r="BE1260" s="146">
        <f>IF(N1260="základní",J1260,0)</f>
        <v>0</v>
      </c>
      <c r="BF1260" s="146">
        <f>IF(N1260="snížená",J1260,0)</f>
        <v>0</v>
      </c>
      <c r="BG1260" s="146">
        <f>IF(N1260="zákl. přenesená",J1260,0)</f>
        <v>0</v>
      </c>
      <c r="BH1260" s="146">
        <f>IF(N1260="sníž. přenesená",J1260,0)</f>
        <v>0</v>
      </c>
      <c r="BI1260" s="146">
        <f>IF(N1260="nulová",J1260,0)</f>
        <v>0</v>
      </c>
      <c r="BJ1260" s="18" t="s">
        <v>90</v>
      </c>
      <c r="BK1260" s="146">
        <f>ROUND(I1260*H1260,2)</f>
        <v>0</v>
      </c>
      <c r="BL1260" s="18" t="s">
        <v>454</v>
      </c>
      <c r="BM1260" s="145" t="s">
        <v>1467</v>
      </c>
    </row>
    <row r="1261" spans="2:65" s="1" customFormat="1" ht="11.25">
      <c r="B1261" s="33"/>
      <c r="D1261" s="147" t="s">
        <v>366</v>
      </c>
      <c r="F1261" s="148" t="s">
        <v>1468</v>
      </c>
      <c r="I1261" s="149"/>
      <c r="L1261" s="33"/>
      <c r="M1261" s="150"/>
      <c r="T1261" s="54"/>
      <c r="AT1261" s="18" t="s">
        <v>366</v>
      </c>
      <c r="AU1261" s="18" t="s">
        <v>90</v>
      </c>
    </row>
    <row r="1262" spans="2:65" s="1" customFormat="1" ht="37.9" customHeight="1">
      <c r="B1262" s="33"/>
      <c r="C1262" s="134" t="s">
        <v>1469</v>
      </c>
      <c r="D1262" s="134" t="s">
        <v>360</v>
      </c>
      <c r="E1262" s="135" t="s">
        <v>1470</v>
      </c>
      <c r="F1262" s="136" t="s">
        <v>1471</v>
      </c>
      <c r="G1262" s="137" t="s">
        <v>504</v>
      </c>
      <c r="H1262" s="138">
        <v>4</v>
      </c>
      <c r="I1262" s="139"/>
      <c r="J1262" s="140">
        <f>ROUND(I1262*H1262,2)</f>
        <v>0</v>
      </c>
      <c r="K1262" s="136" t="s">
        <v>363</v>
      </c>
      <c r="L1262" s="33"/>
      <c r="M1262" s="141" t="s">
        <v>19</v>
      </c>
      <c r="N1262" s="142" t="s">
        <v>49</v>
      </c>
      <c r="P1262" s="143">
        <f>O1262*H1262</f>
        <v>0</v>
      </c>
      <c r="Q1262" s="143">
        <v>1.84E-4</v>
      </c>
      <c r="R1262" s="143">
        <f>Q1262*H1262</f>
        <v>7.36E-4</v>
      </c>
      <c r="S1262" s="143">
        <v>0</v>
      </c>
      <c r="T1262" s="144">
        <f>S1262*H1262</f>
        <v>0</v>
      </c>
      <c r="AR1262" s="145" t="s">
        <v>454</v>
      </c>
      <c r="AT1262" s="145" t="s">
        <v>360</v>
      </c>
      <c r="AU1262" s="145" t="s">
        <v>90</v>
      </c>
      <c r="AY1262" s="18" t="s">
        <v>358</v>
      </c>
      <c r="BE1262" s="146">
        <f>IF(N1262="základní",J1262,0)</f>
        <v>0</v>
      </c>
      <c r="BF1262" s="146">
        <f>IF(N1262="snížená",J1262,0)</f>
        <v>0</v>
      </c>
      <c r="BG1262" s="146">
        <f>IF(N1262="zákl. přenesená",J1262,0)</f>
        <v>0</v>
      </c>
      <c r="BH1262" s="146">
        <f>IF(N1262="sníž. přenesená",J1262,0)</f>
        <v>0</v>
      </c>
      <c r="BI1262" s="146">
        <f>IF(N1262="nulová",J1262,0)</f>
        <v>0</v>
      </c>
      <c r="BJ1262" s="18" t="s">
        <v>90</v>
      </c>
      <c r="BK1262" s="146">
        <f>ROUND(I1262*H1262,2)</f>
        <v>0</v>
      </c>
      <c r="BL1262" s="18" t="s">
        <v>454</v>
      </c>
      <c r="BM1262" s="145" t="s">
        <v>1472</v>
      </c>
    </row>
    <row r="1263" spans="2:65" s="1" customFormat="1" ht="11.25">
      <c r="B1263" s="33"/>
      <c r="D1263" s="147" t="s">
        <v>366</v>
      </c>
      <c r="F1263" s="148" t="s">
        <v>1473</v>
      </c>
      <c r="I1263" s="149"/>
      <c r="L1263" s="33"/>
      <c r="M1263" s="150"/>
      <c r="T1263" s="54"/>
      <c r="AT1263" s="18" t="s">
        <v>366</v>
      </c>
      <c r="AU1263" s="18" t="s">
        <v>90</v>
      </c>
    </row>
    <row r="1264" spans="2:65" s="1" customFormat="1" ht="49.15" customHeight="1">
      <c r="B1264" s="33"/>
      <c r="C1264" s="134" t="s">
        <v>1474</v>
      </c>
      <c r="D1264" s="134" t="s">
        <v>360</v>
      </c>
      <c r="E1264" s="135" t="s">
        <v>1475</v>
      </c>
      <c r="F1264" s="136" t="s">
        <v>1476</v>
      </c>
      <c r="G1264" s="137" t="s">
        <v>504</v>
      </c>
      <c r="H1264" s="138">
        <v>8</v>
      </c>
      <c r="I1264" s="139"/>
      <c r="J1264" s="140">
        <f>ROUND(I1264*H1264,2)</f>
        <v>0</v>
      </c>
      <c r="K1264" s="136" t="s">
        <v>363</v>
      </c>
      <c r="L1264" s="33"/>
      <c r="M1264" s="141" t="s">
        <v>19</v>
      </c>
      <c r="N1264" s="142" t="s">
        <v>49</v>
      </c>
      <c r="P1264" s="143">
        <f>O1264*H1264</f>
        <v>0</v>
      </c>
      <c r="Q1264" s="143">
        <v>1E-4</v>
      </c>
      <c r="R1264" s="143">
        <f>Q1264*H1264</f>
        <v>8.0000000000000004E-4</v>
      </c>
      <c r="S1264" s="143">
        <v>0</v>
      </c>
      <c r="T1264" s="144">
        <f>S1264*H1264</f>
        <v>0</v>
      </c>
      <c r="AR1264" s="145" t="s">
        <v>454</v>
      </c>
      <c r="AT1264" s="145" t="s">
        <v>360</v>
      </c>
      <c r="AU1264" s="145" t="s">
        <v>90</v>
      </c>
      <c r="AY1264" s="18" t="s">
        <v>358</v>
      </c>
      <c r="BE1264" s="146">
        <f>IF(N1264="základní",J1264,0)</f>
        <v>0</v>
      </c>
      <c r="BF1264" s="146">
        <f>IF(N1264="snížená",J1264,0)</f>
        <v>0</v>
      </c>
      <c r="BG1264" s="146">
        <f>IF(N1264="zákl. přenesená",J1264,0)</f>
        <v>0</v>
      </c>
      <c r="BH1264" s="146">
        <f>IF(N1264="sníž. přenesená",J1264,0)</f>
        <v>0</v>
      </c>
      <c r="BI1264" s="146">
        <f>IF(N1264="nulová",J1264,0)</f>
        <v>0</v>
      </c>
      <c r="BJ1264" s="18" t="s">
        <v>90</v>
      </c>
      <c r="BK1264" s="146">
        <f>ROUND(I1264*H1264,2)</f>
        <v>0</v>
      </c>
      <c r="BL1264" s="18" t="s">
        <v>454</v>
      </c>
      <c r="BM1264" s="145" t="s">
        <v>1477</v>
      </c>
    </row>
    <row r="1265" spans="2:65" s="1" customFormat="1" ht="11.25">
      <c r="B1265" s="33"/>
      <c r="D1265" s="147" t="s">
        <v>366</v>
      </c>
      <c r="F1265" s="148" t="s">
        <v>1478</v>
      </c>
      <c r="I1265" s="149"/>
      <c r="L1265" s="33"/>
      <c r="M1265" s="150"/>
      <c r="T1265" s="54"/>
      <c r="AT1265" s="18" t="s">
        <v>366</v>
      </c>
      <c r="AU1265" s="18" t="s">
        <v>90</v>
      </c>
    </row>
    <row r="1266" spans="2:65" s="12" customFormat="1" ht="11.25">
      <c r="B1266" s="151"/>
      <c r="D1266" s="152" t="s">
        <v>368</v>
      </c>
      <c r="E1266" s="153" t="s">
        <v>19</v>
      </c>
      <c r="F1266" s="154" t="s">
        <v>1160</v>
      </c>
      <c r="H1266" s="153" t="s">
        <v>19</v>
      </c>
      <c r="I1266" s="155"/>
      <c r="L1266" s="151"/>
      <c r="M1266" s="156"/>
      <c r="T1266" s="157"/>
      <c r="AT1266" s="153" t="s">
        <v>368</v>
      </c>
      <c r="AU1266" s="153" t="s">
        <v>90</v>
      </c>
      <c r="AV1266" s="12" t="s">
        <v>84</v>
      </c>
      <c r="AW1266" s="12" t="s">
        <v>36</v>
      </c>
      <c r="AX1266" s="12" t="s">
        <v>77</v>
      </c>
      <c r="AY1266" s="153" t="s">
        <v>358</v>
      </c>
    </row>
    <row r="1267" spans="2:65" s="12" customFormat="1" ht="11.25">
      <c r="B1267" s="151"/>
      <c r="D1267" s="152" t="s">
        <v>368</v>
      </c>
      <c r="E1267" s="153" t="s">
        <v>19</v>
      </c>
      <c r="F1267" s="154" t="s">
        <v>460</v>
      </c>
      <c r="H1267" s="153" t="s">
        <v>19</v>
      </c>
      <c r="I1267" s="155"/>
      <c r="L1267" s="151"/>
      <c r="M1267" s="156"/>
      <c r="T1267" s="157"/>
      <c r="AT1267" s="153" t="s">
        <v>368</v>
      </c>
      <c r="AU1267" s="153" t="s">
        <v>90</v>
      </c>
      <c r="AV1267" s="12" t="s">
        <v>84</v>
      </c>
      <c r="AW1267" s="12" t="s">
        <v>36</v>
      </c>
      <c r="AX1267" s="12" t="s">
        <v>77</v>
      </c>
      <c r="AY1267" s="153" t="s">
        <v>358</v>
      </c>
    </row>
    <row r="1268" spans="2:65" s="13" customFormat="1" ht="11.25">
      <c r="B1268" s="158"/>
      <c r="D1268" s="152" t="s">
        <v>368</v>
      </c>
      <c r="E1268" s="159" t="s">
        <v>19</v>
      </c>
      <c r="F1268" s="160" t="s">
        <v>1479</v>
      </c>
      <c r="H1268" s="161">
        <v>2</v>
      </c>
      <c r="I1268" s="162"/>
      <c r="L1268" s="158"/>
      <c r="M1268" s="163"/>
      <c r="T1268" s="164"/>
      <c r="AT1268" s="159" t="s">
        <v>368</v>
      </c>
      <c r="AU1268" s="159" t="s">
        <v>90</v>
      </c>
      <c r="AV1268" s="13" t="s">
        <v>90</v>
      </c>
      <c r="AW1268" s="13" t="s">
        <v>36</v>
      </c>
      <c r="AX1268" s="13" t="s">
        <v>77</v>
      </c>
      <c r="AY1268" s="159" t="s">
        <v>358</v>
      </c>
    </row>
    <row r="1269" spans="2:65" s="13" customFormat="1" ht="11.25">
      <c r="B1269" s="158"/>
      <c r="D1269" s="152" t="s">
        <v>368</v>
      </c>
      <c r="E1269" s="159" t="s">
        <v>19</v>
      </c>
      <c r="F1269" s="160" t="s">
        <v>1480</v>
      </c>
      <c r="H1269" s="161">
        <v>6</v>
      </c>
      <c r="I1269" s="162"/>
      <c r="L1269" s="158"/>
      <c r="M1269" s="163"/>
      <c r="T1269" s="164"/>
      <c r="AT1269" s="159" t="s">
        <v>368</v>
      </c>
      <c r="AU1269" s="159" t="s">
        <v>90</v>
      </c>
      <c r="AV1269" s="13" t="s">
        <v>90</v>
      </c>
      <c r="AW1269" s="13" t="s">
        <v>36</v>
      </c>
      <c r="AX1269" s="13" t="s">
        <v>77</v>
      </c>
      <c r="AY1269" s="159" t="s">
        <v>358</v>
      </c>
    </row>
    <row r="1270" spans="2:65" s="14" customFormat="1" ht="11.25">
      <c r="B1270" s="165"/>
      <c r="D1270" s="152" t="s">
        <v>368</v>
      </c>
      <c r="E1270" s="166" t="s">
        <v>19</v>
      </c>
      <c r="F1270" s="167" t="s">
        <v>371</v>
      </c>
      <c r="H1270" s="168">
        <v>8</v>
      </c>
      <c r="I1270" s="169"/>
      <c r="L1270" s="165"/>
      <c r="M1270" s="170"/>
      <c r="T1270" s="171"/>
      <c r="AT1270" s="166" t="s">
        <v>368</v>
      </c>
      <c r="AU1270" s="166" t="s">
        <v>90</v>
      </c>
      <c r="AV1270" s="14" t="s">
        <v>364</v>
      </c>
      <c r="AW1270" s="14" t="s">
        <v>36</v>
      </c>
      <c r="AX1270" s="14" t="s">
        <v>84</v>
      </c>
      <c r="AY1270" s="166" t="s">
        <v>358</v>
      </c>
    </row>
    <row r="1271" spans="2:65" s="1" customFormat="1" ht="24.2" customHeight="1">
      <c r="B1271" s="33"/>
      <c r="C1271" s="179" t="s">
        <v>1481</v>
      </c>
      <c r="D1271" s="179" t="s">
        <v>440</v>
      </c>
      <c r="E1271" s="180" t="s">
        <v>1482</v>
      </c>
      <c r="F1271" s="181" t="s">
        <v>1483</v>
      </c>
      <c r="G1271" s="182" t="s">
        <v>504</v>
      </c>
      <c r="H1271" s="183">
        <v>2</v>
      </c>
      <c r="I1271" s="184"/>
      <c r="J1271" s="185">
        <f>ROUND(I1271*H1271,2)</f>
        <v>0</v>
      </c>
      <c r="K1271" s="181" t="s">
        <v>19</v>
      </c>
      <c r="L1271" s="186"/>
      <c r="M1271" s="187" t="s">
        <v>19</v>
      </c>
      <c r="N1271" s="188" t="s">
        <v>49</v>
      </c>
      <c r="P1271" s="143">
        <f>O1271*H1271</f>
        <v>0</v>
      </c>
      <c r="Q1271" s="143">
        <v>2.9999999999999997E-4</v>
      </c>
      <c r="R1271" s="143">
        <f>Q1271*H1271</f>
        <v>5.9999999999999995E-4</v>
      </c>
      <c r="S1271" s="143">
        <v>0</v>
      </c>
      <c r="T1271" s="144">
        <f>S1271*H1271</f>
        <v>0</v>
      </c>
      <c r="AR1271" s="145" t="s">
        <v>558</v>
      </c>
      <c r="AT1271" s="145" t="s">
        <v>440</v>
      </c>
      <c r="AU1271" s="145" t="s">
        <v>90</v>
      </c>
      <c r="AY1271" s="18" t="s">
        <v>358</v>
      </c>
      <c r="BE1271" s="146">
        <f>IF(N1271="základní",J1271,0)</f>
        <v>0</v>
      </c>
      <c r="BF1271" s="146">
        <f>IF(N1271="snížená",J1271,0)</f>
        <v>0</v>
      </c>
      <c r="BG1271" s="146">
        <f>IF(N1271="zákl. přenesená",J1271,0)</f>
        <v>0</v>
      </c>
      <c r="BH1271" s="146">
        <f>IF(N1271="sníž. přenesená",J1271,0)</f>
        <v>0</v>
      </c>
      <c r="BI1271" s="146">
        <f>IF(N1271="nulová",J1271,0)</f>
        <v>0</v>
      </c>
      <c r="BJ1271" s="18" t="s">
        <v>90</v>
      </c>
      <c r="BK1271" s="146">
        <f>ROUND(I1271*H1271,2)</f>
        <v>0</v>
      </c>
      <c r="BL1271" s="18" t="s">
        <v>454</v>
      </c>
      <c r="BM1271" s="145" t="s">
        <v>1484</v>
      </c>
    </row>
    <row r="1272" spans="2:65" s="12" customFormat="1" ht="11.25">
      <c r="B1272" s="151"/>
      <c r="D1272" s="152" t="s">
        <v>368</v>
      </c>
      <c r="E1272" s="153" t="s">
        <v>19</v>
      </c>
      <c r="F1272" s="154" t="s">
        <v>1160</v>
      </c>
      <c r="H1272" s="153" t="s">
        <v>19</v>
      </c>
      <c r="I1272" s="155"/>
      <c r="L1272" s="151"/>
      <c r="M1272" s="156"/>
      <c r="T1272" s="157"/>
      <c r="AT1272" s="153" t="s">
        <v>368</v>
      </c>
      <c r="AU1272" s="153" t="s">
        <v>90</v>
      </c>
      <c r="AV1272" s="12" t="s">
        <v>84</v>
      </c>
      <c r="AW1272" s="12" t="s">
        <v>36</v>
      </c>
      <c r="AX1272" s="12" t="s">
        <v>77</v>
      </c>
      <c r="AY1272" s="153" t="s">
        <v>358</v>
      </c>
    </row>
    <row r="1273" spans="2:65" s="12" customFormat="1" ht="11.25">
      <c r="B1273" s="151"/>
      <c r="D1273" s="152" t="s">
        <v>368</v>
      </c>
      <c r="E1273" s="153" t="s">
        <v>19</v>
      </c>
      <c r="F1273" s="154" t="s">
        <v>460</v>
      </c>
      <c r="H1273" s="153" t="s">
        <v>19</v>
      </c>
      <c r="I1273" s="155"/>
      <c r="L1273" s="151"/>
      <c r="M1273" s="156"/>
      <c r="T1273" s="157"/>
      <c r="AT1273" s="153" t="s">
        <v>368</v>
      </c>
      <c r="AU1273" s="153" t="s">
        <v>90</v>
      </c>
      <c r="AV1273" s="12" t="s">
        <v>84</v>
      </c>
      <c r="AW1273" s="12" t="s">
        <v>36</v>
      </c>
      <c r="AX1273" s="12" t="s">
        <v>77</v>
      </c>
      <c r="AY1273" s="153" t="s">
        <v>358</v>
      </c>
    </row>
    <row r="1274" spans="2:65" s="13" customFormat="1" ht="11.25">
      <c r="B1274" s="158"/>
      <c r="D1274" s="152" t="s">
        <v>368</v>
      </c>
      <c r="E1274" s="159" t="s">
        <v>19</v>
      </c>
      <c r="F1274" s="160" t="s">
        <v>1479</v>
      </c>
      <c r="H1274" s="161">
        <v>2</v>
      </c>
      <c r="I1274" s="162"/>
      <c r="L1274" s="158"/>
      <c r="M1274" s="163"/>
      <c r="T1274" s="164"/>
      <c r="AT1274" s="159" t="s">
        <v>368</v>
      </c>
      <c r="AU1274" s="159" t="s">
        <v>90</v>
      </c>
      <c r="AV1274" s="13" t="s">
        <v>90</v>
      </c>
      <c r="AW1274" s="13" t="s">
        <v>36</v>
      </c>
      <c r="AX1274" s="13" t="s">
        <v>77</v>
      </c>
      <c r="AY1274" s="159" t="s">
        <v>358</v>
      </c>
    </row>
    <row r="1275" spans="2:65" s="14" customFormat="1" ht="11.25">
      <c r="B1275" s="165"/>
      <c r="D1275" s="152" t="s">
        <v>368</v>
      </c>
      <c r="E1275" s="166" t="s">
        <v>19</v>
      </c>
      <c r="F1275" s="167" t="s">
        <v>371</v>
      </c>
      <c r="H1275" s="168">
        <v>2</v>
      </c>
      <c r="I1275" s="169"/>
      <c r="L1275" s="165"/>
      <c r="M1275" s="170"/>
      <c r="T1275" s="171"/>
      <c r="AT1275" s="166" t="s">
        <v>368</v>
      </c>
      <c r="AU1275" s="166" t="s">
        <v>90</v>
      </c>
      <c r="AV1275" s="14" t="s">
        <v>364</v>
      </c>
      <c r="AW1275" s="14" t="s">
        <v>36</v>
      </c>
      <c r="AX1275" s="14" t="s">
        <v>84</v>
      </c>
      <c r="AY1275" s="166" t="s">
        <v>358</v>
      </c>
    </row>
    <row r="1276" spans="2:65" s="1" customFormat="1" ht="24.2" customHeight="1">
      <c r="B1276" s="33"/>
      <c r="C1276" s="179" t="s">
        <v>1485</v>
      </c>
      <c r="D1276" s="179" t="s">
        <v>440</v>
      </c>
      <c r="E1276" s="180" t="s">
        <v>1486</v>
      </c>
      <c r="F1276" s="181" t="s">
        <v>1487</v>
      </c>
      <c r="G1276" s="182" t="s">
        <v>504</v>
      </c>
      <c r="H1276" s="183">
        <v>6</v>
      </c>
      <c r="I1276" s="184"/>
      <c r="J1276" s="185">
        <f>ROUND(I1276*H1276,2)</f>
        <v>0</v>
      </c>
      <c r="K1276" s="181" t="s">
        <v>19</v>
      </c>
      <c r="L1276" s="186"/>
      <c r="M1276" s="187" t="s">
        <v>19</v>
      </c>
      <c r="N1276" s="188" t="s">
        <v>49</v>
      </c>
      <c r="P1276" s="143">
        <f>O1276*H1276</f>
        <v>0</v>
      </c>
      <c r="Q1276" s="143">
        <v>2.9999999999999997E-4</v>
      </c>
      <c r="R1276" s="143">
        <f>Q1276*H1276</f>
        <v>1.8E-3</v>
      </c>
      <c r="S1276" s="143">
        <v>0</v>
      </c>
      <c r="T1276" s="144">
        <f>S1276*H1276</f>
        <v>0</v>
      </c>
      <c r="AR1276" s="145" t="s">
        <v>558</v>
      </c>
      <c r="AT1276" s="145" t="s">
        <v>440</v>
      </c>
      <c r="AU1276" s="145" t="s">
        <v>90</v>
      </c>
      <c r="AY1276" s="18" t="s">
        <v>358</v>
      </c>
      <c r="BE1276" s="146">
        <f>IF(N1276="základní",J1276,0)</f>
        <v>0</v>
      </c>
      <c r="BF1276" s="146">
        <f>IF(N1276="snížená",J1276,0)</f>
        <v>0</v>
      </c>
      <c r="BG1276" s="146">
        <f>IF(N1276="zákl. přenesená",J1276,0)</f>
        <v>0</v>
      </c>
      <c r="BH1276" s="146">
        <f>IF(N1276="sníž. přenesená",J1276,0)</f>
        <v>0</v>
      </c>
      <c r="BI1276" s="146">
        <f>IF(N1276="nulová",J1276,0)</f>
        <v>0</v>
      </c>
      <c r="BJ1276" s="18" t="s">
        <v>90</v>
      </c>
      <c r="BK1276" s="146">
        <f>ROUND(I1276*H1276,2)</f>
        <v>0</v>
      </c>
      <c r="BL1276" s="18" t="s">
        <v>454</v>
      </c>
      <c r="BM1276" s="145" t="s">
        <v>1488</v>
      </c>
    </row>
    <row r="1277" spans="2:65" s="12" customFormat="1" ht="11.25">
      <c r="B1277" s="151"/>
      <c r="D1277" s="152" t="s">
        <v>368</v>
      </c>
      <c r="E1277" s="153" t="s">
        <v>19</v>
      </c>
      <c r="F1277" s="154" t="s">
        <v>1160</v>
      </c>
      <c r="H1277" s="153" t="s">
        <v>19</v>
      </c>
      <c r="I1277" s="155"/>
      <c r="L1277" s="151"/>
      <c r="M1277" s="156"/>
      <c r="T1277" s="157"/>
      <c r="AT1277" s="153" t="s">
        <v>368</v>
      </c>
      <c r="AU1277" s="153" t="s">
        <v>90</v>
      </c>
      <c r="AV1277" s="12" t="s">
        <v>84</v>
      </c>
      <c r="AW1277" s="12" t="s">
        <v>36</v>
      </c>
      <c r="AX1277" s="12" t="s">
        <v>77</v>
      </c>
      <c r="AY1277" s="153" t="s">
        <v>358</v>
      </c>
    </row>
    <row r="1278" spans="2:65" s="12" customFormat="1" ht="11.25">
      <c r="B1278" s="151"/>
      <c r="D1278" s="152" t="s">
        <v>368</v>
      </c>
      <c r="E1278" s="153" t="s">
        <v>19</v>
      </c>
      <c r="F1278" s="154" t="s">
        <v>460</v>
      </c>
      <c r="H1278" s="153" t="s">
        <v>19</v>
      </c>
      <c r="I1278" s="155"/>
      <c r="L1278" s="151"/>
      <c r="M1278" s="156"/>
      <c r="T1278" s="157"/>
      <c r="AT1278" s="153" t="s">
        <v>368</v>
      </c>
      <c r="AU1278" s="153" t="s">
        <v>90</v>
      </c>
      <c r="AV1278" s="12" t="s">
        <v>84</v>
      </c>
      <c r="AW1278" s="12" t="s">
        <v>36</v>
      </c>
      <c r="AX1278" s="12" t="s">
        <v>77</v>
      </c>
      <c r="AY1278" s="153" t="s">
        <v>358</v>
      </c>
    </row>
    <row r="1279" spans="2:65" s="13" customFormat="1" ht="11.25">
      <c r="B1279" s="158"/>
      <c r="D1279" s="152" t="s">
        <v>368</v>
      </c>
      <c r="E1279" s="159" t="s">
        <v>19</v>
      </c>
      <c r="F1279" s="160" t="s">
        <v>1480</v>
      </c>
      <c r="H1279" s="161">
        <v>6</v>
      </c>
      <c r="I1279" s="162"/>
      <c r="L1279" s="158"/>
      <c r="M1279" s="163"/>
      <c r="T1279" s="164"/>
      <c r="AT1279" s="159" t="s">
        <v>368</v>
      </c>
      <c r="AU1279" s="159" t="s">
        <v>90</v>
      </c>
      <c r="AV1279" s="13" t="s">
        <v>90</v>
      </c>
      <c r="AW1279" s="13" t="s">
        <v>36</v>
      </c>
      <c r="AX1279" s="13" t="s">
        <v>77</v>
      </c>
      <c r="AY1279" s="159" t="s">
        <v>358</v>
      </c>
    </row>
    <row r="1280" spans="2:65" s="14" customFormat="1" ht="11.25">
      <c r="B1280" s="165"/>
      <c r="D1280" s="152" t="s">
        <v>368</v>
      </c>
      <c r="E1280" s="166" t="s">
        <v>19</v>
      </c>
      <c r="F1280" s="167" t="s">
        <v>371</v>
      </c>
      <c r="H1280" s="168">
        <v>6</v>
      </c>
      <c r="I1280" s="169"/>
      <c r="L1280" s="165"/>
      <c r="M1280" s="170"/>
      <c r="T1280" s="171"/>
      <c r="AT1280" s="166" t="s">
        <v>368</v>
      </c>
      <c r="AU1280" s="166" t="s">
        <v>90</v>
      </c>
      <c r="AV1280" s="14" t="s">
        <v>364</v>
      </c>
      <c r="AW1280" s="14" t="s">
        <v>36</v>
      </c>
      <c r="AX1280" s="14" t="s">
        <v>84</v>
      </c>
      <c r="AY1280" s="166" t="s">
        <v>358</v>
      </c>
    </row>
    <row r="1281" spans="2:65" s="1" customFormat="1" ht="33" customHeight="1">
      <c r="B1281" s="33"/>
      <c r="C1281" s="134" t="s">
        <v>1489</v>
      </c>
      <c r="D1281" s="134" t="s">
        <v>360</v>
      </c>
      <c r="E1281" s="135" t="s">
        <v>1490</v>
      </c>
      <c r="F1281" s="136" t="s">
        <v>1491</v>
      </c>
      <c r="G1281" s="137" t="s">
        <v>235</v>
      </c>
      <c r="H1281" s="138">
        <v>97.6</v>
      </c>
      <c r="I1281" s="139"/>
      <c r="J1281" s="140">
        <f>ROUND(I1281*H1281,2)</f>
        <v>0</v>
      </c>
      <c r="K1281" s="136" t="s">
        <v>363</v>
      </c>
      <c r="L1281" s="33"/>
      <c r="M1281" s="141" t="s">
        <v>19</v>
      </c>
      <c r="N1281" s="142" t="s">
        <v>49</v>
      </c>
      <c r="P1281" s="143">
        <f>O1281*H1281</f>
        <v>0</v>
      </c>
      <c r="Q1281" s="143">
        <v>2.0138999999999999E-4</v>
      </c>
      <c r="R1281" s="143">
        <f>Q1281*H1281</f>
        <v>1.9655664E-2</v>
      </c>
      <c r="S1281" s="143">
        <v>0</v>
      </c>
      <c r="T1281" s="144">
        <f>S1281*H1281</f>
        <v>0</v>
      </c>
      <c r="AR1281" s="145" t="s">
        <v>454</v>
      </c>
      <c r="AT1281" s="145" t="s">
        <v>360</v>
      </c>
      <c r="AU1281" s="145" t="s">
        <v>90</v>
      </c>
      <c r="AY1281" s="18" t="s">
        <v>358</v>
      </c>
      <c r="BE1281" s="146">
        <f>IF(N1281="základní",J1281,0)</f>
        <v>0</v>
      </c>
      <c r="BF1281" s="146">
        <f>IF(N1281="snížená",J1281,0)</f>
        <v>0</v>
      </c>
      <c r="BG1281" s="146">
        <f>IF(N1281="zákl. přenesená",J1281,0)</f>
        <v>0</v>
      </c>
      <c r="BH1281" s="146">
        <f>IF(N1281="sníž. přenesená",J1281,0)</f>
        <v>0</v>
      </c>
      <c r="BI1281" s="146">
        <f>IF(N1281="nulová",J1281,0)</f>
        <v>0</v>
      </c>
      <c r="BJ1281" s="18" t="s">
        <v>90</v>
      </c>
      <c r="BK1281" s="146">
        <f>ROUND(I1281*H1281,2)</f>
        <v>0</v>
      </c>
      <c r="BL1281" s="18" t="s">
        <v>454</v>
      </c>
      <c r="BM1281" s="145" t="s">
        <v>1492</v>
      </c>
    </row>
    <row r="1282" spans="2:65" s="1" customFormat="1" ht="11.25">
      <c r="B1282" s="33"/>
      <c r="D1282" s="147" t="s">
        <v>366</v>
      </c>
      <c r="F1282" s="148" t="s">
        <v>1493</v>
      </c>
      <c r="I1282" s="149"/>
      <c r="L1282" s="33"/>
      <c r="M1282" s="150"/>
      <c r="T1282" s="54"/>
      <c r="AT1282" s="18" t="s">
        <v>366</v>
      </c>
      <c r="AU1282" s="18" t="s">
        <v>90</v>
      </c>
    </row>
    <row r="1283" spans="2:65" s="12" customFormat="1" ht="11.25">
      <c r="B1283" s="151"/>
      <c r="D1283" s="152" t="s">
        <v>368</v>
      </c>
      <c r="E1283" s="153" t="s">
        <v>19</v>
      </c>
      <c r="F1283" s="154" t="s">
        <v>485</v>
      </c>
      <c r="H1283" s="153" t="s">
        <v>19</v>
      </c>
      <c r="I1283" s="155"/>
      <c r="L1283" s="151"/>
      <c r="M1283" s="156"/>
      <c r="T1283" s="157"/>
      <c r="AT1283" s="153" t="s">
        <v>368</v>
      </c>
      <c r="AU1283" s="153" t="s">
        <v>90</v>
      </c>
      <c r="AV1283" s="12" t="s">
        <v>84</v>
      </c>
      <c r="AW1283" s="12" t="s">
        <v>36</v>
      </c>
      <c r="AX1283" s="12" t="s">
        <v>77</v>
      </c>
      <c r="AY1283" s="153" t="s">
        <v>358</v>
      </c>
    </row>
    <row r="1284" spans="2:65" s="12" customFormat="1" ht="11.25">
      <c r="B1284" s="151"/>
      <c r="D1284" s="152" t="s">
        <v>368</v>
      </c>
      <c r="E1284" s="153" t="s">
        <v>19</v>
      </c>
      <c r="F1284" s="154" t="s">
        <v>5195</v>
      </c>
      <c r="H1284" s="153" t="s">
        <v>19</v>
      </c>
      <c r="I1284" s="155"/>
      <c r="L1284" s="151"/>
      <c r="M1284" s="156"/>
      <c r="T1284" s="157"/>
      <c r="AT1284" s="153" t="s">
        <v>368</v>
      </c>
      <c r="AU1284" s="153" t="s">
        <v>90</v>
      </c>
      <c r="AV1284" s="12" t="s">
        <v>84</v>
      </c>
      <c r="AW1284" s="12" t="s">
        <v>36</v>
      </c>
      <c r="AX1284" s="12" t="s">
        <v>77</v>
      </c>
      <c r="AY1284" s="153" t="s">
        <v>358</v>
      </c>
    </row>
    <row r="1285" spans="2:65" s="12" customFormat="1" ht="11.25">
      <c r="B1285" s="151"/>
      <c r="D1285" s="152" t="s">
        <v>368</v>
      </c>
      <c r="E1285" s="153" t="s">
        <v>19</v>
      </c>
      <c r="F1285" s="154" t="s">
        <v>5175</v>
      </c>
      <c r="H1285" s="153" t="s">
        <v>19</v>
      </c>
      <c r="I1285" s="155"/>
      <c r="L1285" s="151"/>
      <c r="M1285" s="156"/>
      <c r="T1285" s="157"/>
      <c r="AT1285" s="153" t="s">
        <v>368</v>
      </c>
      <c r="AU1285" s="153" t="s">
        <v>90</v>
      </c>
      <c r="AV1285" s="12" t="s">
        <v>84</v>
      </c>
      <c r="AW1285" s="12" t="s">
        <v>36</v>
      </c>
      <c r="AX1285" s="12" t="s">
        <v>77</v>
      </c>
      <c r="AY1285" s="153" t="s">
        <v>358</v>
      </c>
    </row>
    <row r="1286" spans="2:65" s="12" customFormat="1" ht="11.25">
      <c r="B1286" s="151"/>
      <c r="D1286" s="152" t="s">
        <v>368</v>
      </c>
      <c r="E1286" s="153" t="s">
        <v>19</v>
      </c>
      <c r="F1286" s="154" t="s">
        <v>588</v>
      </c>
      <c r="H1286" s="153" t="s">
        <v>19</v>
      </c>
      <c r="I1286" s="155"/>
      <c r="L1286" s="151"/>
      <c r="M1286" s="156"/>
      <c r="T1286" s="157"/>
      <c r="AT1286" s="153" t="s">
        <v>368</v>
      </c>
      <c r="AU1286" s="153" t="s">
        <v>90</v>
      </c>
      <c r="AV1286" s="12" t="s">
        <v>84</v>
      </c>
      <c r="AW1286" s="12" t="s">
        <v>36</v>
      </c>
      <c r="AX1286" s="12" t="s">
        <v>77</v>
      </c>
      <c r="AY1286" s="153" t="s">
        <v>358</v>
      </c>
    </row>
    <row r="1287" spans="2:65" s="13" customFormat="1" ht="11.25">
      <c r="B1287" s="158"/>
      <c r="D1287" s="152" t="s">
        <v>368</v>
      </c>
      <c r="E1287" s="159" t="s">
        <v>19</v>
      </c>
      <c r="F1287" s="160" t="s">
        <v>1463</v>
      </c>
      <c r="H1287" s="161">
        <v>86.5</v>
      </c>
      <c r="I1287" s="162"/>
      <c r="L1287" s="158"/>
      <c r="M1287" s="163"/>
      <c r="T1287" s="164"/>
      <c r="AT1287" s="159" t="s">
        <v>368</v>
      </c>
      <c r="AU1287" s="159" t="s">
        <v>90</v>
      </c>
      <c r="AV1287" s="13" t="s">
        <v>90</v>
      </c>
      <c r="AW1287" s="13" t="s">
        <v>36</v>
      </c>
      <c r="AX1287" s="13" t="s">
        <v>77</v>
      </c>
      <c r="AY1287" s="159" t="s">
        <v>358</v>
      </c>
    </row>
    <row r="1288" spans="2:65" s="12" customFormat="1" ht="11.25">
      <c r="B1288" s="151"/>
      <c r="D1288" s="152" t="s">
        <v>368</v>
      </c>
      <c r="E1288" s="153" t="s">
        <v>19</v>
      </c>
      <c r="F1288" s="154" t="s">
        <v>1302</v>
      </c>
      <c r="H1288" s="153" t="s">
        <v>19</v>
      </c>
      <c r="I1288" s="155"/>
      <c r="L1288" s="151"/>
      <c r="M1288" s="156"/>
      <c r="T1288" s="157"/>
      <c r="AT1288" s="153" t="s">
        <v>368</v>
      </c>
      <c r="AU1288" s="153" t="s">
        <v>90</v>
      </c>
      <c r="AV1288" s="12" t="s">
        <v>84</v>
      </c>
      <c r="AW1288" s="12" t="s">
        <v>36</v>
      </c>
      <c r="AX1288" s="12" t="s">
        <v>77</v>
      </c>
      <c r="AY1288" s="153" t="s">
        <v>358</v>
      </c>
    </row>
    <row r="1289" spans="2:65" s="13" customFormat="1" ht="11.25">
      <c r="B1289" s="158"/>
      <c r="D1289" s="152" t="s">
        <v>368</v>
      </c>
      <c r="E1289" s="159" t="s">
        <v>19</v>
      </c>
      <c r="F1289" s="160" t="s">
        <v>1494</v>
      </c>
      <c r="H1289" s="161">
        <v>11.1</v>
      </c>
      <c r="I1289" s="162"/>
      <c r="L1289" s="158"/>
      <c r="M1289" s="163"/>
      <c r="T1289" s="164"/>
      <c r="AT1289" s="159" t="s">
        <v>368</v>
      </c>
      <c r="AU1289" s="159" t="s">
        <v>90</v>
      </c>
      <c r="AV1289" s="13" t="s">
        <v>90</v>
      </c>
      <c r="AW1289" s="13" t="s">
        <v>36</v>
      </c>
      <c r="AX1289" s="13" t="s">
        <v>77</v>
      </c>
      <c r="AY1289" s="159" t="s">
        <v>358</v>
      </c>
    </row>
    <row r="1290" spans="2:65" s="14" customFormat="1" ht="11.25">
      <c r="B1290" s="165"/>
      <c r="D1290" s="152" t="s">
        <v>368</v>
      </c>
      <c r="E1290" s="166" t="s">
        <v>19</v>
      </c>
      <c r="F1290" s="167" t="s">
        <v>371</v>
      </c>
      <c r="H1290" s="168">
        <v>97.6</v>
      </c>
      <c r="I1290" s="169"/>
      <c r="L1290" s="165"/>
      <c r="M1290" s="170"/>
      <c r="T1290" s="171"/>
      <c r="AT1290" s="166" t="s">
        <v>368</v>
      </c>
      <c r="AU1290" s="166" t="s">
        <v>90</v>
      </c>
      <c r="AV1290" s="14" t="s">
        <v>364</v>
      </c>
      <c r="AW1290" s="14" t="s">
        <v>36</v>
      </c>
      <c r="AX1290" s="14" t="s">
        <v>84</v>
      </c>
      <c r="AY1290" s="166" t="s">
        <v>358</v>
      </c>
    </row>
    <row r="1291" spans="2:65" s="1" customFormat="1" ht="49.15" customHeight="1">
      <c r="B1291" s="33"/>
      <c r="C1291" s="134" t="s">
        <v>1495</v>
      </c>
      <c r="D1291" s="134" t="s">
        <v>360</v>
      </c>
      <c r="E1291" s="135" t="s">
        <v>1496</v>
      </c>
      <c r="F1291" s="136" t="s">
        <v>1497</v>
      </c>
      <c r="G1291" s="137" t="s">
        <v>1498</v>
      </c>
      <c r="H1291" s="189"/>
      <c r="I1291" s="139"/>
      <c r="J1291" s="140">
        <f>ROUND(I1291*H1291,2)</f>
        <v>0</v>
      </c>
      <c r="K1291" s="136" t="s">
        <v>363</v>
      </c>
      <c r="L1291" s="33"/>
      <c r="M1291" s="141" t="s">
        <v>19</v>
      </c>
      <c r="N1291" s="142" t="s">
        <v>49</v>
      </c>
      <c r="P1291" s="143">
        <f>O1291*H1291</f>
        <v>0</v>
      </c>
      <c r="Q1291" s="143">
        <v>0</v>
      </c>
      <c r="R1291" s="143">
        <f>Q1291*H1291</f>
        <v>0</v>
      </c>
      <c r="S1291" s="143">
        <v>0</v>
      </c>
      <c r="T1291" s="144">
        <f>S1291*H1291</f>
        <v>0</v>
      </c>
      <c r="AR1291" s="145" t="s">
        <v>454</v>
      </c>
      <c r="AT1291" s="145" t="s">
        <v>360</v>
      </c>
      <c r="AU1291" s="145" t="s">
        <v>90</v>
      </c>
      <c r="AY1291" s="18" t="s">
        <v>358</v>
      </c>
      <c r="BE1291" s="146">
        <f>IF(N1291="základní",J1291,0)</f>
        <v>0</v>
      </c>
      <c r="BF1291" s="146">
        <f>IF(N1291="snížená",J1291,0)</f>
        <v>0</v>
      </c>
      <c r="BG1291" s="146">
        <f>IF(N1291="zákl. přenesená",J1291,0)</f>
        <v>0</v>
      </c>
      <c r="BH1291" s="146">
        <f>IF(N1291="sníž. přenesená",J1291,0)</f>
        <v>0</v>
      </c>
      <c r="BI1291" s="146">
        <f>IF(N1291="nulová",J1291,0)</f>
        <v>0</v>
      </c>
      <c r="BJ1291" s="18" t="s">
        <v>90</v>
      </c>
      <c r="BK1291" s="146">
        <f>ROUND(I1291*H1291,2)</f>
        <v>0</v>
      </c>
      <c r="BL1291" s="18" t="s">
        <v>454</v>
      </c>
      <c r="BM1291" s="145" t="s">
        <v>1499</v>
      </c>
    </row>
    <row r="1292" spans="2:65" s="1" customFormat="1" ht="11.25">
      <c r="B1292" s="33"/>
      <c r="D1292" s="147" t="s">
        <v>366</v>
      </c>
      <c r="F1292" s="148" t="s">
        <v>1500</v>
      </c>
      <c r="I1292" s="149"/>
      <c r="L1292" s="33"/>
      <c r="M1292" s="150"/>
      <c r="T1292" s="54"/>
      <c r="AT1292" s="18" t="s">
        <v>366</v>
      </c>
      <c r="AU1292" s="18" t="s">
        <v>90</v>
      </c>
    </row>
    <row r="1293" spans="2:65" s="11" customFormat="1" ht="22.9" customHeight="1">
      <c r="B1293" s="122"/>
      <c r="D1293" s="123" t="s">
        <v>76</v>
      </c>
      <c r="E1293" s="132" t="s">
        <v>1501</v>
      </c>
      <c r="F1293" s="132" t="s">
        <v>1502</v>
      </c>
      <c r="I1293" s="125"/>
      <c r="J1293" s="133">
        <f>BK1293</f>
        <v>0</v>
      </c>
      <c r="L1293" s="122"/>
      <c r="M1293" s="127"/>
      <c r="P1293" s="128">
        <f>SUM(P1294:P1586)</f>
        <v>0</v>
      </c>
      <c r="R1293" s="128">
        <f>SUM(R1294:R1586)</f>
        <v>34.101019994040001</v>
      </c>
      <c r="T1293" s="129">
        <f>SUM(T1294:T1586)</f>
        <v>0</v>
      </c>
      <c r="AR1293" s="123" t="s">
        <v>90</v>
      </c>
      <c r="AT1293" s="130" t="s">
        <v>76</v>
      </c>
      <c r="AU1293" s="130" t="s">
        <v>84</v>
      </c>
      <c r="AY1293" s="123" t="s">
        <v>358</v>
      </c>
      <c r="BK1293" s="131">
        <f>SUM(BK1294:BK1586)</f>
        <v>0</v>
      </c>
    </row>
    <row r="1294" spans="2:65" s="1" customFormat="1" ht="37.9" customHeight="1">
      <c r="B1294" s="33"/>
      <c r="C1294" s="134" t="s">
        <v>1503</v>
      </c>
      <c r="D1294" s="134" t="s">
        <v>360</v>
      </c>
      <c r="E1294" s="135" t="s">
        <v>1504</v>
      </c>
      <c r="F1294" s="136" t="s">
        <v>1505</v>
      </c>
      <c r="G1294" s="137" t="s">
        <v>195</v>
      </c>
      <c r="H1294" s="138">
        <v>282.5</v>
      </c>
      <c r="I1294" s="139"/>
      <c r="J1294" s="140">
        <f>ROUND(I1294*H1294,2)</f>
        <v>0</v>
      </c>
      <c r="K1294" s="136" t="s">
        <v>363</v>
      </c>
      <c r="L1294" s="33"/>
      <c r="M1294" s="141" t="s">
        <v>19</v>
      </c>
      <c r="N1294" s="142" t="s">
        <v>49</v>
      </c>
      <c r="P1294" s="143">
        <f>O1294*H1294</f>
        <v>0</v>
      </c>
      <c r="Q1294" s="143">
        <v>0</v>
      </c>
      <c r="R1294" s="143">
        <f>Q1294*H1294</f>
        <v>0</v>
      </c>
      <c r="S1294" s="143">
        <v>0</v>
      </c>
      <c r="T1294" s="144">
        <f>S1294*H1294</f>
        <v>0</v>
      </c>
      <c r="AR1294" s="145" t="s">
        <v>454</v>
      </c>
      <c r="AT1294" s="145" t="s">
        <v>360</v>
      </c>
      <c r="AU1294" s="145" t="s">
        <v>90</v>
      </c>
      <c r="AY1294" s="18" t="s">
        <v>358</v>
      </c>
      <c r="BE1294" s="146">
        <f>IF(N1294="základní",J1294,0)</f>
        <v>0</v>
      </c>
      <c r="BF1294" s="146">
        <f>IF(N1294="snížená",J1294,0)</f>
        <v>0</v>
      </c>
      <c r="BG1294" s="146">
        <f>IF(N1294="zákl. přenesená",J1294,0)</f>
        <v>0</v>
      </c>
      <c r="BH1294" s="146">
        <f>IF(N1294="sníž. přenesená",J1294,0)</f>
        <v>0</v>
      </c>
      <c r="BI1294" s="146">
        <f>IF(N1294="nulová",J1294,0)</f>
        <v>0</v>
      </c>
      <c r="BJ1294" s="18" t="s">
        <v>90</v>
      </c>
      <c r="BK1294" s="146">
        <f>ROUND(I1294*H1294,2)</f>
        <v>0</v>
      </c>
      <c r="BL1294" s="18" t="s">
        <v>454</v>
      </c>
      <c r="BM1294" s="145" t="s">
        <v>1506</v>
      </c>
    </row>
    <row r="1295" spans="2:65" s="1" customFormat="1" ht="11.25">
      <c r="B1295" s="33"/>
      <c r="D1295" s="147" t="s">
        <v>366</v>
      </c>
      <c r="F1295" s="148" t="s">
        <v>1507</v>
      </c>
      <c r="I1295" s="149"/>
      <c r="L1295" s="33"/>
      <c r="M1295" s="150"/>
      <c r="T1295" s="54"/>
      <c r="AT1295" s="18" t="s">
        <v>366</v>
      </c>
      <c r="AU1295" s="18" t="s">
        <v>90</v>
      </c>
    </row>
    <row r="1296" spans="2:65" s="12" customFormat="1" ht="11.25">
      <c r="B1296" s="151"/>
      <c r="D1296" s="152" t="s">
        <v>368</v>
      </c>
      <c r="E1296" s="153" t="s">
        <v>19</v>
      </c>
      <c r="F1296" s="154" t="s">
        <v>485</v>
      </c>
      <c r="H1296" s="153" t="s">
        <v>19</v>
      </c>
      <c r="I1296" s="155"/>
      <c r="L1296" s="151"/>
      <c r="M1296" s="156"/>
      <c r="T1296" s="157"/>
      <c r="AT1296" s="153" t="s">
        <v>368</v>
      </c>
      <c r="AU1296" s="153" t="s">
        <v>90</v>
      </c>
      <c r="AV1296" s="12" t="s">
        <v>84</v>
      </c>
      <c r="AW1296" s="12" t="s">
        <v>36</v>
      </c>
      <c r="AX1296" s="12" t="s">
        <v>77</v>
      </c>
      <c r="AY1296" s="153" t="s">
        <v>358</v>
      </c>
    </row>
    <row r="1297" spans="2:65" s="12" customFormat="1" ht="11.25">
      <c r="B1297" s="151"/>
      <c r="D1297" s="152" t="s">
        <v>368</v>
      </c>
      <c r="E1297" s="153" t="s">
        <v>19</v>
      </c>
      <c r="F1297" s="154" t="s">
        <v>5186</v>
      </c>
      <c r="H1297" s="153" t="s">
        <v>19</v>
      </c>
      <c r="I1297" s="155"/>
      <c r="L1297" s="151"/>
      <c r="M1297" s="156"/>
      <c r="T1297" s="157"/>
      <c r="AT1297" s="153" t="s">
        <v>368</v>
      </c>
      <c r="AU1297" s="153" t="s">
        <v>90</v>
      </c>
      <c r="AV1297" s="12" t="s">
        <v>84</v>
      </c>
      <c r="AW1297" s="12" t="s">
        <v>36</v>
      </c>
      <c r="AX1297" s="12" t="s">
        <v>77</v>
      </c>
      <c r="AY1297" s="153" t="s">
        <v>358</v>
      </c>
    </row>
    <row r="1298" spans="2:65" s="12" customFormat="1" ht="11.25">
      <c r="B1298" s="151"/>
      <c r="D1298" s="152" t="s">
        <v>368</v>
      </c>
      <c r="E1298" s="153" t="s">
        <v>19</v>
      </c>
      <c r="F1298" s="154" t="s">
        <v>5175</v>
      </c>
      <c r="H1298" s="153" t="s">
        <v>19</v>
      </c>
      <c r="I1298" s="155"/>
      <c r="L1298" s="151"/>
      <c r="M1298" s="156"/>
      <c r="T1298" s="157"/>
      <c r="AT1298" s="153" t="s">
        <v>368</v>
      </c>
      <c r="AU1298" s="153" t="s">
        <v>90</v>
      </c>
      <c r="AV1298" s="12" t="s">
        <v>84</v>
      </c>
      <c r="AW1298" s="12" t="s">
        <v>36</v>
      </c>
      <c r="AX1298" s="12" t="s">
        <v>77</v>
      </c>
      <c r="AY1298" s="153" t="s">
        <v>358</v>
      </c>
    </row>
    <row r="1299" spans="2:65" s="12" customFormat="1" ht="11.25">
      <c r="B1299" s="151"/>
      <c r="D1299" s="152" t="s">
        <v>368</v>
      </c>
      <c r="E1299" s="153" t="s">
        <v>19</v>
      </c>
      <c r="F1299" s="154" t="s">
        <v>588</v>
      </c>
      <c r="H1299" s="153" t="s">
        <v>19</v>
      </c>
      <c r="I1299" s="155"/>
      <c r="L1299" s="151"/>
      <c r="M1299" s="156"/>
      <c r="T1299" s="157"/>
      <c r="AT1299" s="153" t="s">
        <v>368</v>
      </c>
      <c r="AU1299" s="153" t="s">
        <v>90</v>
      </c>
      <c r="AV1299" s="12" t="s">
        <v>84</v>
      </c>
      <c r="AW1299" s="12" t="s">
        <v>36</v>
      </c>
      <c r="AX1299" s="12" t="s">
        <v>77</v>
      </c>
      <c r="AY1299" s="153" t="s">
        <v>358</v>
      </c>
    </row>
    <row r="1300" spans="2:65" s="12" customFormat="1" ht="11.25">
      <c r="B1300" s="151"/>
      <c r="D1300" s="152" t="s">
        <v>368</v>
      </c>
      <c r="E1300" s="153" t="s">
        <v>19</v>
      </c>
      <c r="F1300" s="154" t="s">
        <v>297</v>
      </c>
      <c r="H1300" s="153" t="s">
        <v>19</v>
      </c>
      <c r="I1300" s="155"/>
      <c r="L1300" s="151"/>
      <c r="M1300" s="156"/>
      <c r="T1300" s="157"/>
      <c r="AT1300" s="153" t="s">
        <v>368</v>
      </c>
      <c r="AU1300" s="153" t="s">
        <v>90</v>
      </c>
      <c r="AV1300" s="12" t="s">
        <v>84</v>
      </c>
      <c r="AW1300" s="12" t="s">
        <v>36</v>
      </c>
      <c r="AX1300" s="12" t="s">
        <v>77</v>
      </c>
      <c r="AY1300" s="153" t="s">
        <v>358</v>
      </c>
    </row>
    <row r="1301" spans="2:65" s="13" customFormat="1" ht="11.25">
      <c r="B1301" s="158"/>
      <c r="D1301" s="152" t="s">
        <v>368</v>
      </c>
      <c r="E1301" s="159" t="s">
        <v>19</v>
      </c>
      <c r="F1301" s="160" t="s">
        <v>298</v>
      </c>
      <c r="H1301" s="161">
        <v>273.60000000000002</v>
      </c>
      <c r="I1301" s="162"/>
      <c r="L1301" s="158"/>
      <c r="M1301" s="163"/>
      <c r="T1301" s="164"/>
      <c r="AT1301" s="159" t="s">
        <v>368</v>
      </c>
      <c r="AU1301" s="159" t="s">
        <v>90</v>
      </c>
      <c r="AV1301" s="13" t="s">
        <v>90</v>
      </c>
      <c r="AW1301" s="13" t="s">
        <v>36</v>
      </c>
      <c r="AX1301" s="13" t="s">
        <v>77</v>
      </c>
      <c r="AY1301" s="159" t="s">
        <v>358</v>
      </c>
    </row>
    <row r="1302" spans="2:65" s="15" customFormat="1" ht="11.25">
      <c r="B1302" s="172"/>
      <c r="D1302" s="152" t="s">
        <v>368</v>
      </c>
      <c r="E1302" s="173" t="s">
        <v>296</v>
      </c>
      <c r="F1302" s="174" t="s">
        <v>416</v>
      </c>
      <c r="H1302" s="175">
        <v>273.60000000000002</v>
      </c>
      <c r="I1302" s="176"/>
      <c r="L1302" s="172"/>
      <c r="M1302" s="177"/>
      <c r="T1302" s="178"/>
      <c r="AT1302" s="173" t="s">
        <v>368</v>
      </c>
      <c r="AU1302" s="173" t="s">
        <v>90</v>
      </c>
      <c r="AV1302" s="15" t="s">
        <v>97</v>
      </c>
      <c r="AW1302" s="15" t="s">
        <v>36</v>
      </c>
      <c r="AX1302" s="15" t="s">
        <v>77</v>
      </c>
      <c r="AY1302" s="173" t="s">
        <v>358</v>
      </c>
    </row>
    <row r="1303" spans="2:65" s="12" customFormat="1" ht="11.25">
      <c r="B1303" s="151"/>
      <c r="D1303" s="152" t="s">
        <v>368</v>
      </c>
      <c r="E1303" s="153" t="s">
        <v>19</v>
      </c>
      <c r="F1303" s="154" t="s">
        <v>300</v>
      </c>
      <c r="H1303" s="153" t="s">
        <v>19</v>
      </c>
      <c r="I1303" s="155"/>
      <c r="L1303" s="151"/>
      <c r="M1303" s="156"/>
      <c r="T1303" s="157"/>
      <c r="AT1303" s="153" t="s">
        <v>368</v>
      </c>
      <c r="AU1303" s="153" t="s">
        <v>90</v>
      </c>
      <c r="AV1303" s="12" t="s">
        <v>84</v>
      </c>
      <c r="AW1303" s="12" t="s">
        <v>36</v>
      </c>
      <c r="AX1303" s="12" t="s">
        <v>77</v>
      </c>
      <c r="AY1303" s="153" t="s">
        <v>358</v>
      </c>
    </row>
    <row r="1304" spans="2:65" s="13" customFormat="1" ht="11.25">
      <c r="B1304" s="158"/>
      <c r="D1304" s="152" t="s">
        <v>368</v>
      </c>
      <c r="E1304" s="159" t="s">
        <v>19</v>
      </c>
      <c r="F1304" s="160" t="s">
        <v>301</v>
      </c>
      <c r="H1304" s="161">
        <v>8.9</v>
      </c>
      <c r="I1304" s="162"/>
      <c r="L1304" s="158"/>
      <c r="M1304" s="163"/>
      <c r="T1304" s="164"/>
      <c r="AT1304" s="159" t="s">
        <v>368</v>
      </c>
      <c r="AU1304" s="159" t="s">
        <v>90</v>
      </c>
      <c r="AV1304" s="13" t="s">
        <v>90</v>
      </c>
      <c r="AW1304" s="13" t="s">
        <v>36</v>
      </c>
      <c r="AX1304" s="13" t="s">
        <v>77</v>
      </c>
      <c r="AY1304" s="159" t="s">
        <v>358</v>
      </c>
    </row>
    <row r="1305" spans="2:65" s="15" customFormat="1" ht="11.25">
      <c r="B1305" s="172"/>
      <c r="D1305" s="152" t="s">
        <v>368</v>
      </c>
      <c r="E1305" s="173" t="s">
        <v>299</v>
      </c>
      <c r="F1305" s="174" t="s">
        <v>416</v>
      </c>
      <c r="H1305" s="175">
        <v>8.9</v>
      </c>
      <c r="I1305" s="176"/>
      <c r="L1305" s="172"/>
      <c r="M1305" s="177"/>
      <c r="T1305" s="178"/>
      <c r="AT1305" s="173" t="s">
        <v>368</v>
      </c>
      <c r="AU1305" s="173" t="s">
        <v>90</v>
      </c>
      <c r="AV1305" s="15" t="s">
        <v>97</v>
      </c>
      <c r="AW1305" s="15" t="s">
        <v>36</v>
      </c>
      <c r="AX1305" s="15" t="s">
        <v>77</v>
      </c>
      <c r="AY1305" s="173" t="s">
        <v>358</v>
      </c>
    </row>
    <row r="1306" spans="2:65" s="14" customFormat="1" ht="11.25">
      <c r="B1306" s="165"/>
      <c r="D1306" s="152" t="s">
        <v>368</v>
      </c>
      <c r="E1306" s="166" t="s">
        <v>19</v>
      </c>
      <c r="F1306" s="167" t="s">
        <v>371</v>
      </c>
      <c r="H1306" s="168">
        <v>282.5</v>
      </c>
      <c r="I1306" s="169"/>
      <c r="L1306" s="165"/>
      <c r="M1306" s="170"/>
      <c r="T1306" s="171"/>
      <c r="AT1306" s="166" t="s">
        <v>368</v>
      </c>
      <c r="AU1306" s="166" t="s">
        <v>90</v>
      </c>
      <c r="AV1306" s="14" t="s">
        <v>364</v>
      </c>
      <c r="AW1306" s="14" t="s">
        <v>36</v>
      </c>
      <c r="AX1306" s="14" t="s">
        <v>84</v>
      </c>
      <c r="AY1306" s="166" t="s">
        <v>358</v>
      </c>
    </row>
    <row r="1307" spans="2:65" s="1" customFormat="1" ht="16.5" customHeight="1">
      <c r="B1307" s="33"/>
      <c r="C1307" s="179" t="s">
        <v>1508</v>
      </c>
      <c r="D1307" s="179" t="s">
        <v>440</v>
      </c>
      <c r="E1307" s="180" t="s">
        <v>1509</v>
      </c>
      <c r="F1307" s="181" t="s">
        <v>1510</v>
      </c>
      <c r="G1307" s="182" t="s">
        <v>1511</v>
      </c>
      <c r="H1307" s="183">
        <v>98.875</v>
      </c>
      <c r="I1307" s="184"/>
      <c r="J1307" s="185">
        <f>ROUND(I1307*H1307,2)</f>
        <v>0</v>
      </c>
      <c r="K1307" s="181" t="s">
        <v>363</v>
      </c>
      <c r="L1307" s="186"/>
      <c r="M1307" s="187" t="s">
        <v>19</v>
      </c>
      <c r="N1307" s="188" t="s">
        <v>49</v>
      </c>
      <c r="P1307" s="143">
        <f>O1307*H1307</f>
        <v>0</v>
      </c>
      <c r="Q1307" s="143">
        <v>1E-3</v>
      </c>
      <c r="R1307" s="143">
        <f>Q1307*H1307</f>
        <v>9.8875000000000005E-2</v>
      </c>
      <c r="S1307" s="143">
        <v>0</v>
      </c>
      <c r="T1307" s="144">
        <f>S1307*H1307</f>
        <v>0</v>
      </c>
      <c r="AR1307" s="145" t="s">
        <v>558</v>
      </c>
      <c r="AT1307" s="145" t="s">
        <v>440</v>
      </c>
      <c r="AU1307" s="145" t="s">
        <v>90</v>
      </c>
      <c r="AY1307" s="18" t="s">
        <v>358</v>
      </c>
      <c r="BE1307" s="146">
        <f>IF(N1307="základní",J1307,0)</f>
        <v>0</v>
      </c>
      <c r="BF1307" s="146">
        <f>IF(N1307="snížená",J1307,0)</f>
        <v>0</v>
      </c>
      <c r="BG1307" s="146">
        <f>IF(N1307="zákl. přenesená",J1307,0)</f>
        <v>0</v>
      </c>
      <c r="BH1307" s="146">
        <f>IF(N1307="sníž. přenesená",J1307,0)</f>
        <v>0</v>
      </c>
      <c r="BI1307" s="146">
        <f>IF(N1307="nulová",J1307,0)</f>
        <v>0</v>
      </c>
      <c r="BJ1307" s="18" t="s">
        <v>90</v>
      </c>
      <c r="BK1307" s="146">
        <f>ROUND(I1307*H1307,2)</f>
        <v>0</v>
      </c>
      <c r="BL1307" s="18" t="s">
        <v>454</v>
      </c>
      <c r="BM1307" s="145" t="s">
        <v>1512</v>
      </c>
    </row>
    <row r="1308" spans="2:65" s="13" customFormat="1" ht="11.25">
      <c r="B1308" s="158"/>
      <c r="D1308" s="152" t="s">
        <v>368</v>
      </c>
      <c r="E1308" s="159" t="s">
        <v>19</v>
      </c>
      <c r="F1308" s="160" t="s">
        <v>296</v>
      </c>
      <c r="H1308" s="161">
        <v>273.60000000000002</v>
      </c>
      <c r="I1308" s="162"/>
      <c r="L1308" s="158"/>
      <c r="M1308" s="163"/>
      <c r="T1308" s="164"/>
      <c r="AT1308" s="159" t="s">
        <v>368</v>
      </c>
      <c r="AU1308" s="159" t="s">
        <v>90</v>
      </c>
      <c r="AV1308" s="13" t="s">
        <v>90</v>
      </c>
      <c r="AW1308" s="13" t="s">
        <v>36</v>
      </c>
      <c r="AX1308" s="13" t="s">
        <v>77</v>
      </c>
      <c r="AY1308" s="159" t="s">
        <v>358</v>
      </c>
    </row>
    <row r="1309" spans="2:65" s="13" customFormat="1" ht="11.25">
      <c r="B1309" s="158"/>
      <c r="D1309" s="152" t="s">
        <v>368</v>
      </c>
      <c r="E1309" s="159" t="s">
        <v>19</v>
      </c>
      <c r="F1309" s="160" t="s">
        <v>299</v>
      </c>
      <c r="H1309" s="161">
        <v>8.9</v>
      </c>
      <c r="I1309" s="162"/>
      <c r="L1309" s="158"/>
      <c r="M1309" s="163"/>
      <c r="T1309" s="164"/>
      <c r="AT1309" s="159" t="s">
        <v>368</v>
      </c>
      <c r="AU1309" s="159" t="s">
        <v>90</v>
      </c>
      <c r="AV1309" s="13" t="s">
        <v>90</v>
      </c>
      <c r="AW1309" s="13" t="s">
        <v>36</v>
      </c>
      <c r="AX1309" s="13" t="s">
        <v>77</v>
      </c>
      <c r="AY1309" s="159" t="s">
        <v>358</v>
      </c>
    </row>
    <row r="1310" spans="2:65" s="14" customFormat="1" ht="11.25">
      <c r="B1310" s="165"/>
      <c r="D1310" s="152" t="s">
        <v>368</v>
      </c>
      <c r="E1310" s="166" t="s">
        <v>19</v>
      </c>
      <c r="F1310" s="167" t="s">
        <v>371</v>
      </c>
      <c r="H1310" s="168">
        <v>282.5</v>
      </c>
      <c r="I1310" s="169"/>
      <c r="L1310" s="165"/>
      <c r="M1310" s="170"/>
      <c r="T1310" s="171"/>
      <c r="AT1310" s="166" t="s">
        <v>368</v>
      </c>
      <c r="AU1310" s="166" t="s">
        <v>90</v>
      </c>
      <c r="AV1310" s="14" t="s">
        <v>364</v>
      </c>
      <c r="AW1310" s="14" t="s">
        <v>36</v>
      </c>
      <c r="AX1310" s="14" t="s">
        <v>84</v>
      </c>
      <c r="AY1310" s="166" t="s">
        <v>358</v>
      </c>
    </row>
    <row r="1311" spans="2:65" s="13" customFormat="1" ht="11.25">
      <c r="B1311" s="158"/>
      <c r="D1311" s="152" t="s">
        <v>368</v>
      </c>
      <c r="F1311" s="160" t="s">
        <v>1513</v>
      </c>
      <c r="H1311" s="161">
        <v>98.875</v>
      </c>
      <c r="I1311" s="162"/>
      <c r="L1311" s="158"/>
      <c r="M1311" s="163"/>
      <c r="T1311" s="164"/>
      <c r="AT1311" s="159" t="s">
        <v>368</v>
      </c>
      <c r="AU1311" s="159" t="s">
        <v>90</v>
      </c>
      <c r="AV1311" s="13" t="s">
        <v>90</v>
      </c>
      <c r="AW1311" s="13" t="s">
        <v>4</v>
      </c>
      <c r="AX1311" s="13" t="s">
        <v>84</v>
      </c>
      <c r="AY1311" s="159" t="s">
        <v>358</v>
      </c>
    </row>
    <row r="1312" spans="2:65" s="1" customFormat="1" ht="24.2" customHeight="1">
      <c r="B1312" s="33"/>
      <c r="C1312" s="134" t="s">
        <v>1514</v>
      </c>
      <c r="D1312" s="134" t="s">
        <v>360</v>
      </c>
      <c r="E1312" s="135" t="s">
        <v>1515</v>
      </c>
      <c r="F1312" s="136" t="s">
        <v>1516</v>
      </c>
      <c r="G1312" s="137" t="s">
        <v>195</v>
      </c>
      <c r="H1312" s="138">
        <v>282.5</v>
      </c>
      <c r="I1312" s="139"/>
      <c r="J1312" s="140">
        <f>ROUND(I1312*H1312,2)</f>
        <v>0</v>
      </c>
      <c r="K1312" s="136" t="s">
        <v>363</v>
      </c>
      <c r="L1312" s="33"/>
      <c r="M1312" s="141" t="s">
        <v>19</v>
      </c>
      <c r="N1312" s="142" t="s">
        <v>49</v>
      </c>
      <c r="P1312" s="143">
        <f>O1312*H1312</f>
        <v>0</v>
      </c>
      <c r="Q1312" s="143">
        <v>8.8312999999999998E-4</v>
      </c>
      <c r="R1312" s="143">
        <f>Q1312*H1312</f>
        <v>0.249484225</v>
      </c>
      <c r="S1312" s="143">
        <v>0</v>
      </c>
      <c r="T1312" s="144">
        <f>S1312*H1312</f>
        <v>0</v>
      </c>
      <c r="AR1312" s="145" t="s">
        <v>454</v>
      </c>
      <c r="AT1312" s="145" t="s">
        <v>360</v>
      </c>
      <c r="AU1312" s="145" t="s">
        <v>90</v>
      </c>
      <c r="AY1312" s="18" t="s">
        <v>358</v>
      </c>
      <c r="BE1312" s="146">
        <f>IF(N1312="základní",J1312,0)</f>
        <v>0</v>
      </c>
      <c r="BF1312" s="146">
        <f>IF(N1312="snížená",J1312,0)</f>
        <v>0</v>
      </c>
      <c r="BG1312" s="146">
        <f>IF(N1312="zákl. přenesená",J1312,0)</f>
        <v>0</v>
      </c>
      <c r="BH1312" s="146">
        <f>IF(N1312="sníž. přenesená",J1312,0)</f>
        <v>0</v>
      </c>
      <c r="BI1312" s="146">
        <f>IF(N1312="nulová",J1312,0)</f>
        <v>0</v>
      </c>
      <c r="BJ1312" s="18" t="s">
        <v>90</v>
      </c>
      <c r="BK1312" s="146">
        <f>ROUND(I1312*H1312,2)</f>
        <v>0</v>
      </c>
      <c r="BL1312" s="18" t="s">
        <v>454</v>
      </c>
      <c r="BM1312" s="145" t="s">
        <v>1517</v>
      </c>
    </row>
    <row r="1313" spans="2:65" s="1" customFormat="1" ht="11.25">
      <c r="B1313" s="33"/>
      <c r="D1313" s="147" t="s">
        <v>366</v>
      </c>
      <c r="F1313" s="148" t="s">
        <v>1518</v>
      </c>
      <c r="I1313" s="149"/>
      <c r="L1313" s="33"/>
      <c r="M1313" s="150"/>
      <c r="T1313" s="54"/>
      <c r="AT1313" s="18" t="s">
        <v>366</v>
      </c>
      <c r="AU1313" s="18" t="s">
        <v>90</v>
      </c>
    </row>
    <row r="1314" spans="2:65" s="13" customFormat="1" ht="11.25">
      <c r="B1314" s="158"/>
      <c r="D1314" s="152" t="s">
        <v>368</v>
      </c>
      <c r="E1314" s="159" t="s">
        <v>19</v>
      </c>
      <c r="F1314" s="160" t="s">
        <v>296</v>
      </c>
      <c r="H1314" s="161">
        <v>273.60000000000002</v>
      </c>
      <c r="I1314" s="162"/>
      <c r="L1314" s="158"/>
      <c r="M1314" s="163"/>
      <c r="T1314" s="164"/>
      <c r="AT1314" s="159" t="s">
        <v>368</v>
      </c>
      <c r="AU1314" s="159" t="s">
        <v>90</v>
      </c>
      <c r="AV1314" s="13" t="s">
        <v>90</v>
      </c>
      <c r="AW1314" s="13" t="s">
        <v>36</v>
      </c>
      <c r="AX1314" s="13" t="s">
        <v>77</v>
      </c>
      <c r="AY1314" s="159" t="s">
        <v>358</v>
      </c>
    </row>
    <row r="1315" spans="2:65" s="13" customFormat="1" ht="11.25">
      <c r="B1315" s="158"/>
      <c r="D1315" s="152" t="s">
        <v>368</v>
      </c>
      <c r="E1315" s="159" t="s">
        <v>19</v>
      </c>
      <c r="F1315" s="160" t="s">
        <v>299</v>
      </c>
      <c r="H1315" s="161">
        <v>8.9</v>
      </c>
      <c r="I1315" s="162"/>
      <c r="L1315" s="158"/>
      <c r="M1315" s="163"/>
      <c r="T1315" s="164"/>
      <c r="AT1315" s="159" t="s">
        <v>368</v>
      </c>
      <c r="AU1315" s="159" t="s">
        <v>90</v>
      </c>
      <c r="AV1315" s="13" t="s">
        <v>90</v>
      </c>
      <c r="AW1315" s="13" t="s">
        <v>36</v>
      </c>
      <c r="AX1315" s="13" t="s">
        <v>77</v>
      </c>
      <c r="AY1315" s="159" t="s">
        <v>358</v>
      </c>
    </row>
    <row r="1316" spans="2:65" s="14" customFormat="1" ht="11.25">
      <c r="B1316" s="165"/>
      <c r="D1316" s="152" t="s">
        <v>368</v>
      </c>
      <c r="E1316" s="166" t="s">
        <v>19</v>
      </c>
      <c r="F1316" s="167" t="s">
        <v>371</v>
      </c>
      <c r="H1316" s="168">
        <v>282.5</v>
      </c>
      <c r="I1316" s="169"/>
      <c r="L1316" s="165"/>
      <c r="M1316" s="170"/>
      <c r="T1316" s="171"/>
      <c r="AT1316" s="166" t="s">
        <v>368</v>
      </c>
      <c r="AU1316" s="166" t="s">
        <v>90</v>
      </c>
      <c r="AV1316" s="14" t="s">
        <v>364</v>
      </c>
      <c r="AW1316" s="14" t="s">
        <v>36</v>
      </c>
      <c r="AX1316" s="14" t="s">
        <v>84</v>
      </c>
      <c r="AY1316" s="166" t="s">
        <v>358</v>
      </c>
    </row>
    <row r="1317" spans="2:65" s="1" customFormat="1" ht="49.15" customHeight="1">
      <c r="B1317" s="33"/>
      <c r="C1317" s="179" t="s">
        <v>1519</v>
      </c>
      <c r="D1317" s="179" t="s">
        <v>440</v>
      </c>
      <c r="E1317" s="180" t="s">
        <v>1440</v>
      </c>
      <c r="F1317" s="181" t="s">
        <v>1441</v>
      </c>
      <c r="G1317" s="182" t="s">
        <v>195</v>
      </c>
      <c r="H1317" s="183">
        <v>329.113</v>
      </c>
      <c r="I1317" s="184"/>
      <c r="J1317" s="185">
        <f>ROUND(I1317*H1317,2)</f>
        <v>0</v>
      </c>
      <c r="K1317" s="181" t="s">
        <v>363</v>
      </c>
      <c r="L1317" s="186"/>
      <c r="M1317" s="187" t="s">
        <v>19</v>
      </c>
      <c r="N1317" s="188" t="s">
        <v>49</v>
      </c>
      <c r="P1317" s="143">
        <f>O1317*H1317</f>
        <v>0</v>
      </c>
      <c r="Q1317" s="143">
        <v>5.4000000000000003E-3</v>
      </c>
      <c r="R1317" s="143">
        <f>Q1317*H1317</f>
        <v>1.7772102000000001</v>
      </c>
      <c r="S1317" s="143">
        <v>0</v>
      </c>
      <c r="T1317" s="144">
        <f>S1317*H1317</f>
        <v>0</v>
      </c>
      <c r="AR1317" s="145" t="s">
        <v>558</v>
      </c>
      <c r="AT1317" s="145" t="s">
        <v>440</v>
      </c>
      <c r="AU1317" s="145" t="s">
        <v>90</v>
      </c>
      <c r="AY1317" s="18" t="s">
        <v>358</v>
      </c>
      <c r="BE1317" s="146">
        <f>IF(N1317="základní",J1317,0)</f>
        <v>0</v>
      </c>
      <c r="BF1317" s="146">
        <f>IF(N1317="snížená",J1317,0)</f>
        <v>0</v>
      </c>
      <c r="BG1317" s="146">
        <f>IF(N1317="zákl. přenesená",J1317,0)</f>
        <v>0</v>
      </c>
      <c r="BH1317" s="146">
        <f>IF(N1317="sníž. přenesená",J1317,0)</f>
        <v>0</v>
      </c>
      <c r="BI1317" s="146">
        <f>IF(N1317="nulová",J1317,0)</f>
        <v>0</v>
      </c>
      <c r="BJ1317" s="18" t="s">
        <v>90</v>
      </c>
      <c r="BK1317" s="146">
        <f>ROUND(I1317*H1317,2)</f>
        <v>0</v>
      </c>
      <c r="BL1317" s="18" t="s">
        <v>454</v>
      </c>
      <c r="BM1317" s="145" t="s">
        <v>1520</v>
      </c>
    </row>
    <row r="1318" spans="2:65" s="13" customFormat="1" ht="11.25">
      <c r="B1318" s="158"/>
      <c r="D1318" s="152" t="s">
        <v>368</v>
      </c>
      <c r="E1318" s="159" t="s">
        <v>19</v>
      </c>
      <c r="F1318" s="160" t="s">
        <v>296</v>
      </c>
      <c r="H1318" s="161">
        <v>273.60000000000002</v>
      </c>
      <c r="I1318" s="162"/>
      <c r="L1318" s="158"/>
      <c r="M1318" s="163"/>
      <c r="T1318" s="164"/>
      <c r="AT1318" s="159" t="s">
        <v>368</v>
      </c>
      <c r="AU1318" s="159" t="s">
        <v>90</v>
      </c>
      <c r="AV1318" s="13" t="s">
        <v>90</v>
      </c>
      <c r="AW1318" s="13" t="s">
        <v>36</v>
      </c>
      <c r="AX1318" s="13" t="s">
        <v>77</v>
      </c>
      <c r="AY1318" s="159" t="s">
        <v>358</v>
      </c>
    </row>
    <row r="1319" spans="2:65" s="13" customFormat="1" ht="11.25">
      <c r="B1319" s="158"/>
      <c r="D1319" s="152" t="s">
        <v>368</v>
      </c>
      <c r="E1319" s="159" t="s">
        <v>19</v>
      </c>
      <c r="F1319" s="160" t="s">
        <v>299</v>
      </c>
      <c r="H1319" s="161">
        <v>8.9</v>
      </c>
      <c r="I1319" s="162"/>
      <c r="L1319" s="158"/>
      <c r="M1319" s="163"/>
      <c r="T1319" s="164"/>
      <c r="AT1319" s="159" t="s">
        <v>368</v>
      </c>
      <c r="AU1319" s="159" t="s">
        <v>90</v>
      </c>
      <c r="AV1319" s="13" t="s">
        <v>90</v>
      </c>
      <c r="AW1319" s="13" t="s">
        <v>36</v>
      </c>
      <c r="AX1319" s="13" t="s">
        <v>77</v>
      </c>
      <c r="AY1319" s="159" t="s">
        <v>358</v>
      </c>
    </row>
    <row r="1320" spans="2:65" s="14" customFormat="1" ht="11.25">
      <c r="B1320" s="165"/>
      <c r="D1320" s="152" t="s">
        <v>368</v>
      </c>
      <c r="E1320" s="166" t="s">
        <v>19</v>
      </c>
      <c r="F1320" s="167" t="s">
        <v>371</v>
      </c>
      <c r="H1320" s="168">
        <v>282.5</v>
      </c>
      <c r="I1320" s="169"/>
      <c r="L1320" s="165"/>
      <c r="M1320" s="170"/>
      <c r="T1320" s="171"/>
      <c r="AT1320" s="166" t="s">
        <v>368</v>
      </c>
      <c r="AU1320" s="166" t="s">
        <v>90</v>
      </c>
      <c r="AV1320" s="14" t="s">
        <v>364</v>
      </c>
      <c r="AW1320" s="14" t="s">
        <v>36</v>
      </c>
      <c r="AX1320" s="14" t="s">
        <v>84</v>
      </c>
      <c r="AY1320" s="166" t="s">
        <v>358</v>
      </c>
    </row>
    <row r="1321" spans="2:65" s="13" customFormat="1" ht="11.25">
      <c r="B1321" s="158"/>
      <c r="D1321" s="152" t="s">
        <v>368</v>
      </c>
      <c r="F1321" s="160" t="s">
        <v>1521</v>
      </c>
      <c r="H1321" s="161">
        <v>329.113</v>
      </c>
      <c r="I1321" s="162"/>
      <c r="L1321" s="158"/>
      <c r="M1321" s="163"/>
      <c r="T1321" s="164"/>
      <c r="AT1321" s="159" t="s">
        <v>368</v>
      </c>
      <c r="AU1321" s="159" t="s">
        <v>90</v>
      </c>
      <c r="AV1321" s="13" t="s">
        <v>90</v>
      </c>
      <c r="AW1321" s="13" t="s">
        <v>4</v>
      </c>
      <c r="AX1321" s="13" t="s">
        <v>84</v>
      </c>
      <c r="AY1321" s="159" t="s">
        <v>358</v>
      </c>
    </row>
    <row r="1322" spans="2:65" s="1" customFormat="1" ht="55.5" customHeight="1">
      <c r="B1322" s="33"/>
      <c r="C1322" s="134" t="s">
        <v>1522</v>
      </c>
      <c r="D1322" s="134" t="s">
        <v>360</v>
      </c>
      <c r="E1322" s="135" t="s">
        <v>1523</v>
      </c>
      <c r="F1322" s="136" t="s">
        <v>1524</v>
      </c>
      <c r="G1322" s="137" t="s">
        <v>504</v>
      </c>
      <c r="H1322" s="138">
        <v>12</v>
      </c>
      <c r="I1322" s="139"/>
      <c r="J1322" s="140">
        <f>ROUND(I1322*H1322,2)</f>
        <v>0</v>
      </c>
      <c r="K1322" s="136" t="s">
        <v>363</v>
      </c>
      <c r="L1322" s="33"/>
      <c r="M1322" s="141" t="s">
        <v>19</v>
      </c>
      <c r="N1322" s="142" t="s">
        <v>49</v>
      </c>
      <c r="P1322" s="143">
        <f>O1322*H1322</f>
        <v>0</v>
      </c>
      <c r="Q1322" s="143">
        <v>1.08E-3</v>
      </c>
      <c r="R1322" s="143">
        <f>Q1322*H1322</f>
        <v>1.2959999999999999E-2</v>
      </c>
      <c r="S1322" s="143">
        <v>0</v>
      </c>
      <c r="T1322" s="144">
        <f>S1322*H1322</f>
        <v>0</v>
      </c>
      <c r="AR1322" s="145" t="s">
        <v>454</v>
      </c>
      <c r="AT1322" s="145" t="s">
        <v>360</v>
      </c>
      <c r="AU1322" s="145" t="s">
        <v>90</v>
      </c>
      <c r="AY1322" s="18" t="s">
        <v>358</v>
      </c>
      <c r="BE1322" s="146">
        <f>IF(N1322="základní",J1322,0)</f>
        <v>0</v>
      </c>
      <c r="BF1322" s="146">
        <f>IF(N1322="snížená",J1322,0)</f>
        <v>0</v>
      </c>
      <c r="BG1322" s="146">
        <f>IF(N1322="zákl. přenesená",J1322,0)</f>
        <v>0</v>
      </c>
      <c r="BH1322" s="146">
        <f>IF(N1322="sníž. přenesená",J1322,0)</f>
        <v>0</v>
      </c>
      <c r="BI1322" s="146">
        <f>IF(N1322="nulová",J1322,0)</f>
        <v>0</v>
      </c>
      <c r="BJ1322" s="18" t="s">
        <v>90</v>
      </c>
      <c r="BK1322" s="146">
        <f>ROUND(I1322*H1322,2)</f>
        <v>0</v>
      </c>
      <c r="BL1322" s="18" t="s">
        <v>454</v>
      </c>
      <c r="BM1322" s="145" t="s">
        <v>1525</v>
      </c>
    </row>
    <row r="1323" spans="2:65" s="1" customFormat="1" ht="11.25">
      <c r="B1323" s="33"/>
      <c r="D1323" s="147" t="s">
        <v>366</v>
      </c>
      <c r="F1323" s="148" t="s">
        <v>1526</v>
      </c>
      <c r="I1323" s="149"/>
      <c r="L1323" s="33"/>
      <c r="M1323" s="150"/>
      <c r="T1323" s="54"/>
      <c r="AT1323" s="18" t="s">
        <v>366</v>
      </c>
      <c r="AU1323" s="18" t="s">
        <v>90</v>
      </c>
    </row>
    <row r="1324" spans="2:65" s="12" customFormat="1" ht="11.25">
      <c r="B1324" s="151"/>
      <c r="D1324" s="152" t="s">
        <v>368</v>
      </c>
      <c r="E1324" s="153" t="s">
        <v>19</v>
      </c>
      <c r="F1324" s="154" t="s">
        <v>485</v>
      </c>
      <c r="H1324" s="153" t="s">
        <v>19</v>
      </c>
      <c r="I1324" s="155"/>
      <c r="L1324" s="151"/>
      <c r="M1324" s="156"/>
      <c r="T1324" s="157"/>
      <c r="AT1324" s="153" t="s">
        <v>368</v>
      </c>
      <c r="AU1324" s="153" t="s">
        <v>90</v>
      </c>
      <c r="AV1324" s="12" t="s">
        <v>84</v>
      </c>
      <c r="AW1324" s="12" t="s">
        <v>36</v>
      </c>
      <c r="AX1324" s="12" t="s">
        <v>77</v>
      </c>
      <c r="AY1324" s="153" t="s">
        <v>358</v>
      </c>
    </row>
    <row r="1325" spans="2:65" s="12" customFormat="1" ht="11.25">
      <c r="B1325" s="151"/>
      <c r="D1325" s="152" t="s">
        <v>368</v>
      </c>
      <c r="E1325" s="153" t="s">
        <v>19</v>
      </c>
      <c r="F1325" s="154" t="s">
        <v>460</v>
      </c>
      <c r="H1325" s="153" t="s">
        <v>19</v>
      </c>
      <c r="I1325" s="155"/>
      <c r="L1325" s="151"/>
      <c r="M1325" s="156"/>
      <c r="T1325" s="157"/>
      <c r="AT1325" s="153" t="s">
        <v>368</v>
      </c>
      <c r="AU1325" s="153" t="s">
        <v>90</v>
      </c>
      <c r="AV1325" s="12" t="s">
        <v>84</v>
      </c>
      <c r="AW1325" s="12" t="s">
        <v>36</v>
      </c>
      <c r="AX1325" s="12" t="s">
        <v>77</v>
      </c>
      <c r="AY1325" s="153" t="s">
        <v>358</v>
      </c>
    </row>
    <row r="1326" spans="2:65" s="13" customFormat="1" ht="11.25">
      <c r="B1326" s="158"/>
      <c r="D1326" s="152" t="s">
        <v>368</v>
      </c>
      <c r="E1326" s="159" t="s">
        <v>19</v>
      </c>
      <c r="F1326" s="160" t="s">
        <v>1527</v>
      </c>
      <c r="H1326" s="161">
        <v>2</v>
      </c>
      <c r="I1326" s="162"/>
      <c r="L1326" s="158"/>
      <c r="M1326" s="163"/>
      <c r="T1326" s="164"/>
      <c r="AT1326" s="159" t="s">
        <v>368</v>
      </c>
      <c r="AU1326" s="159" t="s">
        <v>90</v>
      </c>
      <c r="AV1326" s="13" t="s">
        <v>90</v>
      </c>
      <c r="AW1326" s="13" t="s">
        <v>36</v>
      </c>
      <c r="AX1326" s="13" t="s">
        <v>77</v>
      </c>
      <c r="AY1326" s="159" t="s">
        <v>358</v>
      </c>
    </row>
    <row r="1327" spans="2:65" s="13" customFormat="1" ht="11.25">
      <c r="B1327" s="158"/>
      <c r="D1327" s="152" t="s">
        <v>368</v>
      </c>
      <c r="E1327" s="159" t="s">
        <v>19</v>
      </c>
      <c r="F1327" s="160" t="s">
        <v>1528</v>
      </c>
      <c r="H1327" s="161">
        <v>7</v>
      </c>
      <c r="I1327" s="162"/>
      <c r="L1327" s="158"/>
      <c r="M1327" s="163"/>
      <c r="T1327" s="164"/>
      <c r="AT1327" s="159" t="s">
        <v>368</v>
      </c>
      <c r="AU1327" s="159" t="s">
        <v>90</v>
      </c>
      <c r="AV1327" s="13" t="s">
        <v>90</v>
      </c>
      <c r="AW1327" s="13" t="s">
        <v>36</v>
      </c>
      <c r="AX1327" s="13" t="s">
        <v>77</v>
      </c>
      <c r="AY1327" s="159" t="s">
        <v>358</v>
      </c>
    </row>
    <row r="1328" spans="2:65" s="13" customFormat="1" ht="11.25">
      <c r="B1328" s="158"/>
      <c r="D1328" s="152" t="s">
        <v>368</v>
      </c>
      <c r="E1328" s="159" t="s">
        <v>19</v>
      </c>
      <c r="F1328" s="160" t="s">
        <v>1529</v>
      </c>
      <c r="H1328" s="161">
        <v>3</v>
      </c>
      <c r="I1328" s="162"/>
      <c r="L1328" s="158"/>
      <c r="M1328" s="163"/>
      <c r="T1328" s="164"/>
      <c r="AT1328" s="159" t="s">
        <v>368</v>
      </c>
      <c r="AU1328" s="159" t="s">
        <v>90</v>
      </c>
      <c r="AV1328" s="13" t="s">
        <v>90</v>
      </c>
      <c r="AW1328" s="13" t="s">
        <v>36</v>
      </c>
      <c r="AX1328" s="13" t="s">
        <v>77</v>
      </c>
      <c r="AY1328" s="159" t="s">
        <v>358</v>
      </c>
    </row>
    <row r="1329" spans="2:65" s="14" customFormat="1" ht="11.25">
      <c r="B1329" s="165"/>
      <c r="D1329" s="152" t="s">
        <v>368</v>
      </c>
      <c r="E1329" s="166" t="s">
        <v>19</v>
      </c>
      <c r="F1329" s="167" t="s">
        <v>371</v>
      </c>
      <c r="H1329" s="168">
        <v>12</v>
      </c>
      <c r="I1329" s="169"/>
      <c r="L1329" s="165"/>
      <c r="M1329" s="170"/>
      <c r="T1329" s="171"/>
      <c r="AT1329" s="166" t="s">
        <v>368</v>
      </c>
      <c r="AU1329" s="166" t="s">
        <v>90</v>
      </c>
      <c r="AV1329" s="14" t="s">
        <v>364</v>
      </c>
      <c r="AW1329" s="14" t="s">
        <v>36</v>
      </c>
      <c r="AX1329" s="14" t="s">
        <v>84</v>
      </c>
      <c r="AY1329" s="166" t="s">
        <v>358</v>
      </c>
    </row>
    <row r="1330" spans="2:65" s="1" customFormat="1" ht="24.2" customHeight="1">
      <c r="B1330" s="33"/>
      <c r="C1330" s="179" t="s">
        <v>1530</v>
      </c>
      <c r="D1330" s="179" t="s">
        <v>440</v>
      </c>
      <c r="E1330" s="180" t="s">
        <v>1531</v>
      </c>
      <c r="F1330" s="181" t="s">
        <v>1532</v>
      </c>
      <c r="G1330" s="182" t="s">
        <v>504</v>
      </c>
      <c r="H1330" s="183">
        <v>2</v>
      </c>
      <c r="I1330" s="184"/>
      <c r="J1330" s="185">
        <f>ROUND(I1330*H1330,2)</f>
        <v>0</v>
      </c>
      <c r="K1330" s="181" t="s">
        <v>363</v>
      </c>
      <c r="L1330" s="186"/>
      <c r="M1330" s="187" t="s">
        <v>19</v>
      </c>
      <c r="N1330" s="188" t="s">
        <v>49</v>
      </c>
      <c r="P1330" s="143">
        <f>O1330*H1330</f>
        <v>0</v>
      </c>
      <c r="Q1330" s="143">
        <v>1.6900000000000001E-3</v>
      </c>
      <c r="R1330" s="143">
        <f>Q1330*H1330</f>
        <v>3.3800000000000002E-3</v>
      </c>
      <c r="S1330" s="143">
        <v>0</v>
      </c>
      <c r="T1330" s="144">
        <f>S1330*H1330</f>
        <v>0</v>
      </c>
      <c r="AR1330" s="145" t="s">
        <v>558</v>
      </c>
      <c r="AT1330" s="145" t="s">
        <v>440</v>
      </c>
      <c r="AU1330" s="145" t="s">
        <v>90</v>
      </c>
      <c r="AY1330" s="18" t="s">
        <v>358</v>
      </c>
      <c r="BE1330" s="146">
        <f>IF(N1330="základní",J1330,0)</f>
        <v>0</v>
      </c>
      <c r="BF1330" s="146">
        <f>IF(N1330="snížená",J1330,0)</f>
        <v>0</v>
      </c>
      <c r="BG1330" s="146">
        <f>IF(N1330="zákl. přenesená",J1330,0)</f>
        <v>0</v>
      </c>
      <c r="BH1330" s="146">
        <f>IF(N1330="sníž. přenesená",J1330,0)</f>
        <v>0</v>
      </c>
      <c r="BI1330" s="146">
        <f>IF(N1330="nulová",J1330,0)</f>
        <v>0</v>
      </c>
      <c r="BJ1330" s="18" t="s">
        <v>90</v>
      </c>
      <c r="BK1330" s="146">
        <f>ROUND(I1330*H1330,2)</f>
        <v>0</v>
      </c>
      <c r="BL1330" s="18" t="s">
        <v>454</v>
      </c>
      <c r="BM1330" s="145" t="s">
        <v>1533</v>
      </c>
    </row>
    <row r="1331" spans="2:65" s="12" customFormat="1" ht="11.25">
      <c r="B1331" s="151"/>
      <c r="D1331" s="152" t="s">
        <v>368</v>
      </c>
      <c r="E1331" s="153" t="s">
        <v>19</v>
      </c>
      <c r="F1331" s="154" t="s">
        <v>485</v>
      </c>
      <c r="H1331" s="153" t="s">
        <v>19</v>
      </c>
      <c r="I1331" s="155"/>
      <c r="L1331" s="151"/>
      <c r="M1331" s="156"/>
      <c r="T1331" s="157"/>
      <c r="AT1331" s="153" t="s">
        <v>368</v>
      </c>
      <c r="AU1331" s="153" t="s">
        <v>90</v>
      </c>
      <c r="AV1331" s="12" t="s">
        <v>84</v>
      </c>
      <c r="AW1331" s="12" t="s">
        <v>36</v>
      </c>
      <c r="AX1331" s="12" t="s">
        <v>77</v>
      </c>
      <c r="AY1331" s="153" t="s">
        <v>358</v>
      </c>
    </row>
    <row r="1332" spans="2:65" s="12" customFormat="1" ht="11.25">
      <c r="B1332" s="151"/>
      <c r="D1332" s="152" t="s">
        <v>368</v>
      </c>
      <c r="E1332" s="153" t="s">
        <v>19</v>
      </c>
      <c r="F1332" s="154" t="s">
        <v>460</v>
      </c>
      <c r="H1332" s="153" t="s">
        <v>19</v>
      </c>
      <c r="I1332" s="155"/>
      <c r="L1332" s="151"/>
      <c r="M1332" s="156"/>
      <c r="T1332" s="157"/>
      <c r="AT1332" s="153" t="s">
        <v>368</v>
      </c>
      <c r="AU1332" s="153" t="s">
        <v>90</v>
      </c>
      <c r="AV1332" s="12" t="s">
        <v>84</v>
      </c>
      <c r="AW1332" s="12" t="s">
        <v>36</v>
      </c>
      <c r="AX1332" s="12" t="s">
        <v>77</v>
      </c>
      <c r="AY1332" s="153" t="s">
        <v>358</v>
      </c>
    </row>
    <row r="1333" spans="2:65" s="13" customFormat="1" ht="11.25">
      <c r="B1333" s="158"/>
      <c r="D1333" s="152" t="s">
        <v>368</v>
      </c>
      <c r="E1333" s="159" t="s">
        <v>19</v>
      </c>
      <c r="F1333" s="160" t="s">
        <v>1527</v>
      </c>
      <c r="H1333" s="161">
        <v>2</v>
      </c>
      <c r="I1333" s="162"/>
      <c r="L1333" s="158"/>
      <c r="M1333" s="163"/>
      <c r="T1333" s="164"/>
      <c r="AT1333" s="159" t="s">
        <v>368</v>
      </c>
      <c r="AU1333" s="159" t="s">
        <v>90</v>
      </c>
      <c r="AV1333" s="13" t="s">
        <v>90</v>
      </c>
      <c r="AW1333" s="13" t="s">
        <v>36</v>
      </c>
      <c r="AX1333" s="13" t="s">
        <v>77</v>
      </c>
      <c r="AY1333" s="159" t="s">
        <v>358</v>
      </c>
    </row>
    <row r="1334" spans="2:65" s="14" customFormat="1" ht="11.25">
      <c r="B1334" s="165"/>
      <c r="D1334" s="152" t="s">
        <v>368</v>
      </c>
      <c r="E1334" s="166" t="s">
        <v>19</v>
      </c>
      <c r="F1334" s="167" t="s">
        <v>371</v>
      </c>
      <c r="H1334" s="168">
        <v>2</v>
      </c>
      <c r="I1334" s="169"/>
      <c r="L1334" s="165"/>
      <c r="M1334" s="170"/>
      <c r="T1334" s="171"/>
      <c r="AT1334" s="166" t="s">
        <v>368</v>
      </c>
      <c r="AU1334" s="166" t="s">
        <v>90</v>
      </c>
      <c r="AV1334" s="14" t="s">
        <v>364</v>
      </c>
      <c r="AW1334" s="14" t="s">
        <v>36</v>
      </c>
      <c r="AX1334" s="14" t="s">
        <v>84</v>
      </c>
      <c r="AY1334" s="166" t="s">
        <v>358</v>
      </c>
    </row>
    <row r="1335" spans="2:65" s="1" customFormat="1" ht="24.2" customHeight="1">
      <c r="B1335" s="33"/>
      <c r="C1335" s="179" t="s">
        <v>1534</v>
      </c>
      <c r="D1335" s="179" t="s">
        <v>440</v>
      </c>
      <c r="E1335" s="180" t="s">
        <v>1535</v>
      </c>
      <c r="F1335" s="181" t="s">
        <v>1536</v>
      </c>
      <c r="G1335" s="182" t="s">
        <v>504</v>
      </c>
      <c r="H1335" s="183">
        <v>7</v>
      </c>
      <c r="I1335" s="184"/>
      <c r="J1335" s="185">
        <f>ROUND(I1335*H1335,2)</f>
        <v>0</v>
      </c>
      <c r="K1335" s="181" t="s">
        <v>363</v>
      </c>
      <c r="L1335" s="186"/>
      <c r="M1335" s="187" t="s">
        <v>19</v>
      </c>
      <c r="N1335" s="188" t="s">
        <v>49</v>
      </c>
      <c r="P1335" s="143">
        <f>O1335*H1335</f>
        <v>0</v>
      </c>
      <c r="Q1335" s="143">
        <v>3.0000000000000001E-3</v>
      </c>
      <c r="R1335" s="143">
        <f>Q1335*H1335</f>
        <v>2.1000000000000001E-2</v>
      </c>
      <c r="S1335" s="143">
        <v>0</v>
      </c>
      <c r="T1335" s="144">
        <f>S1335*H1335</f>
        <v>0</v>
      </c>
      <c r="AR1335" s="145" t="s">
        <v>558</v>
      </c>
      <c r="AT1335" s="145" t="s">
        <v>440</v>
      </c>
      <c r="AU1335" s="145" t="s">
        <v>90</v>
      </c>
      <c r="AY1335" s="18" t="s">
        <v>358</v>
      </c>
      <c r="BE1335" s="146">
        <f>IF(N1335="základní",J1335,0)</f>
        <v>0</v>
      </c>
      <c r="BF1335" s="146">
        <f>IF(N1335="snížená",J1335,0)</f>
        <v>0</v>
      </c>
      <c r="BG1335" s="146">
        <f>IF(N1335="zákl. přenesená",J1335,0)</f>
        <v>0</v>
      </c>
      <c r="BH1335" s="146">
        <f>IF(N1335="sníž. přenesená",J1335,0)</f>
        <v>0</v>
      </c>
      <c r="BI1335" s="146">
        <f>IF(N1335="nulová",J1335,0)</f>
        <v>0</v>
      </c>
      <c r="BJ1335" s="18" t="s">
        <v>90</v>
      </c>
      <c r="BK1335" s="146">
        <f>ROUND(I1335*H1335,2)</f>
        <v>0</v>
      </c>
      <c r="BL1335" s="18" t="s">
        <v>454</v>
      </c>
      <c r="BM1335" s="145" t="s">
        <v>1537</v>
      </c>
    </row>
    <row r="1336" spans="2:65" s="12" customFormat="1" ht="11.25">
      <c r="B1336" s="151"/>
      <c r="D1336" s="152" t="s">
        <v>368</v>
      </c>
      <c r="E1336" s="153" t="s">
        <v>19</v>
      </c>
      <c r="F1336" s="154" t="s">
        <v>1160</v>
      </c>
      <c r="H1336" s="153" t="s">
        <v>19</v>
      </c>
      <c r="I1336" s="155"/>
      <c r="L1336" s="151"/>
      <c r="M1336" s="156"/>
      <c r="T1336" s="157"/>
      <c r="AT1336" s="153" t="s">
        <v>368</v>
      </c>
      <c r="AU1336" s="153" t="s">
        <v>90</v>
      </c>
      <c r="AV1336" s="12" t="s">
        <v>84</v>
      </c>
      <c r="AW1336" s="12" t="s">
        <v>36</v>
      </c>
      <c r="AX1336" s="12" t="s">
        <v>77</v>
      </c>
      <c r="AY1336" s="153" t="s">
        <v>358</v>
      </c>
    </row>
    <row r="1337" spans="2:65" s="12" customFormat="1" ht="11.25">
      <c r="B1337" s="151"/>
      <c r="D1337" s="152" t="s">
        <v>368</v>
      </c>
      <c r="E1337" s="153" t="s">
        <v>19</v>
      </c>
      <c r="F1337" s="154" t="s">
        <v>460</v>
      </c>
      <c r="H1337" s="153" t="s">
        <v>19</v>
      </c>
      <c r="I1337" s="155"/>
      <c r="L1337" s="151"/>
      <c r="M1337" s="156"/>
      <c r="T1337" s="157"/>
      <c r="AT1337" s="153" t="s">
        <v>368</v>
      </c>
      <c r="AU1337" s="153" t="s">
        <v>90</v>
      </c>
      <c r="AV1337" s="12" t="s">
        <v>84</v>
      </c>
      <c r="AW1337" s="12" t="s">
        <v>36</v>
      </c>
      <c r="AX1337" s="12" t="s">
        <v>77</v>
      </c>
      <c r="AY1337" s="153" t="s">
        <v>358</v>
      </c>
    </row>
    <row r="1338" spans="2:65" s="13" customFormat="1" ht="11.25">
      <c r="B1338" s="158"/>
      <c r="D1338" s="152" t="s">
        <v>368</v>
      </c>
      <c r="E1338" s="159" t="s">
        <v>19</v>
      </c>
      <c r="F1338" s="160" t="s">
        <v>1528</v>
      </c>
      <c r="H1338" s="161">
        <v>7</v>
      </c>
      <c r="I1338" s="162"/>
      <c r="L1338" s="158"/>
      <c r="M1338" s="163"/>
      <c r="T1338" s="164"/>
      <c r="AT1338" s="159" t="s">
        <v>368</v>
      </c>
      <c r="AU1338" s="159" t="s">
        <v>90</v>
      </c>
      <c r="AV1338" s="13" t="s">
        <v>90</v>
      </c>
      <c r="AW1338" s="13" t="s">
        <v>36</v>
      </c>
      <c r="AX1338" s="13" t="s">
        <v>77</v>
      </c>
      <c r="AY1338" s="159" t="s">
        <v>358</v>
      </c>
    </row>
    <row r="1339" spans="2:65" s="14" customFormat="1" ht="11.25">
      <c r="B1339" s="165"/>
      <c r="D1339" s="152" t="s">
        <v>368</v>
      </c>
      <c r="E1339" s="166" t="s">
        <v>19</v>
      </c>
      <c r="F1339" s="167" t="s">
        <v>371</v>
      </c>
      <c r="H1339" s="168">
        <v>7</v>
      </c>
      <c r="I1339" s="169"/>
      <c r="L1339" s="165"/>
      <c r="M1339" s="170"/>
      <c r="T1339" s="171"/>
      <c r="AT1339" s="166" t="s">
        <v>368</v>
      </c>
      <c r="AU1339" s="166" t="s">
        <v>90</v>
      </c>
      <c r="AV1339" s="14" t="s">
        <v>364</v>
      </c>
      <c r="AW1339" s="14" t="s">
        <v>36</v>
      </c>
      <c r="AX1339" s="14" t="s">
        <v>84</v>
      </c>
      <c r="AY1339" s="166" t="s">
        <v>358</v>
      </c>
    </row>
    <row r="1340" spans="2:65" s="1" customFormat="1" ht="24.2" customHeight="1">
      <c r="B1340" s="33"/>
      <c r="C1340" s="179" t="s">
        <v>1538</v>
      </c>
      <c r="D1340" s="179" t="s">
        <v>440</v>
      </c>
      <c r="E1340" s="180" t="s">
        <v>1539</v>
      </c>
      <c r="F1340" s="181" t="s">
        <v>1540</v>
      </c>
      <c r="G1340" s="182" t="s">
        <v>504</v>
      </c>
      <c r="H1340" s="183">
        <v>3</v>
      </c>
      <c r="I1340" s="184"/>
      <c r="J1340" s="185">
        <f>ROUND(I1340*H1340,2)</f>
        <v>0</v>
      </c>
      <c r="K1340" s="181" t="s">
        <v>363</v>
      </c>
      <c r="L1340" s="186"/>
      <c r="M1340" s="187" t="s">
        <v>19</v>
      </c>
      <c r="N1340" s="188" t="s">
        <v>49</v>
      </c>
      <c r="P1340" s="143">
        <f>O1340*H1340</f>
        <v>0</v>
      </c>
      <c r="Q1340" s="143">
        <v>2.0200000000000001E-3</v>
      </c>
      <c r="R1340" s="143">
        <f>Q1340*H1340</f>
        <v>6.0600000000000003E-3</v>
      </c>
      <c r="S1340" s="143">
        <v>0</v>
      </c>
      <c r="T1340" s="144">
        <f>S1340*H1340</f>
        <v>0</v>
      </c>
      <c r="AR1340" s="145" t="s">
        <v>558</v>
      </c>
      <c r="AT1340" s="145" t="s">
        <v>440</v>
      </c>
      <c r="AU1340" s="145" t="s">
        <v>90</v>
      </c>
      <c r="AY1340" s="18" t="s">
        <v>358</v>
      </c>
      <c r="BE1340" s="146">
        <f>IF(N1340="základní",J1340,0)</f>
        <v>0</v>
      </c>
      <c r="BF1340" s="146">
        <f>IF(N1340="snížená",J1340,0)</f>
        <v>0</v>
      </c>
      <c r="BG1340" s="146">
        <f>IF(N1340="zákl. přenesená",J1340,0)</f>
        <v>0</v>
      </c>
      <c r="BH1340" s="146">
        <f>IF(N1340="sníž. přenesená",J1340,0)</f>
        <v>0</v>
      </c>
      <c r="BI1340" s="146">
        <f>IF(N1340="nulová",J1340,0)</f>
        <v>0</v>
      </c>
      <c r="BJ1340" s="18" t="s">
        <v>90</v>
      </c>
      <c r="BK1340" s="146">
        <f>ROUND(I1340*H1340,2)</f>
        <v>0</v>
      </c>
      <c r="BL1340" s="18" t="s">
        <v>454</v>
      </c>
      <c r="BM1340" s="145" t="s">
        <v>1541</v>
      </c>
    </row>
    <row r="1341" spans="2:65" s="12" customFormat="1" ht="11.25">
      <c r="B1341" s="151"/>
      <c r="D1341" s="152" t="s">
        <v>368</v>
      </c>
      <c r="E1341" s="153" t="s">
        <v>19</v>
      </c>
      <c r="F1341" s="154" t="s">
        <v>1160</v>
      </c>
      <c r="H1341" s="153" t="s">
        <v>19</v>
      </c>
      <c r="I1341" s="155"/>
      <c r="L1341" s="151"/>
      <c r="M1341" s="156"/>
      <c r="T1341" s="157"/>
      <c r="AT1341" s="153" t="s">
        <v>368</v>
      </c>
      <c r="AU1341" s="153" t="s">
        <v>90</v>
      </c>
      <c r="AV1341" s="12" t="s">
        <v>84</v>
      </c>
      <c r="AW1341" s="12" t="s">
        <v>36</v>
      </c>
      <c r="AX1341" s="12" t="s">
        <v>77</v>
      </c>
      <c r="AY1341" s="153" t="s">
        <v>358</v>
      </c>
    </row>
    <row r="1342" spans="2:65" s="12" customFormat="1" ht="11.25">
      <c r="B1342" s="151"/>
      <c r="D1342" s="152" t="s">
        <v>368</v>
      </c>
      <c r="E1342" s="153" t="s">
        <v>19</v>
      </c>
      <c r="F1342" s="154" t="s">
        <v>460</v>
      </c>
      <c r="H1342" s="153" t="s">
        <v>19</v>
      </c>
      <c r="I1342" s="155"/>
      <c r="L1342" s="151"/>
      <c r="M1342" s="156"/>
      <c r="T1342" s="157"/>
      <c r="AT1342" s="153" t="s">
        <v>368</v>
      </c>
      <c r="AU1342" s="153" t="s">
        <v>90</v>
      </c>
      <c r="AV1342" s="12" t="s">
        <v>84</v>
      </c>
      <c r="AW1342" s="12" t="s">
        <v>36</v>
      </c>
      <c r="AX1342" s="12" t="s">
        <v>77</v>
      </c>
      <c r="AY1342" s="153" t="s">
        <v>358</v>
      </c>
    </row>
    <row r="1343" spans="2:65" s="13" customFormat="1" ht="11.25">
      <c r="B1343" s="158"/>
      <c r="D1343" s="152" t="s">
        <v>368</v>
      </c>
      <c r="E1343" s="159" t="s">
        <v>19</v>
      </c>
      <c r="F1343" s="160" t="s">
        <v>1529</v>
      </c>
      <c r="H1343" s="161">
        <v>3</v>
      </c>
      <c r="I1343" s="162"/>
      <c r="L1343" s="158"/>
      <c r="M1343" s="163"/>
      <c r="T1343" s="164"/>
      <c r="AT1343" s="159" t="s">
        <v>368</v>
      </c>
      <c r="AU1343" s="159" t="s">
        <v>90</v>
      </c>
      <c r="AV1343" s="13" t="s">
        <v>90</v>
      </c>
      <c r="AW1343" s="13" t="s">
        <v>36</v>
      </c>
      <c r="AX1343" s="13" t="s">
        <v>77</v>
      </c>
      <c r="AY1343" s="159" t="s">
        <v>358</v>
      </c>
    </row>
    <row r="1344" spans="2:65" s="14" customFormat="1" ht="11.25">
      <c r="B1344" s="165"/>
      <c r="D1344" s="152" t="s">
        <v>368</v>
      </c>
      <c r="E1344" s="166" t="s">
        <v>19</v>
      </c>
      <c r="F1344" s="167" t="s">
        <v>371</v>
      </c>
      <c r="H1344" s="168">
        <v>3</v>
      </c>
      <c r="I1344" s="169"/>
      <c r="L1344" s="165"/>
      <c r="M1344" s="170"/>
      <c r="T1344" s="171"/>
      <c r="AT1344" s="166" t="s">
        <v>368</v>
      </c>
      <c r="AU1344" s="166" t="s">
        <v>90</v>
      </c>
      <c r="AV1344" s="14" t="s">
        <v>364</v>
      </c>
      <c r="AW1344" s="14" t="s">
        <v>36</v>
      </c>
      <c r="AX1344" s="14" t="s">
        <v>84</v>
      </c>
      <c r="AY1344" s="166" t="s">
        <v>358</v>
      </c>
    </row>
    <row r="1345" spans="2:65" s="1" customFormat="1" ht="24.2" customHeight="1">
      <c r="B1345" s="33"/>
      <c r="C1345" s="134" t="s">
        <v>1542</v>
      </c>
      <c r="D1345" s="134" t="s">
        <v>360</v>
      </c>
      <c r="E1345" s="135" t="s">
        <v>1543</v>
      </c>
      <c r="F1345" s="136" t="s">
        <v>1544</v>
      </c>
      <c r="G1345" s="137" t="s">
        <v>195</v>
      </c>
      <c r="H1345" s="138">
        <v>300.64</v>
      </c>
      <c r="I1345" s="139"/>
      <c r="J1345" s="140">
        <f>ROUND(I1345*H1345,2)</f>
        <v>0</v>
      </c>
      <c r="K1345" s="136" t="s">
        <v>363</v>
      </c>
      <c r="L1345" s="33"/>
      <c r="M1345" s="141" t="s">
        <v>19</v>
      </c>
      <c r="N1345" s="142" t="s">
        <v>49</v>
      </c>
      <c r="P1345" s="143">
        <f>O1345*H1345</f>
        <v>0</v>
      </c>
      <c r="Q1345" s="143">
        <v>1.94E-4</v>
      </c>
      <c r="R1345" s="143">
        <f>Q1345*H1345</f>
        <v>5.832416E-2</v>
      </c>
      <c r="S1345" s="143">
        <v>0</v>
      </c>
      <c r="T1345" s="144">
        <f>S1345*H1345</f>
        <v>0</v>
      </c>
      <c r="AR1345" s="145" t="s">
        <v>454</v>
      </c>
      <c r="AT1345" s="145" t="s">
        <v>360</v>
      </c>
      <c r="AU1345" s="145" t="s">
        <v>90</v>
      </c>
      <c r="AY1345" s="18" t="s">
        <v>358</v>
      </c>
      <c r="BE1345" s="146">
        <f>IF(N1345="základní",J1345,0)</f>
        <v>0</v>
      </c>
      <c r="BF1345" s="146">
        <f>IF(N1345="snížená",J1345,0)</f>
        <v>0</v>
      </c>
      <c r="BG1345" s="146">
        <f>IF(N1345="zákl. přenesená",J1345,0)</f>
        <v>0</v>
      </c>
      <c r="BH1345" s="146">
        <f>IF(N1345="sníž. přenesená",J1345,0)</f>
        <v>0</v>
      </c>
      <c r="BI1345" s="146">
        <f>IF(N1345="nulová",J1345,0)</f>
        <v>0</v>
      </c>
      <c r="BJ1345" s="18" t="s">
        <v>90</v>
      </c>
      <c r="BK1345" s="146">
        <f>ROUND(I1345*H1345,2)</f>
        <v>0</v>
      </c>
      <c r="BL1345" s="18" t="s">
        <v>454</v>
      </c>
      <c r="BM1345" s="145" t="s">
        <v>1545</v>
      </c>
    </row>
    <row r="1346" spans="2:65" s="1" customFormat="1" ht="11.25">
      <c r="B1346" s="33"/>
      <c r="D1346" s="147" t="s">
        <v>366</v>
      </c>
      <c r="F1346" s="148" t="s">
        <v>1546</v>
      </c>
      <c r="I1346" s="149"/>
      <c r="L1346" s="33"/>
      <c r="M1346" s="150"/>
      <c r="T1346" s="54"/>
      <c r="AT1346" s="18" t="s">
        <v>366</v>
      </c>
      <c r="AU1346" s="18" t="s">
        <v>90</v>
      </c>
    </row>
    <row r="1347" spans="2:65" s="12" customFormat="1" ht="11.25">
      <c r="B1347" s="151"/>
      <c r="D1347" s="152" t="s">
        <v>368</v>
      </c>
      <c r="E1347" s="153" t="s">
        <v>19</v>
      </c>
      <c r="F1347" s="154" t="s">
        <v>485</v>
      </c>
      <c r="H1347" s="153" t="s">
        <v>19</v>
      </c>
      <c r="I1347" s="155"/>
      <c r="L1347" s="151"/>
      <c r="M1347" s="156"/>
      <c r="T1347" s="157"/>
      <c r="AT1347" s="153" t="s">
        <v>368</v>
      </c>
      <c r="AU1347" s="153" t="s">
        <v>90</v>
      </c>
      <c r="AV1347" s="12" t="s">
        <v>84</v>
      </c>
      <c r="AW1347" s="12" t="s">
        <v>36</v>
      </c>
      <c r="AX1347" s="12" t="s">
        <v>77</v>
      </c>
      <c r="AY1347" s="153" t="s">
        <v>358</v>
      </c>
    </row>
    <row r="1348" spans="2:65" s="12" customFormat="1" ht="11.25">
      <c r="B1348" s="151"/>
      <c r="D1348" s="152" t="s">
        <v>368</v>
      </c>
      <c r="E1348" s="153" t="s">
        <v>19</v>
      </c>
      <c r="F1348" s="154" t="s">
        <v>807</v>
      </c>
      <c r="H1348" s="153" t="s">
        <v>19</v>
      </c>
      <c r="I1348" s="155"/>
      <c r="L1348" s="151"/>
      <c r="M1348" s="156"/>
      <c r="T1348" s="157"/>
      <c r="AT1348" s="153" t="s">
        <v>368</v>
      </c>
      <c r="AU1348" s="153" t="s">
        <v>90</v>
      </c>
      <c r="AV1348" s="12" t="s">
        <v>84</v>
      </c>
      <c r="AW1348" s="12" t="s">
        <v>36</v>
      </c>
      <c r="AX1348" s="12" t="s">
        <v>77</v>
      </c>
      <c r="AY1348" s="153" t="s">
        <v>358</v>
      </c>
    </row>
    <row r="1349" spans="2:65" s="12" customFormat="1" ht="11.25">
      <c r="B1349" s="151"/>
      <c r="D1349" s="152" t="s">
        <v>368</v>
      </c>
      <c r="E1349" s="153" t="s">
        <v>19</v>
      </c>
      <c r="F1349" s="154" t="s">
        <v>5175</v>
      </c>
      <c r="H1349" s="153" t="s">
        <v>19</v>
      </c>
      <c r="I1349" s="155"/>
      <c r="L1349" s="151"/>
      <c r="M1349" s="156"/>
      <c r="T1349" s="157"/>
      <c r="AT1349" s="153" t="s">
        <v>368</v>
      </c>
      <c r="AU1349" s="153" t="s">
        <v>90</v>
      </c>
      <c r="AV1349" s="12" t="s">
        <v>84</v>
      </c>
      <c r="AW1349" s="12" t="s">
        <v>36</v>
      </c>
      <c r="AX1349" s="12" t="s">
        <v>77</v>
      </c>
      <c r="AY1349" s="153" t="s">
        <v>358</v>
      </c>
    </row>
    <row r="1350" spans="2:65" s="12" customFormat="1" ht="11.25">
      <c r="B1350" s="151"/>
      <c r="D1350" s="152" t="s">
        <v>368</v>
      </c>
      <c r="E1350" s="153" t="s">
        <v>19</v>
      </c>
      <c r="F1350" s="154" t="s">
        <v>588</v>
      </c>
      <c r="H1350" s="153" t="s">
        <v>19</v>
      </c>
      <c r="I1350" s="155"/>
      <c r="L1350" s="151"/>
      <c r="M1350" s="156"/>
      <c r="T1350" s="157"/>
      <c r="AT1350" s="153" t="s">
        <v>368</v>
      </c>
      <c r="AU1350" s="153" t="s">
        <v>90</v>
      </c>
      <c r="AV1350" s="12" t="s">
        <v>84</v>
      </c>
      <c r="AW1350" s="12" t="s">
        <v>36</v>
      </c>
      <c r="AX1350" s="12" t="s">
        <v>77</v>
      </c>
      <c r="AY1350" s="153" t="s">
        <v>358</v>
      </c>
    </row>
    <row r="1351" spans="2:65" s="12" customFormat="1" ht="11.25">
      <c r="B1351" s="151"/>
      <c r="D1351" s="152" t="s">
        <v>368</v>
      </c>
      <c r="E1351" s="153" t="s">
        <v>19</v>
      </c>
      <c r="F1351" s="154" t="s">
        <v>297</v>
      </c>
      <c r="H1351" s="153" t="s">
        <v>19</v>
      </c>
      <c r="I1351" s="155"/>
      <c r="L1351" s="151"/>
      <c r="M1351" s="156"/>
      <c r="T1351" s="157"/>
      <c r="AT1351" s="153" t="s">
        <v>368</v>
      </c>
      <c r="AU1351" s="153" t="s">
        <v>90</v>
      </c>
      <c r="AV1351" s="12" t="s">
        <v>84</v>
      </c>
      <c r="AW1351" s="12" t="s">
        <v>36</v>
      </c>
      <c r="AX1351" s="12" t="s">
        <v>77</v>
      </c>
      <c r="AY1351" s="153" t="s">
        <v>358</v>
      </c>
    </row>
    <row r="1352" spans="2:65" s="13" customFormat="1" ht="11.25">
      <c r="B1352" s="158"/>
      <c r="D1352" s="152" t="s">
        <v>368</v>
      </c>
      <c r="E1352" s="159" t="s">
        <v>19</v>
      </c>
      <c r="F1352" s="160" t="s">
        <v>1547</v>
      </c>
      <c r="H1352" s="161">
        <v>291.74</v>
      </c>
      <c r="I1352" s="162"/>
      <c r="L1352" s="158"/>
      <c r="M1352" s="163"/>
      <c r="T1352" s="164"/>
      <c r="AT1352" s="159" t="s">
        <v>368</v>
      </c>
      <c r="AU1352" s="159" t="s">
        <v>90</v>
      </c>
      <c r="AV1352" s="13" t="s">
        <v>90</v>
      </c>
      <c r="AW1352" s="13" t="s">
        <v>36</v>
      </c>
      <c r="AX1352" s="13" t="s">
        <v>77</v>
      </c>
      <c r="AY1352" s="159" t="s">
        <v>358</v>
      </c>
    </row>
    <row r="1353" spans="2:65" s="15" customFormat="1" ht="11.25">
      <c r="B1353" s="172"/>
      <c r="D1353" s="152" t="s">
        <v>368</v>
      </c>
      <c r="E1353" s="173" t="s">
        <v>19</v>
      </c>
      <c r="F1353" s="174" t="s">
        <v>416</v>
      </c>
      <c r="H1353" s="175">
        <v>291.74</v>
      </c>
      <c r="I1353" s="176"/>
      <c r="L1353" s="172"/>
      <c r="M1353" s="177"/>
      <c r="T1353" s="178"/>
      <c r="AT1353" s="173" t="s">
        <v>368</v>
      </c>
      <c r="AU1353" s="173" t="s">
        <v>90</v>
      </c>
      <c r="AV1353" s="15" t="s">
        <v>97</v>
      </c>
      <c r="AW1353" s="15" t="s">
        <v>36</v>
      </c>
      <c r="AX1353" s="15" t="s">
        <v>77</v>
      </c>
      <c r="AY1353" s="173" t="s">
        <v>358</v>
      </c>
    </row>
    <row r="1354" spans="2:65" s="12" customFormat="1" ht="11.25">
      <c r="B1354" s="151"/>
      <c r="D1354" s="152" t="s">
        <v>368</v>
      </c>
      <c r="E1354" s="153" t="s">
        <v>19</v>
      </c>
      <c r="F1354" s="154" t="s">
        <v>300</v>
      </c>
      <c r="H1354" s="153" t="s">
        <v>19</v>
      </c>
      <c r="I1354" s="155"/>
      <c r="L1354" s="151"/>
      <c r="M1354" s="156"/>
      <c r="T1354" s="157"/>
      <c r="AT1354" s="153" t="s">
        <v>368</v>
      </c>
      <c r="AU1354" s="153" t="s">
        <v>90</v>
      </c>
      <c r="AV1354" s="12" t="s">
        <v>84</v>
      </c>
      <c r="AW1354" s="12" t="s">
        <v>36</v>
      </c>
      <c r="AX1354" s="12" t="s">
        <v>77</v>
      </c>
      <c r="AY1354" s="153" t="s">
        <v>358</v>
      </c>
    </row>
    <row r="1355" spans="2:65" s="13" customFormat="1" ht="11.25">
      <c r="B1355" s="158"/>
      <c r="D1355" s="152" t="s">
        <v>368</v>
      </c>
      <c r="E1355" s="159" t="s">
        <v>19</v>
      </c>
      <c r="F1355" s="160" t="s">
        <v>301</v>
      </c>
      <c r="H1355" s="161">
        <v>8.9</v>
      </c>
      <c r="I1355" s="162"/>
      <c r="L1355" s="158"/>
      <c r="M1355" s="163"/>
      <c r="T1355" s="164"/>
      <c r="AT1355" s="159" t="s">
        <v>368</v>
      </c>
      <c r="AU1355" s="159" t="s">
        <v>90</v>
      </c>
      <c r="AV1355" s="13" t="s">
        <v>90</v>
      </c>
      <c r="AW1355" s="13" t="s">
        <v>36</v>
      </c>
      <c r="AX1355" s="13" t="s">
        <v>77</v>
      </c>
      <c r="AY1355" s="159" t="s">
        <v>358</v>
      </c>
    </row>
    <row r="1356" spans="2:65" s="15" customFormat="1" ht="11.25">
      <c r="B1356" s="172"/>
      <c r="D1356" s="152" t="s">
        <v>368</v>
      </c>
      <c r="E1356" s="173" t="s">
        <v>19</v>
      </c>
      <c r="F1356" s="174" t="s">
        <v>416</v>
      </c>
      <c r="H1356" s="175">
        <v>8.9</v>
      </c>
      <c r="I1356" s="176"/>
      <c r="L1356" s="172"/>
      <c r="M1356" s="177"/>
      <c r="T1356" s="178"/>
      <c r="AT1356" s="173" t="s">
        <v>368</v>
      </c>
      <c r="AU1356" s="173" t="s">
        <v>90</v>
      </c>
      <c r="AV1356" s="15" t="s">
        <v>97</v>
      </c>
      <c r="AW1356" s="15" t="s">
        <v>36</v>
      </c>
      <c r="AX1356" s="15" t="s">
        <v>77</v>
      </c>
      <c r="AY1356" s="173" t="s">
        <v>358</v>
      </c>
    </row>
    <row r="1357" spans="2:65" s="14" customFormat="1" ht="11.25">
      <c r="B1357" s="165"/>
      <c r="D1357" s="152" t="s">
        <v>368</v>
      </c>
      <c r="E1357" s="166" t="s">
        <v>19</v>
      </c>
      <c r="F1357" s="167" t="s">
        <v>371</v>
      </c>
      <c r="H1357" s="168">
        <v>300.64</v>
      </c>
      <c r="I1357" s="169"/>
      <c r="L1357" s="165"/>
      <c r="M1357" s="170"/>
      <c r="T1357" s="171"/>
      <c r="AT1357" s="166" t="s">
        <v>368</v>
      </c>
      <c r="AU1357" s="166" t="s">
        <v>90</v>
      </c>
      <c r="AV1357" s="14" t="s">
        <v>364</v>
      </c>
      <c r="AW1357" s="14" t="s">
        <v>36</v>
      </c>
      <c r="AX1357" s="14" t="s">
        <v>84</v>
      </c>
      <c r="AY1357" s="166" t="s">
        <v>358</v>
      </c>
    </row>
    <row r="1358" spans="2:65" s="1" customFormat="1" ht="33" customHeight="1">
      <c r="B1358" s="33"/>
      <c r="C1358" s="179" t="s">
        <v>1548</v>
      </c>
      <c r="D1358" s="179" t="s">
        <v>440</v>
      </c>
      <c r="E1358" s="180" t="s">
        <v>1549</v>
      </c>
      <c r="F1358" s="181" t="s">
        <v>1550</v>
      </c>
      <c r="G1358" s="182" t="s">
        <v>195</v>
      </c>
      <c r="H1358" s="183">
        <v>350.39600000000002</v>
      </c>
      <c r="I1358" s="184"/>
      <c r="J1358" s="185">
        <f>ROUND(I1358*H1358,2)</f>
        <v>0</v>
      </c>
      <c r="K1358" s="181" t="s">
        <v>363</v>
      </c>
      <c r="L1358" s="186"/>
      <c r="M1358" s="187" t="s">
        <v>19</v>
      </c>
      <c r="N1358" s="188" t="s">
        <v>49</v>
      </c>
      <c r="P1358" s="143">
        <f>O1358*H1358</f>
        <v>0</v>
      </c>
      <c r="Q1358" s="143">
        <v>1.9E-3</v>
      </c>
      <c r="R1358" s="143">
        <f>Q1358*H1358</f>
        <v>0.66575240000000002</v>
      </c>
      <c r="S1358" s="143">
        <v>0</v>
      </c>
      <c r="T1358" s="144">
        <f>S1358*H1358</f>
        <v>0</v>
      </c>
      <c r="AR1358" s="145" t="s">
        <v>558</v>
      </c>
      <c r="AT1358" s="145" t="s">
        <v>440</v>
      </c>
      <c r="AU1358" s="145" t="s">
        <v>90</v>
      </c>
      <c r="AY1358" s="18" t="s">
        <v>358</v>
      </c>
      <c r="BE1358" s="146">
        <f>IF(N1358="základní",J1358,0)</f>
        <v>0</v>
      </c>
      <c r="BF1358" s="146">
        <f>IF(N1358="snížená",J1358,0)</f>
        <v>0</v>
      </c>
      <c r="BG1358" s="146">
        <f>IF(N1358="zákl. přenesená",J1358,0)</f>
        <v>0</v>
      </c>
      <c r="BH1358" s="146">
        <f>IF(N1358="sníž. přenesená",J1358,0)</f>
        <v>0</v>
      </c>
      <c r="BI1358" s="146">
        <f>IF(N1358="nulová",J1358,0)</f>
        <v>0</v>
      </c>
      <c r="BJ1358" s="18" t="s">
        <v>90</v>
      </c>
      <c r="BK1358" s="146">
        <f>ROUND(I1358*H1358,2)</f>
        <v>0</v>
      </c>
      <c r="BL1358" s="18" t="s">
        <v>454</v>
      </c>
      <c r="BM1358" s="145" t="s">
        <v>1551</v>
      </c>
    </row>
    <row r="1359" spans="2:65" s="12" customFormat="1" ht="11.25">
      <c r="B1359" s="151"/>
      <c r="D1359" s="152" t="s">
        <v>368</v>
      </c>
      <c r="E1359" s="153" t="s">
        <v>19</v>
      </c>
      <c r="F1359" s="154" t="s">
        <v>485</v>
      </c>
      <c r="H1359" s="153" t="s">
        <v>19</v>
      </c>
      <c r="I1359" s="155"/>
      <c r="L1359" s="151"/>
      <c r="M1359" s="156"/>
      <c r="T1359" s="157"/>
      <c r="AT1359" s="153" t="s">
        <v>368</v>
      </c>
      <c r="AU1359" s="153" t="s">
        <v>90</v>
      </c>
      <c r="AV1359" s="12" t="s">
        <v>84</v>
      </c>
      <c r="AW1359" s="12" t="s">
        <v>36</v>
      </c>
      <c r="AX1359" s="12" t="s">
        <v>77</v>
      </c>
      <c r="AY1359" s="153" t="s">
        <v>358</v>
      </c>
    </row>
    <row r="1360" spans="2:65" s="12" customFormat="1" ht="11.25">
      <c r="B1360" s="151"/>
      <c r="D1360" s="152" t="s">
        <v>368</v>
      </c>
      <c r="E1360" s="153" t="s">
        <v>19</v>
      </c>
      <c r="F1360" s="154" t="s">
        <v>5186</v>
      </c>
      <c r="H1360" s="153" t="s">
        <v>19</v>
      </c>
      <c r="I1360" s="155"/>
      <c r="L1360" s="151"/>
      <c r="M1360" s="156"/>
      <c r="T1360" s="157"/>
      <c r="AT1360" s="153" t="s">
        <v>368</v>
      </c>
      <c r="AU1360" s="153" t="s">
        <v>90</v>
      </c>
      <c r="AV1360" s="12" t="s">
        <v>84</v>
      </c>
      <c r="AW1360" s="12" t="s">
        <v>36</v>
      </c>
      <c r="AX1360" s="12" t="s">
        <v>77</v>
      </c>
      <c r="AY1360" s="153" t="s">
        <v>358</v>
      </c>
    </row>
    <row r="1361" spans="2:65" s="12" customFormat="1" ht="11.25">
      <c r="B1361" s="151"/>
      <c r="D1361" s="152" t="s">
        <v>368</v>
      </c>
      <c r="E1361" s="153" t="s">
        <v>19</v>
      </c>
      <c r="F1361" s="154" t="s">
        <v>5175</v>
      </c>
      <c r="H1361" s="153" t="s">
        <v>19</v>
      </c>
      <c r="I1361" s="155"/>
      <c r="L1361" s="151"/>
      <c r="M1361" s="156"/>
      <c r="T1361" s="157"/>
      <c r="AT1361" s="153" t="s">
        <v>368</v>
      </c>
      <c r="AU1361" s="153" t="s">
        <v>90</v>
      </c>
      <c r="AV1361" s="12" t="s">
        <v>84</v>
      </c>
      <c r="AW1361" s="12" t="s">
        <v>36</v>
      </c>
      <c r="AX1361" s="12" t="s">
        <v>77</v>
      </c>
      <c r="AY1361" s="153" t="s">
        <v>358</v>
      </c>
    </row>
    <row r="1362" spans="2:65" s="12" customFormat="1" ht="11.25">
      <c r="B1362" s="151"/>
      <c r="D1362" s="152" t="s">
        <v>368</v>
      </c>
      <c r="E1362" s="153" t="s">
        <v>19</v>
      </c>
      <c r="F1362" s="154" t="s">
        <v>588</v>
      </c>
      <c r="H1362" s="153" t="s">
        <v>19</v>
      </c>
      <c r="I1362" s="155"/>
      <c r="L1362" s="151"/>
      <c r="M1362" s="156"/>
      <c r="T1362" s="157"/>
      <c r="AT1362" s="153" t="s">
        <v>368</v>
      </c>
      <c r="AU1362" s="153" t="s">
        <v>90</v>
      </c>
      <c r="AV1362" s="12" t="s">
        <v>84</v>
      </c>
      <c r="AW1362" s="12" t="s">
        <v>36</v>
      </c>
      <c r="AX1362" s="12" t="s">
        <v>77</v>
      </c>
      <c r="AY1362" s="153" t="s">
        <v>358</v>
      </c>
    </row>
    <row r="1363" spans="2:65" s="12" customFormat="1" ht="11.25">
      <c r="B1363" s="151"/>
      <c r="D1363" s="152" t="s">
        <v>368</v>
      </c>
      <c r="E1363" s="153" t="s">
        <v>19</v>
      </c>
      <c r="F1363" s="154" t="s">
        <v>297</v>
      </c>
      <c r="H1363" s="153" t="s">
        <v>19</v>
      </c>
      <c r="I1363" s="155"/>
      <c r="L1363" s="151"/>
      <c r="M1363" s="156"/>
      <c r="T1363" s="157"/>
      <c r="AT1363" s="153" t="s">
        <v>368</v>
      </c>
      <c r="AU1363" s="153" t="s">
        <v>90</v>
      </c>
      <c r="AV1363" s="12" t="s">
        <v>84</v>
      </c>
      <c r="AW1363" s="12" t="s">
        <v>36</v>
      </c>
      <c r="AX1363" s="12" t="s">
        <v>77</v>
      </c>
      <c r="AY1363" s="153" t="s">
        <v>358</v>
      </c>
    </row>
    <row r="1364" spans="2:65" s="13" customFormat="1" ht="11.25">
      <c r="B1364" s="158"/>
      <c r="D1364" s="152" t="s">
        <v>368</v>
      </c>
      <c r="E1364" s="159" t="s">
        <v>19</v>
      </c>
      <c r="F1364" s="160" t="s">
        <v>1547</v>
      </c>
      <c r="H1364" s="161">
        <v>291.74</v>
      </c>
      <c r="I1364" s="162"/>
      <c r="L1364" s="158"/>
      <c r="M1364" s="163"/>
      <c r="T1364" s="164"/>
      <c r="AT1364" s="159" t="s">
        <v>368</v>
      </c>
      <c r="AU1364" s="159" t="s">
        <v>90</v>
      </c>
      <c r="AV1364" s="13" t="s">
        <v>90</v>
      </c>
      <c r="AW1364" s="13" t="s">
        <v>36</v>
      </c>
      <c r="AX1364" s="13" t="s">
        <v>77</v>
      </c>
      <c r="AY1364" s="159" t="s">
        <v>358</v>
      </c>
    </row>
    <row r="1365" spans="2:65" s="15" customFormat="1" ht="11.25">
      <c r="B1365" s="172"/>
      <c r="D1365" s="152" t="s">
        <v>368</v>
      </c>
      <c r="E1365" s="173" t="s">
        <v>19</v>
      </c>
      <c r="F1365" s="174" t="s">
        <v>416</v>
      </c>
      <c r="H1365" s="175">
        <v>291.74</v>
      </c>
      <c r="I1365" s="176"/>
      <c r="L1365" s="172"/>
      <c r="M1365" s="177"/>
      <c r="T1365" s="178"/>
      <c r="AT1365" s="173" t="s">
        <v>368</v>
      </c>
      <c r="AU1365" s="173" t="s">
        <v>90</v>
      </c>
      <c r="AV1365" s="15" t="s">
        <v>97</v>
      </c>
      <c r="AW1365" s="15" t="s">
        <v>36</v>
      </c>
      <c r="AX1365" s="15" t="s">
        <v>77</v>
      </c>
      <c r="AY1365" s="173" t="s">
        <v>358</v>
      </c>
    </row>
    <row r="1366" spans="2:65" s="12" customFormat="1" ht="11.25">
      <c r="B1366" s="151"/>
      <c r="D1366" s="152" t="s">
        <v>368</v>
      </c>
      <c r="E1366" s="153" t="s">
        <v>19</v>
      </c>
      <c r="F1366" s="154" t="s">
        <v>300</v>
      </c>
      <c r="H1366" s="153" t="s">
        <v>19</v>
      </c>
      <c r="I1366" s="155"/>
      <c r="L1366" s="151"/>
      <c r="M1366" s="156"/>
      <c r="T1366" s="157"/>
      <c r="AT1366" s="153" t="s">
        <v>368</v>
      </c>
      <c r="AU1366" s="153" t="s">
        <v>90</v>
      </c>
      <c r="AV1366" s="12" t="s">
        <v>84</v>
      </c>
      <c r="AW1366" s="12" t="s">
        <v>36</v>
      </c>
      <c r="AX1366" s="12" t="s">
        <v>77</v>
      </c>
      <c r="AY1366" s="153" t="s">
        <v>358</v>
      </c>
    </row>
    <row r="1367" spans="2:65" s="13" customFormat="1" ht="11.25">
      <c r="B1367" s="158"/>
      <c r="D1367" s="152" t="s">
        <v>368</v>
      </c>
      <c r="E1367" s="159" t="s">
        <v>19</v>
      </c>
      <c r="F1367" s="160" t="s">
        <v>301</v>
      </c>
      <c r="H1367" s="161">
        <v>8.9</v>
      </c>
      <c r="I1367" s="162"/>
      <c r="L1367" s="158"/>
      <c r="M1367" s="163"/>
      <c r="T1367" s="164"/>
      <c r="AT1367" s="159" t="s">
        <v>368</v>
      </c>
      <c r="AU1367" s="159" t="s">
        <v>90</v>
      </c>
      <c r="AV1367" s="13" t="s">
        <v>90</v>
      </c>
      <c r="AW1367" s="13" t="s">
        <v>36</v>
      </c>
      <c r="AX1367" s="13" t="s">
        <v>77</v>
      </c>
      <c r="AY1367" s="159" t="s">
        <v>358</v>
      </c>
    </row>
    <row r="1368" spans="2:65" s="15" customFormat="1" ht="11.25">
      <c r="B1368" s="172"/>
      <c r="D1368" s="152" t="s">
        <v>368</v>
      </c>
      <c r="E1368" s="173" t="s">
        <v>19</v>
      </c>
      <c r="F1368" s="174" t="s">
        <v>416</v>
      </c>
      <c r="H1368" s="175">
        <v>8.9</v>
      </c>
      <c r="I1368" s="176"/>
      <c r="L1368" s="172"/>
      <c r="M1368" s="177"/>
      <c r="T1368" s="178"/>
      <c r="AT1368" s="173" t="s">
        <v>368</v>
      </c>
      <c r="AU1368" s="173" t="s">
        <v>90</v>
      </c>
      <c r="AV1368" s="15" t="s">
        <v>97</v>
      </c>
      <c r="AW1368" s="15" t="s">
        <v>36</v>
      </c>
      <c r="AX1368" s="15" t="s">
        <v>77</v>
      </c>
      <c r="AY1368" s="173" t="s">
        <v>358</v>
      </c>
    </row>
    <row r="1369" spans="2:65" s="14" customFormat="1" ht="11.25">
      <c r="B1369" s="165"/>
      <c r="D1369" s="152" t="s">
        <v>368</v>
      </c>
      <c r="E1369" s="166" t="s">
        <v>19</v>
      </c>
      <c r="F1369" s="167" t="s">
        <v>371</v>
      </c>
      <c r="H1369" s="168">
        <v>300.64</v>
      </c>
      <c r="I1369" s="169"/>
      <c r="L1369" s="165"/>
      <c r="M1369" s="170"/>
      <c r="T1369" s="171"/>
      <c r="AT1369" s="166" t="s">
        <v>368</v>
      </c>
      <c r="AU1369" s="166" t="s">
        <v>90</v>
      </c>
      <c r="AV1369" s="14" t="s">
        <v>364</v>
      </c>
      <c r="AW1369" s="14" t="s">
        <v>36</v>
      </c>
      <c r="AX1369" s="14" t="s">
        <v>84</v>
      </c>
      <c r="AY1369" s="166" t="s">
        <v>358</v>
      </c>
    </row>
    <row r="1370" spans="2:65" s="13" customFormat="1" ht="11.25">
      <c r="B1370" s="158"/>
      <c r="D1370" s="152" t="s">
        <v>368</v>
      </c>
      <c r="F1370" s="160" t="s">
        <v>1552</v>
      </c>
      <c r="H1370" s="161">
        <v>350.39600000000002</v>
      </c>
      <c r="I1370" s="162"/>
      <c r="L1370" s="158"/>
      <c r="M1370" s="163"/>
      <c r="T1370" s="164"/>
      <c r="AT1370" s="159" t="s">
        <v>368</v>
      </c>
      <c r="AU1370" s="159" t="s">
        <v>90</v>
      </c>
      <c r="AV1370" s="13" t="s">
        <v>90</v>
      </c>
      <c r="AW1370" s="13" t="s">
        <v>4</v>
      </c>
      <c r="AX1370" s="13" t="s">
        <v>84</v>
      </c>
      <c r="AY1370" s="159" t="s">
        <v>358</v>
      </c>
    </row>
    <row r="1371" spans="2:65" s="1" customFormat="1" ht="55.5" customHeight="1">
      <c r="B1371" s="33"/>
      <c r="C1371" s="134" t="s">
        <v>1553</v>
      </c>
      <c r="D1371" s="134" t="s">
        <v>360</v>
      </c>
      <c r="E1371" s="135" t="s">
        <v>1554</v>
      </c>
      <c r="F1371" s="136" t="s">
        <v>1555</v>
      </c>
      <c r="G1371" s="137" t="s">
        <v>504</v>
      </c>
      <c r="H1371" s="138">
        <v>27</v>
      </c>
      <c r="I1371" s="139"/>
      <c r="J1371" s="140">
        <f>ROUND(I1371*H1371,2)</f>
        <v>0</v>
      </c>
      <c r="K1371" s="136" t="s">
        <v>363</v>
      </c>
      <c r="L1371" s="33"/>
      <c r="M1371" s="141" t="s">
        <v>19</v>
      </c>
      <c r="N1371" s="142" t="s">
        <v>49</v>
      </c>
      <c r="P1371" s="143">
        <f>O1371*H1371</f>
        <v>0</v>
      </c>
      <c r="Q1371" s="143">
        <v>7.4999999999999997E-3</v>
      </c>
      <c r="R1371" s="143">
        <f>Q1371*H1371</f>
        <v>0.20249999999999999</v>
      </c>
      <c r="S1371" s="143">
        <v>0</v>
      </c>
      <c r="T1371" s="144">
        <f>S1371*H1371</f>
        <v>0</v>
      </c>
      <c r="AR1371" s="145" t="s">
        <v>454</v>
      </c>
      <c r="AT1371" s="145" t="s">
        <v>360</v>
      </c>
      <c r="AU1371" s="145" t="s">
        <v>90</v>
      </c>
      <c r="AY1371" s="18" t="s">
        <v>358</v>
      </c>
      <c r="BE1371" s="146">
        <f>IF(N1371="základní",J1371,0)</f>
        <v>0</v>
      </c>
      <c r="BF1371" s="146">
        <f>IF(N1371="snížená",J1371,0)</f>
        <v>0</v>
      </c>
      <c r="BG1371" s="146">
        <f>IF(N1371="zákl. přenesená",J1371,0)</f>
        <v>0</v>
      </c>
      <c r="BH1371" s="146">
        <f>IF(N1371="sníž. přenesená",J1371,0)</f>
        <v>0</v>
      </c>
      <c r="BI1371" s="146">
        <f>IF(N1371="nulová",J1371,0)</f>
        <v>0</v>
      </c>
      <c r="BJ1371" s="18" t="s">
        <v>90</v>
      </c>
      <c r="BK1371" s="146">
        <f>ROUND(I1371*H1371,2)</f>
        <v>0</v>
      </c>
      <c r="BL1371" s="18" t="s">
        <v>454</v>
      </c>
      <c r="BM1371" s="145" t="s">
        <v>1556</v>
      </c>
    </row>
    <row r="1372" spans="2:65" s="1" customFormat="1" ht="11.25">
      <c r="B1372" s="33"/>
      <c r="D1372" s="147" t="s">
        <v>366</v>
      </c>
      <c r="F1372" s="148" t="s">
        <v>1557</v>
      </c>
      <c r="I1372" s="149"/>
      <c r="L1372" s="33"/>
      <c r="M1372" s="150"/>
      <c r="T1372" s="54"/>
      <c r="AT1372" s="18" t="s">
        <v>366</v>
      </c>
      <c r="AU1372" s="18" t="s">
        <v>90</v>
      </c>
    </row>
    <row r="1373" spans="2:65" s="12" customFormat="1" ht="11.25">
      <c r="B1373" s="151"/>
      <c r="D1373" s="152" t="s">
        <v>368</v>
      </c>
      <c r="E1373" s="153" t="s">
        <v>19</v>
      </c>
      <c r="F1373" s="154" t="s">
        <v>1160</v>
      </c>
      <c r="H1373" s="153" t="s">
        <v>19</v>
      </c>
      <c r="I1373" s="155"/>
      <c r="L1373" s="151"/>
      <c r="M1373" s="156"/>
      <c r="T1373" s="157"/>
      <c r="AT1373" s="153" t="s">
        <v>368</v>
      </c>
      <c r="AU1373" s="153" t="s">
        <v>90</v>
      </c>
      <c r="AV1373" s="12" t="s">
        <v>84</v>
      </c>
      <c r="AW1373" s="12" t="s">
        <v>36</v>
      </c>
      <c r="AX1373" s="12" t="s">
        <v>77</v>
      </c>
      <c r="AY1373" s="153" t="s">
        <v>358</v>
      </c>
    </row>
    <row r="1374" spans="2:65" s="12" customFormat="1" ht="11.25">
      <c r="B1374" s="151"/>
      <c r="D1374" s="152" t="s">
        <v>368</v>
      </c>
      <c r="E1374" s="153" t="s">
        <v>19</v>
      </c>
      <c r="F1374" s="154" t="s">
        <v>460</v>
      </c>
      <c r="H1374" s="153" t="s">
        <v>19</v>
      </c>
      <c r="I1374" s="155"/>
      <c r="L1374" s="151"/>
      <c r="M1374" s="156"/>
      <c r="T1374" s="157"/>
      <c r="AT1374" s="153" t="s">
        <v>368</v>
      </c>
      <c r="AU1374" s="153" t="s">
        <v>90</v>
      </c>
      <c r="AV1374" s="12" t="s">
        <v>84</v>
      </c>
      <c r="AW1374" s="12" t="s">
        <v>36</v>
      </c>
      <c r="AX1374" s="12" t="s">
        <v>77</v>
      </c>
      <c r="AY1374" s="153" t="s">
        <v>358</v>
      </c>
    </row>
    <row r="1375" spans="2:65" s="13" customFormat="1" ht="11.25">
      <c r="B1375" s="158"/>
      <c r="D1375" s="152" t="s">
        <v>368</v>
      </c>
      <c r="E1375" s="159" t="s">
        <v>19</v>
      </c>
      <c r="F1375" s="160" t="s">
        <v>1558</v>
      </c>
      <c r="H1375" s="161">
        <v>1</v>
      </c>
      <c r="I1375" s="162"/>
      <c r="L1375" s="158"/>
      <c r="M1375" s="163"/>
      <c r="T1375" s="164"/>
      <c r="AT1375" s="159" t="s">
        <v>368</v>
      </c>
      <c r="AU1375" s="159" t="s">
        <v>90</v>
      </c>
      <c r="AV1375" s="13" t="s">
        <v>90</v>
      </c>
      <c r="AW1375" s="13" t="s">
        <v>36</v>
      </c>
      <c r="AX1375" s="13" t="s">
        <v>77</v>
      </c>
      <c r="AY1375" s="159" t="s">
        <v>358</v>
      </c>
    </row>
    <row r="1376" spans="2:65" s="13" customFormat="1" ht="11.25">
      <c r="B1376" s="158"/>
      <c r="D1376" s="152" t="s">
        <v>368</v>
      </c>
      <c r="E1376" s="159" t="s">
        <v>19</v>
      </c>
      <c r="F1376" s="160" t="s">
        <v>1559</v>
      </c>
      <c r="H1376" s="161">
        <v>1</v>
      </c>
      <c r="I1376" s="162"/>
      <c r="L1376" s="158"/>
      <c r="M1376" s="163"/>
      <c r="T1376" s="164"/>
      <c r="AT1376" s="159" t="s">
        <v>368</v>
      </c>
      <c r="AU1376" s="159" t="s">
        <v>90</v>
      </c>
      <c r="AV1376" s="13" t="s">
        <v>90</v>
      </c>
      <c r="AW1376" s="13" t="s">
        <v>36</v>
      </c>
      <c r="AX1376" s="13" t="s">
        <v>77</v>
      </c>
      <c r="AY1376" s="159" t="s">
        <v>358</v>
      </c>
    </row>
    <row r="1377" spans="2:65" s="13" customFormat="1" ht="11.25">
      <c r="B1377" s="158"/>
      <c r="D1377" s="152" t="s">
        <v>368</v>
      </c>
      <c r="E1377" s="159" t="s">
        <v>19</v>
      </c>
      <c r="F1377" s="160" t="s">
        <v>1560</v>
      </c>
      <c r="H1377" s="161">
        <v>6</v>
      </c>
      <c r="I1377" s="162"/>
      <c r="L1377" s="158"/>
      <c r="M1377" s="163"/>
      <c r="T1377" s="164"/>
      <c r="AT1377" s="159" t="s">
        <v>368</v>
      </c>
      <c r="AU1377" s="159" t="s">
        <v>90</v>
      </c>
      <c r="AV1377" s="13" t="s">
        <v>90</v>
      </c>
      <c r="AW1377" s="13" t="s">
        <v>36</v>
      </c>
      <c r="AX1377" s="13" t="s">
        <v>77</v>
      </c>
      <c r="AY1377" s="159" t="s">
        <v>358</v>
      </c>
    </row>
    <row r="1378" spans="2:65" s="13" customFormat="1" ht="11.25">
      <c r="B1378" s="158"/>
      <c r="D1378" s="152" t="s">
        <v>368</v>
      </c>
      <c r="E1378" s="159" t="s">
        <v>19</v>
      </c>
      <c r="F1378" s="160" t="s">
        <v>1561</v>
      </c>
      <c r="H1378" s="161">
        <v>2</v>
      </c>
      <c r="I1378" s="162"/>
      <c r="L1378" s="158"/>
      <c r="M1378" s="163"/>
      <c r="T1378" s="164"/>
      <c r="AT1378" s="159" t="s">
        <v>368</v>
      </c>
      <c r="AU1378" s="159" t="s">
        <v>90</v>
      </c>
      <c r="AV1378" s="13" t="s">
        <v>90</v>
      </c>
      <c r="AW1378" s="13" t="s">
        <v>36</v>
      </c>
      <c r="AX1378" s="13" t="s">
        <v>77</v>
      </c>
      <c r="AY1378" s="159" t="s">
        <v>358</v>
      </c>
    </row>
    <row r="1379" spans="2:65" s="13" customFormat="1" ht="11.25">
      <c r="B1379" s="158"/>
      <c r="D1379" s="152" t="s">
        <v>368</v>
      </c>
      <c r="E1379" s="159" t="s">
        <v>19</v>
      </c>
      <c r="F1379" s="160" t="s">
        <v>1562</v>
      </c>
      <c r="H1379" s="161">
        <v>16</v>
      </c>
      <c r="I1379" s="162"/>
      <c r="L1379" s="158"/>
      <c r="M1379" s="163"/>
      <c r="T1379" s="164"/>
      <c r="AT1379" s="159" t="s">
        <v>368</v>
      </c>
      <c r="AU1379" s="159" t="s">
        <v>90</v>
      </c>
      <c r="AV1379" s="13" t="s">
        <v>90</v>
      </c>
      <c r="AW1379" s="13" t="s">
        <v>36</v>
      </c>
      <c r="AX1379" s="13" t="s">
        <v>77</v>
      </c>
      <c r="AY1379" s="159" t="s">
        <v>358</v>
      </c>
    </row>
    <row r="1380" spans="2:65" s="13" customFormat="1" ht="11.25">
      <c r="B1380" s="158"/>
      <c r="D1380" s="152" t="s">
        <v>368</v>
      </c>
      <c r="E1380" s="159" t="s">
        <v>19</v>
      </c>
      <c r="F1380" s="160" t="s">
        <v>1563</v>
      </c>
      <c r="H1380" s="161">
        <v>1</v>
      </c>
      <c r="I1380" s="162"/>
      <c r="L1380" s="158"/>
      <c r="M1380" s="163"/>
      <c r="T1380" s="164"/>
      <c r="AT1380" s="159" t="s">
        <v>368</v>
      </c>
      <c r="AU1380" s="159" t="s">
        <v>90</v>
      </c>
      <c r="AV1380" s="13" t="s">
        <v>90</v>
      </c>
      <c r="AW1380" s="13" t="s">
        <v>36</v>
      </c>
      <c r="AX1380" s="13" t="s">
        <v>77</v>
      </c>
      <c r="AY1380" s="159" t="s">
        <v>358</v>
      </c>
    </row>
    <row r="1381" spans="2:65" s="14" customFormat="1" ht="11.25">
      <c r="B1381" s="165"/>
      <c r="D1381" s="152" t="s">
        <v>368</v>
      </c>
      <c r="E1381" s="166" t="s">
        <v>19</v>
      </c>
      <c r="F1381" s="167" t="s">
        <v>371</v>
      </c>
      <c r="H1381" s="168">
        <v>27</v>
      </c>
      <c r="I1381" s="169"/>
      <c r="L1381" s="165"/>
      <c r="M1381" s="170"/>
      <c r="T1381" s="171"/>
      <c r="AT1381" s="166" t="s">
        <v>368</v>
      </c>
      <c r="AU1381" s="166" t="s">
        <v>90</v>
      </c>
      <c r="AV1381" s="14" t="s">
        <v>364</v>
      </c>
      <c r="AW1381" s="14" t="s">
        <v>36</v>
      </c>
      <c r="AX1381" s="14" t="s">
        <v>84</v>
      </c>
      <c r="AY1381" s="166" t="s">
        <v>358</v>
      </c>
    </row>
    <row r="1382" spans="2:65" s="1" customFormat="1" ht="24.2" customHeight="1">
      <c r="B1382" s="33"/>
      <c r="C1382" s="179" t="s">
        <v>1564</v>
      </c>
      <c r="D1382" s="179" t="s">
        <v>440</v>
      </c>
      <c r="E1382" s="180" t="s">
        <v>1565</v>
      </c>
      <c r="F1382" s="181" t="s">
        <v>1566</v>
      </c>
      <c r="G1382" s="182" t="s">
        <v>504</v>
      </c>
      <c r="H1382" s="183">
        <v>7</v>
      </c>
      <c r="I1382" s="184"/>
      <c r="J1382" s="185">
        <f>ROUND(I1382*H1382,2)</f>
        <v>0</v>
      </c>
      <c r="K1382" s="181" t="s">
        <v>363</v>
      </c>
      <c r="L1382" s="186"/>
      <c r="M1382" s="187" t="s">
        <v>19</v>
      </c>
      <c r="N1382" s="188" t="s">
        <v>49</v>
      </c>
      <c r="P1382" s="143">
        <f>O1382*H1382</f>
        <v>0</v>
      </c>
      <c r="Q1382" s="143">
        <v>1.39E-3</v>
      </c>
      <c r="R1382" s="143">
        <f>Q1382*H1382</f>
        <v>9.7299999999999991E-3</v>
      </c>
      <c r="S1382" s="143">
        <v>0</v>
      </c>
      <c r="T1382" s="144">
        <f>S1382*H1382</f>
        <v>0</v>
      </c>
      <c r="AR1382" s="145" t="s">
        <v>558</v>
      </c>
      <c r="AT1382" s="145" t="s">
        <v>440</v>
      </c>
      <c r="AU1382" s="145" t="s">
        <v>90</v>
      </c>
      <c r="AY1382" s="18" t="s">
        <v>358</v>
      </c>
      <c r="BE1382" s="146">
        <f>IF(N1382="základní",J1382,0)</f>
        <v>0</v>
      </c>
      <c r="BF1382" s="146">
        <f>IF(N1382="snížená",J1382,0)</f>
        <v>0</v>
      </c>
      <c r="BG1382" s="146">
        <f>IF(N1382="zákl. přenesená",J1382,0)</f>
        <v>0</v>
      </c>
      <c r="BH1382" s="146">
        <f>IF(N1382="sníž. přenesená",J1382,0)</f>
        <v>0</v>
      </c>
      <c r="BI1382" s="146">
        <f>IF(N1382="nulová",J1382,0)</f>
        <v>0</v>
      </c>
      <c r="BJ1382" s="18" t="s">
        <v>90</v>
      </c>
      <c r="BK1382" s="146">
        <f>ROUND(I1382*H1382,2)</f>
        <v>0</v>
      </c>
      <c r="BL1382" s="18" t="s">
        <v>454</v>
      </c>
      <c r="BM1382" s="145" t="s">
        <v>1567</v>
      </c>
    </row>
    <row r="1383" spans="2:65" s="12" customFormat="1" ht="11.25">
      <c r="B1383" s="151"/>
      <c r="D1383" s="152" t="s">
        <v>368</v>
      </c>
      <c r="E1383" s="153" t="s">
        <v>19</v>
      </c>
      <c r="F1383" s="154" t="s">
        <v>1160</v>
      </c>
      <c r="H1383" s="153" t="s">
        <v>19</v>
      </c>
      <c r="I1383" s="155"/>
      <c r="L1383" s="151"/>
      <c r="M1383" s="156"/>
      <c r="T1383" s="157"/>
      <c r="AT1383" s="153" t="s">
        <v>368</v>
      </c>
      <c r="AU1383" s="153" t="s">
        <v>90</v>
      </c>
      <c r="AV1383" s="12" t="s">
        <v>84</v>
      </c>
      <c r="AW1383" s="12" t="s">
        <v>36</v>
      </c>
      <c r="AX1383" s="12" t="s">
        <v>77</v>
      </c>
      <c r="AY1383" s="153" t="s">
        <v>358</v>
      </c>
    </row>
    <row r="1384" spans="2:65" s="12" customFormat="1" ht="11.25">
      <c r="B1384" s="151"/>
      <c r="D1384" s="152" t="s">
        <v>368</v>
      </c>
      <c r="E1384" s="153" t="s">
        <v>19</v>
      </c>
      <c r="F1384" s="154" t="s">
        <v>460</v>
      </c>
      <c r="H1384" s="153" t="s">
        <v>19</v>
      </c>
      <c r="I1384" s="155"/>
      <c r="L1384" s="151"/>
      <c r="M1384" s="156"/>
      <c r="T1384" s="157"/>
      <c r="AT1384" s="153" t="s">
        <v>368</v>
      </c>
      <c r="AU1384" s="153" t="s">
        <v>90</v>
      </c>
      <c r="AV1384" s="12" t="s">
        <v>84</v>
      </c>
      <c r="AW1384" s="12" t="s">
        <v>36</v>
      </c>
      <c r="AX1384" s="12" t="s">
        <v>77</v>
      </c>
      <c r="AY1384" s="153" t="s">
        <v>358</v>
      </c>
    </row>
    <row r="1385" spans="2:65" s="13" customFormat="1" ht="11.25">
      <c r="B1385" s="158"/>
      <c r="D1385" s="152" t="s">
        <v>368</v>
      </c>
      <c r="E1385" s="159" t="s">
        <v>19</v>
      </c>
      <c r="F1385" s="160" t="s">
        <v>1558</v>
      </c>
      <c r="H1385" s="161">
        <v>1</v>
      </c>
      <c r="I1385" s="162"/>
      <c r="L1385" s="158"/>
      <c r="M1385" s="163"/>
      <c r="T1385" s="164"/>
      <c r="AT1385" s="159" t="s">
        <v>368</v>
      </c>
      <c r="AU1385" s="159" t="s">
        <v>90</v>
      </c>
      <c r="AV1385" s="13" t="s">
        <v>90</v>
      </c>
      <c r="AW1385" s="13" t="s">
        <v>36</v>
      </c>
      <c r="AX1385" s="13" t="s">
        <v>77</v>
      </c>
      <c r="AY1385" s="159" t="s">
        <v>358</v>
      </c>
    </row>
    <row r="1386" spans="2:65" s="13" customFormat="1" ht="11.25">
      <c r="B1386" s="158"/>
      <c r="D1386" s="152" t="s">
        <v>368</v>
      </c>
      <c r="E1386" s="159" t="s">
        <v>19</v>
      </c>
      <c r="F1386" s="160" t="s">
        <v>1560</v>
      </c>
      <c r="H1386" s="161">
        <v>6</v>
      </c>
      <c r="I1386" s="162"/>
      <c r="L1386" s="158"/>
      <c r="M1386" s="163"/>
      <c r="T1386" s="164"/>
      <c r="AT1386" s="159" t="s">
        <v>368</v>
      </c>
      <c r="AU1386" s="159" t="s">
        <v>90</v>
      </c>
      <c r="AV1386" s="13" t="s">
        <v>90</v>
      </c>
      <c r="AW1386" s="13" t="s">
        <v>36</v>
      </c>
      <c r="AX1386" s="13" t="s">
        <v>77</v>
      </c>
      <c r="AY1386" s="159" t="s">
        <v>358</v>
      </c>
    </row>
    <row r="1387" spans="2:65" s="14" customFormat="1" ht="11.25">
      <c r="B1387" s="165"/>
      <c r="D1387" s="152" t="s">
        <v>368</v>
      </c>
      <c r="E1387" s="166" t="s">
        <v>19</v>
      </c>
      <c r="F1387" s="167" t="s">
        <v>371</v>
      </c>
      <c r="H1387" s="168">
        <v>7</v>
      </c>
      <c r="I1387" s="169"/>
      <c r="L1387" s="165"/>
      <c r="M1387" s="170"/>
      <c r="T1387" s="171"/>
      <c r="AT1387" s="166" t="s">
        <v>368</v>
      </c>
      <c r="AU1387" s="166" t="s">
        <v>90</v>
      </c>
      <c r="AV1387" s="14" t="s">
        <v>364</v>
      </c>
      <c r="AW1387" s="14" t="s">
        <v>36</v>
      </c>
      <c r="AX1387" s="14" t="s">
        <v>84</v>
      </c>
      <c r="AY1387" s="166" t="s">
        <v>358</v>
      </c>
    </row>
    <row r="1388" spans="2:65" s="1" customFormat="1" ht="24.2" customHeight="1">
      <c r="B1388" s="33"/>
      <c r="C1388" s="179" t="s">
        <v>1568</v>
      </c>
      <c r="D1388" s="179" t="s">
        <v>440</v>
      </c>
      <c r="E1388" s="180" t="s">
        <v>1569</v>
      </c>
      <c r="F1388" s="181" t="s">
        <v>1570</v>
      </c>
      <c r="G1388" s="182" t="s">
        <v>504</v>
      </c>
      <c r="H1388" s="183">
        <v>1</v>
      </c>
      <c r="I1388" s="184"/>
      <c r="J1388" s="185">
        <f>ROUND(I1388*H1388,2)</f>
        <v>0</v>
      </c>
      <c r="K1388" s="181" t="s">
        <v>363</v>
      </c>
      <c r="L1388" s="186"/>
      <c r="M1388" s="187" t="s">
        <v>19</v>
      </c>
      <c r="N1388" s="188" t="s">
        <v>49</v>
      </c>
      <c r="P1388" s="143">
        <f>O1388*H1388</f>
        <v>0</v>
      </c>
      <c r="Q1388" s="143">
        <v>2.2100000000000002E-3</v>
      </c>
      <c r="R1388" s="143">
        <f>Q1388*H1388</f>
        <v>2.2100000000000002E-3</v>
      </c>
      <c r="S1388" s="143">
        <v>0</v>
      </c>
      <c r="T1388" s="144">
        <f>S1388*H1388</f>
        <v>0</v>
      </c>
      <c r="AR1388" s="145" t="s">
        <v>558</v>
      </c>
      <c r="AT1388" s="145" t="s">
        <v>440</v>
      </c>
      <c r="AU1388" s="145" t="s">
        <v>90</v>
      </c>
      <c r="AY1388" s="18" t="s">
        <v>358</v>
      </c>
      <c r="BE1388" s="146">
        <f>IF(N1388="základní",J1388,0)</f>
        <v>0</v>
      </c>
      <c r="BF1388" s="146">
        <f>IF(N1388="snížená",J1388,0)</f>
        <v>0</v>
      </c>
      <c r="BG1388" s="146">
        <f>IF(N1388="zákl. přenesená",J1388,0)</f>
        <v>0</v>
      </c>
      <c r="BH1388" s="146">
        <f>IF(N1388="sníž. přenesená",J1388,0)</f>
        <v>0</v>
      </c>
      <c r="BI1388" s="146">
        <f>IF(N1388="nulová",J1388,0)</f>
        <v>0</v>
      </c>
      <c r="BJ1388" s="18" t="s">
        <v>90</v>
      </c>
      <c r="BK1388" s="146">
        <f>ROUND(I1388*H1388,2)</f>
        <v>0</v>
      </c>
      <c r="BL1388" s="18" t="s">
        <v>454</v>
      </c>
      <c r="BM1388" s="145" t="s">
        <v>1571</v>
      </c>
    </row>
    <row r="1389" spans="2:65" s="12" customFormat="1" ht="11.25">
      <c r="B1389" s="151"/>
      <c r="D1389" s="152" t="s">
        <v>368</v>
      </c>
      <c r="E1389" s="153" t="s">
        <v>19</v>
      </c>
      <c r="F1389" s="154" t="s">
        <v>1160</v>
      </c>
      <c r="H1389" s="153" t="s">
        <v>19</v>
      </c>
      <c r="I1389" s="155"/>
      <c r="L1389" s="151"/>
      <c r="M1389" s="156"/>
      <c r="T1389" s="157"/>
      <c r="AT1389" s="153" t="s">
        <v>368</v>
      </c>
      <c r="AU1389" s="153" t="s">
        <v>90</v>
      </c>
      <c r="AV1389" s="12" t="s">
        <v>84</v>
      </c>
      <c r="AW1389" s="12" t="s">
        <v>36</v>
      </c>
      <c r="AX1389" s="12" t="s">
        <v>77</v>
      </c>
      <c r="AY1389" s="153" t="s">
        <v>358</v>
      </c>
    </row>
    <row r="1390" spans="2:65" s="12" customFormat="1" ht="11.25">
      <c r="B1390" s="151"/>
      <c r="D1390" s="152" t="s">
        <v>368</v>
      </c>
      <c r="E1390" s="153" t="s">
        <v>19</v>
      </c>
      <c r="F1390" s="154" t="s">
        <v>460</v>
      </c>
      <c r="H1390" s="153" t="s">
        <v>19</v>
      </c>
      <c r="I1390" s="155"/>
      <c r="L1390" s="151"/>
      <c r="M1390" s="156"/>
      <c r="T1390" s="157"/>
      <c r="AT1390" s="153" t="s">
        <v>368</v>
      </c>
      <c r="AU1390" s="153" t="s">
        <v>90</v>
      </c>
      <c r="AV1390" s="12" t="s">
        <v>84</v>
      </c>
      <c r="AW1390" s="12" t="s">
        <v>36</v>
      </c>
      <c r="AX1390" s="12" t="s">
        <v>77</v>
      </c>
      <c r="AY1390" s="153" t="s">
        <v>358</v>
      </c>
    </row>
    <row r="1391" spans="2:65" s="13" customFormat="1" ht="11.25">
      <c r="B1391" s="158"/>
      <c r="D1391" s="152" t="s">
        <v>368</v>
      </c>
      <c r="E1391" s="159" t="s">
        <v>19</v>
      </c>
      <c r="F1391" s="160" t="s">
        <v>1559</v>
      </c>
      <c r="H1391" s="161">
        <v>1</v>
      </c>
      <c r="I1391" s="162"/>
      <c r="L1391" s="158"/>
      <c r="M1391" s="163"/>
      <c r="T1391" s="164"/>
      <c r="AT1391" s="159" t="s">
        <v>368</v>
      </c>
      <c r="AU1391" s="159" t="s">
        <v>90</v>
      </c>
      <c r="AV1391" s="13" t="s">
        <v>90</v>
      </c>
      <c r="AW1391" s="13" t="s">
        <v>36</v>
      </c>
      <c r="AX1391" s="13" t="s">
        <v>77</v>
      </c>
      <c r="AY1391" s="159" t="s">
        <v>358</v>
      </c>
    </row>
    <row r="1392" spans="2:65" s="14" customFormat="1" ht="11.25">
      <c r="B1392" s="165"/>
      <c r="D1392" s="152" t="s">
        <v>368</v>
      </c>
      <c r="E1392" s="166" t="s">
        <v>19</v>
      </c>
      <c r="F1392" s="167" t="s">
        <v>371</v>
      </c>
      <c r="H1392" s="168">
        <v>1</v>
      </c>
      <c r="I1392" s="169"/>
      <c r="L1392" s="165"/>
      <c r="M1392" s="170"/>
      <c r="T1392" s="171"/>
      <c r="AT1392" s="166" t="s">
        <v>368</v>
      </c>
      <c r="AU1392" s="166" t="s">
        <v>90</v>
      </c>
      <c r="AV1392" s="14" t="s">
        <v>364</v>
      </c>
      <c r="AW1392" s="14" t="s">
        <v>36</v>
      </c>
      <c r="AX1392" s="14" t="s">
        <v>84</v>
      </c>
      <c r="AY1392" s="166" t="s">
        <v>358</v>
      </c>
    </row>
    <row r="1393" spans="2:65" s="1" customFormat="1" ht="24.2" customHeight="1">
      <c r="B1393" s="33"/>
      <c r="C1393" s="179" t="s">
        <v>1572</v>
      </c>
      <c r="D1393" s="179" t="s">
        <v>440</v>
      </c>
      <c r="E1393" s="180" t="s">
        <v>1573</v>
      </c>
      <c r="F1393" s="181" t="s">
        <v>1574</v>
      </c>
      <c r="G1393" s="182" t="s">
        <v>504</v>
      </c>
      <c r="H1393" s="183">
        <v>2</v>
      </c>
      <c r="I1393" s="184"/>
      <c r="J1393" s="185">
        <f>ROUND(I1393*H1393,2)</f>
        <v>0</v>
      </c>
      <c r="K1393" s="181" t="s">
        <v>363</v>
      </c>
      <c r="L1393" s="186"/>
      <c r="M1393" s="187" t="s">
        <v>19</v>
      </c>
      <c r="N1393" s="188" t="s">
        <v>49</v>
      </c>
      <c r="P1393" s="143">
        <f>O1393*H1393</f>
        <v>0</v>
      </c>
      <c r="Q1393" s="143">
        <v>1.2899999999999999E-3</v>
      </c>
      <c r="R1393" s="143">
        <f>Q1393*H1393</f>
        <v>2.5799999999999998E-3</v>
      </c>
      <c r="S1393" s="143">
        <v>0</v>
      </c>
      <c r="T1393" s="144">
        <f>S1393*H1393</f>
        <v>0</v>
      </c>
      <c r="AR1393" s="145" t="s">
        <v>558</v>
      </c>
      <c r="AT1393" s="145" t="s">
        <v>440</v>
      </c>
      <c r="AU1393" s="145" t="s">
        <v>90</v>
      </c>
      <c r="AY1393" s="18" t="s">
        <v>358</v>
      </c>
      <c r="BE1393" s="146">
        <f>IF(N1393="základní",J1393,0)</f>
        <v>0</v>
      </c>
      <c r="BF1393" s="146">
        <f>IF(N1393="snížená",J1393,0)</f>
        <v>0</v>
      </c>
      <c r="BG1393" s="146">
        <f>IF(N1393="zákl. přenesená",J1393,0)</f>
        <v>0</v>
      </c>
      <c r="BH1393" s="146">
        <f>IF(N1393="sníž. přenesená",J1393,0)</f>
        <v>0</v>
      </c>
      <c r="BI1393" s="146">
        <f>IF(N1393="nulová",J1393,0)</f>
        <v>0</v>
      </c>
      <c r="BJ1393" s="18" t="s">
        <v>90</v>
      </c>
      <c r="BK1393" s="146">
        <f>ROUND(I1393*H1393,2)</f>
        <v>0</v>
      </c>
      <c r="BL1393" s="18" t="s">
        <v>454</v>
      </c>
      <c r="BM1393" s="145" t="s">
        <v>1575</v>
      </c>
    </row>
    <row r="1394" spans="2:65" s="12" customFormat="1" ht="11.25">
      <c r="B1394" s="151"/>
      <c r="D1394" s="152" t="s">
        <v>368</v>
      </c>
      <c r="E1394" s="153" t="s">
        <v>19</v>
      </c>
      <c r="F1394" s="154" t="s">
        <v>1160</v>
      </c>
      <c r="H1394" s="153" t="s">
        <v>19</v>
      </c>
      <c r="I1394" s="155"/>
      <c r="L1394" s="151"/>
      <c r="M1394" s="156"/>
      <c r="T1394" s="157"/>
      <c r="AT1394" s="153" t="s">
        <v>368</v>
      </c>
      <c r="AU1394" s="153" t="s">
        <v>90</v>
      </c>
      <c r="AV1394" s="12" t="s">
        <v>84</v>
      </c>
      <c r="AW1394" s="12" t="s">
        <v>36</v>
      </c>
      <c r="AX1394" s="12" t="s">
        <v>77</v>
      </c>
      <c r="AY1394" s="153" t="s">
        <v>358</v>
      </c>
    </row>
    <row r="1395" spans="2:65" s="12" customFormat="1" ht="11.25">
      <c r="B1395" s="151"/>
      <c r="D1395" s="152" t="s">
        <v>368</v>
      </c>
      <c r="E1395" s="153" t="s">
        <v>19</v>
      </c>
      <c r="F1395" s="154" t="s">
        <v>460</v>
      </c>
      <c r="H1395" s="153" t="s">
        <v>19</v>
      </c>
      <c r="I1395" s="155"/>
      <c r="L1395" s="151"/>
      <c r="M1395" s="156"/>
      <c r="T1395" s="157"/>
      <c r="AT1395" s="153" t="s">
        <v>368</v>
      </c>
      <c r="AU1395" s="153" t="s">
        <v>90</v>
      </c>
      <c r="AV1395" s="12" t="s">
        <v>84</v>
      </c>
      <c r="AW1395" s="12" t="s">
        <v>36</v>
      </c>
      <c r="AX1395" s="12" t="s">
        <v>77</v>
      </c>
      <c r="AY1395" s="153" t="s">
        <v>358</v>
      </c>
    </row>
    <row r="1396" spans="2:65" s="13" customFormat="1" ht="11.25">
      <c r="B1396" s="158"/>
      <c r="D1396" s="152" t="s">
        <v>368</v>
      </c>
      <c r="E1396" s="159" t="s">
        <v>19</v>
      </c>
      <c r="F1396" s="160" t="s">
        <v>1561</v>
      </c>
      <c r="H1396" s="161">
        <v>2</v>
      </c>
      <c r="I1396" s="162"/>
      <c r="L1396" s="158"/>
      <c r="M1396" s="163"/>
      <c r="T1396" s="164"/>
      <c r="AT1396" s="159" t="s">
        <v>368</v>
      </c>
      <c r="AU1396" s="159" t="s">
        <v>90</v>
      </c>
      <c r="AV1396" s="13" t="s">
        <v>90</v>
      </c>
      <c r="AW1396" s="13" t="s">
        <v>36</v>
      </c>
      <c r="AX1396" s="13" t="s">
        <v>77</v>
      </c>
      <c r="AY1396" s="159" t="s">
        <v>358</v>
      </c>
    </row>
    <row r="1397" spans="2:65" s="14" customFormat="1" ht="11.25">
      <c r="B1397" s="165"/>
      <c r="D1397" s="152" t="s">
        <v>368</v>
      </c>
      <c r="E1397" s="166" t="s">
        <v>19</v>
      </c>
      <c r="F1397" s="167" t="s">
        <v>371</v>
      </c>
      <c r="H1397" s="168">
        <v>2</v>
      </c>
      <c r="I1397" s="169"/>
      <c r="L1397" s="165"/>
      <c r="M1397" s="170"/>
      <c r="T1397" s="171"/>
      <c r="AT1397" s="166" t="s">
        <v>368</v>
      </c>
      <c r="AU1397" s="166" t="s">
        <v>90</v>
      </c>
      <c r="AV1397" s="14" t="s">
        <v>364</v>
      </c>
      <c r="AW1397" s="14" t="s">
        <v>36</v>
      </c>
      <c r="AX1397" s="14" t="s">
        <v>84</v>
      </c>
      <c r="AY1397" s="166" t="s">
        <v>358</v>
      </c>
    </row>
    <row r="1398" spans="2:65" s="1" customFormat="1" ht="24.2" customHeight="1">
      <c r="B1398" s="33"/>
      <c r="C1398" s="179" t="s">
        <v>1576</v>
      </c>
      <c r="D1398" s="179" t="s">
        <v>440</v>
      </c>
      <c r="E1398" s="180" t="s">
        <v>1577</v>
      </c>
      <c r="F1398" s="181" t="s">
        <v>1578</v>
      </c>
      <c r="G1398" s="182" t="s">
        <v>504</v>
      </c>
      <c r="H1398" s="183">
        <v>16</v>
      </c>
      <c r="I1398" s="184"/>
      <c r="J1398" s="185">
        <f>ROUND(I1398*H1398,2)</f>
        <v>0</v>
      </c>
      <c r="K1398" s="181" t="s">
        <v>363</v>
      </c>
      <c r="L1398" s="186"/>
      <c r="M1398" s="187" t="s">
        <v>19</v>
      </c>
      <c r="N1398" s="188" t="s">
        <v>49</v>
      </c>
      <c r="P1398" s="143">
        <f>O1398*H1398</f>
        <v>0</v>
      </c>
      <c r="Q1398" s="143">
        <v>1E-4</v>
      </c>
      <c r="R1398" s="143">
        <f>Q1398*H1398</f>
        <v>1.6000000000000001E-3</v>
      </c>
      <c r="S1398" s="143">
        <v>0</v>
      </c>
      <c r="T1398" s="144">
        <f>S1398*H1398</f>
        <v>0</v>
      </c>
      <c r="AR1398" s="145" t="s">
        <v>558</v>
      </c>
      <c r="AT1398" s="145" t="s">
        <v>440</v>
      </c>
      <c r="AU1398" s="145" t="s">
        <v>90</v>
      </c>
      <c r="AY1398" s="18" t="s">
        <v>358</v>
      </c>
      <c r="BE1398" s="146">
        <f>IF(N1398="základní",J1398,0)</f>
        <v>0</v>
      </c>
      <c r="BF1398" s="146">
        <f>IF(N1398="snížená",J1398,0)</f>
        <v>0</v>
      </c>
      <c r="BG1398" s="146">
        <f>IF(N1398="zákl. přenesená",J1398,0)</f>
        <v>0</v>
      </c>
      <c r="BH1398" s="146">
        <f>IF(N1398="sníž. přenesená",J1398,0)</f>
        <v>0</v>
      </c>
      <c r="BI1398" s="146">
        <f>IF(N1398="nulová",J1398,0)</f>
        <v>0</v>
      </c>
      <c r="BJ1398" s="18" t="s">
        <v>90</v>
      </c>
      <c r="BK1398" s="146">
        <f>ROUND(I1398*H1398,2)</f>
        <v>0</v>
      </c>
      <c r="BL1398" s="18" t="s">
        <v>454</v>
      </c>
      <c r="BM1398" s="145" t="s">
        <v>1579</v>
      </c>
    </row>
    <row r="1399" spans="2:65" s="12" customFormat="1" ht="11.25">
      <c r="B1399" s="151"/>
      <c r="D1399" s="152" t="s">
        <v>368</v>
      </c>
      <c r="E1399" s="153" t="s">
        <v>19</v>
      </c>
      <c r="F1399" s="154" t="s">
        <v>1160</v>
      </c>
      <c r="H1399" s="153" t="s">
        <v>19</v>
      </c>
      <c r="I1399" s="155"/>
      <c r="L1399" s="151"/>
      <c r="M1399" s="156"/>
      <c r="T1399" s="157"/>
      <c r="AT1399" s="153" t="s">
        <v>368</v>
      </c>
      <c r="AU1399" s="153" t="s">
        <v>90</v>
      </c>
      <c r="AV1399" s="12" t="s">
        <v>84</v>
      </c>
      <c r="AW1399" s="12" t="s">
        <v>36</v>
      </c>
      <c r="AX1399" s="12" t="s">
        <v>77</v>
      </c>
      <c r="AY1399" s="153" t="s">
        <v>358</v>
      </c>
    </row>
    <row r="1400" spans="2:65" s="12" customFormat="1" ht="11.25">
      <c r="B1400" s="151"/>
      <c r="D1400" s="152" t="s">
        <v>368</v>
      </c>
      <c r="E1400" s="153" t="s">
        <v>19</v>
      </c>
      <c r="F1400" s="154" t="s">
        <v>460</v>
      </c>
      <c r="H1400" s="153" t="s">
        <v>19</v>
      </c>
      <c r="I1400" s="155"/>
      <c r="L1400" s="151"/>
      <c r="M1400" s="156"/>
      <c r="T1400" s="157"/>
      <c r="AT1400" s="153" t="s">
        <v>368</v>
      </c>
      <c r="AU1400" s="153" t="s">
        <v>90</v>
      </c>
      <c r="AV1400" s="12" t="s">
        <v>84</v>
      </c>
      <c r="AW1400" s="12" t="s">
        <v>36</v>
      </c>
      <c r="AX1400" s="12" t="s">
        <v>77</v>
      </c>
      <c r="AY1400" s="153" t="s">
        <v>358</v>
      </c>
    </row>
    <row r="1401" spans="2:65" s="13" customFormat="1" ht="11.25">
      <c r="B1401" s="158"/>
      <c r="D1401" s="152" t="s">
        <v>368</v>
      </c>
      <c r="E1401" s="159" t="s">
        <v>19</v>
      </c>
      <c r="F1401" s="160" t="s">
        <v>1562</v>
      </c>
      <c r="H1401" s="161">
        <v>16</v>
      </c>
      <c r="I1401" s="162"/>
      <c r="L1401" s="158"/>
      <c r="M1401" s="163"/>
      <c r="T1401" s="164"/>
      <c r="AT1401" s="159" t="s">
        <v>368</v>
      </c>
      <c r="AU1401" s="159" t="s">
        <v>90</v>
      </c>
      <c r="AV1401" s="13" t="s">
        <v>90</v>
      </c>
      <c r="AW1401" s="13" t="s">
        <v>36</v>
      </c>
      <c r="AX1401" s="13" t="s">
        <v>77</v>
      </c>
      <c r="AY1401" s="159" t="s">
        <v>358</v>
      </c>
    </row>
    <row r="1402" spans="2:65" s="14" customFormat="1" ht="11.25">
      <c r="B1402" s="165"/>
      <c r="D1402" s="152" t="s">
        <v>368</v>
      </c>
      <c r="E1402" s="166" t="s">
        <v>19</v>
      </c>
      <c r="F1402" s="167" t="s">
        <v>371</v>
      </c>
      <c r="H1402" s="168">
        <v>16</v>
      </c>
      <c r="I1402" s="169"/>
      <c r="L1402" s="165"/>
      <c r="M1402" s="170"/>
      <c r="T1402" s="171"/>
      <c r="AT1402" s="166" t="s">
        <v>368</v>
      </c>
      <c r="AU1402" s="166" t="s">
        <v>90</v>
      </c>
      <c r="AV1402" s="14" t="s">
        <v>364</v>
      </c>
      <c r="AW1402" s="14" t="s">
        <v>36</v>
      </c>
      <c r="AX1402" s="14" t="s">
        <v>84</v>
      </c>
      <c r="AY1402" s="166" t="s">
        <v>358</v>
      </c>
    </row>
    <row r="1403" spans="2:65" s="1" customFormat="1" ht="24.2" customHeight="1">
      <c r="B1403" s="33"/>
      <c r="C1403" s="179" t="s">
        <v>1580</v>
      </c>
      <c r="D1403" s="179" t="s">
        <v>440</v>
      </c>
      <c r="E1403" s="180" t="s">
        <v>1581</v>
      </c>
      <c r="F1403" s="181" t="s">
        <v>1582</v>
      </c>
      <c r="G1403" s="182" t="s">
        <v>504</v>
      </c>
      <c r="H1403" s="183">
        <v>1</v>
      </c>
      <c r="I1403" s="184"/>
      <c r="J1403" s="185">
        <f>ROUND(I1403*H1403,2)</f>
        <v>0</v>
      </c>
      <c r="K1403" s="181" t="s">
        <v>363</v>
      </c>
      <c r="L1403" s="186"/>
      <c r="M1403" s="187" t="s">
        <v>19</v>
      </c>
      <c r="N1403" s="188" t="s">
        <v>49</v>
      </c>
      <c r="P1403" s="143">
        <f>O1403*H1403</f>
        <v>0</v>
      </c>
      <c r="Q1403" s="143">
        <v>1E-4</v>
      </c>
      <c r="R1403" s="143">
        <f>Q1403*H1403</f>
        <v>1E-4</v>
      </c>
      <c r="S1403" s="143">
        <v>0</v>
      </c>
      <c r="T1403" s="144">
        <f>S1403*H1403</f>
        <v>0</v>
      </c>
      <c r="AR1403" s="145" t="s">
        <v>558</v>
      </c>
      <c r="AT1403" s="145" t="s">
        <v>440</v>
      </c>
      <c r="AU1403" s="145" t="s">
        <v>90</v>
      </c>
      <c r="AY1403" s="18" t="s">
        <v>358</v>
      </c>
      <c r="BE1403" s="146">
        <f>IF(N1403="základní",J1403,0)</f>
        <v>0</v>
      </c>
      <c r="BF1403" s="146">
        <f>IF(N1403="snížená",J1403,0)</f>
        <v>0</v>
      </c>
      <c r="BG1403" s="146">
        <f>IF(N1403="zákl. přenesená",J1403,0)</f>
        <v>0</v>
      </c>
      <c r="BH1403" s="146">
        <f>IF(N1403="sníž. přenesená",J1403,0)</f>
        <v>0</v>
      </c>
      <c r="BI1403" s="146">
        <f>IF(N1403="nulová",J1403,0)</f>
        <v>0</v>
      </c>
      <c r="BJ1403" s="18" t="s">
        <v>90</v>
      </c>
      <c r="BK1403" s="146">
        <f>ROUND(I1403*H1403,2)</f>
        <v>0</v>
      </c>
      <c r="BL1403" s="18" t="s">
        <v>454</v>
      </c>
      <c r="BM1403" s="145" t="s">
        <v>1583</v>
      </c>
    </row>
    <row r="1404" spans="2:65" s="12" customFormat="1" ht="11.25">
      <c r="B1404" s="151"/>
      <c r="D1404" s="152" t="s">
        <v>368</v>
      </c>
      <c r="E1404" s="153" t="s">
        <v>19</v>
      </c>
      <c r="F1404" s="154" t="s">
        <v>1160</v>
      </c>
      <c r="H1404" s="153" t="s">
        <v>19</v>
      </c>
      <c r="I1404" s="155"/>
      <c r="L1404" s="151"/>
      <c r="M1404" s="156"/>
      <c r="T1404" s="157"/>
      <c r="AT1404" s="153" t="s">
        <v>368</v>
      </c>
      <c r="AU1404" s="153" t="s">
        <v>90</v>
      </c>
      <c r="AV1404" s="12" t="s">
        <v>84</v>
      </c>
      <c r="AW1404" s="12" t="s">
        <v>36</v>
      </c>
      <c r="AX1404" s="12" t="s">
        <v>77</v>
      </c>
      <c r="AY1404" s="153" t="s">
        <v>358</v>
      </c>
    </row>
    <row r="1405" spans="2:65" s="12" customFormat="1" ht="11.25">
      <c r="B1405" s="151"/>
      <c r="D1405" s="152" t="s">
        <v>368</v>
      </c>
      <c r="E1405" s="153" t="s">
        <v>19</v>
      </c>
      <c r="F1405" s="154" t="s">
        <v>460</v>
      </c>
      <c r="H1405" s="153" t="s">
        <v>19</v>
      </c>
      <c r="I1405" s="155"/>
      <c r="L1405" s="151"/>
      <c r="M1405" s="156"/>
      <c r="T1405" s="157"/>
      <c r="AT1405" s="153" t="s">
        <v>368</v>
      </c>
      <c r="AU1405" s="153" t="s">
        <v>90</v>
      </c>
      <c r="AV1405" s="12" t="s">
        <v>84</v>
      </c>
      <c r="AW1405" s="12" t="s">
        <v>36</v>
      </c>
      <c r="AX1405" s="12" t="s">
        <v>77</v>
      </c>
      <c r="AY1405" s="153" t="s">
        <v>358</v>
      </c>
    </row>
    <row r="1406" spans="2:65" s="13" customFormat="1" ht="11.25">
      <c r="B1406" s="158"/>
      <c r="D1406" s="152" t="s">
        <v>368</v>
      </c>
      <c r="E1406" s="159" t="s">
        <v>19</v>
      </c>
      <c r="F1406" s="160" t="s">
        <v>1563</v>
      </c>
      <c r="H1406" s="161">
        <v>1</v>
      </c>
      <c r="I1406" s="162"/>
      <c r="L1406" s="158"/>
      <c r="M1406" s="163"/>
      <c r="T1406" s="164"/>
      <c r="AT1406" s="159" t="s">
        <v>368</v>
      </c>
      <c r="AU1406" s="159" t="s">
        <v>90</v>
      </c>
      <c r="AV1406" s="13" t="s">
        <v>90</v>
      </c>
      <c r="AW1406" s="13" t="s">
        <v>36</v>
      </c>
      <c r="AX1406" s="13" t="s">
        <v>77</v>
      </c>
      <c r="AY1406" s="159" t="s">
        <v>358</v>
      </c>
    </row>
    <row r="1407" spans="2:65" s="14" customFormat="1" ht="11.25">
      <c r="B1407" s="165"/>
      <c r="D1407" s="152" t="s">
        <v>368</v>
      </c>
      <c r="E1407" s="166" t="s">
        <v>19</v>
      </c>
      <c r="F1407" s="167" t="s">
        <v>371</v>
      </c>
      <c r="H1407" s="168">
        <v>1</v>
      </c>
      <c r="I1407" s="169"/>
      <c r="L1407" s="165"/>
      <c r="M1407" s="170"/>
      <c r="T1407" s="171"/>
      <c r="AT1407" s="166" t="s">
        <v>368</v>
      </c>
      <c r="AU1407" s="166" t="s">
        <v>90</v>
      </c>
      <c r="AV1407" s="14" t="s">
        <v>364</v>
      </c>
      <c r="AW1407" s="14" t="s">
        <v>36</v>
      </c>
      <c r="AX1407" s="14" t="s">
        <v>84</v>
      </c>
      <c r="AY1407" s="166" t="s">
        <v>358</v>
      </c>
    </row>
    <row r="1408" spans="2:65" s="1" customFormat="1" ht="37.9" customHeight="1">
      <c r="B1408" s="33"/>
      <c r="C1408" s="134" t="s">
        <v>1584</v>
      </c>
      <c r="D1408" s="134" t="s">
        <v>360</v>
      </c>
      <c r="E1408" s="135" t="s">
        <v>1585</v>
      </c>
      <c r="F1408" s="136" t="s">
        <v>1586</v>
      </c>
      <c r="G1408" s="137" t="s">
        <v>235</v>
      </c>
      <c r="H1408" s="138">
        <v>101</v>
      </c>
      <c r="I1408" s="139"/>
      <c r="J1408" s="140">
        <f>ROUND(I1408*H1408,2)</f>
        <v>0</v>
      </c>
      <c r="K1408" s="136" t="s">
        <v>363</v>
      </c>
      <c r="L1408" s="33"/>
      <c r="M1408" s="141" t="s">
        <v>19</v>
      </c>
      <c r="N1408" s="142" t="s">
        <v>49</v>
      </c>
      <c r="P1408" s="143">
        <f>O1408*H1408</f>
        <v>0</v>
      </c>
      <c r="Q1408" s="143">
        <v>6.0479999999999996E-4</v>
      </c>
      <c r="R1408" s="143">
        <f>Q1408*H1408</f>
        <v>6.1084799999999995E-2</v>
      </c>
      <c r="S1408" s="143">
        <v>0</v>
      </c>
      <c r="T1408" s="144">
        <f>S1408*H1408</f>
        <v>0</v>
      </c>
      <c r="AR1408" s="145" t="s">
        <v>454</v>
      </c>
      <c r="AT1408" s="145" t="s">
        <v>360</v>
      </c>
      <c r="AU1408" s="145" t="s">
        <v>90</v>
      </c>
      <c r="AY1408" s="18" t="s">
        <v>358</v>
      </c>
      <c r="BE1408" s="146">
        <f>IF(N1408="základní",J1408,0)</f>
        <v>0</v>
      </c>
      <c r="BF1408" s="146">
        <f>IF(N1408="snížená",J1408,0)</f>
        <v>0</v>
      </c>
      <c r="BG1408" s="146">
        <f>IF(N1408="zákl. přenesená",J1408,0)</f>
        <v>0</v>
      </c>
      <c r="BH1408" s="146">
        <f>IF(N1408="sníž. přenesená",J1408,0)</f>
        <v>0</v>
      </c>
      <c r="BI1408" s="146">
        <f>IF(N1408="nulová",J1408,0)</f>
        <v>0</v>
      </c>
      <c r="BJ1408" s="18" t="s">
        <v>90</v>
      </c>
      <c r="BK1408" s="146">
        <f>ROUND(I1408*H1408,2)</f>
        <v>0</v>
      </c>
      <c r="BL1408" s="18" t="s">
        <v>454</v>
      </c>
      <c r="BM1408" s="145" t="s">
        <v>1587</v>
      </c>
    </row>
    <row r="1409" spans="2:65" s="1" customFormat="1" ht="11.25">
      <c r="B1409" s="33"/>
      <c r="D1409" s="147" t="s">
        <v>366</v>
      </c>
      <c r="F1409" s="148" t="s">
        <v>1588</v>
      </c>
      <c r="I1409" s="149"/>
      <c r="L1409" s="33"/>
      <c r="M1409" s="150"/>
      <c r="T1409" s="54"/>
      <c r="AT1409" s="18" t="s">
        <v>366</v>
      </c>
      <c r="AU1409" s="18" t="s">
        <v>90</v>
      </c>
    </row>
    <row r="1410" spans="2:65" s="12" customFormat="1" ht="11.25">
      <c r="B1410" s="151"/>
      <c r="D1410" s="152" t="s">
        <v>368</v>
      </c>
      <c r="E1410" s="153" t="s">
        <v>19</v>
      </c>
      <c r="F1410" s="154" t="s">
        <v>1160</v>
      </c>
      <c r="H1410" s="153" t="s">
        <v>19</v>
      </c>
      <c r="I1410" s="155"/>
      <c r="L1410" s="151"/>
      <c r="M1410" s="156"/>
      <c r="T1410" s="157"/>
      <c r="AT1410" s="153" t="s">
        <v>368</v>
      </c>
      <c r="AU1410" s="153" t="s">
        <v>90</v>
      </c>
      <c r="AV1410" s="12" t="s">
        <v>84</v>
      </c>
      <c r="AW1410" s="12" t="s">
        <v>36</v>
      </c>
      <c r="AX1410" s="12" t="s">
        <v>77</v>
      </c>
      <c r="AY1410" s="153" t="s">
        <v>358</v>
      </c>
    </row>
    <row r="1411" spans="2:65" s="12" customFormat="1" ht="11.25">
      <c r="B1411" s="151"/>
      <c r="D1411" s="152" t="s">
        <v>368</v>
      </c>
      <c r="E1411" s="153" t="s">
        <v>19</v>
      </c>
      <c r="F1411" s="154" t="s">
        <v>1589</v>
      </c>
      <c r="H1411" s="153" t="s">
        <v>19</v>
      </c>
      <c r="I1411" s="155"/>
      <c r="L1411" s="151"/>
      <c r="M1411" s="156"/>
      <c r="T1411" s="157"/>
      <c r="AT1411" s="153" t="s">
        <v>368</v>
      </c>
      <c r="AU1411" s="153" t="s">
        <v>90</v>
      </c>
      <c r="AV1411" s="12" t="s">
        <v>84</v>
      </c>
      <c r="AW1411" s="12" t="s">
        <v>36</v>
      </c>
      <c r="AX1411" s="12" t="s">
        <v>77</v>
      </c>
      <c r="AY1411" s="153" t="s">
        <v>358</v>
      </c>
    </row>
    <row r="1412" spans="2:65" s="13" customFormat="1" ht="11.25">
      <c r="B1412" s="158"/>
      <c r="D1412" s="152" t="s">
        <v>368</v>
      </c>
      <c r="E1412" s="159" t="s">
        <v>19</v>
      </c>
      <c r="F1412" s="160" t="s">
        <v>1590</v>
      </c>
      <c r="H1412" s="161">
        <v>101</v>
      </c>
      <c r="I1412" s="162"/>
      <c r="L1412" s="158"/>
      <c r="M1412" s="163"/>
      <c r="T1412" s="164"/>
      <c r="AT1412" s="159" t="s">
        <v>368</v>
      </c>
      <c r="AU1412" s="159" t="s">
        <v>90</v>
      </c>
      <c r="AV1412" s="13" t="s">
        <v>90</v>
      </c>
      <c r="AW1412" s="13" t="s">
        <v>36</v>
      </c>
      <c r="AX1412" s="13" t="s">
        <v>77</v>
      </c>
      <c r="AY1412" s="159" t="s">
        <v>358</v>
      </c>
    </row>
    <row r="1413" spans="2:65" s="14" customFormat="1" ht="11.25">
      <c r="B1413" s="165"/>
      <c r="D1413" s="152" t="s">
        <v>368</v>
      </c>
      <c r="E1413" s="166" t="s">
        <v>19</v>
      </c>
      <c r="F1413" s="167" t="s">
        <v>371</v>
      </c>
      <c r="H1413" s="168">
        <v>101</v>
      </c>
      <c r="I1413" s="169"/>
      <c r="L1413" s="165"/>
      <c r="M1413" s="170"/>
      <c r="T1413" s="171"/>
      <c r="AT1413" s="166" t="s">
        <v>368</v>
      </c>
      <c r="AU1413" s="166" t="s">
        <v>90</v>
      </c>
      <c r="AV1413" s="14" t="s">
        <v>364</v>
      </c>
      <c r="AW1413" s="14" t="s">
        <v>36</v>
      </c>
      <c r="AX1413" s="14" t="s">
        <v>84</v>
      </c>
      <c r="AY1413" s="166" t="s">
        <v>358</v>
      </c>
    </row>
    <row r="1414" spans="2:65" s="1" customFormat="1" ht="37.9" customHeight="1">
      <c r="B1414" s="33"/>
      <c r="C1414" s="134" t="s">
        <v>1591</v>
      </c>
      <c r="D1414" s="134" t="s">
        <v>360</v>
      </c>
      <c r="E1414" s="135" t="s">
        <v>1592</v>
      </c>
      <c r="F1414" s="136" t="s">
        <v>1593</v>
      </c>
      <c r="G1414" s="137" t="s">
        <v>235</v>
      </c>
      <c r="H1414" s="138">
        <v>96</v>
      </c>
      <c r="I1414" s="139"/>
      <c r="J1414" s="140">
        <f>ROUND(I1414*H1414,2)</f>
        <v>0</v>
      </c>
      <c r="K1414" s="136" t="s">
        <v>363</v>
      </c>
      <c r="L1414" s="33"/>
      <c r="M1414" s="141" t="s">
        <v>19</v>
      </c>
      <c r="N1414" s="142" t="s">
        <v>49</v>
      </c>
      <c r="P1414" s="143">
        <f>O1414*H1414</f>
        <v>0</v>
      </c>
      <c r="Q1414" s="143">
        <v>6.0479999999999996E-4</v>
      </c>
      <c r="R1414" s="143">
        <f>Q1414*H1414</f>
        <v>5.8060799999999996E-2</v>
      </c>
      <c r="S1414" s="143">
        <v>0</v>
      </c>
      <c r="T1414" s="144">
        <f>S1414*H1414</f>
        <v>0</v>
      </c>
      <c r="AR1414" s="145" t="s">
        <v>454</v>
      </c>
      <c r="AT1414" s="145" t="s">
        <v>360</v>
      </c>
      <c r="AU1414" s="145" t="s">
        <v>90</v>
      </c>
      <c r="AY1414" s="18" t="s">
        <v>358</v>
      </c>
      <c r="BE1414" s="146">
        <f>IF(N1414="základní",J1414,0)</f>
        <v>0</v>
      </c>
      <c r="BF1414" s="146">
        <f>IF(N1414="snížená",J1414,0)</f>
        <v>0</v>
      </c>
      <c r="BG1414" s="146">
        <f>IF(N1414="zákl. přenesená",J1414,0)</f>
        <v>0</v>
      </c>
      <c r="BH1414" s="146">
        <f>IF(N1414="sníž. přenesená",J1414,0)</f>
        <v>0</v>
      </c>
      <c r="BI1414" s="146">
        <f>IF(N1414="nulová",J1414,0)</f>
        <v>0</v>
      </c>
      <c r="BJ1414" s="18" t="s">
        <v>90</v>
      </c>
      <c r="BK1414" s="146">
        <f>ROUND(I1414*H1414,2)</f>
        <v>0</v>
      </c>
      <c r="BL1414" s="18" t="s">
        <v>454</v>
      </c>
      <c r="BM1414" s="145" t="s">
        <v>1594</v>
      </c>
    </row>
    <row r="1415" spans="2:65" s="1" customFormat="1" ht="11.25">
      <c r="B1415" s="33"/>
      <c r="D1415" s="147" t="s">
        <v>366</v>
      </c>
      <c r="F1415" s="148" t="s">
        <v>1595</v>
      </c>
      <c r="I1415" s="149"/>
      <c r="L1415" s="33"/>
      <c r="M1415" s="150"/>
      <c r="T1415" s="54"/>
      <c r="AT1415" s="18" t="s">
        <v>366</v>
      </c>
      <c r="AU1415" s="18" t="s">
        <v>90</v>
      </c>
    </row>
    <row r="1416" spans="2:65" s="12" customFormat="1" ht="11.25">
      <c r="B1416" s="151"/>
      <c r="D1416" s="152" t="s">
        <v>368</v>
      </c>
      <c r="E1416" s="153" t="s">
        <v>19</v>
      </c>
      <c r="F1416" s="154" t="s">
        <v>1160</v>
      </c>
      <c r="H1416" s="153" t="s">
        <v>19</v>
      </c>
      <c r="I1416" s="155"/>
      <c r="L1416" s="151"/>
      <c r="M1416" s="156"/>
      <c r="T1416" s="157"/>
      <c r="AT1416" s="153" t="s">
        <v>368</v>
      </c>
      <c r="AU1416" s="153" t="s">
        <v>90</v>
      </c>
      <c r="AV1416" s="12" t="s">
        <v>84</v>
      </c>
      <c r="AW1416" s="12" t="s">
        <v>36</v>
      </c>
      <c r="AX1416" s="12" t="s">
        <v>77</v>
      </c>
      <c r="AY1416" s="153" t="s">
        <v>358</v>
      </c>
    </row>
    <row r="1417" spans="2:65" s="12" customFormat="1" ht="11.25">
      <c r="B1417" s="151"/>
      <c r="D1417" s="152" t="s">
        <v>368</v>
      </c>
      <c r="E1417" s="153" t="s">
        <v>19</v>
      </c>
      <c r="F1417" s="154" t="s">
        <v>1589</v>
      </c>
      <c r="H1417" s="153" t="s">
        <v>19</v>
      </c>
      <c r="I1417" s="155"/>
      <c r="L1417" s="151"/>
      <c r="M1417" s="156"/>
      <c r="T1417" s="157"/>
      <c r="AT1417" s="153" t="s">
        <v>368</v>
      </c>
      <c r="AU1417" s="153" t="s">
        <v>90</v>
      </c>
      <c r="AV1417" s="12" t="s">
        <v>84</v>
      </c>
      <c r="AW1417" s="12" t="s">
        <v>36</v>
      </c>
      <c r="AX1417" s="12" t="s">
        <v>77</v>
      </c>
      <c r="AY1417" s="153" t="s">
        <v>358</v>
      </c>
    </row>
    <row r="1418" spans="2:65" s="13" customFormat="1" ht="11.25">
      <c r="B1418" s="158"/>
      <c r="D1418" s="152" t="s">
        <v>368</v>
      </c>
      <c r="E1418" s="159" t="s">
        <v>19</v>
      </c>
      <c r="F1418" s="160" t="s">
        <v>1596</v>
      </c>
      <c r="H1418" s="161">
        <v>96</v>
      </c>
      <c r="I1418" s="162"/>
      <c r="L1418" s="158"/>
      <c r="M1418" s="163"/>
      <c r="T1418" s="164"/>
      <c r="AT1418" s="159" t="s">
        <v>368</v>
      </c>
      <c r="AU1418" s="159" t="s">
        <v>90</v>
      </c>
      <c r="AV1418" s="13" t="s">
        <v>90</v>
      </c>
      <c r="AW1418" s="13" t="s">
        <v>36</v>
      </c>
      <c r="AX1418" s="13" t="s">
        <v>77</v>
      </c>
      <c r="AY1418" s="159" t="s">
        <v>358</v>
      </c>
    </row>
    <row r="1419" spans="2:65" s="14" customFormat="1" ht="11.25">
      <c r="B1419" s="165"/>
      <c r="D1419" s="152" t="s">
        <v>368</v>
      </c>
      <c r="E1419" s="166" t="s">
        <v>19</v>
      </c>
      <c r="F1419" s="167" t="s">
        <v>371</v>
      </c>
      <c r="H1419" s="168">
        <v>96</v>
      </c>
      <c r="I1419" s="169"/>
      <c r="L1419" s="165"/>
      <c r="M1419" s="170"/>
      <c r="T1419" s="171"/>
      <c r="AT1419" s="166" t="s">
        <v>368</v>
      </c>
      <c r="AU1419" s="166" t="s">
        <v>90</v>
      </c>
      <c r="AV1419" s="14" t="s">
        <v>364</v>
      </c>
      <c r="AW1419" s="14" t="s">
        <v>36</v>
      </c>
      <c r="AX1419" s="14" t="s">
        <v>84</v>
      </c>
      <c r="AY1419" s="166" t="s">
        <v>358</v>
      </c>
    </row>
    <row r="1420" spans="2:65" s="1" customFormat="1" ht="37.9" customHeight="1">
      <c r="B1420" s="33"/>
      <c r="C1420" s="134" t="s">
        <v>1597</v>
      </c>
      <c r="D1420" s="134" t="s">
        <v>360</v>
      </c>
      <c r="E1420" s="135" t="s">
        <v>1598</v>
      </c>
      <c r="F1420" s="136" t="s">
        <v>1599</v>
      </c>
      <c r="G1420" s="137" t="s">
        <v>235</v>
      </c>
      <c r="H1420" s="138">
        <v>5</v>
      </c>
      <c r="I1420" s="139"/>
      <c r="J1420" s="140">
        <f>ROUND(I1420*H1420,2)</f>
        <v>0</v>
      </c>
      <c r="K1420" s="136" t="s">
        <v>363</v>
      </c>
      <c r="L1420" s="33"/>
      <c r="M1420" s="141" t="s">
        <v>19</v>
      </c>
      <c r="N1420" s="142" t="s">
        <v>49</v>
      </c>
      <c r="P1420" s="143">
        <f>O1420*H1420</f>
        <v>0</v>
      </c>
      <c r="Q1420" s="143">
        <v>4.3199999999999998E-4</v>
      </c>
      <c r="R1420" s="143">
        <f>Q1420*H1420</f>
        <v>2.16E-3</v>
      </c>
      <c r="S1420" s="143">
        <v>0</v>
      </c>
      <c r="T1420" s="144">
        <f>S1420*H1420</f>
        <v>0</v>
      </c>
      <c r="AR1420" s="145" t="s">
        <v>454</v>
      </c>
      <c r="AT1420" s="145" t="s">
        <v>360</v>
      </c>
      <c r="AU1420" s="145" t="s">
        <v>90</v>
      </c>
      <c r="AY1420" s="18" t="s">
        <v>358</v>
      </c>
      <c r="BE1420" s="146">
        <f>IF(N1420="základní",J1420,0)</f>
        <v>0</v>
      </c>
      <c r="BF1420" s="146">
        <f>IF(N1420="snížená",J1420,0)</f>
        <v>0</v>
      </c>
      <c r="BG1420" s="146">
        <f>IF(N1420="zákl. přenesená",J1420,0)</f>
        <v>0</v>
      </c>
      <c r="BH1420" s="146">
        <f>IF(N1420="sníž. přenesená",J1420,0)</f>
        <v>0</v>
      </c>
      <c r="BI1420" s="146">
        <f>IF(N1420="nulová",J1420,0)</f>
        <v>0</v>
      </c>
      <c r="BJ1420" s="18" t="s">
        <v>90</v>
      </c>
      <c r="BK1420" s="146">
        <f>ROUND(I1420*H1420,2)</f>
        <v>0</v>
      </c>
      <c r="BL1420" s="18" t="s">
        <v>454</v>
      </c>
      <c r="BM1420" s="145" t="s">
        <v>1600</v>
      </c>
    </row>
    <row r="1421" spans="2:65" s="1" customFormat="1" ht="11.25">
      <c r="B1421" s="33"/>
      <c r="D1421" s="147" t="s">
        <v>366</v>
      </c>
      <c r="F1421" s="148" t="s">
        <v>1601</v>
      </c>
      <c r="I1421" s="149"/>
      <c r="L1421" s="33"/>
      <c r="M1421" s="150"/>
      <c r="T1421" s="54"/>
      <c r="AT1421" s="18" t="s">
        <v>366</v>
      </c>
      <c r="AU1421" s="18" t="s">
        <v>90</v>
      </c>
    </row>
    <row r="1422" spans="2:65" s="12" customFormat="1" ht="11.25">
      <c r="B1422" s="151"/>
      <c r="D1422" s="152" t="s">
        <v>368</v>
      </c>
      <c r="E1422" s="153" t="s">
        <v>19</v>
      </c>
      <c r="F1422" s="154" t="s">
        <v>1160</v>
      </c>
      <c r="H1422" s="153" t="s">
        <v>19</v>
      </c>
      <c r="I1422" s="155"/>
      <c r="L1422" s="151"/>
      <c r="M1422" s="156"/>
      <c r="T1422" s="157"/>
      <c r="AT1422" s="153" t="s">
        <v>368</v>
      </c>
      <c r="AU1422" s="153" t="s">
        <v>90</v>
      </c>
      <c r="AV1422" s="12" t="s">
        <v>84</v>
      </c>
      <c r="AW1422" s="12" t="s">
        <v>36</v>
      </c>
      <c r="AX1422" s="12" t="s">
        <v>77</v>
      </c>
      <c r="AY1422" s="153" t="s">
        <v>358</v>
      </c>
    </row>
    <row r="1423" spans="2:65" s="12" customFormat="1" ht="11.25">
      <c r="B1423" s="151"/>
      <c r="D1423" s="152" t="s">
        <v>368</v>
      </c>
      <c r="E1423" s="153" t="s">
        <v>19</v>
      </c>
      <c r="F1423" s="154" t="s">
        <v>1589</v>
      </c>
      <c r="H1423" s="153" t="s">
        <v>19</v>
      </c>
      <c r="I1423" s="155"/>
      <c r="L1423" s="151"/>
      <c r="M1423" s="156"/>
      <c r="T1423" s="157"/>
      <c r="AT1423" s="153" t="s">
        <v>368</v>
      </c>
      <c r="AU1423" s="153" t="s">
        <v>90</v>
      </c>
      <c r="AV1423" s="12" t="s">
        <v>84</v>
      </c>
      <c r="AW1423" s="12" t="s">
        <v>36</v>
      </c>
      <c r="AX1423" s="12" t="s">
        <v>77</v>
      </c>
      <c r="AY1423" s="153" t="s">
        <v>358</v>
      </c>
    </row>
    <row r="1424" spans="2:65" s="13" customFormat="1" ht="11.25">
      <c r="B1424" s="158"/>
      <c r="D1424" s="152" t="s">
        <v>368</v>
      </c>
      <c r="E1424" s="159" t="s">
        <v>19</v>
      </c>
      <c r="F1424" s="160" t="s">
        <v>1602</v>
      </c>
      <c r="H1424" s="161">
        <v>5</v>
      </c>
      <c r="I1424" s="162"/>
      <c r="L1424" s="158"/>
      <c r="M1424" s="163"/>
      <c r="T1424" s="164"/>
      <c r="AT1424" s="159" t="s">
        <v>368</v>
      </c>
      <c r="AU1424" s="159" t="s">
        <v>90</v>
      </c>
      <c r="AV1424" s="13" t="s">
        <v>90</v>
      </c>
      <c r="AW1424" s="13" t="s">
        <v>36</v>
      </c>
      <c r="AX1424" s="13" t="s">
        <v>77</v>
      </c>
      <c r="AY1424" s="159" t="s">
        <v>358</v>
      </c>
    </row>
    <row r="1425" spans="2:65" s="14" customFormat="1" ht="11.25">
      <c r="B1425" s="165"/>
      <c r="D1425" s="152" t="s">
        <v>368</v>
      </c>
      <c r="E1425" s="166" t="s">
        <v>19</v>
      </c>
      <c r="F1425" s="167" t="s">
        <v>371</v>
      </c>
      <c r="H1425" s="168">
        <v>5</v>
      </c>
      <c r="I1425" s="169"/>
      <c r="L1425" s="165"/>
      <c r="M1425" s="170"/>
      <c r="T1425" s="171"/>
      <c r="AT1425" s="166" t="s">
        <v>368</v>
      </c>
      <c r="AU1425" s="166" t="s">
        <v>90</v>
      </c>
      <c r="AV1425" s="14" t="s">
        <v>364</v>
      </c>
      <c r="AW1425" s="14" t="s">
        <v>36</v>
      </c>
      <c r="AX1425" s="14" t="s">
        <v>84</v>
      </c>
      <c r="AY1425" s="166" t="s">
        <v>358</v>
      </c>
    </row>
    <row r="1426" spans="2:65" s="1" customFormat="1" ht="33" customHeight="1">
      <c r="B1426" s="33"/>
      <c r="C1426" s="134" t="s">
        <v>1603</v>
      </c>
      <c r="D1426" s="134" t="s">
        <v>360</v>
      </c>
      <c r="E1426" s="135" t="s">
        <v>1604</v>
      </c>
      <c r="F1426" s="136" t="s">
        <v>1605</v>
      </c>
      <c r="G1426" s="137" t="s">
        <v>235</v>
      </c>
      <c r="H1426" s="138">
        <v>89</v>
      </c>
      <c r="I1426" s="139"/>
      <c r="J1426" s="140">
        <f>ROUND(I1426*H1426,2)</f>
        <v>0</v>
      </c>
      <c r="K1426" s="136" t="s">
        <v>363</v>
      </c>
      <c r="L1426" s="33"/>
      <c r="M1426" s="141" t="s">
        <v>19</v>
      </c>
      <c r="N1426" s="142" t="s">
        <v>49</v>
      </c>
      <c r="P1426" s="143">
        <f>O1426*H1426</f>
        <v>0</v>
      </c>
      <c r="Q1426" s="143">
        <v>1.5012000000000001E-3</v>
      </c>
      <c r="R1426" s="143">
        <f>Q1426*H1426</f>
        <v>0.1336068</v>
      </c>
      <c r="S1426" s="143">
        <v>0</v>
      </c>
      <c r="T1426" s="144">
        <f>S1426*H1426</f>
        <v>0</v>
      </c>
      <c r="AR1426" s="145" t="s">
        <v>454</v>
      </c>
      <c r="AT1426" s="145" t="s">
        <v>360</v>
      </c>
      <c r="AU1426" s="145" t="s">
        <v>90</v>
      </c>
      <c r="AY1426" s="18" t="s">
        <v>358</v>
      </c>
      <c r="BE1426" s="146">
        <f>IF(N1426="základní",J1426,0)</f>
        <v>0</v>
      </c>
      <c r="BF1426" s="146">
        <f>IF(N1426="snížená",J1426,0)</f>
        <v>0</v>
      </c>
      <c r="BG1426" s="146">
        <f>IF(N1426="zákl. přenesená",J1426,0)</f>
        <v>0</v>
      </c>
      <c r="BH1426" s="146">
        <f>IF(N1426="sníž. přenesená",J1426,0)</f>
        <v>0</v>
      </c>
      <c r="BI1426" s="146">
        <f>IF(N1426="nulová",J1426,0)</f>
        <v>0</v>
      </c>
      <c r="BJ1426" s="18" t="s">
        <v>90</v>
      </c>
      <c r="BK1426" s="146">
        <f>ROUND(I1426*H1426,2)</f>
        <v>0</v>
      </c>
      <c r="BL1426" s="18" t="s">
        <v>454</v>
      </c>
      <c r="BM1426" s="145" t="s">
        <v>1606</v>
      </c>
    </row>
    <row r="1427" spans="2:65" s="1" customFormat="1" ht="11.25">
      <c r="B1427" s="33"/>
      <c r="D1427" s="147" t="s">
        <v>366</v>
      </c>
      <c r="F1427" s="148" t="s">
        <v>1607</v>
      </c>
      <c r="I1427" s="149"/>
      <c r="L1427" s="33"/>
      <c r="M1427" s="150"/>
      <c r="T1427" s="54"/>
      <c r="AT1427" s="18" t="s">
        <v>366</v>
      </c>
      <c r="AU1427" s="18" t="s">
        <v>90</v>
      </c>
    </row>
    <row r="1428" spans="2:65" s="12" customFormat="1" ht="11.25">
      <c r="B1428" s="151"/>
      <c r="D1428" s="152" t="s">
        <v>368</v>
      </c>
      <c r="E1428" s="153" t="s">
        <v>19</v>
      </c>
      <c r="F1428" s="154" t="s">
        <v>1160</v>
      </c>
      <c r="H1428" s="153" t="s">
        <v>19</v>
      </c>
      <c r="I1428" s="155"/>
      <c r="L1428" s="151"/>
      <c r="M1428" s="156"/>
      <c r="T1428" s="157"/>
      <c r="AT1428" s="153" t="s">
        <v>368</v>
      </c>
      <c r="AU1428" s="153" t="s">
        <v>90</v>
      </c>
      <c r="AV1428" s="12" t="s">
        <v>84</v>
      </c>
      <c r="AW1428" s="12" t="s">
        <v>36</v>
      </c>
      <c r="AX1428" s="12" t="s">
        <v>77</v>
      </c>
      <c r="AY1428" s="153" t="s">
        <v>358</v>
      </c>
    </row>
    <row r="1429" spans="2:65" s="12" customFormat="1" ht="11.25">
      <c r="B1429" s="151"/>
      <c r="D1429" s="152" t="s">
        <v>368</v>
      </c>
      <c r="E1429" s="153" t="s">
        <v>19</v>
      </c>
      <c r="F1429" s="154" t="s">
        <v>1589</v>
      </c>
      <c r="H1429" s="153" t="s">
        <v>19</v>
      </c>
      <c r="I1429" s="155"/>
      <c r="L1429" s="151"/>
      <c r="M1429" s="156"/>
      <c r="T1429" s="157"/>
      <c r="AT1429" s="153" t="s">
        <v>368</v>
      </c>
      <c r="AU1429" s="153" t="s">
        <v>90</v>
      </c>
      <c r="AV1429" s="12" t="s">
        <v>84</v>
      </c>
      <c r="AW1429" s="12" t="s">
        <v>36</v>
      </c>
      <c r="AX1429" s="12" t="s">
        <v>77</v>
      </c>
      <c r="AY1429" s="153" t="s">
        <v>358</v>
      </c>
    </row>
    <row r="1430" spans="2:65" s="13" customFormat="1" ht="11.25">
      <c r="B1430" s="158"/>
      <c r="D1430" s="152" t="s">
        <v>368</v>
      </c>
      <c r="E1430" s="159" t="s">
        <v>19</v>
      </c>
      <c r="F1430" s="160" t="s">
        <v>1608</v>
      </c>
      <c r="H1430" s="161">
        <v>89</v>
      </c>
      <c r="I1430" s="162"/>
      <c r="L1430" s="158"/>
      <c r="M1430" s="163"/>
      <c r="T1430" s="164"/>
      <c r="AT1430" s="159" t="s">
        <v>368</v>
      </c>
      <c r="AU1430" s="159" t="s">
        <v>90</v>
      </c>
      <c r="AV1430" s="13" t="s">
        <v>90</v>
      </c>
      <c r="AW1430" s="13" t="s">
        <v>36</v>
      </c>
      <c r="AX1430" s="13" t="s">
        <v>77</v>
      </c>
      <c r="AY1430" s="159" t="s">
        <v>358</v>
      </c>
    </row>
    <row r="1431" spans="2:65" s="14" customFormat="1" ht="11.25">
      <c r="B1431" s="165"/>
      <c r="D1431" s="152" t="s">
        <v>368</v>
      </c>
      <c r="E1431" s="166" t="s">
        <v>19</v>
      </c>
      <c r="F1431" s="167" t="s">
        <v>371</v>
      </c>
      <c r="H1431" s="168">
        <v>89</v>
      </c>
      <c r="I1431" s="169"/>
      <c r="L1431" s="165"/>
      <c r="M1431" s="170"/>
      <c r="T1431" s="171"/>
      <c r="AT1431" s="166" t="s">
        <v>368</v>
      </c>
      <c r="AU1431" s="166" t="s">
        <v>90</v>
      </c>
      <c r="AV1431" s="14" t="s">
        <v>364</v>
      </c>
      <c r="AW1431" s="14" t="s">
        <v>36</v>
      </c>
      <c r="AX1431" s="14" t="s">
        <v>84</v>
      </c>
      <c r="AY1431" s="166" t="s">
        <v>358</v>
      </c>
    </row>
    <row r="1432" spans="2:65" s="1" customFormat="1" ht="33" customHeight="1">
      <c r="B1432" s="33"/>
      <c r="C1432" s="134" t="s">
        <v>1609</v>
      </c>
      <c r="D1432" s="134" t="s">
        <v>360</v>
      </c>
      <c r="E1432" s="135" t="s">
        <v>1610</v>
      </c>
      <c r="F1432" s="136" t="s">
        <v>1611</v>
      </c>
      <c r="G1432" s="137" t="s">
        <v>195</v>
      </c>
      <c r="H1432" s="138">
        <v>300.64</v>
      </c>
      <c r="I1432" s="139"/>
      <c r="J1432" s="140">
        <f>ROUND(I1432*H1432,2)</f>
        <v>0</v>
      </c>
      <c r="K1432" s="136" t="s">
        <v>363</v>
      </c>
      <c r="L1432" s="33"/>
      <c r="M1432" s="141" t="s">
        <v>19</v>
      </c>
      <c r="N1432" s="142" t="s">
        <v>49</v>
      </c>
      <c r="P1432" s="143">
        <f>O1432*H1432</f>
        <v>0</v>
      </c>
      <c r="Q1432" s="143">
        <v>0</v>
      </c>
      <c r="R1432" s="143">
        <f>Q1432*H1432</f>
        <v>0</v>
      </c>
      <c r="S1432" s="143">
        <v>0</v>
      </c>
      <c r="T1432" s="144">
        <f>S1432*H1432</f>
        <v>0</v>
      </c>
      <c r="AR1432" s="145" t="s">
        <v>454</v>
      </c>
      <c r="AT1432" s="145" t="s">
        <v>360</v>
      </c>
      <c r="AU1432" s="145" t="s">
        <v>90</v>
      </c>
      <c r="AY1432" s="18" t="s">
        <v>358</v>
      </c>
      <c r="BE1432" s="146">
        <f>IF(N1432="základní",J1432,0)</f>
        <v>0</v>
      </c>
      <c r="BF1432" s="146">
        <f>IF(N1432="snížená",J1432,0)</f>
        <v>0</v>
      </c>
      <c r="BG1432" s="146">
        <f>IF(N1432="zákl. přenesená",J1432,0)</f>
        <v>0</v>
      </c>
      <c r="BH1432" s="146">
        <f>IF(N1432="sníž. přenesená",J1432,0)</f>
        <v>0</v>
      </c>
      <c r="BI1432" s="146">
        <f>IF(N1432="nulová",J1432,0)</f>
        <v>0</v>
      </c>
      <c r="BJ1432" s="18" t="s">
        <v>90</v>
      </c>
      <c r="BK1432" s="146">
        <f>ROUND(I1432*H1432,2)</f>
        <v>0</v>
      </c>
      <c r="BL1432" s="18" t="s">
        <v>454</v>
      </c>
      <c r="BM1432" s="145" t="s">
        <v>1612</v>
      </c>
    </row>
    <row r="1433" spans="2:65" s="1" customFormat="1" ht="11.25">
      <c r="B1433" s="33"/>
      <c r="D1433" s="147" t="s">
        <v>366</v>
      </c>
      <c r="F1433" s="148" t="s">
        <v>1613</v>
      </c>
      <c r="I1433" s="149"/>
      <c r="L1433" s="33"/>
      <c r="M1433" s="150"/>
      <c r="T1433" s="54"/>
      <c r="AT1433" s="18" t="s">
        <v>366</v>
      </c>
      <c r="AU1433" s="18" t="s">
        <v>90</v>
      </c>
    </row>
    <row r="1434" spans="2:65" s="12" customFormat="1" ht="11.25">
      <c r="B1434" s="151"/>
      <c r="D1434" s="152" t="s">
        <v>368</v>
      </c>
      <c r="E1434" s="153" t="s">
        <v>19</v>
      </c>
      <c r="F1434" s="154" t="s">
        <v>297</v>
      </c>
      <c r="H1434" s="153" t="s">
        <v>19</v>
      </c>
      <c r="I1434" s="155"/>
      <c r="L1434" s="151"/>
      <c r="M1434" s="156"/>
      <c r="T1434" s="157"/>
      <c r="AT1434" s="153" t="s">
        <v>368</v>
      </c>
      <c r="AU1434" s="153" t="s">
        <v>90</v>
      </c>
      <c r="AV1434" s="12" t="s">
        <v>84</v>
      </c>
      <c r="AW1434" s="12" t="s">
        <v>36</v>
      </c>
      <c r="AX1434" s="12" t="s">
        <v>77</v>
      </c>
      <c r="AY1434" s="153" t="s">
        <v>358</v>
      </c>
    </row>
    <row r="1435" spans="2:65" s="13" customFormat="1" ht="11.25">
      <c r="B1435" s="158"/>
      <c r="D1435" s="152" t="s">
        <v>368</v>
      </c>
      <c r="E1435" s="159" t="s">
        <v>19</v>
      </c>
      <c r="F1435" s="160" t="s">
        <v>1547</v>
      </c>
      <c r="H1435" s="161">
        <v>291.74</v>
      </c>
      <c r="I1435" s="162"/>
      <c r="L1435" s="158"/>
      <c r="M1435" s="163"/>
      <c r="T1435" s="164"/>
      <c r="AT1435" s="159" t="s">
        <v>368</v>
      </c>
      <c r="AU1435" s="159" t="s">
        <v>90</v>
      </c>
      <c r="AV1435" s="13" t="s">
        <v>90</v>
      </c>
      <c r="AW1435" s="13" t="s">
        <v>36</v>
      </c>
      <c r="AX1435" s="13" t="s">
        <v>77</v>
      </c>
      <c r="AY1435" s="159" t="s">
        <v>358</v>
      </c>
    </row>
    <row r="1436" spans="2:65" s="13" customFormat="1" ht="11.25">
      <c r="B1436" s="158"/>
      <c r="D1436" s="152" t="s">
        <v>368</v>
      </c>
      <c r="E1436" s="159" t="s">
        <v>19</v>
      </c>
      <c r="F1436" s="160" t="s">
        <v>299</v>
      </c>
      <c r="H1436" s="161">
        <v>8.9</v>
      </c>
      <c r="I1436" s="162"/>
      <c r="L1436" s="158"/>
      <c r="M1436" s="163"/>
      <c r="T1436" s="164"/>
      <c r="AT1436" s="159" t="s">
        <v>368</v>
      </c>
      <c r="AU1436" s="159" t="s">
        <v>90</v>
      </c>
      <c r="AV1436" s="13" t="s">
        <v>90</v>
      </c>
      <c r="AW1436" s="13" t="s">
        <v>36</v>
      </c>
      <c r="AX1436" s="13" t="s">
        <v>77</v>
      </c>
      <c r="AY1436" s="159" t="s">
        <v>358</v>
      </c>
    </row>
    <row r="1437" spans="2:65" s="14" customFormat="1" ht="11.25">
      <c r="B1437" s="165"/>
      <c r="D1437" s="152" t="s">
        <v>368</v>
      </c>
      <c r="E1437" s="166" t="s">
        <v>19</v>
      </c>
      <c r="F1437" s="167" t="s">
        <v>371</v>
      </c>
      <c r="H1437" s="168">
        <v>300.64</v>
      </c>
      <c r="I1437" s="169"/>
      <c r="L1437" s="165"/>
      <c r="M1437" s="170"/>
      <c r="T1437" s="171"/>
      <c r="AT1437" s="166" t="s">
        <v>368</v>
      </c>
      <c r="AU1437" s="166" t="s">
        <v>90</v>
      </c>
      <c r="AV1437" s="14" t="s">
        <v>364</v>
      </c>
      <c r="AW1437" s="14" t="s">
        <v>36</v>
      </c>
      <c r="AX1437" s="14" t="s">
        <v>84</v>
      </c>
      <c r="AY1437" s="166" t="s">
        <v>358</v>
      </c>
    </row>
    <row r="1438" spans="2:65" s="1" customFormat="1" ht="24.2" customHeight="1">
      <c r="B1438" s="33"/>
      <c r="C1438" s="179" t="s">
        <v>1614</v>
      </c>
      <c r="D1438" s="179" t="s">
        <v>440</v>
      </c>
      <c r="E1438" s="180" t="s">
        <v>1615</v>
      </c>
      <c r="F1438" s="181" t="s">
        <v>1616</v>
      </c>
      <c r="G1438" s="182" t="s">
        <v>195</v>
      </c>
      <c r="H1438" s="183">
        <v>360.76799999999997</v>
      </c>
      <c r="I1438" s="184"/>
      <c r="J1438" s="185">
        <f>ROUND(I1438*H1438,2)</f>
        <v>0</v>
      </c>
      <c r="K1438" s="181" t="s">
        <v>363</v>
      </c>
      <c r="L1438" s="186"/>
      <c r="M1438" s="187" t="s">
        <v>19</v>
      </c>
      <c r="N1438" s="188" t="s">
        <v>49</v>
      </c>
      <c r="P1438" s="143">
        <f>O1438*H1438</f>
        <v>0</v>
      </c>
      <c r="Q1438" s="143">
        <v>2.9999999999999997E-4</v>
      </c>
      <c r="R1438" s="143">
        <f>Q1438*H1438</f>
        <v>0.10823039999999998</v>
      </c>
      <c r="S1438" s="143">
        <v>0</v>
      </c>
      <c r="T1438" s="144">
        <f>S1438*H1438</f>
        <v>0</v>
      </c>
      <c r="AR1438" s="145" t="s">
        <v>558</v>
      </c>
      <c r="AT1438" s="145" t="s">
        <v>440</v>
      </c>
      <c r="AU1438" s="145" t="s">
        <v>90</v>
      </c>
      <c r="AY1438" s="18" t="s">
        <v>358</v>
      </c>
      <c r="BE1438" s="146">
        <f>IF(N1438="základní",J1438,0)</f>
        <v>0</v>
      </c>
      <c r="BF1438" s="146">
        <f>IF(N1438="snížená",J1438,0)</f>
        <v>0</v>
      </c>
      <c r="BG1438" s="146">
        <f>IF(N1438="zákl. přenesená",J1438,0)</f>
        <v>0</v>
      </c>
      <c r="BH1438" s="146">
        <f>IF(N1438="sníž. přenesená",J1438,0)</f>
        <v>0</v>
      </c>
      <c r="BI1438" s="146">
        <f>IF(N1438="nulová",J1438,0)</f>
        <v>0</v>
      </c>
      <c r="BJ1438" s="18" t="s">
        <v>90</v>
      </c>
      <c r="BK1438" s="146">
        <f>ROUND(I1438*H1438,2)</f>
        <v>0</v>
      </c>
      <c r="BL1438" s="18" t="s">
        <v>454</v>
      </c>
      <c r="BM1438" s="145" t="s">
        <v>1617</v>
      </c>
    </row>
    <row r="1439" spans="2:65" s="12" customFormat="1" ht="11.25">
      <c r="B1439" s="151"/>
      <c r="D1439" s="152" t="s">
        <v>368</v>
      </c>
      <c r="E1439" s="153" t="s">
        <v>19</v>
      </c>
      <c r="F1439" s="154" t="s">
        <v>297</v>
      </c>
      <c r="H1439" s="153" t="s">
        <v>19</v>
      </c>
      <c r="I1439" s="155"/>
      <c r="L1439" s="151"/>
      <c r="M1439" s="156"/>
      <c r="T1439" s="157"/>
      <c r="AT1439" s="153" t="s">
        <v>368</v>
      </c>
      <c r="AU1439" s="153" t="s">
        <v>90</v>
      </c>
      <c r="AV1439" s="12" t="s">
        <v>84</v>
      </c>
      <c r="AW1439" s="12" t="s">
        <v>36</v>
      </c>
      <c r="AX1439" s="12" t="s">
        <v>77</v>
      </c>
      <c r="AY1439" s="153" t="s">
        <v>358</v>
      </c>
    </row>
    <row r="1440" spans="2:65" s="13" customFormat="1" ht="11.25">
      <c r="B1440" s="158"/>
      <c r="D1440" s="152" t="s">
        <v>368</v>
      </c>
      <c r="E1440" s="159" t="s">
        <v>19</v>
      </c>
      <c r="F1440" s="160" t="s">
        <v>1547</v>
      </c>
      <c r="H1440" s="161">
        <v>291.74</v>
      </c>
      <c r="I1440" s="162"/>
      <c r="L1440" s="158"/>
      <c r="M1440" s="163"/>
      <c r="T1440" s="164"/>
      <c r="AT1440" s="159" t="s">
        <v>368</v>
      </c>
      <c r="AU1440" s="159" t="s">
        <v>90</v>
      </c>
      <c r="AV1440" s="13" t="s">
        <v>90</v>
      </c>
      <c r="AW1440" s="13" t="s">
        <v>36</v>
      </c>
      <c r="AX1440" s="13" t="s">
        <v>77</v>
      </c>
      <c r="AY1440" s="159" t="s">
        <v>358</v>
      </c>
    </row>
    <row r="1441" spans="2:65" s="13" customFormat="1" ht="11.25">
      <c r="B1441" s="158"/>
      <c r="D1441" s="152" t="s">
        <v>368</v>
      </c>
      <c r="E1441" s="159" t="s">
        <v>19</v>
      </c>
      <c r="F1441" s="160" t="s">
        <v>299</v>
      </c>
      <c r="H1441" s="161">
        <v>8.9</v>
      </c>
      <c r="I1441" s="162"/>
      <c r="L1441" s="158"/>
      <c r="M1441" s="163"/>
      <c r="T1441" s="164"/>
      <c r="AT1441" s="159" t="s">
        <v>368</v>
      </c>
      <c r="AU1441" s="159" t="s">
        <v>90</v>
      </c>
      <c r="AV1441" s="13" t="s">
        <v>90</v>
      </c>
      <c r="AW1441" s="13" t="s">
        <v>36</v>
      </c>
      <c r="AX1441" s="13" t="s">
        <v>77</v>
      </c>
      <c r="AY1441" s="159" t="s">
        <v>358</v>
      </c>
    </row>
    <row r="1442" spans="2:65" s="14" customFormat="1" ht="11.25">
      <c r="B1442" s="165"/>
      <c r="D1442" s="152" t="s">
        <v>368</v>
      </c>
      <c r="E1442" s="166" t="s">
        <v>19</v>
      </c>
      <c r="F1442" s="167" t="s">
        <v>371</v>
      </c>
      <c r="H1442" s="168">
        <v>300.64</v>
      </c>
      <c r="I1442" s="169"/>
      <c r="L1442" s="165"/>
      <c r="M1442" s="170"/>
      <c r="T1442" s="171"/>
      <c r="AT1442" s="166" t="s">
        <v>368</v>
      </c>
      <c r="AU1442" s="166" t="s">
        <v>90</v>
      </c>
      <c r="AV1442" s="14" t="s">
        <v>364</v>
      </c>
      <c r="AW1442" s="14" t="s">
        <v>36</v>
      </c>
      <c r="AX1442" s="14" t="s">
        <v>84</v>
      </c>
      <c r="AY1442" s="166" t="s">
        <v>358</v>
      </c>
    </row>
    <row r="1443" spans="2:65" s="13" customFormat="1" ht="11.25">
      <c r="B1443" s="158"/>
      <c r="D1443" s="152" t="s">
        <v>368</v>
      </c>
      <c r="F1443" s="160" t="s">
        <v>1618</v>
      </c>
      <c r="H1443" s="161">
        <v>360.76799999999997</v>
      </c>
      <c r="I1443" s="162"/>
      <c r="L1443" s="158"/>
      <c r="M1443" s="163"/>
      <c r="T1443" s="164"/>
      <c r="AT1443" s="159" t="s">
        <v>368</v>
      </c>
      <c r="AU1443" s="159" t="s">
        <v>90</v>
      </c>
      <c r="AV1443" s="13" t="s">
        <v>90</v>
      </c>
      <c r="AW1443" s="13" t="s">
        <v>4</v>
      </c>
      <c r="AX1443" s="13" t="s">
        <v>84</v>
      </c>
      <c r="AY1443" s="159" t="s">
        <v>358</v>
      </c>
    </row>
    <row r="1444" spans="2:65" s="1" customFormat="1" ht="33" customHeight="1">
      <c r="B1444" s="33"/>
      <c r="C1444" s="134" t="s">
        <v>1619</v>
      </c>
      <c r="D1444" s="134" t="s">
        <v>360</v>
      </c>
      <c r="E1444" s="135" t="s">
        <v>1620</v>
      </c>
      <c r="F1444" s="136" t="s">
        <v>1621</v>
      </c>
      <c r="G1444" s="137" t="s">
        <v>195</v>
      </c>
      <c r="H1444" s="138">
        <v>273.60000000000002</v>
      </c>
      <c r="I1444" s="139"/>
      <c r="J1444" s="140">
        <f>ROUND(I1444*H1444,2)</f>
        <v>0</v>
      </c>
      <c r="K1444" s="136" t="s">
        <v>363</v>
      </c>
      <c r="L1444" s="33"/>
      <c r="M1444" s="141" t="s">
        <v>19</v>
      </c>
      <c r="N1444" s="142" t="s">
        <v>49</v>
      </c>
      <c r="P1444" s="143">
        <f>O1444*H1444</f>
        <v>0</v>
      </c>
      <c r="Q1444" s="143">
        <v>0</v>
      </c>
      <c r="R1444" s="143">
        <f>Q1444*H1444</f>
        <v>0</v>
      </c>
      <c r="S1444" s="143">
        <v>0</v>
      </c>
      <c r="T1444" s="144">
        <f>S1444*H1444</f>
        <v>0</v>
      </c>
      <c r="AR1444" s="145" t="s">
        <v>454</v>
      </c>
      <c r="AT1444" s="145" t="s">
        <v>360</v>
      </c>
      <c r="AU1444" s="145" t="s">
        <v>90</v>
      </c>
      <c r="AY1444" s="18" t="s">
        <v>358</v>
      </c>
      <c r="BE1444" s="146">
        <f>IF(N1444="základní",J1444,0)</f>
        <v>0</v>
      </c>
      <c r="BF1444" s="146">
        <f>IF(N1444="snížená",J1444,0)</f>
        <v>0</v>
      </c>
      <c r="BG1444" s="146">
        <f>IF(N1444="zákl. přenesená",J1444,0)</f>
        <v>0</v>
      </c>
      <c r="BH1444" s="146">
        <f>IF(N1444="sníž. přenesená",J1444,0)</f>
        <v>0</v>
      </c>
      <c r="BI1444" s="146">
        <f>IF(N1444="nulová",J1444,0)</f>
        <v>0</v>
      </c>
      <c r="BJ1444" s="18" t="s">
        <v>90</v>
      </c>
      <c r="BK1444" s="146">
        <f>ROUND(I1444*H1444,2)</f>
        <v>0</v>
      </c>
      <c r="BL1444" s="18" t="s">
        <v>454</v>
      </c>
      <c r="BM1444" s="145" t="s">
        <v>1622</v>
      </c>
    </row>
    <row r="1445" spans="2:65" s="1" customFormat="1" ht="11.25">
      <c r="B1445" s="33"/>
      <c r="D1445" s="147" t="s">
        <v>366</v>
      </c>
      <c r="F1445" s="148" t="s">
        <v>1623</v>
      </c>
      <c r="I1445" s="149"/>
      <c r="L1445" s="33"/>
      <c r="M1445" s="150"/>
      <c r="T1445" s="54"/>
      <c r="AT1445" s="18" t="s">
        <v>366</v>
      </c>
      <c r="AU1445" s="18" t="s">
        <v>90</v>
      </c>
    </row>
    <row r="1446" spans="2:65" s="13" customFormat="1" ht="11.25">
      <c r="B1446" s="158"/>
      <c r="D1446" s="152" t="s">
        <v>368</v>
      </c>
      <c r="E1446" s="159" t="s">
        <v>19</v>
      </c>
      <c r="F1446" s="160" t="s">
        <v>296</v>
      </c>
      <c r="H1446" s="161">
        <v>273.60000000000002</v>
      </c>
      <c r="I1446" s="162"/>
      <c r="L1446" s="158"/>
      <c r="M1446" s="163"/>
      <c r="T1446" s="164"/>
      <c r="AT1446" s="159" t="s">
        <v>368</v>
      </c>
      <c r="AU1446" s="159" t="s">
        <v>90</v>
      </c>
      <c r="AV1446" s="13" t="s">
        <v>90</v>
      </c>
      <c r="AW1446" s="13" t="s">
        <v>36</v>
      </c>
      <c r="AX1446" s="13" t="s">
        <v>77</v>
      </c>
      <c r="AY1446" s="159" t="s">
        <v>358</v>
      </c>
    </row>
    <row r="1447" spans="2:65" s="14" customFormat="1" ht="11.25">
      <c r="B1447" s="165"/>
      <c r="D1447" s="152" t="s">
        <v>368</v>
      </c>
      <c r="E1447" s="166" t="s">
        <v>19</v>
      </c>
      <c r="F1447" s="167" t="s">
        <v>371</v>
      </c>
      <c r="H1447" s="168">
        <v>273.60000000000002</v>
      </c>
      <c r="I1447" s="169"/>
      <c r="L1447" s="165"/>
      <c r="M1447" s="170"/>
      <c r="T1447" s="171"/>
      <c r="AT1447" s="166" t="s">
        <v>368</v>
      </c>
      <c r="AU1447" s="166" t="s">
        <v>90</v>
      </c>
      <c r="AV1447" s="14" t="s">
        <v>364</v>
      </c>
      <c r="AW1447" s="14" t="s">
        <v>36</v>
      </c>
      <c r="AX1447" s="14" t="s">
        <v>84</v>
      </c>
      <c r="AY1447" s="166" t="s">
        <v>358</v>
      </c>
    </row>
    <row r="1448" spans="2:65" s="1" customFormat="1" ht="24.2" customHeight="1">
      <c r="B1448" s="33"/>
      <c r="C1448" s="179" t="s">
        <v>1624</v>
      </c>
      <c r="D1448" s="179" t="s">
        <v>440</v>
      </c>
      <c r="E1448" s="180" t="s">
        <v>1625</v>
      </c>
      <c r="F1448" s="181" t="s">
        <v>1626</v>
      </c>
      <c r="G1448" s="182" t="s">
        <v>195</v>
      </c>
      <c r="H1448" s="183">
        <v>328.32</v>
      </c>
      <c r="I1448" s="184"/>
      <c r="J1448" s="185">
        <f>ROUND(I1448*H1448,2)</f>
        <v>0</v>
      </c>
      <c r="K1448" s="181" t="s">
        <v>363</v>
      </c>
      <c r="L1448" s="186"/>
      <c r="M1448" s="187" t="s">
        <v>19</v>
      </c>
      <c r="N1448" s="188" t="s">
        <v>49</v>
      </c>
      <c r="P1448" s="143">
        <f>O1448*H1448</f>
        <v>0</v>
      </c>
      <c r="Q1448" s="143">
        <v>5.0000000000000001E-4</v>
      </c>
      <c r="R1448" s="143">
        <f>Q1448*H1448</f>
        <v>0.16416</v>
      </c>
      <c r="S1448" s="143">
        <v>0</v>
      </c>
      <c r="T1448" s="144">
        <f>S1448*H1448</f>
        <v>0</v>
      </c>
      <c r="AR1448" s="145" t="s">
        <v>558</v>
      </c>
      <c r="AT1448" s="145" t="s">
        <v>440</v>
      </c>
      <c r="AU1448" s="145" t="s">
        <v>90</v>
      </c>
      <c r="AY1448" s="18" t="s">
        <v>358</v>
      </c>
      <c r="BE1448" s="146">
        <f>IF(N1448="základní",J1448,0)</f>
        <v>0</v>
      </c>
      <c r="BF1448" s="146">
        <f>IF(N1448="snížená",J1448,0)</f>
        <v>0</v>
      </c>
      <c r="BG1448" s="146">
        <f>IF(N1448="zákl. přenesená",J1448,0)</f>
        <v>0</v>
      </c>
      <c r="BH1448" s="146">
        <f>IF(N1448="sníž. přenesená",J1448,0)</f>
        <v>0</v>
      </c>
      <c r="BI1448" s="146">
        <f>IF(N1448="nulová",J1448,0)</f>
        <v>0</v>
      </c>
      <c r="BJ1448" s="18" t="s">
        <v>90</v>
      </c>
      <c r="BK1448" s="146">
        <f>ROUND(I1448*H1448,2)</f>
        <v>0</v>
      </c>
      <c r="BL1448" s="18" t="s">
        <v>454</v>
      </c>
      <c r="BM1448" s="145" t="s">
        <v>1627</v>
      </c>
    </row>
    <row r="1449" spans="2:65" s="13" customFormat="1" ht="11.25">
      <c r="B1449" s="158"/>
      <c r="D1449" s="152" t="s">
        <v>368</v>
      </c>
      <c r="E1449" s="159" t="s">
        <v>19</v>
      </c>
      <c r="F1449" s="160" t="s">
        <v>296</v>
      </c>
      <c r="H1449" s="161">
        <v>273.60000000000002</v>
      </c>
      <c r="I1449" s="162"/>
      <c r="L1449" s="158"/>
      <c r="M1449" s="163"/>
      <c r="T1449" s="164"/>
      <c r="AT1449" s="159" t="s">
        <v>368</v>
      </c>
      <c r="AU1449" s="159" t="s">
        <v>90</v>
      </c>
      <c r="AV1449" s="13" t="s">
        <v>90</v>
      </c>
      <c r="AW1449" s="13" t="s">
        <v>36</v>
      </c>
      <c r="AX1449" s="13" t="s">
        <v>77</v>
      </c>
      <c r="AY1449" s="159" t="s">
        <v>358</v>
      </c>
    </row>
    <row r="1450" spans="2:65" s="14" customFormat="1" ht="11.25">
      <c r="B1450" s="165"/>
      <c r="D1450" s="152" t="s">
        <v>368</v>
      </c>
      <c r="E1450" s="166" t="s">
        <v>19</v>
      </c>
      <c r="F1450" s="167" t="s">
        <v>371</v>
      </c>
      <c r="H1450" s="168">
        <v>273.60000000000002</v>
      </c>
      <c r="I1450" s="169"/>
      <c r="L1450" s="165"/>
      <c r="M1450" s="170"/>
      <c r="T1450" s="171"/>
      <c r="AT1450" s="166" t="s">
        <v>368</v>
      </c>
      <c r="AU1450" s="166" t="s">
        <v>90</v>
      </c>
      <c r="AV1450" s="14" t="s">
        <v>364</v>
      </c>
      <c r="AW1450" s="14" t="s">
        <v>36</v>
      </c>
      <c r="AX1450" s="14" t="s">
        <v>84</v>
      </c>
      <c r="AY1450" s="166" t="s">
        <v>358</v>
      </c>
    </row>
    <row r="1451" spans="2:65" s="13" customFormat="1" ht="11.25">
      <c r="B1451" s="158"/>
      <c r="D1451" s="152" t="s">
        <v>368</v>
      </c>
      <c r="F1451" s="160" t="s">
        <v>1628</v>
      </c>
      <c r="H1451" s="161">
        <v>328.32</v>
      </c>
      <c r="I1451" s="162"/>
      <c r="L1451" s="158"/>
      <c r="M1451" s="163"/>
      <c r="T1451" s="164"/>
      <c r="AT1451" s="159" t="s">
        <v>368</v>
      </c>
      <c r="AU1451" s="159" t="s">
        <v>90</v>
      </c>
      <c r="AV1451" s="13" t="s">
        <v>90</v>
      </c>
      <c r="AW1451" s="13" t="s">
        <v>4</v>
      </c>
      <c r="AX1451" s="13" t="s">
        <v>84</v>
      </c>
      <c r="AY1451" s="159" t="s">
        <v>358</v>
      </c>
    </row>
    <row r="1452" spans="2:65" s="1" customFormat="1" ht="37.9" customHeight="1">
      <c r="B1452" s="33"/>
      <c r="C1452" s="134" t="s">
        <v>1629</v>
      </c>
      <c r="D1452" s="134" t="s">
        <v>360</v>
      </c>
      <c r="E1452" s="135" t="s">
        <v>1630</v>
      </c>
      <c r="F1452" s="136" t="s">
        <v>1631</v>
      </c>
      <c r="G1452" s="137" t="s">
        <v>195</v>
      </c>
      <c r="H1452" s="138">
        <v>273.60000000000002</v>
      </c>
      <c r="I1452" s="139"/>
      <c r="J1452" s="140">
        <f>ROUND(I1452*H1452,2)</f>
        <v>0</v>
      </c>
      <c r="K1452" s="136" t="s">
        <v>363</v>
      </c>
      <c r="L1452" s="33"/>
      <c r="M1452" s="141" t="s">
        <v>19</v>
      </c>
      <c r="N1452" s="142" t="s">
        <v>49</v>
      </c>
      <c r="P1452" s="143">
        <f>O1452*H1452</f>
        <v>0</v>
      </c>
      <c r="Q1452" s="143">
        <v>0</v>
      </c>
      <c r="R1452" s="143">
        <f>Q1452*H1452</f>
        <v>0</v>
      </c>
      <c r="S1452" s="143">
        <v>0</v>
      </c>
      <c r="T1452" s="144">
        <f>S1452*H1452</f>
        <v>0</v>
      </c>
      <c r="AR1452" s="145" t="s">
        <v>454</v>
      </c>
      <c r="AT1452" s="145" t="s">
        <v>360</v>
      </c>
      <c r="AU1452" s="145" t="s">
        <v>90</v>
      </c>
      <c r="AY1452" s="18" t="s">
        <v>358</v>
      </c>
      <c r="BE1452" s="146">
        <f>IF(N1452="základní",J1452,0)</f>
        <v>0</v>
      </c>
      <c r="BF1452" s="146">
        <f>IF(N1452="snížená",J1452,0)</f>
        <v>0</v>
      </c>
      <c r="BG1452" s="146">
        <f>IF(N1452="zákl. přenesená",J1452,0)</f>
        <v>0</v>
      </c>
      <c r="BH1452" s="146">
        <f>IF(N1452="sníž. přenesená",J1452,0)</f>
        <v>0</v>
      </c>
      <c r="BI1452" s="146">
        <f>IF(N1452="nulová",J1452,0)</f>
        <v>0</v>
      </c>
      <c r="BJ1452" s="18" t="s">
        <v>90</v>
      </c>
      <c r="BK1452" s="146">
        <f>ROUND(I1452*H1452,2)</f>
        <v>0</v>
      </c>
      <c r="BL1452" s="18" t="s">
        <v>454</v>
      </c>
      <c r="BM1452" s="145" t="s">
        <v>1632</v>
      </c>
    </row>
    <row r="1453" spans="2:65" s="1" customFormat="1" ht="11.25">
      <c r="B1453" s="33"/>
      <c r="D1453" s="147" t="s">
        <v>366</v>
      </c>
      <c r="F1453" s="148" t="s">
        <v>1633</v>
      </c>
      <c r="I1453" s="149"/>
      <c r="L1453" s="33"/>
      <c r="M1453" s="150"/>
      <c r="T1453" s="54"/>
      <c r="AT1453" s="18" t="s">
        <v>366</v>
      </c>
      <c r="AU1453" s="18" t="s">
        <v>90</v>
      </c>
    </row>
    <row r="1454" spans="2:65" s="13" customFormat="1" ht="11.25">
      <c r="B1454" s="158"/>
      <c r="D1454" s="152" t="s">
        <v>368</v>
      </c>
      <c r="E1454" s="159" t="s">
        <v>19</v>
      </c>
      <c r="F1454" s="160" t="s">
        <v>296</v>
      </c>
      <c r="H1454" s="161">
        <v>273.60000000000002</v>
      </c>
      <c r="I1454" s="162"/>
      <c r="L1454" s="158"/>
      <c r="M1454" s="163"/>
      <c r="T1454" s="164"/>
      <c r="AT1454" s="159" t="s">
        <v>368</v>
      </c>
      <c r="AU1454" s="159" t="s">
        <v>90</v>
      </c>
      <c r="AV1454" s="13" t="s">
        <v>90</v>
      </c>
      <c r="AW1454" s="13" t="s">
        <v>36</v>
      </c>
      <c r="AX1454" s="13" t="s">
        <v>77</v>
      </c>
      <c r="AY1454" s="159" t="s">
        <v>358</v>
      </c>
    </row>
    <row r="1455" spans="2:65" s="14" customFormat="1" ht="11.25">
      <c r="B1455" s="165"/>
      <c r="D1455" s="152" t="s">
        <v>368</v>
      </c>
      <c r="E1455" s="166" t="s">
        <v>19</v>
      </c>
      <c r="F1455" s="167" t="s">
        <v>371</v>
      </c>
      <c r="H1455" s="168">
        <v>273.60000000000002</v>
      </c>
      <c r="I1455" s="169"/>
      <c r="L1455" s="165"/>
      <c r="M1455" s="170"/>
      <c r="T1455" s="171"/>
      <c r="AT1455" s="166" t="s">
        <v>368</v>
      </c>
      <c r="AU1455" s="166" t="s">
        <v>90</v>
      </c>
      <c r="AV1455" s="14" t="s">
        <v>364</v>
      </c>
      <c r="AW1455" s="14" t="s">
        <v>36</v>
      </c>
      <c r="AX1455" s="14" t="s">
        <v>84</v>
      </c>
      <c r="AY1455" s="166" t="s">
        <v>358</v>
      </c>
    </row>
    <row r="1456" spans="2:65" s="1" customFormat="1" ht="44.25" customHeight="1">
      <c r="B1456" s="33"/>
      <c r="C1456" s="134" t="s">
        <v>1634</v>
      </c>
      <c r="D1456" s="134" t="s">
        <v>360</v>
      </c>
      <c r="E1456" s="135" t="s">
        <v>1635</v>
      </c>
      <c r="F1456" s="136" t="s">
        <v>1636</v>
      </c>
      <c r="G1456" s="137" t="s">
        <v>195</v>
      </c>
      <c r="H1456" s="138">
        <v>273.60000000000002</v>
      </c>
      <c r="I1456" s="139"/>
      <c r="J1456" s="140">
        <f>ROUND(I1456*H1456,2)</f>
        <v>0</v>
      </c>
      <c r="K1456" s="136" t="s">
        <v>363</v>
      </c>
      <c r="L1456" s="33"/>
      <c r="M1456" s="141" t="s">
        <v>19</v>
      </c>
      <c r="N1456" s="142" t="s">
        <v>49</v>
      </c>
      <c r="P1456" s="143">
        <f>O1456*H1456</f>
        <v>0</v>
      </c>
      <c r="Q1456" s="143">
        <v>0</v>
      </c>
      <c r="R1456" s="143">
        <f>Q1456*H1456</f>
        <v>0</v>
      </c>
      <c r="S1456" s="143">
        <v>0</v>
      </c>
      <c r="T1456" s="144">
        <f>S1456*H1456</f>
        <v>0</v>
      </c>
      <c r="AR1456" s="145" t="s">
        <v>454</v>
      </c>
      <c r="AT1456" s="145" t="s">
        <v>360</v>
      </c>
      <c r="AU1456" s="145" t="s">
        <v>90</v>
      </c>
      <c r="AY1456" s="18" t="s">
        <v>358</v>
      </c>
      <c r="BE1456" s="146">
        <f>IF(N1456="základní",J1456,0)</f>
        <v>0</v>
      </c>
      <c r="BF1456" s="146">
        <f>IF(N1456="snížená",J1456,0)</f>
        <v>0</v>
      </c>
      <c r="BG1456" s="146">
        <f>IF(N1456="zákl. přenesená",J1456,0)</f>
        <v>0</v>
      </c>
      <c r="BH1456" s="146">
        <f>IF(N1456="sníž. přenesená",J1456,0)</f>
        <v>0</v>
      </c>
      <c r="BI1456" s="146">
        <f>IF(N1456="nulová",J1456,0)</f>
        <v>0</v>
      </c>
      <c r="BJ1456" s="18" t="s">
        <v>90</v>
      </c>
      <c r="BK1456" s="146">
        <f>ROUND(I1456*H1456,2)</f>
        <v>0</v>
      </c>
      <c r="BL1456" s="18" t="s">
        <v>454</v>
      </c>
      <c r="BM1456" s="145" t="s">
        <v>1637</v>
      </c>
    </row>
    <row r="1457" spans="2:65" s="1" customFormat="1" ht="11.25">
      <c r="B1457" s="33"/>
      <c r="D1457" s="147" t="s">
        <v>366</v>
      </c>
      <c r="F1457" s="148" t="s">
        <v>1638</v>
      </c>
      <c r="I1457" s="149"/>
      <c r="L1457" s="33"/>
      <c r="M1457" s="150"/>
      <c r="T1457" s="54"/>
      <c r="AT1457" s="18" t="s">
        <v>366</v>
      </c>
      <c r="AU1457" s="18" t="s">
        <v>90</v>
      </c>
    </row>
    <row r="1458" spans="2:65" s="13" customFormat="1" ht="11.25">
      <c r="B1458" s="158"/>
      <c r="D1458" s="152" t="s">
        <v>368</v>
      </c>
      <c r="E1458" s="159" t="s">
        <v>19</v>
      </c>
      <c r="F1458" s="160" t="s">
        <v>296</v>
      </c>
      <c r="H1458" s="161">
        <v>273.60000000000002</v>
      </c>
      <c r="I1458" s="162"/>
      <c r="L1458" s="158"/>
      <c r="M1458" s="163"/>
      <c r="T1458" s="164"/>
      <c r="AT1458" s="159" t="s">
        <v>368</v>
      </c>
      <c r="AU1458" s="159" t="s">
        <v>90</v>
      </c>
      <c r="AV1458" s="13" t="s">
        <v>90</v>
      </c>
      <c r="AW1458" s="13" t="s">
        <v>36</v>
      </c>
      <c r="AX1458" s="13" t="s">
        <v>77</v>
      </c>
      <c r="AY1458" s="159" t="s">
        <v>358</v>
      </c>
    </row>
    <row r="1459" spans="2:65" s="14" customFormat="1" ht="11.25">
      <c r="B1459" s="165"/>
      <c r="D1459" s="152" t="s">
        <v>368</v>
      </c>
      <c r="E1459" s="166" t="s">
        <v>19</v>
      </c>
      <c r="F1459" s="167" t="s">
        <v>371</v>
      </c>
      <c r="H1459" s="168">
        <v>273.60000000000002</v>
      </c>
      <c r="I1459" s="169"/>
      <c r="L1459" s="165"/>
      <c r="M1459" s="170"/>
      <c r="T1459" s="171"/>
      <c r="AT1459" s="166" t="s">
        <v>368</v>
      </c>
      <c r="AU1459" s="166" t="s">
        <v>90</v>
      </c>
      <c r="AV1459" s="14" t="s">
        <v>364</v>
      </c>
      <c r="AW1459" s="14" t="s">
        <v>36</v>
      </c>
      <c r="AX1459" s="14" t="s">
        <v>84</v>
      </c>
      <c r="AY1459" s="166" t="s">
        <v>358</v>
      </c>
    </row>
    <row r="1460" spans="2:65" s="1" customFormat="1" ht="16.5" customHeight="1">
      <c r="B1460" s="33"/>
      <c r="C1460" s="179" t="s">
        <v>1639</v>
      </c>
      <c r="D1460" s="179" t="s">
        <v>440</v>
      </c>
      <c r="E1460" s="180" t="s">
        <v>1640</v>
      </c>
      <c r="F1460" s="181" t="s">
        <v>1641</v>
      </c>
      <c r="G1460" s="182" t="s">
        <v>443</v>
      </c>
      <c r="H1460" s="183">
        <v>29.548999999999999</v>
      </c>
      <c r="I1460" s="184"/>
      <c r="J1460" s="185">
        <f>ROUND(I1460*H1460,2)</f>
        <v>0</v>
      </c>
      <c r="K1460" s="181" t="s">
        <v>363</v>
      </c>
      <c r="L1460" s="186"/>
      <c r="M1460" s="187" t="s">
        <v>19</v>
      </c>
      <c r="N1460" s="188" t="s">
        <v>49</v>
      </c>
      <c r="P1460" s="143">
        <f>O1460*H1460</f>
        <v>0</v>
      </c>
      <c r="Q1460" s="143">
        <v>1</v>
      </c>
      <c r="R1460" s="143">
        <f>Q1460*H1460</f>
        <v>29.548999999999999</v>
      </c>
      <c r="S1460" s="143">
        <v>0</v>
      </c>
      <c r="T1460" s="144">
        <f>S1460*H1460</f>
        <v>0</v>
      </c>
      <c r="AR1460" s="145" t="s">
        <v>558</v>
      </c>
      <c r="AT1460" s="145" t="s">
        <v>440</v>
      </c>
      <c r="AU1460" s="145" t="s">
        <v>90</v>
      </c>
      <c r="AY1460" s="18" t="s">
        <v>358</v>
      </c>
      <c r="BE1460" s="146">
        <f>IF(N1460="základní",J1460,0)</f>
        <v>0</v>
      </c>
      <c r="BF1460" s="146">
        <f>IF(N1460="snížená",J1460,0)</f>
        <v>0</v>
      </c>
      <c r="BG1460" s="146">
        <f>IF(N1460="zákl. přenesená",J1460,0)</f>
        <v>0</v>
      </c>
      <c r="BH1460" s="146">
        <f>IF(N1460="sníž. přenesená",J1460,0)</f>
        <v>0</v>
      </c>
      <c r="BI1460" s="146">
        <f>IF(N1460="nulová",J1460,0)</f>
        <v>0</v>
      </c>
      <c r="BJ1460" s="18" t="s">
        <v>90</v>
      </c>
      <c r="BK1460" s="146">
        <f>ROUND(I1460*H1460,2)</f>
        <v>0</v>
      </c>
      <c r="BL1460" s="18" t="s">
        <v>454</v>
      </c>
      <c r="BM1460" s="145" t="s">
        <v>1642</v>
      </c>
    </row>
    <row r="1461" spans="2:65" s="13" customFormat="1" ht="11.25">
      <c r="B1461" s="158"/>
      <c r="D1461" s="152" t="s">
        <v>368</v>
      </c>
      <c r="E1461" s="159" t="s">
        <v>19</v>
      </c>
      <c r="F1461" s="160" t="s">
        <v>1643</v>
      </c>
      <c r="H1461" s="161">
        <v>16.416</v>
      </c>
      <c r="I1461" s="162"/>
      <c r="L1461" s="158"/>
      <c r="M1461" s="163"/>
      <c r="T1461" s="164"/>
      <c r="AT1461" s="159" t="s">
        <v>368</v>
      </c>
      <c r="AU1461" s="159" t="s">
        <v>90</v>
      </c>
      <c r="AV1461" s="13" t="s">
        <v>90</v>
      </c>
      <c r="AW1461" s="13" t="s">
        <v>36</v>
      </c>
      <c r="AX1461" s="13" t="s">
        <v>77</v>
      </c>
      <c r="AY1461" s="159" t="s">
        <v>358</v>
      </c>
    </row>
    <row r="1462" spans="2:65" s="14" customFormat="1" ht="11.25">
      <c r="B1462" s="165"/>
      <c r="D1462" s="152" t="s">
        <v>368</v>
      </c>
      <c r="E1462" s="166" t="s">
        <v>19</v>
      </c>
      <c r="F1462" s="167" t="s">
        <v>371</v>
      </c>
      <c r="H1462" s="168">
        <v>16.416</v>
      </c>
      <c r="I1462" s="169"/>
      <c r="L1462" s="165"/>
      <c r="M1462" s="170"/>
      <c r="T1462" s="171"/>
      <c r="AT1462" s="166" t="s">
        <v>368</v>
      </c>
      <c r="AU1462" s="166" t="s">
        <v>90</v>
      </c>
      <c r="AV1462" s="14" t="s">
        <v>364</v>
      </c>
      <c r="AW1462" s="14" t="s">
        <v>36</v>
      </c>
      <c r="AX1462" s="14" t="s">
        <v>84</v>
      </c>
      <c r="AY1462" s="166" t="s">
        <v>358</v>
      </c>
    </row>
    <row r="1463" spans="2:65" s="13" customFormat="1" ht="11.25">
      <c r="B1463" s="158"/>
      <c r="D1463" s="152" t="s">
        <v>368</v>
      </c>
      <c r="F1463" s="160" t="s">
        <v>1644</v>
      </c>
      <c r="H1463" s="161">
        <v>29.548999999999999</v>
      </c>
      <c r="I1463" s="162"/>
      <c r="L1463" s="158"/>
      <c r="M1463" s="163"/>
      <c r="T1463" s="164"/>
      <c r="AT1463" s="159" t="s">
        <v>368</v>
      </c>
      <c r="AU1463" s="159" t="s">
        <v>90</v>
      </c>
      <c r="AV1463" s="13" t="s">
        <v>90</v>
      </c>
      <c r="AW1463" s="13" t="s">
        <v>4</v>
      </c>
      <c r="AX1463" s="13" t="s">
        <v>84</v>
      </c>
      <c r="AY1463" s="159" t="s">
        <v>358</v>
      </c>
    </row>
    <row r="1464" spans="2:65" s="1" customFormat="1" ht="44.25" customHeight="1">
      <c r="B1464" s="33"/>
      <c r="C1464" s="134" t="s">
        <v>1645</v>
      </c>
      <c r="D1464" s="134" t="s">
        <v>360</v>
      </c>
      <c r="E1464" s="135" t="s">
        <v>1646</v>
      </c>
      <c r="F1464" s="136" t="s">
        <v>1647</v>
      </c>
      <c r="G1464" s="137" t="s">
        <v>195</v>
      </c>
      <c r="H1464" s="138">
        <v>86.48</v>
      </c>
      <c r="I1464" s="139"/>
      <c r="J1464" s="140">
        <f>ROUND(I1464*H1464,2)</f>
        <v>0</v>
      </c>
      <c r="K1464" s="136" t="s">
        <v>363</v>
      </c>
      <c r="L1464" s="33"/>
      <c r="M1464" s="141" t="s">
        <v>19</v>
      </c>
      <c r="N1464" s="142" t="s">
        <v>49</v>
      </c>
      <c r="P1464" s="143">
        <f>O1464*H1464</f>
        <v>0</v>
      </c>
      <c r="Q1464" s="143">
        <v>0</v>
      </c>
      <c r="R1464" s="143">
        <f>Q1464*H1464</f>
        <v>0</v>
      </c>
      <c r="S1464" s="143">
        <v>0</v>
      </c>
      <c r="T1464" s="144">
        <f>S1464*H1464</f>
        <v>0</v>
      </c>
      <c r="AR1464" s="145" t="s">
        <v>454</v>
      </c>
      <c r="AT1464" s="145" t="s">
        <v>360</v>
      </c>
      <c r="AU1464" s="145" t="s">
        <v>90</v>
      </c>
      <c r="AY1464" s="18" t="s">
        <v>358</v>
      </c>
      <c r="BE1464" s="146">
        <f>IF(N1464="základní",J1464,0)</f>
        <v>0</v>
      </c>
      <c r="BF1464" s="146">
        <f>IF(N1464="snížená",J1464,0)</f>
        <v>0</v>
      </c>
      <c r="BG1464" s="146">
        <f>IF(N1464="zákl. přenesená",J1464,0)</f>
        <v>0</v>
      </c>
      <c r="BH1464" s="146">
        <f>IF(N1464="sníž. přenesená",J1464,0)</f>
        <v>0</v>
      </c>
      <c r="BI1464" s="146">
        <f>IF(N1464="nulová",J1464,0)</f>
        <v>0</v>
      </c>
      <c r="BJ1464" s="18" t="s">
        <v>90</v>
      </c>
      <c r="BK1464" s="146">
        <f>ROUND(I1464*H1464,2)</f>
        <v>0</v>
      </c>
      <c r="BL1464" s="18" t="s">
        <v>454</v>
      </c>
      <c r="BM1464" s="145" t="s">
        <v>1648</v>
      </c>
    </row>
    <row r="1465" spans="2:65" s="1" customFormat="1" ht="11.25">
      <c r="B1465" s="33"/>
      <c r="D1465" s="147" t="s">
        <v>366</v>
      </c>
      <c r="F1465" s="148" t="s">
        <v>1649</v>
      </c>
      <c r="I1465" s="149"/>
      <c r="L1465" s="33"/>
      <c r="M1465" s="150"/>
      <c r="T1465" s="54"/>
      <c r="AT1465" s="18" t="s">
        <v>366</v>
      </c>
      <c r="AU1465" s="18" t="s">
        <v>90</v>
      </c>
    </row>
    <row r="1466" spans="2:65" s="12" customFormat="1" ht="11.25">
      <c r="B1466" s="151"/>
      <c r="D1466" s="152" t="s">
        <v>368</v>
      </c>
      <c r="E1466" s="153" t="s">
        <v>19</v>
      </c>
      <c r="F1466" s="154" t="s">
        <v>485</v>
      </c>
      <c r="H1466" s="153" t="s">
        <v>19</v>
      </c>
      <c r="I1466" s="155"/>
      <c r="L1466" s="151"/>
      <c r="M1466" s="156"/>
      <c r="T1466" s="157"/>
      <c r="AT1466" s="153" t="s">
        <v>368</v>
      </c>
      <c r="AU1466" s="153" t="s">
        <v>90</v>
      </c>
      <c r="AV1466" s="12" t="s">
        <v>84</v>
      </c>
      <c r="AW1466" s="12" t="s">
        <v>36</v>
      </c>
      <c r="AX1466" s="12" t="s">
        <v>77</v>
      </c>
      <c r="AY1466" s="153" t="s">
        <v>358</v>
      </c>
    </row>
    <row r="1467" spans="2:65" s="12" customFormat="1" ht="11.25">
      <c r="B1467" s="151"/>
      <c r="D1467" s="152" t="s">
        <v>368</v>
      </c>
      <c r="E1467" s="153" t="s">
        <v>19</v>
      </c>
      <c r="F1467" s="154" t="s">
        <v>807</v>
      </c>
      <c r="H1467" s="153" t="s">
        <v>19</v>
      </c>
      <c r="I1467" s="155"/>
      <c r="L1467" s="151"/>
      <c r="M1467" s="156"/>
      <c r="T1467" s="157"/>
      <c r="AT1467" s="153" t="s">
        <v>368</v>
      </c>
      <c r="AU1467" s="153" t="s">
        <v>90</v>
      </c>
      <c r="AV1467" s="12" t="s">
        <v>84</v>
      </c>
      <c r="AW1467" s="12" t="s">
        <v>36</v>
      </c>
      <c r="AX1467" s="12" t="s">
        <v>77</v>
      </c>
      <c r="AY1467" s="153" t="s">
        <v>358</v>
      </c>
    </row>
    <row r="1468" spans="2:65" s="12" customFormat="1" ht="11.25">
      <c r="B1468" s="151"/>
      <c r="D1468" s="152" t="s">
        <v>368</v>
      </c>
      <c r="E1468" s="153" t="s">
        <v>19</v>
      </c>
      <c r="F1468" s="154" t="s">
        <v>380</v>
      </c>
      <c r="H1468" s="153" t="s">
        <v>19</v>
      </c>
      <c r="I1468" s="155"/>
      <c r="L1468" s="151"/>
      <c r="M1468" s="156"/>
      <c r="T1468" s="157"/>
      <c r="AT1468" s="153" t="s">
        <v>368</v>
      </c>
      <c r="AU1468" s="153" t="s">
        <v>90</v>
      </c>
      <c r="AV1468" s="12" t="s">
        <v>84</v>
      </c>
      <c r="AW1468" s="12" t="s">
        <v>36</v>
      </c>
      <c r="AX1468" s="12" t="s">
        <v>77</v>
      </c>
      <c r="AY1468" s="153" t="s">
        <v>358</v>
      </c>
    </row>
    <row r="1469" spans="2:65" s="12" customFormat="1" ht="11.25">
      <c r="B1469" s="151"/>
      <c r="D1469" s="152" t="s">
        <v>368</v>
      </c>
      <c r="E1469" s="153" t="s">
        <v>19</v>
      </c>
      <c r="F1469" s="154" t="s">
        <v>588</v>
      </c>
      <c r="H1469" s="153" t="s">
        <v>19</v>
      </c>
      <c r="I1469" s="155"/>
      <c r="L1469" s="151"/>
      <c r="M1469" s="156"/>
      <c r="T1469" s="157"/>
      <c r="AT1469" s="153" t="s">
        <v>368</v>
      </c>
      <c r="AU1469" s="153" t="s">
        <v>90</v>
      </c>
      <c r="AV1469" s="12" t="s">
        <v>84</v>
      </c>
      <c r="AW1469" s="12" t="s">
        <v>36</v>
      </c>
      <c r="AX1469" s="12" t="s">
        <v>77</v>
      </c>
      <c r="AY1469" s="153" t="s">
        <v>358</v>
      </c>
    </row>
    <row r="1470" spans="2:65" s="12" customFormat="1" ht="11.25">
      <c r="B1470" s="151"/>
      <c r="D1470" s="152" t="s">
        <v>368</v>
      </c>
      <c r="E1470" s="153" t="s">
        <v>19</v>
      </c>
      <c r="F1470" s="154" t="s">
        <v>1650</v>
      </c>
      <c r="H1470" s="153" t="s">
        <v>19</v>
      </c>
      <c r="I1470" s="155"/>
      <c r="L1470" s="151"/>
      <c r="M1470" s="156"/>
      <c r="T1470" s="157"/>
      <c r="AT1470" s="153" t="s">
        <v>368</v>
      </c>
      <c r="AU1470" s="153" t="s">
        <v>90</v>
      </c>
      <c r="AV1470" s="12" t="s">
        <v>84</v>
      </c>
      <c r="AW1470" s="12" t="s">
        <v>36</v>
      </c>
      <c r="AX1470" s="12" t="s">
        <v>77</v>
      </c>
      <c r="AY1470" s="153" t="s">
        <v>358</v>
      </c>
    </row>
    <row r="1471" spans="2:65" s="13" customFormat="1" ht="11.25">
      <c r="B1471" s="158"/>
      <c r="D1471" s="152" t="s">
        <v>368</v>
      </c>
      <c r="E1471" s="159" t="s">
        <v>19</v>
      </c>
      <c r="F1471" s="160" t="s">
        <v>1651</v>
      </c>
      <c r="H1471" s="161">
        <v>72.08</v>
      </c>
      <c r="I1471" s="162"/>
      <c r="L1471" s="158"/>
      <c r="M1471" s="163"/>
      <c r="T1471" s="164"/>
      <c r="AT1471" s="159" t="s">
        <v>368</v>
      </c>
      <c r="AU1471" s="159" t="s">
        <v>90</v>
      </c>
      <c r="AV1471" s="13" t="s">
        <v>90</v>
      </c>
      <c r="AW1471" s="13" t="s">
        <v>36</v>
      </c>
      <c r="AX1471" s="13" t="s">
        <v>77</v>
      </c>
      <c r="AY1471" s="159" t="s">
        <v>358</v>
      </c>
    </row>
    <row r="1472" spans="2:65" s="12" customFormat="1" ht="11.25">
      <c r="B1472" s="151"/>
      <c r="D1472" s="152" t="s">
        <v>368</v>
      </c>
      <c r="E1472" s="153" t="s">
        <v>19</v>
      </c>
      <c r="F1472" s="154" t="s">
        <v>1652</v>
      </c>
      <c r="H1472" s="153" t="s">
        <v>19</v>
      </c>
      <c r="I1472" s="155"/>
      <c r="L1472" s="151"/>
      <c r="M1472" s="156"/>
      <c r="T1472" s="157"/>
      <c r="AT1472" s="153" t="s">
        <v>368</v>
      </c>
      <c r="AU1472" s="153" t="s">
        <v>90</v>
      </c>
      <c r="AV1472" s="12" t="s">
        <v>84</v>
      </c>
      <c r="AW1472" s="12" t="s">
        <v>36</v>
      </c>
      <c r="AX1472" s="12" t="s">
        <v>77</v>
      </c>
      <c r="AY1472" s="153" t="s">
        <v>358</v>
      </c>
    </row>
    <row r="1473" spans="2:65" s="13" customFormat="1" ht="11.25">
      <c r="B1473" s="158"/>
      <c r="D1473" s="152" t="s">
        <v>368</v>
      </c>
      <c r="E1473" s="159" t="s">
        <v>19</v>
      </c>
      <c r="F1473" s="160" t="s">
        <v>1653</v>
      </c>
      <c r="H1473" s="161">
        <v>14.4</v>
      </c>
      <c r="I1473" s="162"/>
      <c r="L1473" s="158"/>
      <c r="M1473" s="163"/>
      <c r="T1473" s="164"/>
      <c r="AT1473" s="159" t="s">
        <v>368</v>
      </c>
      <c r="AU1473" s="159" t="s">
        <v>90</v>
      </c>
      <c r="AV1473" s="13" t="s">
        <v>90</v>
      </c>
      <c r="AW1473" s="13" t="s">
        <v>36</v>
      </c>
      <c r="AX1473" s="13" t="s">
        <v>77</v>
      </c>
      <c r="AY1473" s="159" t="s">
        <v>358</v>
      </c>
    </row>
    <row r="1474" spans="2:65" s="14" customFormat="1" ht="11.25">
      <c r="B1474" s="165"/>
      <c r="D1474" s="152" t="s">
        <v>368</v>
      </c>
      <c r="E1474" s="166" t="s">
        <v>19</v>
      </c>
      <c r="F1474" s="167" t="s">
        <v>371</v>
      </c>
      <c r="H1474" s="168">
        <v>86.48</v>
      </c>
      <c r="I1474" s="169"/>
      <c r="L1474" s="165"/>
      <c r="M1474" s="170"/>
      <c r="T1474" s="171"/>
      <c r="AT1474" s="166" t="s">
        <v>368</v>
      </c>
      <c r="AU1474" s="166" t="s">
        <v>90</v>
      </c>
      <c r="AV1474" s="14" t="s">
        <v>364</v>
      </c>
      <c r="AW1474" s="14" t="s">
        <v>36</v>
      </c>
      <c r="AX1474" s="14" t="s">
        <v>84</v>
      </c>
      <c r="AY1474" s="166" t="s">
        <v>358</v>
      </c>
    </row>
    <row r="1475" spans="2:65" s="1" customFormat="1" ht="16.5" customHeight="1">
      <c r="B1475" s="33"/>
      <c r="C1475" s="179" t="s">
        <v>1654</v>
      </c>
      <c r="D1475" s="179" t="s">
        <v>440</v>
      </c>
      <c r="E1475" s="180" t="s">
        <v>1509</v>
      </c>
      <c r="F1475" s="181" t="s">
        <v>1510</v>
      </c>
      <c r="G1475" s="182" t="s">
        <v>1511</v>
      </c>
      <c r="H1475" s="183">
        <v>30.268000000000001</v>
      </c>
      <c r="I1475" s="184"/>
      <c r="J1475" s="185">
        <f>ROUND(I1475*H1475,2)</f>
        <v>0</v>
      </c>
      <c r="K1475" s="181" t="s">
        <v>363</v>
      </c>
      <c r="L1475" s="186"/>
      <c r="M1475" s="187" t="s">
        <v>19</v>
      </c>
      <c r="N1475" s="188" t="s">
        <v>49</v>
      </c>
      <c r="P1475" s="143">
        <f>O1475*H1475</f>
        <v>0</v>
      </c>
      <c r="Q1475" s="143">
        <v>1E-3</v>
      </c>
      <c r="R1475" s="143">
        <f>Q1475*H1475</f>
        <v>3.0268E-2</v>
      </c>
      <c r="S1475" s="143">
        <v>0</v>
      </c>
      <c r="T1475" s="144">
        <f>S1475*H1475</f>
        <v>0</v>
      </c>
      <c r="AR1475" s="145" t="s">
        <v>558</v>
      </c>
      <c r="AT1475" s="145" t="s">
        <v>440</v>
      </c>
      <c r="AU1475" s="145" t="s">
        <v>90</v>
      </c>
      <c r="AY1475" s="18" t="s">
        <v>358</v>
      </c>
      <c r="BE1475" s="146">
        <f>IF(N1475="základní",J1475,0)</f>
        <v>0</v>
      </c>
      <c r="BF1475" s="146">
        <f>IF(N1475="snížená",J1475,0)</f>
        <v>0</v>
      </c>
      <c r="BG1475" s="146">
        <f>IF(N1475="zákl. přenesená",J1475,0)</f>
        <v>0</v>
      </c>
      <c r="BH1475" s="146">
        <f>IF(N1475="sníž. přenesená",J1475,0)</f>
        <v>0</v>
      </c>
      <c r="BI1475" s="146">
        <f>IF(N1475="nulová",J1475,0)</f>
        <v>0</v>
      </c>
      <c r="BJ1475" s="18" t="s">
        <v>90</v>
      </c>
      <c r="BK1475" s="146">
        <f>ROUND(I1475*H1475,2)</f>
        <v>0</v>
      </c>
      <c r="BL1475" s="18" t="s">
        <v>454</v>
      </c>
      <c r="BM1475" s="145" t="s">
        <v>1655</v>
      </c>
    </row>
    <row r="1476" spans="2:65" s="12" customFormat="1" ht="11.25">
      <c r="B1476" s="151"/>
      <c r="D1476" s="152" t="s">
        <v>368</v>
      </c>
      <c r="E1476" s="153" t="s">
        <v>19</v>
      </c>
      <c r="F1476" s="154" t="s">
        <v>485</v>
      </c>
      <c r="H1476" s="153" t="s">
        <v>19</v>
      </c>
      <c r="I1476" s="155"/>
      <c r="L1476" s="151"/>
      <c r="M1476" s="156"/>
      <c r="T1476" s="157"/>
      <c r="AT1476" s="153" t="s">
        <v>368</v>
      </c>
      <c r="AU1476" s="153" t="s">
        <v>90</v>
      </c>
      <c r="AV1476" s="12" t="s">
        <v>84</v>
      </c>
      <c r="AW1476" s="12" t="s">
        <v>36</v>
      </c>
      <c r="AX1476" s="12" t="s">
        <v>77</v>
      </c>
      <c r="AY1476" s="153" t="s">
        <v>358</v>
      </c>
    </row>
    <row r="1477" spans="2:65" s="12" customFormat="1" ht="11.25">
      <c r="B1477" s="151"/>
      <c r="D1477" s="152" t="s">
        <v>368</v>
      </c>
      <c r="E1477" s="153" t="s">
        <v>19</v>
      </c>
      <c r="F1477" s="154" t="s">
        <v>807</v>
      </c>
      <c r="H1477" s="153" t="s">
        <v>19</v>
      </c>
      <c r="I1477" s="155"/>
      <c r="L1477" s="151"/>
      <c r="M1477" s="156"/>
      <c r="T1477" s="157"/>
      <c r="AT1477" s="153" t="s">
        <v>368</v>
      </c>
      <c r="AU1477" s="153" t="s">
        <v>90</v>
      </c>
      <c r="AV1477" s="12" t="s">
        <v>84</v>
      </c>
      <c r="AW1477" s="12" t="s">
        <v>36</v>
      </c>
      <c r="AX1477" s="12" t="s">
        <v>77</v>
      </c>
      <c r="AY1477" s="153" t="s">
        <v>358</v>
      </c>
    </row>
    <row r="1478" spans="2:65" s="12" customFormat="1" ht="11.25">
      <c r="B1478" s="151"/>
      <c r="D1478" s="152" t="s">
        <v>368</v>
      </c>
      <c r="E1478" s="153" t="s">
        <v>19</v>
      </c>
      <c r="F1478" s="154" t="s">
        <v>380</v>
      </c>
      <c r="H1478" s="153" t="s">
        <v>19</v>
      </c>
      <c r="I1478" s="155"/>
      <c r="L1478" s="151"/>
      <c r="M1478" s="156"/>
      <c r="T1478" s="157"/>
      <c r="AT1478" s="153" t="s">
        <v>368</v>
      </c>
      <c r="AU1478" s="153" t="s">
        <v>90</v>
      </c>
      <c r="AV1478" s="12" t="s">
        <v>84</v>
      </c>
      <c r="AW1478" s="12" t="s">
        <v>36</v>
      </c>
      <c r="AX1478" s="12" t="s">
        <v>77</v>
      </c>
      <c r="AY1478" s="153" t="s">
        <v>358</v>
      </c>
    </row>
    <row r="1479" spans="2:65" s="12" customFormat="1" ht="11.25">
      <c r="B1479" s="151"/>
      <c r="D1479" s="152" t="s">
        <v>368</v>
      </c>
      <c r="E1479" s="153" t="s">
        <v>19</v>
      </c>
      <c r="F1479" s="154" t="s">
        <v>588</v>
      </c>
      <c r="H1479" s="153" t="s">
        <v>19</v>
      </c>
      <c r="I1479" s="155"/>
      <c r="L1479" s="151"/>
      <c r="M1479" s="156"/>
      <c r="T1479" s="157"/>
      <c r="AT1479" s="153" t="s">
        <v>368</v>
      </c>
      <c r="AU1479" s="153" t="s">
        <v>90</v>
      </c>
      <c r="AV1479" s="12" t="s">
        <v>84</v>
      </c>
      <c r="AW1479" s="12" t="s">
        <v>36</v>
      </c>
      <c r="AX1479" s="12" t="s">
        <v>77</v>
      </c>
      <c r="AY1479" s="153" t="s">
        <v>358</v>
      </c>
    </row>
    <row r="1480" spans="2:65" s="12" customFormat="1" ht="11.25">
      <c r="B1480" s="151"/>
      <c r="D1480" s="152" t="s">
        <v>368</v>
      </c>
      <c r="E1480" s="153" t="s">
        <v>19</v>
      </c>
      <c r="F1480" s="154" t="s">
        <v>1650</v>
      </c>
      <c r="H1480" s="153" t="s">
        <v>19</v>
      </c>
      <c r="I1480" s="155"/>
      <c r="L1480" s="151"/>
      <c r="M1480" s="156"/>
      <c r="T1480" s="157"/>
      <c r="AT1480" s="153" t="s">
        <v>368</v>
      </c>
      <c r="AU1480" s="153" t="s">
        <v>90</v>
      </c>
      <c r="AV1480" s="12" t="s">
        <v>84</v>
      </c>
      <c r="AW1480" s="12" t="s">
        <v>36</v>
      </c>
      <c r="AX1480" s="12" t="s">
        <v>77</v>
      </c>
      <c r="AY1480" s="153" t="s">
        <v>358</v>
      </c>
    </row>
    <row r="1481" spans="2:65" s="13" customFormat="1" ht="11.25">
      <c r="B1481" s="158"/>
      <c r="D1481" s="152" t="s">
        <v>368</v>
      </c>
      <c r="E1481" s="159" t="s">
        <v>19</v>
      </c>
      <c r="F1481" s="160" t="s">
        <v>1651</v>
      </c>
      <c r="H1481" s="161">
        <v>72.08</v>
      </c>
      <c r="I1481" s="162"/>
      <c r="L1481" s="158"/>
      <c r="M1481" s="163"/>
      <c r="T1481" s="164"/>
      <c r="AT1481" s="159" t="s">
        <v>368</v>
      </c>
      <c r="AU1481" s="159" t="s">
        <v>90</v>
      </c>
      <c r="AV1481" s="13" t="s">
        <v>90</v>
      </c>
      <c r="AW1481" s="13" t="s">
        <v>36</v>
      </c>
      <c r="AX1481" s="13" t="s">
        <v>77</v>
      </c>
      <c r="AY1481" s="159" t="s">
        <v>358</v>
      </c>
    </row>
    <row r="1482" spans="2:65" s="12" customFormat="1" ht="11.25">
      <c r="B1482" s="151"/>
      <c r="D1482" s="152" t="s">
        <v>368</v>
      </c>
      <c r="E1482" s="153" t="s">
        <v>19</v>
      </c>
      <c r="F1482" s="154" t="s">
        <v>1652</v>
      </c>
      <c r="H1482" s="153" t="s">
        <v>19</v>
      </c>
      <c r="I1482" s="155"/>
      <c r="L1482" s="151"/>
      <c r="M1482" s="156"/>
      <c r="T1482" s="157"/>
      <c r="AT1482" s="153" t="s">
        <v>368</v>
      </c>
      <c r="AU1482" s="153" t="s">
        <v>90</v>
      </c>
      <c r="AV1482" s="12" t="s">
        <v>84</v>
      </c>
      <c r="AW1482" s="12" t="s">
        <v>36</v>
      </c>
      <c r="AX1482" s="12" t="s">
        <v>77</v>
      </c>
      <c r="AY1482" s="153" t="s">
        <v>358</v>
      </c>
    </row>
    <row r="1483" spans="2:65" s="13" customFormat="1" ht="11.25">
      <c r="B1483" s="158"/>
      <c r="D1483" s="152" t="s">
        <v>368</v>
      </c>
      <c r="E1483" s="159" t="s">
        <v>19</v>
      </c>
      <c r="F1483" s="160" t="s">
        <v>1653</v>
      </c>
      <c r="H1483" s="161">
        <v>14.4</v>
      </c>
      <c r="I1483" s="162"/>
      <c r="L1483" s="158"/>
      <c r="M1483" s="163"/>
      <c r="T1483" s="164"/>
      <c r="AT1483" s="159" t="s">
        <v>368</v>
      </c>
      <c r="AU1483" s="159" t="s">
        <v>90</v>
      </c>
      <c r="AV1483" s="13" t="s">
        <v>90</v>
      </c>
      <c r="AW1483" s="13" t="s">
        <v>36</v>
      </c>
      <c r="AX1483" s="13" t="s">
        <v>77</v>
      </c>
      <c r="AY1483" s="159" t="s">
        <v>358</v>
      </c>
    </row>
    <row r="1484" spans="2:65" s="14" customFormat="1" ht="11.25">
      <c r="B1484" s="165"/>
      <c r="D1484" s="152" t="s">
        <v>368</v>
      </c>
      <c r="E1484" s="166" t="s">
        <v>19</v>
      </c>
      <c r="F1484" s="167" t="s">
        <v>371</v>
      </c>
      <c r="H1484" s="168">
        <v>86.48</v>
      </c>
      <c r="I1484" s="169"/>
      <c r="L1484" s="165"/>
      <c r="M1484" s="170"/>
      <c r="T1484" s="171"/>
      <c r="AT1484" s="166" t="s">
        <v>368</v>
      </c>
      <c r="AU1484" s="166" t="s">
        <v>90</v>
      </c>
      <c r="AV1484" s="14" t="s">
        <v>364</v>
      </c>
      <c r="AW1484" s="14" t="s">
        <v>36</v>
      </c>
      <c r="AX1484" s="14" t="s">
        <v>84</v>
      </c>
      <c r="AY1484" s="166" t="s">
        <v>358</v>
      </c>
    </row>
    <row r="1485" spans="2:65" s="13" customFormat="1" ht="11.25">
      <c r="B1485" s="158"/>
      <c r="D1485" s="152" t="s">
        <v>368</v>
      </c>
      <c r="F1485" s="160" t="s">
        <v>1656</v>
      </c>
      <c r="H1485" s="161">
        <v>30.268000000000001</v>
      </c>
      <c r="I1485" s="162"/>
      <c r="L1485" s="158"/>
      <c r="M1485" s="163"/>
      <c r="T1485" s="164"/>
      <c r="AT1485" s="159" t="s">
        <v>368</v>
      </c>
      <c r="AU1485" s="159" t="s">
        <v>90</v>
      </c>
      <c r="AV1485" s="13" t="s">
        <v>90</v>
      </c>
      <c r="AW1485" s="13" t="s">
        <v>4</v>
      </c>
      <c r="AX1485" s="13" t="s">
        <v>84</v>
      </c>
      <c r="AY1485" s="159" t="s">
        <v>358</v>
      </c>
    </row>
    <row r="1486" spans="2:65" s="1" customFormat="1" ht="49.15" customHeight="1">
      <c r="B1486" s="33"/>
      <c r="C1486" s="134" t="s">
        <v>1657</v>
      </c>
      <c r="D1486" s="134" t="s">
        <v>360</v>
      </c>
      <c r="E1486" s="135" t="s">
        <v>1658</v>
      </c>
      <c r="F1486" s="136" t="s">
        <v>1659</v>
      </c>
      <c r="G1486" s="137" t="s">
        <v>195</v>
      </c>
      <c r="H1486" s="138">
        <v>86.48</v>
      </c>
      <c r="I1486" s="139"/>
      <c r="J1486" s="140">
        <f>ROUND(I1486*H1486,2)</f>
        <v>0</v>
      </c>
      <c r="K1486" s="136" t="s">
        <v>363</v>
      </c>
      <c r="L1486" s="33"/>
      <c r="M1486" s="141" t="s">
        <v>19</v>
      </c>
      <c r="N1486" s="142" t="s">
        <v>49</v>
      </c>
      <c r="P1486" s="143">
        <f>O1486*H1486</f>
        <v>0</v>
      </c>
      <c r="Q1486" s="143">
        <v>0</v>
      </c>
      <c r="R1486" s="143">
        <f>Q1486*H1486</f>
        <v>0</v>
      </c>
      <c r="S1486" s="143">
        <v>0</v>
      </c>
      <c r="T1486" s="144">
        <f>S1486*H1486</f>
        <v>0</v>
      </c>
      <c r="AR1486" s="145" t="s">
        <v>454</v>
      </c>
      <c r="AT1486" s="145" t="s">
        <v>360</v>
      </c>
      <c r="AU1486" s="145" t="s">
        <v>90</v>
      </c>
      <c r="AY1486" s="18" t="s">
        <v>358</v>
      </c>
      <c r="BE1486" s="146">
        <f>IF(N1486="základní",J1486,0)</f>
        <v>0</v>
      </c>
      <c r="BF1486" s="146">
        <f>IF(N1486="snížená",J1486,0)</f>
        <v>0</v>
      </c>
      <c r="BG1486" s="146">
        <f>IF(N1486="zákl. přenesená",J1486,0)</f>
        <v>0</v>
      </c>
      <c r="BH1486" s="146">
        <f>IF(N1486="sníž. přenesená",J1486,0)</f>
        <v>0</v>
      </c>
      <c r="BI1486" s="146">
        <f>IF(N1486="nulová",J1486,0)</f>
        <v>0</v>
      </c>
      <c r="BJ1486" s="18" t="s">
        <v>90</v>
      </c>
      <c r="BK1486" s="146">
        <f>ROUND(I1486*H1486,2)</f>
        <v>0</v>
      </c>
      <c r="BL1486" s="18" t="s">
        <v>454</v>
      </c>
      <c r="BM1486" s="145" t="s">
        <v>1660</v>
      </c>
    </row>
    <row r="1487" spans="2:65" s="1" customFormat="1" ht="11.25">
      <c r="B1487" s="33"/>
      <c r="D1487" s="147" t="s">
        <v>366</v>
      </c>
      <c r="F1487" s="148" t="s">
        <v>1661</v>
      </c>
      <c r="I1487" s="149"/>
      <c r="L1487" s="33"/>
      <c r="M1487" s="150"/>
      <c r="T1487" s="54"/>
      <c r="AT1487" s="18" t="s">
        <v>366</v>
      </c>
      <c r="AU1487" s="18" t="s">
        <v>90</v>
      </c>
    </row>
    <row r="1488" spans="2:65" s="12" customFormat="1" ht="11.25">
      <c r="B1488" s="151"/>
      <c r="D1488" s="152" t="s">
        <v>368</v>
      </c>
      <c r="E1488" s="153" t="s">
        <v>19</v>
      </c>
      <c r="F1488" s="154" t="s">
        <v>485</v>
      </c>
      <c r="H1488" s="153" t="s">
        <v>19</v>
      </c>
      <c r="I1488" s="155"/>
      <c r="L1488" s="151"/>
      <c r="M1488" s="156"/>
      <c r="T1488" s="157"/>
      <c r="AT1488" s="153" t="s">
        <v>368</v>
      </c>
      <c r="AU1488" s="153" t="s">
        <v>90</v>
      </c>
      <c r="AV1488" s="12" t="s">
        <v>84</v>
      </c>
      <c r="AW1488" s="12" t="s">
        <v>36</v>
      </c>
      <c r="AX1488" s="12" t="s">
        <v>77</v>
      </c>
      <c r="AY1488" s="153" t="s">
        <v>358</v>
      </c>
    </row>
    <row r="1489" spans="2:65" s="12" customFormat="1" ht="11.25">
      <c r="B1489" s="151"/>
      <c r="D1489" s="152" t="s">
        <v>368</v>
      </c>
      <c r="E1489" s="153" t="s">
        <v>19</v>
      </c>
      <c r="F1489" s="154" t="s">
        <v>5186</v>
      </c>
      <c r="H1489" s="153" t="s">
        <v>19</v>
      </c>
      <c r="I1489" s="155"/>
      <c r="L1489" s="151"/>
      <c r="M1489" s="156"/>
      <c r="T1489" s="157"/>
      <c r="AT1489" s="153" t="s">
        <v>368</v>
      </c>
      <c r="AU1489" s="153" t="s">
        <v>90</v>
      </c>
      <c r="AV1489" s="12" t="s">
        <v>84</v>
      </c>
      <c r="AW1489" s="12" t="s">
        <v>36</v>
      </c>
      <c r="AX1489" s="12" t="s">
        <v>77</v>
      </c>
      <c r="AY1489" s="153" t="s">
        <v>358</v>
      </c>
    </row>
    <row r="1490" spans="2:65" s="12" customFormat="1" ht="11.25">
      <c r="B1490" s="151"/>
      <c r="D1490" s="152" t="s">
        <v>368</v>
      </c>
      <c r="E1490" s="153" t="s">
        <v>19</v>
      </c>
      <c r="F1490" s="154" t="s">
        <v>5175</v>
      </c>
      <c r="H1490" s="153" t="s">
        <v>19</v>
      </c>
      <c r="I1490" s="155"/>
      <c r="L1490" s="151"/>
      <c r="M1490" s="156"/>
      <c r="T1490" s="157"/>
      <c r="AT1490" s="153" t="s">
        <v>368</v>
      </c>
      <c r="AU1490" s="153" t="s">
        <v>90</v>
      </c>
      <c r="AV1490" s="12" t="s">
        <v>84</v>
      </c>
      <c r="AW1490" s="12" t="s">
        <v>36</v>
      </c>
      <c r="AX1490" s="12" t="s">
        <v>77</v>
      </c>
      <c r="AY1490" s="153" t="s">
        <v>358</v>
      </c>
    </row>
    <row r="1491" spans="2:65" s="12" customFormat="1" ht="11.25">
      <c r="B1491" s="151"/>
      <c r="D1491" s="152" t="s">
        <v>368</v>
      </c>
      <c r="E1491" s="153" t="s">
        <v>19</v>
      </c>
      <c r="F1491" s="154" t="s">
        <v>588</v>
      </c>
      <c r="H1491" s="153" t="s">
        <v>19</v>
      </c>
      <c r="I1491" s="155"/>
      <c r="L1491" s="151"/>
      <c r="M1491" s="156"/>
      <c r="T1491" s="157"/>
      <c r="AT1491" s="153" t="s">
        <v>368</v>
      </c>
      <c r="AU1491" s="153" t="s">
        <v>90</v>
      </c>
      <c r="AV1491" s="12" t="s">
        <v>84</v>
      </c>
      <c r="AW1491" s="12" t="s">
        <v>36</v>
      </c>
      <c r="AX1491" s="12" t="s">
        <v>77</v>
      </c>
      <c r="AY1491" s="153" t="s">
        <v>358</v>
      </c>
    </row>
    <row r="1492" spans="2:65" s="12" customFormat="1" ht="11.25">
      <c r="B1492" s="151"/>
      <c r="D1492" s="152" t="s">
        <v>368</v>
      </c>
      <c r="E1492" s="153" t="s">
        <v>19</v>
      </c>
      <c r="F1492" s="154" t="s">
        <v>1650</v>
      </c>
      <c r="H1492" s="153" t="s">
        <v>19</v>
      </c>
      <c r="I1492" s="155"/>
      <c r="L1492" s="151"/>
      <c r="M1492" s="156"/>
      <c r="T1492" s="157"/>
      <c r="AT1492" s="153" t="s">
        <v>368</v>
      </c>
      <c r="AU1492" s="153" t="s">
        <v>90</v>
      </c>
      <c r="AV1492" s="12" t="s">
        <v>84</v>
      </c>
      <c r="AW1492" s="12" t="s">
        <v>36</v>
      </c>
      <c r="AX1492" s="12" t="s">
        <v>77</v>
      </c>
      <c r="AY1492" s="153" t="s">
        <v>358</v>
      </c>
    </row>
    <row r="1493" spans="2:65" s="13" customFormat="1" ht="11.25">
      <c r="B1493" s="158"/>
      <c r="D1493" s="152" t="s">
        <v>368</v>
      </c>
      <c r="E1493" s="159" t="s">
        <v>19</v>
      </c>
      <c r="F1493" s="160" t="s">
        <v>1651</v>
      </c>
      <c r="H1493" s="161">
        <v>72.08</v>
      </c>
      <c r="I1493" s="162"/>
      <c r="L1493" s="158"/>
      <c r="M1493" s="163"/>
      <c r="T1493" s="164"/>
      <c r="AT1493" s="159" t="s">
        <v>368</v>
      </c>
      <c r="AU1493" s="159" t="s">
        <v>90</v>
      </c>
      <c r="AV1493" s="13" t="s">
        <v>90</v>
      </c>
      <c r="AW1493" s="13" t="s">
        <v>36</v>
      </c>
      <c r="AX1493" s="13" t="s">
        <v>77</v>
      </c>
      <c r="AY1493" s="159" t="s">
        <v>358</v>
      </c>
    </row>
    <row r="1494" spans="2:65" s="12" customFormat="1" ht="11.25">
      <c r="B1494" s="151"/>
      <c r="D1494" s="152" t="s">
        <v>368</v>
      </c>
      <c r="E1494" s="153" t="s">
        <v>19</v>
      </c>
      <c r="F1494" s="154" t="s">
        <v>1652</v>
      </c>
      <c r="H1494" s="153" t="s">
        <v>19</v>
      </c>
      <c r="I1494" s="155"/>
      <c r="L1494" s="151"/>
      <c r="M1494" s="156"/>
      <c r="T1494" s="157"/>
      <c r="AT1494" s="153" t="s">
        <v>368</v>
      </c>
      <c r="AU1494" s="153" t="s">
        <v>90</v>
      </c>
      <c r="AV1494" s="12" t="s">
        <v>84</v>
      </c>
      <c r="AW1494" s="12" t="s">
        <v>36</v>
      </c>
      <c r="AX1494" s="12" t="s">
        <v>77</v>
      </c>
      <c r="AY1494" s="153" t="s">
        <v>358</v>
      </c>
    </row>
    <row r="1495" spans="2:65" s="13" customFormat="1" ht="11.25">
      <c r="B1495" s="158"/>
      <c r="D1495" s="152" t="s">
        <v>368</v>
      </c>
      <c r="E1495" s="159" t="s">
        <v>19</v>
      </c>
      <c r="F1495" s="160" t="s">
        <v>1653</v>
      </c>
      <c r="H1495" s="161">
        <v>14.4</v>
      </c>
      <c r="I1495" s="162"/>
      <c r="L1495" s="158"/>
      <c r="M1495" s="163"/>
      <c r="T1495" s="164"/>
      <c r="AT1495" s="159" t="s">
        <v>368</v>
      </c>
      <c r="AU1495" s="159" t="s">
        <v>90</v>
      </c>
      <c r="AV1495" s="13" t="s">
        <v>90</v>
      </c>
      <c r="AW1495" s="13" t="s">
        <v>36</v>
      </c>
      <c r="AX1495" s="13" t="s">
        <v>77</v>
      </c>
      <c r="AY1495" s="159" t="s">
        <v>358</v>
      </c>
    </row>
    <row r="1496" spans="2:65" s="14" customFormat="1" ht="11.25">
      <c r="B1496" s="165"/>
      <c r="D1496" s="152" t="s">
        <v>368</v>
      </c>
      <c r="E1496" s="166" t="s">
        <v>19</v>
      </c>
      <c r="F1496" s="167" t="s">
        <v>371</v>
      </c>
      <c r="H1496" s="168">
        <v>86.48</v>
      </c>
      <c r="I1496" s="169"/>
      <c r="L1496" s="165"/>
      <c r="M1496" s="170"/>
      <c r="T1496" s="171"/>
      <c r="AT1496" s="166" t="s">
        <v>368</v>
      </c>
      <c r="AU1496" s="166" t="s">
        <v>90</v>
      </c>
      <c r="AV1496" s="14" t="s">
        <v>364</v>
      </c>
      <c r="AW1496" s="14" t="s">
        <v>36</v>
      </c>
      <c r="AX1496" s="14" t="s">
        <v>84</v>
      </c>
      <c r="AY1496" s="166" t="s">
        <v>358</v>
      </c>
    </row>
    <row r="1497" spans="2:65" s="1" customFormat="1" ht="24.2" customHeight="1">
      <c r="B1497" s="33"/>
      <c r="C1497" s="179" t="s">
        <v>1662</v>
      </c>
      <c r="D1497" s="179" t="s">
        <v>440</v>
      </c>
      <c r="E1497" s="180" t="s">
        <v>1663</v>
      </c>
      <c r="F1497" s="181" t="s">
        <v>1664</v>
      </c>
      <c r="G1497" s="182" t="s">
        <v>195</v>
      </c>
      <c r="H1497" s="183">
        <v>103.776</v>
      </c>
      <c r="I1497" s="184"/>
      <c r="J1497" s="185">
        <f>ROUND(I1497*H1497,2)</f>
        <v>0</v>
      </c>
      <c r="K1497" s="181" t="s">
        <v>363</v>
      </c>
      <c r="L1497" s="186"/>
      <c r="M1497" s="187" t="s">
        <v>19</v>
      </c>
      <c r="N1497" s="188" t="s">
        <v>49</v>
      </c>
      <c r="P1497" s="143">
        <f>O1497*H1497</f>
        <v>0</v>
      </c>
      <c r="Q1497" s="143">
        <v>2.9999999999999997E-4</v>
      </c>
      <c r="R1497" s="143">
        <f>Q1497*H1497</f>
        <v>3.1132799999999995E-2</v>
      </c>
      <c r="S1497" s="143">
        <v>0</v>
      </c>
      <c r="T1497" s="144">
        <f>S1497*H1497</f>
        <v>0</v>
      </c>
      <c r="AR1497" s="145" t="s">
        <v>558</v>
      </c>
      <c r="AT1497" s="145" t="s">
        <v>440</v>
      </c>
      <c r="AU1497" s="145" t="s">
        <v>90</v>
      </c>
      <c r="AY1497" s="18" t="s">
        <v>358</v>
      </c>
      <c r="BE1497" s="146">
        <f>IF(N1497="základní",J1497,0)</f>
        <v>0</v>
      </c>
      <c r="BF1497" s="146">
        <f>IF(N1497="snížená",J1497,0)</f>
        <v>0</v>
      </c>
      <c r="BG1497" s="146">
        <f>IF(N1497="zákl. přenesená",J1497,0)</f>
        <v>0</v>
      </c>
      <c r="BH1497" s="146">
        <f>IF(N1497="sníž. přenesená",J1497,0)</f>
        <v>0</v>
      </c>
      <c r="BI1497" s="146">
        <f>IF(N1497="nulová",J1497,0)</f>
        <v>0</v>
      </c>
      <c r="BJ1497" s="18" t="s">
        <v>90</v>
      </c>
      <c r="BK1497" s="146">
        <f>ROUND(I1497*H1497,2)</f>
        <v>0</v>
      </c>
      <c r="BL1497" s="18" t="s">
        <v>454</v>
      </c>
      <c r="BM1497" s="145" t="s">
        <v>1665</v>
      </c>
    </row>
    <row r="1498" spans="2:65" s="12" customFormat="1" ht="11.25">
      <c r="B1498" s="151"/>
      <c r="D1498" s="152" t="s">
        <v>368</v>
      </c>
      <c r="E1498" s="153" t="s">
        <v>19</v>
      </c>
      <c r="F1498" s="154" t="s">
        <v>485</v>
      </c>
      <c r="H1498" s="153" t="s">
        <v>19</v>
      </c>
      <c r="I1498" s="155"/>
      <c r="L1498" s="151"/>
      <c r="M1498" s="156"/>
      <c r="T1498" s="157"/>
      <c r="AT1498" s="153" t="s">
        <v>368</v>
      </c>
      <c r="AU1498" s="153" t="s">
        <v>90</v>
      </c>
      <c r="AV1498" s="12" t="s">
        <v>84</v>
      </c>
      <c r="AW1498" s="12" t="s">
        <v>36</v>
      </c>
      <c r="AX1498" s="12" t="s">
        <v>77</v>
      </c>
      <c r="AY1498" s="153" t="s">
        <v>358</v>
      </c>
    </row>
    <row r="1499" spans="2:65" s="12" customFormat="1" ht="11.25">
      <c r="B1499" s="151"/>
      <c r="D1499" s="152" t="s">
        <v>368</v>
      </c>
      <c r="E1499" s="153" t="s">
        <v>19</v>
      </c>
      <c r="F1499" s="154" t="s">
        <v>5186</v>
      </c>
      <c r="H1499" s="153" t="s">
        <v>19</v>
      </c>
      <c r="I1499" s="155"/>
      <c r="L1499" s="151"/>
      <c r="M1499" s="156"/>
      <c r="T1499" s="157"/>
      <c r="AT1499" s="153" t="s">
        <v>368</v>
      </c>
      <c r="AU1499" s="153" t="s">
        <v>90</v>
      </c>
      <c r="AV1499" s="12" t="s">
        <v>84</v>
      </c>
      <c r="AW1499" s="12" t="s">
        <v>36</v>
      </c>
      <c r="AX1499" s="12" t="s">
        <v>77</v>
      </c>
      <c r="AY1499" s="153" t="s">
        <v>358</v>
      </c>
    </row>
    <row r="1500" spans="2:65" s="12" customFormat="1" ht="11.25">
      <c r="B1500" s="151"/>
      <c r="D1500" s="152" t="s">
        <v>368</v>
      </c>
      <c r="E1500" s="153" t="s">
        <v>19</v>
      </c>
      <c r="F1500" s="154" t="s">
        <v>5175</v>
      </c>
      <c r="H1500" s="153" t="s">
        <v>19</v>
      </c>
      <c r="I1500" s="155"/>
      <c r="L1500" s="151"/>
      <c r="M1500" s="156"/>
      <c r="T1500" s="157"/>
      <c r="AT1500" s="153" t="s">
        <v>368</v>
      </c>
      <c r="AU1500" s="153" t="s">
        <v>90</v>
      </c>
      <c r="AV1500" s="12" t="s">
        <v>84</v>
      </c>
      <c r="AW1500" s="12" t="s">
        <v>36</v>
      </c>
      <c r="AX1500" s="12" t="s">
        <v>77</v>
      </c>
      <c r="AY1500" s="153" t="s">
        <v>358</v>
      </c>
    </row>
    <row r="1501" spans="2:65" s="12" customFormat="1" ht="11.25">
      <c r="B1501" s="151"/>
      <c r="D1501" s="152" t="s">
        <v>368</v>
      </c>
      <c r="E1501" s="153" t="s">
        <v>19</v>
      </c>
      <c r="F1501" s="154" t="s">
        <v>588</v>
      </c>
      <c r="H1501" s="153" t="s">
        <v>19</v>
      </c>
      <c r="I1501" s="155"/>
      <c r="L1501" s="151"/>
      <c r="M1501" s="156"/>
      <c r="T1501" s="157"/>
      <c r="AT1501" s="153" t="s">
        <v>368</v>
      </c>
      <c r="AU1501" s="153" t="s">
        <v>90</v>
      </c>
      <c r="AV1501" s="12" t="s">
        <v>84</v>
      </c>
      <c r="AW1501" s="12" t="s">
        <v>36</v>
      </c>
      <c r="AX1501" s="12" t="s">
        <v>77</v>
      </c>
      <c r="AY1501" s="153" t="s">
        <v>358</v>
      </c>
    </row>
    <row r="1502" spans="2:65" s="12" customFormat="1" ht="11.25">
      <c r="B1502" s="151"/>
      <c r="D1502" s="152" t="s">
        <v>368</v>
      </c>
      <c r="E1502" s="153" t="s">
        <v>19</v>
      </c>
      <c r="F1502" s="154" t="s">
        <v>1650</v>
      </c>
      <c r="H1502" s="153" t="s">
        <v>19</v>
      </c>
      <c r="I1502" s="155"/>
      <c r="L1502" s="151"/>
      <c r="M1502" s="156"/>
      <c r="T1502" s="157"/>
      <c r="AT1502" s="153" t="s">
        <v>368</v>
      </c>
      <c r="AU1502" s="153" t="s">
        <v>90</v>
      </c>
      <c r="AV1502" s="12" t="s">
        <v>84</v>
      </c>
      <c r="AW1502" s="12" t="s">
        <v>36</v>
      </c>
      <c r="AX1502" s="12" t="s">
        <v>77</v>
      </c>
      <c r="AY1502" s="153" t="s">
        <v>358</v>
      </c>
    </row>
    <row r="1503" spans="2:65" s="13" customFormat="1" ht="11.25">
      <c r="B1503" s="158"/>
      <c r="D1503" s="152" t="s">
        <v>368</v>
      </c>
      <c r="E1503" s="159" t="s">
        <v>19</v>
      </c>
      <c r="F1503" s="160" t="s">
        <v>1651</v>
      </c>
      <c r="H1503" s="161">
        <v>72.08</v>
      </c>
      <c r="I1503" s="162"/>
      <c r="L1503" s="158"/>
      <c r="M1503" s="163"/>
      <c r="T1503" s="164"/>
      <c r="AT1503" s="159" t="s">
        <v>368</v>
      </c>
      <c r="AU1503" s="159" t="s">
        <v>90</v>
      </c>
      <c r="AV1503" s="13" t="s">
        <v>90</v>
      </c>
      <c r="AW1503" s="13" t="s">
        <v>36</v>
      </c>
      <c r="AX1503" s="13" t="s">
        <v>77</v>
      </c>
      <c r="AY1503" s="159" t="s">
        <v>358</v>
      </c>
    </row>
    <row r="1504" spans="2:65" s="12" customFormat="1" ht="11.25">
      <c r="B1504" s="151"/>
      <c r="D1504" s="152" t="s">
        <v>368</v>
      </c>
      <c r="E1504" s="153" t="s">
        <v>19</v>
      </c>
      <c r="F1504" s="154" t="s">
        <v>1652</v>
      </c>
      <c r="H1504" s="153" t="s">
        <v>19</v>
      </c>
      <c r="I1504" s="155"/>
      <c r="L1504" s="151"/>
      <c r="M1504" s="156"/>
      <c r="T1504" s="157"/>
      <c r="AT1504" s="153" t="s">
        <v>368</v>
      </c>
      <c r="AU1504" s="153" t="s">
        <v>90</v>
      </c>
      <c r="AV1504" s="12" t="s">
        <v>84</v>
      </c>
      <c r="AW1504" s="12" t="s">
        <v>36</v>
      </c>
      <c r="AX1504" s="12" t="s">
        <v>77</v>
      </c>
      <c r="AY1504" s="153" t="s">
        <v>358</v>
      </c>
    </row>
    <row r="1505" spans="2:65" s="13" customFormat="1" ht="11.25">
      <c r="B1505" s="158"/>
      <c r="D1505" s="152" t="s">
        <v>368</v>
      </c>
      <c r="E1505" s="159" t="s">
        <v>19</v>
      </c>
      <c r="F1505" s="160" t="s">
        <v>1653</v>
      </c>
      <c r="H1505" s="161">
        <v>14.4</v>
      </c>
      <c r="I1505" s="162"/>
      <c r="L1505" s="158"/>
      <c r="M1505" s="163"/>
      <c r="T1505" s="164"/>
      <c r="AT1505" s="159" t="s">
        <v>368</v>
      </c>
      <c r="AU1505" s="159" t="s">
        <v>90</v>
      </c>
      <c r="AV1505" s="13" t="s">
        <v>90</v>
      </c>
      <c r="AW1505" s="13" t="s">
        <v>36</v>
      </c>
      <c r="AX1505" s="13" t="s">
        <v>77</v>
      </c>
      <c r="AY1505" s="159" t="s">
        <v>358</v>
      </c>
    </row>
    <row r="1506" spans="2:65" s="14" customFormat="1" ht="11.25">
      <c r="B1506" s="165"/>
      <c r="D1506" s="152" t="s">
        <v>368</v>
      </c>
      <c r="E1506" s="166" t="s">
        <v>19</v>
      </c>
      <c r="F1506" s="167" t="s">
        <v>371</v>
      </c>
      <c r="H1506" s="168">
        <v>86.48</v>
      </c>
      <c r="I1506" s="169"/>
      <c r="L1506" s="165"/>
      <c r="M1506" s="170"/>
      <c r="T1506" s="171"/>
      <c r="AT1506" s="166" t="s">
        <v>368</v>
      </c>
      <c r="AU1506" s="166" t="s">
        <v>90</v>
      </c>
      <c r="AV1506" s="14" t="s">
        <v>364</v>
      </c>
      <c r="AW1506" s="14" t="s">
        <v>36</v>
      </c>
      <c r="AX1506" s="14" t="s">
        <v>84</v>
      </c>
      <c r="AY1506" s="166" t="s">
        <v>358</v>
      </c>
    </row>
    <row r="1507" spans="2:65" s="13" customFormat="1" ht="11.25">
      <c r="B1507" s="158"/>
      <c r="D1507" s="152" t="s">
        <v>368</v>
      </c>
      <c r="F1507" s="160" t="s">
        <v>1666</v>
      </c>
      <c r="H1507" s="161">
        <v>103.776</v>
      </c>
      <c r="I1507" s="162"/>
      <c r="L1507" s="158"/>
      <c r="M1507" s="163"/>
      <c r="T1507" s="164"/>
      <c r="AT1507" s="159" t="s">
        <v>368</v>
      </c>
      <c r="AU1507" s="159" t="s">
        <v>90</v>
      </c>
      <c r="AV1507" s="13" t="s">
        <v>90</v>
      </c>
      <c r="AW1507" s="13" t="s">
        <v>4</v>
      </c>
      <c r="AX1507" s="13" t="s">
        <v>84</v>
      </c>
      <c r="AY1507" s="159" t="s">
        <v>358</v>
      </c>
    </row>
    <row r="1508" spans="2:65" s="1" customFormat="1" ht="37.9" customHeight="1">
      <c r="B1508" s="33"/>
      <c r="C1508" s="134" t="s">
        <v>1667</v>
      </c>
      <c r="D1508" s="134" t="s">
        <v>360</v>
      </c>
      <c r="E1508" s="135" t="s">
        <v>1668</v>
      </c>
      <c r="F1508" s="136" t="s">
        <v>1669</v>
      </c>
      <c r="G1508" s="137" t="s">
        <v>195</v>
      </c>
      <c r="H1508" s="138">
        <v>86.48</v>
      </c>
      <c r="I1508" s="139"/>
      <c r="J1508" s="140">
        <f>ROUND(I1508*H1508,2)</f>
        <v>0</v>
      </c>
      <c r="K1508" s="136" t="s">
        <v>363</v>
      </c>
      <c r="L1508" s="33"/>
      <c r="M1508" s="141" t="s">
        <v>19</v>
      </c>
      <c r="N1508" s="142" t="s">
        <v>49</v>
      </c>
      <c r="P1508" s="143">
        <f>O1508*H1508</f>
        <v>0</v>
      </c>
      <c r="Q1508" s="143">
        <v>9.4131E-4</v>
      </c>
      <c r="R1508" s="143">
        <f>Q1508*H1508</f>
        <v>8.1404488800000008E-2</v>
      </c>
      <c r="S1508" s="143">
        <v>0</v>
      </c>
      <c r="T1508" s="144">
        <f>S1508*H1508</f>
        <v>0</v>
      </c>
      <c r="AR1508" s="145" t="s">
        <v>454</v>
      </c>
      <c r="AT1508" s="145" t="s">
        <v>360</v>
      </c>
      <c r="AU1508" s="145" t="s">
        <v>90</v>
      </c>
      <c r="AY1508" s="18" t="s">
        <v>358</v>
      </c>
      <c r="BE1508" s="146">
        <f>IF(N1508="základní",J1508,0)</f>
        <v>0</v>
      </c>
      <c r="BF1508" s="146">
        <f>IF(N1508="snížená",J1508,0)</f>
        <v>0</v>
      </c>
      <c r="BG1508" s="146">
        <f>IF(N1508="zákl. přenesená",J1508,0)</f>
        <v>0</v>
      </c>
      <c r="BH1508" s="146">
        <f>IF(N1508="sníž. přenesená",J1508,0)</f>
        <v>0</v>
      </c>
      <c r="BI1508" s="146">
        <f>IF(N1508="nulová",J1508,0)</f>
        <v>0</v>
      </c>
      <c r="BJ1508" s="18" t="s">
        <v>90</v>
      </c>
      <c r="BK1508" s="146">
        <f>ROUND(I1508*H1508,2)</f>
        <v>0</v>
      </c>
      <c r="BL1508" s="18" t="s">
        <v>454</v>
      </c>
      <c r="BM1508" s="145" t="s">
        <v>1670</v>
      </c>
    </row>
    <row r="1509" spans="2:65" s="1" customFormat="1" ht="11.25">
      <c r="B1509" s="33"/>
      <c r="D1509" s="147" t="s">
        <v>366</v>
      </c>
      <c r="F1509" s="148" t="s">
        <v>1671</v>
      </c>
      <c r="I1509" s="149"/>
      <c r="L1509" s="33"/>
      <c r="M1509" s="150"/>
      <c r="T1509" s="54"/>
      <c r="AT1509" s="18" t="s">
        <v>366</v>
      </c>
      <c r="AU1509" s="18" t="s">
        <v>90</v>
      </c>
    </row>
    <row r="1510" spans="2:65" s="12" customFormat="1" ht="11.25">
      <c r="B1510" s="151"/>
      <c r="D1510" s="152" t="s">
        <v>368</v>
      </c>
      <c r="E1510" s="153" t="s">
        <v>19</v>
      </c>
      <c r="F1510" s="154" t="s">
        <v>485</v>
      </c>
      <c r="H1510" s="153" t="s">
        <v>19</v>
      </c>
      <c r="I1510" s="155"/>
      <c r="L1510" s="151"/>
      <c r="M1510" s="156"/>
      <c r="T1510" s="157"/>
      <c r="AT1510" s="153" t="s">
        <v>368</v>
      </c>
      <c r="AU1510" s="153" t="s">
        <v>90</v>
      </c>
      <c r="AV1510" s="12" t="s">
        <v>84</v>
      </c>
      <c r="AW1510" s="12" t="s">
        <v>36</v>
      </c>
      <c r="AX1510" s="12" t="s">
        <v>77</v>
      </c>
      <c r="AY1510" s="153" t="s">
        <v>358</v>
      </c>
    </row>
    <row r="1511" spans="2:65" s="12" customFormat="1" ht="11.25">
      <c r="B1511" s="151"/>
      <c r="D1511" s="152" t="s">
        <v>368</v>
      </c>
      <c r="E1511" s="153" t="s">
        <v>19</v>
      </c>
      <c r="F1511" s="154" t="s">
        <v>5186</v>
      </c>
      <c r="H1511" s="153" t="s">
        <v>19</v>
      </c>
      <c r="I1511" s="155"/>
      <c r="L1511" s="151"/>
      <c r="M1511" s="156"/>
      <c r="T1511" s="157"/>
      <c r="AT1511" s="153" t="s">
        <v>368</v>
      </c>
      <c r="AU1511" s="153" t="s">
        <v>90</v>
      </c>
      <c r="AV1511" s="12" t="s">
        <v>84</v>
      </c>
      <c r="AW1511" s="12" t="s">
        <v>36</v>
      </c>
      <c r="AX1511" s="12" t="s">
        <v>77</v>
      </c>
      <c r="AY1511" s="153" t="s">
        <v>358</v>
      </c>
    </row>
    <row r="1512" spans="2:65" s="12" customFormat="1" ht="11.25">
      <c r="B1512" s="151"/>
      <c r="D1512" s="152" t="s">
        <v>368</v>
      </c>
      <c r="E1512" s="153" t="s">
        <v>19</v>
      </c>
      <c r="F1512" s="154" t="s">
        <v>5175</v>
      </c>
      <c r="H1512" s="153" t="s">
        <v>19</v>
      </c>
      <c r="I1512" s="155"/>
      <c r="L1512" s="151"/>
      <c r="M1512" s="156"/>
      <c r="T1512" s="157"/>
      <c r="AT1512" s="153" t="s">
        <v>368</v>
      </c>
      <c r="AU1512" s="153" t="s">
        <v>90</v>
      </c>
      <c r="AV1512" s="12" t="s">
        <v>84</v>
      </c>
      <c r="AW1512" s="12" t="s">
        <v>36</v>
      </c>
      <c r="AX1512" s="12" t="s">
        <v>77</v>
      </c>
      <c r="AY1512" s="153" t="s">
        <v>358</v>
      </c>
    </row>
    <row r="1513" spans="2:65" s="12" customFormat="1" ht="11.25">
      <c r="B1513" s="151"/>
      <c r="D1513" s="152" t="s">
        <v>368</v>
      </c>
      <c r="E1513" s="153" t="s">
        <v>19</v>
      </c>
      <c r="F1513" s="154" t="s">
        <v>588</v>
      </c>
      <c r="H1513" s="153" t="s">
        <v>19</v>
      </c>
      <c r="I1513" s="155"/>
      <c r="L1513" s="151"/>
      <c r="M1513" s="156"/>
      <c r="T1513" s="157"/>
      <c r="AT1513" s="153" t="s">
        <v>368</v>
      </c>
      <c r="AU1513" s="153" t="s">
        <v>90</v>
      </c>
      <c r="AV1513" s="12" t="s">
        <v>84</v>
      </c>
      <c r="AW1513" s="12" t="s">
        <v>36</v>
      </c>
      <c r="AX1513" s="12" t="s">
        <v>77</v>
      </c>
      <c r="AY1513" s="153" t="s">
        <v>358</v>
      </c>
    </row>
    <row r="1514" spans="2:65" s="12" customFormat="1" ht="11.25">
      <c r="B1514" s="151"/>
      <c r="D1514" s="152" t="s">
        <v>368</v>
      </c>
      <c r="E1514" s="153" t="s">
        <v>19</v>
      </c>
      <c r="F1514" s="154" t="s">
        <v>1650</v>
      </c>
      <c r="H1514" s="153" t="s">
        <v>19</v>
      </c>
      <c r="I1514" s="155"/>
      <c r="L1514" s="151"/>
      <c r="M1514" s="156"/>
      <c r="T1514" s="157"/>
      <c r="AT1514" s="153" t="s">
        <v>368</v>
      </c>
      <c r="AU1514" s="153" t="s">
        <v>90</v>
      </c>
      <c r="AV1514" s="12" t="s">
        <v>84</v>
      </c>
      <c r="AW1514" s="12" t="s">
        <v>36</v>
      </c>
      <c r="AX1514" s="12" t="s">
        <v>77</v>
      </c>
      <c r="AY1514" s="153" t="s">
        <v>358</v>
      </c>
    </row>
    <row r="1515" spans="2:65" s="13" customFormat="1" ht="11.25">
      <c r="B1515" s="158"/>
      <c r="D1515" s="152" t="s">
        <v>368</v>
      </c>
      <c r="E1515" s="159" t="s">
        <v>19</v>
      </c>
      <c r="F1515" s="160" t="s">
        <v>1651</v>
      </c>
      <c r="H1515" s="161">
        <v>72.08</v>
      </c>
      <c r="I1515" s="162"/>
      <c r="L1515" s="158"/>
      <c r="M1515" s="163"/>
      <c r="T1515" s="164"/>
      <c r="AT1515" s="159" t="s">
        <v>368</v>
      </c>
      <c r="AU1515" s="159" t="s">
        <v>90</v>
      </c>
      <c r="AV1515" s="13" t="s">
        <v>90</v>
      </c>
      <c r="AW1515" s="13" t="s">
        <v>36</v>
      </c>
      <c r="AX1515" s="13" t="s">
        <v>77</v>
      </c>
      <c r="AY1515" s="159" t="s">
        <v>358</v>
      </c>
    </row>
    <row r="1516" spans="2:65" s="12" customFormat="1" ht="11.25">
      <c r="B1516" s="151"/>
      <c r="D1516" s="152" t="s">
        <v>368</v>
      </c>
      <c r="E1516" s="153" t="s">
        <v>19</v>
      </c>
      <c r="F1516" s="154" t="s">
        <v>1652</v>
      </c>
      <c r="H1516" s="153" t="s">
        <v>19</v>
      </c>
      <c r="I1516" s="155"/>
      <c r="L1516" s="151"/>
      <c r="M1516" s="156"/>
      <c r="T1516" s="157"/>
      <c r="AT1516" s="153" t="s">
        <v>368</v>
      </c>
      <c r="AU1516" s="153" t="s">
        <v>90</v>
      </c>
      <c r="AV1516" s="12" t="s">
        <v>84</v>
      </c>
      <c r="AW1516" s="12" t="s">
        <v>36</v>
      </c>
      <c r="AX1516" s="12" t="s">
        <v>77</v>
      </c>
      <c r="AY1516" s="153" t="s">
        <v>358</v>
      </c>
    </row>
    <row r="1517" spans="2:65" s="13" customFormat="1" ht="11.25">
      <c r="B1517" s="158"/>
      <c r="D1517" s="152" t="s">
        <v>368</v>
      </c>
      <c r="E1517" s="159" t="s">
        <v>19</v>
      </c>
      <c r="F1517" s="160" t="s">
        <v>1653</v>
      </c>
      <c r="H1517" s="161">
        <v>14.4</v>
      </c>
      <c r="I1517" s="162"/>
      <c r="L1517" s="158"/>
      <c r="M1517" s="163"/>
      <c r="T1517" s="164"/>
      <c r="AT1517" s="159" t="s">
        <v>368</v>
      </c>
      <c r="AU1517" s="159" t="s">
        <v>90</v>
      </c>
      <c r="AV1517" s="13" t="s">
        <v>90</v>
      </c>
      <c r="AW1517" s="13" t="s">
        <v>36</v>
      </c>
      <c r="AX1517" s="13" t="s">
        <v>77</v>
      </c>
      <c r="AY1517" s="159" t="s">
        <v>358</v>
      </c>
    </row>
    <row r="1518" spans="2:65" s="14" customFormat="1" ht="11.25">
      <c r="B1518" s="165"/>
      <c r="D1518" s="152" t="s">
        <v>368</v>
      </c>
      <c r="E1518" s="166" t="s">
        <v>19</v>
      </c>
      <c r="F1518" s="167" t="s">
        <v>371</v>
      </c>
      <c r="H1518" s="168">
        <v>86.48</v>
      </c>
      <c r="I1518" s="169"/>
      <c r="L1518" s="165"/>
      <c r="M1518" s="170"/>
      <c r="T1518" s="171"/>
      <c r="AT1518" s="166" t="s">
        <v>368</v>
      </c>
      <c r="AU1518" s="166" t="s">
        <v>90</v>
      </c>
      <c r="AV1518" s="14" t="s">
        <v>364</v>
      </c>
      <c r="AW1518" s="14" t="s">
        <v>36</v>
      </c>
      <c r="AX1518" s="14" t="s">
        <v>84</v>
      </c>
      <c r="AY1518" s="166" t="s">
        <v>358</v>
      </c>
    </row>
    <row r="1519" spans="2:65" s="1" customFormat="1" ht="49.15" customHeight="1">
      <c r="B1519" s="33"/>
      <c r="C1519" s="179" t="s">
        <v>1672</v>
      </c>
      <c r="D1519" s="179" t="s">
        <v>440</v>
      </c>
      <c r="E1519" s="180" t="s">
        <v>1440</v>
      </c>
      <c r="F1519" s="181" t="s">
        <v>1441</v>
      </c>
      <c r="G1519" s="182" t="s">
        <v>195</v>
      </c>
      <c r="H1519" s="183">
        <v>103.776</v>
      </c>
      <c r="I1519" s="184"/>
      <c r="J1519" s="185">
        <f>ROUND(I1519*H1519,2)</f>
        <v>0</v>
      </c>
      <c r="K1519" s="181" t="s">
        <v>363</v>
      </c>
      <c r="L1519" s="186"/>
      <c r="M1519" s="187" t="s">
        <v>19</v>
      </c>
      <c r="N1519" s="188" t="s">
        <v>49</v>
      </c>
      <c r="P1519" s="143">
        <f>O1519*H1519</f>
        <v>0</v>
      </c>
      <c r="Q1519" s="143">
        <v>5.4000000000000003E-3</v>
      </c>
      <c r="R1519" s="143">
        <f>Q1519*H1519</f>
        <v>0.56039039999999996</v>
      </c>
      <c r="S1519" s="143">
        <v>0</v>
      </c>
      <c r="T1519" s="144">
        <f>S1519*H1519</f>
        <v>0</v>
      </c>
      <c r="AR1519" s="145" t="s">
        <v>558</v>
      </c>
      <c r="AT1519" s="145" t="s">
        <v>440</v>
      </c>
      <c r="AU1519" s="145" t="s">
        <v>90</v>
      </c>
      <c r="AY1519" s="18" t="s">
        <v>358</v>
      </c>
      <c r="BE1519" s="146">
        <f>IF(N1519="základní",J1519,0)</f>
        <v>0</v>
      </c>
      <c r="BF1519" s="146">
        <f>IF(N1519="snížená",J1519,0)</f>
        <v>0</v>
      </c>
      <c r="BG1519" s="146">
        <f>IF(N1519="zákl. přenesená",J1519,0)</f>
        <v>0</v>
      </c>
      <c r="BH1519" s="146">
        <f>IF(N1519="sníž. přenesená",J1519,0)</f>
        <v>0</v>
      </c>
      <c r="BI1519" s="146">
        <f>IF(N1519="nulová",J1519,0)</f>
        <v>0</v>
      </c>
      <c r="BJ1519" s="18" t="s">
        <v>90</v>
      </c>
      <c r="BK1519" s="146">
        <f>ROUND(I1519*H1519,2)</f>
        <v>0</v>
      </c>
      <c r="BL1519" s="18" t="s">
        <v>454</v>
      </c>
      <c r="BM1519" s="145" t="s">
        <v>1673</v>
      </c>
    </row>
    <row r="1520" spans="2:65" s="12" customFormat="1" ht="11.25">
      <c r="B1520" s="151"/>
      <c r="D1520" s="152" t="s">
        <v>368</v>
      </c>
      <c r="E1520" s="153" t="s">
        <v>19</v>
      </c>
      <c r="F1520" s="154" t="s">
        <v>485</v>
      </c>
      <c r="H1520" s="153" t="s">
        <v>19</v>
      </c>
      <c r="I1520" s="155"/>
      <c r="L1520" s="151"/>
      <c r="M1520" s="156"/>
      <c r="T1520" s="157"/>
      <c r="AT1520" s="153" t="s">
        <v>368</v>
      </c>
      <c r="AU1520" s="153" t="s">
        <v>90</v>
      </c>
      <c r="AV1520" s="12" t="s">
        <v>84</v>
      </c>
      <c r="AW1520" s="12" t="s">
        <v>36</v>
      </c>
      <c r="AX1520" s="12" t="s">
        <v>77</v>
      </c>
      <c r="AY1520" s="153" t="s">
        <v>358</v>
      </c>
    </row>
    <row r="1521" spans="2:65" s="12" customFormat="1" ht="11.25">
      <c r="B1521" s="151"/>
      <c r="D1521" s="152" t="s">
        <v>368</v>
      </c>
      <c r="E1521" s="153" t="s">
        <v>19</v>
      </c>
      <c r="F1521" s="154" t="s">
        <v>5186</v>
      </c>
      <c r="H1521" s="153" t="s">
        <v>19</v>
      </c>
      <c r="I1521" s="155"/>
      <c r="L1521" s="151"/>
      <c r="M1521" s="156"/>
      <c r="T1521" s="157"/>
      <c r="AT1521" s="153" t="s">
        <v>368</v>
      </c>
      <c r="AU1521" s="153" t="s">
        <v>90</v>
      </c>
      <c r="AV1521" s="12" t="s">
        <v>84</v>
      </c>
      <c r="AW1521" s="12" t="s">
        <v>36</v>
      </c>
      <c r="AX1521" s="12" t="s">
        <v>77</v>
      </c>
      <c r="AY1521" s="153" t="s">
        <v>358</v>
      </c>
    </row>
    <row r="1522" spans="2:65" s="12" customFormat="1" ht="11.25">
      <c r="B1522" s="151"/>
      <c r="D1522" s="152" t="s">
        <v>368</v>
      </c>
      <c r="E1522" s="153" t="s">
        <v>19</v>
      </c>
      <c r="F1522" s="154" t="s">
        <v>5175</v>
      </c>
      <c r="H1522" s="153" t="s">
        <v>19</v>
      </c>
      <c r="I1522" s="155"/>
      <c r="L1522" s="151"/>
      <c r="M1522" s="156"/>
      <c r="T1522" s="157"/>
      <c r="AT1522" s="153" t="s">
        <v>368</v>
      </c>
      <c r="AU1522" s="153" t="s">
        <v>90</v>
      </c>
      <c r="AV1522" s="12" t="s">
        <v>84</v>
      </c>
      <c r="AW1522" s="12" t="s">
        <v>36</v>
      </c>
      <c r="AX1522" s="12" t="s">
        <v>77</v>
      </c>
      <c r="AY1522" s="153" t="s">
        <v>358</v>
      </c>
    </row>
    <row r="1523" spans="2:65" s="12" customFormat="1" ht="11.25">
      <c r="B1523" s="151"/>
      <c r="D1523" s="152" t="s">
        <v>368</v>
      </c>
      <c r="E1523" s="153" t="s">
        <v>19</v>
      </c>
      <c r="F1523" s="154" t="s">
        <v>588</v>
      </c>
      <c r="H1523" s="153" t="s">
        <v>19</v>
      </c>
      <c r="I1523" s="155"/>
      <c r="L1523" s="151"/>
      <c r="M1523" s="156"/>
      <c r="T1523" s="157"/>
      <c r="AT1523" s="153" t="s">
        <v>368</v>
      </c>
      <c r="AU1523" s="153" t="s">
        <v>90</v>
      </c>
      <c r="AV1523" s="12" t="s">
        <v>84</v>
      </c>
      <c r="AW1523" s="12" t="s">
        <v>36</v>
      </c>
      <c r="AX1523" s="12" t="s">
        <v>77</v>
      </c>
      <c r="AY1523" s="153" t="s">
        <v>358</v>
      </c>
    </row>
    <row r="1524" spans="2:65" s="12" customFormat="1" ht="11.25">
      <c r="B1524" s="151"/>
      <c r="D1524" s="152" t="s">
        <v>368</v>
      </c>
      <c r="E1524" s="153" t="s">
        <v>19</v>
      </c>
      <c r="F1524" s="154" t="s">
        <v>1650</v>
      </c>
      <c r="H1524" s="153" t="s">
        <v>19</v>
      </c>
      <c r="I1524" s="155"/>
      <c r="L1524" s="151"/>
      <c r="M1524" s="156"/>
      <c r="T1524" s="157"/>
      <c r="AT1524" s="153" t="s">
        <v>368</v>
      </c>
      <c r="AU1524" s="153" t="s">
        <v>90</v>
      </c>
      <c r="AV1524" s="12" t="s">
        <v>84</v>
      </c>
      <c r="AW1524" s="12" t="s">
        <v>36</v>
      </c>
      <c r="AX1524" s="12" t="s">
        <v>77</v>
      </c>
      <c r="AY1524" s="153" t="s">
        <v>358</v>
      </c>
    </row>
    <row r="1525" spans="2:65" s="13" customFormat="1" ht="11.25">
      <c r="B1525" s="158"/>
      <c r="D1525" s="152" t="s">
        <v>368</v>
      </c>
      <c r="E1525" s="159" t="s">
        <v>19</v>
      </c>
      <c r="F1525" s="160" t="s">
        <v>1651</v>
      </c>
      <c r="H1525" s="161">
        <v>72.08</v>
      </c>
      <c r="I1525" s="162"/>
      <c r="L1525" s="158"/>
      <c r="M1525" s="163"/>
      <c r="T1525" s="164"/>
      <c r="AT1525" s="159" t="s">
        <v>368</v>
      </c>
      <c r="AU1525" s="159" t="s">
        <v>90</v>
      </c>
      <c r="AV1525" s="13" t="s">
        <v>90</v>
      </c>
      <c r="AW1525" s="13" t="s">
        <v>36</v>
      </c>
      <c r="AX1525" s="13" t="s">
        <v>77</v>
      </c>
      <c r="AY1525" s="159" t="s">
        <v>358</v>
      </c>
    </row>
    <row r="1526" spans="2:65" s="12" customFormat="1" ht="11.25">
      <c r="B1526" s="151"/>
      <c r="D1526" s="152" t="s">
        <v>368</v>
      </c>
      <c r="E1526" s="153" t="s">
        <v>19</v>
      </c>
      <c r="F1526" s="154" t="s">
        <v>1652</v>
      </c>
      <c r="H1526" s="153" t="s">
        <v>19</v>
      </c>
      <c r="I1526" s="155"/>
      <c r="L1526" s="151"/>
      <c r="M1526" s="156"/>
      <c r="T1526" s="157"/>
      <c r="AT1526" s="153" t="s">
        <v>368</v>
      </c>
      <c r="AU1526" s="153" t="s">
        <v>90</v>
      </c>
      <c r="AV1526" s="12" t="s">
        <v>84</v>
      </c>
      <c r="AW1526" s="12" t="s">
        <v>36</v>
      </c>
      <c r="AX1526" s="12" t="s">
        <v>77</v>
      </c>
      <c r="AY1526" s="153" t="s">
        <v>358</v>
      </c>
    </row>
    <row r="1527" spans="2:65" s="13" customFormat="1" ht="11.25">
      <c r="B1527" s="158"/>
      <c r="D1527" s="152" t="s">
        <v>368</v>
      </c>
      <c r="E1527" s="159" t="s">
        <v>19</v>
      </c>
      <c r="F1527" s="160" t="s">
        <v>1653</v>
      </c>
      <c r="H1527" s="161">
        <v>14.4</v>
      </c>
      <c r="I1527" s="162"/>
      <c r="L1527" s="158"/>
      <c r="M1527" s="163"/>
      <c r="T1527" s="164"/>
      <c r="AT1527" s="159" t="s">
        <v>368</v>
      </c>
      <c r="AU1527" s="159" t="s">
        <v>90</v>
      </c>
      <c r="AV1527" s="13" t="s">
        <v>90</v>
      </c>
      <c r="AW1527" s="13" t="s">
        <v>36</v>
      </c>
      <c r="AX1527" s="13" t="s">
        <v>77</v>
      </c>
      <c r="AY1527" s="159" t="s">
        <v>358</v>
      </c>
    </row>
    <row r="1528" spans="2:65" s="14" customFormat="1" ht="11.25">
      <c r="B1528" s="165"/>
      <c r="D1528" s="152" t="s">
        <v>368</v>
      </c>
      <c r="E1528" s="166" t="s">
        <v>19</v>
      </c>
      <c r="F1528" s="167" t="s">
        <v>371</v>
      </c>
      <c r="H1528" s="168">
        <v>86.48</v>
      </c>
      <c r="I1528" s="169"/>
      <c r="L1528" s="165"/>
      <c r="M1528" s="170"/>
      <c r="T1528" s="171"/>
      <c r="AT1528" s="166" t="s">
        <v>368</v>
      </c>
      <c r="AU1528" s="166" t="s">
        <v>90</v>
      </c>
      <c r="AV1528" s="14" t="s">
        <v>364</v>
      </c>
      <c r="AW1528" s="14" t="s">
        <v>36</v>
      </c>
      <c r="AX1528" s="14" t="s">
        <v>84</v>
      </c>
      <c r="AY1528" s="166" t="s">
        <v>358</v>
      </c>
    </row>
    <row r="1529" spans="2:65" s="13" customFormat="1" ht="11.25">
      <c r="B1529" s="158"/>
      <c r="D1529" s="152" t="s">
        <v>368</v>
      </c>
      <c r="F1529" s="160" t="s">
        <v>1666</v>
      </c>
      <c r="H1529" s="161">
        <v>103.776</v>
      </c>
      <c r="I1529" s="162"/>
      <c r="L1529" s="158"/>
      <c r="M1529" s="163"/>
      <c r="T1529" s="164"/>
      <c r="AT1529" s="159" t="s">
        <v>368</v>
      </c>
      <c r="AU1529" s="159" t="s">
        <v>90</v>
      </c>
      <c r="AV1529" s="13" t="s">
        <v>90</v>
      </c>
      <c r="AW1529" s="13" t="s">
        <v>4</v>
      </c>
      <c r="AX1529" s="13" t="s">
        <v>84</v>
      </c>
      <c r="AY1529" s="159" t="s">
        <v>358</v>
      </c>
    </row>
    <row r="1530" spans="2:65" s="1" customFormat="1" ht="49.15" customHeight="1">
      <c r="B1530" s="33"/>
      <c r="C1530" s="134" t="s">
        <v>1674</v>
      </c>
      <c r="D1530" s="134" t="s">
        <v>360</v>
      </c>
      <c r="E1530" s="135" t="s">
        <v>1675</v>
      </c>
      <c r="F1530" s="136" t="s">
        <v>1676</v>
      </c>
      <c r="G1530" s="137" t="s">
        <v>195</v>
      </c>
      <c r="H1530" s="138">
        <v>86.48</v>
      </c>
      <c r="I1530" s="139"/>
      <c r="J1530" s="140">
        <f>ROUND(I1530*H1530,2)</f>
        <v>0</v>
      </c>
      <c r="K1530" s="136" t="s">
        <v>363</v>
      </c>
      <c r="L1530" s="33"/>
      <c r="M1530" s="141" t="s">
        <v>19</v>
      </c>
      <c r="N1530" s="142" t="s">
        <v>49</v>
      </c>
      <c r="P1530" s="143">
        <f>O1530*H1530</f>
        <v>0</v>
      </c>
      <c r="Q1530" s="143">
        <v>3.3087999999999999E-5</v>
      </c>
      <c r="R1530" s="143">
        <f>Q1530*H1530</f>
        <v>2.8614502400000001E-3</v>
      </c>
      <c r="S1530" s="143">
        <v>0</v>
      </c>
      <c r="T1530" s="144">
        <f>S1530*H1530</f>
        <v>0</v>
      </c>
      <c r="AR1530" s="145" t="s">
        <v>454</v>
      </c>
      <c r="AT1530" s="145" t="s">
        <v>360</v>
      </c>
      <c r="AU1530" s="145" t="s">
        <v>90</v>
      </c>
      <c r="AY1530" s="18" t="s">
        <v>358</v>
      </c>
      <c r="BE1530" s="146">
        <f>IF(N1530="základní",J1530,0)</f>
        <v>0</v>
      </c>
      <c r="BF1530" s="146">
        <f>IF(N1530="snížená",J1530,0)</f>
        <v>0</v>
      </c>
      <c r="BG1530" s="146">
        <f>IF(N1530="zákl. přenesená",J1530,0)</f>
        <v>0</v>
      </c>
      <c r="BH1530" s="146">
        <f>IF(N1530="sníž. přenesená",J1530,0)</f>
        <v>0</v>
      </c>
      <c r="BI1530" s="146">
        <f>IF(N1530="nulová",J1530,0)</f>
        <v>0</v>
      </c>
      <c r="BJ1530" s="18" t="s">
        <v>90</v>
      </c>
      <c r="BK1530" s="146">
        <f>ROUND(I1530*H1530,2)</f>
        <v>0</v>
      </c>
      <c r="BL1530" s="18" t="s">
        <v>454</v>
      </c>
      <c r="BM1530" s="145" t="s">
        <v>1677</v>
      </c>
    </row>
    <row r="1531" spans="2:65" s="1" customFormat="1" ht="11.25">
      <c r="B1531" s="33"/>
      <c r="D1531" s="147" t="s">
        <v>366</v>
      </c>
      <c r="F1531" s="148" t="s">
        <v>1678</v>
      </c>
      <c r="I1531" s="149"/>
      <c r="L1531" s="33"/>
      <c r="M1531" s="150"/>
      <c r="T1531" s="54"/>
      <c r="AT1531" s="18" t="s">
        <v>366</v>
      </c>
      <c r="AU1531" s="18" t="s">
        <v>90</v>
      </c>
    </row>
    <row r="1532" spans="2:65" s="12" customFormat="1" ht="11.25">
      <c r="B1532" s="151"/>
      <c r="D1532" s="152" t="s">
        <v>368</v>
      </c>
      <c r="E1532" s="153" t="s">
        <v>19</v>
      </c>
      <c r="F1532" s="154" t="s">
        <v>485</v>
      </c>
      <c r="H1532" s="153" t="s">
        <v>19</v>
      </c>
      <c r="I1532" s="155"/>
      <c r="L1532" s="151"/>
      <c r="M1532" s="156"/>
      <c r="T1532" s="157"/>
      <c r="AT1532" s="153" t="s">
        <v>368</v>
      </c>
      <c r="AU1532" s="153" t="s">
        <v>90</v>
      </c>
      <c r="AV1532" s="12" t="s">
        <v>84</v>
      </c>
      <c r="AW1532" s="12" t="s">
        <v>36</v>
      </c>
      <c r="AX1532" s="12" t="s">
        <v>77</v>
      </c>
      <c r="AY1532" s="153" t="s">
        <v>358</v>
      </c>
    </row>
    <row r="1533" spans="2:65" s="12" customFormat="1" ht="11.25">
      <c r="B1533" s="151"/>
      <c r="D1533" s="152" t="s">
        <v>368</v>
      </c>
      <c r="E1533" s="153" t="s">
        <v>19</v>
      </c>
      <c r="F1533" s="154" t="s">
        <v>5186</v>
      </c>
      <c r="H1533" s="153" t="s">
        <v>19</v>
      </c>
      <c r="I1533" s="155"/>
      <c r="L1533" s="151"/>
      <c r="M1533" s="156"/>
      <c r="T1533" s="157"/>
      <c r="AT1533" s="153" t="s">
        <v>368</v>
      </c>
      <c r="AU1533" s="153" t="s">
        <v>90</v>
      </c>
      <c r="AV1533" s="12" t="s">
        <v>84</v>
      </c>
      <c r="AW1533" s="12" t="s">
        <v>36</v>
      </c>
      <c r="AX1533" s="12" t="s">
        <v>77</v>
      </c>
      <c r="AY1533" s="153" t="s">
        <v>358</v>
      </c>
    </row>
    <row r="1534" spans="2:65" s="12" customFormat="1" ht="11.25">
      <c r="B1534" s="151"/>
      <c r="D1534" s="152" t="s">
        <v>368</v>
      </c>
      <c r="E1534" s="153" t="s">
        <v>19</v>
      </c>
      <c r="F1534" s="154" t="s">
        <v>5175</v>
      </c>
      <c r="H1534" s="153" t="s">
        <v>19</v>
      </c>
      <c r="I1534" s="155"/>
      <c r="L1534" s="151"/>
      <c r="M1534" s="156"/>
      <c r="T1534" s="157"/>
      <c r="AT1534" s="153" t="s">
        <v>368</v>
      </c>
      <c r="AU1534" s="153" t="s">
        <v>90</v>
      </c>
      <c r="AV1534" s="12" t="s">
        <v>84</v>
      </c>
      <c r="AW1534" s="12" t="s">
        <v>36</v>
      </c>
      <c r="AX1534" s="12" t="s">
        <v>77</v>
      </c>
      <c r="AY1534" s="153" t="s">
        <v>358</v>
      </c>
    </row>
    <row r="1535" spans="2:65" s="12" customFormat="1" ht="11.25">
      <c r="B1535" s="151"/>
      <c r="D1535" s="152" t="s">
        <v>368</v>
      </c>
      <c r="E1535" s="153" t="s">
        <v>19</v>
      </c>
      <c r="F1535" s="154" t="s">
        <v>588</v>
      </c>
      <c r="H1535" s="153" t="s">
        <v>19</v>
      </c>
      <c r="I1535" s="155"/>
      <c r="L1535" s="151"/>
      <c r="M1535" s="156"/>
      <c r="T1535" s="157"/>
      <c r="AT1535" s="153" t="s">
        <v>368</v>
      </c>
      <c r="AU1535" s="153" t="s">
        <v>90</v>
      </c>
      <c r="AV1535" s="12" t="s">
        <v>84</v>
      </c>
      <c r="AW1535" s="12" t="s">
        <v>36</v>
      </c>
      <c r="AX1535" s="12" t="s">
        <v>77</v>
      </c>
      <c r="AY1535" s="153" t="s">
        <v>358</v>
      </c>
    </row>
    <row r="1536" spans="2:65" s="12" customFormat="1" ht="11.25">
      <c r="B1536" s="151"/>
      <c r="D1536" s="152" t="s">
        <v>368</v>
      </c>
      <c r="E1536" s="153" t="s">
        <v>19</v>
      </c>
      <c r="F1536" s="154" t="s">
        <v>1650</v>
      </c>
      <c r="H1536" s="153" t="s">
        <v>19</v>
      </c>
      <c r="I1536" s="155"/>
      <c r="L1536" s="151"/>
      <c r="M1536" s="156"/>
      <c r="T1536" s="157"/>
      <c r="AT1536" s="153" t="s">
        <v>368</v>
      </c>
      <c r="AU1536" s="153" t="s">
        <v>90</v>
      </c>
      <c r="AV1536" s="12" t="s">
        <v>84</v>
      </c>
      <c r="AW1536" s="12" t="s">
        <v>36</v>
      </c>
      <c r="AX1536" s="12" t="s">
        <v>77</v>
      </c>
      <c r="AY1536" s="153" t="s">
        <v>358</v>
      </c>
    </row>
    <row r="1537" spans="2:65" s="13" customFormat="1" ht="11.25">
      <c r="B1537" s="158"/>
      <c r="D1537" s="152" t="s">
        <v>368</v>
      </c>
      <c r="E1537" s="159" t="s">
        <v>19</v>
      </c>
      <c r="F1537" s="160" t="s">
        <v>1651</v>
      </c>
      <c r="H1537" s="161">
        <v>72.08</v>
      </c>
      <c r="I1537" s="162"/>
      <c r="L1537" s="158"/>
      <c r="M1537" s="163"/>
      <c r="T1537" s="164"/>
      <c r="AT1537" s="159" t="s">
        <v>368</v>
      </c>
      <c r="AU1537" s="159" t="s">
        <v>90</v>
      </c>
      <c r="AV1537" s="13" t="s">
        <v>90</v>
      </c>
      <c r="AW1537" s="13" t="s">
        <v>36</v>
      </c>
      <c r="AX1537" s="13" t="s">
        <v>77</v>
      </c>
      <c r="AY1537" s="159" t="s">
        <v>358</v>
      </c>
    </row>
    <row r="1538" spans="2:65" s="12" customFormat="1" ht="11.25">
      <c r="B1538" s="151"/>
      <c r="D1538" s="152" t="s">
        <v>368</v>
      </c>
      <c r="E1538" s="153" t="s">
        <v>19</v>
      </c>
      <c r="F1538" s="154" t="s">
        <v>1652</v>
      </c>
      <c r="H1538" s="153" t="s">
        <v>19</v>
      </c>
      <c r="I1538" s="155"/>
      <c r="L1538" s="151"/>
      <c r="M1538" s="156"/>
      <c r="T1538" s="157"/>
      <c r="AT1538" s="153" t="s">
        <v>368</v>
      </c>
      <c r="AU1538" s="153" t="s">
        <v>90</v>
      </c>
      <c r="AV1538" s="12" t="s">
        <v>84</v>
      </c>
      <c r="AW1538" s="12" t="s">
        <v>36</v>
      </c>
      <c r="AX1538" s="12" t="s">
        <v>77</v>
      </c>
      <c r="AY1538" s="153" t="s">
        <v>358</v>
      </c>
    </row>
    <row r="1539" spans="2:65" s="13" customFormat="1" ht="11.25">
      <c r="B1539" s="158"/>
      <c r="D1539" s="152" t="s">
        <v>368</v>
      </c>
      <c r="E1539" s="159" t="s">
        <v>19</v>
      </c>
      <c r="F1539" s="160" t="s">
        <v>1653</v>
      </c>
      <c r="H1539" s="161">
        <v>14.4</v>
      </c>
      <c r="I1539" s="162"/>
      <c r="L1539" s="158"/>
      <c r="M1539" s="163"/>
      <c r="T1539" s="164"/>
      <c r="AT1539" s="159" t="s">
        <v>368</v>
      </c>
      <c r="AU1539" s="159" t="s">
        <v>90</v>
      </c>
      <c r="AV1539" s="13" t="s">
        <v>90</v>
      </c>
      <c r="AW1539" s="13" t="s">
        <v>36</v>
      </c>
      <c r="AX1539" s="13" t="s">
        <v>77</v>
      </c>
      <c r="AY1539" s="159" t="s">
        <v>358</v>
      </c>
    </row>
    <row r="1540" spans="2:65" s="14" customFormat="1" ht="11.25">
      <c r="B1540" s="165"/>
      <c r="D1540" s="152" t="s">
        <v>368</v>
      </c>
      <c r="E1540" s="166" t="s">
        <v>19</v>
      </c>
      <c r="F1540" s="167" t="s">
        <v>371</v>
      </c>
      <c r="H1540" s="168">
        <v>86.48</v>
      </c>
      <c r="I1540" s="169"/>
      <c r="L1540" s="165"/>
      <c r="M1540" s="170"/>
      <c r="T1540" s="171"/>
      <c r="AT1540" s="166" t="s">
        <v>368</v>
      </c>
      <c r="AU1540" s="166" t="s">
        <v>90</v>
      </c>
      <c r="AV1540" s="14" t="s">
        <v>364</v>
      </c>
      <c r="AW1540" s="14" t="s">
        <v>36</v>
      </c>
      <c r="AX1540" s="14" t="s">
        <v>84</v>
      </c>
      <c r="AY1540" s="166" t="s">
        <v>358</v>
      </c>
    </row>
    <row r="1541" spans="2:65" s="1" customFormat="1" ht="33" customHeight="1">
      <c r="B1541" s="33"/>
      <c r="C1541" s="179" t="s">
        <v>1679</v>
      </c>
      <c r="D1541" s="179" t="s">
        <v>440</v>
      </c>
      <c r="E1541" s="180" t="s">
        <v>1549</v>
      </c>
      <c r="F1541" s="181" t="s">
        <v>1550</v>
      </c>
      <c r="G1541" s="182" t="s">
        <v>195</v>
      </c>
      <c r="H1541" s="183">
        <v>103.776</v>
      </c>
      <c r="I1541" s="184"/>
      <c r="J1541" s="185">
        <f>ROUND(I1541*H1541,2)</f>
        <v>0</v>
      </c>
      <c r="K1541" s="181" t="s">
        <v>363</v>
      </c>
      <c r="L1541" s="186"/>
      <c r="M1541" s="187" t="s">
        <v>19</v>
      </c>
      <c r="N1541" s="188" t="s">
        <v>49</v>
      </c>
      <c r="P1541" s="143">
        <f>O1541*H1541</f>
        <v>0</v>
      </c>
      <c r="Q1541" s="143">
        <v>1.9E-3</v>
      </c>
      <c r="R1541" s="143">
        <f>Q1541*H1541</f>
        <v>0.1971744</v>
      </c>
      <c r="S1541" s="143">
        <v>0</v>
      </c>
      <c r="T1541" s="144">
        <f>S1541*H1541</f>
        <v>0</v>
      </c>
      <c r="AR1541" s="145" t="s">
        <v>558</v>
      </c>
      <c r="AT1541" s="145" t="s">
        <v>440</v>
      </c>
      <c r="AU1541" s="145" t="s">
        <v>90</v>
      </c>
      <c r="AY1541" s="18" t="s">
        <v>358</v>
      </c>
      <c r="BE1541" s="146">
        <f>IF(N1541="základní",J1541,0)</f>
        <v>0</v>
      </c>
      <c r="BF1541" s="146">
        <f>IF(N1541="snížená",J1541,0)</f>
        <v>0</v>
      </c>
      <c r="BG1541" s="146">
        <f>IF(N1541="zákl. přenesená",J1541,0)</f>
        <v>0</v>
      </c>
      <c r="BH1541" s="146">
        <f>IF(N1541="sníž. přenesená",J1541,0)</f>
        <v>0</v>
      </c>
      <c r="BI1541" s="146">
        <f>IF(N1541="nulová",J1541,0)</f>
        <v>0</v>
      </c>
      <c r="BJ1541" s="18" t="s">
        <v>90</v>
      </c>
      <c r="BK1541" s="146">
        <f>ROUND(I1541*H1541,2)</f>
        <v>0</v>
      </c>
      <c r="BL1541" s="18" t="s">
        <v>454</v>
      </c>
      <c r="BM1541" s="145" t="s">
        <v>1680</v>
      </c>
    </row>
    <row r="1542" spans="2:65" s="12" customFormat="1" ht="11.25">
      <c r="B1542" s="151"/>
      <c r="D1542" s="152" t="s">
        <v>368</v>
      </c>
      <c r="E1542" s="153" t="s">
        <v>19</v>
      </c>
      <c r="F1542" s="154" t="s">
        <v>485</v>
      </c>
      <c r="H1542" s="153" t="s">
        <v>19</v>
      </c>
      <c r="I1542" s="155"/>
      <c r="L1542" s="151"/>
      <c r="M1542" s="156"/>
      <c r="T1542" s="157"/>
      <c r="AT1542" s="153" t="s">
        <v>368</v>
      </c>
      <c r="AU1542" s="153" t="s">
        <v>90</v>
      </c>
      <c r="AV1542" s="12" t="s">
        <v>84</v>
      </c>
      <c r="AW1542" s="12" t="s">
        <v>36</v>
      </c>
      <c r="AX1542" s="12" t="s">
        <v>77</v>
      </c>
      <c r="AY1542" s="153" t="s">
        <v>358</v>
      </c>
    </row>
    <row r="1543" spans="2:65" s="12" customFormat="1" ht="11.25">
      <c r="B1543" s="151"/>
      <c r="D1543" s="152" t="s">
        <v>368</v>
      </c>
      <c r="E1543" s="153" t="s">
        <v>19</v>
      </c>
      <c r="F1543" s="154" t="s">
        <v>5186</v>
      </c>
      <c r="H1543" s="153" t="s">
        <v>19</v>
      </c>
      <c r="I1543" s="155"/>
      <c r="L1543" s="151"/>
      <c r="M1543" s="156"/>
      <c r="T1543" s="157"/>
      <c r="AT1543" s="153" t="s">
        <v>368</v>
      </c>
      <c r="AU1543" s="153" t="s">
        <v>90</v>
      </c>
      <c r="AV1543" s="12" t="s">
        <v>84</v>
      </c>
      <c r="AW1543" s="12" t="s">
        <v>36</v>
      </c>
      <c r="AX1543" s="12" t="s">
        <v>77</v>
      </c>
      <c r="AY1543" s="153" t="s">
        <v>358</v>
      </c>
    </row>
    <row r="1544" spans="2:65" s="12" customFormat="1" ht="11.25">
      <c r="B1544" s="151"/>
      <c r="D1544" s="152" t="s">
        <v>368</v>
      </c>
      <c r="E1544" s="153" t="s">
        <v>19</v>
      </c>
      <c r="F1544" s="154" t="s">
        <v>5175</v>
      </c>
      <c r="H1544" s="153" t="s">
        <v>19</v>
      </c>
      <c r="I1544" s="155"/>
      <c r="L1544" s="151"/>
      <c r="M1544" s="156"/>
      <c r="T1544" s="157"/>
      <c r="AT1544" s="153" t="s">
        <v>368</v>
      </c>
      <c r="AU1544" s="153" t="s">
        <v>90</v>
      </c>
      <c r="AV1544" s="12" t="s">
        <v>84</v>
      </c>
      <c r="AW1544" s="12" t="s">
        <v>36</v>
      </c>
      <c r="AX1544" s="12" t="s">
        <v>77</v>
      </c>
      <c r="AY1544" s="153" t="s">
        <v>358</v>
      </c>
    </row>
    <row r="1545" spans="2:65" s="12" customFormat="1" ht="11.25">
      <c r="B1545" s="151"/>
      <c r="D1545" s="152" t="s">
        <v>368</v>
      </c>
      <c r="E1545" s="153" t="s">
        <v>19</v>
      </c>
      <c r="F1545" s="154" t="s">
        <v>588</v>
      </c>
      <c r="H1545" s="153" t="s">
        <v>19</v>
      </c>
      <c r="I1545" s="155"/>
      <c r="L1545" s="151"/>
      <c r="M1545" s="156"/>
      <c r="T1545" s="157"/>
      <c r="AT1545" s="153" t="s">
        <v>368</v>
      </c>
      <c r="AU1545" s="153" t="s">
        <v>90</v>
      </c>
      <c r="AV1545" s="12" t="s">
        <v>84</v>
      </c>
      <c r="AW1545" s="12" t="s">
        <v>36</v>
      </c>
      <c r="AX1545" s="12" t="s">
        <v>77</v>
      </c>
      <c r="AY1545" s="153" t="s">
        <v>358</v>
      </c>
    </row>
    <row r="1546" spans="2:65" s="12" customFormat="1" ht="11.25">
      <c r="B1546" s="151"/>
      <c r="D1546" s="152" t="s">
        <v>368</v>
      </c>
      <c r="E1546" s="153" t="s">
        <v>19</v>
      </c>
      <c r="F1546" s="154" t="s">
        <v>1650</v>
      </c>
      <c r="H1546" s="153" t="s">
        <v>19</v>
      </c>
      <c r="I1546" s="155"/>
      <c r="L1546" s="151"/>
      <c r="M1546" s="156"/>
      <c r="T1546" s="157"/>
      <c r="AT1546" s="153" t="s">
        <v>368</v>
      </c>
      <c r="AU1546" s="153" t="s">
        <v>90</v>
      </c>
      <c r="AV1546" s="12" t="s">
        <v>84</v>
      </c>
      <c r="AW1546" s="12" t="s">
        <v>36</v>
      </c>
      <c r="AX1546" s="12" t="s">
        <v>77</v>
      </c>
      <c r="AY1546" s="153" t="s">
        <v>358</v>
      </c>
    </row>
    <row r="1547" spans="2:65" s="13" customFormat="1" ht="11.25">
      <c r="B1547" s="158"/>
      <c r="D1547" s="152" t="s">
        <v>368</v>
      </c>
      <c r="E1547" s="159" t="s">
        <v>19</v>
      </c>
      <c r="F1547" s="160" t="s">
        <v>1651</v>
      </c>
      <c r="H1547" s="161">
        <v>72.08</v>
      </c>
      <c r="I1547" s="162"/>
      <c r="L1547" s="158"/>
      <c r="M1547" s="163"/>
      <c r="T1547" s="164"/>
      <c r="AT1547" s="159" t="s">
        <v>368</v>
      </c>
      <c r="AU1547" s="159" t="s">
        <v>90</v>
      </c>
      <c r="AV1547" s="13" t="s">
        <v>90</v>
      </c>
      <c r="AW1547" s="13" t="s">
        <v>36</v>
      </c>
      <c r="AX1547" s="13" t="s">
        <v>77</v>
      </c>
      <c r="AY1547" s="159" t="s">
        <v>358</v>
      </c>
    </row>
    <row r="1548" spans="2:65" s="12" customFormat="1" ht="11.25">
      <c r="B1548" s="151"/>
      <c r="D1548" s="152" t="s">
        <v>368</v>
      </c>
      <c r="E1548" s="153" t="s">
        <v>19</v>
      </c>
      <c r="F1548" s="154" t="s">
        <v>1652</v>
      </c>
      <c r="H1548" s="153" t="s">
        <v>19</v>
      </c>
      <c r="I1548" s="155"/>
      <c r="L1548" s="151"/>
      <c r="M1548" s="156"/>
      <c r="T1548" s="157"/>
      <c r="AT1548" s="153" t="s">
        <v>368</v>
      </c>
      <c r="AU1548" s="153" t="s">
        <v>90</v>
      </c>
      <c r="AV1548" s="12" t="s">
        <v>84</v>
      </c>
      <c r="AW1548" s="12" t="s">
        <v>36</v>
      </c>
      <c r="AX1548" s="12" t="s">
        <v>77</v>
      </c>
      <c r="AY1548" s="153" t="s">
        <v>358</v>
      </c>
    </row>
    <row r="1549" spans="2:65" s="13" customFormat="1" ht="11.25">
      <c r="B1549" s="158"/>
      <c r="D1549" s="152" t="s">
        <v>368</v>
      </c>
      <c r="E1549" s="159" t="s">
        <v>19</v>
      </c>
      <c r="F1549" s="160" t="s">
        <v>1653</v>
      </c>
      <c r="H1549" s="161">
        <v>14.4</v>
      </c>
      <c r="I1549" s="162"/>
      <c r="L1549" s="158"/>
      <c r="M1549" s="163"/>
      <c r="T1549" s="164"/>
      <c r="AT1549" s="159" t="s">
        <v>368</v>
      </c>
      <c r="AU1549" s="159" t="s">
        <v>90</v>
      </c>
      <c r="AV1549" s="13" t="s">
        <v>90</v>
      </c>
      <c r="AW1549" s="13" t="s">
        <v>36</v>
      </c>
      <c r="AX1549" s="13" t="s">
        <v>77</v>
      </c>
      <c r="AY1549" s="159" t="s">
        <v>358</v>
      </c>
    </row>
    <row r="1550" spans="2:65" s="14" customFormat="1" ht="11.25">
      <c r="B1550" s="165"/>
      <c r="D1550" s="152" t="s">
        <v>368</v>
      </c>
      <c r="E1550" s="166" t="s">
        <v>19</v>
      </c>
      <c r="F1550" s="167" t="s">
        <v>371</v>
      </c>
      <c r="H1550" s="168">
        <v>86.48</v>
      </c>
      <c r="I1550" s="169"/>
      <c r="L1550" s="165"/>
      <c r="M1550" s="170"/>
      <c r="T1550" s="171"/>
      <c r="AT1550" s="166" t="s">
        <v>368</v>
      </c>
      <c r="AU1550" s="166" t="s">
        <v>90</v>
      </c>
      <c r="AV1550" s="14" t="s">
        <v>364</v>
      </c>
      <c r="AW1550" s="14" t="s">
        <v>36</v>
      </c>
      <c r="AX1550" s="14" t="s">
        <v>84</v>
      </c>
      <c r="AY1550" s="166" t="s">
        <v>358</v>
      </c>
    </row>
    <row r="1551" spans="2:65" s="13" customFormat="1" ht="11.25">
      <c r="B1551" s="158"/>
      <c r="D1551" s="152" t="s">
        <v>368</v>
      </c>
      <c r="F1551" s="160" t="s">
        <v>1666</v>
      </c>
      <c r="H1551" s="161">
        <v>103.776</v>
      </c>
      <c r="I1551" s="162"/>
      <c r="L1551" s="158"/>
      <c r="M1551" s="163"/>
      <c r="T1551" s="164"/>
      <c r="AT1551" s="159" t="s">
        <v>368</v>
      </c>
      <c r="AU1551" s="159" t="s">
        <v>90</v>
      </c>
      <c r="AV1551" s="13" t="s">
        <v>90</v>
      </c>
      <c r="AW1551" s="13" t="s">
        <v>4</v>
      </c>
      <c r="AX1551" s="13" t="s">
        <v>84</v>
      </c>
      <c r="AY1551" s="159" t="s">
        <v>358</v>
      </c>
    </row>
    <row r="1552" spans="2:65" s="1" customFormat="1" ht="37.9" customHeight="1">
      <c r="B1552" s="33"/>
      <c r="C1552" s="134" t="s">
        <v>1681</v>
      </c>
      <c r="D1552" s="134" t="s">
        <v>360</v>
      </c>
      <c r="E1552" s="135" t="s">
        <v>1682</v>
      </c>
      <c r="F1552" s="136" t="s">
        <v>1683</v>
      </c>
      <c r="G1552" s="137" t="s">
        <v>504</v>
      </c>
      <c r="H1552" s="138">
        <v>3</v>
      </c>
      <c r="I1552" s="139"/>
      <c r="J1552" s="140">
        <f>ROUND(I1552*H1552,2)</f>
        <v>0</v>
      </c>
      <c r="K1552" s="136" t="s">
        <v>363</v>
      </c>
      <c r="L1552" s="33"/>
      <c r="M1552" s="141" t="s">
        <v>19</v>
      </c>
      <c r="N1552" s="142" t="s">
        <v>49</v>
      </c>
      <c r="P1552" s="143">
        <f>O1552*H1552</f>
        <v>0</v>
      </c>
      <c r="Q1552" s="143">
        <v>9.8410000000000001E-5</v>
      </c>
      <c r="R1552" s="143">
        <f>Q1552*H1552</f>
        <v>2.9523E-4</v>
      </c>
      <c r="S1552" s="143">
        <v>0</v>
      </c>
      <c r="T1552" s="144">
        <f>S1552*H1552</f>
        <v>0</v>
      </c>
      <c r="AR1552" s="145" t="s">
        <v>454</v>
      </c>
      <c r="AT1552" s="145" t="s">
        <v>360</v>
      </c>
      <c r="AU1552" s="145" t="s">
        <v>90</v>
      </c>
      <c r="AY1552" s="18" t="s">
        <v>358</v>
      </c>
      <c r="BE1552" s="146">
        <f>IF(N1552="základní",J1552,0)</f>
        <v>0</v>
      </c>
      <c r="BF1552" s="146">
        <f>IF(N1552="snížená",J1552,0)</f>
        <v>0</v>
      </c>
      <c r="BG1552" s="146">
        <f>IF(N1552="zákl. přenesená",J1552,0)</f>
        <v>0</v>
      </c>
      <c r="BH1552" s="146">
        <f>IF(N1552="sníž. přenesená",J1552,0)</f>
        <v>0</v>
      </c>
      <c r="BI1552" s="146">
        <f>IF(N1552="nulová",J1552,0)</f>
        <v>0</v>
      </c>
      <c r="BJ1552" s="18" t="s">
        <v>90</v>
      </c>
      <c r="BK1552" s="146">
        <f>ROUND(I1552*H1552,2)</f>
        <v>0</v>
      </c>
      <c r="BL1552" s="18" t="s">
        <v>454</v>
      </c>
      <c r="BM1552" s="145" t="s">
        <v>1684</v>
      </c>
    </row>
    <row r="1553" spans="2:65" s="1" customFormat="1" ht="11.25">
      <c r="B1553" s="33"/>
      <c r="D1553" s="147" t="s">
        <v>366</v>
      </c>
      <c r="F1553" s="148" t="s">
        <v>1685</v>
      </c>
      <c r="I1553" s="149"/>
      <c r="L1553" s="33"/>
      <c r="M1553" s="150"/>
      <c r="T1553" s="54"/>
      <c r="AT1553" s="18" t="s">
        <v>366</v>
      </c>
      <c r="AU1553" s="18" t="s">
        <v>90</v>
      </c>
    </row>
    <row r="1554" spans="2:65" s="12" customFormat="1" ht="11.25">
      <c r="B1554" s="151"/>
      <c r="D1554" s="152" t="s">
        <v>368</v>
      </c>
      <c r="E1554" s="153" t="s">
        <v>19</v>
      </c>
      <c r="F1554" s="154" t="s">
        <v>1160</v>
      </c>
      <c r="H1554" s="153" t="s">
        <v>19</v>
      </c>
      <c r="I1554" s="155"/>
      <c r="L1554" s="151"/>
      <c r="M1554" s="156"/>
      <c r="T1554" s="157"/>
      <c r="AT1554" s="153" t="s">
        <v>368</v>
      </c>
      <c r="AU1554" s="153" t="s">
        <v>90</v>
      </c>
      <c r="AV1554" s="12" t="s">
        <v>84</v>
      </c>
      <c r="AW1554" s="12" t="s">
        <v>36</v>
      </c>
      <c r="AX1554" s="12" t="s">
        <v>77</v>
      </c>
      <c r="AY1554" s="153" t="s">
        <v>358</v>
      </c>
    </row>
    <row r="1555" spans="2:65" s="12" customFormat="1" ht="11.25">
      <c r="B1555" s="151"/>
      <c r="D1555" s="152" t="s">
        <v>368</v>
      </c>
      <c r="E1555" s="153" t="s">
        <v>19</v>
      </c>
      <c r="F1555" s="154" t="s">
        <v>460</v>
      </c>
      <c r="H1555" s="153" t="s">
        <v>19</v>
      </c>
      <c r="I1555" s="155"/>
      <c r="L1555" s="151"/>
      <c r="M1555" s="156"/>
      <c r="T1555" s="157"/>
      <c r="AT1555" s="153" t="s">
        <v>368</v>
      </c>
      <c r="AU1555" s="153" t="s">
        <v>90</v>
      </c>
      <c r="AV1555" s="12" t="s">
        <v>84</v>
      </c>
      <c r="AW1555" s="12" t="s">
        <v>36</v>
      </c>
      <c r="AX1555" s="12" t="s">
        <v>77</v>
      </c>
      <c r="AY1555" s="153" t="s">
        <v>358</v>
      </c>
    </row>
    <row r="1556" spans="2:65" s="13" customFormat="1" ht="11.25">
      <c r="B1556" s="158"/>
      <c r="D1556" s="152" t="s">
        <v>368</v>
      </c>
      <c r="E1556" s="159" t="s">
        <v>19</v>
      </c>
      <c r="F1556" s="160" t="s">
        <v>1686</v>
      </c>
      <c r="H1556" s="161">
        <v>3</v>
      </c>
      <c r="I1556" s="162"/>
      <c r="L1556" s="158"/>
      <c r="M1556" s="163"/>
      <c r="T1556" s="164"/>
      <c r="AT1556" s="159" t="s">
        <v>368</v>
      </c>
      <c r="AU1556" s="159" t="s">
        <v>90</v>
      </c>
      <c r="AV1556" s="13" t="s">
        <v>90</v>
      </c>
      <c r="AW1556" s="13" t="s">
        <v>36</v>
      </c>
      <c r="AX1556" s="13" t="s">
        <v>77</v>
      </c>
      <c r="AY1556" s="159" t="s">
        <v>358</v>
      </c>
    </row>
    <row r="1557" spans="2:65" s="14" customFormat="1" ht="11.25">
      <c r="B1557" s="165"/>
      <c r="D1557" s="152" t="s">
        <v>368</v>
      </c>
      <c r="E1557" s="166" t="s">
        <v>19</v>
      </c>
      <c r="F1557" s="167" t="s">
        <v>371</v>
      </c>
      <c r="H1557" s="168">
        <v>3</v>
      </c>
      <c r="I1557" s="169"/>
      <c r="L1557" s="165"/>
      <c r="M1557" s="170"/>
      <c r="T1557" s="171"/>
      <c r="AT1557" s="166" t="s">
        <v>368</v>
      </c>
      <c r="AU1557" s="166" t="s">
        <v>90</v>
      </c>
      <c r="AV1557" s="14" t="s">
        <v>364</v>
      </c>
      <c r="AW1557" s="14" t="s">
        <v>36</v>
      </c>
      <c r="AX1557" s="14" t="s">
        <v>84</v>
      </c>
      <c r="AY1557" s="166" t="s">
        <v>358</v>
      </c>
    </row>
    <row r="1558" spans="2:65" s="1" customFormat="1" ht="33" customHeight="1">
      <c r="B1558" s="33"/>
      <c r="C1558" s="179" t="s">
        <v>1687</v>
      </c>
      <c r="D1558" s="179" t="s">
        <v>440</v>
      </c>
      <c r="E1558" s="180" t="s">
        <v>1688</v>
      </c>
      <c r="F1558" s="181" t="s">
        <v>1689</v>
      </c>
      <c r="G1558" s="182" t="s">
        <v>504</v>
      </c>
      <c r="H1558" s="183">
        <v>3</v>
      </c>
      <c r="I1558" s="184"/>
      <c r="J1558" s="185">
        <f>ROUND(I1558*H1558,2)</f>
        <v>0</v>
      </c>
      <c r="K1558" s="181" t="s">
        <v>363</v>
      </c>
      <c r="L1558" s="186"/>
      <c r="M1558" s="187" t="s">
        <v>19</v>
      </c>
      <c r="N1558" s="188" t="s">
        <v>49</v>
      </c>
      <c r="P1558" s="143">
        <f>O1558*H1558</f>
        <v>0</v>
      </c>
      <c r="Q1558" s="143">
        <v>1.64E-3</v>
      </c>
      <c r="R1558" s="143">
        <f>Q1558*H1558</f>
        <v>4.9199999999999999E-3</v>
      </c>
      <c r="S1558" s="143">
        <v>0</v>
      </c>
      <c r="T1558" s="144">
        <f>S1558*H1558</f>
        <v>0</v>
      </c>
      <c r="AR1558" s="145" t="s">
        <v>558</v>
      </c>
      <c r="AT1558" s="145" t="s">
        <v>440</v>
      </c>
      <c r="AU1558" s="145" t="s">
        <v>90</v>
      </c>
      <c r="AY1558" s="18" t="s">
        <v>358</v>
      </c>
      <c r="BE1558" s="146">
        <f>IF(N1558="základní",J1558,0)</f>
        <v>0</v>
      </c>
      <c r="BF1558" s="146">
        <f>IF(N1558="snížená",J1558,0)</f>
        <v>0</v>
      </c>
      <c r="BG1558" s="146">
        <f>IF(N1558="zákl. přenesená",J1558,0)</f>
        <v>0</v>
      </c>
      <c r="BH1558" s="146">
        <f>IF(N1558="sníž. přenesená",J1558,0)</f>
        <v>0</v>
      </c>
      <c r="BI1558" s="146">
        <f>IF(N1558="nulová",J1558,0)</f>
        <v>0</v>
      </c>
      <c r="BJ1558" s="18" t="s">
        <v>90</v>
      </c>
      <c r="BK1558" s="146">
        <f>ROUND(I1558*H1558,2)</f>
        <v>0</v>
      </c>
      <c r="BL1558" s="18" t="s">
        <v>454</v>
      </c>
      <c r="BM1558" s="145" t="s">
        <v>1690</v>
      </c>
    </row>
    <row r="1559" spans="2:65" s="12" customFormat="1" ht="11.25">
      <c r="B1559" s="151"/>
      <c r="D1559" s="152" t="s">
        <v>368</v>
      </c>
      <c r="E1559" s="153" t="s">
        <v>19</v>
      </c>
      <c r="F1559" s="154" t="s">
        <v>1160</v>
      </c>
      <c r="H1559" s="153" t="s">
        <v>19</v>
      </c>
      <c r="I1559" s="155"/>
      <c r="L1559" s="151"/>
      <c r="M1559" s="156"/>
      <c r="T1559" s="157"/>
      <c r="AT1559" s="153" t="s">
        <v>368</v>
      </c>
      <c r="AU1559" s="153" t="s">
        <v>90</v>
      </c>
      <c r="AV1559" s="12" t="s">
        <v>84</v>
      </c>
      <c r="AW1559" s="12" t="s">
        <v>36</v>
      </c>
      <c r="AX1559" s="12" t="s">
        <v>77</v>
      </c>
      <c r="AY1559" s="153" t="s">
        <v>358</v>
      </c>
    </row>
    <row r="1560" spans="2:65" s="12" customFormat="1" ht="11.25">
      <c r="B1560" s="151"/>
      <c r="D1560" s="152" t="s">
        <v>368</v>
      </c>
      <c r="E1560" s="153" t="s">
        <v>19</v>
      </c>
      <c r="F1560" s="154" t="s">
        <v>460</v>
      </c>
      <c r="H1560" s="153" t="s">
        <v>19</v>
      </c>
      <c r="I1560" s="155"/>
      <c r="L1560" s="151"/>
      <c r="M1560" s="156"/>
      <c r="T1560" s="157"/>
      <c r="AT1560" s="153" t="s">
        <v>368</v>
      </c>
      <c r="AU1560" s="153" t="s">
        <v>90</v>
      </c>
      <c r="AV1560" s="12" t="s">
        <v>84</v>
      </c>
      <c r="AW1560" s="12" t="s">
        <v>36</v>
      </c>
      <c r="AX1560" s="12" t="s">
        <v>77</v>
      </c>
      <c r="AY1560" s="153" t="s">
        <v>358</v>
      </c>
    </row>
    <row r="1561" spans="2:65" s="13" customFormat="1" ht="11.25">
      <c r="B1561" s="158"/>
      <c r="D1561" s="152" t="s">
        <v>368</v>
      </c>
      <c r="E1561" s="159" t="s">
        <v>19</v>
      </c>
      <c r="F1561" s="160" t="s">
        <v>1686</v>
      </c>
      <c r="H1561" s="161">
        <v>3</v>
      </c>
      <c r="I1561" s="162"/>
      <c r="L1561" s="158"/>
      <c r="M1561" s="163"/>
      <c r="T1561" s="164"/>
      <c r="AT1561" s="159" t="s">
        <v>368</v>
      </c>
      <c r="AU1561" s="159" t="s">
        <v>90</v>
      </c>
      <c r="AV1561" s="13" t="s">
        <v>90</v>
      </c>
      <c r="AW1561" s="13" t="s">
        <v>36</v>
      </c>
      <c r="AX1561" s="13" t="s">
        <v>77</v>
      </c>
      <c r="AY1561" s="159" t="s">
        <v>358</v>
      </c>
    </row>
    <row r="1562" spans="2:65" s="14" customFormat="1" ht="11.25">
      <c r="B1562" s="165"/>
      <c r="D1562" s="152" t="s">
        <v>368</v>
      </c>
      <c r="E1562" s="166" t="s">
        <v>19</v>
      </c>
      <c r="F1562" s="167" t="s">
        <v>371</v>
      </c>
      <c r="H1562" s="168">
        <v>3</v>
      </c>
      <c r="I1562" s="169"/>
      <c r="L1562" s="165"/>
      <c r="M1562" s="170"/>
      <c r="T1562" s="171"/>
      <c r="AT1562" s="166" t="s">
        <v>368</v>
      </c>
      <c r="AU1562" s="166" t="s">
        <v>90</v>
      </c>
      <c r="AV1562" s="14" t="s">
        <v>364</v>
      </c>
      <c r="AW1562" s="14" t="s">
        <v>36</v>
      </c>
      <c r="AX1562" s="14" t="s">
        <v>84</v>
      </c>
      <c r="AY1562" s="166" t="s">
        <v>358</v>
      </c>
    </row>
    <row r="1563" spans="2:65" s="1" customFormat="1" ht="37.9" customHeight="1">
      <c r="B1563" s="33"/>
      <c r="C1563" s="134" t="s">
        <v>1691</v>
      </c>
      <c r="D1563" s="134" t="s">
        <v>360</v>
      </c>
      <c r="E1563" s="135" t="s">
        <v>1692</v>
      </c>
      <c r="F1563" s="136" t="s">
        <v>1693</v>
      </c>
      <c r="G1563" s="137" t="s">
        <v>504</v>
      </c>
      <c r="H1563" s="138">
        <v>3</v>
      </c>
      <c r="I1563" s="139"/>
      <c r="J1563" s="140">
        <f>ROUND(I1563*H1563,2)</f>
        <v>0</v>
      </c>
      <c r="K1563" s="136" t="s">
        <v>363</v>
      </c>
      <c r="L1563" s="33"/>
      <c r="M1563" s="141" t="s">
        <v>19</v>
      </c>
      <c r="N1563" s="142" t="s">
        <v>49</v>
      </c>
      <c r="P1563" s="143">
        <f>O1563*H1563</f>
        <v>0</v>
      </c>
      <c r="Q1563" s="143">
        <v>0</v>
      </c>
      <c r="R1563" s="143">
        <f>Q1563*H1563</f>
        <v>0</v>
      </c>
      <c r="S1563" s="143">
        <v>0</v>
      </c>
      <c r="T1563" s="144">
        <f>S1563*H1563</f>
        <v>0</v>
      </c>
      <c r="AR1563" s="145" t="s">
        <v>454</v>
      </c>
      <c r="AT1563" s="145" t="s">
        <v>360</v>
      </c>
      <c r="AU1563" s="145" t="s">
        <v>90</v>
      </c>
      <c r="AY1563" s="18" t="s">
        <v>358</v>
      </c>
      <c r="BE1563" s="146">
        <f>IF(N1563="základní",J1563,0)</f>
        <v>0</v>
      </c>
      <c r="BF1563" s="146">
        <f>IF(N1563="snížená",J1563,0)</f>
        <v>0</v>
      </c>
      <c r="BG1563" s="146">
        <f>IF(N1563="zákl. přenesená",J1563,0)</f>
        <v>0</v>
      </c>
      <c r="BH1563" s="146">
        <f>IF(N1563="sníž. přenesená",J1563,0)</f>
        <v>0</v>
      </c>
      <c r="BI1563" s="146">
        <f>IF(N1563="nulová",J1563,0)</f>
        <v>0</v>
      </c>
      <c r="BJ1563" s="18" t="s">
        <v>90</v>
      </c>
      <c r="BK1563" s="146">
        <f>ROUND(I1563*H1563,2)</f>
        <v>0</v>
      </c>
      <c r="BL1563" s="18" t="s">
        <v>454</v>
      </c>
      <c r="BM1563" s="145" t="s">
        <v>1694</v>
      </c>
    </row>
    <row r="1564" spans="2:65" s="1" customFormat="1" ht="11.25">
      <c r="B1564" s="33"/>
      <c r="D1564" s="147" t="s">
        <v>366</v>
      </c>
      <c r="F1564" s="148" t="s">
        <v>1695</v>
      </c>
      <c r="I1564" s="149"/>
      <c r="L1564" s="33"/>
      <c r="M1564" s="150"/>
      <c r="T1564" s="54"/>
      <c r="AT1564" s="18" t="s">
        <v>366</v>
      </c>
      <c r="AU1564" s="18" t="s">
        <v>90</v>
      </c>
    </row>
    <row r="1565" spans="2:65" s="12" customFormat="1" ht="11.25">
      <c r="B1565" s="151"/>
      <c r="D1565" s="152" t="s">
        <v>368</v>
      </c>
      <c r="E1565" s="153" t="s">
        <v>19</v>
      </c>
      <c r="F1565" s="154" t="s">
        <v>1160</v>
      </c>
      <c r="H1565" s="153" t="s">
        <v>19</v>
      </c>
      <c r="I1565" s="155"/>
      <c r="L1565" s="151"/>
      <c r="M1565" s="156"/>
      <c r="T1565" s="157"/>
      <c r="AT1565" s="153" t="s">
        <v>368</v>
      </c>
      <c r="AU1565" s="153" t="s">
        <v>90</v>
      </c>
      <c r="AV1565" s="12" t="s">
        <v>84</v>
      </c>
      <c r="AW1565" s="12" t="s">
        <v>36</v>
      </c>
      <c r="AX1565" s="12" t="s">
        <v>77</v>
      </c>
      <c r="AY1565" s="153" t="s">
        <v>358</v>
      </c>
    </row>
    <row r="1566" spans="2:65" s="12" customFormat="1" ht="11.25">
      <c r="B1566" s="151"/>
      <c r="D1566" s="152" t="s">
        <v>368</v>
      </c>
      <c r="E1566" s="153" t="s">
        <v>19</v>
      </c>
      <c r="F1566" s="154" t="s">
        <v>460</v>
      </c>
      <c r="H1566" s="153" t="s">
        <v>19</v>
      </c>
      <c r="I1566" s="155"/>
      <c r="L1566" s="151"/>
      <c r="M1566" s="156"/>
      <c r="T1566" s="157"/>
      <c r="AT1566" s="153" t="s">
        <v>368</v>
      </c>
      <c r="AU1566" s="153" t="s">
        <v>90</v>
      </c>
      <c r="AV1566" s="12" t="s">
        <v>84</v>
      </c>
      <c r="AW1566" s="12" t="s">
        <v>36</v>
      </c>
      <c r="AX1566" s="12" t="s">
        <v>77</v>
      </c>
      <c r="AY1566" s="153" t="s">
        <v>358</v>
      </c>
    </row>
    <row r="1567" spans="2:65" s="13" customFormat="1" ht="11.25">
      <c r="B1567" s="158"/>
      <c r="D1567" s="152" t="s">
        <v>368</v>
      </c>
      <c r="E1567" s="159" t="s">
        <v>19</v>
      </c>
      <c r="F1567" s="160" t="s">
        <v>1696</v>
      </c>
      <c r="H1567" s="161">
        <v>3</v>
      </c>
      <c r="I1567" s="162"/>
      <c r="L1567" s="158"/>
      <c r="M1567" s="163"/>
      <c r="T1567" s="164"/>
      <c r="AT1567" s="159" t="s">
        <v>368</v>
      </c>
      <c r="AU1567" s="159" t="s">
        <v>90</v>
      </c>
      <c r="AV1567" s="13" t="s">
        <v>90</v>
      </c>
      <c r="AW1567" s="13" t="s">
        <v>36</v>
      </c>
      <c r="AX1567" s="13" t="s">
        <v>77</v>
      </c>
      <c r="AY1567" s="159" t="s">
        <v>358</v>
      </c>
    </row>
    <row r="1568" spans="2:65" s="14" customFormat="1" ht="11.25">
      <c r="B1568" s="165"/>
      <c r="D1568" s="152" t="s">
        <v>368</v>
      </c>
      <c r="E1568" s="166" t="s">
        <v>19</v>
      </c>
      <c r="F1568" s="167" t="s">
        <v>371</v>
      </c>
      <c r="H1568" s="168">
        <v>3</v>
      </c>
      <c r="I1568" s="169"/>
      <c r="L1568" s="165"/>
      <c r="M1568" s="170"/>
      <c r="T1568" s="171"/>
      <c r="AT1568" s="166" t="s">
        <v>368</v>
      </c>
      <c r="AU1568" s="166" t="s">
        <v>90</v>
      </c>
      <c r="AV1568" s="14" t="s">
        <v>364</v>
      </c>
      <c r="AW1568" s="14" t="s">
        <v>36</v>
      </c>
      <c r="AX1568" s="14" t="s">
        <v>84</v>
      </c>
      <c r="AY1568" s="166" t="s">
        <v>358</v>
      </c>
    </row>
    <row r="1569" spans="2:65" s="1" customFormat="1" ht="37.9" customHeight="1">
      <c r="B1569" s="33"/>
      <c r="C1569" s="179" t="s">
        <v>1697</v>
      </c>
      <c r="D1569" s="179" t="s">
        <v>440</v>
      </c>
      <c r="E1569" s="180" t="s">
        <v>1698</v>
      </c>
      <c r="F1569" s="181" t="s">
        <v>1699</v>
      </c>
      <c r="G1569" s="182" t="s">
        <v>504</v>
      </c>
      <c r="H1569" s="183">
        <v>3</v>
      </c>
      <c r="I1569" s="184"/>
      <c r="J1569" s="185">
        <f>ROUND(I1569*H1569,2)</f>
        <v>0</v>
      </c>
      <c r="K1569" s="181" t="s">
        <v>19</v>
      </c>
      <c r="L1569" s="186"/>
      <c r="M1569" s="187" t="s">
        <v>19</v>
      </c>
      <c r="N1569" s="188" t="s">
        <v>49</v>
      </c>
      <c r="P1569" s="143">
        <f>O1569*H1569</f>
        <v>0</v>
      </c>
      <c r="Q1569" s="143">
        <v>4.4999999999999999E-4</v>
      </c>
      <c r="R1569" s="143">
        <f>Q1569*H1569</f>
        <v>1.3500000000000001E-3</v>
      </c>
      <c r="S1569" s="143">
        <v>0</v>
      </c>
      <c r="T1569" s="144">
        <f>S1569*H1569</f>
        <v>0</v>
      </c>
      <c r="AR1569" s="145" t="s">
        <v>558</v>
      </c>
      <c r="AT1569" s="145" t="s">
        <v>440</v>
      </c>
      <c r="AU1569" s="145" t="s">
        <v>90</v>
      </c>
      <c r="AY1569" s="18" t="s">
        <v>358</v>
      </c>
      <c r="BE1569" s="146">
        <f>IF(N1569="základní",J1569,0)</f>
        <v>0</v>
      </c>
      <c r="BF1569" s="146">
        <f>IF(N1569="snížená",J1569,0)</f>
        <v>0</v>
      </c>
      <c r="BG1569" s="146">
        <f>IF(N1569="zákl. přenesená",J1569,0)</f>
        <v>0</v>
      </c>
      <c r="BH1569" s="146">
        <f>IF(N1569="sníž. přenesená",J1569,0)</f>
        <v>0</v>
      </c>
      <c r="BI1569" s="146">
        <f>IF(N1569="nulová",J1569,0)</f>
        <v>0</v>
      </c>
      <c r="BJ1569" s="18" t="s">
        <v>90</v>
      </c>
      <c r="BK1569" s="146">
        <f>ROUND(I1569*H1569,2)</f>
        <v>0</v>
      </c>
      <c r="BL1569" s="18" t="s">
        <v>454</v>
      </c>
      <c r="BM1569" s="145" t="s">
        <v>1700</v>
      </c>
    </row>
    <row r="1570" spans="2:65" s="12" customFormat="1" ht="11.25">
      <c r="B1570" s="151"/>
      <c r="D1570" s="152" t="s">
        <v>368</v>
      </c>
      <c r="E1570" s="153" t="s">
        <v>19</v>
      </c>
      <c r="F1570" s="154" t="s">
        <v>1160</v>
      </c>
      <c r="H1570" s="153" t="s">
        <v>19</v>
      </c>
      <c r="I1570" s="155"/>
      <c r="L1570" s="151"/>
      <c r="M1570" s="156"/>
      <c r="T1570" s="157"/>
      <c r="AT1570" s="153" t="s">
        <v>368</v>
      </c>
      <c r="AU1570" s="153" t="s">
        <v>90</v>
      </c>
      <c r="AV1570" s="12" t="s">
        <v>84</v>
      </c>
      <c r="AW1570" s="12" t="s">
        <v>36</v>
      </c>
      <c r="AX1570" s="12" t="s">
        <v>77</v>
      </c>
      <c r="AY1570" s="153" t="s">
        <v>358</v>
      </c>
    </row>
    <row r="1571" spans="2:65" s="12" customFormat="1" ht="11.25">
      <c r="B1571" s="151"/>
      <c r="D1571" s="152" t="s">
        <v>368</v>
      </c>
      <c r="E1571" s="153" t="s">
        <v>19</v>
      </c>
      <c r="F1571" s="154" t="s">
        <v>460</v>
      </c>
      <c r="H1571" s="153" t="s">
        <v>19</v>
      </c>
      <c r="I1571" s="155"/>
      <c r="L1571" s="151"/>
      <c r="M1571" s="156"/>
      <c r="T1571" s="157"/>
      <c r="AT1571" s="153" t="s">
        <v>368</v>
      </c>
      <c r="AU1571" s="153" t="s">
        <v>90</v>
      </c>
      <c r="AV1571" s="12" t="s">
        <v>84</v>
      </c>
      <c r="AW1571" s="12" t="s">
        <v>36</v>
      </c>
      <c r="AX1571" s="12" t="s">
        <v>77</v>
      </c>
      <c r="AY1571" s="153" t="s">
        <v>358</v>
      </c>
    </row>
    <row r="1572" spans="2:65" s="13" customFormat="1" ht="11.25">
      <c r="B1572" s="158"/>
      <c r="D1572" s="152" t="s">
        <v>368</v>
      </c>
      <c r="E1572" s="159" t="s">
        <v>19</v>
      </c>
      <c r="F1572" s="160" t="s">
        <v>1696</v>
      </c>
      <c r="H1572" s="161">
        <v>3</v>
      </c>
      <c r="I1572" s="162"/>
      <c r="L1572" s="158"/>
      <c r="M1572" s="163"/>
      <c r="T1572" s="164"/>
      <c r="AT1572" s="159" t="s">
        <v>368</v>
      </c>
      <c r="AU1572" s="159" t="s">
        <v>90</v>
      </c>
      <c r="AV1572" s="13" t="s">
        <v>90</v>
      </c>
      <c r="AW1572" s="13" t="s">
        <v>36</v>
      </c>
      <c r="AX1572" s="13" t="s">
        <v>77</v>
      </c>
      <c r="AY1572" s="159" t="s">
        <v>358</v>
      </c>
    </row>
    <row r="1573" spans="2:65" s="14" customFormat="1" ht="11.25">
      <c r="B1573" s="165"/>
      <c r="D1573" s="152" t="s">
        <v>368</v>
      </c>
      <c r="E1573" s="166" t="s">
        <v>19</v>
      </c>
      <c r="F1573" s="167" t="s">
        <v>371</v>
      </c>
      <c r="H1573" s="168">
        <v>3</v>
      </c>
      <c r="I1573" s="169"/>
      <c r="L1573" s="165"/>
      <c r="M1573" s="170"/>
      <c r="T1573" s="171"/>
      <c r="AT1573" s="166" t="s">
        <v>368</v>
      </c>
      <c r="AU1573" s="166" t="s">
        <v>90</v>
      </c>
      <c r="AV1573" s="14" t="s">
        <v>364</v>
      </c>
      <c r="AW1573" s="14" t="s">
        <v>36</v>
      </c>
      <c r="AX1573" s="14" t="s">
        <v>84</v>
      </c>
      <c r="AY1573" s="166" t="s">
        <v>358</v>
      </c>
    </row>
    <row r="1574" spans="2:65" s="1" customFormat="1" ht="44.25" customHeight="1">
      <c r="B1574" s="33"/>
      <c r="C1574" s="134" t="s">
        <v>1701</v>
      </c>
      <c r="D1574" s="134" t="s">
        <v>360</v>
      </c>
      <c r="E1574" s="135" t="s">
        <v>1702</v>
      </c>
      <c r="F1574" s="136" t="s">
        <v>1703</v>
      </c>
      <c r="G1574" s="137" t="s">
        <v>504</v>
      </c>
      <c r="H1574" s="138">
        <v>3</v>
      </c>
      <c r="I1574" s="139"/>
      <c r="J1574" s="140">
        <f>ROUND(I1574*H1574,2)</f>
        <v>0</v>
      </c>
      <c r="K1574" s="136" t="s">
        <v>363</v>
      </c>
      <c r="L1574" s="33"/>
      <c r="M1574" s="141" t="s">
        <v>19</v>
      </c>
      <c r="N1574" s="142" t="s">
        <v>49</v>
      </c>
      <c r="P1574" s="143">
        <f>O1574*H1574</f>
        <v>0</v>
      </c>
      <c r="Q1574" s="143">
        <v>5.1480000000000002E-5</v>
      </c>
      <c r="R1574" s="143">
        <f>Q1574*H1574</f>
        <v>1.5443999999999999E-4</v>
      </c>
      <c r="S1574" s="143">
        <v>0</v>
      </c>
      <c r="T1574" s="144">
        <f>S1574*H1574</f>
        <v>0</v>
      </c>
      <c r="AR1574" s="145" t="s">
        <v>454</v>
      </c>
      <c r="AT1574" s="145" t="s">
        <v>360</v>
      </c>
      <c r="AU1574" s="145" t="s">
        <v>90</v>
      </c>
      <c r="AY1574" s="18" t="s">
        <v>358</v>
      </c>
      <c r="BE1574" s="146">
        <f>IF(N1574="základní",J1574,0)</f>
        <v>0</v>
      </c>
      <c r="BF1574" s="146">
        <f>IF(N1574="snížená",J1574,0)</f>
        <v>0</v>
      </c>
      <c r="BG1574" s="146">
        <f>IF(N1574="zákl. přenesená",J1574,0)</f>
        <v>0</v>
      </c>
      <c r="BH1574" s="146">
        <f>IF(N1574="sníž. přenesená",J1574,0)</f>
        <v>0</v>
      </c>
      <c r="BI1574" s="146">
        <f>IF(N1574="nulová",J1574,0)</f>
        <v>0</v>
      </c>
      <c r="BJ1574" s="18" t="s">
        <v>90</v>
      </c>
      <c r="BK1574" s="146">
        <f>ROUND(I1574*H1574,2)</f>
        <v>0</v>
      </c>
      <c r="BL1574" s="18" t="s">
        <v>454</v>
      </c>
      <c r="BM1574" s="145" t="s">
        <v>1704</v>
      </c>
    </row>
    <row r="1575" spans="2:65" s="1" customFormat="1" ht="11.25">
      <c r="B1575" s="33"/>
      <c r="D1575" s="147" t="s">
        <v>366</v>
      </c>
      <c r="F1575" s="148" t="s">
        <v>1705</v>
      </c>
      <c r="I1575" s="149"/>
      <c r="L1575" s="33"/>
      <c r="M1575" s="150"/>
      <c r="T1575" s="54"/>
      <c r="AT1575" s="18" t="s">
        <v>366</v>
      </c>
      <c r="AU1575" s="18" t="s">
        <v>90</v>
      </c>
    </row>
    <row r="1576" spans="2:65" s="12" customFormat="1" ht="11.25">
      <c r="B1576" s="151"/>
      <c r="D1576" s="152" t="s">
        <v>368</v>
      </c>
      <c r="E1576" s="153" t="s">
        <v>19</v>
      </c>
      <c r="F1576" s="154" t="s">
        <v>1160</v>
      </c>
      <c r="H1576" s="153" t="s">
        <v>19</v>
      </c>
      <c r="I1576" s="155"/>
      <c r="L1576" s="151"/>
      <c r="M1576" s="156"/>
      <c r="T1576" s="157"/>
      <c r="AT1576" s="153" t="s">
        <v>368</v>
      </c>
      <c r="AU1576" s="153" t="s">
        <v>90</v>
      </c>
      <c r="AV1576" s="12" t="s">
        <v>84</v>
      </c>
      <c r="AW1576" s="12" t="s">
        <v>36</v>
      </c>
      <c r="AX1576" s="12" t="s">
        <v>77</v>
      </c>
      <c r="AY1576" s="153" t="s">
        <v>358</v>
      </c>
    </row>
    <row r="1577" spans="2:65" s="12" customFormat="1" ht="11.25">
      <c r="B1577" s="151"/>
      <c r="D1577" s="152" t="s">
        <v>368</v>
      </c>
      <c r="E1577" s="153" t="s">
        <v>19</v>
      </c>
      <c r="F1577" s="154" t="s">
        <v>460</v>
      </c>
      <c r="H1577" s="153" t="s">
        <v>19</v>
      </c>
      <c r="I1577" s="155"/>
      <c r="L1577" s="151"/>
      <c r="M1577" s="156"/>
      <c r="T1577" s="157"/>
      <c r="AT1577" s="153" t="s">
        <v>368</v>
      </c>
      <c r="AU1577" s="153" t="s">
        <v>90</v>
      </c>
      <c r="AV1577" s="12" t="s">
        <v>84</v>
      </c>
      <c r="AW1577" s="12" t="s">
        <v>36</v>
      </c>
      <c r="AX1577" s="12" t="s">
        <v>77</v>
      </c>
      <c r="AY1577" s="153" t="s">
        <v>358</v>
      </c>
    </row>
    <row r="1578" spans="2:65" s="13" customFormat="1" ht="11.25">
      <c r="B1578" s="158"/>
      <c r="D1578" s="152" t="s">
        <v>368</v>
      </c>
      <c r="E1578" s="159" t="s">
        <v>19</v>
      </c>
      <c r="F1578" s="160" t="s">
        <v>1706</v>
      </c>
      <c r="H1578" s="161">
        <v>3</v>
      </c>
      <c r="I1578" s="162"/>
      <c r="L1578" s="158"/>
      <c r="M1578" s="163"/>
      <c r="T1578" s="164"/>
      <c r="AT1578" s="159" t="s">
        <v>368</v>
      </c>
      <c r="AU1578" s="159" t="s">
        <v>90</v>
      </c>
      <c r="AV1578" s="13" t="s">
        <v>90</v>
      </c>
      <c r="AW1578" s="13" t="s">
        <v>36</v>
      </c>
      <c r="AX1578" s="13" t="s">
        <v>77</v>
      </c>
      <c r="AY1578" s="159" t="s">
        <v>358</v>
      </c>
    </row>
    <row r="1579" spans="2:65" s="14" customFormat="1" ht="11.25">
      <c r="B1579" s="165"/>
      <c r="D1579" s="152" t="s">
        <v>368</v>
      </c>
      <c r="E1579" s="166" t="s">
        <v>19</v>
      </c>
      <c r="F1579" s="167" t="s">
        <v>371</v>
      </c>
      <c r="H1579" s="168">
        <v>3</v>
      </c>
      <c r="I1579" s="169"/>
      <c r="L1579" s="165"/>
      <c r="M1579" s="170"/>
      <c r="T1579" s="171"/>
      <c r="AT1579" s="166" t="s">
        <v>368</v>
      </c>
      <c r="AU1579" s="166" t="s">
        <v>90</v>
      </c>
      <c r="AV1579" s="14" t="s">
        <v>364</v>
      </c>
      <c r="AW1579" s="14" t="s">
        <v>36</v>
      </c>
      <c r="AX1579" s="14" t="s">
        <v>84</v>
      </c>
      <c r="AY1579" s="166" t="s">
        <v>358</v>
      </c>
    </row>
    <row r="1580" spans="2:65" s="1" customFormat="1" ht="24.2" customHeight="1">
      <c r="B1580" s="33"/>
      <c r="C1580" s="179" t="s">
        <v>1707</v>
      </c>
      <c r="D1580" s="179" t="s">
        <v>440</v>
      </c>
      <c r="E1580" s="180" t="s">
        <v>1708</v>
      </c>
      <c r="F1580" s="181" t="s">
        <v>1709</v>
      </c>
      <c r="G1580" s="182" t="s">
        <v>504</v>
      </c>
      <c r="H1580" s="183">
        <v>3</v>
      </c>
      <c r="I1580" s="184"/>
      <c r="J1580" s="185">
        <f>ROUND(I1580*H1580,2)</f>
        <v>0</v>
      </c>
      <c r="K1580" s="181" t="s">
        <v>363</v>
      </c>
      <c r="L1580" s="186"/>
      <c r="M1580" s="187" t="s">
        <v>19</v>
      </c>
      <c r="N1580" s="188" t="s">
        <v>49</v>
      </c>
      <c r="P1580" s="143">
        <f>O1580*H1580</f>
        <v>0</v>
      </c>
      <c r="Q1580" s="143">
        <v>1E-3</v>
      </c>
      <c r="R1580" s="143">
        <f>Q1580*H1580</f>
        <v>3.0000000000000001E-3</v>
      </c>
      <c r="S1580" s="143">
        <v>0</v>
      </c>
      <c r="T1580" s="144">
        <f>S1580*H1580</f>
        <v>0</v>
      </c>
      <c r="AR1580" s="145" t="s">
        <v>558</v>
      </c>
      <c r="AT1580" s="145" t="s">
        <v>440</v>
      </c>
      <c r="AU1580" s="145" t="s">
        <v>90</v>
      </c>
      <c r="AY1580" s="18" t="s">
        <v>358</v>
      </c>
      <c r="BE1580" s="146">
        <f>IF(N1580="základní",J1580,0)</f>
        <v>0</v>
      </c>
      <c r="BF1580" s="146">
        <f>IF(N1580="snížená",J1580,0)</f>
        <v>0</v>
      </c>
      <c r="BG1580" s="146">
        <f>IF(N1580="zákl. přenesená",J1580,0)</f>
        <v>0</v>
      </c>
      <c r="BH1580" s="146">
        <f>IF(N1580="sníž. přenesená",J1580,0)</f>
        <v>0</v>
      </c>
      <c r="BI1580" s="146">
        <f>IF(N1580="nulová",J1580,0)</f>
        <v>0</v>
      </c>
      <c r="BJ1580" s="18" t="s">
        <v>90</v>
      </c>
      <c r="BK1580" s="146">
        <f>ROUND(I1580*H1580,2)</f>
        <v>0</v>
      </c>
      <c r="BL1580" s="18" t="s">
        <v>454</v>
      </c>
      <c r="BM1580" s="145" t="s">
        <v>1710</v>
      </c>
    </row>
    <row r="1581" spans="2:65" s="12" customFormat="1" ht="11.25">
      <c r="B1581" s="151"/>
      <c r="D1581" s="152" t="s">
        <v>368</v>
      </c>
      <c r="E1581" s="153" t="s">
        <v>19</v>
      </c>
      <c r="F1581" s="154" t="s">
        <v>1160</v>
      </c>
      <c r="H1581" s="153" t="s">
        <v>19</v>
      </c>
      <c r="I1581" s="155"/>
      <c r="L1581" s="151"/>
      <c r="M1581" s="156"/>
      <c r="T1581" s="157"/>
      <c r="AT1581" s="153" t="s">
        <v>368</v>
      </c>
      <c r="AU1581" s="153" t="s">
        <v>90</v>
      </c>
      <c r="AV1581" s="12" t="s">
        <v>84</v>
      </c>
      <c r="AW1581" s="12" t="s">
        <v>36</v>
      </c>
      <c r="AX1581" s="12" t="s">
        <v>77</v>
      </c>
      <c r="AY1581" s="153" t="s">
        <v>358</v>
      </c>
    </row>
    <row r="1582" spans="2:65" s="12" customFormat="1" ht="11.25">
      <c r="B1582" s="151"/>
      <c r="D1582" s="152" t="s">
        <v>368</v>
      </c>
      <c r="E1582" s="153" t="s">
        <v>19</v>
      </c>
      <c r="F1582" s="154" t="s">
        <v>460</v>
      </c>
      <c r="H1582" s="153" t="s">
        <v>19</v>
      </c>
      <c r="I1582" s="155"/>
      <c r="L1582" s="151"/>
      <c r="M1582" s="156"/>
      <c r="T1582" s="157"/>
      <c r="AT1582" s="153" t="s">
        <v>368</v>
      </c>
      <c r="AU1582" s="153" t="s">
        <v>90</v>
      </c>
      <c r="AV1582" s="12" t="s">
        <v>84</v>
      </c>
      <c r="AW1582" s="12" t="s">
        <v>36</v>
      </c>
      <c r="AX1582" s="12" t="s">
        <v>77</v>
      </c>
      <c r="AY1582" s="153" t="s">
        <v>358</v>
      </c>
    </row>
    <row r="1583" spans="2:65" s="13" customFormat="1" ht="11.25">
      <c r="B1583" s="158"/>
      <c r="D1583" s="152" t="s">
        <v>368</v>
      </c>
      <c r="E1583" s="159" t="s">
        <v>19</v>
      </c>
      <c r="F1583" s="160" t="s">
        <v>1706</v>
      </c>
      <c r="H1583" s="161">
        <v>3</v>
      </c>
      <c r="I1583" s="162"/>
      <c r="L1583" s="158"/>
      <c r="M1583" s="163"/>
      <c r="T1583" s="164"/>
      <c r="AT1583" s="159" t="s">
        <v>368</v>
      </c>
      <c r="AU1583" s="159" t="s">
        <v>90</v>
      </c>
      <c r="AV1583" s="13" t="s">
        <v>90</v>
      </c>
      <c r="AW1583" s="13" t="s">
        <v>36</v>
      </c>
      <c r="AX1583" s="13" t="s">
        <v>77</v>
      </c>
      <c r="AY1583" s="159" t="s">
        <v>358</v>
      </c>
    </row>
    <row r="1584" spans="2:65" s="14" customFormat="1" ht="11.25">
      <c r="B1584" s="165"/>
      <c r="D1584" s="152" t="s">
        <v>368</v>
      </c>
      <c r="E1584" s="166" t="s">
        <v>19</v>
      </c>
      <c r="F1584" s="167" t="s">
        <v>371</v>
      </c>
      <c r="H1584" s="168">
        <v>3</v>
      </c>
      <c r="I1584" s="169"/>
      <c r="L1584" s="165"/>
      <c r="M1584" s="170"/>
      <c r="T1584" s="171"/>
      <c r="AT1584" s="166" t="s">
        <v>368</v>
      </c>
      <c r="AU1584" s="166" t="s">
        <v>90</v>
      </c>
      <c r="AV1584" s="14" t="s">
        <v>364</v>
      </c>
      <c r="AW1584" s="14" t="s">
        <v>36</v>
      </c>
      <c r="AX1584" s="14" t="s">
        <v>84</v>
      </c>
      <c r="AY1584" s="166" t="s">
        <v>358</v>
      </c>
    </row>
    <row r="1585" spans="2:65" s="1" customFormat="1" ht="44.25" customHeight="1">
      <c r="B1585" s="33"/>
      <c r="C1585" s="134" t="s">
        <v>1711</v>
      </c>
      <c r="D1585" s="134" t="s">
        <v>360</v>
      </c>
      <c r="E1585" s="135" t="s">
        <v>1712</v>
      </c>
      <c r="F1585" s="136" t="s">
        <v>1713</v>
      </c>
      <c r="G1585" s="137" t="s">
        <v>1498</v>
      </c>
      <c r="H1585" s="189"/>
      <c r="I1585" s="139"/>
      <c r="J1585" s="140">
        <f>ROUND(I1585*H1585,2)</f>
        <v>0</v>
      </c>
      <c r="K1585" s="136" t="s">
        <v>363</v>
      </c>
      <c r="L1585" s="33"/>
      <c r="M1585" s="141" t="s">
        <v>19</v>
      </c>
      <c r="N1585" s="142" t="s">
        <v>49</v>
      </c>
      <c r="P1585" s="143">
        <f>O1585*H1585</f>
        <v>0</v>
      </c>
      <c r="Q1585" s="143">
        <v>0</v>
      </c>
      <c r="R1585" s="143">
        <f>Q1585*H1585</f>
        <v>0</v>
      </c>
      <c r="S1585" s="143">
        <v>0</v>
      </c>
      <c r="T1585" s="144">
        <f>S1585*H1585</f>
        <v>0</v>
      </c>
      <c r="AR1585" s="145" t="s">
        <v>454</v>
      </c>
      <c r="AT1585" s="145" t="s">
        <v>360</v>
      </c>
      <c r="AU1585" s="145" t="s">
        <v>90</v>
      </c>
      <c r="AY1585" s="18" t="s">
        <v>358</v>
      </c>
      <c r="BE1585" s="146">
        <f>IF(N1585="základní",J1585,0)</f>
        <v>0</v>
      </c>
      <c r="BF1585" s="146">
        <f>IF(N1585="snížená",J1585,0)</f>
        <v>0</v>
      </c>
      <c r="BG1585" s="146">
        <f>IF(N1585="zákl. přenesená",J1585,0)</f>
        <v>0</v>
      </c>
      <c r="BH1585" s="146">
        <f>IF(N1585="sníž. přenesená",J1585,0)</f>
        <v>0</v>
      </c>
      <c r="BI1585" s="146">
        <f>IF(N1585="nulová",J1585,0)</f>
        <v>0</v>
      </c>
      <c r="BJ1585" s="18" t="s">
        <v>90</v>
      </c>
      <c r="BK1585" s="146">
        <f>ROUND(I1585*H1585,2)</f>
        <v>0</v>
      </c>
      <c r="BL1585" s="18" t="s">
        <v>454</v>
      </c>
      <c r="BM1585" s="145" t="s">
        <v>1714</v>
      </c>
    </row>
    <row r="1586" spans="2:65" s="1" customFormat="1" ht="11.25">
      <c r="B1586" s="33"/>
      <c r="D1586" s="147" t="s">
        <v>366</v>
      </c>
      <c r="F1586" s="148" t="s">
        <v>1715</v>
      </c>
      <c r="I1586" s="149"/>
      <c r="L1586" s="33"/>
      <c r="M1586" s="150"/>
      <c r="T1586" s="54"/>
      <c r="AT1586" s="18" t="s">
        <v>366</v>
      </c>
      <c r="AU1586" s="18" t="s">
        <v>90</v>
      </c>
    </row>
    <row r="1587" spans="2:65" s="11" customFormat="1" ht="22.9" customHeight="1">
      <c r="B1587" s="122"/>
      <c r="D1587" s="123" t="s">
        <v>76</v>
      </c>
      <c r="E1587" s="132" t="s">
        <v>1716</v>
      </c>
      <c r="F1587" s="132" t="s">
        <v>1717</v>
      </c>
      <c r="I1587" s="125"/>
      <c r="J1587" s="133">
        <f>BK1587</f>
        <v>0</v>
      </c>
      <c r="L1587" s="122"/>
      <c r="M1587" s="127"/>
      <c r="P1587" s="128">
        <f>SUM(P1588:P1735)</f>
        <v>0</v>
      </c>
      <c r="R1587" s="128">
        <f>SUM(R1588:R1735)</f>
        <v>7.7654926099999999</v>
      </c>
      <c r="T1587" s="129">
        <f>SUM(T1588:T1735)</f>
        <v>0</v>
      </c>
      <c r="AR1587" s="123" t="s">
        <v>90</v>
      </c>
      <c r="AT1587" s="130" t="s">
        <v>76</v>
      </c>
      <c r="AU1587" s="130" t="s">
        <v>84</v>
      </c>
      <c r="AY1587" s="123" t="s">
        <v>358</v>
      </c>
      <c r="BK1587" s="131">
        <f>SUM(BK1588:BK1735)</f>
        <v>0</v>
      </c>
    </row>
    <row r="1588" spans="2:65" s="1" customFormat="1" ht="37.9" customHeight="1">
      <c r="B1588" s="33"/>
      <c r="C1588" s="134" t="s">
        <v>1718</v>
      </c>
      <c r="D1588" s="134" t="s">
        <v>360</v>
      </c>
      <c r="E1588" s="135" t="s">
        <v>1719</v>
      </c>
      <c r="F1588" s="136" t="s">
        <v>1720</v>
      </c>
      <c r="G1588" s="137" t="s">
        <v>195</v>
      </c>
      <c r="H1588" s="138">
        <v>4.9000000000000004</v>
      </c>
      <c r="I1588" s="139"/>
      <c r="J1588" s="140">
        <f>ROUND(I1588*H1588,2)</f>
        <v>0</v>
      </c>
      <c r="K1588" s="136" t="s">
        <v>363</v>
      </c>
      <c r="L1588" s="33"/>
      <c r="M1588" s="141" t="s">
        <v>19</v>
      </c>
      <c r="N1588" s="142" t="s">
        <v>49</v>
      </c>
      <c r="P1588" s="143">
        <f>O1588*H1588</f>
        <v>0</v>
      </c>
      <c r="Q1588" s="143">
        <v>0</v>
      </c>
      <c r="R1588" s="143">
        <f>Q1588*H1588</f>
        <v>0</v>
      </c>
      <c r="S1588" s="143">
        <v>0</v>
      </c>
      <c r="T1588" s="144">
        <f>S1588*H1588</f>
        <v>0</v>
      </c>
      <c r="AR1588" s="145" t="s">
        <v>454</v>
      </c>
      <c r="AT1588" s="145" t="s">
        <v>360</v>
      </c>
      <c r="AU1588" s="145" t="s">
        <v>90</v>
      </c>
      <c r="AY1588" s="18" t="s">
        <v>358</v>
      </c>
      <c r="BE1588" s="146">
        <f>IF(N1588="základní",J1588,0)</f>
        <v>0</v>
      </c>
      <c r="BF1588" s="146">
        <f>IF(N1588="snížená",J1588,0)</f>
        <v>0</v>
      </c>
      <c r="BG1588" s="146">
        <f>IF(N1588="zákl. přenesená",J1588,0)</f>
        <v>0</v>
      </c>
      <c r="BH1588" s="146">
        <f>IF(N1588="sníž. přenesená",J1588,0)</f>
        <v>0</v>
      </c>
      <c r="BI1588" s="146">
        <f>IF(N1588="nulová",J1588,0)</f>
        <v>0</v>
      </c>
      <c r="BJ1588" s="18" t="s">
        <v>90</v>
      </c>
      <c r="BK1588" s="146">
        <f>ROUND(I1588*H1588,2)</f>
        <v>0</v>
      </c>
      <c r="BL1588" s="18" t="s">
        <v>454</v>
      </c>
      <c r="BM1588" s="145" t="s">
        <v>1721</v>
      </c>
    </row>
    <row r="1589" spans="2:65" s="1" customFormat="1" ht="11.25">
      <c r="B1589" s="33"/>
      <c r="D1589" s="147" t="s">
        <v>366</v>
      </c>
      <c r="F1589" s="148" t="s">
        <v>1722</v>
      </c>
      <c r="I1589" s="149"/>
      <c r="L1589" s="33"/>
      <c r="M1589" s="150"/>
      <c r="T1589" s="54"/>
      <c r="AT1589" s="18" t="s">
        <v>366</v>
      </c>
      <c r="AU1589" s="18" t="s">
        <v>90</v>
      </c>
    </row>
    <row r="1590" spans="2:65" s="12" customFormat="1" ht="11.25">
      <c r="B1590" s="151"/>
      <c r="D1590" s="152" t="s">
        <v>368</v>
      </c>
      <c r="E1590" s="153" t="s">
        <v>19</v>
      </c>
      <c r="F1590" s="154" t="s">
        <v>1160</v>
      </c>
      <c r="H1590" s="153" t="s">
        <v>19</v>
      </c>
      <c r="I1590" s="155"/>
      <c r="L1590" s="151"/>
      <c r="M1590" s="156"/>
      <c r="T1590" s="157"/>
      <c r="AT1590" s="153" t="s">
        <v>368</v>
      </c>
      <c r="AU1590" s="153" t="s">
        <v>90</v>
      </c>
      <c r="AV1590" s="12" t="s">
        <v>84</v>
      </c>
      <c r="AW1590" s="12" t="s">
        <v>36</v>
      </c>
      <c r="AX1590" s="12" t="s">
        <v>77</v>
      </c>
      <c r="AY1590" s="153" t="s">
        <v>358</v>
      </c>
    </row>
    <row r="1591" spans="2:65" s="12" customFormat="1" ht="11.25">
      <c r="B1591" s="151"/>
      <c r="D1591" s="152" t="s">
        <v>368</v>
      </c>
      <c r="E1591" s="153" t="s">
        <v>19</v>
      </c>
      <c r="F1591" s="154" t="s">
        <v>5184</v>
      </c>
      <c r="H1591" s="153" t="s">
        <v>19</v>
      </c>
      <c r="I1591" s="155"/>
      <c r="L1591" s="151"/>
      <c r="M1591" s="156"/>
      <c r="T1591" s="157"/>
      <c r="AT1591" s="153" t="s">
        <v>368</v>
      </c>
      <c r="AU1591" s="153" t="s">
        <v>90</v>
      </c>
      <c r="AV1591" s="12" t="s">
        <v>84</v>
      </c>
      <c r="AW1591" s="12" t="s">
        <v>36</v>
      </c>
      <c r="AX1591" s="12" t="s">
        <v>77</v>
      </c>
      <c r="AY1591" s="153" t="s">
        <v>358</v>
      </c>
    </row>
    <row r="1592" spans="2:65" s="13" customFormat="1" ht="11.25">
      <c r="B1592" s="158"/>
      <c r="D1592" s="152" t="s">
        <v>368</v>
      </c>
      <c r="E1592" s="159" t="s">
        <v>287</v>
      </c>
      <c r="F1592" s="160" t="s">
        <v>1723</v>
      </c>
      <c r="H1592" s="161">
        <v>4.9000000000000004</v>
      </c>
      <c r="I1592" s="162"/>
      <c r="L1592" s="158"/>
      <c r="M1592" s="163"/>
      <c r="T1592" s="164"/>
      <c r="AT1592" s="159" t="s">
        <v>368</v>
      </c>
      <c r="AU1592" s="159" t="s">
        <v>90</v>
      </c>
      <c r="AV1592" s="13" t="s">
        <v>90</v>
      </c>
      <c r="AW1592" s="13" t="s">
        <v>36</v>
      </c>
      <c r="AX1592" s="13" t="s">
        <v>77</v>
      </c>
      <c r="AY1592" s="159" t="s">
        <v>358</v>
      </c>
    </row>
    <row r="1593" spans="2:65" s="14" customFormat="1" ht="11.25">
      <c r="B1593" s="165"/>
      <c r="D1593" s="152" t="s">
        <v>368</v>
      </c>
      <c r="E1593" s="166" t="s">
        <v>19</v>
      </c>
      <c r="F1593" s="167" t="s">
        <v>371</v>
      </c>
      <c r="H1593" s="168">
        <v>4.9000000000000004</v>
      </c>
      <c r="I1593" s="169"/>
      <c r="L1593" s="165"/>
      <c r="M1593" s="170"/>
      <c r="T1593" s="171"/>
      <c r="AT1593" s="166" t="s">
        <v>368</v>
      </c>
      <c r="AU1593" s="166" t="s">
        <v>90</v>
      </c>
      <c r="AV1593" s="14" t="s">
        <v>364</v>
      </c>
      <c r="AW1593" s="14" t="s">
        <v>36</v>
      </c>
      <c r="AX1593" s="14" t="s">
        <v>84</v>
      </c>
      <c r="AY1593" s="166" t="s">
        <v>358</v>
      </c>
    </row>
    <row r="1594" spans="2:65" s="1" customFormat="1" ht="24.2" customHeight="1">
      <c r="B1594" s="33"/>
      <c r="C1594" s="179" t="s">
        <v>1724</v>
      </c>
      <c r="D1594" s="179" t="s">
        <v>440</v>
      </c>
      <c r="E1594" s="180" t="s">
        <v>1725</v>
      </c>
      <c r="F1594" s="181" t="s">
        <v>1726</v>
      </c>
      <c r="G1594" s="182" t="s">
        <v>195</v>
      </c>
      <c r="H1594" s="183">
        <v>5.1449999999999996</v>
      </c>
      <c r="I1594" s="184"/>
      <c r="J1594" s="185">
        <f>ROUND(I1594*H1594,2)</f>
        <v>0</v>
      </c>
      <c r="K1594" s="181" t="s">
        <v>363</v>
      </c>
      <c r="L1594" s="186"/>
      <c r="M1594" s="187" t="s">
        <v>19</v>
      </c>
      <c r="N1594" s="188" t="s">
        <v>49</v>
      </c>
      <c r="P1594" s="143">
        <f>O1594*H1594</f>
        <v>0</v>
      </c>
      <c r="Q1594" s="143">
        <v>1.5E-3</v>
      </c>
      <c r="R1594" s="143">
        <f>Q1594*H1594</f>
        <v>7.7174999999999995E-3</v>
      </c>
      <c r="S1594" s="143">
        <v>0</v>
      </c>
      <c r="T1594" s="144">
        <f>S1594*H1594</f>
        <v>0</v>
      </c>
      <c r="AR1594" s="145" t="s">
        <v>558</v>
      </c>
      <c r="AT1594" s="145" t="s">
        <v>440</v>
      </c>
      <c r="AU1594" s="145" t="s">
        <v>90</v>
      </c>
      <c r="AY1594" s="18" t="s">
        <v>358</v>
      </c>
      <c r="BE1594" s="146">
        <f>IF(N1594="základní",J1594,0)</f>
        <v>0</v>
      </c>
      <c r="BF1594" s="146">
        <f>IF(N1594="snížená",J1594,0)</f>
        <v>0</v>
      </c>
      <c r="BG1594" s="146">
        <f>IF(N1594="zákl. přenesená",J1594,0)</f>
        <v>0</v>
      </c>
      <c r="BH1594" s="146">
        <f>IF(N1594="sníž. přenesená",J1594,0)</f>
        <v>0</v>
      </c>
      <c r="BI1594" s="146">
        <f>IF(N1594="nulová",J1594,0)</f>
        <v>0</v>
      </c>
      <c r="BJ1594" s="18" t="s">
        <v>90</v>
      </c>
      <c r="BK1594" s="146">
        <f>ROUND(I1594*H1594,2)</f>
        <v>0</v>
      </c>
      <c r="BL1594" s="18" t="s">
        <v>454</v>
      </c>
      <c r="BM1594" s="145" t="s">
        <v>1727</v>
      </c>
    </row>
    <row r="1595" spans="2:65" s="13" customFormat="1" ht="11.25">
      <c r="B1595" s="158"/>
      <c r="D1595" s="152" t="s">
        <v>368</v>
      </c>
      <c r="E1595" s="159" t="s">
        <v>19</v>
      </c>
      <c r="F1595" s="160" t="s">
        <v>287</v>
      </c>
      <c r="H1595" s="161">
        <v>4.9000000000000004</v>
      </c>
      <c r="I1595" s="162"/>
      <c r="L1595" s="158"/>
      <c r="M1595" s="163"/>
      <c r="T1595" s="164"/>
      <c r="AT1595" s="159" t="s">
        <v>368</v>
      </c>
      <c r="AU1595" s="159" t="s">
        <v>90</v>
      </c>
      <c r="AV1595" s="13" t="s">
        <v>90</v>
      </c>
      <c r="AW1595" s="13" t="s">
        <v>36</v>
      </c>
      <c r="AX1595" s="13" t="s">
        <v>77</v>
      </c>
      <c r="AY1595" s="159" t="s">
        <v>358</v>
      </c>
    </row>
    <row r="1596" spans="2:65" s="14" customFormat="1" ht="11.25">
      <c r="B1596" s="165"/>
      <c r="D1596" s="152" t="s">
        <v>368</v>
      </c>
      <c r="E1596" s="166" t="s">
        <v>19</v>
      </c>
      <c r="F1596" s="167" t="s">
        <v>371</v>
      </c>
      <c r="H1596" s="168">
        <v>4.9000000000000004</v>
      </c>
      <c r="I1596" s="169"/>
      <c r="L1596" s="165"/>
      <c r="M1596" s="170"/>
      <c r="T1596" s="171"/>
      <c r="AT1596" s="166" t="s">
        <v>368</v>
      </c>
      <c r="AU1596" s="166" t="s">
        <v>90</v>
      </c>
      <c r="AV1596" s="14" t="s">
        <v>364</v>
      </c>
      <c r="AW1596" s="14" t="s">
        <v>36</v>
      </c>
      <c r="AX1596" s="14" t="s">
        <v>84</v>
      </c>
      <c r="AY1596" s="166" t="s">
        <v>358</v>
      </c>
    </row>
    <row r="1597" spans="2:65" s="13" customFormat="1" ht="11.25">
      <c r="B1597" s="158"/>
      <c r="D1597" s="152" t="s">
        <v>368</v>
      </c>
      <c r="F1597" s="160" t="s">
        <v>1728</v>
      </c>
      <c r="H1597" s="161">
        <v>5.1449999999999996</v>
      </c>
      <c r="I1597" s="162"/>
      <c r="L1597" s="158"/>
      <c r="M1597" s="163"/>
      <c r="T1597" s="164"/>
      <c r="AT1597" s="159" t="s">
        <v>368</v>
      </c>
      <c r="AU1597" s="159" t="s">
        <v>90</v>
      </c>
      <c r="AV1597" s="13" t="s">
        <v>90</v>
      </c>
      <c r="AW1597" s="13" t="s">
        <v>4</v>
      </c>
      <c r="AX1597" s="13" t="s">
        <v>84</v>
      </c>
      <c r="AY1597" s="159" t="s">
        <v>358</v>
      </c>
    </row>
    <row r="1598" spans="2:65" s="1" customFormat="1" ht="37.9" customHeight="1">
      <c r="B1598" s="33"/>
      <c r="C1598" s="134" t="s">
        <v>1729</v>
      </c>
      <c r="D1598" s="134" t="s">
        <v>360</v>
      </c>
      <c r="E1598" s="135" t="s">
        <v>1730</v>
      </c>
      <c r="F1598" s="136" t="s">
        <v>1731</v>
      </c>
      <c r="G1598" s="137" t="s">
        <v>195</v>
      </c>
      <c r="H1598" s="138">
        <v>635.86</v>
      </c>
      <c r="I1598" s="139"/>
      <c r="J1598" s="140">
        <f>ROUND(I1598*H1598,2)</f>
        <v>0</v>
      </c>
      <c r="K1598" s="136" t="s">
        <v>363</v>
      </c>
      <c r="L1598" s="33"/>
      <c r="M1598" s="141" t="s">
        <v>19</v>
      </c>
      <c r="N1598" s="142" t="s">
        <v>49</v>
      </c>
      <c r="P1598" s="143">
        <f>O1598*H1598</f>
        <v>0</v>
      </c>
      <c r="Q1598" s="143">
        <v>0</v>
      </c>
      <c r="R1598" s="143">
        <f>Q1598*H1598</f>
        <v>0</v>
      </c>
      <c r="S1598" s="143">
        <v>0</v>
      </c>
      <c r="T1598" s="144">
        <f>S1598*H1598</f>
        <v>0</v>
      </c>
      <c r="AR1598" s="145" t="s">
        <v>454</v>
      </c>
      <c r="AT1598" s="145" t="s">
        <v>360</v>
      </c>
      <c r="AU1598" s="145" t="s">
        <v>90</v>
      </c>
      <c r="AY1598" s="18" t="s">
        <v>358</v>
      </c>
      <c r="BE1598" s="146">
        <f>IF(N1598="základní",J1598,0)</f>
        <v>0</v>
      </c>
      <c r="BF1598" s="146">
        <f>IF(N1598="snížená",J1598,0)</f>
        <v>0</v>
      </c>
      <c r="BG1598" s="146">
        <f>IF(N1598="zákl. přenesená",J1598,0)</f>
        <v>0</v>
      </c>
      <c r="BH1598" s="146">
        <f>IF(N1598="sníž. přenesená",J1598,0)</f>
        <v>0</v>
      </c>
      <c r="BI1598" s="146">
        <f>IF(N1598="nulová",J1598,0)</f>
        <v>0</v>
      </c>
      <c r="BJ1598" s="18" t="s">
        <v>90</v>
      </c>
      <c r="BK1598" s="146">
        <f>ROUND(I1598*H1598,2)</f>
        <v>0</v>
      </c>
      <c r="BL1598" s="18" t="s">
        <v>454</v>
      </c>
      <c r="BM1598" s="145" t="s">
        <v>1732</v>
      </c>
    </row>
    <row r="1599" spans="2:65" s="1" customFormat="1" ht="11.25">
      <c r="B1599" s="33"/>
      <c r="D1599" s="147" t="s">
        <v>366</v>
      </c>
      <c r="F1599" s="148" t="s">
        <v>1733</v>
      </c>
      <c r="I1599" s="149"/>
      <c r="L1599" s="33"/>
      <c r="M1599" s="150"/>
      <c r="T1599" s="54"/>
      <c r="AT1599" s="18" t="s">
        <v>366</v>
      </c>
      <c r="AU1599" s="18" t="s">
        <v>90</v>
      </c>
    </row>
    <row r="1600" spans="2:65" s="13" customFormat="1" ht="11.25">
      <c r="B1600" s="158"/>
      <c r="D1600" s="152" t="s">
        <v>368</v>
      </c>
      <c r="E1600" s="159" t="s">
        <v>19</v>
      </c>
      <c r="F1600" s="160" t="s">
        <v>215</v>
      </c>
      <c r="H1600" s="161">
        <v>176.58</v>
      </c>
      <c r="I1600" s="162"/>
      <c r="L1600" s="158"/>
      <c r="M1600" s="163"/>
      <c r="T1600" s="164"/>
      <c r="AT1600" s="159" t="s">
        <v>368</v>
      </c>
      <c r="AU1600" s="159" t="s">
        <v>90</v>
      </c>
      <c r="AV1600" s="13" t="s">
        <v>90</v>
      </c>
      <c r="AW1600" s="13" t="s">
        <v>36</v>
      </c>
      <c r="AX1600" s="13" t="s">
        <v>77</v>
      </c>
      <c r="AY1600" s="159" t="s">
        <v>358</v>
      </c>
    </row>
    <row r="1601" spans="2:65" s="13" customFormat="1" ht="11.25">
      <c r="B1601" s="158"/>
      <c r="D1601" s="152" t="s">
        <v>368</v>
      </c>
      <c r="E1601" s="159" t="s">
        <v>19</v>
      </c>
      <c r="F1601" s="160" t="s">
        <v>226</v>
      </c>
      <c r="H1601" s="161">
        <v>28.7</v>
      </c>
      <c r="I1601" s="162"/>
      <c r="L1601" s="158"/>
      <c r="M1601" s="163"/>
      <c r="T1601" s="164"/>
      <c r="AT1601" s="159" t="s">
        <v>368</v>
      </c>
      <c r="AU1601" s="159" t="s">
        <v>90</v>
      </c>
      <c r="AV1601" s="13" t="s">
        <v>90</v>
      </c>
      <c r="AW1601" s="13" t="s">
        <v>36</v>
      </c>
      <c r="AX1601" s="13" t="s">
        <v>77</v>
      </c>
      <c r="AY1601" s="159" t="s">
        <v>358</v>
      </c>
    </row>
    <row r="1602" spans="2:65" s="13" customFormat="1" ht="11.25">
      <c r="B1602" s="158"/>
      <c r="D1602" s="152" t="s">
        <v>368</v>
      </c>
      <c r="E1602" s="159" t="s">
        <v>19</v>
      </c>
      <c r="F1602" s="160" t="s">
        <v>219</v>
      </c>
      <c r="H1602" s="161">
        <v>316.29000000000002</v>
      </c>
      <c r="I1602" s="162"/>
      <c r="L1602" s="158"/>
      <c r="M1602" s="163"/>
      <c r="T1602" s="164"/>
      <c r="AT1602" s="159" t="s">
        <v>368</v>
      </c>
      <c r="AU1602" s="159" t="s">
        <v>90</v>
      </c>
      <c r="AV1602" s="13" t="s">
        <v>90</v>
      </c>
      <c r="AW1602" s="13" t="s">
        <v>36</v>
      </c>
      <c r="AX1602" s="13" t="s">
        <v>77</v>
      </c>
      <c r="AY1602" s="159" t="s">
        <v>358</v>
      </c>
    </row>
    <row r="1603" spans="2:65" s="13" customFormat="1" ht="11.25">
      <c r="B1603" s="158"/>
      <c r="D1603" s="152" t="s">
        <v>368</v>
      </c>
      <c r="E1603" s="159" t="s">
        <v>19</v>
      </c>
      <c r="F1603" s="160" t="s">
        <v>229</v>
      </c>
      <c r="H1603" s="161">
        <v>114.29</v>
      </c>
      <c r="I1603" s="162"/>
      <c r="L1603" s="158"/>
      <c r="M1603" s="163"/>
      <c r="T1603" s="164"/>
      <c r="AT1603" s="159" t="s">
        <v>368</v>
      </c>
      <c r="AU1603" s="159" t="s">
        <v>90</v>
      </c>
      <c r="AV1603" s="13" t="s">
        <v>90</v>
      </c>
      <c r="AW1603" s="13" t="s">
        <v>36</v>
      </c>
      <c r="AX1603" s="13" t="s">
        <v>77</v>
      </c>
      <c r="AY1603" s="159" t="s">
        <v>358</v>
      </c>
    </row>
    <row r="1604" spans="2:65" s="14" customFormat="1" ht="11.25">
      <c r="B1604" s="165"/>
      <c r="D1604" s="152" t="s">
        <v>368</v>
      </c>
      <c r="E1604" s="166" t="s">
        <v>19</v>
      </c>
      <c r="F1604" s="167" t="s">
        <v>371</v>
      </c>
      <c r="H1604" s="168">
        <v>635.86</v>
      </c>
      <c r="I1604" s="169"/>
      <c r="L1604" s="165"/>
      <c r="M1604" s="170"/>
      <c r="T1604" s="171"/>
      <c r="AT1604" s="166" t="s">
        <v>368</v>
      </c>
      <c r="AU1604" s="166" t="s">
        <v>90</v>
      </c>
      <c r="AV1604" s="14" t="s">
        <v>364</v>
      </c>
      <c r="AW1604" s="14" t="s">
        <v>36</v>
      </c>
      <c r="AX1604" s="14" t="s">
        <v>84</v>
      </c>
      <c r="AY1604" s="166" t="s">
        <v>358</v>
      </c>
    </row>
    <row r="1605" spans="2:65" s="1" customFormat="1" ht="24.2" customHeight="1">
      <c r="B1605" s="33"/>
      <c r="C1605" s="179" t="s">
        <v>1734</v>
      </c>
      <c r="D1605" s="179" t="s">
        <v>440</v>
      </c>
      <c r="E1605" s="180" t="s">
        <v>1735</v>
      </c>
      <c r="F1605" s="181" t="s">
        <v>1736</v>
      </c>
      <c r="G1605" s="182" t="s">
        <v>195</v>
      </c>
      <c r="H1605" s="183">
        <v>400.95299999999997</v>
      </c>
      <c r="I1605" s="184"/>
      <c r="J1605" s="185">
        <f>ROUND(I1605*H1605,2)</f>
        <v>0</v>
      </c>
      <c r="K1605" s="181" t="s">
        <v>363</v>
      </c>
      <c r="L1605" s="186"/>
      <c r="M1605" s="187" t="s">
        <v>19</v>
      </c>
      <c r="N1605" s="188" t="s">
        <v>49</v>
      </c>
      <c r="P1605" s="143">
        <f>O1605*H1605</f>
        <v>0</v>
      </c>
      <c r="Q1605" s="143">
        <v>2.8999999999999998E-3</v>
      </c>
      <c r="R1605" s="143">
        <f>Q1605*H1605</f>
        <v>1.1627637</v>
      </c>
      <c r="S1605" s="143">
        <v>0</v>
      </c>
      <c r="T1605" s="144">
        <f>S1605*H1605</f>
        <v>0</v>
      </c>
      <c r="AR1605" s="145" t="s">
        <v>558</v>
      </c>
      <c r="AT1605" s="145" t="s">
        <v>440</v>
      </c>
      <c r="AU1605" s="145" t="s">
        <v>90</v>
      </c>
      <c r="AY1605" s="18" t="s">
        <v>358</v>
      </c>
      <c r="BE1605" s="146">
        <f>IF(N1605="základní",J1605,0)</f>
        <v>0</v>
      </c>
      <c r="BF1605" s="146">
        <f>IF(N1605="snížená",J1605,0)</f>
        <v>0</v>
      </c>
      <c r="BG1605" s="146">
        <f>IF(N1605="zákl. přenesená",J1605,0)</f>
        <v>0</v>
      </c>
      <c r="BH1605" s="146">
        <f>IF(N1605="sníž. přenesená",J1605,0)</f>
        <v>0</v>
      </c>
      <c r="BI1605" s="146">
        <f>IF(N1605="nulová",J1605,0)</f>
        <v>0</v>
      </c>
      <c r="BJ1605" s="18" t="s">
        <v>90</v>
      </c>
      <c r="BK1605" s="146">
        <f>ROUND(I1605*H1605,2)</f>
        <v>0</v>
      </c>
      <c r="BL1605" s="18" t="s">
        <v>454</v>
      </c>
      <c r="BM1605" s="145" t="s">
        <v>1737</v>
      </c>
    </row>
    <row r="1606" spans="2:65" s="13" customFormat="1" ht="11.25">
      <c r="B1606" s="158"/>
      <c r="D1606" s="152" t="s">
        <v>368</v>
      </c>
      <c r="E1606" s="159" t="s">
        <v>19</v>
      </c>
      <c r="F1606" s="160" t="s">
        <v>1738</v>
      </c>
      <c r="H1606" s="161">
        <v>353.16</v>
      </c>
      <c r="I1606" s="162"/>
      <c r="L1606" s="158"/>
      <c r="M1606" s="163"/>
      <c r="T1606" s="164"/>
      <c r="AT1606" s="159" t="s">
        <v>368</v>
      </c>
      <c r="AU1606" s="159" t="s">
        <v>90</v>
      </c>
      <c r="AV1606" s="13" t="s">
        <v>90</v>
      </c>
      <c r="AW1606" s="13" t="s">
        <v>36</v>
      </c>
      <c r="AX1606" s="13" t="s">
        <v>77</v>
      </c>
      <c r="AY1606" s="159" t="s">
        <v>358</v>
      </c>
    </row>
    <row r="1607" spans="2:65" s="13" customFormat="1" ht="11.25">
      <c r="B1607" s="158"/>
      <c r="D1607" s="152" t="s">
        <v>368</v>
      </c>
      <c r="E1607" s="159" t="s">
        <v>19</v>
      </c>
      <c r="F1607" s="160" t="s">
        <v>226</v>
      </c>
      <c r="H1607" s="161">
        <v>28.7</v>
      </c>
      <c r="I1607" s="162"/>
      <c r="L1607" s="158"/>
      <c r="M1607" s="163"/>
      <c r="T1607" s="164"/>
      <c r="AT1607" s="159" t="s">
        <v>368</v>
      </c>
      <c r="AU1607" s="159" t="s">
        <v>90</v>
      </c>
      <c r="AV1607" s="13" t="s">
        <v>90</v>
      </c>
      <c r="AW1607" s="13" t="s">
        <v>36</v>
      </c>
      <c r="AX1607" s="13" t="s">
        <v>77</v>
      </c>
      <c r="AY1607" s="159" t="s">
        <v>358</v>
      </c>
    </row>
    <row r="1608" spans="2:65" s="14" customFormat="1" ht="11.25">
      <c r="B1608" s="165"/>
      <c r="D1608" s="152" t="s">
        <v>368</v>
      </c>
      <c r="E1608" s="166" t="s">
        <v>19</v>
      </c>
      <c r="F1608" s="167" t="s">
        <v>371</v>
      </c>
      <c r="H1608" s="168">
        <v>381.86</v>
      </c>
      <c r="I1608" s="169"/>
      <c r="L1608" s="165"/>
      <c r="M1608" s="170"/>
      <c r="T1608" s="171"/>
      <c r="AT1608" s="166" t="s">
        <v>368</v>
      </c>
      <c r="AU1608" s="166" t="s">
        <v>90</v>
      </c>
      <c r="AV1608" s="14" t="s">
        <v>364</v>
      </c>
      <c r="AW1608" s="14" t="s">
        <v>36</v>
      </c>
      <c r="AX1608" s="14" t="s">
        <v>84</v>
      </c>
      <c r="AY1608" s="166" t="s">
        <v>358</v>
      </c>
    </row>
    <row r="1609" spans="2:65" s="13" customFormat="1" ht="11.25">
      <c r="B1609" s="158"/>
      <c r="D1609" s="152" t="s">
        <v>368</v>
      </c>
      <c r="F1609" s="160" t="s">
        <v>1739</v>
      </c>
      <c r="H1609" s="161">
        <v>400.95299999999997</v>
      </c>
      <c r="I1609" s="162"/>
      <c r="L1609" s="158"/>
      <c r="M1609" s="163"/>
      <c r="T1609" s="164"/>
      <c r="AT1609" s="159" t="s">
        <v>368</v>
      </c>
      <c r="AU1609" s="159" t="s">
        <v>90</v>
      </c>
      <c r="AV1609" s="13" t="s">
        <v>90</v>
      </c>
      <c r="AW1609" s="13" t="s">
        <v>4</v>
      </c>
      <c r="AX1609" s="13" t="s">
        <v>84</v>
      </c>
      <c r="AY1609" s="159" t="s">
        <v>358</v>
      </c>
    </row>
    <row r="1610" spans="2:65" s="1" customFormat="1" ht="24.2" customHeight="1">
      <c r="B1610" s="33"/>
      <c r="C1610" s="179" t="s">
        <v>1740</v>
      </c>
      <c r="D1610" s="179" t="s">
        <v>440</v>
      </c>
      <c r="E1610" s="180" t="s">
        <v>1741</v>
      </c>
      <c r="F1610" s="181" t="s">
        <v>1742</v>
      </c>
      <c r="G1610" s="182" t="s">
        <v>195</v>
      </c>
      <c r="H1610" s="183">
        <v>332.10500000000002</v>
      </c>
      <c r="I1610" s="184"/>
      <c r="J1610" s="185">
        <f>ROUND(I1610*H1610,2)</f>
        <v>0</v>
      </c>
      <c r="K1610" s="181" t="s">
        <v>363</v>
      </c>
      <c r="L1610" s="186"/>
      <c r="M1610" s="187" t="s">
        <v>19</v>
      </c>
      <c r="N1610" s="188" t="s">
        <v>49</v>
      </c>
      <c r="P1610" s="143">
        <f>O1610*H1610</f>
        <v>0</v>
      </c>
      <c r="Q1610" s="143">
        <v>1.8E-3</v>
      </c>
      <c r="R1610" s="143">
        <f>Q1610*H1610</f>
        <v>0.59778900000000001</v>
      </c>
      <c r="S1610" s="143">
        <v>0</v>
      </c>
      <c r="T1610" s="144">
        <f>S1610*H1610</f>
        <v>0</v>
      </c>
      <c r="AR1610" s="145" t="s">
        <v>558</v>
      </c>
      <c r="AT1610" s="145" t="s">
        <v>440</v>
      </c>
      <c r="AU1610" s="145" t="s">
        <v>90</v>
      </c>
      <c r="AY1610" s="18" t="s">
        <v>358</v>
      </c>
      <c r="BE1610" s="146">
        <f>IF(N1610="základní",J1610,0)</f>
        <v>0</v>
      </c>
      <c r="BF1610" s="146">
        <f>IF(N1610="snížená",J1610,0)</f>
        <v>0</v>
      </c>
      <c r="BG1610" s="146">
        <f>IF(N1610="zákl. přenesená",J1610,0)</f>
        <v>0</v>
      </c>
      <c r="BH1610" s="146">
        <f>IF(N1610="sníž. přenesená",J1610,0)</f>
        <v>0</v>
      </c>
      <c r="BI1610" s="146">
        <f>IF(N1610="nulová",J1610,0)</f>
        <v>0</v>
      </c>
      <c r="BJ1610" s="18" t="s">
        <v>90</v>
      </c>
      <c r="BK1610" s="146">
        <f>ROUND(I1610*H1610,2)</f>
        <v>0</v>
      </c>
      <c r="BL1610" s="18" t="s">
        <v>454</v>
      </c>
      <c r="BM1610" s="145" t="s">
        <v>1743</v>
      </c>
    </row>
    <row r="1611" spans="2:65" s="13" customFormat="1" ht="11.25">
      <c r="B1611" s="158"/>
      <c r="D1611" s="152" t="s">
        <v>368</v>
      </c>
      <c r="E1611" s="159" t="s">
        <v>19</v>
      </c>
      <c r="F1611" s="160" t="s">
        <v>219</v>
      </c>
      <c r="H1611" s="161">
        <v>316.29000000000002</v>
      </c>
      <c r="I1611" s="162"/>
      <c r="L1611" s="158"/>
      <c r="M1611" s="163"/>
      <c r="T1611" s="164"/>
      <c r="AT1611" s="159" t="s">
        <v>368</v>
      </c>
      <c r="AU1611" s="159" t="s">
        <v>90</v>
      </c>
      <c r="AV1611" s="13" t="s">
        <v>90</v>
      </c>
      <c r="AW1611" s="13" t="s">
        <v>36</v>
      </c>
      <c r="AX1611" s="13" t="s">
        <v>77</v>
      </c>
      <c r="AY1611" s="159" t="s">
        <v>358</v>
      </c>
    </row>
    <row r="1612" spans="2:65" s="14" customFormat="1" ht="11.25">
      <c r="B1612" s="165"/>
      <c r="D1612" s="152" t="s">
        <v>368</v>
      </c>
      <c r="E1612" s="166" t="s">
        <v>19</v>
      </c>
      <c r="F1612" s="167" t="s">
        <v>371</v>
      </c>
      <c r="H1612" s="168">
        <v>316.29000000000002</v>
      </c>
      <c r="I1612" s="169"/>
      <c r="L1612" s="165"/>
      <c r="M1612" s="170"/>
      <c r="T1612" s="171"/>
      <c r="AT1612" s="166" t="s">
        <v>368</v>
      </c>
      <c r="AU1612" s="166" t="s">
        <v>90</v>
      </c>
      <c r="AV1612" s="14" t="s">
        <v>364</v>
      </c>
      <c r="AW1612" s="14" t="s">
        <v>36</v>
      </c>
      <c r="AX1612" s="14" t="s">
        <v>84</v>
      </c>
      <c r="AY1612" s="166" t="s">
        <v>358</v>
      </c>
    </row>
    <row r="1613" spans="2:65" s="13" customFormat="1" ht="11.25">
      <c r="B1613" s="158"/>
      <c r="D1613" s="152" t="s">
        <v>368</v>
      </c>
      <c r="F1613" s="160" t="s">
        <v>1744</v>
      </c>
      <c r="H1613" s="161">
        <v>332.10500000000002</v>
      </c>
      <c r="I1613" s="162"/>
      <c r="L1613" s="158"/>
      <c r="M1613" s="163"/>
      <c r="T1613" s="164"/>
      <c r="AT1613" s="159" t="s">
        <v>368</v>
      </c>
      <c r="AU1613" s="159" t="s">
        <v>90</v>
      </c>
      <c r="AV1613" s="13" t="s">
        <v>90</v>
      </c>
      <c r="AW1613" s="13" t="s">
        <v>4</v>
      </c>
      <c r="AX1613" s="13" t="s">
        <v>84</v>
      </c>
      <c r="AY1613" s="159" t="s">
        <v>358</v>
      </c>
    </row>
    <row r="1614" spans="2:65" s="1" customFormat="1" ht="24.2" customHeight="1">
      <c r="B1614" s="33"/>
      <c r="C1614" s="179" t="s">
        <v>1745</v>
      </c>
      <c r="D1614" s="179" t="s">
        <v>440</v>
      </c>
      <c r="E1614" s="180" t="s">
        <v>1746</v>
      </c>
      <c r="F1614" s="181" t="s">
        <v>1747</v>
      </c>
      <c r="G1614" s="182" t="s">
        <v>195</v>
      </c>
      <c r="H1614" s="183">
        <v>120.005</v>
      </c>
      <c r="I1614" s="184"/>
      <c r="J1614" s="185">
        <f>ROUND(I1614*H1614,2)</f>
        <v>0</v>
      </c>
      <c r="K1614" s="181" t="s">
        <v>363</v>
      </c>
      <c r="L1614" s="186"/>
      <c r="M1614" s="187" t="s">
        <v>19</v>
      </c>
      <c r="N1614" s="188" t="s">
        <v>49</v>
      </c>
      <c r="P1614" s="143">
        <f>O1614*H1614</f>
        <v>0</v>
      </c>
      <c r="Q1614" s="143">
        <v>1.5E-3</v>
      </c>
      <c r="R1614" s="143">
        <f>Q1614*H1614</f>
        <v>0.18000749999999999</v>
      </c>
      <c r="S1614" s="143">
        <v>0</v>
      </c>
      <c r="T1614" s="144">
        <f>S1614*H1614</f>
        <v>0</v>
      </c>
      <c r="AR1614" s="145" t="s">
        <v>558</v>
      </c>
      <c r="AT1614" s="145" t="s">
        <v>440</v>
      </c>
      <c r="AU1614" s="145" t="s">
        <v>90</v>
      </c>
      <c r="AY1614" s="18" t="s">
        <v>358</v>
      </c>
      <c r="BE1614" s="146">
        <f>IF(N1614="základní",J1614,0)</f>
        <v>0</v>
      </c>
      <c r="BF1614" s="146">
        <f>IF(N1614="snížená",J1614,0)</f>
        <v>0</v>
      </c>
      <c r="BG1614" s="146">
        <f>IF(N1614="zákl. přenesená",J1614,0)</f>
        <v>0</v>
      </c>
      <c r="BH1614" s="146">
        <f>IF(N1614="sníž. přenesená",J1614,0)</f>
        <v>0</v>
      </c>
      <c r="BI1614" s="146">
        <f>IF(N1614="nulová",J1614,0)</f>
        <v>0</v>
      </c>
      <c r="BJ1614" s="18" t="s">
        <v>90</v>
      </c>
      <c r="BK1614" s="146">
        <f>ROUND(I1614*H1614,2)</f>
        <v>0</v>
      </c>
      <c r="BL1614" s="18" t="s">
        <v>454</v>
      </c>
      <c r="BM1614" s="145" t="s">
        <v>1748</v>
      </c>
    </row>
    <row r="1615" spans="2:65" s="13" customFormat="1" ht="11.25">
      <c r="B1615" s="158"/>
      <c r="D1615" s="152" t="s">
        <v>368</v>
      </c>
      <c r="E1615" s="159" t="s">
        <v>19</v>
      </c>
      <c r="F1615" s="160" t="s">
        <v>229</v>
      </c>
      <c r="H1615" s="161">
        <v>114.29</v>
      </c>
      <c r="I1615" s="162"/>
      <c r="L1615" s="158"/>
      <c r="M1615" s="163"/>
      <c r="T1615" s="164"/>
      <c r="AT1615" s="159" t="s">
        <v>368</v>
      </c>
      <c r="AU1615" s="159" t="s">
        <v>90</v>
      </c>
      <c r="AV1615" s="13" t="s">
        <v>90</v>
      </c>
      <c r="AW1615" s="13" t="s">
        <v>36</v>
      </c>
      <c r="AX1615" s="13" t="s">
        <v>77</v>
      </c>
      <c r="AY1615" s="159" t="s">
        <v>358</v>
      </c>
    </row>
    <row r="1616" spans="2:65" s="14" customFormat="1" ht="11.25">
      <c r="B1616" s="165"/>
      <c r="D1616" s="152" t="s">
        <v>368</v>
      </c>
      <c r="E1616" s="166" t="s">
        <v>19</v>
      </c>
      <c r="F1616" s="167" t="s">
        <v>371</v>
      </c>
      <c r="H1616" s="168">
        <v>114.29</v>
      </c>
      <c r="I1616" s="169"/>
      <c r="L1616" s="165"/>
      <c r="M1616" s="170"/>
      <c r="T1616" s="171"/>
      <c r="AT1616" s="166" t="s">
        <v>368</v>
      </c>
      <c r="AU1616" s="166" t="s">
        <v>90</v>
      </c>
      <c r="AV1616" s="14" t="s">
        <v>364</v>
      </c>
      <c r="AW1616" s="14" t="s">
        <v>36</v>
      </c>
      <c r="AX1616" s="14" t="s">
        <v>84</v>
      </c>
      <c r="AY1616" s="166" t="s">
        <v>358</v>
      </c>
    </row>
    <row r="1617" spans="2:65" s="13" customFormat="1" ht="11.25">
      <c r="B1617" s="158"/>
      <c r="D1617" s="152" t="s">
        <v>368</v>
      </c>
      <c r="F1617" s="160" t="s">
        <v>1749</v>
      </c>
      <c r="H1617" s="161">
        <v>120.005</v>
      </c>
      <c r="I1617" s="162"/>
      <c r="L1617" s="158"/>
      <c r="M1617" s="163"/>
      <c r="T1617" s="164"/>
      <c r="AT1617" s="159" t="s">
        <v>368</v>
      </c>
      <c r="AU1617" s="159" t="s">
        <v>90</v>
      </c>
      <c r="AV1617" s="13" t="s">
        <v>90</v>
      </c>
      <c r="AW1617" s="13" t="s">
        <v>4</v>
      </c>
      <c r="AX1617" s="13" t="s">
        <v>84</v>
      </c>
      <c r="AY1617" s="159" t="s">
        <v>358</v>
      </c>
    </row>
    <row r="1618" spans="2:65" s="1" customFormat="1" ht="24.2" customHeight="1">
      <c r="B1618" s="33"/>
      <c r="C1618" s="179" t="s">
        <v>1750</v>
      </c>
      <c r="D1618" s="179" t="s">
        <v>440</v>
      </c>
      <c r="E1618" s="180" t="s">
        <v>1751</v>
      </c>
      <c r="F1618" s="181" t="s">
        <v>1752</v>
      </c>
      <c r="G1618" s="182" t="s">
        <v>195</v>
      </c>
      <c r="H1618" s="183">
        <v>30.135000000000002</v>
      </c>
      <c r="I1618" s="184"/>
      <c r="J1618" s="185">
        <f>ROUND(I1618*H1618,2)</f>
        <v>0</v>
      </c>
      <c r="K1618" s="181" t="s">
        <v>363</v>
      </c>
      <c r="L1618" s="186"/>
      <c r="M1618" s="187" t="s">
        <v>19</v>
      </c>
      <c r="N1618" s="188" t="s">
        <v>49</v>
      </c>
      <c r="P1618" s="143">
        <f>O1618*H1618</f>
        <v>0</v>
      </c>
      <c r="Q1618" s="143">
        <v>2.0999999999999999E-3</v>
      </c>
      <c r="R1618" s="143">
        <f>Q1618*H1618</f>
        <v>6.3283499999999993E-2</v>
      </c>
      <c r="S1618" s="143">
        <v>0</v>
      </c>
      <c r="T1618" s="144">
        <f>S1618*H1618</f>
        <v>0</v>
      </c>
      <c r="AR1618" s="145" t="s">
        <v>558</v>
      </c>
      <c r="AT1618" s="145" t="s">
        <v>440</v>
      </c>
      <c r="AU1618" s="145" t="s">
        <v>90</v>
      </c>
      <c r="AY1618" s="18" t="s">
        <v>358</v>
      </c>
      <c r="BE1618" s="146">
        <f>IF(N1618="základní",J1618,0)</f>
        <v>0</v>
      </c>
      <c r="BF1618" s="146">
        <f>IF(N1618="snížená",J1618,0)</f>
        <v>0</v>
      </c>
      <c r="BG1618" s="146">
        <f>IF(N1618="zákl. přenesená",J1618,0)</f>
        <v>0</v>
      </c>
      <c r="BH1618" s="146">
        <f>IF(N1618="sníž. přenesená",J1618,0)</f>
        <v>0</v>
      </c>
      <c r="BI1618" s="146">
        <f>IF(N1618="nulová",J1618,0)</f>
        <v>0</v>
      </c>
      <c r="BJ1618" s="18" t="s">
        <v>90</v>
      </c>
      <c r="BK1618" s="146">
        <f>ROUND(I1618*H1618,2)</f>
        <v>0</v>
      </c>
      <c r="BL1618" s="18" t="s">
        <v>454</v>
      </c>
      <c r="BM1618" s="145" t="s">
        <v>1753</v>
      </c>
    </row>
    <row r="1619" spans="2:65" s="13" customFormat="1" ht="11.25">
      <c r="B1619" s="158"/>
      <c r="D1619" s="152" t="s">
        <v>368</v>
      </c>
      <c r="E1619" s="159" t="s">
        <v>19</v>
      </c>
      <c r="F1619" s="160" t="s">
        <v>226</v>
      </c>
      <c r="H1619" s="161">
        <v>28.7</v>
      </c>
      <c r="I1619" s="162"/>
      <c r="L1619" s="158"/>
      <c r="M1619" s="163"/>
      <c r="T1619" s="164"/>
      <c r="AT1619" s="159" t="s">
        <v>368</v>
      </c>
      <c r="AU1619" s="159" t="s">
        <v>90</v>
      </c>
      <c r="AV1619" s="13" t="s">
        <v>90</v>
      </c>
      <c r="AW1619" s="13" t="s">
        <v>36</v>
      </c>
      <c r="AX1619" s="13" t="s">
        <v>84</v>
      </c>
      <c r="AY1619" s="159" t="s">
        <v>358</v>
      </c>
    </row>
    <row r="1620" spans="2:65" s="14" customFormat="1" ht="11.25">
      <c r="B1620" s="165"/>
      <c r="D1620" s="152" t="s">
        <v>368</v>
      </c>
      <c r="E1620" s="166" t="s">
        <v>19</v>
      </c>
      <c r="F1620" s="167" t="s">
        <v>371</v>
      </c>
      <c r="H1620" s="168">
        <v>28.7</v>
      </c>
      <c r="I1620" s="169"/>
      <c r="L1620" s="165"/>
      <c r="M1620" s="170"/>
      <c r="T1620" s="171"/>
      <c r="AT1620" s="166" t="s">
        <v>368</v>
      </c>
      <c r="AU1620" s="166" t="s">
        <v>90</v>
      </c>
      <c r="AV1620" s="14" t="s">
        <v>364</v>
      </c>
      <c r="AW1620" s="14" t="s">
        <v>36</v>
      </c>
      <c r="AX1620" s="14" t="s">
        <v>77</v>
      </c>
      <c r="AY1620" s="166" t="s">
        <v>358</v>
      </c>
    </row>
    <row r="1621" spans="2:65" s="13" customFormat="1" ht="11.25">
      <c r="B1621" s="158"/>
      <c r="D1621" s="152" t="s">
        <v>368</v>
      </c>
      <c r="F1621" s="160" t="s">
        <v>1754</v>
      </c>
      <c r="H1621" s="161">
        <v>30.135000000000002</v>
      </c>
      <c r="I1621" s="162"/>
      <c r="L1621" s="158"/>
      <c r="M1621" s="163"/>
      <c r="T1621" s="164"/>
      <c r="AT1621" s="159" t="s">
        <v>368</v>
      </c>
      <c r="AU1621" s="159" t="s">
        <v>90</v>
      </c>
      <c r="AV1621" s="13" t="s">
        <v>90</v>
      </c>
      <c r="AW1621" s="13" t="s">
        <v>4</v>
      </c>
      <c r="AX1621" s="13" t="s">
        <v>84</v>
      </c>
      <c r="AY1621" s="159" t="s">
        <v>358</v>
      </c>
    </row>
    <row r="1622" spans="2:65" s="1" customFormat="1" ht="24.2" customHeight="1">
      <c r="B1622" s="33"/>
      <c r="C1622" s="179" t="s">
        <v>1755</v>
      </c>
      <c r="D1622" s="179" t="s">
        <v>440</v>
      </c>
      <c r="E1622" s="180" t="s">
        <v>1756</v>
      </c>
      <c r="F1622" s="181" t="s">
        <v>1757</v>
      </c>
      <c r="G1622" s="182" t="s">
        <v>195</v>
      </c>
      <c r="H1622" s="183">
        <v>452.10899999999998</v>
      </c>
      <c r="I1622" s="184"/>
      <c r="J1622" s="185">
        <f>ROUND(I1622*H1622,2)</f>
        <v>0</v>
      </c>
      <c r="K1622" s="181" t="s">
        <v>363</v>
      </c>
      <c r="L1622" s="186"/>
      <c r="M1622" s="187" t="s">
        <v>19</v>
      </c>
      <c r="N1622" s="188" t="s">
        <v>49</v>
      </c>
      <c r="P1622" s="143">
        <f>O1622*H1622</f>
        <v>0</v>
      </c>
      <c r="Q1622" s="143">
        <v>3.8999999999999999E-4</v>
      </c>
      <c r="R1622" s="143">
        <f>Q1622*H1622</f>
        <v>0.17632250999999999</v>
      </c>
      <c r="S1622" s="143">
        <v>0</v>
      </c>
      <c r="T1622" s="144">
        <f>S1622*H1622</f>
        <v>0</v>
      </c>
      <c r="AR1622" s="145" t="s">
        <v>558</v>
      </c>
      <c r="AT1622" s="145" t="s">
        <v>440</v>
      </c>
      <c r="AU1622" s="145" t="s">
        <v>90</v>
      </c>
      <c r="AY1622" s="18" t="s">
        <v>358</v>
      </c>
      <c r="BE1622" s="146">
        <f>IF(N1622="základní",J1622,0)</f>
        <v>0</v>
      </c>
      <c r="BF1622" s="146">
        <f>IF(N1622="snížená",J1622,0)</f>
        <v>0</v>
      </c>
      <c r="BG1622" s="146">
        <f>IF(N1622="zákl. přenesená",J1622,0)</f>
        <v>0</v>
      </c>
      <c r="BH1622" s="146">
        <f>IF(N1622="sníž. přenesená",J1622,0)</f>
        <v>0</v>
      </c>
      <c r="BI1622" s="146">
        <f>IF(N1622="nulová",J1622,0)</f>
        <v>0</v>
      </c>
      <c r="BJ1622" s="18" t="s">
        <v>90</v>
      </c>
      <c r="BK1622" s="146">
        <f>ROUND(I1622*H1622,2)</f>
        <v>0</v>
      </c>
      <c r="BL1622" s="18" t="s">
        <v>454</v>
      </c>
      <c r="BM1622" s="145" t="s">
        <v>1758</v>
      </c>
    </row>
    <row r="1623" spans="2:65" s="13" customFormat="1" ht="11.25">
      <c r="B1623" s="158"/>
      <c r="D1623" s="152" t="s">
        <v>368</v>
      </c>
      <c r="E1623" s="159" t="s">
        <v>19</v>
      </c>
      <c r="F1623" s="160" t="s">
        <v>219</v>
      </c>
      <c r="H1623" s="161">
        <v>316.29000000000002</v>
      </c>
      <c r="I1623" s="162"/>
      <c r="L1623" s="158"/>
      <c r="M1623" s="163"/>
      <c r="T1623" s="164"/>
      <c r="AT1623" s="159" t="s">
        <v>368</v>
      </c>
      <c r="AU1623" s="159" t="s">
        <v>90</v>
      </c>
      <c r="AV1623" s="13" t="s">
        <v>90</v>
      </c>
      <c r="AW1623" s="13" t="s">
        <v>36</v>
      </c>
      <c r="AX1623" s="13" t="s">
        <v>77</v>
      </c>
      <c r="AY1623" s="159" t="s">
        <v>358</v>
      </c>
    </row>
    <row r="1624" spans="2:65" s="13" customFormat="1" ht="11.25">
      <c r="B1624" s="158"/>
      <c r="D1624" s="152" t="s">
        <v>368</v>
      </c>
      <c r="E1624" s="159" t="s">
        <v>19</v>
      </c>
      <c r="F1624" s="160" t="s">
        <v>229</v>
      </c>
      <c r="H1624" s="161">
        <v>114.29</v>
      </c>
      <c r="I1624" s="162"/>
      <c r="L1624" s="158"/>
      <c r="M1624" s="163"/>
      <c r="T1624" s="164"/>
      <c r="AT1624" s="159" t="s">
        <v>368</v>
      </c>
      <c r="AU1624" s="159" t="s">
        <v>90</v>
      </c>
      <c r="AV1624" s="13" t="s">
        <v>90</v>
      </c>
      <c r="AW1624" s="13" t="s">
        <v>36</v>
      </c>
      <c r="AX1624" s="13" t="s">
        <v>77</v>
      </c>
      <c r="AY1624" s="159" t="s">
        <v>358</v>
      </c>
    </row>
    <row r="1625" spans="2:65" s="14" customFormat="1" ht="11.25">
      <c r="B1625" s="165"/>
      <c r="D1625" s="152" t="s">
        <v>368</v>
      </c>
      <c r="E1625" s="166" t="s">
        <v>19</v>
      </c>
      <c r="F1625" s="167" t="s">
        <v>371</v>
      </c>
      <c r="H1625" s="168">
        <v>430.58</v>
      </c>
      <c r="I1625" s="169"/>
      <c r="L1625" s="165"/>
      <c r="M1625" s="170"/>
      <c r="T1625" s="171"/>
      <c r="AT1625" s="166" t="s">
        <v>368</v>
      </c>
      <c r="AU1625" s="166" t="s">
        <v>90</v>
      </c>
      <c r="AV1625" s="14" t="s">
        <v>364</v>
      </c>
      <c r="AW1625" s="14" t="s">
        <v>36</v>
      </c>
      <c r="AX1625" s="14" t="s">
        <v>84</v>
      </c>
      <c r="AY1625" s="166" t="s">
        <v>358</v>
      </c>
    </row>
    <row r="1626" spans="2:65" s="13" customFormat="1" ht="11.25">
      <c r="B1626" s="158"/>
      <c r="D1626" s="152" t="s">
        <v>368</v>
      </c>
      <c r="F1626" s="160" t="s">
        <v>1759</v>
      </c>
      <c r="H1626" s="161">
        <v>452.10899999999998</v>
      </c>
      <c r="I1626" s="162"/>
      <c r="L1626" s="158"/>
      <c r="M1626" s="163"/>
      <c r="T1626" s="164"/>
      <c r="AT1626" s="159" t="s">
        <v>368</v>
      </c>
      <c r="AU1626" s="159" t="s">
        <v>90</v>
      </c>
      <c r="AV1626" s="13" t="s">
        <v>90</v>
      </c>
      <c r="AW1626" s="13" t="s">
        <v>4</v>
      </c>
      <c r="AX1626" s="13" t="s">
        <v>84</v>
      </c>
      <c r="AY1626" s="159" t="s">
        <v>358</v>
      </c>
    </row>
    <row r="1627" spans="2:65" s="1" customFormat="1" ht="55.5" customHeight="1">
      <c r="B1627" s="33"/>
      <c r="C1627" s="134" t="s">
        <v>1760</v>
      </c>
      <c r="D1627" s="134" t="s">
        <v>360</v>
      </c>
      <c r="E1627" s="135" t="s">
        <v>1761</v>
      </c>
      <c r="F1627" s="136" t="s">
        <v>1762</v>
      </c>
      <c r="G1627" s="137" t="s">
        <v>195</v>
      </c>
      <c r="H1627" s="138">
        <v>141.28</v>
      </c>
      <c r="I1627" s="139"/>
      <c r="J1627" s="140">
        <f>ROUND(I1627*H1627,2)</f>
        <v>0</v>
      </c>
      <c r="K1627" s="136" t="s">
        <v>19</v>
      </c>
      <c r="L1627" s="33"/>
      <c r="M1627" s="141" t="s">
        <v>19</v>
      </c>
      <c r="N1627" s="142" t="s">
        <v>49</v>
      </c>
      <c r="P1627" s="143">
        <f>O1627*H1627</f>
        <v>0</v>
      </c>
      <c r="Q1627" s="143">
        <v>6.0000000000000001E-3</v>
      </c>
      <c r="R1627" s="143">
        <f>Q1627*H1627</f>
        <v>0.84767999999999999</v>
      </c>
      <c r="S1627" s="143">
        <v>0</v>
      </c>
      <c r="T1627" s="144">
        <f>S1627*H1627</f>
        <v>0</v>
      </c>
      <c r="AR1627" s="145" t="s">
        <v>454</v>
      </c>
      <c r="AT1627" s="145" t="s">
        <v>360</v>
      </c>
      <c r="AU1627" s="145" t="s">
        <v>90</v>
      </c>
      <c r="AY1627" s="18" t="s">
        <v>358</v>
      </c>
      <c r="BE1627" s="146">
        <f>IF(N1627="základní",J1627,0)</f>
        <v>0</v>
      </c>
      <c r="BF1627" s="146">
        <f>IF(N1627="snížená",J1627,0)</f>
        <v>0</v>
      </c>
      <c r="BG1627" s="146">
        <f>IF(N1627="zákl. přenesená",J1627,0)</f>
        <v>0</v>
      </c>
      <c r="BH1627" s="146">
        <f>IF(N1627="sníž. přenesená",J1627,0)</f>
        <v>0</v>
      </c>
      <c r="BI1627" s="146">
        <f>IF(N1627="nulová",J1627,0)</f>
        <v>0</v>
      </c>
      <c r="BJ1627" s="18" t="s">
        <v>90</v>
      </c>
      <c r="BK1627" s="146">
        <f>ROUND(I1627*H1627,2)</f>
        <v>0</v>
      </c>
      <c r="BL1627" s="18" t="s">
        <v>454</v>
      </c>
      <c r="BM1627" s="145" t="s">
        <v>1763</v>
      </c>
    </row>
    <row r="1628" spans="2:65" s="12" customFormat="1" ht="11.25">
      <c r="B1628" s="151"/>
      <c r="D1628" s="152" t="s">
        <v>368</v>
      </c>
      <c r="E1628" s="153" t="s">
        <v>19</v>
      </c>
      <c r="F1628" s="154" t="s">
        <v>485</v>
      </c>
      <c r="H1628" s="153" t="s">
        <v>19</v>
      </c>
      <c r="I1628" s="155"/>
      <c r="L1628" s="151"/>
      <c r="M1628" s="156"/>
      <c r="T1628" s="157"/>
      <c r="AT1628" s="153" t="s">
        <v>368</v>
      </c>
      <c r="AU1628" s="153" t="s">
        <v>90</v>
      </c>
      <c r="AV1628" s="12" t="s">
        <v>84</v>
      </c>
      <c r="AW1628" s="12" t="s">
        <v>36</v>
      </c>
      <c r="AX1628" s="12" t="s">
        <v>77</v>
      </c>
      <c r="AY1628" s="153" t="s">
        <v>358</v>
      </c>
    </row>
    <row r="1629" spans="2:65" s="12" customFormat="1" ht="11.25">
      <c r="B1629" s="151"/>
      <c r="D1629" s="152" t="s">
        <v>368</v>
      </c>
      <c r="E1629" s="153" t="s">
        <v>19</v>
      </c>
      <c r="F1629" s="154" t="s">
        <v>5175</v>
      </c>
      <c r="H1629" s="153" t="s">
        <v>19</v>
      </c>
      <c r="I1629" s="155"/>
      <c r="L1629" s="151"/>
      <c r="M1629" s="156"/>
      <c r="T1629" s="157"/>
      <c r="AT1629" s="153" t="s">
        <v>368</v>
      </c>
      <c r="AU1629" s="153" t="s">
        <v>90</v>
      </c>
      <c r="AV1629" s="12" t="s">
        <v>84</v>
      </c>
      <c r="AW1629" s="12" t="s">
        <v>36</v>
      </c>
      <c r="AX1629" s="12" t="s">
        <v>77</v>
      </c>
      <c r="AY1629" s="153" t="s">
        <v>358</v>
      </c>
    </row>
    <row r="1630" spans="2:65" s="12" customFormat="1" ht="11.25">
      <c r="B1630" s="151"/>
      <c r="D1630" s="152" t="s">
        <v>368</v>
      </c>
      <c r="E1630" s="153" t="s">
        <v>19</v>
      </c>
      <c r="F1630" s="154" t="s">
        <v>954</v>
      </c>
      <c r="H1630" s="153" t="s">
        <v>19</v>
      </c>
      <c r="I1630" s="155"/>
      <c r="L1630" s="151"/>
      <c r="M1630" s="156"/>
      <c r="T1630" s="157"/>
      <c r="AT1630" s="153" t="s">
        <v>368</v>
      </c>
      <c r="AU1630" s="153" t="s">
        <v>90</v>
      </c>
      <c r="AV1630" s="12" t="s">
        <v>84</v>
      </c>
      <c r="AW1630" s="12" t="s">
        <v>36</v>
      </c>
      <c r="AX1630" s="12" t="s">
        <v>77</v>
      </c>
      <c r="AY1630" s="153" t="s">
        <v>358</v>
      </c>
    </row>
    <row r="1631" spans="2:65" s="12" customFormat="1" ht="11.25">
      <c r="B1631" s="151"/>
      <c r="D1631" s="152" t="s">
        <v>368</v>
      </c>
      <c r="E1631" s="153" t="s">
        <v>19</v>
      </c>
      <c r="F1631" s="154" t="s">
        <v>964</v>
      </c>
      <c r="H1631" s="153" t="s">
        <v>19</v>
      </c>
      <c r="I1631" s="155"/>
      <c r="L1631" s="151"/>
      <c r="M1631" s="156"/>
      <c r="T1631" s="157"/>
      <c r="AT1631" s="153" t="s">
        <v>368</v>
      </c>
      <c r="AU1631" s="153" t="s">
        <v>90</v>
      </c>
      <c r="AV1631" s="12" t="s">
        <v>84</v>
      </c>
      <c r="AW1631" s="12" t="s">
        <v>36</v>
      </c>
      <c r="AX1631" s="12" t="s">
        <v>77</v>
      </c>
      <c r="AY1631" s="153" t="s">
        <v>358</v>
      </c>
    </row>
    <row r="1632" spans="2:65" s="13" customFormat="1" ht="11.25">
      <c r="B1632" s="158"/>
      <c r="D1632" s="152" t="s">
        <v>368</v>
      </c>
      <c r="E1632" s="159" t="s">
        <v>19</v>
      </c>
      <c r="F1632" s="160" t="s">
        <v>1764</v>
      </c>
      <c r="H1632" s="161">
        <v>141.28</v>
      </c>
      <c r="I1632" s="162"/>
      <c r="L1632" s="158"/>
      <c r="M1632" s="163"/>
      <c r="T1632" s="164"/>
      <c r="AT1632" s="159" t="s">
        <v>368</v>
      </c>
      <c r="AU1632" s="159" t="s">
        <v>90</v>
      </c>
      <c r="AV1632" s="13" t="s">
        <v>90</v>
      </c>
      <c r="AW1632" s="13" t="s">
        <v>36</v>
      </c>
      <c r="AX1632" s="13" t="s">
        <v>77</v>
      </c>
      <c r="AY1632" s="159" t="s">
        <v>358</v>
      </c>
    </row>
    <row r="1633" spans="2:65" s="14" customFormat="1" ht="11.25">
      <c r="B1633" s="165"/>
      <c r="D1633" s="152" t="s">
        <v>368</v>
      </c>
      <c r="E1633" s="166" t="s">
        <v>19</v>
      </c>
      <c r="F1633" s="167" t="s">
        <v>371</v>
      </c>
      <c r="H1633" s="168">
        <v>141.28</v>
      </c>
      <c r="I1633" s="169"/>
      <c r="L1633" s="165"/>
      <c r="M1633" s="170"/>
      <c r="T1633" s="171"/>
      <c r="AT1633" s="166" t="s">
        <v>368</v>
      </c>
      <c r="AU1633" s="166" t="s">
        <v>90</v>
      </c>
      <c r="AV1633" s="14" t="s">
        <v>364</v>
      </c>
      <c r="AW1633" s="14" t="s">
        <v>36</v>
      </c>
      <c r="AX1633" s="14" t="s">
        <v>84</v>
      </c>
      <c r="AY1633" s="166" t="s">
        <v>358</v>
      </c>
    </row>
    <row r="1634" spans="2:65" s="1" customFormat="1" ht="24.2" customHeight="1">
      <c r="B1634" s="33"/>
      <c r="C1634" s="179" t="s">
        <v>1765</v>
      </c>
      <c r="D1634" s="179" t="s">
        <v>440</v>
      </c>
      <c r="E1634" s="180" t="s">
        <v>1766</v>
      </c>
      <c r="F1634" s="181" t="s">
        <v>1767</v>
      </c>
      <c r="G1634" s="182" t="s">
        <v>195</v>
      </c>
      <c r="H1634" s="183">
        <v>111.13200000000001</v>
      </c>
      <c r="I1634" s="184"/>
      <c r="J1634" s="185">
        <f>ROUND(I1634*H1634,2)</f>
        <v>0</v>
      </c>
      <c r="K1634" s="181" t="s">
        <v>363</v>
      </c>
      <c r="L1634" s="186"/>
      <c r="M1634" s="187" t="s">
        <v>19</v>
      </c>
      <c r="N1634" s="188" t="s">
        <v>49</v>
      </c>
      <c r="P1634" s="143">
        <f>O1634*H1634</f>
        <v>0</v>
      </c>
      <c r="Q1634" s="143">
        <v>6.3E-3</v>
      </c>
      <c r="R1634" s="143">
        <f>Q1634*H1634</f>
        <v>0.70013160000000008</v>
      </c>
      <c r="S1634" s="143">
        <v>0</v>
      </c>
      <c r="T1634" s="144">
        <f>S1634*H1634</f>
        <v>0</v>
      </c>
      <c r="AR1634" s="145" t="s">
        <v>558</v>
      </c>
      <c r="AT1634" s="145" t="s">
        <v>440</v>
      </c>
      <c r="AU1634" s="145" t="s">
        <v>90</v>
      </c>
      <c r="AY1634" s="18" t="s">
        <v>358</v>
      </c>
      <c r="BE1634" s="146">
        <f>IF(N1634="základní",J1634,0)</f>
        <v>0</v>
      </c>
      <c r="BF1634" s="146">
        <f>IF(N1634="snížená",J1634,0)</f>
        <v>0</v>
      </c>
      <c r="BG1634" s="146">
        <f>IF(N1634="zákl. přenesená",J1634,0)</f>
        <v>0</v>
      </c>
      <c r="BH1634" s="146">
        <f>IF(N1634="sníž. přenesená",J1634,0)</f>
        <v>0</v>
      </c>
      <c r="BI1634" s="146">
        <f>IF(N1634="nulová",J1634,0)</f>
        <v>0</v>
      </c>
      <c r="BJ1634" s="18" t="s">
        <v>90</v>
      </c>
      <c r="BK1634" s="146">
        <f>ROUND(I1634*H1634,2)</f>
        <v>0</v>
      </c>
      <c r="BL1634" s="18" t="s">
        <v>454</v>
      </c>
      <c r="BM1634" s="145" t="s">
        <v>1768</v>
      </c>
    </row>
    <row r="1635" spans="2:65" s="13" customFormat="1" ht="11.25">
      <c r="B1635" s="158"/>
      <c r="D1635" s="152" t="s">
        <v>368</v>
      </c>
      <c r="E1635" s="159" t="s">
        <v>19</v>
      </c>
      <c r="F1635" s="160" t="s">
        <v>1769</v>
      </c>
      <c r="H1635" s="161">
        <v>105.84</v>
      </c>
      <c r="I1635" s="162"/>
      <c r="L1635" s="158"/>
      <c r="M1635" s="163"/>
      <c r="T1635" s="164"/>
      <c r="AT1635" s="159" t="s">
        <v>368</v>
      </c>
      <c r="AU1635" s="159" t="s">
        <v>90</v>
      </c>
      <c r="AV1635" s="13" t="s">
        <v>90</v>
      </c>
      <c r="AW1635" s="13" t="s">
        <v>36</v>
      </c>
      <c r="AX1635" s="13" t="s">
        <v>77</v>
      </c>
      <c r="AY1635" s="159" t="s">
        <v>358</v>
      </c>
    </row>
    <row r="1636" spans="2:65" s="14" customFormat="1" ht="11.25">
      <c r="B1636" s="165"/>
      <c r="D1636" s="152" t="s">
        <v>368</v>
      </c>
      <c r="E1636" s="166" t="s">
        <v>19</v>
      </c>
      <c r="F1636" s="167" t="s">
        <v>371</v>
      </c>
      <c r="H1636" s="168">
        <v>105.84</v>
      </c>
      <c r="I1636" s="169"/>
      <c r="L1636" s="165"/>
      <c r="M1636" s="170"/>
      <c r="T1636" s="171"/>
      <c r="AT1636" s="166" t="s">
        <v>368</v>
      </c>
      <c r="AU1636" s="166" t="s">
        <v>90</v>
      </c>
      <c r="AV1636" s="14" t="s">
        <v>364</v>
      </c>
      <c r="AW1636" s="14" t="s">
        <v>36</v>
      </c>
      <c r="AX1636" s="14" t="s">
        <v>84</v>
      </c>
      <c r="AY1636" s="166" t="s">
        <v>358</v>
      </c>
    </row>
    <row r="1637" spans="2:65" s="13" customFormat="1" ht="11.25">
      <c r="B1637" s="158"/>
      <c r="D1637" s="152" t="s">
        <v>368</v>
      </c>
      <c r="F1637" s="160" t="s">
        <v>1770</v>
      </c>
      <c r="H1637" s="161">
        <v>111.13200000000001</v>
      </c>
      <c r="I1637" s="162"/>
      <c r="L1637" s="158"/>
      <c r="M1637" s="163"/>
      <c r="T1637" s="164"/>
      <c r="AT1637" s="159" t="s">
        <v>368</v>
      </c>
      <c r="AU1637" s="159" t="s">
        <v>90</v>
      </c>
      <c r="AV1637" s="13" t="s">
        <v>90</v>
      </c>
      <c r="AW1637" s="13" t="s">
        <v>4</v>
      </c>
      <c r="AX1637" s="13" t="s">
        <v>84</v>
      </c>
      <c r="AY1637" s="159" t="s">
        <v>358</v>
      </c>
    </row>
    <row r="1638" spans="2:65" s="1" customFormat="1" ht="37.9" customHeight="1">
      <c r="B1638" s="33"/>
      <c r="C1638" s="134" t="s">
        <v>1771</v>
      </c>
      <c r="D1638" s="134" t="s">
        <v>360</v>
      </c>
      <c r="E1638" s="135" t="s">
        <v>1772</v>
      </c>
      <c r="F1638" s="136" t="s">
        <v>1773</v>
      </c>
      <c r="G1638" s="137" t="s">
        <v>195</v>
      </c>
      <c r="H1638" s="138">
        <v>282.5</v>
      </c>
      <c r="I1638" s="139"/>
      <c r="J1638" s="140">
        <f>ROUND(I1638*H1638,2)</f>
        <v>0</v>
      </c>
      <c r="K1638" s="136" t="s">
        <v>363</v>
      </c>
      <c r="L1638" s="33"/>
      <c r="M1638" s="141" t="s">
        <v>19</v>
      </c>
      <c r="N1638" s="142" t="s">
        <v>49</v>
      </c>
      <c r="P1638" s="143">
        <f>O1638*H1638</f>
        <v>0</v>
      </c>
      <c r="Q1638" s="143">
        <v>0</v>
      </c>
      <c r="R1638" s="143">
        <f>Q1638*H1638</f>
        <v>0</v>
      </c>
      <c r="S1638" s="143">
        <v>0</v>
      </c>
      <c r="T1638" s="144">
        <f>S1638*H1638</f>
        <v>0</v>
      </c>
      <c r="AR1638" s="145" t="s">
        <v>454</v>
      </c>
      <c r="AT1638" s="145" t="s">
        <v>360</v>
      </c>
      <c r="AU1638" s="145" t="s">
        <v>90</v>
      </c>
      <c r="AY1638" s="18" t="s">
        <v>358</v>
      </c>
      <c r="BE1638" s="146">
        <f>IF(N1638="základní",J1638,0)</f>
        <v>0</v>
      </c>
      <c r="BF1638" s="146">
        <f>IF(N1638="snížená",J1638,0)</f>
        <v>0</v>
      </c>
      <c r="BG1638" s="146">
        <f>IF(N1638="zákl. přenesená",J1638,0)</f>
        <v>0</v>
      </c>
      <c r="BH1638" s="146">
        <f>IF(N1638="sníž. přenesená",J1638,0)</f>
        <v>0</v>
      </c>
      <c r="BI1638" s="146">
        <f>IF(N1638="nulová",J1638,0)</f>
        <v>0</v>
      </c>
      <c r="BJ1638" s="18" t="s">
        <v>90</v>
      </c>
      <c r="BK1638" s="146">
        <f>ROUND(I1638*H1638,2)</f>
        <v>0</v>
      </c>
      <c r="BL1638" s="18" t="s">
        <v>454</v>
      </c>
      <c r="BM1638" s="145" t="s">
        <v>1774</v>
      </c>
    </row>
    <row r="1639" spans="2:65" s="1" customFormat="1" ht="11.25">
      <c r="B1639" s="33"/>
      <c r="D1639" s="147" t="s">
        <v>366</v>
      </c>
      <c r="F1639" s="148" t="s">
        <v>1775</v>
      </c>
      <c r="I1639" s="149"/>
      <c r="L1639" s="33"/>
      <c r="M1639" s="150"/>
      <c r="T1639" s="54"/>
      <c r="AT1639" s="18" t="s">
        <v>366</v>
      </c>
      <c r="AU1639" s="18" t="s">
        <v>90</v>
      </c>
    </row>
    <row r="1640" spans="2:65" s="13" customFormat="1" ht="11.25">
      <c r="B1640" s="158"/>
      <c r="D1640" s="152" t="s">
        <v>368</v>
      </c>
      <c r="E1640" s="159" t="s">
        <v>19</v>
      </c>
      <c r="F1640" s="160" t="s">
        <v>296</v>
      </c>
      <c r="H1640" s="161">
        <v>273.60000000000002</v>
      </c>
      <c r="I1640" s="162"/>
      <c r="L1640" s="158"/>
      <c r="M1640" s="163"/>
      <c r="T1640" s="164"/>
      <c r="AT1640" s="159" t="s">
        <v>368</v>
      </c>
      <c r="AU1640" s="159" t="s">
        <v>90</v>
      </c>
      <c r="AV1640" s="13" t="s">
        <v>90</v>
      </c>
      <c r="AW1640" s="13" t="s">
        <v>36</v>
      </c>
      <c r="AX1640" s="13" t="s">
        <v>77</v>
      </c>
      <c r="AY1640" s="159" t="s">
        <v>358</v>
      </c>
    </row>
    <row r="1641" spans="2:65" s="13" customFormat="1" ht="11.25">
      <c r="B1641" s="158"/>
      <c r="D1641" s="152" t="s">
        <v>368</v>
      </c>
      <c r="E1641" s="159" t="s">
        <v>19</v>
      </c>
      <c r="F1641" s="160" t="s">
        <v>299</v>
      </c>
      <c r="H1641" s="161">
        <v>8.9</v>
      </c>
      <c r="I1641" s="162"/>
      <c r="L1641" s="158"/>
      <c r="M1641" s="163"/>
      <c r="T1641" s="164"/>
      <c r="AT1641" s="159" t="s">
        <v>368</v>
      </c>
      <c r="AU1641" s="159" t="s">
        <v>90</v>
      </c>
      <c r="AV1641" s="13" t="s">
        <v>90</v>
      </c>
      <c r="AW1641" s="13" t="s">
        <v>36</v>
      </c>
      <c r="AX1641" s="13" t="s">
        <v>77</v>
      </c>
      <c r="AY1641" s="159" t="s">
        <v>358</v>
      </c>
    </row>
    <row r="1642" spans="2:65" s="14" customFormat="1" ht="11.25">
      <c r="B1642" s="165"/>
      <c r="D1642" s="152" t="s">
        <v>368</v>
      </c>
      <c r="E1642" s="166" t="s">
        <v>19</v>
      </c>
      <c r="F1642" s="167" t="s">
        <v>371</v>
      </c>
      <c r="H1642" s="168">
        <v>282.5</v>
      </c>
      <c r="I1642" s="169"/>
      <c r="L1642" s="165"/>
      <c r="M1642" s="170"/>
      <c r="T1642" s="171"/>
      <c r="AT1642" s="166" t="s">
        <v>368</v>
      </c>
      <c r="AU1642" s="166" t="s">
        <v>90</v>
      </c>
      <c r="AV1642" s="14" t="s">
        <v>364</v>
      </c>
      <c r="AW1642" s="14" t="s">
        <v>36</v>
      </c>
      <c r="AX1642" s="14" t="s">
        <v>84</v>
      </c>
      <c r="AY1642" s="166" t="s">
        <v>358</v>
      </c>
    </row>
    <row r="1643" spans="2:65" s="1" customFormat="1" ht="24.2" customHeight="1">
      <c r="B1643" s="33"/>
      <c r="C1643" s="179" t="s">
        <v>1776</v>
      </c>
      <c r="D1643" s="179" t="s">
        <v>440</v>
      </c>
      <c r="E1643" s="180" t="s">
        <v>1735</v>
      </c>
      <c r="F1643" s="181" t="s">
        <v>1736</v>
      </c>
      <c r="G1643" s="182" t="s">
        <v>195</v>
      </c>
      <c r="H1643" s="183">
        <v>296.625</v>
      </c>
      <c r="I1643" s="184"/>
      <c r="J1643" s="185">
        <f>ROUND(I1643*H1643,2)</f>
        <v>0</v>
      </c>
      <c r="K1643" s="181" t="s">
        <v>363</v>
      </c>
      <c r="L1643" s="186"/>
      <c r="M1643" s="187" t="s">
        <v>19</v>
      </c>
      <c r="N1643" s="188" t="s">
        <v>49</v>
      </c>
      <c r="P1643" s="143">
        <f>O1643*H1643</f>
        <v>0</v>
      </c>
      <c r="Q1643" s="143">
        <v>2.8999999999999998E-3</v>
      </c>
      <c r="R1643" s="143">
        <f>Q1643*H1643</f>
        <v>0.86021249999999994</v>
      </c>
      <c r="S1643" s="143">
        <v>0</v>
      </c>
      <c r="T1643" s="144">
        <f>S1643*H1643</f>
        <v>0</v>
      </c>
      <c r="AR1643" s="145" t="s">
        <v>558</v>
      </c>
      <c r="AT1643" s="145" t="s">
        <v>440</v>
      </c>
      <c r="AU1643" s="145" t="s">
        <v>90</v>
      </c>
      <c r="AY1643" s="18" t="s">
        <v>358</v>
      </c>
      <c r="BE1643" s="146">
        <f>IF(N1643="základní",J1643,0)</f>
        <v>0</v>
      </c>
      <c r="BF1643" s="146">
        <f>IF(N1643="snížená",J1643,0)</f>
        <v>0</v>
      </c>
      <c r="BG1643" s="146">
        <f>IF(N1643="zákl. přenesená",J1643,0)</f>
        <v>0</v>
      </c>
      <c r="BH1643" s="146">
        <f>IF(N1643="sníž. přenesená",J1643,0)</f>
        <v>0</v>
      </c>
      <c r="BI1643" s="146">
        <f>IF(N1643="nulová",J1643,0)</f>
        <v>0</v>
      </c>
      <c r="BJ1643" s="18" t="s">
        <v>90</v>
      </c>
      <c r="BK1643" s="146">
        <f>ROUND(I1643*H1643,2)</f>
        <v>0</v>
      </c>
      <c r="BL1643" s="18" t="s">
        <v>454</v>
      </c>
      <c r="BM1643" s="145" t="s">
        <v>1777</v>
      </c>
    </row>
    <row r="1644" spans="2:65" s="13" customFormat="1" ht="11.25">
      <c r="B1644" s="158"/>
      <c r="D1644" s="152" t="s">
        <v>368</v>
      </c>
      <c r="E1644" s="159" t="s">
        <v>19</v>
      </c>
      <c r="F1644" s="160" t="s">
        <v>296</v>
      </c>
      <c r="H1644" s="161">
        <v>273.60000000000002</v>
      </c>
      <c r="I1644" s="162"/>
      <c r="L1644" s="158"/>
      <c r="M1644" s="163"/>
      <c r="T1644" s="164"/>
      <c r="AT1644" s="159" t="s">
        <v>368</v>
      </c>
      <c r="AU1644" s="159" t="s">
        <v>90</v>
      </c>
      <c r="AV1644" s="13" t="s">
        <v>90</v>
      </c>
      <c r="AW1644" s="13" t="s">
        <v>36</v>
      </c>
      <c r="AX1644" s="13" t="s">
        <v>77</v>
      </c>
      <c r="AY1644" s="159" t="s">
        <v>358</v>
      </c>
    </row>
    <row r="1645" spans="2:65" s="13" customFormat="1" ht="11.25">
      <c r="B1645" s="158"/>
      <c r="D1645" s="152" t="s">
        <v>368</v>
      </c>
      <c r="E1645" s="159" t="s">
        <v>19</v>
      </c>
      <c r="F1645" s="160" t="s">
        <v>299</v>
      </c>
      <c r="H1645" s="161">
        <v>8.9</v>
      </c>
      <c r="I1645" s="162"/>
      <c r="L1645" s="158"/>
      <c r="M1645" s="163"/>
      <c r="T1645" s="164"/>
      <c r="AT1645" s="159" t="s">
        <v>368</v>
      </c>
      <c r="AU1645" s="159" t="s">
        <v>90</v>
      </c>
      <c r="AV1645" s="13" t="s">
        <v>90</v>
      </c>
      <c r="AW1645" s="13" t="s">
        <v>36</v>
      </c>
      <c r="AX1645" s="13" t="s">
        <v>77</v>
      </c>
      <c r="AY1645" s="159" t="s">
        <v>358</v>
      </c>
    </row>
    <row r="1646" spans="2:65" s="14" customFormat="1" ht="11.25">
      <c r="B1646" s="165"/>
      <c r="D1646" s="152" t="s">
        <v>368</v>
      </c>
      <c r="E1646" s="166" t="s">
        <v>19</v>
      </c>
      <c r="F1646" s="167" t="s">
        <v>371</v>
      </c>
      <c r="H1646" s="168">
        <v>282.5</v>
      </c>
      <c r="I1646" s="169"/>
      <c r="L1646" s="165"/>
      <c r="M1646" s="170"/>
      <c r="T1646" s="171"/>
      <c r="AT1646" s="166" t="s">
        <v>368</v>
      </c>
      <c r="AU1646" s="166" t="s">
        <v>90</v>
      </c>
      <c r="AV1646" s="14" t="s">
        <v>364</v>
      </c>
      <c r="AW1646" s="14" t="s">
        <v>36</v>
      </c>
      <c r="AX1646" s="14" t="s">
        <v>84</v>
      </c>
      <c r="AY1646" s="166" t="s">
        <v>358</v>
      </c>
    </row>
    <row r="1647" spans="2:65" s="13" customFormat="1" ht="11.25">
      <c r="B1647" s="158"/>
      <c r="D1647" s="152" t="s">
        <v>368</v>
      </c>
      <c r="F1647" s="160" t="s">
        <v>1778</v>
      </c>
      <c r="H1647" s="161">
        <v>296.625</v>
      </c>
      <c r="I1647" s="162"/>
      <c r="L1647" s="158"/>
      <c r="M1647" s="163"/>
      <c r="T1647" s="164"/>
      <c r="AT1647" s="159" t="s">
        <v>368</v>
      </c>
      <c r="AU1647" s="159" t="s">
        <v>90</v>
      </c>
      <c r="AV1647" s="13" t="s">
        <v>90</v>
      </c>
      <c r="AW1647" s="13" t="s">
        <v>4</v>
      </c>
      <c r="AX1647" s="13" t="s">
        <v>84</v>
      </c>
      <c r="AY1647" s="159" t="s">
        <v>358</v>
      </c>
    </row>
    <row r="1648" spans="2:65" s="1" customFormat="1" ht="24.2" customHeight="1">
      <c r="B1648" s="33"/>
      <c r="C1648" s="179" t="s">
        <v>1779</v>
      </c>
      <c r="D1648" s="179" t="s">
        <v>440</v>
      </c>
      <c r="E1648" s="180" t="s">
        <v>1780</v>
      </c>
      <c r="F1648" s="181" t="s">
        <v>1781</v>
      </c>
      <c r="G1648" s="182" t="s">
        <v>195</v>
      </c>
      <c r="H1648" s="183">
        <v>296.625</v>
      </c>
      <c r="I1648" s="184"/>
      <c r="J1648" s="185">
        <f>ROUND(I1648*H1648,2)</f>
        <v>0</v>
      </c>
      <c r="K1648" s="181" t="s">
        <v>363</v>
      </c>
      <c r="L1648" s="186"/>
      <c r="M1648" s="187" t="s">
        <v>19</v>
      </c>
      <c r="N1648" s="188" t="s">
        <v>49</v>
      </c>
      <c r="P1648" s="143">
        <f>O1648*H1648</f>
        <v>0</v>
      </c>
      <c r="Q1648" s="143">
        <v>4.7999999999999996E-3</v>
      </c>
      <c r="R1648" s="143">
        <f>Q1648*H1648</f>
        <v>1.4238</v>
      </c>
      <c r="S1648" s="143">
        <v>0</v>
      </c>
      <c r="T1648" s="144">
        <f>S1648*H1648</f>
        <v>0</v>
      </c>
      <c r="AR1648" s="145" t="s">
        <v>558</v>
      </c>
      <c r="AT1648" s="145" t="s">
        <v>440</v>
      </c>
      <c r="AU1648" s="145" t="s">
        <v>90</v>
      </c>
      <c r="AY1648" s="18" t="s">
        <v>358</v>
      </c>
      <c r="BE1648" s="146">
        <f>IF(N1648="základní",J1648,0)</f>
        <v>0</v>
      </c>
      <c r="BF1648" s="146">
        <f>IF(N1648="snížená",J1648,0)</f>
        <v>0</v>
      </c>
      <c r="BG1648" s="146">
        <f>IF(N1648="zákl. přenesená",J1648,0)</f>
        <v>0</v>
      </c>
      <c r="BH1648" s="146">
        <f>IF(N1648="sníž. přenesená",J1648,0)</f>
        <v>0</v>
      </c>
      <c r="BI1648" s="146">
        <f>IF(N1648="nulová",J1648,0)</f>
        <v>0</v>
      </c>
      <c r="BJ1648" s="18" t="s">
        <v>90</v>
      </c>
      <c r="BK1648" s="146">
        <f>ROUND(I1648*H1648,2)</f>
        <v>0</v>
      </c>
      <c r="BL1648" s="18" t="s">
        <v>454</v>
      </c>
      <c r="BM1648" s="145" t="s">
        <v>1782</v>
      </c>
    </row>
    <row r="1649" spans="2:65" s="13" customFormat="1" ht="11.25">
      <c r="B1649" s="158"/>
      <c r="D1649" s="152" t="s">
        <v>368</v>
      </c>
      <c r="E1649" s="159" t="s">
        <v>19</v>
      </c>
      <c r="F1649" s="160" t="s">
        <v>296</v>
      </c>
      <c r="H1649" s="161">
        <v>273.60000000000002</v>
      </c>
      <c r="I1649" s="162"/>
      <c r="L1649" s="158"/>
      <c r="M1649" s="163"/>
      <c r="T1649" s="164"/>
      <c r="AT1649" s="159" t="s">
        <v>368</v>
      </c>
      <c r="AU1649" s="159" t="s">
        <v>90</v>
      </c>
      <c r="AV1649" s="13" t="s">
        <v>90</v>
      </c>
      <c r="AW1649" s="13" t="s">
        <v>36</v>
      </c>
      <c r="AX1649" s="13" t="s">
        <v>77</v>
      </c>
      <c r="AY1649" s="159" t="s">
        <v>358</v>
      </c>
    </row>
    <row r="1650" spans="2:65" s="13" customFormat="1" ht="11.25">
      <c r="B1650" s="158"/>
      <c r="D1650" s="152" t="s">
        <v>368</v>
      </c>
      <c r="E1650" s="159" t="s">
        <v>19</v>
      </c>
      <c r="F1650" s="160" t="s">
        <v>299</v>
      </c>
      <c r="H1650" s="161">
        <v>8.9</v>
      </c>
      <c r="I1650" s="162"/>
      <c r="L1650" s="158"/>
      <c r="M1650" s="163"/>
      <c r="T1650" s="164"/>
      <c r="AT1650" s="159" t="s">
        <v>368</v>
      </c>
      <c r="AU1650" s="159" t="s">
        <v>90</v>
      </c>
      <c r="AV1650" s="13" t="s">
        <v>90</v>
      </c>
      <c r="AW1650" s="13" t="s">
        <v>36</v>
      </c>
      <c r="AX1650" s="13" t="s">
        <v>77</v>
      </c>
      <c r="AY1650" s="159" t="s">
        <v>358</v>
      </c>
    </row>
    <row r="1651" spans="2:65" s="14" customFormat="1" ht="11.25">
      <c r="B1651" s="165"/>
      <c r="D1651" s="152" t="s">
        <v>368</v>
      </c>
      <c r="E1651" s="166" t="s">
        <v>19</v>
      </c>
      <c r="F1651" s="167" t="s">
        <v>371</v>
      </c>
      <c r="H1651" s="168">
        <v>282.5</v>
      </c>
      <c r="I1651" s="169"/>
      <c r="L1651" s="165"/>
      <c r="M1651" s="170"/>
      <c r="T1651" s="171"/>
      <c r="AT1651" s="166" t="s">
        <v>368</v>
      </c>
      <c r="AU1651" s="166" t="s">
        <v>90</v>
      </c>
      <c r="AV1651" s="14" t="s">
        <v>364</v>
      </c>
      <c r="AW1651" s="14" t="s">
        <v>36</v>
      </c>
      <c r="AX1651" s="14" t="s">
        <v>84</v>
      </c>
      <c r="AY1651" s="166" t="s">
        <v>358</v>
      </c>
    </row>
    <row r="1652" spans="2:65" s="13" customFormat="1" ht="11.25">
      <c r="B1652" s="158"/>
      <c r="D1652" s="152" t="s">
        <v>368</v>
      </c>
      <c r="F1652" s="160" t="s">
        <v>1778</v>
      </c>
      <c r="H1652" s="161">
        <v>296.625</v>
      </c>
      <c r="I1652" s="162"/>
      <c r="L1652" s="158"/>
      <c r="M1652" s="163"/>
      <c r="T1652" s="164"/>
      <c r="AT1652" s="159" t="s">
        <v>368</v>
      </c>
      <c r="AU1652" s="159" t="s">
        <v>90</v>
      </c>
      <c r="AV1652" s="13" t="s">
        <v>90</v>
      </c>
      <c r="AW1652" s="13" t="s">
        <v>4</v>
      </c>
      <c r="AX1652" s="13" t="s">
        <v>84</v>
      </c>
      <c r="AY1652" s="159" t="s">
        <v>358</v>
      </c>
    </row>
    <row r="1653" spans="2:65" s="1" customFormat="1" ht="24.2" customHeight="1">
      <c r="B1653" s="33"/>
      <c r="C1653" s="179" t="s">
        <v>1783</v>
      </c>
      <c r="D1653" s="179" t="s">
        <v>440</v>
      </c>
      <c r="E1653" s="180" t="s">
        <v>1784</v>
      </c>
      <c r="F1653" s="181" t="s">
        <v>1785</v>
      </c>
      <c r="G1653" s="182" t="s">
        <v>195</v>
      </c>
      <c r="H1653" s="183">
        <v>11.592000000000001</v>
      </c>
      <c r="I1653" s="184"/>
      <c r="J1653" s="185">
        <f>ROUND(I1653*H1653,2)</f>
        <v>0</v>
      </c>
      <c r="K1653" s="181" t="s">
        <v>363</v>
      </c>
      <c r="L1653" s="186"/>
      <c r="M1653" s="187" t="s">
        <v>19</v>
      </c>
      <c r="N1653" s="188" t="s">
        <v>49</v>
      </c>
      <c r="P1653" s="143">
        <f>O1653*H1653</f>
        <v>0</v>
      </c>
      <c r="Q1653" s="143">
        <v>3.5999999999999999E-3</v>
      </c>
      <c r="R1653" s="143">
        <f>Q1653*H1653</f>
        <v>4.1731200000000003E-2</v>
      </c>
      <c r="S1653" s="143">
        <v>0</v>
      </c>
      <c r="T1653" s="144">
        <f>S1653*H1653</f>
        <v>0</v>
      </c>
      <c r="AR1653" s="145" t="s">
        <v>558</v>
      </c>
      <c r="AT1653" s="145" t="s">
        <v>440</v>
      </c>
      <c r="AU1653" s="145" t="s">
        <v>90</v>
      </c>
      <c r="AY1653" s="18" t="s">
        <v>358</v>
      </c>
      <c r="BE1653" s="146">
        <f>IF(N1653="základní",J1653,0)</f>
        <v>0</v>
      </c>
      <c r="BF1653" s="146">
        <f>IF(N1653="snížená",J1653,0)</f>
        <v>0</v>
      </c>
      <c r="BG1653" s="146">
        <f>IF(N1653="zákl. přenesená",J1653,0)</f>
        <v>0</v>
      </c>
      <c r="BH1653" s="146">
        <f>IF(N1653="sníž. přenesená",J1653,0)</f>
        <v>0</v>
      </c>
      <c r="BI1653" s="146">
        <f>IF(N1653="nulová",J1653,0)</f>
        <v>0</v>
      </c>
      <c r="BJ1653" s="18" t="s">
        <v>90</v>
      </c>
      <c r="BK1653" s="146">
        <f>ROUND(I1653*H1653,2)</f>
        <v>0</v>
      </c>
      <c r="BL1653" s="18" t="s">
        <v>454</v>
      </c>
      <c r="BM1653" s="145" t="s">
        <v>1786</v>
      </c>
    </row>
    <row r="1654" spans="2:65" s="12" customFormat="1" ht="11.25">
      <c r="B1654" s="151"/>
      <c r="D1654" s="152" t="s">
        <v>368</v>
      </c>
      <c r="E1654" s="153" t="s">
        <v>19</v>
      </c>
      <c r="F1654" s="154" t="s">
        <v>485</v>
      </c>
      <c r="H1654" s="153" t="s">
        <v>19</v>
      </c>
      <c r="I1654" s="155"/>
      <c r="L1654" s="151"/>
      <c r="M1654" s="156"/>
      <c r="T1654" s="157"/>
      <c r="AT1654" s="153" t="s">
        <v>368</v>
      </c>
      <c r="AU1654" s="153" t="s">
        <v>90</v>
      </c>
      <c r="AV1654" s="12" t="s">
        <v>84</v>
      </c>
      <c r="AW1654" s="12" t="s">
        <v>36</v>
      </c>
      <c r="AX1654" s="12" t="s">
        <v>77</v>
      </c>
      <c r="AY1654" s="153" t="s">
        <v>358</v>
      </c>
    </row>
    <row r="1655" spans="2:65" s="12" customFormat="1" ht="11.25">
      <c r="B1655" s="151"/>
      <c r="D1655" s="152" t="s">
        <v>368</v>
      </c>
      <c r="E1655" s="153" t="s">
        <v>19</v>
      </c>
      <c r="F1655" s="154" t="s">
        <v>5186</v>
      </c>
      <c r="H1655" s="153" t="s">
        <v>19</v>
      </c>
      <c r="I1655" s="155"/>
      <c r="L1655" s="151"/>
      <c r="M1655" s="156"/>
      <c r="T1655" s="157"/>
      <c r="AT1655" s="153" t="s">
        <v>368</v>
      </c>
      <c r="AU1655" s="153" t="s">
        <v>90</v>
      </c>
      <c r="AV1655" s="12" t="s">
        <v>84</v>
      </c>
      <c r="AW1655" s="12" t="s">
        <v>36</v>
      </c>
      <c r="AX1655" s="12" t="s">
        <v>77</v>
      </c>
      <c r="AY1655" s="153" t="s">
        <v>358</v>
      </c>
    </row>
    <row r="1656" spans="2:65" s="12" customFormat="1" ht="11.25">
      <c r="B1656" s="151"/>
      <c r="D1656" s="152" t="s">
        <v>368</v>
      </c>
      <c r="E1656" s="153" t="s">
        <v>19</v>
      </c>
      <c r="F1656" s="154" t="s">
        <v>5175</v>
      </c>
      <c r="H1656" s="153" t="s">
        <v>19</v>
      </c>
      <c r="I1656" s="155"/>
      <c r="L1656" s="151"/>
      <c r="M1656" s="156"/>
      <c r="T1656" s="157"/>
      <c r="AT1656" s="153" t="s">
        <v>368</v>
      </c>
      <c r="AU1656" s="153" t="s">
        <v>90</v>
      </c>
      <c r="AV1656" s="12" t="s">
        <v>84</v>
      </c>
      <c r="AW1656" s="12" t="s">
        <v>36</v>
      </c>
      <c r="AX1656" s="12" t="s">
        <v>77</v>
      </c>
      <c r="AY1656" s="153" t="s">
        <v>358</v>
      </c>
    </row>
    <row r="1657" spans="2:65" s="12" customFormat="1" ht="11.25">
      <c r="B1657" s="151"/>
      <c r="D1657" s="152" t="s">
        <v>368</v>
      </c>
      <c r="E1657" s="153" t="s">
        <v>19</v>
      </c>
      <c r="F1657" s="154" t="s">
        <v>1787</v>
      </c>
      <c r="H1657" s="153" t="s">
        <v>19</v>
      </c>
      <c r="I1657" s="155"/>
      <c r="L1657" s="151"/>
      <c r="M1657" s="156"/>
      <c r="T1657" s="157"/>
      <c r="AT1657" s="153" t="s">
        <v>368</v>
      </c>
      <c r="AU1657" s="153" t="s">
        <v>90</v>
      </c>
      <c r="AV1657" s="12" t="s">
        <v>84</v>
      </c>
      <c r="AW1657" s="12" t="s">
        <v>36</v>
      </c>
      <c r="AX1657" s="12" t="s">
        <v>77</v>
      </c>
      <c r="AY1657" s="153" t="s">
        <v>358</v>
      </c>
    </row>
    <row r="1658" spans="2:65" s="13" customFormat="1" ht="11.25">
      <c r="B1658" s="158"/>
      <c r="D1658" s="152" t="s">
        <v>368</v>
      </c>
      <c r="E1658" s="159" t="s">
        <v>19</v>
      </c>
      <c r="F1658" s="160" t="s">
        <v>1788</v>
      </c>
      <c r="H1658" s="161">
        <v>11.04</v>
      </c>
      <c r="I1658" s="162"/>
      <c r="L1658" s="158"/>
      <c r="M1658" s="163"/>
      <c r="T1658" s="164"/>
      <c r="AT1658" s="159" t="s">
        <v>368</v>
      </c>
      <c r="AU1658" s="159" t="s">
        <v>90</v>
      </c>
      <c r="AV1658" s="13" t="s">
        <v>90</v>
      </c>
      <c r="AW1658" s="13" t="s">
        <v>36</v>
      </c>
      <c r="AX1658" s="13" t="s">
        <v>77</v>
      </c>
      <c r="AY1658" s="159" t="s">
        <v>358</v>
      </c>
    </row>
    <row r="1659" spans="2:65" s="14" customFormat="1" ht="11.25">
      <c r="B1659" s="165"/>
      <c r="D1659" s="152" t="s">
        <v>368</v>
      </c>
      <c r="E1659" s="166" t="s">
        <v>19</v>
      </c>
      <c r="F1659" s="167" t="s">
        <v>371</v>
      </c>
      <c r="H1659" s="168">
        <v>11.04</v>
      </c>
      <c r="I1659" s="169"/>
      <c r="L1659" s="165"/>
      <c r="M1659" s="170"/>
      <c r="T1659" s="171"/>
      <c r="AT1659" s="166" t="s">
        <v>368</v>
      </c>
      <c r="AU1659" s="166" t="s">
        <v>90</v>
      </c>
      <c r="AV1659" s="14" t="s">
        <v>364</v>
      </c>
      <c r="AW1659" s="14" t="s">
        <v>36</v>
      </c>
      <c r="AX1659" s="14" t="s">
        <v>84</v>
      </c>
      <c r="AY1659" s="166" t="s">
        <v>358</v>
      </c>
    </row>
    <row r="1660" spans="2:65" s="13" customFormat="1" ht="11.25">
      <c r="B1660" s="158"/>
      <c r="D1660" s="152" t="s">
        <v>368</v>
      </c>
      <c r="F1660" s="160" t="s">
        <v>1789</v>
      </c>
      <c r="H1660" s="161">
        <v>11.592000000000001</v>
      </c>
      <c r="I1660" s="162"/>
      <c r="L1660" s="158"/>
      <c r="M1660" s="163"/>
      <c r="T1660" s="164"/>
      <c r="AT1660" s="159" t="s">
        <v>368</v>
      </c>
      <c r="AU1660" s="159" t="s">
        <v>90</v>
      </c>
      <c r="AV1660" s="13" t="s">
        <v>90</v>
      </c>
      <c r="AW1660" s="13" t="s">
        <v>4</v>
      </c>
      <c r="AX1660" s="13" t="s">
        <v>84</v>
      </c>
      <c r="AY1660" s="159" t="s">
        <v>358</v>
      </c>
    </row>
    <row r="1661" spans="2:65" s="1" customFormat="1" ht="24.2" customHeight="1">
      <c r="B1661" s="33"/>
      <c r="C1661" s="179" t="s">
        <v>1790</v>
      </c>
      <c r="D1661" s="179" t="s">
        <v>440</v>
      </c>
      <c r="E1661" s="180" t="s">
        <v>1791</v>
      </c>
      <c r="F1661" s="181" t="s">
        <v>1792</v>
      </c>
      <c r="G1661" s="182" t="s">
        <v>195</v>
      </c>
      <c r="H1661" s="183">
        <v>12.141</v>
      </c>
      <c r="I1661" s="184"/>
      <c r="J1661" s="185">
        <f>ROUND(I1661*H1661,2)</f>
        <v>0</v>
      </c>
      <c r="K1661" s="181" t="s">
        <v>363</v>
      </c>
      <c r="L1661" s="186"/>
      <c r="M1661" s="187" t="s">
        <v>19</v>
      </c>
      <c r="N1661" s="188" t="s">
        <v>49</v>
      </c>
      <c r="P1661" s="143">
        <f>O1661*H1661</f>
        <v>0</v>
      </c>
      <c r="Q1661" s="143">
        <v>3.0000000000000001E-3</v>
      </c>
      <c r="R1661" s="143">
        <f>Q1661*H1661</f>
        <v>3.6423000000000004E-2</v>
      </c>
      <c r="S1661" s="143">
        <v>0</v>
      </c>
      <c r="T1661" s="144">
        <f>S1661*H1661</f>
        <v>0</v>
      </c>
      <c r="AR1661" s="145" t="s">
        <v>558</v>
      </c>
      <c r="AT1661" s="145" t="s">
        <v>440</v>
      </c>
      <c r="AU1661" s="145" t="s">
        <v>90</v>
      </c>
      <c r="AY1661" s="18" t="s">
        <v>358</v>
      </c>
      <c r="BE1661" s="146">
        <f>IF(N1661="základní",J1661,0)</f>
        <v>0</v>
      </c>
      <c r="BF1661" s="146">
        <f>IF(N1661="snížená",J1661,0)</f>
        <v>0</v>
      </c>
      <c r="BG1661" s="146">
        <f>IF(N1661="zákl. přenesená",J1661,0)</f>
        <v>0</v>
      </c>
      <c r="BH1661" s="146">
        <f>IF(N1661="sníž. přenesená",J1661,0)</f>
        <v>0</v>
      </c>
      <c r="BI1661" s="146">
        <f>IF(N1661="nulová",J1661,0)</f>
        <v>0</v>
      </c>
      <c r="BJ1661" s="18" t="s">
        <v>90</v>
      </c>
      <c r="BK1661" s="146">
        <f>ROUND(I1661*H1661,2)</f>
        <v>0</v>
      </c>
      <c r="BL1661" s="18" t="s">
        <v>454</v>
      </c>
      <c r="BM1661" s="145" t="s">
        <v>1793</v>
      </c>
    </row>
    <row r="1662" spans="2:65" s="12" customFormat="1" ht="11.25">
      <c r="B1662" s="151"/>
      <c r="D1662" s="152" t="s">
        <v>368</v>
      </c>
      <c r="E1662" s="153" t="s">
        <v>19</v>
      </c>
      <c r="F1662" s="154" t="s">
        <v>485</v>
      </c>
      <c r="H1662" s="153" t="s">
        <v>19</v>
      </c>
      <c r="I1662" s="155"/>
      <c r="L1662" s="151"/>
      <c r="M1662" s="156"/>
      <c r="T1662" s="157"/>
      <c r="AT1662" s="153" t="s">
        <v>368</v>
      </c>
      <c r="AU1662" s="153" t="s">
        <v>90</v>
      </c>
      <c r="AV1662" s="12" t="s">
        <v>84</v>
      </c>
      <c r="AW1662" s="12" t="s">
        <v>36</v>
      </c>
      <c r="AX1662" s="12" t="s">
        <v>77</v>
      </c>
      <c r="AY1662" s="153" t="s">
        <v>358</v>
      </c>
    </row>
    <row r="1663" spans="2:65" s="12" customFormat="1" ht="11.25">
      <c r="B1663" s="151"/>
      <c r="D1663" s="152" t="s">
        <v>368</v>
      </c>
      <c r="E1663" s="153" t="s">
        <v>19</v>
      </c>
      <c r="F1663" s="154" t="s">
        <v>5186</v>
      </c>
      <c r="H1663" s="153" t="s">
        <v>19</v>
      </c>
      <c r="I1663" s="155"/>
      <c r="L1663" s="151"/>
      <c r="M1663" s="156"/>
      <c r="T1663" s="157"/>
      <c r="AT1663" s="153" t="s">
        <v>368</v>
      </c>
      <c r="AU1663" s="153" t="s">
        <v>90</v>
      </c>
      <c r="AV1663" s="12" t="s">
        <v>84</v>
      </c>
      <c r="AW1663" s="12" t="s">
        <v>36</v>
      </c>
      <c r="AX1663" s="12" t="s">
        <v>77</v>
      </c>
      <c r="AY1663" s="153" t="s">
        <v>358</v>
      </c>
    </row>
    <row r="1664" spans="2:65" s="13" customFormat="1" ht="11.25">
      <c r="B1664" s="158"/>
      <c r="D1664" s="152" t="s">
        <v>368</v>
      </c>
      <c r="E1664" s="159" t="s">
        <v>19</v>
      </c>
      <c r="F1664" s="160" t="s">
        <v>1794</v>
      </c>
      <c r="H1664" s="161">
        <v>11.563000000000001</v>
      </c>
      <c r="I1664" s="162"/>
      <c r="L1664" s="158"/>
      <c r="M1664" s="163"/>
      <c r="T1664" s="164"/>
      <c r="AT1664" s="159" t="s">
        <v>368</v>
      </c>
      <c r="AU1664" s="159" t="s">
        <v>90</v>
      </c>
      <c r="AV1664" s="13" t="s">
        <v>90</v>
      </c>
      <c r="AW1664" s="13" t="s">
        <v>36</v>
      </c>
      <c r="AX1664" s="13" t="s">
        <v>77</v>
      </c>
      <c r="AY1664" s="159" t="s">
        <v>358</v>
      </c>
    </row>
    <row r="1665" spans="2:65" s="14" customFormat="1" ht="11.25">
      <c r="B1665" s="165"/>
      <c r="D1665" s="152" t="s">
        <v>368</v>
      </c>
      <c r="E1665" s="166" t="s">
        <v>19</v>
      </c>
      <c r="F1665" s="167" t="s">
        <v>371</v>
      </c>
      <c r="H1665" s="168">
        <v>11.563000000000001</v>
      </c>
      <c r="I1665" s="169"/>
      <c r="L1665" s="165"/>
      <c r="M1665" s="170"/>
      <c r="T1665" s="171"/>
      <c r="AT1665" s="166" t="s">
        <v>368</v>
      </c>
      <c r="AU1665" s="166" t="s">
        <v>90</v>
      </c>
      <c r="AV1665" s="14" t="s">
        <v>364</v>
      </c>
      <c r="AW1665" s="14" t="s">
        <v>36</v>
      </c>
      <c r="AX1665" s="14" t="s">
        <v>84</v>
      </c>
      <c r="AY1665" s="166" t="s">
        <v>358</v>
      </c>
    </row>
    <row r="1666" spans="2:65" s="13" customFormat="1" ht="11.25">
      <c r="B1666" s="158"/>
      <c r="D1666" s="152" t="s">
        <v>368</v>
      </c>
      <c r="F1666" s="160" t="s">
        <v>1795</v>
      </c>
      <c r="H1666" s="161">
        <v>12.141</v>
      </c>
      <c r="I1666" s="162"/>
      <c r="L1666" s="158"/>
      <c r="M1666" s="163"/>
      <c r="T1666" s="164"/>
      <c r="AT1666" s="159" t="s">
        <v>368</v>
      </c>
      <c r="AU1666" s="159" t="s">
        <v>90</v>
      </c>
      <c r="AV1666" s="13" t="s">
        <v>90</v>
      </c>
      <c r="AW1666" s="13" t="s">
        <v>4</v>
      </c>
      <c r="AX1666" s="13" t="s">
        <v>84</v>
      </c>
      <c r="AY1666" s="159" t="s">
        <v>358</v>
      </c>
    </row>
    <row r="1667" spans="2:65" s="1" customFormat="1" ht="24.2" customHeight="1">
      <c r="B1667" s="33"/>
      <c r="C1667" s="179" t="s">
        <v>1796</v>
      </c>
      <c r="D1667" s="179" t="s">
        <v>440</v>
      </c>
      <c r="E1667" s="180" t="s">
        <v>1797</v>
      </c>
      <c r="F1667" s="181" t="s">
        <v>1798</v>
      </c>
      <c r="G1667" s="182" t="s">
        <v>195</v>
      </c>
      <c r="H1667" s="183">
        <v>12.141</v>
      </c>
      <c r="I1667" s="184"/>
      <c r="J1667" s="185">
        <f>ROUND(I1667*H1667,2)</f>
        <v>0</v>
      </c>
      <c r="K1667" s="181" t="s">
        <v>363</v>
      </c>
      <c r="L1667" s="186"/>
      <c r="M1667" s="187" t="s">
        <v>19</v>
      </c>
      <c r="N1667" s="188" t="s">
        <v>49</v>
      </c>
      <c r="P1667" s="143">
        <f>O1667*H1667</f>
        <v>0</v>
      </c>
      <c r="Q1667" s="143">
        <v>4.7999999999999996E-3</v>
      </c>
      <c r="R1667" s="143">
        <f>Q1667*H1667</f>
        <v>5.8276799999999997E-2</v>
      </c>
      <c r="S1667" s="143">
        <v>0</v>
      </c>
      <c r="T1667" s="144">
        <f>S1667*H1667</f>
        <v>0</v>
      </c>
      <c r="AR1667" s="145" t="s">
        <v>558</v>
      </c>
      <c r="AT1667" s="145" t="s">
        <v>440</v>
      </c>
      <c r="AU1667" s="145" t="s">
        <v>90</v>
      </c>
      <c r="AY1667" s="18" t="s">
        <v>358</v>
      </c>
      <c r="BE1667" s="146">
        <f>IF(N1667="základní",J1667,0)</f>
        <v>0</v>
      </c>
      <c r="BF1667" s="146">
        <f>IF(N1667="snížená",J1667,0)</f>
        <v>0</v>
      </c>
      <c r="BG1667" s="146">
        <f>IF(N1667="zákl. přenesená",J1667,0)</f>
        <v>0</v>
      </c>
      <c r="BH1667" s="146">
        <f>IF(N1667="sníž. přenesená",J1667,0)</f>
        <v>0</v>
      </c>
      <c r="BI1667" s="146">
        <f>IF(N1667="nulová",J1667,0)</f>
        <v>0</v>
      </c>
      <c r="BJ1667" s="18" t="s">
        <v>90</v>
      </c>
      <c r="BK1667" s="146">
        <f>ROUND(I1667*H1667,2)</f>
        <v>0</v>
      </c>
      <c r="BL1667" s="18" t="s">
        <v>454</v>
      </c>
      <c r="BM1667" s="145" t="s">
        <v>1799</v>
      </c>
    </row>
    <row r="1668" spans="2:65" s="12" customFormat="1" ht="11.25">
      <c r="B1668" s="151"/>
      <c r="D1668" s="152" t="s">
        <v>368</v>
      </c>
      <c r="E1668" s="153" t="s">
        <v>19</v>
      </c>
      <c r="F1668" s="154" t="s">
        <v>485</v>
      </c>
      <c r="H1668" s="153" t="s">
        <v>19</v>
      </c>
      <c r="I1668" s="155"/>
      <c r="L1668" s="151"/>
      <c r="M1668" s="156"/>
      <c r="T1668" s="157"/>
      <c r="AT1668" s="153" t="s">
        <v>368</v>
      </c>
      <c r="AU1668" s="153" t="s">
        <v>90</v>
      </c>
      <c r="AV1668" s="12" t="s">
        <v>84</v>
      </c>
      <c r="AW1668" s="12" t="s">
        <v>36</v>
      </c>
      <c r="AX1668" s="12" t="s">
        <v>77</v>
      </c>
      <c r="AY1668" s="153" t="s">
        <v>358</v>
      </c>
    </row>
    <row r="1669" spans="2:65" s="12" customFormat="1" ht="11.25">
      <c r="B1669" s="151"/>
      <c r="D1669" s="152" t="s">
        <v>368</v>
      </c>
      <c r="E1669" s="153" t="s">
        <v>19</v>
      </c>
      <c r="F1669" s="154" t="s">
        <v>5186</v>
      </c>
      <c r="H1669" s="153" t="s">
        <v>19</v>
      </c>
      <c r="I1669" s="155"/>
      <c r="L1669" s="151"/>
      <c r="M1669" s="156"/>
      <c r="T1669" s="157"/>
      <c r="AT1669" s="153" t="s">
        <v>368</v>
      </c>
      <c r="AU1669" s="153" t="s">
        <v>90</v>
      </c>
      <c r="AV1669" s="12" t="s">
        <v>84</v>
      </c>
      <c r="AW1669" s="12" t="s">
        <v>36</v>
      </c>
      <c r="AX1669" s="12" t="s">
        <v>77</v>
      </c>
      <c r="AY1669" s="153" t="s">
        <v>358</v>
      </c>
    </row>
    <row r="1670" spans="2:65" s="13" customFormat="1" ht="11.25">
      <c r="B1670" s="158"/>
      <c r="D1670" s="152" t="s">
        <v>368</v>
      </c>
      <c r="E1670" s="159" t="s">
        <v>19</v>
      </c>
      <c r="F1670" s="160" t="s">
        <v>1794</v>
      </c>
      <c r="H1670" s="161">
        <v>11.563000000000001</v>
      </c>
      <c r="I1670" s="162"/>
      <c r="L1670" s="158"/>
      <c r="M1670" s="163"/>
      <c r="T1670" s="164"/>
      <c r="AT1670" s="159" t="s">
        <v>368</v>
      </c>
      <c r="AU1670" s="159" t="s">
        <v>90</v>
      </c>
      <c r="AV1670" s="13" t="s">
        <v>90</v>
      </c>
      <c r="AW1670" s="13" t="s">
        <v>36</v>
      </c>
      <c r="AX1670" s="13" t="s">
        <v>77</v>
      </c>
      <c r="AY1670" s="159" t="s">
        <v>358</v>
      </c>
    </row>
    <row r="1671" spans="2:65" s="14" customFormat="1" ht="11.25">
      <c r="B1671" s="165"/>
      <c r="D1671" s="152" t="s">
        <v>368</v>
      </c>
      <c r="E1671" s="166" t="s">
        <v>19</v>
      </c>
      <c r="F1671" s="167" t="s">
        <v>371</v>
      </c>
      <c r="H1671" s="168">
        <v>11.563000000000001</v>
      </c>
      <c r="I1671" s="169"/>
      <c r="L1671" s="165"/>
      <c r="M1671" s="170"/>
      <c r="T1671" s="171"/>
      <c r="AT1671" s="166" t="s">
        <v>368</v>
      </c>
      <c r="AU1671" s="166" t="s">
        <v>90</v>
      </c>
      <c r="AV1671" s="14" t="s">
        <v>364</v>
      </c>
      <c r="AW1671" s="14" t="s">
        <v>36</v>
      </c>
      <c r="AX1671" s="14" t="s">
        <v>84</v>
      </c>
      <c r="AY1671" s="166" t="s">
        <v>358</v>
      </c>
    </row>
    <row r="1672" spans="2:65" s="13" customFormat="1" ht="11.25">
      <c r="B1672" s="158"/>
      <c r="D1672" s="152" t="s">
        <v>368</v>
      </c>
      <c r="F1672" s="160" t="s">
        <v>1795</v>
      </c>
      <c r="H1672" s="161">
        <v>12.141</v>
      </c>
      <c r="I1672" s="162"/>
      <c r="L1672" s="158"/>
      <c r="M1672" s="163"/>
      <c r="T1672" s="164"/>
      <c r="AT1672" s="159" t="s">
        <v>368</v>
      </c>
      <c r="AU1672" s="159" t="s">
        <v>90</v>
      </c>
      <c r="AV1672" s="13" t="s">
        <v>90</v>
      </c>
      <c r="AW1672" s="13" t="s">
        <v>4</v>
      </c>
      <c r="AX1672" s="13" t="s">
        <v>84</v>
      </c>
      <c r="AY1672" s="159" t="s">
        <v>358</v>
      </c>
    </row>
    <row r="1673" spans="2:65" s="1" customFormat="1" ht="24.2" customHeight="1">
      <c r="B1673" s="33"/>
      <c r="C1673" s="134" t="s">
        <v>1800</v>
      </c>
      <c r="D1673" s="134" t="s">
        <v>360</v>
      </c>
      <c r="E1673" s="135" t="s">
        <v>1801</v>
      </c>
      <c r="F1673" s="136" t="s">
        <v>1802</v>
      </c>
      <c r="G1673" s="137" t="s">
        <v>195</v>
      </c>
      <c r="H1673" s="138">
        <v>282.5</v>
      </c>
      <c r="I1673" s="139"/>
      <c r="J1673" s="140">
        <f>ROUND(I1673*H1673,2)</f>
        <v>0</v>
      </c>
      <c r="K1673" s="136" t="s">
        <v>363</v>
      </c>
      <c r="L1673" s="33"/>
      <c r="M1673" s="141" t="s">
        <v>19</v>
      </c>
      <c r="N1673" s="142" t="s">
        <v>49</v>
      </c>
      <c r="P1673" s="143">
        <f>O1673*H1673</f>
        <v>0</v>
      </c>
      <c r="Q1673" s="143">
        <v>0</v>
      </c>
      <c r="R1673" s="143">
        <f>Q1673*H1673</f>
        <v>0</v>
      </c>
      <c r="S1673" s="143">
        <v>0</v>
      </c>
      <c r="T1673" s="144">
        <f>S1673*H1673</f>
        <v>0</v>
      </c>
      <c r="AR1673" s="145" t="s">
        <v>454</v>
      </c>
      <c r="AT1673" s="145" t="s">
        <v>360</v>
      </c>
      <c r="AU1673" s="145" t="s">
        <v>90</v>
      </c>
      <c r="AY1673" s="18" t="s">
        <v>358</v>
      </c>
      <c r="BE1673" s="146">
        <f>IF(N1673="základní",J1673,0)</f>
        <v>0</v>
      </c>
      <c r="BF1673" s="146">
        <f>IF(N1673="snížená",J1673,0)</f>
        <v>0</v>
      </c>
      <c r="BG1673" s="146">
        <f>IF(N1673="zákl. přenesená",J1673,0)</f>
        <v>0</v>
      </c>
      <c r="BH1673" s="146">
        <f>IF(N1673="sníž. přenesená",J1673,0)</f>
        <v>0</v>
      </c>
      <c r="BI1673" s="146">
        <f>IF(N1673="nulová",J1673,0)</f>
        <v>0</v>
      </c>
      <c r="BJ1673" s="18" t="s">
        <v>90</v>
      </c>
      <c r="BK1673" s="146">
        <f>ROUND(I1673*H1673,2)</f>
        <v>0</v>
      </c>
      <c r="BL1673" s="18" t="s">
        <v>454</v>
      </c>
      <c r="BM1673" s="145" t="s">
        <v>1803</v>
      </c>
    </row>
    <row r="1674" spans="2:65" s="1" customFormat="1" ht="11.25">
      <c r="B1674" s="33"/>
      <c r="D1674" s="147" t="s">
        <v>366</v>
      </c>
      <c r="F1674" s="148" t="s">
        <v>1804</v>
      </c>
      <c r="I1674" s="149"/>
      <c r="L1674" s="33"/>
      <c r="M1674" s="150"/>
      <c r="T1674" s="54"/>
      <c r="AT1674" s="18" t="s">
        <v>366</v>
      </c>
      <c r="AU1674" s="18" t="s">
        <v>90</v>
      </c>
    </row>
    <row r="1675" spans="2:65" s="13" customFormat="1" ht="11.25">
      <c r="B1675" s="158"/>
      <c r="D1675" s="152" t="s">
        <v>368</v>
      </c>
      <c r="E1675" s="159" t="s">
        <v>19</v>
      </c>
      <c r="F1675" s="160" t="s">
        <v>296</v>
      </c>
      <c r="H1675" s="161">
        <v>273.60000000000002</v>
      </c>
      <c r="I1675" s="162"/>
      <c r="L1675" s="158"/>
      <c r="M1675" s="163"/>
      <c r="T1675" s="164"/>
      <c r="AT1675" s="159" t="s">
        <v>368</v>
      </c>
      <c r="AU1675" s="159" t="s">
        <v>90</v>
      </c>
      <c r="AV1675" s="13" t="s">
        <v>90</v>
      </c>
      <c r="AW1675" s="13" t="s">
        <v>36</v>
      </c>
      <c r="AX1675" s="13" t="s">
        <v>77</v>
      </c>
      <c r="AY1675" s="159" t="s">
        <v>358</v>
      </c>
    </row>
    <row r="1676" spans="2:65" s="13" customFormat="1" ht="11.25">
      <c r="B1676" s="158"/>
      <c r="D1676" s="152" t="s">
        <v>368</v>
      </c>
      <c r="E1676" s="159" t="s">
        <v>19</v>
      </c>
      <c r="F1676" s="160" t="s">
        <v>299</v>
      </c>
      <c r="H1676" s="161">
        <v>8.9</v>
      </c>
      <c r="I1676" s="162"/>
      <c r="L1676" s="158"/>
      <c r="M1676" s="163"/>
      <c r="T1676" s="164"/>
      <c r="AT1676" s="159" t="s">
        <v>368</v>
      </c>
      <c r="AU1676" s="159" t="s">
        <v>90</v>
      </c>
      <c r="AV1676" s="13" t="s">
        <v>90</v>
      </c>
      <c r="AW1676" s="13" t="s">
        <v>36</v>
      </c>
      <c r="AX1676" s="13" t="s">
        <v>77</v>
      </c>
      <c r="AY1676" s="159" t="s">
        <v>358</v>
      </c>
    </row>
    <row r="1677" spans="2:65" s="14" customFormat="1" ht="11.25">
      <c r="B1677" s="165"/>
      <c r="D1677" s="152" t="s">
        <v>368</v>
      </c>
      <c r="E1677" s="166" t="s">
        <v>19</v>
      </c>
      <c r="F1677" s="167" t="s">
        <v>371</v>
      </c>
      <c r="H1677" s="168">
        <v>282.5</v>
      </c>
      <c r="I1677" s="169"/>
      <c r="L1677" s="165"/>
      <c r="M1677" s="170"/>
      <c r="T1677" s="171"/>
      <c r="AT1677" s="166" t="s">
        <v>368</v>
      </c>
      <c r="AU1677" s="166" t="s">
        <v>90</v>
      </c>
      <c r="AV1677" s="14" t="s">
        <v>364</v>
      </c>
      <c r="AW1677" s="14" t="s">
        <v>36</v>
      </c>
      <c r="AX1677" s="14" t="s">
        <v>84</v>
      </c>
      <c r="AY1677" s="166" t="s">
        <v>358</v>
      </c>
    </row>
    <row r="1678" spans="2:65" s="1" customFormat="1" ht="16.5" customHeight="1">
      <c r="B1678" s="33"/>
      <c r="C1678" s="179" t="s">
        <v>1805</v>
      </c>
      <c r="D1678" s="179" t="s">
        <v>440</v>
      </c>
      <c r="E1678" s="180" t="s">
        <v>1806</v>
      </c>
      <c r="F1678" s="181" t="s">
        <v>1807</v>
      </c>
      <c r="G1678" s="182" t="s">
        <v>209</v>
      </c>
      <c r="H1678" s="183">
        <v>46.338999999999999</v>
      </c>
      <c r="I1678" s="184"/>
      <c r="J1678" s="185">
        <f>ROUND(I1678*H1678,2)</f>
        <v>0</v>
      </c>
      <c r="K1678" s="181" t="s">
        <v>363</v>
      </c>
      <c r="L1678" s="186"/>
      <c r="M1678" s="187" t="s">
        <v>19</v>
      </c>
      <c r="N1678" s="188" t="s">
        <v>49</v>
      </c>
      <c r="P1678" s="143">
        <f>O1678*H1678</f>
        <v>0</v>
      </c>
      <c r="Q1678" s="143">
        <v>2.5000000000000001E-2</v>
      </c>
      <c r="R1678" s="143">
        <f>Q1678*H1678</f>
        <v>1.1584749999999999</v>
      </c>
      <c r="S1678" s="143">
        <v>0</v>
      </c>
      <c r="T1678" s="144">
        <f>S1678*H1678</f>
        <v>0</v>
      </c>
      <c r="AR1678" s="145" t="s">
        <v>558</v>
      </c>
      <c r="AT1678" s="145" t="s">
        <v>440</v>
      </c>
      <c r="AU1678" s="145" t="s">
        <v>90</v>
      </c>
      <c r="AY1678" s="18" t="s">
        <v>358</v>
      </c>
      <c r="BE1678" s="146">
        <f>IF(N1678="základní",J1678,0)</f>
        <v>0</v>
      </c>
      <c r="BF1678" s="146">
        <f>IF(N1678="snížená",J1678,0)</f>
        <v>0</v>
      </c>
      <c r="BG1678" s="146">
        <f>IF(N1678="zákl. přenesená",J1678,0)</f>
        <v>0</v>
      </c>
      <c r="BH1678" s="146">
        <f>IF(N1678="sníž. přenesená",J1678,0)</f>
        <v>0</v>
      </c>
      <c r="BI1678" s="146">
        <f>IF(N1678="nulová",J1678,0)</f>
        <v>0</v>
      </c>
      <c r="BJ1678" s="18" t="s">
        <v>90</v>
      </c>
      <c r="BK1678" s="146">
        <f>ROUND(I1678*H1678,2)</f>
        <v>0</v>
      </c>
      <c r="BL1678" s="18" t="s">
        <v>454</v>
      </c>
      <c r="BM1678" s="145" t="s">
        <v>1808</v>
      </c>
    </row>
    <row r="1679" spans="2:65" s="13" customFormat="1" ht="11.25">
      <c r="B1679" s="158"/>
      <c r="D1679" s="152" t="s">
        <v>368</v>
      </c>
      <c r="E1679" s="159" t="s">
        <v>19</v>
      </c>
      <c r="F1679" s="160" t="s">
        <v>1809</v>
      </c>
      <c r="H1679" s="161">
        <v>43.776000000000003</v>
      </c>
      <c r="I1679" s="162"/>
      <c r="L1679" s="158"/>
      <c r="M1679" s="163"/>
      <c r="T1679" s="164"/>
      <c r="AT1679" s="159" t="s">
        <v>368</v>
      </c>
      <c r="AU1679" s="159" t="s">
        <v>90</v>
      </c>
      <c r="AV1679" s="13" t="s">
        <v>90</v>
      </c>
      <c r="AW1679" s="13" t="s">
        <v>36</v>
      </c>
      <c r="AX1679" s="13" t="s">
        <v>77</v>
      </c>
      <c r="AY1679" s="159" t="s">
        <v>358</v>
      </c>
    </row>
    <row r="1680" spans="2:65" s="13" customFormat="1" ht="11.25">
      <c r="B1680" s="158"/>
      <c r="D1680" s="152" t="s">
        <v>368</v>
      </c>
      <c r="E1680" s="159" t="s">
        <v>19</v>
      </c>
      <c r="F1680" s="160" t="s">
        <v>1810</v>
      </c>
      <c r="H1680" s="161">
        <v>0.35599999999999998</v>
      </c>
      <c r="I1680" s="162"/>
      <c r="L1680" s="158"/>
      <c r="M1680" s="163"/>
      <c r="T1680" s="164"/>
      <c r="AT1680" s="159" t="s">
        <v>368</v>
      </c>
      <c r="AU1680" s="159" t="s">
        <v>90</v>
      </c>
      <c r="AV1680" s="13" t="s">
        <v>90</v>
      </c>
      <c r="AW1680" s="13" t="s">
        <v>36</v>
      </c>
      <c r="AX1680" s="13" t="s">
        <v>77</v>
      </c>
      <c r="AY1680" s="159" t="s">
        <v>358</v>
      </c>
    </row>
    <row r="1681" spans="2:65" s="14" customFormat="1" ht="11.25">
      <c r="B1681" s="165"/>
      <c r="D1681" s="152" t="s">
        <v>368</v>
      </c>
      <c r="E1681" s="166" t="s">
        <v>19</v>
      </c>
      <c r="F1681" s="167" t="s">
        <v>371</v>
      </c>
      <c r="H1681" s="168">
        <v>44.131999999999998</v>
      </c>
      <c r="I1681" s="169"/>
      <c r="L1681" s="165"/>
      <c r="M1681" s="170"/>
      <c r="T1681" s="171"/>
      <c r="AT1681" s="166" t="s">
        <v>368</v>
      </c>
      <c r="AU1681" s="166" t="s">
        <v>90</v>
      </c>
      <c r="AV1681" s="14" t="s">
        <v>364</v>
      </c>
      <c r="AW1681" s="14" t="s">
        <v>36</v>
      </c>
      <c r="AX1681" s="14" t="s">
        <v>84</v>
      </c>
      <c r="AY1681" s="166" t="s">
        <v>358</v>
      </c>
    </row>
    <row r="1682" spans="2:65" s="13" customFormat="1" ht="11.25">
      <c r="B1682" s="158"/>
      <c r="D1682" s="152" t="s">
        <v>368</v>
      </c>
      <c r="F1682" s="160" t="s">
        <v>1811</v>
      </c>
      <c r="H1682" s="161">
        <v>46.338999999999999</v>
      </c>
      <c r="I1682" s="162"/>
      <c r="L1682" s="158"/>
      <c r="M1682" s="163"/>
      <c r="T1682" s="164"/>
      <c r="AT1682" s="159" t="s">
        <v>368</v>
      </c>
      <c r="AU1682" s="159" t="s">
        <v>90</v>
      </c>
      <c r="AV1682" s="13" t="s">
        <v>90</v>
      </c>
      <c r="AW1682" s="13" t="s">
        <v>4</v>
      </c>
      <c r="AX1682" s="13" t="s">
        <v>84</v>
      </c>
      <c r="AY1682" s="159" t="s">
        <v>358</v>
      </c>
    </row>
    <row r="1683" spans="2:65" s="1" customFormat="1" ht="16.5" customHeight="1">
      <c r="B1683" s="33"/>
      <c r="C1683" s="179" t="s">
        <v>1812</v>
      </c>
      <c r="D1683" s="179" t="s">
        <v>440</v>
      </c>
      <c r="E1683" s="180" t="s">
        <v>1813</v>
      </c>
      <c r="F1683" s="181" t="s">
        <v>1814</v>
      </c>
      <c r="G1683" s="182" t="s">
        <v>209</v>
      </c>
      <c r="H1683" s="183">
        <v>1.9430000000000001</v>
      </c>
      <c r="I1683" s="184"/>
      <c r="J1683" s="185">
        <f>ROUND(I1683*H1683,2)</f>
        <v>0</v>
      </c>
      <c r="K1683" s="181" t="s">
        <v>363</v>
      </c>
      <c r="L1683" s="186"/>
      <c r="M1683" s="187" t="s">
        <v>19</v>
      </c>
      <c r="N1683" s="188" t="s">
        <v>49</v>
      </c>
      <c r="P1683" s="143">
        <f>O1683*H1683</f>
        <v>0</v>
      </c>
      <c r="Q1683" s="143">
        <v>0.03</v>
      </c>
      <c r="R1683" s="143">
        <f>Q1683*H1683</f>
        <v>5.8290000000000002E-2</v>
      </c>
      <c r="S1683" s="143">
        <v>0</v>
      </c>
      <c r="T1683" s="144">
        <f>S1683*H1683</f>
        <v>0</v>
      </c>
      <c r="AR1683" s="145" t="s">
        <v>558</v>
      </c>
      <c r="AT1683" s="145" t="s">
        <v>440</v>
      </c>
      <c r="AU1683" s="145" t="s">
        <v>90</v>
      </c>
      <c r="AY1683" s="18" t="s">
        <v>358</v>
      </c>
      <c r="BE1683" s="146">
        <f>IF(N1683="základní",J1683,0)</f>
        <v>0</v>
      </c>
      <c r="BF1683" s="146">
        <f>IF(N1683="snížená",J1683,0)</f>
        <v>0</v>
      </c>
      <c r="BG1683" s="146">
        <f>IF(N1683="zákl. přenesená",J1683,0)</f>
        <v>0</v>
      </c>
      <c r="BH1683" s="146">
        <f>IF(N1683="sníž. přenesená",J1683,0)</f>
        <v>0</v>
      </c>
      <c r="BI1683" s="146">
        <f>IF(N1683="nulová",J1683,0)</f>
        <v>0</v>
      </c>
      <c r="BJ1683" s="18" t="s">
        <v>90</v>
      </c>
      <c r="BK1683" s="146">
        <f>ROUND(I1683*H1683,2)</f>
        <v>0</v>
      </c>
      <c r="BL1683" s="18" t="s">
        <v>454</v>
      </c>
      <c r="BM1683" s="145" t="s">
        <v>1815</v>
      </c>
    </row>
    <row r="1684" spans="2:65" s="12" customFormat="1" ht="11.25">
      <c r="B1684" s="151"/>
      <c r="D1684" s="152" t="s">
        <v>368</v>
      </c>
      <c r="E1684" s="153" t="s">
        <v>19</v>
      </c>
      <c r="F1684" s="154" t="s">
        <v>485</v>
      </c>
      <c r="H1684" s="153" t="s">
        <v>19</v>
      </c>
      <c r="I1684" s="155"/>
      <c r="L1684" s="151"/>
      <c r="M1684" s="156"/>
      <c r="T1684" s="157"/>
      <c r="AT1684" s="153" t="s">
        <v>368</v>
      </c>
      <c r="AU1684" s="153" t="s">
        <v>90</v>
      </c>
      <c r="AV1684" s="12" t="s">
        <v>84</v>
      </c>
      <c r="AW1684" s="12" t="s">
        <v>36</v>
      </c>
      <c r="AX1684" s="12" t="s">
        <v>77</v>
      </c>
      <c r="AY1684" s="153" t="s">
        <v>358</v>
      </c>
    </row>
    <row r="1685" spans="2:65" s="12" customFormat="1" ht="11.25">
      <c r="B1685" s="151"/>
      <c r="D1685" s="152" t="s">
        <v>368</v>
      </c>
      <c r="E1685" s="153" t="s">
        <v>19</v>
      </c>
      <c r="F1685" s="154" t="s">
        <v>807</v>
      </c>
      <c r="H1685" s="153" t="s">
        <v>19</v>
      </c>
      <c r="I1685" s="155"/>
      <c r="L1685" s="151"/>
      <c r="M1685" s="156"/>
      <c r="T1685" s="157"/>
      <c r="AT1685" s="153" t="s">
        <v>368</v>
      </c>
      <c r="AU1685" s="153" t="s">
        <v>90</v>
      </c>
      <c r="AV1685" s="12" t="s">
        <v>84</v>
      </c>
      <c r="AW1685" s="12" t="s">
        <v>36</v>
      </c>
      <c r="AX1685" s="12" t="s">
        <v>77</v>
      </c>
      <c r="AY1685" s="153" t="s">
        <v>358</v>
      </c>
    </row>
    <row r="1686" spans="2:65" s="13" customFormat="1" ht="11.25">
      <c r="B1686" s="158"/>
      <c r="D1686" s="152" t="s">
        <v>368</v>
      </c>
      <c r="E1686" s="159" t="s">
        <v>19</v>
      </c>
      <c r="F1686" s="160" t="s">
        <v>1816</v>
      </c>
      <c r="H1686" s="161">
        <v>1.85</v>
      </c>
      <c r="I1686" s="162"/>
      <c r="L1686" s="158"/>
      <c r="M1686" s="163"/>
      <c r="T1686" s="164"/>
      <c r="AT1686" s="159" t="s">
        <v>368</v>
      </c>
      <c r="AU1686" s="159" t="s">
        <v>90</v>
      </c>
      <c r="AV1686" s="13" t="s">
        <v>90</v>
      </c>
      <c r="AW1686" s="13" t="s">
        <v>36</v>
      </c>
      <c r="AX1686" s="13" t="s">
        <v>77</v>
      </c>
      <c r="AY1686" s="159" t="s">
        <v>358</v>
      </c>
    </row>
    <row r="1687" spans="2:65" s="14" customFormat="1" ht="11.25">
      <c r="B1687" s="165"/>
      <c r="D1687" s="152" t="s">
        <v>368</v>
      </c>
      <c r="E1687" s="166" t="s">
        <v>19</v>
      </c>
      <c r="F1687" s="167" t="s">
        <v>371</v>
      </c>
      <c r="H1687" s="168">
        <v>1.85</v>
      </c>
      <c r="I1687" s="169"/>
      <c r="L1687" s="165"/>
      <c r="M1687" s="170"/>
      <c r="T1687" s="171"/>
      <c r="AT1687" s="166" t="s">
        <v>368</v>
      </c>
      <c r="AU1687" s="166" t="s">
        <v>90</v>
      </c>
      <c r="AV1687" s="14" t="s">
        <v>364</v>
      </c>
      <c r="AW1687" s="14" t="s">
        <v>36</v>
      </c>
      <c r="AX1687" s="14" t="s">
        <v>84</v>
      </c>
      <c r="AY1687" s="166" t="s">
        <v>358</v>
      </c>
    </row>
    <row r="1688" spans="2:65" s="13" customFormat="1" ht="11.25">
      <c r="B1688" s="158"/>
      <c r="D1688" s="152" t="s">
        <v>368</v>
      </c>
      <c r="F1688" s="160" t="s">
        <v>1817</v>
      </c>
      <c r="H1688" s="161">
        <v>1.9430000000000001</v>
      </c>
      <c r="I1688" s="162"/>
      <c r="L1688" s="158"/>
      <c r="M1688" s="163"/>
      <c r="T1688" s="164"/>
      <c r="AT1688" s="159" t="s">
        <v>368</v>
      </c>
      <c r="AU1688" s="159" t="s">
        <v>90</v>
      </c>
      <c r="AV1688" s="13" t="s">
        <v>90</v>
      </c>
      <c r="AW1688" s="13" t="s">
        <v>4</v>
      </c>
      <c r="AX1688" s="13" t="s">
        <v>84</v>
      </c>
      <c r="AY1688" s="159" t="s">
        <v>358</v>
      </c>
    </row>
    <row r="1689" spans="2:65" s="1" customFormat="1" ht="44.25" customHeight="1">
      <c r="B1689" s="33"/>
      <c r="C1689" s="134" t="s">
        <v>1818</v>
      </c>
      <c r="D1689" s="134" t="s">
        <v>360</v>
      </c>
      <c r="E1689" s="135" t="s">
        <v>1819</v>
      </c>
      <c r="F1689" s="136" t="s">
        <v>1820</v>
      </c>
      <c r="G1689" s="137" t="s">
        <v>235</v>
      </c>
      <c r="H1689" s="138">
        <v>88.2</v>
      </c>
      <c r="I1689" s="139"/>
      <c r="J1689" s="140">
        <f>ROUND(I1689*H1689,2)</f>
        <v>0</v>
      </c>
      <c r="K1689" s="136" t="s">
        <v>363</v>
      </c>
      <c r="L1689" s="33"/>
      <c r="M1689" s="141" t="s">
        <v>19</v>
      </c>
      <c r="N1689" s="142" t="s">
        <v>49</v>
      </c>
      <c r="P1689" s="143">
        <f>O1689*H1689</f>
        <v>0</v>
      </c>
      <c r="Q1689" s="143">
        <v>9.5000000000000005E-5</v>
      </c>
      <c r="R1689" s="143">
        <f>Q1689*H1689</f>
        <v>8.379000000000001E-3</v>
      </c>
      <c r="S1689" s="143">
        <v>0</v>
      </c>
      <c r="T1689" s="144">
        <f>S1689*H1689</f>
        <v>0</v>
      </c>
      <c r="AR1689" s="145" t="s">
        <v>454</v>
      </c>
      <c r="AT1689" s="145" t="s">
        <v>360</v>
      </c>
      <c r="AU1689" s="145" t="s">
        <v>90</v>
      </c>
      <c r="AY1689" s="18" t="s">
        <v>358</v>
      </c>
      <c r="BE1689" s="146">
        <f>IF(N1689="základní",J1689,0)</f>
        <v>0</v>
      </c>
      <c r="BF1689" s="146">
        <f>IF(N1689="snížená",J1689,0)</f>
        <v>0</v>
      </c>
      <c r="BG1689" s="146">
        <f>IF(N1689="zákl. přenesená",J1689,0)</f>
        <v>0</v>
      </c>
      <c r="BH1689" s="146">
        <f>IF(N1689="sníž. přenesená",J1689,0)</f>
        <v>0</v>
      </c>
      <c r="BI1689" s="146">
        <f>IF(N1689="nulová",J1689,0)</f>
        <v>0</v>
      </c>
      <c r="BJ1689" s="18" t="s">
        <v>90</v>
      </c>
      <c r="BK1689" s="146">
        <f>ROUND(I1689*H1689,2)</f>
        <v>0</v>
      </c>
      <c r="BL1689" s="18" t="s">
        <v>454</v>
      </c>
      <c r="BM1689" s="145" t="s">
        <v>1821</v>
      </c>
    </row>
    <row r="1690" spans="2:65" s="1" customFormat="1" ht="11.25">
      <c r="B1690" s="33"/>
      <c r="D1690" s="147" t="s">
        <v>366</v>
      </c>
      <c r="F1690" s="148" t="s">
        <v>1822</v>
      </c>
      <c r="I1690" s="149"/>
      <c r="L1690" s="33"/>
      <c r="M1690" s="150"/>
      <c r="T1690" s="54"/>
      <c r="AT1690" s="18" t="s">
        <v>366</v>
      </c>
      <c r="AU1690" s="18" t="s">
        <v>90</v>
      </c>
    </row>
    <row r="1691" spans="2:65" s="12" customFormat="1" ht="11.25">
      <c r="B1691" s="151"/>
      <c r="D1691" s="152" t="s">
        <v>368</v>
      </c>
      <c r="E1691" s="153" t="s">
        <v>19</v>
      </c>
      <c r="F1691" s="154" t="s">
        <v>485</v>
      </c>
      <c r="H1691" s="153" t="s">
        <v>19</v>
      </c>
      <c r="I1691" s="155"/>
      <c r="L1691" s="151"/>
      <c r="M1691" s="156"/>
      <c r="T1691" s="157"/>
      <c r="AT1691" s="153" t="s">
        <v>368</v>
      </c>
      <c r="AU1691" s="153" t="s">
        <v>90</v>
      </c>
      <c r="AV1691" s="12" t="s">
        <v>84</v>
      </c>
      <c r="AW1691" s="12" t="s">
        <v>36</v>
      </c>
      <c r="AX1691" s="12" t="s">
        <v>77</v>
      </c>
      <c r="AY1691" s="153" t="s">
        <v>358</v>
      </c>
    </row>
    <row r="1692" spans="2:65" s="12" customFormat="1" ht="11.25">
      <c r="B1692" s="151"/>
      <c r="D1692" s="152" t="s">
        <v>368</v>
      </c>
      <c r="E1692" s="153" t="s">
        <v>19</v>
      </c>
      <c r="F1692" s="154" t="s">
        <v>5186</v>
      </c>
      <c r="H1692" s="153" t="s">
        <v>19</v>
      </c>
      <c r="I1692" s="155"/>
      <c r="L1692" s="151"/>
      <c r="M1692" s="156"/>
      <c r="T1692" s="157"/>
      <c r="AT1692" s="153" t="s">
        <v>368</v>
      </c>
      <c r="AU1692" s="153" t="s">
        <v>90</v>
      </c>
      <c r="AV1692" s="12" t="s">
        <v>84</v>
      </c>
      <c r="AW1692" s="12" t="s">
        <v>36</v>
      </c>
      <c r="AX1692" s="12" t="s">
        <v>77</v>
      </c>
      <c r="AY1692" s="153" t="s">
        <v>358</v>
      </c>
    </row>
    <row r="1693" spans="2:65" s="12" customFormat="1" ht="11.25">
      <c r="B1693" s="151"/>
      <c r="D1693" s="152" t="s">
        <v>368</v>
      </c>
      <c r="E1693" s="153" t="s">
        <v>19</v>
      </c>
      <c r="F1693" s="154" t="s">
        <v>5175</v>
      </c>
      <c r="H1693" s="153" t="s">
        <v>19</v>
      </c>
      <c r="I1693" s="155"/>
      <c r="L1693" s="151"/>
      <c r="M1693" s="156"/>
      <c r="T1693" s="157"/>
      <c r="AT1693" s="153" t="s">
        <v>368</v>
      </c>
      <c r="AU1693" s="153" t="s">
        <v>90</v>
      </c>
      <c r="AV1693" s="12" t="s">
        <v>84</v>
      </c>
      <c r="AW1693" s="12" t="s">
        <v>36</v>
      </c>
      <c r="AX1693" s="12" t="s">
        <v>77</v>
      </c>
      <c r="AY1693" s="153" t="s">
        <v>358</v>
      </c>
    </row>
    <row r="1694" spans="2:65" s="12" customFormat="1" ht="11.25">
      <c r="B1694" s="151"/>
      <c r="D1694" s="152" t="s">
        <v>368</v>
      </c>
      <c r="E1694" s="153" t="s">
        <v>19</v>
      </c>
      <c r="F1694" s="154" t="s">
        <v>1823</v>
      </c>
      <c r="H1694" s="153" t="s">
        <v>19</v>
      </c>
      <c r="I1694" s="155"/>
      <c r="L1694" s="151"/>
      <c r="M1694" s="156"/>
      <c r="T1694" s="157"/>
      <c r="AT1694" s="153" t="s">
        <v>368</v>
      </c>
      <c r="AU1694" s="153" t="s">
        <v>90</v>
      </c>
      <c r="AV1694" s="12" t="s">
        <v>84</v>
      </c>
      <c r="AW1694" s="12" t="s">
        <v>36</v>
      </c>
      <c r="AX1694" s="12" t="s">
        <v>77</v>
      </c>
      <c r="AY1694" s="153" t="s">
        <v>358</v>
      </c>
    </row>
    <row r="1695" spans="2:65" s="13" customFormat="1" ht="11.25">
      <c r="B1695" s="158"/>
      <c r="D1695" s="152" t="s">
        <v>368</v>
      </c>
      <c r="E1695" s="159" t="s">
        <v>19</v>
      </c>
      <c r="F1695" s="160" t="s">
        <v>1824</v>
      </c>
      <c r="H1695" s="161">
        <v>88.2</v>
      </c>
      <c r="I1695" s="162"/>
      <c r="L1695" s="158"/>
      <c r="M1695" s="163"/>
      <c r="T1695" s="164"/>
      <c r="AT1695" s="159" t="s">
        <v>368</v>
      </c>
      <c r="AU1695" s="159" t="s">
        <v>90</v>
      </c>
      <c r="AV1695" s="13" t="s">
        <v>90</v>
      </c>
      <c r="AW1695" s="13" t="s">
        <v>36</v>
      </c>
      <c r="AX1695" s="13" t="s">
        <v>77</v>
      </c>
      <c r="AY1695" s="159" t="s">
        <v>358</v>
      </c>
    </row>
    <row r="1696" spans="2:65" s="14" customFormat="1" ht="11.25">
      <c r="B1696" s="165"/>
      <c r="D1696" s="152" t="s">
        <v>368</v>
      </c>
      <c r="E1696" s="166" t="s">
        <v>19</v>
      </c>
      <c r="F1696" s="167" t="s">
        <v>371</v>
      </c>
      <c r="H1696" s="168">
        <v>88.2</v>
      </c>
      <c r="I1696" s="169"/>
      <c r="L1696" s="165"/>
      <c r="M1696" s="170"/>
      <c r="T1696" s="171"/>
      <c r="AT1696" s="166" t="s">
        <v>368</v>
      </c>
      <c r="AU1696" s="166" t="s">
        <v>90</v>
      </c>
      <c r="AV1696" s="14" t="s">
        <v>364</v>
      </c>
      <c r="AW1696" s="14" t="s">
        <v>36</v>
      </c>
      <c r="AX1696" s="14" t="s">
        <v>84</v>
      </c>
      <c r="AY1696" s="166" t="s">
        <v>358</v>
      </c>
    </row>
    <row r="1697" spans="2:65" s="1" customFormat="1" ht="24.2" customHeight="1">
      <c r="B1697" s="33"/>
      <c r="C1697" s="179" t="s">
        <v>1825</v>
      </c>
      <c r="D1697" s="179" t="s">
        <v>440</v>
      </c>
      <c r="E1697" s="180" t="s">
        <v>1826</v>
      </c>
      <c r="F1697" s="181" t="s">
        <v>1827</v>
      </c>
      <c r="G1697" s="182" t="s">
        <v>195</v>
      </c>
      <c r="H1697" s="183">
        <v>23.152999999999999</v>
      </c>
      <c r="I1697" s="184"/>
      <c r="J1697" s="185">
        <f>ROUND(I1697*H1697,2)</f>
        <v>0</v>
      </c>
      <c r="K1697" s="181" t="s">
        <v>402</v>
      </c>
      <c r="L1697" s="186"/>
      <c r="M1697" s="187" t="s">
        <v>19</v>
      </c>
      <c r="N1697" s="188" t="s">
        <v>49</v>
      </c>
      <c r="P1697" s="143">
        <f>O1697*H1697</f>
        <v>0</v>
      </c>
      <c r="Q1697" s="143">
        <v>1.8E-3</v>
      </c>
      <c r="R1697" s="143">
        <f>Q1697*H1697</f>
        <v>4.1675399999999994E-2</v>
      </c>
      <c r="S1697" s="143">
        <v>0</v>
      </c>
      <c r="T1697" s="144">
        <f>S1697*H1697</f>
        <v>0</v>
      </c>
      <c r="AR1697" s="145" t="s">
        <v>558</v>
      </c>
      <c r="AT1697" s="145" t="s">
        <v>440</v>
      </c>
      <c r="AU1697" s="145" t="s">
        <v>90</v>
      </c>
      <c r="AY1697" s="18" t="s">
        <v>358</v>
      </c>
      <c r="BE1697" s="146">
        <f>IF(N1697="základní",J1697,0)</f>
        <v>0</v>
      </c>
      <c r="BF1697" s="146">
        <f>IF(N1697="snížená",J1697,0)</f>
        <v>0</v>
      </c>
      <c r="BG1697" s="146">
        <f>IF(N1697="zákl. přenesená",J1697,0)</f>
        <v>0</v>
      </c>
      <c r="BH1697" s="146">
        <f>IF(N1697="sníž. přenesená",J1697,0)</f>
        <v>0</v>
      </c>
      <c r="BI1697" s="146">
        <f>IF(N1697="nulová",J1697,0)</f>
        <v>0</v>
      </c>
      <c r="BJ1697" s="18" t="s">
        <v>90</v>
      </c>
      <c r="BK1697" s="146">
        <f>ROUND(I1697*H1697,2)</f>
        <v>0</v>
      </c>
      <c r="BL1697" s="18" t="s">
        <v>454</v>
      </c>
      <c r="BM1697" s="145" t="s">
        <v>1828</v>
      </c>
    </row>
    <row r="1698" spans="2:65" s="12" customFormat="1" ht="11.25">
      <c r="B1698" s="151"/>
      <c r="D1698" s="152" t="s">
        <v>368</v>
      </c>
      <c r="E1698" s="153" t="s">
        <v>19</v>
      </c>
      <c r="F1698" s="154" t="s">
        <v>485</v>
      </c>
      <c r="H1698" s="153" t="s">
        <v>19</v>
      </c>
      <c r="I1698" s="155"/>
      <c r="L1698" s="151"/>
      <c r="M1698" s="156"/>
      <c r="T1698" s="157"/>
      <c r="AT1698" s="153" t="s">
        <v>368</v>
      </c>
      <c r="AU1698" s="153" t="s">
        <v>90</v>
      </c>
      <c r="AV1698" s="12" t="s">
        <v>84</v>
      </c>
      <c r="AW1698" s="12" t="s">
        <v>36</v>
      </c>
      <c r="AX1698" s="12" t="s">
        <v>77</v>
      </c>
      <c r="AY1698" s="153" t="s">
        <v>358</v>
      </c>
    </row>
    <row r="1699" spans="2:65" s="12" customFormat="1" ht="11.25">
      <c r="B1699" s="151"/>
      <c r="D1699" s="152" t="s">
        <v>368</v>
      </c>
      <c r="E1699" s="153" t="s">
        <v>19</v>
      </c>
      <c r="F1699" s="154" t="s">
        <v>5186</v>
      </c>
      <c r="H1699" s="153" t="s">
        <v>19</v>
      </c>
      <c r="I1699" s="155"/>
      <c r="L1699" s="151"/>
      <c r="M1699" s="156"/>
      <c r="T1699" s="157"/>
      <c r="AT1699" s="153" t="s">
        <v>368</v>
      </c>
      <c r="AU1699" s="153" t="s">
        <v>90</v>
      </c>
      <c r="AV1699" s="12" t="s">
        <v>84</v>
      </c>
      <c r="AW1699" s="12" t="s">
        <v>36</v>
      </c>
      <c r="AX1699" s="12" t="s">
        <v>77</v>
      </c>
      <c r="AY1699" s="153" t="s">
        <v>358</v>
      </c>
    </row>
    <row r="1700" spans="2:65" s="12" customFormat="1" ht="11.25">
      <c r="B1700" s="151"/>
      <c r="D1700" s="152" t="s">
        <v>368</v>
      </c>
      <c r="E1700" s="153" t="s">
        <v>19</v>
      </c>
      <c r="F1700" s="154" t="s">
        <v>5175</v>
      </c>
      <c r="H1700" s="153" t="s">
        <v>19</v>
      </c>
      <c r="I1700" s="155"/>
      <c r="L1700" s="151"/>
      <c r="M1700" s="156"/>
      <c r="T1700" s="157"/>
      <c r="AT1700" s="153" t="s">
        <v>368</v>
      </c>
      <c r="AU1700" s="153" t="s">
        <v>90</v>
      </c>
      <c r="AV1700" s="12" t="s">
        <v>84</v>
      </c>
      <c r="AW1700" s="12" t="s">
        <v>36</v>
      </c>
      <c r="AX1700" s="12" t="s">
        <v>77</v>
      </c>
      <c r="AY1700" s="153" t="s">
        <v>358</v>
      </c>
    </row>
    <row r="1701" spans="2:65" s="12" customFormat="1" ht="11.25">
      <c r="B1701" s="151"/>
      <c r="D1701" s="152" t="s">
        <v>368</v>
      </c>
      <c r="E1701" s="153" t="s">
        <v>19</v>
      </c>
      <c r="F1701" s="154" t="s">
        <v>1823</v>
      </c>
      <c r="H1701" s="153" t="s">
        <v>19</v>
      </c>
      <c r="I1701" s="155"/>
      <c r="L1701" s="151"/>
      <c r="M1701" s="156"/>
      <c r="T1701" s="157"/>
      <c r="AT1701" s="153" t="s">
        <v>368</v>
      </c>
      <c r="AU1701" s="153" t="s">
        <v>90</v>
      </c>
      <c r="AV1701" s="12" t="s">
        <v>84</v>
      </c>
      <c r="AW1701" s="12" t="s">
        <v>36</v>
      </c>
      <c r="AX1701" s="12" t="s">
        <v>77</v>
      </c>
      <c r="AY1701" s="153" t="s">
        <v>358</v>
      </c>
    </row>
    <row r="1702" spans="2:65" s="13" customFormat="1" ht="11.25">
      <c r="B1702" s="158"/>
      <c r="D1702" s="152" t="s">
        <v>368</v>
      </c>
      <c r="E1702" s="159" t="s">
        <v>19</v>
      </c>
      <c r="F1702" s="160" t="s">
        <v>1829</v>
      </c>
      <c r="H1702" s="161">
        <v>22.05</v>
      </c>
      <c r="I1702" s="162"/>
      <c r="L1702" s="158"/>
      <c r="M1702" s="163"/>
      <c r="T1702" s="164"/>
      <c r="AT1702" s="159" t="s">
        <v>368</v>
      </c>
      <c r="AU1702" s="159" t="s">
        <v>90</v>
      </c>
      <c r="AV1702" s="13" t="s">
        <v>90</v>
      </c>
      <c r="AW1702" s="13" t="s">
        <v>36</v>
      </c>
      <c r="AX1702" s="13" t="s">
        <v>77</v>
      </c>
      <c r="AY1702" s="159" t="s">
        <v>358</v>
      </c>
    </row>
    <row r="1703" spans="2:65" s="14" customFormat="1" ht="11.25">
      <c r="B1703" s="165"/>
      <c r="D1703" s="152" t="s">
        <v>368</v>
      </c>
      <c r="E1703" s="166" t="s">
        <v>19</v>
      </c>
      <c r="F1703" s="167" t="s">
        <v>371</v>
      </c>
      <c r="H1703" s="168">
        <v>22.05</v>
      </c>
      <c r="I1703" s="169"/>
      <c r="L1703" s="165"/>
      <c r="M1703" s="170"/>
      <c r="T1703" s="171"/>
      <c r="AT1703" s="166" t="s">
        <v>368</v>
      </c>
      <c r="AU1703" s="166" t="s">
        <v>90</v>
      </c>
      <c r="AV1703" s="14" t="s">
        <v>364</v>
      </c>
      <c r="AW1703" s="14" t="s">
        <v>36</v>
      </c>
      <c r="AX1703" s="14" t="s">
        <v>84</v>
      </c>
      <c r="AY1703" s="166" t="s">
        <v>358</v>
      </c>
    </row>
    <row r="1704" spans="2:65" s="13" customFormat="1" ht="11.25">
      <c r="B1704" s="158"/>
      <c r="D1704" s="152" t="s">
        <v>368</v>
      </c>
      <c r="F1704" s="160" t="s">
        <v>1830</v>
      </c>
      <c r="H1704" s="161">
        <v>23.152999999999999</v>
      </c>
      <c r="I1704" s="162"/>
      <c r="L1704" s="158"/>
      <c r="M1704" s="163"/>
      <c r="T1704" s="164"/>
      <c r="AT1704" s="159" t="s">
        <v>368</v>
      </c>
      <c r="AU1704" s="159" t="s">
        <v>90</v>
      </c>
      <c r="AV1704" s="13" t="s">
        <v>90</v>
      </c>
      <c r="AW1704" s="13" t="s">
        <v>4</v>
      </c>
      <c r="AX1704" s="13" t="s">
        <v>84</v>
      </c>
      <c r="AY1704" s="159" t="s">
        <v>358</v>
      </c>
    </row>
    <row r="1705" spans="2:65" s="1" customFormat="1" ht="55.5" customHeight="1">
      <c r="B1705" s="33"/>
      <c r="C1705" s="134" t="s">
        <v>1831</v>
      </c>
      <c r="D1705" s="134" t="s">
        <v>360</v>
      </c>
      <c r="E1705" s="135" t="s">
        <v>1832</v>
      </c>
      <c r="F1705" s="136" t="s">
        <v>1833</v>
      </c>
      <c r="G1705" s="137" t="s">
        <v>195</v>
      </c>
      <c r="H1705" s="138">
        <v>86.48</v>
      </c>
      <c r="I1705" s="139"/>
      <c r="J1705" s="140">
        <f>ROUND(I1705*H1705,2)</f>
        <v>0</v>
      </c>
      <c r="K1705" s="136" t="s">
        <v>363</v>
      </c>
      <c r="L1705" s="33"/>
      <c r="M1705" s="141" t="s">
        <v>19</v>
      </c>
      <c r="N1705" s="142" t="s">
        <v>49</v>
      </c>
      <c r="P1705" s="143">
        <f>O1705*H1705</f>
        <v>0</v>
      </c>
      <c r="Q1705" s="143">
        <v>1.85E-4</v>
      </c>
      <c r="R1705" s="143">
        <f>Q1705*H1705</f>
        <v>1.5998800000000001E-2</v>
      </c>
      <c r="S1705" s="143">
        <v>0</v>
      </c>
      <c r="T1705" s="144">
        <f>S1705*H1705</f>
        <v>0</v>
      </c>
      <c r="AR1705" s="145" t="s">
        <v>454</v>
      </c>
      <c r="AT1705" s="145" t="s">
        <v>360</v>
      </c>
      <c r="AU1705" s="145" t="s">
        <v>90</v>
      </c>
      <c r="AY1705" s="18" t="s">
        <v>358</v>
      </c>
      <c r="BE1705" s="146">
        <f>IF(N1705="základní",J1705,0)</f>
        <v>0</v>
      </c>
      <c r="BF1705" s="146">
        <f>IF(N1705="snížená",J1705,0)</f>
        <v>0</v>
      </c>
      <c r="BG1705" s="146">
        <f>IF(N1705="zákl. přenesená",J1705,0)</f>
        <v>0</v>
      </c>
      <c r="BH1705" s="146">
        <f>IF(N1705="sníž. přenesená",J1705,0)</f>
        <v>0</v>
      </c>
      <c r="BI1705" s="146">
        <f>IF(N1705="nulová",J1705,0)</f>
        <v>0</v>
      </c>
      <c r="BJ1705" s="18" t="s">
        <v>90</v>
      </c>
      <c r="BK1705" s="146">
        <f>ROUND(I1705*H1705,2)</f>
        <v>0</v>
      </c>
      <c r="BL1705" s="18" t="s">
        <v>454</v>
      </c>
      <c r="BM1705" s="145" t="s">
        <v>1834</v>
      </c>
    </row>
    <row r="1706" spans="2:65" s="1" customFormat="1" ht="11.25">
      <c r="B1706" s="33"/>
      <c r="D1706" s="147" t="s">
        <v>366</v>
      </c>
      <c r="F1706" s="148" t="s">
        <v>1835</v>
      </c>
      <c r="I1706" s="149"/>
      <c r="L1706" s="33"/>
      <c r="M1706" s="150"/>
      <c r="T1706" s="54"/>
      <c r="AT1706" s="18" t="s">
        <v>366</v>
      </c>
      <c r="AU1706" s="18" t="s">
        <v>90</v>
      </c>
    </row>
    <row r="1707" spans="2:65" s="12" customFormat="1" ht="11.25">
      <c r="B1707" s="151"/>
      <c r="D1707" s="152" t="s">
        <v>368</v>
      </c>
      <c r="E1707" s="153" t="s">
        <v>19</v>
      </c>
      <c r="F1707" s="154" t="s">
        <v>485</v>
      </c>
      <c r="H1707" s="153" t="s">
        <v>19</v>
      </c>
      <c r="I1707" s="155"/>
      <c r="L1707" s="151"/>
      <c r="M1707" s="156"/>
      <c r="T1707" s="157"/>
      <c r="AT1707" s="153" t="s">
        <v>368</v>
      </c>
      <c r="AU1707" s="153" t="s">
        <v>90</v>
      </c>
      <c r="AV1707" s="12" t="s">
        <v>84</v>
      </c>
      <c r="AW1707" s="12" t="s">
        <v>36</v>
      </c>
      <c r="AX1707" s="12" t="s">
        <v>77</v>
      </c>
      <c r="AY1707" s="153" t="s">
        <v>358</v>
      </c>
    </row>
    <row r="1708" spans="2:65" s="12" customFormat="1" ht="11.25">
      <c r="B1708" s="151"/>
      <c r="D1708" s="152" t="s">
        <v>368</v>
      </c>
      <c r="E1708" s="153" t="s">
        <v>19</v>
      </c>
      <c r="F1708" s="154" t="s">
        <v>5186</v>
      </c>
      <c r="H1708" s="153" t="s">
        <v>19</v>
      </c>
      <c r="I1708" s="155"/>
      <c r="L1708" s="151"/>
      <c r="M1708" s="156"/>
      <c r="T1708" s="157"/>
      <c r="AT1708" s="153" t="s">
        <v>368</v>
      </c>
      <c r="AU1708" s="153" t="s">
        <v>90</v>
      </c>
      <c r="AV1708" s="12" t="s">
        <v>84</v>
      </c>
      <c r="AW1708" s="12" t="s">
        <v>36</v>
      </c>
      <c r="AX1708" s="12" t="s">
        <v>77</v>
      </c>
      <c r="AY1708" s="153" t="s">
        <v>358</v>
      </c>
    </row>
    <row r="1709" spans="2:65" s="12" customFormat="1" ht="11.25">
      <c r="B1709" s="151"/>
      <c r="D1709" s="152" t="s">
        <v>368</v>
      </c>
      <c r="E1709" s="153" t="s">
        <v>19</v>
      </c>
      <c r="F1709" s="154" t="s">
        <v>5175</v>
      </c>
      <c r="H1709" s="153" t="s">
        <v>19</v>
      </c>
      <c r="I1709" s="155"/>
      <c r="L1709" s="151"/>
      <c r="M1709" s="156"/>
      <c r="T1709" s="157"/>
      <c r="AT1709" s="153" t="s">
        <v>368</v>
      </c>
      <c r="AU1709" s="153" t="s">
        <v>90</v>
      </c>
      <c r="AV1709" s="12" t="s">
        <v>84</v>
      </c>
      <c r="AW1709" s="12" t="s">
        <v>36</v>
      </c>
      <c r="AX1709" s="12" t="s">
        <v>77</v>
      </c>
      <c r="AY1709" s="153" t="s">
        <v>358</v>
      </c>
    </row>
    <row r="1710" spans="2:65" s="12" customFormat="1" ht="11.25">
      <c r="B1710" s="151"/>
      <c r="D1710" s="152" t="s">
        <v>368</v>
      </c>
      <c r="E1710" s="153" t="s">
        <v>19</v>
      </c>
      <c r="F1710" s="154" t="s">
        <v>588</v>
      </c>
      <c r="H1710" s="153" t="s">
        <v>19</v>
      </c>
      <c r="I1710" s="155"/>
      <c r="L1710" s="151"/>
      <c r="M1710" s="156"/>
      <c r="T1710" s="157"/>
      <c r="AT1710" s="153" t="s">
        <v>368</v>
      </c>
      <c r="AU1710" s="153" t="s">
        <v>90</v>
      </c>
      <c r="AV1710" s="12" t="s">
        <v>84</v>
      </c>
      <c r="AW1710" s="12" t="s">
        <v>36</v>
      </c>
      <c r="AX1710" s="12" t="s">
        <v>77</v>
      </c>
      <c r="AY1710" s="153" t="s">
        <v>358</v>
      </c>
    </row>
    <row r="1711" spans="2:65" s="12" customFormat="1" ht="11.25">
      <c r="B1711" s="151"/>
      <c r="D1711" s="152" t="s">
        <v>368</v>
      </c>
      <c r="E1711" s="153" t="s">
        <v>19</v>
      </c>
      <c r="F1711" s="154" t="s">
        <v>1650</v>
      </c>
      <c r="H1711" s="153" t="s">
        <v>19</v>
      </c>
      <c r="I1711" s="155"/>
      <c r="L1711" s="151"/>
      <c r="M1711" s="156"/>
      <c r="T1711" s="157"/>
      <c r="AT1711" s="153" t="s">
        <v>368</v>
      </c>
      <c r="AU1711" s="153" t="s">
        <v>90</v>
      </c>
      <c r="AV1711" s="12" t="s">
        <v>84</v>
      </c>
      <c r="AW1711" s="12" t="s">
        <v>36</v>
      </c>
      <c r="AX1711" s="12" t="s">
        <v>77</v>
      </c>
      <c r="AY1711" s="153" t="s">
        <v>358</v>
      </c>
    </row>
    <row r="1712" spans="2:65" s="13" customFormat="1" ht="11.25">
      <c r="B1712" s="158"/>
      <c r="D1712" s="152" t="s">
        <v>368</v>
      </c>
      <c r="E1712" s="159" t="s">
        <v>19</v>
      </c>
      <c r="F1712" s="160" t="s">
        <v>1651</v>
      </c>
      <c r="H1712" s="161">
        <v>72.08</v>
      </c>
      <c r="I1712" s="162"/>
      <c r="L1712" s="158"/>
      <c r="M1712" s="163"/>
      <c r="T1712" s="164"/>
      <c r="AT1712" s="159" t="s">
        <v>368</v>
      </c>
      <c r="AU1712" s="159" t="s">
        <v>90</v>
      </c>
      <c r="AV1712" s="13" t="s">
        <v>90</v>
      </c>
      <c r="AW1712" s="13" t="s">
        <v>36</v>
      </c>
      <c r="AX1712" s="13" t="s">
        <v>77</v>
      </c>
      <c r="AY1712" s="159" t="s">
        <v>358</v>
      </c>
    </row>
    <row r="1713" spans="2:65" s="12" customFormat="1" ht="11.25">
      <c r="B1713" s="151"/>
      <c r="D1713" s="152" t="s">
        <v>368</v>
      </c>
      <c r="E1713" s="153" t="s">
        <v>19</v>
      </c>
      <c r="F1713" s="154" t="s">
        <v>1652</v>
      </c>
      <c r="H1713" s="153" t="s">
        <v>19</v>
      </c>
      <c r="I1713" s="155"/>
      <c r="L1713" s="151"/>
      <c r="M1713" s="156"/>
      <c r="T1713" s="157"/>
      <c r="AT1713" s="153" t="s">
        <v>368</v>
      </c>
      <c r="AU1713" s="153" t="s">
        <v>90</v>
      </c>
      <c r="AV1713" s="12" t="s">
        <v>84</v>
      </c>
      <c r="AW1713" s="12" t="s">
        <v>36</v>
      </c>
      <c r="AX1713" s="12" t="s">
        <v>77</v>
      </c>
      <c r="AY1713" s="153" t="s">
        <v>358</v>
      </c>
    </row>
    <row r="1714" spans="2:65" s="13" customFormat="1" ht="11.25">
      <c r="B1714" s="158"/>
      <c r="D1714" s="152" t="s">
        <v>368</v>
      </c>
      <c r="E1714" s="159" t="s">
        <v>19</v>
      </c>
      <c r="F1714" s="160" t="s">
        <v>1653</v>
      </c>
      <c r="H1714" s="161">
        <v>14.4</v>
      </c>
      <c r="I1714" s="162"/>
      <c r="L1714" s="158"/>
      <c r="M1714" s="163"/>
      <c r="T1714" s="164"/>
      <c r="AT1714" s="159" t="s">
        <v>368</v>
      </c>
      <c r="AU1714" s="159" t="s">
        <v>90</v>
      </c>
      <c r="AV1714" s="13" t="s">
        <v>90</v>
      </c>
      <c r="AW1714" s="13" t="s">
        <v>36</v>
      </c>
      <c r="AX1714" s="13" t="s">
        <v>77</v>
      </c>
      <c r="AY1714" s="159" t="s">
        <v>358</v>
      </c>
    </row>
    <row r="1715" spans="2:65" s="14" customFormat="1" ht="11.25">
      <c r="B1715" s="165"/>
      <c r="D1715" s="152" t="s">
        <v>368</v>
      </c>
      <c r="E1715" s="166" t="s">
        <v>19</v>
      </c>
      <c r="F1715" s="167" t="s">
        <v>371</v>
      </c>
      <c r="H1715" s="168">
        <v>86.48</v>
      </c>
      <c r="I1715" s="169"/>
      <c r="L1715" s="165"/>
      <c r="M1715" s="170"/>
      <c r="T1715" s="171"/>
      <c r="AT1715" s="166" t="s">
        <v>368</v>
      </c>
      <c r="AU1715" s="166" t="s">
        <v>90</v>
      </c>
      <c r="AV1715" s="14" t="s">
        <v>364</v>
      </c>
      <c r="AW1715" s="14" t="s">
        <v>36</v>
      </c>
      <c r="AX1715" s="14" t="s">
        <v>84</v>
      </c>
      <c r="AY1715" s="166" t="s">
        <v>358</v>
      </c>
    </row>
    <row r="1716" spans="2:65" s="1" customFormat="1" ht="24.2" customHeight="1">
      <c r="B1716" s="33"/>
      <c r="C1716" s="179" t="s">
        <v>1836</v>
      </c>
      <c r="D1716" s="179" t="s">
        <v>440</v>
      </c>
      <c r="E1716" s="180" t="s">
        <v>1837</v>
      </c>
      <c r="F1716" s="181" t="s">
        <v>1838</v>
      </c>
      <c r="G1716" s="182" t="s">
        <v>195</v>
      </c>
      <c r="H1716" s="183">
        <v>82.891999999999996</v>
      </c>
      <c r="I1716" s="184"/>
      <c r="J1716" s="185">
        <f>ROUND(I1716*H1716,2)</f>
        <v>0</v>
      </c>
      <c r="K1716" s="181" t="s">
        <v>363</v>
      </c>
      <c r="L1716" s="186"/>
      <c r="M1716" s="187" t="s">
        <v>19</v>
      </c>
      <c r="N1716" s="188" t="s">
        <v>49</v>
      </c>
      <c r="P1716" s="143">
        <f>O1716*H1716</f>
        <v>0</v>
      </c>
      <c r="Q1716" s="143">
        <v>3.3E-3</v>
      </c>
      <c r="R1716" s="143">
        <f>Q1716*H1716</f>
        <v>0.2735436</v>
      </c>
      <c r="S1716" s="143">
        <v>0</v>
      </c>
      <c r="T1716" s="144">
        <f>S1716*H1716</f>
        <v>0</v>
      </c>
      <c r="AR1716" s="145" t="s">
        <v>558</v>
      </c>
      <c r="AT1716" s="145" t="s">
        <v>440</v>
      </c>
      <c r="AU1716" s="145" t="s">
        <v>90</v>
      </c>
      <c r="AY1716" s="18" t="s">
        <v>358</v>
      </c>
      <c r="BE1716" s="146">
        <f>IF(N1716="základní",J1716,0)</f>
        <v>0</v>
      </c>
      <c r="BF1716" s="146">
        <f>IF(N1716="snížená",J1716,0)</f>
        <v>0</v>
      </c>
      <c r="BG1716" s="146">
        <f>IF(N1716="zákl. přenesená",J1716,0)</f>
        <v>0</v>
      </c>
      <c r="BH1716" s="146">
        <f>IF(N1716="sníž. přenesená",J1716,0)</f>
        <v>0</v>
      </c>
      <c r="BI1716" s="146">
        <f>IF(N1716="nulová",J1716,0)</f>
        <v>0</v>
      </c>
      <c r="BJ1716" s="18" t="s">
        <v>90</v>
      </c>
      <c r="BK1716" s="146">
        <f>ROUND(I1716*H1716,2)</f>
        <v>0</v>
      </c>
      <c r="BL1716" s="18" t="s">
        <v>454</v>
      </c>
      <c r="BM1716" s="145" t="s">
        <v>1839</v>
      </c>
    </row>
    <row r="1717" spans="2:65" s="12" customFormat="1" ht="11.25">
      <c r="B1717" s="151"/>
      <c r="D1717" s="152" t="s">
        <v>368</v>
      </c>
      <c r="E1717" s="153" t="s">
        <v>19</v>
      </c>
      <c r="F1717" s="154" t="s">
        <v>485</v>
      </c>
      <c r="H1717" s="153" t="s">
        <v>19</v>
      </c>
      <c r="I1717" s="155"/>
      <c r="L1717" s="151"/>
      <c r="M1717" s="156"/>
      <c r="T1717" s="157"/>
      <c r="AT1717" s="153" t="s">
        <v>368</v>
      </c>
      <c r="AU1717" s="153" t="s">
        <v>90</v>
      </c>
      <c r="AV1717" s="12" t="s">
        <v>84</v>
      </c>
      <c r="AW1717" s="12" t="s">
        <v>36</v>
      </c>
      <c r="AX1717" s="12" t="s">
        <v>77</v>
      </c>
      <c r="AY1717" s="153" t="s">
        <v>358</v>
      </c>
    </row>
    <row r="1718" spans="2:65" s="12" customFormat="1" ht="11.25">
      <c r="B1718" s="151"/>
      <c r="D1718" s="152" t="s">
        <v>368</v>
      </c>
      <c r="E1718" s="153" t="s">
        <v>19</v>
      </c>
      <c r="F1718" s="154" t="s">
        <v>5186</v>
      </c>
      <c r="H1718" s="153" t="s">
        <v>19</v>
      </c>
      <c r="I1718" s="155"/>
      <c r="L1718" s="151"/>
      <c r="M1718" s="156"/>
      <c r="T1718" s="157"/>
      <c r="AT1718" s="153" t="s">
        <v>368</v>
      </c>
      <c r="AU1718" s="153" t="s">
        <v>90</v>
      </c>
      <c r="AV1718" s="12" t="s">
        <v>84</v>
      </c>
      <c r="AW1718" s="12" t="s">
        <v>36</v>
      </c>
      <c r="AX1718" s="12" t="s">
        <v>77</v>
      </c>
      <c r="AY1718" s="153" t="s">
        <v>358</v>
      </c>
    </row>
    <row r="1719" spans="2:65" s="12" customFormat="1" ht="11.25">
      <c r="B1719" s="151"/>
      <c r="D1719" s="152" t="s">
        <v>368</v>
      </c>
      <c r="E1719" s="153" t="s">
        <v>19</v>
      </c>
      <c r="F1719" s="154" t="s">
        <v>5175</v>
      </c>
      <c r="H1719" s="153" t="s">
        <v>19</v>
      </c>
      <c r="I1719" s="155"/>
      <c r="L1719" s="151"/>
      <c r="M1719" s="156"/>
      <c r="T1719" s="157"/>
      <c r="AT1719" s="153" t="s">
        <v>368</v>
      </c>
      <c r="AU1719" s="153" t="s">
        <v>90</v>
      </c>
      <c r="AV1719" s="12" t="s">
        <v>84</v>
      </c>
      <c r="AW1719" s="12" t="s">
        <v>36</v>
      </c>
      <c r="AX1719" s="12" t="s">
        <v>77</v>
      </c>
      <c r="AY1719" s="153" t="s">
        <v>358</v>
      </c>
    </row>
    <row r="1720" spans="2:65" s="12" customFormat="1" ht="11.25">
      <c r="B1720" s="151"/>
      <c r="D1720" s="152" t="s">
        <v>368</v>
      </c>
      <c r="E1720" s="153" t="s">
        <v>19</v>
      </c>
      <c r="F1720" s="154" t="s">
        <v>588</v>
      </c>
      <c r="H1720" s="153" t="s">
        <v>19</v>
      </c>
      <c r="I1720" s="155"/>
      <c r="L1720" s="151"/>
      <c r="M1720" s="156"/>
      <c r="T1720" s="157"/>
      <c r="AT1720" s="153" t="s">
        <v>368</v>
      </c>
      <c r="AU1720" s="153" t="s">
        <v>90</v>
      </c>
      <c r="AV1720" s="12" t="s">
        <v>84</v>
      </c>
      <c r="AW1720" s="12" t="s">
        <v>36</v>
      </c>
      <c r="AX1720" s="12" t="s">
        <v>77</v>
      </c>
      <c r="AY1720" s="153" t="s">
        <v>358</v>
      </c>
    </row>
    <row r="1721" spans="2:65" s="12" customFormat="1" ht="11.25">
      <c r="B1721" s="151"/>
      <c r="D1721" s="152" t="s">
        <v>368</v>
      </c>
      <c r="E1721" s="153" t="s">
        <v>19</v>
      </c>
      <c r="F1721" s="154" t="s">
        <v>1650</v>
      </c>
      <c r="H1721" s="153" t="s">
        <v>19</v>
      </c>
      <c r="I1721" s="155"/>
      <c r="L1721" s="151"/>
      <c r="M1721" s="156"/>
      <c r="T1721" s="157"/>
      <c r="AT1721" s="153" t="s">
        <v>368</v>
      </c>
      <c r="AU1721" s="153" t="s">
        <v>90</v>
      </c>
      <c r="AV1721" s="12" t="s">
        <v>84</v>
      </c>
      <c r="AW1721" s="12" t="s">
        <v>36</v>
      </c>
      <c r="AX1721" s="12" t="s">
        <v>77</v>
      </c>
      <c r="AY1721" s="153" t="s">
        <v>358</v>
      </c>
    </row>
    <row r="1722" spans="2:65" s="13" customFormat="1" ht="11.25">
      <c r="B1722" s="158"/>
      <c r="D1722" s="152" t="s">
        <v>368</v>
      </c>
      <c r="E1722" s="159" t="s">
        <v>19</v>
      </c>
      <c r="F1722" s="160" t="s">
        <v>1651</v>
      </c>
      <c r="H1722" s="161">
        <v>72.08</v>
      </c>
      <c r="I1722" s="162"/>
      <c r="L1722" s="158"/>
      <c r="M1722" s="163"/>
      <c r="T1722" s="164"/>
      <c r="AT1722" s="159" t="s">
        <v>368</v>
      </c>
      <c r="AU1722" s="159" t="s">
        <v>90</v>
      </c>
      <c r="AV1722" s="13" t="s">
        <v>90</v>
      </c>
      <c r="AW1722" s="13" t="s">
        <v>36</v>
      </c>
      <c r="AX1722" s="13" t="s">
        <v>77</v>
      </c>
      <c r="AY1722" s="159" t="s">
        <v>358</v>
      </c>
    </row>
    <row r="1723" spans="2:65" s="14" customFormat="1" ht="11.25">
      <c r="B1723" s="165"/>
      <c r="D1723" s="152" t="s">
        <v>368</v>
      </c>
      <c r="E1723" s="166" t="s">
        <v>19</v>
      </c>
      <c r="F1723" s="167" t="s">
        <v>371</v>
      </c>
      <c r="H1723" s="168">
        <v>72.08</v>
      </c>
      <c r="I1723" s="169"/>
      <c r="L1723" s="165"/>
      <c r="M1723" s="170"/>
      <c r="T1723" s="171"/>
      <c r="AT1723" s="166" t="s">
        <v>368</v>
      </c>
      <c r="AU1723" s="166" t="s">
        <v>90</v>
      </c>
      <c r="AV1723" s="14" t="s">
        <v>364</v>
      </c>
      <c r="AW1723" s="14" t="s">
        <v>36</v>
      </c>
      <c r="AX1723" s="14" t="s">
        <v>84</v>
      </c>
      <c r="AY1723" s="166" t="s">
        <v>358</v>
      </c>
    </row>
    <row r="1724" spans="2:65" s="13" customFormat="1" ht="11.25">
      <c r="B1724" s="158"/>
      <c r="D1724" s="152" t="s">
        <v>368</v>
      </c>
      <c r="F1724" s="160" t="s">
        <v>1840</v>
      </c>
      <c r="H1724" s="161">
        <v>82.891999999999996</v>
      </c>
      <c r="I1724" s="162"/>
      <c r="L1724" s="158"/>
      <c r="M1724" s="163"/>
      <c r="T1724" s="164"/>
      <c r="AT1724" s="159" t="s">
        <v>368</v>
      </c>
      <c r="AU1724" s="159" t="s">
        <v>90</v>
      </c>
      <c r="AV1724" s="13" t="s">
        <v>90</v>
      </c>
      <c r="AW1724" s="13" t="s">
        <v>4</v>
      </c>
      <c r="AX1724" s="13" t="s">
        <v>84</v>
      </c>
      <c r="AY1724" s="159" t="s">
        <v>358</v>
      </c>
    </row>
    <row r="1725" spans="2:65" s="1" customFormat="1" ht="24.2" customHeight="1">
      <c r="B1725" s="33"/>
      <c r="C1725" s="179" t="s">
        <v>1841</v>
      </c>
      <c r="D1725" s="179" t="s">
        <v>440</v>
      </c>
      <c r="E1725" s="180" t="s">
        <v>1842</v>
      </c>
      <c r="F1725" s="181" t="s">
        <v>1843</v>
      </c>
      <c r="G1725" s="182" t="s">
        <v>195</v>
      </c>
      <c r="H1725" s="183">
        <v>16.559999999999999</v>
      </c>
      <c r="I1725" s="184"/>
      <c r="J1725" s="185">
        <f>ROUND(I1725*H1725,2)</f>
        <v>0</v>
      </c>
      <c r="K1725" s="181" t="s">
        <v>363</v>
      </c>
      <c r="L1725" s="186"/>
      <c r="M1725" s="187" t="s">
        <v>19</v>
      </c>
      <c r="N1725" s="188" t="s">
        <v>49</v>
      </c>
      <c r="P1725" s="143">
        <f>O1725*H1725</f>
        <v>0</v>
      </c>
      <c r="Q1725" s="143">
        <v>3.2000000000000002E-3</v>
      </c>
      <c r="R1725" s="143">
        <f>Q1725*H1725</f>
        <v>5.2991999999999997E-2</v>
      </c>
      <c r="S1725" s="143">
        <v>0</v>
      </c>
      <c r="T1725" s="144">
        <f>S1725*H1725</f>
        <v>0</v>
      </c>
      <c r="AR1725" s="145" t="s">
        <v>558</v>
      </c>
      <c r="AT1725" s="145" t="s">
        <v>440</v>
      </c>
      <c r="AU1725" s="145" t="s">
        <v>90</v>
      </c>
      <c r="AY1725" s="18" t="s">
        <v>358</v>
      </c>
      <c r="BE1725" s="146">
        <f>IF(N1725="základní",J1725,0)</f>
        <v>0</v>
      </c>
      <c r="BF1725" s="146">
        <f>IF(N1725="snížená",J1725,0)</f>
        <v>0</v>
      </c>
      <c r="BG1725" s="146">
        <f>IF(N1725="zákl. přenesená",J1725,0)</f>
        <v>0</v>
      </c>
      <c r="BH1725" s="146">
        <f>IF(N1725="sníž. přenesená",J1725,0)</f>
        <v>0</v>
      </c>
      <c r="BI1725" s="146">
        <f>IF(N1725="nulová",J1725,0)</f>
        <v>0</v>
      </c>
      <c r="BJ1725" s="18" t="s">
        <v>90</v>
      </c>
      <c r="BK1725" s="146">
        <f>ROUND(I1725*H1725,2)</f>
        <v>0</v>
      </c>
      <c r="BL1725" s="18" t="s">
        <v>454</v>
      </c>
      <c r="BM1725" s="145" t="s">
        <v>1844</v>
      </c>
    </row>
    <row r="1726" spans="2:65" s="12" customFormat="1" ht="11.25">
      <c r="B1726" s="151"/>
      <c r="D1726" s="152" t="s">
        <v>368</v>
      </c>
      <c r="E1726" s="153" t="s">
        <v>19</v>
      </c>
      <c r="F1726" s="154" t="s">
        <v>485</v>
      </c>
      <c r="H1726" s="153" t="s">
        <v>19</v>
      </c>
      <c r="I1726" s="155"/>
      <c r="L1726" s="151"/>
      <c r="M1726" s="156"/>
      <c r="T1726" s="157"/>
      <c r="AT1726" s="153" t="s">
        <v>368</v>
      </c>
      <c r="AU1726" s="153" t="s">
        <v>90</v>
      </c>
      <c r="AV1726" s="12" t="s">
        <v>84</v>
      </c>
      <c r="AW1726" s="12" t="s">
        <v>36</v>
      </c>
      <c r="AX1726" s="12" t="s">
        <v>77</v>
      </c>
      <c r="AY1726" s="153" t="s">
        <v>358</v>
      </c>
    </row>
    <row r="1727" spans="2:65" s="12" customFormat="1" ht="11.25">
      <c r="B1727" s="151"/>
      <c r="D1727" s="152" t="s">
        <v>368</v>
      </c>
      <c r="E1727" s="153" t="s">
        <v>19</v>
      </c>
      <c r="F1727" s="154" t="s">
        <v>5186</v>
      </c>
      <c r="H1727" s="153" t="s">
        <v>19</v>
      </c>
      <c r="I1727" s="155"/>
      <c r="L1727" s="151"/>
      <c r="M1727" s="156"/>
      <c r="T1727" s="157"/>
      <c r="AT1727" s="153" t="s">
        <v>368</v>
      </c>
      <c r="AU1727" s="153" t="s">
        <v>90</v>
      </c>
      <c r="AV1727" s="12" t="s">
        <v>84</v>
      </c>
      <c r="AW1727" s="12" t="s">
        <v>36</v>
      </c>
      <c r="AX1727" s="12" t="s">
        <v>77</v>
      </c>
      <c r="AY1727" s="153" t="s">
        <v>358</v>
      </c>
    </row>
    <row r="1728" spans="2:65" s="12" customFormat="1" ht="11.25">
      <c r="B1728" s="151"/>
      <c r="D1728" s="152" t="s">
        <v>368</v>
      </c>
      <c r="E1728" s="153" t="s">
        <v>19</v>
      </c>
      <c r="F1728" s="154" t="s">
        <v>5175</v>
      </c>
      <c r="H1728" s="153" t="s">
        <v>19</v>
      </c>
      <c r="I1728" s="155"/>
      <c r="L1728" s="151"/>
      <c r="M1728" s="156"/>
      <c r="T1728" s="157"/>
      <c r="AT1728" s="153" t="s">
        <v>368</v>
      </c>
      <c r="AU1728" s="153" t="s">
        <v>90</v>
      </c>
      <c r="AV1728" s="12" t="s">
        <v>84</v>
      </c>
      <c r="AW1728" s="12" t="s">
        <v>36</v>
      </c>
      <c r="AX1728" s="12" t="s">
        <v>77</v>
      </c>
      <c r="AY1728" s="153" t="s">
        <v>358</v>
      </c>
    </row>
    <row r="1729" spans="2:65" s="12" customFormat="1" ht="11.25">
      <c r="B1729" s="151"/>
      <c r="D1729" s="152" t="s">
        <v>368</v>
      </c>
      <c r="E1729" s="153" t="s">
        <v>19</v>
      </c>
      <c r="F1729" s="154" t="s">
        <v>588</v>
      </c>
      <c r="H1729" s="153" t="s">
        <v>19</v>
      </c>
      <c r="I1729" s="155"/>
      <c r="L1729" s="151"/>
      <c r="M1729" s="156"/>
      <c r="T1729" s="157"/>
      <c r="AT1729" s="153" t="s">
        <v>368</v>
      </c>
      <c r="AU1729" s="153" t="s">
        <v>90</v>
      </c>
      <c r="AV1729" s="12" t="s">
        <v>84</v>
      </c>
      <c r="AW1729" s="12" t="s">
        <v>36</v>
      </c>
      <c r="AX1729" s="12" t="s">
        <v>77</v>
      </c>
      <c r="AY1729" s="153" t="s">
        <v>358</v>
      </c>
    </row>
    <row r="1730" spans="2:65" s="12" customFormat="1" ht="11.25">
      <c r="B1730" s="151"/>
      <c r="D1730" s="152" t="s">
        <v>368</v>
      </c>
      <c r="E1730" s="153" t="s">
        <v>19</v>
      </c>
      <c r="F1730" s="154" t="s">
        <v>1652</v>
      </c>
      <c r="H1730" s="153" t="s">
        <v>19</v>
      </c>
      <c r="I1730" s="155"/>
      <c r="L1730" s="151"/>
      <c r="M1730" s="156"/>
      <c r="T1730" s="157"/>
      <c r="AT1730" s="153" t="s">
        <v>368</v>
      </c>
      <c r="AU1730" s="153" t="s">
        <v>90</v>
      </c>
      <c r="AV1730" s="12" t="s">
        <v>84</v>
      </c>
      <c r="AW1730" s="12" t="s">
        <v>36</v>
      </c>
      <c r="AX1730" s="12" t="s">
        <v>77</v>
      </c>
      <c r="AY1730" s="153" t="s">
        <v>358</v>
      </c>
    </row>
    <row r="1731" spans="2:65" s="13" customFormat="1" ht="11.25">
      <c r="B1731" s="158"/>
      <c r="D1731" s="152" t="s">
        <v>368</v>
      </c>
      <c r="E1731" s="159" t="s">
        <v>19</v>
      </c>
      <c r="F1731" s="160" t="s">
        <v>1653</v>
      </c>
      <c r="H1731" s="161">
        <v>14.4</v>
      </c>
      <c r="I1731" s="162"/>
      <c r="L1731" s="158"/>
      <c r="M1731" s="163"/>
      <c r="T1731" s="164"/>
      <c r="AT1731" s="159" t="s">
        <v>368</v>
      </c>
      <c r="AU1731" s="159" t="s">
        <v>90</v>
      </c>
      <c r="AV1731" s="13" t="s">
        <v>90</v>
      </c>
      <c r="AW1731" s="13" t="s">
        <v>36</v>
      </c>
      <c r="AX1731" s="13" t="s">
        <v>77</v>
      </c>
      <c r="AY1731" s="159" t="s">
        <v>358</v>
      </c>
    </row>
    <row r="1732" spans="2:65" s="14" customFormat="1" ht="11.25">
      <c r="B1732" s="165"/>
      <c r="D1732" s="152" t="s">
        <v>368</v>
      </c>
      <c r="E1732" s="166" t="s">
        <v>19</v>
      </c>
      <c r="F1732" s="167" t="s">
        <v>371</v>
      </c>
      <c r="H1732" s="168">
        <v>14.4</v>
      </c>
      <c r="I1732" s="169"/>
      <c r="L1732" s="165"/>
      <c r="M1732" s="170"/>
      <c r="T1732" s="171"/>
      <c r="AT1732" s="166" t="s">
        <v>368</v>
      </c>
      <c r="AU1732" s="166" t="s">
        <v>90</v>
      </c>
      <c r="AV1732" s="14" t="s">
        <v>364</v>
      </c>
      <c r="AW1732" s="14" t="s">
        <v>36</v>
      </c>
      <c r="AX1732" s="14" t="s">
        <v>84</v>
      </c>
      <c r="AY1732" s="166" t="s">
        <v>358</v>
      </c>
    </row>
    <row r="1733" spans="2:65" s="13" customFormat="1" ht="11.25">
      <c r="B1733" s="158"/>
      <c r="D1733" s="152" t="s">
        <v>368</v>
      </c>
      <c r="F1733" s="160" t="s">
        <v>1845</v>
      </c>
      <c r="H1733" s="161">
        <v>16.559999999999999</v>
      </c>
      <c r="I1733" s="162"/>
      <c r="L1733" s="158"/>
      <c r="M1733" s="163"/>
      <c r="T1733" s="164"/>
      <c r="AT1733" s="159" t="s">
        <v>368</v>
      </c>
      <c r="AU1733" s="159" t="s">
        <v>90</v>
      </c>
      <c r="AV1733" s="13" t="s">
        <v>90</v>
      </c>
      <c r="AW1733" s="13" t="s">
        <v>4</v>
      </c>
      <c r="AX1733" s="13" t="s">
        <v>84</v>
      </c>
      <c r="AY1733" s="159" t="s">
        <v>358</v>
      </c>
    </row>
    <row r="1734" spans="2:65" s="1" customFormat="1" ht="49.15" customHeight="1">
      <c r="B1734" s="33"/>
      <c r="C1734" s="134" t="s">
        <v>1846</v>
      </c>
      <c r="D1734" s="134" t="s">
        <v>360</v>
      </c>
      <c r="E1734" s="135" t="s">
        <v>1847</v>
      </c>
      <c r="F1734" s="136" t="s">
        <v>1848</v>
      </c>
      <c r="G1734" s="137" t="s">
        <v>1498</v>
      </c>
      <c r="H1734" s="189"/>
      <c r="I1734" s="139"/>
      <c r="J1734" s="140">
        <f>ROUND(I1734*H1734,2)</f>
        <v>0</v>
      </c>
      <c r="K1734" s="136" t="s">
        <v>363</v>
      </c>
      <c r="L1734" s="33"/>
      <c r="M1734" s="141" t="s">
        <v>19</v>
      </c>
      <c r="N1734" s="142" t="s">
        <v>49</v>
      </c>
      <c r="P1734" s="143">
        <f>O1734*H1734</f>
        <v>0</v>
      </c>
      <c r="Q1734" s="143">
        <v>0</v>
      </c>
      <c r="R1734" s="143">
        <f>Q1734*H1734</f>
        <v>0</v>
      </c>
      <c r="S1734" s="143">
        <v>0</v>
      </c>
      <c r="T1734" s="144">
        <f>S1734*H1734</f>
        <v>0</v>
      </c>
      <c r="AR1734" s="145" t="s">
        <v>454</v>
      </c>
      <c r="AT1734" s="145" t="s">
        <v>360</v>
      </c>
      <c r="AU1734" s="145" t="s">
        <v>90</v>
      </c>
      <c r="AY1734" s="18" t="s">
        <v>358</v>
      </c>
      <c r="BE1734" s="146">
        <f>IF(N1734="základní",J1734,0)</f>
        <v>0</v>
      </c>
      <c r="BF1734" s="146">
        <f>IF(N1734="snížená",J1734,0)</f>
        <v>0</v>
      </c>
      <c r="BG1734" s="146">
        <f>IF(N1734="zákl. přenesená",J1734,0)</f>
        <v>0</v>
      </c>
      <c r="BH1734" s="146">
        <f>IF(N1734="sníž. přenesená",J1734,0)</f>
        <v>0</v>
      </c>
      <c r="BI1734" s="146">
        <f>IF(N1734="nulová",J1734,0)</f>
        <v>0</v>
      </c>
      <c r="BJ1734" s="18" t="s">
        <v>90</v>
      </c>
      <c r="BK1734" s="146">
        <f>ROUND(I1734*H1734,2)</f>
        <v>0</v>
      </c>
      <c r="BL1734" s="18" t="s">
        <v>454</v>
      </c>
      <c r="BM1734" s="145" t="s">
        <v>1849</v>
      </c>
    </row>
    <row r="1735" spans="2:65" s="1" customFormat="1" ht="11.25">
      <c r="B1735" s="33"/>
      <c r="D1735" s="147" t="s">
        <v>366</v>
      </c>
      <c r="F1735" s="148" t="s">
        <v>1850</v>
      </c>
      <c r="I1735" s="149"/>
      <c r="L1735" s="33"/>
      <c r="M1735" s="150"/>
      <c r="T1735" s="54"/>
      <c r="AT1735" s="18" t="s">
        <v>366</v>
      </c>
      <c r="AU1735" s="18" t="s">
        <v>90</v>
      </c>
    </row>
    <row r="1736" spans="2:65" s="11" customFormat="1" ht="22.9" customHeight="1">
      <c r="B1736" s="122"/>
      <c r="D1736" s="123" t="s">
        <v>76</v>
      </c>
      <c r="E1736" s="132" t="s">
        <v>1851</v>
      </c>
      <c r="F1736" s="132" t="s">
        <v>1852</v>
      </c>
      <c r="I1736" s="125"/>
      <c r="J1736" s="133">
        <f>BK1736</f>
        <v>0</v>
      </c>
      <c r="L1736" s="122"/>
      <c r="M1736" s="127"/>
      <c r="P1736" s="128">
        <f>SUM(P1737:P1756)</f>
        <v>0</v>
      </c>
      <c r="R1736" s="128">
        <f>SUM(R1737:R1756)</f>
        <v>1.1999999999999999E-3</v>
      </c>
      <c r="T1736" s="129">
        <f>SUM(T1737:T1756)</f>
        <v>0</v>
      </c>
      <c r="AR1736" s="123" t="s">
        <v>90</v>
      </c>
      <c r="AT1736" s="130" t="s">
        <v>76</v>
      </c>
      <c r="AU1736" s="130" t="s">
        <v>84</v>
      </c>
      <c r="AY1736" s="123" t="s">
        <v>358</v>
      </c>
      <c r="BK1736" s="131">
        <f>SUM(BK1737:BK1756)</f>
        <v>0</v>
      </c>
    </row>
    <row r="1737" spans="2:65" s="1" customFormat="1" ht="16.5" customHeight="1">
      <c r="B1737" s="33"/>
      <c r="C1737" s="134" t="s">
        <v>1853</v>
      </c>
      <c r="D1737" s="134" t="s">
        <v>360</v>
      </c>
      <c r="E1737" s="135" t="s">
        <v>1854</v>
      </c>
      <c r="F1737" s="136" t="s">
        <v>1855</v>
      </c>
      <c r="G1737" s="137" t="s">
        <v>504</v>
      </c>
      <c r="H1737" s="138">
        <v>3</v>
      </c>
      <c r="I1737" s="139"/>
      <c r="J1737" s="140">
        <f>ROUND(I1737*H1737,2)</f>
        <v>0</v>
      </c>
      <c r="K1737" s="136" t="s">
        <v>363</v>
      </c>
      <c r="L1737" s="33"/>
      <c r="M1737" s="141" t="s">
        <v>19</v>
      </c>
      <c r="N1737" s="142" t="s">
        <v>49</v>
      </c>
      <c r="P1737" s="143">
        <f>O1737*H1737</f>
        <v>0</v>
      </c>
      <c r="Q1737" s="143">
        <v>0</v>
      </c>
      <c r="R1737" s="143">
        <f>Q1737*H1737</f>
        <v>0</v>
      </c>
      <c r="S1737" s="143">
        <v>0</v>
      </c>
      <c r="T1737" s="144">
        <f>S1737*H1737</f>
        <v>0</v>
      </c>
      <c r="AR1737" s="145" t="s">
        <v>454</v>
      </c>
      <c r="AT1737" s="145" t="s">
        <v>360</v>
      </c>
      <c r="AU1737" s="145" t="s">
        <v>90</v>
      </c>
      <c r="AY1737" s="18" t="s">
        <v>358</v>
      </c>
      <c r="BE1737" s="146">
        <f>IF(N1737="základní",J1737,0)</f>
        <v>0</v>
      </c>
      <c r="BF1737" s="146">
        <f>IF(N1737="snížená",J1737,0)</f>
        <v>0</v>
      </c>
      <c r="BG1737" s="146">
        <f>IF(N1737="zákl. přenesená",J1737,0)</f>
        <v>0</v>
      </c>
      <c r="BH1737" s="146">
        <f>IF(N1737="sníž. přenesená",J1737,0)</f>
        <v>0</v>
      </c>
      <c r="BI1737" s="146">
        <f>IF(N1737="nulová",J1737,0)</f>
        <v>0</v>
      </c>
      <c r="BJ1737" s="18" t="s">
        <v>90</v>
      </c>
      <c r="BK1737" s="146">
        <f>ROUND(I1737*H1737,2)</f>
        <v>0</v>
      </c>
      <c r="BL1737" s="18" t="s">
        <v>454</v>
      </c>
      <c r="BM1737" s="145" t="s">
        <v>1856</v>
      </c>
    </row>
    <row r="1738" spans="2:65" s="1" customFormat="1" ht="11.25">
      <c r="B1738" s="33"/>
      <c r="D1738" s="147" t="s">
        <v>366</v>
      </c>
      <c r="F1738" s="148" t="s">
        <v>1857</v>
      </c>
      <c r="I1738" s="149"/>
      <c r="L1738" s="33"/>
      <c r="M1738" s="150"/>
      <c r="T1738" s="54"/>
      <c r="AT1738" s="18" t="s">
        <v>366</v>
      </c>
      <c r="AU1738" s="18" t="s">
        <v>90</v>
      </c>
    </row>
    <row r="1739" spans="2:65" s="12" customFormat="1" ht="11.25">
      <c r="B1739" s="151"/>
      <c r="D1739" s="152" t="s">
        <v>368</v>
      </c>
      <c r="E1739" s="153" t="s">
        <v>19</v>
      </c>
      <c r="F1739" s="154" t="s">
        <v>460</v>
      </c>
      <c r="H1739" s="153" t="s">
        <v>19</v>
      </c>
      <c r="I1739" s="155"/>
      <c r="L1739" s="151"/>
      <c r="M1739" s="156"/>
      <c r="T1739" s="157"/>
      <c r="AT1739" s="153" t="s">
        <v>368</v>
      </c>
      <c r="AU1739" s="153" t="s">
        <v>90</v>
      </c>
      <c r="AV1739" s="12" t="s">
        <v>84</v>
      </c>
      <c r="AW1739" s="12" t="s">
        <v>36</v>
      </c>
      <c r="AX1739" s="12" t="s">
        <v>77</v>
      </c>
      <c r="AY1739" s="153" t="s">
        <v>358</v>
      </c>
    </row>
    <row r="1740" spans="2:65" s="13" customFormat="1" ht="11.25">
      <c r="B1740" s="158"/>
      <c r="D1740" s="152" t="s">
        <v>368</v>
      </c>
      <c r="E1740" s="159" t="s">
        <v>19</v>
      </c>
      <c r="F1740" s="160" t="s">
        <v>1858</v>
      </c>
      <c r="H1740" s="161">
        <v>3</v>
      </c>
      <c r="I1740" s="162"/>
      <c r="L1740" s="158"/>
      <c r="M1740" s="163"/>
      <c r="T1740" s="164"/>
      <c r="AT1740" s="159" t="s">
        <v>368</v>
      </c>
      <c r="AU1740" s="159" t="s">
        <v>90</v>
      </c>
      <c r="AV1740" s="13" t="s">
        <v>90</v>
      </c>
      <c r="AW1740" s="13" t="s">
        <v>36</v>
      </c>
      <c r="AX1740" s="13" t="s">
        <v>77</v>
      </c>
      <c r="AY1740" s="159" t="s">
        <v>358</v>
      </c>
    </row>
    <row r="1741" spans="2:65" s="14" customFormat="1" ht="11.25">
      <c r="B1741" s="165"/>
      <c r="D1741" s="152" t="s">
        <v>368</v>
      </c>
      <c r="E1741" s="166" t="s">
        <v>19</v>
      </c>
      <c r="F1741" s="167" t="s">
        <v>371</v>
      </c>
      <c r="H1741" s="168">
        <v>3</v>
      </c>
      <c r="I1741" s="169"/>
      <c r="L1741" s="165"/>
      <c r="M1741" s="170"/>
      <c r="T1741" s="171"/>
      <c r="AT1741" s="166" t="s">
        <v>368</v>
      </c>
      <c r="AU1741" s="166" t="s">
        <v>90</v>
      </c>
      <c r="AV1741" s="14" t="s">
        <v>364</v>
      </c>
      <c r="AW1741" s="14" t="s">
        <v>36</v>
      </c>
      <c r="AX1741" s="14" t="s">
        <v>84</v>
      </c>
      <c r="AY1741" s="166" t="s">
        <v>358</v>
      </c>
    </row>
    <row r="1742" spans="2:65" s="1" customFormat="1" ht="24.2" customHeight="1">
      <c r="B1742" s="33"/>
      <c r="C1742" s="179" t="s">
        <v>1859</v>
      </c>
      <c r="D1742" s="179" t="s">
        <v>440</v>
      </c>
      <c r="E1742" s="180" t="s">
        <v>1860</v>
      </c>
      <c r="F1742" s="181" t="s">
        <v>1861</v>
      </c>
      <c r="G1742" s="182" t="s">
        <v>504</v>
      </c>
      <c r="H1742" s="183">
        <v>3</v>
      </c>
      <c r="I1742" s="184"/>
      <c r="J1742" s="185">
        <f>ROUND(I1742*H1742,2)</f>
        <v>0</v>
      </c>
      <c r="K1742" s="181" t="s">
        <v>19</v>
      </c>
      <c r="L1742" s="186"/>
      <c r="M1742" s="187" t="s">
        <v>19</v>
      </c>
      <c r="N1742" s="188" t="s">
        <v>49</v>
      </c>
      <c r="P1742" s="143">
        <f>O1742*H1742</f>
        <v>0</v>
      </c>
      <c r="Q1742" s="143">
        <v>1.3999999999999999E-4</v>
      </c>
      <c r="R1742" s="143">
        <f>Q1742*H1742</f>
        <v>4.1999999999999996E-4</v>
      </c>
      <c r="S1742" s="143">
        <v>0</v>
      </c>
      <c r="T1742" s="144">
        <f>S1742*H1742</f>
        <v>0</v>
      </c>
      <c r="AR1742" s="145" t="s">
        <v>558</v>
      </c>
      <c r="AT1742" s="145" t="s">
        <v>440</v>
      </c>
      <c r="AU1742" s="145" t="s">
        <v>90</v>
      </c>
      <c r="AY1742" s="18" t="s">
        <v>358</v>
      </c>
      <c r="BE1742" s="146">
        <f>IF(N1742="základní",J1742,0)</f>
        <v>0</v>
      </c>
      <c r="BF1742" s="146">
        <f>IF(N1742="snížená",J1742,0)</f>
        <v>0</v>
      </c>
      <c r="BG1742" s="146">
        <f>IF(N1742="zákl. přenesená",J1742,0)</f>
        <v>0</v>
      </c>
      <c r="BH1742" s="146">
        <f>IF(N1742="sníž. přenesená",J1742,0)</f>
        <v>0</v>
      </c>
      <c r="BI1742" s="146">
        <f>IF(N1742="nulová",J1742,0)</f>
        <v>0</v>
      </c>
      <c r="BJ1742" s="18" t="s">
        <v>90</v>
      </c>
      <c r="BK1742" s="146">
        <f>ROUND(I1742*H1742,2)</f>
        <v>0</v>
      </c>
      <c r="BL1742" s="18" t="s">
        <v>454</v>
      </c>
      <c r="BM1742" s="145" t="s">
        <v>1862</v>
      </c>
    </row>
    <row r="1743" spans="2:65" s="12" customFormat="1" ht="11.25">
      <c r="B1743" s="151"/>
      <c r="D1743" s="152" t="s">
        <v>368</v>
      </c>
      <c r="E1743" s="153" t="s">
        <v>19</v>
      </c>
      <c r="F1743" s="154" t="s">
        <v>460</v>
      </c>
      <c r="H1743" s="153" t="s">
        <v>19</v>
      </c>
      <c r="I1743" s="155"/>
      <c r="L1743" s="151"/>
      <c r="M1743" s="156"/>
      <c r="T1743" s="157"/>
      <c r="AT1743" s="153" t="s">
        <v>368</v>
      </c>
      <c r="AU1743" s="153" t="s">
        <v>90</v>
      </c>
      <c r="AV1743" s="12" t="s">
        <v>84</v>
      </c>
      <c r="AW1743" s="12" t="s">
        <v>36</v>
      </c>
      <c r="AX1743" s="12" t="s">
        <v>77</v>
      </c>
      <c r="AY1743" s="153" t="s">
        <v>358</v>
      </c>
    </row>
    <row r="1744" spans="2:65" s="13" customFormat="1" ht="11.25">
      <c r="B1744" s="158"/>
      <c r="D1744" s="152" t="s">
        <v>368</v>
      </c>
      <c r="E1744" s="159" t="s">
        <v>19</v>
      </c>
      <c r="F1744" s="160" t="s">
        <v>1858</v>
      </c>
      <c r="H1744" s="161">
        <v>3</v>
      </c>
      <c r="I1744" s="162"/>
      <c r="L1744" s="158"/>
      <c r="M1744" s="163"/>
      <c r="T1744" s="164"/>
      <c r="AT1744" s="159" t="s">
        <v>368</v>
      </c>
      <c r="AU1744" s="159" t="s">
        <v>90</v>
      </c>
      <c r="AV1744" s="13" t="s">
        <v>90</v>
      </c>
      <c r="AW1744" s="13" t="s">
        <v>36</v>
      </c>
      <c r="AX1744" s="13" t="s">
        <v>77</v>
      </c>
      <c r="AY1744" s="159" t="s">
        <v>358</v>
      </c>
    </row>
    <row r="1745" spans="2:65" s="14" customFormat="1" ht="11.25">
      <c r="B1745" s="165"/>
      <c r="D1745" s="152" t="s">
        <v>368</v>
      </c>
      <c r="E1745" s="166" t="s">
        <v>19</v>
      </c>
      <c r="F1745" s="167" t="s">
        <v>371</v>
      </c>
      <c r="H1745" s="168">
        <v>3</v>
      </c>
      <c r="I1745" s="169"/>
      <c r="L1745" s="165"/>
      <c r="M1745" s="170"/>
      <c r="T1745" s="171"/>
      <c r="AT1745" s="166" t="s">
        <v>368</v>
      </c>
      <c r="AU1745" s="166" t="s">
        <v>90</v>
      </c>
      <c r="AV1745" s="14" t="s">
        <v>364</v>
      </c>
      <c r="AW1745" s="14" t="s">
        <v>36</v>
      </c>
      <c r="AX1745" s="14" t="s">
        <v>84</v>
      </c>
      <c r="AY1745" s="166" t="s">
        <v>358</v>
      </c>
    </row>
    <row r="1746" spans="2:65" s="1" customFormat="1" ht="16.5" customHeight="1">
      <c r="B1746" s="33"/>
      <c r="C1746" s="134" t="s">
        <v>1863</v>
      </c>
      <c r="D1746" s="134" t="s">
        <v>360</v>
      </c>
      <c r="E1746" s="135" t="s">
        <v>1864</v>
      </c>
      <c r="F1746" s="136" t="s">
        <v>1865</v>
      </c>
      <c r="G1746" s="137" t="s">
        <v>504</v>
      </c>
      <c r="H1746" s="138">
        <v>2</v>
      </c>
      <c r="I1746" s="139"/>
      <c r="J1746" s="140">
        <f>ROUND(I1746*H1746,2)</f>
        <v>0</v>
      </c>
      <c r="K1746" s="136" t="s">
        <v>363</v>
      </c>
      <c r="L1746" s="33"/>
      <c r="M1746" s="141" t="s">
        <v>19</v>
      </c>
      <c r="N1746" s="142" t="s">
        <v>49</v>
      </c>
      <c r="P1746" s="143">
        <f>O1746*H1746</f>
        <v>0</v>
      </c>
      <c r="Q1746" s="143">
        <v>0</v>
      </c>
      <c r="R1746" s="143">
        <f>Q1746*H1746</f>
        <v>0</v>
      </c>
      <c r="S1746" s="143">
        <v>0</v>
      </c>
      <c r="T1746" s="144">
        <f>S1746*H1746</f>
        <v>0</v>
      </c>
      <c r="AR1746" s="145" t="s">
        <v>454</v>
      </c>
      <c r="AT1746" s="145" t="s">
        <v>360</v>
      </c>
      <c r="AU1746" s="145" t="s">
        <v>90</v>
      </c>
      <c r="AY1746" s="18" t="s">
        <v>358</v>
      </c>
      <c r="BE1746" s="146">
        <f>IF(N1746="základní",J1746,0)</f>
        <v>0</v>
      </c>
      <c r="BF1746" s="146">
        <f>IF(N1746="snížená",J1746,0)</f>
        <v>0</v>
      </c>
      <c r="BG1746" s="146">
        <f>IF(N1746="zákl. přenesená",J1746,0)</f>
        <v>0</v>
      </c>
      <c r="BH1746" s="146">
        <f>IF(N1746="sníž. přenesená",J1746,0)</f>
        <v>0</v>
      </c>
      <c r="BI1746" s="146">
        <f>IF(N1746="nulová",J1746,0)</f>
        <v>0</v>
      </c>
      <c r="BJ1746" s="18" t="s">
        <v>90</v>
      </c>
      <c r="BK1746" s="146">
        <f>ROUND(I1746*H1746,2)</f>
        <v>0</v>
      </c>
      <c r="BL1746" s="18" t="s">
        <v>454</v>
      </c>
      <c r="BM1746" s="145" t="s">
        <v>1866</v>
      </c>
    </row>
    <row r="1747" spans="2:65" s="1" customFormat="1" ht="11.25">
      <c r="B1747" s="33"/>
      <c r="D1747" s="147" t="s">
        <v>366</v>
      </c>
      <c r="F1747" s="148" t="s">
        <v>1867</v>
      </c>
      <c r="I1747" s="149"/>
      <c r="L1747" s="33"/>
      <c r="M1747" s="150"/>
      <c r="T1747" s="54"/>
      <c r="AT1747" s="18" t="s">
        <v>366</v>
      </c>
      <c r="AU1747" s="18" t="s">
        <v>90</v>
      </c>
    </row>
    <row r="1748" spans="2:65" s="12" customFormat="1" ht="11.25">
      <c r="B1748" s="151"/>
      <c r="D1748" s="152" t="s">
        <v>368</v>
      </c>
      <c r="E1748" s="153" t="s">
        <v>19</v>
      </c>
      <c r="F1748" s="154" t="s">
        <v>460</v>
      </c>
      <c r="H1748" s="153" t="s">
        <v>19</v>
      </c>
      <c r="I1748" s="155"/>
      <c r="L1748" s="151"/>
      <c r="M1748" s="156"/>
      <c r="T1748" s="157"/>
      <c r="AT1748" s="153" t="s">
        <v>368</v>
      </c>
      <c r="AU1748" s="153" t="s">
        <v>90</v>
      </c>
      <c r="AV1748" s="12" t="s">
        <v>84</v>
      </c>
      <c r="AW1748" s="12" t="s">
        <v>36</v>
      </c>
      <c r="AX1748" s="12" t="s">
        <v>77</v>
      </c>
      <c r="AY1748" s="153" t="s">
        <v>358</v>
      </c>
    </row>
    <row r="1749" spans="2:65" s="13" customFormat="1" ht="11.25">
      <c r="B1749" s="158"/>
      <c r="D1749" s="152" t="s">
        <v>368</v>
      </c>
      <c r="E1749" s="159" t="s">
        <v>19</v>
      </c>
      <c r="F1749" s="160" t="s">
        <v>1868</v>
      </c>
      <c r="H1749" s="161">
        <v>2</v>
      </c>
      <c r="I1749" s="162"/>
      <c r="L1749" s="158"/>
      <c r="M1749" s="163"/>
      <c r="T1749" s="164"/>
      <c r="AT1749" s="159" t="s">
        <v>368</v>
      </c>
      <c r="AU1749" s="159" t="s">
        <v>90</v>
      </c>
      <c r="AV1749" s="13" t="s">
        <v>90</v>
      </c>
      <c r="AW1749" s="13" t="s">
        <v>36</v>
      </c>
      <c r="AX1749" s="13" t="s">
        <v>77</v>
      </c>
      <c r="AY1749" s="159" t="s">
        <v>358</v>
      </c>
    </row>
    <row r="1750" spans="2:65" s="14" customFormat="1" ht="11.25">
      <c r="B1750" s="165"/>
      <c r="D1750" s="152" t="s">
        <v>368</v>
      </c>
      <c r="E1750" s="166" t="s">
        <v>19</v>
      </c>
      <c r="F1750" s="167" t="s">
        <v>371</v>
      </c>
      <c r="H1750" s="168">
        <v>2</v>
      </c>
      <c r="I1750" s="169"/>
      <c r="L1750" s="165"/>
      <c r="M1750" s="170"/>
      <c r="T1750" s="171"/>
      <c r="AT1750" s="166" t="s">
        <v>368</v>
      </c>
      <c r="AU1750" s="166" t="s">
        <v>90</v>
      </c>
      <c r="AV1750" s="14" t="s">
        <v>364</v>
      </c>
      <c r="AW1750" s="14" t="s">
        <v>36</v>
      </c>
      <c r="AX1750" s="14" t="s">
        <v>84</v>
      </c>
      <c r="AY1750" s="166" t="s">
        <v>358</v>
      </c>
    </row>
    <row r="1751" spans="2:65" s="1" customFormat="1" ht="24.2" customHeight="1">
      <c r="B1751" s="33"/>
      <c r="C1751" s="179" t="s">
        <v>1869</v>
      </c>
      <c r="D1751" s="179" t="s">
        <v>440</v>
      </c>
      <c r="E1751" s="180" t="s">
        <v>1870</v>
      </c>
      <c r="F1751" s="181" t="s">
        <v>1871</v>
      </c>
      <c r="G1751" s="182" t="s">
        <v>504</v>
      </c>
      <c r="H1751" s="183">
        <v>2</v>
      </c>
      <c r="I1751" s="184"/>
      <c r="J1751" s="185">
        <f>ROUND(I1751*H1751,2)</f>
        <v>0</v>
      </c>
      <c r="K1751" s="181" t="s">
        <v>19</v>
      </c>
      <c r="L1751" s="186"/>
      <c r="M1751" s="187" t="s">
        <v>19</v>
      </c>
      <c r="N1751" s="188" t="s">
        <v>49</v>
      </c>
      <c r="P1751" s="143">
        <f>O1751*H1751</f>
        <v>0</v>
      </c>
      <c r="Q1751" s="143">
        <v>3.8999999999999999E-4</v>
      </c>
      <c r="R1751" s="143">
        <f>Q1751*H1751</f>
        <v>7.7999999999999999E-4</v>
      </c>
      <c r="S1751" s="143">
        <v>0</v>
      </c>
      <c r="T1751" s="144">
        <f>S1751*H1751</f>
        <v>0</v>
      </c>
      <c r="AR1751" s="145" t="s">
        <v>558</v>
      </c>
      <c r="AT1751" s="145" t="s">
        <v>440</v>
      </c>
      <c r="AU1751" s="145" t="s">
        <v>90</v>
      </c>
      <c r="AY1751" s="18" t="s">
        <v>358</v>
      </c>
      <c r="BE1751" s="146">
        <f>IF(N1751="základní",J1751,0)</f>
        <v>0</v>
      </c>
      <c r="BF1751" s="146">
        <f>IF(N1751="snížená",J1751,0)</f>
        <v>0</v>
      </c>
      <c r="BG1751" s="146">
        <f>IF(N1751="zákl. přenesená",J1751,0)</f>
        <v>0</v>
      </c>
      <c r="BH1751" s="146">
        <f>IF(N1751="sníž. přenesená",J1751,0)</f>
        <v>0</v>
      </c>
      <c r="BI1751" s="146">
        <f>IF(N1751="nulová",J1751,0)</f>
        <v>0</v>
      </c>
      <c r="BJ1751" s="18" t="s">
        <v>90</v>
      </c>
      <c r="BK1751" s="146">
        <f>ROUND(I1751*H1751,2)</f>
        <v>0</v>
      </c>
      <c r="BL1751" s="18" t="s">
        <v>454</v>
      </c>
      <c r="BM1751" s="145" t="s">
        <v>1872</v>
      </c>
    </row>
    <row r="1752" spans="2:65" s="12" customFormat="1" ht="11.25">
      <c r="B1752" s="151"/>
      <c r="D1752" s="152" t="s">
        <v>368</v>
      </c>
      <c r="E1752" s="153" t="s">
        <v>19</v>
      </c>
      <c r="F1752" s="154" t="s">
        <v>460</v>
      </c>
      <c r="H1752" s="153" t="s">
        <v>19</v>
      </c>
      <c r="I1752" s="155"/>
      <c r="L1752" s="151"/>
      <c r="M1752" s="156"/>
      <c r="T1752" s="157"/>
      <c r="AT1752" s="153" t="s">
        <v>368</v>
      </c>
      <c r="AU1752" s="153" t="s">
        <v>90</v>
      </c>
      <c r="AV1752" s="12" t="s">
        <v>84</v>
      </c>
      <c r="AW1752" s="12" t="s">
        <v>36</v>
      </c>
      <c r="AX1752" s="12" t="s">
        <v>77</v>
      </c>
      <c r="AY1752" s="153" t="s">
        <v>358</v>
      </c>
    </row>
    <row r="1753" spans="2:65" s="13" customFormat="1" ht="11.25">
      <c r="B1753" s="158"/>
      <c r="D1753" s="152" t="s">
        <v>368</v>
      </c>
      <c r="E1753" s="159" t="s">
        <v>19</v>
      </c>
      <c r="F1753" s="160" t="s">
        <v>1868</v>
      </c>
      <c r="H1753" s="161">
        <v>2</v>
      </c>
      <c r="I1753" s="162"/>
      <c r="L1753" s="158"/>
      <c r="M1753" s="163"/>
      <c r="T1753" s="164"/>
      <c r="AT1753" s="159" t="s">
        <v>368</v>
      </c>
      <c r="AU1753" s="159" t="s">
        <v>90</v>
      </c>
      <c r="AV1753" s="13" t="s">
        <v>90</v>
      </c>
      <c r="AW1753" s="13" t="s">
        <v>36</v>
      </c>
      <c r="AX1753" s="13" t="s">
        <v>77</v>
      </c>
      <c r="AY1753" s="159" t="s">
        <v>358</v>
      </c>
    </row>
    <row r="1754" spans="2:65" s="14" customFormat="1" ht="11.25">
      <c r="B1754" s="165"/>
      <c r="D1754" s="152" t="s">
        <v>368</v>
      </c>
      <c r="E1754" s="166" t="s">
        <v>19</v>
      </c>
      <c r="F1754" s="167" t="s">
        <v>371</v>
      </c>
      <c r="H1754" s="168">
        <v>2</v>
      </c>
      <c r="I1754" s="169"/>
      <c r="L1754" s="165"/>
      <c r="M1754" s="170"/>
      <c r="T1754" s="171"/>
      <c r="AT1754" s="166" t="s">
        <v>368</v>
      </c>
      <c r="AU1754" s="166" t="s">
        <v>90</v>
      </c>
      <c r="AV1754" s="14" t="s">
        <v>364</v>
      </c>
      <c r="AW1754" s="14" t="s">
        <v>36</v>
      </c>
      <c r="AX1754" s="14" t="s">
        <v>84</v>
      </c>
      <c r="AY1754" s="166" t="s">
        <v>358</v>
      </c>
    </row>
    <row r="1755" spans="2:65" s="1" customFormat="1" ht="44.25" customHeight="1">
      <c r="B1755" s="33"/>
      <c r="C1755" s="134" t="s">
        <v>1873</v>
      </c>
      <c r="D1755" s="134" t="s">
        <v>360</v>
      </c>
      <c r="E1755" s="135" t="s">
        <v>1874</v>
      </c>
      <c r="F1755" s="136" t="s">
        <v>1875</v>
      </c>
      <c r="G1755" s="137" t="s">
        <v>1498</v>
      </c>
      <c r="H1755" s="189"/>
      <c r="I1755" s="139"/>
      <c r="J1755" s="140">
        <f>ROUND(I1755*H1755,2)</f>
        <v>0</v>
      </c>
      <c r="K1755" s="136" t="s">
        <v>363</v>
      </c>
      <c r="L1755" s="33"/>
      <c r="M1755" s="141" t="s">
        <v>19</v>
      </c>
      <c r="N1755" s="142" t="s">
        <v>49</v>
      </c>
      <c r="P1755" s="143">
        <f>O1755*H1755</f>
        <v>0</v>
      </c>
      <c r="Q1755" s="143">
        <v>0</v>
      </c>
      <c r="R1755" s="143">
        <f>Q1755*H1755</f>
        <v>0</v>
      </c>
      <c r="S1755" s="143">
        <v>0</v>
      </c>
      <c r="T1755" s="144">
        <f>S1755*H1755</f>
        <v>0</v>
      </c>
      <c r="AR1755" s="145" t="s">
        <v>454</v>
      </c>
      <c r="AT1755" s="145" t="s">
        <v>360</v>
      </c>
      <c r="AU1755" s="145" t="s">
        <v>90</v>
      </c>
      <c r="AY1755" s="18" t="s">
        <v>358</v>
      </c>
      <c r="BE1755" s="146">
        <f>IF(N1755="základní",J1755,0)</f>
        <v>0</v>
      </c>
      <c r="BF1755" s="146">
        <f>IF(N1755="snížená",J1755,0)</f>
        <v>0</v>
      </c>
      <c r="BG1755" s="146">
        <f>IF(N1755="zákl. přenesená",J1755,0)</f>
        <v>0</v>
      </c>
      <c r="BH1755" s="146">
        <f>IF(N1755="sníž. přenesená",J1755,0)</f>
        <v>0</v>
      </c>
      <c r="BI1755" s="146">
        <f>IF(N1755="nulová",J1755,0)</f>
        <v>0</v>
      </c>
      <c r="BJ1755" s="18" t="s">
        <v>90</v>
      </c>
      <c r="BK1755" s="146">
        <f>ROUND(I1755*H1755,2)</f>
        <v>0</v>
      </c>
      <c r="BL1755" s="18" t="s">
        <v>454</v>
      </c>
      <c r="BM1755" s="145" t="s">
        <v>1876</v>
      </c>
    </row>
    <row r="1756" spans="2:65" s="1" customFormat="1" ht="11.25">
      <c r="B1756" s="33"/>
      <c r="D1756" s="147" t="s">
        <v>366</v>
      </c>
      <c r="F1756" s="148" t="s">
        <v>1877</v>
      </c>
      <c r="I1756" s="149"/>
      <c r="L1756" s="33"/>
      <c r="M1756" s="150"/>
      <c r="T1756" s="54"/>
      <c r="AT1756" s="18" t="s">
        <v>366</v>
      </c>
      <c r="AU1756" s="18" t="s">
        <v>90</v>
      </c>
    </row>
    <row r="1757" spans="2:65" s="11" customFormat="1" ht="22.9" customHeight="1">
      <c r="B1757" s="122"/>
      <c r="D1757" s="123" t="s">
        <v>76</v>
      </c>
      <c r="E1757" s="132" t="s">
        <v>1878</v>
      </c>
      <c r="F1757" s="132" t="s">
        <v>109</v>
      </c>
      <c r="I1757" s="125"/>
      <c r="J1757" s="133">
        <f>BK1757</f>
        <v>0</v>
      </c>
      <c r="L1757" s="122"/>
      <c r="M1757" s="127"/>
      <c r="P1757" s="128">
        <f>SUM(P1758:P1778)</f>
        <v>0</v>
      </c>
      <c r="R1757" s="128">
        <f>SUM(R1758:R1778)</f>
        <v>8.0000000000000002E-3</v>
      </c>
      <c r="T1757" s="129">
        <f>SUM(T1758:T1778)</f>
        <v>0</v>
      </c>
      <c r="AR1757" s="123" t="s">
        <v>90</v>
      </c>
      <c r="AT1757" s="130" t="s">
        <v>76</v>
      </c>
      <c r="AU1757" s="130" t="s">
        <v>84</v>
      </c>
      <c r="AY1757" s="123" t="s">
        <v>358</v>
      </c>
      <c r="BK1757" s="131">
        <f>SUM(BK1758:BK1778)</f>
        <v>0</v>
      </c>
    </row>
    <row r="1758" spans="2:65" s="1" customFormat="1" ht="37.9" customHeight="1">
      <c r="B1758" s="33"/>
      <c r="C1758" s="134" t="s">
        <v>1879</v>
      </c>
      <c r="D1758" s="134" t="s">
        <v>360</v>
      </c>
      <c r="E1758" s="135" t="s">
        <v>1880</v>
      </c>
      <c r="F1758" s="136" t="s">
        <v>1881</v>
      </c>
      <c r="G1758" s="137" t="s">
        <v>504</v>
      </c>
      <c r="H1758" s="138">
        <v>2</v>
      </c>
      <c r="I1758" s="139"/>
      <c r="J1758" s="140">
        <f>ROUND(I1758*H1758,2)</f>
        <v>0</v>
      </c>
      <c r="K1758" s="136" t="s">
        <v>363</v>
      </c>
      <c r="L1758" s="33"/>
      <c r="M1758" s="141" t="s">
        <v>19</v>
      </c>
      <c r="N1758" s="142" t="s">
        <v>49</v>
      </c>
      <c r="P1758" s="143">
        <f>O1758*H1758</f>
        <v>0</v>
      </c>
      <c r="Q1758" s="143">
        <v>0</v>
      </c>
      <c r="R1758" s="143">
        <f>Q1758*H1758</f>
        <v>0</v>
      </c>
      <c r="S1758" s="143">
        <v>0</v>
      </c>
      <c r="T1758" s="144">
        <f>S1758*H1758</f>
        <v>0</v>
      </c>
      <c r="AR1758" s="145" t="s">
        <v>454</v>
      </c>
      <c r="AT1758" s="145" t="s">
        <v>360</v>
      </c>
      <c r="AU1758" s="145" t="s">
        <v>90</v>
      </c>
      <c r="AY1758" s="18" t="s">
        <v>358</v>
      </c>
      <c r="BE1758" s="146">
        <f>IF(N1758="základní",J1758,0)</f>
        <v>0</v>
      </c>
      <c r="BF1758" s="146">
        <f>IF(N1758="snížená",J1758,0)</f>
        <v>0</v>
      </c>
      <c r="BG1758" s="146">
        <f>IF(N1758="zákl. přenesená",J1758,0)</f>
        <v>0</v>
      </c>
      <c r="BH1758" s="146">
        <f>IF(N1758="sníž. přenesená",J1758,0)</f>
        <v>0</v>
      </c>
      <c r="BI1758" s="146">
        <f>IF(N1758="nulová",J1758,0)</f>
        <v>0</v>
      </c>
      <c r="BJ1758" s="18" t="s">
        <v>90</v>
      </c>
      <c r="BK1758" s="146">
        <f>ROUND(I1758*H1758,2)</f>
        <v>0</v>
      </c>
      <c r="BL1758" s="18" t="s">
        <v>454</v>
      </c>
      <c r="BM1758" s="145" t="s">
        <v>1882</v>
      </c>
    </row>
    <row r="1759" spans="2:65" s="1" customFormat="1" ht="11.25">
      <c r="B1759" s="33"/>
      <c r="D1759" s="147" t="s">
        <v>366</v>
      </c>
      <c r="F1759" s="148" t="s">
        <v>1883</v>
      </c>
      <c r="I1759" s="149"/>
      <c r="L1759" s="33"/>
      <c r="M1759" s="150"/>
      <c r="T1759" s="54"/>
      <c r="AT1759" s="18" t="s">
        <v>366</v>
      </c>
      <c r="AU1759" s="18" t="s">
        <v>90</v>
      </c>
    </row>
    <row r="1760" spans="2:65" s="12" customFormat="1" ht="11.25">
      <c r="B1760" s="151"/>
      <c r="D1760" s="152" t="s">
        <v>368</v>
      </c>
      <c r="E1760" s="153" t="s">
        <v>19</v>
      </c>
      <c r="F1760" s="154" t="s">
        <v>1160</v>
      </c>
      <c r="H1760" s="153" t="s">
        <v>19</v>
      </c>
      <c r="I1760" s="155"/>
      <c r="L1760" s="151"/>
      <c r="M1760" s="156"/>
      <c r="T1760" s="157"/>
      <c r="AT1760" s="153" t="s">
        <v>368</v>
      </c>
      <c r="AU1760" s="153" t="s">
        <v>90</v>
      </c>
      <c r="AV1760" s="12" t="s">
        <v>84</v>
      </c>
      <c r="AW1760" s="12" t="s">
        <v>36</v>
      </c>
      <c r="AX1760" s="12" t="s">
        <v>77</v>
      </c>
      <c r="AY1760" s="153" t="s">
        <v>358</v>
      </c>
    </row>
    <row r="1761" spans="2:65" s="12" customFormat="1" ht="11.25">
      <c r="B1761" s="151"/>
      <c r="D1761" s="152" t="s">
        <v>368</v>
      </c>
      <c r="E1761" s="153" t="s">
        <v>19</v>
      </c>
      <c r="F1761" s="154" t="s">
        <v>460</v>
      </c>
      <c r="H1761" s="153" t="s">
        <v>19</v>
      </c>
      <c r="I1761" s="155"/>
      <c r="L1761" s="151"/>
      <c r="M1761" s="156"/>
      <c r="T1761" s="157"/>
      <c r="AT1761" s="153" t="s">
        <v>368</v>
      </c>
      <c r="AU1761" s="153" t="s">
        <v>90</v>
      </c>
      <c r="AV1761" s="12" t="s">
        <v>84</v>
      </c>
      <c r="AW1761" s="12" t="s">
        <v>36</v>
      </c>
      <c r="AX1761" s="12" t="s">
        <v>77</v>
      </c>
      <c r="AY1761" s="153" t="s">
        <v>358</v>
      </c>
    </row>
    <row r="1762" spans="2:65" s="13" customFormat="1" ht="11.25">
      <c r="B1762" s="158"/>
      <c r="D1762" s="152" t="s">
        <v>368</v>
      </c>
      <c r="E1762" s="159" t="s">
        <v>19</v>
      </c>
      <c r="F1762" s="160" t="s">
        <v>1884</v>
      </c>
      <c r="H1762" s="161">
        <v>1</v>
      </c>
      <c r="I1762" s="162"/>
      <c r="L1762" s="158"/>
      <c r="M1762" s="163"/>
      <c r="T1762" s="164"/>
      <c r="AT1762" s="159" t="s">
        <v>368</v>
      </c>
      <c r="AU1762" s="159" t="s">
        <v>90</v>
      </c>
      <c r="AV1762" s="13" t="s">
        <v>90</v>
      </c>
      <c r="AW1762" s="13" t="s">
        <v>36</v>
      </c>
      <c r="AX1762" s="13" t="s">
        <v>77</v>
      </c>
      <c r="AY1762" s="159" t="s">
        <v>358</v>
      </c>
    </row>
    <row r="1763" spans="2:65" s="13" customFormat="1" ht="11.25">
      <c r="B1763" s="158"/>
      <c r="D1763" s="152" t="s">
        <v>368</v>
      </c>
      <c r="E1763" s="159" t="s">
        <v>19</v>
      </c>
      <c r="F1763" s="160" t="s">
        <v>1885</v>
      </c>
      <c r="H1763" s="161">
        <v>1</v>
      </c>
      <c r="I1763" s="162"/>
      <c r="L1763" s="158"/>
      <c r="M1763" s="163"/>
      <c r="T1763" s="164"/>
      <c r="AT1763" s="159" t="s">
        <v>368</v>
      </c>
      <c r="AU1763" s="159" t="s">
        <v>90</v>
      </c>
      <c r="AV1763" s="13" t="s">
        <v>90</v>
      </c>
      <c r="AW1763" s="13" t="s">
        <v>36</v>
      </c>
      <c r="AX1763" s="13" t="s">
        <v>77</v>
      </c>
      <c r="AY1763" s="159" t="s">
        <v>358</v>
      </c>
    </row>
    <row r="1764" spans="2:65" s="14" customFormat="1" ht="11.25">
      <c r="B1764" s="165"/>
      <c r="D1764" s="152" t="s">
        <v>368</v>
      </c>
      <c r="E1764" s="166" t="s">
        <v>19</v>
      </c>
      <c r="F1764" s="167" t="s">
        <v>371</v>
      </c>
      <c r="H1764" s="168">
        <v>2</v>
      </c>
      <c r="I1764" s="169"/>
      <c r="L1764" s="165"/>
      <c r="M1764" s="170"/>
      <c r="T1764" s="171"/>
      <c r="AT1764" s="166" t="s">
        <v>368</v>
      </c>
      <c r="AU1764" s="166" t="s">
        <v>90</v>
      </c>
      <c r="AV1764" s="14" t="s">
        <v>364</v>
      </c>
      <c r="AW1764" s="14" t="s">
        <v>36</v>
      </c>
      <c r="AX1764" s="14" t="s">
        <v>84</v>
      </c>
      <c r="AY1764" s="166" t="s">
        <v>358</v>
      </c>
    </row>
    <row r="1765" spans="2:65" s="1" customFormat="1" ht="16.5" customHeight="1">
      <c r="B1765" s="33"/>
      <c r="C1765" s="179" t="s">
        <v>1886</v>
      </c>
      <c r="D1765" s="179" t="s">
        <v>440</v>
      </c>
      <c r="E1765" s="180" t="s">
        <v>1887</v>
      </c>
      <c r="F1765" s="181" t="s">
        <v>1888</v>
      </c>
      <c r="G1765" s="182" t="s">
        <v>504</v>
      </c>
      <c r="H1765" s="183">
        <v>2</v>
      </c>
      <c r="I1765" s="184"/>
      <c r="J1765" s="185">
        <f>ROUND(I1765*H1765,2)</f>
        <v>0</v>
      </c>
      <c r="K1765" s="181" t="s">
        <v>363</v>
      </c>
      <c r="L1765" s="186"/>
      <c r="M1765" s="187" t="s">
        <v>19</v>
      </c>
      <c r="N1765" s="188" t="s">
        <v>49</v>
      </c>
      <c r="P1765" s="143">
        <f>O1765*H1765</f>
        <v>0</v>
      </c>
      <c r="Q1765" s="143">
        <v>2.7000000000000001E-3</v>
      </c>
      <c r="R1765" s="143">
        <f>Q1765*H1765</f>
        <v>5.4000000000000003E-3</v>
      </c>
      <c r="S1765" s="143">
        <v>0</v>
      </c>
      <c r="T1765" s="144">
        <f>S1765*H1765</f>
        <v>0</v>
      </c>
      <c r="AR1765" s="145" t="s">
        <v>558</v>
      </c>
      <c r="AT1765" s="145" t="s">
        <v>440</v>
      </c>
      <c r="AU1765" s="145" t="s">
        <v>90</v>
      </c>
      <c r="AY1765" s="18" t="s">
        <v>358</v>
      </c>
      <c r="BE1765" s="146">
        <f>IF(N1765="základní",J1765,0)</f>
        <v>0</v>
      </c>
      <c r="BF1765" s="146">
        <f>IF(N1765="snížená",J1765,0)</f>
        <v>0</v>
      </c>
      <c r="BG1765" s="146">
        <f>IF(N1765="zákl. přenesená",J1765,0)</f>
        <v>0</v>
      </c>
      <c r="BH1765" s="146">
        <f>IF(N1765="sníž. přenesená",J1765,0)</f>
        <v>0</v>
      </c>
      <c r="BI1765" s="146">
        <f>IF(N1765="nulová",J1765,0)</f>
        <v>0</v>
      </c>
      <c r="BJ1765" s="18" t="s">
        <v>90</v>
      </c>
      <c r="BK1765" s="146">
        <f>ROUND(I1765*H1765,2)</f>
        <v>0</v>
      </c>
      <c r="BL1765" s="18" t="s">
        <v>454</v>
      </c>
      <c r="BM1765" s="145" t="s">
        <v>1889</v>
      </c>
    </row>
    <row r="1766" spans="2:65" s="12" customFormat="1" ht="11.25">
      <c r="B1766" s="151"/>
      <c r="D1766" s="152" t="s">
        <v>368</v>
      </c>
      <c r="E1766" s="153" t="s">
        <v>19</v>
      </c>
      <c r="F1766" s="154" t="s">
        <v>1160</v>
      </c>
      <c r="H1766" s="153" t="s">
        <v>19</v>
      </c>
      <c r="I1766" s="155"/>
      <c r="L1766" s="151"/>
      <c r="M1766" s="156"/>
      <c r="T1766" s="157"/>
      <c r="AT1766" s="153" t="s">
        <v>368</v>
      </c>
      <c r="AU1766" s="153" t="s">
        <v>90</v>
      </c>
      <c r="AV1766" s="12" t="s">
        <v>84</v>
      </c>
      <c r="AW1766" s="12" t="s">
        <v>36</v>
      </c>
      <c r="AX1766" s="12" t="s">
        <v>77</v>
      </c>
      <c r="AY1766" s="153" t="s">
        <v>358</v>
      </c>
    </row>
    <row r="1767" spans="2:65" s="12" customFormat="1" ht="11.25">
      <c r="B1767" s="151"/>
      <c r="D1767" s="152" t="s">
        <v>368</v>
      </c>
      <c r="E1767" s="153" t="s">
        <v>19</v>
      </c>
      <c r="F1767" s="154" t="s">
        <v>460</v>
      </c>
      <c r="H1767" s="153" t="s">
        <v>19</v>
      </c>
      <c r="I1767" s="155"/>
      <c r="L1767" s="151"/>
      <c r="M1767" s="156"/>
      <c r="T1767" s="157"/>
      <c r="AT1767" s="153" t="s">
        <v>368</v>
      </c>
      <c r="AU1767" s="153" t="s">
        <v>90</v>
      </c>
      <c r="AV1767" s="12" t="s">
        <v>84</v>
      </c>
      <c r="AW1767" s="12" t="s">
        <v>36</v>
      </c>
      <c r="AX1767" s="12" t="s">
        <v>77</v>
      </c>
      <c r="AY1767" s="153" t="s">
        <v>358</v>
      </c>
    </row>
    <row r="1768" spans="2:65" s="13" customFormat="1" ht="11.25">
      <c r="B1768" s="158"/>
      <c r="D1768" s="152" t="s">
        <v>368</v>
      </c>
      <c r="E1768" s="159" t="s">
        <v>19</v>
      </c>
      <c r="F1768" s="160" t="s">
        <v>1884</v>
      </c>
      <c r="H1768" s="161">
        <v>1</v>
      </c>
      <c r="I1768" s="162"/>
      <c r="L1768" s="158"/>
      <c r="M1768" s="163"/>
      <c r="T1768" s="164"/>
      <c r="AT1768" s="159" t="s">
        <v>368</v>
      </c>
      <c r="AU1768" s="159" t="s">
        <v>90</v>
      </c>
      <c r="AV1768" s="13" t="s">
        <v>90</v>
      </c>
      <c r="AW1768" s="13" t="s">
        <v>36</v>
      </c>
      <c r="AX1768" s="13" t="s">
        <v>77</v>
      </c>
      <c r="AY1768" s="159" t="s">
        <v>358</v>
      </c>
    </row>
    <row r="1769" spans="2:65" s="13" customFormat="1" ht="11.25">
      <c r="B1769" s="158"/>
      <c r="D1769" s="152" t="s">
        <v>368</v>
      </c>
      <c r="E1769" s="159" t="s">
        <v>19</v>
      </c>
      <c r="F1769" s="160" t="s">
        <v>1885</v>
      </c>
      <c r="H1769" s="161">
        <v>1</v>
      </c>
      <c r="I1769" s="162"/>
      <c r="L1769" s="158"/>
      <c r="M1769" s="163"/>
      <c r="T1769" s="164"/>
      <c r="AT1769" s="159" t="s">
        <v>368</v>
      </c>
      <c r="AU1769" s="159" t="s">
        <v>90</v>
      </c>
      <c r="AV1769" s="13" t="s">
        <v>90</v>
      </c>
      <c r="AW1769" s="13" t="s">
        <v>36</v>
      </c>
      <c r="AX1769" s="13" t="s">
        <v>77</v>
      </c>
      <c r="AY1769" s="159" t="s">
        <v>358</v>
      </c>
    </row>
    <row r="1770" spans="2:65" s="14" customFormat="1" ht="11.25">
      <c r="B1770" s="165"/>
      <c r="D1770" s="152" t="s">
        <v>368</v>
      </c>
      <c r="E1770" s="166" t="s">
        <v>19</v>
      </c>
      <c r="F1770" s="167" t="s">
        <v>371</v>
      </c>
      <c r="H1770" s="168">
        <v>2</v>
      </c>
      <c r="I1770" s="169"/>
      <c r="L1770" s="165"/>
      <c r="M1770" s="170"/>
      <c r="T1770" s="171"/>
      <c r="AT1770" s="166" t="s">
        <v>368</v>
      </c>
      <c r="AU1770" s="166" t="s">
        <v>90</v>
      </c>
      <c r="AV1770" s="14" t="s">
        <v>364</v>
      </c>
      <c r="AW1770" s="14" t="s">
        <v>36</v>
      </c>
      <c r="AX1770" s="14" t="s">
        <v>84</v>
      </c>
      <c r="AY1770" s="166" t="s">
        <v>358</v>
      </c>
    </row>
    <row r="1771" spans="2:65" s="1" customFormat="1" ht="24.2" customHeight="1">
      <c r="B1771" s="33"/>
      <c r="C1771" s="179" t="s">
        <v>1890</v>
      </c>
      <c r="D1771" s="179" t="s">
        <v>440</v>
      </c>
      <c r="E1771" s="180" t="s">
        <v>1891</v>
      </c>
      <c r="F1771" s="181" t="s">
        <v>1892</v>
      </c>
      <c r="G1771" s="182" t="s">
        <v>504</v>
      </c>
      <c r="H1771" s="183">
        <v>2</v>
      </c>
      <c r="I1771" s="184"/>
      <c r="J1771" s="185">
        <f>ROUND(I1771*H1771,2)</f>
        <v>0</v>
      </c>
      <c r="K1771" s="181" t="s">
        <v>363</v>
      </c>
      <c r="L1771" s="186"/>
      <c r="M1771" s="187" t="s">
        <v>19</v>
      </c>
      <c r="N1771" s="188" t="s">
        <v>49</v>
      </c>
      <c r="P1771" s="143">
        <f>O1771*H1771</f>
        <v>0</v>
      </c>
      <c r="Q1771" s="143">
        <v>1.2999999999999999E-3</v>
      </c>
      <c r="R1771" s="143">
        <f>Q1771*H1771</f>
        <v>2.5999999999999999E-3</v>
      </c>
      <c r="S1771" s="143">
        <v>0</v>
      </c>
      <c r="T1771" s="144">
        <f>S1771*H1771</f>
        <v>0</v>
      </c>
      <c r="AR1771" s="145" t="s">
        <v>558</v>
      </c>
      <c r="AT1771" s="145" t="s">
        <v>440</v>
      </c>
      <c r="AU1771" s="145" t="s">
        <v>90</v>
      </c>
      <c r="AY1771" s="18" t="s">
        <v>358</v>
      </c>
      <c r="BE1771" s="146">
        <f>IF(N1771="základní",J1771,0)</f>
        <v>0</v>
      </c>
      <c r="BF1771" s="146">
        <f>IF(N1771="snížená",J1771,0)</f>
        <v>0</v>
      </c>
      <c r="BG1771" s="146">
        <f>IF(N1771="zákl. přenesená",J1771,0)</f>
        <v>0</v>
      </c>
      <c r="BH1771" s="146">
        <f>IF(N1771="sníž. přenesená",J1771,0)</f>
        <v>0</v>
      </c>
      <c r="BI1771" s="146">
        <f>IF(N1771="nulová",J1771,0)</f>
        <v>0</v>
      </c>
      <c r="BJ1771" s="18" t="s">
        <v>90</v>
      </c>
      <c r="BK1771" s="146">
        <f>ROUND(I1771*H1771,2)</f>
        <v>0</v>
      </c>
      <c r="BL1771" s="18" t="s">
        <v>454</v>
      </c>
      <c r="BM1771" s="145" t="s">
        <v>1893</v>
      </c>
    </row>
    <row r="1772" spans="2:65" s="12" customFormat="1" ht="11.25">
      <c r="B1772" s="151"/>
      <c r="D1772" s="152" t="s">
        <v>368</v>
      </c>
      <c r="E1772" s="153" t="s">
        <v>19</v>
      </c>
      <c r="F1772" s="154" t="s">
        <v>1160</v>
      </c>
      <c r="H1772" s="153" t="s">
        <v>19</v>
      </c>
      <c r="I1772" s="155"/>
      <c r="L1772" s="151"/>
      <c r="M1772" s="156"/>
      <c r="T1772" s="157"/>
      <c r="AT1772" s="153" t="s">
        <v>368</v>
      </c>
      <c r="AU1772" s="153" t="s">
        <v>90</v>
      </c>
      <c r="AV1772" s="12" t="s">
        <v>84</v>
      </c>
      <c r="AW1772" s="12" t="s">
        <v>36</v>
      </c>
      <c r="AX1772" s="12" t="s">
        <v>77</v>
      </c>
      <c r="AY1772" s="153" t="s">
        <v>358</v>
      </c>
    </row>
    <row r="1773" spans="2:65" s="12" customFormat="1" ht="11.25">
      <c r="B1773" s="151"/>
      <c r="D1773" s="152" t="s">
        <v>368</v>
      </c>
      <c r="E1773" s="153" t="s">
        <v>19</v>
      </c>
      <c r="F1773" s="154" t="s">
        <v>460</v>
      </c>
      <c r="H1773" s="153" t="s">
        <v>19</v>
      </c>
      <c r="I1773" s="155"/>
      <c r="L1773" s="151"/>
      <c r="M1773" s="156"/>
      <c r="T1773" s="157"/>
      <c r="AT1773" s="153" t="s">
        <v>368</v>
      </c>
      <c r="AU1773" s="153" t="s">
        <v>90</v>
      </c>
      <c r="AV1773" s="12" t="s">
        <v>84</v>
      </c>
      <c r="AW1773" s="12" t="s">
        <v>36</v>
      </c>
      <c r="AX1773" s="12" t="s">
        <v>77</v>
      </c>
      <c r="AY1773" s="153" t="s">
        <v>358</v>
      </c>
    </row>
    <row r="1774" spans="2:65" s="13" customFormat="1" ht="11.25">
      <c r="B1774" s="158"/>
      <c r="D1774" s="152" t="s">
        <v>368</v>
      </c>
      <c r="E1774" s="159" t="s">
        <v>19</v>
      </c>
      <c r="F1774" s="160" t="s">
        <v>1884</v>
      </c>
      <c r="H1774" s="161">
        <v>1</v>
      </c>
      <c r="I1774" s="162"/>
      <c r="L1774" s="158"/>
      <c r="M1774" s="163"/>
      <c r="T1774" s="164"/>
      <c r="AT1774" s="159" t="s">
        <v>368</v>
      </c>
      <c r="AU1774" s="159" t="s">
        <v>90</v>
      </c>
      <c r="AV1774" s="13" t="s">
        <v>90</v>
      </c>
      <c r="AW1774" s="13" t="s">
        <v>36</v>
      </c>
      <c r="AX1774" s="13" t="s">
        <v>77</v>
      </c>
      <c r="AY1774" s="159" t="s">
        <v>358</v>
      </c>
    </row>
    <row r="1775" spans="2:65" s="13" customFormat="1" ht="11.25">
      <c r="B1775" s="158"/>
      <c r="D1775" s="152" t="s">
        <v>368</v>
      </c>
      <c r="E1775" s="159" t="s">
        <v>19</v>
      </c>
      <c r="F1775" s="160" t="s">
        <v>1885</v>
      </c>
      <c r="H1775" s="161">
        <v>1</v>
      </c>
      <c r="I1775" s="162"/>
      <c r="L1775" s="158"/>
      <c r="M1775" s="163"/>
      <c r="T1775" s="164"/>
      <c r="AT1775" s="159" t="s">
        <v>368</v>
      </c>
      <c r="AU1775" s="159" t="s">
        <v>90</v>
      </c>
      <c r="AV1775" s="13" t="s">
        <v>90</v>
      </c>
      <c r="AW1775" s="13" t="s">
        <v>36</v>
      </c>
      <c r="AX1775" s="13" t="s">
        <v>77</v>
      </c>
      <c r="AY1775" s="159" t="s">
        <v>358</v>
      </c>
    </row>
    <row r="1776" spans="2:65" s="14" customFormat="1" ht="11.25">
      <c r="B1776" s="165"/>
      <c r="D1776" s="152" t="s">
        <v>368</v>
      </c>
      <c r="E1776" s="166" t="s">
        <v>19</v>
      </c>
      <c r="F1776" s="167" t="s">
        <v>371</v>
      </c>
      <c r="H1776" s="168">
        <v>2</v>
      </c>
      <c r="I1776" s="169"/>
      <c r="L1776" s="165"/>
      <c r="M1776" s="170"/>
      <c r="T1776" s="171"/>
      <c r="AT1776" s="166" t="s">
        <v>368</v>
      </c>
      <c r="AU1776" s="166" t="s">
        <v>90</v>
      </c>
      <c r="AV1776" s="14" t="s">
        <v>364</v>
      </c>
      <c r="AW1776" s="14" t="s">
        <v>36</v>
      </c>
      <c r="AX1776" s="14" t="s">
        <v>84</v>
      </c>
      <c r="AY1776" s="166" t="s">
        <v>358</v>
      </c>
    </row>
    <row r="1777" spans="2:65" s="1" customFormat="1" ht="44.25" customHeight="1">
      <c r="B1777" s="33"/>
      <c r="C1777" s="134" t="s">
        <v>1894</v>
      </c>
      <c r="D1777" s="134" t="s">
        <v>360</v>
      </c>
      <c r="E1777" s="135" t="s">
        <v>1895</v>
      </c>
      <c r="F1777" s="136" t="s">
        <v>1896</v>
      </c>
      <c r="G1777" s="137" t="s">
        <v>1498</v>
      </c>
      <c r="H1777" s="189"/>
      <c r="I1777" s="139"/>
      <c r="J1777" s="140">
        <f>ROUND(I1777*H1777,2)</f>
        <v>0</v>
      </c>
      <c r="K1777" s="136" t="s">
        <v>363</v>
      </c>
      <c r="L1777" s="33"/>
      <c r="M1777" s="141" t="s">
        <v>19</v>
      </c>
      <c r="N1777" s="142" t="s">
        <v>49</v>
      </c>
      <c r="P1777" s="143">
        <f>O1777*H1777</f>
        <v>0</v>
      </c>
      <c r="Q1777" s="143">
        <v>0</v>
      </c>
      <c r="R1777" s="143">
        <f>Q1777*H1777</f>
        <v>0</v>
      </c>
      <c r="S1777" s="143">
        <v>0</v>
      </c>
      <c r="T1777" s="144">
        <f>S1777*H1777</f>
        <v>0</v>
      </c>
      <c r="AR1777" s="145" t="s">
        <v>454</v>
      </c>
      <c r="AT1777" s="145" t="s">
        <v>360</v>
      </c>
      <c r="AU1777" s="145" t="s">
        <v>90</v>
      </c>
      <c r="AY1777" s="18" t="s">
        <v>358</v>
      </c>
      <c r="BE1777" s="146">
        <f>IF(N1777="základní",J1777,0)</f>
        <v>0</v>
      </c>
      <c r="BF1777" s="146">
        <f>IF(N1777="snížená",J1777,0)</f>
        <v>0</v>
      </c>
      <c r="BG1777" s="146">
        <f>IF(N1777="zákl. přenesená",J1777,0)</f>
        <v>0</v>
      </c>
      <c r="BH1777" s="146">
        <f>IF(N1777="sníž. přenesená",J1777,0)</f>
        <v>0</v>
      </c>
      <c r="BI1777" s="146">
        <f>IF(N1777="nulová",J1777,0)</f>
        <v>0</v>
      </c>
      <c r="BJ1777" s="18" t="s">
        <v>90</v>
      </c>
      <c r="BK1777" s="146">
        <f>ROUND(I1777*H1777,2)</f>
        <v>0</v>
      </c>
      <c r="BL1777" s="18" t="s">
        <v>454</v>
      </c>
      <c r="BM1777" s="145" t="s">
        <v>1897</v>
      </c>
    </row>
    <row r="1778" spans="2:65" s="1" customFormat="1" ht="11.25">
      <c r="B1778" s="33"/>
      <c r="D1778" s="147" t="s">
        <v>366</v>
      </c>
      <c r="F1778" s="148" t="s">
        <v>1898</v>
      </c>
      <c r="I1778" s="149"/>
      <c r="L1778" s="33"/>
      <c r="M1778" s="150"/>
      <c r="T1778" s="54"/>
      <c r="AT1778" s="18" t="s">
        <v>366</v>
      </c>
      <c r="AU1778" s="18" t="s">
        <v>90</v>
      </c>
    </row>
    <row r="1779" spans="2:65" s="11" customFormat="1" ht="22.9" customHeight="1">
      <c r="B1779" s="122"/>
      <c r="D1779" s="123" t="s">
        <v>76</v>
      </c>
      <c r="E1779" s="132" t="s">
        <v>1899</v>
      </c>
      <c r="F1779" s="132" t="s">
        <v>1900</v>
      </c>
      <c r="I1779" s="125"/>
      <c r="J1779" s="133">
        <f>BK1779</f>
        <v>0</v>
      </c>
      <c r="L1779" s="122"/>
      <c r="M1779" s="127"/>
      <c r="P1779" s="128">
        <f>SUM(P1780:P1795)</f>
        <v>0</v>
      </c>
      <c r="R1779" s="128">
        <f>SUM(R1780:R1795)</f>
        <v>1.8744452999999999</v>
      </c>
      <c r="T1779" s="129">
        <f>SUM(T1780:T1795)</f>
        <v>0</v>
      </c>
      <c r="AR1779" s="123" t="s">
        <v>90</v>
      </c>
      <c r="AT1779" s="130" t="s">
        <v>76</v>
      </c>
      <c r="AU1779" s="130" t="s">
        <v>84</v>
      </c>
      <c r="AY1779" s="123" t="s">
        <v>358</v>
      </c>
      <c r="BK1779" s="131">
        <f>SUM(BK1780:BK1795)</f>
        <v>0</v>
      </c>
    </row>
    <row r="1780" spans="2:65" s="1" customFormat="1" ht="49.15" customHeight="1">
      <c r="B1780" s="33"/>
      <c r="C1780" s="134" t="s">
        <v>1901</v>
      </c>
      <c r="D1780" s="134" t="s">
        <v>360</v>
      </c>
      <c r="E1780" s="135" t="s">
        <v>1902</v>
      </c>
      <c r="F1780" s="136" t="s">
        <v>1903</v>
      </c>
      <c r="G1780" s="137" t="s">
        <v>195</v>
      </c>
      <c r="H1780" s="138">
        <v>8.4</v>
      </c>
      <c r="I1780" s="139"/>
      <c r="J1780" s="140">
        <f>ROUND(I1780*H1780,2)</f>
        <v>0</v>
      </c>
      <c r="K1780" s="136" t="s">
        <v>19</v>
      </c>
      <c r="L1780" s="33"/>
      <c r="M1780" s="141" t="s">
        <v>19</v>
      </c>
      <c r="N1780" s="142" t="s">
        <v>49</v>
      </c>
      <c r="P1780" s="143">
        <f>O1780*H1780</f>
        <v>0</v>
      </c>
      <c r="Q1780" s="143">
        <v>2.7779999999999999E-2</v>
      </c>
      <c r="R1780" s="143">
        <f>Q1780*H1780</f>
        <v>0.233352</v>
      </c>
      <c r="S1780" s="143">
        <v>0</v>
      </c>
      <c r="T1780" s="144">
        <f>S1780*H1780</f>
        <v>0</v>
      </c>
      <c r="AR1780" s="145" t="s">
        <v>454</v>
      </c>
      <c r="AT1780" s="145" t="s">
        <v>360</v>
      </c>
      <c r="AU1780" s="145" t="s">
        <v>90</v>
      </c>
      <c r="AY1780" s="18" t="s">
        <v>358</v>
      </c>
      <c r="BE1780" s="146">
        <f>IF(N1780="základní",J1780,0)</f>
        <v>0</v>
      </c>
      <c r="BF1780" s="146">
        <f>IF(N1780="snížená",J1780,0)</f>
        <v>0</v>
      </c>
      <c r="BG1780" s="146">
        <f>IF(N1780="zákl. přenesená",J1780,0)</f>
        <v>0</v>
      </c>
      <c r="BH1780" s="146">
        <f>IF(N1780="sníž. přenesená",J1780,0)</f>
        <v>0</v>
      </c>
      <c r="BI1780" s="146">
        <f>IF(N1780="nulová",J1780,0)</f>
        <v>0</v>
      </c>
      <c r="BJ1780" s="18" t="s">
        <v>90</v>
      </c>
      <c r="BK1780" s="146">
        <f>ROUND(I1780*H1780,2)</f>
        <v>0</v>
      </c>
      <c r="BL1780" s="18" t="s">
        <v>454</v>
      </c>
      <c r="BM1780" s="145" t="s">
        <v>1904</v>
      </c>
    </row>
    <row r="1781" spans="2:65" s="12" customFormat="1" ht="11.25">
      <c r="B1781" s="151"/>
      <c r="D1781" s="152" t="s">
        <v>368</v>
      </c>
      <c r="E1781" s="153" t="s">
        <v>19</v>
      </c>
      <c r="F1781" s="154" t="s">
        <v>485</v>
      </c>
      <c r="H1781" s="153" t="s">
        <v>19</v>
      </c>
      <c r="I1781" s="155"/>
      <c r="L1781" s="151"/>
      <c r="M1781" s="156"/>
      <c r="T1781" s="157"/>
      <c r="AT1781" s="153" t="s">
        <v>368</v>
      </c>
      <c r="AU1781" s="153" t="s">
        <v>90</v>
      </c>
      <c r="AV1781" s="12" t="s">
        <v>84</v>
      </c>
      <c r="AW1781" s="12" t="s">
        <v>36</v>
      </c>
      <c r="AX1781" s="12" t="s">
        <v>77</v>
      </c>
      <c r="AY1781" s="153" t="s">
        <v>358</v>
      </c>
    </row>
    <row r="1782" spans="2:65" s="12" customFormat="1" ht="11.25">
      <c r="B1782" s="151"/>
      <c r="D1782" s="152" t="s">
        <v>368</v>
      </c>
      <c r="E1782" s="153" t="s">
        <v>19</v>
      </c>
      <c r="F1782" s="154" t="s">
        <v>5186</v>
      </c>
      <c r="H1782" s="153" t="s">
        <v>19</v>
      </c>
      <c r="I1782" s="155"/>
      <c r="L1782" s="151"/>
      <c r="M1782" s="156"/>
      <c r="T1782" s="157"/>
      <c r="AT1782" s="153" t="s">
        <v>368</v>
      </c>
      <c r="AU1782" s="153" t="s">
        <v>90</v>
      </c>
      <c r="AV1782" s="12" t="s">
        <v>84</v>
      </c>
      <c r="AW1782" s="12" t="s">
        <v>36</v>
      </c>
      <c r="AX1782" s="12" t="s">
        <v>77</v>
      </c>
      <c r="AY1782" s="153" t="s">
        <v>358</v>
      </c>
    </row>
    <row r="1783" spans="2:65" s="12" customFormat="1" ht="11.25">
      <c r="B1783" s="151"/>
      <c r="D1783" s="152" t="s">
        <v>368</v>
      </c>
      <c r="E1783" s="153" t="s">
        <v>19</v>
      </c>
      <c r="F1783" s="154" t="s">
        <v>5175</v>
      </c>
      <c r="H1783" s="153" t="s">
        <v>19</v>
      </c>
      <c r="I1783" s="155"/>
      <c r="L1783" s="151"/>
      <c r="M1783" s="156"/>
      <c r="T1783" s="157"/>
      <c r="AT1783" s="153" t="s">
        <v>368</v>
      </c>
      <c r="AU1783" s="153" t="s">
        <v>90</v>
      </c>
      <c r="AV1783" s="12" t="s">
        <v>84</v>
      </c>
      <c r="AW1783" s="12" t="s">
        <v>36</v>
      </c>
      <c r="AX1783" s="12" t="s">
        <v>77</v>
      </c>
      <c r="AY1783" s="153" t="s">
        <v>358</v>
      </c>
    </row>
    <row r="1784" spans="2:65" s="12" customFormat="1" ht="11.25">
      <c r="B1784" s="151"/>
      <c r="D1784" s="152" t="s">
        <v>368</v>
      </c>
      <c r="E1784" s="153" t="s">
        <v>19</v>
      </c>
      <c r="F1784" s="154" t="s">
        <v>1787</v>
      </c>
      <c r="H1784" s="153" t="s">
        <v>19</v>
      </c>
      <c r="I1784" s="155"/>
      <c r="L1784" s="151"/>
      <c r="M1784" s="156"/>
      <c r="T1784" s="157"/>
      <c r="AT1784" s="153" t="s">
        <v>368</v>
      </c>
      <c r="AU1784" s="153" t="s">
        <v>90</v>
      </c>
      <c r="AV1784" s="12" t="s">
        <v>84</v>
      </c>
      <c r="AW1784" s="12" t="s">
        <v>36</v>
      </c>
      <c r="AX1784" s="12" t="s">
        <v>77</v>
      </c>
      <c r="AY1784" s="153" t="s">
        <v>358</v>
      </c>
    </row>
    <row r="1785" spans="2:65" s="13" customFormat="1" ht="11.25">
      <c r="B1785" s="158"/>
      <c r="D1785" s="152" t="s">
        <v>368</v>
      </c>
      <c r="E1785" s="159" t="s">
        <v>19</v>
      </c>
      <c r="F1785" s="160" t="s">
        <v>1905</v>
      </c>
      <c r="H1785" s="161">
        <v>8.4</v>
      </c>
      <c r="I1785" s="162"/>
      <c r="L1785" s="158"/>
      <c r="M1785" s="163"/>
      <c r="T1785" s="164"/>
      <c r="AT1785" s="159" t="s">
        <v>368</v>
      </c>
      <c r="AU1785" s="159" t="s">
        <v>90</v>
      </c>
      <c r="AV1785" s="13" t="s">
        <v>90</v>
      </c>
      <c r="AW1785" s="13" t="s">
        <v>36</v>
      </c>
      <c r="AX1785" s="13" t="s">
        <v>77</v>
      </c>
      <c r="AY1785" s="159" t="s">
        <v>358</v>
      </c>
    </row>
    <row r="1786" spans="2:65" s="14" customFormat="1" ht="11.25">
      <c r="B1786" s="165"/>
      <c r="D1786" s="152" t="s">
        <v>368</v>
      </c>
      <c r="E1786" s="166" t="s">
        <v>19</v>
      </c>
      <c r="F1786" s="167" t="s">
        <v>371</v>
      </c>
      <c r="H1786" s="168">
        <v>8.4</v>
      </c>
      <c r="I1786" s="169"/>
      <c r="L1786" s="165"/>
      <c r="M1786" s="170"/>
      <c r="T1786" s="171"/>
      <c r="AT1786" s="166" t="s">
        <v>368</v>
      </c>
      <c r="AU1786" s="166" t="s">
        <v>90</v>
      </c>
      <c r="AV1786" s="14" t="s">
        <v>364</v>
      </c>
      <c r="AW1786" s="14" t="s">
        <v>36</v>
      </c>
      <c r="AX1786" s="14" t="s">
        <v>84</v>
      </c>
      <c r="AY1786" s="166" t="s">
        <v>358</v>
      </c>
    </row>
    <row r="1787" spans="2:65" s="1" customFormat="1" ht="49.15" customHeight="1">
      <c r="B1787" s="33"/>
      <c r="C1787" s="134" t="s">
        <v>1906</v>
      </c>
      <c r="D1787" s="134" t="s">
        <v>360</v>
      </c>
      <c r="E1787" s="135" t="s">
        <v>1907</v>
      </c>
      <c r="F1787" s="136" t="s">
        <v>1908</v>
      </c>
      <c r="G1787" s="137" t="s">
        <v>195</v>
      </c>
      <c r="H1787" s="138">
        <v>48.51</v>
      </c>
      <c r="I1787" s="139"/>
      <c r="J1787" s="140">
        <f>ROUND(I1787*H1787,2)</f>
        <v>0</v>
      </c>
      <c r="K1787" s="136" t="s">
        <v>19</v>
      </c>
      <c r="L1787" s="33"/>
      <c r="M1787" s="141" t="s">
        <v>19</v>
      </c>
      <c r="N1787" s="142" t="s">
        <v>49</v>
      </c>
      <c r="P1787" s="143">
        <f>O1787*H1787</f>
        <v>0</v>
      </c>
      <c r="Q1787" s="143">
        <v>3.3829999999999999E-2</v>
      </c>
      <c r="R1787" s="143">
        <f>Q1787*H1787</f>
        <v>1.6410932999999999</v>
      </c>
      <c r="S1787" s="143">
        <v>0</v>
      </c>
      <c r="T1787" s="144">
        <f>S1787*H1787</f>
        <v>0</v>
      </c>
      <c r="AR1787" s="145" t="s">
        <v>454</v>
      </c>
      <c r="AT1787" s="145" t="s">
        <v>360</v>
      </c>
      <c r="AU1787" s="145" t="s">
        <v>90</v>
      </c>
      <c r="AY1787" s="18" t="s">
        <v>358</v>
      </c>
      <c r="BE1787" s="146">
        <f>IF(N1787="základní",J1787,0)</f>
        <v>0</v>
      </c>
      <c r="BF1787" s="146">
        <f>IF(N1787="snížená",J1787,0)</f>
        <v>0</v>
      </c>
      <c r="BG1787" s="146">
        <f>IF(N1787="zákl. přenesená",J1787,0)</f>
        <v>0</v>
      </c>
      <c r="BH1787" s="146">
        <f>IF(N1787="sníž. přenesená",J1787,0)</f>
        <v>0</v>
      </c>
      <c r="BI1787" s="146">
        <f>IF(N1787="nulová",J1787,0)</f>
        <v>0</v>
      </c>
      <c r="BJ1787" s="18" t="s">
        <v>90</v>
      </c>
      <c r="BK1787" s="146">
        <f>ROUND(I1787*H1787,2)</f>
        <v>0</v>
      </c>
      <c r="BL1787" s="18" t="s">
        <v>454</v>
      </c>
      <c r="BM1787" s="145" t="s">
        <v>1909</v>
      </c>
    </row>
    <row r="1788" spans="2:65" s="12" customFormat="1" ht="11.25">
      <c r="B1788" s="151"/>
      <c r="D1788" s="152" t="s">
        <v>368</v>
      </c>
      <c r="E1788" s="153" t="s">
        <v>19</v>
      </c>
      <c r="F1788" s="154" t="s">
        <v>485</v>
      </c>
      <c r="H1788" s="153" t="s">
        <v>19</v>
      </c>
      <c r="I1788" s="155"/>
      <c r="L1788" s="151"/>
      <c r="M1788" s="156"/>
      <c r="T1788" s="157"/>
      <c r="AT1788" s="153" t="s">
        <v>368</v>
      </c>
      <c r="AU1788" s="153" t="s">
        <v>90</v>
      </c>
      <c r="AV1788" s="12" t="s">
        <v>84</v>
      </c>
      <c r="AW1788" s="12" t="s">
        <v>36</v>
      </c>
      <c r="AX1788" s="12" t="s">
        <v>77</v>
      </c>
      <c r="AY1788" s="153" t="s">
        <v>358</v>
      </c>
    </row>
    <row r="1789" spans="2:65" s="12" customFormat="1" ht="11.25">
      <c r="B1789" s="151"/>
      <c r="D1789" s="152" t="s">
        <v>368</v>
      </c>
      <c r="E1789" s="153" t="s">
        <v>19</v>
      </c>
      <c r="F1789" s="154" t="s">
        <v>5186</v>
      </c>
      <c r="H1789" s="153" t="s">
        <v>19</v>
      </c>
      <c r="I1789" s="155"/>
      <c r="L1789" s="151"/>
      <c r="M1789" s="156"/>
      <c r="T1789" s="157"/>
      <c r="AT1789" s="153" t="s">
        <v>368</v>
      </c>
      <c r="AU1789" s="153" t="s">
        <v>90</v>
      </c>
      <c r="AV1789" s="12" t="s">
        <v>84</v>
      </c>
      <c r="AW1789" s="12" t="s">
        <v>36</v>
      </c>
      <c r="AX1789" s="12" t="s">
        <v>77</v>
      </c>
      <c r="AY1789" s="153" t="s">
        <v>358</v>
      </c>
    </row>
    <row r="1790" spans="2:65" s="12" customFormat="1" ht="11.25">
      <c r="B1790" s="151"/>
      <c r="D1790" s="152" t="s">
        <v>368</v>
      </c>
      <c r="E1790" s="153" t="s">
        <v>19</v>
      </c>
      <c r="F1790" s="154" t="s">
        <v>5175</v>
      </c>
      <c r="H1790" s="153" t="s">
        <v>19</v>
      </c>
      <c r="I1790" s="155"/>
      <c r="L1790" s="151"/>
      <c r="M1790" s="156"/>
      <c r="T1790" s="157"/>
      <c r="AT1790" s="153" t="s">
        <v>368</v>
      </c>
      <c r="AU1790" s="153" t="s">
        <v>90</v>
      </c>
      <c r="AV1790" s="12" t="s">
        <v>84</v>
      </c>
      <c r="AW1790" s="12" t="s">
        <v>36</v>
      </c>
      <c r="AX1790" s="12" t="s">
        <v>77</v>
      </c>
      <c r="AY1790" s="153" t="s">
        <v>358</v>
      </c>
    </row>
    <row r="1791" spans="2:65" s="12" customFormat="1" ht="11.25">
      <c r="B1791" s="151"/>
      <c r="D1791" s="152" t="s">
        <v>368</v>
      </c>
      <c r="E1791" s="153" t="s">
        <v>19</v>
      </c>
      <c r="F1791" s="154" t="s">
        <v>1823</v>
      </c>
      <c r="H1791" s="153" t="s">
        <v>19</v>
      </c>
      <c r="I1791" s="155"/>
      <c r="L1791" s="151"/>
      <c r="M1791" s="156"/>
      <c r="T1791" s="157"/>
      <c r="AT1791" s="153" t="s">
        <v>368</v>
      </c>
      <c r="AU1791" s="153" t="s">
        <v>90</v>
      </c>
      <c r="AV1791" s="12" t="s">
        <v>84</v>
      </c>
      <c r="AW1791" s="12" t="s">
        <v>36</v>
      </c>
      <c r="AX1791" s="12" t="s">
        <v>77</v>
      </c>
      <c r="AY1791" s="153" t="s">
        <v>358</v>
      </c>
    </row>
    <row r="1792" spans="2:65" s="13" customFormat="1" ht="11.25">
      <c r="B1792" s="158"/>
      <c r="D1792" s="152" t="s">
        <v>368</v>
      </c>
      <c r="E1792" s="159" t="s">
        <v>19</v>
      </c>
      <c r="F1792" s="160" t="s">
        <v>1910</v>
      </c>
      <c r="H1792" s="161">
        <v>48.51</v>
      </c>
      <c r="I1792" s="162"/>
      <c r="L1792" s="158"/>
      <c r="M1792" s="163"/>
      <c r="T1792" s="164"/>
      <c r="AT1792" s="159" t="s">
        <v>368</v>
      </c>
      <c r="AU1792" s="159" t="s">
        <v>90</v>
      </c>
      <c r="AV1792" s="13" t="s">
        <v>90</v>
      </c>
      <c r="AW1792" s="13" t="s">
        <v>36</v>
      </c>
      <c r="AX1792" s="13" t="s">
        <v>77</v>
      </c>
      <c r="AY1792" s="159" t="s">
        <v>358</v>
      </c>
    </row>
    <row r="1793" spans="2:65" s="14" customFormat="1" ht="11.25">
      <c r="B1793" s="165"/>
      <c r="D1793" s="152" t="s">
        <v>368</v>
      </c>
      <c r="E1793" s="166" t="s">
        <v>19</v>
      </c>
      <c r="F1793" s="167" t="s">
        <v>371</v>
      </c>
      <c r="H1793" s="168">
        <v>48.51</v>
      </c>
      <c r="I1793" s="169"/>
      <c r="L1793" s="165"/>
      <c r="M1793" s="170"/>
      <c r="T1793" s="171"/>
      <c r="AT1793" s="166" t="s">
        <v>368</v>
      </c>
      <c r="AU1793" s="166" t="s">
        <v>90</v>
      </c>
      <c r="AV1793" s="14" t="s">
        <v>364</v>
      </c>
      <c r="AW1793" s="14" t="s">
        <v>36</v>
      </c>
      <c r="AX1793" s="14" t="s">
        <v>84</v>
      </c>
      <c r="AY1793" s="166" t="s">
        <v>358</v>
      </c>
    </row>
    <row r="1794" spans="2:65" s="1" customFormat="1" ht="49.15" customHeight="1">
      <c r="B1794" s="33"/>
      <c r="C1794" s="134" t="s">
        <v>1911</v>
      </c>
      <c r="D1794" s="134" t="s">
        <v>360</v>
      </c>
      <c r="E1794" s="135" t="s">
        <v>1912</v>
      </c>
      <c r="F1794" s="136" t="s">
        <v>1913</v>
      </c>
      <c r="G1794" s="137" t="s">
        <v>1498</v>
      </c>
      <c r="H1794" s="189"/>
      <c r="I1794" s="139"/>
      <c r="J1794" s="140">
        <f>ROUND(I1794*H1794,2)</f>
        <v>0</v>
      </c>
      <c r="K1794" s="136" t="s">
        <v>363</v>
      </c>
      <c r="L1794" s="33"/>
      <c r="M1794" s="141" t="s">
        <v>19</v>
      </c>
      <c r="N1794" s="142" t="s">
        <v>49</v>
      </c>
      <c r="P1794" s="143">
        <f>O1794*H1794</f>
        <v>0</v>
      </c>
      <c r="Q1794" s="143">
        <v>0</v>
      </c>
      <c r="R1794" s="143">
        <f>Q1794*H1794</f>
        <v>0</v>
      </c>
      <c r="S1794" s="143">
        <v>0</v>
      </c>
      <c r="T1794" s="144">
        <f>S1794*H1794</f>
        <v>0</v>
      </c>
      <c r="AR1794" s="145" t="s">
        <v>454</v>
      </c>
      <c r="AT1794" s="145" t="s">
        <v>360</v>
      </c>
      <c r="AU1794" s="145" t="s">
        <v>90</v>
      </c>
      <c r="AY1794" s="18" t="s">
        <v>358</v>
      </c>
      <c r="BE1794" s="146">
        <f>IF(N1794="základní",J1794,0)</f>
        <v>0</v>
      </c>
      <c r="BF1794" s="146">
        <f>IF(N1794="snížená",J1794,0)</f>
        <v>0</v>
      </c>
      <c r="BG1794" s="146">
        <f>IF(N1794="zákl. přenesená",J1794,0)</f>
        <v>0</v>
      </c>
      <c r="BH1794" s="146">
        <f>IF(N1794="sníž. přenesená",J1794,0)</f>
        <v>0</v>
      </c>
      <c r="BI1794" s="146">
        <f>IF(N1794="nulová",J1794,0)</f>
        <v>0</v>
      </c>
      <c r="BJ1794" s="18" t="s">
        <v>90</v>
      </c>
      <c r="BK1794" s="146">
        <f>ROUND(I1794*H1794,2)</f>
        <v>0</v>
      </c>
      <c r="BL1794" s="18" t="s">
        <v>454</v>
      </c>
      <c r="BM1794" s="145" t="s">
        <v>1914</v>
      </c>
    </row>
    <row r="1795" spans="2:65" s="1" customFormat="1" ht="11.25">
      <c r="B1795" s="33"/>
      <c r="D1795" s="147" t="s">
        <v>366</v>
      </c>
      <c r="F1795" s="148" t="s">
        <v>1915</v>
      </c>
      <c r="I1795" s="149"/>
      <c r="L1795" s="33"/>
      <c r="M1795" s="150"/>
      <c r="T1795" s="54"/>
      <c r="AT1795" s="18" t="s">
        <v>366</v>
      </c>
      <c r="AU1795" s="18" t="s">
        <v>90</v>
      </c>
    </row>
    <row r="1796" spans="2:65" s="11" customFormat="1" ht="22.9" customHeight="1">
      <c r="B1796" s="122"/>
      <c r="D1796" s="123" t="s">
        <v>76</v>
      </c>
      <c r="E1796" s="132" t="s">
        <v>1916</v>
      </c>
      <c r="F1796" s="132" t="s">
        <v>1917</v>
      </c>
      <c r="I1796" s="125"/>
      <c r="J1796" s="133">
        <f>BK1796</f>
        <v>0</v>
      </c>
      <c r="L1796" s="122"/>
      <c r="M1796" s="127"/>
      <c r="P1796" s="128">
        <f>SUM(P1797:P1925)</f>
        <v>0</v>
      </c>
      <c r="R1796" s="128">
        <f>SUM(R1797:R1925)</f>
        <v>11.147598085317499</v>
      </c>
      <c r="T1796" s="129">
        <f>SUM(T1797:T1925)</f>
        <v>0</v>
      </c>
      <c r="AR1796" s="123" t="s">
        <v>90</v>
      </c>
      <c r="AT1796" s="130" t="s">
        <v>76</v>
      </c>
      <c r="AU1796" s="130" t="s">
        <v>84</v>
      </c>
      <c r="AY1796" s="123" t="s">
        <v>358</v>
      </c>
      <c r="BK1796" s="131">
        <f>SUM(BK1797:BK1925)</f>
        <v>0</v>
      </c>
    </row>
    <row r="1797" spans="2:65" s="1" customFormat="1" ht="49.15" customHeight="1">
      <c r="B1797" s="33"/>
      <c r="C1797" s="134" t="s">
        <v>1918</v>
      </c>
      <c r="D1797" s="134" t="s">
        <v>360</v>
      </c>
      <c r="E1797" s="135" t="s">
        <v>1919</v>
      </c>
      <c r="F1797" s="136" t="s">
        <v>1920</v>
      </c>
      <c r="G1797" s="137" t="s">
        <v>195</v>
      </c>
      <c r="H1797" s="138">
        <v>600.80999999999995</v>
      </c>
      <c r="I1797" s="139"/>
      <c r="J1797" s="140">
        <f>ROUND(I1797*H1797,2)</f>
        <v>0</v>
      </c>
      <c r="K1797" s="136" t="s">
        <v>363</v>
      </c>
      <c r="L1797" s="33"/>
      <c r="M1797" s="141" t="s">
        <v>19</v>
      </c>
      <c r="N1797" s="142" t="s">
        <v>49</v>
      </c>
      <c r="P1797" s="143">
        <f>O1797*H1797</f>
        <v>0</v>
      </c>
      <c r="Q1797" s="143">
        <v>1.22014909E-2</v>
      </c>
      <c r="R1797" s="143">
        <f>Q1797*H1797</f>
        <v>7.3307777476289999</v>
      </c>
      <c r="S1797" s="143">
        <v>0</v>
      </c>
      <c r="T1797" s="144">
        <f>S1797*H1797</f>
        <v>0</v>
      </c>
      <c r="AR1797" s="145" t="s">
        <v>454</v>
      </c>
      <c r="AT1797" s="145" t="s">
        <v>360</v>
      </c>
      <c r="AU1797" s="145" t="s">
        <v>90</v>
      </c>
      <c r="AY1797" s="18" t="s">
        <v>358</v>
      </c>
      <c r="BE1797" s="146">
        <f>IF(N1797="základní",J1797,0)</f>
        <v>0</v>
      </c>
      <c r="BF1797" s="146">
        <f>IF(N1797="snížená",J1797,0)</f>
        <v>0</v>
      </c>
      <c r="BG1797" s="146">
        <f>IF(N1797="zákl. přenesená",J1797,0)</f>
        <v>0</v>
      </c>
      <c r="BH1797" s="146">
        <f>IF(N1797="sníž. přenesená",J1797,0)</f>
        <v>0</v>
      </c>
      <c r="BI1797" s="146">
        <f>IF(N1797="nulová",J1797,0)</f>
        <v>0</v>
      </c>
      <c r="BJ1797" s="18" t="s">
        <v>90</v>
      </c>
      <c r="BK1797" s="146">
        <f>ROUND(I1797*H1797,2)</f>
        <v>0</v>
      </c>
      <c r="BL1797" s="18" t="s">
        <v>454</v>
      </c>
      <c r="BM1797" s="145" t="s">
        <v>1921</v>
      </c>
    </row>
    <row r="1798" spans="2:65" s="1" customFormat="1" ht="11.25">
      <c r="B1798" s="33"/>
      <c r="D1798" s="147" t="s">
        <v>366</v>
      </c>
      <c r="F1798" s="148" t="s">
        <v>1922</v>
      </c>
      <c r="I1798" s="149"/>
      <c r="L1798" s="33"/>
      <c r="M1798" s="150"/>
      <c r="T1798" s="54"/>
      <c r="AT1798" s="18" t="s">
        <v>366</v>
      </c>
      <c r="AU1798" s="18" t="s">
        <v>90</v>
      </c>
    </row>
    <row r="1799" spans="2:65" s="12" customFormat="1" ht="11.25">
      <c r="B1799" s="151"/>
      <c r="D1799" s="152" t="s">
        <v>368</v>
      </c>
      <c r="E1799" s="153" t="s">
        <v>19</v>
      </c>
      <c r="F1799" s="154" t="s">
        <v>1160</v>
      </c>
      <c r="H1799" s="153" t="s">
        <v>19</v>
      </c>
      <c r="I1799" s="155"/>
      <c r="L1799" s="151"/>
      <c r="M1799" s="156"/>
      <c r="T1799" s="157"/>
      <c r="AT1799" s="153" t="s">
        <v>368</v>
      </c>
      <c r="AU1799" s="153" t="s">
        <v>90</v>
      </c>
      <c r="AV1799" s="12" t="s">
        <v>84</v>
      </c>
      <c r="AW1799" s="12" t="s">
        <v>36</v>
      </c>
      <c r="AX1799" s="12" t="s">
        <v>77</v>
      </c>
      <c r="AY1799" s="153" t="s">
        <v>358</v>
      </c>
    </row>
    <row r="1800" spans="2:65" s="12" customFormat="1" ht="11.25">
      <c r="B1800" s="151"/>
      <c r="D1800" s="152" t="s">
        <v>368</v>
      </c>
      <c r="E1800" s="153" t="s">
        <v>19</v>
      </c>
      <c r="F1800" s="154" t="s">
        <v>5184</v>
      </c>
      <c r="H1800" s="153" t="s">
        <v>19</v>
      </c>
      <c r="I1800" s="155"/>
      <c r="L1800" s="151"/>
      <c r="M1800" s="156"/>
      <c r="T1800" s="157"/>
      <c r="AT1800" s="153" t="s">
        <v>368</v>
      </c>
      <c r="AU1800" s="153" t="s">
        <v>90</v>
      </c>
      <c r="AV1800" s="12" t="s">
        <v>84</v>
      </c>
      <c r="AW1800" s="12" t="s">
        <v>36</v>
      </c>
      <c r="AX1800" s="12" t="s">
        <v>77</v>
      </c>
      <c r="AY1800" s="153" t="s">
        <v>358</v>
      </c>
    </row>
    <row r="1801" spans="2:65" s="13" customFormat="1" ht="11.25">
      <c r="B1801" s="158"/>
      <c r="D1801" s="152" t="s">
        <v>368</v>
      </c>
      <c r="E1801" s="159" t="s">
        <v>19</v>
      </c>
      <c r="F1801" s="160" t="s">
        <v>1923</v>
      </c>
      <c r="H1801" s="161">
        <v>4.8899999999999997</v>
      </c>
      <c r="I1801" s="162"/>
      <c r="L1801" s="158"/>
      <c r="M1801" s="163"/>
      <c r="T1801" s="164"/>
      <c r="AT1801" s="159" t="s">
        <v>368</v>
      </c>
      <c r="AU1801" s="159" t="s">
        <v>90</v>
      </c>
      <c r="AV1801" s="13" t="s">
        <v>90</v>
      </c>
      <c r="AW1801" s="13" t="s">
        <v>36</v>
      </c>
      <c r="AX1801" s="13" t="s">
        <v>77</v>
      </c>
      <c r="AY1801" s="159" t="s">
        <v>358</v>
      </c>
    </row>
    <row r="1802" spans="2:65" s="13" customFormat="1" ht="11.25">
      <c r="B1802" s="158"/>
      <c r="D1802" s="152" t="s">
        <v>368</v>
      </c>
      <c r="E1802" s="159" t="s">
        <v>19</v>
      </c>
      <c r="F1802" s="160" t="s">
        <v>1924</v>
      </c>
      <c r="H1802" s="161">
        <v>16.77</v>
      </c>
      <c r="I1802" s="162"/>
      <c r="L1802" s="158"/>
      <c r="M1802" s="163"/>
      <c r="T1802" s="164"/>
      <c r="AT1802" s="159" t="s">
        <v>368</v>
      </c>
      <c r="AU1802" s="159" t="s">
        <v>90</v>
      </c>
      <c r="AV1802" s="13" t="s">
        <v>90</v>
      </c>
      <c r="AW1802" s="13" t="s">
        <v>36</v>
      </c>
      <c r="AX1802" s="13" t="s">
        <v>77</v>
      </c>
      <c r="AY1802" s="159" t="s">
        <v>358</v>
      </c>
    </row>
    <row r="1803" spans="2:65" s="13" customFormat="1" ht="11.25">
      <c r="B1803" s="158"/>
      <c r="D1803" s="152" t="s">
        <v>368</v>
      </c>
      <c r="E1803" s="159" t="s">
        <v>19</v>
      </c>
      <c r="F1803" s="160" t="s">
        <v>1925</v>
      </c>
      <c r="H1803" s="161">
        <v>4.8899999999999997</v>
      </c>
      <c r="I1803" s="162"/>
      <c r="L1803" s="158"/>
      <c r="M1803" s="163"/>
      <c r="T1803" s="164"/>
      <c r="AT1803" s="159" t="s">
        <v>368</v>
      </c>
      <c r="AU1803" s="159" t="s">
        <v>90</v>
      </c>
      <c r="AV1803" s="13" t="s">
        <v>90</v>
      </c>
      <c r="AW1803" s="13" t="s">
        <v>36</v>
      </c>
      <c r="AX1803" s="13" t="s">
        <v>77</v>
      </c>
      <c r="AY1803" s="159" t="s">
        <v>358</v>
      </c>
    </row>
    <row r="1804" spans="2:65" s="13" customFormat="1" ht="11.25">
      <c r="B1804" s="158"/>
      <c r="D1804" s="152" t="s">
        <v>368</v>
      </c>
      <c r="E1804" s="159" t="s">
        <v>19</v>
      </c>
      <c r="F1804" s="160" t="s">
        <v>1926</v>
      </c>
      <c r="H1804" s="161">
        <v>16.77</v>
      </c>
      <c r="I1804" s="162"/>
      <c r="L1804" s="158"/>
      <c r="M1804" s="163"/>
      <c r="T1804" s="164"/>
      <c r="AT1804" s="159" t="s">
        <v>368</v>
      </c>
      <c r="AU1804" s="159" t="s">
        <v>90</v>
      </c>
      <c r="AV1804" s="13" t="s">
        <v>90</v>
      </c>
      <c r="AW1804" s="13" t="s">
        <v>36</v>
      </c>
      <c r="AX1804" s="13" t="s">
        <v>77</v>
      </c>
      <c r="AY1804" s="159" t="s">
        <v>358</v>
      </c>
    </row>
    <row r="1805" spans="2:65" s="13" customFormat="1" ht="11.25">
      <c r="B1805" s="158"/>
      <c r="D1805" s="152" t="s">
        <v>368</v>
      </c>
      <c r="E1805" s="159" t="s">
        <v>19</v>
      </c>
      <c r="F1805" s="160" t="s">
        <v>1927</v>
      </c>
      <c r="H1805" s="161">
        <v>4.8899999999999997</v>
      </c>
      <c r="I1805" s="162"/>
      <c r="L1805" s="158"/>
      <c r="M1805" s="163"/>
      <c r="T1805" s="164"/>
      <c r="AT1805" s="159" t="s">
        <v>368</v>
      </c>
      <c r="AU1805" s="159" t="s">
        <v>90</v>
      </c>
      <c r="AV1805" s="13" t="s">
        <v>90</v>
      </c>
      <c r="AW1805" s="13" t="s">
        <v>36</v>
      </c>
      <c r="AX1805" s="13" t="s">
        <v>77</v>
      </c>
      <c r="AY1805" s="159" t="s">
        <v>358</v>
      </c>
    </row>
    <row r="1806" spans="2:65" s="13" customFormat="1" ht="11.25">
      <c r="B1806" s="158"/>
      <c r="D1806" s="152" t="s">
        <v>368</v>
      </c>
      <c r="E1806" s="159" t="s">
        <v>19</v>
      </c>
      <c r="F1806" s="160" t="s">
        <v>1928</v>
      </c>
      <c r="H1806" s="161">
        <v>16.77</v>
      </c>
      <c r="I1806" s="162"/>
      <c r="L1806" s="158"/>
      <c r="M1806" s="163"/>
      <c r="T1806" s="164"/>
      <c r="AT1806" s="159" t="s">
        <v>368</v>
      </c>
      <c r="AU1806" s="159" t="s">
        <v>90</v>
      </c>
      <c r="AV1806" s="13" t="s">
        <v>90</v>
      </c>
      <c r="AW1806" s="13" t="s">
        <v>36</v>
      </c>
      <c r="AX1806" s="13" t="s">
        <v>77</v>
      </c>
      <c r="AY1806" s="159" t="s">
        <v>358</v>
      </c>
    </row>
    <row r="1807" spans="2:65" s="13" customFormat="1" ht="11.25">
      <c r="B1807" s="158"/>
      <c r="D1807" s="152" t="s">
        <v>368</v>
      </c>
      <c r="E1807" s="159" t="s">
        <v>19</v>
      </c>
      <c r="F1807" s="160" t="s">
        <v>1929</v>
      </c>
      <c r="H1807" s="161">
        <v>4.8899999999999997</v>
      </c>
      <c r="I1807" s="162"/>
      <c r="L1807" s="158"/>
      <c r="M1807" s="163"/>
      <c r="T1807" s="164"/>
      <c r="AT1807" s="159" t="s">
        <v>368</v>
      </c>
      <c r="AU1807" s="159" t="s">
        <v>90</v>
      </c>
      <c r="AV1807" s="13" t="s">
        <v>90</v>
      </c>
      <c r="AW1807" s="13" t="s">
        <v>36</v>
      </c>
      <c r="AX1807" s="13" t="s">
        <v>77</v>
      </c>
      <c r="AY1807" s="159" t="s">
        <v>358</v>
      </c>
    </row>
    <row r="1808" spans="2:65" s="13" customFormat="1" ht="11.25">
      <c r="B1808" s="158"/>
      <c r="D1808" s="152" t="s">
        <v>368</v>
      </c>
      <c r="E1808" s="159" t="s">
        <v>19</v>
      </c>
      <c r="F1808" s="160" t="s">
        <v>1930</v>
      </c>
      <c r="H1808" s="161">
        <v>16.77</v>
      </c>
      <c r="I1808" s="162"/>
      <c r="L1808" s="158"/>
      <c r="M1808" s="163"/>
      <c r="T1808" s="164"/>
      <c r="AT1808" s="159" t="s">
        <v>368</v>
      </c>
      <c r="AU1808" s="159" t="s">
        <v>90</v>
      </c>
      <c r="AV1808" s="13" t="s">
        <v>90</v>
      </c>
      <c r="AW1808" s="13" t="s">
        <v>36</v>
      </c>
      <c r="AX1808" s="13" t="s">
        <v>77</v>
      </c>
      <c r="AY1808" s="159" t="s">
        <v>358</v>
      </c>
    </row>
    <row r="1809" spans="2:51" s="13" customFormat="1" ht="11.25">
      <c r="B1809" s="158"/>
      <c r="D1809" s="152" t="s">
        <v>368</v>
      </c>
      <c r="E1809" s="159" t="s">
        <v>19</v>
      </c>
      <c r="F1809" s="160" t="s">
        <v>1931</v>
      </c>
      <c r="H1809" s="161">
        <v>4.88</v>
      </c>
      <c r="I1809" s="162"/>
      <c r="L1809" s="158"/>
      <c r="M1809" s="163"/>
      <c r="T1809" s="164"/>
      <c r="AT1809" s="159" t="s">
        <v>368</v>
      </c>
      <c r="AU1809" s="159" t="s">
        <v>90</v>
      </c>
      <c r="AV1809" s="13" t="s">
        <v>90</v>
      </c>
      <c r="AW1809" s="13" t="s">
        <v>36</v>
      </c>
      <c r="AX1809" s="13" t="s">
        <v>77</v>
      </c>
      <c r="AY1809" s="159" t="s">
        <v>358</v>
      </c>
    </row>
    <row r="1810" spans="2:51" s="13" customFormat="1" ht="11.25">
      <c r="B1810" s="158"/>
      <c r="D1810" s="152" t="s">
        <v>368</v>
      </c>
      <c r="E1810" s="159" t="s">
        <v>19</v>
      </c>
      <c r="F1810" s="160" t="s">
        <v>1932</v>
      </c>
      <c r="H1810" s="161">
        <v>23.7</v>
      </c>
      <c r="I1810" s="162"/>
      <c r="L1810" s="158"/>
      <c r="M1810" s="163"/>
      <c r="T1810" s="164"/>
      <c r="AT1810" s="159" t="s">
        <v>368</v>
      </c>
      <c r="AU1810" s="159" t="s">
        <v>90</v>
      </c>
      <c r="AV1810" s="13" t="s">
        <v>90</v>
      </c>
      <c r="AW1810" s="13" t="s">
        <v>36</v>
      </c>
      <c r="AX1810" s="13" t="s">
        <v>77</v>
      </c>
      <c r="AY1810" s="159" t="s">
        <v>358</v>
      </c>
    </row>
    <row r="1811" spans="2:51" s="13" customFormat="1" ht="11.25">
      <c r="B1811" s="158"/>
      <c r="D1811" s="152" t="s">
        <v>368</v>
      </c>
      <c r="E1811" s="159" t="s">
        <v>19</v>
      </c>
      <c r="F1811" s="160" t="s">
        <v>1933</v>
      </c>
      <c r="H1811" s="161">
        <v>26.64</v>
      </c>
      <c r="I1811" s="162"/>
      <c r="L1811" s="158"/>
      <c r="M1811" s="163"/>
      <c r="T1811" s="164"/>
      <c r="AT1811" s="159" t="s">
        <v>368</v>
      </c>
      <c r="AU1811" s="159" t="s">
        <v>90</v>
      </c>
      <c r="AV1811" s="13" t="s">
        <v>90</v>
      </c>
      <c r="AW1811" s="13" t="s">
        <v>36</v>
      </c>
      <c r="AX1811" s="13" t="s">
        <v>77</v>
      </c>
      <c r="AY1811" s="159" t="s">
        <v>358</v>
      </c>
    </row>
    <row r="1812" spans="2:51" s="13" customFormat="1" ht="11.25">
      <c r="B1812" s="158"/>
      <c r="D1812" s="152" t="s">
        <v>368</v>
      </c>
      <c r="E1812" s="159" t="s">
        <v>19</v>
      </c>
      <c r="F1812" s="160" t="s">
        <v>1934</v>
      </c>
      <c r="H1812" s="161">
        <v>56.88</v>
      </c>
      <c r="I1812" s="162"/>
      <c r="L1812" s="158"/>
      <c r="M1812" s="163"/>
      <c r="T1812" s="164"/>
      <c r="AT1812" s="159" t="s">
        <v>368</v>
      </c>
      <c r="AU1812" s="159" t="s">
        <v>90</v>
      </c>
      <c r="AV1812" s="13" t="s">
        <v>90</v>
      </c>
      <c r="AW1812" s="13" t="s">
        <v>36</v>
      </c>
      <c r="AX1812" s="13" t="s">
        <v>77</v>
      </c>
      <c r="AY1812" s="159" t="s">
        <v>358</v>
      </c>
    </row>
    <row r="1813" spans="2:51" s="13" customFormat="1" ht="11.25">
      <c r="B1813" s="158"/>
      <c r="D1813" s="152" t="s">
        <v>368</v>
      </c>
      <c r="E1813" s="159" t="s">
        <v>19</v>
      </c>
      <c r="F1813" s="160" t="s">
        <v>1935</v>
      </c>
      <c r="H1813" s="161">
        <v>4.4800000000000004</v>
      </c>
      <c r="I1813" s="162"/>
      <c r="L1813" s="158"/>
      <c r="M1813" s="163"/>
      <c r="T1813" s="164"/>
      <c r="AT1813" s="159" t="s">
        <v>368</v>
      </c>
      <c r="AU1813" s="159" t="s">
        <v>90</v>
      </c>
      <c r="AV1813" s="13" t="s">
        <v>90</v>
      </c>
      <c r="AW1813" s="13" t="s">
        <v>36</v>
      </c>
      <c r="AX1813" s="13" t="s">
        <v>77</v>
      </c>
      <c r="AY1813" s="159" t="s">
        <v>358</v>
      </c>
    </row>
    <row r="1814" spans="2:51" s="15" customFormat="1" ht="11.25">
      <c r="B1814" s="172"/>
      <c r="D1814" s="152" t="s">
        <v>368</v>
      </c>
      <c r="E1814" s="173" t="s">
        <v>19</v>
      </c>
      <c r="F1814" s="174" t="s">
        <v>416</v>
      </c>
      <c r="H1814" s="175">
        <v>203.22</v>
      </c>
      <c r="I1814" s="176"/>
      <c r="L1814" s="172"/>
      <c r="M1814" s="177"/>
      <c r="T1814" s="178"/>
      <c r="AT1814" s="173" t="s">
        <v>368</v>
      </c>
      <c r="AU1814" s="173" t="s">
        <v>90</v>
      </c>
      <c r="AV1814" s="15" t="s">
        <v>97</v>
      </c>
      <c r="AW1814" s="15" t="s">
        <v>36</v>
      </c>
      <c r="AX1814" s="15" t="s">
        <v>77</v>
      </c>
      <c r="AY1814" s="173" t="s">
        <v>358</v>
      </c>
    </row>
    <row r="1815" spans="2:51" s="12" customFormat="1" ht="11.25">
      <c r="B1815" s="151"/>
      <c r="D1815" s="152" t="s">
        <v>368</v>
      </c>
      <c r="E1815" s="153" t="s">
        <v>19</v>
      </c>
      <c r="F1815" s="154" t="s">
        <v>5185</v>
      </c>
      <c r="H1815" s="153" t="s">
        <v>19</v>
      </c>
      <c r="I1815" s="155"/>
      <c r="L1815" s="151"/>
      <c r="M1815" s="156"/>
      <c r="T1815" s="157"/>
      <c r="AT1815" s="153" t="s">
        <v>368</v>
      </c>
      <c r="AU1815" s="153" t="s">
        <v>90</v>
      </c>
      <c r="AV1815" s="12" t="s">
        <v>84</v>
      </c>
      <c r="AW1815" s="12" t="s">
        <v>36</v>
      </c>
      <c r="AX1815" s="12" t="s">
        <v>77</v>
      </c>
      <c r="AY1815" s="153" t="s">
        <v>358</v>
      </c>
    </row>
    <row r="1816" spans="2:51" s="13" customFormat="1" ht="11.25">
      <c r="B1816" s="158"/>
      <c r="D1816" s="152" t="s">
        <v>368</v>
      </c>
      <c r="E1816" s="159" t="s">
        <v>19</v>
      </c>
      <c r="F1816" s="160" t="s">
        <v>1936</v>
      </c>
      <c r="H1816" s="161">
        <v>4.8899999999999997</v>
      </c>
      <c r="I1816" s="162"/>
      <c r="L1816" s="158"/>
      <c r="M1816" s="163"/>
      <c r="T1816" s="164"/>
      <c r="AT1816" s="159" t="s">
        <v>368</v>
      </c>
      <c r="AU1816" s="159" t="s">
        <v>90</v>
      </c>
      <c r="AV1816" s="13" t="s">
        <v>90</v>
      </c>
      <c r="AW1816" s="13" t="s">
        <v>36</v>
      </c>
      <c r="AX1816" s="13" t="s">
        <v>77</v>
      </c>
      <c r="AY1816" s="159" t="s">
        <v>358</v>
      </c>
    </row>
    <row r="1817" spans="2:51" s="13" customFormat="1" ht="11.25">
      <c r="B1817" s="158"/>
      <c r="D1817" s="152" t="s">
        <v>368</v>
      </c>
      <c r="E1817" s="159" t="s">
        <v>19</v>
      </c>
      <c r="F1817" s="160" t="s">
        <v>1937</v>
      </c>
      <c r="H1817" s="161">
        <v>23.46</v>
      </c>
      <c r="I1817" s="162"/>
      <c r="L1817" s="158"/>
      <c r="M1817" s="163"/>
      <c r="T1817" s="164"/>
      <c r="AT1817" s="159" t="s">
        <v>368</v>
      </c>
      <c r="AU1817" s="159" t="s">
        <v>90</v>
      </c>
      <c r="AV1817" s="13" t="s">
        <v>90</v>
      </c>
      <c r="AW1817" s="13" t="s">
        <v>36</v>
      </c>
      <c r="AX1817" s="13" t="s">
        <v>77</v>
      </c>
      <c r="AY1817" s="159" t="s">
        <v>358</v>
      </c>
    </row>
    <row r="1818" spans="2:51" s="13" customFormat="1" ht="11.25">
      <c r="B1818" s="158"/>
      <c r="D1818" s="152" t="s">
        <v>368</v>
      </c>
      <c r="E1818" s="159" t="s">
        <v>19</v>
      </c>
      <c r="F1818" s="160" t="s">
        <v>1938</v>
      </c>
      <c r="H1818" s="161">
        <v>4.8</v>
      </c>
      <c r="I1818" s="162"/>
      <c r="L1818" s="158"/>
      <c r="M1818" s="163"/>
      <c r="T1818" s="164"/>
      <c r="AT1818" s="159" t="s">
        <v>368</v>
      </c>
      <c r="AU1818" s="159" t="s">
        <v>90</v>
      </c>
      <c r="AV1818" s="13" t="s">
        <v>90</v>
      </c>
      <c r="AW1818" s="13" t="s">
        <v>36</v>
      </c>
      <c r="AX1818" s="13" t="s">
        <v>77</v>
      </c>
      <c r="AY1818" s="159" t="s">
        <v>358</v>
      </c>
    </row>
    <row r="1819" spans="2:51" s="13" customFormat="1" ht="11.25">
      <c r="B1819" s="158"/>
      <c r="D1819" s="152" t="s">
        <v>368</v>
      </c>
      <c r="E1819" s="159" t="s">
        <v>19</v>
      </c>
      <c r="F1819" s="160" t="s">
        <v>1939</v>
      </c>
      <c r="H1819" s="161">
        <v>16.63</v>
      </c>
      <c r="I1819" s="162"/>
      <c r="L1819" s="158"/>
      <c r="M1819" s="163"/>
      <c r="T1819" s="164"/>
      <c r="AT1819" s="159" t="s">
        <v>368</v>
      </c>
      <c r="AU1819" s="159" t="s">
        <v>90</v>
      </c>
      <c r="AV1819" s="13" t="s">
        <v>90</v>
      </c>
      <c r="AW1819" s="13" t="s">
        <v>36</v>
      </c>
      <c r="AX1819" s="13" t="s">
        <v>77</v>
      </c>
      <c r="AY1819" s="159" t="s">
        <v>358</v>
      </c>
    </row>
    <row r="1820" spans="2:51" s="13" customFormat="1" ht="11.25">
      <c r="B1820" s="158"/>
      <c r="D1820" s="152" t="s">
        <v>368</v>
      </c>
      <c r="E1820" s="159" t="s">
        <v>19</v>
      </c>
      <c r="F1820" s="160" t="s">
        <v>1940</v>
      </c>
      <c r="H1820" s="161">
        <v>4.8899999999999997</v>
      </c>
      <c r="I1820" s="162"/>
      <c r="L1820" s="158"/>
      <c r="M1820" s="163"/>
      <c r="T1820" s="164"/>
      <c r="AT1820" s="159" t="s">
        <v>368</v>
      </c>
      <c r="AU1820" s="159" t="s">
        <v>90</v>
      </c>
      <c r="AV1820" s="13" t="s">
        <v>90</v>
      </c>
      <c r="AW1820" s="13" t="s">
        <v>36</v>
      </c>
      <c r="AX1820" s="13" t="s">
        <v>77</v>
      </c>
      <c r="AY1820" s="159" t="s">
        <v>358</v>
      </c>
    </row>
    <row r="1821" spans="2:51" s="13" customFormat="1" ht="11.25">
      <c r="B1821" s="158"/>
      <c r="D1821" s="152" t="s">
        <v>368</v>
      </c>
      <c r="E1821" s="159" t="s">
        <v>19</v>
      </c>
      <c r="F1821" s="160" t="s">
        <v>1941</v>
      </c>
      <c r="H1821" s="161">
        <v>16.559999999999999</v>
      </c>
      <c r="I1821" s="162"/>
      <c r="L1821" s="158"/>
      <c r="M1821" s="163"/>
      <c r="T1821" s="164"/>
      <c r="AT1821" s="159" t="s">
        <v>368</v>
      </c>
      <c r="AU1821" s="159" t="s">
        <v>90</v>
      </c>
      <c r="AV1821" s="13" t="s">
        <v>90</v>
      </c>
      <c r="AW1821" s="13" t="s">
        <v>36</v>
      </c>
      <c r="AX1821" s="13" t="s">
        <v>77</v>
      </c>
      <c r="AY1821" s="159" t="s">
        <v>358</v>
      </c>
    </row>
    <row r="1822" spans="2:51" s="13" customFormat="1" ht="11.25">
      <c r="B1822" s="158"/>
      <c r="D1822" s="152" t="s">
        <v>368</v>
      </c>
      <c r="E1822" s="159" t="s">
        <v>19</v>
      </c>
      <c r="F1822" s="160" t="s">
        <v>1942</v>
      </c>
      <c r="H1822" s="161">
        <v>4.8899999999999997</v>
      </c>
      <c r="I1822" s="162"/>
      <c r="L1822" s="158"/>
      <c r="M1822" s="163"/>
      <c r="T1822" s="164"/>
      <c r="AT1822" s="159" t="s">
        <v>368</v>
      </c>
      <c r="AU1822" s="159" t="s">
        <v>90</v>
      </c>
      <c r="AV1822" s="13" t="s">
        <v>90</v>
      </c>
      <c r="AW1822" s="13" t="s">
        <v>36</v>
      </c>
      <c r="AX1822" s="13" t="s">
        <v>77</v>
      </c>
      <c r="AY1822" s="159" t="s">
        <v>358</v>
      </c>
    </row>
    <row r="1823" spans="2:51" s="13" customFormat="1" ht="11.25">
      <c r="B1823" s="158"/>
      <c r="D1823" s="152" t="s">
        <v>368</v>
      </c>
      <c r="E1823" s="159" t="s">
        <v>19</v>
      </c>
      <c r="F1823" s="160" t="s">
        <v>1943</v>
      </c>
      <c r="H1823" s="161">
        <v>16.739999999999998</v>
      </c>
      <c r="I1823" s="162"/>
      <c r="L1823" s="158"/>
      <c r="M1823" s="163"/>
      <c r="T1823" s="164"/>
      <c r="AT1823" s="159" t="s">
        <v>368</v>
      </c>
      <c r="AU1823" s="159" t="s">
        <v>90</v>
      </c>
      <c r="AV1823" s="13" t="s">
        <v>90</v>
      </c>
      <c r="AW1823" s="13" t="s">
        <v>36</v>
      </c>
      <c r="AX1823" s="13" t="s">
        <v>77</v>
      </c>
      <c r="AY1823" s="159" t="s">
        <v>358</v>
      </c>
    </row>
    <row r="1824" spans="2:51" s="13" customFormat="1" ht="11.25">
      <c r="B1824" s="158"/>
      <c r="D1824" s="152" t="s">
        <v>368</v>
      </c>
      <c r="E1824" s="159" t="s">
        <v>19</v>
      </c>
      <c r="F1824" s="160" t="s">
        <v>1944</v>
      </c>
      <c r="H1824" s="161">
        <v>4.8899999999999997</v>
      </c>
      <c r="I1824" s="162"/>
      <c r="L1824" s="158"/>
      <c r="M1824" s="163"/>
      <c r="T1824" s="164"/>
      <c r="AT1824" s="159" t="s">
        <v>368</v>
      </c>
      <c r="AU1824" s="159" t="s">
        <v>90</v>
      </c>
      <c r="AV1824" s="13" t="s">
        <v>90</v>
      </c>
      <c r="AW1824" s="13" t="s">
        <v>36</v>
      </c>
      <c r="AX1824" s="13" t="s">
        <v>77</v>
      </c>
      <c r="AY1824" s="159" t="s">
        <v>358</v>
      </c>
    </row>
    <row r="1825" spans="2:51" s="13" customFormat="1" ht="11.25">
      <c r="B1825" s="158"/>
      <c r="D1825" s="152" t="s">
        <v>368</v>
      </c>
      <c r="E1825" s="159" t="s">
        <v>19</v>
      </c>
      <c r="F1825" s="160" t="s">
        <v>1945</v>
      </c>
      <c r="H1825" s="161">
        <v>16.77</v>
      </c>
      <c r="I1825" s="162"/>
      <c r="L1825" s="158"/>
      <c r="M1825" s="163"/>
      <c r="T1825" s="164"/>
      <c r="AT1825" s="159" t="s">
        <v>368</v>
      </c>
      <c r="AU1825" s="159" t="s">
        <v>90</v>
      </c>
      <c r="AV1825" s="13" t="s">
        <v>90</v>
      </c>
      <c r="AW1825" s="13" t="s">
        <v>36</v>
      </c>
      <c r="AX1825" s="13" t="s">
        <v>77</v>
      </c>
      <c r="AY1825" s="159" t="s">
        <v>358</v>
      </c>
    </row>
    <row r="1826" spans="2:51" s="13" customFormat="1" ht="11.25">
      <c r="B1826" s="158"/>
      <c r="D1826" s="152" t="s">
        <v>368</v>
      </c>
      <c r="E1826" s="159" t="s">
        <v>19</v>
      </c>
      <c r="F1826" s="160" t="s">
        <v>1946</v>
      </c>
      <c r="H1826" s="161">
        <v>30.42</v>
      </c>
      <c r="I1826" s="162"/>
      <c r="L1826" s="158"/>
      <c r="M1826" s="163"/>
      <c r="T1826" s="164"/>
      <c r="AT1826" s="159" t="s">
        <v>368</v>
      </c>
      <c r="AU1826" s="159" t="s">
        <v>90</v>
      </c>
      <c r="AV1826" s="13" t="s">
        <v>90</v>
      </c>
      <c r="AW1826" s="13" t="s">
        <v>36</v>
      </c>
      <c r="AX1826" s="13" t="s">
        <v>77</v>
      </c>
      <c r="AY1826" s="159" t="s">
        <v>358</v>
      </c>
    </row>
    <row r="1827" spans="2:51" s="13" customFormat="1" ht="11.25">
      <c r="B1827" s="158"/>
      <c r="D1827" s="152" t="s">
        <v>368</v>
      </c>
      <c r="E1827" s="159" t="s">
        <v>19</v>
      </c>
      <c r="F1827" s="160" t="s">
        <v>1947</v>
      </c>
      <c r="H1827" s="161">
        <v>56.65</v>
      </c>
      <c r="I1827" s="162"/>
      <c r="L1827" s="158"/>
      <c r="M1827" s="163"/>
      <c r="T1827" s="164"/>
      <c r="AT1827" s="159" t="s">
        <v>368</v>
      </c>
      <c r="AU1827" s="159" t="s">
        <v>90</v>
      </c>
      <c r="AV1827" s="13" t="s">
        <v>90</v>
      </c>
      <c r="AW1827" s="13" t="s">
        <v>36</v>
      </c>
      <c r="AX1827" s="13" t="s">
        <v>77</v>
      </c>
      <c r="AY1827" s="159" t="s">
        <v>358</v>
      </c>
    </row>
    <row r="1828" spans="2:51" s="15" customFormat="1" ht="11.25">
      <c r="B1828" s="172"/>
      <c r="D1828" s="152" t="s">
        <v>368</v>
      </c>
      <c r="E1828" s="173" t="s">
        <v>19</v>
      </c>
      <c r="F1828" s="174" t="s">
        <v>416</v>
      </c>
      <c r="H1828" s="175">
        <v>201.59</v>
      </c>
      <c r="I1828" s="176"/>
      <c r="L1828" s="172"/>
      <c r="M1828" s="177"/>
      <c r="T1828" s="178"/>
      <c r="AT1828" s="173" t="s">
        <v>368</v>
      </c>
      <c r="AU1828" s="173" t="s">
        <v>90</v>
      </c>
      <c r="AV1828" s="15" t="s">
        <v>97</v>
      </c>
      <c r="AW1828" s="15" t="s">
        <v>36</v>
      </c>
      <c r="AX1828" s="15" t="s">
        <v>77</v>
      </c>
      <c r="AY1828" s="173" t="s">
        <v>358</v>
      </c>
    </row>
    <row r="1829" spans="2:51" s="12" customFormat="1" ht="11.25">
      <c r="B1829" s="151"/>
      <c r="D1829" s="152" t="s">
        <v>368</v>
      </c>
      <c r="E1829" s="153" t="s">
        <v>19</v>
      </c>
      <c r="F1829" s="154" t="s">
        <v>5183</v>
      </c>
      <c r="H1829" s="153" t="s">
        <v>19</v>
      </c>
      <c r="I1829" s="155"/>
      <c r="L1829" s="151"/>
      <c r="M1829" s="156"/>
      <c r="T1829" s="157"/>
      <c r="AT1829" s="153" t="s">
        <v>368</v>
      </c>
      <c r="AU1829" s="153" t="s">
        <v>90</v>
      </c>
      <c r="AV1829" s="12" t="s">
        <v>84</v>
      </c>
      <c r="AW1829" s="12" t="s">
        <v>36</v>
      </c>
      <c r="AX1829" s="12" t="s">
        <v>77</v>
      </c>
      <c r="AY1829" s="153" t="s">
        <v>358</v>
      </c>
    </row>
    <row r="1830" spans="2:51" s="13" customFormat="1" ht="11.25">
      <c r="B1830" s="158"/>
      <c r="D1830" s="152" t="s">
        <v>368</v>
      </c>
      <c r="E1830" s="159" t="s">
        <v>19</v>
      </c>
      <c r="F1830" s="160" t="s">
        <v>1948</v>
      </c>
      <c r="H1830" s="161">
        <v>25.55</v>
      </c>
      <c r="I1830" s="162"/>
      <c r="L1830" s="158"/>
      <c r="M1830" s="163"/>
      <c r="T1830" s="164"/>
      <c r="AT1830" s="159" t="s">
        <v>368</v>
      </c>
      <c r="AU1830" s="159" t="s">
        <v>90</v>
      </c>
      <c r="AV1830" s="13" t="s">
        <v>90</v>
      </c>
      <c r="AW1830" s="13" t="s">
        <v>36</v>
      </c>
      <c r="AX1830" s="13" t="s">
        <v>77</v>
      </c>
      <c r="AY1830" s="159" t="s">
        <v>358</v>
      </c>
    </row>
    <row r="1831" spans="2:51" s="13" customFormat="1" ht="11.25">
      <c r="B1831" s="158"/>
      <c r="D1831" s="152" t="s">
        <v>368</v>
      </c>
      <c r="E1831" s="159" t="s">
        <v>19</v>
      </c>
      <c r="F1831" s="160" t="s">
        <v>1949</v>
      </c>
      <c r="H1831" s="161">
        <v>4.04</v>
      </c>
      <c r="I1831" s="162"/>
      <c r="L1831" s="158"/>
      <c r="M1831" s="163"/>
      <c r="T1831" s="164"/>
      <c r="AT1831" s="159" t="s">
        <v>368</v>
      </c>
      <c r="AU1831" s="159" t="s">
        <v>90</v>
      </c>
      <c r="AV1831" s="13" t="s">
        <v>90</v>
      </c>
      <c r="AW1831" s="13" t="s">
        <v>36</v>
      </c>
      <c r="AX1831" s="13" t="s">
        <v>77</v>
      </c>
      <c r="AY1831" s="159" t="s">
        <v>358</v>
      </c>
    </row>
    <row r="1832" spans="2:51" s="13" customFormat="1" ht="11.25">
      <c r="B1832" s="158"/>
      <c r="D1832" s="152" t="s">
        <v>368</v>
      </c>
      <c r="E1832" s="159" t="s">
        <v>19</v>
      </c>
      <c r="F1832" s="160" t="s">
        <v>1950</v>
      </c>
      <c r="H1832" s="161">
        <v>31.08</v>
      </c>
      <c r="I1832" s="162"/>
      <c r="L1832" s="158"/>
      <c r="M1832" s="163"/>
      <c r="T1832" s="164"/>
      <c r="AT1832" s="159" t="s">
        <v>368</v>
      </c>
      <c r="AU1832" s="159" t="s">
        <v>90</v>
      </c>
      <c r="AV1832" s="13" t="s">
        <v>90</v>
      </c>
      <c r="AW1832" s="13" t="s">
        <v>36</v>
      </c>
      <c r="AX1832" s="13" t="s">
        <v>77</v>
      </c>
      <c r="AY1832" s="159" t="s">
        <v>358</v>
      </c>
    </row>
    <row r="1833" spans="2:51" s="13" customFormat="1" ht="11.25">
      <c r="B1833" s="158"/>
      <c r="D1833" s="152" t="s">
        <v>368</v>
      </c>
      <c r="E1833" s="159" t="s">
        <v>19</v>
      </c>
      <c r="F1833" s="160" t="s">
        <v>1951</v>
      </c>
      <c r="H1833" s="161">
        <v>4.1399999999999997</v>
      </c>
      <c r="I1833" s="162"/>
      <c r="L1833" s="158"/>
      <c r="M1833" s="163"/>
      <c r="T1833" s="164"/>
      <c r="AT1833" s="159" t="s">
        <v>368</v>
      </c>
      <c r="AU1833" s="159" t="s">
        <v>90</v>
      </c>
      <c r="AV1833" s="13" t="s">
        <v>90</v>
      </c>
      <c r="AW1833" s="13" t="s">
        <v>36</v>
      </c>
      <c r="AX1833" s="13" t="s">
        <v>77</v>
      </c>
      <c r="AY1833" s="159" t="s">
        <v>358</v>
      </c>
    </row>
    <row r="1834" spans="2:51" s="13" customFormat="1" ht="11.25">
      <c r="B1834" s="158"/>
      <c r="D1834" s="152" t="s">
        <v>368</v>
      </c>
      <c r="E1834" s="159" t="s">
        <v>19</v>
      </c>
      <c r="F1834" s="160" t="s">
        <v>1952</v>
      </c>
      <c r="H1834" s="161">
        <v>27.81</v>
      </c>
      <c r="I1834" s="162"/>
      <c r="L1834" s="158"/>
      <c r="M1834" s="163"/>
      <c r="T1834" s="164"/>
      <c r="AT1834" s="159" t="s">
        <v>368</v>
      </c>
      <c r="AU1834" s="159" t="s">
        <v>90</v>
      </c>
      <c r="AV1834" s="13" t="s">
        <v>90</v>
      </c>
      <c r="AW1834" s="13" t="s">
        <v>36</v>
      </c>
      <c r="AX1834" s="13" t="s">
        <v>77</v>
      </c>
      <c r="AY1834" s="159" t="s">
        <v>358</v>
      </c>
    </row>
    <row r="1835" spans="2:51" s="13" customFormat="1" ht="11.25">
      <c r="B1835" s="158"/>
      <c r="D1835" s="152" t="s">
        <v>368</v>
      </c>
      <c r="E1835" s="159" t="s">
        <v>19</v>
      </c>
      <c r="F1835" s="160" t="s">
        <v>1953</v>
      </c>
      <c r="H1835" s="161">
        <v>4.97</v>
      </c>
      <c r="I1835" s="162"/>
      <c r="L1835" s="158"/>
      <c r="M1835" s="163"/>
      <c r="T1835" s="164"/>
      <c r="AT1835" s="159" t="s">
        <v>368</v>
      </c>
      <c r="AU1835" s="159" t="s">
        <v>90</v>
      </c>
      <c r="AV1835" s="13" t="s">
        <v>90</v>
      </c>
      <c r="AW1835" s="13" t="s">
        <v>36</v>
      </c>
      <c r="AX1835" s="13" t="s">
        <v>77</v>
      </c>
      <c r="AY1835" s="159" t="s">
        <v>358</v>
      </c>
    </row>
    <row r="1836" spans="2:51" s="13" customFormat="1" ht="11.25">
      <c r="B1836" s="158"/>
      <c r="D1836" s="152" t="s">
        <v>368</v>
      </c>
      <c r="E1836" s="159" t="s">
        <v>19</v>
      </c>
      <c r="F1836" s="160" t="s">
        <v>1954</v>
      </c>
      <c r="H1836" s="161">
        <v>8.9600000000000009</v>
      </c>
      <c r="I1836" s="162"/>
      <c r="L1836" s="158"/>
      <c r="M1836" s="163"/>
      <c r="T1836" s="164"/>
      <c r="AT1836" s="159" t="s">
        <v>368</v>
      </c>
      <c r="AU1836" s="159" t="s">
        <v>90</v>
      </c>
      <c r="AV1836" s="13" t="s">
        <v>90</v>
      </c>
      <c r="AW1836" s="13" t="s">
        <v>36</v>
      </c>
      <c r="AX1836" s="13" t="s">
        <v>77</v>
      </c>
      <c r="AY1836" s="159" t="s">
        <v>358</v>
      </c>
    </row>
    <row r="1837" spans="2:51" s="13" customFormat="1" ht="11.25">
      <c r="B1837" s="158"/>
      <c r="D1837" s="152" t="s">
        <v>368</v>
      </c>
      <c r="E1837" s="159" t="s">
        <v>19</v>
      </c>
      <c r="F1837" s="160" t="s">
        <v>1955</v>
      </c>
      <c r="H1837" s="161">
        <v>11.56</v>
      </c>
      <c r="I1837" s="162"/>
      <c r="L1837" s="158"/>
      <c r="M1837" s="163"/>
      <c r="T1837" s="164"/>
      <c r="AT1837" s="159" t="s">
        <v>368</v>
      </c>
      <c r="AU1837" s="159" t="s">
        <v>90</v>
      </c>
      <c r="AV1837" s="13" t="s">
        <v>90</v>
      </c>
      <c r="AW1837" s="13" t="s">
        <v>36</v>
      </c>
      <c r="AX1837" s="13" t="s">
        <v>77</v>
      </c>
      <c r="AY1837" s="159" t="s">
        <v>358</v>
      </c>
    </row>
    <row r="1838" spans="2:51" s="13" customFormat="1" ht="11.25">
      <c r="B1838" s="158"/>
      <c r="D1838" s="152" t="s">
        <v>368</v>
      </c>
      <c r="E1838" s="159" t="s">
        <v>19</v>
      </c>
      <c r="F1838" s="160" t="s">
        <v>1956</v>
      </c>
      <c r="H1838" s="161">
        <v>3.78</v>
      </c>
      <c r="I1838" s="162"/>
      <c r="L1838" s="158"/>
      <c r="M1838" s="163"/>
      <c r="T1838" s="164"/>
      <c r="AT1838" s="159" t="s">
        <v>368</v>
      </c>
      <c r="AU1838" s="159" t="s">
        <v>90</v>
      </c>
      <c r="AV1838" s="13" t="s">
        <v>90</v>
      </c>
      <c r="AW1838" s="13" t="s">
        <v>36</v>
      </c>
      <c r="AX1838" s="13" t="s">
        <v>77</v>
      </c>
      <c r="AY1838" s="159" t="s">
        <v>358</v>
      </c>
    </row>
    <row r="1839" spans="2:51" s="13" customFormat="1" ht="11.25">
      <c r="B1839" s="158"/>
      <c r="D1839" s="152" t="s">
        <v>368</v>
      </c>
      <c r="E1839" s="159" t="s">
        <v>19</v>
      </c>
      <c r="F1839" s="160" t="s">
        <v>1957</v>
      </c>
      <c r="H1839" s="161">
        <v>13.48</v>
      </c>
      <c r="I1839" s="162"/>
      <c r="L1839" s="158"/>
      <c r="M1839" s="163"/>
      <c r="T1839" s="164"/>
      <c r="AT1839" s="159" t="s">
        <v>368</v>
      </c>
      <c r="AU1839" s="159" t="s">
        <v>90</v>
      </c>
      <c r="AV1839" s="13" t="s">
        <v>90</v>
      </c>
      <c r="AW1839" s="13" t="s">
        <v>36</v>
      </c>
      <c r="AX1839" s="13" t="s">
        <v>77</v>
      </c>
      <c r="AY1839" s="159" t="s">
        <v>358</v>
      </c>
    </row>
    <row r="1840" spans="2:51" s="13" customFormat="1" ht="11.25">
      <c r="B1840" s="158"/>
      <c r="D1840" s="152" t="s">
        <v>368</v>
      </c>
      <c r="E1840" s="159" t="s">
        <v>19</v>
      </c>
      <c r="F1840" s="160" t="s">
        <v>1958</v>
      </c>
      <c r="H1840" s="161">
        <v>12.13</v>
      </c>
      <c r="I1840" s="162"/>
      <c r="L1840" s="158"/>
      <c r="M1840" s="163"/>
      <c r="T1840" s="164"/>
      <c r="AT1840" s="159" t="s">
        <v>368</v>
      </c>
      <c r="AU1840" s="159" t="s">
        <v>90</v>
      </c>
      <c r="AV1840" s="13" t="s">
        <v>90</v>
      </c>
      <c r="AW1840" s="13" t="s">
        <v>36</v>
      </c>
      <c r="AX1840" s="13" t="s">
        <v>77</v>
      </c>
      <c r="AY1840" s="159" t="s">
        <v>358</v>
      </c>
    </row>
    <row r="1841" spans="2:65" s="13" customFormat="1" ht="11.25">
      <c r="B1841" s="158"/>
      <c r="D1841" s="152" t="s">
        <v>368</v>
      </c>
      <c r="E1841" s="159" t="s">
        <v>19</v>
      </c>
      <c r="F1841" s="160" t="s">
        <v>1959</v>
      </c>
      <c r="H1841" s="161">
        <v>8.26</v>
      </c>
      <c r="I1841" s="162"/>
      <c r="L1841" s="158"/>
      <c r="M1841" s="163"/>
      <c r="T1841" s="164"/>
      <c r="AT1841" s="159" t="s">
        <v>368</v>
      </c>
      <c r="AU1841" s="159" t="s">
        <v>90</v>
      </c>
      <c r="AV1841" s="13" t="s">
        <v>90</v>
      </c>
      <c r="AW1841" s="13" t="s">
        <v>36</v>
      </c>
      <c r="AX1841" s="13" t="s">
        <v>77</v>
      </c>
      <c r="AY1841" s="159" t="s">
        <v>358</v>
      </c>
    </row>
    <row r="1842" spans="2:65" s="13" customFormat="1" ht="11.25">
      <c r="B1842" s="158"/>
      <c r="D1842" s="152" t="s">
        <v>368</v>
      </c>
      <c r="E1842" s="159" t="s">
        <v>19</v>
      </c>
      <c r="F1842" s="160" t="s">
        <v>1960</v>
      </c>
      <c r="H1842" s="161">
        <v>5.3</v>
      </c>
      <c r="I1842" s="162"/>
      <c r="L1842" s="158"/>
      <c r="M1842" s="163"/>
      <c r="T1842" s="164"/>
      <c r="AT1842" s="159" t="s">
        <v>368</v>
      </c>
      <c r="AU1842" s="159" t="s">
        <v>90</v>
      </c>
      <c r="AV1842" s="13" t="s">
        <v>90</v>
      </c>
      <c r="AW1842" s="13" t="s">
        <v>36</v>
      </c>
      <c r="AX1842" s="13" t="s">
        <v>77</v>
      </c>
      <c r="AY1842" s="159" t="s">
        <v>358</v>
      </c>
    </row>
    <row r="1843" spans="2:65" s="13" customFormat="1" ht="11.25">
      <c r="B1843" s="158"/>
      <c r="D1843" s="152" t="s">
        <v>368</v>
      </c>
      <c r="E1843" s="159" t="s">
        <v>19</v>
      </c>
      <c r="F1843" s="160" t="s">
        <v>1961</v>
      </c>
      <c r="H1843" s="161">
        <v>4.03</v>
      </c>
      <c r="I1843" s="162"/>
      <c r="L1843" s="158"/>
      <c r="M1843" s="163"/>
      <c r="T1843" s="164"/>
      <c r="AT1843" s="159" t="s">
        <v>368</v>
      </c>
      <c r="AU1843" s="159" t="s">
        <v>90</v>
      </c>
      <c r="AV1843" s="13" t="s">
        <v>90</v>
      </c>
      <c r="AW1843" s="13" t="s">
        <v>36</v>
      </c>
      <c r="AX1843" s="13" t="s">
        <v>77</v>
      </c>
      <c r="AY1843" s="159" t="s">
        <v>358</v>
      </c>
    </row>
    <row r="1844" spans="2:65" s="13" customFormat="1" ht="11.25">
      <c r="B1844" s="158"/>
      <c r="D1844" s="152" t="s">
        <v>368</v>
      </c>
      <c r="E1844" s="159" t="s">
        <v>19</v>
      </c>
      <c r="F1844" s="160" t="s">
        <v>1962</v>
      </c>
      <c r="H1844" s="161">
        <v>26.29</v>
      </c>
      <c r="I1844" s="162"/>
      <c r="L1844" s="158"/>
      <c r="M1844" s="163"/>
      <c r="T1844" s="164"/>
      <c r="AT1844" s="159" t="s">
        <v>368</v>
      </c>
      <c r="AU1844" s="159" t="s">
        <v>90</v>
      </c>
      <c r="AV1844" s="13" t="s">
        <v>90</v>
      </c>
      <c r="AW1844" s="13" t="s">
        <v>36</v>
      </c>
      <c r="AX1844" s="13" t="s">
        <v>77</v>
      </c>
      <c r="AY1844" s="159" t="s">
        <v>358</v>
      </c>
    </row>
    <row r="1845" spans="2:65" s="15" customFormat="1" ht="11.25">
      <c r="B1845" s="172"/>
      <c r="D1845" s="152" t="s">
        <v>368</v>
      </c>
      <c r="E1845" s="173" t="s">
        <v>19</v>
      </c>
      <c r="F1845" s="174" t="s">
        <v>416</v>
      </c>
      <c r="H1845" s="175">
        <v>191.38</v>
      </c>
      <c r="I1845" s="176"/>
      <c r="L1845" s="172"/>
      <c r="M1845" s="177"/>
      <c r="T1845" s="178"/>
      <c r="AT1845" s="173" t="s">
        <v>368</v>
      </c>
      <c r="AU1845" s="173" t="s">
        <v>90</v>
      </c>
      <c r="AV1845" s="15" t="s">
        <v>97</v>
      </c>
      <c r="AW1845" s="15" t="s">
        <v>36</v>
      </c>
      <c r="AX1845" s="15" t="s">
        <v>77</v>
      </c>
      <c r="AY1845" s="173" t="s">
        <v>358</v>
      </c>
    </row>
    <row r="1846" spans="2:65" s="13" customFormat="1" ht="11.25">
      <c r="B1846" s="158"/>
      <c r="D1846" s="152" t="s">
        <v>368</v>
      </c>
      <c r="E1846" s="159" t="s">
        <v>19</v>
      </c>
      <c r="F1846" s="160" t="s">
        <v>1963</v>
      </c>
      <c r="H1846" s="161">
        <v>4.62</v>
      </c>
      <c r="I1846" s="162"/>
      <c r="L1846" s="158"/>
      <c r="M1846" s="163"/>
      <c r="T1846" s="164"/>
      <c r="AT1846" s="159" t="s">
        <v>368</v>
      </c>
      <c r="AU1846" s="159" t="s">
        <v>90</v>
      </c>
      <c r="AV1846" s="13" t="s">
        <v>90</v>
      </c>
      <c r="AW1846" s="13" t="s">
        <v>36</v>
      </c>
      <c r="AX1846" s="13" t="s">
        <v>77</v>
      </c>
      <c r="AY1846" s="159" t="s">
        <v>358</v>
      </c>
    </row>
    <row r="1847" spans="2:65" s="15" customFormat="1" ht="11.25">
      <c r="B1847" s="172"/>
      <c r="D1847" s="152" t="s">
        <v>368</v>
      </c>
      <c r="E1847" s="173" t="s">
        <v>19</v>
      </c>
      <c r="F1847" s="174" t="s">
        <v>416</v>
      </c>
      <c r="H1847" s="175">
        <v>4.62</v>
      </c>
      <c r="I1847" s="176"/>
      <c r="L1847" s="172"/>
      <c r="M1847" s="177"/>
      <c r="T1847" s="178"/>
      <c r="AT1847" s="173" t="s">
        <v>368</v>
      </c>
      <c r="AU1847" s="173" t="s">
        <v>90</v>
      </c>
      <c r="AV1847" s="15" t="s">
        <v>97</v>
      </c>
      <c r="AW1847" s="15" t="s">
        <v>36</v>
      </c>
      <c r="AX1847" s="15" t="s">
        <v>77</v>
      </c>
      <c r="AY1847" s="173" t="s">
        <v>358</v>
      </c>
    </row>
    <row r="1848" spans="2:65" s="14" customFormat="1" ht="11.25">
      <c r="B1848" s="165"/>
      <c r="D1848" s="152" t="s">
        <v>368</v>
      </c>
      <c r="E1848" s="166" t="s">
        <v>281</v>
      </c>
      <c r="F1848" s="167" t="s">
        <v>371</v>
      </c>
      <c r="H1848" s="168">
        <v>600.80999999999995</v>
      </c>
      <c r="I1848" s="169"/>
      <c r="L1848" s="165"/>
      <c r="M1848" s="170"/>
      <c r="T1848" s="171"/>
      <c r="AT1848" s="166" t="s">
        <v>368</v>
      </c>
      <c r="AU1848" s="166" t="s">
        <v>90</v>
      </c>
      <c r="AV1848" s="14" t="s">
        <v>364</v>
      </c>
      <c r="AW1848" s="14" t="s">
        <v>36</v>
      </c>
      <c r="AX1848" s="14" t="s">
        <v>84</v>
      </c>
      <c r="AY1848" s="166" t="s">
        <v>358</v>
      </c>
    </row>
    <row r="1849" spans="2:65" s="1" customFormat="1" ht="49.15" customHeight="1">
      <c r="B1849" s="33"/>
      <c r="C1849" s="134" t="s">
        <v>1964</v>
      </c>
      <c r="D1849" s="134" t="s">
        <v>360</v>
      </c>
      <c r="E1849" s="135" t="s">
        <v>1965</v>
      </c>
      <c r="F1849" s="136" t="s">
        <v>1966</v>
      </c>
      <c r="G1849" s="137" t="s">
        <v>195</v>
      </c>
      <c r="H1849" s="138">
        <v>91.867999999999995</v>
      </c>
      <c r="I1849" s="139"/>
      <c r="J1849" s="140">
        <f>ROUND(I1849*H1849,2)</f>
        <v>0</v>
      </c>
      <c r="K1849" s="136" t="s">
        <v>363</v>
      </c>
      <c r="L1849" s="33"/>
      <c r="M1849" s="141" t="s">
        <v>19</v>
      </c>
      <c r="N1849" s="142" t="s">
        <v>49</v>
      </c>
      <c r="P1849" s="143">
        <f>O1849*H1849</f>
        <v>0</v>
      </c>
      <c r="Q1849" s="143">
        <v>1.2588719999999999E-2</v>
      </c>
      <c r="R1849" s="143">
        <f>Q1849*H1849</f>
        <v>1.1565005289599999</v>
      </c>
      <c r="S1849" s="143">
        <v>0</v>
      </c>
      <c r="T1849" s="144">
        <f>S1849*H1849</f>
        <v>0</v>
      </c>
      <c r="AR1849" s="145" t="s">
        <v>454</v>
      </c>
      <c r="AT1849" s="145" t="s">
        <v>360</v>
      </c>
      <c r="AU1849" s="145" t="s">
        <v>90</v>
      </c>
      <c r="AY1849" s="18" t="s">
        <v>358</v>
      </c>
      <c r="BE1849" s="146">
        <f>IF(N1849="základní",J1849,0)</f>
        <v>0</v>
      </c>
      <c r="BF1849" s="146">
        <f>IF(N1849="snížená",J1849,0)</f>
        <v>0</v>
      </c>
      <c r="BG1849" s="146">
        <f>IF(N1849="zákl. přenesená",J1849,0)</f>
        <v>0</v>
      </c>
      <c r="BH1849" s="146">
        <f>IF(N1849="sníž. přenesená",J1849,0)</f>
        <v>0</v>
      </c>
      <c r="BI1849" s="146">
        <f>IF(N1849="nulová",J1849,0)</f>
        <v>0</v>
      </c>
      <c r="BJ1849" s="18" t="s">
        <v>90</v>
      </c>
      <c r="BK1849" s="146">
        <f>ROUND(I1849*H1849,2)</f>
        <v>0</v>
      </c>
      <c r="BL1849" s="18" t="s">
        <v>454</v>
      </c>
      <c r="BM1849" s="145" t="s">
        <v>1967</v>
      </c>
    </row>
    <row r="1850" spans="2:65" s="1" customFormat="1" ht="11.25">
      <c r="B1850" s="33"/>
      <c r="D1850" s="147" t="s">
        <v>366</v>
      </c>
      <c r="F1850" s="148" t="s">
        <v>1968</v>
      </c>
      <c r="I1850" s="149"/>
      <c r="L1850" s="33"/>
      <c r="M1850" s="150"/>
      <c r="T1850" s="54"/>
      <c r="AT1850" s="18" t="s">
        <v>366</v>
      </c>
      <c r="AU1850" s="18" t="s">
        <v>90</v>
      </c>
    </row>
    <row r="1851" spans="2:65" s="12" customFormat="1" ht="11.25">
      <c r="B1851" s="151"/>
      <c r="D1851" s="152" t="s">
        <v>368</v>
      </c>
      <c r="E1851" s="153" t="s">
        <v>19</v>
      </c>
      <c r="F1851" s="154" t="s">
        <v>1160</v>
      </c>
      <c r="H1851" s="153" t="s">
        <v>19</v>
      </c>
      <c r="I1851" s="155"/>
      <c r="L1851" s="151"/>
      <c r="M1851" s="156"/>
      <c r="T1851" s="157"/>
      <c r="AT1851" s="153" t="s">
        <v>368</v>
      </c>
      <c r="AU1851" s="153" t="s">
        <v>90</v>
      </c>
      <c r="AV1851" s="12" t="s">
        <v>84</v>
      </c>
      <c r="AW1851" s="12" t="s">
        <v>36</v>
      </c>
      <c r="AX1851" s="12" t="s">
        <v>77</v>
      </c>
      <c r="AY1851" s="153" t="s">
        <v>358</v>
      </c>
    </row>
    <row r="1852" spans="2:65" s="12" customFormat="1" ht="11.25">
      <c r="B1852" s="151"/>
      <c r="D1852" s="152" t="s">
        <v>368</v>
      </c>
      <c r="E1852" s="153" t="s">
        <v>19</v>
      </c>
      <c r="F1852" s="154" t="s">
        <v>5184</v>
      </c>
      <c r="H1852" s="153" t="s">
        <v>19</v>
      </c>
      <c r="I1852" s="155"/>
      <c r="L1852" s="151"/>
      <c r="M1852" s="156"/>
      <c r="T1852" s="157"/>
      <c r="AT1852" s="153" t="s">
        <v>368</v>
      </c>
      <c r="AU1852" s="153" t="s">
        <v>90</v>
      </c>
      <c r="AV1852" s="12" t="s">
        <v>84</v>
      </c>
      <c r="AW1852" s="12" t="s">
        <v>36</v>
      </c>
      <c r="AX1852" s="12" t="s">
        <v>77</v>
      </c>
      <c r="AY1852" s="153" t="s">
        <v>358</v>
      </c>
    </row>
    <row r="1853" spans="2:65" s="13" customFormat="1" ht="11.25">
      <c r="B1853" s="158"/>
      <c r="D1853" s="152" t="s">
        <v>368</v>
      </c>
      <c r="E1853" s="159" t="s">
        <v>19</v>
      </c>
      <c r="F1853" s="160" t="s">
        <v>1969</v>
      </c>
      <c r="H1853" s="161">
        <v>5.74</v>
      </c>
      <c r="I1853" s="162"/>
      <c r="L1853" s="158"/>
      <c r="M1853" s="163"/>
      <c r="T1853" s="164"/>
      <c r="AT1853" s="159" t="s">
        <v>368</v>
      </c>
      <c r="AU1853" s="159" t="s">
        <v>90</v>
      </c>
      <c r="AV1853" s="13" t="s">
        <v>90</v>
      </c>
      <c r="AW1853" s="13" t="s">
        <v>36</v>
      </c>
      <c r="AX1853" s="13" t="s">
        <v>77</v>
      </c>
      <c r="AY1853" s="159" t="s">
        <v>358</v>
      </c>
    </row>
    <row r="1854" spans="2:65" s="13" customFormat="1" ht="11.25">
      <c r="B1854" s="158"/>
      <c r="D1854" s="152" t="s">
        <v>368</v>
      </c>
      <c r="E1854" s="159" t="s">
        <v>19</v>
      </c>
      <c r="F1854" s="160" t="s">
        <v>1970</v>
      </c>
      <c r="H1854" s="161">
        <v>5.74</v>
      </c>
      <c r="I1854" s="162"/>
      <c r="L1854" s="158"/>
      <c r="M1854" s="163"/>
      <c r="T1854" s="164"/>
      <c r="AT1854" s="159" t="s">
        <v>368</v>
      </c>
      <c r="AU1854" s="159" t="s">
        <v>90</v>
      </c>
      <c r="AV1854" s="13" t="s">
        <v>90</v>
      </c>
      <c r="AW1854" s="13" t="s">
        <v>36</v>
      </c>
      <c r="AX1854" s="13" t="s">
        <v>77</v>
      </c>
      <c r="AY1854" s="159" t="s">
        <v>358</v>
      </c>
    </row>
    <row r="1855" spans="2:65" s="13" customFormat="1" ht="11.25">
      <c r="B1855" s="158"/>
      <c r="D1855" s="152" t="s">
        <v>368</v>
      </c>
      <c r="E1855" s="159" t="s">
        <v>19</v>
      </c>
      <c r="F1855" s="160" t="s">
        <v>1971</v>
      </c>
      <c r="H1855" s="161">
        <v>5.74</v>
      </c>
      <c r="I1855" s="162"/>
      <c r="L1855" s="158"/>
      <c r="M1855" s="163"/>
      <c r="T1855" s="164"/>
      <c r="AT1855" s="159" t="s">
        <v>368</v>
      </c>
      <c r="AU1855" s="159" t="s">
        <v>90</v>
      </c>
      <c r="AV1855" s="13" t="s">
        <v>90</v>
      </c>
      <c r="AW1855" s="13" t="s">
        <v>36</v>
      </c>
      <c r="AX1855" s="13" t="s">
        <v>77</v>
      </c>
      <c r="AY1855" s="159" t="s">
        <v>358</v>
      </c>
    </row>
    <row r="1856" spans="2:65" s="13" customFormat="1" ht="11.25">
      <c r="B1856" s="158"/>
      <c r="D1856" s="152" t="s">
        <v>368</v>
      </c>
      <c r="E1856" s="159" t="s">
        <v>19</v>
      </c>
      <c r="F1856" s="160" t="s">
        <v>1972</v>
      </c>
      <c r="H1856" s="161">
        <v>5.74</v>
      </c>
      <c r="I1856" s="162"/>
      <c r="L1856" s="158"/>
      <c r="M1856" s="163"/>
      <c r="T1856" s="164"/>
      <c r="AT1856" s="159" t="s">
        <v>368</v>
      </c>
      <c r="AU1856" s="159" t="s">
        <v>90</v>
      </c>
      <c r="AV1856" s="13" t="s">
        <v>90</v>
      </c>
      <c r="AW1856" s="13" t="s">
        <v>36</v>
      </c>
      <c r="AX1856" s="13" t="s">
        <v>77</v>
      </c>
      <c r="AY1856" s="159" t="s">
        <v>358</v>
      </c>
    </row>
    <row r="1857" spans="2:65" s="13" customFormat="1" ht="11.25">
      <c r="B1857" s="158"/>
      <c r="D1857" s="152" t="s">
        <v>368</v>
      </c>
      <c r="E1857" s="159" t="s">
        <v>19</v>
      </c>
      <c r="F1857" s="160" t="s">
        <v>1973</v>
      </c>
      <c r="H1857" s="161">
        <v>5.74</v>
      </c>
      <c r="I1857" s="162"/>
      <c r="L1857" s="158"/>
      <c r="M1857" s="163"/>
      <c r="T1857" s="164"/>
      <c r="AT1857" s="159" t="s">
        <v>368</v>
      </c>
      <c r="AU1857" s="159" t="s">
        <v>90</v>
      </c>
      <c r="AV1857" s="13" t="s">
        <v>90</v>
      </c>
      <c r="AW1857" s="13" t="s">
        <v>36</v>
      </c>
      <c r="AX1857" s="13" t="s">
        <v>77</v>
      </c>
      <c r="AY1857" s="159" t="s">
        <v>358</v>
      </c>
    </row>
    <row r="1858" spans="2:65" s="15" customFormat="1" ht="11.25">
      <c r="B1858" s="172"/>
      <c r="D1858" s="152" t="s">
        <v>368</v>
      </c>
      <c r="E1858" s="173" t="s">
        <v>19</v>
      </c>
      <c r="F1858" s="174" t="s">
        <v>416</v>
      </c>
      <c r="H1858" s="175">
        <v>28.7</v>
      </c>
      <c r="I1858" s="176"/>
      <c r="L1858" s="172"/>
      <c r="M1858" s="177"/>
      <c r="T1858" s="178"/>
      <c r="AT1858" s="173" t="s">
        <v>368</v>
      </c>
      <c r="AU1858" s="173" t="s">
        <v>90</v>
      </c>
      <c r="AV1858" s="15" t="s">
        <v>97</v>
      </c>
      <c r="AW1858" s="15" t="s">
        <v>36</v>
      </c>
      <c r="AX1858" s="15" t="s">
        <v>77</v>
      </c>
      <c r="AY1858" s="173" t="s">
        <v>358</v>
      </c>
    </row>
    <row r="1859" spans="2:65" s="12" customFormat="1" ht="11.25">
      <c r="B1859" s="151"/>
      <c r="D1859" s="152" t="s">
        <v>368</v>
      </c>
      <c r="E1859" s="153" t="s">
        <v>19</v>
      </c>
      <c r="F1859" s="154" t="s">
        <v>5185</v>
      </c>
      <c r="H1859" s="153" t="s">
        <v>19</v>
      </c>
      <c r="I1859" s="155"/>
      <c r="L1859" s="151"/>
      <c r="M1859" s="156"/>
      <c r="T1859" s="157"/>
      <c r="AT1859" s="153" t="s">
        <v>368</v>
      </c>
      <c r="AU1859" s="153" t="s">
        <v>90</v>
      </c>
      <c r="AV1859" s="12" t="s">
        <v>84</v>
      </c>
      <c r="AW1859" s="12" t="s">
        <v>36</v>
      </c>
      <c r="AX1859" s="12" t="s">
        <v>77</v>
      </c>
      <c r="AY1859" s="153" t="s">
        <v>358</v>
      </c>
    </row>
    <row r="1860" spans="2:65" s="13" customFormat="1" ht="11.25">
      <c r="B1860" s="158"/>
      <c r="D1860" s="152" t="s">
        <v>368</v>
      </c>
      <c r="E1860" s="159" t="s">
        <v>19</v>
      </c>
      <c r="F1860" s="160" t="s">
        <v>1974</v>
      </c>
      <c r="H1860" s="161">
        <v>5.74</v>
      </c>
      <c r="I1860" s="162"/>
      <c r="L1860" s="158"/>
      <c r="M1860" s="163"/>
      <c r="T1860" s="164"/>
      <c r="AT1860" s="159" t="s">
        <v>368</v>
      </c>
      <c r="AU1860" s="159" t="s">
        <v>90</v>
      </c>
      <c r="AV1860" s="13" t="s">
        <v>90</v>
      </c>
      <c r="AW1860" s="13" t="s">
        <v>36</v>
      </c>
      <c r="AX1860" s="13" t="s">
        <v>77</v>
      </c>
      <c r="AY1860" s="159" t="s">
        <v>358</v>
      </c>
    </row>
    <row r="1861" spans="2:65" s="13" customFormat="1" ht="11.25">
      <c r="B1861" s="158"/>
      <c r="D1861" s="152" t="s">
        <v>368</v>
      </c>
      <c r="E1861" s="159" t="s">
        <v>19</v>
      </c>
      <c r="F1861" s="160" t="s">
        <v>1975</v>
      </c>
      <c r="H1861" s="161">
        <v>5.74</v>
      </c>
      <c r="I1861" s="162"/>
      <c r="L1861" s="158"/>
      <c r="M1861" s="163"/>
      <c r="T1861" s="164"/>
      <c r="AT1861" s="159" t="s">
        <v>368</v>
      </c>
      <c r="AU1861" s="159" t="s">
        <v>90</v>
      </c>
      <c r="AV1861" s="13" t="s">
        <v>90</v>
      </c>
      <c r="AW1861" s="13" t="s">
        <v>36</v>
      </c>
      <c r="AX1861" s="13" t="s">
        <v>77</v>
      </c>
      <c r="AY1861" s="159" t="s">
        <v>358</v>
      </c>
    </row>
    <row r="1862" spans="2:65" s="13" customFormat="1" ht="11.25">
      <c r="B1862" s="158"/>
      <c r="D1862" s="152" t="s">
        <v>368</v>
      </c>
      <c r="E1862" s="159" t="s">
        <v>19</v>
      </c>
      <c r="F1862" s="160" t="s">
        <v>1976</v>
      </c>
      <c r="H1862" s="161">
        <v>5.74</v>
      </c>
      <c r="I1862" s="162"/>
      <c r="L1862" s="158"/>
      <c r="M1862" s="163"/>
      <c r="T1862" s="164"/>
      <c r="AT1862" s="159" t="s">
        <v>368</v>
      </c>
      <c r="AU1862" s="159" t="s">
        <v>90</v>
      </c>
      <c r="AV1862" s="13" t="s">
        <v>90</v>
      </c>
      <c r="AW1862" s="13" t="s">
        <v>36</v>
      </c>
      <c r="AX1862" s="13" t="s">
        <v>77</v>
      </c>
      <c r="AY1862" s="159" t="s">
        <v>358</v>
      </c>
    </row>
    <row r="1863" spans="2:65" s="13" customFormat="1" ht="11.25">
      <c r="B1863" s="158"/>
      <c r="D1863" s="152" t="s">
        <v>368</v>
      </c>
      <c r="E1863" s="159" t="s">
        <v>19</v>
      </c>
      <c r="F1863" s="160" t="s">
        <v>1977</v>
      </c>
      <c r="H1863" s="161">
        <v>5.74</v>
      </c>
      <c r="I1863" s="162"/>
      <c r="L1863" s="158"/>
      <c r="M1863" s="163"/>
      <c r="T1863" s="164"/>
      <c r="AT1863" s="159" t="s">
        <v>368</v>
      </c>
      <c r="AU1863" s="159" t="s">
        <v>90</v>
      </c>
      <c r="AV1863" s="13" t="s">
        <v>90</v>
      </c>
      <c r="AW1863" s="13" t="s">
        <v>36</v>
      </c>
      <c r="AX1863" s="13" t="s">
        <v>77</v>
      </c>
      <c r="AY1863" s="159" t="s">
        <v>358</v>
      </c>
    </row>
    <row r="1864" spans="2:65" s="13" customFormat="1" ht="11.25">
      <c r="B1864" s="158"/>
      <c r="D1864" s="152" t="s">
        <v>368</v>
      </c>
      <c r="E1864" s="159" t="s">
        <v>19</v>
      </c>
      <c r="F1864" s="160" t="s">
        <v>1978</v>
      </c>
      <c r="H1864" s="161">
        <v>5.74</v>
      </c>
      <c r="I1864" s="162"/>
      <c r="L1864" s="158"/>
      <c r="M1864" s="163"/>
      <c r="T1864" s="164"/>
      <c r="AT1864" s="159" t="s">
        <v>368</v>
      </c>
      <c r="AU1864" s="159" t="s">
        <v>90</v>
      </c>
      <c r="AV1864" s="13" t="s">
        <v>90</v>
      </c>
      <c r="AW1864" s="13" t="s">
        <v>36</v>
      </c>
      <c r="AX1864" s="13" t="s">
        <v>77</v>
      </c>
      <c r="AY1864" s="159" t="s">
        <v>358</v>
      </c>
    </row>
    <row r="1865" spans="2:65" s="15" customFormat="1" ht="11.25">
      <c r="B1865" s="172"/>
      <c r="D1865" s="152" t="s">
        <v>368</v>
      </c>
      <c r="E1865" s="173" t="s">
        <v>19</v>
      </c>
      <c r="F1865" s="174" t="s">
        <v>416</v>
      </c>
      <c r="H1865" s="175">
        <v>28.7</v>
      </c>
      <c r="I1865" s="176"/>
      <c r="L1865" s="172"/>
      <c r="M1865" s="177"/>
      <c r="T1865" s="178"/>
      <c r="AT1865" s="173" t="s">
        <v>368</v>
      </c>
      <c r="AU1865" s="173" t="s">
        <v>90</v>
      </c>
      <c r="AV1865" s="15" t="s">
        <v>97</v>
      </c>
      <c r="AW1865" s="15" t="s">
        <v>36</v>
      </c>
      <c r="AX1865" s="15" t="s">
        <v>77</v>
      </c>
      <c r="AY1865" s="173" t="s">
        <v>358</v>
      </c>
    </row>
    <row r="1866" spans="2:65" s="12" customFormat="1" ht="11.25">
      <c r="B1866" s="151"/>
      <c r="D1866" s="152" t="s">
        <v>368</v>
      </c>
      <c r="E1866" s="153" t="s">
        <v>19</v>
      </c>
      <c r="F1866" s="154" t="s">
        <v>5183</v>
      </c>
      <c r="H1866" s="153" t="s">
        <v>19</v>
      </c>
      <c r="I1866" s="155"/>
      <c r="L1866" s="151"/>
      <c r="M1866" s="156"/>
      <c r="T1866" s="157"/>
      <c r="AT1866" s="153" t="s">
        <v>368</v>
      </c>
      <c r="AU1866" s="153" t="s">
        <v>90</v>
      </c>
      <c r="AV1866" s="12" t="s">
        <v>84</v>
      </c>
      <c r="AW1866" s="12" t="s">
        <v>36</v>
      </c>
      <c r="AX1866" s="12" t="s">
        <v>77</v>
      </c>
      <c r="AY1866" s="153" t="s">
        <v>358</v>
      </c>
    </row>
    <row r="1867" spans="2:65" s="13" customFormat="1" ht="11.25">
      <c r="B1867" s="158"/>
      <c r="D1867" s="152" t="s">
        <v>368</v>
      </c>
      <c r="E1867" s="159" t="s">
        <v>19</v>
      </c>
      <c r="F1867" s="160" t="s">
        <v>1979</v>
      </c>
      <c r="H1867" s="161">
        <v>19.398</v>
      </c>
      <c r="I1867" s="162"/>
      <c r="L1867" s="158"/>
      <c r="M1867" s="163"/>
      <c r="T1867" s="164"/>
      <c r="AT1867" s="159" t="s">
        <v>368</v>
      </c>
      <c r="AU1867" s="159" t="s">
        <v>90</v>
      </c>
      <c r="AV1867" s="13" t="s">
        <v>90</v>
      </c>
      <c r="AW1867" s="13" t="s">
        <v>36</v>
      </c>
      <c r="AX1867" s="13" t="s">
        <v>77</v>
      </c>
      <c r="AY1867" s="159" t="s">
        <v>358</v>
      </c>
    </row>
    <row r="1868" spans="2:65" s="13" customFormat="1" ht="11.25">
      <c r="B1868" s="158"/>
      <c r="D1868" s="152" t="s">
        <v>368</v>
      </c>
      <c r="E1868" s="159" t="s">
        <v>19</v>
      </c>
      <c r="F1868" s="160" t="s">
        <v>1980</v>
      </c>
      <c r="H1868" s="161">
        <v>12.68</v>
      </c>
      <c r="I1868" s="162"/>
      <c r="L1868" s="158"/>
      <c r="M1868" s="163"/>
      <c r="T1868" s="164"/>
      <c r="AT1868" s="159" t="s">
        <v>368</v>
      </c>
      <c r="AU1868" s="159" t="s">
        <v>90</v>
      </c>
      <c r="AV1868" s="13" t="s">
        <v>90</v>
      </c>
      <c r="AW1868" s="13" t="s">
        <v>36</v>
      </c>
      <c r="AX1868" s="13" t="s">
        <v>77</v>
      </c>
      <c r="AY1868" s="159" t="s">
        <v>358</v>
      </c>
    </row>
    <row r="1869" spans="2:65" s="13" customFormat="1" ht="11.25">
      <c r="B1869" s="158"/>
      <c r="D1869" s="152" t="s">
        <v>368</v>
      </c>
      <c r="E1869" s="159" t="s">
        <v>19</v>
      </c>
      <c r="F1869" s="160" t="s">
        <v>1981</v>
      </c>
      <c r="H1869" s="161">
        <v>2.39</v>
      </c>
      <c r="I1869" s="162"/>
      <c r="L1869" s="158"/>
      <c r="M1869" s="163"/>
      <c r="T1869" s="164"/>
      <c r="AT1869" s="159" t="s">
        <v>368</v>
      </c>
      <c r="AU1869" s="159" t="s">
        <v>90</v>
      </c>
      <c r="AV1869" s="13" t="s">
        <v>90</v>
      </c>
      <c r="AW1869" s="13" t="s">
        <v>36</v>
      </c>
      <c r="AX1869" s="13" t="s">
        <v>77</v>
      </c>
      <c r="AY1869" s="159" t="s">
        <v>358</v>
      </c>
    </row>
    <row r="1870" spans="2:65" s="15" customFormat="1" ht="11.25">
      <c r="B1870" s="172"/>
      <c r="D1870" s="152" t="s">
        <v>368</v>
      </c>
      <c r="E1870" s="173" t="s">
        <v>19</v>
      </c>
      <c r="F1870" s="174" t="s">
        <v>416</v>
      </c>
      <c r="H1870" s="175">
        <v>34.468000000000004</v>
      </c>
      <c r="I1870" s="176"/>
      <c r="L1870" s="172"/>
      <c r="M1870" s="177"/>
      <c r="T1870" s="178"/>
      <c r="AT1870" s="173" t="s">
        <v>368</v>
      </c>
      <c r="AU1870" s="173" t="s">
        <v>90</v>
      </c>
      <c r="AV1870" s="15" t="s">
        <v>97</v>
      </c>
      <c r="AW1870" s="15" t="s">
        <v>36</v>
      </c>
      <c r="AX1870" s="15" t="s">
        <v>77</v>
      </c>
      <c r="AY1870" s="173" t="s">
        <v>358</v>
      </c>
    </row>
    <row r="1871" spans="2:65" s="14" customFormat="1" ht="11.25">
      <c r="B1871" s="165"/>
      <c r="D1871" s="152" t="s">
        <v>368</v>
      </c>
      <c r="E1871" s="166" t="s">
        <v>284</v>
      </c>
      <c r="F1871" s="167" t="s">
        <v>371</v>
      </c>
      <c r="H1871" s="168">
        <v>91.867999999999995</v>
      </c>
      <c r="I1871" s="169"/>
      <c r="L1871" s="165"/>
      <c r="M1871" s="170"/>
      <c r="T1871" s="171"/>
      <c r="AT1871" s="166" t="s">
        <v>368</v>
      </c>
      <c r="AU1871" s="166" t="s">
        <v>90</v>
      </c>
      <c r="AV1871" s="14" t="s">
        <v>364</v>
      </c>
      <c r="AW1871" s="14" t="s">
        <v>36</v>
      </c>
      <c r="AX1871" s="14" t="s">
        <v>84</v>
      </c>
      <c r="AY1871" s="166" t="s">
        <v>358</v>
      </c>
    </row>
    <row r="1872" spans="2:65" s="1" customFormat="1" ht="44.25" customHeight="1">
      <c r="B1872" s="33"/>
      <c r="C1872" s="134" t="s">
        <v>1982</v>
      </c>
      <c r="D1872" s="134" t="s">
        <v>360</v>
      </c>
      <c r="E1872" s="135" t="s">
        <v>1983</v>
      </c>
      <c r="F1872" s="136" t="s">
        <v>1984</v>
      </c>
      <c r="G1872" s="137" t="s">
        <v>235</v>
      </c>
      <c r="H1872" s="138">
        <v>6.6</v>
      </c>
      <c r="I1872" s="139"/>
      <c r="J1872" s="140">
        <f>ROUND(I1872*H1872,2)</f>
        <v>0</v>
      </c>
      <c r="K1872" s="136" t="s">
        <v>363</v>
      </c>
      <c r="L1872" s="33"/>
      <c r="M1872" s="141" t="s">
        <v>19</v>
      </c>
      <c r="N1872" s="142" t="s">
        <v>49</v>
      </c>
      <c r="P1872" s="143">
        <f>O1872*H1872</f>
        <v>0</v>
      </c>
      <c r="Q1872" s="143">
        <v>6.6259999999999999E-3</v>
      </c>
      <c r="R1872" s="143">
        <f>Q1872*H1872</f>
        <v>4.3731599999999995E-2</v>
      </c>
      <c r="S1872" s="143">
        <v>0</v>
      </c>
      <c r="T1872" s="144">
        <f>S1872*H1872</f>
        <v>0</v>
      </c>
      <c r="AR1872" s="145" t="s">
        <v>454</v>
      </c>
      <c r="AT1872" s="145" t="s">
        <v>360</v>
      </c>
      <c r="AU1872" s="145" t="s">
        <v>90</v>
      </c>
      <c r="AY1872" s="18" t="s">
        <v>358</v>
      </c>
      <c r="BE1872" s="146">
        <f>IF(N1872="základní",J1872,0)</f>
        <v>0</v>
      </c>
      <c r="BF1872" s="146">
        <f>IF(N1872="snížená",J1872,0)</f>
        <v>0</v>
      </c>
      <c r="BG1872" s="146">
        <f>IF(N1872="zákl. přenesená",J1872,0)</f>
        <v>0</v>
      </c>
      <c r="BH1872" s="146">
        <f>IF(N1872="sníž. přenesená",J1872,0)</f>
        <v>0</v>
      </c>
      <c r="BI1872" s="146">
        <f>IF(N1872="nulová",J1872,0)</f>
        <v>0</v>
      </c>
      <c r="BJ1872" s="18" t="s">
        <v>90</v>
      </c>
      <c r="BK1872" s="146">
        <f>ROUND(I1872*H1872,2)</f>
        <v>0</v>
      </c>
      <c r="BL1872" s="18" t="s">
        <v>454</v>
      </c>
      <c r="BM1872" s="145" t="s">
        <v>1985</v>
      </c>
    </row>
    <row r="1873" spans="2:65" s="1" customFormat="1" ht="11.25">
      <c r="B1873" s="33"/>
      <c r="D1873" s="147" t="s">
        <v>366</v>
      </c>
      <c r="F1873" s="148" t="s">
        <v>1986</v>
      </c>
      <c r="I1873" s="149"/>
      <c r="L1873" s="33"/>
      <c r="M1873" s="150"/>
      <c r="T1873" s="54"/>
      <c r="AT1873" s="18" t="s">
        <v>366</v>
      </c>
      <c r="AU1873" s="18" t="s">
        <v>90</v>
      </c>
    </row>
    <row r="1874" spans="2:65" s="1" customFormat="1" ht="37.9" customHeight="1">
      <c r="B1874" s="33"/>
      <c r="C1874" s="134" t="s">
        <v>1987</v>
      </c>
      <c r="D1874" s="134" t="s">
        <v>360</v>
      </c>
      <c r="E1874" s="135" t="s">
        <v>1988</v>
      </c>
      <c r="F1874" s="136" t="s">
        <v>1989</v>
      </c>
      <c r="G1874" s="137" t="s">
        <v>504</v>
      </c>
      <c r="H1874" s="138">
        <v>7</v>
      </c>
      <c r="I1874" s="139"/>
      <c r="J1874" s="140">
        <f>ROUND(I1874*H1874,2)</f>
        <v>0</v>
      </c>
      <c r="K1874" s="136" t="s">
        <v>363</v>
      </c>
      <c r="L1874" s="33"/>
      <c r="M1874" s="141" t="s">
        <v>19</v>
      </c>
      <c r="N1874" s="142" t="s">
        <v>49</v>
      </c>
      <c r="P1874" s="143">
        <f>O1874*H1874</f>
        <v>0</v>
      </c>
      <c r="Q1874" s="143">
        <v>3.1999999999999999E-5</v>
      </c>
      <c r="R1874" s="143">
        <f>Q1874*H1874</f>
        <v>2.24E-4</v>
      </c>
      <c r="S1874" s="143">
        <v>0</v>
      </c>
      <c r="T1874" s="144">
        <f>S1874*H1874</f>
        <v>0</v>
      </c>
      <c r="AR1874" s="145" t="s">
        <v>454</v>
      </c>
      <c r="AT1874" s="145" t="s">
        <v>360</v>
      </c>
      <c r="AU1874" s="145" t="s">
        <v>90</v>
      </c>
      <c r="AY1874" s="18" t="s">
        <v>358</v>
      </c>
      <c r="BE1874" s="146">
        <f>IF(N1874="základní",J1874,0)</f>
        <v>0</v>
      </c>
      <c r="BF1874" s="146">
        <f>IF(N1874="snížená",J1874,0)</f>
        <v>0</v>
      </c>
      <c r="BG1874" s="146">
        <f>IF(N1874="zákl. přenesená",J1874,0)</f>
        <v>0</v>
      </c>
      <c r="BH1874" s="146">
        <f>IF(N1874="sníž. přenesená",J1874,0)</f>
        <v>0</v>
      </c>
      <c r="BI1874" s="146">
        <f>IF(N1874="nulová",J1874,0)</f>
        <v>0</v>
      </c>
      <c r="BJ1874" s="18" t="s">
        <v>90</v>
      </c>
      <c r="BK1874" s="146">
        <f>ROUND(I1874*H1874,2)</f>
        <v>0</v>
      </c>
      <c r="BL1874" s="18" t="s">
        <v>454</v>
      </c>
      <c r="BM1874" s="145" t="s">
        <v>1990</v>
      </c>
    </row>
    <row r="1875" spans="2:65" s="1" customFormat="1" ht="11.25">
      <c r="B1875" s="33"/>
      <c r="D1875" s="147" t="s">
        <v>366</v>
      </c>
      <c r="F1875" s="148" t="s">
        <v>1991</v>
      </c>
      <c r="I1875" s="149"/>
      <c r="L1875" s="33"/>
      <c r="M1875" s="150"/>
      <c r="T1875" s="54"/>
      <c r="AT1875" s="18" t="s">
        <v>366</v>
      </c>
      <c r="AU1875" s="18" t="s">
        <v>90</v>
      </c>
    </row>
    <row r="1876" spans="2:65" s="12" customFormat="1" ht="11.25">
      <c r="B1876" s="151"/>
      <c r="D1876" s="152" t="s">
        <v>368</v>
      </c>
      <c r="E1876" s="153" t="s">
        <v>19</v>
      </c>
      <c r="F1876" s="154" t="s">
        <v>1160</v>
      </c>
      <c r="H1876" s="153" t="s">
        <v>19</v>
      </c>
      <c r="I1876" s="155"/>
      <c r="L1876" s="151"/>
      <c r="M1876" s="156"/>
      <c r="T1876" s="157"/>
      <c r="AT1876" s="153" t="s">
        <v>368</v>
      </c>
      <c r="AU1876" s="153" t="s">
        <v>90</v>
      </c>
      <c r="AV1876" s="12" t="s">
        <v>84</v>
      </c>
      <c r="AW1876" s="12" t="s">
        <v>36</v>
      </c>
      <c r="AX1876" s="12" t="s">
        <v>77</v>
      </c>
      <c r="AY1876" s="153" t="s">
        <v>358</v>
      </c>
    </row>
    <row r="1877" spans="2:65" s="12" customFormat="1" ht="11.25">
      <c r="B1877" s="151"/>
      <c r="D1877" s="152" t="s">
        <v>368</v>
      </c>
      <c r="E1877" s="153" t="s">
        <v>19</v>
      </c>
      <c r="F1877" s="154" t="s">
        <v>460</v>
      </c>
      <c r="H1877" s="153" t="s">
        <v>19</v>
      </c>
      <c r="I1877" s="155"/>
      <c r="L1877" s="151"/>
      <c r="M1877" s="156"/>
      <c r="T1877" s="157"/>
      <c r="AT1877" s="153" t="s">
        <v>368</v>
      </c>
      <c r="AU1877" s="153" t="s">
        <v>90</v>
      </c>
      <c r="AV1877" s="12" t="s">
        <v>84</v>
      </c>
      <c r="AW1877" s="12" t="s">
        <v>36</v>
      </c>
      <c r="AX1877" s="12" t="s">
        <v>77</v>
      </c>
      <c r="AY1877" s="153" t="s">
        <v>358</v>
      </c>
    </row>
    <row r="1878" spans="2:65" s="13" customFormat="1" ht="11.25">
      <c r="B1878" s="158"/>
      <c r="D1878" s="152" t="s">
        <v>368</v>
      </c>
      <c r="E1878" s="159" t="s">
        <v>19</v>
      </c>
      <c r="F1878" s="160" t="s">
        <v>1992</v>
      </c>
      <c r="H1878" s="161">
        <v>7</v>
      </c>
      <c r="I1878" s="162"/>
      <c r="L1878" s="158"/>
      <c r="M1878" s="163"/>
      <c r="T1878" s="164"/>
      <c r="AT1878" s="159" t="s">
        <v>368</v>
      </c>
      <c r="AU1878" s="159" t="s">
        <v>90</v>
      </c>
      <c r="AV1878" s="13" t="s">
        <v>90</v>
      </c>
      <c r="AW1878" s="13" t="s">
        <v>36</v>
      </c>
      <c r="AX1878" s="13" t="s">
        <v>77</v>
      </c>
      <c r="AY1878" s="159" t="s">
        <v>358</v>
      </c>
    </row>
    <row r="1879" spans="2:65" s="14" customFormat="1" ht="11.25">
      <c r="B1879" s="165"/>
      <c r="D1879" s="152" t="s">
        <v>368</v>
      </c>
      <c r="E1879" s="166" t="s">
        <v>19</v>
      </c>
      <c r="F1879" s="167" t="s">
        <v>371</v>
      </c>
      <c r="H1879" s="168">
        <v>7</v>
      </c>
      <c r="I1879" s="169"/>
      <c r="L1879" s="165"/>
      <c r="M1879" s="170"/>
      <c r="T1879" s="171"/>
      <c r="AT1879" s="166" t="s">
        <v>368</v>
      </c>
      <c r="AU1879" s="166" t="s">
        <v>90</v>
      </c>
      <c r="AV1879" s="14" t="s">
        <v>364</v>
      </c>
      <c r="AW1879" s="14" t="s">
        <v>36</v>
      </c>
      <c r="AX1879" s="14" t="s">
        <v>84</v>
      </c>
      <c r="AY1879" s="166" t="s">
        <v>358</v>
      </c>
    </row>
    <row r="1880" spans="2:65" s="1" customFormat="1" ht="21.75" customHeight="1">
      <c r="B1880" s="33"/>
      <c r="C1880" s="179" t="s">
        <v>1993</v>
      </c>
      <c r="D1880" s="179" t="s">
        <v>440</v>
      </c>
      <c r="E1880" s="180" t="s">
        <v>1994</v>
      </c>
      <c r="F1880" s="181" t="s">
        <v>1995</v>
      </c>
      <c r="G1880" s="182" t="s">
        <v>504</v>
      </c>
      <c r="H1880" s="183">
        <v>7</v>
      </c>
      <c r="I1880" s="184"/>
      <c r="J1880" s="185">
        <f>ROUND(I1880*H1880,2)</f>
        <v>0</v>
      </c>
      <c r="K1880" s="181" t="s">
        <v>19</v>
      </c>
      <c r="L1880" s="186"/>
      <c r="M1880" s="187" t="s">
        <v>19</v>
      </c>
      <c r="N1880" s="188" t="s">
        <v>49</v>
      </c>
      <c r="P1880" s="143">
        <f>O1880*H1880</f>
        <v>0</v>
      </c>
      <c r="Q1880" s="143">
        <v>1.4E-3</v>
      </c>
      <c r="R1880" s="143">
        <f>Q1880*H1880</f>
        <v>9.7999999999999997E-3</v>
      </c>
      <c r="S1880" s="143">
        <v>0</v>
      </c>
      <c r="T1880" s="144">
        <f>S1880*H1880</f>
        <v>0</v>
      </c>
      <c r="AR1880" s="145" t="s">
        <v>558</v>
      </c>
      <c r="AT1880" s="145" t="s">
        <v>440</v>
      </c>
      <c r="AU1880" s="145" t="s">
        <v>90</v>
      </c>
      <c r="AY1880" s="18" t="s">
        <v>358</v>
      </c>
      <c r="BE1880" s="146">
        <f>IF(N1880="základní",J1880,0)</f>
        <v>0</v>
      </c>
      <c r="BF1880" s="146">
        <f>IF(N1880="snížená",J1880,0)</f>
        <v>0</v>
      </c>
      <c r="BG1880" s="146">
        <f>IF(N1880="zákl. přenesená",J1880,0)</f>
        <v>0</v>
      </c>
      <c r="BH1880" s="146">
        <f>IF(N1880="sníž. přenesená",J1880,0)</f>
        <v>0</v>
      </c>
      <c r="BI1880" s="146">
        <f>IF(N1880="nulová",J1880,0)</f>
        <v>0</v>
      </c>
      <c r="BJ1880" s="18" t="s">
        <v>90</v>
      </c>
      <c r="BK1880" s="146">
        <f>ROUND(I1880*H1880,2)</f>
        <v>0</v>
      </c>
      <c r="BL1880" s="18" t="s">
        <v>454</v>
      </c>
      <c r="BM1880" s="145" t="s">
        <v>1996</v>
      </c>
    </row>
    <row r="1881" spans="2:65" s="12" customFormat="1" ht="11.25">
      <c r="B1881" s="151"/>
      <c r="D1881" s="152" t="s">
        <v>368</v>
      </c>
      <c r="E1881" s="153" t="s">
        <v>19</v>
      </c>
      <c r="F1881" s="154" t="s">
        <v>1160</v>
      </c>
      <c r="H1881" s="153" t="s">
        <v>19</v>
      </c>
      <c r="I1881" s="155"/>
      <c r="L1881" s="151"/>
      <c r="M1881" s="156"/>
      <c r="T1881" s="157"/>
      <c r="AT1881" s="153" t="s">
        <v>368</v>
      </c>
      <c r="AU1881" s="153" t="s">
        <v>90</v>
      </c>
      <c r="AV1881" s="12" t="s">
        <v>84</v>
      </c>
      <c r="AW1881" s="12" t="s">
        <v>36</v>
      </c>
      <c r="AX1881" s="12" t="s">
        <v>77</v>
      </c>
      <c r="AY1881" s="153" t="s">
        <v>358</v>
      </c>
    </row>
    <row r="1882" spans="2:65" s="12" customFormat="1" ht="11.25">
      <c r="B1882" s="151"/>
      <c r="D1882" s="152" t="s">
        <v>368</v>
      </c>
      <c r="E1882" s="153" t="s">
        <v>19</v>
      </c>
      <c r="F1882" s="154" t="s">
        <v>460</v>
      </c>
      <c r="H1882" s="153" t="s">
        <v>19</v>
      </c>
      <c r="I1882" s="155"/>
      <c r="L1882" s="151"/>
      <c r="M1882" s="156"/>
      <c r="T1882" s="157"/>
      <c r="AT1882" s="153" t="s">
        <v>368</v>
      </c>
      <c r="AU1882" s="153" t="s">
        <v>90</v>
      </c>
      <c r="AV1882" s="12" t="s">
        <v>84</v>
      </c>
      <c r="AW1882" s="12" t="s">
        <v>36</v>
      </c>
      <c r="AX1882" s="12" t="s">
        <v>77</v>
      </c>
      <c r="AY1882" s="153" t="s">
        <v>358</v>
      </c>
    </row>
    <row r="1883" spans="2:65" s="13" customFormat="1" ht="11.25">
      <c r="B1883" s="158"/>
      <c r="D1883" s="152" t="s">
        <v>368</v>
      </c>
      <c r="E1883" s="159" t="s">
        <v>19</v>
      </c>
      <c r="F1883" s="160" t="s">
        <v>1992</v>
      </c>
      <c r="H1883" s="161">
        <v>7</v>
      </c>
      <c r="I1883" s="162"/>
      <c r="L1883" s="158"/>
      <c r="M1883" s="163"/>
      <c r="T1883" s="164"/>
      <c r="AT1883" s="159" t="s">
        <v>368</v>
      </c>
      <c r="AU1883" s="159" t="s">
        <v>90</v>
      </c>
      <c r="AV1883" s="13" t="s">
        <v>90</v>
      </c>
      <c r="AW1883" s="13" t="s">
        <v>36</v>
      </c>
      <c r="AX1883" s="13" t="s">
        <v>77</v>
      </c>
      <c r="AY1883" s="159" t="s">
        <v>358</v>
      </c>
    </row>
    <row r="1884" spans="2:65" s="14" customFormat="1" ht="11.25">
      <c r="B1884" s="165"/>
      <c r="D1884" s="152" t="s">
        <v>368</v>
      </c>
      <c r="E1884" s="166" t="s">
        <v>19</v>
      </c>
      <c r="F1884" s="167" t="s">
        <v>371</v>
      </c>
      <c r="H1884" s="168">
        <v>7</v>
      </c>
      <c r="I1884" s="169"/>
      <c r="L1884" s="165"/>
      <c r="M1884" s="170"/>
      <c r="T1884" s="171"/>
      <c r="AT1884" s="166" t="s">
        <v>368</v>
      </c>
      <c r="AU1884" s="166" t="s">
        <v>90</v>
      </c>
      <c r="AV1884" s="14" t="s">
        <v>364</v>
      </c>
      <c r="AW1884" s="14" t="s">
        <v>36</v>
      </c>
      <c r="AX1884" s="14" t="s">
        <v>84</v>
      </c>
      <c r="AY1884" s="166" t="s">
        <v>358</v>
      </c>
    </row>
    <row r="1885" spans="2:65" s="1" customFormat="1" ht="37.9" customHeight="1">
      <c r="B1885" s="33"/>
      <c r="C1885" s="134" t="s">
        <v>1997</v>
      </c>
      <c r="D1885" s="134" t="s">
        <v>360</v>
      </c>
      <c r="E1885" s="135" t="s">
        <v>1998</v>
      </c>
      <c r="F1885" s="136" t="s">
        <v>1999</v>
      </c>
      <c r="G1885" s="137" t="s">
        <v>504</v>
      </c>
      <c r="H1885" s="138">
        <v>4</v>
      </c>
      <c r="I1885" s="139"/>
      <c r="J1885" s="140">
        <f>ROUND(I1885*H1885,2)</f>
        <v>0</v>
      </c>
      <c r="K1885" s="136" t="s">
        <v>363</v>
      </c>
      <c r="L1885" s="33"/>
      <c r="M1885" s="141" t="s">
        <v>19</v>
      </c>
      <c r="N1885" s="142" t="s">
        <v>49</v>
      </c>
      <c r="P1885" s="143">
        <f>O1885*H1885</f>
        <v>0</v>
      </c>
      <c r="Q1885" s="143">
        <v>3.1999999999999999E-5</v>
      </c>
      <c r="R1885" s="143">
        <f>Q1885*H1885</f>
        <v>1.2799999999999999E-4</v>
      </c>
      <c r="S1885" s="143">
        <v>0</v>
      </c>
      <c r="T1885" s="144">
        <f>S1885*H1885</f>
        <v>0</v>
      </c>
      <c r="AR1885" s="145" t="s">
        <v>454</v>
      </c>
      <c r="AT1885" s="145" t="s">
        <v>360</v>
      </c>
      <c r="AU1885" s="145" t="s">
        <v>90</v>
      </c>
      <c r="AY1885" s="18" t="s">
        <v>358</v>
      </c>
      <c r="BE1885" s="146">
        <f>IF(N1885="základní",J1885,0)</f>
        <v>0</v>
      </c>
      <c r="BF1885" s="146">
        <f>IF(N1885="snížená",J1885,0)</f>
        <v>0</v>
      </c>
      <c r="BG1885" s="146">
        <f>IF(N1885="zákl. přenesená",J1885,0)</f>
        <v>0</v>
      </c>
      <c r="BH1885" s="146">
        <f>IF(N1885="sníž. přenesená",J1885,0)</f>
        <v>0</v>
      </c>
      <c r="BI1885" s="146">
        <f>IF(N1885="nulová",J1885,0)</f>
        <v>0</v>
      </c>
      <c r="BJ1885" s="18" t="s">
        <v>90</v>
      </c>
      <c r="BK1885" s="146">
        <f>ROUND(I1885*H1885,2)</f>
        <v>0</v>
      </c>
      <c r="BL1885" s="18" t="s">
        <v>454</v>
      </c>
      <c r="BM1885" s="145" t="s">
        <v>2000</v>
      </c>
    </row>
    <row r="1886" spans="2:65" s="1" customFormat="1" ht="11.25">
      <c r="B1886" s="33"/>
      <c r="D1886" s="147" t="s">
        <v>366</v>
      </c>
      <c r="F1886" s="148" t="s">
        <v>2001</v>
      </c>
      <c r="I1886" s="149"/>
      <c r="L1886" s="33"/>
      <c r="M1886" s="150"/>
      <c r="T1886" s="54"/>
      <c r="AT1886" s="18" t="s">
        <v>366</v>
      </c>
      <c r="AU1886" s="18" t="s">
        <v>90</v>
      </c>
    </row>
    <row r="1887" spans="2:65" s="12" customFormat="1" ht="11.25">
      <c r="B1887" s="151"/>
      <c r="D1887" s="152" t="s">
        <v>368</v>
      </c>
      <c r="E1887" s="153" t="s">
        <v>19</v>
      </c>
      <c r="F1887" s="154" t="s">
        <v>1160</v>
      </c>
      <c r="H1887" s="153" t="s">
        <v>19</v>
      </c>
      <c r="I1887" s="155"/>
      <c r="L1887" s="151"/>
      <c r="M1887" s="156"/>
      <c r="T1887" s="157"/>
      <c r="AT1887" s="153" t="s">
        <v>368</v>
      </c>
      <c r="AU1887" s="153" t="s">
        <v>90</v>
      </c>
      <c r="AV1887" s="12" t="s">
        <v>84</v>
      </c>
      <c r="AW1887" s="12" t="s">
        <v>36</v>
      </c>
      <c r="AX1887" s="12" t="s">
        <v>77</v>
      </c>
      <c r="AY1887" s="153" t="s">
        <v>358</v>
      </c>
    </row>
    <row r="1888" spans="2:65" s="12" customFormat="1" ht="11.25">
      <c r="B1888" s="151"/>
      <c r="D1888" s="152" t="s">
        <v>368</v>
      </c>
      <c r="E1888" s="153" t="s">
        <v>19</v>
      </c>
      <c r="F1888" s="154" t="s">
        <v>460</v>
      </c>
      <c r="H1888" s="153" t="s">
        <v>19</v>
      </c>
      <c r="I1888" s="155"/>
      <c r="L1888" s="151"/>
      <c r="M1888" s="156"/>
      <c r="T1888" s="157"/>
      <c r="AT1888" s="153" t="s">
        <v>368</v>
      </c>
      <c r="AU1888" s="153" t="s">
        <v>90</v>
      </c>
      <c r="AV1888" s="12" t="s">
        <v>84</v>
      </c>
      <c r="AW1888" s="12" t="s">
        <v>36</v>
      </c>
      <c r="AX1888" s="12" t="s">
        <v>77</v>
      </c>
      <c r="AY1888" s="153" t="s">
        <v>358</v>
      </c>
    </row>
    <row r="1889" spans="2:65" s="13" customFormat="1" ht="11.25">
      <c r="B1889" s="158"/>
      <c r="D1889" s="152" t="s">
        <v>368</v>
      </c>
      <c r="E1889" s="159" t="s">
        <v>19</v>
      </c>
      <c r="F1889" s="160" t="s">
        <v>2002</v>
      </c>
      <c r="H1889" s="161">
        <v>2</v>
      </c>
      <c r="I1889" s="162"/>
      <c r="L1889" s="158"/>
      <c r="M1889" s="163"/>
      <c r="T1889" s="164"/>
      <c r="AT1889" s="159" t="s">
        <v>368</v>
      </c>
      <c r="AU1889" s="159" t="s">
        <v>90</v>
      </c>
      <c r="AV1889" s="13" t="s">
        <v>90</v>
      </c>
      <c r="AW1889" s="13" t="s">
        <v>36</v>
      </c>
      <c r="AX1889" s="13" t="s">
        <v>77</v>
      </c>
      <c r="AY1889" s="159" t="s">
        <v>358</v>
      </c>
    </row>
    <row r="1890" spans="2:65" s="13" customFormat="1" ht="11.25">
      <c r="B1890" s="158"/>
      <c r="D1890" s="152" t="s">
        <v>368</v>
      </c>
      <c r="E1890" s="159" t="s">
        <v>19</v>
      </c>
      <c r="F1890" s="160" t="s">
        <v>2003</v>
      </c>
      <c r="H1890" s="161">
        <v>2</v>
      </c>
      <c r="I1890" s="162"/>
      <c r="L1890" s="158"/>
      <c r="M1890" s="163"/>
      <c r="T1890" s="164"/>
      <c r="AT1890" s="159" t="s">
        <v>368</v>
      </c>
      <c r="AU1890" s="159" t="s">
        <v>90</v>
      </c>
      <c r="AV1890" s="13" t="s">
        <v>90</v>
      </c>
      <c r="AW1890" s="13" t="s">
        <v>36</v>
      </c>
      <c r="AX1890" s="13" t="s">
        <v>77</v>
      </c>
      <c r="AY1890" s="159" t="s">
        <v>358</v>
      </c>
    </row>
    <row r="1891" spans="2:65" s="14" customFormat="1" ht="11.25">
      <c r="B1891" s="165"/>
      <c r="D1891" s="152" t="s">
        <v>368</v>
      </c>
      <c r="E1891" s="166" t="s">
        <v>19</v>
      </c>
      <c r="F1891" s="167" t="s">
        <v>371</v>
      </c>
      <c r="H1891" s="168">
        <v>4</v>
      </c>
      <c r="I1891" s="169"/>
      <c r="L1891" s="165"/>
      <c r="M1891" s="170"/>
      <c r="T1891" s="171"/>
      <c r="AT1891" s="166" t="s">
        <v>368</v>
      </c>
      <c r="AU1891" s="166" t="s">
        <v>90</v>
      </c>
      <c r="AV1891" s="14" t="s">
        <v>364</v>
      </c>
      <c r="AW1891" s="14" t="s">
        <v>36</v>
      </c>
      <c r="AX1891" s="14" t="s">
        <v>84</v>
      </c>
      <c r="AY1891" s="166" t="s">
        <v>358</v>
      </c>
    </row>
    <row r="1892" spans="2:65" s="1" customFormat="1" ht="21.75" customHeight="1">
      <c r="B1892" s="33"/>
      <c r="C1892" s="179" t="s">
        <v>2004</v>
      </c>
      <c r="D1892" s="179" t="s">
        <v>440</v>
      </c>
      <c r="E1892" s="180" t="s">
        <v>2005</v>
      </c>
      <c r="F1892" s="181" t="s">
        <v>2006</v>
      </c>
      <c r="G1892" s="182" t="s">
        <v>504</v>
      </c>
      <c r="H1892" s="183">
        <v>2</v>
      </c>
      <c r="I1892" s="184"/>
      <c r="J1892" s="185">
        <f>ROUND(I1892*H1892,2)</f>
        <v>0</v>
      </c>
      <c r="K1892" s="181" t="s">
        <v>19</v>
      </c>
      <c r="L1892" s="186"/>
      <c r="M1892" s="187" t="s">
        <v>19</v>
      </c>
      <c r="N1892" s="188" t="s">
        <v>49</v>
      </c>
      <c r="P1892" s="143">
        <f>O1892*H1892</f>
        <v>0</v>
      </c>
      <c r="Q1892" s="143">
        <v>1.1999999999999999E-3</v>
      </c>
      <c r="R1892" s="143">
        <f>Q1892*H1892</f>
        <v>2.3999999999999998E-3</v>
      </c>
      <c r="S1892" s="143">
        <v>0</v>
      </c>
      <c r="T1892" s="144">
        <f>S1892*H1892</f>
        <v>0</v>
      </c>
      <c r="AR1892" s="145" t="s">
        <v>558</v>
      </c>
      <c r="AT1892" s="145" t="s">
        <v>440</v>
      </c>
      <c r="AU1892" s="145" t="s">
        <v>90</v>
      </c>
      <c r="AY1892" s="18" t="s">
        <v>358</v>
      </c>
      <c r="BE1892" s="146">
        <f>IF(N1892="základní",J1892,0)</f>
        <v>0</v>
      </c>
      <c r="BF1892" s="146">
        <f>IF(N1892="snížená",J1892,0)</f>
        <v>0</v>
      </c>
      <c r="BG1892" s="146">
        <f>IF(N1892="zákl. přenesená",J1892,0)</f>
        <v>0</v>
      </c>
      <c r="BH1892" s="146">
        <f>IF(N1892="sníž. přenesená",J1892,0)</f>
        <v>0</v>
      </c>
      <c r="BI1892" s="146">
        <f>IF(N1892="nulová",J1892,0)</f>
        <v>0</v>
      </c>
      <c r="BJ1892" s="18" t="s">
        <v>90</v>
      </c>
      <c r="BK1892" s="146">
        <f>ROUND(I1892*H1892,2)</f>
        <v>0</v>
      </c>
      <c r="BL1892" s="18" t="s">
        <v>454</v>
      </c>
      <c r="BM1892" s="145" t="s">
        <v>2007</v>
      </c>
    </row>
    <row r="1893" spans="2:65" s="12" customFormat="1" ht="11.25">
      <c r="B1893" s="151"/>
      <c r="D1893" s="152" t="s">
        <v>368</v>
      </c>
      <c r="E1893" s="153" t="s">
        <v>19</v>
      </c>
      <c r="F1893" s="154" t="s">
        <v>1160</v>
      </c>
      <c r="H1893" s="153" t="s">
        <v>19</v>
      </c>
      <c r="I1893" s="155"/>
      <c r="L1893" s="151"/>
      <c r="M1893" s="156"/>
      <c r="T1893" s="157"/>
      <c r="AT1893" s="153" t="s">
        <v>368</v>
      </c>
      <c r="AU1893" s="153" t="s">
        <v>90</v>
      </c>
      <c r="AV1893" s="12" t="s">
        <v>84</v>
      </c>
      <c r="AW1893" s="12" t="s">
        <v>36</v>
      </c>
      <c r="AX1893" s="12" t="s">
        <v>77</v>
      </c>
      <c r="AY1893" s="153" t="s">
        <v>358</v>
      </c>
    </row>
    <row r="1894" spans="2:65" s="12" customFormat="1" ht="11.25">
      <c r="B1894" s="151"/>
      <c r="D1894" s="152" t="s">
        <v>368</v>
      </c>
      <c r="E1894" s="153" t="s">
        <v>19</v>
      </c>
      <c r="F1894" s="154" t="s">
        <v>460</v>
      </c>
      <c r="H1894" s="153" t="s">
        <v>19</v>
      </c>
      <c r="I1894" s="155"/>
      <c r="L1894" s="151"/>
      <c r="M1894" s="156"/>
      <c r="T1894" s="157"/>
      <c r="AT1894" s="153" t="s">
        <v>368</v>
      </c>
      <c r="AU1894" s="153" t="s">
        <v>90</v>
      </c>
      <c r="AV1894" s="12" t="s">
        <v>84</v>
      </c>
      <c r="AW1894" s="12" t="s">
        <v>36</v>
      </c>
      <c r="AX1894" s="12" t="s">
        <v>77</v>
      </c>
      <c r="AY1894" s="153" t="s">
        <v>358</v>
      </c>
    </row>
    <row r="1895" spans="2:65" s="13" customFormat="1" ht="11.25">
      <c r="B1895" s="158"/>
      <c r="D1895" s="152" t="s">
        <v>368</v>
      </c>
      <c r="E1895" s="159" t="s">
        <v>19</v>
      </c>
      <c r="F1895" s="160" t="s">
        <v>2002</v>
      </c>
      <c r="H1895" s="161">
        <v>2</v>
      </c>
      <c r="I1895" s="162"/>
      <c r="L1895" s="158"/>
      <c r="M1895" s="163"/>
      <c r="T1895" s="164"/>
      <c r="AT1895" s="159" t="s">
        <v>368</v>
      </c>
      <c r="AU1895" s="159" t="s">
        <v>90</v>
      </c>
      <c r="AV1895" s="13" t="s">
        <v>90</v>
      </c>
      <c r="AW1895" s="13" t="s">
        <v>36</v>
      </c>
      <c r="AX1895" s="13" t="s">
        <v>77</v>
      </c>
      <c r="AY1895" s="159" t="s">
        <v>358</v>
      </c>
    </row>
    <row r="1896" spans="2:65" s="14" customFormat="1" ht="11.25">
      <c r="B1896" s="165"/>
      <c r="D1896" s="152" t="s">
        <v>368</v>
      </c>
      <c r="E1896" s="166" t="s">
        <v>19</v>
      </c>
      <c r="F1896" s="167" t="s">
        <v>371</v>
      </c>
      <c r="H1896" s="168">
        <v>2</v>
      </c>
      <c r="I1896" s="169"/>
      <c r="L1896" s="165"/>
      <c r="M1896" s="170"/>
      <c r="T1896" s="171"/>
      <c r="AT1896" s="166" t="s">
        <v>368</v>
      </c>
      <c r="AU1896" s="166" t="s">
        <v>90</v>
      </c>
      <c r="AV1896" s="14" t="s">
        <v>364</v>
      </c>
      <c r="AW1896" s="14" t="s">
        <v>36</v>
      </c>
      <c r="AX1896" s="14" t="s">
        <v>84</v>
      </c>
      <c r="AY1896" s="166" t="s">
        <v>358</v>
      </c>
    </row>
    <row r="1897" spans="2:65" s="1" customFormat="1" ht="24.2" customHeight="1">
      <c r="B1897" s="33"/>
      <c r="C1897" s="179" t="s">
        <v>2008</v>
      </c>
      <c r="D1897" s="179" t="s">
        <v>440</v>
      </c>
      <c r="E1897" s="180" t="s">
        <v>2009</v>
      </c>
      <c r="F1897" s="181" t="s">
        <v>2010</v>
      </c>
      <c r="G1897" s="182" t="s">
        <v>504</v>
      </c>
      <c r="H1897" s="183">
        <v>2</v>
      </c>
      <c r="I1897" s="184"/>
      <c r="J1897" s="185">
        <f>ROUND(I1897*H1897,2)</f>
        <v>0</v>
      </c>
      <c r="K1897" s="181" t="s">
        <v>19</v>
      </c>
      <c r="L1897" s="186"/>
      <c r="M1897" s="187" t="s">
        <v>19</v>
      </c>
      <c r="N1897" s="188" t="s">
        <v>49</v>
      </c>
      <c r="P1897" s="143">
        <f>O1897*H1897</f>
        <v>0</v>
      </c>
      <c r="Q1897" s="143">
        <v>1.1999999999999999E-3</v>
      </c>
      <c r="R1897" s="143">
        <f>Q1897*H1897</f>
        <v>2.3999999999999998E-3</v>
      </c>
      <c r="S1897" s="143">
        <v>0</v>
      </c>
      <c r="T1897" s="144">
        <f>S1897*H1897</f>
        <v>0</v>
      </c>
      <c r="AR1897" s="145" t="s">
        <v>558</v>
      </c>
      <c r="AT1897" s="145" t="s">
        <v>440</v>
      </c>
      <c r="AU1897" s="145" t="s">
        <v>90</v>
      </c>
      <c r="AY1897" s="18" t="s">
        <v>358</v>
      </c>
      <c r="BE1897" s="146">
        <f>IF(N1897="základní",J1897,0)</f>
        <v>0</v>
      </c>
      <c r="BF1897" s="146">
        <f>IF(N1897="snížená",J1897,0)</f>
        <v>0</v>
      </c>
      <c r="BG1897" s="146">
        <f>IF(N1897="zákl. přenesená",J1897,0)</f>
        <v>0</v>
      </c>
      <c r="BH1897" s="146">
        <f>IF(N1897="sníž. přenesená",J1897,0)</f>
        <v>0</v>
      </c>
      <c r="BI1897" s="146">
        <f>IF(N1897="nulová",J1897,0)</f>
        <v>0</v>
      </c>
      <c r="BJ1897" s="18" t="s">
        <v>90</v>
      </c>
      <c r="BK1897" s="146">
        <f>ROUND(I1897*H1897,2)</f>
        <v>0</v>
      </c>
      <c r="BL1897" s="18" t="s">
        <v>454</v>
      </c>
      <c r="BM1897" s="145" t="s">
        <v>2011</v>
      </c>
    </row>
    <row r="1898" spans="2:65" s="12" customFormat="1" ht="11.25">
      <c r="B1898" s="151"/>
      <c r="D1898" s="152" t="s">
        <v>368</v>
      </c>
      <c r="E1898" s="153" t="s">
        <v>19</v>
      </c>
      <c r="F1898" s="154" t="s">
        <v>1160</v>
      </c>
      <c r="H1898" s="153" t="s">
        <v>19</v>
      </c>
      <c r="I1898" s="155"/>
      <c r="L1898" s="151"/>
      <c r="M1898" s="156"/>
      <c r="T1898" s="157"/>
      <c r="AT1898" s="153" t="s">
        <v>368</v>
      </c>
      <c r="AU1898" s="153" t="s">
        <v>90</v>
      </c>
      <c r="AV1898" s="12" t="s">
        <v>84</v>
      </c>
      <c r="AW1898" s="12" t="s">
        <v>36</v>
      </c>
      <c r="AX1898" s="12" t="s">
        <v>77</v>
      </c>
      <c r="AY1898" s="153" t="s">
        <v>358</v>
      </c>
    </row>
    <row r="1899" spans="2:65" s="12" customFormat="1" ht="11.25">
      <c r="B1899" s="151"/>
      <c r="D1899" s="152" t="s">
        <v>368</v>
      </c>
      <c r="E1899" s="153" t="s">
        <v>19</v>
      </c>
      <c r="F1899" s="154" t="s">
        <v>460</v>
      </c>
      <c r="H1899" s="153" t="s">
        <v>19</v>
      </c>
      <c r="I1899" s="155"/>
      <c r="L1899" s="151"/>
      <c r="M1899" s="156"/>
      <c r="T1899" s="157"/>
      <c r="AT1899" s="153" t="s">
        <v>368</v>
      </c>
      <c r="AU1899" s="153" t="s">
        <v>90</v>
      </c>
      <c r="AV1899" s="12" t="s">
        <v>84</v>
      </c>
      <c r="AW1899" s="12" t="s">
        <v>36</v>
      </c>
      <c r="AX1899" s="12" t="s">
        <v>77</v>
      </c>
      <c r="AY1899" s="153" t="s">
        <v>358</v>
      </c>
    </row>
    <row r="1900" spans="2:65" s="13" customFormat="1" ht="11.25">
      <c r="B1900" s="158"/>
      <c r="D1900" s="152" t="s">
        <v>368</v>
      </c>
      <c r="E1900" s="159" t="s">
        <v>19</v>
      </c>
      <c r="F1900" s="160" t="s">
        <v>2003</v>
      </c>
      <c r="H1900" s="161">
        <v>2</v>
      </c>
      <c r="I1900" s="162"/>
      <c r="L1900" s="158"/>
      <c r="M1900" s="163"/>
      <c r="T1900" s="164"/>
      <c r="AT1900" s="159" t="s">
        <v>368</v>
      </c>
      <c r="AU1900" s="159" t="s">
        <v>90</v>
      </c>
      <c r="AV1900" s="13" t="s">
        <v>90</v>
      </c>
      <c r="AW1900" s="13" t="s">
        <v>36</v>
      </c>
      <c r="AX1900" s="13" t="s">
        <v>77</v>
      </c>
      <c r="AY1900" s="159" t="s">
        <v>358</v>
      </c>
    </row>
    <row r="1901" spans="2:65" s="14" customFormat="1" ht="11.25">
      <c r="B1901" s="165"/>
      <c r="D1901" s="152" t="s">
        <v>368</v>
      </c>
      <c r="E1901" s="166" t="s">
        <v>19</v>
      </c>
      <c r="F1901" s="167" t="s">
        <v>371</v>
      </c>
      <c r="H1901" s="168">
        <v>2</v>
      </c>
      <c r="I1901" s="169"/>
      <c r="L1901" s="165"/>
      <c r="M1901" s="170"/>
      <c r="T1901" s="171"/>
      <c r="AT1901" s="166" t="s">
        <v>368</v>
      </c>
      <c r="AU1901" s="166" t="s">
        <v>90</v>
      </c>
      <c r="AV1901" s="14" t="s">
        <v>364</v>
      </c>
      <c r="AW1901" s="14" t="s">
        <v>36</v>
      </c>
      <c r="AX1901" s="14" t="s">
        <v>84</v>
      </c>
      <c r="AY1901" s="166" t="s">
        <v>358</v>
      </c>
    </row>
    <row r="1902" spans="2:65" s="1" customFormat="1" ht="44.25" customHeight="1">
      <c r="B1902" s="33"/>
      <c r="C1902" s="134" t="s">
        <v>2012</v>
      </c>
      <c r="D1902" s="134" t="s">
        <v>360</v>
      </c>
      <c r="E1902" s="135" t="s">
        <v>2013</v>
      </c>
      <c r="F1902" s="136" t="s">
        <v>2014</v>
      </c>
      <c r="G1902" s="137" t="s">
        <v>195</v>
      </c>
      <c r="H1902" s="138">
        <v>9.4309999999999992</v>
      </c>
      <c r="I1902" s="139"/>
      <c r="J1902" s="140">
        <f>ROUND(I1902*H1902,2)</f>
        <v>0</v>
      </c>
      <c r="K1902" s="136" t="s">
        <v>19</v>
      </c>
      <c r="L1902" s="33"/>
      <c r="M1902" s="141" t="s">
        <v>19</v>
      </c>
      <c r="N1902" s="142" t="s">
        <v>49</v>
      </c>
      <c r="P1902" s="143">
        <f>O1902*H1902</f>
        <v>0</v>
      </c>
      <c r="Q1902" s="143">
        <v>2.1180000000000001E-2</v>
      </c>
      <c r="R1902" s="143">
        <f>Q1902*H1902</f>
        <v>0.19974857999999998</v>
      </c>
      <c r="S1902" s="143">
        <v>0</v>
      </c>
      <c r="T1902" s="144">
        <f>S1902*H1902</f>
        <v>0</v>
      </c>
      <c r="AR1902" s="145" t="s">
        <v>454</v>
      </c>
      <c r="AT1902" s="145" t="s">
        <v>360</v>
      </c>
      <c r="AU1902" s="145" t="s">
        <v>90</v>
      </c>
      <c r="AY1902" s="18" t="s">
        <v>358</v>
      </c>
      <c r="BE1902" s="146">
        <f>IF(N1902="základní",J1902,0)</f>
        <v>0</v>
      </c>
      <c r="BF1902" s="146">
        <f>IF(N1902="snížená",J1902,0)</f>
        <v>0</v>
      </c>
      <c r="BG1902" s="146">
        <f>IF(N1902="zákl. přenesená",J1902,0)</f>
        <v>0</v>
      </c>
      <c r="BH1902" s="146">
        <f>IF(N1902="sníž. přenesená",J1902,0)</f>
        <v>0</v>
      </c>
      <c r="BI1902" s="146">
        <f>IF(N1902="nulová",J1902,0)</f>
        <v>0</v>
      </c>
      <c r="BJ1902" s="18" t="s">
        <v>90</v>
      </c>
      <c r="BK1902" s="146">
        <f>ROUND(I1902*H1902,2)</f>
        <v>0</v>
      </c>
      <c r="BL1902" s="18" t="s">
        <v>454</v>
      </c>
      <c r="BM1902" s="145" t="s">
        <v>2015</v>
      </c>
    </row>
    <row r="1903" spans="2:65" s="12" customFormat="1" ht="11.25">
      <c r="B1903" s="151"/>
      <c r="D1903" s="152" t="s">
        <v>368</v>
      </c>
      <c r="E1903" s="153" t="s">
        <v>19</v>
      </c>
      <c r="F1903" s="154" t="s">
        <v>5183</v>
      </c>
      <c r="H1903" s="153" t="s">
        <v>19</v>
      </c>
      <c r="I1903" s="155"/>
      <c r="L1903" s="151"/>
      <c r="M1903" s="156"/>
      <c r="T1903" s="157"/>
      <c r="AT1903" s="153" t="s">
        <v>368</v>
      </c>
      <c r="AU1903" s="153" t="s">
        <v>90</v>
      </c>
      <c r="AV1903" s="12" t="s">
        <v>84</v>
      </c>
      <c r="AW1903" s="12" t="s">
        <v>36</v>
      </c>
      <c r="AX1903" s="12" t="s">
        <v>77</v>
      </c>
      <c r="AY1903" s="153" t="s">
        <v>358</v>
      </c>
    </row>
    <row r="1904" spans="2:65" s="13" customFormat="1" ht="11.25">
      <c r="B1904" s="158"/>
      <c r="D1904" s="152" t="s">
        <v>368</v>
      </c>
      <c r="E1904" s="159" t="s">
        <v>19</v>
      </c>
      <c r="F1904" s="160" t="s">
        <v>2017</v>
      </c>
      <c r="H1904" s="161">
        <v>9.4309999999999992</v>
      </c>
      <c r="I1904" s="162"/>
      <c r="L1904" s="158"/>
      <c r="M1904" s="163"/>
      <c r="T1904" s="164"/>
      <c r="AT1904" s="159" t="s">
        <v>368</v>
      </c>
      <c r="AU1904" s="159" t="s">
        <v>90</v>
      </c>
      <c r="AV1904" s="13" t="s">
        <v>90</v>
      </c>
      <c r="AW1904" s="13" t="s">
        <v>36</v>
      </c>
      <c r="AX1904" s="13" t="s">
        <v>77</v>
      </c>
      <c r="AY1904" s="159" t="s">
        <v>358</v>
      </c>
    </row>
    <row r="1905" spans="2:65" s="14" customFormat="1" ht="11.25">
      <c r="B1905" s="165"/>
      <c r="D1905" s="152" t="s">
        <v>368</v>
      </c>
      <c r="E1905" s="166" t="s">
        <v>19</v>
      </c>
      <c r="F1905" s="167" t="s">
        <v>371</v>
      </c>
      <c r="H1905" s="168">
        <v>9.4309999999999992</v>
      </c>
      <c r="I1905" s="169"/>
      <c r="L1905" s="165"/>
      <c r="M1905" s="170"/>
      <c r="T1905" s="171"/>
      <c r="AT1905" s="166" t="s">
        <v>368</v>
      </c>
      <c r="AU1905" s="166" t="s">
        <v>90</v>
      </c>
      <c r="AV1905" s="14" t="s">
        <v>364</v>
      </c>
      <c r="AW1905" s="14" t="s">
        <v>36</v>
      </c>
      <c r="AX1905" s="14" t="s">
        <v>84</v>
      </c>
      <c r="AY1905" s="166" t="s">
        <v>358</v>
      </c>
    </row>
    <row r="1906" spans="2:65" s="1" customFormat="1" ht="55.5" customHeight="1">
      <c r="B1906" s="33"/>
      <c r="C1906" s="134" t="s">
        <v>2018</v>
      </c>
      <c r="D1906" s="134" t="s">
        <v>360</v>
      </c>
      <c r="E1906" s="135" t="s">
        <v>2019</v>
      </c>
      <c r="F1906" s="136" t="s">
        <v>2020</v>
      </c>
      <c r="G1906" s="137" t="s">
        <v>195</v>
      </c>
      <c r="H1906" s="138">
        <v>6.2270000000000003</v>
      </c>
      <c r="I1906" s="139"/>
      <c r="J1906" s="140">
        <f>ROUND(I1906*H1906,2)</f>
        <v>0</v>
      </c>
      <c r="K1906" s="136" t="s">
        <v>363</v>
      </c>
      <c r="L1906" s="33"/>
      <c r="M1906" s="141" t="s">
        <v>19</v>
      </c>
      <c r="N1906" s="142" t="s">
        <v>49</v>
      </c>
      <c r="P1906" s="143">
        <f>O1906*H1906</f>
        <v>0</v>
      </c>
      <c r="Q1906" s="143">
        <v>2.1450245499999999E-2</v>
      </c>
      <c r="R1906" s="143">
        <f>Q1906*H1906</f>
        <v>0.13357067872850001</v>
      </c>
      <c r="S1906" s="143">
        <v>0</v>
      </c>
      <c r="T1906" s="144">
        <f>S1906*H1906</f>
        <v>0</v>
      </c>
      <c r="AR1906" s="145" t="s">
        <v>454</v>
      </c>
      <c r="AT1906" s="145" t="s">
        <v>360</v>
      </c>
      <c r="AU1906" s="145" t="s">
        <v>90</v>
      </c>
      <c r="AY1906" s="18" t="s">
        <v>358</v>
      </c>
      <c r="BE1906" s="146">
        <f>IF(N1906="základní",J1906,0)</f>
        <v>0</v>
      </c>
      <c r="BF1906" s="146">
        <f>IF(N1906="snížená",J1906,0)</f>
        <v>0</v>
      </c>
      <c r="BG1906" s="146">
        <f>IF(N1906="zákl. přenesená",J1906,0)</f>
        <v>0</v>
      </c>
      <c r="BH1906" s="146">
        <f>IF(N1906="sníž. přenesená",J1906,0)</f>
        <v>0</v>
      </c>
      <c r="BI1906" s="146">
        <f>IF(N1906="nulová",J1906,0)</f>
        <v>0</v>
      </c>
      <c r="BJ1906" s="18" t="s">
        <v>90</v>
      </c>
      <c r="BK1906" s="146">
        <f>ROUND(I1906*H1906,2)</f>
        <v>0</v>
      </c>
      <c r="BL1906" s="18" t="s">
        <v>454</v>
      </c>
      <c r="BM1906" s="145" t="s">
        <v>2021</v>
      </c>
    </row>
    <row r="1907" spans="2:65" s="1" customFormat="1" ht="11.25">
      <c r="B1907" s="33"/>
      <c r="D1907" s="147" t="s">
        <v>366</v>
      </c>
      <c r="F1907" s="148" t="s">
        <v>2022</v>
      </c>
      <c r="I1907" s="149"/>
      <c r="L1907" s="33"/>
      <c r="M1907" s="150"/>
      <c r="T1907" s="54"/>
      <c r="AT1907" s="18" t="s">
        <v>366</v>
      </c>
      <c r="AU1907" s="18" t="s">
        <v>90</v>
      </c>
    </row>
    <row r="1908" spans="2:65" s="12" customFormat="1" ht="11.25">
      <c r="B1908" s="151"/>
      <c r="D1908" s="152" t="s">
        <v>368</v>
      </c>
      <c r="E1908" s="153" t="s">
        <v>19</v>
      </c>
      <c r="F1908" s="154" t="s">
        <v>5183</v>
      </c>
      <c r="H1908" s="153" t="s">
        <v>19</v>
      </c>
      <c r="I1908" s="155"/>
      <c r="L1908" s="151"/>
      <c r="M1908" s="156"/>
      <c r="T1908" s="157"/>
      <c r="AT1908" s="153" t="s">
        <v>368</v>
      </c>
      <c r="AU1908" s="153" t="s">
        <v>90</v>
      </c>
      <c r="AV1908" s="12" t="s">
        <v>84</v>
      </c>
      <c r="AW1908" s="12" t="s">
        <v>36</v>
      </c>
      <c r="AX1908" s="12" t="s">
        <v>77</v>
      </c>
      <c r="AY1908" s="153" t="s">
        <v>358</v>
      </c>
    </row>
    <row r="1909" spans="2:65" s="13" customFormat="1" ht="11.25">
      <c r="B1909" s="158"/>
      <c r="D1909" s="152" t="s">
        <v>368</v>
      </c>
      <c r="E1909" s="159" t="s">
        <v>19</v>
      </c>
      <c r="F1909" s="160" t="s">
        <v>2023</v>
      </c>
      <c r="H1909" s="161">
        <v>6.2270000000000003</v>
      </c>
      <c r="I1909" s="162"/>
      <c r="L1909" s="158"/>
      <c r="M1909" s="163"/>
      <c r="T1909" s="164"/>
      <c r="AT1909" s="159" t="s">
        <v>368</v>
      </c>
      <c r="AU1909" s="159" t="s">
        <v>90</v>
      </c>
      <c r="AV1909" s="13" t="s">
        <v>90</v>
      </c>
      <c r="AW1909" s="13" t="s">
        <v>36</v>
      </c>
      <c r="AX1909" s="13" t="s">
        <v>77</v>
      </c>
      <c r="AY1909" s="159" t="s">
        <v>358</v>
      </c>
    </row>
    <row r="1910" spans="2:65" s="14" customFormat="1" ht="11.25">
      <c r="B1910" s="165"/>
      <c r="D1910" s="152" t="s">
        <v>368</v>
      </c>
      <c r="E1910" s="166" t="s">
        <v>19</v>
      </c>
      <c r="F1910" s="167" t="s">
        <v>371</v>
      </c>
      <c r="H1910" s="168">
        <v>6.2270000000000003</v>
      </c>
      <c r="I1910" s="169"/>
      <c r="L1910" s="165"/>
      <c r="M1910" s="170"/>
      <c r="T1910" s="171"/>
      <c r="AT1910" s="166" t="s">
        <v>368</v>
      </c>
      <c r="AU1910" s="166" t="s">
        <v>90</v>
      </c>
      <c r="AV1910" s="14" t="s">
        <v>364</v>
      </c>
      <c r="AW1910" s="14" t="s">
        <v>36</v>
      </c>
      <c r="AX1910" s="14" t="s">
        <v>84</v>
      </c>
      <c r="AY1910" s="166" t="s">
        <v>358</v>
      </c>
    </row>
    <row r="1911" spans="2:65" s="1" customFormat="1" ht="76.349999999999994" customHeight="1">
      <c r="B1911" s="33"/>
      <c r="C1911" s="134" t="s">
        <v>2024</v>
      </c>
      <c r="D1911" s="134" t="s">
        <v>360</v>
      </c>
      <c r="E1911" s="135" t="s">
        <v>2025</v>
      </c>
      <c r="F1911" s="136" t="s">
        <v>2026</v>
      </c>
      <c r="G1911" s="137" t="s">
        <v>195</v>
      </c>
      <c r="H1911" s="138">
        <v>98.191000000000003</v>
      </c>
      <c r="I1911" s="139"/>
      <c r="J1911" s="140">
        <f>ROUND(I1911*H1911,2)</f>
        <v>0</v>
      </c>
      <c r="K1911" s="136" t="s">
        <v>19</v>
      </c>
      <c r="L1911" s="33"/>
      <c r="M1911" s="141" t="s">
        <v>19</v>
      </c>
      <c r="N1911" s="142" t="s">
        <v>49</v>
      </c>
      <c r="P1911" s="143">
        <f>O1911*H1911</f>
        <v>0</v>
      </c>
      <c r="Q1911" s="143">
        <v>2.145E-2</v>
      </c>
      <c r="R1911" s="143">
        <f>Q1911*H1911</f>
        <v>2.1061969500000002</v>
      </c>
      <c r="S1911" s="143">
        <v>0</v>
      </c>
      <c r="T1911" s="144">
        <f>S1911*H1911</f>
        <v>0</v>
      </c>
      <c r="AR1911" s="145" t="s">
        <v>454</v>
      </c>
      <c r="AT1911" s="145" t="s">
        <v>360</v>
      </c>
      <c r="AU1911" s="145" t="s">
        <v>90</v>
      </c>
      <c r="AY1911" s="18" t="s">
        <v>358</v>
      </c>
      <c r="BE1911" s="146">
        <f>IF(N1911="základní",J1911,0)</f>
        <v>0</v>
      </c>
      <c r="BF1911" s="146">
        <f>IF(N1911="snížená",J1911,0)</f>
        <v>0</v>
      </c>
      <c r="BG1911" s="146">
        <f>IF(N1911="zákl. přenesená",J1911,0)</f>
        <v>0</v>
      </c>
      <c r="BH1911" s="146">
        <f>IF(N1911="sníž. přenesená",J1911,0)</f>
        <v>0</v>
      </c>
      <c r="BI1911" s="146">
        <f>IF(N1911="nulová",J1911,0)</f>
        <v>0</v>
      </c>
      <c r="BJ1911" s="18" t="s">
        <v>90</v>
      </c>
      <c r="BK1911" s="146">
        <f>ROUND(I1911*H1911,2)</f>
        <v>0</v>
      </c>
      <c r="BL1911" s="18" t="s">
        <v>454</v>
      </c>
      <c r="BM1911" s="145" t="s">
        <v>2027</v>
      </c>
    </row>
    <row r="1912" spans="2:65" s="12" customFormat="1" ht="11.25">
      <c r="B1912" s="151"/>
      <c r="D1912" s="152" t="s">
        <v>368</v>
      </c>
      <c r="E1912" s="153" t="s">
        <v>19</v>
      </c>
      <c r="F1912" s="154" t="s">
        <v>1160</v>
      </c>
      <c r="H1912" s="153" t="s">
        <v>19</v>
      </c>
      <c r="I1912" s="155"/>
      <c r="L1912" s="151"/>
      <c r="M1912" s="156"/>
      <c r="T1912" s="157"/>
      <c r="AT1912" s="153" t="s">
        <v>368</v>
      </c>
      <c r="AU1912" s="153" t="s">
        <v>90</v>
      </c>
      <c r="AV1912" s="12" t="s">
        <v>84</v>
      </c>
      <c r="AW1912" s="12" t="s">
        <v>36</v>
      </c>
      <c r="AX1912" s="12" t="s">
        <v>77</v>
      </c>
      <c r="AY1912" s="153" t="s">
        <v>358</v>
      </c>
    </row>
    <row r="1913" spans="2:65" s="12" customFormat="1" ht="11.25">
      <c r="B1913" s="151"/>
      <c r="D1913" s="152" t="s">
        <v>368</v>
      </c>
      <c r="E1913" s="153" t="s">
        <v>19</v>
      </c>
      <c r="F1913" s="154" t="s">
        <v>5184</v>
      </c>
      <c r="H1913" s="153" t="s">
        <v>19</v>
      </c>
      <c r="I1913" s="155"/>
      <c r="L1913" s="151"/>
      <c r="M1913" s="156"/>
      <c r="T1913" s="157"/>
      <c r="AT1913" s="153" t="s">
        <v>368</v>
      </c>
      <c r="AU1913" s="153" t="s">
        <v>90</v>
      </c>
      <c r="AV1913" s="12" t="s">
        <v>84</v>
      </c>
      <c r="AW1913" s="12" t="s">
        <v>36</v>
      </c>
      <c r="AX1913" s="12" t="s">
        <v>77</v>
      </c>
      <c r="AY1913" s="153" t="s">
        <v>358</v>
      </c>
    </row>
    <row r="1914" spans="2:65" s="13" customFormat="1" ht="11.25">
      <c r="B1914" s="158"/>
      <c r="D1914" s="152" t="s">
        <v>368</v>
      </c>
      <c r="E1914" s="159" t="s">
        <v>19</v>
      </c>
      <c r="F1914" s="160" t="s">
        <v>2028</v>
      </c>
      <c r="H1914" s="161">
        <v>38.207000000000001</v>
      </c>
      <c r="I1914" s="162"/>
      <c r="L1914" s="158"/>
      <c r="M1914" s="163"/>
      <c r="T1914" s="164"/>
      <c r="AT1914" s="159" t="s">
        <v>368</v>
      </c>
      <c r="AU1914" s="159" t="s">
        <v>90</v>
      </c>
      <c r="AV1914" s="13" t="s">
        <v>90</v>
      </c>
      <c r="AW1914" s="13" t="s">
        <v>36</v>
      </c>
      <c r="AX1914" s="13" t="s">
        <v>77</v>
      </c>
      <c r="AY1914" s="159" t="s">
        <v>358</v>
      </c>
    </row>
    <row r="1915" spans="2:65" s="12" customFormat="1" ht="11.25">
      <c r="B1915" s="151"/>
      <c r="D1915" s="152" t="s">
        <v>368</v>
      </c>
      <c r="E1915" s="153" t="s">
        <v>19</v>
      </c>
      <c r="F1915" s="154" t="s">
        <v>5185</v>
      </c>
      <c r="H1915" s="153" t="s">
        <v>19</v>
      </c>
      <c r="I1915" s="155"/>
      <c r="L1915" s="151"/>
      <c r="M1915" s="156"/>
      <c r="T1915" s="157"/>
      <c r="AT1915" s="153" t="s">
        <v>368</v>
      </c>
      <c r="AU1915" s="153" t="s">
        <v>90</v>
      </c>
      <c r="AV1915" s="12" t="s">
        <v>84</v>
      </c>
      <c r="AW1915" s="12" t="s">
        <v>36</v>
      </c>
      <c r="AX1915" s="12" t="s">
        <v>77</v>
      </c>
      <c r="AY1915" s="153" t="s">
        <v>358</v>
      </c>
    </row>
    <row r="1916" spans="2:65" s="13" customFormat="1" ht="11.25">
      <c r="B1916" s="158"/>
      <c r="D1916" s="152" t="s">
        <v>368</v>
      </c>
      <c r="E1916" s="159" t="s">
        <v>19</v>
      </c>
      <c r="F1916" s="160" t="s">
        <v>2028</v>
      </c>
      <c r="H1916" s="161">
        <v>38.207000000000001</v>
      </c>
      <c r="I1916" s="162"/>
      <c r="L1916" s="158"/>
      <c r="M1916" s="163"/>
      <c r="T1916" s="164"/>
      <c r="AT1916" s="159" t="s">
        <v>368</v>
      </c>
      <c r="AU1916" s="159" t="s">
        <v>90</v>
      </c>
      <c r="AV1916" s="13" t="s">
        <v>90</v>
      </c>
      <c r="AW1916" s="13" t="s">
        <v>36</v>
      </c>
      <c r="AX1916" s="13" t="s">
        <v>77</v>
      </c>
      <c r="AY1916" s="159" t="s">
        <v>358</v>
      </c>
    </row>
    <row r="1917" spans="2:65" s="12" customFormat="1" ht="11.25">
      <c r="B1917" s="151"/>
      <c r="D1917" s="152" t="s">
        <v>368</v>
      </c>
      <c r="E1917" s="153" t="s">
        <v>19</v>
      </c>
      <c r="F1917" s="154" t="s">
        <v>5183</v>
      </c>
      <c r="H1917" s="153" t="s">
        <v>19</v>
      </c>
      <c r="I1917" s="155"/>
      <c r="L1917" s="151"/>
      <c r="M1917" s="156"/>
      <c r="T1917" s="157"/>
      <c r="AT1917" s="153" t="s">
        <v>368</v>
      </c>
      <c r="AU1917" s="153" t="s">
        <v>90</v>
      </c>
      <c r="AV1917" s="12" t="s">
        <v>84</v>
      </c>
      <c r="AW1917" s="12" t="s">
        <v>36</v>
      </c>
      <c r="AX1917" s="12" t="s">
        <v>77</v>
      </c>
      <c r="AY1917" s="153" t="s">
        <v>358</v>
      </c>
    </row>
    <row r="1918" spans="2:65" s="13" customFormat="1" ht="11.25">
      <c r="B1918" s="158"/>
      <c r="D1918" s="152" t="s">
        <v>368</v>
      </c>
      <c r="E1918" s="159" t="s">
        <v>19</v>
      </c>
      <c r="F1918" s="160" t="s">
        <v>2029</v>
      </c>
      <c r="H1918" s="161">
        <v>21.777000000000001</v>
      </c>
      <c r="I1918" s="162"/>
      <c r="L1918" s="158"/>
      <c r="M1918" s="163"/>
      <c r="T1918" s="164"/>
      <c r="AT1918" s="159" t="s">
        <v>368</v>
      </c>
      <c r="AU1918" s="159" t="s">
        <v>90</v>
      </c>
      <c r="AV1918" s="13" t="s">
        <v>90</v>
      </c>
      <c r="AW1918" s="13" t="s">
        <v>36</v>
      </c>
      <c r="AX1918" s="13" t="s">
        <v>77</v>
      </c>
      <c r="AY1918" s="159" t="s">
        <v>358</v>
      </c>
    </row>
    <row r="1919" spans="2:65" s="14" customFormat="1" ht="11.25">
      <c r="B1919" s="165"/>
      <c r="D1919" s="152" t="s">
        <v>368</v>
      </c>
      <c r="E1919" s="166" t="s">
        <v>19</v>
      </c>
      <c r="F1919" s="167" t="s">
        <v>371</v>
      </c>
      <c r="H1919" s="168">
        <v>98.191000000000003</v>
      </c>
      <c r="I1919" s="169"/>
      <c r="L1919" s="165"/>
      <c r="M1919" s="170"/>
      <c r="T1919" s="171"/>
      <c r="AT1919" s="166" t="s">
        <v>368</v>
      </c>
      <c r="AU1919" s="166" t="s">
        <v>90</v>
      </c>
      <c r="AV1919" s="14" t="s">
        <v>364</v>
      </c>
      <c r="AW1919" s="14" t="s">
        <v>36</v>
      </c>
      <c r="AX1919" s="14" t="s">
        <v>84</v>
      </c>
      <c r="AY1919" s="166" t="s">
        <v>358</v>
      </c>
    </row>
    <row r="1920" spans="2:65" s="1" customFormat="1" ht="21.75" customHeight="1">
      <c r="B1920" s="33"/>
      <c r="C1920" s="134" t="s">
        <v>2030</v>
      </c>
      <c r="D1920" s="134" t="s">
        <v>360</v>
      </c>
      <c r="E1920" s="135" t="s">
        <v>2031</v>
      </c>
      <c r="F1920" s="136" t="s">
        <v>2032</v>
      </c>
      <c r="G1920" s="137" t="s">
        <v>235</v>
      </c>
      <c r="H1920" s="138">
        <v>810.6</v>
      </c>
      <c r="I1920" s="139"/>
      <c r="J1920" s="140">
        <f>ROUND(I1920*H1920,2)</f>
        <v>0</v>
      </c>
      <c r="K1920" s="136" t="s">
        <v>19</v>
      </c>
      <c r="L1920" s="33"/>
      <c r="M1920" s="141" t="s">
        <v>19</v>
      </c>
      <c r="N1920" s="142" t="s">
        <v>49</v>
      </c>
      <c r="P1920" s="143">
        <f>O1920*H1920</f>
        <v>0</v>
      </c>
      <c r="Q1920" s="143">
        <v>2.0000000000000001E-4</v>
      </c>
      <c r="R1920" s="143">
        <f>Q1920*H1920</f>
        <v>0.16212000000000001</v>
      </c>
      <c r="S1920" s="143">
        <v>0</v>
      </c>
      <c r="T1920" s="144">
        <f>S1920*H1920</f>
        <v>0</v>
      </c>
      <c r="AR1920" s="145" t="s">
        <v>454</v>
      </c>
      <c r="AT1920" s="145" t="s">
        <v>360</v>
      </c>
      <c r="AU1920" s="145" t="s">
        <v>90</v>
      </c>
      <c r="AY1920" s="18" t="s">
        <v>358</v>
      </c>
      <c r="BE1920" s="146">
        <f>IF(N1920="základní",J1920,0)</f>
        <v>0</v>
      </c>
      <c r="BF1920" s="146">
        <f>IF(N1920="snížená",J1920,0)</f>
        <v>0</v>
      </c>
      <c r="BG1920" s="146">
        <f>IF(N1920="zákl. přenesená",J1920,0)</f>
        <v>0</v>
      </c>
      <c r="BH1920" s="146">
        <f>IF(N1920="sníž. přenesená",J1920,0)</f>
        <v>0</v>
      </c>
      <c r="BI1920" s="146">
        <f>IF(N1920="nulová",J1920,0)</f>
        <v>0</v>
      </c>
      <c r="BJ1920" s="18" t="s">
        <v>90</v>
      </c>
      <c r="BK1920" s="146">
        <f>ROUND(I1920*H1920,2)</f>
        <v>0</v>
      </c>
      <c r="BL1920" s="18" t="s">
        <v>454</v>
      </c>
      <c r="BM1920" s="145" t="s">
        <v>2033</v>
      </c>
    </row>
    <row r="1921" spans="2:65" s="12" customFormat="1" ht="11.25">
      <c r="B1921" s="151"/>
      <c r="D1921" s="152" t="s">
        <v>368</v>
      </c>
      <c r="E1921" s="153" t="s">
        <v>19</v>
      </c>
      <c r="F1921" s="154" t="s">
        <v>1823</v>
      </c>
      <c r="H1921" s="153" t="s">
        <v>19</v>
      </c>
      <c r="I1921" s="155"/>
      <c r="L1921" s="151"/>
      <c r="M1921" s="156"/>
      <c r="T1921" s="157"/>
      <c r="AT1921" s="153" t="s">
        <v>368</v>
      </c>
      <c r="AU1921" s="153" t="s">
        <v>90</v>
      </c>
      <c r="AV1921" s="12" t="s">
        <v>84</v>
      </c>
      <c r="AW1921" s="12" t="s">
        <v>36</v>
      </c>
      <c r="AX1921" s="12" t="s">
        <v>77</v>
      </c>
      <c r="AY1921" s="153" t="s">
        <v>358</v>
      </c>
    </row>
    <row r="1922" spans="2:65" s="13" customFormat="1" ht="11.25">
      <c r="B1922" s="158"/>
      <c r="D1922" s="152" t="s">
        <v>368</v>
      </c>
      <c r="E1922" s="159" t="s">
        <v>19</v>
      </c>
      <c r="F1922" s="160" t="s">
        <v>2034</v>
      </c>
      <c r="H1922" s="161">
        <v>810.6</v>
      </c>
      <c r="I1922" s="162"/>
      <c r="L1922" s="158"/>
      <c r="M1922" s="163"/>
      <c r="T1922" s="164"/>
      <c r="AT1922" s="159" t="s">
        <v>368</v>
      </c>
      <c r="AU1922" s="159" t="s">
        <v>90</v>
      </c>
      <c r="AV1922" s="13" t="s">
        <v>90</v>
      </c>
      <c r="AW1922" s="13" t="s">
        <v>36</v>
      </c>
      <c r="AX1922" s="13" t="s">
        <v>77</v>
      </c>
      <c r="AY1922" s="159" t="s">
        <v>358</v>
      </c>
    </row>
    <row r="1923" spans="2:65" s="14" customFormat="1" ht="11.25">
      <c r="B1923" s="165"/>
      <c r="D1923" s="152" t="s">
        <v>368</v>
      </c>
      <c r="E1923" s="166" t="s">
        <v>19</v>
      </c>
      <c r="F1923" s="167" t="s">
        <v>371</v>
      </c>
      <c r="H1923" s="168">
        <v>810.6</v>
      </c>
      <c r="I1923" s="169"/>
      <c r="L1923" s="165"/>
      <c r="M1923" s="170"/>
      <c r="T1923" s="171"/>
      <c r="AT1923" s="166" t="s">
        <v>368</v>
      </c>
      <c r="AU1923" s="166" t="s">
        <v>90</v>
      </c>
      <c r="AV1923" s="14" t="s">
        <v>364</v>
      </c>
      <c r="AW1923" s="14" t="s">
        <v>36</v>
      </c>
      <c r="AX1923" s="14" t="s">
        <v>84</v>
      </c>
      <c r="AY1923" s="166" t="s">
        <v>358</v>
      </c>
    </row>
    <row r="1924" spans="2:65" s="1" customFormat="1" ht="66.75" customHeight="1">
      <c r="B1924" s="33"/>
      <c r="C1924" s="134" t="s">
        <v>2035</v>
      </c>
      <c r="D1924" s="134" t="s">
        <v>360</v>
      </c>
      <c r="E1924" s="135" t="s">
        <v>2036</v>
      </c>
      <c r="F1924" s="136" t="s">
        <v>2037</v>
      </c>
      <c r="G1924" s="137" t="s">
        <v>1498</v>
      </c>
      <c r="H1924" s="189"/>
      <c r="I1924" s="139"/>
      <c r="J1924" s="140">
        <f>ROUND(I1924*H1924,2)</f>
        <v>0</v>
      </c>
      <c r="K1924" s="136" t="s">
        <v>363</v>
      </c>
      <c r="L1924" s="33"/>
      <c r="M1924" s="141" t="s">
        <v>19</v>
      </c>
      <c r="N1924" s="142" t="s">
        <v>49</v>
      </c>
      <c r="P1924" s="143">
        <f>O1924*H1924</f>
        <v>0</v>
      </c>
      <c r="Q1924" s="143">
        <v>0</v>
      </c>
      <c r="R1924" s="143">
        <f>Q1924*H1924</f>
        <v>0</v>
      </c>
      <c r="S1924" s="143">
        <v>0</v>
      </c>
      <c r="T1924" s="144">
        <f>S1924*H1924</f>
        <v>0</v>
      </c>
      <c r="AR1924" s="145" t="s">
        <v>454</v>
      </c>
      <c r="AT1924" s="145" t="s">
        <v>360</v>
      </c>
      <c r="AU1924" s="145" t="s">
        <v>90</v>
      </c>
      <c r="AY1924" s="18" t="s">
        <v>358</v>
      </c>
      <c r="BE1924" s="146">
        <f>IF(N1924="základní",J1924,0)</f>
        <v>0</v>
      </c>
      <c r="BF1924" s="146">
        <f>IF(N1924="snížená",J1924,0)</f>
        <v>0</v>
      </c>
      <c r="BG1924" s="146">
        <f>IF(N1924="zákl. přenesená",J1924,0)</f>
        <v>0</v>
      </c>
      <c r="BH1924" s="146">
        <f>IF(N1924="sníž. přenesená",J1924,0)</f>
        <v>0</v>
      </c>
      <c r="BI1924" s="146">
        <f>IF(N1924="nulová",J1924,0)</f>
        <v>0</v>
      </c>
      <c r="BJ1924" s="18" t="s">
        <v>90</v>
      </c>
      <c r="BK1924" s="146">
        <f>ROUND(I1924*H1924,2)</f>
        <v>0</v>
      </c>
      <c r="BL1924" s="18" t="s">
        <v>454</v>
      </c>
      <c r="BM1924" s="145" t="s">
        <v>2038</v>
      </c>
    </row>
    <row r="1925" spans="2:65" s="1" customFormat="1" ht="11.25">
      <c r="B1925" s="33"/>
      <c r="D1925" s="147" t="s">
        <v>366</v>
      </c>
      <c r="F1925" s="148" t="s">
        <v>2039</v>
      </c>
      <c r="I1925" s="149"/>
      <c r="L1925" s="33"/>
      <c r="M1925" s="150"/>
      <c r="T1925" s="54"/>
      <c r="AT1925" s="18" t="s">
        <v>366</v>
      </c>
      <c r="AU1925" s="18" t="s">
        <v>90</v>
      </c>
    </row>
    <row r="1926" spans="2:65" s="11" customFormat="1" ht="22.9" customHeight="1">
      <c r="B1926" s="122"/>
      <c r="D1926" s="123" t="s">
        <v>76</v>
      </c>
      <c r="E1926" s="132" t="s">
        <v>2040</v>
      </c>
      <c r="F1926" s="132" t="s">
        <v>2041</v>
      </c>
      <c r="I1926" s="125"/>
      <c r="J1926" s="133">
        <f>BK1926</f>
        <v>0</v>
      </c>
      <c r="L1926" s="122"/>
      <c r="M1926" s="127"/>
      <c r="P1926" s="128">
        <f>SUM(P1927:P1954)</f>
        <v>0</v>
      </c>
      <c r="R1926" s="128">
        <f>SUM(R1927:R1954)</f>
        <v>0.151009</v>
      </c>
      <c r="T1926" s="129">
        <f>SUM(T1927:T1954)</f>
        <v>0</v>
      </c>
      <c r="AR1926" s="123" t="s">
        <v>90</v>
      </c>
      <c r="AT1926" s="130" t="s">
        <v>76</v>
      </c>
      <c r="AU1926" s="130" t="s">
        <v>84</v>
      </c>
      <c r="AY1926" s="123" t="s">
        <v>358</v>
      </c>
      <c r="BK1926" s="131">
        <f>SUM(BK1927:BK1954)</f>
        <v>0</v>
      </c>
    </row>
    <row r="1927" spans="2:65" s="1" customFormat="1" ht="33" customHeight="1">
      <c r="B1927" s="33"/>
      <c r="C1927" s="134" t="s">
        <v>2042</v>
      </c>
      <c r="D1927" s="134" t="s">
        <v>360</v>
      </c>
      <c r="E1927" s="135" t="s">
        <v>2043</v>
      </c>
      <c r="F1927" s="136" t="s">
        <v>2044</v>
      </c>
      <c r="G1927" s="137" t="s">
        <v>235</v>
      </c>
      <c r="H1927" s="138">
        <v>71.75</v>
      </c>
      <c r="I1927" s="139"/>
      <c r="J1927" s="140">
        <f>ROUND(I1927*H1927,2)</f>
        <v>0</v>
      </c>
      <c r="K1927" s="136" t="s">
        <v>19</v>
      </c>
      <c r="L1927" s="33"/>
      <c r="M1927" s="141" t="s">
        <v>19</v>
      </c>
      <c r="N1927" s="142" t="s">
        <v>49</v>
      </c>
      <c r="P1927" s="143">
        <f>O1927*H1927</f>
        <v>0</v>
      </c>
      <c r="Q1927" s="143">
        <v>1.4599999999999999E-3</v>
      </c>
      <c r="R1927" s="143">
        <f>Q1927*H1927</f>
        <v>0.104755</v>
      </c>
      <c r="S1927" s="143">
        <v>0</v>
      </c>
      <c r="T1927" s="144">
        <f>S1927*H1927</f>
        <v>0</v>
      </c>
      <c r="AR1927" s="145" t="s">
        <v>454</v>
      </c>
      <c r="AT1927" s="145" t="s">
        <v>360</v>
      </c>
      <c r="AU1927" s="145" t="s">
        <v>90</v>
      </c>
      <c r="AY1927" s="18" t="s">
        <v>358</v>
      </c>
      <c r="BE1927" s="146">
        <f>IF(N1927="základní",J1927,0)</f>
        <v>0</v>
      </c>
      <c r="BF1927" s="146">
        <f>IF(N1927="snížená",J1927,0)</f>
        <v>0</v>
      </c>
      <c r="BG1927" s="146">
        <f>IF(N1927="zákl. přenesená",J1927,0)</f>
        <v>0</v>
      </c>
      <c r="BH1927" s="146">
        <f>IF(N1927="sníž. přenesená",J1927,0)</f>
        <v>0</v>
      </c>
      <c r="BI1927" s="146">
        <f>IF(N1927="nulová",J1927,0)</f>
        <v>0</v>
      </c>
      <c r="BJ1927" s="18" t="s">
        <v>90</v>
      </c>
      <c r="BK1927" s="146">
        <f>ROUND(I1927*H1927,2)</f>
        <v>0</v>
      </c>
      <c r="BL1927" s="18" t="s">
        <v>454</v>
      </c>
      <c r="BM1927" s="145" t="s">
        <v>2045</v>
      </c>
    </row>
    <row r="1928" spans="2:65" s="12" customFormat="1" ht="11.25">
      <c r="B1928" s="151"/>
      <c r="D1928" s="152" t="s">
        <v>368</v>
      </c>
      <c r="E1928" s="153" t="s">
        <v>19</v>
      </c>
      <c r="F1928" s="154" t="s">
        <v>1160</v>
      </c>
      <c r="H1928" s="153" t="s">
        <v>19</v>
      </c>
      <c r="I1928" s="155"/>
      <c r="L1928" s="151"/>
      <c r="M1928" s="156"/>
      <c r="T1928" s="157"/>
      <c r="AT1928" s="153" t="s">
        <v>368</v>
      </c>
      <c r="AU1928" s="153" t="s">
        <v>90</v>
      </c>
      <c r="AV1928" s="12" t="s">
        <v>84</v>
      </c>
      <c r="AW1928" s="12" t="s">
        <v>36</v>
      </c>
      <c r="AX1928" s="12" t="s">
        <v>77</v>
      </c>
      <c r="AY1928" s="153" t="s">
        <v>358</v>
      </c>
    </row>
    <row r="1929" spans="2:65" s="12" customFormat="1" ht="11.25">
      <c r="B1929" s="151"/>
      <c r="D1929" s="152" t="s">
        <v>368</v>
      </c>
      <c r="E1929" s="153" t="s">
        <v>19</v>
      </c>
      <c r="F1929" s="154" t="s">
        <v>1589</v>
      </c>
      <c r="H1929" s="153" t="s">
        <v>19</v>
      </c>
      <c r="I1929" s="155"/>
      <c r="L1929" s="151"/>
      <c r="M1929" s="156"/>
      <c r="T1929" s="157"/>
      <c r="AT1929" s="153" t="s">
        <v>368</v>
      </c>
      <c r="AU1929" s="153" t="s">
        <v>90</v>
      </c>
      <c r="AV1929" s="12" t="s">
        <v>84</v>
      </c>
      <c r="AW1929" s="12" t="s">
        <v>36</v>
      </c>
      <c r="AX1929" s="12" t="s">
        <v>77</v>
      </c>
      <c r="AY1929" s="153" t="s">
        <v>358</v>
      </c>
    </row>
    <row r="1930" spans="2:65" s="13" customFormat="1" ht="11.25">
      <c r="B1930" s="158"/>
      <c r="D1930" s="152" t="s">
        <v>368</v>
      </c>
      <c r="E1930" s="159" t="s">
        <v>19</v>
      </c>
      <c r="F1930" s="160" t="s">
        <v>2046</v>
      </c>
      <c r="H1930" s="161">
        <v>8</v>
      </c>
      <c r="I1930" s="162"/>
      <c r="L1930" s="158"/>
      <c r="M1930" s="163"/>
      <c r="T1930" s="164"/>
      <c r="AT1930" s="159" t="s">
        <v>368</v>
      </c>
      <c r="AU1930" s="159" t="s">
        <v>90</v>
      </c>
      <c r="AV1930" s="13" t="s">
        <v>90</v>
      </c>
      <c r="AW1930" s="13" t="s">
        <v>36</v>
      </c>
      <c r="AX1930" s="13" t="s">
        <v>77</v>
      </c>
      <c r="AY1930" s="159" t="s">
        <v>358</v>
      </c>
    </row>
    <row r="1931" spans="2:65" s="13" customFormat="1" ht="11.25">
      <c r="B1931" s="158"/>
      <c r="D1931" s="152" t="s">
        <v>368</v>
      </c>
      <c r="E1931" s="159" t="s">
        <v>19</v>
      </c>
      <c r="F1931" s="160" t="s">
        <v>2047</v>
      </c>
      <c r="H1931" s="161">
        <v>57.75</v>
      </c>
      <c r="I1931" s="162"/>
      <c r="L1931" s="158"/>
      <c r="M1931" s="163"/>
      <c r="T1931" s="164"/>
      <c r="AT1931" s="159" t="s">
        <v>368</v>
      </c>
      <c r="AU1931" s="159" t="s">
        <v>90</v>
      </c>
      <c r="AV1931" s="13" t="s">
        <v>90</v>
      </c>
      <c r="AW1931" s="13" t="s">
        <v>36</v>
      </c>
      <c r="AX1931" s="13" t="s">
        <v>77</v>
      </c>
      <c r="AY1931" s="159" t="s">
        <v>358</v>
      </c>
    </row>
    <row r="1932" spans="2:65" s="13" customFormat="1" ht="11.25">
      <c r="B1932" s="158"/>
      <c r="D1932" s="152" t="s">
        <v>368</v>
      </c>
      <c r="E1932" s="159" t="s">
        <v>19</v>
      </c>
      <c r="F1932" s="160" t="s">
        <v>2048</v>
      </c>
      <c r="H1932" s="161">
        <v>6</v>
      </c>
      <c r="I1932" s="162"/>
      <c r="L1932" s="158"/>
      <c r="M1932" s="163"/>
      <c r="T1932" s="164"/>
      <c r="AT1932" s="159" t="s">
        <v>368</v>
      </c>
      <c r="AU1932" s="159" t="s">
        <v>90</v>
      </c>
      <c r="AV1932" s="13" t="s">
        <v>90</v>
      </c>
      <c r="AW1932" s="13" t="s">
        <v>36</v>
      </c>
      <c r="AX1932" s="13" t="s">
        <v>77</v>
      </c>
      <c r="AY1932" s="159" t="s">
        <v>358</v>
      </c>
    </row>
    <row r="1933" spans="2:65" s="14" customFormat="1" ht="11.25">
      <c r="B1933" s="165"/>
      <c r="D1933" s="152" t="s">
        <v>368</v>
      </c>
      <c r="E1933" s="166" t="s">
        <v>19</v>
      </c>
      <c r="F1933" s="167" t="s">
        <v>371</v>
      </c>
      <c r="H1933" s="168">
        <v>71.75</v>
      </c>
      <c r="I1933" s="169"/>
      <c r="L1933" s="165"/>
      <c r="M1933" s="170"/>
      <c r="T1933" s="171"/>
      <c r="AT1933" s="166" t="s">
        <v>368</v>
      </c>
      <c r="AU1933" s="166" t="s">
        <v>90</v>
      </c>
      <c r="AV1933" s="14" t="s">
        <v>364</v>
      </c>
      <c r="AW1933" s="14" t="s">
        <v>36</v>
      </c>
      <c r="AX1933" s="14" t="s">
        <v>84</v>
      </c>
      <c r="AY1933" s="166" t="s">
        <v>358</v>
      </c>
    </row>
    <row r="1934" spans="2:65" s="1" customFormat="1" ht="49.15" customHeight="1">
      <c r="B1934" s="33"/>
      <c r="C1934" s="134" t="s">
        <v>2049</v>
      </c>
      <c r="D1934" s="134" t="s">
        <v>360</v>
      </c>
      <c r="E1934" s="135" t="s">
        <v>2050</v>
      </c>
      <c r="F1934" s="136" t="s">
        <v>2051</v>
      </c>
      <c r="G1934" s="137" t="s">
        <v>504</v>
      </c>
      <c r="H1934" s="138">
        <v>52</v>
      </c>
      <c r="I1934" s="139"/>
      <c r="J1934" s="140">
        <f>ROUND(I1934*H1934,2)</f>
        <v>0</v>
      </c>
      <c r="K1934" s="136" t="s">
        <v>363</v>
      </c>
      <c r="L1934" s="33"/>
      <c r="M1934" s="141" t="s">
        <v>19</v>
      </c>
      <c r="N1934" s="142" t="s">
        <v>49</v>
      </c>
      <c r="P1934" s="143">
        <f>O1934*H1934</f>
        <v>0</v>
      </c>
      <c r="Q1934" s="143">
        <v>0</v>
      </c>
      <c r="R1934" s="143">
        <f>Q1934*H1934</f>
        <v>0</v>
      </c>
      <c r="S1934" s="143">
        <v>0</v>
      </c>
      <c r="T1934" s="144">
        <f>S1934*H1934</f>
        <v>0</v>
      </c>
      <c r="AR1934" s="145" t="s">
        <v>454</v>
      </c>
      <c r="AT1934" s="145" t="s">
        <v>360</v>
      </c>
      <c r="AU1934" s="145" t="s">
        <v>90</v>
      </c>
      <c r="AY1934" s="18" t="s">
        <v>358</v>
      </c>
      <c r="BE1934" s="146">
        <f>IF(N1934="základní",J1934,0)</f>
        <v>0</v>
      </c>
      <c r="BF1934" s="146">
        <f>IF(N1934="snížená",J1934,0)</f>
        <v>0</v>
      </c>
      <c r="BG1934" s="146">
        <f>IF(N1934="zákl. přenesená",J1934,0)</f>
        <v>0</v>
      </c>
      <c r="BH1934" s="146">
        <f>IF(N1934="sníž. přenesená",J1934,0)</f>
        <v>0</v>
      </c>
      <c r="BI1934" s="146">
        <f>IF(N1934="nulová",J1934,0)</f>
        <v>0</v>
      </c>
      <c r="BJ1934" s="18" t="s">
        <v>90</v>
      </c>
      <c r="BK1934" s="146">
        <f>ROUND(I1934*H1934,2)</f>
        <v>0</v>
      </c>
      <c r="BL1934" s="18" t="s">
        <v>454</v>
      </c>
      <c r="BM1934" s="145" t="s">
        <v>2052</v>
      </c>
    </row>
    <row r="1935" spans="2:65" s="1" customFormat="1" ht="11.25">
      <c r="B1935" s="33"/>
      <c r="D1935" s="147" t="s">
        <v>366</v>
      </c>
      <c r="F1935" s="148" t="s">
        <v>2053</v>
      </c>
      <c r="I1935" s="149"/>
      <c r="L1935" s="33"/>
      <c r="M1935" s="150"/>
      <c r="T1935" s="54"/>
      <c r="AT1935" s="18" t="s">
        <v>366</v>
      </c>
      <c r="AU1935" s="18" t="s">
        <v>90</v>
      </c>
    </row>
    <row r="1936" spans="2:65" s="12" customFormat="1" ht="11.25">
      <c r="B1936" s="151"/>
      <c r="D1936" s="152" t="s">
        <v>368</v>
      </c>
      <c r="E1936" s="153" t="s">
        <v>19</v>
      </c>
      <c r="F1936" s="154" t="s">
        <v>1160</v>
      </c>
      <c r="H1936" s="153" t="s">
        <v>19</v>
      </c>
      <c r="I1936" s="155"/>
      <c r="L1936" s="151"/>
      <c r="M1936" s="156"/>
      <c r="T1936" s="157"/>
      <c r="AT1936" s="153" t="s">
        <v>368</v>
      </c>
      <c r="AU1936" s="153" t="s">
        <v>90</v>
      </c>
      <c r="AV1936" s="12" t="s">
        <v>84</v>
      </c>
      <c r="AW1936" s="12" t="s">
        <v>36</v>
      </c>
      <c r="AX1936" s="12" t="s">
        <v>77</v>
      </c>
      <c r="AY1936" s="153" t="s">
        <v>358</v>
      </c>
    </row>
    <row r="1937" spans="2:65" s="12" customFormat="1" ht="11.25">
      <c r="B1937" s="151"/>
      <c r="D1937" s="152" t="s">
        <v>368</v>
      </c>
      <c r="E1937" s="153" t="s">
        <v>19</v>
      </c>
      <c r="F1937" s="154" t="s">
        <v>1589</v>
      </c>
      <c r="H1937" s="153" t="s">
        <v>19</v>
      </c>
      <c r="I1937" s="155"/>
      <c r="L1937" s="151"/>
      <c r="M1937" s="156"/>
      <c r="T1937" s="157"/>
      <c r="AT1937" s="153" t="s">
        <v>368</v>
      </c>
      <c r="AU1937" s="153" t="s">
        <v>90</v>
      </c>
      <c r="AV1937" s="12" t="s">
        <v>84</v>
      </c>
      <c r="AW1937" s="12" t="s">
        <v>36</v>
      </c>
      <c r="AX1937" s="12" t="s">
        <v>77</v>
      </c>
      <c r="AY1937" s="153" t="s">
        <v>358</v>
      </c>
    </row>
    <row r="1938" spans="2:65" s="13" customFormat="1" ht="11.25">
      <c r="B1938" s="158"/>
      <c r="D1938" s="152" t="s">
        <v>368</v>
      </c>
      <c r="E1938" s="159" t="s">
        <v>19</v>
      </c>
      <c r="F1938" s="160" t="s">
        <v>2054</v>
      </c>
      <c r="H1938" s="161">
        <v>4</v>
      </c>
      <c r="I1938" s="162"/>
      <c r="L1938" s="158"/>
      <c r="M1938" s="163"/>
      <c r="T1938" s="164"/>
      <c r="AT1938" s="159" t="s">
        <v>368</v>
      </c>
      <c r="AU1938" s="159" t="s">
        <v>90</v>
      </c>
      <c r="AV1938" s="13" t="s">
        <v>90</v>
      </c>
      <c r="AW1938" s="13" t="s">
        <v>36</v>
      </c>
      <c r="AX1938" s="13" t="s">
        <v>77</v>
      </c>
      <c r="AY1938" s="159" t="s">
        <v>358</v>
      </c>
    </row>
    <row r="1939" spans="2:65" s="13" customFormat="1" ht="11.25">
      <c r="B1939" s="158"/>
      <c r="D1939" s="152" t="s">
        <v>368</v>
      </c>
      <c r="E1939" s="159" t="s">
        <v>19</v>
      </c>
      <c r="F1939" s="160" t="s">
        <v>2055</v>
      </c>
      <c r="H1939" s="161">
        <v>42</v>
      </c>
      <c r="I1939" s="162"/>
      <c r="L1939" s="158"/>
      <c r="M1939" s="163"/>
      <c r="T1939" s="164"/>
      <c r="AT1939" s="159" t="s">
        <v>368</v>
      </c>
      <c r="AU1939" s="159" t="s">
        <v>90</v>
      </c>
      <c r="AV1939" s="13" t="s">
        <v>90</v>
      </c>
      <c r="AW1939" s="13" t="s">
        <v>36</v>
      </c>
      <c r="AX1939" s="13" t="s">
        <v>77</v>
      </c>
      <c r="AY1939" s="159" t="s">
        <v>358</v>
      </c>
    </row>
    <row r="1940" spans="2:65" s="13" customFormat="1" ht="11.25">
      <c r="B1940" s="158"/>
      <c r="D1940" s="152" t="s">
        <v>368</v>
      </c>
      <c r="E1940" s="159" t="s">
        <v>19</v>
      </c>
      <c r="F1940" s="160" t="s">
        <v>2056</v>
      </c>
      <c r="H1940" s="161">
        <v>6</v>
      </c>
      <c r="I1940" s="162"/>
      <c r="L1940" s="158"/>
      <c r="M1940" s="163"/>
      <c r="T1940" s="164"/>
      <c r="AT1940" s="159" t="s">
        <v>368</v>
      </c>
      <c r="AU1940" s="159" t="s">
        <v>90</v>
      </c>
      <c r="AV1940" s="13" t="s">
        <v>90</v>
      </c>
      <c r="AW1940" s="13" t="s">
        <v>36</v>
      </c>
      <c r="AX1940" s="13" t="s">
        <v>77</v>
      </c>
      <c r="AY1940" s="159" t="s">
        <v>358</v>
      </c>
    </row>
    <row r="1941" spans="2:65" s="14" customFormat="1" ht="11.25">
      <c r="B1941" s="165"/>
      <c r="D1941" s="152" t="s">
        <v>368</v>
      </c>
      <c r="E1941" s="166" t="s">
        <v>19</v>
      </c>
      <c r="F1941" s="167" t="s">
        <v>371</v>
      </c>
      <c r="H1941" s="168">
        <v>52</v>
      </c>
      <c r="I1941" s="169"/>
      <c r="L1941" s="165"/>
      <c r="M1941" s="170"/>
      <c r="T1941" s="171"/>
      <c r="AT1941" s="166" t="s">
        <v>368</v>
      </c>
      <c r="AU1941" s="166" t="s">
        <v>90</v>
      </c>
      <c r="AV1941" s="14" t="s">
        <v>364</v>
      </c>
      <c r="AW1941" s="14" t="s">
        <v>36</v>
      </c>
      <c r="AX1941" s="14" t="s">
        <v>84</v>
      </c>
      <c r="AY1941" s="166" t="s">
        <v>358</v>
      </c>
    </row>
    <row r="1942" spans="2:65" s="1" customFormat="1" ht="33" customHeight="1">
      <c r="B1942" s="33"/>
      <c r="C1942" s="134" t="s">
        <v>2057</v>
      </c>
      <c r="D1942" s="134" t="s">
        <v>360</v>
      </c>
      <c r="E1942" s="135" t="s">
        <v>2058</v>
      </c>
      <c r="F1942" s="136" t="s">
        <v>2059</v>
      </c>
      <c r="G1942" s="137" t="s">
        <v>504</v>
      </c>
      <c r="H1942" s="138">
        <v>3</v>
      </c>
      <c r="I1942" s="139"/>
      <c r="J1942" s="140">
        <f>ROUND(I1942*H1942,2)</f>
        <v>0</v>
      </c>
      <c r="K1942" s="136" t="s">
        <v>19</v>
      </c>
      <c r="L1942" s="33"/>
      <c r="M1942" s="141" t="s">
        <v>19</v>
      </c>
      <c r="N1942" s="142" t="s">
        <v>49</v>
      </c>
      <c r="P1942" s="143">
        <f>O1942*H1942</f>
        <v>0</v>
      </c>
      <c r="Q1942" s="143">
        <v>2.5999999999999998E-4</v>
      </c>
      <c r="R1942" s="143">
        <f>Q1942*H1942</f>
        <v>7.7999999999999988E-4</v>
      </c>
      <c r="S1942" s="143">
        <v>0</v>
      </c>
      <c r="T1942" s="144">
        <f>S1942*H1942</f>
        <v>0</v>
      </c>
      <c r="AR1942" s="145" t="s">
        <v>454</v>
      </c>
      <c r="AT1942" s="145" t="s">
        <v>360</v>
      </c>
      <c r="AU1942" s="145" t="s">
        <v>90</v>
      </c>
      <c r="AY1942" s="18" t="s">
        <v>358</v>
      </c>
      <c r="BE1942" s="146">
        <f>IF(N1942="základní",J1942,0)</f>
        <v>0</v>
      </c>
      <c r="BF1942" s="146">
        <f>IF(N1942="snížená",J1942,0)</f>
        <v>0</v>
      </c>
      <c r="BG1942" s="146">
        <f>IF(N1942="zákl. přenesená",J1942,0)</f>
        <v>0</v>
      </c>
      <c r="BH1942" s="146">
        <f>IF(N1942="sníž. přenesená",J1942,0)</f>
        <v>0</v>
      </c>
      <c r="BI1942" s="146">
        <f>IF(N1942="nulová",J1942,0)</f>
        <v>0</v>
      </c>
      <c r="BJ1942" s="18" t="s">
        <v>90</v>
      </c>
      <c r="BK1942" s="146">
        <f>ROUND(I1942*H1942,2)</f>
        <v>0</v>
      </c>
      <c r="BL1942" s="18" t="s">
        <v>454</v>
      </c>
      <c r="BM1942" s="145" t="s">
        <v>2060</v>
      </c>
    </row>
    <row r="1943" spans="2:65" s="12" customFormat="1" ht="11.25">
      <c r="B1943" s="151"/>
      <c r="D1943" s="152" t="s">
        <v>368</v>
      </c>
      <c r="E1943" s="153" t="s">
        <v>19</v>
      </c>
      <c r="F1943" s="154" t="s">
        <v>1160</v>
      </c>
      <c r="H1943" s="153" t="s">
        <v>19</v>
      </c>
      <c r="I1943" s="155"/>
      <c r="L1943" s="151"/>
      <c r="M1943" s="156"/>
      <c r="T1943" s="157"/>
      <c r="AT1943" s="153" t="s">
        <v>368</v>
      </c>
      <c r="AU1943" s="153" t="s">
        <v>90</v>
      </c>
      <c r="AV1943" s="12" t="s">
        <v>84</v>
      </c>
      <c r="AW1943" s="12" t="s">
        <v>36</v>
      </c>
      <c r="AX1943" s="12" t="s">
        <v>77</v>
      </c>
      <c r="AY1943" s="153" t="s">
        <v>358</v>
      </c>
    </row>
    <row r="1944" spans="2:65" s="12" customFormat="1" ht="11.25">
      <c r="B1944" s="151"/>
      <c r="D1944" s="152" t="s">
        <v>368</v>
      </c>
      <c r="E1944" s="153" t="s">
        <v>19</v>
      </c>
      <c r="F1944" s="154" t="s">
        <v>1589</v>
      </c>
      <c r="H1944" s="153" t="s">
        <v>19</v>
      </c>
      <c r="I1944" s="155"/>
      <c r="L1944" s="151"/>
      <c r="M1944" s="156"/>
      <c r="T1944" s="157"/>
      <c r="AT1944" s="153" t="s">
        <v>368</v>
      </c>
      <c r="AU1944" s="153" t="s">
        <v>90</v>
      </c>
      <c r="AV1944" s="12" t="s">
        <v>84</v>
      </c>
      <c r="AW1944" s="12" t="s">
        <v>36</v>
      </c>
      <c r="AX1944" s="12" t="s">
        <v>77</v>
      </c>
      <c r="AY1944" s="153" t="s">
        <v>358</v>
      </c>
    </row>
    <row r="1945" spans="2:65" s="13" customFormat="1" ht="11.25">
      <c r="B1945" s="158"/>
      <c r="D1945" s="152" t="s">
        <v>368</v>
      </c>
      <c r="E1945" s="159" t="s">
        <v>19</v>
      </c>
      <c r="F1945" s="160" t="s">
        <v>2061</v>
      </c>
      <c r="H1945" s="161">
        <v>3</v>
      </c>
      <c r="I1945" s="162"/>
      <c r="L1945" s="158"/>
      <c r="M1945" s="163"/>
      <c r="T1945" s="164"/>
      <c r="AT1945" s="159" t="s">
        <v>368</v>
      </c>
      <c r="AU1945" s="159" t="s">
        <v>90</v>
      </c>
      <c r="AV1945" s="13" t="s">
        <v>90</v>
      </c>
      <c r="AW1945" s="13" t="s">
        <v>36</v>
      </c>
      <c r="AX1945" s="13" t="s">
        <v>77</v>
      </c>
      <c r="AY1945" s="159" t="s">
        <v>358</v>
      </c>
    </row>
    <row r="1946" spans="2:65" s="14" customFormat="1" ht="11.25">
      <c r="B1946" s="165"/>
      <c r="D1946" s="152" t="s">
        <v>368</v>
      </c>
      <c r="E1946" s="166" t="s">
        <v>19</v>
      </c>
      <c r="F1946" s="167" t="s">
        <v>371</v>
      </c>
      <c r="H1946" s="168">
        <v>3</v>
      </c>
      <c r="I1946" s="169"/>
      <c r="L1946" s="165"/>
      <c r="M1946" s="170"/>
      <c r="T1946" s="171"/>
      <c r="AT1946" s="166" t="s">
        <v>368</v>
      </c>
      <c r="AU1946" s="166" t="s">
        <v>90</v>
      </c>
      <c r="AV1946" s="14" t="s">
        <v>364</v>
      </c>
      <c r="AW1946" s="14" t="s">
        <v>36</v>
      </c>
      <c r="AX1946" s="14" t="s">
        <v>84</v>
      </c>
      <c r="AY1946" s="166" t="s">
        <v>358</v>
      </c>
    </row>
    <row r="1947" spans="2:65" s="1" customFormat="1" ht="24.2" customHeight="1">
      <c r="B1947" s="33"/>
      <c r="C1947" s="134" t="s">
        <v>2062</v>
      </c>
      <c r="D1947" s="134" t="s">
        <v>360</v>
      </c>
      <c r="E1947" s="135" t="s">
        <v>2063</v>
      </c>
      <c r="F1947" s="136" t="s">
        <v>2064</v>
      </c>
      <c r="G1947" s="137" t="s">
        <v>235</v>
      </c>
      <c r="H1947" s="138">
        <v>33</v>
      </c>
      <c r="I1947" s="139"/>
      <c r="J1947" s="140">
        <f>ROUND(I1947*H1947,2)</f>
        <v>0</v>
      </c>
      <c r="K1947" s="136" t="s">
        <v>363</v>
      </c>
      <c r="L1947" s="33"/>
      <c r="M1947" s="141" t="s">
        <v>19</v>
      </c>
      <c r="N1947" s="142" t="s">
        <v>49</v>
      </c>
      <c r="P1947" s="143">
        <f>O1947*H1947</f>
        <v>0</v>
      </c>
      <c r="Q1947" s="143">
        <v>1.3780000000000001E-3</v>
      </c>
      <c r="R1947" s="143">
        <f>Q1947*H1947</f>
        <v>4.5474000000000001E-2</v>
      </c>
      <c r="S1947" s="143">
        <v>0</v>
      </c>
      <c r="T1947" s="144">
        <f>S1947*H1947</f>
        <v>0</v>
      </c>
      <c r="AR1947" s="145" t="s">
        <v>454</v>
      </c>
      <c r="AT1947" s="145" t="s">
        <v>360</v>
      </c>
      <c r="AU1947" s="145" t="s">
        <v>90</v>
      </c>
      <c r="AY1947" s="18" t="s">
        <v>358</v>
      </c>
      <c r="BE1947" s="146">
        <f>IF(N1947="základní",J1947,0)</f>
        <v>0</v>
      </c>
      <c r="BF1947" s="146">
        <f>IF(N1947="snížená",J1947,0)</f>
        <v>0</v>
      </c>
      <c r="BG1947" s="146">
        <f>IF(N1947="zákl. přenesená",J1947,0)</f>
        <v>0</v>
      </c>
      <c r="BH1947" s="146">
        <f>IF(N1947="sníž. přenesená",J1947,0)</f>
        <v>0</v>
      </c>
      <c r="BI1947" s="146">
        <f>IF(N1947="nulová",J1947,0)</f>
        <v>0</v>
      </c>
      <c r="BJ1947" s="18" t="s">
        <v>90</v>
      </c>
      <c r="BK1947" s="146">
        <f>ROUND(I1947*H1947,2)</f>
        <v>0</v>
      </c>
      <c r="BL1947" s="18" t="s">
        <v>454</v>
      </c>
      <c r="BM1947" s="145" t="s">
        <v>2065</v>
      </c>
    </row>
    <row r="1948" spans="2:65" s="1" customFormat="1" ht="11.25">
      <c r="B1948" s="33"/>
      <c r="D1948" s="147" t="s">
        <v>366</v>
      </c>
      <c r="F1948" s="148" t="s">
        <v>2066</v>
      </c>
      <c r="I1948" s="149"/>
      <c r="L1948" s="33"/>
      <c r="M1948" s="150"/>
      <c r="T1948" s="54"/>
      <c r="AT1948" s="18" t="s">
        <v>366</v>
      </c>
      <c r="AU1948" s="18" t="s">
        <v>90</v>
      </c>
    </row>
    <row r="1949" spans="2:65" s="12" customFormat="1" ht="11.25">
      <c r="B1949" s="151"/>
      <c r="D1949" s="152" t="s">
        <v>368</v>
      </c>
      <c r="E1949" s="153" t="s">
        <v>19</v>
      </c>
      <c r="F1949" s="154" t="s">
        <v>1160</v>
      </c>
      <c r="H1949" s="153" t="s">
        <v>19</v>
      </c>
      <c r="I1949" s="155"/>
      <c r="L1949" s="151"/>
      <c r="M1949" s="156"/>
      <c r="T1949" s="157"/>
      <c r="AT1949" s="153" t="s">
        <v>368</v>
      </c>
      <c r="AU1949" s="153" t="s">
        <v>90</v>
      </c>
      <c r="AV1949" s="12" t="s">
        <v>84</v>
      </c>
      <c r="AW1949" s="12" t="s">
        <v>36</v>
      </c>
      <c r="AX1949" s="12" t="s">
        <v>77</v>
      </c>
      <c r="AY1949" s="153" t="s">
        <v>358</v>
      </c>
    </row>
    <row r="1950" spans="2:65" s="12" customFormat="1" ht="11.25">
      <c r="B1950" s="151"/>
      <c r="D1950" s="152" t="s">
        <v>368</v>
      </c>
      <c r="E1950" s="153" t="s">
        <v>19</v>
      </c>
      <c r="F1950" s="154" t="s">
        <v>1589</v>
      </c>
      <c r="H1950" s="153" t="s">
        <v>19</v>
      </c>
      <c r="I1950" s="155"/>
      <c r="L1950" s="151"/>
      <c r="M1950" s="156"/>
      <c r="T1950" s="157"/>
      <c r="AT1950" s="153" t="s">
        <v>368</v>
      </c>
      <c r="AU1950" s="153" t="s">
        <v>90</v>
      </c>
      <c r="AV1950" s="12" t="s">
        <v>84</v>
      </c>
      <c r="AW1950" s="12" t="s">
        <v>36</v>
      </c>
      <c r="AX1950" s="12" t="s">
        <v>77</v>
      </c>
      <c r="AY1950" s="153" t="s">
        <v>358</v>
      </c>
    </row>
    <row r="1951" spans="2:65" s="13" customFormat="1" ht="11.25">
      <c r="B1951" s="158"/>
      <c r="D1951" s="152" t="s">
        <v>368</v>
      </c>
      <c r="E1951" s="159" t="s">
        <v>19</v>
      </c>
      <c r="F1951" s="160" t="s">
        <v>2067</v>
      </c>
      <c r="H1951" s="161">
        <v>33</v>
      </c>
      <c r="I1951" s="162"/>
      <c r="L1951" s="158"/>
      <c r="M1951" s="163"/>
      <c r="T1951" s="164"/>
      <c r="AT1951" s="159" t="s">
        <v>368</v>
      </c>
      <c r="AU1951" s="159" t="s">
        <v>90</v>
      </c>
      <c r="AV1951" s="13" t="s">
        <v>90</v>
      </c>
      <c r="AW1951" s="13" t="s">
        <v>36</v>
      </c>
      <c r="AX1951" s="13" t="s">
        <v>77</v>
      </c>
      <c r="AY1951" s="159" t="s">
        <v>358</v>
      </c>
    </row>
    <row r="1952" spans="2:65" s="14" customFormat="1" ht="11.25">
      <c r="B1952" s="165"/>
      <c r="D1952" s="152" t="s">
        <v>368</v>
      </c>
      <c r="E1952" s="166" t="s">
        <v>19</v>
      </c>
      <c r="F1952" s="167" t="s">
        <v>371</v>
      </c>
      <c r="H1952" s="168">
        <v>33</v>
      </c>
      <c r="I1952" s="169"/>
      <c r="L1952" s="165"/>
      <c r="M1952" s="170"/>
      <c r="T1952" s="171"/>
      <c r="AT1952" s="166" t="s">
        <v>368</v>
      </c>
      <c r="AU1952" s="166" t="s">
        <v>90</v>
      </c>
      <c r="AV1952" s="14" t="s">
        <v>364</v>
      </c>
      <c r="AW1952" s="14" t="s">
        <v>36</v>
      </c>
      <c r="AX1952" s="14" t="s">
        <v>84</v>
      </c>
      <c r="AY1952" s="166" t="s">
        <v>358</v>
      </c>
    </row>
    <row r="1953" spans="2:65" s="1" customFormat="1" ht="55.5" customHeight="1">
      <c r="B1953" s="33"/>
      <c r="C1953" s="134" t="s">
        <v>2068</v>
      </c>
      <c r="D1953" s="134" t="s">
        <v>360</v>
      </c>
      <c r="E1953" s="135" t="s">
        <v>2069</v>
      </c>
      <c r="F1953" s="136" t="s">
        <v>2070</v>
      </c>
      <c r="G1953" s="137" t="s">
        <v>1498</v>
      </c>
      <c r="H1953" s="189"/>
      <c r="I1953" s="139"/>
      <c r="J1953" s="140">
        <f>ROUND(I1953*H1953,2)</f>
        <v>0</v>
      </c>
      <c r="K1953" s="136" t="s">
        <v>363</v>
      </c>
      <c r="L1953" s="33"/>
      <c r="M1953" s="141" t="s">
        <v>19</v>
      </c>
      <c r="N1953" s="142" t="s">
        <v>49</v>
      </c>
      <c r="P1953" s="143">
        <f>O1953*H1953</f>
        <v>0</v>
      </c>
      <c r="Q1953" s="143">
        <v>0</v>
      </c>
      <c r="R1953" s="143">
        <f>Q1953*H1953</f>
        <v>0</v>
      </c>
      <c r="S1953" s="143">
        <v>0</v>
      </c>
      <c r="T1953" s="144">
        <f>S1953*H1953</f>
        <v>0</v>
      </c>
      <c r="AR1953" s="145" t="s">
        <v>454</v>
      </c>
      <c r="AT1953" s="145" t="s">
        <v>360</v>
      </c>
      <c r="AU1953" s="145" t="s">
        <v>90</v>
      </c>
      <c r="AY1953" s="18" t="s">
        <v>358</v>
      </c>
      <c r="BE1953" s="146">
        <f>IF(N1953="základní",J1953,0)</f>
        <v>0</v>
      </c>
      <c r="BF1953" s="146">
        <f>IF(N1953="snížená",J1953,0)</f>
        <v>0</v>
      </c>
      <c r="BG1953" s="146">
        <f>IF(N1953="zákl. přenesená",J1953,0)</f>
        <v>0</v>
      </c>
      <c r="BH1953" s="146">
        <f>IF(N1953="sníž. přenesená",J1953,0)</f>
        <v>0</v>
      </c>
      <c r="BI1953" s="146">
        <f>IF(N1953="nulová",J1953,0)</f>
        <v>0</v>
      </c>
      <c r="BJ1953" s="18" t="s">
        <v>90</v>
      </c>
      <c r="BK1953" s="146">
        <f>ROUND(I1953*H1953,2)</f>
        <v>0</v>
      </c>
      <c r="BL1953" s="18" t="s">
        <v>454</v>
      </c>
      <c r="BM1953" s="145" t="s">
        <v>2071</v>
      </c>
    </row>
    <row r="1954" spans="2:65" s="1" customFormat="1" ht="11.25">
      <c r="B1954" s="33"/>
      <c r="D1954" s="147" t="s">
        <v>366</v>
      </c>
      <c r="F1954" s="148" t="s">
        <v>2072</v>
      </c>
      <c r="I1954" s="149"/>
      <c r="L1954" s="33"/>
      <c r="M1954" s="150"/>
      <c r="T1954" s="54"/>
      <c r="AT1954" s="18" t="s">
        <v>366</v>
      </c>
      <c r="AU1954" s="18" t="s">
        <v>90</v>
      </c>
    </row>
    <row r="1955" spans="2:65" s="11" customFormat="1" ht="22.9" customHeight="1">
      <c r="B1955" s="122"/>
      <c r="D1955" s="123" t="s">
        <v>76</v>
      </c>
      <c r="E1955" s="132" t="s">
        <v>2073</v>
      </c>
      <c r="F1955" s="132" t="s">
        <v>2074</v>
      </c>
      <c r="I1955" s="125"/>
      <c r="J1955" s="133">
        <f>BK1955</f>
        <v>0</v>
      </c>
      <c r="L1955" s="122"/>
      <c r="M1955" s="127"/>
      <c r="P1955" s="128">
        <f>SUM(P1956:P2089)</f>
        <v>0</v>
      </c>
      <c r="R1955" s="128">
        <f>SUM(R1956:R2089)</f>
        <v>0.7741444999999999</v>
      </c>
      <c r="T1955" s="129">
        <f>SUM(T1956:T2089)</f>
        <v>0</v>
      </c>
      <c r="AR1955" s="123" t="s">
        <v>90</v>
      </c>
      <c r="AT1955" s="130" t="s">
        <v>76</v>
      </c>
      <c r="AU1955" s="130" t="s">
        <v>84</v>
      </c>
      <c r="AY1955" s="123" t="s">
        <v>358</v>
      </c>
      <c r="BK1955" s="131">
        <f>SUM(BK1956:BK2089)</f>
        <v>0</v>
      </c>
    </row>
    <row r="1956" spans="2:65" s="1" customFormat="1" ht="37.9" customHeight="1">
      <c r="B1956" s="33"/>
      <c r="C1956" s="134" t="s">
        <v>2075</v>
      </c>
      <c r="D1956" s="134" t="s">
        <v>360</v>
      </c>
      <c r="E1956" s="135" t="s">
        <v>2076</v>
      </c>
      <c r="F1956" s="136" t="s">
        <v>2077</v>
      </c>
      <c r="G1956" s="137" t="s">
        <v>235</v>
      </c>
      <c r="H1956" s="138">
        <v>27.75</v>
      </c>
      <c r="I1956" s="139"/>
      <c r="J1956" s="140">
        <f>ROUND(I1956*H1956,2)</f>
        <v>0</v>
      </c>
      <c r="K1956" s="136" t="s">
        <v>19</v>
      </c>
      <c r="L1956" s="33"/>
      <c r="M1956" s="141" t="s">
        <v>19</v>
      </c>
      <c r="N1956" s="142" t="s">
        <v>49</v>
      </c>
      <c r="P1956" s="143">
        <f>O1956*H1956</f>
        <v>0</v>
      </c>
      <c r="Q1956" s="143">
        <v>0</v>
      </c>
      <c r="R1956" s="143">
        <f>Q1956*H1956</f>
        <v>0</v>
      </c>
      <c r="S1956" s="143">
        <v>0</v>
      </c>
      <c r="T1956" s="144">
        <f>S1956*H1956</f>
        <v>0</v>
      </c>
      <c r="AR1956" s="145" t="s">
        <v>454</v>
      </c>
      <c r="AT1956" s="145" t="s">
        <v>360</v>
      </c>
      <c r="AU1956" s="145" t="s">
        <v>90</v>
      </c>
      <c r="AY1956" s="18" t="s">
        <v>358</v>
      </c>
      <c r="BE1956" s="146">
        <f>IF(N1956="základní",J1956,0)</f>
        <v>0</v>
      </c>
      <c r="BF1956" s="146">
        <f>IF(N1956="snížená",J1956,0)</f>
        <v>0</v>
      </c>
      <c r="BG1956" s="146">
        <f>IF(N1956="zákl. přenesená",J1956,0)</f>
        <v>0</v>
      </c>
      <c r="BH1956" s="146">
        <f>IF(N1956="sníž. přenesená",J1956,0)</f>
        <v>0</v>
      </c>
      <c r="BI1956" s="146">
        <f>IF(N1956="nulová",J1956,0)</f>
        <v>0</v>
      </c>
      <c r="BJ1956" s="18" t="s">
        <v>90</v>
      </c>
      <c r="BK1956" s="146">
        <f>ROUND(I1956*H1956,2)</f>
        <v>0</v>
      </c>
      <c r="BL1956" s="18" t="s">
        <v>454</v>
      </c>
      <c r="BM1956" s="145" t="s">
        <v>2078</v>
      </c>
    </row>
    <row r="1957" spans="2:65" s="12" customFormat="1" ht="11.25">
      <c r="B1957" s="151"/>
      <c r="D1957" s="152" t="s">
        <v>368</v>
      </c>
      <c r="E1957" s="153" t="s">
        <v>19</v>
      </c>
      <c r="F1957" s="154" t="s">
        <v>1160</v>
      </c>
      <c r="H1957" s="153" t="s">
        <v>19</v>
      </c>
      <c r="I1957" s="155"/>
      <c r="L1957" s="151"/>
      <c r="M1957" s="156"/>
      <c r="T1957" s="157"/>
      <c r="AT1957" s="153" t="s">
        <v>368</v>
      </c>
      <c r="AU1957" s="153" t="s">
        <v>90</v>
      </c>
      <c r="AV1957" s="12" t="s">
        <v>84</v>
      </c>
      <c r="AW1957" s="12" t="s">
        <v>36</v>
      </c>
      <c r="AX1957" s="12" t="s">
        <v>77</v>
      </c>
      <c r="AY1957" s="153" t="s">
        <v>358</v>
      </c>
    </row>
    <row r="1958" spans="2:65" s="12" customFormat="1" ht="11.25">
      <c r="B1958" s="151"/>
      <c r="D1958" s="152" t="s">
        <v>368</v>
      </c>
      <c r="E1958" s="153" t="s">
        <v>19</v>
      </c>
      <c r="F1958" s="154" t="s">
        <v>1322</v>
      </c>
      <c r="H1958" s="153" t="s">
        <v>19</v>
      </c>
      <c r="I1958" s="155"/>
      <c r="L1958" s="151"/>
      <c r="M1958" s="156"/>
      <c r="T1958" s="157"/>
      <c r="AT1958" s="153" t="s">
        <v>368</v>
      </c>
      <c r="AU1958" s="153" t="s">
        <v>90</v>
      </c>
      <c r="AV1958" s="12" t="s">
        <v>84</v>
      </c>
      <c r="AW1958" s="12" t="s">
        <v>36</v>
      </c>
      <c r="AX1958" s="12" t="s">
        <v>77</v>
      </c>
      <c r="AY1958" s="153" t="s">
        <v>358</v>
      </c>
    </row>
    <row r="1959" spans="2:65" s="13" customFormat="1" ht="11.25">
      <c r="B1959" s="158"/>
      <c r="D1959" s="152" t="s">
        <v>368</v>
      </c>
      <c r="E1959" s="159" t="s">
        <v>19</v>
      </c>
      <c r="F1959" s="160" t="s">
        <v>2079</v>
      </c>
      <c r="H1959" s="161">
        <v>27.75</v>
      </c>
      <c r="I1959" s="162"/>
      <c r="L1959" s="158"/>
      <c r="M1959" s="163"/>
      <c r="T1959" s="164"/>
      <c r="AT1959" s="159" t="s">
        <v>368</v>
      </c>
      <c r="AU1959" s="159" t="s">
        <v>90</v>
      </c>
      <c r="AV1959" s="13" t="s">
        <v>90</v>
      </c>
      <c r="AW1959" s="13" t="s">
        <v>36</v>
      </c>
      <c r="AX1959" s="13" t="s">
        <v>77</v>
      </c>
      <c r="AY1959" s="159" t="s">
        <v>358</v>
      </c>
    </row>
    <row r="1960" spans="2:65" s="14" customFormat="1" ht="11.25">
      <c r="B1960" s="165"/>
      <c r="D1960" s="152" t="s">
        <v>368</v>
      </c>
      <c r="E1960" s="166" t="s">
        <v>19</v>
      </c>
      <c r="F1960" s="167" t="s">
        <v>371</v>
      </c>
      <c r="H1960" s="168">
        <v>27.75</v>
      </c>
      <c r="I1960" s="169"/>
      <c r="L1960" s="165"/>
      <c r="M1960" s="170"/>
      <c r="T1960" s="171"/>
      <c r="AT1960" s="166" t="s">
        <v>368</v>
      </c>
      <c r="AU1960" s="166" t="s">
        <v>90</v>
      </c>
      <c r="AV1960" s="14" t="s">
        <v>364</v>
      </c>
      <c r="AW1960" s="14" t="s">
        <v>36</v>
      </c>
      <c r="AX1960" s="14" t="s">
        <v>84</v>
      </c>
      <c r="AY1960" s="166" t="s">
        <v>358</v>
      </c>
    </row>
    <row r="1961" spans="2:65" s="1" customFormat="1" ht="24.2" customHeight="1">
      <c r="B1961" s="33"/>
      <c r="C1961" s="134" t="s">
        <v>2080</v>
      </c>
      <c r="D1961" s="134" t="s">
        <v>360</v>
      </c>
      <c r="E1961" s="135" t="s">
        <v>2081</v>
      </c>
      <c r="F1961" s="136" t="s">
        <v>2082</v>
      </c>
      <c r="G1961" s="137" t="s">
        <v>235</v>
      </c>
      <c r="H1961" s="138">
        <v>54.8</v>
      </c>
      <c r="I1961" s="139"/>
      <c r="J1961" s="140">
        <f>ROUND(I1961*H1961,2)</f>
        <v>0</v>
      </c>
      <c r="K1961" s="136" t="s">
        <v>363</v>
      </c>
      <c r="L1961" s="33"/>
      <c r="M1961" s="141" t="s">
        <v>19</v>
      </c>
      <c r="N1961" s="142" t="s">
        <v>49</v>
      </c>
      <c r="P1961" s="143">
        <f>O1961*H1961</f>
        <v>0</v>
      </c>
      <c r="Q1961" s="143">
        <v>0</v>
      </c>
      <c r="R1961" s="143">
        <f>Q1961*H1961</f>
        <v>0</v>
      </c>
      <c r="S1961" s="143">
        <v>0</v>
      </c>
      <c r="T1961" s="144">
        <f>S1961*H1961</f>
        <v>0</v>
      </c>
      <c r="AR1961" s="145" t="s">
        <v>454</v>
      </c>
      <c r="AT1961" s="145" t="s">
        <v>360</v>
      </c>
      <c r="AU1961" s="145" t="s">
        <v>90</v>
      </c>
      <c r="AY1961" s="18" t="s">
        <v>358</v>
      </c>
      <c r="BE1961" s="146">
        <f>IF(N1961="základní",J1961,0)</f>
        <v>0</v>
      </c>
      <c r="BF1961" s="146">
        <f>IF(N1961="snížená",J1961,0)</f>
        <v>0</v>
      </c>
      <c r="BG1961" s="146">
        <f>IF(N1961="zákl. přenesená",J1961,0)</f>
        <v>0</v>
      </c>
      <c r="BH1961" s="146">
        <f>IF(N1961="sníž. přenesená",J1961,0)</f>
        <v>0</v>
      </c>
      <c r="BI1961" s="146">
        <f>IF(N1961="nulová",J1961,0)</f>
        <v>0</v>
      </c>
      <c r="BJ1961" s="18" t="s">
        <v>90</v>
      </c>
      <c r="BK1961" s="146">
        <f>ROUND(I1961*H1961,2)</f>
        <v>0</v>
      </c>
      <c r="BL1961" s="18" t="s">
        <v>454</v>
      </c>
      <c r="BM1961" s="145" t="s">
        <v>2083</v>
      </c>
    </row>
    <row r="1962" spans="2:65" s="1" customFormat="1" ht="11.25">
      <c r="B1962" s="33"/>
      <c r="D1962" s="147" t="s">
        <v>366</v>
      </c>
      <c r="F1962" s="148" t="s">
        <v>2084</v>
      </c>
      <c r="I1962" s="149"/>
      <c r="L1962" s="33"/>
      <c r="M1962" s="150"/>
      <c r="T1962" s="54"/>
      <c r="AT1962" s="18" t="s">
        <v>366</v>
      </c>
      <c r="AU1962" s="18" t="s">
        <v>90</v>
      </c>
    </row>
    <row r="1963" spans="2:65" s="12" customFormat="1" ht="11.25">
      <c r="B1963" s="151"/>
      <c r="D1963" s="152" t="s">
        <v>368</v>
      </c>
      <c r="E1963" s="153" t="s">
        <v>19</v>
      </c>
      <c r="F1963" s="154" t="s">
        <v>1160</v>
      </c>
      <c r="H1963" s="153" t="s">
        <v>19</v>
      </c>
      <c r="I1963" s="155"/>
      <c r="L1963" s="151"/>
      <c r="M1963" s="156"/>
      <c r="T1963" s="157"/>
      <c r="AT1963" s="153" t="s">
        <v>368</v>
      </c>
      <c r="AU1963" s="153" t="s">
        <v>90</v>
      </c>
      <c r="AV1963" s="12" t="s">
        <v>84</v>
      </c>
      <c r="AW1963" s="12" t="s">
        <v>36</v>
      </c>
      <c r="AX1963" s="12" t="s">
        <v>77</v>
      </c>
      <c r="AY1963" s="153" t="s">
        <v>358</v>
      </c>
    </row>
    <row r="1964" spans="2:65" s="12" customFormat="1" ht="11.25">
      <c r="B1964" s="151"/>
      <c r="D1964" s="152" t="s">
        <v>368</v>
      </c>
      <c r="E1964" s="153" t="s">
        <v>19</v>
      </c>
      <c r="F1964" s="154" t="s">
        <v>1322</v>
      </c>
      <c r="H1964" s="153" t="s">
        <v>19</v>
      </c>
      <c r="I1964" s="155"/>
      <c r="L1964" s="151"/>
      <c r="M1964" s="156"/>
      <c r="T1964" s="157"/>
      <c r="AT1964" s="153" t="s">
        <v>368</v>
      </c>
      <c r="AU1964" s="153" t="s">
        <v>90</v>
      </c>
      <c r="AV1964" s="12" t="s">
        <v>84</v>
      </c>
      <c r="AW1964" s="12" t="s">
        <v>36</v>
      </c>
      <c r="AX1964" s="12" t="s">
        <v>77</v>
      </c>
      <c r="AY1964" s="153" t="s">
        <v>358</v>
      </c>
    </row>
    <row r="1965" spans="2:65" s="13" customFormat="1" ht="11.25">
      <c r="B1965" s="158"/>
      <c r="D1965" s="152" t="s">
        <v>368</v>
      </c>
      <c r="E1965" s="159" t="s">
        <v>19</v>
      </c>
      <c r="F1965" s="160" t="s">
        <v>2085</v>
      </c>
      <c r="H1965" s="161">
        <v>54.8</v>
      </c>
      <c r="I1965" s="162"/>
      <c r="L1965" s="158"/>
      <c r="M1965" s="163"/>
      <c r="T1965" s="164"/>
      <c r="AT1965" s="159" t="s">
        <v>368</v>
      </c>
      <c r="AU1965" s="159" t="s">
        <v>90</v>
      </c>
      <c r="AV1965" s="13" t="s">
        <v>90</v>
      </c>
      <c r="AW1965" s="13" t="s">
        <v>36</v>
      </c>
      <c r="AX1965" s="13" t="s">
        <v>77</v>
      </c>
      <c r="AY1965" s="159" t="s">
        <v>358</v>
      </c>
    </row>
    <row r="1966" spans="2:65" s="14" customFormat="1" ht="11.25">
      <c r="B1966" s="165"/>
      <c r="D1966" s="152" t="s">
        <v>368</v>
      </c>
      <c r="E1966" s="166" t="s">
        <v>19</v>
      </c>
      <c r="F1966" s="167" t="s">
        <v>371</v>
      </c>
      <c r="H1966" s="168">
        <v>54.8</v>
      </c>
      <c r="I1966" s="169"/>
      <c r="L1966" s="165"/>
      <c r="M1966" s="170"/>
      <c r="T1966" s="171"/>
      <c r="AT1966" s="166" t="s">
        <v>368</v>
      </c>
      <c r="AU1966" s="166" t="s">
        <v>90</v>
      </c>
      <c r="AV1966" s="14" t="s">
        <v>364</v>
      </c>
      <c r="AW1966" s="14" t="s">
        <v>36</v>
      </c>
      <c r="AX1966" s="14" t="s">
        <v>84</v>
      </c>
      <c r="AY1966" s="166" t="s">
        <v>358</v>
      </c>
    </row>
    <row r="1967" spans="2:65" s="1" customFormat="1" ht="24.2" customHeight="1">
      <c r="B1967" s="33"/>
      <c r="C1967" s="179" t="s">
        <v>2086</v>
      </c>
      <c r="D1967" s="179" t="s">
        <v>440</v>
      </c>
      <c r="E1967" s="180" t="s">
        <v>2087</v>
      </c>
      <c r="F1967" s="181" t="s">
        <v>2088</v>
      </c>
      <c r="G1967" s="182" t="s">
        <v>235</v>
      </c>
      <c r="H1967" s="183">
        <v>57.54</v>
      </c>
      <c r="I1967" s="184"/>
      <c r="J1967" s="185">
        <f>ROUND(I1967*H1967,2)</f>
        <v>0</v>
      </c>
      <c r="K1967" s="181" t="s">
        <v>19</v>
      </c>
      <c r="L1967" s="186"/>
      <c r="M1967" s="187" t="s">
        <v>19</v>
      </c>
      <c r="N1967" s="188" t="s">
        <v>49</v>
      </c>
      <c r="P1967" s="143">
        <f>O1967*H1967</f>
        <v>0</v>
      </c>
      <c r="Q1967" s="143">
        <v>0</v>
      </c>
      <c r="R1967" s="143">
        <f>Q1967*H1967</f>
        <v>0</v>
      </c>
      <c r="S1967" s="143">
        <v>0</v>
      </c>
      <c r="T1967" s="144">
        <f>S1967*H1967</f>
        <v>0</v>
      </c>
      <c r="AR1967" s="145" t="s">
        <v>558</v>
      </c>
      <c r="AT1967" s="145" t="s">
        <v>440</v>
      </c>
      <c r="AU1967" s="145" t="s">
        <v>90</v>
      </c>
      <c r="AY1967" s="18" t="s">
        <v>358</v>
      </c>
      <c r="BE1967" s="146">
        <f>IF(N1967="základní",J1967,0)</f>
        <v>0</v>
      </c>
      <c r="BF1967" s="146">
        <f>IF(N1967="snížená",J1967,0)</f>
        <v>0</v>
      </c>
      <c r="BG1967" s="146">
        <f>IF(N1967="zákl. přenesená",J1967,0)</f>
        <v>0</v>
      </c>
      <c r="BH1967" s="146">
        <f>IF(N1967="sníž. přenesená",J1967,0)</f>
        <v>0</v>
      </c>
      <c r="BI1967" s="146">
        <f>IF(N1967="nulová",J1967,0)</f>
        <v>0</v>
      </c>
      <c r="BJ1967" s="18" t="s">
        <v>90</v>
      </c>
      <c r="BK1967" s="146">
        <f>ROUND(I1967*H1967,2)</f>
        <v>0</v>
      </c>
      <c r="BL1967" s="18" t="s">
        <v>454</v>
      </c>
      <c r="BM1967" s="145" t="s">
        <v>2089</v>
      </c>
    </row>
    <row r="1968" spans="2:65" s="12" customFormat="1" ht="11.25">
      <c r="B1968" s="151"/>
      <c r="D1968" s="152" t="s">
        <v>368</v>
      </c>
      <c r="E1968" s="153" t="s">
        <v>19</v>
      </c>
      <c r="F1968" s="154" t="s">
        <v>1160</v>
      </c>
      <c r="H1968" s="153" t="s">
        <v>19</v>
      </c>
      <c r="I1968" s="155"/>
      <c r="L1968" s="151"/>
      <c r="M1968" s="156"/>
      <c r="T1968" s="157"/>
      <c r="AT1968" s="153" t="s">
        <v>368</v>
      </c>
      <c r="AU1968" s="153" t="s">
        <v>90</v>
      </c>
      <c r="AV1968" s="12" t="s">
        <v>84</v>
      </c>
      <c r="AW1968" s="12" t="s">
        <v>36</v>
      </c>
      <c r="AX1968" s="12" t="s">
        <v>77</v>
      </c>
      <c r="AY1968" s="153" t="s">
        <v>358</v>
      </c>
    </row>
    <row r="1969" spans="2:65" s="12" customFormat="1" ht="11.25">
      <c r="B1969" s="151"/>
      <c r="D1969" s="152" t="s">
        <v>368</v>
      </c>
      <c r="E1969" s="153" t="s">
        <v>19</v>
      </c>
      <c r="F1969" s="154" t="s">
        <v>1322</v>
      </c>
      <c r="H1969" s="153" t="s">
        <v>19</v>
      </c>
      <c r="I1969" s="155"/>
      <c r="L1969" s="151"/>
      <c r="M1969" s="156"/>
      <c r="T1969" s="157"/>
      <c r="AT1969" s="153" t="s">
        <v>368</v>
      </c>
      <c r="AU1969" s="153" t="s">
        <v>90</v>
      </c>
      <c r="AV1969" s="12" t="s">
        <v>84</v>
      </c>
      <c r="AW1969" s="12" t="s">
        <v>36</v>
      </c>
      <c r="AX1969" s="12" t="s">
        <v>77</v>
      </c>
      <c r="AY1969" s="153" t="s">
        <v>358</v>
      </c>
    </row>
    <row r="1970" spans="2:65" s="13" customFormat="1" ht="11.25">
      <c r="B1970" s="158"/>
      <c r="D1970" s="152" t="s">
        <v>368</v>
      </c>
      <c r="E1970" s="159" t="s">
        <v>19</v>
      </c>
      <c r="F1970" s="160" t="s">
        <v>2085</v>
      </c>
      <c r="H1970" s="161">
        <v>54.8</v>
      </c>
      <c r="I1970" s="162"/>
      <c r="L1970" s="158"/>
      <c r="M1970" s="163"/>
      <c r="T1970" s="164"/>
      <c r="AT1970" s="159" t="s">
        <v>368</v>
      </c>
      <c r="AU1970" s="159" t="s">
        <v>90</v>
      </c>
      <c r="AV1970" s="13" t="s">
        <v>90</v>
      </c>
      <c r="AW1970" s="13" t="s">
        <v>36</v>
      </c>
      <c r="AX1970" s="13" t="s">
        <v>77</v>
      </c>
      <c r="AY1970" s="159" t="s">
        <v>358</v>
      </c>
    </row>
    <row r="1971" spans="2:65" s="14" customFormat="1" ht="11.25">
      <c r="B1971" s="165"/>
      <c r="D1971" s="152" t="s">
        <v>368</v>
      </c>
      <c r="E1971" s="166" t="s">
        <v>19</v>
      </c>
      <c r="F1971" s="167" t="s">
        <v>371</v>
      </c>
      <c r="H1971" s="168">
        <v>54.8</v>
      </c>
      <c r="I1971" s="169"/>
      <c r="L1971" s="165"/>
      <c r="M1971" s="170"/>
      <c r="T1971" s="171"/>
      <c r="AT1971" s="166" t="s">
        <v>368</v>
      </c>
      <c r="AU1971" s="166" t="s">
        <v>90</v>
      </c>
      <c r="AV1971" s="14" t="s">
        <v>364</v>
      </c>
      <c r="AW1971" s="14" t="s">
        <v>36</v>
      </c>
      <c r="AX1971" s="14" t="s">
        <v>84</v>
      </c>
      <c r="AY1971" s="166" t="s">
        <v>358</v>
      </c>
    </row>
    <row r="1972" spans="2:65" s="13" customFormat="1" ht="11.25">
      <c r="B1972" s="158"/>
      <c r="D1972" s="152" t="s">
        <v>368</v>
      </c>
      <c r="F1972" s="160" t="s">
        <v>2090</v>
      </c>
      <c r="H1972" s="161">
        <v>57.54</v>
      </c>
      <c r="I1972" s="162"/>
      <c r="L1972" s="158"/>
      <c r="M1972" s="163"/>
      <c r="T1972" s="164"/>
      <c r="AT1972" s="159" t="s">
        <v>368</v>
      </c>
      <c r="AU1972" s="159" t="s">
        <v>90</v>
      </c>
      <c r="AV1972" s="13" t="s">
        <v>90</v>
      </c>
      <c r="AW1972" s="13" t="s">
        <v>4</v>
      </c>
      <c r="AX1972" s="13" t="s">
        <v>84</v>
      </c>
      <c r="AY1972" s="159" t="s">
        <v>358</v>
      </c>
    </row>
    <row r="1973" spans="2:65" s="1" customFormat="1" ht="37.9" customHeight="1">
      <c r="B1973" s="33"/>
      <c r="C1973" s="134" t="s">
        <v>2091</v>
      </c>
      <c r="D1973" s="134" t="s">
        <v>360</v>
      </c>
      <c r="E1973" s="135" t="s">
        <v>2092</v>
      </c>
      <c r="F1973" s="136" t="s">
        <v>2093</v>
      </c>
      <c r="G1973" s="137" t="s">
        <v>504</v>
      </c>
      <c r="H1973" s="138">
        <v>14</v>
      </c>
      <c r="I1973" s="139"/>
      <c r="J1973" s="140">
        <f>ROUND(I1973*H1973,2)</f>
        <v>0</v>
      </c>
      <c r="K1973" s="136" t="s">
        <v>363</v>
      </c>
      <c r="L1973" s="33"/>
      <c r="M1973" s="141" t="s">
        <v>19</v>
      </c>
      <c r="N1973" s="142" t="s">
        <v>49</v>
      </c>
      <c r="P1973" s="143">
        <f>O1973*H1973</f>
        <v>0</v>
      </c>
      <c r="Q1973" s="143">
        <v>0</v>
      </c>
      <c r="R1973" s="143">
        <f>Q1973*H1973</f>
        <v>0</v>
      </c>
      <c r="S1973" s="143">
        <v>0</v>
      </c>
      <c r="T1973" s="144">
        <f>S1973*H1973</f>
        <v>0</v>
      </c>
      <c r="AR1973" s="145" t="s">
        <v>454</v>
      </c>
      <c r="AT1973" s="145" t="s">
        <v>360</v>
      </c>
      <c r="AU1973" s="145" t="s">
        <v>90</v>
      </c>
      <c r="AY1973" s="18" t="s">
        <v>358</v>
      </c>
      <c r="BE1973" s="146">
        <f>IF(N1973="základní",J1973,0)</f>
        <v>0</v>
      </c>
      <c r="BF1973" s="146">
        <f>IF(N1973="snížená",J1973,0)</f>
        <v>0</v>
      </c>
      <c r="BG1973" s="146">
        <f>IF(N1973="zákl. přenesená",J1973,0)</f>
        <v>0</v>
      </c>
      <c r="BH1973" s="146">
        <f>IF(N1973="sníž. přenesená",J1973,0)</f>
        <v>0</v>
      </c>
      <c r="BI1973" s="146">
        <f>IF(N1973="nulová",J1973,0)</f>
        <v>0</v>
      </c>
      <c r="BJ1973" s="18" t="s">
        <v>90</v>
      </c>
      <c r="BK1973" s="146">
        <f>ROUND(I1973*H1973,2)</f>
        <v>0</v>
      </c>
      <c r="BL1973" s="18" t="s">
        <v>454</v>
      </c>
      <c r="BM1973" s="145" t="s">
        <v>2094</v>
      </c>
    </row>
    <row r="1974" spans="2:65" s="1" customFormat="1" ht="11.25">
      <c r="B1974" s="33"/>
      <c r="D1974" s="147" t="s">
        <v>366</v>
      </c>
      <c r="F1974" s="148" t="s">
        <v>2095</v>
      </c>
      <c r="I1974" s="149"/>
      <c r="L1974" s="33"/>
      <c r="M1974" s="150"/>
      <c r="T1974" s="54"/>
      <c r="AT1974" s="18" t="s">
        <v>366</v>
      </c>
      <c r="AU1974" s="18" t="s">
        <v>90</v>
      </c>
    </row>
    <row r="1975" spans="2:65" s="12" customFormat="1" ht="11.25">
      <c r="B1975" s="151"/>
      <c r="D1975" s="152" t="s">
        <v>368</v>
      </c>
      <c r="E1975" s="153" t="s">
        <v>19</v>
      </c>
      <c r="F1975" s="154" t="s">
        <v>1160</v>
      </c>
      <c r="H1975" s="153" t="s">
        <v>19</v>
      </c>
      <c r="I1975" s="155"/>
      <c r="L1975" s="151"/>
      <c r="M1975" s="156"/>
      <c r="T1975" s="157"/>
      <c r="AT1975" s="153" t="s">
        <v>368</v>
      </c>
      <c r="AU1975" s="153" t="s">
        <v>90</v>
      </c>
      <c r="AV1975" s="12" t="s">
        <v>84</v>
      </c>
      <c r="AW1975" s="12" t="s">
        <v>36</v>
      </c>
      <c r="AX1975" s="12" t="s">
        <v>77</v>
      </c>
      <c r="AY1975" s="153" t="s">
        <v>358</v>
      </c>
    </row>
    <row r="1976" spans="2:65" s="12" customFormat="1" ht="11.25">
      <c r="B1976" s="151"/>
      <c r="D1976" s="152" t="s">
        <v>368</v>
      </c>
      <c r="E1976" s="153" t="s">
        <v>19</v>
      </c>
      <c r="F1976" s="154" t="s">
        <v>1161</v>
      </c>
      <c r="H1976" s="153" t="s">
        <v>19</v>
      </c>
      <c r="I1976" s="155"/>
      <c r="L1976" s="151"/>
      <c r="M1976" s="156"/>
      <c r="T1976" s="157"/>
      <c r="AT1976" s="153" t="s">
        <v>368</v>
      </c>
      <c r="AU1976" s="153" t="s">
        <v>90</v>
      </c>
      <c r="AV1976" s="12" t="s">
        <v>84</v>
      </c>
      <c r="AW1976" s="12" t="s">
        <v>36</v>
      </c>
      <c r="AX1976" s="12" t="s">
        <v>77</v>
      </c>
      <c r="AY1976" s="153" t="s">
        <v>358</v>
      </c>
    </row>
    <row r="1977" spans="2:65" s="13" customFormat="1" ht="11.25">
      <c r="B1977" s="158"/>
      <c r="D1977" s="152" t="s">
        <v>368</v>
      </c>
      <c r="E1977" s="159" t="s">
        <v>19</v>
      </c>
      <c r="F1977" s="160" t="s">
        <v>1176</v>
      </c>
      <c r="H1977" s="161">
        <v>1</v>
      </c>
      <c r="I1977" s="162"/>
      <c r="L1977" s="158"/>
      <c r="M1977" s="163"/>
      <c r="T1977" s="164"/>
      <c r="AT1977" s="159" t="s">
        <v>368</v>
      </c>
      <c r="AU1977" s="159" t="s">
        <v>90</v>
      </c>
      <c r="AV1977" s="13" t="s">
        <v>90</v>
      </c>
      <c r="AW1977" s="13" t="s">
        <v>36</v>
      </c>
      <c r="AX1977" s="13" t="s">
        <v>77</v>
      </c>
      <c r="AY1977" s="159" t="s">
        <v>358</v>
      </c>
    </row>
    <row r="1978" spans="2:65" s="13" customFormat="1" ht="11.25">
      <c r="B1978" s="158"/>
      <c r="D1978" s="152" t="s">
        <v>368</v>
      </c>
      <c r="E1978" s="159" t="s">
        <v>19</v>
      </c>
      <c r="F1978" s="160" t="s">
        <v>1177</v>
      </c>
      <c r="H1978" s="161">
        <v>1</v>
      </c>
      <c r="I1978" s="162"/>
      <c r="L1978" s="158"/>
      <c r="M1978" s="163"/>
      <c r="T1978" s="164"/>
      <c r="AT1978" s="159" t="s">
        <v>368</v>
      </c>
      <c r="AU1978" s="159" t="s">
        <v>90</v>
      </c>
      <c r="AV1978" s="13" t="s">
        <v>90</v>
      </c>
      <c r="AW1978" s="13" t="s">
        <v>36</v>
      </c>
      <c r="AX1978" s="13" t="s">
        <v>77</v>
      </c>
      <c r="AY1978" s="159" t="s">
        <v>358</v>
      </c>
    </row>
    <row r="1979" spans="2:65" s="15" customFormat="1" ht="11.25">
      <c r="B1979" s="172"/>
      <c r="D1979" s="152" t="s">
        <v>368</v>
      </c>
      <c r="E1979" s="173" t="s">
        <v>19</v>
      </c>
      <c r="F1979" s="174" t="s">
        <v>416</v>
      </c>
      <c r="H1979" s="175">
        <v>2</v>
      </c>
      <c r="I1979" s="176"/>
      <c r="L1979" s="172"/>
      <c r="M1979" s="177"/>
      <c r="T1979" s="178"/>
      <c r="AT1979" s="173" t="s">
        <v>368</v>
      </c>
      <c r="AU1979" s="173" t="s">
        <v>90</v>
      </c>
      <c r="AV1979" s="15" t="s">
        <v>97</v>
      </c>
      <c r="AW1979" s="15" t="s">
        <v>36</v>
      </c>
      <c r="AX1979" s="15" t="s">
        <v>77</v>
      </c>
      <c r="AY1979" s="173" t="s">
        <v>358</v>
      </c>
    </row>
    <row r="1980" spans="2:65" s="13" customFormat="1" ht="11.25">
      <c r="B1980" s="158"/>
      <c r="D1980" s="152" t="s">
        <v>368</v>
      </c>
      <c r="E1980" s="159" t="s">
        <v>19</v>
      </c>
      <c r="F1980" s="160" t="s">
        <v>1172</v>
      </c>
      <c r="H1980" s="161">
        <v>1</v>
      </c>
      <c r="I1980" s="162"/>
      <c r="L1980" s="158"/>
      <c r="M1980" s="163"/>
      <c r="T1980" s="164"/>
      <c r="AT1980" s="159" t="s">
        <v>368</v>
      </c>
      <c r="AU1980" s="159" t="s">
        <v>90</v>
      </c>
      <c r="AV1980" s="13" t="s">
        <v>90</v>
      </c>
      <c r="AW1980" s="13" t="s">
        <v>36</v>
      </c>
      <c r="AX1980" s="13" t="s">
        <v>77</v>
      </c>
      <c r="AY1980" s="159" t="s">
        <v>358</v>
      </c>
    </row>
    <row r="1981" spans="2:65" s="13" customFormat="1" ht="11.25">
      <c r="B1981" s="158"/>
      <c r="D1981" s="152" t="s">
        <v>368</v>
      </c>
      <c r="E1981" s="159" t="s">
        <v>19</v>
      </c>
      <c r="F1981" s="160" t="s">
        <v>1173</v>
      </c>
      <c r="H1981" s="161">
        <v>1</v>
      </c>
      <c r="I1981" s="162"/>
      <c r="L1981" s="158"/>
      <c r="M1981" s="163"/>
      <c r="T1981" s="164"/>
      <c r="AT1981" s="159" t="s">
        <v>368</v>
      </c>
      <c r="AU1981" s="159" t="s">
        <v>90</v>
      </c>
      <c r="AV1981" s="13" t="s">
        <v>90</v>
      </c>
      <c r="AW1981" s="13" t="s">
        <v>36</v>
      </c>
      <c r="AX1981" s="13" t="s">
        <v>77</v>
      </c>
      <c r="AY1981" s="159" t="s">
        <v>358</v>
      </c>
    </row>
    <row r="1982" spans="2:65" s="13" customFormat="1" ht="11.25">
      <c r="B1982" s="158"/>
      <c r="D1982" s="152" t="s">
        <v>368</v>
      </c>
      <c r="E1982" s="159" t="s">
        <v>19</v>
      </c>
      <c r="F1982" s="160" t="s">
        <v>1174</v>
      </c>
      <c r="H1982" s="161">
        <v>1</v>
      </c>
      <c r="I1982" s="162"/>
      <c r="L1982" s="158"/>
      <c r="M1982" s="163"/>
      <c r="T1982" s="164"/>
      <c r="AT1982" s="159" t="s">
        <v>368</v>
      </c>
      <c r="AU1982" s="159" t="s">
        <v>90</v>
      </c>
      <c r="AV1982" s="13" t="s">
        <v>90</v>
      </c>
      <c r="AW1982" s="13" t="s">
        <v>36</v>
      </c>
      <c r="AX1982" s="13" t="s">
        <v>77</v>
      </c>
      <c r="AY1982" s="159" t="s">
        <v>358</v>
      </c>
    </row>
    <row r="1983" spans="2:65" s="13" customFormat="1" ht="11.25">
      <c r="B1983" s="158"/>
      <c r="D1983" s="152" t="s">
        <v>368</v>
      </c>
      <c r="E1983" s="159" t="s">
        <v>19</v>
      </c>
      <c r="F1983" s="160" t="s">
        <v>1175</v>
      </c>
      <c r="H1983" s="161">
        <v>1</v>
      </c>
      <c r="I1983" s="162"/>
      <c r="L1983" s="158"/>
      <c r="M1983" s="163"/>
      <c r="T1983" s="164"/>
      <c r="AT1983" s="159" t="s">
        <v>368</v>
      </c>
      <c r="AU1983" s="159" t="s">
        <v>90</v>
      </c>
      <c r="AV1983" s="13" t="s">
        <v>90</v>
      </c>
      <c r="AW1983" s="13" t="s">
        <v>36</v>
      </c>
      <c r="AX1983" s="13" t="s">
        <v>77</v>
      </c>
      <c r="AY1983" s="159" t="s">
        <v>358</v>
      </c>
    </row>
    <row r="1984" spans="2:65" s="13" customFormat="1" ht="11.25">
      <c r="B1984" s="158"/>
      <c r="D1984" s="152" t="s">
        <v>368</v>
      </c>
      <c r="E1984" s="159" t="s">
        <v>19</v>
      </c>
      <c r="F1984" s="160" t="s">
        <v>1178</v>
      </c>
      <c r="H1984" s="161">
        <v>1</v>
      </c>
      <c r="I1984" s="162"/>
      <c r="L1984" s="158"/>
      <c r="M1984" s="163"/>
      <c r="T1984" s="164"/>
      <c r="AT1984" s="159" t="s">
        <v>368</v>
      </c>
      <c r="AU1984" s="159" t="s">
        <v>90</v>
      </c>
      <c r="AV1984" s="13" t="s">
        <v>90</v>
      </c>
      <c r="AW1984" s="13" t="s">
        <v>36</v>
      </c>
      <c r="AX1984" s="13" t="s">
        <v>77</v>
      </c>
      <c r="AY1984" s="159" t="s">
        <v>358</v>
      </c>
    </row>
    <row r="1985" spans="2:65" s="13" customFormat="1" ht="11.25">
      <c r="B1985" s="158"/>
      <c r="D1985" s="152" t="s">
        <v>368</v>
      </c>
      <c r="E1985" s="159" t="s">
        <v>19</v>
      </c>
      <c r="F1985" s="160" t="s">
        <v>1179</v>
      </c>
      <c r="H1985" s="161">
        <v>1</v>
      </c>
      <c r="I1985" s="162"/>
      <c r="L1985" s="158"/>
      <c r="M1985" s="163"/>
      <c r="T1985" s="164"/>
      <c r="AT1985" s="159" t="s">
        <v>368</v>
      </c>
      <c r="AU1985" s="159" t="s">
        <v>90</v>
      </c>
      <c r="AV1985" s="13" t="s">
        <v>90</v>
      </c>
      <c r="AW1985" s="13" t="s">
        <v>36</v>
      </c>
      <c r="AX1985" s="13" t="s">
        <v>77</v>
      </c>
      <c r="AY1985" s="159" t="s">
        <v>358</v>
      </c>
    </row>
    <row r="1986" spans="2:65" s="13" customFormat="1" ht="11.25">
      <c r="B1986" s="158"/>
      <c r="D1986" s="152" t="s">
        <v>368</v>
      </c>
      <c r="E1986" s="159" t="s">
        <v>19</v>
      </c>
      <c r="F1986" s="160" t="s">
        <v>1180</v>
      </c>
      <c r="H1986" s="161">
        <v>1</v>
      </c>
      <c r="I1986" s="162"/>
      <c r="L1986" s="158"/>
      <c r="M1986" s="163"/>
      <c r="T1986" s="164"/>
      <c r="AT1986" s="159" t="s">
        <v>368</v>
      </c>
      <c r="AU1986" s="159" t="s">
        <v>90</v>
      </c>
      <c r="AV1986" s="13" t="s">
        <v>90</v>
      </c>
      <c r="AW1986" s="13" t="s">
        <v>36</v>
      </c>
      <c r="AX1986" s="13" t="s">
        <v>77</v>
      </c>
      <c r="AY1986" s="159" t="s">
        <v>358</v>
      </c>
    </row>
    <row r="1987" spans="2:65" s="13" customFormat="1" ht="11.25">
      <c r="B1987" s="158"/>
      <c r="D1987" s="152" t="s">
        <v>368</v>
      </c>
      <c r="E1987" s="159" t="s">
        <v>19</v>
      </c>
      <c r="F1987" s="160" t="s">
        <v>1182</v>
      </c>
      <c r="H1987" s="161">
        <v>1</v>
      </c>
      <c r="I1987" s="162"/>
      <c r="L1987" s="158"/>
      <c r="M1987" s="163"/>
      <c r="T1987" s="164"/>
      <c r="AT1987" s="159" t="s">
        <v>368</v>
      </c>
      <c r="AU1987" s="159" t="s">
        <v>90</v>
      </c>
      <c r="AV1987" s="13" t="s">
        <v>90</v>
      </c>
      <c r="AW1987" s="13" t="s">
        <v>36</v>
      </c>
      <c r="AX1987" s="13" t="s">
        <v>77</v>
      </c>
      <c r="AY1987" s="159" t="s">
        <v>358</v>
      </c>
    </row>
    <row r="1988" spans="2:65" s="13" customFormat="1" ht="11.25">
      <c r="B1988" s="158"/>
      <c r="D1988" s="152" t="s">
        <v>368</v>
      </c>
      <c r="E1988" s="159" t="s">
        <v>19</v>
      </c>
      <c r="F1988" s="160" t="s">
        <v>1183</v>
      </c>
      <c r="H1988" s="161">
        <v>1</v>
      </c>
      <c r="I1988" s="162"/>
      <c r="L1988" s="158"/>
      <c r="M1988" s="163"/>
      <c r="T1988" s="164"/>
      <c r="AT1988" s="159" t="s">
        <v>368</v>
      </c>
      <c r="AU1988" s="159" t="s">
        <v>90</v>
      </c>
      <c r="AV1988" s="13" t="s">
        <v>90</v>
      </c>
      <c r="AW1988" s="13" t="s">
        <v>36</v>
      </c>
      <c r="AX1988" s="13" t="s">
        <v>77</v>
      </c>
      <c r="AY1988" s="159" t="s">
        <v>358</v>
      </c>
    </row>
    <row r="1989" spans="2:65" s="13" customFormat="1" ht="11.25">
      <c r="B1989" s="158"/>
      <c r="D1989" s="152" t="s">
        <v>368</v>
      </c>
      <c r="E1989" s="159" t="s">
        <v>19</v>
      </c>
      <c r="F1989" s="160" t="s">
        <v>1185</v>
      </c>
      <c r="H1989" s="161">
        <v>1</v>
      </c>
      <c r="I1989" s="162"/>
      <c r="L1989" s="158"/>
      <c r="M1989" s="163"/>
      <c r="T1989" s="164"/>
      <c r="AT1989" s="159" t="s">
        <v>368</v>
      </c>
      <c r="AU1989" s="159" t="s">
        <v>90</v>
      </c>
      <c r="AV1989" s="13" t="s">
        <v>90</v>
      </c>
      <c r="AW1989" s="13" t="s">
        <v>36</v>
      </c>
      <c r="AX1989" s="13" t="s">
        <v>77</v>
      </c>
      <c r="AY1989" s="159" t="s">
        <v>358</v>
      </c>
    </row>
    <row r="1990" spans="2:65" s="13" customFormat="1" ht="11.25">
      <c r="B1990" s="158"/>
      <c r="D1990" s="152" t="s">
        <v>368</v>
      </c>
      <c r="E1990" s="159" t="s">
        <v>19</v>
      </c>
      <c r="F1990" s="160" t="s">
        <v>1186</v>
      </c>
      <c r="H1990" s="161">
        <v>1</v>
      </c>
      <c r="I1990" s="162"/>
      <c r="L1990" s="158"/>
      <c r="M1990" s="163"/>
      <c r="T1990" s="164"/>
      <c r="AT1990" s="159" t="s">
        <v>368</v>
      </c>
      <c r="AU1990" s="159" t="s">
        <v>90</v>
      </c>
      <c r="AV1990" s="13" t="s">
        <v>90</v>
      </c>
      <c r="AW1990" s="13" t="s">
        <v>36</v>
      </c>
      <c r="AX1990" s="13" t="s">
        <v>77</v>
      </c>
      <c r="AY1990" s="159" t="s">
        <v>358</v>
      </c>
    </row>
    <row r="1991" spans="2:65" s="13" customFormat="1" ht="11.25">
      <c r="B1991" s="158"/>
      <c r="D1991" s="152" t="s">
        <v>368</v>
      </c>
      <c r="E1991" s="159" t="s">
        <v>19</v>
      </c>
      <c r="F1991" s="160" t="s">
        <v>1181</v>
      </c>
      <c r="H1991" s="161">
        <v>1</v>
      </c>
      <c r="I1991" s="162"/>
      <c r="L1991" s="158"/>
      <c r="M1991" s="163"/>
      <c r="T1991" s="164"/>
      <c r="AT1991" s="159" t="s">
        <v>368</v>
      </c>
      <c r="AU1991" s="159" t="s">
        <v>90</v>
      </c>
      <c r="AV1991" s="13" t="s">
        <v>90</v>
      </c>
      <c r="AW1991" s="13" t="s">
        <v>36</v>
      </c>
      <c r="AX1991" s="13" t="s">
        <v>77</v>
      </c>
      <c r="AY1991" s="159" t="s">
        <v>358</v>
      </c>
    </row>
    <row r="1992" spans="2:65" s="15" customFormat="1" ht="11.25">
      <c r="B1992" s="172"/>
      <c r="D1992" s="152" t="s">
        <v>368</v>
      </c>
      <c r="E1992" s="173" t="s">
        <v>19</v>
      </c>
      <c r="F1992" s="174" t="s">
        <v>416</v>
      </c>
      <c r="H1992" s="175">
        <v>12</v>
      </c>
      <c r="I1992" s="176"/>
      <c r="L1992" s="172"/>
      <c r="M1992" s="177"/>
      <c r="T1992" s="178"/>
      <c r="AT1992" s="173" t="s">
        <v>368</v>
      </c>
      <c r="AU1992" s="173" t="s">
        <v>90</v>
      </c>
      <c r="AV1992" s="15" t="s">
        <v>97</v>
      </c>
      <c r="AW1992" s="15" t="s">
        <v>36</v>
      </c>
      <c r="AX1992" s="15" t="s">
        <v>77</v>
      </c>
      <c r="AY1992" s="173" t="s">
        <v>358</v>
      </c>
    </row>
    <row r="1993" spans="2:65" s="14" customFormat="1" ht="11.25">
      <c r="B1993" s="165"/>
      <c r="D1993" s="152" t="s">
        <v>368</v>
      </c>
      <c r="E1993" s="166" t="s">
        <v>19</v>
      </c>
      <c r="F1993" s="167" t="s">
        <v>371</v>
      </c>
      <c r="H1993" s="168">
        <v>14</v>
      </c>
      <c r="I1993" s="169"/>
      <c r="L1993" s="165"/>
      <c r="M1993" s="170"/>
      <c r="T1993" s="171"/>
      <c r="AT1993" s="166" t="s">
        <v>368</v>
      </c>
      <c r="AU1993" s="166" t="s">
        <v>90</v>
      </c>
      <c r="AV1993" s="14" t="s">
        <v>364</v>
      </c>
      <c r="AW1993" s="14" t="s">
        <v>36</v>
      </c>
      <c r="AX1993" s="14" t="s">
        <v>84</v>
      </c>
      <c r="AY1993" s="166" t="s">
        <v>358</v>
      </c>
    </row>
    <row r="1994" spans="2:65" s="1" customFormat="1" ht="33" customHeight="1">
      <c r="B1994" s="33"/>
      <c r="C1994" s="179" t="s">
        <v>2096</v>
      </c>
      <c r="D1994" s="179" t="s">
        <v>440</v>
      </c>
      <c r="E1994" s="180" t="s">
        <v>2097</v>
      </c>
      <c r="F1994" s="181" t="s">
        <v>2098</v>
      </c>
      <c r="G1994" s="182" t="s">
        <v>504</v>
      </c>
      <c r="H1994" s="183">
        <v>1</v>
      </c>
      <c r="I1994" s="184"/>
      <c r="J1994" s="185">
        <f t="shared" ref="J1994:J2008" si="0">ROUND(I1994*H1994,2)</f>
        <v>0</v>
      </c>
      <c r="K1994" s="181" t="s">
        <v>19</v>
      </c>
      <c r="L1994" s="186"/>
      <c r="M1994" s="187" t="s">
        <v>19</v>
      </c>
      <c r="N1994" s="188" t="s">
        <v>49</v>
      </c>
      <c r="P1994" s="143">
        <f t="shared" ref="P1994:P2008" si="1">O1994*H1994</f>
        <v>0</v>
      </c>
      <c r="Q1994" s="143">
        <v>1.7500000000000002E-2</v>
      </c>
      <c r="R1994" s="143">
        <f t="shared" ref="R1994:R2008" si="2">Q1994*H1994</f>
        <v>1.7500000000000002E-2</v>
      </c>
      <c r="S1994" s="143">
        <v>0</v>
      </c>
      <c r="T1994" s="144">
        <f t="shared" ref="T1994:T2008" si="3">S1994*H1994</f>
        <v>0</v>
      </c>
      <c r="AR1994" s="145" t="s">
        <v>558</v>
      </c>
      <c r="AT1994" s="145" t="s">
        <v>440</v>
      </c>
      <c r="AU1994" s="145" t="s">
        <v>90</v>
      </c>
      <c r="AY1994" s="18" t="s">
        <v>358</v>
      </c>
      <c r="BE1994" s="146">
        <f t="shared" ref="BE1994:BE2008" si="4">IF(N1994="základní",J1994,0)</f>
        <v>0</v>
      </c>
      <c r="BF1994" s="146">
        <f t="shared" ref="BF1994:BF2008" si="5">IF(N1994="snížená",J1994,0)</f>
        <v>0</v>
      </c>
      <c r="BG1994" s="146">
        <f t="shared" ref="BG1994:BG2008" si="6">IF(N1994="zákl. přenesená",J1994,0)</f>
        <v>0</v>
      </c>
      <c r="BH1994" s="146">
        <f t="shared" ref="BH1994:BH2008" si="7">IF(N1994="sníž. přenesená",J1994,0)</f>
        <v>0</v>
      </c>
      <c r="BI1994" s="146">
        <f t="shared" ref="BI1994:BI2008" si="8">IF(N1994="nulová",J1994,0)</f>
        <v>0</v>
      </c>
      <c r="BJ1994" s="18" t="s">
        <v>90</v>
      </c>
      <c r="BK1994" s="146">
        <f t="shared" ref="BK1994:BK2008" si="9">ROUND(I1994*H1994,2)</f>
        <v>0</v>
      </c>
      <c r="BL1994" s="18" t="s">
        <v>454</v>
      </c>
      <c r="BM1994" s="145" t="s">
        <v>2099</v>
      </c>
    </row>
    <row r="1995" spans="2:65" s="1" customFormat="1" ht="33" customHeight="1">
      <c r="B1995" s="33"/>
      <c r="C1995" s="179" t="s">
        <v>2100</v>
      </c>
      <c r="D1995" s="179" t="s">
        <v>440</v>
      </c>
      <c r="E1995" s="180" t="s">
        <v>2101</v>
      </c>
      <c r="F1995" s="181" t="s">
        <v>2098</v>
      </c>
      <c r="G1995" s="182" t="s">
        <v>504</v>
      </c>
      <c r="H1995" s="183">
        <v>1</v>
      </c>
      <c r="I1995" s="184"/>
      <c r="J1995" s="185">
        <f t="shared" si="0"/>
        <v>0</v>
      </c>
      <c r="K1995" s="181" t="s">
        <v>19</v>
      </c>
      <c r="L1995" s="186"/>
      <c r="M1995" s="187" t="s">
        <v>19</v>
      </c>
      <c r="N1995" s="188" t="s">
        <v>49</v>
      </c>
      <c r="P1995" s="143">
        <f t="shared" si="1"/>
        <v>0</v>
      </c>
      <c r="Q1995" s="143">
        <v>1.7500000000000002E-2</v>
      </c>
      <c r="R1995" s="143">
        <f t="shared" si="2"/>
        <v>1.7500000000000002E-2</v>
      </c>
      <c r="S1995" s="143">
        <v>0</v>
      </c>
      <c r="T1995" s="144">
        <f t="shared" si="3"/>
        <v>0</v>
      </c>
      <c r="AR1995" s="145" t="s">
        <v>558</v>
      </c>
      <c r="AT1995" s="145" t="s">
        <v>440</v>
      </c>
      <c r="AU1995" s="145" t="s">
        <v>90</v>
      </c>
      <c r="AY1995" s="18" t="s">
        <v>358</v>
      </c>
      <c r="BE1995" s="146">
        <f t="shared" si="4"/>
        <v>0</v>
      </c>
      <c r="BF1995" s="146">
        <f t="shared" si="5"/>
        <v>0</v>
      </c>
      <c r="BG1995" s="146">
        <f t="shared" si="6"/>
        <v>0</v>
      </c>
      <c r="BH1995" s="146">
        <f t="shared" si="7"/>
        <v>0</v>
      </c>
      <c r="BI1995" s="146">
        <f t="shared" si="8"/>
        <v>0</v>
      </c>
      <c r="BJ1995" s="18" t="s">
        <v>90</v>
      </c>
      <c r="BK1995" s="146">
        <f t="shared" si="9"/>
        <v>0</v>
      </c>
      <c r="BL1995" s="18" t="s">
        <v>454</v>
      </c>
      <c r="BM1995" s="145" t="s">
        <v>2102</v>
      </c>
    </row>
    <row r="1996" spans="2:65" s="1" customFormat="1" ht="33" customHeight="1">
      <c r="B1996" s="33"/>
      <c r="C1996" s="179" t="s">
        <v>2103</v>
      </c>
      <c r="D1996" s="179" t="s">
        <v>440</v>
      </c>
      <c r="E1996" s="180" t="s">
        <v>2104</v>
      </c>
      <c r="F1996" s="181" t="s">
        <v>2105</v>
      </c>
      <c r="G1996" s="182" t="s">
        <v>504</v>
      </c>
      <c r="H1996" s="183">
        <v>1</v>
      </c>
      <c r="I1996" s="184"/>
      <c r="J1996" s="185">
        <f t="shared" si="0"/>
        <v>0</v>
      </c>
      <c r="K1996" s="181" t="s">
        <v>19</v>
      </c>
      <c r="L1996" s="186"/>
      <c r="M1996" s="187" t="s">
        <v>19</v>
      </c>
      <c r="N1996" s="188" t="s">
        <v>49</v>
      </c>
      <c r="P1996" s="143">
        <f t="shared" si="1"/>
        <v>0</v>
      </c>
      <c r="Q1996" s="143">
        <v>1.7500000000000002E-2</v>
      </c>
      <c r="R1996" s="143">
        <f t="shared" si="2"/>
        <v>1.7500000000000002E-2</v>
      </c>
      <c r="S1996" s="143">
        <v>0</v>
      </c>
      <c r="T1996" s="144">
        <f t="shared" si="3"/>
        <v>0</v>
      </c>
      <c r="AR1996" s="145" t="s">
        <v>558</v>
      </c>
      <c r="AT1996" s="145" t="s">
        <v>440</v>
      </c>
      <c r="AU1996" s="145" t="s">
        <v>90</v>
      </c>
      <c r="AY1996" s="18" t="s">
        <v>358</v>
      </c>
      <c r="BE1996" s="146">
        <f t="shared" si="4"/>
        <v>0</v>
      </c>
      <c r="BF1996" s="146">
        <f t="shared" si="5"/>
        <v>0</v>
      </c>
      <c r="BG1996" s="146">
        <f t="shared" si="6"/>
        <v>0</v>
      </c>
      <c r="BH1996" s="146">
        <f t="shared" si="7"/>
        <v>0</v>
      </c>
      <c r="BI1996" s="146">
        <f t="shared" si="8"/>
        <v>0</v>
      </c>
      <c r="BJ1996" s="18" t="s">
        <v>90</v>
      </c>
      <c r="BK1996" s="146">
        <f t="shared" si="9"/>
        <v>0</v>
      </c>
      <c r="BL1996" s="18" t="s">
        <v>454</v>
      </c>
      <c r="BM1996" s="145" t="s">
        <v>2106</v>
      </c>
    </row>
    <row r="1997" spans="2:65" s="1" customFormat="1" ht="33" customHeight="1">
      <c r="B1997" s="33"/>
      <c r="C1997" s="179" t="s">
        <v>2107</v>
      </c>
      <c r="D1997" s="179" t="s">
        <v>440</v>
      </c>
      <c r="E1997" s="180" t="s">
        <v>2108</v>
      </c>
      <c r="F1997" s="181" t="s">
        <v>2105</v>
      </c>
      <c r="G1997" s="182" t="s">
        <v>504</v>
      </c>
      <c r="H1997" s="183">
        <v>1</v>
      </c>
      <c r="I1997" s="184"/>
      <c r="J1997" s="185">
        <f t="shared" si="0"/>
        <v>0</v>
      </c>
      <c r="K1997" s="181" t="s">
        <v>19</v>
      </c>
      <c r="L1997" s="186"/>
      <c r="M1997" s="187" t="s">
        <v>19</v>
      </c>
      <c r="N1997" s="188" t="s">
        <v>49</v>
      </c>
      <c r="P1997" s="143">
        <f t="shared" si="1"/>
        <v>0</v>
      </c>
      <c r="Q1997" s="143">
        <v>1.7500000000000002E-2</v>
      </c>
      <c r="R1997" s="143">
        <f t="shared" si="2"/>
        <v>1.7500000000000002E-2</v>
      </c>
      <c r="S1997" s="143">
        <v>0</v>
      </c>
      <c r="T1997" s="144">
        <f t="shared" si="3"/>
        <v>0</v>
      </c>
      <c r="AR1997" s="145" t="s">
        <v>558</v>
      </c>
      <c r="AT1997" s="145" t="s">
        <v>440</v>
      </c>
      <c r="AU1997" s="145" t="s">
        <v>90</v>
      </c>
      <c r="AY1997" s="18" t="s">
        <v>358</v>
      </c>
      <c r="BE1997" s="146">
        <f t="shared" si="4"/>
        <v>0</v>
      </c>
      <c r="BF1997" s="146">
        <f t="shared" si="5"/>
        <v>0</v>
      </c>
      <c r="BG1997" s="146">
        <f t="shared" si="6"/>
        <v>0</v>
      </c>
      <c r="BH1997" s="146">
        <f t="shared" si="7"/>
        <v>0</v>
      </c>
      <c r="BI1997" s="146">
        <f t="shared" si="8"/>
        <v>0</v>
      </c>
      <c r="BJ1997" s="18" t="s">
        <v>90</v>
      </c>
      <c r="BK1997" s="146">
        <f t="shared" si="9"/>
        <v>0</v>
      </c>
      <c r="BL1997" s="18" t="s">
        <v>454</v>
      </c>
      <c r="BM1997" s="145" t="s">
        <v>2109</v>
      </c>
    </row>
    <row r="1998" spans="2:65" s="1" customFormat="1" ht="33" customHeight="1">
      <c r="B1998" s="33"/>
      <c r="C1998" s="179" t="s">
        <v>2110</v>
      </c>
      <c r="D1998" s="179" t="s">
        <v>440</v>
      </c>
      <c r="E1998" s="180" t="s">
        <v>2111</v>
      </c>
      <c r="F1998" s="181" t="s">
        <v>2105</v>
      </c>
      <c r="G1998" s="182" t="s">
        <v>504</v>
      </c>
      <c r="H1998" s="183">
        <v>1</v>
      </c>
      <c r="I1998" s="184"/>
      <c r="J1998" s="185">
        <f t="shared" si="0"/>
        <v>0</v>
      </c>
      <c r="K1998" s="181" t="s">
        <v>19</v>
      </c>
      <c r="L1998" s="186"/>
      <c r="M1998" s="187" t="s">
        <v>19</v>
      </c>
      <c r="N1998" s="188" t="s">
        <v>49</v>
      </c>
      <c r="P1998" s="143">
        <f t="shared" si="1"/>
        <v>0</v>
      </c>
      <c r="Q1998" s="143">
        <v>1.7500000000000002E-2</v>
      </c>
      <c r="R1998" s="143">
        <f t="shared" si="2"/>
        <v>1.7500000000000002E-2</v>
      </c>
      <c r="S1998" s="143">
        <v>0</v>
      </c>
      <c r="T1998" s="144">
        <f t="shared" si="3"/>
        <v>0</v>
      </c>
      <c r="AR1998" s="145" t="s">
        <v>558</v>
      </c>
      <c r="AT1998" s="145" t="s">
        <v>440</v>
      </c>
      <c r="AU1998" s="145" t="s">
        <v>90</v>
      </c>
      <c r="AY1998" s="18" t="s">
        <v>358</v>
      </c>
      <c r="BE1998" s="146">
        <f t="shared" si="4"/>
        <v>0</v>
      </c>
      <c r="BF1998" s="146">
        <f t="shared" si="5"/>
        <v>0</v>
      </c>
      <c r="BG1998" s="146">
        <f t="shared" si="6"/>
        <v>0</v>
      </c>
      <c r="BH1998" s="146">
        <f t="shared" si="7"/>
        <v>0</v>
      </c>
      <c r="BI1998" s="146">
        <f t="shared" si="8"/>
        <v>0</v>
      </c>
      <c r="BJ1998" s="18" t="s">
        <v>90</v>
      </c>
      <c r="BK1998" s="146">
        <f t="shared" si="9"/>
        <v>0</v>
      </c>
      <c r="BL1998" s="18" t="s">
        <v>454</v>
      </c>
      <c r="BM1998" s="145" t="s">
        <v>2112</v>
      </c>
    </row>
    <row r="1999" spans="2:65" s="1" customFormat="1" ht="33" customHeight="1">
      <c r="B1999" s="33"/>
      <c r="C1999" s="179" t="s">
        <v>2113</v>
      </c>
      <c r="D1999" s="179" t="s">
        <v>440</v>
      </c>
      <c r="E1999" s="180" t="s">
        <v>2114</v>
      </c>
      <c r="F1999" s="181" t="s">
        <v>2105</v>
      </c>
      <c r="G1999" s="182" t="s">
        <v>504</v>
      </c>
      <c r="H1999" s="183">
        <v>1</v>
      </c>
      <c r="I1999" s="184"/>
      <c r="J1999" s="185">
        <f t="shared" si="0"/>
        <v>0</v>
      </c>
      <c r="K1999" s="181" t="s">
        <v>19</v>
      </c>
      <c r="L1999" s="186"/>
      <c r="M1999" s="187" t="s">
        <v>19</v>
      </c>
      <c r="N1999" s="188" t="s">
        <v>49</v>
      </c>
      <c r="P1999" s="143">
        <f t="shared" si="1"/>
        <v>0</v>
      </c>
      <c r="Q1999" s="143">
        <v>1.7500000000000002E-2</v>
      </c>
      <c r="R1999" s="143">
        <f t="shared" si="2"/>
        <v>1.7500000000000002E-2</v>
      </c>
      <c r="S1999" s="143">
        <v>0</v>
      </c>
      <c r="T1999" s="144">
        <f t="shared" si="3"/>
        <v>0</v>
      </c>
      <c r="AR1999" s="145" t="s">
        <v>558</v>
      </c>
      <c r="AT1999" s="145" t="s">
        <v>440</v>
      </c>
      <c r="AU1999" s="145" t="s">
        <v>90</v>
      </c>
      <c r="AY1999" s="18" t="s">
        <v>358</v>
      </c>
      <c r="BE1999" s="146">
        <f t="shared" si="4"/>
        <v>0</v>
      </c>
      <c r="BF1999" s="146">
        <f t="shared" si="5"/>
        <v>0</v>
      </c>
      <c r="BG1999" s="146">
        <f t="shared" si="6"/>
        <v>0</v>
      </c>
      <c r="BH1999" s="146">
        <f t="shared" si="7"/>
        <v>0</v>
      </c>
      <c r="BI1999" s="146">
        <f t="shared" si="8"/>
        <v>0</v>
      </c>
      <c r="BJ1999" s="18" t="s">
        <v>90</v>
      </c>
      <c r="BK1999" s="146">
        <f t="shared" si="9"/>
        <v>0</v>
      </c>
      <c r="BL1999" s="18" t="s">
        <v>454</v>
      </c>
      <c r="BM1999" s="145" t="s">
        <v>2115</v>
      </c>
    </row>
    <row r="2000" spans="2:65" s="1" customFormat="1" ht="33" customHeight="1">
      <c r="B2000" s="33"/>
      <c r="C2000" s="179" t="s">
        <v>2116</v>
      </c>
      <c r="D2000" s="179" t="s">
        <v>440</v>
      </c>
      <c r="E2000" s="180" t="s">
        <v>2117</v>
      </c>
      <c r="F2000" s="181" t="s">
        <v>2105</v>
      </c>
      <c r="G2000" s="182" t="s">
        <v>504</v>
      </c>
      <c r="H2000" s="183">
        <v>1</v>
      </c>
      <c r="I2000" s="184"/>
      <c r="J2000" s="185">
        <f t="shared" si="0"/>
        <v>0</v>
      </c>
      <c r="K2000" s="181" t="s">
        <v>19</v>
      </c>
      <c r="L2000" s="186"/>
      <c r="M2000" s="187" t="s">
        <v>19</v>
      </c>
      <c r="N2000" s="188" t="s">
        <v>49</v>
      </c>
      <c r="P2000" s="143">
        <f t="shared" si="1"/>
        <v>0</v>
      </c>
      <c r="Q2000" s="143">
        <v>1.7500000000000002E-2</v>
      </c>
      <c r="R2000" s="143">
        <f t="shared" si="2"/>
        <v>1.7500000000000002E-2</v>
      </c>
      <c r="S2000" s="143">
        <v>0</v>
      </c>
      <c r="T2000" s="144">
        <f t="shared" si="3"/>
        <v>0</v>
      </c>
      <c r="AR2000" s="145" t="s">
        <v>558</v>
      </c>
      <c r="AT2000" s="145" t="s">
        <v>440</v>
      </c>
      <c r="AU2000" s="145" t="s">
        <v>90</v>
      </c>
      <c r="AY2000" s="18" t="s">
        <v>358</v>
      </c>
      <c r="BE2000" s="146">
        <f t="shared" si="4"/>
        <v>0</v>
      </c>
      <c r="BF2000" s="146">
        <f t="shared" si="5"/>
        <v>0</v>
      </c>
      <c r="BG2000" s="146">
        <f t="shared" si="6"/>
        <v>0</v>
      </c>
      <c r="BH2000" s="146">
        <f t="shared" si="7"/>
        <v>0</v>
      </c>
      <c r="BI2000" s="146">
        <f t="shared" si="8"/>
        <v>0</v>
      </c>
      <c r="BJ2000" s="18" t="s">
        <v>90</v>
      </c>
      <c r="BK2000" s="146">
        <f t="shared" si="9"/>
        <v>0</v>
      </c>
      <c r="BL2000" s="18" t="s">
        <v>454</v>
      </c>
      <c r="BM2000" s="145" t="s">
        <v>2118</v>
      </c>
    </row>
    <row r="2001" spans="2:65" s="1" customFormat="1" ht="33" customHeight="1">
      <c r="B2001" s="33"/>
      <c r="C2001" s="179" t="s">
        <v>2119</v>
      </c>
      <c r="D2001" s="179" t="s">
        <v>440</v>
      </c>
      <c r="E2001" s="180" t="s">
        <v>2120</v>
      </c>
      <c r="F2001" s="181" t="s">
        <v>2105</v>
      </c>
      <c r="G2001" s="182" t="s">
        <v>504</v>
      </c>
      <c r="H2001" s="183">
        <v>1</v>
      </c>
      <c r="I2001" s="184"/>
      <c r="J2001" s="185">
        <f t="shared" si="0"/>
        <v>0</v>
      </c>
      <c r="K2001" s="181" t="s">
        <v>19</v>
      </c>
      <c r="L2001" s="186"/>
      <c r="M2001" s="187" t="s">
        <v>19</v>
      </c>
      <c r="N2001" s="188" t="s">
        <v>49</v>
      </c>
      <c r="P2001" s="143">
        <f t="shared" si="1"/>
        <v>0</v>
      </c>
      <c r="Q2001" s="143">
        <v>1.7500000000000002E-2</v>
      </c>
      <c r="R2001" s="143">
        <f t="shared" si="2"/>
        <v>1.7500000000000002E-2</v>
      </c>
      <c r="S2001" s="143">
        <v>0</v>
      </c>
      <c r="T2001" s="144">
        <f t="shared" si="3"/>
        <v>0</v>
      </c>
      <c r="AR2001" s="145" t="s">
        <v>558</v>
      </c>
      <c r="AT2001" s="145" t="s">
        <v>440</v>
      </c>
      <c r="AU2001" s="145" t="s">
        <v>90</v>
      </c>
      <c r="AY2001" s="18" t="s">
        <v>358</v>
      </c>
      <c r="BE2001" s="146">
        <f t="shared" si="4"/>
        <v>0</v>
      </c>
      <c r="BF2001" s="146">
        <f t="shared" si="5"/>
        <v>0</v>
      </c>
      <c r="BG2001" s="146">
        <f t="shared" si="6"/>
        <v>0</v>
      </c>
      <c r="BH2001" s="146">
        <f t="shared" si="7"/>
        <v>0</v>
      </c>
      <c r="BI2001" s="146">
        <f t="shared" si="8"/>
        <v>0</v>
      </c>
      <c r="BJ2001" s="18" t="s">
        <v>90</v>
      </c>
      <c r="BK2001" s="146">
        <f t="shared" si="9"/>
        <v>0</v>
      </c>
      <c r="BL2001" s="18" t="s">
        <v>454</v>
      </c>
      <c r="BM2001" s="145" t="s">
        <v>2121</v>
      </c>
    </row>
    <row r="2002" spans="2:65" s="1" customFormat="1" ht="33" customHeight="1">
      <c r="B2002" s="33"/>
      <c r="C2002" s="179" t="s">
        <v>2122</v>
      </c>
      <c r="D2002" s="179" t="s">
        <v>440</v>
      </c>
      <c r="E2002" s="180" t="s">
        <v>2123</v>
      </c>
      <c r="F2002" s="181" t="s">
        <v>2105</v>
      </c>
      <c r="G2002" s="182" t="s">
        <v>504</v>
      </c>
      <c r="H2002" s="183">
        <v>1</v>
      </c>
      <c r="I2002" s="184"/>
      <c r="J2002" s="185">
        <f t="shared" si="0"/>
        <v>0</v>
      </c>
      <c r="K2002" s="181" t="s">
        <v>19</v>
      </c>
      <c r="L2002" s="186"/>
      <c r="M2002" s="187" t="s">
        <v>19</v>
      </c>
      <c r="N2002" s="188" t="s">
        <v>49</v>
      </c>
      <c r="P2002" s="143">
        <f t="shared" si="1"/>
        <v>0</v>
      </c>
      <c r="Q2002" s="143">
        <v>1.7500000000000002E-2</v>
      </c>
      <c r="R2002" s="143">
        <f t="shared" si="2"/>
        <v>1.7500000000000002E-2</v>
      </c>
      <c r="S2002" s="143">
        <v>0</v>
      </c>
      <c r="T2002" s="144">
        <f t="shared" si="3"/>
        <v>0</v>
      </c>
      <c r="AR2002" s="145" t="s">
        <v>558</v>
      </c>
      <c r="AT2002" s="145" t="s">
        <v>440</v>
      </c>
      <c r="AU2002" s="145" t="s">
        <v>90</v>
      </c>
      <c r="AY2002" s="18" t="s">
        <v>358</v>
      </c>
      <c r="BE2002" s="146">
        <f t="shared" si="4"/>
        <v>0</v>
      </c>
      <c r="BF2002" s="146">
        <f t="shared" si="5"/>
        <v>0</v>
      </c>
      <c r="BG2002" s="146">
        <f t="shared" si="6"/>
        <v>0</v>
      </c>
      <c r="BH2002" s="146">
        <f t="shared" si="7"/>
        <v>0</v>
      </c>
      <c r="BI2002" s="146">
        <f t="shared" si="8"/>
        <v>0</v>
      </c>
      <c r="BJ2002" s="18" t="s">
        <v>90</v>
      </c>
      <c r="BK2002" s="146">
        <f t="shared" si="9"/>
        <v>0</v>
      </c>
      <c r="BL2002" s="18" t="s">
        <v>454</v>
      </c>
      <c r="BM2002" s="145" t="s">
        <v>2124</v>
      </c>
    </row>
    <row r="2003" spans="2:65" s="1" customFormat="1" ht="33" customHeight="1">
      <c r="B2003" s="33"/>
      <c r="C2003" s="179" t="s">
        <v>196</v>
      </c>
      <c r="D2003" s="179" t="s">
        <v>440</v>
      </c>
      <c r="E2003" s="180" t="s">
        <v>2125</v>
      </c>
      <c r="F2003" s="181" t="s">
        <v>2105</v>
      </c>
      <c r="G2003" s="182" t="s">
        <v>504</v>
      </c>
      <c r="H2003" s="183">
        <v>1</v>
      </c>
      <c r="I2003" s="184"/>
      <c r="J2003" s="185">
        <f t="shared" si="0"/>
        <v>0</v>
      </c>
      <c r="K2003" s="181" t="s">
        <v>19</v>
      </c>
      <c r="L2003" s="186"/>
      <c r="M2003" s="187" t="s">
        <v>19</v>
      </c>
      <c r="N2003" s="188" t="s">
        <v>49</v>
      </c>
      <c r="P2003" s="143">
        <f t="shared" si="1"/>
        <v>0</v>
      </c>
      <c r="Q2003" s="143">
        <v>1.7500000000000002E-2</v>
      </c>
      <c r="R2003" s="143">
        <f t="shared" si="2"/>
        <v>1.7500000000000002E-2</v>
      </c>
      <c r="S2003" s="143">
        <v>0</v>
      </c>
      <c r="T2003" s="144">
        <f t="shared" si="3"/>
        <v>0</v>
      </c>
      <c r="AR2003" s="145" t="s">
        <v>558</v>
      </c>
      <c r="AT2003" s="145" t="s">
        <v>440</v>
      </c>
      <c r="AU2003" s="145" t="s">
        <v>90</v>
      </c>
      <c r="AY2003" s="18" t="s">
        <v>358</v>
      </c>
      <c r="BE2003" s="146">
        <f t="shared" si="4"/>
        <v>0</v>
      </c>
      <c r="BF2003" s="146">
        <f t="shared" si="5"/>
        <v>0</v>
      </c>
      <c r="BG2003" s="146">
        <f t="shared" si="6"/>
        <v>0</v>
      </c>
      <c r="BH2003" s="146">
        <f t="shared" si="7"/>
        <v>0</v>
      </c>
      <c r="BI2003" s="146">
        <f t="shared" si="8"/>
        <v>0</v>
      </c>
      <c r="BJ2003" s="18" t="s">
        <v>90</v>
      </c>
      <c r="BK2003" s="146">
        <f t="shared" si="9"/>
        <v>0</v>
      </c>
      <c r="BL2003" s="18" t="s">
        <v>454</v>
      </c>
      <c r="BM2003" s="145" t="s">
        <v>2126</v>
      </c>
    </row>
    <row r="2004" spans="2:65" s="1" customFormat="1" ht="33" customHeight="1">
      <c r="B2004" s="33"/>
      <c r="C2004" s="179" t="s">
        <v>2127</v>
      </c>
      <c r="D2004" s="179" t="s">
        <v>440</v>
      </c>
      <c r="E2004" s="180" t="s">
        <v>2128</v>
      </c>
      <c r="F2004" s="181" t="s">
        <v>2105</v>
      </c>
      <c r="G2004" s="182" t="s">
        <v>504</v>
      </c>
      <c r="H2004" s="183">
        <v>1</v>
      </c>
      <c r="I2004" s="184"/>
      <c r="J2004" s="185">
        <f t="shared" si="0"/>
        <v>0</v>
      </c>
      <c r="K2004" s="181" t="s">
        <v>19</v>
      </c>
      <c r="L2004" s="186"/>
      <c r="M2004" s="187" t="s">
        <v>19</v>
      </c>
      <c r="N2004" s="188" t="s">
        <v>49</v>
      </c>
      <c r="P2004" s="143">
        <f t="shared" si="1"/>
        <v>0</v>
      </c>
      <c r="Q2004" s="143">
        <v>1.7500000000000002E-2</v>
      </c>
      <c r="R2004" s="143">
        <f t="shared" si="2"/>
        <v>1.7500000000000002E-2</v>
      </c>
      <c r="S2004" s="143">
        <v>0</v>
      </c>
      <c r="T2004" s="144">
        <f t="shared" si="3"/>
        <v>0</v>
      </c>
      <c r="AR2004" s="145" t="s">
        <v>558</v>
      </c>
      <c r="AT2004" s="145" t="s">
        <v>440</v>
      </c>
      <c r="AU2004" s="145" t="s">
        <v>90</v>
      </c>
      <c r="AY2004" s="18" t="s">
        <v>358</v>
      </c>
      <c r="BE2004" s="146">
        <f t="shared" si="4"/>
        <v>0</v>
      </c>
      <c r="BF2004" s="146">
        <f t="shared" si="5"/>
        <v>0</v>
      </c>
      <c r="BG2004" s="146">
        <f t="shared" si="6"/>
        <v>0</v>
      </c>
      <c r="BH2004" s="146">
        <f t="shared" si="7"/>
        <v>0</v>
      </c>
      <c r="BI2004" s="146">
        <f t="shared" si="8"/>
        <v>0</v>
      </c>
      <c r="BJ2004" s="18" t="s">
        <v>90</v>
      </c>
      <c r="BK2004" s="146">
        <f t="shared" si="9"/>
        <v>0</v>
      </c>
      <c r="BL2004" s="18" t="s">
        <v>454</v>
      </c>
      <c r="BM2004" s="145" t="s">
        <v>2129</v>
      </c>
    </row>
    <row r="2005" spans="2:65" s="1" customFormat="1" ht="24.2" customHeight="1">
      <c r="B2005" s="33"/>
      <c r="C2005" s="179" t="s">
        <v>2130</v>
      </c>
      <c r="D2005" s="179" t="s">
        <v>440</v>
      </c>
      <c r="E2005" s="180" t="s">
        <v>2131</v>
      </c>
      <c r="F2005" s="181" t="s">
        <v>2132</v>
      </c>
      <c r="G2005" s="182" t="s">
        <v>504</v>
      </c>
      <c r="H2005" s="183">
        <v>1</v>
      </c>
      <c r="I2005" s="184"/>
      <c r="J2005" s="185">
        <f t="shared" si="0"/>
        <v>0</v>
      </c>
      <c r="K2005" s="181" t="s">
        <v>19</v>
      </c>
      <c r="L2005" s="186"/>
      <c r="M2005" s="187" t="s">
        <v>19</v>
      </c>
      <c r="N2005" s="188" t="s">
        <v>49</v>
      </c>
      <c r="P2005" s="143">
        <f t="shared" si="1"/>
        <v>0</v>
      </c>
      <c r="Q2005" s="143">
        <v>1.7500000000000002E-2</v>
      </c>
      <c r="R2005" s="143">
        <f t="shared" si="2"/>
        <v>1.7500000000000002E-2</v>
      </c>
      <c r="S2005" s="143">
        <v>0</v>
      </c>
      <c r="T2005" s="144">
        <f t="shared" si="3"/>
        <v>0</v>
      </c>
      <c r="AR2005" s="145" t="s">
        <v>558</v>
      </c>
      <c r="AT2005" s="145" t="s">
        <v>440</v>
      </c>
      <c r="AU2005" s="145" t="s">
        <v>90</v>
      </c>
      <c r="AY2005" s="18" t="s">
        <v>358</v>
      </c>
      <c r="BE2005" s="146">
        <f t="shared" si="4"/>
        <v>0</v>
      </c>
      <c r="BF2005" s="146">
        <f t="shared" si="5"/>
        <v>0</v>
      </c>
      <c r="BG2005" s="146">
        <f t="shared" si="6"/>
        <v>0</v>
      </c>
      <c r="BH2005" s="146">
        <f t="shared" si="7"/>
        <v>0</v>
      </c>
      <c r="BI2005" s="146">
        <f t="shared" si="8"/>
        <v>0</v>
      </c>
      <c r="BJ2005" s="18" t="s">
        <v>90</v>
      </c>
      <c r="BK2005" s="146">
        <f t="shared" si="9"/>
        <v>0</v>
      </c>
      <c r="BL2005" s="18" t="s">
        <v>454</v>
      </c>
      <c r="BM2005" s="145" t="s">
        <v>2133</v>
      </c>
    </row>
    <row r="2006" spans="2:65" s="1" customFormat="1" ht="24.2" customHeight="1">
      <c r="B2006" s="33"/>
      <c r="C2006" s="179" t="s">
        <v>2134</v>
      </c>
      <c r="D2006" s="179" t="s">
        <v>440</v>
      </c>
      <c r="E2006" s="180" t="s">
        <v>2135</v>
      </c>
      <c r="F2006" s="181" t="s">
        <v>2132</v>
      </c>
      <c r="G2006" s="182" t="s">
        <v>504</v>
      </c>
      <c r="H2006" s="183">
        <v>1</v>
      </c>
      <c r="I2006" s="184"/>
      <c r="J2006" s="185">
        <f t="shared" si="0"/>
        <v>0</v>
      </c>
      <c r="K2006" s="181" t="s">
        <v>19</v>
      </c>
      <c r="L2006" s="186"/>
      <c r="M2006" s="187" t="s">
        <v>19</v>
      </c>
      <c r="N2006" s="188" t="s">
        <v>49</v>
      </c>
      <c r="P2006" s="143">
        <f t="shared" si="1"/>
        <v>0</v>
      </c>
      <c r="Q2006" s="143">
        <v>1.7500000000000002E-2</v>
      </c>
      <c r="R2006" s="143">
        <f t="shared" si="2"/>
        <v>1.7500000000000002E-2</v>
      </c>
      <c r="S2006" s="143">
        <v>0</v>
      </c>
      <c r="T2006" s="144">
        <f t="shared" si="3"/>
        <v>0</v>
      </c>
      <c r="AR2006" s="145" t="s">
        <v>558</v>
      </c>
      <c r="AT2006" s="145" t="s">
        <v>440</v>
      </c>
      <c r="AU2006" s="145" t="s">
        <v>90</v>
      </c>
      <c r="AY2006" s="18" t="s">
        <v>358</v>
      </c>
      <c r="BE2006" s="146">
        <f t="shared" si="4"/>
        <v>0</v>
      </c>
      <c r="BF2006" s="146">
        <f t="shared" si="5"/>
        <v>0</v>
      </c>
      <c r="BG2006" s="146">
        <f t="shared" si="6"/>
        <v>0</v>
      </c>
      <c r="BH2006" s="146">
        <f t="shared" si="7"/>
        <v>0</v>
      </c>
      <c r="BI2006" s="146">
        <f t="shared" si="8"/>
        <v>0</v>
      </c>
      <c r="BJ2006" s="18" t="s">
        <v>90</v>
      </c>
      <c r="BK2006" s="146">
        <f t="shared" si="9"/>
        <v>0</v>
      </c>
      <c r="BL2006" s="18" t="s">
        <v>454</v>
      </c>
      <c r="BM2006" s="145" t="s">
        <v>2136</v>
      </c>
    </row>
    <row r="2007" spans="2:65" s="1" customFormat="1" ht="33" customHeight="1">
      <c r="B2007" s="33"/>
      <c r="C2007" s="179" t="s">
        <v>2137</v>
      </c>
      <c r="D2007" s="179" t="s">
        <v>440</v>
      </c>
      <c r="E2007" s="180" t="s">
        <v>2138</v>
      </c>
      <c r="F2007" s="181" t="s">
        <v>2105</v>
      </c>
      <c r="G2007" s="182" t="s">
        <v>504</v>
      </c>
      <c r="H2007" s="183">
        <v>1</v>
      </c>
      <c r="I2007" s="184"/>
      <c r="J2007" s="185">
        <f t="shared" si="0"/>
        <v>0</v>
      </c>
      <c r="K2007" s="181" t="s">
        <v>19</v>
      </c>
      <c r="L2007" s="186"/>
      <c r="M2007" s="187" t="s">
        <v>19</v>
      </c>
      <c r="N2007" s="188" t="s">
        <v>49</v>
      </c>
      <c r="P2007" s="143">
        <f t="shared" si="1"/>
        <v>0</v>
      </c>
      <c r="Q2007" s="143">
        <v>1.7500000000000002E-2</v>
      </c>
      <c r="R2007" s="143">
        <f t="shared" si="2"/>
        <v>1.7500000000000002E-2</v>
      </c>
      <c r="S2007" s="143">
        <v>0</v>
      </c>
      <c r="T2007" s="144">
        <f t="shared" si="3"/>
        <v>0</v>
      </c>
      <c r="AR2007" s="145" t="s">
        <v>558</v>
      </c>
      <c r="AT2007" s="145" t="s">
        <v>440</v>
      </c>
      <c r="AU2007" s="145" t="s">
        <v>90</v>
      </c>
      <c r="AY2007" s="18" t="s">
        <v>358</v>
      </c>
      <c r="BE2007" s="146">
        <f t="shared" si="4"/>
        <v>0</v>
      </c>
      <c r="BF2007" s="146">
        <f t="shared" si="5"/>
        <v>0</v>
      </c>
      <c r="BG2007" s="146">
        <f t="shared" si="6"/>
        <v>0</v>
      </c>
      <c r="BH2007" s="146">
        <f t="shared" si="7"/>
        <v>0</v>
      </c>
      <c r="BI2007" s="146">
        <f t="shared" si="8"/>
        <v>0</v>
      </c>
      <c r="BJ2007" s="18" t="s">
        <v>90</v>
      </c>
      <c r="BK2007" s="146">
        <f t="shared" si="9"/>
        <v>0</v>
      </c>
      <c r="BL2007" s="18" t="s">
        <v>454</v>
      </c>
      <c r="BM2007" s="145" t="s">
        <v>2139</v>
      </c>
    </row>
    <row r="2008" spans="2:65" s="1" customFormat="1" ht="37.9" customHeight="1">
      <c r="B2008" s="33"/>
      <c r="C2008" s="134" t="s">
        <v>2140</v>
      </c>
      <c r="D2008" s="134" t="s">
        <v>360</v>
      </c>
      <c r="E2008" s="135" t="s">
        <v>2141</v>
      </c>
      <c r="F2008" s="136" t="s">
        <v>2142</v>
      </c>
      <c r="G2008" s="137" t="s">
        <v>504</v>
      </c>
      <c r="H2008" s="138">
        <v>11</v>
      </c>
      <c r="I2008" s="139"/>
      <c r="J2008" s="140">
        <f t="shared" si="0"/>
        <v>0</v>
      </c>
      <c r="K2008" s="136" t="s">
        <v>363</v>
      </c>
      <c r="L2008" s="33"/>
      <c r="M2008" s="141" t="s">
        <v>19</v>
      </c>
      <c r="N2008" s="142" t="s">
        <v>49</v>
      </c>
      <c r="P2008" s="143">
        <f t="shared" si="1"/>
        <v>0</v>
      </c>
      <c r="Q2008" s="143">
        <v>0</v>
      </c>
      <c r="R2008" s="143">
        <f t="shared" si="2"/>
        <v>0</v>
      </c>
      <c r="S2008" s="143">
        <v>0</v>
      </c>
      <c r="T2008" s="144">
        <f t="shared" si="3"/>
        <v>0</v>
      </c>
      <c r="AR2008" s="145" t="s">
        <v>454</v>
      </c>
      <c r="AT2008" s="145" t="s">
        <v>360</v>
      </c>
      <c r="AU2008" s="145" t="s">
        <v>90</v>
      </c>
      <c r="AY2008" s="18" t="s">
        <v>358</v>
      </c>
      <c r="BE2008" s="146">
        <f t="shared" si="4"/>
        <v>0</v>
      </c>
      <c r="BF2008" s="146">
        <f t="shared" si="5"/>
        <v>0</v>
      </c>
      <c r="BG2008" s="146">
        <f t="shared" si="6"/>
        <v>0</v>
      </c>
      <c r="BH2008" s="146">
        <f t="shared" si="7"/>
        <v>0</v>
      </c>
      <c r="BI2008" s="146">
        <f t="shared" si="8"/>
        <v>0</v>
      </c>
      <c r="BJ2008" s="18" t="s">
        <v>90</v>
      </c>
      <c r="BK2008" s="146">
        <f t="shared" si="9"/>
        <v>0</v>
      </c>
      <c r="BL2008" s="18" t="s">
        <v>454</v>
      </c>
      <c r="BM2008" s="145" t="s">
        <v>2143</v>
      </c>
    </row>
    <row r="2009" spans="2:65" s="1" customFormat="1" ht="11.25">
      <c r="B2009" s="33"/>
      <c r="D2009" s="147" t="s">
        <v>366</v>
      </c>
      <c r="F2009" s="148" t="s">
        <v>2144</v>
      </c>
      <c r="I2009" s="149"/>
      <c r="L2009" s="33"/>
      <c r="M2009" s="150"/>
      <c r="T2009" s="54"/>
      <c r="AT2009" s="18" t="s">
        <v>366</v>
      </c>
      <c r="AU2009" s="18" t="s">
        <v>90</v>
      </c>
    </row>
    <row r="2010" spans="2:65" s="12" customFormat="1" ht="11.25">
      <c r="B2010" s="151"/>
      <c r="D2010" s="152" t="s">
        <v>368</v>
      </c>
      <c r="E2010" s="153" t="s">
        <v>19</v>
      </c>
      <c r="F2010" s="154" t="s">
        <v>1160</v>
      </c>
      <c r="H2010" s="153" t="s">
        <v>19</v>
      </c>
      <c r="I2010" s="155"/>
      <c r="L2010" s="151"/>
      <c r="M2010" s="156"/>
      <c r="T2010" s="157"/>
      <c r="AT2010" s="153" t="s">
        <v>368</v>
      </c>
      <c r="AU2010" s="153" t="s">
        <v>90</v>
      </c>
      <c r="AV2010" s="12" t="s">
        <v>84</v>
      </c>
      <c r="AW2010" s="12" t="s">
        <v>36</v>
      </c>
      <c r="AX2010" s="12" t="s">
        <v>77</v>
      </c>
      <c r="AY2010" s="153" t="s">
        <v>358</v>
      </c>
    </row>
    <row r="2011" spans="2:65" s="12" customFormat="1" ht="11.25">
      <c r="B2011" s="151"/>
      <c r="D2011" s="152" t="s">
        <v>368</v>
      </c>
      <c r="E2011" s="153" t="s">
        <v>19</v>
      </c>
      <c r="F2011" s="154" t="s">
        <v>1161</v>
      </c>
      <c r="H2011" s="153" t="s">
        <v>19</v>
      </c>
      <c r="I2011" s="155"/>
      <c r="L2011" s="151"/>
      <c r="M2011" s="156"/>
      <c r="T2011" s="157"/>
      <c r="AT2011" s="153" t="s">
        <v>368</v>
      </c>
      <c r="AU2011" s="153" t="s">
        <v>90</v>
      </c>
      <c r="AV2011" s="12" t="s">
        <v>84</v>
      </c>
      <c r="AW2011" s="12" t="s">
        <v>36</v>
      </c>
      <c r="AX2011" s="12" t="s">
        <v>77</v>
      </c>
      <c r="AY2011" s="153" t="s">
        <v>358</v>
      </c>
    </row>
    <row r="2012" spans="2:65" s="13" customFormat="1" ht="11.25">
      <c r="B2012" s="158"/>
      <c r="D2012" s="152" t="s">
        <v>368</v>
      </c>
      <c r="E2012" s="159" t="s">
        <v>19</v>
      </c>
      <c r="F2012" s="160" t="s">
        <v>1162</v>
      </c>
      <c r="H2012" s="161">
        <v>1</v>
      </c>
      <c r="I2012" s="162"/>
      <c r="L2012" s="158"/>
      <c r="M2012" s="163"/>
      <c r="T2012" s="164"/>
      <c r="AT2012" s="159" t="s">
        <v>368</v>
      </c>
      <c r="AU2012" s="159" t="s">
        <v>90</v>
      </c>
      <c r="AV2012" s="13" t="s">
        <v>90</v>
      </c>
      <c r="AW2012" s="13" t="s">
        <v>36</v>
      </c>
      <c r="AX2012" s="13" t="s">
        <v>77</v>
      </c>
      <c r="AY2012" s="159" t="s">
        <v>358</v>
      </c>
    </row>
    <row r="2013" spans="2:65" s="13" customFormat="1" ht="11.25">
      <c r="B2013" s="158"/>
      <c r="D2013" s="152" t="s">
        <v>368</v>
      </c>
      <c r="E2013" s="159" t="s">
        <v>19</v>
      </c>
      <c r="F2013" s="160" t="s">
        <v>1163</v>
      </c>
      <c r="H2013" s="161">
        <v>1</v>
      </c>
      <c r="I2013" s="162"/>
      <c r="L2013" s="158"/>
      <c r="M2013" s="163"/>
      <c r="T2013" s="164"/>
      <c r="AT2013" s="159" t="s">
        <v>368</v>
      </c>
      <c r="AU2013" s="159" t="s">
        <v>90</v>
      </c>
      <c r="AV2013" s="13" t="s">
        <v>90</v>
      </c>
      <c r="AW2013" s="13" t="s">
        <v>36</v>
      </c>
      <c r="AX2013" s="13" t="s">
        <v>77</v>
      </c>
      <c r="AY2013" s="159" t="s">
        <v>358</v>
      </c>
    </row>
    <row r="2014" spans="2:65" s="13" customFormat="1" ht="11.25">
      <c r="B2014" s="158"/>
      <c r="D2014" s="152" t="s">
        <v>368</v>
      </c>
      <c r="E2014" s="159" t="s">
        <v>19</v>
      </c>
      <c r="F2014" s="160" t="s">
        <v>1164</v>
      </c>
      <c r="H2014" s="161">
        <v>1</v>
      </c>
      <c r="I2014" s="162"/>
      <c r="L2014" s="158"/>
      <c r="M2014" s="163"/>
      <c r="T2014" s="164"/>
      <c r="AT2014" s="159" t="s">
        <v>368</v>
      </c>
      <c r="AU2014" s="159" t="s">
        <v>90</v>
      </c>
      <c r="AV2014" s="13" t="s">
        <v>90</v>
      </c>
      <c r="AW2014" s="13" t="s">
        <v>36</v>
      </c>
      <c r="AX2014" s="13" t="s">
        <v>77</v>
      </c>
      <c r="AY2014" s="159" t="s">
        <v>358</v>
      </c>
    </row>
    <row r="2015" spans="2:65" s="13" customFormat="1" ht="11.25">
      <c r="B2015" s="158"/>
      <c r="D2015" s="152" t="s">
        <v>368</v>
      </c>
      <c r="E2015" s="159" t="s">
        <v>19</v>
      </c>
      <c r="F2015" s="160" t="s">
        <v>1165</v>
      </c>
      <c r="H2015" s="161">
        <v>1</v>
      </c>
      <c r="I2015" s="162"/>
      <c r="L2015" s="158"/>
      <c r="M2015" s="163"/>
      <c r="T2015" s="164"/>
      <c r="AT2015" s="159" t="s">
        <v>368</v>
      </c>
      <c r="AU2015" s="159" t="s">
        <v>90</v>
      </c>
      <c r="AV2015" s="13" t="s">
        <v>90</v>
      </c>
      <c r="AW2015" s="13" t="s">
        <v>36</v>
      </c>
      <c r="AX2015" s="13" t="s">
        <v>77</v>
      </c>
      <c r="AY2015" s="159" t="s">
        <v>358</v>
      </c>
    </row>
    <row r="2016" spans="2:65" s="13" customFormat="1" ht="11.25">
      <c r="B2016" s="158"/>
      <c r="D2016" s="152" t="s">
        <v>368</v>
      </c>
      <c r="E2016" s="159" t="s">
        <v>19</v>
      </c>
      <c r="F2016" s="160" t="s">
        <v>1166</v>
      </c>
      <c r="H2016" s="161">
        <v>1</v>
      </c>
      <c r="I2016" s="162"/>
      <c r="L2016" s="158"/>
      <c r="M2016" s="163"/>
      <c r="T2016" s="164"/>
      <c r="AT2016" s="159" t="s">
        <v>368</v>
      </c>
      <c r="AU2016" s="159" t="s">
        <v>90</v>
      </c>
      <c r="AV2016" s="13" t="s">
        <v>90</v>
      </c>
      <c r="AW2016" s="13" t="s">
        <v>36</v>
      </c>
      <c r="AX2016" s="13" t="s">
        <v>77</v>
      </c>
      <c r="AY2016" s="159" t="s">
        <v>358</v>
      </c>
    </row>
    <row r="2017" spans="2:65" s="13" customFormat="1" ht="11.25">
      <c r="B2017" s="158"/>
      <c r="D2017" s="152" t="s">
        <v>368</v>
      </c>
      <c r="E2017" s="159" t="s">
        <v>19</v>
      </c>
      <c r="F2017" s="160" t="s">
        <v>1167</v>
      </c>
      <c r="H2017" s="161">
        <v>1</v>
      </c>
      <c r="I2017" s="162"/>
      <c r="L2017" s="158"/>
      <c r="M2017" s="163"/>
      <c r="T2017" s="164"/>
      <c r="AT2017" s="159" t="s">
        <v>368</v>
      </c>
      <c r="AU2017" s="159" t="s">
        <v>90</v>
      </c>
      <c r="AV2017" s="13" t="s">
        <v>90</v>
      </c>
      <c r="AW2017" s="13" t="s">
        <v>36</v>
      </c>
      <c r="AX2017" s="13" t="s">
        <v>77</v>
      </c>
      <c r="AY2017" s="159" t="s">
        <v>358</v>
      </c>
    </row>
    <row r="2018" spans="2:65" s="13" customFormat="1" ht="11.25">
      <c r="B2018" s="158"/>
      <c r="D2018" s="152" t="s">
        <v>368</v>
      </c>
      <c r="E2018" s="159" t="s">
        <v>19</v>
      </c>
      <c r="F2018" s="160" t="s">
        <v>1168</v>
      </c>
      <c r="H2018" s="161">
        <v>1</v>
      </c>
      <c r="I2018" s="162"/>
      <c r="L2018" s="158"/>
      <c r="M2018" s="163"/>
      <c r="T2018" s="164"/>
      <c r="AT2018" s="159" t="s">
        <v>368</v>
      </c>
      <c r="AU2018" s="159" t="s">
        <v>90</v>
      </c>
      <c r="AV2018" s="13" t="s">
        <v>90</v>
      </c>
      <c r="AW2018" s="13" t="s">
        <v>36</v>
      </c>
      <c r="AX2018" s="13" t="s">
        <v>77</v>
      </c>
      <c r="AY2018" s="159" t="s">
        <v>358</v>
      </c>
    </row>
    <row r="2019" spans="2:65" s="13" customFormat="1" ht="11.25">
      <c r="B2019" s="158"/>
      <c r="D2019" s="152" t="s">
        <v>368</v>
      </c>
      <c r="E2019" s="159" t="s">
        <v>19</v>
      </c>
      <c r="F2019" s="160" t="s">
        <v>1169</v>
      </c>
      <c r="H2019" s="161">
        <v>1</v>
      </c>
      <c r="I2019" s="162"/>
      <c r="L2019" s="158"/>
      <c r="M2019" s="163"/>
      <c r="T2019" s="164"/>
      <c r="AT2019" s="159" t="s">
        <v>368</v>
      </c>
      <c r="AU2019" s="159" t="s">
        <v>90</v>
      </c>
      <c r="AV2019" s="13" t="s">
        <v>90</v>
      </c>
      <c r="AW2019" s="13" t="s">
        <v>36</v>
      </c>
      <c r="AX2019" s="13" t="s">
        <v>77</v>
      </c>
      <c r="AY2019" s="159" t="s">
        <v>358</v>
      </c>
    </row>
    <row r="2020" spans="2:65" s="13" customFormat="1" ht="11.25">
      <c r="B2020" s="158"/>
      <c r="D2020" s="152" t="s">
        <v>368</v>
      </c>
      <c r="E2020" s="159" t="s">
        <v>19</v>
      </c>
      <c r="F2020" s="160" t="s">
        <v>1170</v>
      </c>
      <c r="H2020" s="161">
        <v>1</v>
      </c>
      <c r="I2020" s="162"/>
      <c r="L2020" s="158"/>
      <c r="M2020" s="163"/>
      <c r="T2020" s="164"/>
      <c r="AT2020" s="159" t="s">
        <v>368</v>
      </c>
      <c r="AU2020" s="159" t="s">
        <v>90</v>
      </c>
      <c r="AV2020" s="13" t="s">
        <v>90</v>
      </c>
      <c r="AW2020" s="13" t="s">
        <v>36</v>
      </c>
      <c r="AX2020" s="13" t="s">
        <v>77</v>
      </c>
      <c r="AY2020" s="159" t="s">
        <v>358</v>
      </c>
    </row>
    <row r="2021" spans="2:65" s="13" customFormat="1" ht="11.25">
      <c r="B2021" s="158"/>
      <c r="D2021" s="152" t="s">
        <v>368</v>
      </c>
      <c r="E2021" s="159" t="s">
        <v>19</v>
      </c>
      <c r="F2021" s="160" t="s">
        <v>1171</v>
      </c>
      <c r="H2021" s="161">
        <v>1</v>
      </c>
      <c r="I2021" s="162"/>
      <c r="L2021" s="158"/>
      <c r="M2021" s="163"/>
      <c r="T2021" s="164"/>
      <c r="AT2021" s="159" t="s">
        <v>368</v>
      </c>
      <c r="AU2021" s="159" t="s">
        <v>90</v>
      </c>
      <c r="AV2021" s="13" t="s">
        <v>90</v>
      </c>
      <c r="AW2021" s="13" t="s">
        <v>36</v>
      </c>
      <c r="AX2021" s="13" t="s">
        <v>77</v>
      </c>
      <c r="AY2021" s="159" t="s">
        <v>358</v>
      </c>
    </row>
    <row r="2022" spans="2:65" s="13" customFormat="1" ht="11.25">
      <c r="B2022" s="158"/>
      <c r="D2022" s="152" t="s">
        <v>368</v>
      </c>
      <c r="E2022" s="159" t="s">
        <v>19</v>
      </c>
      <c r="F2022" s="160" t="s">
        <v>1184</v>
      </c>
      <c r="H2022" s="161">
        <v>1</v>
      </c>
      <c r="I2022" s="162"/>
      <c r="L2022" s="158"/>
      <c r="M2022" s="163"/>
      <c r="T2022" s="164"/>
      <c r="AT2022" s="159" t="s">
        <v>368</v>
      </c>
      <c r="AU2022" s="159" t="s">
        <v>90</v>
      </c>
      <c r="AV2022" s="13" t="s">
        <v>90</v>
      </c>
      <c r="AW2022" s="13" t="s">
        <v>36</v>
      </c>
      <c r="AX2022" s="13" t="s">
        <v>77</v>
      </c>
      <c r="AY2022" s="159" t="s">
        <v>358</v>
      </c>
    </row>
    <row r="2023" spans="2:65" s="14" customFormat="1" ht="11.25">
      <c r="B2023" s="165"/>
      <c r="D2023" s="152" t="s">
        <v>368</v>
      </c>
      <c r="E2023" s="166" t="s">
        <v>19</v>
      </c>
      <c r="F2023" s="167" t="s">
        <v>371</v>
      </c>
      <c r="H2023" s="168">
        <v>11</v>
      </c>
      <c r="I2023" s="169"/>
      <c r="L2023" s="165"/>
      <c r="M2023" s="170"/>
      <c r="T2023" s="171"/>
      <c r="AT2023" s="166" t="s">
        <v>368</v>
      </c>
      <c r="AU2023" s="166" t="s">
        <v>90</v>
      </c>
      <c r="AV2023" s="14" t="s">
        <v>364</v>
      </c>
      <c r="AW2023" s="14" t="s">
        <v>36</v>
      </c>
      <c r="AX2023" s="14" t="s">
        <v>84</v>
      </c>
      <c r="AY2023" s="166" t="s">
        <v>358</v>
      </c>
    </row>
    <row r="2024" spans="2:65" s="1" customFormat="1" ht="33" customHeight="1">
      <c r="B2024" s="33"/>
      <c r="C2024" s="179" t="s">
        <v>2145</v>
      </c>
      <c r="D2024" s="179" t="s">
        <v>440</v>
      </c>
      <c r="E2024" s="180" t="s">
        <v>2146</v>
      </c>
      <c r="F2024" s="181" t="s">
        <v>2147</v>
      </c>
      <c r="G2024" s="182" t="s">
        <v>504</v>
      </c>
      <c r="H2024" s="183">
        <v>1</v>
      </c>
      <c r="I2024" s="184"/>
      <c r="J2024" s="185">
        <f t="shared" ref="J2024:J2035" si="10">ROUND(I2024*H2024,2)</f>
        <v>0</v>
      </c>
      <c r="K2024" s="181" t="s">
        <v>19</v>
      </c>
      <c r="L2024" s="186"/>
      <c r="M2024" s="187" t="s">
        <v>19</v>
      </c>
      <c r="N2024" s="188" t="s">
        <v>49</v>
      </c>
      <c r="P2024" s="143">
        <f t="shared" ref="P2024:P2035" si="11">O2024*H2024</f>
        <v>0</v>
      </c>
      <c r="Q2024" s="143">
        <v>1.7500000000000002E-2</v>
      </c>
      <c r="R2024" s="143">
        <f t="shared" ref="R2024:R2035" si="12">Q2024*H2024</f>
        <v>1.7500000000000002E-2</v>
      </c>
      <c r="S2024" s="143">
        <v>0</v>
      </c>
      <c r="T2024" s="144">
        <f t="shared" ref="T2024:T2035" si="13">S2024*H2024</f>
        <v>0</v>
      </c>
      <c r="AR2024" s="145" t="s">
        <v>558</v>
      </c>
      <c r="AT2024" s="145" t="s">
        <v>440</v>
      </c>
      <c r="AU2024" s="145" t="s">
        <v>90</v>
      </c>
      <c r="AY2024" s="18" t="s">
        <v>358</v>
      </c>
      <c r="BE2024" s="146">
        <f t="shared" ref="BE2024:BE2035" si="14">IF(N2024="základní",J2024,0)</f>
        <v>0</v>
      </c>
      <c r="BF2024" s="146">
        <f t="shared" ref="BF2024:BF2035" si="15">IF(N2024="snížená",J2024,0)</f>
        <v>0</v>
      </c>
      <c r="BG2024" s="146">
        <f t="shared" ref="BG2024:BG2035" si="16">IF(N2024="zákl. přenesená",J2024,0)</f>
        <v>0</v>
      </c>
      <c r="BH2024" s="146">
        <f t="shared" ref="BH2024:BH2035" si="17">IF(N2024="sníž. přenesená",J2024,0)</f>
        <v>0</v>
      </c>
      <c r="BI2024" s="146">
        <f t="shared" ref="BI2024:BI2035" si="18">IF(N2024="nulová",J2024,0)</f>
        <v>0</v>
      </c>
      <c r="BJ2024" s="18" t="s">
        <v>90</v>
      </c>
      <c r="BK2024" s="146">
        <f t="shared" ref="BK2024:BK2035" si="19">ROUND(I2024*H2024,2)</f>
        <v>0</v>
      </c>
      <c r="BL2024" s="18" t="s">
        <v>454</v>
      </c>
      <c r="BM2024" s="145" t="s">
        <v>2148</v>
      </c>
    </row>
    <row r="2025" spans="2:65" s="1" customFormat="1" ht="33" customHeight="1">
      <c r="B2025" s="33"/>
      <c r="C2025" s="179" t="s">
        <v>2149</v>
      </c>
      <c r="D2025" s="179" t="s">
        <v>440</v>
      </c>
      <c r="E2025" s="180" t="s">
        <v>2150</v>
      </c>
      <c r="F2025" s="181" t="s">
        <v>2147</v>
      </c>
      <c r="G2025" s="182" t="s">
        <v>504</v>
      </c>
      <c r="H2025" s="183">
        <v>1</v>
      </c>
      <c r="I2025" s="184"/>
      <c r="J2025" s="185">
        <f t="shared" si="10"/>
        <v>0</v>
      </c>
      <c r="K2025" s="181" t="s">
        <v>19</v>
      </c>
      <c r="L2025" s="186"/>
      <c r="M2025" s="187" t="s">
        <v>19</v>
      </c>
      <c r="N2025" s="188" t="s">
        <v>49</v>
      </c>
      <c r="P2025" s="143">
        <f t="shared" si="11"/>
        <v>0</v>
      </c>
      <c r="Q2025" s="143">
        <v>1.7500000000000002E-2</v>
      </c>
      <c r="R2025" s="143">
        <f t="shared" si="12"/>
        <v>1.7500000000000002E-2</v>
      </c>
      <c r="S2025" s="143">
        <v>0</v>
      </c>
      <c r="T2025" s="144">
        <f t="shared" si="13"/>
        <v>0</v>
      </c>
      <c r="AR2025" s="145" t="s">
        <v>558</v>
      </c>
      <c r="AT2025" s="145" t="s">
        <v>440</v>
      </c>
      <c r="AU2025" s="145" t="s">
        <v>90</v>
      </c>
      <c r="AY2025" s="18" t="s">
        <v>358</v>
      </c>
      <c r="BE2025" s="146">
        <f t="shared" si="14"/>
        <v>0</v>
      </c>
      <c r="BF2025" s="146">
        <f t="shared" si="15"/>
        <v>0</v>
      </c>
      <c r="BG2025" s="146">
        <f t="shared" si="16"/>
        <v>0</v>
      </c>
      <c r="BH2025" s="146">
        <f t="shared" si="17"/>
        <v>0</v>
      </c>
      <c r="BI2025" s="146">
        <f t="shared" si="18"/>
        <v>0</v>
      </c>
      <c r="BJ2025" s="18" t="s">
        <v>90</v>
      </c>
      <c r="BK2025" s="146">
        <f t="shared" si="19"/>
        <v>0</v>
      </c>
      <c r="BL2025" s="18" t="s">
        <v>454</v>
      </c>
      <c r="BM2025" s="145" t="s">
        <v>2151</v>
      </c>
    </row>
    <row r="2026" spans="2:65" s="1" customFormat="1" ht="33" customHeight="1">
      <c r="B2026" s="33"/>
      <c r="C2026" s="179" t="s">
        <v>2152</v>
      </c>
      <c r="D2026" s="179" t="s">
        <v>440</v>
      </c>
      <c r="E2026" s="180" t="s">
        <v>2153</v>
      </c>
      <c r="F2026" s="181" t="s">
        <v>2147</v>
      </c>
      <c r="G2026" s="182" t="s">
        <v>504</v>
      </c>
      <c r="H2026" s="183">
        <v>1</v>
      </c>
      <c r="I2026" s="184"/>
      <c r="J2026" s="185">
        <f t="shared" si="10"/>
        <v>0</v>
      </c>
      <c r="K2026" s="181" t="s">
        <v>19</v>
      </c>
      <c r="L2026" s="186"/>
      <c r="M2026" s="187" t="s">
        <v>19</v>
      </c>
      <c r="N2026" s="188" t="s">
        <v>49</v>
      </c>
      <c r="P2026" s="143">
        <f t="shared" si="11"/>
        <v>0</v>
      </c>
      <c r="Q2026" s="143">
        <v>1.7500000000000002E-2</v>
      </c>
      <c r="R2026" s="143">
        <f t="shared" si="12"/>
        <v>1.7500000000000002E-2</v>
      </c>
      <c r="S2026" s="143">
        <v>0</v>
      </c>
      <c r="T2026" s="144">
        <f t="shared" si="13"/>
        <v>0</v>
      </c>
      <c r="AR2026" s="145" t="s">
        <v>558</v>
      </c>
      <c r="AT2026" s="145" t="s">
        <v>440</v>
      </c>
      <c r="AU2026" s="145" t="s">
        <v>90</v>
      </c>
      <c r="AY2026" s="18" t="s">
        <v>358</v>
      </c>
      <c r="BE2026" s="146">
        <f t="shared" si="14"/>
        <v>0</v>
      </c>
      <c r="BF2026" s="146">
        <f t="shared" si="15"/>
        <v>0</v>
      </c>
      <c r="BG2026" s="146">
        <f t="shared" si="16"/>
        <v>0</v>
      </c>
      <c r="BH2026" s="146">
        <f t="shared" si="17"/>
        <v>0</v>
      </c>
      <c r="BI2026" s="146">
        <f t="shared" si="18"/>
        <v>0</v>
      </c>
      <c r="BJ2026" s="18" t="s">
        <v>90</v>
      </c>
      <c r="BK2026" s="146">
        <f t="shared" si="19"/>
        <v>0</v>
      </c>
      <c r="BL2026" s="18" t="s">
        <v>454</v>
      </c>
      <c r="BM2026" s="145" t="s">
        <v>2154</v>
      </c>
    </row>
    <row r="2027" spans="2:65" s="1" customFormat="1" ht="33" customHeight="1">
      <c r="B2027" s="33"/>
      <c r="C2027" s="179" t="s">
        <v>2155</v>
      </c>
      <c r="D2027" s="179" t="s">
        <v>440</v>
      </c>
      <c r="E2027" s="180" t="s">
        <v>2156</v>
      </c>
      <c r="F2027" s="181" t="s">
        <v>2147</v>
      </c>
      <c r="G2027" s="182" t="s">
        <v>504</v>
      </c>
      <c r="H2027" s="183">
        <v>1</v>
      </c>
      <c r="I2027" s="184"/>
      <c r="J2027" s="185">
        <f t="shared" si="10"/>
        <v>0</v>
      </c>
      <c r="K2027" s="181" t="s">
        <v>19</v>
      </c>
      <c r="L2027" s="186"/>
      <c r="M2027" s="187" t="s">
        <v>19</v>
      </c>
      <c r="N2027" s="188" t="s">
        <v>49</v>
      </c>
      <c r="P2027" s="143">
        <f t="shared" si="11"/>
        <v>0</v>
      </c>
      <c r="Q2027" s="143">
        <v>1.7500000000000002E-2</v>
      </c>
      <c r="R2027" s="143">
        <f t="shared" si="12"/>
        <v>1.7500000000000002E-2</v>
      </c>
      <c r="S2027" s="143">
        <v>0</v>
      </c>
      <c r="T2027" s="144">
        <f t="shared" si="13"/>
        <v>0</v>
      </c>
      <c r="AR2027" s="145" t="s">
        <v>558</v>
      </c>
      <c r="AT2027" s="145" t="s">
        <v>440</v>
      </c>
      <c r="AU2027" s="145" t="s">
        <v>90</v>
      </c>
      <c r="AY2027" s="18" t="s">
        <v>358</v>
      </c>
      <c r="BE2027" s="146">
        <f t="shared" si="14"/>
        <v>0</v>
      </c>
      <c r="BF2027" s="146">
        <f t="shared" si="15"/>
        <v>0</v>
      </c>
      <c r="BG2027" s="146">
        <f t="shared" si="16"/>
        <v>0</v>
      </c>
      <c r="BH2027" s="146">
        <f t="shared" si="17"/>
        <v>0</v>
      </c>
      <c r="BI2027" s="146">
        <f t="shared" si="18"/>
        <v>0</v>
      </c>
      <c r="BJ2027" s="18" t="s">
        <v>90</v>
      </c>
      <c r="BK2027" s="146">
        <f t="shared" si="19"/>
        <v>0</v>
      </c>
      <c r="BL2027" s="18" t="s">
        <v>454</v>
      </c>
      <c r="BM2027" s="145" t="s">
        <v>2157</v>
      </c>
    </row>
    <row r="2028" spans="2:65" s="1" customFormat="1" ht="33" customHeight="1">
      <c r="B2028" s="33"/>
      <c r="C2028" s="179" t="s">
        <v>2158</v>
      </c>
      <c r="D2028" s="179" t="s">
        <v>440</v>
      </c>
      <c r="E2028" s="180" t="s">
        <v>2159</v>
      </c>
      <c r="F2028" s="181" t="s">
        <v>2147</v>
      </c>
      <c r="G2028" s="182" t="s">
        <v>504</v>
      </c>
      <c r="H2028" s="183">
        <v>1</v>
      </c>
      <c r="I2028" s="184"/>
      <c r="J2028" s="185">
        <f t="shared" si="10"/>
        <v>0</v>
      </c>
      <c r="K2028" s="181" t="s">
        <v>19</v>
      </c>
      <c r="L2028" s="186"/>
      <c r="M2028" s="187" t="s">
        <v>19</v>
      </c>
      <c r="N2028" s="188" t="s">
        <v>49</v>
      </c>
      <c r="P2028" s="143">
        <f t="shared" si="11"/>
        <v>0</v>
      </c>
      <c r="Q2028" s="143">
        <v>1.7500000000000002E-2</v>
      </c>
      <c r="R2028" s="143">
        <f t="shared" si="12"/>
        <v>1.7500000000000002E-2</v>
      </c>
      <c r="S2028" s="143">
        <v>0</v>
      </c>
      <c r="T2028" s="144">
        <f t="shared" si="13"/>
        <v>0</v>
      </c>
      <c r="AR2028" s="145" t="s">
        <v>558</v>
      </c>
      <c r="AT2028" s="145" t="s">
        <v>440</v>
      </c>
      <c r="AU2028" s="145" t="s">
        <v>90</v>
      </c>
      <c r="AY2028" s="18" t="s">
        <v>358</v>
      </c>
      <c r="BE2028" s="146">
        <f t="shared" si="14"/>
        <v>0</v>
      </c>
      <c r="BF2028" s="146">
        <f t="shared" si="15"/>
        <v>0</v>
      </c>
      <c r="BG2028" s="146">
        <f t="shared" si="16"/>
        <v>0</v>
      </c>
      <c r="BH2028" s="146">
        <f t="shared" si="17"/>
        <v>0</v>
      </c>
      <c r="BI2028" s="146">
        <f t="shared" si="18"/>
        <v>0</v>
      </c>
      <c r="BJ2028" s="18" t="s">
        <v>90</v>
      </c>
      <c r="BK2028" s="146">
        <f t="shared" si="19"/>
        <v>0</v>
      </c>
      <c r="BL2028" s="18" t="s">
        <v>454</v>
      </c>
      <c r="BM2028" s="145" t="s">
        <v>2160</v>
      </c>
    </row>
    <row r="2029" spans="2:65" s="1" customFormat="1" ht="33" customHeight="1">
      <c r="B2029" s="33"/>
      <c r="C2029" s="179" t="s">
        <v>2161</v>
      </c>
      <c r="D2029" s="179" t="s">
        <v>440</v>
      </c>
      <c r="E2029" s="180" t="s">
        <v>2162</v>
      </c>
      <c r="F2029" s="181" t="s">
        <v>2147</v>
      </c>
      <c r="G2029" s="182" t="s">
        <v>504</v>
      </c>
      <c r="H2029" s="183">
        <v>1</v>
      </c>
      <c r="I2029" s="184"/>
      <c r="J2029" s="185">
        <f t="shared" si="10"/>
        <v>0</v>
      </c>
      <c r="K2029" s="181" t="s">
        <v>19</v>
      </c>
      <c r="L2029" s="186"/>
      <c r="M2029" s="187" t="s">
        <v>19</v>
      </c>
      <c r="N2029" s="188" t="s">
        <v>49</v>
      </c>
      <c r="P2029" s="143">
        <f t="shared" si="11"/>
        <v>0</v>
      </c>
      <c r="Q2029" s="143">
        <v>1.7500000000000002E-2</v>
      </c>
      <c r="R2029" s="143">
        <f t="shared" si="12"/>
        <v>1.7500000000000002E-2</v>
      </c>
      <c r="S2029" s="143">
        <v>0</v>
      </c>
      <c r="T2029" s="144">
        <f t="shared" si="13"/>
        <v>0</v>
      </c>
      <c r="AR2029" s="145" t="s">
        <v>558</v>
      </c>
      <c r="AT2029" s="145" t="s">
        <v>440</v>
      </c>
      <c r="AU2029" s="145" t="s">
        <v>90</v>
      </c>
      <c r="AY2029" s="18" t="s">
        <v>358</v>
      </c>
      <c r="BE2029" s="146">
        <f t="shared" si="14"/>
        <v>0</v>
      </c>
      <c r="BF2029" s="146">
        <f t="shared" si="15"/>
        <v>0</v>
      </c>
      <c r="BG2029" s="146">
        <f t="shared" si="16"/>
        <v>0</v>
      </c>
      <c r="BH2029" s="146">
        <f t="shared" si="17"/>
        <v>0</v>
      </c>
      <c r="BI2029" s="146">
        <f t="shared" si="18"/>
        <v>0</v>
      </c>
      <c r="BJ2029" s="18" t="s">
        <v>90</v>
      </c>
      <c r="BK2029" s="146">
        <f t="shared" si="19"/>
        <v>0</v>
      </c>
      <c r="BL2029" s="18" t="s">
        <v>454</v>
      </c>
      <c r="BM2029" s="145" t="s">
        <v>2163</v>
      </c>
    </row>
    <row r="2030" spans="2:65" s="1" customFormat="1" ht="33" customHeight="1">
      <c r="B2030" s="33"/>
      <c r="C2030" s="179" t="s">
        <v>2164</v>
      </c>
      <c r="D2030" s="179" t="s">
        <v>440</v>
      </c>
      <c r="E2030" s="180" t="s">
        <v>2165</v>
      </c>
      <c r="F2030" s="181" t="s">
        <v>2147</v>
      </c>
      <c r="G2030" s="182" t="s">
        <v>504</v>
      </c>
      <c r="H2030" s="183">
        <v>1</v>
      </c>
      <c r="I2030" s="184"/>
      <c r="J2030" s="185">
        <f t="shared" si="10"/>
        <v>0</v>
      </c>
      <c r="K2030" s="181" t="s">
        <v>19</v>
      </c>
      <c r="L2030" s="186"/>
      <c r="M2030" s="187" t="s">
        <v>19</v>
      </c>
      <c r="N2030" s="188" t="s">
        <v>49</v>
      </c>
      <c r="P2030" s="143">
        <f t="shared" si="11"/>
        <v>0</v>
      </c>
      <c r="Q2030" s="143">
        <v>1.7500000000000002E-2</v>
      </c>
      <c r="R2030" s="143">
        <f t="shared" si="12"/>
        <v>1.7500000000000002E-2</v>
      </c>
      <c r="S2030" s="143">
        <v>0</v>
      </c>
      <c r="T2030" s="144">
        <f t="shared" si="13"/>
        <v>0</v>
      </c>
      <c r="AR2030" s="145" t="s">
        <v>558</v>
      </c>
      <c r="AT2030" s="145" t="s">
        <v>440</v>
      </c>
      <c r="AU2030" s="145" t="s">
        <v>90</v>
      </c>
      <c r="AY2030" s="18" t="s">
        <v>358</v>
      </c>
      <c r="BE2030" s="146">
        <f t="shared" si="14"/>
        <v>0</v>
      </c>
      <c r="BF2030" s="146">
        <f t="shared" si="15"/>
        <v>0</v>
      </c>
      <c r="BG2030" s="146">
        <f t="shared" si="16"/>
        <v>0</v>
      </c>
      <c r="BH2030" s="146">
        <f t="shared" si="17"/>
        <v>0</v>
      </c>
      <c r="BI2030" s="146">
        <f t="shared" si="18"/>
        <v>0</v>
      </c>
      <c r="BJ2030" s="18" t="s">
        <v>90</v>
      </c>
      <c r="BK2030" s="146">
        <f t="shared" si="19"/>
        <v>0</v>
      </c>
      <c r="BL2030" s="18" t="s">
        <v>454</v>
      </c>
      <c r="BM2030" s="145" t="s">
        <v>2166</v>
      </c>
    </row>
    <row r="2031" spans="2:65" s="1" customFormat="1" ht="33" customHeight="1">
      <c r="B2031" s="33"/>
      <c r="C2031" s="179" t="s">
        <v>2167</v>
      </c>
      <c r="D2031" s="179" t="s">
        <v>440</v>
      </c>
      <c r="E2031" s="180" t="s">
        <v>2168</v>
      </c>
      <c r="F2031" s="181" t="s">
        <v>2147</v>
      </c>
      <c r="G2031" s="182" t="s">
        <v>504</v>
      </c>
      <c r="H2031" s="183">
        <v>1</v>
      </c>
      <c r="I2031" s="184"/>
      <c r="J2031" s="185">
        <f t="shared" si="10"/>
        <v>0</v>
      </c>
      <c r="K2031" s="181" t="s">
        <v>19</v>
      </c>
      <c r="L2031" s="186"/>
      <c r="M2031" s="187" t="s">
        <v>19</v>
      </c>
      <c r="N2031" s="188" t="s">
        <v>49</v>
      </c>
      <c r="P2031" s="143">
        <f t="shared" si="11"/>
        <v>0</v>
      </c>
      <c r="Q2031" s="143">
        <v>1.7500000000000002E-2</v>
      </c>
      <c r="R2031" s="143">
        <f t="shared" si="12"/>
        <v>1.7500000000000002E-2</v>
      </c>
      <c r="S2031" s="143">
        <v>0</v>
      </c>
      <c r="T2031" s="144">
        <f t="shared" si="13"/>
        <v>0</v>
      </c>
      <c r="AR2031" s="145" t="s">
        <v>558</v>
      </c>
      <c r="AT2031" s="145" t="s">
        <v>440</v>
      </c>
      <c r="AU2031" s="145" t="s">
        <v>90</v>
      </c>
      <c r="AY2031" s="18" t="s">
        <v>358</v>
      </c>
      <c r="BE2031" s="146">
        <f t="shared" si="14"/>
        <v>0</v>
      </c>
      <c r="BF2031" s="146">
        <f t="shared" si="15"/>
        <v>0</v>
      </c>
      <c r="BG2031" s="146">
        <f t="shared" si="16"/>
        <v>0</v>
      </c>
      <c r="BH2031" s="146">
        <f t="shared" si="17"/>
        <v>0</v>
      </c>
      <c r="BI2031" s="146">
        <f t="shared" si="18"/>
        <v>0</v>
      </c>
      <c r="BJ2031" s="18" t="s">
        <v>90</v>
      </c>
      <c r="BK2031" s="146">
        <f t="shared" si="19"/>
        <v>0</v>
      </c>
      <c r="BL2031" s="18" t="s">
        <v>454</v>
      </c>
      <c r="BM2031" s="145" t="s">
        <v>2169</v>
      </c>
    </row>
    <row r="2032" spans="2:65" s="1" customFormat="1" ht="33" customHeight="1">
      <c r="B2032" s="33"/>
      <c r="C2032" s="179" t="s">
        <v>2170</v>
      </c>
      <c r="D2032" s="179" t="s">
        <v>440</v>
      </c>
      <c r="E2032" s="180" t="s">
        <v>2171</v>
      </c>
      <c r="F2032" s="181" t="s">
        <v>2147</v>
      </c>
      <c r="G2032" s="182" t="s">
        <v>504</v>
      </c>
      <c r="H2032" s="183">
        <v>1</v>
      </c>
      <c r="I2032" s="184"/>
      <c r="J2032" s="185">
        <f t="shared" si="10"/>
        <v>0</v>
      </c>
      <c r="K2032" s="181" t="s">
        <v>19</v>
      </c>
      <c r="L2032" s="186"/>
      <c r="M2032" s="187" t="s">
        <v>19</v>
      </c>
      <c r="N2032" s="188" t="s">
        <v>49</v>
      </c>
      <c r="P2032" s="143">
        <f t="shared" si="11"/>
        <v>0</v>
      </c>
      <c r="Q2032" s="143">
        <v>1.7500000000000002E-2</v>
      </c>
      <c r="R2032" s="143">
        <f t="shared" si="12"/>
        <v>1.7500000000000002E-2</v>
      </c>
      <c r="S2032" s="143">
        <v>0</v>
      </c>
      <c r="T2032" s="144">
        <f t="shared" si="13"/>
        <v>0</v>
      </c>
      <c r="AR2032" s="145" t="s">
        <v>558</v>
      </c>
      <c r="AT2032" s="145" t="s">
        <v>440</v>
      </c>
      <c r="AU2032" s="145" t="s">
        <v>90</v>
      </c>
      <c r="AY2032" s="18" t="s">
        <v>358</v>
      </c>
      <c r="BE2032" s="146">
        <f t="shared" si="14"/>
        <v>0</v>
      </c>
      <c r="BF2032" s="146">
        <f t="shared" si="15"/>
        <v>0</v>
      </c>
      <c r="BG2032" s="146">
        <f t="shared" si="16"/>
        <v>0</v>
      </c>
      <c r="BH2032" s="146">
        <f t="shared" si="17"/>
        <v>0</v>
      </c>
      <c r="BI2032" s="146">
        <f t="shared" si="18"/>
        <v>0</v>
      </c>
      <c r="BJ2032" s="18" t="s">
        <v>90</v>
      </c>
      <c r="BK2032" s="146">
        <f t="shared" si="19"/>
        <v>0</v>
      </c>
      <c r="BL2032" s="18" t="s">
        <v>454</v>
      </c>
      <c r="BM2032" s="145" t="s">
        <v>2172</v>
      </c>
    </row>
    <row r="2033" spans="2:65" s="1" customFormat="1" ht="33" customHeight="1">
      <c r="B2033" s="33"/>
      <c r="C2033" s="179" t="s">
        <v>2173</v>
      </c>
      <c r="D2033" s="179" t="s">
        <v>440</v>
      </c>
      <c r="E2033" s="180" t="s">
        <v>2174</v>
      </c>
      <c r="F2033" s="181" t="s">
        <v>2147</v>
      </c>
      <c r="G2033" s="182" t="s">
        <v>504</v>
      </c>
      <c r="H2033" s="183">
        <v>1</v>
      </c>
      <c r="I2033" s="184"/>
      <c r="J2033" s="185">
        <f t="shared" si="10"/>
        <v>0</v>
      </c>
      <c r="K2033" s="181" t="s">
        <v>19</v>
      </c>
      <c r="L2033" s="186"/>
      <c r="M2033" s="187" t="s">
        <v>19</v>
      </c>
      <c r="N2033" s="188" t="s">
        <v>49</v>
      </c>
      <c r="P2033" s="143">
        <f t="shared" si="11"/>
        <v>0</v>
      </c>
      <c r="Q2033" s="143">
        <v>1.7500000000000002E-2</v>
      </c>
      <c r="R2033" s="143">
        <f t="shared" si="12"/>
        <v>1.7500000000000002E-2</v>
      </c>
      <c r="S2033" s="143">
        <v>0</v>
      </c>
      <c r="T2033" s="144">
        <f t="shared" si="13"/>
        <v>0</v>
      </c>
      <c r="AR2033" s="145" t="s">
        <v>558</v>
      </c>
      <c r="AT2033" s="145" t="s">
        <v>440</v>
      </c>
      <c r="AU2033" s="145" t="s">
        <v>90</v>
      </c>
      <c r="AY2033" s="18" t="s">
        <v>358</v>
      </c>
      <c r="BE2033" s="146">
        <f t="shared" si="14"/>
        <v>0</v>
      </c>
      <c r="BF2033" s="146">
        <f t="shared" si="15"/>
        <v>0</v>
      </c>
      <c r="BG2033" s="146">
        <f t="shared" si="16"/>
        <v>0</v>
      </c>
      <c r="BH2033" s="146">
        <f t="shared" si="17"/>
        <v>0</v>
      </c>
      <c r="BI2033" s="146">
        <f t="shared" si="18"/>
        <v>0</v>
      </c>
      <c r="BJ2033" s="18" t="s">
        <v>90</v>
      </c>
      <c r="BK2033" s="146">
        <f t="shared" si="19"/>
        <v>0</v>
      </c>
      <c r="BL2033" s="18" t="s">
        <v>454</v>
      </c>
      <c r="BM2033" s="145" t="s">
        <v>2175</v>
      </c>
    </row>
    <row r="2034" spans="2:65" s="1" customFormat="1" ht="33" customHeight="1">
      <c r="B2034" s="33"/>
      <c r="C2034" s="179" t="s">
        <v>2176</v>
      </c>
      <c r="D2034" s="179" t="s">
        <v>440</v>
      </c>
      <c r="E2034" s="180" t="s">
        <v>2177</v>
      </c>
      <c r="F2034" s="181" t="s">
        <v>2147</v>
      </c>
      <c r="G2034" s="182" t="s">
        <v>504</v>
      </c>
      <c r="H2034" s="183">
        <v>1</v>
      </c>
      <c r="I2034" s="184"/>
      <c r="J2034" s="185">
        <f t="shared" si="10"/>
        <v>0</v>
      </c>
      <c r="K2034" s="181" t="s">
        <v>19</v>
      </c>
      <c r="L2034" s="186"/>
      <c r="M2034" s="187" t="s">
        <v>19</v>
      </c>
      <c r="N2034" s="188" t="s">
        <v>49</v>
      </c>
      <c r="P2034" s="143">
        <f t="shared" si="11"/>
        <v>0</v>
      </c>
      <c r="Q2034" s="143">
        <v>1.7500000000000002E-2</v>
      </c>
      <c r="R2034" s="143">
        <f t="shared" si="12"/>
        <v>1.7500000000000002E-2</v>
      </c>
      <c r="S2034" s="143">
        <v>0</v>
      </c>
      <c r="T2034" s="144">
        <f t="shared" si="13"/>
        <v>0</v>
      </c>
      <c r="AR2034" s="145" t="s">
        <v>558</v>
      </c>
      <c r="AT2034" s="145" t="s">
        <v>440</v>
      </c>
      <c r="AU2034" s="145" t="s">
        <v>90</v>
      </c>
      <c r="AY2034" s="18" t="s">
        <v>358</v>
      </c>
      <c r="BE2034" s="146">
        <f t="shared" si="14"/>
        <v>0</v>
      </c>
      <c r="BF2034" s="146">
        <f t="shared" si="15"/>
        <v>0</v>
      </c>
      <c r="BG2034" s="146">
        <f t="shared" si="16"/>
        <v>0</v>
      </c>
      <c r="BH2034" s="146">
        <f t="shared" si="17"/>
        <v>0</v>
      </c>
      <c r="BI2034" s="146">
        <f t="shared" si="18"/>
        <v>0</v>
      </c>
      <c r="BJ2034" s="18" t="s">
        <v>90</v>
      </c>
      <c r="BK2034" s="146">
        <f t="shared" si="19"/>
        <v>0</v>
      </c>
      <c r="BL2034" s="18" t="s">
        <v>454</v>
      </c>
      <c r="BM2034" s="145" t="s">
        <v>2178</v>
      </c>
    </row>
    <row r="2035" spans="2:65" s="1" customFormat="1" ht="37.9" customHeight="1">
      <c r="B2035" s="33"/>
      <c r="C2035" s="134" t="s">
        <v>2179</v>
      </c>
      <c r="D2035" s="134" t="s">
        <v>360</v>
      </c>
      <c r="E2035" s="135" t="s">
        <v>2180</v>
      </c>
      <c r="F2035" s="136" t="s">
        <v>2181</v>
      </c>
      <c r="G2035" s="137" t="s">
        <v>504</v>
      </c>
      <c r="H2035" s="138">
        <v>12</v>
      </c>
      <c r="I2035" s="139"/>
      <c r="J2035" s="140">
        <f t="shared" si="10"/>
        <v>0</v>
      </c>
      <c r="K2035" s="136" t="s">
        <v>363</v>
      </c>
      <c r="L2035" s="33"/>
      <c r="M2035" s="141" t="s">
        <v>19</v>
      </c>
      <c r="N2035" s="142" t="s">
        <v>49</v>
      </c>
      <c r="P2035" s="143">
        <f t="shared" si="11"/>
        <v>0</v>
      </c>
      <c r="Q2035" s="143">
        <v>0</v>
      </c>
      <c r="R2035" s="143">
        <f t="shared" si="12"/>
        <v>0</v>
      </c>
      <c r="S2035" s="143">
        <v>0</v>
      </c>
      <c r="T2035" s="144">
        <f t="shared" si="13"/>
        <v>0</v>
      </c>
      <c r="AR2035" s="145" t="s">
        <v>454</v>
      </c>
      <c r="AT2035" s="145" t="s">
        <v>360</v>
      </c>
      <c r="AU2035" s="145" t="s">
        <v>90</v>
      </c>
      <c r="AY2035" s="18" t="s">
        <v>358</v>
      </c>
      <c r="BE2035" s="146">
        <f t="shared" si="14"/>
        <v>0</v>
      </c>
      <c r="BF2035" s="146">
        <f t="shared" si="15"/>
        <v>0</v>
      </c>
      <c r="BG2035" s="146">
        <f t="shared" si="16"/>
        <v>0</v>
      </c>
      <c r="BH2035" s="146">
        <f t="shared" si="17"/>
        <v>0</v>
      </c>
      <c r="BI2035" s="146">
        <f t="shared" si="18"/>
        <v>0</v>
      </c>
      <c r="BJ2035" s="18" t="s">
        <v>90</v>
      </c>
      <c r="BK2035" s="146">
        <f t="shared" si="19"/>
        <v>0</v>
      </c>
      <c r="BL2035" s="18" t="s">
        <v>454</v>
      </c>
      <c r="BM2035" s="145" t="s">
        <v>2182</v>
      </c>
    </row>
    <row r="2036" spans="2:65" s="1" customFormat="1" ht="11.25">
      <c r="B2036" s="33"/>
      <c r="D2036" s="147" t="s">
        <v>366</v>
      </c>
      <c r="F2036" s="148" t="s">
        <v>2183</v>
      </c>
      <c r="I2036" s="149"/>
      <c r="L2036" s="33"/>
      <c r="M2036" s="150"/>
      <c r="T2036" s="54"/>
      <c r="AT2036" s="18" t="s">
        <v>366</v>
      </c>
      <c r="AU2036" s="18" t="s">
        <v>90</v>
      </c>
    </row>
    <row r="2037" spans="2:65" s="12" customFormat="1" ht="11.25">
      <c r="B2037" s="151"/>
      <c r="D2037" s="152" t="s">
        <v>368</v>
      </c>
      <c r="E2037" s="153" t="s">
        <v>19</v>
      </c>
      <c r="F2037" s="154" t="s">
        <v>1160</v>
      </c>
      <c r="H2037" s="153" t="s">
        <v>19</v>
      </c>
      <c r="I2037" s="155"/>
      <c r="L2037" s="151"/>
      <c r="M2037" s="156"/>
      <c r="T2037" s="157"/>
      <c r="AT2037" s="153" t="s">
        <v>368</v>
      </c>
      <c r="AU2037" s="153" t="s">
        <v>90</v>
      </c>
      <c r="AV2037" s="12" t="s">
        <v>84</v>
      </c>
      <c r="AW2037" s="12" t="s">
        <v>36</v>
      </c>
      <c r="AX2037" s="12" t="s">
        <v>77</v>
      </c>
      <c r="AY2037" s="153" t="s">
        <v>358</v>
      </c>
    </row>
    <row r="2038" spans="2:65" s="12" customFormat="1" ht="11.25">
      <c r="B2038" s="151"/>
      <c r="D2038" s="152" t="s">
        <v>368</v>
      </c>
      <c r="E2038" s="153" t="s">
        <v>19</v>
      </c>
      <c r="F2038" s="154" t="s">
        <v>1161</v>
      </c>
      <c r="H2038" s="153" t="s">
        <v>19</v>
      </c>
      <c r="I2038" s="155"/>
      <c r="L2038" s="151"/>
      <c r="M2038" s="156"/>
      <c r="T2038" s="157"/>
      <c r="AT2038" s="153" t="s">
        <v>368</v>
      </c>
      <c r="AU2038" s="153" t="s">
        <v>90</v>
      </c>
      <c r="AV2038" s="12" t="s">
        <v>84</v>
      </c>
      <c r="AW2038" s="12" t="s">
        <v>36</v>
      </c>
      <c r="AX2038" s="12" t="s">
        <v>77</v>
      </c>
      <c r="AY2038" s="153" t="s">
        <v>358</v>
      </c>
    </row>
    <row r="2039" spans="2:65" s="13" customFormat="1" ht="11.25">
      <c r="B2039" s="158"/>
      <c r="D2039" s="152" t="s">
        <v>368</v>
      </c>
      <c r="E2039" s="159" t="s">
        <v>19</v>
      </c>
      <c r="F2039" s="160" t="s">
        <v>1204</v>
      </c>
      <c r="H2039" s="161">
        <v>1</v>
      </c>
      <c r="I2039" s="162"/>
      <c r="L2039" s="158"/>
      <c r="M2039" s="163"/>
      <c r="T2039" s="164"/>
      <c r="AT2039" s="159" t="s">
        <v>368</v>
      </c>
      <c r="AU2039" s="159" t="s">
        <v>90</v>
      </c>
      <c r="AV2039" s="13" t="s">
        <v>90</v>
      </c>
      <c r="AW2039" s="13" t="s">
        <v>36</v>
      </c>
      <c r="AX2039" s="13" t="s">
        <v>77</v>
      </c>
      <c r="AY2039" s="159" t="s">
        <v>358</v>
      </c>
    </row>
    <row r="2040" spans="2:65" s="13" customFormat="1" ht="11.25">
      <c r="B2040" s="158"/>
      <c r="D2040" s="152" t="s">
        <v>368</v>
      </c>
      <c r="E2040" s="159" t="s">
        <v>19</v>
      </c>
      <c r="F2040" s="160" t="s">
        <v>1205</v>
      </c>
      <c r="H2040" s="161">
        <v>1</v>
      </c>
      <c r="I2040" s="162"/>
      <c r="L2040" s="158"/>
      <c r="M2040" s="163"/>
      <c r="T2040" s="164"/>
      <c r="AT2040" s="159" t="s">
        <v>368</v>
      </c>
      <c r="AU2040" s="159" t="s">
        <v>90</v>
      </c>
      <c r="AV2040" s="13" t="s">
        <v>90</v>
      </c>
      <c r="AW2040" s="13" t="s">
        <v>36</v>
      </c>
      <c r="AX2040" s="13" t="s">
        <v>77</v>
      </c>
      <c r="AY2040" s="159" t="s">
        <v>358</v>
      </c>
    </row>
    <row r="2041" spans="2:65" s="13" customFormat="1" ht="11.25">
      <c r="B2041" s="158"/>
      <c r="D2041" s="152" t="s">
        <v>368</v>
      </c>
      <c r="E2041" s="159" t="s">
        <v>19</v>
      </c>
      <c r="F2041" s="160" t="s">
        <v>1206</v>
      </c>
      <c r="H2041" s="161">
        <v>1</v>
      </c>
      <c r="I2041" s="162"/>
      <c r="L2041" s="158"/>
      <c r="M2041" s="163"/>
      <c r="T2041" s="164"/>
      <c r="AT2041" s="159" t="s">
        <v>368</v>
      </c>
      <c r="AU2041" s="159" t="s">
        <v>90</v>
      </c>
      <c r="AV2041" s="13" t="s">
        <v>90</v>
      </c>
      <c r="AW2041" s="13" t="s">
        <v>36</v>
      </c>
      <c r="AX2041" s="13" t="s">
        <v>77</v>
      </c>
      <c r="AY2041" s="159" t="s">
        <v>358</v>
      </c>
    </row>
    <row r="2042" spans="2:65" s="13" customFormat="1" ht="11.25">
      <c r="B2042" s="158"/>
      <c r="D2042" s="152" t="s">
        <v>368</v>
      </c>
      <c r="E2042" s="159" t="s">
        <v>19</v>
      </c>
      <c r="F2042" s="160" t="s">
        <v>1207</v>
      </c>
      <c r="H2042" s="161">
        <v>1</v>
      </c>
      <c r="I2042" s="162"/>
      <c r="L2042" s="158"/>
      <c r="M2042" s="163"/>
      <c r="T2042" s="164"/>
      <c r="AT2042" s="159" t="s">
        <v>368</v>
      </c>
      <c r="AU2042" s="159" t="s">
        <v>90</v>
      </c>
      <c r="AV2042" s="13" t="s">
        <v>90</v>
      </c>
      <c r="AW2042" s="13" t="s">
        <v>36</v>
      </c>
      <c r="AX2042" s="13" t="s">
        <v>77</v>
      </c>
      <c r="AY2042" s="159" t="s">
        <v>358</v>
      </c>
    </row>
    <row r="2043" spans="2:65" s="13" customFormat="1" ht="11.25">
      <c r="B2043" s="158"/>
      <c r="D2043" s="152" t="s">
        <v>368</v>
      </c>
      <c r="E2043" s="159" t="s">
        <v>19</v>
      </c>
      <c r="F2043" s="160" t="s">
        <v>1208</v>
      </c>
      <c r="H2043" s="161">
        <v>1</v>
      </c>
      <c r="I2043" s="162"/>
      <c r="L2043" s="158"/>
      <c r="M2043" s="163"/>
      <c r="T2043" s="164"/>
      <c r="AT2043" s="159" t="s">
        <v>368</v>
      </c>
      <c r="AU2043" s="159" t="s">
        <v>90</v>
      </c>
      <c r="AV2043" s="13" t="s">
        <v>90</v>
      </c>
      <c r="AW2043" s="13" t="s">
        <v>36</v>
      </c>
      <c r="AX2043" s="13" t="s">
        <v>77</v>
      </c>
      <c r="AY2043" s="159" t="s">
        <v>358</v>
      </c>
    </row>
    <row r="2044" spans="2:65" s="13" customFormat="1" ht="11.25">
      <c r="B2044" s="158"/>
      <c r="D2044" s="152" t="s">
        <v>368</v>
      </c>
      <c r="E2044" s="159" t="s">
        <v>19</v>
      </c>
      <c r="F2044" s="160" t="s">
        <v>1214</v>
      </c>
      <c r="H2044" s="161">
        <v>1</v>
      </c>
      <c r="I2044" s="162"/>
      <c r="L2044" s="158"/>
      <c r="M2044" s="163"/>
      <c r="T2044" s="164"/>
      <c r="AT2044" s="159" t="s">
        <v>368</v>
      </c>
      <c r="AU2044" s="159" t="s">
        <v>90</v>
      </c>
      <c r="AV2044" s="13" t="s">
        <v>90</v>
      </c>
      <c r="AW2044" s="13" t="s">
        <v>36</v>
      </c>
      <c r="AX2044" s="13" t="s">
        <v>77</v>
      </c>
      <c r="AY2044" s="159" t="s">
        <v>358</v>
      </c>
    </row>
    <row r="2045" spans="2:65" s="13" customFormat="1" ht="11.25">
      <c r="B2045" s="158"/>
      <c r="D2045" s="152" t="s">
        <v>368</v>
      </c>
      <c r="E2045" s="159" t="s">
        <v>19</v>
      </c>
      <c r="F2045" s="160" t="s">
        <v>1215</v>
      </c>
      <c r="H2045" s="161">
        <v>1</v>
      </c>
      <c r="I2045" s="162"/>
      <c r="L2045" s="158"/>
      <c r="M2045" s="163"/>
      <c r="T2045" s="164"/>
      <c r="AT2045" s="159" t="s">
        <v>368</v>
      </c>
      <c r="AU2045" s="159" t="s">
        <v>90</v>
      </c>
      <c r="AV2045" s="13" t="s">
        <v>90</v>
      </c>
      <c r="AW2045" s="13" t="s">
        <v>36</v>
      </c>
      <c r="AX2045" s="13" t="s">
        <v>77</v>
      </c>
      <c r="AY2045" s="159" t="s">
        <v>358</v>
      </c>
    </row>
    <row r="2046" spans="2:65" s="13" customFormat="1" ht="11.25">
      <c r="B2046" s="158"/>
      <c r="D2046" s="152" t="s">
        <v>368</v>
      </c>
      <c r="E2046" s="159" t="s">
        <v>19</v>
      </c>
      <c r="F2046" s="160" t="s">
        <v>1209</v>
      </c>
      <c r="H2046" s="161">
        <v>1</v>
      </c>
      <c r="I2046" s="162"/>
      <c r="L2046" s="158"/>
      <c r="M2046" s="163"/>
      <c r="T2046" s="164"/>
      <c r="AT2046" s="159" t="s">
        <v>368</v>
      </c>
      <c r="AU2046" s="159" t="s">
        <v>90</v>
      </c>
      <c r="AV2046" s="13" t="s">
        <v>90</v>
      </c>
      <c r="AW2046" s="13" t="s">
        <v>36</v>
      </c>
      <c r="AX2046" s="13" t="s">
        <v>77</v>
      </c>
      <c r="AY2046" s="159" t="s">
        <v>358</v>
      </c>
    </row>
    <row r="2047" spans="2:65" s="13" customFormat="1" ht="11.25">
      <c r="B2047" s="158"/>
      <c r="D2047" s="152" t="s">
        <v>368</v>
      </c>
      <c r="E2047" s="159" t="s">
        <v>19</v>
      </c>
      <c r="F2047" s="160" t="s">
        <v>1210</v>
      </c>
      <c r="H2047" s="161">
        <v>1</v>
      </c>
      <c r="I2047" s="162"/>
      <c r="L2047" s="158"/>
      <c r="M2047" s="163"/>
      <c r="T2047" s="164"/>
      <c r="AT2047" s="159" t="s">
        <v>368</v>
      </c>
      <c r="AU2047" s="159" t="s">
        <v>90</v>
      </c>
      <c r="AV2047" s="13" t="s">
        <v>90</v>
      </c>
      <c r="AW2047" s="13" t="s">
        <v>36</v>
      </c>
      <c r="AX2047" s="13" t="s">
        <v>77</v>
      </c>
      <c r="AY2047" s="159" t="s">
        <v>358</v>
      </c>
    </row>
    <row r="2048" spans="2:65" s="13" customFormat="1" ht="11.25">
      <c r="B2048" s="158"/>
      <c r="D2048" s="152" t="s">
        <v>368</v>
      </c>
      <c r="E2048" s="159" t="s">
        <v>19</v>
      </c>
      <c r="F2048" s="160" t="s">
        <v>1211</v>
      </c>
      <c r="H2048" s="161">
        <v>1</v>
      </c>
      <c r="I2048" s="162"/>
      <c r="L2048" s="158"/>
      <c r="M2048" s="163"/>
      <c r="T2048" s="164"/>
      <c r="AT2048" s="159" t="s">
        <v>368</v>
      </c>
      <c r="AU2048" s="159" t="s">
        <v>90</v>
      </c>
      <c r="AV2048" s="13" t="s">
        <v>90</v>
      </c>
      <c r="AW2048" s="13" t="s">
        <v>36</v>
      </c>
      <c r="AX2048" s="13" t="s">
        <v>77</v>
      </c>
      <c r="AY2048" s="159" t="s">
        <v>358</v>
      </c>
    </row>
    <row r="2049" spans="2:65" s="13" customFormat="1" ht="11.25">
      <c r="B2049" s="158"/>
      <c r="D2049" s="152" t="s">
        <v>368</v>
      </c>
      <c r="E2049" s="159" t="s">
        <v>19</v>
      </c>
      <c r="F2049" s="160" t="s">
        <v>1212</v>
      </c>
      <c r="H2049" s="161">
        <v>1</v>
      </c>
      <c r="I2049" s="162"/>
      <c r="L2049" s="158"/>
      <c r="M2049" s="163"/>
      <c r="T2049" s="164"/>
      <c r="AT2049" s="159" t="s">
        <v>368</v>
      </c>
      <c r="AU2049" s="159" t="s">
        <v>90</v>
      </c>
      <c r="AV2049" s="13" t="s">
        <v>90</v>
      </c>
      <c r="AW2049" s="13" t="s">
        <v>36</v>
      </c>
      <c r="AX2049" s="13" t="s">
        <v>77</v>
      </c>
      <c r="AY2049" s="159" t="s">
        <v>358</v>
      </c>
    </row>
    <row r="2050" spans="2:65" s="13" customFormat="1" ht="11.25">
      <c r="B2050" s="158"/>
      <c r="D2050" s="152" t="s">
        <v>368</v>
      </c>
      <c r="E2050" s="159" t="s">
        <v>19</v>
      </c>
      <c r="F2050" s="160" t="s">
        <v>1213</v>
      </c>
      <c r="H2050" s="161">
        <v>1</v>
      </c>
      <c r="I2050" s="162"/>
      <c r="L2050" s="158"/>
      <c r="M2050" s="163"/>
      <c r="T2050" s="164"/>
      <c r="AT2050" s="159" t="s">
        <v>368</v>
      </c>
      <c r="AU2050" s="159" t="s">
        <v>90</v>
      </c>
      <c r="AV2050" s="13" t="s">
        <v>90</v>
      </c>
      <c r="AW2050" s="13" t="s">
        <v>36</v>
      </c>
      <c r="AX2050" s="13" t="s">
        <v>77</v>
      </c>
      <c r="AY2050" s="159" t="s">
        <v>358</v>
      </c>
    </row>
    <row r="2051" spans="2:65" s="14" customFormat="1" ht="11.25">
      <c r="B2051" s="165"/>
      <c r="D2051" s="152" t="s">
        <v>368</v>
      </c>
      <c r="E2051" s="166" t="s">
        <v>19</v>
      </c>
      <c r="F2051" s="167" t="s">
        <v>371</v>
      </c>
      <c r="H2051" s="168">
        <v>12</v>
      </c>
      <c r="I2051" s="169"/>
      <c r="L2051" s="165"/>
      <c r="M2051" s="170"/>
      <c r="T2051" s="171"/>
      <c r="AT2051" s="166" t="s">
        <v>368</v>
      </c>
      <c r="AU2051" s="166" t="s">
        <v>90</v>
      </c>
      <c r="AV2051" s="14" t="s">
        <v>364</v>
      </c>
      <c r="AW2051" s="14" t="s">
        <v>36</v>
      </c>
      <c r="AX2051" s="14" t="s">
        <v>84</v>
      </c>
      <c r="AY2051" s="166" t="s">
        <v>358</v>
      </c>
    </row>
    <row r="2052" spans="2:65" s="1" customFormat="1" ht="33" customHeight="1">
      <c r="B2052" s="33"/>
      <c r="C2052" s="179" t="s">
        <v>2184</v>
      </c>
      <c r="D2052" s="179" t="s">
        <v>440</v>
      </c>
      <c r="E2052" s="180" t="s">
        <v>2185</v>
      </c>
      <c r="F2052" s="181" t="s">
        <v>2186</v>
      </c>
      <c r="G2052" s="182" t="s">
        <v>504</v>
      </c>
      <c r="H2052" s="183">
        <v>1</v>
      </c>
      <c r="I2052" s="184"/>
      <c r="J2052" s="185">
        <f t="shared" ref="J2052:J2064" si="20">ROUND(I2052*H2052,2)</f>
        <v>0</v>
      </c>
      <c r="K2052" s="181" t="s">
        <v>19</v>
      </c>
      <c r="L2052" s="186"/>
      <c r="M2052" s="187" t="s">
        <v>19</v>
      </c>
      <c r="N2052" s="188" t="s">
        <v>49</v>
      </c>
      <c r="P2052" s="143">
        <f t="shared" ref="P2052:P2064" si="21">O2052*H2052</f>
        <v>0</v>
      </c>
      <c r="Q2052" s="143">
        <v>1.7500000000000002E-2</v>
      </c>
      <c r="R2052" s="143">
        <f t="shared" ref="R2052:R2064" si="22">Q2052*H2052</f>
        <v>1.7500000000000002E-2</v>
      </c>
      <c r="S2052" s="143">
        <v>0</v>
      </c>
      <c r="T2052" s="144">
        <f t="shared" ref="T2052:T2064" si="23">S2052*H2052</f>
        <v>0</v>
      </c>
      <c r="AR2052" s="145" t="s">
        <v>558</v>
      </c>
      <c r="AT2052" s="145" t="s">
        <v>440</v>
      </c>
      <c r="AU2052" s="145" t="s">
        <v>90</v>
      </c>
      <c r="AY2052" s="18" t="s">
        <v>358</v>
      </c>
      <c r="BE2052" s="146">
        <f t="shared" ref="BE2052:BE2064" si="24">IF(N2052="základní",J2052,0)</f>
        <v>0</v>
      </c>
      <c r="BF2052" s="146">
        <f t="shared" ref="BF2052:BF2064" si="25">IF(N2052="snížená",J2052,0)</f>
        <v>0</v>
      </c>
      <c r="BG2052" s="146">
        <f t="shared" ref="BG2052:BG2064" si="26">IF(N2052="zákl. přenesená",J2052,0)</f>
        <v>0</v>
      </c>
      <c r="BH2052" s="146">
        <f t="shared" ref="BH2052:BH2064" si="27">IF(N2052="sníž. přenesená",J2052,0)</f>
        <v>0</v>
      </c>
      <c r="BI2052" s="146">
        <f t="shared" ref="BI2052:BI2064" si="28">IF(N2052="nulová",J2052,0)</f>
        <v>0</v>
      </c>
      <c r="BJ2052" s="18" t="s">
        <v>90</v>
      </c>
      <c r="BK2052" s="146">
        <f t="shared" ref="BK2052:BK2064" si="29">ROUND(I2052*H2052,2)</f>
        <v>0</v>
      </c>
      <c r="BL2052" s="18" t="s">
        <v>454</v>
      </c>
      <c r="BM2052" s="145" t="s">
        <v>2187</v>
      </c>
    </row>
    <row r="2053" spans="2:65" s="1" customFormat="1" ht="33" customHeight="1">
      <c r="B2053" s="33"/>
      <c r="C2053" s="179" t="s">
        <v>2188</v>
      </c>
      <c r="D2053" s="179" t="s">
        <v>440</v>
      </c>
      <c r="E2053" s="180" t="s">
        <v>2189</v>
      </c>
      <c r="F2053" s="181" t="s">
        <v>2186</v>
      </c>
      <c r="G2053" s="182" t="s">
        <v>504</v>
      </c>
      <c r="H2053" s="183">
        <v>1</v>
      </c>
      <c r="I2053" s="184"/>
      <c r="J2053" s="185">
        <f t="shared" si="20"/>
        <v>0</v>
      </c>
      <c r="K2053" s="181" t="s">
        <v>19</v>
      </c>
      <c r="L2053" s="186"/>
      <c r="M2053" s="187" t="s">
        <v>19</v>
      </c>
      <c r="N2053" s="188" t="s">
        <v>49</v>
      </c>
      <c r="P2053" s="143">
        <f t="shared" si="21"/>
        <v>0</v>
      </c>
      <c r="Q2053" s="143">
        <v>1.7500000000000002E-2</v>
      </c>
      <c r="R2053" s="143">
        <f t="shared" si="22"/>
        <v>1.7500000000000002E-2</v>
      </c>
      <c r="S2053" s="143">
        <v>0</v>
      </c>
      <c r="T2053" s="144">
        <f t="shared" si="23"/>
        <v>0</v>
      </c>
      <c r="AR2053" s="145" t="s">
        <v>558</v>
      </c>
      <c r="AT2053" s="145" t="s">
        <v>440</v>
      </c>
      <c r="AU2053" s="145" t="s">
        <v>90</v>
      </c>
      <c r="AY2053" s="18" t="s">
        <v>358</v>
      </c>
      <c r="BE2053" s="146">
        <f t="shared" si="24"/>
        <v>0</v>
      </c>
      <c r="BF2053" s="146">
        <f t="shared" si="25"/>
        <v>0</v>
      </c>
      <c r="BG2053" s="146">
        <f t="shared" si="26"/>
        <v>0</v>
      </c>
      <c r="BH2053" s="146">
        <f t="shared" si="27"/>
        <v>0</v>
      </c>
      <c r="BI2053" s="146">
        <f t="shared" si="28"/>
        <v>0</v>
      </c>
      <c r="BJ2053" s="18" t="s">
        <v>90</v>
      </c>
      <c r="BK2053" s="146">
        <f t="shared" si="29"/>
        <v>0</v>
      </c>
      <c r="BL2053" s="18" t="s">
        <v>454</v>
      </c>
      <c r="BM2053" s="145" t="s">
        <v>2190</v>
      </c>
    </row>
    <row r="2054" spans="2:65" s="1" customFormat="1" ht="33" customHeight="1">
      <c r="B2054" s="33"/>
      <c r="C2054" s="179" t="s">
        <v>2191</v>
      </c>
      <c r="D2054" s="179" t="s">
        <v>440</v>
      </c>
      <c r="E2054" s="180" t="s">
        <v>2192</v>
      </c>
      <c r="F2054" s="181" t="s">
        <v>2186</v>
      </c>
      <c r="G2054" s="182" t="s">
        <v>504</v>
      </c>
      <c r="H2054" s="183">
        <v>1</v>
      </c>
      <c r="I2054" s="184"/>
      <c r="J2054" s="185">
        <f t="shared" si="20"/>
        <v>0</v>
      </c>
      <c r="K2054" s="181" t="s">
        <v>19</v>
      </c>
      <c r="L2054" s="186"/>
      <c r="M2054" s="187" t="s">
        <v>19</v>
      </c>
      <c r="N2054" s="188" t="s">
        <v>49</v>
      </c>
      <c r="P2054" s="143">
        <f t="shared" si="21"/>
        <v>0</v>
      </c>
      <c r="Q2054" s="143">
        <v>1.7500000000000002E-2</v>
      </c>
      <c r="R2054" s="143">
        <f t="shared" si="22"/>
        <v>1.7500000000000002E-2</v>
      </c>
      <c r="S2054" s="143">
        <v>0</v>
      </c>
      <c r="T2054" s="144">
        <f t="shared" si="23"/>
        <v>0</v>
      </c>
      <c r="AR2054" s="145" t="s">
        <v>558</v>
      </c>
      <c r="AT2054" s="145" t="s">
        <v>440</v>
      </c>
      <c r="AU2054" s="145" t="s">
        <v>90</v>
      </c>
      <c r="AY2054" s="18" t="s">
        <v>358</v>
      </c>
      <c r="BE2054" s="146">
        <f t="shared" si="24"/>
        <v>0</v>
      </c>
      <c r="BF2054" s="146">
        <f t="shared" si="25"/>
        <v>0</v>
      </c>
      <c r="BG2054" s="146">
        <f t="shared" si="26"/>
        <v>0</v>
      </c>
      <c r="BH2054" s="146">
        <f t="shared" si="27"/>
        <v>0</v>
      </c>
      <c r="BI2054" s="146">
        <f t="shared" si="28"/>
        <v>0</v>
      </c>
      <c r="BJ2054" s="18" t="s">
        <v>90</v>
      </c>
      <c r="BK2054" s="146">
        <f t="shared" si="29"/>
        <v>0</v>
      </c>
      <c r="BL2054" s="18" t="s">
        <v>454</v>
      </c>
      <c r="BM2054" s="145" t="s">
        <v>2193</v>
      </c>
    </row>
    <row r="2055" spans="2:65" s="1" customFormat="1" ht="33" customHeight="1">
      <c r="B2055" s="33"/>
      <c r="C2055" s="179" t="s">
        <v>2194</v>
      </c>
      <c r="D2055" s="179" t="s">
        <v>440</v>
      </c>
      <c r="E2055" s="180" t="s">
        <v>2195</v>
      </c>
      <c r="F2055" s="181" t="s">
        <v>2186</v>
      </c>
      <c r="G2055" s="182" t="s">
        <v>504</v>
      </c>
      <c r="H2055" s="183">
        <v>1</v>
      </c>
      <c r="I2055" s="184"/>
      <c r="J2055" s="185">
        <f t="shared" si="20"/>
        <v>0</v>
      </c>
      <c r="K2055" s="181" t="s">
        <v>19</v>
      </c>
      <c r="L2055" s="186"/>
      <c r="M2055" s="187" t="s">
        <v>19</v>
      </c>
      <c r="N2055" s="188" t="s">
        <v>49</v>
      </c>
      <c r="P2055" s="143">
        <f t="shared" si="21"/>
        <v>0</v>
      </c>
      <c r="Q2055" s="143">
        <v>1.7500000000000002E-2</v>
      </c>
      <c r="R2055" s="143">
        <f t="shared" si="22"/>
        <v>1.7500000000000002E-2</v>
      </c>
      <c r="S2055" s="143">
        <v>0</v>
      </c>
      <c r="T2055" s="144">
        <f t="shared" si="23"/>
        <v>0</v>
      </c>
      <c r="AR2055" s="145" t="s">
        <v>558</v>
      </c>
      <c r="AT2055" s="145" t="s">
        <v>440</v>
      </c>
      <c r="AU2055" s="145" t="s">
        <v>90</v>
      </c>
      <c r="AY2055" s="18" t="s">
        <v>358</v>
      </c>
      <c r="BE2055" s="146">
        <f t="shared" si="24"/>
        <v>0</v>
      </c>
      <c r="BF2055" s="146">
        <f t="shared" si="25"/>
        <v>0</v>
      </c>
      <c r="BG2055" s="146">
        <f t="shared" si="26"/>
        <v>0</v>
      </c>
      <c r="BH2055" s="146">
        <f t="shared" si="27"/>
        <v>0</v>
      </c>
      <c r="BI2055" s="146">
        <f t="shared" si="28"/>
        <v>0</v>
      </c>
      <c r="BJ2055" s="18" t="s">
        <v>90</v>
      </c>
      <c r="BK2055" s="146">
        <f t="shared" si="29"/>
        <v>0</v>
      </c>
      <c r="BL2055" s="18" t="s">
        <v>454</v>
      </c>
      <c r="BM2055" s="145" t="s">
        <v>2196</v>
      </c>
    </row>
    <row r="2056" spans="2:65" s="1" customFormat="1" ht="33" customHeight="1">
      <c r="B2056" s="33"/>
      <c r="C2056" s="179" t="s">
        <v>2197</v>
      </c>
      <c r="D2056" s="179" t="s">
        <v>440</v>
      </c>
      <c r="E2056" s="180" t="s">
        <v>2198</v>
      </c>
      <c r="F2056" s="181" t="s">
        <v>2186</v>
      </c>
      <c r="G2056" s="182" t="s">
        <v>504</v>
      </c>
      <c r="H2056" s="183">
        <v>1</v>
      </c>
      <c r="I2056" s="184"/>
      <c r="J2056" s="185">
        <f t="shared" si="20"/>
        <v>0</v>
      </c>
      <c r="K2056" s="181" t="s">
        <v>19</v>
      </c>
      <c r="L2056" s="186"/>
      <c r="M2056" s="187" t="s">
        <v>19</v>
      </c>
      <c r="N2056" s="188" t="s">
        <v>49</v>
      </c>
      <c r="P2056" s="143">
        <f t="shared" si="21"/>
        <v>0</v>
      </c>
      <c r="Q2056" s="143">
        <v>1.7500000000000002E-2</v>
      </c>
      <c r="R2056" s="143">
        <f t="shared" si="22"/>
        <v>1.7500000000000002E-2</v>
      </c>
      <c r="S2056" s="143">
        <v>0</v>
      </c>
      <c r="T2056" s="144">
        <f t="shared" si="23"/>
        <v>0</v>
      </c>
      <c r="AR2056" s="145" t="s">
        <v>558</v>
      </c>
      <c r="AT2056" s="145" t="s">
        <v>440</v>
      </c>
      <c r="AU2056" s="145" t="s">
        <v>90</v>
      </c>
      <c r="AY2056" s="18" t="s">
        <v>358</v>
      </c>
      <c r="BE2056" s="146">
        <f t="shared" si="24"/>
        <v>0</v>
      </c>
      <c r="BF2056" s="146">
        <f t="shared" si="25"/>
        <v>0</v>
      </c>
      <c r="BG2056" s="146">
        <f t="shared" si="26"/>
        <v>0</v>
      </c>
      <c r="BH2056" s="146">
        <f t="shared" si="27"/>
        <v>0</v>
      </c>
      <c r="BI2056" s="146">
        <f t="shared" si="28"/>
        <v>0</v>
      </c>
      <c r="BJ2056" s="18" t="s">
        <v>90</v>
      </c>
      <c r="BK2056" s="146">
        <f t="shared" si="29"/>
        <v>0</v>
      </c>
      <c r="BL2056" s="18" t="s">
        <v>454</v>
      </c>
      <c r="BM2056" s="145" t="s">
        <v>2199</v>
      </c>
    </row>
    <row r="2057" spans="2:65" s="1" customFormat="1" ht="33" customHeight="1">
      <c r="B2057" s="33"/>
      <c r="C2057" s="179" t="s">
        <v>2200</v>
      </c>
      <c r="D2057" s="179" t="s">
        <v>440</v>
      </c>
      <c r="E2057" s="180" t="s">
        <v>2201</v>
      </c>
      <c r="F2057" s="181" t="s">
        <v>2186</v>
      </c>
      <c r="G2057" s="182" t="s">
        <v>504</v>
      </c>
      <c r="H2057" s="183">
        <v>1</v>
      </c>
      <c r="I2057" s="184"/>
      <c r="J2057" s="185">
        <f t="shared" si="20"/>
        <v>0</v>
      </c>
      <c r="K2057" s="181" t="s">
        <v>19</v>
      </c>
      <c r="L2057" s="186"/>
      <c r="M2057" s="187" t="s">
        <v>19</v>
      </c>
      <c r="N2057" s="188" t="s">
        <v>49</v>
      </c>
      <c r="P2057" s="143">
        <f t="shared" si="21"/>
        <v>0</v>
      </c>
      <c r="Q2057" s="143">
        <v>1.7500000000000002E-2</v>
      </c>
      <c r="R2057" s="143">
        <f t="shared" si="22"/>
        <v>1.7500000000000002E-2</v>
      </c>
      <c r="S2057" s="143">
        <v>0</v>
      </c>
      <c r="T2057" s="144">
        <f t="shared" si="23"/>
        <v>0</v>
      </c>
      <c r="AR2057" s="145" t="s">
        <v>558</v>
      </c>
      <c r="AT2057" s="145" t="s">
        <v>440</v>
      </c>
      <c r="AU2057" s="145" t="s">
        <v>90</v>
      </c>
      <c r="AY2057" s="18" t="s">
        <v>358</v>
      </c>
      <c r="BE2057" s="146">
        <f t="shared" si="24"/>
        <v>0</v>
      </c>
      <c r="BF2057" s="146">
        <f t="shared" si="25"/>
        <v>0</v>
      </c>
      <c r="BG2057" s="146">
        <f t="shared" si="26"/>
        <v>0</v>
      </c>
      <c r="BH2057" s="146">
        <f t="shared" si="27"/>
        <v>0</v>
      </c>
      <c r="BI2057" s="146">
        <f t="shared" si="28"/>
        <v>0</v>
      </c>
      <c r="BJ2057" s="18" t="s">
        <v>90</v>
      </c>
      <c r="BK2057" s="146">
        <f t="shared" si="29"/>
        <v>0</v>
      </c>
      <c r="BL2057" s="18" t="s">
        <v>454</v>
      </c>
      <c r="BM2057" s="145" t="s">
        <v>2202</v>
      </c>
    </row>
    <row r="2058" spans="2:65" s="1" customFormat="1" ht="33" customHeight="1">
      <c r="B2058" s="33"/>
      <c r="C2058" s="179" t="s">
        <v>2203</v>
      </c>
      <c r="D2058" s="179" t="s">
        <v>440</v>
      </c>
      <c r="E2058" s="180" t="s">
        <v>2204</v>
      </c>
      <c r="F2058" s="181" t="s">
        <v>2186</v>
      </c>
      <c r="G2058" s="182" t="s">
        <v>504</v>
      </c>
      <c r="H2058" s="183">
        <v>1</v>
      </c>
      <c r="I2058" s="184"/>
      <c r="J2058" s="185">
        <f t="shared" si="20"/>
        <v>0</v>
      </c>
      <c r="K2058" s="181" t="s">
        <v>19</v>
      </c>
      <c r="L2058" s="186"/>
      <c r="M2058" s="187" t="s">
        <v>19</v>
      </c>
      <c r="N2058" s="188" t="s">
        <v>49</v>
      </c>
      <c r="P2058" s="143">
        <f t="shared" si="21"/>
        <v>0</v>
      </c>
      <c r="Q2058" s="143">
        <v>1.7500000000000002E-2</v>
      </c>
      <c r="R2058" s="143">
        <f t="shared" si="22"/>
        <v>1.7500000000000002E-2</v>
      </c>
      <c r="S2058" s="143">
        <v>0</v>
      </c>
      <c r="T2058" s="144">
        <f t="shared" si="23"/>
        <v>0</v>
      </c>
      <c r="AR2058" s="145" t="s">
        <v>558</v>
      </c>
      <c r="AT2058" s="145" t="s">
        <v>440</v>
      </c>
      <c r="AU2058" s="145" t="s">
        <v>90</v>
      </c>
      <c r="AY2058" s="18" t="s">
        <v>358</v>
      </c>
      <c r="BE2058" s="146">
        <f t="shared" si="24"/>
        <v>0</v>
      </c>
      <c r="BF2058" s="146">
        <f t="shared" si="25"/>
        <v>0</v>
      </c>
      <c r="BG2058" s="146">
        <f t="shared" si="26"/>
        <v>0</v>
      </c>
      <c r="BH2058" s="146">
        <f t="shared" si="27"/>
        <v>0</v>
      </c>
      <c r="BI2058" s="146">
        <f t="shared" si="28"/>
        <v>0</v>
      </c>
      <c r="BJ2058" s="18" t="s">
        <v>90</v>
      </c>
      <c r="BK2058" s="146">
        <f t="shared" si="29"/>
        <v>0</v>
      </c>
      <c r="BL2058" s="18" t="s">
        <v>454</v>
      </c>
      <c r="BM2058" s="145" t="s">
        <v>2205</v>
      </c>
    </row>
    <row r="2059" spans="2:65" s="1" customFormat="1" ht="33" customHeight="1">
      <c r="B2059" s="33"/>
      <c r="C2059" s="179" t="s">
        <v>2206</v>
      </c>
      <c r="D2059" s="179" t="s">
        <v>440</v>
      </c>
      <c r="E2059" s="180" t="s">
        <v>2207</v>
      </c>
      <c r="F2059" s="181" t="s">
        <v>2208</v>
      </c>
      <c r="G2059" s="182" t="s">
        <v>504</v>
      </c>
      <c r="H2059" s="183">
        <v>1</v>
      </c>
      <c r="I2059" s="184"/>
      <c r="J2059" s="185">
        <f t="shared" si="20"/>
        <v>0</v>
      </c>
      <c r="K2059" s="181" t="s">
        <v>19</v>
      </c>
      <c r="L2059" s="186"/>
      <c r="M2059" s="187" t="s">
        <v>19</v>
      </c>
      <c r="N2059" s="188" t="s">
        <v>49</v>
      </c>
      <c r="P2059" s="143">
        <f t="shared" si="21"/>
        <v>0</v>
      </c>
      <c r="Q2059" s="143">
        <v>1.7500000000000002E-2</v>
      </c>
      <c r="R2059" s="143">
        <f t="shared" si="22"/>
        <v>1.7500000000000002E-2</v>
      </c>
      <c r="S2059" s="143">
        <v>0</v>
      </c>
      <c r="T2059" s="144">
        <f t="shared" si="23"/>
        <v>0</v>
      </c>
      <c r="AR2059" s="145" t="s">
        <v>558</v>
      </c>
      <c r="AT2059" s="145" t="s">
        <v>440</v>
      </c>
      <c r="AU2059" s="145" t="s">
        <v>90</v>
      </c>
      <c r="AY2059" s="18" t="s">
        <v>358</v>
      </c>
      <c r="BE2059" s="146">
        <f t="shared" si="24"/>
        <v>0</v>
      </c>
      <c r="BF2059" s="146">
        <f t="shared" si="25"/>
        <v>0</v>
      </c>
      <c r="BG2059" s="146">
        <f t="shared" si="26"/>
        <v>0</v>
      </c>
      <c r="BH2059" s="146">
        <f t="shared" si="27"/>
        <v>0</v>
      </c>
      <c r="BI2059" s="146">
        <f t="shared" si="28"/>
        <v>0</v>
      </c>
      <c r="BJ2059" s="18" t="s">
        <v>90</v>
      </c>
      <c r="BK2059" s="146">
        <f t="shared" si="29"/>
        <v>0</v>
      </c>
      <c r="BL2059" s="18" t="s">
        <v>454</v>
      </c>
      <c r="BM2059" s="145" t="s">
        <v>2209</v>
      </c>
    </row>
    <row r="2060" spans="2:65" s="1" customFormat="1" ht="33" customHeight="1">
      <c r="B2060" s="33"/>
      <c r="C2060" s="179" t="s">
        <v>2210</v>
      </c>
      <c r="D2060" s="179" t="s">
        <v>440</v>
      </c>
      <c r="E2060" s="180" t="s">
        <v>2211</v>
      </c>
      <c r="F2060" s="181" t="s">
        <v>2186</v>
      </c>
      <c r="G2060" s="182" t="s">
        <v>504</v>
      </c>
      <c r="H2060" s="183">
        <v>1</v>
      </c>
      <c r="I2060" s="184"/>
      <c r="J2060" s="185">
        <f t="shared" si="20"/>
        <v>0</v>
      </c>
      <c r="K2060" s="181" t="s">
        <v>19</v>
      </c>
      <c r="L2060" s="186"/>
      <c r="M2060" s="187" t="s">
        <v>19</v>
      </c>
      <c r="N2060" s="188" t="s">
        <v>49</v>
      </c>
      <c r="P2060" s="143">
        <f t="shared" si="21"/>
        <v>0</v>
      </c>
      <c r="Q2060" s="143">
        <v>1.7500000000000002E-2</v>
      </c>
      <c r="R2060" s="143">
        <f t="shared" si="22"/>
        <v>1.7500000000000002E-2</v>
      </c>
      <c r="S2060" s="143">
        <v>0</v>
      </c>
      <c r="T2060" s="144">
        <f t="shared" si="23"/>
        <v>0</v>
      </c>
      <c r="AR2060" s="145" t="s">
        <v>558</v>
      </c>
      <c r="AT2060" s="145" t="s">
        <v>440</v>
      </c>
      <c r="AU2060" s="145" t="s">
        <v>90</v>
      </c>
      <c r="AY2060" s="18" t="s">
        <v>358</v>
      </c>
      <c r="BE2060" s="146">
        <f t="shared" si="24"/>
        <v>0</v>
      </c>
      <c r="BF2060" s="146">
        <f t="shared" si="25"/>
        <v>0</v>
      </c>
      <c r="BG2060" s="146">
        <f t="shared" si="26"/>
        <v>0</v>
      </c>
      <c r="BH2060" s="146">
        <f t="shared" si="27"/>
        <v>0</v>
      </c>
      <c r="BI2060" s="146">
        <f t="shared" si="28"/>
        <v>0</v>
      </c>
      <c r="BJ2060" s="18" t="s">
        <v>90</v>
      </c>
      <c r="BK2060" s="146">
        <f t="shared" si="29"/>
        <v>0</v>
      </c>
      <c r="BL2060" s="18" t="s">
        <v>454</v>
      </c>
      <c r="BM2060" s="145" t="s">
        <v>2212</v>
      </c>
    </row>
    <row r="2061" spans="2:65" s="1" customFormat="1" ht="33" customHeight="1">
      <c r="B2061" s="33"/>
      <c r="C2061" s="179" t="s">
        <v>2213</v>
      </c>
      <c r="D2061" s="179" t="s">
        <v>440</v>
      </c>
      <c r="E2061" s="180" t="s">
        <v>2214</v>
      </c>
      <c r="F2061" s="181" t="s">
        <v>2208</v>
      </c>
      <c r="G2061" s="182" t="s">
        <v>504</v>
      </c>
      <c r="H2061" s="183">
        <v>1</v>
      </c>
      <c r="I2061" s="184"/>
      <c r="J2061" s="185">
        <f t="shared" si="20"/>
        <v>0</v>
      </c>
      <c r="K2061" s="181" t="s">
        <v>19</v>
      </c>
      <c r="L2061" s="186"/>
      <c r="M2061" s="187" t="s">
        <v>19</v>
      </c>
      <c r="N2061" s="188" t="s">
        <v>49</v>
      </c>
      <c r="P2061" s="143">
        <f t="shared" si="21"/>
        <v>0</v>
      </c>
      <c r="Q2061" s="143">
        <v>1.7500000000000002E-2</v>
      </c>
      <c r="R2061" s="143">
        <f t="shared" si="22"/>
        <v>1.7500000000000002E-2</v>
      </c>
      <c r="S2061" s="143">
        <v>0</v>
      </c>
      <c r="T2061" s="144">
        <f t="shared" si="23"/>
        <v>0</v>
      </c>
      <c r="AR2061" s="145" t="s">
        <v>558</v>
      </c>
      <c r="AT2061" s="145" t="s">
        <v>440</v>
      </c>
      <c r="AU2061" s="145" t="s">
        <v>90</v>
      </c>
      <c r="AY2061" s="18" t="s">
        <v>358</v>
      </c>
      <c r="BE2061" s="146">
        <f t="shared" si="24"/>
        <v>0</v>
      </c>
      <c r="BF2061" s="146">
        <f t="shared" si="25"/>
        <v>0</v>
      </c>
      <c r="BG2061" s="146">
        <f t="shared" si="26"/>
        <v>0</v>
      </c>
      <c r="BH2061" s="146">
        <f t="shared" si="27"/>
        <v>0</v>
      </c>
      <c r="BI2061" s="146">
        <f t="shared" si="28"/>
        <v>0</v>
      </c>
      <c r="BJ2061" s="18" t="s">
        <v>90</v>
      </c>
      <c r="BK2061" s="146">
        <f t="shared" si="29"/>
        <v>0</v>
      </c>
      <c r="BL2061" s="18" t="s">
        <v>454</v>
      </c>
      <c r="BM2061" s="145" t="s">
        <v>2215</v>
      </c>
    </row>
    <row r="2062" spans="2:65" s="1" customFormat="1" ht="33" customHeight="1">
      <c r="B2062" s="33"/>
      <c r="C2062" s="179" t="s">
        <v>2216</v>
      </c>
      <c r="D2062" s="179" t="s">
        <v>440</v>
      </c>
      <c r="E2062" s="180" t="s">
        <v>2217</v>
      </c>
      <c r="F2062" s="181" t="s">
        <v>2186</v>
      </c>
      <c r="G2062" s="182" t="s">
        <v>504</v>
      </c>
      <c r="H2062" s="183">
        <v>1</v>
      </c>
      <c r="I2062" s="184"/>
      <c r="J2062" s="185">
        <f t="shared" si="20"/>
        <v>0</v>
      </c>
      <c r="K2062" s="181" t="s">
        <v>19</v>
      </c>
      <c r="L2062" s="186"/>
      <c r="M2062" s="187" t="s">
        <v>19</v>
      </c>
      <c r="N2062" s="188" t="s">
        <v>49</v>
      </c>
      <c r="P2062" s="143">
        <f t="shared" si="21"/>
        <v>0</v>
      </c>
      <c r="Q2062" s="143">
        <v>1.7500000000000002E-2</v>
      </c>
      <c r="R2062" s="143">
        <f t="shared" si="22"/>
        <v>1.7500000000000002E-2</v>
      </c>
      <c r="S2062" s="143">
        <v>0</v>
      </c>
      <c r="T2062" s="144">
        <f t="shared" si="23"/>
        <v>0</v>
      </c>
      <c r="AR2062" s="145" t="s">
        <v>558</v>
      </c>
      <c r="AT2062" s="145" t="s">
        <v>440</v>
      </c>
      <c r="AU2062" s="145" t="s">
        <v>90</v>
      </c>
      <c r="AY2062" s="18" t="s">
        <v>358</v>
      </c>
      <c r="BE2062" s="146">
        <f t="shared" si="24"/>
        <v>0</v>
      </c>
      <c r="BF2062" s="146">
        <f t="shared" si="25"/>
        <v>0</v>
      </c>
      <c r="BG2062" s="146">
        <f t="shared" si="26"/>
        <v>0</v>
      </c>
      <c r="BH2062" s="146">
        <f t="shared" si="27"/>
        <v>0</v>
      </c>
      <c r="BI2062" s="146">
        <f t="shared" si="28"/>
        <v>0</v>
      </c>
      <c r="BJ2062" s="18" t="s">
        <v>90</v>
      </c>
      <c r="BK2062" s="146">
        <f t="shared" si="29"/>
        <v>0</v>
      </c>
      <c r="BL2062" s="18" t="s">
        <v>454</v>
      </c>
      <c r="BM2062" s="145" t="s">
        <v>2218</v>
      </c>
    </row>
    <row r="2063" spans="2:65" s="1" customFormat="1" ht="33" customHeight="1">
      <c r="B2063" s="33"/>
      <c r="C2063" s="179" t="s">
        <v>2219</v>
      </c>
      <c r="D2063" s="179" t="s">
        <v>440</v>
      </c>
      <c r="E2063" s="180" t="s">
        <v>2220</v>
      </c>
      <c r="F2063" s="181" t="s">
        <v>2186</v>
      </c>
      <c r="G2063" s="182" t="s">
        <v>504</v>
      </c>
      <c r="H2063" s="183">
        <v>1</v>
      </c>
      <c r="I2063" s="184"/>
      <c r="J2063" s="185">
        <f t="shared" si="20"/>
        <v>0</v>
      </c>
      <c r="K2063" s="181" t="s">
        <v>19</v>
      </c>
      <c r="L2063" s="186"/>
      <c r="M2063" s="187" t="s">
        <v>19</v>
      </c>
      <c r="N2063" s="188" t="s">
        <v>49</v>
      </c>
      <c r="P2063" s="143">
        <f t="shared" si="21"/>
        <v>0</v>
      </c>
      <c r="Q2063" s="143">
        <v>1.7500000000000002E-2</v>
      </c>
      <c r="R2063" s="143">
        <f t="shared" si="22"/>
        <v>1.7500000000000002E-2</v>
      </c>
      <c r="S2063" s="143">
        <v>0</v>
      </c>
      <c r="T2063" s="144">
        <f t="shared" si="23"/>
        <v>0</v>
      </c>
      <c r="AR2063" s="145" t="s">
        <v>558</v>
      </c>
      <c r="AT2063" s="145" t="s">
        <v>440</v>
      </c>
      <c r="AU2063" s="145" t="s">
        <v>90</v>
      </c>
      <c r="AY2063" s="18" t="s">
        <v>358</v>
      </c>
      <c r="BE2063" s="146">
        <f t="shared" si="24"/>
        <v>0</v>
      </c>
      <c r="BF2063" s="146">
        <f t="shared" si="25"/>
        <v>0</v>
      </c>
      <c r="BG2063" s="146">
        <f t="shared" si="26"/>
        <v>0</v>
      </c>
      <c r="BH2063" s="146">
        <f t="shared" si="27"/>
        <v>0</v>
      </c>
      <c r="BI2063" s="146">
        <f t="shared" si="28"/>
        <v>0</v>
      </c>
      <c r="BJ2063" s="18" t="s">
        <v>90</v>
      </c>
      <c r="BK2063" s="146">
        <f t="shared" si="29"/>
        <v>0</v>
      </c>
      <c r="BL2063" s="18" t="s">
        <v>454</v>
      </c>
      <c r="BM2063" s="145" t="s">
        <v>2221</v>
      </c>
    </row>
    <row r="2064" spans="2:65" s="1" customFormat="1" ht="37.9" customHeight="1">
      <c r="B2064" s="33"/>
      <c r="C2064" s="134" t="s">
        <v>2222</v>
      </c>
      <c r="D2064" s="134" t="s">
        <v>360</v>
      </c>
      <c r="E2064" s="135" t="s">
        <v>2223</v>
      </c>
      <c r="F2064" s="136" t="s">
        <v>2224</v>
      </c>
      <c r="G2064" s="137" t="s">
        <v>504</v>
      </c>
      <c r="H2064" s="138">
        <v>1</v>
      </c>
      <c r="I2064" s="139"/>
      <c r="J2064" s="140">
        <f t="shared" si="20"/>
        <v>0</v>
      </c>
      <c r="K2064" s="136" t="s">
        <v>363</v>
      </c>
      <c r="L2064" s="33"/>
      <c r="M2064" s="141" t="s">
        <v>19</v>
      </c>
      <c r="N2064" s="142" t="s">
        <v>49</v>
      </c>
      <c r="P2064" s="143">
        <f t="shared" si="21"/>
        <v>0</v>
      </c>
      <c r="Q2064" s="143">
        <v>0</v>
      </c>
      <c r="R2064" s="143">
        <f t="shared" si="22"/>
        <v>0</v>
      </c>
      <c r="S2064" s="143">
        <v>0</v>
      </c>
      <c r="T2064" s="144">
        <f t="shared" si="23"/>
        <v>0</v>
      </c>
      <c r="AR2064" s="145" t="s">
        <v>454</v>
      </c>
      <c r="AT2064" s="145" t="s">
        <v>360</v>
      </c>
      <c r="AU2064" s="145" t="s">
        <v>90</v>
      </c>
      <c r="AY2064" s="18" t="s">
        <v>358</v>
      </c>
      <c r="BE2064" s="146">
        <f t="shared" si="24"/>
        <v>0</v>
      </c>
      <c r="BF2064" s="146">
        <f t="shared" si="25"/>
        <v>0</v>
      </c>
      <c r="BG2064" s="146">
        <f t="shared" si="26"/>
        <v>0</v>
      </c>
      <c r="BH2064" s="146">
        <f t="shared" si="27"/>
        <v>0</v>
      </c>
      <c r="BI2064" s="146">
        <f t="shared" si="28"/>
        <v>0</v>
      </c>
      <c r="BJ2064" s="18" t="s">
        <v>90</v>
      </c>
      <c r="BK2064" s="146">
        <f t="shared" si="29"/>
        <v>0</v>
      </c>
      <c r="BL2064" s="18" t="s">
        <v>454</v>
      </c>
      <c r="BM2064" s="145" t="s">
        <v>2225</v>
      </c>
    </row>
    <row r="2065" spans="2:65" s="1" customFormat="1" ht="11.25">
      <c r="B2065" s="33"/>
      <c r="D2065" s="147" t="s">
        <v>366</v>
      </c>
      <c r="F2065" s="148" t="s">
        <v>2226</v>
      </c>
      <c r="I2065" s="149"/>
      <c r="L2065" s="33"/>
      <c r="M2065" s="150"/>
      <c r="T2065" s="54"/>
      <c r="AT2065" s="18" t="s">
        <v>366</v>
      </c>
      <c r="AU2065" s="18" t="s">
        <v>90</v>
      </c>
    </row>
    <row r="2066" spans="2:65" s="12" customFormat="1" ht="11.25">
      <c r="B2066" s="151"/>
      <c r="D2066" s="152" t="s">
        <v>368</v>
      </c>
      <c r="E2066" s="153" t="s">
        <v>19</v>
      </c>
      <c r="F2066" s="154" t="s">
        <v>1160</v>
      </c>
      <c r="H2066" s="153" t="s">
        <v>19</v>
      </c>
      <c r="I2066" s="155"/>
      <c r="L2066" s="151"/>
      <c r="M2066" s="156"/>
      <c r="T2066" s="157"/>
      <c r="AT2066" s="153" t="s">
        <v>368</v>
      </c>
      <c r="AU2066" s="153" t="s">
        <v>90</v>
      </c>
      <c r="AV2066" s="12" t="s">
        <v>84</v>
      </c>
      <c r="AW2066" s="12" t="s">
        <v>36</v>
      </c>
      <c r="AX2066" s="12" t="s">
        <v>77</v>
      </c>
      <c r="AY2066" s="153" t="s">
        <v>358</v>
      </c>
    </row>
    <row r="2067" spans="2:65" s="12" customFormat="1" ht="11.25">
      <c r="B2067" s="151"/>
      <c r="D2067" s="152" t="s">
        <v>368</v>
      </c>
      <c r="E2067" s="153" t="s">
        <v>19</v>
      </c>
      <c r="F2067" s="154" t="s">
        <v>1161</v>
      </c>
      <c r="H2067" s="153" t="s">
        <v>19</v>
      </c>
      <c r="I2067" s="155"/>
      <c r="L2067" s="151"/>
      <c r="M2067" s="156"/>
      <c r="T2067" s="157"/>
      <c r="AT2067" s="153" t="s">
        <v>368</v>
      </c>
      <c r="AU2067" s="153" t="s">
        <v>90</v>
      </c>
      <c r="AV2067" s="12" t="s">
        <v>84</v>
      </c>
      <c r="AW2067" s="12" t="s">
        <v>36</v>
      </c>
      <c r="AX2067" s="12" t="s">
        <v>77</v>
      </c>
      <c r="AY2067" s="153" t="s">
        <v>358</v>
      </c>
    </row>
    <row r="2068" spans="2:65" s="13" customFormat="1" ht="11.25">
      <c r="B2068" s="158"/>
      <c r="D2068" s="152" t="s">
        <v>368</v>
      </c>
      <c r="E2068" s="159" t="s">
        <v>19</v>
      </c>
      <c r="F2068" s="160" t="s">
        <v>1226</v>
      </c>
      <c r="H2068" s="161">
        <v>1</v>
      </c>
      <c r="I2068" s="162"/>
      <c r="L2068" s="158"/>
      <c r="M2068" s="163"/>
      <c r="T2068" s="164"/>
      <c r="AT2068" s="159" t="s">
        <v>368</v>
      </c>
      <c r="AU2068" s="159" t="s">
        <v>90</v>
      </c>
      <c r="AV2068" s="13" t="s">
        <v>90</v>
      </c>
      <c r="AW2068" s="13" t="s">
        <v>36</v>
      </c>
      <c r="AX2068" s="13" t="s">
        <v>77</v>
      </c>
      <c r="AY2068" s="159" t="s">
        <v>358</v>
      </c>
    </row>
    <row r="2069" spans="2:65" s="14" customFormat="1" ht="11.25">
      <c r="B2069" s="165"/>
      <c r="D2069" s="152" t="s">
        <v>368</v>
      </c>
      <c r="E2069" s="166" t="s">
        <v>19</v>
      </c>
      <c r="F2069" s="167" t="s">
        <v>371</v>
      </c>
      <c r="H2069" s="168">
        <v>1</v>
      </c>
      <c r="I2069" s="169"/>
      <c r="L2069" s="165"/>
      <c r="M2069" s="170"/>
      <c r="T2069" s="171"/>
      <c r="AT2069" s="166" t="s">
        <v>368</v>
      </c>
      <c r="AU2069" s="166" t="s">
        <v>90</v>
      </c>
      <c r="AV2069" s="14" t="s">
        <v>364</v>
      </c>
      <c r="AW2069" s="14" t="s">
        <v>36</v>
      </c>
      <c r="AX2069" s="14" t="s">
        <v>84</v>
      </c>
      <c r="AY2069" s="166" t="s">
        <v>358</v>
      </c>
    </row>
    <row r="2070" spans="2:65" s="1" customFormat="1" ht="37.9" customHeight="1">
      <c r="B2070" s="33"/>
      <c r="C2070" s="179" t="s">
        <v>2227</v>
      </c>
      <c r="D2070" s="179" t="s">
        <v>440</v>
      </c>
      <c r="E2070" s="180" t="s">
        <v>2228</v>
      </c>
      <c r="F2070" s="181" t="s">
        <v>2229</v>
      </c>
      <c r="G2070" s="182" t="s">
        <v>504</v>
      </c>
      <c r="H2070" s="183">
        <v>1</v>
      </c>
      <c r="I2070" s="184"/>
      <c r="J2070" s="185">
        <f>ROUND(I2070*H2070,2)</f>
        <v>0</v>
      </c>
      <c r="K2070" s="181" t="s">
        <v>19</v>
      </c>
      <c r="L2070" s="186"/>
      <c r="M2070" s="187" t="s">
        <v>19</v>
      </c>
      <c r="N2070" s="188" t="s">
        <v>49</v>
      </c>
      <c r="P2070" s="143">
        <f>O2070*H2070</f>
        <v>0</v>
      </c>
      <c r="Q2070" s="143">
        <v>1.7500000000000002E-2</v>
      </c>
      <c r="R2070" s="143">
        <f>Q2070*H2070</f>
        <v>1.7500000000000002E-2</v>
      </c>
      <c r="S2070" s="143">
        <v>0</v>
      </c>
      <c r="T2070" s="144">
        <f>S2070*H2070</f>
        <v>0</v>
      </c>
      <c r="AR2070" s="145" t="s">
        <v>558</v>
      </c>
      <c r="AT2070" s="145" t="s">
        <v>440</v>
      </c>
      <c r="AU2070" s="145" t="s">
        <v>90</v>
      </c>
      <c r="AY2070" s="18" t="s">
        <v>358</v>
      </c>
      <c r="BE2070" s="146">
        <f>IF(N2070="základní",J2070,0)</f>
        <v>0</v>
      </c>
      <c r="BF2070" s="146">
        <f>IF(N2070="snížená",J2070,0)</f>
        <v>0</v>
      </c>
      <c r="BG2070" s="146">
        <f>IF(N2070="zákl. přenesená",J2070,0)</f>
        <v>0</v>
      </c>
      <c r="BH2070" s="146">
        <f>IF(N2070="sníž. přenesená",J2070,0)</f>
        <v>0</v>
      </c>
      <c r="BI2070" s="146">
        <f>IF(N2070="nulová",J2070,0)</f>
        <v>0</v>
      </c>
      <c r="BJ2070" s="18" t="s">
        <v>90</v>
      </c>
      <c r="BK2070" s="146">
        <f>ROUND(I2070*H2070,2)</f>
        <v>0</v>
      </c>
      <c r="BL2070" s="18" t="s">
        <v>454</v>
      </c>
      <c r="BM2070" s="145" t="s">
        <v>2230</v>
      </c>
    </row>
    <row r="2071" spans="2:65" s="1" customFormat="1" ht="33" customHeight="1">
      <c r="B2071" s="33"/>
      <c r="C2071" s="134" t="s">
        <v>2231</v>
      </c>
      <c r="D2071" s="134" t="s">
        <v>360</v>
      </c>
      <c r="E2071" s="135" t="s">
        <v>2232</v>
      </c>
      <c r="F2071" s="136" t="s">
        <v>2233</v>
      </c>
      <c r="G2071" s="137" t="s">
        <v>235</v>
      </c>
      <c r="H2071" s="138">
        <v>66.25</v>
      </c>
      <c r="I2071" s="139"/>
      <c r="J2071" s="140">
        <f>ROUND(I2071*H2071,2)</f>
        <v>0</v>
      </c>
      <c r="K2071" s="136" t="s">
        <v>363</v>
      </c>
      <c r="L2071" s="33"/>
      <c r="M2071" s="141" t="s">
        <v>19</v>
      </c>
      <c r="N2071" s="142" t="s">
        <v>49</v>
      </c>
      <c r="P2071" s="143">
        <f>O2071*H2071</f>
        <v>0</v>
      </c>
      <c r="Q2071" s="143">
        <v>0</v>
      </c>
      <c r="R2071" s="143">
        <f>Q2071*H2071</f>
        <v>0</v>
      </c>
      <c r="S2071" s="143">
        <v>0</v>
      </c>
      <c r="T2071" s="144">
        <f>S2071*H2071</f>
        <v>0</v>
      </c>
      <c r="AR2071" s="145" t="s">
        <v>454</v>
      </c>
      <c r="AT2071" s="145" t="s">
        <v>360</v>
      </c>
      <c r="AU2071" s="145" t="s">
        <v>90</v>
      </c>
      <c r="AY2071" s="18" t="s">
        <v>358</v>
      </c>
      <c r="BE2071" s="146">
        <f>IF(N2071="základní",J2071,0)</f>
        <v>0</v>
      </c>
      <c r="BF2071" s="146">
        <f>IF(N2071="snížená",J2071,0)</f>
        <v>0</v>
      </c>
      <c r="BG2071" s="146">
        <f>IF(N2071="zákl. přenesená",J2071,0)</f>
        <v>0</v>
      </c>
      <c r="BH2071" s="146">
        <f>IF(N2071="sníž. přenesená",J2071,0)</f>
        <v>0</v>
      </c>
      <c r="BI2071" s="146">
        <f>IF(N2071="nulová",J2071,0)</f>
        <v>0</v>
      </c>
      <c r="BJ2071" s="18" t="s">
        <v>90</v>
      </c>
      <c r="BK2071" s="146">
        <f>ROUND(I2071*H2071,2)</f>
        <v>0</v>
      </c>
      <c r="BL2071" s="18" t="s">
        <v>454</v>
      </c>
      <c r="BM2071" s="145" t="s">
        <v>2234</v>
      </c>
    </row>
    <row r="2072" spans="2:65" s="1" customFormat="1" ht="11.25">
      <c r="B2072" s="33"/>
      <c r="D2072" s="147" t="s">
        <v>366</v>
      </c>
      <c r="F2072" s="148" t="s">
        <v>2235</v>
      </c>
      <c r="I2072" s="149"/>
      <c r="L2072" s="33"/>
      <c r="M2072" s="150"/>
      <c r="T2072" s="54"/>
      <c r="AT2072" s="18" t="s">
        <v>366</v>
      </c>
      <c r="AU2072" s="18" t="s">
        <v>90</v>
      </c>
    </row>
    <row r="2073" spans="2:65" s="12" customFormat="1" ht="11.25">
      <c r="B2073" s="151"/>
      <c r="D2073" s="152" t="s">
        <v>368</v>
      </c>
      <c r="E2073" s="153" t="s">
        <v>19</v>
      </c>
      <c r="F2073" s="154" t="s">
        <v>1160</v>
      </c>
      <c r="H2073" s="153" t="s">
        <v>19</v>
      </c>
      <c r="I2073" s="155"/>
      <c r="L2073" s="151"/>
      <c r="M2073" s="156"/>
      <c r="T2073" s="157"/>
      <c r="AT2073" s="153" t="s">
        <v>368</v>
      </c>
      <c r="AU2073" s="153" t="s">
        <v>90</v>
      </c>
      <c r="AV2073" s="12" t="s">
        <v>84</v>
      </c>
      <c r="AW2073" s="12" t="s">
        <v>36</v>
      </c>
      <c r="AX2073" s="12" t="s">
        <v>77</v>
      </c>
      <c r="AY2073" s="153" t="s">
        <v>358</v>
      </c>
    </row>
    <row r="2074" spans="2:65" s="12" customFormat="1" ht="11.25">
      <c r="B2074" s="151"/>
      <c r="D2074" s="152" t="s">
        <v>368</v>
      </c>
      <c r="E2074" s="153" t="s">
        <v>19</v>
      </c>
      <c r="F2074" s="154" t="s">
        <v>460</v>
      </c>
      <c r="H2074" s="153" t="s">
        <v>19</v>
      </c>
      <c r="I2074" s="155"/>
      <c r="L2074" s="151"/>
      <c r="M2074" s="156"/>
      <c r="T2074" s="157"/>
      <c r="AT2074" s="153" t="s">
        <v>368</v>
      </c>
      <c r="AU2074" s="153" t="s">
        <v>90</v>
      </c>
      <c r="AV2074" s="12" t="s">
        <v>84</v>
      </c>
      <c r="AW2074" s="12" t="s">
        <v>36</v>
      </c>
      <c r="AX2074" s="12" t="s">
        <v>77</v>
      </c>
      <c r="AY2074" s="153" t="s">
        <v>358</v>
      </c>
    </row>
    <row r="2075" spans="2:65" s="13" customFormat="1" ht="11.25">
      <c r="B2075" s="158"/>
      <c r="D2075" s="152" t="s">
        <v>368</v>
      </c>
      <c r="E2075" s="159" t="s">
        <v>19</v>
      </c>
      <c r="F2075" s="160" t="s">
        <v>2236</v>
      </c>
      <c r="H2075" s="161">
        <v>8</v>
      </c>
      <c r="I2075" s="162"/>
      <c r="L2075" s="158"/>
      <c r="M2075" s="163"/>
      <c r="T2075" s="164"/>
      <c r="AT2075" s="159" t="s">
        <v>368</v>
      </c>
      <c r="AU2075" s="159" t="s">
        <v>90</v>
      </c>
      <c r="AV2075" s="13" t="s">
        <v>90</v>
      </c>
      <c r="AW2075" s="13" t="s">
        <v>36</v>
      </c>
      <c r="AX2075" s="13" t="s">
        <v>77</v>
      </c>
      <c r="AY2075" s="159" t="s">
        <v>358</v>
      </c>
    </row>
    <row r="2076" spans="2:65" s="13" customFormat="1" ht="11.25">
      <c r="B2076" s="158"/>
      <c r="D2076" s="152" t="s">
        <v>368</v>
      </c>
      <c r="E2076" s="159" t="s">
        <v>19</v>
      </c>
      <c r="F2076" s="160" t="s">
        <v>2237</v>
      </c>
      <c r="H2076" s="161">
        <v>52.25</v>
      </c>
      <c r="I2076" s="162"/>
      <c r="L2076" s="158"/>
      <c r="M2076" s="163"/>
      <c r="T2076" s="164"/>
      <c r="AT2076" s="159" t="s">
        <v>368</v>
      </c>
      <c r="AU2076" s="159" t="s">
        <v>90</v>
      </c>
      <c r="AV2076" s="13" t="s">
        <v>90</v>
      </c>
      <c r="AW2076" s="13" t="s">
        <v>36</v>
      </c>
      <c r="AX2076" s="13" t="s">
        <v>77</v>
      </c>
      <c r="AY2076" s="159" t="s">
        <v>358</v>
      </c>
    </row>
    <row r="2077" spans="2:65" s="13" customFormat="1" ht="11.25">
      <c r="B2077" s="158"/>
      <c r="D2077" s="152" t="s">
        <v>368</v>
      </c>
      <c r="E2077" s="159" t="s">
        <v>19</v>
      </c>
      <c r="F2077" s="160" t="s">
        <v>2238</v>
      </c>
      <c r="H2077" s="161">
        <v>6</v>
      </c>
      <c r="I2077" s="162"/>
      <c r="L2077" s="158"/>
      <c r="M2077" s="163"/>
      <c r="T2077" s="164"/>
      <c r="AT2077" s="159" t="s">
        <v>368</v>
      </c>
      <c r="AU2077" s="159" t="s">
        <v>90</v>
      </c>
      <c r="AV2077" s="13" t="s">
        <v>90</v>
      </c>
      <c r="AW2077" s="13" t="s">
        <v>36</v>
      </c>
      <c r="AX2077" s="13" t="s">
        <v>77</v>
      </c>
      <c r="AY2077" s="159" t="s">
        <v>358</v>
      </c>
    </row>
    <row r="2078" spans="2:65" s="14" customFormat="1" ht="11.25">
      <c r="B2078" s="165"/>
      <c r="D2078" s="152" t="s">
        <v>368</v>
      </c>
      <c r="E2078" s="166" t="s">
        <v>19</v>
      </c>
      <c r="F2078" s="167" t="s">
        <v>371</v>
      </c>
      <c r="H2078" s="168">
        <v>66.25</v>
      </c>
      <c r="I2078" s="169"/>
      <c r="L2078" s="165"/>
      <c r="M2078" s="170"/>
      <c r="T2078" s="171"/>
      <c r="AT2078" s="166" t="s">
        <v>368</v>
      </c>
      <c r="AU2078" s="166" t="s">
        <v>90</v>
      </c>
      <c r="AV2078" s="14" t="s">
        <v>364</v>
      </c>
      <c r="AW2078" s="14" t="s">
        <v>36</v>
      </c>
      <c r="AX2078" s="14" t="s">
        <v>84</v>
      </c>
      <c r="AY2078" s="166" t="s">
        <v>358</v>
      </c>
    </row>
    <row r="2079" spans="2:65" s="1" customFormat="1" ht="21.75" customHeight="1">
      <c r="B2079" s="33"/>
      <c r="C2079" s="179" t="s">
        <v>2239</v>
      </c>
      <c r="D2079" s="179" t="s">
        <v>440</v>
      </c>
      <c r="E2079" s="180" t="s">
        <v>2240</v>
      </c>
      <c r="F2079" s="181" t="s">
        <v>2241</v>
      </c>
      <c r="G2079" s="182" t="s">
        <v>235</v>
      </c>
      <c r="H2079" s="183">
        <v>69.563000000000002</v>
      </c>
      <c r="I2079" s="184"/>
      <c r="J2079" s="185">
        <f>ROUND(I2079*H2079,2)</f>
        <v>0</v>
      </c>
      <c r="K2079" s="181" t="s">
        <v>19</v>
      </c>
      <c r="L2079" s="186"/>
      <c r="M2079" s="187" t="s">
        <v>19</v>
      </c>
      <c r="N2079" s="188" t="s">
        <v>49</v>
      </c>
      <c r="P2079" s="143">
        <f>O2079*H2079</f>
        <v>0</v>
      </c>
      <c r="Q2079" s="143">
        <v>1.5E-3</v>
      </c>
      <c r="R2079" s="143">
        <f>Q2079*H2079</f>
        <v>0.10434450000000001</v>
      </c>
      <c r="S2079" s="143">
        <v>0</v>
      </c>
      <c r="T2079" s="144">
        <f>S2079*H2079</f>
        <v>0</v>
      </c>
      <c r="AR2079" s="145" t="s">
        <v>558</v>
      </c>
      <c r="AT2079" s="145" t="s">
        <v>440</v>
      </c>
      <c r="AU2079" s="145" t="s">
        <v>90</v>
      </c>
      <c r="AY2079" s="18" t="s">
        <v>358</v>
      </c>
      <c r="BE2079" s="146">
        <f>IF(N2079="základní",J2079,0)</f>
        <v>0</v>
      </c>
      <c r="BF2079" s="146">
        <f>IF(N2079="snížená",J2079,0)</f>
        <v>0</v>
      </c>
      <c r="BG2079" s="146">
        <f>IF(N2079="zákl. přenesená",J2079,0)</f>
        <v>0</v>
      </c>
      <c r="BH2079" s="146">
        <f>IF(N2079="sníž. přenesená",J2079,0)</f>
        <v>0</v>
      </c>
      <c r="BI2079" s="146">
        <f>IF(N2079="nulová",J2079,0)</f>
        <v>0</v>
      </c>
      <c r="BJ2079" s="18" t="s">
        <v>90</v>
      </c>
      <c r="BK2079" s="146">
        <f>ROUND(I2079*H2079,2)</f>
        <v>0</v>
      </c>
      <c r="BL2079" s="18" t="s">
        <v>454</v>
      </c>
      <c r="BM2079" s="145" t="s">
        <v>2242</v>
      </c>
    </row>
    <row r="2080" spans="2:65" s="12" customFormat="1" ht="11.25">
      <c r="B2080" s="151"/>
      <c r="D2080" s="152" t="s">
        <v>368</v>
      </c>
      <c r="E2080" s="153" t="s">
        <v>19</v>
      </c>
      <c r="F2080" s="154" t="s">
        <v>1160</v>
      </c>
      <c r="H2080" s="153" t="s">
        <v>19</v>
      </c>
      <c r="I2080" s="155"/>
      <c r="L2080" s="151"/>
      <c r="M2080" s="156"/>
      <c r="T2080" s="157"/>
      <c r="AT2080" s="153" t="s">
        <v>368</v>
      </c>
      <c r="AU2080" s="153" t="s">
        <v>90</v>
      </c>
      <c r="AV2080" s="12" t="s">
        <v>84</v>
      </c>
      <c r="AW2080" s="12" t="s">
        <v>36</v>
      </c>
      <c r="AX2080" s="12" t="s">
        <v>77</v>
      </c>
      <c r="AY2080" s="153" t="s">
        <v>358</v>
      </c>
    </row>
    <row r="2081" spans="2:65" s="12" customFormat="1" ht="11.25">
      <c r="B2081" s="151"/>
      <c r="D2081" s="152" t="s">
        <v>368</v>
      </c>
      <c r="E2081" s="153" t="s">
        <v>19</v>
      </c>
      <c r="F2081" s="154" t="s">
        <v>460</v>
      </c>
      <c r="H2081" s="153" t="s">
        <v>19</v>
      </c>
      <c r="I2081" s="155"/>
      <c r="L2081" s="151"/>
      <c r="M2081" s="156"/>
      <c r="T2081" s="157"/>
      <c r="AT2081" s="153" t="s">
        <v>368</v>
      </c>
      <c r="AU2081" s="153" t="s">
        <v>90</v>
      </c>
      <c r="AV2081" s="12" t="s">
        <v>84</v>
      </c>
      <c r="AW2081" s="12" t="s">
        <v>36</v>
      </c>
      <c r="AX2081" s="12" t="s">
        <v>77</v>
      </c>
      <c r="AY2081" s="153" t="s">
        <v>358</v>
      </c>
    </row>
    <row r="2082" spans="2:65" s="13" customFormat="1" ht="11.25">
      <c r="B2082" s="158"/>
      <c r="D2082" s="152" t="s">
        <v>368</v>
      </c>
      <c r="E2082" s="159" t="s">
        <v>19</v>
      </c>
      <c r="F2082" s="160" t="s">
        <v>2236</v>
      </c>
      <c r="H2082" s="161">
        <v>8</v>
      </c>
      <c r="I2082" s="162"/>
      <c r="L2082" s="158"/>
      <c r="M2082" s="163"/>
      <c r="T2082" s="164"/>
      <c r="AT2082" s="159" t="s">
        <v>368</v>
      </c>
      <c r="AU2082" s="159" t="s">
        <v>90</v>
      </c>
      <c r="AV2082" s="13" t="s">
        <v>90</v>
      </c>
      <c r="AW2082" s="13" t="s">
        <v>36</v>
      </c>
      <c r="AX2082" s="13" t="s">
        <v>77</v>
      </c>
      <c r="AY2082" s="159" t="s">
        <v>358</v>
      </c>
    </row>
    <row r="2083" spans="2:65" s="13" customFormat="1" ht="11.25">
      <c r="B2083" s="158"/>
      <c r="D2083" s="152" t="s">
        <v>368</v>
      </c>
      <c r="E2083" s="159" t="s">
        <v>19</v>
      </c>
      <c r="F2083" s="160" t="s">
        <v>2237</v>
      </c>
      <c r="H2083" s="161">
        <v>52.25</v>
      </c>
      <c r="I2083" s="162"/>
      <c r="L2083" s="158"/>
      <c r="M2083" s="163"/>
      <c r="T2083" s="164"/>
      <c r="AT2083" s="159" t="s">
        <v>368</v>
      </c>
      <c r="AU2083" s="159" t="s">
        <v>90</v>
      </c>
      <c r="AV2083" s="13" t="s">
        <v>90</v>
      </c>
      <c r="AW2083" s="13" t="s">
        <v>36</v>
      </c>
      <c r="AX2083" s="13" t="s">
        <v>77</v>
      </c>
      <c r="AY2083" s="159" t="s">
        <v>358</v>
      </c>
    </row>
    <row r="2084" spans="2:65" s="13" customFormat="1" ht="11.25">
      <c r="B2084" s="158"/>
      <c r="D2084" s="152" t="s">
        <v>368</v>
      </c>
      <c r="E2084" s="159" t="s">
        <v>19</v>
      </c>
      <c r="F2084" s="160" t="s">
        <v>2238</v>
      </c>
      <c r="H2084" s="161">
        <v>6</v>
      </c>
      <c r="I2084" s="162"/>
      <c r="L2084" s="158"/>
      <c r="M2084" s="163"/>
      <c r="T2084" s="164"/>
      <c r="AT2084" s="159" t="s">
        <v>368</v>
      </c>
      <c r="AU2084" s="159" t="s">
        <v>90</v>
      </c>
      <c r="AV2084" s="13" t="s">
        <v>90</v>
      </c>
      <c r="AW2084" s="13" t="s">
        <v>36</v>
      </c>
      <c r="AX2084" s="13" t="s">
        <v>77</v>
      </c>
      <c r="AY2084" s="159" t="s">
        <v>358</v>
      </c>
    </row>
    <row r="2085" spans="2:65" s="14" customFormat="1" ht="11.25">
      <c r="B2085" s="165"/>
      <c r="D2085" s="152" t="s">
        <v>368</v>
      </c>
      <c r="E2085" s="166" t="s">
        <v>19</v>
      </c>
      <c r="F2085" s="167" t="s">
        <v>371</v>
      </c>
      <c r="H2085" s="168">
        <v>66.25</v>
      </c>
      <c r="I2085" s="169"/>
      <c r="L2085" s="165"/>
      <c r="M2085" s="170"/>
      <c r="T2085" s="171"/>
      <c r="AT2085" s="166" t="s">
        <v>368</v>
      </c>
      <c r="AU2085" s="166" t="s">
        <v>90</v>
      </c>
      <c r="AV2085" s="14" t="s">
        <v>364</v>
      </c>
      <c r="AW2085" s="14" t="s">
        <v>36</v>
      </c>
      <c r="AX2085" s="14" t="s">
        <v>84</v>
      </c>
      <c r="AY2085" s="166" t="s">
        <v>358</v>
      </c>
    </row>
    <row r="2086" spans="2:65" s="13" customFormat="1" ht="11.25">
      <c r="B2086" s="158"/>
      <c r="D2086" s="152" t="s">
        <v>368</v>
      </c>
      <c r="F2086" s="160" t="s">
        <v>2243</v>
      </c>
      <c r="H2086" s="161">
        <v>69.563000000000002</v>
      </c>
      <c r="I2086" s="162"/>
      <c r="L2086" s="158"/>
      <c r="M2086" s="163"/>
      <c r="T2086" s="164"/>
      <c r="AT2086" s="159" t="s">
        <v>368</v>
      </c>
      <c r="AU2086" s="159" t="s">
        <v>90</v>
      </c>
      <c r="AV2086" s="13" t="s">
        <v>90</v>
      </c>
      <c r="AW2086" s="13" t="s">
        <v>4</v>
      </c>
      <c r="AX2086" s="13" t="s">
        <v>84</v>
      </c>
      <c r="AY2086" s="159" t="s">
        <v>358</v>
      </c>
    </row>
    <row r="2087" spans="2:65" s="1" customFormat="1" ht="16.5" customHeight="1">
      <c r="B2087" s="33"/>
      <c r="C2087" s="179" t="s">
        <v>2244</v>
      </c>
      <c r="D2087" s="179" t="s">
        <v>440</v>
      </c>
      <c r="E2087" s="180" t="s">
        <v>2245</v>
      </c>
      <c r="F2087" s="181" t="s">
        <v>2246</v>
      </c>
      <c r="G2087" s="182" t="s">
        <v>2247</v>
      </c>
      <c r="H2087" s="183">
        <v>24</v>
      </c>
      <c r="I2087" s="184"/>
      <c r="J2087" s="185">
        <f>ROUND(I2087*H2087,2)</f>
        <v>0</v>
      </c>
      <c r="K2087" s="181" t="s">
        <v>363</v>
      </c>
      <c r="L2087" s="186"/>
      <c r="M2087" s="187" t="s">
        <v>19</v>
      </c>
      <c r="N2087" s="188" t="s">
        <v>49</v>
      </c>
      <c r="P2087" s="143">
        <f>O2087*H2087</f>
        <v>0</v>
      </c>
      <c r="Q2087" s="143">
        <v>2.0000000000000001E-4</v>
      </c>
      <c r="R2087" s="143">
        <f>Q2087*H2087</f>
        <v>4.8000000000000004E-3</v>
      </c>
      <c r="S2087" s="143">
        <v>0</v>
      </c>
      <c r="T2087" s="144">
        <f>S2087*H2087</f>
        <v>0</v>
      </c>
      <c r="AR2087" s="145" t="s">
        <v>558</v>
      </c>
      <c r="AT2087" s="145" t="s">
        <v>440</v>
      </c>
      <c r="AU2087" s="145" t="s">
        <v>90</v>
      </c>
      <c r="AY2087" s="18" t="s">
        <v>358</v>
      </c>
      <c r="BE2087" s="146">
        <f>IF(N2087="základní",J2087,0)</f>
        <v>0</v>
      </c>
      <c r="BF2087" s="146">
        <f>IF(N2087="snížená",J2087,0)</f>
        <v>0</v>
      </c>
      <c r="BG2087" s="146">
        <f>IF(N2087="zákl. přenesená",J2087,0)</f>
        <v>0</v>
      </c>
      <c r="BH2087" s="146">
        <f>IF(N2087="sníž. přenesená",J2087,0)</f>
        <v>0</v>
      </c>
      <c r="BI2087" s="146">
        <f>IF(N2087="nulová",J2087,0)</f>
        <v>0</v>
      </c>
      <c r="BJ2087" s="18" t="s">
        <v>90</v>
      </c>
      <c r="BK2087" s="146">
        <f>ROUND(I2087*H2087,2)</f>
        <v>0</v>
      </c>
      <c r="BL2087" s="18" t="s">
        <v>454</v>
      </c>
      <c r="BM2087" s="145" t="s">
        <v>2248</v>
      </c>
    </row>
    <row r="2088" spans="2:65" s="1" customFormat="1" ht="49.15" customHeight="1">
      <c r="B2088" s="33"/>
      <c r="C2088" s="134" t="s">
        <v>2249</v>
      </c>
      <c r="D2088" s="134" t="s">
        <v>360</v>
      </c>
      <c r="E2088" s="135" t="s">
        <v>2250</v>
      </c>
      <c r="F2088" s="136" t="s">
        <v>2251</v>
      </c>
      <c r="G2088" s="137" t="s">
        <v>1498</v>
      </c>
      <c r="H2088" s="189"/>
      <c r="I2088" s="139"/>
      <c r="J2088" s="140">
        <f>ROUND(I2088*H2088,2)</f>
        <v>0</v>
      </c>
      <c r="K2088" s="136" t="s">
        <v>363</v>
      </c>
      <c r="L2088" s="33"/>
      <c r="M2088" s="141" t="s">
        <v>19</v>
      </c>
      <c r="N2088" s="142" t="s">
        <v>49</v>
      </c>
      <c r="P2088" s="143">
        <f>O2088*H2088</f>
        <v>0</v>
      </c>
      <c r="Q2088" s="143">
        <v>0</v>
      </c>
      <c r="R2088" s="143">
        <f>Q2088*H2088</f>
        <v>0</v>
      </c>
      <c r="S2088" s="143">
        <v>0</v>
      </c>
      <c r="T2088" s="144">
        <f>S2088*H2088</f>
        <v>0</v>
      </c>
      <c r="AR2088" s="145" t="s">
        <v>454</v>
      </c>
      <c r="AT2088" s="145" t="s">
        <v>360</v>
      </c>
      <c r="AU2088" s="145" t="s">
        <v>90</v>
      </c>
      <c r="AY2088" s="18" t="s">
        <v>358</v>
      </c>
      <c r="BE2088" s="146">
        <f>IF(N2088="základní",J2088,0)</f>
        <v>0</v>
      </c>
      <c r="BF2088" s="146">
        <f>IF(N2088="snížená",J2088,0)</f>
        <v>0</v>
      </c>
      <c r="BG2088" s="146">
        <f>IF(N2088="zákl. přenesená",J2088,0)</f>
        <v>0</v>
      </c>
      <c r="BH2088" s="146">
        <f>IF(N2088="sníž. přenesená",J2088,0)</f>
        <v>0</v>
      </c>
      <c r="BI2088" s="146">
        <f>IF(N2088="nulová",J2088,0)</f>
        <v>0</v>
      </c>
      <c r="BJ2088" s="18" t="s">
        <v>90</v>
      </c>
      <c r="BK2088" s="146">
        <f>ROUND(I2088*H2088,2)</f>
        <v>0</v>
      </c>
      <c r="BL2088" s="18" t="s">
        <v>454</v>
      </c>
      <c r="BM2088" s="145" t="s">
        <v>2252</v>
      </c>
    </row>
    <row r="2089" spans="2:65" s="1" customFormat="1" ht="11.25">
      <c r="B2089" s="33"/>
      <c r="D2089" s="147" t="s">
        <v>366</v>
      </c>
      <c r="F2089" s="148" t="s">
        <v>2253</v>
      </c>
      <c r="I2089" s="149"/>
      <c r="L2089" s="33"/>
      <c r="M2089" s="150"/>
      <c r="T2089" s="54"/>
      <c r="AT2089" s="18" t="s">
        <v>366</v>
      </c>
      <c r="AU2089" s="18" t="s">
        <v>90</v>
      </c>
    </row>
    <row r="2090" spans="2:65" s="11" customFormat="1" ht="22.9" customHeight="1">
      <c r="B2090" s="122"/>
      <c r="D2090" s="123" t="s">
        <v>76</v>
      </c>
      <c r="E2090" s="132" t="s">
        <v>2254</v>
      </c>
      <c r="F2090" s="132" t="s">
        <v>2255</v>
      </c>
      <c r="I2090" s="125"/>
      <c r="J2090" s="133">
        <f>BK2090</f>
        <v>0</v>
      </c>
      <c r="L2090" s="122"/>
      <c r="M2090" s="127"/>
      <c r="P2090" s="128">
        <f>SUM(P2091:P2181)</f>
        <v>0</v>
      </c>
      <c r="R2090" s="128">
        <f>SUM(R2091:R2181)</f>
        <v>0</v>
      </c>
      <c r="T2090" s="129">
        <f>SUM(T2091:T2181)</f>
        <v>0</v>
      </c>
      <c r="AR2090" s="123" t="s">
        <v>90</v>
      </c>
      <c r="AT2090" s="130" t="s">
        <v>76</v>
      </c>
      <c r="AU2090" s="130" t="s">
        <v>84</v>
      </c>
      <c r="AY2090" s="123" t="s">
        <v>358</v>
      </c>
      <c r="BK2090" s="131">
        <f>SUM(BK2091:BK2181)</f>
        <v>0</v>
      </c>
    </row>
    <row r="2091" spans="2:65" s="1" customFormat="1" ht="49.15" customHeight="1">
      <c r="B2091" s="33"/>
      <c r="C2091" s="134" t="s">
        <v>2256</v>
      </c>
      <c r="D2091" s="134" t="s">
        <v>360</v>
      </c>
      <c r="E2091" s="135" t="s">
        <v>2257</v>
      </c>
      <c r="F2091" s="136" t="s">
        <v>2258</v>
      </c>
      <c r="G2091" s="137" t="s">
        <v>504</v>
      </c>
      <c r="H2091" s="138">
        <v>1</v>
      </c>
      <c r="I2091" s="139"/>
      <c r="J2091" s="140">
        <f>ROUND(I2091*H2091,2)</f>
        <v>0</v>
      </c>
      <c r="K2091" s="136" t="s">
        <v>19</v>
      </c>
      <c r="L2091" s="33"/>
      <c r="M2091" s="141" t="s">
        <v>19</v>
      </c>
      <c r="N2091" s="142" t="s">
        <v>49</v>
      </c>
      <c r="P2091" s="143">
        <f>O2091*H2091</f>
        <v>0</v>
      </c>
      <c r="Q2091" s="143">
        <v>0</v>
      </c>
      <c r="R2091" s="143">
        <f>Q2091*H2091</f>
        <v>0</v>
      </c>
      <c r="S2091" s="143">
        <v>0</v>
      </c>
      <c r="T2091" s="144">
        <f>S2091*H2091</f>
        <v>0</v>
      </c>
      <c r="AR2091" s="145" t="s">
        <v>454</v>
      </c>
      <c r="AT2091" s="145" t="s">
        <v>360</v>
      </c>
      <c r="AU2091" s="145" t="s">
        <v>90</v>
      </c>
      <c r="AY2091" s="18" t="s">
        <v>358</v>
      </c>
      <c r="BE2091" s="146">
        <f>IF(N2091="základní",J2091,0)</f>
        <v>0</v>
      </c>
      <c r="BF2091" s="146">
        <f>IF(N2091="snížená",J2091,0)</f>
        <v>0</v>
      </c>
      <c r="BG2091" s="146">
        <f>IF(N2091="zákl. přenesená",J2091,0)</f>
        <v>0</v>
      </c>
      <c r="BH2091" s="146">
        <f>IF(N2091="sníž. přenesená",J2091,0)</f>
        <v>0</v>
      </c>
      <c r="BI2091" s="146">
        <f>IF(N2091="nulová",J2091,0)</f>
        <v>0</v>
      </c>
      <c r="BJ2091" s="18" t="s">
        <v>90</v>
      </c>
      <c r="BK2091" s="146">
        <f>ROUND(I2091*H2091,2)</f>
        <v>0</v>
      </c>
      <c r="BL2091" s="18" t="s">
        <v>454</v>
      </c>
      <c r="BM2091" s="145" t="s">
        <v>2259</v>
      </c>
    </row>
    <row r="2092" spans="2:65" s="12" customFormat="1" ht="11.25">
      <c r="B2092" s="151"/>
      <c r="D2092" s="152" t="s">
        <v>368</v>
      </c>
      <c r="E2092" s="153" t="s">
        <v>19</v>
      </c>
      <c r="F2092" s="154" t="s">
        <v>1160</v>
      </c>
      <c r="H2092" s="153" t="s">
        <v>19</v>
      </c>
      <c r="I2092" s="155"/>
      <c r="L2092" s="151"/>
      <c r="M2092" s="156"/>
      <c r="T2092" s="157"/>
      <c r="AT2092" s="153" t="s">
        <v>368</v>
      </c>
      <c r="AU2092" s="153" t="s">
        <v>90</v>
      </c>
      <c r="AV2092" s="12" t="s">
        <v>84</v>
      </c>
      <c r="AW2092" s="12" t="s">
        <v>36</v>
      </c>
      <c r="AX2092" s="12" t="s">
        <v>77</v>
      </c>
      <c r="AY2092" s="153" t="s">
        <v>358</v>
      </c>
    </row>
    <row r="2093" spans="2:65" s="12" customFormat="1" ht="11.25">
      <c r="B2093" s="151"/>
      <c r="D2093" s="152" t="s">
        <v>368</v>
      </c>
      <c r="E2093" s="153" t="s">
        <v>19</v>
      </c>
      <c r="F2093" s="154" t="s">
        <v>2260</v>
      </c>
      <c r="H2093" s="153" t="s">
        <v>19</v>
      </c>
      <c r="I2093" s="155"/>
      <c r="L2093" s="151"/>
      <c r="M2093" s="156"/>
      <c r="T2093" s="157"/>
      <c r="AT2093" s="153" t="s">
        <v>368</v>
      </c>
      <c r="AU2093" s="153" t="s">
        <v>90</v>
      </c>
      <c r="AV2093" s="12" t="s">
        <v>84</v>
      </c>
      <c r="AW2093" s="12" t="s">
        <v>36</v>
      </c>
      <c r="AX2093" s="12" t="s">
        <v>77</v>
      </c>
      <c r="AY2093" s="153" t="s">
        <v>358</v>
      </c>
    </row>
    <row r="2094" spans="2:65" s="13" customFormat="1" ht="11.25">
      <c r="B2094" s="158"/>
      <c r="D2094" s="152" t="s">
        <v>368</v>
      </c>
      <c r="E2094" s="159" t="s">
        <v>19</v>
      </c>
      <c r="F2094" s="160" t="s">
        <v>2261</v>
      </c>
      <c r="H2094" s="161">
        <v>1</v>
      </c>
      <c r="I2094" s="162"/>
      <c r="L2094" s="158"/>
      <c r="M2094" s="163"/>
      <c r="T2094" s="164"/>
      <c r="AT2094" s="159" t="s">
        <v>368</v>
      </c>
      <c r="AU2094" s="159" t="s">
        <v>90</v>
      </c>
      <c r="AV2094" s="13" t="s">
        <v>90</v>
      </c>
      <c r="AW2094" s="13" t="s">
        <v>36</v>
      </c>
      <c r="AX2094" s="13" t="s">
        <v>77</v>
      </c>
      <c r="AY2094" s="159" t="s">
        <v>358</v>
      </c>
    </row>
    <row r="2095" spans="2:65" s="14" customFormat="1" ht="11.25">
      <c r="B2095" s="165"/>
      <c r="D2095" s="152" t="s">
        <v>368</v>
      </c>
      <c r="E2095" s="166" t="s">
        <v>19</v>
      </c>
      <c r="F2095" s="167" t="s">
        <v>371</v>
      </c>
      <c r="H2095" s="168">
        <v>1</v>
      </c>
      <c r="I2095" s="169"/>
      <c r="L2095" s="165"/>
      <c r="M2095" s="170"/>
      <c r="T2095" s="171"/>
      <c r="AT2095" s="166" t="s">
        <v>368</v>
      </c>
      <c r="AU2095" s="166" t="s">
        <v>90</v>
      </c>
      <c r="AV2095" s="14" t="s">
        <v>364</v>
      </c>
      <c r="AW2095" s="14" t="s">
        <v>36</v>
      </c>
      <c r="AX2095" s="14" t="s">
        <v>84</v>
      </c>
      <c r="AY2095" s="166" t="s">
        <v>358</v>
      </c>
    </row>
    <row r="2096" spans="2:65" s="1" customFormat="1" ht="49.15" customHeight="1">
      <c r="B2096" s="33"/>
      <c r="C2096" s="134" t="s">
        <v>2262</v>
      </c>
      <c r="D2096" s="134" t="s">
        <v>360</v>
      </c>
      <c r="E2096" s="135" t="s">
        <v>2263</v>
      </c>
      <c r="F2096" s="136" t="s">
        <v>2264</v>
      </c>
      <c r="G2096" s="137" t="s">
        <v>504</v>
      </c>
      <c r="H2096" s="138">
        <v>1</v>
      </c>
      <c r="I2096" s="139"/>
      <c r="J2096" s="140">
        <f>ROUND(I2096*H2096,2)</f>
        <v>0</v>
      </c>
      <c r="K2096" s="136" t="s">
        <v>19</v>
      </c>
      <c r="L2096" s="33"/>
      <c r="M2096" s="141" t="s">
        <v>19</v>
      </c>
      <c r="N2096" s="142" t="s">
        <v>49</v>
      </c>
      <c r="P2096" s="143">
        <f>O2096*H2096</f>
        <v>0</v>
      </c>
      <c r="Q2096" s="143">
        <v>0</v>
      </c>
      <c r="R2096" s="143">
        <f>Q2096*H2096</f>
        <v>0</v>
      </c>
      <c r="S2096" s="143">
        <v>0</v>
      </c>
      <c r="T2096" s="144">
        <f>S2096*H2096</f>
        <v>0</v>
      </c>
      <c r="AR2096" s="145" t="s">
        <v>454</v>
      </c>
      <c r="AT2096" s="145" t="s">
        <v>360</v>
      </c>
      <c r="AU2096" s="145" t="s">
        <v>90</v>
      </c>
      <c r="AY2096" s="18" t="s">
        <v>358</v>
      </c>
      <c r="BE2096" s="146">
        <f>IF(N2096="základní",J2096,0)</f>
        <v>0</v>
      </c>
      <c r="BF2096" s="146">
        <f>IF(N2096="snížená",J2096,0)</f>
        <v>0</v>
      </c>
      <c r="BG2096" s="146">
        <f>IF(N2096="zákl. přenesená",J2096,0)</f>
        <v>0</v>
      </c>
      <c r="BH2096" s="146">
        <f>IF(N2096="sníž. přenesená",J2096,0)</f>
        <v>0</v>
      </c>
      <c r="BI2096" s="146">
        <f>IF(N2096="nulová",J2096,0)</f>
        <v>0</v>
      </c>
      <c r="BJ2096" s="18" t="s">
        <v>90</v>
      </c>
      <c r="BK2096" s="146">
        <f>ROUND(I2096*H2096,2)</f>
        <v>0</v>
      </c>
      <c r="BL2096" s="18" t="s">
        <v>454</v>
      </c>
      <c r="BM2096" s="145" t="s">
        <v>2265</v>
      </c>
    </row>
    <row r="2097" spans="2:65" s="12" customFormat="1" ht="11.25">
      <c r="B2097" s="151"/>
      <c r="D2097" s="152" t="s">
        <v>368</v>
      </c>
      <c r="E2097" s="153" t="s">
        <v>19</v>
      </c>
      <c r="F2097" s="154" t="s">
        <v>1160</v>
      </c>
      <c r="H2097" s="153" t="s">
        <v>19</v>
      </c>
      <c r="I2097" s="155"/>
      <c r="L2097" s="151"/>
      <c r="M2097" s="156"/>
      <c r="T2097" s="157"/>
      <c r="AT2097" s="153" t="s">
        <v>368</v>
      </c>
      <c r="AU2097" s="153" t="s">
        <v>90</v>
      </c>
      <c r="AV2097" s="12" t="s">
        <v>84</v>
      </c>
      <c r="AW2097" s="12" t="s">
        <v>36</v>
      </c>
      <c r="AX2097" s="12" t="s">
        <v>77</v>
      </c>
      <c r="AY2097" s="153" t="s">
        <v>358</v>
      </c>
    </row>
    <row r="2098" spans="2:65" s="12" customFormat="1" ht="11.25">
      <c r="B2098" s="151"/>
      <c r="D2098" s="152" t="s">
        <v>368</v>
      </c>
      <c r="E2098" s="153" t="s">
        <v>19</v>
      </c>
      <c r="F2098" s="154" t="s">
        <v>2260</v>
      </c>
      <c r="H2098" s="153" t="s">
        <v>19</v>
      </c>
      <c r="I2098" s="155"/>
      <c r="L2098" s="151"/>
      <c r="M2098" s="156"/>
      <c r="T2098" s="157"/>
      <c r="AT2098" s="153" t="s">
        <v>368</v>
      </c>
      <c r="AU2098" s="153" t="s">
        <v>90</v>
      </c>
      <c r="AV2098" s="12" t="s">
        <v>84</v>
      </c>
      <c r="AW2098" s="12" t="s">
        <v>36</v>
      </c>
      <c r="AX2098" s="12" t="s">
        <v>77</v>
      </c>
      <c r="AY2098" s="153" t="s">
        <v>358</v>
      </c>
    </row>
    <row r="2099" spans="2:65" s="13" customFormat="1" ht="11.25">
      <c r="B2099" s="158"/>
      <c r="D2099" s="152" t="s">
        <v>368</v>
      </c>
      <c r="E2099" s="159" t="s">
        <v>19</v>
      </c>
      <c r="F2099" s="160" t="s">
        <v>2266</v>
      </c>
      <c r="H2099" s="161">
        <v>1</v>
      </c>
      <c r="I2099" s="162"/>
      <c r="L2099" s="158"/>
      <c r="M2099" s="163"/>
      <c r="T2099" s="164"/>
      <c r="AT2099" s="159" t="s">
        <v>368</v>
      </c>
      <c r="AU2099" s="159" t="s">
        <v>90</v>
      </c>
      <c r="AV2099" s="13" t="s">
        <v>90</v>
      </c>
      <c r="AW2099" s="13" t="s">
        <v>36</v>
      </c>
      <c r="AX2099" s="13" t="s">
        <v>77</v>
      </c>
      <c r="AY2099" s="159" t="s">
        <v>358</v>
      </c>
    </row>
    <row r="2100" spans="2:65" s="14" customFormat="1" ht="11.25">
      <c r="B2100" s="165"/>
      <c r="D2100" s="152" t="s">
        <v>368</v>
      </c>
      <c r="E2100" s="166" t="s">
        <v>19</v>
      </c>
      <c r="F2100" s="167" t="s">
        <v>371</v>
      </c>
      <c r="H2100" s="168">
        <v>1</v>
      </c>
      <c r="I2100" s="169"/>
      <c r="L2100" s="165"/>
      <c r="M2100" s="170"/>
      <c r="T2100" s="171"/>
      <c r="AT2100" s="166" t="s">
        <v>368</v>
      </c>
      <c r="AU2100" s="166" t="s">
        <v>90</v>
      </c>
      <c r="AV2100" s="14" t="s">
        <v>364</v>
      </c>
      <c r="AW2100" s="14" t="s">
        <v>36</v>
      </c>
      <c r="AX2100" s="14" t="s">
        <v>84</v>
      </c>
      <c r="AY2100" s="166" t="s">
        <v>358</v>
      </c>
    </row>
    <row r="2101" spans="2:65" s="1" customFormat="1" ht="49.15" customHeight="1">
      <c r="B2101" s="33"/>
      <c r="C2101" s="134" t="s">
        <v>2267</v>
      </c>
      <c r="D2101" s="134" t="s">
        <v>360</v>
      </c>
      <c r="E2101" s="135" t="s">
        <v>2268</v>
      </c>
      <c r="F2101" s="136" t="s">
        <v>2258</v>
      </c>
      <c r="G2101" s="137" t="s">
        <v>504</v>
      </c>
      <c r="H2101" s="138">
        <v>1</v>
      </c>
      <c r="I2101" s="139"/>
      <c r="J2101" s="140">
        <f>ROUND(I2101*H2101,2)</f>
        <v>0</v>
      </c>
      <c r="K2101" s="136" t="s">
        <v>19</v>
      </c>
      <c r="L2101" s="33"/>
      <c r="M2101" s="141" t="s">
        <v>19</v>
      </c>
      <c r="N2101" s="142" t="s">
        <v>49</v>
      </c>
      <c r="P2101" s="143">
        <f>O2101*H2101</f>
        <v>0</v>
      </c>
      <c r="Q2101" s="143">
        <v>0</v>
      </c>
      <c r="R2101" s="143">
        <f>Q2101*H2101</f>
        <v>0</v>
      </c>
      <c r="S2101" s="143">
        <v>0</v>
      </c>
      <c r="T2101" s="144">
        <f>S2101*H2101</f>
        <v>0</v>
      </c>
      <c r="AR2101" s="145" t="s">
        <v>454</v>
      </c>
      <c r="AT2101" s="145" t="s">
        <v>360</v>
      </c>
      <c r="AU2101" s="145" t="s">
        <v>90</v>
      </c>
      <c r="AY2101" s="18" t="s">
        <v>358</v>
      </c>
      <c r="BE2101" s="146">
        <f>IF(N2101="základní",J2101,0)</f>
        <v>0</v>
      </c>
      <c r="BF2101" s="146">
        <f>IF(N2101="snížená",J2101,0)</f>
        <v>0</v>
      </c>
      <c r="BG2101" s="146">
        <f>IF(N2101="zákl. přenesená",J2101,0)</f>
        <v>0</v>
      </c>
      <c r="BH2101" s="146">
        <f>IF(N2101="sníž. přenesená",J2101,0)</f>
        <v>0</v>
      </c>
      <c r="BI2101" s="146">
        <f>IF(N2101="nulová",J2101,0)</f>
        <v>0</v>
      </c>
      <c r="BJ2101" s="18" t="s">
        <v>90</v>
      </c>
      <c r="BK2101" s="146">
        <f>ROUND(I2101*H2101,2)</f>
        <v>0</v>
      </c>
      <c r="BL2101" s="18" t="s">
        <v>454</v>
      </c>
      <c r="BM2101" s="145" t="s">
        <v>2269</v>
      </c>
    </row>
    <row r="2102" spans="2:65" s="12" customFormat="1" ht="11.25">
      <c r="B2102" s="151"/>
      <c r="D2102" s="152" t="s">
        <v>368</v>
      </c>
      <c r="E2102" s="153" t="s">
        <v>19</v>
      </c>
      <c r="F2102" s="154" t="s">
        <v>1160</v>
      </c>
      <c r="H2102" s="153" t="s">
        <v>19</v>
      </c>
      <c r="I2102" s="155"/>
      <c r="L2102" s="151"/>
      <c r="M2102" s="156"/>
      <c r="T2102" s="157"/>
      <c r="AT2102" s="153" t="s">
        <v>368</v>
      </c>
      <c r="AU2102" s="153" t="s">
        <v>90</v>
      </c>
      <c r="AV2102" s="12" t="s">
        <v>84</v>
      </c>
      <c r="AW2102" s="12" t="s">
        <v>36</v>
      </c>
      <c r="AX2102" s="12" t="s">
        <v>77</v>
      </c>
      <c r="AY2102" s="153" t="s">
        <v>358</v>
      </c>
    </row>
    <row r="2103" spans="2:65" s="12" customFormat="1" ht="11.25">
      <c r="B2103" s="151"/>
      <c r="D2103" s="152" t="s">
        <v>368</v>
      </c>
      <c r="E2103" s="153" t="s">
        <v>19</v>
      </c>
      <c r="F2103" s="154" t="s">
        <v>2260</v>
      </c>
      <c r="H2103" s="153" t="s">
        <v>19</v>
      </c>
      <c r="I2103" s="155"/>
      <c r="L2103" s="151"/>
      <c r="M2103" s="156"/>
      <c r="T2103" s="157"/>
      <c r="AT2103" s="153" t="s">
        <v>368</v>
      </c>
      <c r="AU2103" s="153" t="s">
        <v>90</v>
      </c>
      <c r="AV2103" s="12" t="s">
        <v>84</v>
      </c>
      <c r="AW2103" s="12" t="s">
        <v>36</v>
      </c>
      <c r="AX2103" s="12" t="s">
        <v>77</v>
      </c>
      <c r="AY2103" s="153" t="s">
        <v>358</v>
      </c>
    </row>
    <row r="2104" spans="2:65" s="13" customFormat="1" ht="11.25">
      <c r="B2104" s="158"/>
      <c r="D2104" s="152" t="s">
        <v>368</v>
      </c>
      <c r="E2104" s="159" t="s">
        <v>19</v>
      </c>
      <c r="F2104" s="160" t="s">
        <v>2270</v>
      </c>
      <c r="H2104" s="161">
        <v>1</v>
      </c>
      <c r="I2104" s="162"/>
      <c r="L2104" s="158"/>
      <c r="M2104" s="163"/>
      <c r="T2104" s="164"/>
      <c r="AT2104" s="159" t="s">
        <v>368</v>
      </c>
      <c r="AU2104" s="159" t="s">
        <v>90</v>
      </c>
      <c r="AV2104" s="13" t="s">
        <v>90</v>
      </c>
      <c r="AW2104" s="13" t="s">
        <v>36</v>
      </c>
      <c r="AX2104" s="13" t="s">
        <v>77</v>
      </c>
      <c r="AY2104" s="159" t="s">
        <v>358</v>
      </c>
    </row>
    <row r="2105" spans="2:65" s="14" customFormat="1" ht="11.25">
      <c r="B2105" s="165"/>
      <c r="D2105" s="152" t="s">
        <v>368</v>
      </c>
      <c r="E2105" s="166" t="s">
        <v>19</v>
      </c>
      <c r="F2105" s="167" t="s">
        <v>371</v>
      </c>
      <c r="H2105" s="168">
        <v>1</v>
      </c>
      <c r="I2105" s="169"/>
      <c r="L2105" s="165"/>
      <c r="M2105" s="170"/>
      <c r="T2105" s="171"/>
      <c r="AT2105" s="166" t="s">
        <v>368</v>
      </c>
      <c r="AU2105" s="166" t="s">
        <v>90</v>
      </c>
      <c r="AV2105" s="14" t="s">
        <v>364</v>
      </c>
      <c r="AW2105" s="14" t="s">
        <v>36</v>
      </c>
      <c r="AX2105" s="14" t="s">
        <v>84</v>
      </c>
      <c r="AY2105" s="166" t="s">
        <v>358</v>
      </c>
    </row>
    <row r="2106" spans="2:65" s="1" customFormat="1" ht="49.15" customHeight="1">
      <c r="B2106" s="33"/>
      <c r="C2106" s="134" t="s">
        <v>2271</v>
      </c>
      <c r="D2106" s="134" t="s">
        <v>360</v>
      </c>
      <c r="E2106" s="135" t="s">
        <v>2272</v>
      </c>
      <c r="F2106" s="136" t="s">
        <v>2258</v>
      </c>
      <c r="G2106" s="137" t="s">
        <v>504</v>
      </c>
      <c r="H2106" s="138">
        <v>1</v>
      </c>
      <c r="I2106" s="139"/>
      <c r="J2106" s="140">
        <f>ROUND(I2106*H2106,2)</f>
        <v>0</v>
      </c>
      <c r="K2106" s="136" t="s">
        <v>19</v>
      </c>
      <c r="L2106" s="33"/>
      <c r="M2106" s="141" t="s">
        <v>19</v>
      </c>
      <c r="N2106" s="142" t="s">
        <v>49</v>
      </c>
      <c r="P2106" s="143">
        <f>O2106*H2106</f>
        <v>0</v>
      </c>
      <c r="Q2106" s="143">
        <v>0</v>
      </c>
      <c r="R2106" s="143">
        <f>Q2106*H2106</f>
        <v>0</v>
      </c>
      <c r="S2106" s="143">
        <v>0</v>
      </c>
      <c r="T2106" s="144">
        <f>S2106*H2106</f>
        <v>0</v>
      </c>
      <c r="AR2106" s="145" t="s">
        <v>454</v>
      </c>
      <c r="AT2106" s="145" t="s">
        <v>360</v>
      </c>
      <c r="AU2106" s="145" t="s">
        <v>90</v>
      </c>
      <c r="AY2106" s="18" t="s">
        <v>358</v>
      </c>
      <c r="BE2106" s="146">
        <f>IF(N2106="základní",J2106,0)</f>
        <v>0</v>
      </c>
      <c r="BF2106" s="146">
        <f>IF(N2106="snížená",J2106,0)</f>
        <v>0</v>
      </c>
      <c r="BG2106" s="146">
        <f>IF(N2106="zákl. přenesená",J2106,0)</f>
        <v>0</v>
      </c>
      <c r="BH2106" s="146">
        <f>IF(N2106="sníž. přenesená",J2106,0)</f>
        <v>0</v>
      </c>
      <c r="BI2106" s="146">
        <f>IF(N2106="nulová",J2106,0)</f>
        <v>0</v>
      </c>
      <c r="BJ2106" s="18" t="s">
        <v>90</v>
      </c>
      <c r="BK2106" s="146">
        <f>ROUND(I2106*H2106,2)</f>
        <v>0</v>
      </c>
      <c r="BL2106" s="18" t="s">
        <v>454</v>
      </c>
      <c r="BM2106" s="145" t="s">
        <v>2273</v>
      </c>
    </row>
    <row r="2107" spans="2:65" s="12" customFormat="1" ht="11.25">
      <c r="B2107" s="151"/>
      <c r="D2107" s="152" t="s">
        <v>368</v>
      </c>
      <c r="E2107" s="153" t="s">
        <v>19</v>
      </c>
      <c r="F2107" s="154" t="s">
        <v>1160</v>
      </c>
      <c r="H2107" s="153" t="s">
        <v>19</v>
      </c>
      <c r="I2107" s="155"/>
      <c r="L2107" s="151"/>
      <c r="M2107" s="156"/>
      <c r="T2107" s="157"/>
      <c r="AT2107" s="153" t="s">
        <v>368</v>
      </c>
      <c r="AU2107" s="153" t="s">
        <v>90</v>
      </c>
      <c r="AV2107" s="12" t="s">
        <v>84</v>
      </c>
      <c r="AW2107" s="12" t="s">
        <v>36</v>
      </c>
      <c r="AX2107" s="12" t="s">
        <v>77</v>
      </c>
      <c r="AY2107" s="153" t="s">
        <v>358</v>
      </c>
    </row>
    <row r="2108" spans="2:65" s="12" customFormat="1" ht="11.25">
      <c r="B2108" s="151"/>
      <c r="D2108" s="152" t="s">
        <v>368</v>
      </c>
      <c r="E2108" s="153" t="s">
        <v>19</v>
      </c>
      <c r="F2108" s="154" t="s">
        <v>2260</v>
      </c>
      <c r="H2108" s="153" t="s">
        <v>19</v>
      </c>
      <c r="I2108" s="155"/>
      <c r="L2108" s="151"/>
      <c r="M2108" s="156"/>
      <c r="T2108" s="157"/>
      <c r="AT2108" s="153" t="s">
        <v>368</v>
      </c>
      <c r="AU2108" s="153" t="s">
        <v>90</v>
      </c>
      <c r="AV2108" s="12" t="s">
        <v>84</v>
      </c>
      <c r="AW2108" s="12" t="s">
        <v>36</v>
      </c>
      <c r="AX2108" s="12" t="s">
        <v>77</v>
      </c>
      <c r="AY2108" s="153" t="s">
        <v>358</v>
      </c>
    </row>
    <row r="2109" spans="2:65" s="13" customFormat="1" ht="11.25">
      <c r="B2109" s="158"/>
      <c r="D2109" s="152" t="s">
        <v>368</v>
      </c>
      <c r="E2109" s="159" t="s">
        <v>19</v>
      </c>
      <c r="F2109" s="160" t="s">
        <v>2274</v>
      </c>
      <c r="H2109" s="161">
        <v>1</v>
      </c>
      <c r="I2109" s="162"/>
      <c r="L2109" s="158"/>
      <c r="M2109" s="163"/>
      <c r="T2109" s="164"/>
      <c r="AT2109" s="159" t="s">
        <v>368</v>
      </c>
      <c r="AU2109" s="159" t="s">
        <v>90</v>
      </c>
      <c r="AV2109" s="13" t="s">
        <v>90</v>
      </c>
      <c r="AW2109" s="13" t="s">
        <v>36</v>
      </c>
      <c r="AX2109" s="13" t="s">
        <v>77</v>
      </c>
      <c r="AY2109" s="159" t="s">
        <v>358</v>
      </c>
    </row>
    <row r="2110" spans="2:65" s="14" customFormat="1" ht="11.25">
      <c r="B2110" s="165"/>
      <c r="D2110" s="152" t="s">
        <v>368</v>
      </c>
      <c r="E2110" s="166" t="s">
        <v>19</v>
      </c>
      <c r="F2110" s="167" t="s">
        <v>371</v>
      </c>
      <c r="H2110" s="168">
        <v>1</v>
      </c>
      <c r="I2110" s="169"/>
      <c r="L2110" s="165"/>
      <c r="M2110" s="170"/>
      <c r="T2110" s="171"/>
      <c r="AT2110" s="166" t="s">
        <v>368</v>
      </c>
      <c r="AU2110" s="166" t="s">
        <v>90</v>
      </c>
      <c r="AV2110" s="14" t="s">
        <v>364</v>
      </c>
      <c r="AW2110" s="14" t="s">
        <v>36</v>
      </c>
      <c r="AX2110" s="14" t="s">
        <v>84</v>
      </c>
      <c r="AY2110" s="166" t="s">
        <v>358</v>
      </c>
    </row>
    <row r="2111" spans="2:65" s="1" customFormat="1" ht="49.15" customHeight="1">
      <c r="B2111" s="33"/>
      <c r="C2111" s="134" t="s">
        <v>2275</v>
      </c>
      <c r="D2111" s="134" t="s">
        <v>360</v>
      </c>
      <c r="E2111" s="135" t="s">
        <v>2276</v>
      </c>
      <c r="F2111" s="136" t="s">
        <v>2258</v>
      </c>
      <c r="G2111" s="137" t="s">
        <v>504</v>
      </c>
      <c r="H2111" s="138">
        <v>1</v>
      </c>
      <c r="I2111" s="139"/>
      <c r="J2111" s="140">
        <f>ROUND(I2111*H2111,2)</f>
        <v>0</v>
      </c>
      <c r="K2111" s="136" t="s">
        <v>19</v>
      </c>
      <c r="L2111" s="33"/>
      <c r="M2111" s="141" t="s">
        <v>19</v>
      </c>
      <c r="N2111" s="142" t="s">
        <v>49</v>
      </c>
      <c r="P2111" s="143">
        <f>O2111*H2111</f>
        <v>0</v>
      </c>
      <c r="Q2111" s="143">
        <v>0</v>
      </c>
      <c r="R2111" s="143">
        <f>Q2111*H2111</f>
        <v>0</v>
      </c>
      <c r="S2111" s="143">
        <v>0</v>
      </c>
      <c r="T2111" s="144">
        <f>S2111*H2111</f>
        <v>0</v>
      </c>
      <c r="AR2111" s="145" t="s">
        <v>454</v>
      </c>
      <c r="AT2111" s="145" t="s">
        <v>360</v>
      </c>
      <c r="AU2111" s="145" t="s">
        <v>90</v>
      </c>
      <c r="AY2111" s="18" t="s">
        <v>358</v>
      </c>
      <c r="BE2111" s="146">
        <f>IF(N2111="základní",J2111,0)</f>
        <v>0</v>
      </c>
      <c r="BF2111" s="146">
        <f>IF(N2111="snížená",J2111,0)</f>
        <v>0</v>
      </c>
      <c r="BG2111" s="146">
        <f>IF(N2111="zákl. přenesená",J2111,0)</f>
        <v>0</v>
      </c>
      <c r="BH2111" s="146">
        <f>IF(N2111="sníž. přenesená",J2111,0)</f>
        <v>0</v>
      </c>
      <c r="BI2111" s="146">
        <f>IF(N2111="nulová",J2111,0)</f>
        <v>0</v>
      </c>
      <c r="BJ2111" s="18" t="s">
        <v>90</v>
      </c>
      <c r="BK2111" s="146">
        <f>ROUND(I2111*H2111,2)</f>
        <v>0</v>
      </c>
      <c r="BL2111" s="18" t="s">
        <v>454</v>
      </c>
      <c r="BM2111" s="145" t="s">
        <v>2277</v>
      </c>
    </row>
    <row r="2112" spans="2:65" s="12" customFormat="1" ht="11.25">
      <c r="B2112" s="151"/>
      <c r="D2112" s="152" t="s">
        <v>368</v>
      </c>
      <c r="E2112" s="153" t="s">
        <v>19</v>
      </c>
      <c r="F2112" s="154" t="s">
        <v>1160</v>
      </c>
      <c r="H2112" s="153" t="s">
        <v>19</v>
      </c>
      <c r="I2112" s="155"/>
      <c r="L2112" s="151"/>
      <c r="M2112" s="156"/>
      <c r="T2112" s="157"/>
      <c r="AT2112" s="153" t="s">
        <v>368</v>
      </c>
      <c r="AU2112" s="153" t="s">
        <v>90</v>
      </c>
      <c r="AV2112" s="12" t="s">
        <v>84</v>
      </c>
      <c r="AW2112" s="12" t="s">
        <v>36</v>
      </c>
      <c r="AX2112" s="12" t="s">
        <v>77</v>
      </c>
      <c r="AY2112" s="153" t="s">
        <v>358</v>
      </c>
    </row>
    <row r="2113" spans="2:65" s="12" customFormat="1" ht="11.25">
      <c r="B2113" s="151"/>
      <c r="D2113" s="152" t="s">
        <v>368</v>
      </c>
      <c r="E2113" s="153" t="s">
        <v>19</v>
      </c>
      <c r="F2113" s="154" t="s">
        <v>2260</v>
      </c>
      <c r="H2113" s="153" t="s">
        <v>19</v>
      </c>
      <c r="I2113" s="155"/>
      <c r="L2113" s="151"/>
      <c r="M2113" s="156"/>
      <c r="T2113" s="157"/>
      <c r="AT2113" s="153" t="s">
        <v>368</v>
      </c>
      <c r="AU2113" s="153" t="s">
        <v>90</v>
      </c>
      <c r="AV2113" s="12" t="s">
        <v>84</v>
      </c>
      <c r="AW2113" s="12" t="s">
        <v>36</v>
      </c>
      <c r="AX2113" s="12" t="s">
        <v>77</v>
      </c>
      <c r="AY2113" s="153" t="s">
        <v>358</v>
      </c>
    </row>
    <row r="2114" spans="2:65" s="13" customFormat="1" ht="11.25">
      <c r="B2114" s="158"/>
      <c r="D2114" s="152" t="s">
        <v>368</v>
      </c>
      <c r="E2114" s="159" t="s">
        <v>19</v>
      </c>
      <c r="F2114" s="160" t="s">
        <v>2278</v>
      </c>
      <c r="H2114" s="161">
        <v>1</v>
      </c>
      <c r="I2114" s="162"/>
      <c r="L2114" s="158"/>
      <c r="M2114" s="163"/>
      <c r="T2114" s="164"/>
      <c r="AT2114" s="159" t="s">
        <v>368</v>
      </c>
      <c r="AU2114" s="159" t="s">
        <v>90</v>
      </c>
      <c r="AV2114" s="13" t="s">
        <v>90</v>
      </c>
      <c r="AW2114" s="13" t="s">
        <v>36</v>
      </c>
      <c r="AX2114" s="13" t="s">
        <v>77</v>
      </c>
      <c r="AY2114" s="159" t="s">
        <v>358</v>
      </c>
    </row>
    <row r="2115" spans="2:65" s="14" customFormat="1" ht="11.25">
      <c r="B2115" s="165"/>
      <c r="D2115" s="152" t="s">
        <v>368</v>
      </c>
      <c r="E2115" s="166" t="s">
        <v>19</v>
      </c>
      <c r="F2115" s="167" t="s">
        <v>371</v>
      </c>
      <c r="H2115" s="168">
        <v>1</v>
      </c>
      <c r="I2115" s="169"/>
      <c r="L2115" s="165"/>
      <c r="M2115" s="170"/>
      <c r="T2115" s="171"/>
      <c r="AT2115" s="166" t="s">
        <v>368</v>
      </c>
      <c r="AU2115" s="166" t="s">
        <v>90</v>
      </c>
      <c r="AV2115" s="14" t="s">
        <v>364</v>
      </c>
      <c r="AW2115" s="14" t="s">
        <v>36</v>
      </c>
      <c r="AX2115" s="14" t="s">
        <v>84</v>
      </c>
      <c r="AY2115" s="166" t="s">
        <v>358</v>
      </c>
    </row>
    <row r="2116" spans="2:65" s="1" customFormat="1" ht="49.15" customHeight="1">
      <c r="B2116" s="33"/>
      <c r="C2116" s="134" t="s">
        <v>2279</v>
      </c>
      <c r="D2116" s="134" t="s">
        <v>360</v>
      </c>
      <c r="E2116" s="135" t="s">
        <v>2280</v>
      </c>
      <c r="F2116" s="136" t="s">
        <v>2258</v>
      </c>
      <c r="G2116" s="137" t="s">
        <v>504</v>
      </c>
      <c r="H2116" s="138">
        <v>1</v>
      </c>
      <c r="I2116" s="139"/>
      <c r="J2116" s="140">
        <f>ROUND(I2116*H2116,2)</f>
        <v>0</v>
      </c>
      <c r="K2116" s="136" t="s">
        <v>19</v>
      </c>
      <c r="L2116" s="33"/>
      <c r="M2116" s="141" t="s">
        <v>19</v>
      </c>
      <c r="N2116" s="142" t="s">
        <v>49</v>
      </c>
      <c r="P2116" s="143">
        <f>O2116*H2116</f>
        <v>0</v>
      </c>
      <c r="Q2116" s="143">
        <v>0</v>
      </c>
      <c r="R2116" s="143">
        <f>Q2116*H2116</f>
        <v>0</v>
      </c>
      <c r="S2116" s="143">
        <v>0</v>
      </c>
      <c r="T2116" s="144">
        <f>S2116*H2116</f>
        <v>0</v>
      </c>
      <c r="AR2116" s="145" t="s">
        <v>454</v>
      </c>
      <c r="AT2116" s="145" t="s">
        <v>360</v>
      </c>
      <c r="AU2116" s="145" t="s">
        <v>90</v>
      </c>
      <c r="AY2116" s="18" t="s">
        <v>358</v>
      </c>
      <c r="BE2116" s="146">
        <f>IF(N2116="základní",J2116,0)</f>
        <v>0</v>
      </c>
      <c r="BF2116" s="146">
        <f>IF(N2116="snížená",J2116,0)</f>
        <v>0</v>
      </c>
      <c r="BG2116" s="146">
        <f>IF(N2116="zákl. přenesená",J2116,0)</f>
        <v>0</v>
      </c>
      <c r="BH2116" s="146">
        <f>IF(N2116="sníž. přenesená",J2116,0)</f>
        <v>0</v>
      </c>
      <c r="BI2116" s="146">
        <f>IF(N2116="nulová",J2116,0)</f>
        <v>0</v>
      </c>
      <c r="BJ2116" s="18" t="s">
        <v>90</v>
      </c>
      <c r="BK2116" s="146">
        <f>ROUND(I2116*H2116,2)</f>
        <v>0</v>
      </c>
      <c r="BL2116" s="18" t="s">
        <v>454</v>
      </c>
      <c r="BM2116" s="145" t="s">
        <v>2281</v>
      </c>
    </row>
    <row r="2117" spans="2:65" s="12" customFormat="1" ht="11.25">
      <c r="B2117" s="151"/>
      <c r="D2117" s="152" t="s">
        <v>368</v>
      </c>
      <c r="E2117" s="153" t="s">
        <v>19</v>
      </c>
      <c r="F2117" s="154" t="s">
        <v>1160</v>
      </c>
      <c r="H2117" s="153" t="s">
        <v>19</v>
      </c>
      <c r="I2117" s="155"/>
      <c r="L2117" s="151"/>
      <c r="M2117" s="156"/>
      <c r="T2117" s="157"/>
      <c r="AT2117" s="153" t="s">
        <v>368</v>
      </c>
      <c r="AU2117" s="153" t="s">
        <v>90</v>
      </c>
      <c r="AV2117" s="12" t="s">
        <v>84</v>
      </c>
      <c r="AW2117" s="12" t="s">
        <v>36</v>
      </c>
      <c r="AX2117" s="12" t="s">
        <v>77</v>
      </c>
      <c r="AY2117" s="153" t="s">
        <v>358</v>
      </c>
    </row>
    <row r="2118" spans="2:65" s="12" customFormat="1" ht="11.25">
      <c r="B2118" s="151"/>
      <c r="D2118" s="152" t="s">
        <v>368</v>
      </c>
      <c r="E2118" s="153" t="s">
        <v>19</v>
      </c>
      <c r="F2118" s="154" t="s">
        <v>2260</v>
      </c>
      <c r="H2118" s="153" t="s">
        <v>19</v>
      </c>
      <c r="I2118" s="155"/>
      <c r="L2118" s="151"/>
      <c r="M2118" s="156"/>
      <c r="T2118" s="157"/>
      <c r="AT2118" s="153" t="s">
        <v>368</v>
      </c>
      <c r="AU2118" s="153" t="s">
        <v>90</v>
      </c>
      <c r="AV2118" s="12" t="s">
        <v>84</v>
      </c>
      <c r="AW2118" s="12" t="s">
        <v>36</v>
      </c>
      <c r="AX2118" s="12" t="s">
        <v>77</v>
      </c>
      <c r="AY2118" s="153" t="s">
        <v>358</v>
      </c>
    </row>
    <row r="2119" spans="2:65" s="13" customFormat="1" ht="11.25">
      <c r="B2119" s="158"/>
      <c r="D2119" s="152" t="s">
        <v>368</v>
      </c>
      <c r="E2119" s="159" t="s">
        <v>19</v>
      </c>
      <c r="F2119" s="160" t="s">
        <v>2282</v>
      </c>
      <c r="H2119" s="161">
        <v>1</v>
      </c>
      <c r="I2119" s="162"/>
      <c r="L2119" s="158"/>
      <c r="M2119" s="163"/>
      <c r="T2119" s="164"/>
      <c r="AT2119" s="159" t="s">
        <v>368</v>
      </c>
      <c r="AU2119" s="159" t="s">
        <v>90</v>
      </c>
      <c r="AV2119" s="13" t="s">
        <v>90</v>
      </c>
      <c r="AW2119" s="13" t="s">
        <v>36</v>
      </c>
      <c r="AX2119" s="13" t="s">
        <v>77</v>
      </c>
      <c r="AY2119" s="159" t="s">
        <v>358</v>
      </c>
    </row>
    <row r="2120" spans="2:65" s="14" customFormat="1" ht="11.25">
      <c r="B2120" s="165"/>
      <c r="D2120" s="152" t="s">
        <v>368</v>
      </c>
      <c r="E2120" s="166" t="s">
        <v>19</v>
      </c>
      <c r="F2120" s="167" t="s">
        <v>371</v>
      </c>
      <c r="H2120" s="168">
        <v>1</v>
      </c>
      <c r="I2120" s="169"/>
      <c r="L2120" s="165"/>
      <c r="M2120" s="170"/>
      <c r="T2120" s="171"/>
      <c r="AT2120" s="166" t="s">
        <v>368</v>
      </c>
      <c r="AU2120" s="166" t="s">
        <v>90</v>
      </c>
      <c r="AV2120" s="14" t="s">
        <v>364</v>
      </c>
      <c r="AW2120" s="14" t="s">
        <v>36</v>
      </c>
      <c r="AX2120" s="14" t="s">
        <v>84</v>
      </c>
      <c r="AY2120" s="166" t="s">
        <v>358</v>
      </c>
    </row>
    <row r="2121" spans="2:65" s="1" customFormat="1" ht="49.15" customHeight="1">
      <c r="B2121" s="33"/>
      <c r="C2121" s="134" t="s">
        <v>2283</v>
      </c>
      <c r="D2121" s="134" t="s">
        <v>360</v>
      </c>
      <c r="E2121" s="135" t="s">
        <v>2284</v>
      </c>
      <c r="F2121" s="136" t="s">
        <v>2258</v>
      </c>
      <c r="G2121" s="137" t="s">
        <v>504</v>
      </c>
      <c r="H2121" s="138">
        <v>1</v>
      </c>
      <c r="I2121" s="139"/>
      <c r="J2121" s="140">
        <f>ROUND(I2121*H2121,2)</f>
        <v>0</v>
      </c>
      <c r="K2121" s="136" t="s">
        <v>19</v>
      </c>
      <c r="L2121" s="33"/>
      <c r="M2121" s="141" t="s">
        <v>19</v>
      </c>
      <c r="N2121" s="142" t="s">
        <v>49</v>
      </c>
      <c r="P2121" s="143">
        <f>O2121*H2121</f>
        <v>0</v>
      </c>
      <c r="Q2121" s="143">
        <v>0</v>
      </c>
      <c r="R2121" s="143">
        <f>Q2121*H2121</f>
        <v>0</v>
      </c>
      <c r="S2121" s="143">
        <v>0</v>
      </c>
      <c r="T2121" s="144">
        <f>S2121*H2121</f>
        <v>0</v>
      </c>
      <c r="AR2121" s="145" t="s">
        <v>454</v>
      </c>
      <c r="AT2121" s="145" t="s">
        <v>360</v>
      </c>
      <c r="AU2121" s="145" t="s">
        <v>90</v>
      </c>
      <c r="AY2121" s="18" t="s">
        <v>358</v>
      </c>
      <c r="BE2121" s="146">
        <f>IF(N2121="základní",J2121,0)</f>
        <v>0</v>
      </c>
      <c r="BF2121" s="146">
        <f>IF(N2121="snížená",J2121,0)</f>
        <v>0</v>
      </c>
      <c r="BG2121" s="146">
        <f>IF(N2121="zákl. přenesená",J2121,0)</f>
        <v>0</v>
      </c>
      <c r="BH2121" s="146">
        <f>IF(N2121="sníž. přenesená",J2121,0)</f>
        <v>0</v>
      </c>
      <c r="BI2121" s="146">
        <f>IF(N2121="nulová",J2121,0)</f>
        <v>0</v>
      </c>
      <c r="BJ2121" s="18" t="s">
        <v>90</v>
      </c>
      <c r="BK2121" s="146">
        <f>ROUND(I2121*H2121,2)</f>
        <v>0</v>
      </c>
      <c r="BL2121" s="18" t="s">
        <v>454</v>
      </c>
      <c r="BM2121" s="145" t="s">
        <v>2285</v>
      </c>
    </row>
    <row r="2122" spans="2:65" s="12" customFormat="1" ht="11.25">
      <c r="B2122" s="151"/>
      <c r="D2122" s="152" t="s">
        <v>368</v>
      </c>
      <c r="E2122" s="153" t="s">
        <v>19</v>
      </c>
      <c r="F2122" s="154" t="s">
        <v>1160</v>
      </c>
      <c r="H2122" s="153" t="s">
        <v>19</v>
      </c>
      <c r="I2122" s="155"/>
      <c r="L2122" s="151"/>
      <c r="M2122" s="156"/>
      <c r="T2122" s="157"/>
      <c r="AT2122" s="153" t="s">
        <v>368</v>
      </c>
      <c r="AU2122" s="153" t="s">
        <v>90</v>
      </c>
      <c r="AV2122" s="12" t="s">
        <v>84</v>
      </c>
      <c r="AW2122" s="12" t="s">
        <v>36</v>
      </c>
      <c r="AX2122" s="12" t="s">
        <v>77</v>
      </c>
      <c r="AY2122" s="153" t="s">
        <v>358</v>
      </c>
    </row>
    <row r="2123" spans="2:65" s="12" customFormat="1" ht="11.25">
      <c r="B2123" s="151"/>
      <c r="D2123" s="152" t="s">
        <v>368</v>
      </c>
      <c r="E2123" s="153" t="s">
        <v>19</v>
      </c>
      <c r="F2123" s="154" t="s">
        <v>2260</v>
      </c>
      <c r="H2123" s="153" t="s">
        <v>19</v>
      </c>
      <c r="I2123" s="155"/>
      <c r="L2123" s="151"/>
      <c r="M2123" s="156"/>
      <c r="T2123" s="157"/>
      <c r="AT2123" s="153" t="s">
        <v>368</v>
      </c>
      <c r="AU2123" s="153" t="s">
        <v>90</v>
      </c>
      <c r="AV2123" s="12" t="s">
        <v>84</v>
      </c>
      <c r="AW2123" s="12" t="s">
        <v>36</v>
      </c>
      <c r="AX2123" s="12" t="s">
        <v>77</v>
      </c>
      <c r="AY2123" s="153" t="s">
        <v>358</v>
      </c>
    </row>
    <row r="2124" spans="2:65" s="13" customFormat="1" ht="11.25">
      <c r="B2124" s="158"/>
      <c r="D2124" s="152" t="s">
        <v>368</v>
      </c>
      <c r="E2124" s="159" t="s">
        <v>19</v>
      </c>
      <c r="F2124" s="160" t="s">
        <v>2286</v>
      </c>
      <c r="H2124" s="161">
        <v>1</v>
      </c>
      <c r="I2124" s="162"/>
      <c r="L2124" s="158"/>
      <c r="M2124" s="163"/>
      <c r="T2124" s="164"/>
      <c r="AT2124" s="159" t="s">
        <v>368</v>
      </c>
      <c r="AU2124" s="159" t="s">
        <v>90</v>
      </c>
      <c r="AV2124" s="13" t="s">
        <v>90</v>
      </c>
      <c r="AW2124" s="13" t="s">
        <v>36</v>
      </c>
      <c r="AX2124" s="13" t="s">
        <v>77</v>
      </c>
      <c r="AY2124" s="159" t="s">
        <v>358</v>
      </c>
    </row>
    <row r="2125" spans="2:65" s="14" customFormat="1" ht="11.25">
      <c r="B2125" s="165"/>
      <c r="D2125" s="152" t="s">
        <v>368</v>
      </c>
      <c r="E2125" s="166" t="s">
        <v>19</v>
      </c>
      <c r="F2125" s="167" t="s">
        <v>371</v>
      </c>
      <c r="H2125" s="168">
        <v>1</v>
      </c>
      <c r="I2125" s="169"/>
      <c r="L2125" s="165"/>
      <c r="M2125" s="170"/>
      <c r="T2125" s="171"/>
      <c r="AT2125" s="166" t="s">
        <v>368</v>
      </c>
      <c r="AU2125" s="166" t="s">
        <v>90</v>
      </c>
      <c r="AV2125" s="14" t="s">
        <v>364</v>
      </c>
      <c r="AW2125" s="14" t="s">
        <v>36</v>
      </c>
      <c r="AX2125" s="14" t="s">
        <v>84</v>
      </c>
      <c r="AY2125" s="166" t="s">
        <v>358</v>
      </c>
    </row>
    <row r="2126" spans="2:65" s="1" customFormat="1" ht="49.15" customHeight="1">
      <c r="B2126" s="33"/>
      <c r="C2126" s="134" t="s">
        <v>2287</v>
      </c>
      <c r="D2126" s="134" t="s">
        <v>360</v>
      </c>
      <c r="E2126" s="135" t="s">
        <v>2288</v>
      </c>
      <c r="F2126" s="136" t="s">
        <v>2264</v>
      </c>
      <c r="G2126" s="137" t="s">
        <v>504</v>
      </c>
      <c r="H2126" s="138">
        <v>1</v>
      </c>
      <c r="I2126" s="139"/>
      <c r="J2126" s="140">
        <f>ROUND(I2126*H2126,2)</f>
        <v>0</v>
      </c>
      <c r="K2126" s="136" t="s">
        <v>19</v>
      </c>
      <c r="L2126" s="33"/>
      <c r="M2126" s="141" t="s">
        <v>19</v>
      </c>
      <c r="N2126" s="142" t="s">
        <v>49</v>
      </c>
      <c r="P2126" s="143">
        <f>O2126*H2126</f>
        <v>0</v>
      </c>
      <c r="Q2126" s="143">
        <v>0</v>
      </c>
      <c r="R2126" s="143">
        <f>Q2126*H2126</f>
        <v>0</v>
      </c>
      <c r="S2126" s="143">
        <v>0</v>
      </c>
      <c r="T2126" s="144">
        <f>S2126*H2126</f>
        <v>0</v>
      </c>
      <c r="AR2126" s="145" t="s">
        <v>454</v>
      </c>
      <c r="AT2126" s="145" t="s">
        <v>360</v>
      </c>
      <c r="AU2126" s="145" t="s">
        <v>90</v>
      </c>
      <c r="AY2126" s="18" t="s">
        <v>358</v>
      </c>
      <c r="BE2126" s="146">
        <f>IF(N2126="základní",J2126,0)</f>
        <v>0</v>
      </c>
      <c r="BF2126" s="146">
        <f>IF(N2126="snížená",J2126,0)</f>
        <v>0</v>
      </c>
      <c r="BG2126" s="146">
        <f>IF(N2126="zákl. přenesená",J2126,0)</f>
        <v>0</v>
      </c>
      <c r="BH2126" s="146">
        <f>IF(N2126="sníž. přenesená",J2126,0)</f>
        <v>0</v>
      </c>
      <c r="BI2126" s="146">
        <f>IF(N2126="nulová",J2126,0)</f>
        <v>0</v>
      </c>
      <c r="BJ2126" s="18" t="s">
        <v>90</v>
      </c>
      <c r="BK2126" s="146">
        <f>ROUND(I2126*H2126,2)</f>
        <v>0</v>
      </c>
      <c r="BL2126" s="18" t="s">
        <v>454</v>
      </c>
      <c r="BM2126" s="145" t="s">
        <v>2289</v>
      </c>
    </row>
    <row r="2127" spans="2:65" s="12" customFormat="1" ht="11.25">
      <c r="B2127" s="151"/>
      <c r="D2127" s="152" t="s">
        <v>368</v>
      </c>
      <c r="E2127" s="153" t="s">
        <v>19</v>
      </c>
      <c r="F2127" s="154" t="s">
        <v>1160</v>
      </c>
      <c r="H2127" s="153" t="s">
        <v>19</v>
      </c>
      <c r="I2127" s="155"/>
      <c r="L2127" s="151"/>
      <c r="M2127" s="156"/>
      <c r="T2127" s="157"/>
      <c r="AT2127" s="153" t="s">
        <v>368</v>
      </c>
      <c r="AU2127" s="153" t="s">
        <v>90</v>
      </c>
      <c r="AV2127" s="12" t="s">
        <v>84</v>
      </c>
      <c r="AW2127" s="12" t="s">
        <v>36</v>
      </c>
      <c r="AX2127" s="12" t="s">
        <v>77</v>
      </c>
      <c r="AY2127" s="153" t="s">
        <v>358</v>
      </c>
    </row>
    <row r="2128" spans="2:65" s="12" customFormat="1" ht="11.25">
      <c r="B2128" s="151"/>
      <c r="D2128" s="152" t="s">
        <v>368</v>
      </c>
      <c r="E2128" s="153" t="s">
        <v>19</v>
      </c>
      <c r="F2128" s="154" t="s">
        <v>2260</v>
      </c>
      <c r="H2128" s="153" t="s">
        <v>19</v>
      </c>
      <c r="I2128" s="155"/>
      <c r="L2128" s="151"/>
      <c r="M2128" s="156"/>
      <c r="T2128" s="157"/>
      <c r="AT2128" s="153" t="s">
        <v>368</v>
      </c>
      <c r="AU2128" s="153" t="s">
        <v>90</v>
      </c>
      <c r="AV2128" s="12" t="s">
        <v>84</v>
      </c>
      <c r="AW2128" s="12" t="s">
        <v>36</v>
      </c>
      <c r="AX2128" s="12" t="s">
        <v>77</v>
      </c>
      <c r="AY2128" s="153" t="s">
        <v>358</v>
      </c>
    </row>
    <row r="2129" spans="2:65" s="13" customFormat="1" ht="11.25">
      <c r="B2129" s="158"/>
      <c r="D2129" s="152" t="s">
        <v>368</v>
      </c>
      <c r="E2129" s="159" t="s">
        <v>19</v>
      </c>
      <c r="F2129" s="160" t="s">
        <v>2290</v>
      </c>
      <c r="H2129" s="161">
        <v>1</v>
      </c>
      <c r="I2129" s="162"/>
      <c r="L2129" s="158"/>
      <c r="M2129" s="163"/>
      <c r="T2129" s="164"/>
      <c r="AT2129" s="159" t="s">
        <v>368</v>
      </c>
      <c r="AU2129" s="159" t="s">
        <v>90</v>
      </c>
      <c r="AV2129" s="13" t="s">
        <v>90</v>
      </c>
      <c r="AW2129" s="13" t="s">
        <v>36</v>
      </c>
      <c r="AX2129" s="13" t="s">
        <v>77</v>
      </c>
      <c r="AY2129" s="159" t="s">
        <v>358</v>
      </c>
    </row>
    <row r="2130" spans="2:65" s="14" customFormat="1" ht="11.25">
      <c r="B2130" s="165"/>
      <c r="D2130" s="152" t="s">
        <v>368</v>
      </c>
      <c r="E2130" s="166" t="s">
        <v>19</v>
      </c>
      <c r="F2130" s="167" t="s">
        <v>371</v>
      </c>
      <c r="H2130" s="168">
        <v>1</v>
      </c>
      <c r="I2130" s="169"/>
      <c r="L2130" s="165"/>
      <c r="M2130" s="170"/>
      <c r="T2130" s="171"/>
      <c r="AT2130" s="166" t="s">
        <v>368</v>
      </c>
      <c r="AU2130" s="166" t="s">
        <v>90</v>
      </c>
      <c r="AV2130" s="14" t="s">
        <v>364</v>
      </c>
      <c r="AW2130" s="14" t="s">
        <v>36</v>
      </c>
      <c r="AX2130" s="14" t="s">
        <v>84</v>
      </c>
      <c r="AY2130" s="166" t="s">
        <v>358</v>
      </c>
    </row>
    <row r="2131" spans="2:65" s="1" customFormat="1" ht="49.15" customHeight="1">
      <c r="B2131" s="33"/>
      <c r="C2131" s="134" t="s">
        <v>2291</v>
      </c>
      <c r="D2131" s="134" t="s">
        <v>360</v>
      </c>
      <c r="E2131" s="135" t="s">
        <v>2292</v>
      </c>
      <c r="F2131" s="136" t="s">
        <v>2258</v>
      </c>
      <c r="G2131" s="137" t="s">
        <v>504</v>
      </c>
      <c r="H2131" s="138">
        <v>1</v>
      </c>
      <c r="I2131" s="139"/>
      <c r="J2131" s="140">
        <f>ROUND(I2131*H2131,2)</f>
        <v>0</v>
      </c>
      <c r="K2131" s="136" t="s">
        <v>19</v>
      </c>
      <c r="L2131" s="33"/>
      <c r="M2131" s="141" t="s">
        <v>19</v>
      </c>
      <c r="N2131" s="142" t="s">
        <v>49</v>
      </c>
      <c r="P2131" s="143">
        <f>O2131*H2131</f>
        <v>0</v>
      </c>
      <c r="Q2131" s="143">
        <v>0</v>
      </c>
      <c r="R2131" s="143">
        <f>Q2131*H2131</f>
        <v>0</v>
      </c>
      <c r="S2131" s="143">
        <v>0</v>
      </c>
      <c r="T2131" s="144">
        <f>S2131*H2131</f>
        <v>0</v>
      </c>
      <c r="AR2131" s="145" t="s">
        <v>454</v>
      </c>
      <c r="AT2131" s="145" t="s">
        <v>360</v>
      </c>
      <c r="AU2131" s="145" t="s">
        <v>90</v>
      </c>
      <c r="AY2131" s="18" t="s">
        <v>358</v>
      </c>
      <c r="BE2131" s="146">
        <f>IF(N2131="základní",J2131,0)</f>
        <v>0</v>
      </c>
      <c r="BF2131" s="146">
        <f>IF(N2131="snížená",J2131,0)</f>
        <v>0</v>
      </c>
      <c r="BG2131" s="146">
        <f>IF(N2131="zákl. přenesená",J2131,0)</f>
        <v>0</v>
      </c>
      <c r="BH2131" s="146">
        <f>IF(N2131="sníž. přenesená",J2131,0)</f>
        <v>0</v>
      </c>
      <c r="BI2131" s="146">
        <f>IF(N2131="nulová",J2131,0)</f>
        <v>0</v>
      </c>
      <c r="BJ2131" s="18" t="s">
        <v>90</v>
      </c>
      <c r="BK2131" s="146">
        <f>ROUND(I2131*H2131,2)</f>
        <v>0</v>
      </c>
      <c r="BL2131" s="18" t="s">
        <v>454</v>
      </c>
      <c r="BM2131" s="145" t="s">
        <v>2293</v>
      </c>
    </row>
    <row r="2132" spans="2:65" s="12" customFormat="1" ht="11.25">
      <c r="B2132" s="151"/>
      <c r="D2132" s="152" t="s">
        <v>368</v>
      </c>
      <c r="E2132" s="153" t="s">
        <v>19</v>
      </c>
      <c r="F2132" s="154" t="s">
        <v>1160</v>
      </c>
      <c r="H2132" s="153" t="s">
        <v>19</v>
      </c>
      <c r="I2132" s="155"/>
      <c r="L2132" s="151"/>
      <c r="M2132" s="156"/>
      <c r="T2132" s="157"/>
      <c r="AT2132" s="153" t="s">
        <v>368</v>
      </c>
      <c r="AU2132" s="153" t="s">
        <v>90</v>
      </c>
      <c r="AV2132" s="12" t="s">
        <v>84</v>
      </c>
      <c r="AW2132" s="12" t="s">
        <v>36</v>
      </c>
      <c r="AX2132" s="12" t="s">
        <v>77</v>
      </c>
      <c r="AY2132" s="153" t="s">
        <v>358</v>
      </c>
    </row>
    <row r="2133" spans="2:65" s="12" customFormat="1" ht="11.25">
      <c r="B2133" s="151"/>
      <c r="D2133" s="152" t="s">
        <v>368</v>
      </c>
      <c r="E2133" s="153" t="s">
        <v>19</v>
      </c>
      <c r="F2133" s="154" t="s">
        <v>2260</v>
      </c>
      <c r="H2133" s="153" t="s">
        <v>19</v>
      </c>
      <c r="I2133" s="155"/>
      <c r="L2133" s="151"/>
      <c r="M2133" s="156"/>
      <c r="T2133" s="157"/>
      <c r="AT2133" s="153" t="s">
        <v>368</v>
      </c>
      <c r="AU2133" s="153" t="s">
        <v>90</v>
      </c>
      <c r="AV2133" s="12" t="s">
        <v>84</v>
      </c>
      <c r="AW2133" s="12" t="s">
        <v>36</v>
      </c>
      <c r="AX2133" s="12" t="s">
        <v>77</v>
      </c>
      <c r="AY2133" s="153" t="s">
        <v>358</v>
      </c>
    </row>
    <row r="2134" spans="2:65" s="13" customFormat="1" ht="11.25">
      <c r="B2134" s="158"/>
      <c r="D2134" s="152" t="s">
        <v>368</v>
      </c>
      <c r="E2134" s="159" t="s">
        <v>19</v>
      </c>
      <c r="F2134" s="160" t="s">
        <v>2294</v>
      </c>
      <c r="H2134" s="161">
        <v>1</v>
      </c>
      <c r="I2134" s="162"/>
      <c r="L2134" s="158"/>
      <c r="M2134" s="163"/>
      <c r="T2134" s="164"/>
      <c r="AT2134" s="159" t="s">
        <v>368</v>
      </c>
      <c r="AU2134" s="159" t="s">
        <v>90</v>
      </c>
      <c r="AV2134" s="13" t="s">
        <v>90</v>
      </c>
      <c r="AW2134" s="13" t="s">
        <v>36</v>
      </c>
      <c r="AX2134" s="13" t="s">
        <v>77</v>
      </c>
      <c r="AY2134" s="159" t="s">
        <v>358</v>
      </c>
    </row>
    <row r="2135" spans="2:65" s="14" customFormat="1" ht="11.25">
      <c r="B2135" s="165"/>
      <c r="D2135" s="152" t="s">
        <v>368</v>
      </c>
      <c r="E2135" s="166" t="s">
        <v>19</v>
      </c>
      <c r="F2135" s="167" t="s">
        <v>371</v>
      </c>
      <c r="H2135" s="168">
        <v>1</v>
      </c>
      <c r="I2135" s="169"/>
      <c r="L2135" s="165"/>
      <c r="M2135" s="170"/>
      <c r="T2135" s="171"/>
      <c r="AT2135" s="166" t="s">
        <v>368</v>
      </c>
      <c r="AU2135" s="166" t="s">
        <v>90</v>
      </c>
      <c r="AV2135" s="14" t="s">
        <v>364</v>
      </c>
      <c r="AW2135" s="14" t="s">
        <v>36</v>
      </c>
      <c r="AX2135" s="14" t="s">
        <v>84</v>
      </c>
      <c r="AY2135" s="166" t="s">
        <v>358</v>
      </c>
    </row>
    <row r="2136" spans="2:65" s="1" customFormat="1" ht="49.15" customHeight="1">
      <c r="B2136" s="33"/>
      <c r="C2136" s="134" t="s">
        <v>2295</v>
      </c>
      <c r="D2136" s="134" t="s">
        <v>360</v>
      </c>
      <c r="E2136" s="135" t="s">
        <v>2296</v>
      </c>
      <c r="F2136" s="136" t="s">
        <v>2258</v>
      </c>
      <c r="G2136" s="137" t="s">
        <v>504</v>
      </c>
      <c r="H2136" s="138">
        <v>1</v>
      </c>
      <c r="I2136" s="139"/>
      <c r="J2136" s="140">
        <f>ROUND(I2136*H2136,2)</f>
        <v>0</v>
      </c>
      <c r="K2136" s="136" t="s">
        <v>19</v>
      </c>
      <c r="L2136" s="33"/>
      <c r="M2136" s="141" t="s">
        <v>19</v>
      </c>
      <c r="N2136" s="142" t="s">
        <v>49</v>
      </c>
      <c r="P2136" s="143">
        <f>O2136*H2136</f>
        <v>0</v>
      </c>
      <c r="Q2136" s="143">
        <v>0</v>
      </c>
      <c r="R2136" s="143">
        <f>Q2136*H2136</f>
        <v>0</v>
      </c>
      <c r="S2136" s="143">
        <v>0</v>
      </c>
      <c r="T2136" s="144">
        <f>S2136*H2136</f>
        <v>0</v>
      </c>
      <c r="AR2136" s="145" t="s">
        <v>454</v>
      </c>
      <c r="AT2136" s="145" t="s">
        <v>360</v>
      </c>
      <c r="AU2136" s="145" t="s">
        <v>90</v>
      </c>
      <c r="AY2136" s="18" t="s">
        <v>358</v>
      </c>
      <c r="BE2136" s="146">
        <f>IF(N2136="základní",J2136,0)</f>
        <v>0</v>
      </c>
      <c r="BF2136" s="146">
        <f>IF(N2136="snížená",J2136,0)</f>
        <v>0</v>
      </c>
      <c r="BG2136" s="146">
        <f>IF(N2136="zákl. přenesená",J2136,0)</f>
        <v>0</v>
      </c>
      <c r="BH2136" s="146">
        <f>IF(N2136="sníž. přenesená",J2136,0)</f>
        <v>0</v>
      </c>
      <c r="BI2136" s="146">
        <f>IF(N2136="nulová",J2136,0)</f>
        <v>0</v>
      </c>
      <c r="BJ2136" s="18" t="s">
        <v>90</v>
      </c>
      <c r="BK2136" s="146">
        <f>ROUND(I2136*H2136,2)</f>
        <v>0</v>
      </c>
      <c r="BL2136" s="18" t="s">
        <v>454</v>
      </c>
      <c r="BM2136" s="145" t="s">
        <v>2297</v>
      </c>
    </row>
    <row r="2137" spans="2:65" s="12" customFormat="1" ht="11.25">
      <c r="B2137" s="151"/>
      <c r="D2137" s="152" t="s">
        <v>368</v>
      </c>
      <c r="E2137" s="153" t="s">
        <v>19</v>
      </c>
      <c r="F2137" s="154" t="s">
        <v>1160</v>
      </c>
      <c r="H2137" s="153" t="s">
        <v>19</v>
      </c>
      <c r="I2137" s="155"/>
      <c r="L2137" s="151"/>
      <c r="M2137" s="156"/>
      <c r="T2137" s="157"/>
      <c r="AT2137" s="153" t="s">
        <v>368</v>
      </c>
      <c r="AU2137" s="153" t="s">
        <v>90</v>
      </c>
      <c r="AV2137" s="12" t="s">
        <v>84</v>
      </c>
      <c r="AW2137" s="12" t="s">
        <v>36</v>
      </c>
      <c r="AX2137" s="12" t="s">
        <v>77</v>
      </c>
      <c r="AY2137" s="153" t="s">
        <v>358</v>
      </c>
    </row>
    <row r="2138" spans="2:65" s="12" customFormat="1" ht="11.25">
      <c r="B2138" s="151"/>
      <c r="D2138" s="152" t="s">
        <v>368</v>
      </c>
      <c r="E2138" s="153" t="s">
        <v>19</v>
      </c>
      <c r="F2138" s="154" t="s">
        <v>2260</v>
      </c>
      <c r="H2138" s="153" t="s">
        <v>19</v>
      </c>
      <c r="I2138" s="155"/>
      <c r="L2138" s="151"/>
      <c r="M2138" s="156"/>
      <c r="T2138" s="157"/>
      <c r="AT2138" s="153" t="s">
        <v>368</v>
      </c>
      <c r="AU2138" s="153" t="s">
        <v>90</v>
      </c>
      <c r="AV2138" s="12" t="s">
        <v>84</v>
      </c>
      <c r="AW2138" s="12" t="s">
        <v>36</v>
      </c>
      <c r="AX2138" s="12" t="s">
        <v>77</v>
      </c>
      <c r="AY2138" s="153" t="s">
        <v>358</v>
      </c>
    </row>
    <row r="2139" spans="2:65" s="13" customFormat="1" ht="11.25">
      <c r="B2139" s="158"/>
      <c r="D2139" s="152" t="s">
        <v>368</v>
      </c>
      <c r="E2139" s="159" t="s">
        <v>19</v>
      </c>
      <c r="F2139" s="160" t="s">
        <v>2298</v>
      </c>
      <c r="H2139" s="161">
        <v>1</v>
      </c>
      <c r="I2139" s="162"/>
      <c r="L2139" s="158"/>
      <c r="M2139" s="163"/>
      <c r="T2139" s="164"/>
      <c r="AT2139" s="159" t="s">
        <v>368</v>
      </c>
      <c r="AU2139" s="159" t="s">
        <v>90</v>
      </c>
      <c r="AV2139" s="13" t="s">
        <v>90</v>
      </c>
      <c r="AW2139" s="13" t="s">
        <v>36</v>
      </c>
      <c r="AX2139" s="13" t="s">
        <v>77</v>
      </c>
      <c r="AY2139" s="159" t="s">
        <v>358</v>
      </c>
    </row>
    <row r="2140" spans="2:65" s="14" customFormat="1" ht="11.25">
      <c r="B2140" s="165"/>
      <c r="D2140" s="152" t="s">
        <v>368</v>
      </c>
      <c r="E2140" s="166" t="s">
        <v>19</v>
      </c>
      <c r="F2140" s="167" t="s">
        <v>371</v>
      </c>
      <c r="H2140" s="168">
        <v>1</v>
      </c>
      <c r="I2140" s="169"/>
      <c r="L2140" s="165"/>
      <c r="M2140" s="170"/>
      <c r="T2140" s="171"/>
      <c r="AT2140" s="166" t="s">
        <v>368</v>
      </c>
      <c r="AU2140" s="166" t="s">
        <v>90</v>
      </c>
      <c r="AV2140" s="14" t="s">
        <v>364</v>
      </c>
      <c r="AW2140" s="14" t="s">
        <v>36</v>
      </c>
      <c r="AX2140" s="14" t="s">
        <v>84</v>
      </c>
      <c r="AY2140" s="166" t="s">
        <v>358</v>
      </c>
    </row>
    <row r="2141" spans="2:65" s="1" customFormat="1" ht="49.15" customHeight="1">
      <c r="B2141" s="33"/>
      <c r="C2141" s="134" t="s">
        <v>2299</v>
      </c>
      <c r="D2141" s="134" t="s">
        <v>360</v>
      </c>
      <c r="E2141" s="135" t="s">
        <v>2300</v>
      </c>
      <c r="F2141" s="136" t="s">
        <v>2258</v>
      </c>
      <c r="G2141" s="137" t="s">
        <v>504</v>
      </c>
      <c r="H2141" s="138">
        <v>1</v>
      </c>
      <c r="I2141" s="139"/>
      <c r="J2141" s="140">
        <f>ROUND(I2141*H2141,2)</f>
        <v>0</v>
      </c>
      <c r="K2141" s="136" t="s">
        <v>19</v>
      </c>
      <c r="L2141" s="33"/>
      <c r="M2141" s="141" t="s">
        <v>19</v>
      </c>
      <c r="N2141" s="142" t="s">
        <v>49</v>
      </c>
      <c r="P2141" s="143">
        <f>O2141*H2141</f>
        <v>0</v>
      </c>
      <c r="Q2141" s="143">
        <v>0</v>
      </c>
      <c r="R2141" s="143">
        <f>Q2141*H2141</f>
        <v>0</v>
      </c>
      <c r="S2141" s="143">
        <v>0</v>
      </c>
      <c r="T2141" s="144">
        <f>S2141*H2141</f>
        <v>0</v>
      </c>
      <c r="AR2141" s="145" t="s">
        <v>454</v>
      </c>
      <c r="AT2141" s="145" t="s">
        <v>360</v>
      </c>
      <c r="AU2141" s="145" t="s">
        <v>90</v>
      </c>
      <c r="AY2141" s="18" t="s">
        <v>358</v>
      </c>
      <c r="BE2141" s="146">
        <f>IF(N2141="základní",J2141,0)</f>
        <v>0</v>
      </c>
      <c r="BF2141" s="146">
        <f>IF(N2141="snížená",J2141,0)</f>
        <v>0</v>
      </c>
      <c r="BG2141" s="146">
        <f>IF(N2141="zákl. přenesená",J2141,0)</f>
        <v>0</v>
      </c>
      <c r="BH2141" s="146">
        <f>IF(N2141="sníž. přenesená",J2141,0)</f>
        <v>0</v>
      </c>
      <c r="BI2141" s="146">
        <f>IF(N2141="nulová",J2141,0)</f>
        <v>0</v>
      </c>
      <c r="BJ2141" s="18" t="s">
        <v>90</v>
      </c>
      <c r="BK2141" s="146">
        <f>ROUND(I2141*H2141,2)</f>
        <v>0</v>
      </c>
      <c r="BL2141" s="18" t="s">
        <v>454</v>
      </c>
      <c r="BM2141" s="145" t="s">
        <v>2301</v>
      </c>
    </row>
    <row r="2142" spans="2:65" s="12" customFormat="1" ht="11.25">
      <c r="B2142" s="151"/>
      <c r="D2142" s="152" t="s">
        <v>368</v>
      </c>
      <c r="E2142" s="153" t="s">
        <v>19</v>
      </c>
      <c r="F2142" s="154" t="s">
        <v>1160</v>
      </c>
      <c r="H2142" s="153" t="s">
        <v>19</v>
      </c>
      <c r="I2142" s="155"/>
      <c r="L2142" s="151"/>
      <c r="M2142" s="156"/>
      <c r="T2142" s="157"/>
      <c r="AT2142" s="153" t="s">
        <v>368</v>
      </c>
      <c r="AU2142" s="153" t="s">
        <v>90</v>
      </c>
      <c r="AV2142" s="12" t="s">
        <v>84</v>
      </c>
      <c r="AW2142" s="12" t="s">
        <v>36</v>
      </c>
      <c r="AX2142" s="12" t="s">
        <v>77</v>
      </c>
      <c r="AY2142" s="153" t="s">
        <v>358</v>
      </c>
    </row>
    <row r="2143" spans="2:65" s="12" customFormat="1" ht="11.25">
      <c r="B2143" s="151"/>
      <c r="D2143" s="152" t="s">
        <v>368</v>
      </c>
      <c r="E2143" s="153" t="s">
        <v>19</v>
      </c>
      <c r="F2143" s="154" t="s">
        <v>2260</v>
      </c>
      <c r="H2143" s="153" t="s">
        <v>19</v>
      </c>
      <c r="I2143" s="155"/>
      <c r="L2143" s="151"/>
      <c r="M2143" s="156"/>
      <c r="T2143" s="157"/>
      <c r="AT2143" s="153" t="s">
        <v>368</v>
      </c>
      <c r="AU2143" s="153" t="s">
        <v>90</v>
      </c>
      <c r="AV2143" s="12" t="s">
        <v>84</v>
      </c>
      <c r="AW2143" s="12" t="s">
        <v>36</v>
      </c>
      <c r="AX2143" s="12" t="s">
        <v>77</v>
      </c>
      <c r="AY2143" s="153" t="s">
        <v>358</v>
      </c>
    </row>
    <row r="2144" spans="2:65" s="13" customFormat="1" ht="11.25">
      <c r="B2144" s="158"/>
      <c r="D2144" s="152" t="s">
        <v>368</v>
      </c>
      <c r="E2144" s="159" t="s">
        <v>19</v>
      </c>
      <c r="F2144" s="160" t="s">
        <v>2302</v>
      </c>
      <c r="H2144" s="161">
        <v>1</v>
      </c>
      <c r="I2144" s="162"/>
      <c r="L2144" s="158"/>
      <c r="M2144" s="163"/>
      <c r="T2144" s="164"/>
      <c r="AT2144" s="159" t="s">
        <v>368</v>
      </c>
      <c r="AU2144" s="159" t="s">
        <v>90</v>
      </c>
      <c r="AV2144" s="13" t="s">
        <v>90</v>
      </c>
      <c r="AW2144" s="13" t="s">
        <v>36</v>
      </c>
      <c r="AX2144" s="13" t="s">
        <v>77</v>
      </c>
      <c r="AY2144" s="159" t="s">
        <v>358</v>
      </c>
    </row>
    <row r="2145" spans="2:65" s="14" customFormat="1" ht="11.25">
      <c r="B2145" s="165"/>
      <c r="D2145" s="152" t="s">
        <v>368</v>
      </c>
      <c r="E2145" s="166" t="s">
        <v>19</v>
      </c>
      <c r="F2145" s="167" t="s">
        <v>371</v>
      </c>
      <c r="H2145" s="168">
        <v>1</v>
      </c>
      <c r="I2145" s="169"/>
      <c r="L2145" s="165"/>
      <c r="M2145" s="170"/>
      <c r="T2145" s="171"/>
      <c r="AT2145" s="166" t="s">
        <v>368</v>
      </c>
      <c r="AU2145" s="166" t="s">
        <v>90</v>
      </c>
      <c r="AV2145" s="14" t="s">
        <v>364</v>
      </c>
      <c r="AW2145" s="14" t="s">
        <v>36</v>
      </c>
      <c r="AX2145" s="14" t="s">
        <v>84</v>
      </c>
      <c r="AY2145" s="166" t="s">
        <v>358</v>
      </c>
    </row>
    <row r="2146" spans="2:65" s="1" customFormat="1" ht="49.15" customHeight="1">
      <c r="B2146" s="33"/>
      <c r="C2146" s="134" t="s">
        <v>2303</v>
      </c>
      <c r="D2146" s="134" t="s">
        <v>360</v>
      </c>
      <c r="E2146" s="135" t="s">
        <v>2304</v>
      </c>
      <c r="F2146" s="136" t="s">
        <v>2258</v>
      </c>
      <c r="G2146" s="137" t="s">
        <v>504</v>
      </c>
      <c r="H2146" s="138">
        <v>1</v>
      </c>
      <c r="I2146" s="139"/>
      <c r="J2146" s="140">
        <f>ROUND(I2146*H2146,2)</f>
        <v>0</v>
      </c>
      <c r="K2146" s="136" t="s">
        <v>19</v>
      </c>
      <c r="L2146" s="33"/>
      <c r="M2146" s="141" t="s">
        <v>19</v>
      </c>
      <c r="N2146" s="142" t="s">
        <v>49</v>
      </c>
      <c r="P2146" s="143">
        <f>O2146*H2146</f>
        <v>0</v>
      </c>
      <c r="Q2146" s="143">
        <v>0</v>
      </c>
      <c r="R2146" s="143">
        <f>Q2146*H2146</f>
        <v>0</v>
      </c>
      <c r="S2146" s="143">
        <v>0</v>
      </c>
      <c r="T2146" s="144">
        <f>S2146*H2146</f>
        <v>0</v>
      </c>
      <c r="AR2146" s="145" t="s">
        <v>454</v>
      </c>
      <c r="AT2146" s="145" t="s">
        <v>360</v>
      </c>
      <c r="AU2146" s="145" t="s">
        <v>90</v>
      </c>
      <c r="AY2146" s="18" t="s">
        <v>358</v>
      </c>
      <c r="BE2146" s="146">
        <f>IF(N2146="základní",J2146,0)</f>
        <v>0</v>
      </c>
      <c r="BF2146" s="146">
        <f>IF(N2146="snížená",J2146,0)</f>
        <v>0</v>
      </c>
      <c r="BG2146" s="146">
        <f>IF(N2146="zákl. přenesená",J2146,0)</f>
        <v>0</v>
      </c>
      <c r="BH2146" s="146">
        <f>IF(N2146="sníž. přenesená",J2146,0)</f>
        <v>0</v>
      </c>
      <c r="BI2146" s="146">
        <f>IF(N2146="nulová",J2146,0)</f>
        <v>0</v>
      </c>
      <c r="BJ2146" s="18" t="s">
        <v>90</v>
      </c>
      <c r="BK2146" s="146">
        <f>ROUND(I2146*H2146,2)</f>
        <v>0</v>
      </c>
      <c r="BL2146" s="18" t="s">
        <v>454</v>
      </c>
      <c r="BM2146" s="145" t="s">
        <v>2305</v>
      </c>
    </row>
    <row r="2147" spans="2:65" s="12" customFormat="1" ht="11.25">
      <c r="B2147" s="151"/>
      <c r="D2147" s="152" t="s">
        <v>368</v>
      </c>
      <c r="E2147" s="153" t="s">
        <v>19</v>
      </c>
      <c r="F2147" s="154" t="s">
        <v>1160</v>
      </c>
      <c r="H2147" s="153" t="s">
        <v>19</v>
      </c>
      <c r="I2147" s="155"/>
      <c r="L2147" s="151"/>
      <c r="M2147" s="156"/>
      <c r="T2147" s="157"/>
      <c r="AT2147" s="153" t="s">
        <v>368</v>
      </c>
      <c r="AU2147" s="153" t="s">
        <v>90</v>
      </c>
      <c r="AV2147" s="12" t="s">
        <v>84</v>
      </c>
      <c r="AW2147" s="12" t="s">
        <v>36</v>
      </c>
      <c r="AX2147" s="12" t="s">
        <v>77</v>
      </c>
      <c r="AY2147" s="153" t="s">
        <v>358</v>
      </c>
    </row>
    <row r="2148" spans="2:65" s="12" customFormat="1" ht="11.25">
      <c r="B2148" s="151"/>
      <c r="D2148" s="152" t="s">
        <v>368</v>
      </c>
      <c r="E2148" s="153" t="s">
        <v>19</v>
      </c>
      <c r="F2148" s="154" t="s">
        <v>2260</v>
      </c>
      <c r="H2148" s="153" t="s">
        <v>19</v>
      </c>
      <c r="I2148" s="155"/>
      <c r="L2148" s="151"/>
      <c r="M2148" s="156"/>
      <c r="T2148" s="157"/>
      <c r="AT2148" s="153" t="s">
        <v>368</v>
      </c>
      <c r="AU2148" s="153" t="s">
        <v>90</v>
      </c>
      <c r="AV2148" s="12" t="s">
        <v>84</v>
      </c>
      <c r="AW2148" s="12" t="s">
        <v>36</v>
      </c>
      <c r="AX2148" s="12" t="s">
        <v>77</v>
      </c>
      <c r="AY2148" s="153" t="s">
        <v>358</v>
      </c>
    </row>
    <row r="2149" spans="2:65" s="13" customFormat="1" ht="11.25">
      <c r="B2149" s="158"/>
      <c r="D2149" s="152" t="s">
        <v>368</v>
      </c>
      <c r="E2149" s="159" t="s">
        <v>19</v>
      </c>
      <c r="F2149" s="160" t="s">
        <v>2306</v>
      </c>
      <c r="H2149" s="161">
        <v>1</v>
      </c>
      <c r="I2149" s="162"/>
      <c r="L2149" s="158"/>
      <c r="M2149" s="163"/>
      <c r="T2149" s="164"/>
      <c r="AT2149" s="159" t="s">
        <v>368</v>
      </c>
      <c r="AU2149" s="159" t="s">
        <v>90</v>
      </c>
      <c r="AV2149" s="13" t="s">
        <v>90</v>
      </c>
      <c r="AW2149" s="13" t="s">
        <v>36</v>
      </c>
      <c r="AX2149" s="13" t="s">
        <v>77</v>
      </c>
      <c r="AY2149" s="159" t="s">
        <v>358</v>
      </c>
    </row>
    <row r="2150" spans="2:65" s="14" customFormat="1" ht="11.25">
      <c r="B2150" s="165"/>
      <c r="D2150" s="152" t="s">
        <v>368</v>
      </c>
      <c r="E2150" s="166" t="s">
        <v>19</v>
      </c>
      <c r="F2150" s="167" t="s">
        <v>371</v>
      </c>
      <c r="H2150" s="168">
        <v>1</v>
      </c>
      <c r="I2150" s="169"/>
      <c r="L2150" s="165"/>
      <c r="M2150" s="170"/>
      <c r="T2150" s="171"/>
      <c r="AT2150" s="166" t="s">
        <v>368</v>
      </c>
      <c r="AU2150" s="166" t="s">
        <v>90</v>
      </c>
      <c r="AV2150" s="14" t="s">
        <v>364</v>
      </c>
      <c r="AW2150" s="14" t="s">
        <v>36</v>
      </c>
      <c r="AX2150" s="14" t="s">
        <v>84</v>
      </c>
      <c r="AY2150" s="166" t="s">
        <v>358</v>
      </c>
    </row>
    <row r="2151" spans="2:65" s="1" customFormat="1" ht="49.15" customHeight="1">
      <c r="B2151" s="33"/>
      <c r="C2151" s="134" t="s">
        <v>2307</v>
      </c>
      <c r="D2151" s="134" t="s">
        <v>360</v>
      </c>
      <c r="E2151" s="135" t="s">
        <v>2308</v>
      </c>
      <c r="F2151" s="136" t="s">
        <v>2309</v>
      </c>
      <c r="G2151" s="137" t="s">
        <v>504</v>
      </c>
      <c r="H2151" s="138">
        <v>1</v>
      </c>
      <c r="I2151" s="139"/>
      <c r="J2151" s="140">
        <f>ROUND(I2151*H2151,2)</f>
        <v>0</v>
      </c>
      <c r="K2151" s="136" t="s">
        <v>19</v>
      </c>
      <c r="L2151" s="33"/>
      <c r="M2151" s="141" t="s">
        <v>19</v>
      </c>
      <c r="N2151" s="142" t="s">
        <v>49</v>
      </c>
      <c r="P2151" s="143">
        <f>O2151*H2151</f>
        <v>0</v>
      </c>
      <c r="Q2151" s="143">
        <v>0</v>
      </c>
      <c r="R2151" s="143">
        <f>Q2151*H2151</f>
        <v>0</v>
      </c>
      <c r="S2151" s="143">
        <v>0</v>
      </c>
      <c r="T2151" s="144">
        <f>S2151*H2151</f>
        <v>0</v>
      </c>
      <c r="AR2151" s="145" t="s">
        <v>454</v>
      </c>
      <c r="AT2151" s="145" t="s">
        <v>360</v>
      </c>
      <c r="AU2151" s="145" t="s">
        <v>90</v>
      </c>
      <c r="AY2151" s="18" t="s">
        <v>358</v>
      </c>
      <c r="BE2151" s="146">
        <f>IF(N2151="základní",J2151,0)</f>
        <v>0</v>
      </c>
      <c r="BF2151" s="146">
        <f>IF(N2151="snížená",J2151,0)</f>
        <v>0</v>
      </c>
      <c r="BG2151" s="146">
        <f>IF(N2151="zákl. přenesená",J2151,0)</f>
        <v>0</v>
      </c>
      <c r="BH2151" s="146">
        <f>IF(N2151="sníž. přenesená",J2151,0)</f>
        <v>0</v>
      </c>
      <c r="BI2151" s="146">
        <f>IF(N2151="nulová",J2151,0)</f>
        <v>0</v>
      </c>
      <c r="BJ2151" s="18" t="s">
        <v>90</v>
      </c>
      <c r="BK2151" s="146">
        <f>ROUND(I2151*H2151,2)</f>
        <v>0</v>
      </c>
      <c r="BL2151" s="18" t="s">
        <v>454</v>
      </c>
      <c r="BM2151" s="145" t="s">
        <v>2310</v>
      </c>
    </row>
    <row r="2152" spans="2:65" s="12" customFormat="1" ht="11.25">
      <c r="B2152" s="151"/>
      <c r="D2152" s="152" t="s">
        <v>368</v>
      </c>
      <c r="E2152" s="153" t="s">
        <v>19</v>
      </c>
      <c r="F2152" s="154" t="s">
        <v>1160</v>
      </c>
      <c r="H2152" s="153" t="s">
        <v>19</v>
      </c>
      <c r="I2152" s="155"/>
      <c r="L2152" s="151"/>
      <c r="M2152" s="156"/>
      <c r="T2152" s="157"/>
      <c r="AT2152" s="153" t="s">
        <v>368</v>
      </c>
      <c r="AU2152" s="153" t="s">
        <v>90</v>
      </c>
      <c r="AV2152" s="12" t="s">
        <v>84</v>
      </c>
      <c r="AW2152" s="12" t="s">
        <v>36</v>
      </c>
      <c r="AX2152" s="12" t="s">
        <v>77</v>
      </c>
      <c r="AY2152" s="153" t="s">
        <v>358</v>
      </c>
    </row>
    <row r="2153" spans="2:65" s="12" customFormat="1" ht="11.25">
      <c r="B2153" s="151"/>
      <c r="D2153" s="152" t="s">
        <v>368</v>
      </c>
      <c r="E2153" s="153" t="s">
        <v>19</v>
      </c>
      <c r="F2153" s="154" t="s">
        <v>2260</v>
      </c>
      <c r="H2153" s="153" t="s">
        <v>19</v>
      </c>
      <c r="I2153" s="155"/>
      <c r="L2153" s="151"/>
      <c r="M2153" s="156"/>
      <c r="T2153" s="157"/>
      <c r="AT2153" s="153" t="s">
        <v>368</v>
      </c>
      <c r="AU2153" s="153" t="s">
        <v>90</v>
      </c>
      <c r="AV2153" s="12" t="s">
        <v>84</v>
      </c>
      <c r="AW2153" s="12" t="s">
        <v>36</v>
      </c>
      <c r="AX2153" s="12" t="s">
        <v>77</v>
      </c>
      <c r="AY2153" s="153" t="s">
        <v>358</v>
      </c>
    </row>
    <row r="2154" spans="2:65" s="13" customFormat="1" ht="11.25">
      <c r="B2154" s="158"/>
      <c r="D2154" s="152" t="s">
        <v>368</v>
      </c>
      <c r="E2154" s="159" t="s">
        <v>19</v>
      </c>
      <c r="F2154" s="160" t="s">
        <v>2311</v>
      </c>
      <c r="H2154" s="161">
        <v>1</v>
      </c>
      <c r="I2154" s="162"/>
      <c r="L2154" s="158"/>
      <c r="M2154" s="163"/>
      <c r="T2154" s="164"/>
      <c r="AT2154" s="159" t="s">
        <v>368</v>
      </c>
      <c r="AU2154" s="159" t="s">
        <v>90</v>
      </c>
      <c r="AV2154" s="13" t="s">
        <v>90</v>
      </c>
      <c r="AW2154" s="13" t="s">
        <v>36</v>
      </c>
      <c r="AX2154" s="13" t="s">
        <v>77</v>
      </c>
      <c r="AY2154" s="159" t="s">
        <v>358</v>
      </c>
    </row>
    <row r="2155" spans="2:65" s="14" customFormat="1" ht="11.25">
      <c r="B2155" s="165"/>
      <c r="D2155" s="152" t="s">
        <v>368</v>
      </c>
      <c r="E2155" s="166" t="s">
        <v>19</v>
      </c>
      <c r="F2155" s="167" t="s">
        <v>371</v>
      </c>
      <c r="H2155" s="168">
        <v>1</v>
      </c>
      <c r="I2155" s="169"/>
      <c r="L2155" s="165"/>
      <c r="M2155" s="170"/>
      <c r="T2155" s="171"/>
      <c r="AT2155" s="166" t="s">
        <v>368</v>
      </c>
      <c r="AU2155" s="166" t="s">
        <v>90</v>
      </c>
      <c r="AV2155" s="14" t="s">
        <v>364</v>
      </c>
      <c r="AW2155" s="14" t="s">
        <v>36</v>
      </c>
      <c r="AX2155" s="14" t="s">
        <v>84</v>
      </c>
      <c r="AY2155" s="166" t="s">
        <v>358</v>
      </c>
    </row>
    <row r="2156" spans="2:65" s="1" customFormat="1" ht="49.15" customHeight="1">
      <c r="B2156" s="33"/>
      <c r="C2156" s="134" t="s">
        <v>2312</v>
      </c>
      <c r="D2156" s="134" t="s">
        <v>360</v>
      </c>
      <c r="E2156" s="135" t="s">
        <v>2313</v>
      </c>
      <c r="F2156" s="136" t="s">
        <v>2314</v>
      </c>
      <c r="G2156" s="137" t="s">
        <v>504</v>
      </c>
      <c r="H2156" s="138">
        <v>1</v>
      </c>
      <c r="I2156" s="139"/>
      <c r="J2156" s="140">
        <f>ROUND(I2156*H2156,2)</f>
        <v>0</v>
      </c>
      <c r="K2156" s="136" t="s">
        <v>19</v>
      </c>
      <c r="L2156" s="33"/>
      <c r="M2156" s="141" t="s">
        <v>19</v>
      </c>
      <c r="N2156" s="142" t="s">
        <v>49</v>
      </c>
      <c r="P2156" s="143">
        <f>O2156*H2156</f>
        <v>0</v>
      </c>
      <c r="Q2156" s="143">
        <v>0</v>
      </c>
      <c r="R2156" s="143">
        <f>Q2156*H2156</f>
        <v>0</v>
      </c>
      <c r="S2156" s="143">
        <v>0</v>
      </c>
      <c r="T2156" s="144">
        <f>S2156*H2156</f>
        <v>0</v>
      </c>
      <c r="AR2156" s="145" t="s">
        <v>454</v>
      </c>
      <c r="AT2156" s="145" t="s">
        <v>360</v>
      </c>
      <c r="AU2156" s="145" t="s">
        <v>90</v>
      </c>
      <c r="AY2156" s="18" t="s">
        <v>358</v>
      </c>
      <c r="BE2156" s="146">
        <f>IF(N2156="základní",J2156,0)</f>
        <v>0</v>
      </c>
      <c r="BF2156" s="146">
        <f>IF(N2156="snížená",J2156,0)</f>
        <v>0</v>
      </c>
      <c r="BG2156" s="146">
        <f>IF(N2156="zákl. přenesená",J2156,0)</f>
        <v>0</v>
      </c>
      <c r="BH2156" s="146">
        <f>IF(N2156="sníž. přenesená",J2156,0)</f>
        <v>0</v>
      </c>
      <c r="BI2156" s="146">
        <f>IF(N2156="nulová",J2156,0)</f>
        <v>0</v>
      </c>
      <c r="BJ2156" s="18" t="s">
        <v>90</v>
      </c>
      <c r="BK2156" s="146">
        <f>ROUND(I2156*H2156,2)</f>
        <v>0</v>
      </c>
      <c r="BL2156" s="18" t="s">
        <v>454</v>
      </c>
      <c r="BM2156" s="145" t="s">
        <v>2315</v>
      </c>
    </row>
    <row r="2157" spans="2:65" s="12" customFormat="1" ht="11.25">
      <c r="B2157" s="151"/>
      <c r="D2157" s="152" t="s">
        <v>368</v>
      </c>
      <c r="E2157" s="153" t="s">
        <v>19</v>
      </c>
      <c r="F2157" s="154" t="s">
        <v>1160</v>
      </c>
      <c r="H2157" s="153" t="s">
        <v>19</v>
      </c>
      <c r="I2157" s="155"/>
      <c r="L2157" s="151"/>
      <c r="M2157" s="156"/>
      <c r="T2157" s="157"/>
      <c r="AT2157" s="153" t="s">
        <v>368</v>
      </c>
      <c r="AU2157" s="153" t="s">
        <v>90</v>
      </c>
      <c r="AV2157" s="12" t="s">
        <v>84</v>
      </c>
      <c r="AW2157" s="12" t="s">
        <v>36</v>
      </c>
      <c r="AX2157" s="12" t="s">
        <v>77</v>
      </c>
      <c r="AY2157" s="153" t="s">
        <v>358</v>
      </c>
    </row>
    <row r="2158" spans="2:65" s="12" customFormat="1" ht="11.25">
      <c r="B2158" s="151"/>
      <c r="D2158" s="152" t="s">
        <v>368</v>
      </c>
      <c r="E2158" s="153" t="s">
        <v>19</v>
      </c>
      <c r="F2158" s="154" t="s">
        <v>2260</v>
      </c>
      <c r="H2158" s="153" t="s">
        <v>19</v>
      </c>
      <c r="I2158" s="155"/>
      <c r="L2158" s="151"/>
      <c r="M2158" s="156"/>
      <c r="T2158" s="157"/>
      <c r="AT2158" s="153" t="s">
        <v>368</v>
      </c>
      <c r="AU2158" s="153" t="s">
        <v>90</v>
      </c>
      <c r="AV2158" s="12" t="s">
        <v>84</v>
      </c>
      <c r="AW2158" s="12" t="s">
        <v>36</v>
      </c>
      <c r="AX2158" s="12" t="s">
        <v>77</v>
      </c>
      <c r="AY2158" s="153" t="s">
        <v>358</v>
      </c>
    </row>
    <row r="2159" spans="2:65" s="13" customFormat="1" ht="11.25">
      <c r="B2159" s="158"/>
      <c r="D2159" s="152" t="s">
        <v>368</v>
      </c>
      <c r="E2159" s="159" t="s">
        <v>19</v>
      </c>
      <c r="F2159" s="160" t="s">
        <v>2316</v>
      </c>
      <c r="H2159" s="161">
        <v>1</v>
      </c>
      <c r="I2159" s="162"/>
      <c r="L2159" s="158"/>
      <c r="M2159" s="163"/>
      <c r="T2159" s="164"/>
      <c r="AT2159" s="159" t="s">
        <v>368</v>
      </c>
      <c r="AU2159" s="159" t="s">
        <v>90</v>
      </c>
      <c r="AV2159" s="13" t="s">
        <v>90</v>
      </c>
      <c r="AW2159" s="13" t="s">
        <v>36</v>
      </c>
      <c r="AX2159" s="13" t="s">
        <v>77</v>
      </c>
      <c r="AY2159" s="159" t="s">
        <v>358</v>
      </c>
    </row>
    <row r="2160" spans="2:65" s="14" customFormat="1" ht="11.25">
      <c r="B2160" s="165"/>
      <c r="D2160" s="152" t="s">
        <v>368</v>
      </c>
      <c r="E2160" s="166" t="s">
        <v>19</v>
      </c>
      <c r="F2160" s="167" t="s">
        <v>371</v>
      </c>
      <c r="H2160" s="168">
        <v>1</v>
      </c>
      <c r="I2160" s="169"/>
      <c r="L2160" s="165"/>
      <c r="M2160" s="170"/>
      <c r="T2160" s="171"/>
      <c r="AT2160" s="166" t="s">
        <v>368</v>
      </c>
      <c r="AU2160" s="166" t="s">
        <v>90</v>
      </c>
      <c r="AV2160" s="14" t="s">
        <v>364</v>
      </c>
      <c r="AW2160" s="14" t="s">
        <v>36</v>
      </c>
      <c r="AX2160" s="14" t="s">
        <v>84</v>
      </c>
      <c r="AY2160" s="166" t="s">
        <v>358</v>
      </c>
    </row>
    <row r="2161" spans="2:65" s="1" customFormat="1" ht="49.15" customHeight="1">
      <c r="B2161" s="33"/>
      <c r="C2161" s="134" t="s">
        <v>2317</v>
      </c>
      <c r="D2161" s="134" t="s">
        <v>360</v>
      </c>
      <c r="E2161" s="135" t="s">
        <v>2318</v>
      </c>
      <c r="F2161" s="136" t="s">
        <v>2314</v>
      </c>
      <c r="G2161" s="137" t="s">
        <v>504</v>
      </c>
      <c r="H2161" s="138">
        <v>1</v>
      </c>
      <c r="I2161" s="139"/>
      <c r="J2161" s="140">
        <f>ROUND(I2161*H2161,2)</f>
        <v>0</v>
      </c>
      <c r="K2161" s="136" t="s">
        <v>19</v>
      </c>
      <c r="L2161" s="33"/>
      <c r="M2161" s="141" t="s">
        <v>19</v>
      </c>
      <c r="N2161" s="142" t="s">
        <v>49</v>
      </c>
      <c r="P2161" s="143">
        <f>O2161*H2161</f>
        <v>0</v>
      </c>
      <c r="Q2161" s="143">
        <v>0</v>
      </c>
      <c r="R2161" s="143">
        <f>Q2161*H2161</f>
        <v>0</v>
      </c>
      <c r="S2161" s="143">
        <v>0</v>
      </c>
      <c r="T2161" s="144">
        <f>S2161*H2161</f>
        <v>0</v>
      </c>
      <c r="AR2161" s="145" t="s">
        <v>454</v>
      </c>
      <c r="AT2161" s="145" t="s">
        <v>360</v>
      </c>
      <c r="AU2161" s="145" t="s">
        <v>90</v>
      </c>
      <c r="AY2161" s="18" t="s">
        <v>358</v>
      </c>
      <c r="BE2161" s="146">
        <f>IF(N2161="základní",J2161,0)</f>
        <v>0</v>
      </c>
      <c r="BF2161" s="146">
        <f>IF(N2161="snížená",J2161,0)</f>
        <v>0</v>
      </c>
      <c r="BG2161" s="146">
        <f>IF(N2161="zákl. přenesená",J2161,0)</f>
        <v>0</v>
      </c>
      <c r="BH2161" s="146">
        <f>IF(N2161="sníž. přenesená",J2161,0)</f>
        <v>0</v>
      </c>
      <c r="BI2161" s="146">
        <f>IF(N2161="nulová",J2161,0)</f>
        <v>0</v>
      </c>
      <c r="BJ2161" s="18" t="s">
        <v>90</v>
      </c>
      <c r="BK2161" s="146">
        <f>ROUND(I2161*H2161,2)</f>
        <v>0</v>
      </c>
      <c r="BL2161" s="18" t="s">
        <v>454</v>
      </c>
      <c r="BM2161" s="145" t="s">
        <v>2319</v>
      </c>
    </row>
    <row r="2162" spans="2:65" s="12" customFormat="1" ht="11.25">
      <c r="B2162" s="151"/>
      <c r="D2162" s="152" t="s">
        <v>368</v>
      </c>
      <c r="E2162" s="153" t="s">
        <v>19</v>
      </c>
      <c r="F2162" s="154" t="s">
        <v>1160</v>
      </c>
      <c r="H2162" s="153" t="s">
        <v>19</v>
      </c>
      <c r="I2162" s="155"/>
      <c r="L2162" s="151"/>
      <c r="M2162" s="156"/>
      <c r="T2162" s="157"/>
      <c r="AT2162" s="153" t="s">
        <v>368</v>
      </c>
      <c r="AU2162" s="153" t="s">
        <v>90</v>
      </c>
      <c r="AV2162" s="12" t="s">
        <v>84</v>
      </c>
      <c r="AW2162" s="12" t="s">
        <v>36</v>
      </c>
      <c r="AX2162" s="12" t="s">
        <v>77</v>
      </c>
      <c r="AY2162" s="153" t="s">
        <v>358</v>
      </c>
    </row>
    <row r="2163" spans="2:65" s="12" customFormat="1" ht="11.25">
      <c r="B2163" s="151"/>
      <c r="D2163" s="152" t="s">
        <v>368</v>
      </c>
      <c r="E2163" s="153" t="s">
        <v>19</v>
      </c>
      <c r="F2163" s="154" t="s">
        <v>2260</v>
      </c>
      <c r="H2163" s="153" t="s">
        <v>19</v>
      </c>
      <c r="I2163" s="155"/>
      <c r="L2163" s="151"/>
      <c r="M2163" s="156"/>
      <c r="T2163" s="157"/>
      <c r="AT2163" s="153" t="s">
        <v>368</v>
      </c>
      <c r="AU2163" s="153" t="s">
        <v>90</v>
      </c>
      <c r="AV2163" s="12" t="s">
        <v>84</v>
      </c>
      <c r="AW2163" s="12" t="s">
        <v>36</v>
      </c>
      <c r="AX2163" s="12" t="s">
        <v>77</v>
      </c>
      <c r="AY2163" s="153" t="s">
        <v>358</v>
      </c>
    </row>
    <row r="2164" spans="2:65" s="13" customFormat="1" ht="11.25">
      <c r="B2164" s="158"/>
      <c r="D2164" s="152" t="s">
        <v>368</v>
      </c>
      <c r="E2164" s="159" t="s">
        <v>19</v>
      </c>
      <c r="F2164" s="160" t="s">
        <v>2320</v>
      </c>
      <c r="H2164" s="161">
        <v>1</v>
      </c>
      <c r="I2164" s="162"/>
      <c r="L2164" s="158"/>
      <c r="M2164" s="163"/>
      <c r="T2164" s="164"/>
      <c r="AT2164" s="159" t="s">
        <v>368</v>
      </c>
      <c r="AU2164" s="159" t="s">
        <v>90</v>
      </c>
      <c r="AV2164" s="13" t="s">
        <v>90</v>
      </c>
      <c r="AW2164" s="13" t="s">
        <v>36</v>
      </c>
      <c r="AX2164" s="13" t="s">
        <v>77</v>
      </c>
      <c r="AY2164" s="159" t="s">
        <v>358</v>
      </c>
    </row>
    <row r="2165" spans="2:65" s="14" customFormat="1" ht="11.25">
      <c r="B2165" s="165"/>
      <c r="D2165" s="152" t="s">
        <v>368</v>
      </c>
      <c r="E2165" s="166" t="s">
        <v>19</v>
      </c>
      <c r="F2165" s="167" t="s">
        <v>371</v>
      </c>
      <c r="H2165" s="168">
        <v>1</v>
      </c>
      <c r="I2165" s="169"/>
      <c r="L2165" s="165"/>
      <c r="M2165" s="170"/>
      <c r="T2165" s="171"/>
      <c r="AT2165" s="166" t="s">
        <v>368</v>
      </c>
      <c r="AU2165" s="166" t="s">
        <v>90</v>
      </c>
      <c r="AV2165" s="14" t="s">
        <v>364</v>
      </c>
      <c r="AW2165" s="14" t="s">
        <v>36</v>
      </c>
      <c r="AX2165" s="14" t="s">
        <v>84</v>
      </c>
      <c r="AY2165" s="166" t="s">
        <v>358</v>
      </c>
    </row>
    <row r="2166" spans="2:65" s="1" customFormat="1" ht="49.15" customHeight="1">
      <c r="B2166" s="33"/>
      <c r="C2166" s="134" t="s">
        <v>2321</v>
      </c>
      <c r="D2166" s="134" t="s">
        <v>360</v>
      </c>
      <c r="E2166" s="135" t="s">
        <v>2322</v>
      </c>
      <c r="F2166" s="136" t="s">
        <v>2314</v>
      </c>
      <c r="G2166" s="137" t="s">
        <v>504</v>
      </c>
      <c r="H2166" s="138">
        <v>1</v>
      </c>
      <c r="I2166" s="139"/>
      <c r="J2166" s="140">
        <f>ROUND(I2166*H2166,2)</f>
        <v>0</v>
      </c>
      <c r="K2166" s="136" t="s">
        <v>19</v>
      </c>
      <c r="L2166" s="33"/>
      <c r="M2166" s="141" t="s">
        <v>19</v>
      </c>
      <c r="N2166" s="142" t="s">
        <v>49</v>
      </c>
      <c r="P2166" s="143">
        <f>O2166*H2166</f>
        <v>0</v>
      </c>
      <c r="Q2166" s="143">
        <v>0</v>
      </c>
      <c r="R2166" s="143">
        <f>Q2166*H2166</f>
        <v>0</v>
      </c>
      <c r="S2166" s="143">
        <v>0</v>
      </c>
      <c r="T2166" s="144">
        <f>S2166*H2166</f>
        <v>0</v>
      </c>
      <c r="AR2166" s="145" t="s">
        <v>454</v>
      </c>
      <c r="AT2166" s="145" t="s">
        <v>360</v>
      </c>
      <c r="AU2166" s="145" t="s">
        <v>90</v>
      </c>
      <c r="AY2166" s="18" t="s">
        <v>358</v>
      </c>
      <c r="BE2166" s="146">
        <f>IF(N2166="základní",J2166,0)</f>
        <v>0</v>
      </c>
      <c r="BF2166" s="146">
        <f>IF(N2166="snížená",J2166,0)</f>
        <v>0</v>
      </c>
      <c r="BG2166" s="146">
        <f>IF(N2166="zákl. přenesená",J2166,0)</f>
        <v>0</v>
      </c>
      <c r="BH2166" s="146">
        <f>IF(N2166="sníž. přenesená",J2166,0)</f>
        <v>0</v>
      </c>
      <c r="BI2166" s="146">
        <f>IF(N2166="nulová",J2166,0)</f>
        <v>0</v>
      </c>
      <c r="BJ2166" s="18" t="s">
        <v>90</v>
      </c>
      <c r="BK2166" s="146">
        <f>ROUND(I2166*H2166,2)</f>
        <v>0</v>
      </c>
      <c r="BL2166" s="18" t="s">
        <v>454</v>
      </c>
      <c r="BM2166" s="145" t="s">
        <v>2323</v>
      </c>
    </row>
    <row r="2167" spans="2:65" s="12" customFormat="1" ht="11.25">
      <c r="B2167" s="151"/>
      <c r="D2167" s="152" t="s">
        <v>368</v>
      </c>
      <c r="E2167" s="153" t="s">
        <v>19</v>
      </c>
      <c r="F2167" s="154" t="s">
        <v>1160</v>
      </c>
      <c r="H2167" s="153" t="s">
        <v>19</v>
      </c>
      <c r="I2167" s="155"/>
      <c r="L2167" s="151"/>
      <c r="M2167" s="156"/>
      <c r="T2167" s="157"/>
      <c r="AT2167" s="153" t="s">
        <v>368</v>
      </c>
      <c r="AU2167" s="153" t="s">
        <v>90</v>
      </c>
      <c r="AV2167" s="12" t="s">
        <v>84</v>
      </c>
      <c r="AW2167" s="12" t="s">
        <v>36</v>
      </c>
      <c r="AX2167" s="12" t="s">
        <v>77</v>
      </c>
      <c r="AY2167" s="153" t="s">
        <v>358</v>
      </c>
    </row>
    <row r="2168" spans="2:65" s="12" customFormat="1" ht="11.25">
      <c r="B2168" s="151"/>
      <c r="D2168" s="152" t="s">
        <v>368</v>
      </c>
      <c r="E2168" s="153" t="s">
        <v>19</v>
      </c>
      <c r="F2168" s="154" t="s">
        <v>2260</v>
      </c>
      <c r="H2168" s="153" t="s">
        <v>19</v>
      </c>
      <c r="I2168" s="155"/>
      <c r="L2168" s="151"/>
      <c r="M2168" s="156"/>
      <c r="T2168" s="157"/>
      <c r="AT2168" s="153" t="s">
        <v>368</v>
      </c>
      <c r="AU2168" s="153" t="s">
        <v>90</v>
      </c>
      <c r="AV2168" s="12" t="s">
        <v>84</v>
      </c>
      <c r="AW2168" s="12" t="s">
        <v>36</v>
      </c>
      <c r="AX2168" s="12" t="s">
        <v>77</v>
      </c>
      <c r="AY2168" s="153" t="s">
        <v>358</v>
      </c>
    </row>
    <row r="2169" spans="2:65" s="13" customFormat="1" ht="11.25">
      <c r="B2169" s="158"/>
      <c r="D2169" s="152" t="s">
        <v>368</v>
      </c>
      <c r="E2169" s="159" t="s">
        <v>19</v>
      </c>
      <c r="F2169" s="160" t="s">
        <v>2324</v>
      </c>
      <c r="H2169" s="161">
        <v>1</v>
      </c>
      <c r="I2169" s="162"/>
      <c r="L2169" s="158"/>
      <c r="M2169" s="163"/>
      <c r="T2169" s="164"/>
      <c r="AT2169" s="159" t="s">
        <v>368</v>
      </c>
      <c r="AU2169" s="159" t="s">
        <v>90</v>
      </c>
      <c r="AV2169" s="13" t="s">
        <v>90</v>
      </c>
      <c r="AW2169" s="13" t="s">
        <v>36</v>
      </c>
      <c r="AX2169" s="13" t="s">
        <v>77</v>
      </c>
      <c r="AY2169" s="159" t="s">
        <v>358</v>
      </c>
    </row>
    <row r="2170" spans="2:65" s="14" customFormat="1" ht="11.25">
      <c r="B2170" s="165"/>
      <c r="D2170" s="152" t="s">
        <v>368</v>
      </c>
      <c r="E2170" s="166" t="s">
        <v>19</v>
      </c>
      <c r="F2170" s="167" t="s">
        <v>371</v>
      </c>
      <c r="H2170" s="168">
        <v>1</v>
      </c>
      <c r="I2170" s="169"/>
      <c r="L2170" s="165"/>
      <c r="M2170" s="170"/>
      <c r="T2170" s="171"/>
      <c r="AT2170" s="166" t="s">
        <v>368</v>
      </c>
      <c r="AU2170" s="166" t="s">
        <v>90</v>
      </c>
      <c r="AV2170" s="14" t="s">
        <v>364</v>
      </c>
      <c r="AW2170" s="14" t="s">
        <v>36</v>
      </c>
      <c r="AX2170" s="14" t="s">
        <v>84</v>
      </c>
      <c r="AY2170" s="166" t="s">
        <v>358</v>
      </c>
    </row>
    <row r="2171" spans="2:65" s="1" customFormat="1" ht="49.15" customHeight="1">
      <c r="B2171" s="33"/>
      <c r="C2171" s="134" t="s">
        <v>2325</v>
      </c>
      <c r="D2171" s="134" t="s">
        <v>360</v>
      </c>
      <c r="E2171" s="135" t="s">
        <v>2326</v>
      </c>
      <c r="F2171" s="136" t="s">
        <v>2309</v>
      </c>
      <c r="G2171" s="137" t="s">
        <v>504</v>
      </c>
      <c r="H2171" s="138">
        <v>1</v>
      </c>
      <c r="I2171" s="139"/>
      <c r="J2171" s="140">
        <f>ROUND(I2171*H2171,2)</f>
        <v>0</v>
      </c>
      <c r="K2171" s="136" t="s">
        <v>19</v>
      </c>
      <c r="L2171" s="33"/>
      <c r="M2171" s="141" t="s">
        <v>19</v>
      </c>
      <c r="N2171" s="142" t="s">
        <v>49</v>
      </c>
      <c r="P2171" s="143">
        <f>O2171*H2171</f>
        <v>0</v>
      </c>
      <c r="Q2171" s="143">
        <v>0</v>
      </c>
      <c r="R2171" s="143">
        <f>Q2171*H2171</f>
        <v>0</v>
      </c>
      <c r="S2171" s="143">
        <v>0</v>
      </c>
      <c r="T2171" s="144">
        <f>S2171*H2171</f>
        <v>0</v>
      </c>
      <c r="AR2171" s="145" t="s">
        <v>454</v>
      </c>
      <c r="AT2171" s="145" t="s">
        <v>360</v>
      </c>
      <c r="AU2171" s="145" t="s">
        <v>90</v>
      </c>
      <c r="AY2171" s="18" t="s">
        <v>358</v>
      </c>
      <c r="BE2171" s="146">
        <f>IF(N2171="základní",J2171,0)</f>
        <v>0</v>
      </c>
      <c r="BF2171" s="146">
        <f>IF(N2171="snížená",J2171,0)</f>
        <v>0</v>
      </c>
      <c r="BG2171" s="146">
        <f>IF(N2171="zákl. přenesená",J2171,0)</f>
        <v>0</v>
      </c>
      <c r="BH2171" s="146">
        <f>IF(N2171="sníž. přenesená",J2171,0)</f>
        <v>0</v>
      </c>
      <c r="BI2171" s="146">
        <f>IF(N2171="nulová",J2171,0)</f>
        <v>0</v>
      </c>
      <c r="BJ2171" s="18" t="s">
        <v>90</v>
      </c>
      <c r="BK2171" s="146">
        <f>ROUND(I2171*H2171,2)</f>
        <v>0</v>
      </c>
      <c r="BL2171" s="18" t="s">
        <v>454</v>
      </c>
      <c r="BM2171" s="145" t="s">
        <v>2327</v>
      </c>
    </row>
    <row r="2172" spans="2:65" s="12" customFormat="1" ht="11.25">
      <c r="B2172" s="151"/>
      <c r="D2172" s="152" t="s">
        <v>368</v>
      </c>
      <c r="E2172" s="153" t="s">
        <v>19</v>
      </c>
      <c r="F2172" s="154" t="s">
        <v>1160</v>
      </c>
      <c r="H2172" s="153" t="s">
        <v>19</v>
      </c>
      <c r="I2172" s="155"/>
      <c r="L2172" s="151"/>
      <c r="M2172" s="156"/>
      <c r="T2172" s="157"/>
      <c r="AT2172" s="153" t="s">
        <v>368</v>
      </c>
      <c r="AU2172" s="153" t="s">
        <v>90</v>
      </c>
      <c r="AV2172" s="12" t="s">
        <v>84</v>
      </c>
      <c r="AW2172" s="12" t="s">
        <v>36</v>
      </c>
      <c r="AX2172" s="12" t="s">
        <v>77</v>
      </c>
      <c r="AY2172" s="153" t="s">
        <v>358</v>
      </c>
    </row>
    <row r="2173" spans="2:65" s="12" customFormat="1" ht="11.25">
      <c r="B2173" s="151"/>
      <c r="D2173" s="152" t="s">
        <v>368</v>
      </c>
      <c r="E2173" s="153" t="s">
        <v>19</v>
      </c>
      <c r="F2173" s="154" t="s">
        <v>2260</v>
      </c>
      <c r="H2173" s="153" t="s">
        <v>19</v>
      </c>
      <c r="I2173" s="155"/>
      <c r="L2173" s="151"/>
      <c r="M2173" s="156"/>
      <c r="T2173" s="157"/>
      <c r="AT2173" s="153" t="s">
        <v>368</v>
      </c>
      <c r="AU2173" s="153" t="s">
        <v>90</v>
      </c>
      <c r="AV2173" s="12" t="s">
        <v>84</v>
      </c>
      <c r="AW2173" s="12" t="s">
        <v>36</v>
      </c>
      <c r="AX2173" s="12" t="s">
        <v>77</v>
      </c>
      <c r="AY2173" s="153" t="s">
        <v>358</v>
      </c>
    </row>
    <row r="2174" spans="2:65" s="13" customFormat="1" ht="11.25">
      <c r="B2174" s="158"/>
      <c r="D2174" s="152" t="s">
        <v>368</v>
      </c>
      <c r="E2174" s="159" t="s">
        <v>19</v>
      </c>
      <c r="F2174" s="160" t="s">
        <v>2328</v>
      </c>
      <c r="H2174" s="161">
        <v>1</v>
      </c>
      <c r="I2174" s="162"/>
      <c r="L2174" s="158"/>
      <c r="M2174" s="163"/>
      <c r="T2174" s="164"/>
      <c r="AT2174" s="159" t="s">
        <v>368</v>
      </c>
      <c r="AU2174" s="159" t="s">
        <v>90</v>
      </c>
      <c r="AV2174" s="13" t="s">
        <v>90</v>
      </c>
      <c r="AW2174" s="13" t="s">
        <v>36</v>
      </c>
      <c r="AX2174" s="13" t="s">
        <v>77</v>
      </c>
      <c r="AY2174" s="159" t="s">
        <v>358</v>
      </c>
    </row>
    <row r="2175" spans="2:65" s="14" customFormat="1" ht="11.25">
      <c r="B2175" s="165"/>
      <c r="D2175" s="152" t="s">
        <v>368</v>
      </c>
      <c r="E2175" s="166" t="s">
        <v>19</v>
      </c>
      <c r="F2175" s="167" t="s">
        <v>371</v>
      </c>
      <c r="H2175" s="168">
        <v>1</v>
      </c>
      <c r="I2175" s="169"/>
      <c r="L2175" s="165"/>
      <c r="M2175" s="170"/>
      <c r="T2175" s="171"/>
      <c r="AT2175" s="166" t="s">
        <v>368</v>
      </c>
      <c r="AU2175" s="166" t="s">
        <v>90</v>
      </c>
      <c r="AV2175" s="14" t="s">
        <v>364</v>
      </c>
      <c r="AW2175" s="14" t="s">
        <v>36</v>
      </c>
      <c r="AX2175" s="14" t="s">
        <v>84</v>
      </c>
      <c r="AY2175" s="166" t="s">
        <v>358</v>
      </c>
    </row>
    <row r="2176" spans="2:65" s="1" customFormat="1" ht="49.15" customHeight="1">
      <c r="B2176" s="33"/>
      <c r="C2176" s="134" t="s">
        <v>2329</v>
      </c>
      <c r="D2176" s="134" t="s">
        <v>360</v>
      </c>
      <c r="E2176" s="135" t="s">
        <v>2330</v>
      </c>
      <c r="F2176" s="136" t="s">
        <v>2309</v>
      </c>
      <c r="G2176" s="137" t="s">
        <v>504</v>
      </c>
      <c r="H2176" s="138">
        <v>1</v>
      </c>
      <c r="I2176" s="139"/>
      <c r="J2176" s="140">
        <f>ROUND(I2176*H2176,2)</f>
        <v>0</v>
      </c>
      <c r="K2176" s="136" t="s">
        <v>19</v>
      </c>
      <c r="L2176" s="33"/>
      <c r="M2176" s="141" t="s">
        <v>19</v>
      </c>
      <c r="N2176" s="142" t="s">
        <v>49</v>
      </c>
      <c r="P2176" s="143">
        <f>O2176*H2176</f>
        <v>0</v>
      </c>
      <c r="Q2176" s="143">
        <v>0</v>
      </c>
      <c r="R2176" s="143">
        <f>Q2176*H2176</f>
        <v>0</v>
      </c>
      <c r="S2176" s="143">
        <v>0</v>
      </c>
      <c r="T2176" s="144">
        <f>S2176*H2176</f>
        <v>0</v>
      </c>
      <c r="AR2176" s="145" t="s">
        <v>454</v>
      </c>
      <c r="AT2176" s="145" t="s">
        <v>360</v>
      </c>
      <c r="AU2176" s="145" t="s">
        <v>90</v>
      </c>
      <c r="AY2176" s="18" t="s">
        <v>358</v>
      </c>
      <c r="BE2176" s="146">
        <f>IF(N2176="základní",J2176,0)</f>
        <v>0</v>
      </c>
      <c r="BF2176" s="146">
        <f>IF(N2176="snížená",J2176,0)</f>
        <v>0</v>
      </c>
      <c r="BG2176" s="146">
        <f>IF(N2176="zákl. přenesená",J2176,0)</f>
        <v>0</v>
      </c>
      <c r="BH2176" s="146">
        <f>IF(N2176="sníž. přenesená",J2176,0)</f>
        <v>0</v>
      </c>
      <c r="BI2176" s="146">
        <f>IF(N2176="nulová",J2176,0)</f>
        <v>0</v>
      </c>
      <c r="BJ2176" s="18" t="s">
        <v>90</v>
      </c>
      <c r="BK2176" s="146">
        <f>ROUND(I2176*H2176,2)</f>
        <v>0</v>
      </c>
      <c r="BL2176" s="18" t="s">
        <v>454</v>
      </c>
      <c r="BM2176" s="145" t="s">
        <v>2331</v>
      </c>
    </row>
    <row r="2177" spans="2:65" s="12" customFormat="1" ht="11.25">
      <c r="B2177" s="151"/>
      <c r="D2177" s="152" t="s">
        <v>368</v>
      </c>
      <c r="E2177" s="153" t="s">
        <v>19</v>
      </c>
      <c r="F2177" s="154" t="s">
        <v>1160</v>
      </c>
      <c r="H2177" s="153" t="s">
        <v>19</v>
      </c>
      <c r="I2177" s="155"/>
      <c r="L2177" s="151"/>
      <c r="M2177" s="156"/>
      <c r="T2177" s="157"/>
      <c r="AT2177" s="153" t="s">
        <v>368</v>
      </c>
      <c r="AU2177" s="153" t="s">
        <v>90</v>
      </c>
      <c r="AV2177" s="12" t="s">
        <v>84</v>
      </c>
      <c r="AW2177" s="12" t="s">
        <v>36</v>
      </c>
      <c r="AX2177" s="12" t="s">
        <v>77</v>
      </c>
      <c r="AY2177" s="153" t="s">
        <v>358</v>
      </c>
    </row>
    <row r="2178" spans="2:65" s="12" customFormat="1" ht="11.25">
      <c r="B2178" s="151"/>
      <c r="D2178" s="152" t="s">
        <v>368</v>
      </c>
      <c r="E2178" s="153" t="s">
        <v>19</v>
      </c>
      <c r="F2178" s="154" t="s">
        <v>2260</v>
      </c>
      <c r="H2178" s="153" t="s">
        <v>19</v>
      </c>
      <c r="I2178" s="155"/>
      <c r="L2178" s="151"/>
      <c r="M2178" s="156"/>
      <c r="T2178" s="157"/>
      <c r="AT2178" s="153" t="s">
        <v>368</v>
      </c>
      <c r="AU2178" s="153" t="s">
        <v>90</v>
      </c>
      <c r="AV2178" s="12" t="s">
        <v>84</v>
      </c>
      <c r="AW2178" s="12" t="s">
        <v>36</v>
      </c>
      <c r="AX2178" s="12" t="s">
        <v>77</v>
      </c>
      <c r="AY2178" s="153" t="s">
        <v>358</v>
      </c>
    </row>
    <row r="2179" spans="2:65" s="13" customFormat="1" ht="11.25">
      <c r="B2179" s="158"/>
      <c r="D2179" s="152" t="s">
        <v>368</v>
      </c>
      <c r="E2179" s="159" t="s">
        <v>19</v>
      </c>
      <c r="F2179" s="160" t="s">
        <v>2332</v>
      </c>
      <c r="H2179" s="161">
        <v>1</v>
      </c>
      <c r="I2179" s="162"/>
      <c r="L2179" s="158"/>
      <c r="M2179" s="163"/>
      <c r="T2179" s="164"/>
      <c r="AT2179" s="159" t="s">
        <v>368</v>
      </c>
      <c r="AU2179" s="159" t="s">
        <v>90</v>
      </c>
      <c r="AV2179" s="13" t="s">
        <v>90</v>
      </c>
      <c r="AW2179" s="13" t="s">
        <v>36</v>
      </c>
      <c r="AX2179" s="13" t="s">
        <v>77</v>
      </c>
      <c r="AY2179" s="159" t="s">
        <v>358</v>
      </c>
    </row>
    <row r="2180" spans="2:65" s="14" customFormat="1" ht="11.25">
      <c r="B2180" s="165"/>
      <c r="D2180" s="152" t="s">
        <v>368</v>
      </c>
      <c r="E2180" s="166" t="s">
        <v>19</v>
      </c>
      <c r="F2180" s="167" t="s">
        <v>371</v>
      </c>
      <c r="H2180" s="168">
        <v>1</v>
      </c>
      <c r="I2180" s="169"/>
      <c r="L2180" s="165"/>
      <c r="M2180" s="170"/>
      <c r="T2180" s="171"/>
      <c r="AT2180" s="166" t="s">
        <v>368</v>
      </c>
      <c r="AU2180" s="166" t="s">
        <v>90</v>
      </c>
      <c r="AV2180" s="14" t="s">
        <v>364</v>
      </c>
      <c r="AW2180" s="14" t="s">
        <v>36</v>
      </c>
      <c r="AX2180" s="14" t="s">
        <v>84</v>
      </c>
      <c r="AY2180" s="166" t="s">
        <v>358</v>
      </c>
    </row>
    <row r="2181" spans="2:65" s="1" customFormat="1" ht="44.25" customHeight="1">
      <c r="B2181" s="33"/>
      <c r="C2181" s="134" t="s">
        <v>2333</v>
      </c>
      <c r="D2181" s="134" t="s">
        <v>360</v>
      </c>
      <c r="E2181" s="135" t="s">
        <v>2334</v>
      </c>
      <c r="F2181" s="136" t="s">
        <v>2335</v>
      </c>
      <c r="G2181" s="137" t="s">
        <v>1498</v>
      </c>
      <c r="H2181" s="189"/>
      <c r="I2181" s="139"/>
      <c r="J2181" s="140">
        <f>ROUND(I2181*H2181,2)</f>
        <v>0</v>
      </c>
      <c r="K2181" s="136" t="s">
        <v>19</v>
      </c>
      <c r="L2181" s="33"/>
      <c r="M2181" s="141" t="s">
        <v>19</v>
      </c>
      <c r="N2181" s="142" t="s">
        <v>49</v>
      </c>
      <c r="P2181" s="143">
        <f>O2181*H2181</f>
        <v>0</v>
      </c>
      <c r="Q2181" s="143">
        <v>0</v>
      </c>
      <c r="R2181" s="143">
        <f>Q2181*H2181</f>
        <v>0</v>
      </c>
      <c r="S2181" s="143">
        <v>0</v>
      </c>
      <c r="T2181" s="144">
        <f>S2181*H2181</f>
        <v>0</v>
      </c>
      <c r="AR2181" s="145" t="s">
        <v>454</v>
      </c>
      <c r="AT2181" s="145" t="s">
        <v>360</v>
      </c>
      <c r="AU2181" s="145" t="s">
        <v>90</v>
      </c>
      <c r="AY2181" s="18" t="s">
        <v>358</v>
      </c>
      <c r="BE2181" s="146">
        <f>IF(N2181="základní",J2181,0)</f>
        <v>0</v>
      </c>
      <c r="BF2181" s="146">
        <f>IF(N2181="snížená",J2181,0)</f>
        <v>0</v>
      </c>
      <c r="BG2181" s="146">
        <f>IF(N2181="zákl. přenesená",J2181,0)</f>
        <v>0</v>
      </c>
      <c r="BH2181" s="146">
        <f>IF(N2181="sníž. přenesená",J2181,0)</f>
        <v>0</v>
      </c>
      <c r="BI2181" s="146">
        <f>IF(N2181="nulová",J2181,0)</f>
        <v>0</v>
      </c>
      <c r="BJ2181" s="18" t="s">
        <v>90</v>
      </c>
      <c r="BK2181" s="146">
        <f>ROUND(I2181*H2181,2)</f>
        <v>0</v>
      </c>
      <c r="BL2181" s="18" t="s">
        <v>454</v>
      </c>
      <c r="BM2181" s="145" t="s">
        <v>2336</v>
      </c>
    </row>
    <row r="2182" spans="2:65" s="11" customFormat="1" ht="22.9" customHeight="1">
      <c r="B2182" s="122"/>
      <c r="D2182" s="123" t="s">
        <v>76</v>
      </c>
      <c r="E2182" s="132" t="s">
        <v>2337</v>
      </c>
      <c r="F2182" s="132" t="s">
        <v>2338</v>
      </c>
      <c r="I2182" s="125"/>
      <c r="J2182" s="133">
        <f>BK2182</f>
        <v>0</v>
      </c>
      <c r="L2182" s="122"/>
      <c r="M2182" s="127"/>
      <c r="P2182" s="128">
        <f>SUM(P2183:P2379)</f>
        <v>0</v>
      </c>
      <c r="R2182" s="128">
        <f>SUM(R2183:R2379)</f>
        <v>0.18745306000000003</v>
      </c>
      <c r="T2182" s="129">
        <f>SUM(T2183:T2379)</f>
        <v>0</v>
      </c>
      <c r="AR2182" s="123" t="s">
        <v>90</v>
      </c>
      <c r="AT2182" s="130" t="s">
        <v>76</v>
      </c>
      <c r="AU2182" s="130" t="s">
        <v>84</v>
      </c>
      <c r="AY2182" s="123" t="s">
        <v>358</v>
      </c>
      <c r="BK2182" s="131">
        <f>SUM(BK2183:BK2379)</f>
        <v>0</v>
      </c>
    </row>
    <row r="2183" spans="2:65" s="1" customFormat="1" ht="49.15" customHeight="1">
      <c r="B2183" s="33"/>
      <c r="C2183" s="134" t="s">
        <v>2339</v>
      </c>
      <c r="D2183" s="134" t="s">
        <v>360</v>
      </c>
      <c r="E2183" s="135" t="s">
        <v>2340</v>
      </c>
      <c r="F2183" s="136" t="s">
        <v>2341</v>
      </c>
      <c r="G2183" s="137" t="s">
        <v>504</v>
      </c>
      <c r="H2183" s="138">
        <v>1</v>
      </c>
      <c r="I2183" s="139"/>
      <c r="J2183" s="140">
        <f>ROUND(I2183*H2183,2)</f>
        <v>0</v>
      </c>
      <c r="K2183" s="136" t="s">
        <v>19</v>
      </c>
      <c r="L2183" s="33"/>
      <c r="M2183" s="141" t="s">
        <v>19</v>
      </c>
      <c r="N2183" s="142" t="s">
        <v>49</v>
      </c>
      <c r="P2183" s="143">
        <f>O2183*H2183</f>
        <v>0</v>
      </c>
      <c r="Q2183" s="143">
        <v>0</v>
      </c>
      <c r="R2183" s="143">
        <f>Q2183*H2183</f>
        <v>0</v>
      </c>
      <c r="S2183" s="143">
        <v>0</v>
      </c>
      <c r="T2183" s="144">
        <f>S2183*H2183</f>
        <v>0</v>
      </c>
      <c r="AR2183" s="145" t="s">
        <v>454</v>
      </c>
      <c r="AT2183" s="145" t="s">
        <v>360</v>
      </c>
      <c r="AU2183" s="145" t="s">
        <v>90</v>
      </c>
      <c r="AY2183" s="18" t="s">
        <v>358</v>
      </c>
      <c r="BE2183" s="146">
        <f>IF(N2183="základní",J2183,0)</f>
        <v>0</v>
      </c>
      <c r="BF2183" s="146">
        <f>IF(N2183="snížená",J2183,0)</f>
        <v>0</v>
      </c>
      <c r="BG2183" s="146">
        <f>IF(N2183="zákl. přenesená",J2183,0)</f>
        <v>0</v>
      </c>
      <c r="BH2183" s="146">
        <f>IF(N2183="sníž. přenesená",J2183,0)</f>
        <v>0</v>
      </c>
      <c r="BI2183" s="146">
        <f>IF(N2183="nulová",J2183,0)</f>
        <v>0</v>
      </c>
      <c r="BJ2183" s="18" t="s">
        <v>90</v>
      </c>
      <c r="BK2183" s="146">
        <f>ROUND(I2183*H2183,2)</f>
        <v>0</v>
      </c>
      <c r="BL2183" s="18" t="s">
        <v>454</v>
      </c>
      <c r="BM2183" s="145" t="s">
        <v>2342</v>
      </c>
    </row>
    <row r="2184" spans="2:65" s="12" customFormat="1" ht="11.25">
      <c r="B2184" s="151"/>
      <c r="D2184" s="152" t="s">
        <v>368</v>
      </c>
      <c r="E2184" s="153" t="s">
        <v>19</v>
      </c>
      <c r="F2184" s="154" t="s">
        <v>1160</v>
      </c>
      <c r="H2184" s="153" t="s">
        <v>19</v>
      </c>
      <c r="I2184" s="155"/>
      <c r="L2184" s="151"/>
      <c r="M2184" s="156"/>
      <c r="T2184" s="157"/>
      <c r="AT2184" s="153" t="s">
        <v>368</v>
      </c>
      <c r="AU2184" s="153" t="s">
        <v>90</v>
      </c>
      <c r="AV2184" s="12" t="s">
        <v>84</v>
      </c>
      <c r="AW2184" s="12" t="s">
        <v>36</v>
      </c>
      <c r="AX2184" s="12" t="s">
        <v>77</v>
      </c>
      <c r="AY2184" s="153" t="s">
        <v>358</v>
      </c>
    </row>
    <row r="2185" spans="2:65" s="12" customFormat="1" ht="11.25">
      <c r="B2185" s="151"/>
      <c r="D2185" s="152" t="s">
        <v>368</v>
      </c>
      <c r="E2185" s="153" t="s">
        <v>19</v>
      </c>
      <c r="F2185" s="154" t="s">
        <v>2343</v>
      </c>
      <c r="H2185" s="153" t="s">
        <v>19</v>
      </c>
      <c r="I2185" s="155"/>
      <c r="L2185" s="151"/>
      <c r="M2185" s="156"/>
      <c r="T2185" s="157"/>
      <c r="AT2185" s="153" t="s">
        <v>368</v>
      </c>
      <c r="AU2185" s="153" t="s">
        <v>90</v>
      </c>
      <c r="AV2185" s="12" t="s">
        <v>84</v>
      </c>
      <c r="AW2185" s="12" t="s">
        <v>36</v>
      </c>
      <c r="AX2185" s="12" t="s">
        <v>77</v>
      </c>
      <c r="AY2185" s="153" t="s">
        <v>358</v>
      </c>
    </row>
    <row r="2186" spans="2:65" s="13" customFormat="1" ht="11.25">
      <c r="B2186" s="158"/>
      <c r="D2186" s="152" t="s">
        <v>368</v>
      </c>
      <c r="E2186" s="159" t="s">
        <v>19</v>
      </c>
      <c r="F2186" s="160" t="s">
        <v>2344</v>
      </c>
      <c r="H2186" s="161">
        <v>1</v>
      </c>
      <c r="I2186" s="162"/>
      <c r="L2186" s="158"/>
      <c r="M2186" s="163"/>
      <c r="T2186" s="164"/>
      <c r="AT2186" s="159" t="s">
        <v>368</v>
      </c>
      <c r="AU2186" s="159" t="s">
        <v>90</v>
      </c>
      <c r="AV2186" s="13" t="s">
        <v>90</v>
      </c>
      <c r="AW2186" s="13" t="s">
        <v>36</v>
      </c>
      <c r="AX2186" s="13" t="s">
        <v>77</v>
      </c>
      <c r="AY2186" s="159" t="s">
        <v>358</v>
      </c>
    </row>
    <row r="2187" spans="2:65" s="14" customFormat="1" ht="11.25">
      <c r="B2187" s="165"/>
      <c r="D2187" s="152" t="s">
        <v>368</v>
      </c>
      <c r="E2187" s="166" t="s">
        <v>19</v>
      </c>
      <c r="F2187" s="167" t="s">
        <v>371</v>
      </c>
      <c r="H2187" s="168">
        <v>1</v>
      </c>
      <c r="I2187" s="169"/>
      <c r="L2187" s="165"/>
      <c r="M2187" s="170"/>
      <c r="T2187" s="171"/>
      <c r="AT2187" s="166" t="s">
        <v>368</v>
      </c>
      <c r="AU2187" s="166" t="s">
        <v>90</v>
      </c>
      <c r="AV2187" s="14" t="s">
        <v>364</v>
      </c>
      <c r="AW2187" s="14" t="s">
        <v>36</v>
      </c>
      <c r="AX2187" s="14" t="s">
        <v>84</v>
      </c>
      <c r="AY2187" s="166" t="s">
        <v>358</v>
      </c>
    </row>
    <row r="2188" spans="2:65" s="1" customFormat="1" ht="55.5" customHeight="1">
      <c r="B2188" s="33"/>
      <c r="C2188" s="134" t="s">
        <v>2345</v>
      </c>
      <c r="D2188" s="134" t="s">
        <v>360</v>
      </c>
      <c r="E2188" s="135" t="s">
        <v>2346</v>
      </c>
      <c r="F2188" s="136" t="s">
        <v>2347</v>
      </c>
      <c r="G2188" s="137" t="s">
        <v>504</v>
      </c>
      <c r="H2188" s="138">
        <v>1</v>
      </c>
      <c r="I2188" s="139"/>
      <c r="J2188" s="140">
        <f>ROUND(I2188*H2188,2)</f>
        <v>0</v>
      </c>
      <c r="K2188" s="136" t="s">
        <v>19</v>
      </c>
      <c r="L2188" s="33"/>
      <c r="M2188" s="141" t="s">
        <v>19</v>
      </c>
      <c r="N2188" s="142" t="s">
        <v>49</v>
      </c>
      <c r="P2188" s="143">
        <f>O2188*H2188</f>
        <v>0</v>
      </c>
      <c r="Q2188" s="143">
        <v>0</v>
      </c>
      <c r="R2188" s="143">
        <f>Q2188*H2188</f>
        <v>0</v>
      </c>
      <c r="S2188" s="143">
        <v>0</v>
      </c>
      <c r="T2188" s="144">
        <f>S2188*H2188</f>
        <v>0</v>
      </c>
      <c r="AR2188" s="145" t="s">
        <v>454</v>
      </c>
      <c r="AT2188" s="145" t="s">
        <v>360</v>
      </c>
      <c r="AU2188" s="145" t="s">
        <v>90</v>
      </c>
      <c r="AY2188" s="18" t="s">
        <v>358</v>
      </c>
      <c r="BE2188" s="146">
        <f>IF(N2188="základní",J2188,0)</f>
        <v>0</v>
      </c>
      <c r="BF2188" s="146">
        <f>IF(N2188="snížená",J2188,0)</f>
        <v>0</v>
      </c>
      <c r="BG2188" s="146">
        <f>IF(N2188="zákl. přenesená",J2188,0)</f>
        <v>0</v>
      </c>
      <c r="BH2188" s="146">
        <f>IF(N2188="sníž. přenesená",J2188,0)</f>
        <v>0</v>
      </c>
      <c r="BI2188" s="146">
        <f>IF(N2188="nulová",J2188,0)</f>
        <v>0</v>
      </c>
      <c r="BJ2188" s="18" t="s">
        <v>90</v>
      </c>
      <c r="BK2188" s="146">
        <f>ROUND(I2188*H2188,2)</f>
        <v>0</v>
      </c>
      <c r="BL2188" s="18" t="s">
        <v>454</v>
      </c>
      <c r="BM2188" s="145" t="s">
        <v>2348</v>
      </c>
    </row>
    <row r="2189" spans="2:65" s="12" customFormat="1" ht="11.25">
      <c r="B2189" s="151"/>
      <c r="D2189" s="152" t="s">
        <v>368</v>
      </c>
      <c r="E2189" s="153" t="s">
        <v>19</v>
      </c>
      <c r="F2189" s="154" t="s">
        <v>1160</v>
      </c>
      <c r="H2189" s="153" t="s">
        <v>19</v>
      </c>
      <c r="I2189" s="155"/>
      <c r="L2189" s="151"/>
      <c r="M2189" s="156"/>
      <c r="T2189" s="157"/>
      <c r="AT2189" s="153" t="s">
        <v>368</v>
      </c>
      <c r="AU2189" s="153" t="s">
        <v>90</v>
      </c>
      <c r="AV2189" s="12" t="s">
        <v>84</v>
      </c>
      <c r="AW2189" s="12" t="s">
        <v>36</v>
      </c>
      <c r="AX2189" s="12" t="s">
        <v>77</v>
      </c>
      <c r="AY2189" s="153" t="s">
        <v>358</v>
      </c>
    </row>
    <row r="2190" spans="2:65" s="12" customFormat="1" ht="11.25">
      <c r="B2190" s="151"/>
      <c r="D2190" s="152" t="s">
        <v>368</v>
      </c>
      <c r="E2190" s="153" t="s">
        <v>19</v>
      </c>
      <c r="F2190" s="154" t="s">
        <v>2349</v>
      </c>
      <c r="H2190" s="153" t="s">
        <v>19</v>
      </c>
      <c r="I2190" s="155"/>
      <c r="L2190" s="151"/>
      <c r="M2190" s="156"/>
      <c r="T2190" s="157"/>
      <c r="AT2190" s="153" t="s">
        <v>368</v>
      </c>
      <c r="AU2190" s="153" t="s">
        <v>90</v>
      </c>
      <c r="AV2190" s="12" t="s">
        <v>84</v>
      </c>
      <c r="AW2190" s="12" t="s">
        <v>36</v>
      </c>
      <c r="AX2190" s="12" t="s">
        <v>77</v>
      </c>
      <c r="AY2190" s="153" t="s">
        <v>358</v>
      </c>
    </row>
    <row r="2191" spans="2:65" s="13" customFormat="1" ht="11.25">
      <c r="B2191" s="158"/>
      <c r="D2191" s="152" t="s">
        <v>368</v>
      </c>
      <c r="E2191" s="159" t="s">
        <v>19</v>
      </c>
      <c r="F2191" s="160" t="s">
        <v>2350</v>
      </c>
      <c r="H2191" s="161">
        <v>1</v>
      </c>
      <c r="I2191" s="162"/>
      <c r="L2191" s="158"/>
      <c r="M2191" s="163"/>
      <c r="T2191" s="164"/>
      <c r="AT2191" s="159" t="s">
        <v>368</v>
      </c>
      <c r="AU2191" s="159" t="s">
        <v>90</v>
      </c>
      <c r="AV2191" s="13" t="s">
        <v>90</v>
      </c>
      <c r="AW2191" s="13" t="s">
        <v>36</v>
      </c>
      <c r="AX2191" s="13" t="s">
        <v>77</v>
      </c>
      <c r="AY2191" s="159" t="s">
        <v>358</v>
      </c>
    </row>
    <row r="2192" spans="2:65" s="14" customFormat="1" ht="11.25">
      <c r="B2192" s="165"/>
      <c r="D2192" s="152" t="s">
        <v>368</v>
      </c>
      <c r="E2192" s="166" t="s">
        <v>19</v>
      </c>
      <c r="F2192" s="167" t="s">
        <v>371</v>
      </c>
      <c r="H2192" s="168">
        <v>1</v>
      </c>
      <c r="I2192" s="169"/>
      <c r="L2192" s="165"/>
      <c r="M2192" s="170"/>
      <c r="T2192" s="171"/>
      <c r="AT2192" s="166" t="s">
        <v>368</v>
      </c>
      <c r="AU2192" s="166" t="s">
        <v>90</v>
      </c>
      <c r="AV2192" s="14" t="s">
        <v>364</v>
      </c>
      <c r="AW2192" s="14" t="s">
        <v>36</v>
      </c>
      <c r="AX2192" s="14" t="s">
        <v>84</v>
      </c>
      <c r="AY2192" s="166" t="s">
        <v>358</v>
      </c>
    </row>
    <row r="2193" spans="2:65" s="1" customFormat="1" ht="55.5" customHeight="1">
      <c r="B2193" s="33"/>
      <c r="C2193" s="134" t="s">
        <v>2351</v>
      </c>
      <c r="D2193" s="134" t="s">
        <v>360</v>
      </c>
      <c r="E2193" s="135" t="s">
        <v>2352</v>
      </c>
      <c r="F2193" s="136" t="s">
        <v>2353</v>
      </c>
      <c r="G2193" s="137" t="s">
        <v>504</v>
      </c>
      <c r="H2193" s="138">
        <v>1</v>
      </c>
      <c r="I2193" s="139"/>
      <c r="J2193" s="140">
        <f>ROUND(I2193*H2193,2)</f>
        <v>0</v>
      </c>
      <c r="K2193" s="136" t="s">
        <v>19</v>
      </c>
      <c r="L2193" s="33"/>
      <c r="M2193" s="141" t="s">
        <v>19</v>
      </c>
      <c r="N2193" s="142" t="s">
        <v>49</v>
      </c>
      <c r="P2193" s="143">
        <f>O2193*H2193</f>
        <v>0</v>
      </c>
      <c r="Q2193" s="143">
        <v>0</v>
      </c>
      <c r="R2193" s="143">
        <f>Q2193*H2193</f>
        <v>0</v>
      </c>
      <c r="S2193" s="143">
        <v>0</v>
      </c>
      <c r="T2193" s="144">
        <f>S2193*H2193</f>
        <v>0</v>
      </c>
      <c r="AR2193" s="145" t="s">
        <v>454</v>
      </c>
      <c r="AT2193" s="145" t="s">
        <v>360</v>
      </c>
      <c r="AU2193" s="145" t="s">
        <v>90</v>
      </c>
      <c r="AY2193" s="18" t="s">
        <v>358</v>
      </c>
      <c r="BE2193" s="146">
        <f>IF(N2193="základní",J2193,0)</f>
        <v>0</v>
      </c>
      <c r="BF2193" s="146">
        <f>IF(N2193="snížená",J2193,0)</f>
        <v>0</v>
      </c>
      <c r="BG2193" s="146">
        <f>IF(N2193="zákl. přenesená",J2193,0)</f>
        <v>0</v>
      </c>
      <c r="BH2193" s="146">
        <f>IF(N2193="sníž. přenesená",J2193,0)</f>
        <v>0</v>
      </c>
      <c r="BI2193" s="146">
        <f>IF(N2193="nulová",J2193,0)</f>
        <v>0</v>
      </c>
      <c r="BJ2193" s="18" t="s">
        <v>90</v>
      </c>
      <c r="BK2193" s="146">
        <f>ROUND(I2193*H2193,2)</f>
        <v>0</v>
      </c>
      <c r="BL2193" s="18" t="s">
        <v>454</v>
      </c>
      <c r="BM2193" s="145" t="s">
        <v>2354</v>
      </c>
    </row>
    <row r="2194" spans="2:65" s="12" customFormat="1" ht="11.25">
      <c r="B2194" s="151"/>
      <c r="D2194" s="152" t="s">
        <v>368</v>
      </c>
      <c r="E2194" s="153" t="s">
        <v>19</v>
      </c>
      <c r="F2194" s="154" t="s">
        <v>1160</v>
      </c>
      <c r="H2194" s="153" t="s">
        <v>19</v>
      </c>
      <c r="I2194" s="155"/>
      <c r="L2194" s="151"/>
      <c r="M2194" s="156"/>
      <c r="T2194" s="157"/>
      <c r="AT2194" s="153" t="s">
        <v>368</v>
      </c>
      <c r="AU2194" s="153" t="s">
        <v>90</v>
      </c>
      <c r="AV2194" s="12" t="s">
        <v>84</v>
      </c>
      <c r="AW2194" s="12" t="s">
        <v>36</v>
      </c>
      <c r="AX2194" s="12" t="s">
        <v>77</v>
      </c>
      <c r="AY2194" s="153" t="s">
        <v>358</v>
      </c>
    </row>
    <row r="2195" spans="2:65" s="12" customFormat="1" ht="11.25">
      <c r="B2195" s="151"/>
      <c r="D2195" s="152" t="s">
        <v>368</v>
      </c>
      <c r="E2195" s="153" t="s">
        <v>19</v>
      </c>
      <c r="F2195" s="154" t="s">
        <v>2349</v>
      </c>
      <c r="H2195" s="153" t="s">
        <v>19</v>
      </c>
      <c r="I2195" s="155"/>
      <c r="L2195" s="151"/>
      <c r="M2195" s="156"/>
      <c r="T2195" s="157"/>
      <c r="AT2195" s="153" t="s">
        <v>368</v>
      </c>
      <c r="AU2195" s="153" t="s">
        <v>90</v>
      </c>
      <c r="AV2195" s="12" t="s">
        <v>84</v>
      </c>
      <c r="AW2195" s="12" t="s">
        <v>36</v>
      </c>
      <c r="AX2195" s="12" t="s">
        <v>77</v>
      </c>
      <c r="AY2195" s="153" t="s">
        <v>358</v>
      </c>
    </row>
    <row r="2196" spans="2:65" s="13" customFormat="1" ht="11.25">
      <c r="B2196" s="158"/>
      <c r="D2196" s="152" t="s">
        <v>368</v>
      </c>
      <c r="E2196" s="159" t="s">
        <v>19</v>
      </c>
      <c r="F2196" s="160" t="s">
        <v>2355</v>
      </c>
      <c r="H2196" s="161">
        <v>1</v>
      </c>
      <c r="I2196" s="162"/>
      <c r="L2196" s="158"/>
      <c r="M2196" s="163"/>
      <c r="T2196" s="164"/>
      <c r="AT2196" s="159" t="s">
        <v>368</v>
      </c>
      <c r="AU2196" s="159" t="s">
        <v>90</v>
      </c>
      <c r="AV2196" s="13" t="s">
        <v>90</v>
      </c>
      <c r="AW2196" s="13" t="s">
        <v>36</v>
      </c>
      <c r="AX2196" s="13" t="s">
        <v>77</v>
      </c>
      <c r="AY2196" s="159" t="s">
        <v>358</v>
      </c>
    </row>
    <row r="2197" spans="2:65" s="14" customFormat="1" ht="11.25">
      <c r="B2197" s="165"/>
      <c r="D2197" s="152" t="s">
        <v>368</v>
      </c>
      <c r="E2197" s="166" t="s">
        <v>19</v>
      </c>
      <c r="F2197" s="167" t="s">
        <v>371</v>
      </c>
      <c r="H2197" s="168">
        <v>1</v>
      </c>
      <c r="I2197" s="169"/>
      <c r="L2197" s="165"/>
      <c r="M2197" s="170"/>
      <c r="T2197" s="171"/>
      <c r="AT2197" s="166" t="s">
        <v>368</v>
      </c>
      <c r="AU2197" s="166" t="s">
        <v>90</v>
      </c>
      <c r="AV2197" s="14" t="s">
        <v>364</v>
      </c>
      <c r="AW2197" s="14" t="s">
        <v>36</v>
      </c>
      <c r="AX2197" s="14" t="s">
        <v>84</v>
      </c>
      <c r="AY2197" s="166" t="s">
        <v>358</v>
      </c>
    </row>
    <row r="2198" spans="2:65" s="1" customFormat="1" ht="49.15" customHeight="1">
      <c r="B2198" s="33"/>
      <c r="C2198" s="134" t="s">
        <v>2356</v>
      </c>
      <c r="D2198" s="134" t="s">
        <v>360</v>
      </c>
      <c r="E2198" s="135" t="s">
        <v>2357</v>
      </c>
      <c r="F2198" s="136" t="s">
        <v>2358</v>
      </c>
      <c r="G2198" s="137" t="s">
        <v>504</v>
      </c>
      <c r="H2198" s="138">
        <v>1</v>
      </c>
      <c r="I2198" s="139"/>
      <c r="J2198" s="140">
        <f>ROUND(I2198*H2198,2)</f>
        <v>0</v>
      </c>
      <c r="K2198" s="136" t="s">
        <v>19</v>
      </c>
      <c r="L2198" s="33"/>
      <c r="M2198" s="141" t="s">
        <v>19</v>
      </c>
      <c r="N2198" s="142" t="s">
        <v>49</v>
      </c>
      <c r="P2198" s="143">
        <f>O2198*H2198</f>
        <v>0</v>
      </c>
      <c r="Q2198" s="143">
        <v>0</v>
      </c>
      <c r="R2198" s="143">
        <f>Q2198*H2198</f>
        <v>0</v>
      </c>
      <c r="S2198" s="143">
        <v>0</v>
      </c>
      <c r="T2198" s="144">
        <f>S2198*H2198</f>
        <v>0</v>
      </c>
      <c r="AR2198" s="145" t="s">
        <v>454</v>
      </c>
      <c r="AT2198" s="145" t="s">
        <v>360</v>
      </c>
      <c r="AU2198" s="145" t="s">
        <v>90</v>
      </c>
      <c r="AY2198" s="18" t="s">
        <v>358</v>
      </c>
      <c r="BE2198" s="146">
        <f>IF(N2198="základní",J2198,0)</f>
        <v>0</v>
      </c>
      <c r="BF2198" s="146">
        <f>IF(N2198="snížená",J2198,0)</f>
        <v>0</v>
      </c>
      <c r="BG2198" s="146">
        <f>IF(N2198="zákl. přenesená",J2198,0)</f>
        <v>0</v>
      </c>
      <c r="BH2198" s="146">
        <f>IF(N2198="sníž. přenesená",J2198,0)</f>
        <v>0</v>
      </c>
      <c r="BI2198" s="146">
        <f>IF(N2198="nulová",J2198,0)</f>
        <v>0</v>
      </c>
      <c r="BJ2198" s="18" t="s">
        <v>90</v>
      </c>
      <c r="BK2198" s="146">
        <f>ROUND(I2198*H2198,2)</f>
        <v>0</v>
      </c>
      <c r="BL2198" s="18" t="s">
        <v>454</v>
      </c>
      <c r="BM2198" s="145" t="s">
        <v>2359</v>
      </c>
    </row>
    <row r="2199" spans="2:65" s="12" customFormat="1" ht="11.25">
      <c r="B2199" s="151"/>
      <c r="D2199" s="152" t="s">
        <v>368</v>
      </c>
      <c r="E2199" s="153" t="s">
        <v>19</v>
      </c>
      <c r="F2199" s="154" t="s">
        <v>1160</v>
      </c>
      <c r="H2199" s="153" t="s">
        <v>19</v>
      </c>
      <c r="I2199" s="155"/>
      <c r="L2199" s="151"/>
      <c r="M2199" s="156"/>
      <c r="T2199" s="157"/>
      <c r="AT2199" s="153" t="s">
        <v>368</v>
      </c>
      <c r="AU2199" s="153" t="s">
        <v>90</v>
      </c>
      <c r="AV2199" s="12" t="s">
        <v>84</v>
      </c>
      <c r="AW2199" s="12" t="s">
        <v>36</v>
      </c>
      <c r="AX2199" s="12" t="s">
        <v>77</v>
      </c>
      <c r="AY2199" s="153" t="s">
        <v>358</v>
      </c>
    </row>
    <row r="2200" spans="2:65" s="12" customFormat="1" ht="11.25">
      <c r="B2200" s="151"/>
      <c r="D2200" s="152" t="s">
        <v>368</v>
      </c>
      <c r="E2200" s="153" t="s">
        <v>19</v>
      </c>
      <c r="F2200" s="154" t="s">
        <v>2349</v>
      </c>
      <c r="H2200" s="153" t="s">
        <v>19</v>
      </c>
      <c r="I2200" s="155"/>
      <c r="L2200" s="151"/>
      <c r="M2200" s="156"/>
      <c r="T2200" s="157"/>
      <c r="AT2200" s="153" t="s">
        <v>368</v>
      </c>
      <c r="AU2200" s="153" t="s">
        <v>90</v>
      </c>
      <c r="AV2200" s="12" t="s">
        <v>84</v>
      </c>
      <c r="AW2200" s="12" t="s">
        <v>36</v>
      </c>
      <c r="AX2200" s="12" t="s">
        <v>77</v>
      </c>
      <c r="AY2200" s="153" t="s">
        <v>358</v>
      </c>
    </row>
    <row r="2201" spans="2:65" s="13" customFormat="1" ht="11.25">
      <c r="B2201" s="158"/>
      <c r="D2201" s="152" t="s">
        <v>368</v>
      </c>
      <c r="E2201" s="159" t="s">
        <v>19</v>
      </c>
      <c r="F2201" s="160" t="s">
        <v>2360</v>
      </c>
      <c r="H2201" s="161">
        <v>1</v>
      </c>
      <c r="I2201" s="162"/>
      <c r="L2201" s="158"/>
      <c r="M2201" s="163"/>
      <c r="T2201" s="164"/>
      <c r="AT2201" s="159" t="s">
        <v>368</v>
      </c>
      <c r="AU2201" s="159" t="s">
        <v>90</v>
      </c>
      <c r="AV2201" s="13" t="s">
        <v>90</v>
      </c>
      <c r="AW2201" s="13" t="s">
        <v>36</v>
      </c>
      <c r="AX2201" s="13" t="s">
        <v>77</v>
      </c>
      <c r="AY2201" s="159" t="s">
        <v>358</v>
      </c>
    </row>
    <row r="2202" spans="2:65" s="14" customFormat="1" ht="11.25">
      <c r="B2202" s="165"/>
      <c r="D2202" s="152" t="s">
        <v>368</v>
      </c>
      <c r="E2202" s="166" t="s">
        <v>19</v>
      </c>
      <c r="F2202" s="167" t="s">
        <v>371</v>
      </c>
      <c r="H2202" s="168">
        <v>1</v>
      </c>
      <c r="I2202" s="169"/>
      <c r="L2202" s="165"/>
      <c r="M2202" s="170"/>
      <c r="T2202" s="171"/>
      <c r="AT2202" s="166" t="s">
        <v>368</v>
      </c>
      <c r="AU2202" s="166" t="s">
        <v>90</v>
      </c>
      <c r="AV2202" s="14" t="s">
        <v>364</v>
      </c>
      <c r="AW2202" s="14" t="s">
        <v>36</v>
      </c>
      <c r="AX2202" s="14" t="s">
        <v>84</v>
      </c>
      <c r="AY2202" s="166" t="s">
        <v>358</v>
      </c>
    </row>
    <row r="2203" spans="2:65" s="1" customFormat="1" ht="49.15" customHeight="1">
      <c r="B2203" s="33"/>
      <c r="C2203" s="134" t="s">
        <v>2361</v>
      </c>
      <c r="D2203" s="134" t="s">
        <v>360</v>
      </c>
      <c r="E2203" s="135" t="s">
        <v>2362</v>
      </c>
      <c r="F2203" s="136" t="s">
        <v>2363</v>
      </c>
      <c r="G2203" s="137" t="s">
        <v>504</v>
      </c>
      <c r="H2203" s="138">
        <v>1</v>
      </c>
      <c r="I2203" s="139"/>
      <c r="J2203" s="140">
        <f>ROUND(I2203*H2203,2)</f>
        <v>0</v>
      </c>
      <c r="K2203" s="136" t="s">
        <v>19</v>
      </c>
      <c r="L2203" s="33"/>
      <c r="M2203" s="141" t="s">
        <v>19</v>
      </c>
      <c r="N2203" s="142" t="s">
        <v>49</v>
      </c>
      <c r="P2203" s="143">
        <f>O2203*H2203</f>
        <v>0</v>
      </c>
      <c r="Q2203" s="143">
        <v>0</v>
      </c>
      <c r="R2203" s="143">
        <f>Q2203*H2203</f>
        <v>0</v>
      </c>
      <c r="S2203" s="143">
        <v>0</v>
      </c>
      <c r="T2203" s="144">
        <f>S2203*H2203</f>
        <v>0</v>
      </c>
      <c r="AR2203" s="145" t="s">
        <v>454</v>
      </c>
      <c r="AT2203" s="145" t="s">
        <v>360</v>
      </c>
      <c r="AU2203" s="145" t="s">
        <v>90</v>
      </c>
      <c r="AY2203" s="18" t="s">
        <v>358</v>
      </c>
      <c r="BE2203" s="146">
        <f>IF(N2203="základní",J2203,0)</f>
        <v>0</v>
      </c>
      <c r="BF2203" s="146">
        <f>IF(N2203="snížená",J2203,0)</f>
        <v>0</v>
      </c>
      <c r="BG2203" s="146">
        <f>IF(N2203="zákl. přenesená",J2203,0)</f>
        <v>0</v>
      </c>
      <c r="BH2203" s="146">
        <f>IF(N2203="sníž. přenesená",J2203,0)</f>
        <v>0</v>
      </c>
      <c r="BI2203" s="146">
        <f>IF(N2203="nulová",J2203,0)</f>
        <v>0</v>
      </c>
      <c r="BJ2203" s="18" t="s">
        <v>90</v>
      </c>
      <c r="BK2203" s="146">
        <f>ROUND(I2203*H2203,2)</f>
        <v>0</v>
      </c>
      <c r="BL2203" s="18" t="s">
        <v>454</v>
      </c>
      <c r="BM2203" s="145" t="s">
        <v>2364</v>
      </c>
    </row>
    <row r="2204" spans="2:65" s="12" customFormat="1" ht="11.25">
      <c r="B2204" s="151"/>
      <c r="D2204" s="152" t="s">
        <v>368</v>
      </c>
      <c r="E2204" s="153" t="s">
        <v>19</v>
      </c>
      <c r="F2204" s="154" t="s">
        <v>1160</v>
      </c>
      <c r="H2204" s="153" t="s">
        <v>19</v>
      </c>
      <c r="I2204" s="155"/>
      <c r="L2204" s="151"/>
      <c r="M2204" s="156"/>
      <c r="T2204" s="157"/>
      <c r="AT2204" s="153" t="s">
        <v>368</v>
      </c>
      <c r="AU2204" s="153" t="s">
        <v>90</v>
      </c>
      <c r="AV2204" s="12" t="s">
        <v>84</v>
      </c>
      <c r="AW2204" s="12" t="s">
        <v>36</v>
      </c>
      <c r="AX2204" s="12" t="s">
        <v>77</v>
      </c>
      <c r="AY2204" s="153" t="s">
        <v>358</v>
      </c>
    </row>
    <row r="2205" spans="2:65" s="12" customFormat="1" ht="11.25">
      <c r="B2205" s="151"/>
      <c r="D2205" s="152" t="s">
        <v>368</v>
      </c>
      <c r="E2205" s="153" t="s">
        <v>19</v>
      </c>
      <c r="F2205" s="154" t="s">
        <v>2260</v>
      </c>
      <c r="H2205" s="153" t="s">
        <v>19</v>
      </c>
      <c r="I2205" s="155"/>
      <c r="L2205" s="151"/>
      <c r="M2205" s="156"/>
      <c r="T2205" s="157"/>
      <c r="AT2205" s="153" t="s">
        <v>368</v>
      </c>
      <c r="AU2205" s="153" t="s">
        <v>90</v>
      </c>
      <c r="AV2205" s="12" t="s">
        <v>84</v>
      </c>
      <c r="AW2205" s="12" t="s">
        <v>36</v>
      </c>
      <c r="AX2205" s="12" t="s">
        <v>77</v>
      </c>
      <c r="AY2205" s="153" t="s">
        <v>358</v>
      </c>
    </row>
    <row r="2206" spans="2:65" s="13" customFormat="1" ht="11.25">
      <c r="B2206" s="158"/>
      <c r="D2206" s="152" t="s">
        <v>368</v>
      </c>
      <c r="E2206" s="159" t="s">
        <v>19</v>
      </c>
      <c r="F2206" s="160" t="s">
        <v>2365</v>
      </c>
      <c r="H2206" s="161">
        <v>1</v>
      </c>
      <c r="I2206" s="162"/>
      <c r="L2206" s="158"/>
      <c r="M2206" s="163"/>
      <c r="T2206" s="164"/>
      <c r="AT2206" s="159" t="s">
        <v>368</v>
      </c>
      <c r="AU2206" s="159" t="s">
        <v>90</v>
      </c>
      <c r="AV2206" s="13" t="s">
        <v>90</v>
      </c>
      <c r="AW2206" s="13" t="s">
        <v>36</v>
      </c>
      <c r="AX2206" s="13" t="s">
        <v>77</v>
      </c>
      <c r="AY2206" s="159" t="s">
        <v>358</v>
      </c>
    </row>
    <row r="2207" spans="2:65" s="14" customFormat="1" ht="11.25">
      <c r="B2207" s="165"/>
      <c r="D2207" s="152" t="s">
        <v>368</v>
      </c>
      <c r="E2207" s="166" t="s">
        <v>19</v>
      </c>
      <c r="F2207" s="167" t="s">
        <v>371</v>
      </c>
      <c r="H2207" s="168">
        <v>1</v>
      </c>
      <c r="I2207" s="169"/>
      <c r="L2207" s="165"/>
      <c r="M2207" s="170"/>
      <c r="T2207" s="171"/>
      <c r="AT2207" s="166" t="s">
        <v>368</v>
      </c>
      <c r="AU2207" s="166" t="s">
        <v>90</v>
      </c>
      <c r="AV2207" s="14" t="s">
        <v>364</v>
      </c>
      <c r="AW2207" s="14" t="s">
        <v>36</v>
      </c>
      <c r="AX2207" s="14" t="s">
        <v>84</v>
      </c>
      <c r="AY2207" s="166" t="s">
        <v>358</v>
      </c>
    </row>
    <row r="2208" spans="2:65" s="1" customFormat="1" ht="62.65" customHeight="1">
      <c r="B2208" s="33"/>
      <c r="C2208" s="134" t="s">
        <v>2366</v>
      </c>
      <c r="D2208" s="134" t="s">
        <v>360</v>
      </c>
      <c r="E2208" s="135" t="s">
        <v>2367</v>
      </c>
      <c r="F2208" s="136" t="s">
        <v>2368</v>
      </c>
      <c r="G2208" s="137" t="s">
        <v>504</v>
      </c>
      <c r="H2208" s="138">
        <v>1</v>
      </c>
      <c r="I2208" s="139"/>
      <c r="J2208" s="140">
        <f>ROUND(I2208*H2208,2)</f>
        <v>0</v>
      </c>
      <c r="K2208" s="136" t="s">
        <v>19</v>
      </c>
      <c r="L2208" s="33"/>
      <c r="M2208" s="141" t="s">
        <v>19</v>
      </c>
      <c r="N2208" s="142" t="s">
        <v>49</v>
      </c>
      <c r="P2208" s="143">
        <f>O2208*H2208</f>
        <v>0</v>
      </c>
      <c r="Q2208" s="143">
        <v>0</v>
      </c>
      <c r="R2208" s="143">
        <f>Q2208*H2208</f>
        <v>0</v>
      </c>
      <c r="S2208" s="143">
        <v>0</v>
      </c>
      <c r="T2208" s="144">
        <f>S2208*H2208</f>
        <v>0</v>
      </c>
      <c r="AR2208" s="145" t="s">
        <v>454</v>
      </c>
      <c r="AT2208" s="145" t="s">
        <v>360</v>
      </c>
      <c r="AU2208" s="145" t="s">
        <v>90</v>
      </c>
      <c r="AY2208" s="18" t="s">
        <v>358</v>
      </c>
      <c r="BE2208" s="146">
        <f>IF(N2208="základní",J2208,0)</f>
        <v>0</v>
      </c>
      <c r="BF2208" s="146">
        <f>IF(N2208="snížená",J2208,0)</f>
        <v>0</v>
      </c>
      <c r="BG2208" s="146">
        <f>IF(N2208="zákl. přenesená",J2208,0)</f>
        <v>0</v>
      </c>
      <c r="BH2208" s="146">
        <f>IF(N2208="sníž. přenesená",J2208,0)</f>
        <v>0</v>
      </c>
      <c r="BI2208" s="146">
        <f>IF(N2208="nulová",J2208,0)</f>
        <v>0</v>
      </c>
      <c r="BJ2208" s="18" t="s">
        <v>90</v>
      </c>
      <c r="BK2208" s="146">
        <f>ROUND(I2208*H2208,2)</f>
        <v>0</v>
      </c>
      <c r="BL2208" s="18" t="s">
        <v>454</v>
      </c>
      <c r="BM2208" s="145" t="s">
        <v>2369</v>
      </c>
    </row>
    <row r="2209" spans="2:65" s="12" customFormat="1" ht="11.25">
      <c r="B2209" s="151"/>
      <c r="D2209" s="152" t="s">
        <v>368</v>
      </c>
      <c r="E2209" s="153" t="s">
        <v>19</v>
      </c>
      <c r="F2209" s="154" t="s">
        <v>1160</v>
      </c>
      <c r="H2209" s="153" t="s">
        <v>19</v>
      </c>
      <c r="I2209" s="155"/>
      <c r="L2209" s="151"/>
      <c r="M2209" s="156"/>
      <c r="T2209" s="157"/>
      <c r="AT2209" s="153" t="s">
        <v>368</v>
      </c>
      <c r="AU2209" s="153" t="s">
        <v>90</v>
      </c>
      <c r="AV2209" s="12" t="s">
        <v>84</v>
      </c>
      <c r="AW2209" s="12" t="s">
        <v>36</v>
      </c>
      <c r="AX2209" s="12" t="s">
        <v>77</v>
      </c>
      <c r="AY2209" s="153" t="s">
        <v>358</v>
      </c>
    </row>
    <row r="2210" spans="2:65" s="12" customFormat="1" ht="11.25">
      <c r="B2210" s="151"/>
      <c r="D2210" s="152" t="s">
        <v>368</v>
      </c>
      <c r="E2210" s="153" t="s">
        <v>19</v>
      </c>
      <c r="F2210" s="154" t="s">
        <v>2260</v>
      </c>
      <c r="H2210" s="153" t="s">
        <v>19</v>
      </c>
      <c r="I2210" s="155"/>
      <c r="L2210" s="151"/>
      <c r="M2210" s="156"/>
      <c r="T2210" s="157"/>
      <c r="AT2210" s="153" t="s">
        <v>368</v>
      </c>
      <c r="AU2210" s="153" t="s">
        <v>90</v>
      </c>
      <c r="AV2210" s="12" t="s">
        <v>84</v>
      </c>
      <c r="AW2210" s="12" t="s">
        <v>36</v>
      </c>
      <c r="AX2210" s="12" t="s">
        <v>77</v>
      </c>
      <c r="AY2210" s="153" t="s">
        <v>358</v>
      </c>
    </row>
    <row r="2211" spans="2:65" s="13" customFormat="1" ht="11.25">
      <c r="B2211" s="158"/>
      <c r="D2211" s="152" t="s">
        <v>368</v>
      </c>
      <c r="E2211" s="159" t="s">
        <v>19</v>
      </c>
      <c r="F2211" s="160" t="s">
        <v>2370</v>
      </c>
      <c r="H2211" s="161">
        <v>1</v>
      </c>
      <c r="I2211" s="162"/>
      <c r="L2211" s="158"/>
      <c r="M2211" s="163"/>
      <c r="T2211" s="164"/>
      <c r="AT2211" s="159" t="s">
        <v>368</v>
      </c>
      <c r="AU2211" s="159" t="s">
        <v>90</v>
      </c>
      <c r="AV2211" s="13" t="s">
        <v>90</v>
      </c>
      <c r="AW2211" s="13" t="s">
        <v>36</v>
      </c>
      <c r="AX2211" s="13" t="s">
        <v>77</v>
      </c>
      <c r="AY2211" s="159" t="s">
        <v>358</v>
      </c>
    </row>
    <row r="2212" spans="2:65" s="14" customFormat="1" ht="11.25">
      <c r="B2212" s="165"/>
      <c r="D2212" s="152" t="s">
        <v>368</v>
      </c>
      <c r="E2212" s="166" t="s">
        <v>19</v>
      </c>
      <c r="F2212" s="167" t="s">
        <v>371</v>
      </c>
      <c r="H2212" s="168">
        <v>1</v>
      </c>
      <c r="I2212" s="169"/>
      <c r="L2212" s="165"/>
      <c r="M2212" s="170"/>
      <c r="T2212" s="171"/>
      <c r="AT2212" s="166" t="s">
        <v>368</v>
      </c>
      <c r="AU2212" s="166" t="s">
        <v>90</v>
      </c>
      <c r="AV2212" s="14" t="s">
        <v>364</v>
      </c>
      <c r="AW2212" s="14" t="s">
        <v>36</v>
      </c>
      <c r="AX2212" s="14" t="s">
        <v>84</v>
      </c>
      <c r="AY2212" s="166" t="s">
        <v>358</v>
      </c>
    </row>
    <row r="2213" spans="2:65" s="1" customFormat="1" ht="49.15" customHeight="1">
      <c r="B2213" s="33"/>
      <c r="C2213" s="134" t="s">
        <v>452</v>
      </c>
      <c r="D2213" s="134" t="s">
        <v>360</v>
      </c>
      <c r="E2213" s="135" t="s">
        <v>2371</v>
      </c>
      <c r="F2213" s="136" t="s">
        <v>2372</v>
      </c>
      <c r="G2213" s="137" t="s">
        <v>504</v>
      </c>
      <c r="H2213" s="138">
        <v>1</v>
      </c>
      <c r="I2213" s="139"/>
      <c r="J2213" s="140">
        <f>ROUND(I2213*H2213,2)</f>
        <v>0</v>
      </c>
      <c r="K2213" s="136" t="s">
        <v>19</v>
      </c>
      <c r="L2213" s="33"/>
      <c r="M2213" s="141" t="s">
        <v>19</v>
      </c>
      <c r="N2213" s="142" t="s">
        <v>49</v>
      </c>
      <c r="P2213" s="143">
        <f>O2213*H2213</f>
        <v>0</v>
      </c>
      <c r="Q2213" s="143">
        <v>0</v>
      </c>
      <c r="R2213" s="143">
        <f>Q2213*H2213</f>
        <v>0</v>
      </c>
      <c r="S2213" s="143">
        <v>0</v>
      </c>
      <c r="T2213" s="144">
        <f>S2213*H2213</f>
        <v>0</v>
      </c>
      <c r="AR2213" s="145" t="s">
        <v>454</v>
      </c>
      <c r="AT2213" s="145" t="s">
        <v>360</v>
      </c>
      <c r="AU2213" s="145" t="s">
        <v>90</v>
      </c>
      <c r="AY2213" s="18" t="s">
        <v>358</v>
      </c>
      <c r="BE2213" s="146">
        <f>IF(N2213="základní",J2213,0)</f>
        <v>0</v>
      </c>
      <c r="BF2213" s="146">
        <f>IF(N2213="snížená",J2213,0)</f>
        <v>0</v>
      </c>
      <c r="BG2213" s="146">
        <f>IF(N2213="zákl. přenesená",J2213,0)</f>
        <v>0</v>
      </c>
      <c r="BH2213" s="146">
        <f>IF(N2213="sníž. přenesená",J2213,0)</f>
        <v>0</v>
      </c>
      <c r="BI2213" s="146">
        <f>IF(N2213="nulová",J2213,0)</f>
        <v>0</v>
      </c>
      <c r="BJ2213" s="18" t="s">
        <v>90</v>
      </c>
      <c r="BK2213" s="146">
        <f>ROUND(I2213*H2213,2)</f>
        <v>0</v>
      </c>
      <c r="BL2213" s="18" t="s">
        <v>454</v>
      </c>
      <c r="BM2213" s="145" t="s">
        <v>2373</v>
      </c>
    </row>
    <row r="2214" spans="2:65" s="12" customFormat="1" ht="11.25">
      <c r="B2214" s="151"/>
      <c r="D2214" s="152" t="s">
        <v>368</v>
      </c>
      <c r="E2214" s="153" t="s">
        <v>19</v>
      </c>
      <c r="F2214" s="154" t="s">
        <v>1160</v>
      </c>
      <c r="H2214" s="153" t="s">
        <v>19</v>
      </c>
      <c r="I2214" s="155"/>
      <c r="L2214" s="151"/>
      <c r="M2214" s="156"/>
      <c r="T2214" s="157"/>
      <c r="AT2214" s="153" t="s">
        <v>368</v>
      </c>
      <c r="AU2214" s="153" t="s">
        <v>90</v>
      </c>
      <c r="AV2214" s="12" t="s">
        <v>84</v>
      </c>
      <c r="AW2214" s="12" t="s">
        <v>36</v>
      </c>
      <c r="AX2214" s="12" t="s">
        <v>77</v>
      </c>
      <c r="AY2214" s="153" t="s">
        <v>358</v>
      </c>
    </row>
    <row r="2215" spans="2:65" s="12" customFormat="1" ht="11.25">
      <c r="B2215" s="151"/>
      <c r="D2215" s="152" t="s">
        <v>368</v>
      </c>
      <c r="E2215" s="153" t="s">
        <v>19</v>
      </c>
      <c r="F2215" s="154" t="s">
        <v>2260</v>
      </c>
      <c r="H2215" s="153" t="s">
        <v>19</v>
      </c>
      <c r="I2215" s="155"/>
      <c r="L2215" s="151"/>
      <c r="M2215" s="156"/>
      <c r="T2215" s="157"/>
      <c r="AT2215" s="153" t="s">
        <v>368</v>
      </c>
      <c r="AU2215" s="153" t="s">
        <v>90</v>
      </c>
      <c r="AV2215" s="12" t="s">
        <v>84</v>
      </c>
      <c r="AW2215" s="12" t="s">
        <v>36</v>
      </c>
      <c r="AX2215" s="12" t="s">
        <v>77</v>
      </c>
      <c r="AY2215" s="153" t="s">
        <v>358</v>
      </c>
    </row>
    <row r="2216" spans="2:65" s="13" customFormat="1" ht="11.25">
      <c r="B2216" s="158"/>
      <c r="D2216" s="152" t="s">
        <v>368</v>
      </c>
      <c r="E2216" s="159" t="s">
        <v>19</v>
      </c>
      <c r="F2216" s="160" t="s">
        <v>2374</v>
      </c>
      <c r="H2216" s="161">
        <v>1</v>
      </c>
      <c r="I2216" s="162"/>
      <c r="L2216" s="158"/>
      <c r="M2216" s="163"/>
      <c r="T2216" s="164"/>
      <c r="AT2216" s="159" t="s">
        <v>368</v>
      </c>
      <c r="AU2216" s="159" t="s">
        <v>90</v>
      </c>
      <c r="AV2216" s="13" t="s">
        <v>90</v>
      </c>
      <c r="AW2216" s="13" t="s">
        <v>36</v>
      </c>
      <c r="AX2216" s="13" t="s">
        <v>77</v>
      </c>
      <c r="AY2216" s="159" t="s">
        <v>358</v>
      </c>
    </row>
    <row r="2217" spans="2:65" s="14" customFormat="1" ht="11.25">
      <c r="B2217" s="165"/>
      <c r="D2217" s="152" t="s">
        <v>368</v>
      </c>
      <c r="E2217" s="166" t="s">
        <v>19</v>
      </c>
      <c r="F2217" s="167" t="s">
        <v>371</v>
      </c>
      <c r="H2217" s="168">
        <v>1</v>
      </c>
      <c r="I2217" s="169"/>
      <c r="L2217" s="165"/>
      <c r="M2217" s="170"/>
      <c r="T2217" s="171"/>
      <c r="AT2217" s="166" t="s">
        <v>368</v>
      </c>
      <c r="AU2217" s="166" t="s">
        <v>90</v>
      </c>
      <c r="AV2217" s="14" t="s">
        <v>364</v>
      </c>
      <c r="AW2217" s="14" t="s">
        <v>36</v>
      </c>
      <c r="AX2217" s="14" t="s">
        <v>84</v>
      </c>
      <c r="AY2217" s="166" t="s">
        <v>358</v>
      </c>
    </row>
    <row r="2218" spans="2:65" s="1" customFormat="1" ht="49.15" customHeight="1">
      <c r="B2218" s="33"/>
      <c r="C2218" s="134" t="s">
        <v>2375</v>
      </c>
      <c r="D2218" s="134" t="s">
        <v>360</v>
      </c>
      <c r="E2218" s="135" t="s">
        <v>2376</v>
      </c>
      <c r="F2218" s="136" t="s">
        <v>2363</v>
      </c>
      <c r="G2218" s="137" t="s">
        <v>504</v>
      </c>
      <c r="H2218" s="138">
        <v>1</v>
      </c>
      <c r="I2218" s="139"/>
      <c r="J2218" s="140">
        <f>ROUND(I2218*H2218,2)</f>
        <v>0</v>
      </c>
      <c r="K2218" s="136" t="s">
        <v>19</v>
      </c>
      <c r="L2218" s="33"/>
      <c r="M2218" s="141" t="s">
        <v>19</v>
      </c>
      <c r="N2218" s="142" t="s">
        <v>49</v>
      </c>
      <c r="P2218" s="143">
        <f>O2218*H2218</f>
        <v>0</v>
      </c>
      <c r="Q2218" s="143">
        <v>0</v>
      </c>
      <c r="R2218" s="143">
        <f>Q2218*H2218</f>
        <v>0</v>
      </c>
      <c r="S2218" s="143">
        <v>0</v>
      </c>
      <c r="T2218" s="144">
        <f>S2218*H2218</f>
        <v>0</v>
      </c>
      <c r="AR2218" s="145" t="s">
        <v>454</v>
      </c>
      <c r="AT2218" s="145" t="s">
        <v>360</v>
      </c>
      <c r="AU2218" s="145" t="s">
        <v>90</v>
      </c>
      <c r="AY2218" s="18" t="s">
        <v>358</v>
      </c>
      <c r="BE2218" s="146">
        <f>IF(N2218="základní",J2218,0)</f>
        <v>0</v>
      </c>
      <c r="BF2218" s="146">
        <f>IF(N2218="snížená",J2218,0)</f>
        <v>0</v>
      </c>
      <c r="BG2218" s="146">
        <f>IF(N2218="zákl. přenesená",J2218,0)</f>
        <v>0</v>
      </c>
      <c r="BH2218" s="146">
        <f>IF(N2218="sníž. přenesená",J2218,0)</f>
        <v>0</v>
      </c>
      <c r="BI2218" s="146">
        <f>IF(N2218="nulová",J2218,0)</f>
        <v>0</v>
      </c>
      <c r="BJ2218" s="18" t="s">
        <v>90</v>
      </c>
      <c r="BK2218" s="146">
        <f>ROUND(I2218*H2218,2)</f>
        <v>0</v>
      </c>
      <c r="BL2218" s="18" t="s">
        <v>454</v>
      </c>
      <c r="BM2218" s="145" t="s">
        <v>2377</v>
      </c>
    </row>
    <row r="2219" spans="2:65" s="12" customFormat="1" ht="11.25">
      <c r="B2219" s="151"/>
      <c r="D2219" s="152" t="s">
        <v>368</v>
      </c>
      <c r="E2219" s="153" t="s">
        <v>19</v>
      </c>
      <c r="F2219" s="154" t="s">
        <v>1160</v>
      </c>
      <c r="H2219" s="153" t="s">
        <v>19</v>
      </c>
      <c r="I2219" s="155"/>
      <c r="L2219" s="151"/>
      <c r="M2219" s="156"/>
      <c r="T2219" s="157"/>
      <c r="AT2219" s="153" t="s">
        <v>368</v>
      </c>
      <c r="AU2219" s="153" t="s">
        <v>90</v>
      </c>
      <c r="AV2219" s="12" t="s">
        <v>84</v>
      </c>
      <c r="AW2219" s="12" t="s">
        <v>36</v>
      </c>
      <c r="AX2219" s="12" t="s">
        <v>77</v>
      </c>
      <c r="AY2219" s="153" t="s">
        <v>358</v>
      </c>
    </row>
    <row r="2220" spans="2:65" s="12" customFormat="1" ht="11.25">
      <c r="B2220" s="151"/>
      <c r="D2220" s="152" t="s">
        <v>368</v>
      </c>
      <c r="E2220" s="153" t="s">
        <v>19</v>
      </c>
      <c r="F2220" s="154" t="s">
        <v>2260</v>
      </c>
      <c r="H2220" s="153" t="s">
        <v>19</v>
      </c>
      <c r="I2220" s="155"/>
      <c r="L2220" s="151"/>
      <c r="M2220" s="156"/>
      <c r="T2220" s="157"/>
      <c r="AT2220" s="153" t="s">
        <v>368</v>
      </c>
      <c r="AU2220" s="153" t="s">
        <v>90</v>
      </c>
      <c r="AV2220" s="12" t="s">
        <v>84</v>
      </c>
      <c r="AW2220" s="12" t="s">
        <v>36</v>
      </c>
      <c r="AX2220" s="12" t="s">
        <v>77</v>
      </c>
      <c r="AY2220" s="153" t="s">
        <v>358</v>
      </c>
    </row>
    <row r="2221" spans="2:65" s="13" customFormat="1" ht="11.25">
      <c r="B2221" s="158"/>
      <c r="D2221" s="152" t="s">
        <v>368</v>
      </c>
      <c r="E2221" s="159" t="s">
        <v>19</v>
      </c>
      <c r="F2221" s="160" t="s">
        <v>2378</v>
      </c>
      <c r="H2221" s="161">
        <v>1</v>
      </c>
      <c r="I2221" s="162"/>
      <c r="L2221" s="158"/>
      <c r="M2221" s="163"/>
      <c r="T2221" s="164"/>
      <c r="AT2221" s="159" t="s">
        <v>368</v>
      </c>
      <c r="AU2221" s="159" t="s">
        <v>90</v>
      </c>
      <c r="AV2221" s="13" t="s">
        <v>90</v>
      </c>
      <c r="AW2221" s="13" t="s">
        <v>36</v>
      </c>
      <c r="AX2221" s="13" t="s">
        <v>77</v>
      </c>
      <c r="AY2221" s="159" t="s">
        <v>358</v>
      </c>
    </row>
    <row r="2222" spans="2:65" s="14" customFormat="1" ht="11.25">
      <c r="B2222" s="165"/>
      <c r="D2222" s="152" t="s">
        <v>368</v>
      </c>
      <c r="E2222" s="166" t="s">
        <v>19</v>
      </c>
      <c r="F2222" s="167" t="s">
        <v>371</v>
      </c>
      <c r="H2222" s="168">
        <v>1</v>
      </c>
      <c r="I2222" s="169"/>
      <c r="L2222" s="165"/>
      <c r="M2222" s="170"/>
      <c r="T2222" s="171"/>
      <c r="AT2222" s="166" t="s">
        <v>368</v>
      </c>
      <c r="AU2222" s="166" t="s">
        <v>90</v>
      </c>
      <c r="AV2222" s="14" t="s">
        <v>364</v>
      </c>
      <c r="AW2222" s="14" t="s">
        <v>36</v>
      </c>
      <c r="AX2222" s="14" t="s">
        <v>84</v>
      </c>
      <c r="AY2222" s="166" t="s">
        <v>358</v>
      </c>
    </row>
    <row r="2223" spans="2:65" s="1" customFormat="1" ht="62.65" customHeight="1">
      <c r="B2223" s="33"/>
      <c r="C2223" s="134" t="s">
        <v>2379</v>
      </c>
      <c r="D2223" s="134" t="s">
        <v>360</v>
      </c>
      <c r="E2223" s="135" t="s">
        <v>2380</v>
      </c>
      <c r="F2223" s="136" t="s">
        <v>2381</v>
      </c>
      <c r="G2223" s="137" t="s">
        <v>504</v>
      </c>
      <c r="H2223" s="138">
        <v>1</v>
      </c>
      <c r="I2223" s="139"/>
      <c r="J2223" s="140">
        <f>ROUND(I2223*H2223,2)</f>
        <v>0</v>
      </c>
      <c r="K2223" s="136" t="s">
        <v>19</v>
      </c>
      <c r="L2223" s="33"/>
      <c r="M2223" s="141" t="s">
        <v>19</v>
      </c>
      <c r="N2223" s="142" t="s">
        <v>49</v>
      </c>
      <c r="P2223" s="143">
        <f>O2223*H2223</f>
        <v>0</v>
      </c>
      <c r="Q2223" s="143">
        <v>0</v>
      </c>
      <c r="R2223" s="143">
        <f>Q2223*H2223</f>
        <v>0</v>
      </c>
      <c r="S2223" s="143">
        <v>0</v>
      </c>
      <c r="T2223" s="144">
        <f>S2223*H2223</f>
        <v>0</v>
      </c>
      <c r="AR2223" s="145" t="s">
        <v>454</v>
      </c>
      <c r="AT2223" s="145" t="s">
        <v>360</v>
      </c>
      <c r="AU2223" s="145" t="s">
        <v>90</v>
      </c>
      <c r="AY2223" s="18" t="s">
        <v>358</v>
      </c>
      <c r="BE2223" s="146">
        <f>IF(N2223="základní",J2223,0)</f>
        <v>0</v>
      </c>
      <c r="BF2223" s="146">
        <f>IF(N2223="snížená",J2223,0)</f>
        <v>0</v>
      </c>
      <c r="BG2223" s="146">
        <f>IF(N2223="zákl. přenesená",J2223,0)</f>
        <v>0</v>
      </c>
      <c r="BH2223" s="146">
        <f>IF(N2223="sníž. přenesená",J2223,0)</f>
        <v>0</v>
      </c>
      <c r="BI2223" s="146">
        <f>IF(N2223="nulová",J2223,0)</f>
        <v>0</v>
      </c>
      <c r="BJ2223" s="18" t="s">
        <v>90</v>
      </c>
      <c r="BK2223" s="146">
        <f>ROUND(I2223*H2223,2)</f>
        <v>0</v>
      </c>
      <c r="BL2223" s="18" t="s">
        <v>454</v>
      </c>
      <c r="BM2223" s="145" t="s">
        <v>2382</v>
      </c>
    </row>
    <row r="2224" spans="2:65" s="12" customFormat="1" ht="11.25">
      <c r="B2224" s="151"/>
      <c r="D2224" s="152" t="s">
        <v>368</v>
      </c>
      <c r="E2224" s="153" t="s">
        <v>19</v>
      </c>
      <c r="F2224" s="154" t="s">
        <v>1160</v>
      </c>
      <c r="H2224" s="153" t="s">
        <v>19</v>
      </c>
      <c r="I2224" s="155"/>
      <c r="L2224" s="151"/>
      <c r="M2224" s="156"/>
      <c r="T2224" s="157"/>
      <c r="AT2224" s="153" t="s">
        <v>368</v>
      </c>
      <c r="AU2224" s="153" t="s">
        <v>90</v>
      </c>
      <c r="AV2224" s="12" t="s">
        <v>84</v>
      </c>
      <c r="AW2224" s="12" t="s">
        <v>36</v>
      </c>
      <c r="AX2224" s="12" t="s">
        <v>77</v>
      </c>
      <c r="AY2224" s="153" t="s">
        <v>358</v>
      </c>
    </row>
    <row r="2225" spans="2:65" s="12" customFormat="1" ht="11.25">
      <c r="B2225" s="151"/>
      <c r="D2225" s="152" t="s">
        <v>368</v>
      </c>
      <c r="E2225" s="153" t="s">
        <v>19</v>
      </c>
      <c r="F2225" s="154" t="s">
        <v>2260</v>
      </c>
      <c r="H2225" s="153" t="s">
        <v>19</v>
      </c>
      <c r="I2225" s="155"/>
      <c r="L2225" s="151"/>
      <c r="M2225" s="156"/>
      <c r="T2225" s="157"/>
      <c r="AT2225" s="153" t="s">
        <v>368</v>
      </c>
      <c r="AU2225" s="153" t="s">
        <v>90</v>
      </c>
      <c r="AV2225" s="12" t="s">
        <v>84</v>
      </c>
      <c r="AW2225" s="12" t="s">
        <v>36</v>
      </c>
      <c r="AX2225" s="12" t="s">
        <v>77</v>
      </c>
      <c r="AY2225" s="153" t="s">
        <v>358</v>
      </c>
    </row>
    <row r="2226" spans="2:65" s="13" customFormat="1" ht="11.25">
      <c r="B2226" s="158"/>
      <c r="D2226" s="152" t="s">
        <v>368</v>
      </c>
      <c r="E2226" s="159" t="s">
        <v>19</v>
      </c>
      <c r="F2226" s="160" t="s">
        <v>2383</v>
      </c>
      <c r="H2226" s="161">
        <v>1</v>
      </c>
      <c r="I2226" s="162"/>
      <c r="L2226" s="158"/>
      <c r="M2226" s="163"/>
      <c r="T2226" s="164"/>
      <c r="AT2226" s="159" t="s">
        <v>368</v>
      </c>
      <c r="AU2226" s="159" t="s">
        <v>90</v>
      </c>
      <c r="AV2226" s="13" t="s">
        <v>90</v>
      </c>
      <c r="AW2226" s="13" t="s">
        <v>36</v>
      </c>
      <c r="AX2226" s="13" t="s">
        <v>77</v>
      </c>
      <c r="AY2226" s="159" t="s">
        <v>358</v>
      </c>
    </row>
    <row r="2227" spans="2:65" s="14" customFormat="1" ht="11.25">
      <c r="B2227" s="165"/>
      <c r="D2227" s="152" t="s">
        <v>368</v>
      </c>
      <c r="E2227" s="166" t="s">
        <v>19</v>
      </c>
      <c r="F2227" s="167" t="s">
        <v>371</v>
      </c>
      <c r="H2227" s="168">
        <v>1</v>
      </c>
      <c r="I2227" s="169"/>
      <c r="L2227" s="165"/>
      <c r="M2227" s="170"/>
      <c r="T2227" s="171"/>
      <c r="AT2227" s="166" t="s">
        <v>368</v>
      </c>
      <c r="AU2227" s="166" t="s">
        <v>90</v>
      </c>
      <c r="AV2227" s="14" t="s">
        <v>364</v>
      </c>
      <c r="AW2227" s="14" t="s">
        <v>36</v>
      </c>
      <c r="AX2227" s="14" t="s">
        <v>84</v>
      </c>
      <c r="AY2227" s="166" t="s">
        <v>358</v>
      </c>
    </row>
    <row r="2228" spans="2:65" s="1" customFormat="1" ht="49.15" customHeight="1">
      <c r="B2228" s="33"/>
      <c r="C2228" s="134" t="s">
        <v>2384</v>
      </c>
      <c r="D2228" s="134" t="s">
        <v>360</v>
      </c>
      <c r="E2228" s="135" t="s">
        <v>2385</v>
      </c>
      <c r="F2228" s="136" t="s">
        <v>2372</v>
      </c>
      <c r="G2228" s="137" t="s">
        <v>504</v>
      </c>
      <c r="H2228" s="138">
        <v>1</v>
      </c>
      <c r="I2228" s="139"/>
      <c r="J2228" s="140">
        <f>ROUND(I2228*H2228,2)</f>
        <v>0</v>
      </c>
      <c r="K2228" s="136" t="s">
        <v>19</v>
      </c>
      <c r="L2228" s="33"/>
      <c r="M2228" s="141" t="s">
        <v>19</v>
      </c>
      <c r="N2228" s="142" t="s">
        <v>49</v>
      </c>
      <c r="P2228" s="143">
        <f>O2228*H2228</f>
        <v>0</v>
      </c>
      <c r="Q2228" s="143">
        <v>0</v>
      </c>
      <c r="R2228" s="143">
        <f>Q2228*H2228</f>
        <v>0</v>
      </c>
      <c r="S2228" s="143">
        <v>0</v>
      </c>
      <c r="T2228" s="144">
        <f>S2228*H2228</f>
        <v>0</v>
      </c>
      <c r="AR2228" s="145" t="s">
        <v>454</v>
      </c>
      <c r="AT2228" s="145" t="s">
        <v>360</v>
      </c>
      <c r="AU2228" s="145" t="s">
        <v>90</v>
      </c>
      <c r="AY2228" s="18" t="s">
        <v>358</v>
      </c>
      <c r="BE2228" s="146">
        <f>IF(N2228="základní",J2228,0)</f>
        <v>0</v>
      </c>
      <c r="BF2228" s="146">
        <f>IF(N2228="snížená",J2228,0)</f>
        <v>0</v>
      </c>
      <c r="BG2228" s="146">
        <f>IF(N2228="zákl. přenesená",J2228,0)</f>
        <v>0</v>
      </c>
      <c r="BH2228" s="146">
        <f>IF(N2228="sníž. přenesená",J2228,0)</f>
        <v>0</v>
      </c>
      <c r="BI2228" s="146">
        <f>IF(N2228="nulová",J2228,0)</f>
        <v>0</v>
      </c>
      <c r="BJ2228" s="18" t="s">
        <v>90</v>
      </c>
      <c r="BK2228" s="146">
        <f>ROUND(I2228*H2228,2)</f>
        <v>0</v>
      </c>
      <c r="BL2228" s="18" t="s">
        <v>454</v>
      </c>
      <c r="BM2228" s="145" t="s">
        <v>2386</v>
      </c>
    </row>
    <row r="2229" spans="2:65" s="12" customFormat="1" ht="11.25">
      <c r="B2229" s="151"/>
      <c r="D2229" s="152" t="s">
        <v>368</v>
      </c>
      <c r="E2229" s="153" t="s">
        <v>19</v>
      </c>
      <c r="F2229" s="154" t="s">
        <v>1160</v>
      </c>
      <c r="H2229" s="153" t="s">
        <v>19</v>
      </c>
      <c r="I2229" s="155"/>
      <c r="L2229" s="151"/>
      <c r="M2229" s="156"/>
      <c r="T2229" s="157"/>
      <c r="AT2229" s="153" t="s">
        <v>368</v>
      </c>
      <c r="AU2229" s="153" t="s">
        <v>90</v>
      </c>
      <c r="AV2229" s="12" t="s">
        <v>84</v>
      </c>
      <c r="AW2229" s="12" t="s">
        <v>36</v>
      </c>
      <c r="AX2229" s="12" t="s">
        <v>77</v>
      </c>
      <c r="AY2229" s="153" t="s">
        <v>358</v>
      </c>
    </row>
    <row r="2230" spans="2:65" s="12" customFormat="1" ht="11.25">
      <c r="B2230" s="151"/>
      <c r="D2230" s="152" t="s">
        <v>368</v>
      </c>
      <c r="E2230" s="153" t="s">
        <v>19</v>
      </c>
      <c r="F2230" s="154" t="s">
        <v>2260</v>
      </c>
      <c r="H2230" s="153" t="s">
        <v>19</v>
      </c>
      <c r="I2230" s="155"/>
      <c r="L2230" s="151"/>
      <c r="M2230" s="156"/>
      <c r="T2230" s="157"/>
      <c r="AT2230" s="153" t="s">
        <v>368</v>
      </c>
      <c r="AU2230" s="153" t="s">
        <v>90</v>
      </c>
      <c r="AV2230" s="12" t="s">
        <v>84</v>
      </c>
      <c r="AW2230" s="12" t="s">
        <v>36</v>
      </c>
      <c r="AX2230" s="12" t="s">
        <v>77</v>
      </c>
      <c r="AY2230" s="153" t="s">
        <v>358</v>
      </c>
    </row>
    <row r="2231" spans="2:65" s="13" customFormat="1" ht="11.25">
      <c r="B2231" s="158"/>
      <c r="D2231" s="152" t="s">
        <v>368</v>
      </c>
      <c r="E2231" s="159" t="s">
        <v>19</v>
      </c>
      <c r="F2231" s="160" t="s">
        <v>2387</v>
      </c>
      <c r="H2231" s="161">
        <v>1</v>
      </c>
      <c r="I2231" s="162"/>
      <c r="L2231" s="158"/>
      <c r="M2231" s="163"/>
      <c r="T2231" s="164"/>
      <c r="AT2231" s="159" t="s">
        <v>368</v>
      </c>
      <c r="AU2231" s="159" t="s">
        <v>90</v>
      </c>
      <c r="AV2231" s="13" t="s">
        <v>90</v>
      </c>
      <c r="AW2231" s="13" t="s">
        <v>36</v>
      </c>
      <c r="AX2231" s="13" t="s">
        <v>77</v>
      </c>
      <c r="AY2231" s="159" t="s">
        <v>358</v>
      </c>
    </row>
    <row r="2232" spans="2:65" s="14" customFormat="1" ht="11.25">
      <c r="B2232" s="165"/>
      <c r="D2232" s="152" t="s">
        <v>368</v>
      </c>
      <c r="E2232" s="166" t="s">
        <v>19</v>
      </c>
      <c r="F2232" s="167" t="s">
        <v>371</v>
      </c>
      <c r="H2232" s="168">
        <v>1</v>
      </c>
      <c r="I2232" s="169"/>
      <c r="L2232" s="165"/>
      <c r="M2232" s="170"/>
      <c r="T2232" s="171"/>
      <c r="AT2232" s="166" t="s">
        <v>368</v>
      </c>
      <c r="AU2232" s="166" t="s">
        <v>90</v>
      </c>
      <c r="AV2232" s="14" t="s">
        <v>364</v>
      </c>
      <c r="AW2232" s="14" t="s">
        <v>36</v>
      </c>
      <c r="AX2232" s="14" t="s">
        <v>84</v>
      </c>
      <c r="AY2232" s="166" t="s">
        <v>358</v>
      </c>
    </row>
    <row r="2233" spans="2:65" s="1" customFormat="1" ht="49.15" customHeight="1">
      <c r="B2233" s="33"/>
      <c r="C2233" s="134" t="s">
        <v>2388</v>
      </c>
      <c r="D2233" s="134" t="s">
        <v>360</v>
      </c>
      <c r="E2233" s="135" t="s">
        <v>2389</v>
      </c>
      <c r="F2233" s="136" t="s">
        <v>2363</v>
      </c>
      <c r="G2233" s="137" t="s">
        <v>504</v>
      </c>
      <c r="H2233" s="138">
        <v>1</v>
      </c>
      <c r="I2233" s="139"/>
      <c r="J2233" s="140">
        <f>ROUND(I2233*H2233,2)</f>
        <v>0</v>
      </c>
      <c r="K2233" s="136" t="s">
        <v>19</v>
      </c>
      <c r="L2233" s="33"/>
      <c r="M2233" s="141" t="s">
        <v>19</v>
      </c>
      <c r="N2233" s="142" t="s">
        <v>49</v>
      </c>
      <c r="P2233" s="143">
        <f>O2233*H2233</f>
        <v>0</v>
      </c>
      <c r="Q2233" s="143">
        <v>0</v>
      </c>
      <c r="R2233" s="143">
        <f>Q2233*H2233</f>
        <v>0</v>
      </c>
      <c r="S2233" s="143">
        <v>0</v>
      </c>
      <c r="T2233" s="144">
        <f>S2233*H2233</f>
        <v>0</v>
      </c>
      <c r="AR2233" s="145" t="s">
        <v>454</v>
      </c>
      <c r="AT2233" s="145" t="s">
        <v>360</v>
      </c>
      <c r="AU2233" s="145" t="s">
        <v>90</v>
      </c>
      <c r="AY2233" s="18" t="s">
        <v>358</v>
      </c>
      <c r="BE2233" s="146">
        <f>IF(N2233="základní",J2233,0)</f>
        <v>0</v>
      </c>
      <c r="BF2233" s="146">
        <f>IF(N2233="snížená",J2233,0)</f>
        <v>0</v>
      </c>
      <c r="BG2233" s="146">
        <f>IF(N2233="zákl. přenesená",J2233,0)</f>
        <v>0</v>
      </c>
      <c r="BH2233" s="146">
        <f>IF(N2233="sníž. přenesená",J2233,0)</f>
        <v>0</v>
      </c>
      <c r="BI2233" s="146">
        <f>IF(N2233="nulová",J2233,0)</f>
        <v>0</v>
      </c>
      <c r="BJ2233" s="18" t="s">
        <v>90</v>
      </c>
      <c r="BK2233" s="146">
        <f>ROUND(I2233*H2233,2)</f>
        <v>0</v>
      </c>
      <c r="BL2233" s="18" t="s">
        <v>454</v>
      </c>
      <c r="BM2233" s="145" t="s">
        <v>2390</v>
      </c>
    </row>
    <row r="2234" spans="2:65" s="12" customFormat="1" ht="11.25">
      <c r="B2234" s="151"/>
      <c r="D2234" s="152" t="s">
        <v>368</v>
      </c>
      <c r="E2234" s="153" t="s">
        <v>19</v>
      </c>
      <c r="F2234" s="154" t="s">
        <v>1160</v>
      </c>
      <c r="H2234" s="153" t="s">
        <v>19</v>
      </c>
      <c r="I2234" s="155"/>
      <c r="L2234" s="151"/>
      <c r="M2234" s="156"/>
      <c r="T2234" s="157"/>
      <c r="AT2234" s="153" t="s">
        <v>368</v>
      </c>
      <c r="AU2234" s="153" t="s">
        <v>90</v>
      </c>
      <c r="AV2234" s="12" t="s">
        <v>84</v>
      </c>
      <c r="AW2234" s="12" t="s">
        <v>36</v>
      </c>
      <c r="AX2234" s="12" t="s">
        <v>77</v>
      </c>
      <c r="AY2234" s="153" t="s">
        <v>358</v>
      </c>
    </row>
    <row r="2235" spans="2:65" s="12" customFormat="1" ht="11.25">
      <c r="B2235" s="151"/>
      <c r="D2235" s="152" t="s">
        <v>368</v>
      </c>
      <c r="E2235" s="153" t="s">
        <v>19</v>
      </c>
      <c r="F2235" s="154" t="s">
        <v>2260</v>
      </c>
      <c r="H2235" s="153" t="s">
        <v>19</v>
      </c>
      <c r="I2235" s="155"/>
      <c r="L2235" s="151"/>
      <c r="M2235" s="156"/>
      <c r="T2235" s="157"/>
      <c r="AT2235" s="153" t="s">
        <v>368</v>
      </c>
      <c r="AU2235" s="153" t="s">
        <v>90</v>
      </c>
      <c r="AV2235" s="12" t="s">
        <v>84</v>
      </c>
      <c r="AW2235" s="12" t="s">
        <v>36</v>
      </c>
      <c r="AX2235" s="12" t="s">
        <v>77</v>
      </c>
      <c r="AY2235" s="153" t="s">
        <v>358</v>
      </c>
    </row>
    <row r="2236" spans="2:65" s="13" customFormat="1" ht="11.25">
      <c r="B2236" s="158"/>
      <c r="D2236" s="152" t="s">
        <v>368</v>
      </c>
      <c r="E2236" s="159" t="s">
        <v>19</v>
      </c>
      <c r="F2236" s="160" t="s">
        <v>2391</v>
      </c>
      <c r="H2236" s="161">
        <v>1</v>
      </c>
      <c r="I2236" s="162"/>
      <c r="L2236" s="158"/>
      <c r="M2236" s="163"/>
      <c r="T2236" s="164"/>
      <c r="AT2236" s="159" t="s">
        <v>368</v>
      </c>
      <c r="AU2236" s="159" t="s">
        <v>90</v>
      </c>
      <c r="AV2236" s="13" t="s">
        <v>90</v>
      </c>
      <c r="AW2236" s="13" t="s">
        <v>36</v>
      </c>
      <c r="AX2236" s="13" t="s">
        <v>77</v>
      </c>
      <c r="AY2236" s="159" t="s">
        <v>358</v>
      </c>
    </row>
    <row r="2237" spans="2:65" s="14" customFormat="1" ht="11.25">
      <c r="B2237" s="165"/>
      <c r="D2237" s="152" t="s">
        <v>368</v>
      </c>
      <c r="E2237" s="166" t="s">
        <v>19</v>
      </c>
      <c r="F2237" s="167" t="s">
        <v>371</v>
      </c>
      <c r="H2237" s="168">
        <v>1</v>
      </c>
      <c r="I2237" s="169"/>
      <c r="L2237" s="165"/>
      <c r="M2237" s="170"/>
      <c r="T2237" s="171"/>
      <c r="AT2237" s="166" t="s">
        <v>368</v>
      </c>
      <c r="AU2237" s="166" t="s">
        <v>90</v>
      </c>
      <c r="AV2237" s="14" t="s">
        <v>364</v>
      </c>
      <c r="AW2237" s="14" t="s">
        <v>36</v>
      </c>
      <c r="AX2237" s="14" t="s">
        <v>84</v>
      </c>
      <c r="AY2237" s="166" t="s">
        <v>358</v>
      </c>
    </row>
    <row r="2238" spans="2:65" s="1" customFormat="1" ht="62.65" customHeight="1">
      <c r="B2238" s="33"/>
      <c r="C2238" s="134" t="s">
        <v>2392</v>
      </c>
      <c r="D2238" s="134" t="s">
        <v>360</v>
      </c>
      <c r="E2238" s="135" t="s">
        <v>2393</v>
      </c>
      <c r="F2238" s="136" t="s">
        <v>2368</v>
      </c>
      <c r="G2238" s="137" t="s">
        <v>504</v>
      </c>
      <c r="H2238" s="138">
        <v>1</v>
      </c>
      <c r="I2238" s="139"/>
      <c r="J2238" s="140">
        <f>ROUND(I2238*H2238,2)</f>
        <v>0</v>
      </c>
      <c r="K2238" s="136" t="s">
        <v>19</v>
      </c>
      <c r="L2238" s="33"/>
      <c r="M2238" s="141" t="s">
        <v>19</v>
      </c>
      <c r="N2238" s="142" t="s">
        <v>49</v>
      </c>
      <c r="P2238" s="143">
        <f>O2238*H2238</f>
        <v>0</v>
      </c>
      <c r="Q2238" s="143">
        <v>0</v>
      </c>
      <c r="R2238" s="143">
        <f>Q2238*H2238</f>
        <v>0</v>
      </c>
      <c r="S2238" s="143">
        <v>0</v>
      </c>
      <c r="T2238" s="144">
        <f>S2238*H2238</f>
        <v>0</v>
      </c>
      <c r="AR2238" s="145" t="s">
        <v>454</v>
      </c>
      <c r="AT2238" s="145" t="s">
        <v>360</v>
      </c>
      <c r="AU2238" s="145" t="s">
        <v>90</v>
      </c>
      <c r="AY2238" s="18" t="s">
        <v>358</v>
      </c>
      <c r="BE2238" s="146">
        <f>IF(N2238="základní",J2238,0)</f>
        <v>0</v>
      </c>
      <c r="BF2238" s="146">
        <f>IF(N2238="snížená",J2238,0)</f>
        <v>0</v>
      </c>
      <c r="BG2238" s="146">
        <f>IF(N2238="zákl. přenesená",J2238,0)</f>
        <v>0</v>
      </c>
      <c r="BH2238" s="146">
        <f>IF(N2238="sníž. přenesená",J2238,0)</f>
        <v>0</v>
      </c>
      <c r="BI2238" s="146">
        <f>IF(N2238="nulová",J2238,0)</f>
        <v>0</v>
      </c>
      <c r="BJ2238" s="18" t="s">
        <v>90</v>
      </c>
      <c r="BK2238" s="146">
        <f>ROUND(I2238*H2238,2)</f>
        <v>0</v>
      </c>
      <c r="BL2238" s="18" t="s">
        <v>454</v>
      </c>
      <c r="BM2238" s="145" t="s">
        <v>2394</v>
      </c>
    </row>
    <row r="2239" spans="2:65" s="12" customFormat="1" ht="11.25">
      <c r="B2239" s="151"/>
      <c r="D2239" s="152" t="s">
        <v>368</v>
      </c>
      <c r="E2239" s="153" t="s">
        <v>19</v>
      </c>
      <c r="F2239" s="154" t="s">
        <v>1160</v>
      </c>
      <c r="H2239" s="153" t="s">
        <v>19</v>
      </c>
      <c r="I2239" s="155"/>
      <c r="L2239" s="151"/>
      <c r="M2239" s="156"/>
      <c r="T2239" s="157"/>
      <c r="AT2239" s="153" t="s">
        <v>368</v>
      </c>
      <c r="AU2239" s="153" t="s">
        <v>90</v>
      </c>
      <c r="AV2239" s="12" t="s">
        <v>84</v>
      </c>
      <c r="AW2239" s="12" t="s">
        <v>36</v>
      </c>
      <c r="AX2239" s="12" t="s">
        <v>77</v>
      </c>
      <c r="AY2239" s="153" t="s">
        <v>358</v>
      </c>
    </row>
    <row r="2240" spans="2:65" s="12" customFormat="1" ht="11.25">
      <c r="B2240" s="151"/>
      <c r="D2240" s="152" t="s">
        <v>368</v>
      </c>
      <c r="E2240" s="153" t="s">
        <v>19</v>
      </c>
      <c r="F2240" s="154" t="s">
        <v>2260</v>
      </c>
      <c r="H2240" s="153" t="s">
        <v>19</v>
      </c>
      <c r="I2240" s="155"/>
      <c r="L2240" s="151"/>
      <c r="M2240" s="156"/>
      <c r="T2240" s="157"/>
      <c r="AT2240" s="153" t="s">
        <v>368</v>
      </c>
      <c r="AU2240" s="153" t="s">
        <v>90</v>
      </c>
      <c r="AV2240" s="12" t="s">
        <v>84</v>
      </c>
      <c r="AW2240" s="12" t="s">
        <v>36</v>
      </c>
      <c r="AX2240" s="12" t="s">
        <v>77</v>
      </c>
      <c r="AY2240" s="153" t="s">
        <v>358</v>
      </c>
    </row>
    <row r="2241" spans="2:65" s="13" customFormat="1" ht="11.25">
      <c r="B2241" s="158"/>
      <c r="D2241" s="152" t="s">
        <v>368</v>
      </c>
      <c r="E2241" s="159" t="s">
        <v>19</v>
      </c>
      <c r="F2241" s="160" t="s">
        <v>2395</v>
      </c>
      <c r="H2241" s="161">
        <v>1</v>
      </c>
      <c r="I2241" s="162"/>
      <c r="L2241" s="158"/>
      <c r="M2241" s="163"/>
      <c r="T2241" s="164"/>
      <c r="AT2241" s="159" t="s">
        <v>368</v>
      </c>
      <c r="AU2241" s="159" t="s">
        <v>90</v>
      </c>
      <c r="AV2241" s="13" t="s">
        <v>90</v>
      </c>
      <c r="AW2241" s="13" t="s">
        <v>36</v>
      </c>
      <c r="AX2241" s="13" t="s">
        <v>77</v>
      </c>
      <c r="AY2241" s="159" t="s">
        <v>358</v>
      </c>
    </row>
    <row r="2242" spans="2:65" s="14" customFormat="1" ht="11.25">
      <c r="B2242" s="165"/>
      <c r="D2242" s="152" t="s">
        <v>368</v>
      </c>
      <c r="E2242" s="166" t="s">
        <v>19</v>
      </c>
      <c r="F2242" s="167" t="s">
        <v>371</v>
      </c>
      <c r="H2242" s="168">
        <v>1</v>
      </c>
      <c r="I2242" s="169"/>
      <c r="L2242" s="165"/>
      <c r="M2242" s="170"/>
      <c r="T2242" s="171"/>
      <c r="AT2242" s="166" t="s">
        <v>368</v>
      </c>
      <c r="AU2242" s="166" t="s">
        <v>90</v>
      </c>
      <c r="AV2242" s="14" t="s">
        <v>364</v>
      </c>
      <c r="AW2242" s="14" t="s">
        <v>36</v>
      </c>
      <c r="AX2242" s="14" t="s">
        <v>84</v>
      </c>
      <c r="AY2242" s="166" t="s">
        <v>358</v>
      </c>
    </row>
    <row r="2243" spans="2:65" s="1" customFormat="1" ht="49.15" customHeight="1">
      <c r="B2243" s="33"/>
      <c r="C2243" s="134" t="s">
        <v>2396</v>
      </c>
      <c r="D2243" s="134" t="s">
        <v>360</v>
      </c>
      <c r="E2243" s="135" t="s">
        <v>2397</v>
      </c>
      <c r="F2243" s="136" t="s">
        <v>2398</v>
      </c>
      <c r="G2243" s="137" t="s">
        <v>504</v>
      </c>
      <c r="H2243" s="138">
        <v>1</v>
      </c>
      <c r="I2243" s="139"/>
      <c r="J2243" s="140">
        <f>ROUND(I2243*H2243,2)</f>
        <v>0</v>
      </c>
      <c r="K2243" s="136" t="s">
        <v>19</v>
      </c>
      <c r="L2243" s="33"/>
      <c r="M2243" s="141" t="s">
        <v>19</v>
      </c>
      <c r="N2243" s="142" t="s">
        <v>49</v>
      </c>
      <c r="P2243" s="143">
        <f>O2243*H2243</f>
        <v>0</v>
      </c>
      <c r="Q2243" s="143">
        <v>0</v>
      </c>
      <c r="R2243" s="143">
        <f>Q2243*H2243</f>
        <v>0</v>
      </c>
      <c r="S2243" s="143">
        <v>0</v>
      </c>
      <c r="T2243" s="144">
        <f>S2243*H2243</f>
        <v>0</v>
      </c>
      <c r="AR2243" s="145" t="s">
        <v>454</v>
      </c>
      <c r="AT2243" s="145" t="s">
        <v>360</v>
      </c>
      <c r="AU2243" s="145" t="s">
        <v>90</v>
      </c>
      <c r="AY2243" s="18" t="s">
        <v>358</v>
      </c>
      <c r="BE2243" s="146">
        <f>IF(N2243="základní",J2243,0)</f>
        <v>0</v>
      </c>
      <c r="BF2243" s="146">
        <f>IF(N2243="snížená",J2243,0)</f>
        <v>0</v>
      </c>
      <c r="BG2243" s="146">
        <f>IF(N2243="zákl. přenesená",J2243,0)</f>
        <v>0</v>
      </c>
      <c r="BH2243" s="146">
        <f>IF(N2243="sníž. přenesená",J2243,0)</f>
        <v>0</v>
      </c>
      <c r="BI2243" s="146">
        <f>IF(N2243="nulová",J2243,0)</f>
        <v>0</v>
      </c>
      <c r="BJ2243" s="18" t="s">
        <v>90</v>
      </c>
      <c r="BK2243" s="146">
        <f>ROUND(I2243*H2243,2)</f>
        <v>0</v>
      </c>
      <c r="BL2243" s="18" t="s">
        <v>454</v>
      </c>
      <c r="BM2243" s="145" t="s">
        <v>2399</v>
      </c>
    </row>
    <row r="2244" spans="2:65" s="12" customFormat="1" ht="11.25">
      <c r="B2244" s="151"/>
      <c r="D2244" s="152" t="s">
        <v>368</v>
      </c>
      <c r="E2244" s="153" t="s">
        <v>19</v>
      </c>
      <c r="F2244" s="154" t="s">
        <v>460</v>
      </c>
      <c r="H2244" s="153" t="s">
        <v>19</v>
      </c>
      <c r="I2244" s="155"/>
      <c r="L2244" s="151"/>
      <c r="M2244" s="156"/>
      <c r="T2244" s="157"/>
      <c r="AT2244" s="153" t="s">
        <v>368</v>
      </c>
      <c r="AU2244" s="153" t="s">
        <v>90</v>
      </c>
      <c r="AV2244" s="12" t="s">
        <v>84</v>
      </c>
      <c r="AW2244" s="12" t="s">
        <v>36</v>
      </c>
      <c r="AX2244" s="12" t="s">
        <v>77</v>
      </c>
      <c r="AY2244" s="153" t="s">
        <v>358</v>
      </c>
    </row>
    <row r="2245" spans="2:65" s="13" customFormat="1" ht="11.25">
      <c r="B2245" s="158"/>
      <c r="D2245" s="152" t="s">
        <v>368</v>
      </c>
      <c r="E2245" s="159" t="s">
        <v>19</v>
      </c>
      <c r="F2245" s="160" t="s">
        <v>2400</v>
      </c>
      <c r="H2245" s="161">
        <v>1</v>
      </c>
      <c r="I2245" s="162"/>
      <c r="L2245" s="158"/>
      <c r="M2245" s="163"/>
      <c r="T2245" s="164"/>
      <c r="AT2245" s="159" t="s">
        <v>368</v>
      </c>
      <c r="AU2245" s="159" t="s">
        <v>90</v>
      </c>
      <c r="AV2245" s="13" t="s">
        <v>90</v>
      </c>
      <c r="AW2245" s="13" t="s">
        <v>36</v>
      </c>
      <c r="AX2245" s="13" t="s">
        <v>77</v>
      </c>
      <c r="AY2245" s="159" t="s">
        <v>358</v>
      </c>
    </row>
    <row r="2246" spans="2:65" s="14" customFormat="1" ht="11.25">
      <c r="B2246" s="165"/>
      <c r="D2246" s="152" t="s">
        <v>368</v>
      </c>
      <c r="E2246" s="166" t="s">
        <v>19</v>
      </c>
      <c r="F2246" s="167" t="s">
        <v>371</v>
      </c>
      <c r="H2246" s="168">
        <v>1</v>
      </c>
      <c r="I2246" s="169"/>
      <c r="L2246" s="165"/>
      <c r="M2246" s="170"/>
      <c r="T2246" s="171"/>
      <c r="AT2246" s="166" t="s">
        <v>368</v>
      </c>
      <c r="AU2246" s="166" t="s">
        <v>90</v>
      </c>
      <c r="AV2246" s="14" t="s">
        <v>364</v>
      </c>
      <c r="AW2246" s="14" t="s">
        <v>36</v>
      </c>
      <c r="AX2246" s="14" t="s">
        <v>84</v>
      </c>
      <c r="AY2246" s="166" t="s">
        <v>358</v>
      </c>
    </row>
    <row r="2247" spans="2:65" s="1" customFormat="1" ht="44.25" customHeight="1">
      <c r="B2247" s="33"/>
      <c r="C2247" s="134" t="s">
        <v>2401</v>
      </c>
      <c r="D2247" s="134" t="s">
        <v>360</v>
      </c>
      <c r="E2247" s="135" t="s">
        <v>2402</v>
      </c>
      <c r="F2247" s="136" t="s">
        <v>2403</v>
      </c>
      <c r="G2247" s="137" t="s">
        <v>504</v>
      </c>
      <c r="H2247" s="138">
        <v>1</v>
      </c>
      <c r="I2247" s="139"/>
      <c r="J2247" s="140">
        <f>ROUND(I2247*H2247,2)</f>
        <v>0</v>
      </c>
      <c r="K2247" s="136" t="s">
        <v>19</v>
      </c>
      <c r="L2247" s="33"/>
      <c r="M2247" s="141" t="s">
        <v>19</v>
      </c>
      <c r="N2247" s="142" t="s">
        <v>49</v>
      </c>
      <c r="P2247" s="143">
        <f>O2247*H2247</f>
        <v>0</v>
      </c>
      <c r="Q2247" s="143">
        <v>0</v>
      </c>
      <c r="R2247" s="143">
        <f>Q2247*H2247</f>
        <v>0</v>
      </c>
      <c r="S2247" s="143">
        <v>0</v>
      </c>
      <c r="T2247" s="144">
        <f>S2247*H2247</f>
        <v>0</v>
      </c>
      <c r="AR2247" s="145" t="s">
        <v>454</v>
      </c>
      <c r="AT2247" s="145" t="s">
        <v>360</v>
      </c>
      <c r="AU2247" s="145" t="s">
        <v>90</v>
      </c>
      <c r="AY2247" s="18" t="s">
        <v>358</v>
      </c>
      <c r="BE2247" s="146">
        <f>IF(N2247="základní",J2247,0)</f>
        <v>0</v>
      </c>
      <c r="BF2247" s="146">
        <f>IF(N2247="snížená",J2247,0)</f>
        <v>0</v>
      </c>
      <c r="BG2247" s="146">
        <f>IF(N2247="zákl. přenesená",J2247,0)</f>
        <v>0</v>
      </c>
      <c r="BH2247" s="146">
        <f>IF(N2247="sníž. přenesená",J2247,0)</f>
        <v>0</v>
      </c>
      <c r="BI2247" s="146">
        <f>IF(N2247="nulová",J2247,0)</f>
        <v>0</v>
      </c>
      <c r="BJ2247" s="18" t="s">
        <v>90</v>
      </c>
      <c r="BK2247" s="146">
        <f>ROUND(I2247*H2247,2)</f>
        <v>0</v>
      </c>
      <c r="BL2247" s="18" t="s">
        <v>454</v>
      </c>
      <c r="BM2247" s="145" t="s">
        <v>2404</v>
      </c>
    </row>
    <row r="2248" spans="2:65" s="12" customFormat="1" ht="11.25">
      <c r="B2248" s="151"/>
      <c r="D2248" s="152" t="s">
        <v>368</v>
      </c>
      <c r="E2248" s="153" t="s">
        <v>19</v>
      </c>
      <c r="F2248" s="154" t="s">
        <v>485</v>
      </c>
      <c r="H2248" s="153" t="s">
        <v>19</v>
      </c>
      <c r="I2248" s="155"/>
      <c r="L2248" s="151"/>
      <c r="M2248" s="156"/>
      <c r="T2248" s="157"/>
      <c r="AT2248" s="153" t="s">
        <v>368</v>
      </c>
      <c r="AU2248" s="153" t="s">
        <v>90</v>
      </c>
      <c r="AV2248" s="12" t="s">
        <v>84</v>
      </c>
      <c r="AW2248" s="12" t="s">
        <v>36</v>
      </c>
      <c r="AX2248" s="12" t="s">
        <v>77</v>
      </c>
      <c r="AY2248" s="153" t="s">
        <v>358</v>
      </c>
    </row>
    <row r="2249" spans="2:65" s="12" customFormat="1" ht="11.25">
      <c r="B2249" s="151"/>
      <c r="D2249" s="152" t="s">
        <v>368</v>
      </c>
      <c r="E2249" s="153" t="s">
        <v>19</v>
      </c>
      <c r="F2249" s="154" t="s">
        <v>2405</v>
      </c>
      <c r="H2249" s="153" t="s">
        <v>19</v>
      </c>
      <c r="I2249" s="155"/>
      <c r="L2249" s="151"/>
      <c r="M2249" s="156"/>
      <c r="T2249" s="157"/>
      <c r="AT2249" s="153" t="s">
        <v>368</v>
      </c>
      <c r="AU2249" s="153" t="s">
        <v>90</v>
      </c>
      <c r="AV2249" s="12" t="s">
        <v>84</v>
      </c>
      <c r="AW2249" s="12" t="s">
        <v>36</v>
      </c>
      <c r="AX2249" s="12" t="s">
        <v>77</v>
      </c>
      <c r="AY2249" s="153" t="s">
        <v>358</v>
      </c>
    </row>
    <row r="2250" spans="2:65" s="13" customFormat="1" ht="11.25">
      <c r="B2250" s="158"/>
      <c r="D2250" s="152" t="s">
        <v>368</v>
      </c>
      <c r="E2250" s="159" t="s">
        <v>19</v>
      </c>
      <c r="F2250" s="160" t="s">
        <v>2406</v>
      </c>
      <c r="H2250" s="161">
        <v>1</v>
      </c>
      <c r="I2250" s="162"/>
      <c r="L2250" s="158"/>
      <c r="M2250" s="163"/>
      <c r="T2250" s="164"/>
      <c r="AT2250" s="159" t="s">
        <v>368</v>
      </c>
      <c r="AU2250" s="159" t="s">
        <v>90</v>
      </c>
      <c r="AV2250" s="13" t="s">
        <v>90</v>
      </c>
      <c r="AW2250" s="13" t="s">
        <v>36</v>
      </c>
      <c r="AX2250" s="13" t="s">
        <v>77</v>
      </c>
      <c r="AY2250" s="159" t="s">
        <v>358</v>
      </c>
    </row>
    <row r="2251" spans="2:65" s="14" customFormat="1" ht="11.25">
      <c r="B2251" s="165"/>
      <c r="D2251" s="152" t="s">
        <v>368</v>
      </c>
      <c r="E2251" s="166" t="s">
        <v>19</v>
      </c>
      <c r="F2251" s="167" t="s">
        <v>371</v>
      </c>
      <c r="H2251" s="168">
        <v>1</v>
      </c>
      <c r="I2251" s="169"/>
      <c r="L2251" s="165"/>
      <c r="M2251" s="170"/>
      <c r="T2251" s="171"/>
      <c r="AT2251" s="166" t="s">
        <v>368</v>
      </c>
      <c r="AU2251" s="166" t="s">
        <v>90</v>
      </c>
      <c r="AV2251" s="14" t="s">
        <v>364</v>
      </c>
      <c r="AW2251" s="14" t="s">
        <v>36</v>
      </c>
      <c r="AX2251" s="14" t="s">
        <v>84</v>
      </c>
      <c r="AY2251" s="166" t="s">
        <v>358</v>
      </c>
    </row>
    <row r="2252" spans="2:65" s="1" customFormat="1" ht="44.25" customHeight="1">
      <c r="B2252" s="33"/>
      <c r="C2252" s="134" t="s">
        <v>2407</v>
      </c>
      <c r="D2252" s="134" t="s">
        <v>360</v>
      </c>
      <c r="E2252" s="135" t="s">
        <v>2408</v>
      </c>
      <c r="F2252" s="136" t="s">
        <v>2409</v>
      </c>
      <c r="G2252" s="137" t="s">
        <v>504</v>
      </c>
      <c r="H2252" s="138">
        <v>1</v>
      </c>
      <c r="I2252" s="139"/>
      <c r="J2252" s="140">
        <f>ROUND(I2252*H2252,2)</f>
        <v>0</v>
      </c>
      <c r="K2252" s="136" t="s">
        <v>19</v>
      </c>
      <c r="L2252" s="33"/>
      <c r="M2252" s="141" t="s">
        <v>19</v>
      </c>
      <c r="N2252" s="142" t="s">
        <v>49</v>
      </c>
      <c r="P2252" s="143">
        <f>O2252*H2252</f>
        <v>0</v>
      </c>
      <c r="Q2252" s="143">
        <v>0</v>
      </c>
      <c r="R2252" s="143">
        <f>Q2252*H2252</f>
        <v>0</v>
      </c>
      <c r="S2252" s="143">
        <v>0</v>
      </c>
      <c r="T2252" s="144">
        <f>S2252*H2252</f>
        <v>0</v>
      </c>
      <c r="AR2252" s="145" t="s">
        <v>454</v>
      </c>
      <c r="AT2252" s="145" t="s">
        <v>360</v>
      </c>
      <c r="AU2252" s="145" t="s">
        <v>90</v>
      </c>
      <c r="AY2252" s="18" t="s">
        <v>358</v>
      </c>
      <c r="BE2252" s="146">
        <f>IF(N2252="základní",J2252,0)</f>
        <v>0</v>
      </c>
      <c r="BF2252" s="146">
        <f>IF(N2252="snížená",J2252,0)</f>
        <v>0</v>
      </c>
      <c r="BG2252" s="146">
        <f>IF(N2252="zákl. přenesená",J2252,0)</f>
        <v>0</v>
      </c>
      <c r="BH2252" s="146">
        <f>IF(N2252="sníž. přenesená",J2252,0)</f>
        <v>0</v>
      </c>
      <c r="BI2252" s="146">
        <f>IF(N2252="nulová",J2252,0)</f>
        <v>0</v>
      </c>
      <c r="BJ2252" s="18" t="s">
        <v>90</v>
      </c>
      <c r="BK2252" s="146">
        <f>ROUND(I2252*H2252,2)</f>
        <v>0</v>
      </c>
      <c r="BL2252" s="18" t="s">
        <v>454</v>
      </c>
      <c r="BM2252" s="145" t="s">
        <v>2410</v>
      </c>
    </row>
    <row r="2253" spans="2:65" s="12" customFormat="1" ht="11.25">
      <c r="B2253" s="151"/>
      <c r="D2253" s="152" t="s">
        <v>368</v>
      </c>
      <c r="E2253" s="153" t="s">
        <v>19</v>
      </c>
      <c r="F2253" s="154" t="s">
        <v>485</v>
      </c>
      <c r="H2253" s="153" t="s">
        <v>19</v>
      </c>
      <c r="I2253" s="155"/>
      <c r="L2253" s="151"/>
      <c r="M2253" s="156"/>
      <c r="T2253" s="157"/>
      <c r="AT2253" s="153" t="s">
        <v>368</v>
      </c>
      <c r="AU2253" s="153" t="s">
        <v>90</v>
      </c>
      <c r="AV2253" s="12" t="s">
        <v>84</v>
      </c>
      <c r="AW2253" s="12" t="s">
        <v>36</v>
      </c>
      <c r="AX2253" s="12" t="s">
        <v>77</v>
      </c>
      <c r="AY2253" s="153" t="s">
        <v>358</v>
      </c>
    </row>
    <row r="2254" spans="2:65" s="12" customFormat="1" ht="11.25">
      <c r="B2254" s="151"/>
      <c r="D2254" s="152" t="s">
        <v>368</v>
      </c>
      <c r="E2254" s="153" t="s">
        <v>19</v>
      </c>
      <c r="F2254" s="154" t="s">
        <v>2405</v>
      </c>
      <c r="H2254" s="153" t="s">
        <v>19</v>
      </c>
      <c r="I2254" s="155"/>
      <c r="L2254" s="151"/>
      <c r="M2254" s="156"/>
      <c r="T2254" s="157"/>
      <c r="AT2254" s="153" t="s">
        <v>368</v>
      </c>
      <c r="AU2254" s="153" t="s">
        <v>90</v>
      </c>
      <c r="AV2254" s="12" t="s">
        <v>84</v>
      </c>
      <c r="AW2254" s="12" t="s">
        <v>36</v>
      </c>
      <c r="AX2254" s="12" t="s">
        <v>77</v>
      </c>
      <c r="AY2254" s="153" t="s">
        <v>358</v>
      </c>
    </row>
    <row r="2255" spans="2:65" s="13" customFormat="1" ht="11.25">
      <c r="B2255" s="158"/>
      <c r="D2255" s="152" t="s">
        <v>368</v>
      </c>
      <c r="E2255" s="159" t="s">
        <v>19</v>
      </c>
      <c r="F2255" s="160" t="s">
        <v>2411</v>
      </c>
      <c r="H2255" s="161">
        <v>1</v>
      </c>
      <c r="I2255" s="162"/>
      <c r="L2255" s="158"/>
      <c r="M2255" s="163"/>
      <c r="T2255" s="164"/>
      <c r="AT2255" s="159" t="s">
        <v>368</v>
      </c>
      <c r="AU2255" s="159" t="s">
        <v>90</v>
      </c>
      <c r="AV2255" s="13" t="s">
        <v>90</v>
      </c>
      <c r="AW2255" s="13" t="s">
        <v>36</v>
      </c>
      <c r="AX2255" s="13" t="s">
        <v>77</v>
      </c>
      <c r="AY2255" s="159" t="s">
        <v>358</v>
      </c>
    </row>
    <row r="2256" spans="2:65" s="14" customFormat="1" ht="11.25">
      <c r="B2256" s="165"/>
      <c r="D2256" s="152" t="s">
        <v>368</v>
      </c>
      <c r="E2256" s="166" t="s">
        <v>19</v>
      </c>
      <c r="F2256" s="167" t="s">
        <v>371</v>
      </c>
      <c r="H2256" s="168">
        <v>1</v>
      </c>
      <c r="I2256" s="169"/>
      <c r="L2256" s="165"/>
      <c r="M2256" s="170"/>
      <c r="T2256" s="171"/>
      <c r="AT2256" s="166" t="s">
        <v>368</v>
      </c>
      <c r="AU2256" s="166" t="s">
        <v>90</v>
      </c>
      <c r="AV2256" s="14" t="s">
        <v>364</v>
      </c>
      <c r="AW2256" s="14" t="s">
        <v>36</v>
      </c>
      <c r="AX2256" s="14" t="s">
        <v>84</v>
      </c>
      <c r="AY2256" s="166" t="s">
        <v>358</v>
      </c>
    </row>
    <row r="2257" spans="2:65" s="1" customFormat="1" ht="44.25" customHeight="1">
      <c r="B2257" s="33"/>
      <c r="C2257" s="134" t="s">
        <v>2412</v>
      </c>
      <c r="D2257" s="134" t="s">
        <v>360</v>
      </c>
      <c r="E2257" s="135" t="s">
        <v>2413</v>
      </c>
      <c r="F2257" s="136" t="s">
        <v>2414</v>
      </c>
      <c r="G2257" s="137" t="s">
        <v>504</v>
      </c>
      <c r="H2257" s="138">
        <v>1</v>
      </c>
      <c r="I2257" s="139"/>
      <c r="J2257" s="140">
        <f>ROUND(I2257*H2257,2)</f>
        <v>0</v>
      </c>
      <c r="K2257" s="136" t="s">
        <v>19</v>
      </c>
      <c r="L2257" s="33"/>
      <c r="M2257" s="141" t="s">
        <v>19</v>
      </c>
      <c r="N2257" s="142" t="s">
        <v>49</v>
      </c>
      <c r="P2257" s="143">
        <f>O2257*H2257</f>
        <v>0</v>
      </c>
      <c r="Q2257" s="143">
        <v>0</v>
      </c>
      <c r="R2257" s="143">
        <f>Q2257*H2257</f>
        <v>0</v>
      </c>
      <c r="S2257" s="143">
        <v>0</v>
      </c>
      <c r="T2257" s="144">
        <f>S2257*H2257</f>
        <v>0</v>
      </c>
      <c r="AR2257" s="145" t="s">
        <v>454</v>
      </c>
      <c r="AT2257" s="145" t="s">
        <v>360</v>
      </c>
      <c r="AU2257" s="145" t="s">
        <v>90</v>
      </c>
      <c r="AY2257" s="18" t="s">
        <v>358</v>
      </c>
      <c r="BE2257" s="146">
        <f>IF(N2257="základní",J2257,0)</f>
        <v>0</v>
      </c>
      <c r="BF2257" s="146">
        <f>IF(N2257="snížená",J2257,0)</f>
        <v>0</v>
      </c>
      <c r="BG2257" s="146">
        <f>IF(N2257="zákl. přenesená",J2257,0)</f>
        <v>0</v>
      </c>
      <c r="BH2257" s="146">
        <f>IF(N2257="sníž. přenesená",J2257,0)</f>
        <v>0</v>
      </c>
      <c r="BI2257" s="146">
        <f>IF(N2257="nulová",J2257,0)</f>
        <v>0</v>
      </c>
      <c r="BJ2257" s="18" t="s">
        <v>90</v>
      </c>
      <c r="BK2257" s="146">
        <f>ROUND(I2257*H2257,2)</f>
        <v>0</v>
      </c>
      <c r="BL2257" s="18" t="s">
        <v>454</v>
      </c>
      <c r="BM2257" s="145" t="s">
        <v>2415</v>
      </c>
    </row>
    <row r="2258" spans="2:65" s="12" customFormat="1" ht="11.25">
      <c r="B2258" s="151"/>
      <c r="D2258" s="152" t="s">
        <v>368</v>
      </c>
      <c r="E2258" s="153" t="s">
        <v>19</v>
      </c>
      <c r="F2258" s="154" t="s">
        <v>485</v>
      </c>
      <c r="H2258" s="153" t="s">
        <v>19</v>
      </c>
      <c r="I2258" s="155"/>
      <c r="L2258" s="151"/>
      <c r="M2258" s="156"/>
      <c r="T2258" s="157"/>
      <c r="AT2258" s="153" t="s">
        <v>368</v>
      </c>
      <c r="AU2258" s="153" t="s">
        <v>90</v>
      </c>
      <c r="AV2258" s="12" t="s">
        <v>84</v>
      </c>
      <c r="AW2258" s="12" t="s">
        <v>36</v>
      </c>
      <c r="AX2258" s="12" t="s">
        <v>77</v>
      </c>
      <c r="AY2258" s="153" t="s">
        <v>358</v>
      </c>
    </row>
    <row r="2259" spans="2:65" s="12" customFormat="1" ht="11.25">
      <c r="B2259" s="151"/>
      <c r="D2259" s="152" t="s">
        <v>368</v>
      </c>
      <c r="E2259" s="153" t="s">
        <v>19</v>
      </c>
      <c r="F2259" s="154" t="s">
        <v>2405</v>
      </c>
      <c r="H2259" s="153" t="s">
        <v>19</v>
      </c>
      <c r="I2259" s="155"/>
      <c r="L2259" s="151"/>
      <c r="M2259" s="156"/>
      <c r="T2259" s="157"/>
      <c r="AT2259" s="153" t="s">
        <v>368</v>
      </c>
      <c r="AU2259" s="153" t="s">
        <v>90</v>
      </c>
      <c r="AV2259" s="12" t="s">
        <v>84</v>
      </c>
      <c r="AW2259" s="12" t="s">
        <v>36</v>
      </c>
      <c r="AX2259" s="12" t="s">
        <v>77</v>
      </c>
      <c r="AY2259" s="153" t="s">
        <v>358</v>
      </c>
    </row>
    <row r="2260" spans="2:65" s="13" customFormat="1" ht="11.25">
      <c r="B2260" s="158"/>
      <c r="D2260" s="152" t="s">
        <v>368</v>
      </c>
      <c r="E2260" s="159" t="s">
        <v>19</v>
      </c>
      <c r="F2260" s="160" t="s">
        <v>2416</v>
      </c>
      <c r="H2260" s="161">
        <v>1</v>
      </c>
      <c r="I2260" s="162"/>
      <c r="L2260" s="158"/>
      <c r="M2260" s="163"/>
      <c r="T2260" s="164"/>
      <c r="AT2260" s="159" t="s">
        <v>368</v>
      </c>
      <c r="AU2260" s="159" t="s">
        <v>90</v>
      </c>
      <c r="AV2260" s="13" t="s">
        <v>90</v>
      </c>
      <c r="AW2260" s="13" t="s">
        <v>36</v>
      </c>
      <c r="AX2260" s="13" t="s">
        <v>77</v>
      </c>
      <c r="AY2260" s="159" t="s">
        <v>358</v>
      </c>
    </row>
    <row r="2261" spans="2:65" s="14" customFormat="1" ht="11.25">
      <c r="B2261" s="165"/>
      <c r="D2261" s="152" t="s">
        <v>368</v>
      </c>
      <c r="E2261" s="166" t="s">
        <v>19</v>
      </c>
      <c r="F2261" s="167" t="s">
        <v>371</v>
      </c>
      <c r="H2261" s="168">
        <v>1</v>
      </c>
      <c r="I2261" s="169"/>
      <c r="L2261" s="165"/>
      <c r="M2261" s="170"/>
      <c r="T2261" s="171"/>
      <c r="AT2261" s="166" t="s">
        <v>368</v>
      </c>
      <c r="AU2261" s="166" t="s">
        <v>90</v>
      </c>
      <c r="AV2261" s="14" t="s">
        <v>364</v>
      </c>
      <c r="AW2261" s="14" t="s">
        <v>36</v>
      </c>
      <c r="AX2261" s="14" t="s">
        <v>84</v>
      </c>
      <c r="AY2261" s="166" t="s">
        <v>358</v>
      </c>
    </row>
    <row r="2262" spans="2:65" s="1" customFormat="1" ht="44.25" customHeight="1">
      <c r="B2262" s="33"/>
      <c r="C2262" s="134" t="s">
        <v>2417</v>
      </c>
      <c r="D2262" s="134" t="s">
        <v>360</v>
      </c>
      <c r="E2262" s="135" t="s">
        <v>2418</v>
      </c>
      <c r="F2262" s="136" t="s">
        <v>2419</v>
      </c>
      <c r="G2262" s="137" t="s">
        <v>504</v>
      </c>
      <c r="H2262" s="138">
        <v>1</v>
      </c>
      <c r="I2262" s="139"/>
      <c r="J2262" s="140">
        <f>ROUND(I2262*H2262,2)</f>
        <v>0</v>
      </c>
      <c r="K2262" s="136" t="s">
        <v>19</v>
      </c>
      <c r="L2262" s="33"/>
      <c r="M2262" s="141" t="s">
        <v>19</v>
      </c>
      <c r="N2262" s="142" t="s">
        <v>49</v>
      </c>
      <c r="P2262" s="143">
        <f>O2262*H2262</f>
        <v>0</v>
      </c>
      <c r="Q2262" s="143">
        <v>0</v>
      </c>
      <c r="R2262" s="143">
        <f>Q2262*H2262</f>
        <v>0</v>
      </c>
      <c r="S2262" s="143">
        <v>0</v>
      </c>
      <c r="T2262" s="144">
        <f>S2262*H2262</f>
        <v>0</v>
      </c>
      <c r="AR2262" s="145" t="s">
        <v>454</v>
      </c>
      <c r="AT2262" s="145" t="s">
        <v>360</v>
      </c>
      <c r="AU2262" s="145" t="s">
        <v>90</v>
      </c>
      <c r="AY2262" s="18" t="s">
        <v>358</v>
      </c>
      <c r="BE2262" s="146">
        <f>IF(N2262="základní",J2262,0)</f>
        <v>0</v>
      </c>
      <c r="BF2262" s="146">
        <f>IF(N2262="snížená",J2262,0)</f>
        <v>0</v>
      </c>
      <c r="BG2262" s="146">
        <f>IF(N2262="zákl. přenesená",J2262,0)</f>
        <v>0</v>
      </c>
      <c r="BH2262" s="146">
        <f>IF(N2262="sníž. přenesená",J2262,0)</f>
        <v>0</v>
      </c>
      <c r="BI2262" s="146">
        <f>IF(N2262="nulová",J2262,0)</f>
        <v>0</v>
      </c>
      <c r="BJ2262" s="18" t="s">
        <v>90</v>
      </c>
      <c r="BK2262" s="146">
        <f>ROUND(I2262*H2262,2)</f>
        <v>0</v>
      </c>
      <c r="BL2262" s="18" t="s">
        <v>454</v>
      </c>
      <c r="BM2262" s="145" t="s">
        <v>2420</v>
      </c>
    </row>
    <row r="2263" spans="2:65" s="12" customFormat="1" ht="11.25">
      <c r="B2263" s="151"/>
      <c r="D2263" s="152" t="s">
        <v>368</v>
      </c>
      <c r="E2263" s="153" t="s">
        <v>19</v>
      </c>
      <c r="F2263" s="154" t="s">
        <v>485</v>
      </c>
      <c r="H2263" s="153" t="s">
        <v>19</v>
      </c>
      <c r="I2263" s="155"/>
      <c r="L2263" s="151"/>
      <c r="M2263" s="156"/>
      <c r="T2263" s="157"/>
      <c r="AT2263" s="153" t="s">
        <v>368</v>
      </c>
      <c r="AU2263" s="153" t="s">
        <v>90</v>
      </c>
      <c r="AV2263" s="12" t="s">
        <v>84</v>
      </c>
      <c r="AW2263" s="12" t="s">
        <v>36</v>
      </c>
      <c r="AX2263" s="12" t="s">
        <v>77</v>
      </c>
      <c r="AY2263" s="153" t="s">
        <v>358</v>
      </c>
    </row>
    <row r="2264" spans="2:65" s="12" customFormat="1" ht="11.25">
      <c r="B2264" s="151"/>
      <c r="D2264" s="152" t="s">
        <v>368</v>
      </c>
      <c r="E2264" s="153" t="s">
        <v>19</v>
      </c>
      <c r="F2264" s="154" t="s">
        <v>2405</v>
      </c>
      <c r="H2264" s="153" t="s">
        <v>19</v>
      </c>
      <c r="I2264" s="155"/>
      <c r="L2264" s="151"/>
      <c r="M2264" s="156"/>
      <c r="T2264" s="157"/>
      <c r="AT2264" s="153" t="s">
        <v>368</v>
      </c>
      <c r="AU2264" s="153" t="s">
        <v>90</v>
      </c>
      <c r="AV2264" s="12" t="s">
        <v>84</v>
      </c>
      <c r="AW2264" s="12" t="s">
        <v>36</v>
      </c>
      <c r="AX2264" s="12" t="s">
        <v>77</v>
      </c>
      <c r="AY2264" s="153" t="s">
        <v>358</v>
      </c>
    </row>
    <row r="2265" spans="2:65" s="13" customFormat="1" ht="11.25">
      <c r="B2265" s="158"/>
      <c r="D2265" s="152" t="s">
        <v>368</v>
      </c>
      <c r="E2265" s="159" t="s">
        <v>19</v>
      </c>
      <c r="F2265" s="160" t="s">
        <v>2421</v>
      </c>
      <c r="H2265" s="161">
        <v>1</v>
      </c>
      <c r="I2265" s="162"/>
      <c r="L2265" s="158"/>
      <c r="M2265" s="163"/>
      <c r="T2265" s="164"/>
      <c r="AT2265" s="159" t="s">
        <v>368</v>
      </c>
      <c r="AU2265" s="159" t="s">
        <v>90</v>
      </c>
      <c r="AV2265" s="13" t="s">
        <v>90</v>
      </c>
      <c r="AW2265" s="13" t="s">
        <v>36</v>
      </c>
      <c r="AX2265" s="13" t="s">
        <v>77</v>
      </c>
      <c r="AY2265" s="159" t="s">
        <v>358</v>
      </c>
    </row>
    <row r="2266" spans="2:65" s="14" customFormat="1" ht="11.25">
      <c r="B2266" s="165"/>
      <c r="D2266" s="152" t="s">
        <v>368</v>
      </c>
      <c r="E2266" s="166" t="s">
        <v>19</v>
      </c>
      <c r="F2266" s="167" t="s">
        <v>371</v>
      </c>
      <c r="H2266" s="168">
        <v>1</v>
      </c>
      <c r="I2266" s="169"/>
      <c r="L2266" s="165"/>
      <c r="M2266" s="170"/>
      <c r="T2266" s="171"/>
      <c r="AT2266" s="166" t="s">
        <v>368</v>
      </c>
      <c r="AU2266" s="166" t="s">
        <v>90</v>
      </c>
      <c r="AV2266" s="14" t="s">
        <v>364</v>
      </c>
      <c r="AW2266" s="14" t="s">
        <v>36</v>
      </c>
      <c r="AX2266" s="14" t="s">
        <v>84</v>
      </c>
      <c r="AY2266" s="166" t="s">
        <v>358</v>
      </c>
    </row>
    <row r="2267" spans="2:65" s="1" customFormat="1" ht="33" customHeight="1">
      <c r="B2267" s="33"/>
      <c r="C2267" s="134" t="s">
        <v>2422</v>
      </c>
      <c r="D2267" s="134" t="s">
        <v>360</v>
      </c>
      <c r="E2267" s="135" t="s">
        <v>2423</v>
      </c>
      <c r="F2267" s="136" t="s">
        <v>2424</v>
      </c>
      <c r="G2267" s="137" t="s">
        <v>235</v>
      </c>
      <c r="H2267" s="138">
        <v>5</v>
      </c>
      <c r="I2267" s="139"/>
      <c r="J2267" s="140">
        <f>ROUND(I2267*H2267,2)</f>
        <v>0</v>
      </c>
      <c r="K2267" s="136" t="s">
        <v>363</v>
      </c>
      <c r="L2267" s="33"/>
      <c r="M2267" s="141" t="s">
        <v>19</v>
      </c>
      <c r="N2267" s="142" t="s">
        <v>49</v>
      </c>
      <c r="P2267" s="143">
        <f>O2267*H2267</f>
        <v>0</v>
      </c>
      <c r="Q2267" s="143">
        <v>0</v>
      </c>
      <c r="R2267" s="143">
        <f>Q2267*H2267</f>
        <v>0</v>
      </c>
      <c r="S2267" s="143">
        <v>0</v>
      </c>
      <c r="T2267" s="144">
        <f>S2267*H2267</f>
        <v>0</v>
      </c>
      <c r="AR2267" s="145" t="s">
        <v>454</v>
      </c>
      <c r="AT2267" s="145" t="s">
        <v>360</v>
      </c>
      <c r="AU2267" s="145" t="s">
        <v>90</v>
      </c>
      <c r="AY2267" s="18" t="s">
        <v>358</v>
      </c>
      <c r="BE2267" s="146">
        <f>IF(N2267="základní",J2267,0)</f>
        <v>0</v>
      </c>
      <c r="BF2267" s="146">
        <f>IF(N2267="snížená",J2267,0)</f>
        <v>0</v>
      </c>
      <c r="BG2267" s="146">
        <f>IF(N2267="zákl. přenesená",J2267,0)</f>
        <v>0</v>
      </c>
      <c r="BH2267" s="146">
        <f>IF(N2267="sníž. přenesená",J2267,0)</f>
        <v>0</v>
      </c>
      <c r="BI2267" s="146">
        <f>IF(N2267="nulová",J2267,0)</f>
        <v>0</v>
      </c>
      <c r="BJ2267" s="18" t="s">
        <v>90</v>
      </c>
      <c r="BK2267" s="146">
        <f>ROUND(I2267*H2267,2)</f>
        <v>0</v>
      </c>
      <c r="BL2267" s="18" t="s">
        <v>454</v>
      </c>
      <c r="BM2267" s="145" t="s">
        <v>2425</v>
      </c>
    </row>
    <row r="2268" spans="2:65" s="1" customFormat="1" ht="11.25">
      <c r="B2268" s="33"/>
      <c r="D2268" s="147" t="s">
        <v>366</v>
      </c>
      <c r="F2268" s="148" t="s">
        <v>2426</v>
      </c>
      <c r="I2268" s="149"/>
      <c r="L2268" s="33"/>
      <c r="M2268" s="150"/>
      <c r="T2268" s="54"/>
      <c r="AT2268" s="18" t="s">
        <v>366</v>
      </c>
      <c r="AU2268" s="18" t="s">
        <v>90</v>
      </c>
    </row>
    <row r="2269" spans="2:65" s="12" customFormat="1" ht="11.25">
      <c r="B2269" s="151"/>
      <c r="D2269" s="152" t="s">
        <v>368</v>
      </c>
      <c r="E2269" s="153" t="s">
        <v>19</v>
      </c>
      <c r="F2269" s="154" t="s">
        <v>1160</v>
      </c>
      <c r="H2269" s="153" t="s">
        <v>19</v>
      </c>
      <c r="I2269" s="155"/>
      <c r="L2269" s="151"/>
      <c r="M2269" s="156"/>
      <c r="T2269" s="157"/>
      <c r="AT2269" s="153" t="s">
        <v>368</v>
      </c>
      <c r="AU2269" s="153" t="s">
        <v>90</v>
      </c>
      <c r="AV2269" s="12" t="s">
        <v>84</v>
      </c>
      <c r="AW2269" s="12" t="s">
        <v>36</v>
      </c>
      <c r="AX2269" s="12" t="s">
        <v>77</v>
      </c>
      <c r="AY2269" s="153" t="s">
        <v>358</v>
      </c>
    </row>
    <row r="2270" spans="2:65" s="12" customFormat="1" ht="11.25">
      <c r="B2270" s="151"/>
      <c r="D2270" s="152" t="s">
        <v>368</v>
      </c>
      <c r="E2270" s="153" t="s">
        <v>19</v>
      </c>
      <c r="F2270" s="154" t="s">
        <v>460</v>
      </c>
      <c r="H2270" s="153" t="s">
        <v>19</v>
      </c>
      <c r="I2270" s="155"/>
      <c r="L2270" s="151"/>
      <c r="M2270" s="156"/>
      <c r="T2270" s="157"/>
      <c r="AT2270" s="153" t="s">
        <v>368</v>
      </c>
      <c r="AU2270" s="153" t="s">
        <v>90</v>
      </c>
      <c r="AV2270" s="12" t="s">
        <v>84</v>
      </c>
      <c r="AW2270" s="12" t="s">
        <v>36</v>
      </c>
      <c r="AX2270" s="12" t="s">
        <v>77</v>
      </c>
      <c r="AY2270" s="153" t="s">
        <v>358</v>
      </c>
    </row>
    <row r="2271" spans="2:65" s="13" customFormat="1" ht="11.25">
      <c r="B2271" s="158"/>
      <c r="D2271" s="152" t="s">
        <v>368</v>
      </c>
      <c r="E2271" s="159" t="s">
        <v>19</v>
      </c>
      <c r="F2271" s="160" t="s">
        <v>2427</v>
      </c>
      <c r="H2271" s="161">
        <v>5</v>
      </c>
      <c r="I2271" s="162"/>
      <c r="L2271" s="158"/>
      <c r="M2271" s="163"/>
      <c r="T2271" s="164"/>
      <c r="AT2271" s="159" t="s">
        <v>368</v>
      </c>
      <c r="AU2271" s="159" t="s">
        <v>90</v>
      </c>
      <c r="AV2271" s="13" t="s">
        <v>90</v>
      </c>
      <c r="AW2271" s="13" t="s">
        <v>36</v>
      </c>
      <c r="AX2271" s="13" t="s">
        <v>77</v>
      </c>
      <c r="AY2271" s="159" t="s">
        <v>358</v>
      </c>
    </row>
    <row r="2272" spans="2:65" s="14" customFormat="1" ht="11.25">
      <c r="B2272" s="165"/>
      <c r="D2272" s="152" t="s">
        <v>368</v>
      </c>
      <c r="E2272" s="166" t="s">
        <v>19</v>
      </c>
      <c r="F2272" s="167" t="s">
        <v>371</v>
      </c>
      <c r="H2272" s="168">
        <v>5</v>
      </c>
      <c r="I2272" s="169"/>
      <c r="L2272" s="165"/>
      <c r="M2272" s="170"/>
      <c r="T2272" s="171"/>
      <c r="AT2272" s="166" t="s">
        <v>368</v>
      </c>
      <c r="AU2272" s="166" t="s">
        <v>90</v>
      </c>
      <c r="AV2272" s="14" t="s">
        <v>364</v>
      </c>
      <c r="AW2272" s="14" t="s">
        <v>36</v>
      </c>
      <c r="AX2272" s="14" t="s">
        <v>84</v>
      </c>
      <c r="AY2272" s="166" t="s">
        <v>358</v>
      </c>
    </row>
    <row r="2273" spans="2:65" s="1" customFormat="1" ht="21.75" customHeight="1">
      <c r="B2273" s="33"/>
      <c r="C2273" s="179" t="s">
        <v>2428</v>
      </c>
      <c r="D2273" s="179" t="s">
        <v>440</v>
      </c>
      <c r="E2273" s="180" t="s">
        <v>2429</v>
      </c>
      <c r="F2273" s="181" t="s">
        <v>2430</v>
      </c>
      <c r="G2273" s="182" t="s">
        <v>235</v>
      </c>
      <c r="H2273" s="183">
        <v>5.5</v>
      </c>
      <c r="I2273" s="184"/>
      <c r="J2273" s="185">
        <f>ROUND(I2273*H2273,2)</f>
        <v>0</v>
      </c>
      <c r="K2273" s="181" t="s">
        <v>363</v>
      </c>
      <c r="L2273" s="186"/>
      <c r="M2273" s="187" t="s">
        <v>19</v>
      </c>
      <c r="N2273" s="188" t="s">
        <v>49</v>
      </c>
      <c r="P2273" s="143">
        <f>O2273*H2273</f>
        <v>0</v>
      </c>
      <c r="Q2273" s="143">
        <v>2.0000000000000001E-4</v>
      </c>
      <c r="R2273" s="143">
        <f>Q2273*H2273</f>
        <v>1.1000000000000001E-3</v>
      </c>
      <c r="S2273" s="143">
        <v>0</v>
      </c>
      <c r="T2273" s="144">
        <f>S2273*H2273</f>
        <v>0</v>
      </c>
      <c r="AR2273" s="145" t="s">
        <v>558</v>
      </c>
      <c r="AT2273" s="145" t="s">
        <v>440</v>
      </c>
      <c r="AU2273" s="145" t="s">
        <v>90</v>
      </c>
      <c r="AY2273" s="18" t="s">
        <v>358</v>
      </c>
      <c r="BE2273" s="146">
        <f>IF(N2273="základní",J2273,0)</f>
        <v>0</v>
      </c>
      <c r="BF2273" s="146">
        <f>IF(N2273="snížená",J2273,0)</f>
        <v>0</v>
      </c>
      <c r="BG2273" s="146">
        <f>IF(N2273="zákl. přenesená",J2273,0)</f>
        <v>0</v>
      </c>
      <c r="BH2273" s="146">
        <f>IF(N2273="sníž. přenesená",J2273,0)</f>
        <v>0</v>
      </c>
      <c r="BI2273" s="146">
        <f>IF(N2273="nulová",J2273,0)</f>
        <v>0</v>
      </c>
      <c r="BJ2273" s="18" t="s">
        <v>90</v>
      </c>
      <c r="BK2273" s="146">
        <f>ROUND(I2273*H2273,2)</f>
        <v>0</v>
      </c>
      <c r="BL2273" s="18" t="s">
        <v>454</v>
      </c>
      <c r="BM2273" s="145" t="s">
        <v>2431</v>
      </c>
    </row>
    <row r="2274" spans="2:65" s="12" customFormat="1" ht="11.25">
      <c r="B2274" s="151"/>
      <c r="D2274" s="152" t="s">
        <v>368</v>
      </c>
      <c r="E2274" s="153" t="s">
        <v>19</v>
      </c>
      <c r="F2274" s="154" t="s">
        <v>1160</v>
      </c>
      <c r="H2274" s="153" t="s">
        <v>19</v>
      </c>
      <c r="I2274" s="155"/>
      <c r="L2274" s="151"/>
      <c r="M2274" s="156"/>
      <c r="T2274" s="157"/>
      <c r="AT2274" s="153" t="s">
        <v>368</v>
      </c>
      <c r="AU2274" s="153" t="s">
        <v>90</v>
      </c>
      <c r="AV2274" s="12" t="s">
        <v>84</v>
      </c>
      <c r="AW2274" s="12" t="s">
        <v>36</v>
      </c>
      <c r="AX2274" s="12" t="s">
        <v>77</v>
      </c>
      <c r="AY2274" s="153" t="s">
        <v>358</v>
      </c>
    </row>
    <row r="2275" spans="2:65" s="12" customFormat="1" ht="11.25">
      <c r="B2275" s="151"/>
      <c r="D2275" s="152" t="s">
        <v>368</v>
      </c>
      <c r="E2275" s="153" t="s">
        <v>19</v>
      </c>
      <c r="F2275" s="154" t="s">
        <v>460</v>
      </c>
      <c r="H2275" s="153" t="s">
        <v>19</v>
      </c>
      <c r="I2275" s="155"/>
      <c r="L2275" s="151"/>
      <c r="M2275" s="156"/>
      <c r="T2275" s="157"/>
      <c r="AT2275" s="153" t="s">
        <v>368</v>
      </c>
      <c r="AU2275" s="153" t="s">
        <v>90</v>
      </c>
      <c r="AV2275" s="12" t="s">
        <v>84</v>
      </c>
      <c r="AW2275" s="12" t="s">
        <v>36</v>
      </c>
      <c r="AX2275" s="12" t="s">
        <v>77</v>
      </c>
      <c r="AY2275" s="153" t="s">
        <v>358</v>
      </c>
    </row>
    <row r="2276" spans="2:65" s="13" customFormat="1" ht="11.25">
      <c r="B2276" s="158"/>
      <c r="D2276" s="152" t="s">
        <v>368</v>
      </c>
      <c r="E2276" s="159" t="s">
        <v>19</v>
      </c>
      <c r="F2276" s="160" t="s">
        <v>2427</v>
      </c>
      <c r="H2276" s="161">
        <v>5</v>
      </c>
      <c r="I2276" s="162"/>
      <c r="L2276" s="158"/>
      <c r="M2276" s="163"/>
      <c r="T2276" s="164"/>
      <c r="AT2276" s="159" t="s">
        <v>368</v>
      </c>
      <c r="AU2276" s="159" t="s">
        <v>90</v>
      </c>
      <c r="AV2276" s="13" t="s">
        <v>90</v>
      </c>
      <c r="AW2276" s="13" t="s">
        <v>36</v>
      </c>
      <c r="AX2276" s="13" t="s">
        <v>77</v>
      </c>
      <c r="AY2276" s="159" t="s">
        <v>358</v>
      </c>
    </row>
    <row r="2277" spans="2:65" s="14" customFormat="1" ht="11.25">
      <c r="B2277" s="165"/>
      <c r="D2277" s="152" t="s">
        <v>368</v>
      </c>
      <c r="E2277" s="166" t="s">
        <v>19</v>
      </c>
      <c r="F2277" s="167" t="s">
        <v>371</v>
      </c>
      <c r="H2277" s="168">
        <v>5</v>
      </c>
      <c r="I2277" s="169"/>
      <c r="L2277" s="165"/>
      <c r="M2277" s="170"/>
      <c r="T2277" s="171"/>
      <c r="AT2277" s="166" t="s">
        <v>368</v>
      </c>
      <c r="AU2277" s="166" t="s">
        <v>90</v>
      </c>
      <c r="AV2277" s="14" t="s">
        <v>364</v>
      </c>
      <c r="AW2277" s="14" t="s">
        <v>36</v>
      </c>
      <c r="AX2277" s="14" t="s">
        <v>84</v>
      </c>
      <c r="AY2277" s="166" t="s">
        <v>358</v>
      </c>
    </row>
    <row r="2278" spans="2:65" s="13" customFormat="1" ht="11.25">
      <c r="B2278" s="158"/>
      <c r="D2278" s="152" t="s">
        <v>368</v>
      </c>
      <c r="F2278" s="160" t="s">
        <v>2432</v>
      </c>
      <c r="H2278" s="161">
        <v>5.5</v>
      </c>
      <c r="I2278" s="162"/>
      <c r="L2278" s="158"/>
      <c r="M2278" s="163"/>
      <c r="T2278" s="164"/>
      <c r="AT2278" s="159" t="s">
        <v>368</v>
      </c>
      <c r="AU2278" s="159" t="s">
        <v>90</v>
      </c>
      <c r="AV2278" s="13" t="s">
        <v>90</v>
      </c>
      <c r="AW2278" s="13" t="s">
        <v>4</v>
      </c>
      <c r="AX2278" s="13" t="s">
        <v>84</v>
      </c>
      <c r="AY2278" s="159" t="s">
        <v>358</v>
      </c>
    </row>
    <row r="2279" spans="2:65" s="1" customFormat="1" ht="24.2" customHeight="1">
      <c r="B2279" s="33"/>
      <c r="C2279" s="134" t="s">
        <v>2433</v>
      </c>
      <c r="D2279" s="134" t="s">
        <v>360</v>
      </c>
      <c r="E2279" s="135" t="s">
        <v>2434</v>
      </c>
      <c r="F2279" s="136" t="s">
        <v>2435</v>
      </c>
      <c r="G2279" s="137" t="s">
        <v>504</v>
      </c>
      <c r="H2279" s="138">
        <v>1</v>
      </c>
      <c r="I2279" s="139"/>
      <c r="J2279" s="140">
        <f>ROUND(I2279*H2279,2)</f>
        <v>0</v>
      </c>
      <c r="K2279" s="136" t="s">
        <v>363</v>
      </c>
      <c r="L2279" s="33"/>
      <c r="M2279" s="141" t="s">
        <v>19</v>
      </c>
      <c r="N2279" s="142" t="s">
        <v>49</v>
      </c>
      <c r="P2279" s="143">
        <f>O2279*H2279</f>
        <v>0</v>
      </c>
      <c r="Q2279" s="143">
        <v>0</v>
      </c>
      <c r="R2279" s="143">
        <f>Q2279*H2279</f>
        <v>0</v>
      </c>
      <c r="S2279" s="143">
        <v>0</v>
      </c>
      <c r="T2279" s="144">
        <f>S2279*H2279</f>
        <v>0</v>
      </c>
      <c r="AR2279" s="145" t="s">
        <v>454</v>
      </c>
      <c r="AT2279" s="145" t="s">
        <v>360</v>
      </c>
      <c r="AU2279" s="145" t="s">
        <v>90</v>
      </c>
      <c r="AY2279" s="18" t="s">
        <v>358</v>
      </c>
      <c r="BE2279" s="146">
        <f>IF(N2279="základní",J2279,0)</f>
        <v>0</v>
      </c>
      <c r="BF2279" s="146">
        <f>IF(N2279="snížená",J2279,0)</f>
        <v>0</v>
      </c>
      <c r="BG2279" s="146">
        <f>IF(N2279="zákl. přenesená",J2279,0)</f>
        <v>0</v>
      </c>
      <c r="BH2279" s="146">
        <f>IF(N2279="sníž. přenesená",J2279,0)</f>
        <v>0</v>
      </c>
      <c r="BI2279" s="146">
        <f>IF(N2279="nulová",J2279,0)</f>
        <v>0</v>
      </c>
      <c r="BJ2279" s="18" t="s">
        <v>90</v>
      </c>
      <c r="BK2279" s="146">
        <f>ROUND(I2279*H2279,2)</f>
        <v>0</v>
      </c>
      <c r="BL2279" s="18" t="s">
        <v>454</v>
      </c>
      <c r="BM2279" s="145" t="s">
        <v>2436</v>
      </c>
    </row>
    <row r="2280" spans="2:65" s="1" customFormat="1" ht="11.25">
      <c r="B2280" s="33"/>
      <c r="D2280" s="147" t="s">
        <v>366</v>
      </c>
      <c r="F2280" s="148" t="s">
        <v>2437</v>
      </c>
      <c r="I2280" s="149"/>
      <c r="L2280" s="33"/>
      <c r="M2280" s="150"/>
      <c r="T2280" s="54"/>
      <c r="AT2280" s="18" t="s">
        <v>366</v>
      </c>
      <c r="AU2280" s="18" t="s">
        <v>90</v>
      </c>
    </row>
    <row r="2281" spans="2:65" s="12" customFormat="1" ht="11.25">
      <c r="B2281" s="151"/>
      <c r="D2281" s="152" t="s">
        <v>368</v>
      </c>
      <c r="E2281" s="153" t="s">
        <v>19</v>
      </c>
      <c r="F2281" s="154" t="s">
        <v>1160</v>
      </c>
      <c r="H2281" s="153" t="s">
        <v>19</v>
      </c>
      <c r="I2281" s="155"/>
      <c r="L2281" s="151"/>
      <c r="M2281" s="156"/>
      <c r="T2281" s="157"/>
      <c r="AT2281" s="153" t="s">
        <v>368</v>
      </c>
      <c r="AU2281" s="153" t="s">
        <v>90</v>
      </c>
      <c r="AV2281" s="12" t="s">
        <v>84</v>
      </c>
      <c r="AW2281" s="12" t="s">
        <v>36</v>
      </c>
      <c r="AX2281" s="12" t="s">
        <v>77</v>
      </c>
      <c r="AY2281" s="153" t="s">
        <v>358</v>
      </c>
    </row>
    <row r="2282" spans="2:65" s="12" customFormat="1" ht="11.25">
      <c r="B2282" s="151"/>
      <c r="D2282" s="152" t="s">
        <v>368</v>
      </c>
      <c r="E2282" s="153" t="s">
        <v>19</v>
      </c>
      <c r="F2282" s="154" t="s">
        <v>460</v>
      </c>
      <c r="H2282" s="153" t="s">
        <v>19</v>
      </c>
      <c r="I2282" s="155"/>
      <c r="L2282" s="151"/>
      <c r="M2282" s="156"/>
      <c r="T2282" s="157"/>
      <c r="AT2282" s="153" t="s">
        <v>368</v>
      </c>
      <c r="AU2282" s="153" t="s">
        <v>90</v>
      </c>
      <c r="AV2282" s="12" t="s">
        <v>84</v>
      </c>
      <c r="AW2282" s="12" t="s">
        <v>36</v>
      </c>
      <c r="AX2282" s="12" t="s">
        <v>77</v>
      </c>
      <c r="AY2282" s="153" t="s">
        <v>358</v>
      </c>
    </row>
    <row r="2283" spans="2:65" s="13" customFormat="1" ht="11.25">
      <c r="B2283" s="158"/>
      <c r="D2283" s="152" t="s">
        <v>368</v>
      </c>
      <c r="E2283" s="159" t="s">
        <v>19</v>
      </c>
      <c r="F2283" s="160" t="s">
        <v>2438</v>
      </c>
      <c r="H2283" s="161">
        <v>1</v>
      </c>
      <c r="I2283" s="162"/>
      <c r="L2283" s="158"/>
      <c r="M2283" s="163"/>
      <c r="T2283" s="164"/>
      <c r="AT2283" s="159" t="s">
        <v>368</v>
      </c>
      <c r="AU2283" s="159" t="s">
        <v>90</v>
      </c>
      <c r="AV2283" s="13" t="s">
        <v>90</v>
      </c>
      <c r="AW2283" s="13" t="s">
        <v>36</v>
      </c>
      <c r="AX2283" s="13" t="s">
        <v>77</v>
      </c>
      <c r="AY2283" s="159" t="s">
        <v>358</v>
      </c>
    </row>
    <row r="2284" spans="2:65" s="14" customFormat="1" ht="11.25">
      <c r="B2284" s="165"/>
      <c r="D2284" s="152" t="s">
        <v>368</v>
      </c>
      <c r="E2284" s="166" t="s">
        <v>19</v>
      </c>
      <c r="F2284" s="167" t="s">
        <v>371</v>
      </c>
      <c r="H2284" s="168">
        <v>1</v>
      </c>
      <c r="I2284" s="169"/>
      <c r="L2284" s="165"/>
      <c r="M2284" s="170"/>
      <c r="T2284" s="171"/>
      <c r="AT2284" s="166" t="s">
        <v>368</v>
      </c>
      <c r="AU2284" s="166" t="s">
        <v>90</v>
      </c>
      <c r="AV2284" s="14" t="s">
        <v>364</v>
      </c>
      <c r="AW2284" s="14" t="s">
        <v>36</v>
      </c>
      <c r="AX2284" s="14" t="s">
        <v>84</v>
      </c>
      <c r="AY2284" s="166" t="s">
        <v>358</v>
      </c>
    </row>
    <row r="2285" spans="2:65" s="1" customFormat="1" ht="24.2" customHeight="1">
      <c r="B2285" s="33"/>
      <c r="C2285" s="134" t="s">
        <v>2439</v>
      </c>
      <c r="D2285" s="134" t="s">
        <v>360</v>
      </c>
      <c r="E2285" s="135" t="s">
        <v>2440</v>
      </c>
      <c r="F2285" s="136" t="s">
        <v>2441</v>
      </c>
      <c r="G2285" s="137" t="s">
        <v>504</v>
      </c>
      <c r="H2285" s="138">
        <v>1</v>
      </c>
      <c r="I2285" s="139"/>
      <c r="J2285" s="140">
        <f>ROUND(I2285*H2285,2)</f>
        <v>0</v>
      </c>
      <c r="K2285" s="136" t="s">
        <v>363</v>
      </c>
      <c r="L2285" s="33"/>
      <c r="M2285" s="141" t="s">
        <v>19</v>
      </c>
      <c r="N2285" s="142" t="s">
        <v>49</v>
      </c>
      <c r="P2285" s="143">
        <f>O2285*H2285</f>
        <v>0</v>
      </c>
      <c r="Q2285" s="143">
        <v>0</v>
      </c>
      <c r="R2285" s="143">
        <f>Q2285*H2285</f>
        <v>0</v>
      </c>
      <c r="S2285" s="143">
        <v>0</v>
      </c>
      <c r="T2285" s="144">
        <f>S2285*H2285</f>
        <v>0</v>
      </c>
      <c r="AR2285" s="145" t="s">
        <v>454</v>
      </c>
      <c r="AT2285" s="145" t="s">
        <v>360</v>
      </c>
      <c r="AU2285" s="145" t="s">
        <v>90</v>
      </c>
      <c r="AY2285" s="18" t="s">
        <v>358</v>
      </c>
      <c r="BE2285" s="146">
        <f>IF(N2285="základní",J2285,0)</f>
        <v>0</v>
      </c>
      <c r="BF2285" s="146">
        <f>IF(N2285="snížená",J2285,0)</f>
        <v>0</v>
      </c>
      <c r="BG2285" s="146">
        <f>IF(N2285="zákl. přenesená",J2285,0)</f>
        <v>0</v>
      </c>
      <c r="BH2285" s="146">
        <f>IF(N2285="sníž. přenesená",J2285,0)</f>
        <v>0</v>
      </c>
      <c r="BI2285" s="146">
        <f>IF(N2285="nulová",J2285,0)</f>
        <v>0</v>
      </c>
      <c r="BJ2285" s="18" t="s">
        <v>90</v>
      </c>
      <c r="BK2285" s="146">
        <f>ROUND(I2285*H2285,2)</f>
        <v>0</v>
      </c>
      <c r="BL2285" s="18" t="s">
        <v>454</v>
      </c>
      <c r="BM2285" s="145" t="s">
        <v>2442</v>
      </c>
    </row>
    <row r="2286" spans="2:65" s="1" customFormat="1" ht="11.25">
      <c r="B2286" s="33"/>
      <c r="D2286" s="147" t="s">
        <v>366</v>
      </c>
      <c r="F2286" s="148" t="s">
        <v>2443</v>
      </c>
      <c r="I2286" s="149"/>
      <c r="L2286" s="33"/>
      <c r="M2286" s="150"/>
      <c r="T2286" s="54"/>
      <c r="AT2286" s="18" t="s">
        <v>366</v>
      </c>
      <c r="AU2286" s="18" t="s">
        <v>90</v>
      </c>
    </row>
    <row r="2287" spans="2:65" s="12" customFormat="1" ht="11.25">
      <c r="B2287" s="151"/>
      <c r="D2287" s="152" t="s">
        <v>368</v>
      </c>
      <c r="E2287" s="153" t="s">
        <v>19</v>
      </c>
      <c r="F2287" s="154" t="s">
        <v>1160</v>
      </c>
      <c r="H2287" s="153" t="s">
        <v>19</v>
      </c>
      <c r="I2287" s="155"/>
      <c r="L2287" s="151"/>
      <c r="M2287" s="156"/>
      <c r="T2287" s="157"/>
      <c r="AT2287" s="153" t="s">
        <v>368</v>
      </c>
      <c r="AU2287" s="153" t="s">
        <v>90</v>
      </c>
      <c r="AV2287" s="12" t="s">
        <v>84</v>
      </c>
      <c r="AW2287" s="12" t="s">
        <v>36</v>
      </c>
      <c r="AX2287" s="12" t="s">
        <v>77</v>
      </c>
      <c r="AY2287" s="153" t="s">
        <v>358</v>
      </c>
    </row>
    <row r="2288" spans="2:65" s="12" customFormat="1" ht="11.25">
      <c r="B2288" s="151"/>
      <c r="D2288" s="152" t="s">
        <v>368</v>
      </c>
      <c r="E2288" s="153" t="s">
        <v>19</v>
      </c>
      <c r="F2288" s="154" t="s">
        <v>460</v>
      </c>
      <c r="H2288" s="153" t="s">
        <v>19</v>
      </c>
      <c r="I2288" s="155"/>
      <c r="L2288" s="151"/>
      <c r="M2288" s="156"/>
      <c r="T2288" s="157"/>
      <c r="AT2288" s="153" t="s">
        <v>368</v>
      </c>
      <c r="AU2288" s="153" t="s">
        <v>90</v>
      </c>
      <c r="AV2288" s="12" t="s">
        <v>84</v>
      </c>
      <c r="AW2288" s="12" t="s">
        <v>36</v>
      </c>
      <c r="AX2288" s="12" t="s">
        <v>77</v>
      </c>
      <c r="AY2288" s="153" t="s">
        <v>358</v>
      </c>
    </row>
    <row r="2289" spans="2:65" s="13" customFormat="1" ht="11.25">
      <c r="B2289" s="158"/>
      <c r="D2289" s="152" t="s">
        <v>368</v>
      </c>
      <c r="E2289" s="159" t="s">
        <v>19</v>
      </c>
      <c r="F2289" s="160" t="s">
        <v>2444</v>
      </c>
      <c r="H2289" s="161">
        <v>1</v>
      </c>
      <c r="I2289" s="162"/>
      <c r="L2289" s="158"/>
      <c r="M2289" s="163"/>
      <c r="T2289" s="164"/>
      <c r="AT2289" s="159" t="s">
        <v>368</v>
      </c>
      <c r="AU2289" s="159" t="s">
        <v>90</v>
      </c>
      <c r="AV2289" s="13" t="s">
        <v>90</v>
      </c>
      <c r="AW2289" s="13" t="s">
        <v>36</v>
      </c>
      <c r="AX2289" s="13" t="s">
        <v>77</v>
      </c>
      <c r="AY2289" s="159" t="s">
        <v>358</v>
      </c>
    </row>
    <row r="2290" spans="2:65" s="14" customFormat="1" ht="11.25">
      <c r="B2290" s="165"/>
      <c r="D2290" s="152" t="s">
        <v>368</v>
      </c>
      <c r="E2290" s="166" t="s">
        <v>19</v>
      </c>
      <c r="F2290" s="167" t="s">
        <v>371</v>
      </c>
      <c r="H2290" s="168">
        <v>1</v>
      </c>
      <c r="I2290" s="169"/>
      <c r="L2290" s="165"/>
      <c r="M2290" s="170"/>
      <c r="T2290" s="171"/>
      <c r="AT2290" s="166" t="s">
        <v>368</v>
      </c>
      <c r="AU2290" s="166" t="s">
        <v>90</v>
      </c>
      <c r="AV2290" s="14" t="s">
        <v>364</v>
      </c>
      <c r="AW2290" s="14" t="s">
        <v>36</v>
      </c>
      <c r="AX2290" s="14" t="s">
        <v>84</v>
      </c>
      <c r="AY2290" s="166" t="s">
        <v>358</v>
      </c>
    </row>
    <row r="2291" spans="2:65" s="1" customFormat="1" ht="16.5" customHeight="1">
      <c r="B2291" s="33"/>
      <c r="C2291" s="179" t="s">
        <v>2445</v>
      </c>
      <c r="D2291" s="179" t="s">
        <v>440</v>
      </c>
      <c r="E2291" s="180" t="s">
        <v>2446</v>
      </c>
      <c r="F2291" s="181" t="s">
        <v>2447</v>
      </c>
      <c r="G2291" s="182" t="s">
        <v>195</v>
      </c>
      <c r="H2291" s="183">
        <v>1.5</v>
      </c>
      <c r="I2291" s="184"/>
      <c r="J2291" s="185">
        <f>ROUND(I2291*H2291,2)</f>
        <v>0</v>
      </c>
      <c r="K2291" s="181" t="s">
        <v>363</v>
      </c>
      <c r="L2291" s="186"/>
      <c r="M2291" s="187" t="s">
        <v>19</v>
      </c>
      <c r="N2291" s="188" t="s">
        <v>49</v>
      </c>
      <c r="P2291" s="143">
        <f>O2291*H2291</f>
        <v>0</v>
      </c>
      <c r="Q2291" s="143">
        <v>1.7999999999999999E-2</v>
      </c>
      <c r="R2291" s="143">
        <f>Q2291*H2291</f>
        <v>2.6999999999999996E-2</v>
      </c>
      <c r="S2291" s="143">
        <v>0</v>
      </c>
      <c r="T2291" s="144">
        <f>S2291*H2291</f>
        <v>0</v>
      </c>
      <c r="AR2291" s="145" t="s">
        <v>558</v>
      </c>
      <c r="AT2291" s="145" t="s">
        <v>440</v>
      </c>
      <c r="AU2291" s="145" t="s">
        <v>90</v>
      </c>
      <c r="AY2291" s="18" t="s">
        <v>358</v>
      </c>
      <c r="BE2291" s="146">
        <f>IF(N2291="základní",J2291,0)</f>
        <v>0</v>
      </c>
      <c r="BF2291" s="146">
        <f>IF(N2291="snížená",J2291,0)</f>
        <v>0</v>
      </c>
      <c r="BG2291" s="146">
        <f>IF(N2291="zákl. přenesená",J2291,0)</f>
        <v>0</v>
      </c>
      <c r="BH2291" s="146">
        <f>IF(N2291="sníž. přenesená",J2291,0)</f>
        <v>0</v>
      </c>
      <c r="BI2291" s="146">
        <f>IF(N2291="nulová",J2291,0)</f>
        <v>0</v>
      </c>
      <c r="BJ2291" s="18" t="s">
        <v>90</v>
      </c>
      <c r="BK2291" s="146">
        <f>ROUND(I2291*H2291,2)</f>
        <v>0</v>
      </c>
      <c r="BL2291" s="18" t="s">
        <v>454</v>
      </c>
      <c r="BM2291" s="145" t="s">
        <v>2448</v>
      </c>
    </row>
    <row r="2292" spans="2:65" s="12" customFormat="1" ht="11.25">
      <c r="B2292" s="151"/>
      <c r="D2292" s="152" t="s">
        <v>368</v>
      </c>
      <c r="E2292" s="153" t="s">
        <v>19</v>
      </c>
      <c r="F2292" s="154" t="s">
        <v>1160</v>
      </c>
      <c r="H2292" s="153" t="s">
        <v>19</v>
      </c>
      <c r="I2292" s="155"/>
      <c r="L2292" s="151"/>
      <c r="M2292" s="156"/>
      <c r="T2292" s="157"/>
      <c r="AT2292" s="153" t="s">
        <v>368</v>
      </c>
      <c r="AU2292" s="153" t="s">
        <v>90</v>
      </c>
      <c r="AV2292" s="12" t="s">
        <v>84</v>
      </c>
      <c r="AW2292" s="12" t="s">
        <v>36</v>
      </c>
      <c r="AX2292" s="12" t="s">
        <v>77</v>
      </c>
      <c r="AY2292" s="153" t="s">
        <v>358</v>
      </c>
    </row>
    <row r="2293" spans="2:65" s="12" customFormat="1" ht="11.25">
      <c r="B2293" s="151"/>
      <c r="D2293" s="152" t="s">
        <v>368</v>
      </c>
      <c r="E2293" s="153" t="s">
        <v>19</v>
      </c>
      <c r="F2293" s="154" t="s">
        <v>460</v>
      </c>
      <c r="H2293" s="153" t="s">
        <v>19</v>
      </c>
      <c r="I2293" s="155"/>
      <c r="L2293" s="151"/>
      <c r="M2293" s="156"/>
      <c r="T2293" s="157"/>
      <c r="AT2293" s="153" t="s">
        <v>368</v>
      </c>
      <c r="AU2293" s="153" t="s">
        <v>90</v>
      </c>
      <c r="AV2293" s="12" t="s">
        <v>84</v>
      </c>
      <c r="AW2293" s="12" t="s">
        <v>36</v>
      </c>
      <c r="AX2293" s="12" t="s">
        <v>77</v>
      </c>
      <c r="AY2293" s="153" t="s">
        <v>358</v>
      </c>
    </row>
    <row r="2294" spans="2:65" s="13" customFormat="1" ht="11.25">
      <c r="B2294" s="158"/>
      <c r="D2294" s="152" t="s">
        <v>368</v>
      </c>
      <c r="E2294" s="159" t="s">
        <v>19</v>
      </c>
      <c r="F2294" s="160" t="s">
        <v>2449</v>
      </c>
      <c r="H2294" s="161">
        <v>1.5</v>
      </c>
      <c r="I2294" s="162"/>
      <c r="L2294" s="158"/>
      <c r="M2294" s="163"/>
      <c r="T2294" s="164"/>
      <c r="AT2294" s="159" t="s">
        <v>368</v>
      </c>
      <c r="AU2294" s="159" t="s">
        <v>90</v>
      </c>
      <c r="AV2294" s="13" t="s">
        <v>90</v>
      </c>
      <c r="AW2294" s="13" t="s">
        <v>36</v>
      </c>
      <c r="AX2294" s="13" t="s">
        <v>77</v>
      </c>
      <c r="AY2294" s="159" t="s">
        <v>358</v>
      </c>
    </row>
    <row r="2295" spans="2:65" s="14" customFormat="1" ht="11.25">
      <c r="B2295" s="165"/>
      <c r="D2295" s="152" t="s">
        <v>368</v>
      </c>
      <c r="E2295" s="166" t="s">
        <v>19</v>
      </c>
      <c r="F2295" s="167" t="s">
        <v>371</v>
      </c>
      <c r="H2295" s="168">
        <v>1.5</v>
      </c>
      <c r="I2295" s="169"/>
      <c r="L2295" s="165"/>
      <c r="M2295" s="170"/>
      <c r="T2295" s="171"/>
      <c r="AT2295" s="166" t="s">
        <v>368</v>
      </c>
      <c r="AU2295" s="166" t="s">
        <v>90</v>
      </c>
      <c r="AV2295" s="14" t="s">
        <v>364</v>
      </c>
      <c r="AW2295" s="14" t="s">
        <v>36</v>
      </c>
      <c r="AX2295" s="14" t="s">
        <v>84</v>
      </c>
      <c r="AY2295" s="166" t="s">
        <v>358</v>
      </c>
    </row>
    <row r="2296" spans="2:65" s="1" customFormat="1" ht="24.2" customHeight="1">
      <c r="B2296" s="33"/>
      <c r="C2296" s="179" t="s">
        <v>2450</v>
      </c>
      <c r="D2296" s="179" t="s">
        <v>440</v>
      </c>
      <c r="E2296" s="180" t="s">
        <v>2451</v>
      </c>
      <c r="F2296" s="181" t="s">
        <v>2452</v>
      </c>
      <c r="G2296" s="182" t="s">
        <v>504</v>
      </c>
      <c r="H2296" s="183">
        <v>1.1000000000000001</v>
      </c>
      <c r="I2296" s="184"/>
      <c r="J2296" s="185">
        <f>ROUND(I2296*H2296,2)</f>
        <v>0</v>
      </c>
      <c r="K2296" s="181" t="s">
        <v>19</v>
      </c>
      <c r="L2296" s="186"/>
      <c r="M2296" s="187" t="s">
        <v>19</v>
      </c>
      <c r="N2296" s="188" t="s">
        <v>49</v>
      </c>
      <c r="P2296" s="143">
        <f>O2296*H2296</f>
        <v>0</v>
      </c>
      <c r="Q2296" s="143">
        <v>1.7999999999999999E-2</v>
      </c>
      <c r="R2296" s="143">
        <f>Q2296*H2296</f>
        <v>1.9800000000000002E-2</v>
      </c>
      <c r="S2296" s="143">
        <v>0</v>
      </c>
      <c r="T2296" s="144">
        <f>S2296*H2296</f>
        <v>0</v>
      </c>
      <c r="AR2296" s="145" t="s">
        <v>558</v>
      </c>
      <c r="AT2296" s="145" t="s">
        <v>440</v>
      </c>
      <c r="AU2296" s="145" t="s">
        <v>90</v>
      </c>
      <c r="AY2296" s="18" t="s">
        <v>358</v>
      </c>
      <c r="BE2296" s="146">
        <f>IF(N2296="základní",J2296,0)</f>
        <v>0</v>
      </c>
      <c r="BF2296" s="146">
        <f>IF(N2296="snížená",J2296,0)</f>
        <v>0</v>
      </c>
      <c r="BG2296" s="146">
        <f>IF(N2296="zákl. přenesená",J2296,0)</f>
        <v>0</v>
      </c>
      <c r="BH2296" s="146">
        <f>IF(N2296="sníž. přenesená",J2296,0)</f>
        <v>0</v>
      </c>
      <c r="BI2296" s="146">
        <f>IF(N2296="nulová",J2296,0)</f>
        <v>0</v>
      </c>
      <c r="BJ2296" s="18" t="s">
        <v>90</v>
      </c>
      <c r="BK2296" s="146">
        <f>ROUND(I2296*H2296,2)</f>
        <v>0</v>
      </c>
      <c r="BL2296" s="18" t="s">
        <v>454</v>
      </c>
      <c r="BM2296" s="145" t="s">
        <v>2453</v>
      </c>
    </row>
    <row r="2297" spans="2:65" s="12" customFormat="1" ht="11.25">
      <c r="B2297" s="151"/>
      <c r="D2297" s="152" t="s">
        <v>368</v>
      </c>
      <c r="E2297" s="153" t="s">
        <v>19</v>
      </c>
      <c r="F2297" s="154" t="s">
        <v>1160</v>
      </c>
      <c r="H2297" s="153" t="s">
        <v>19</v>
      </c>
      <c r="I2297" s="155"/>
      <c r="L2297" s="151"/>
      <c r="M2297" s="156"/>
      <c r="T2297" s="157"/>
      <c r="AT2297" s="153" t="s">
        <v>368</v>
      </c>
      <c r="AU2297" s="153" t="s">
        <v>90</v>
      </c>
      <c r="AV2297" s="12" t="s">
        <v>84</v>
      </c>
      <c r="AW2297" s="12" t="s">
        <v>36</v>
      </c>
      <c r="AX2297" s="12" t="s">
        <v>77</v>
      </c>
      <c r="AY2297" s="153" t="s">
        <v>358</v>
      </c>
    </row>
    <row r="2298" spans="2:65" s="12" customFormat="1" ht="11.25">
      <c r="B2298" s="151"/>
      <c r="D2298" s="152" t="s">
        <v>368</v>
      </c>
      <c r="E2298" s="153" t="s">
        <v>19</v>
      </c>
      <c r="F2298" s="154" t="s">
        <v>460</v>
      </c>
      <c r="H2298" s="153" t="s">
        <v>19</v>
      </c>
      <c r="I2298" s="155"/>
      <c r="L2298" s="151"/>
      <c r="M2298" s="156"/>
      <c r="T2298" s="157"/>
      <c r="AT2298" s="153" t="s">
        <v>368</v>
      </c>
      <c r="AU2298" s="153" t="s">
        <v>90</v>
      </c>
      <c r="AV2298" s="12" t="s">
        <v>84</v>
      </c>
      <c r="AW2298" s="12" t="s">
        <v>36</v>
      </c>
      <c r="AX2298" s="12" t="s">
        <v>77</v>
      </c>
      <c r="AY2298" s="153" t="s">
        <v>358</v>
      </c>
    </row>
    <row r="2299" spans="2:65" s="13" customFormat="1" ht="11.25">
      <c r="B2299" s="158"/>
      <c r="D2299" s="152" t="s">
        <v>368</v>
      </c>
      <c r="E2299" s="159" t="s">
        <v>19</v>
      </c>
      <c r="F2299" s="160" t="s">
        <v>2438</v>
      </c>
      <c r="H2299" s="161">
        <v>1</v>
      </c>
      <c r="I2299" s="162"/>
      <c r="L2299" s="158"/>
      <c r="M2299" s="163"/>
      <c r="T2299" s="164"/>
      <c r="AT2299" s="159" t="s">
        <v>368</v>
      </c>
      <c r="AU2299" s="159" t="s">
        <v>90</v>
      </c>
      <c r="AV2299" s="13" t="s">
        <v>90</v>
      </c>
      <c r="AW2299" s="13" t="s">
        <v>36</v>
      </c>
      <c r="AX2299" s="13" t="s">
        <v>77</v>
      </c>
      <c r="AY2299" s="159" t="s">
        <v>358</v>
      </c>
    </row>
    <row r="2300" spans="2:65" s="14" customFormat="1" ht="11.25">
      <c r="B2300" s="165"/>
      <c r="D2300" s="152" t="s">
        <v>368</v>
      </c>
      <c r="E2300" s="166" t="s">
        <v>19</v>
      </c>
      <c r="F2300" s="167" t="s">
        <v>371</v>
      </c>
      <c r="H2300" s="168">
        <v>1</v>
      </c>
      <c r="I2300" s="169"/>
      <c r="L2300" s="165"/>
      <c r="M2300" s="170"/>
      <c r="T2300" s="171"/>
      <c r="AT2300" s="166" t="s">
        <v>368</v>
      </c>
      <c r="AU2300" s="166" t="s">
        <v>90</v>
      </c>
      <c r="AV2300" s="14" t="s">
        <v>364</v>
      </c>
      <c r="AW2300" s="14" t="s">
        <v>36</v>
      </c>
      <c r="AX2300" s="14" t="s">
        <v>84</v>
      </c>
      <c r="AY2300" s="166" t="s">
        <v>358</v>
      </c>
    </row>
    <row r="2301" spans="2:65" s="13" customFormat="1" ht="11.25">
      <c r="B2301" s="158"/>
      <c r="D2301" s="152" t="s">
        <v>368</v>
      </c>
      <c r="F2301" s="160" t="s">
        <v>2454</v>
      </c>
      <c r="H2301" s="161">
        <v>1.1000000000000001</v>
      </c>
      <c r="I2301" s="162"/>
      <c r="L2301" s="158"/>
      <c r="M2301" s="163"/>
      <c r="T2301" s="164"/>
      <c r="AT2301" s="159" t="s">
        <v>368</v>
      </c>
      <c r="AU2301" s="159" t="s">
        <v>90</v>
      </c>
      <c r="AV2301" s="13" t="s">
        <v>90</v>
      </c>
      <c r="AW2301" s="13" t="s">
        <v>4</v>
      </c>
      <c r="AX2301" s="13" t="s">
        <v>84</v>
      </c>
      <c r="AY2301" s="159" t="s">
        <v>358</v>
      </c>
    </row>
    <row r="2302" spans="2:65" s="1" customFormat="1" ht="24.2" customHeight="1">
      <c r="B2302" s="33"/>
      <c r="C2302" s="134" t="s">
        <v>2455</v>
      </c>
      <c r="D2302" s="134" t="s">
        <v>360</v>
      </c>
      <c r="E2302" s="135" t="s">
        <v>2456</v>
      </c>
      <c r="F2302" s="136" t="s">
        <v>2457</v>
      </c>
      <c r="G2302" s="137" t="s">
        <v>504</v>
      </c>
      <c r="H2302" s="138">
        <v>1</v>
      </c>
      <c r="I2302" s="139"/>
      <c r="J2302" s="140">
        <f>ROUND(I2302*H2302,2)</f>
        <v>0</v>
      </c>
      <c r="K2302" s="136" t="s">
        <v>363</v>
      </c>
      <c r="L2302" s="33"/>
      <c r="M2302" s="141" t="s">
        <v>19</v>
      </c>
      <c r="N2302" s="142" t="s">
        <v>49</v>
      </c>
      <c r="P2302" s="143">
        <f>O2302*H2302</f>
        <v>0</v>
      </c>
      <c r="Q2302" s="143">
        <v>0</v>
      </c>
      <c r="R2302" s="143">
        <f>Q2302*H2302</f>
        <v>0</v>
      </c>
      <c r="S2302" s="143">
        <v>0</v>
      </c>
      <c r="T2302" s="144">
        <f>S2302*H2302</f>
        <v>0</v>
      </c>
      <c r="AR2302" s="145" t="s">
        <v>454</v>
      </c>
      <c r="AT2302" s="145" t="s">
        <v>360</v>
      </c>
      <c r="AU2302" s="145" t="s">
        <v>90</v>
      </c>
      <c r="AY2302" s="18" t="s">
        <v>358</v>
      </c>
      <c r="BE2302" s="146">
        <f>IF(N2302="základní",J2302,0)</f>
        <v>0</v>
      </c>
      <c r="BF2302" s="146">
        <f>IF(N2302="snížená",J2302,0)</f>
        <v>0</v>
      </c>
      <c r="BG2302" s="146">
        <f>IF(N2302="zákl. přenesená",J2302,0)</f>
        <v>0</v>
      </c>
      <c r="BH2302" s="146">
        <f>IF(N2302="sníž. přenesená",J2302,0)</f>
        <v>0</v>
      </c>
      <c r="BI2302" s="146">
        <f>IF(N2302="nulová",J2302,0)</f>
        <v>0</v>
      </c>
      <c r="BJ2302" s="18" t="s">
        <v>90</v>
      </c>
      <c r="BK2302" s="146">
        <f>ROUND(I2302*H2302,2)</f>
        <v>0</v>
      </c>
      <c r="BL2302" s="18" t="s">
        <v>454</v>
      </c>
      <c r="BM2302" s="145" t="s">
        <v>5196</v>
      </c>
    </row>
    <row r="2303" spans="2:65" s="1" customFormat="1" ht="11.25">
      <c r="B2303" s="33"/>
      <c r="D2303" s="147" t="s">
        <v>366</v>
      </c>
      <c r="F2303" s="148" t="s">
        <v>2459</v>
      </c>
      <c r="I2303" s="149"/>
      <c r="L2303" s="33"/>
      <c r="M2303" s="150"/>
      <c r="T2303" s="54"/>
      <c r="AT2303" s="18" t="s">
        <v>366</v>
      </c>
      <c r="AU2303" s="18" t="s">
        <v>90</v>
      </c>
    </row>
    <row r="2304" spans="2:65" s="12" customFormat="1" ht="11.25">
      <c r="B2304" s="151"/>
      <c r="D2304" s="152" t="s">
        <v>368</v>
      </c>
      <c r="E2304" s="153" t="s">
        <v>19</v>
      </c>
      <c r="F2304" s="154" t="s">
        <v>1160</v>
      </c>
      <c r="H2304" s="153" t="s">
        <v>19</v>
      </c>
      <c r="I2304" s="155"/>
      <c r="L2304" s="151"/>
      <c r="M2304" s="156"/>
      <c r="T2304" s="157"/>
      <c r="AT2304" s="153" t="s">
        <v>368</v>
      </c>
      <c r="AU2304" s="153" t="s">
        <v>90</v>
      </c>
      <c r="AV2304" s="12" t="s">
        <v>84</v>
      </c>
      <c r="AW2304" s="12" t="s">
        <v>36</v>
      </c>
      <c r="AX2304" s="12" t="s">
        <v>77</v>
      </c>
      <c r="AY2304" s="153" t="s">
        <v>358</v>
      </c>
    </row>
    <row r="2305" spans="2:65" s="12" customFormat="1" ht="11.25">
      <c r="B2305" s="151"/>
      <c r="D2305" s="152" t="s">
        <v>368</v>
      </c>
      <c r="E2305" s="153" t="s">
        <v>19</v>
      </c>
      <c r="F2305" s="154" t="s">
        <v>460</v>
      </c>
      <c r="H2305" s="153" t="s">
        <v>19</v>
      </c>
      <c r="I2305" s="155"/>
      <c r="L2305" s="151"/>
      <c r="M2305" s="156"/>
      <c r="T2305" s="157"/>
      <c r="AT2305" s="153" t="s">
        <v>368</v>
      </c>
      <c r="AU2305" s="153" t="s">
        <v>90</v>
      </c>
      <c r="AV2305" s="12" t="s">
        <v>84</v>
      </c>
      <c r="AW2305" s="12" t="s">
        <v>36</v>
      </c>
      <c r="AX2305" s="12" t="s">
        <v>77</v>
      </c>
      <c r="AY2305" s="153" t="s">
        <v>358</v>
      </c>
    </row>
    <row r="2306" spans="2:65" s="13" customFormat="1" ht="11.25">
      <c r="B2306" s="158"/>
      <c r="D2306" s="152" t="s">
        <v>368</v>
      </c>
      <c r="E2306" s="159" t="s">
        <v>19</v>
      </c>
      <c r="F2306" s="160" t="s">
        <v>2438</v>
      </c>
      <c r="H2306" s="161">
        <v>1</v>
      </c>
      <c r="I2306" s="162"/>
      <c r="L2306" s="158"/>
      <c r="M2306" s="163"/>
      <c r="T2306" s="164"/>
      <c r="AT2306" s="159" t="s">
        <v>368</v>
      </c>
      <c r="AU2306" s="159" t="s">
        <v>90</v>
      </c>
      <c r="AV2306" s="13" t="s">
        <v>90</v>
      </c>
      <c r="AW2306" s="13" t="s">
        <v>36</v>
      </c>
      <c r="AX2306" s="13" t="s">
        <v>77</v>
      </c>
      <c r="AY2306" s="159" t="s">
        <v>358</v>
      </c>
    </row>
    <row r="2307" spans="2:65" s="14" customFormat="1" ht="11.25">
      <c r="B2307" s="165"/>
      <c r="D2307" s="152" t="s">
        <v>368</v>
      </c>
      <c r="E2307" s="166" t="s">
        <v>19</v>
      </c>
      <c r="F2307" s="167" t="s">
        <v>371</v>
      </c>
      <c r="H2307" s="168">
        <v>1</v>
      </c>
      <c r="I2307" s="169"/>
      <c r="L2307" s="165"/>
      <c r="M2307" s="170"/>
      <c r="T2307" s="171"/>
      <c r="AT2307" s="166" t="s">
        <v>368</v>
      </c>
      <c r="AU2307" s="166" t="s">
        <v>90</v>
      </c>
      <c r="AV2307" s="14" t="s">
        <v>364</v>
      </c>
      <c r="AW2307" s="14" t="s">
        <v>36</v>
      </c>
      <c r="AX2307" s="14" t="s">
        <v>84</v>
      </c>
      <c r="AY2307" s="166" t="s">
        <v>358</v>
      </c>
    </row>
    <row r="2308" spans="2:65" s="1" customFormat="1" ht="24.2" customHeight="1">
      <c r="B2308" s="33"/>
      <c r="C2308" s="179" t="s">
        <v>2460</v>
      </c>
      <c r="D2308" s="179" t="s">
        <v>440</v>
      </c>
      <c r="E2308" s="180" t="s">
        <v>2461</v>
      </c>
      <c r="F2308" s="181" t="s">
        <v>2462</v>
      </c>
      <c r="G2308" s="182" t="s">
        <v>195</v>
      </c>
      <c r="H2308" s="183">
        <v>0.5</v>
      </c>
      <c r="I2308" s="184"/>
      <c r="J2308" s="185">
        <f>ROUND(I2308*H2308,2)</f>
        <v>0</v>
      </c>
      <c r="K2308" s="181" t="s">
        <v>363</v>
      </c>
      <c r="L2308" s="186"/>
      <c r="M2308" s="187" t="s">
        <v>19</v>
      </c>
      <c r="N2308" s="188" t="s">
        <v>49</v>
      </c>
      <c r="P2308" s="143">
        <f>O2308*H2308</f>
        <v>0</v>
      </c>
      <c r="Q2308" s="143">
        <v>1.4999999999999999E-2</v>
      </c>
      <c r="R2308" s="143">
        <f>Q2308*H2308</f>
        <v>7.4999999999999997E-3</v>
      </c>
      <c r="S2308" s="143">
        <v>0</v>
      </c>
      <c r="T2308" s="144">
        <f>S2308*H2308</f>
        <v>0</v>
      </c>
      <c r="AR2308" s="145" t="s">
        <v>558</v>
      </c>
      <c r="AT2308" s="145" t="s">
        <v>440</v>
      </c>
      <c r="AU2308" s="145" t="s">
        <v>90</v>
      </c>
      <c r="AY2308" s="18" t="s">
        <v>358</v>
      </c>
      <c r="BE2308" s="146">
        <f>IF(N2308="základní",J2308,0)</f>
        <v>0</v>
      </c>
      <c r="BF2308" s="146">
        <f>IF(N2308="snížená",J2308,0)</f>
        <v>0</v>
      </c>
      <c r="BG2308" s="146">
        <f>IF(N2308="zákl. přenesená",J2308,0)</f>
        <v>0</v>
      </c>
      <c r="BH2308" s="146">
        <f>IF(N2308="sníž. přenesená",J2308,0)</f>
        <v>0</v>
      </c>
      <c r="BI2308" s="146">
        <f>IF(N2308="nulová",J2308,0)</f>
        <v>0</v>
      </c>
      <c r="BJ2308" s="18" t="s">
        <v>90</v>
      </c>
      <c r="BK2308" s="146">
        <f>ROUND(I2308*H2308,2)</f>
        <v>0</v>
      </c>
      <c r="BL2308" s="18" t="s">
        <v>454</v>
      </c>
      <c r="BM2308" s="145" t="s">
        <v>5197</v>
      </c>
    </row>
    <row r="2309" spans="2:65" s="12" customFormat="1" ht="11.25">
      <c r="B2309" s="151"/>
      <c r="D2309" s="152" t="s">
        <v>368</v>
      </c>
      <c r="E2309" s="153" t="s">
        <v>19</v>
      </c>
      <c r="F2309" s="154" t="s">
        <v>1160</v>
      </c>
      <c r="H2309" s="153" t="s">
        <v>19</v>
      </c>
      <c r="I2309" s="155"/>
      <c r="L2309" s="151"/>
      <c r="M2309" s="156"/>
      <c r="T2309" s="157"/>
      <c r="AT2309" s="153" t="s">
        <v>368</v>
      </c>
      <c r="AU2309" s="153" t="s">
        <v>90</v>
      </c>
      <c r="AV2309" s="12" t="s">
        <v>84</v>
      </c>
      <c r="AW2309" s="12" t="s">
        <v>36</v>
      </c>
      <c r="AX2309" s="12" t="s">
        <v>77</v>
      </c>
      <c r="AY2309" s="153" t="s">
        <v>358</v>
      </c>
    </row>
    <row r="2310" spans="2:65" s="12" customFormat="1" ht="11.25">
      <c r="B2310" s="151"/>
      <c r="D2310" s="152" t="s">
        <v>368</v>
      </c>
      <c r="E2310" s="153" t="s">
        <v>19</v>
      </c>
      <c r="F2310" s="154" t="s">
        <v>460</v>
      </c>
      <c r="H2310" s="153" t="s">
        <v>19</v>
      </c>
      <c r="I2310" s="155"/>
      <c r="L2310" s="151"/>
      <c r="M2310" s="156"/>
      <c r="T2310" s="157"/>
      <c r="AT2310" s="153" t="s">
        <v>368</v>
      </c>
      <c r="AU2310" s="153" t="s">
        <v>90</v>
      </c>
      <c r="AV2310" s="12" t="s">
        <v>84</v>
      </c>
      <c r="AW2310" s="12" t="s">
        <v>36</v>
      </c>
      <c r="AX2310" s="12" t="s">
        <v>77</v>
      </c>
      <c r="AY2310" s="153" t="s">
        <v>358</v>
      </c>
    </row>
    <row r="2311" spans="2:65" s="13" customFormat="1" ht="11.25">
      <c r="B2311" s="158"/>
      <c r="D2311" s="152" t="s">
        <v>368</v>
      </c>
      <c r="E2311" s="159" t="s">
        <v>19</v>
      </c>
      <c r="F2311" s="160" t="s">
        <v>2464</v>
      </c>
      <c r="H2311" s="161">
        <v>0.5</v>
      </c>
      <c r="I2311" s="162"/>
      <c r="L2311" s="158"/>
      <c r="M2311" s="163"/>
      <c r="T2311" s="164"/>
      <c r="AT2311" s="159" t="s">
        <v>368</v>
      </c>
      <c r="AU2311" s="159" t="s">
        <v>90</v>
      </c>
      <c r="AV2311" s="13" t="s">
        <v>90</v>
      </c>
      <c r="AW2311" s="13" t="s">
        <v>36</v>
      </c>
      <c r="AX2311" s="13" t="s">
        <v>77</v>
      </c>
      <c r="AY2311" s="159" t="s">
        <v>358</v>
      </c>
    </row>
    <row r="2312" spans="2:65" s="14" customFormat="1" ht="11.25">
      <c r="B2312" s="165"/>
      <c r="D2312" s="152" t="s">
        <v>368</v>
      </c>
      <c r="E2312" s="166" t="s">
        <v>19</v>
      </c>
      <c r="F2312" s="167" t="s">
        <v>371</v>
      </c>
      <c r="H2312" s="168">
        <v>0.5</v>
      </c>
      <c r="I2312" s="169"/>
      <c r="L2312" s="165"/>
      <c r="M2312" s="170"/>
      <c r="T2312" s="171"/>
      <c r="AT2312" s="166" t="s">
        <v>368</v>
      </c>
      <c r="AU2312" s="166" t="s">
        <v>90</v>
      </c>
      <c r="AV2312" s="14" t="s">
        <v>364</v>
      </c>
      <c r="AW2312" s="14" t="s">
        <v>36</v>
      </c>
      <c r="AX2312" s="14" t="s">
        <v>84</v>
      </c>
      <c r="AY2312" s="166" t="s">
        <v>358</v>
      </c>
    </row>
    <row r="2313" spans="2:65" s="1" customFormat="1" ht="37.9" customHeight="1">
      <c r="B2313" s="33"/>
      <c r="C2313" s="134" t="s">
        <v>2465</v>
      </c>
      <c r="D2313" s="134" t="s">
        <v>360</v>
      </c>
      <c r="E2313" s="135" t="s">
        <v>2466</v>
      </c>
      <c r="F2313" s="136" t="s">
        <v>2467</v>
      </c>
      <c r="G2313" s="137" t="s">
        <v>235</v>
      </c>
      <c r="H2313" s="138">
        <v>234.5</v>
      </c>
      <c r="I2313" s="139"/>
      <c r="J2313" s="140">
        <f>ROUND(I2313*H2313,2)</f>
        <v>0</v>
      </c>
      <c r="K2313" s="136" t="s">
        <v>363</v>
      </c>
      <c r="L2313" s="33"/>
      <c r="M2313" s="141" t="s">
        <v>19</v>
      </c>
      <c r="N2313" s="142" t="s">
        <v>49</v>
      </c>
      <c r="P2313" s="143">
        <f>O2313*H2313</f>
        <v>0</v>
      </c>
      <c r="Q2313" s="143">
        <v>6.4540000000000002E-5</v>
      </c>
      <c r="R2313" s="143">
        <f>Q2313*H2313</f>
        <v>1.5134630000000001E-2</v>
      </c>
      <c r="S2313" s="143">
        <v>0</v>
      </c>
      <c r="T2313" s="144">
        <f>S2313*H2313</f>
        <v>0</v>
      </c>
      <c r="AR2313" s="145" t="s">
        <v>454</v>
      </c>
      <c r="AT2313" s="145" t="s">
        <v>360</v>
      </c>
      <c r="AU2313" s="145" t="s">
        <v>90</v>
      </c>
      <c r="AY2313" s="18" t="s">
        <v>358</v>
      </c>
      <c r="BE2313" s="146">
        <f>IF(N2313="základní",J2313,0)</f>
        <v>0</v>
      </c>
      <c r="BF2313" s="146">
        <f>IF(N2313="snížená",J2313,0)</f>
        <v>0</v>
      </c>
      <c r="BG2313" s="146">
        <f>IF(N2313="zákl. přenesená",J2313,0)</f>
        <v>0</v>
      </c>
      <c r="BH2313" s="146">
        <f>IF(N2313="sníž. přenesená",J2313,0)</f>
        <v>0</v>
      </c>
      <c r="BI2313" s="146">
        <f>IF(N2313="nulová",J2313,0)</f>
        <v>0</v>
      </c>
      <c r="BJ2313" s="18" t="s">
        <v>90</v>
      </c>
      <c r="BK2313" s="146">
        <f>ROUND(I2313*H2313,2)</f>
        <v>0</v>
      </c>
      <c r="BL2313" s="18" t="s">
        <v>454</v>
      </c>
      <c r="BM2313" s="145" t="s">
        <v>2468</v>
      </c>
    </row>
    <row r="2314" spans="2:65" s="1" customFormat="1" ht="11.25">
      <c r="B2314" s="33"/>
      <c r="D2314" s="147" t="s">
        <v>366</v>
      </c>
      <c r="F2314" s="148" t="s">
        <v>2469</v>
      </c>
      <c r="I2314" s="149"/>
      <c r="L2314" s="33"/>
      <c r="M2314" s="150"/>
      <c r="T2314" s="54"/>
      <c r="AT2314" s="18" t="s">
        <v>366</v>
      </c>
      <c r="AU2314" s="18" t="s">
        <v>90</v>
      </c>
    </row>
    <row r="2315" spans="2:65" s="12" customFormat="1" ht="11.25">
      <c r="B2315" s="151"/>
      <c r="D2315" s="152" t="s">
        <v>368</v>
      </c>
      <c r="E2315" s="153" t="s">
        <v>19</v>
      </c>
      <c r="F2315" s="154" t="s">
        <v>2470</v>
      </c>
      <c r="H2315" s="153" t="s">
        <v>19</v>
      </c>
      <c r="I2315" s="155"/>
      <c r="L2315" s="151"/>
      <c r="M2315" s="156"/>
      <c r="T2315" s="157"/>
      <c r="AT2315" s="153" t="s">
        <v>368</v>
      </c>
      <c r="AU2315" s="153" t="s">
        <v>90</v>
      </c>
      <c r="AV2315" s="12" t="s">
        <v>84</v>
      </c>
      <c r="AW2315" s="12" t="s">
        <v>36</v>
      </c>
      <c r="AX2315" s="12" t="s">
        <v>77</v>
      </c>
      <c r="AY2315" s="153" t="s">
        <v>358</v>
      </c>
    </row>
    <row r="2316" spans="2:65" s="13" customFormat="1" ht="11.25">
      <c r="B2316" s="158"/>
      <c r="D2316" s="152" t="s">
        <v>368</v>
      </c>
      <c r="E2316" s="159" t="s">
        <v>19</v>
      </c>
      <c r="F2316" s="160" t="s">
        <v>2471</v>
      </c>
      <c r="H2316" s="161">
        <v>234.5</v>
      </c>
      <c r="I2316" s="162"/>
      <c r="L2316" s="158"/>
      <c r="M2316" s="163"/>
      <c r="T2316" s="164"/>
      <c r="AT2316" s="159" t="s">
        <v>368</v>
      </c>
      <c r="AU2316" s="159" t="s">
        <v>90</v>
      </c>
      <c r="AV2316" s="13" t="s">
        <v>90</v>
      </c>
      <c r="AW2316" s="13" t="s">
        <v>36</v>
      </c>
      <c r="AX2316" s="13" t="s">
        <v>77</v>
      </c>
      <c r="AY2316" s="159" t="s">
        <v>358</v>
      </c>
    </row>
    <row r="2317" spans="2:65" s="14" customFormat="1" ht="11.25">
      <c r="B2317" s="165"/>
      <c r="D2317" s="152" t="s">
        <v>368</v>
      </c>
      <c r="E2317" s="166" t="s">
        <v>19</v>
      </c>
      <c r="F2317" s="167" t="s">
        <v>371</v>
      </c>
      <c r="H2317" s="168">
        <v>234.5</v>
      </c>
      <c r="I2317" s="169"/>
      <c r="L2317" s="165"/>
      <c r="M2317" s="170"/>
      <c r="T2317" s="171"/>
      <c r="AT2317" s="166" t="s">
        <v>368</v>
      </c>
      <c r="AU2317" s="166" t="s">
        <v>90</v>
      </c>
      <c r="AV2317" s="14" t="s">
        <v>364</v>
      </c>
      <c r="AW2317" s="14" t="s">
        <v>36</v>
      </c>
      <c r="AX2317" s="14" t="s">
        <v>84</v>
      </c>
      <c r="AY2317" s="166" t="s">
        <v>358</v>
      </c>
    </row>
    <row r="2318" spans="2:65" s="1" customFormat="1" ht="37.9" customHeight="1">
      <c r="B2318" s="33"/>
      <c r="C2318" s="134" t="s">
        <v>2472</v>
      </c>
      <c r="D2318" s="134" t="s">
        <v>360</v>
      </c>
      <c r="E2318" s="135" t="s">
        <v>2473</v>
      </c>
      <c r="F2318" s="136" t="s">
        <v>2474</v>
      </c>
      <c r="G2318" s="137" t="s">
        <v>235</v>
      </c>
      <c r="H2318" s="138">
        <v>234.5</v>
      </c>
      <c r="I2318" s="139"/>
      <c r="J2318" s="140">
        <f>ROUND(I2318*H2318,2)</f>
        <v>0</v>
      </c>
      <c r="K2318" s="136" t="s">
        <v>363</v>
      </c>
      <c r="L2318" s="33"/>
      <c r="M2318" s="141" t="s">
        <v>19</v>
      </c>
      <c r="N2318" s="142" t="s">
        <v>49</v>
      </c>
      <c r="P2318" s="143">
        <f>O2318*H2318</f>
        <v>0</v>
      </c>
      <c r="Q2318" s="143">
        <v>7.4740000000000006E-5</v>
      </c>
      <c r="R2318" s="143">
        <f>Q2318*H2318</f>
        <v>1.7526530000000002E-2</v>
      </c>
      <c r="S2318" s="143">
        <v>0</v>
      </c>
      <c r="T2318" s="144">
        <f>S2318*H2318</f>
        <v>0</v>
      </c>
      <c r="AR2318" s="145" t="s">
        <v>454</v>
      </c>
      <c r="AT2318" s="145" t="s">
        <v>360</v>
      </c>
      <c r="AU2318" s="145" t="s">
        <v>90</v>
      </c>
      <c r="AY2318" s="18" t="s">
        <v>358</v>
      </c>
      <c r="BE2318" s="146">
        <f>IF(N2318="základní",J2318,0)</f>
        <v>0</v>
      </c>
      <c r="BF2318" s="146">
        <f>IF(N2318="snížená",J2318,0)</f>
        <v>0</v>
      </c>
      <c r="BG2318" s="146">
        <f>IF(N2318="zákl. přenesená",J2318,0)</f>
        <v>0</v>
      </c>
      <c r="BH2318" s="146">
        <f>IF(N2318="sníž. přenesená",J2318,0)</f>
        <v>0</v>
      </c>
      <c r="BI2318" s="146">
        <f>IF(N2318="nulová",J2318,0)</f>
        <v>0</v>
      </c>
      <c r="BJ2318" s="18" t="s">
        <v>90</v>
      </c>
      <c r="BK2318" s="146">
        <f>ROUND(I2318*H2318,2)</f>
        <v>0</v>
      </c>
      <c r="BL2318" s="18" t="s">
        <v>454</v>
      </c>
      <c r="BM2318" s="145" t="s">
        <v>2475</v>
      </c>
    </row>
    <row r="2319" spans="2:65" s="1" customFormat="1" ht="11.25">
      <c r="B2319" s="33"/>
      <c r="D2319" s="147" t="s">
        <v>366</v>
      </c>
      <c r="F2319" s="148" t="s">
        <v>2476</v>
      </c>
      <c r="I2319" s="149"/>
      <c r="L2319" s="33"/>
      <c r="M2319" s="150"/>
      <c r="T2319" s="54"/>
      <c r="AT2319" s="18" t="s">
        <v>366</v>
      </c>
      <c r="AU2319" s="18" t="s">
        <v>90</v>
      </c>
    </row>
    <row r="2320" spans="2:65" s="1" customFormat="1" ht="44.25" customHeight="1">
      <c r="B2320" s="33"/>
      <c r="C2320" s="134" t="s">
        <v>2477</v>
      </c>
      <c r="D2320" s="134" t="s">
        <v>360</v>
      </c>
      <c r="E2320" s="135" t="s">
        <v>2478</v>
      </c>
      <c r="F2320" s="136" t="s">
        <v>2479</v>
      </c>
      <c r="G2320" s="137" t="s">
        <v>235</v>
      </c>
      <c r="H2320" s="138">
        <v>234.5</v>
      </c>
      <c r="I2320" s="139"/>
      <c r="J2320" s="140">
        <f>ROUND(I2320*H2320,2)</f>
        <v>0</v>
      </c>
      <c r="K2320" s="136" t="s">
        <v>363</v>
      </c>
      <c r="L2320" s="33"/>
      <c r="M2320" s="141" t="s">
        <v>19</v>
      </c>
      <c r="N2320" s="142" t="s">
        <v>49</v>
      </c>
      <c r="P2320" s="143">
        <f>O2320*H2320</f>
        <v>0</v>
      </c>
      <c r="Q2320" s="143">
        <v>5.1E-5</v>
      </c>
      <c r="R2320" s="143">
        <f>Q2320*H2320</f>
        <v>1.19595E-2</v>
      </c>
      <c r="S2320" s="143">
        <v>0</v>
      </c>
      <c r="T2320" s="144">
        <f>S2320*H2320</f>
        <v>0</v>
      </c>
      <c r="AR2320" s="145" t="s">
        <v>454</v>
      </c>
      <c r="AT2320" s="145" t="s">
        <v>360</v>
      </c>
      <c r="AU2320" s="145" t="s">
        <v>90</v>
      </c>
      <c r="AY2320" s="18" t="s">
        <v>358</v>
      </c>
      <c r="BE2320" s="146">
        <f>IF(N2320="základní",J2320,0)</f>
        <v>0</v>
      </c>
      <c r="BF2320" s="146">
        <f>IF(N2320="snížená",J2320,0)</f>
        <v>0</v>
      </c>
      <c r="BG2320" s="146">
        <f>IF(N2320="zákl. přenesená",J2320,0)</f>
        <v>0</v>
      </c>
      <c r="BH2320" s="146">
        <f>IF(N2320="sníž. přenesená",J2320,0)</f>
        <v>0</v>
      </c>
      <c r="BI2320" s="146">
        <f>IF(N2320="nulová",J2320,0)</f>
        <v>0</v>
      </c>
      <c r="BJ2320" s="18" t="s">
        <v>90</v>
      </c>
      <c r="BK2320" s="146">
        <f>ROUND(I2320*H2320,2)</f>
        <v>0</v>
      </c>
      <c r="BL2320" s="18" t="s">
        <v>454</v>
      </c>
      <c r="BM2320" s="145" t="s">
        <v>2480</v>
      </c>
    </row>
    <row r="2321" spans="2:65" s="1" customFormat="1" ht="11.25">
      <c r="B2321" s="33"/>
      <c r="D2321" s="147" t="s">
        <v>366</v>
      </c>
      <c r="F2321" s="148" t="s">
        <v>2481</v>
      </c>
      <c r="I2321" s="149"/>
      <c r="L2321" s="33"/>
      <c r="M2321" s="150"/>
      <c r="T2321" s="54"/>
      <c r="AT2321" s="18" t="s">
        <v>366</v>
      </c>
      <c r="AU2321" s="18" t="s">
        <v>90</v>
      </c>
    </row>
    <row r="2322" spans="2:65" s="1" customFormat="1" ht="37.9" customHeight="1">
      <c r="B2322" s="33"/>
      <c r="C2322" s="134" t="s">
        <v>2482</v>
      </c>
      <c r="D2322" s="134" t="s">
        <v>360</v>
      </c>
      <c r="E2322" s="135" t="s">
        <v>2483</v>
      </c>
      <c r="F2322" s="136" t="s">
        <v>2484</v>
      </c>
      <c r="G2322" s="137" t="s">
        <v>195</v>
      </c>
      <c r="H2322" s="138">
        <v>0.18</v>
      </c>
      <c r="I2322" s="139"/>
      <c r="J2322" s="140">
        <f>ROUND(I2322*H2322,2)</f>
        <v>0</v>
      </c>
      <c r="K2322" s="136" t="s">
        <v>363</v>
      </c>
      <c r="L2322" s="33"/>
      <c r="M2322" s="141" t="s">
        <v>19</v>
      </c>
      <c r="N2322" s="142" t="s">
        <v>49</v>
      </c>
      <c r="P2322" s="143">
        <f>O2322*H2322</f>
        <v>0</v>
      </c>
      <c r="Q2322" s="143">
        <v>1.25E-4</v>
      </c>
      <c r="R2322" s="143">
        <f>Q2322*H2322</f>
        <v>2.2499999999999998E-5</v>
      </c>
      <c r="S2322" s="143">
        <v>0</v>
      </c>
      <c r="T2322" s="144">
        <f>S2322*H2322</f>
        <v>0</v>
      </c>
      <c r="AR2322" s="145" t="s">
        <v>454</v>
      </c>
      <c r="AT2322" s="145" t="s">
        <v>360</v>
      </c>
      <c r="AU2322" s="145" t="s">
        <v>90</v>
      </c>
      <c r="AY2322" s="18" t="s">
        <v>358</v>
      </c>
      <c r="BE2322" s="146">
        <f>IF(N2322="základní",J2322,0)</f>
        <v>0</v>
      </c>
      <c r="BF2322" s="146">
        <f>IF(N2322="snížená",J2322,0)</f>
        <v>0</v>
      </c>
      <c r="BG2322" s="146">
        <f>IF(N2322="zákl. přenesená",J2322,0)</f>
        <v>0</v>
      </c>
      <c r="BH2322" s="146">
        <f>IF(N2322="sníž. přenesená",J2322,0)</f>
        <v>0</v>
      </c>
      <c r="BI2322" s="146">
        <f>IF(N2322="nulová",J2322,0)</f>
        <v>0</v>
      </c>
      <c r="BJ2322" s="18" t="s">
        <v>90</v>
      </c>
      <c r="BK2322" s="146">
        <f>ROUND(I2322*H2322,2)</f>
        <v>0</v>
      </c>
      <c r="BL2322" s="18" t="s">
        <v>454</v>
      </c>
      <c r="BM2322" s="145" t="s">
        <v>2485</v>
      </c>
    </row>
    <row r="2323" spans="2:65" s="1" customFormat="1" ht="11.25">
      <c r="B2323" s="33"/>
      <c r="D2323" s="147" t="s">
        <v>366</v>
      </c>
      <c r="F2323" s="148" t="s">
        <v>2486</v>
      </c>
      <c r="I2323" s="149"/>
      <c r="L2323" s="33"/>
      <c r="M2323" s="150"/>
      <c r="T2323" s="54"/>
      <c r="AT2323" s="18" t="s">
        <v>366</v>
      </c>
      <c r="AU2323" s="18" t="s">
        <v>90</v>
      </c>
    </row>
    <row r="2324" spans="2:65" s="12" customFormat="1" ht="11.25">
      <c r="B2324" s="151"/>
      <c r="D2324" s="152" t="s">
        <v>368</v>
      </c>
      <c r="E2324" s="153" t="s">
        <v>19</v>
      </c>
      <c r="F2324" s="154" t="s">
        <v>1160</v>
      </c>
      <c r="H2324" s="153" t="s">
        <v>19</v>
      </c>
      <c r="I2324" s="155"/>
      <c r="L2324" s="151"/>
      <c r="M2324" s="156"/>
      <c r="T2324" s="157"/>
      <c r="AT2324" s="153" t="s">
        <v>368</v>
      </c>
      <c r="AU2324" s="153" t="s">
        <v>90</v>
      </c>
      <c r="AV2324" s="12" t="s">
        <v>84</v>
      </c>
      <c r="AW2324" s="12" t="s">
        <v>36</v>
      </c>
      <c r="AX2324" s="12" t="s">
        <v>77</v>
      </c>
      <c r="AY2324" s="153" t="s">
        <v>358</v>
      </c>
    </row>
    <row r="2325" spans="2:65" s="12" customFormat="1" ht="11.25">
      <c r="B2325" s="151"/>
      <c r="D2325" s="152" t="s">
        <v>368</v>
      </c>
      <c r="E2325" s="153" t="s">
        <v>19</v>
      </c>
      <c r="F2325" s="154" t="s">
        <v>460</v>
      </c>
      <c r="H2325" s="153" t="s">
        <v>19</v>
      </c>
      <c r="I2325" s="155"/>
      <c r="L2325" s="151"/>
      <c r="M2325" s="156"/>
      <c r="T2325" s="157"/>
      <c r="AT2325" s="153" t="s">
        <v>368</v>
      </c>
      <c r="AU2325" s="153" t="s">
        <v>90</v>
      </c>
      <c r="AV2325" s="12" t="s">
        <v>84</v>
      </c>
      <c r="AW2325" s="12" t="s">
        <v>36</v>
      </c>
      <c r="AX2325" s="12" t="s">
        <v>77</v>
      </c>
      <c r="AY2325" s="153" t="s">
        <v>358</v>
      </c>
    </row>
    <row r="2326" spans="2:65" s="13" customFormat="1" ht="11.25">
      <c r="B2326" s="158"/>
      <c r="D2326" s="152" t="s">
        <v>368</v>
      </c>
      <c r="E2326" s="159" t="s">
        <v>19</v>
      </c>
      <c r="F2326" s="160" t="s">
        <v>2487</v>
      </c>
      <c r="H2326" s="161">
        <v>0.18</v>
      </c>
      <c r="I2326" s="162"/>
      <c r="L2326" s="158"/>
      <c r="M2326" s="163"/>
      <c r="T2326" s="164"/>
      <c r="AT2326" s="159" t="s">
        <v>368</v>
      </c>
      <c r="AU2326" s="159" t="s">
        <v>90</v>
      </c>
      <c r="AV2326" s="13" t="s">
        <v>90</v>
      </c>
      <c r="AW2326" s="13" t="s">
        <v>36</v>
      </c>
      <c r="AX2326" s="13" t="s">
        <v>77</v>
      </c>
      <c r="AY2326" s="159" t="s">
        <v>358</v>
      </c>
    </row>
    <row r="2327" spans="2:65" s="14" customFormat="1" ht="11.25">
      <c r="B2327" s="165"/>
      <c r="D2327" s="152" t="s">
        <v>368</v>
      </c>
      <c r="E2327" s="166" t="s">
        <v>19</v>
      </c>
      <c r="F2327" s="167" t="s">
        <v>371</v>
      </c>
      <c r="H2327" s="168">
        <v>0.18</v>
      </c>
      <c r="I2327" s="169"/>
      <c r="L2327" s="165"/>
      <c r="M2327" s="170"/>
      <c r="T2327" s="171"/>
      <c r="AT2327" s="166" t="s">
        <v>368</v>
      </c>
      <c r="AU2327" s="166" t="s">
        <v>90</v>
      </c>
      <c r="AV2327" s="14" t="s">
        <v>364</v>
      </c>
      <c r="AW2327" s="14" t="s">
        <v>36</v>
      </c>
      <c r="AX2327" s="14" t="s">
        <v>84</v>
      </c>
      <c r="AY2327" s="166" t="s">
        <v>358</v>
      </c>
    </row>
    <row r="2328" spans="2:65" s="1" customFormat="1" ht="16.5" customHeight="1">
      <c r="B2328" s="33"/>
      <c r="C2328" s="179" t="s">
        <v>2488</v>
      </c>
      <c r="D2328" s="179" t="s">
        <v>440</v>
      </c>
      <c r="E2328" s="180" t="s">
        <v>2489</v>
      </c>
      <c r="F2328" s="181" t="s">
        <v>2490</v>
      </c>
      <c r="G2328" s="182" t="s">
        <v>504</v>
      </c>
      <c r="H2328" s="183">
        <v>3</v>
      </c>
      <c r="I2328" s="184"/>
      <c r="J2328" s="185">
        <f>ROUND(I2328*H2328,2)</f>
        <v>0</v>
      </c>
      <c r="K2328" s="181" t="s">
        <v>19</v>
      </c>
      <c r="L2328" s="186"/>
      <c r="M2328" s="187" t="s">
        <v>19</v>
      </c>
      <c r="N2328" s="188" t="s">
        <v>49</v>
      </c>
      <c r="P2328" s="143">
        <f>O2328*H2328</f>
        <v>0</v>
      </c>
      <c r="Q2328" s="143">
        <v>1.0200000000000001E-3</v>
      </c>
      <c r="R2328" s="143">
        <f>Q2328*H2328</f>
        <v>3.0600000000000002E-3</v>
      </c>
      <c r="S2328" s="143">
        <v>0</v>
      </c>
      <c r="T2328" s="144">
        <f>S2328*H2328</f>
        <v>0</v>
      </c>
      <c r="AR2328" s="145" t="s">
        <v>558</v>
      </c>
      <c r="AT2328" s="145" t="s">
        <v>440</v>
      </c>
      <c r="AU2328" s="145" t="s">
        <v>90</v>
      </c>
      <c r="AY2328" s="18" t="s">
        <v>358</v>
      </c>
      <c r="BE2328" s="146">
        <f>IF(N2328="základní",J2328,0)</f>
        <v>0</v>
      </c>
      <c r="BF2328" s="146">
        <f>IF(N2328="snížená",J2328,0)</f>
        <v>0</v>
      </c>
      <c r="BG2328" s="146">
        <f>IF(N2328="zákl. přenesená",J2328,0)</f>
        <v>0</v>
      </c>
      <c r="BH2328" s="146">
        <f>IF(N2328="sníž. přenesená",J2328,0)</f>
        <v>0</v>
      </c>
      <c r="BI2328" s="146">
        <f>IF(N2328="nulová",J2328,0)</f>
        <v>0</v>
      </c>
      <c r="BJ2328" s="18" t="s">
        <v>90</v>
      </c>
      <c r="BK2328" s="146">
        <f>ROUND(I2328*H2328,2)</f>
        <v>0</v>
      </c>
      <c r="BL2328" s="18" t="s">
        <v>454</v>
      </c>
      <c r="BM2328" s="145" t="s">
        <v>2491</v>
      </c>
    </row>
    <row r="2329" spans="2:65" s="12" customFormat="1" ht="11.25">
      <c r="B2329" s="151"/>
      <c r="D2329" s="152" t="s">
        <v>368</v>
      </c>
      <c r="E2329" s="153" t="s">
        <v>19</v>
      </c>
      <c r="F2329" s="154" t="s">
        <v>1160</v>
      </c>
      <c r="H2329" s="153" t="s">
        <v>19</v>
      </c>
      <c r="I2329" s="155"/>
      <c r="L2329" s="151"/>
      <c r="M2329" s="156"/>
      <c r="T2329" s="157"/>
      <c r="AT2329" s="153" t="s">
        <v>368</v>
      </c>
      <c r="AU2329" s="153" t="s">
        <v>90</v>
      </c>
      <c r="AV2329" s="12" t="s">
        <v>84</v>
      </c>
      <c r="AW2329" s="12" t="s">
        <v>36</v>
      </c>
      <c r="AX2329" s="12" t="s">
        <v>77</v>
      </c>
      <c r="AY2329" s="153" t="s">
        <v>358</v>
      </c>
    </row>
    <row r="2330" spans="2:65" s="12" customFormat="1" ht="11.25">
      <c r="B2330" s="151"/>
      <c r="D2330" s="152" t="s">
        <v>368</v>
      </c>
      <c r="E2330" s="153" t="s">
        <v>19</v>
      </c>
      <c r="F2330" s="154" t="s">
        <v>460</v>
      </c>
      <c r="H2330" s="153" t="s">
        <v>19</v>
      </c>
      <c r="I2330" s="155"/>
      <c r="L2330" s="151"/>
      <c r="M2330" s="156"/>
      <c r="T2330" s="157"/>
      <c r="AT2330" s="153" t="s">
        <v>368</v>
      </c>
      <c r="AU2330" s="153" t="s">
        <v>90</v>
      </c>
      <c r="AV2330" s="12" t="s">
        <v>84</v>
      </c>
      <c r="AW2330" s="12" t="s">
        <v>36</v>
      </c>
      <c r="AX2330" s="12" t="s">
        <v>77</v>
      </c>
      <c r="AY2330" s="153" t="s">
        <v>358</v>
      </c>
    </row>
    <row r="2331" spans="2:65" s="13" customFormat="1" ht="11.25">
      <c r="B2331" s="158"/>
      <c r="D2331" s="152" t="s">
        <v>368</v>
      </c>
      <c r="E2331" s="159" t="s">
        <v>19</v>
      </c>
      <c r="F2331" s="160" t="s">
        <v>2492</v>
      </c>
      <c r="H2331" s="161">
        <v>3</v>
      </c>
      <c r="I2331" s="162"/>
      <c r="L2331" s="158"/>
      <c r="M2331" s="163"/>
      <c r="T2331" s="164"/>
      <c r="AT2331" s="159" t="s">
        <v>368</v>
      </c>
      <c r="AU2331" s="159" t="s">
        <v>90</v>
      </c>
      <c r="AV2331" s="13" t="s">
        <v>90</v>
      </c>
      <c r="AW2331" s="13" t="s">
        <v>36</v>
      </c>
      <c r="AX2331" s="13" t="s">
        <v>77</v>
      </c>
      <c r="AY2331" s="159" t="s">
        <v>358</v>
      </c>
    </row>
    <row r="2332" spans="2:65" s="14" customFormat="1" ht="11.25">
      <c r="B2332" s="165"/>
      <c r="D2332" s="152" t="s">
        <v>368</v>
      </c>
      <c r="E2332" s="166" t="s">
        <v>19</v>
      </c>
      <c r="F2332" s="167" t="s">
        <v>371</v>
      </c>
      <c r="H2332" s="168">
        <v>3</v>
      </c>
      <c r="I2332" s="169"/>
      <c r="L2332" s="165"/>
      <c r="M2332" s="170"/>
      <c r="T2332" s="171"/>
      <c r="AT2332" s="166" t="s">
        <v>368</v>
      </c>
      <c r="AU2332" s="166" t="s">
        <v>90</v>
      </c>
      <c r="AV2332" s="14" t="s">
        <v>364</v>
      </c>
      <c r="AW2332" s="14" t="s">
        <v>36</v>
      </c>
      <c r="AX2332" s="14" t="s">
        <v>84</v>
      </c>
      <c r="AY2332" s="166" t="s">
        <v>358</v>
      </c>
    </row>
    <row r="2333" spans="2:65" s="1" customFormat="1" ht="44.25" customHeight="1">
      <c r="B2333" s="33"/>
      <c r="C2333" s="134" t="s">
        <v>2493</v>
      </c>
      <c r="D2333" s="134" t="s">
        <v>360</v>
      </c>
      <c r="E2333" s="135" t="s">
        <v>2494</v>
      </c>
      <c r="F2333" s="136" t="s">
        <v>2495</v>
      </c>
      <c r="G2333" s="137" t="s">
        <v>504</v>
      </c>
      <c r="H2333" s="138">
        <v>1</v>
      </c>
      <c r="I2333" s="139"/>
      <c r="J2333" s="140">
        <f>ROUND(I2333*H2333,2)</f>
        <v>0</v>
      </c>
      <c r="K2333" s="136" t="s">
        <v>363</v>
      </c>
      <c r="L2333" s="33"/>
      <c r="M2333" s="141" t="s">
        <v>19</v>
      </c>
      <c r="N2333" s="142" t="s">
        <v>49</v>
      </c>
      <c r="P2333" s="143">
        <f>O2333*H2333</f>
        <v>0</v>
      </c>
      <c r="Q2333" s="143">
        <v>1.6990000000000001E-4</v>
      </c>
      <c r="R2333" s="143">
        <f>Q2333*H2333</f>
        <v>1.6990000000000001E-4</v>
      </c>
      <c r="S2333" s="143">
        <v>0</v>
      </c>
      <c r="T2333" s="144">
        <f>S2333*H2333</f>
        <v>0</v>
      </c>
      <c r="AR2333" s="145" t="s">
        <v>454</v>
      </c>
      <c r="AT2333" s="145" t="s">
        <v>360</v>
      </c>
      <c r="AU2333" s="145" t="s">
        <v>90</v>
      </c>
      <c r="AY2333" s="18" t="s">
        <v>358</v>
      </c>
      <c r="BE2333" s="146">
        <f>IF(N2333="základní",J2333,0)</f>
        <v>0</v>
      </c>
      <c r="BF2333" s="146">
        <f>IF(N2333="snížená",J2333,0)</f>
        <v>0</v>
      </c>
      <c r="BG2333" s="146">
        <f>IF(N2333="zákl. přenesená",J2333,0)</f>
        <v>0</v>
      </c>
      <c r="BH2333" s="146">
        <f>IF(N2333="sníž. přenesená",J2333,0)</f>
        <v>0</v>
      </c>
      <c r="BI2333" s="146">
        <f>IF(N2333="nulová",J2333,0)</f>
        <v>0</v>
      </c>
      <c r="BJ2333" s="18" t="s">
        <v>90</v>
      </c>
      <c r="BK2333" s="146">
        <f>ROUND(I2333*H2333,2)</f>
        <v>0</v>
      </c>
      <c r="BL2333" s="18" t="s">
        <v>454</v>
      </c>
      <c r="BM2333" s="145" t="s">
        <v>2496</v>
      </c>
    </row>
    <row r="2334" spans="2:65" s="1" customFormat="1" ht="11.25">
      <c r="B2334" s="33"/>
      <c r="D2334" s="147" t="s">
        <v>366</v>
      </c>
      <c r="F2334" s="148" t="s">
        <v>2497</v>
      </c>
      <c r="I2334" s="149"/>
      <c r="L2334" s="33"/>
      <c r="M2334" s="150"/>
      <c r="T2334" s="54"/>
      <c r="AT2334" s="18" t="s">
        <v>366</v>
      </c>
      <c r="AU2334" s="18" t="s">
        <v>90</v>
      </c>
    </row>
    <row r="2335" spans="2:65" s="12" customFormat="1" ht="11.25">
      <c r="B2335" s="151"/>
      <c r="D2335" s="152" t="s">
        <v>368</v>
      </c>
      <c r="E2335" s="153" t="s">
        <v>19</v>
      </c>
      <c r="F2335" s="154" t="s">
        <v>1160</v>
      </c>
      <c r="H2335" s="153" t="s">
        <v>19</v>
      </c>
      <c r="I2335" s="155"/>
      <c r="L2335" s="151"/>
      <c r="M2335" s="156"/>
      <c r="T2335" s="157"/>
      <c r="AT2335" s="153" t="s">
        <v>368</v>
      </c>
      <c r="AU2335" s="153" t="s">
        <v>90</v>
      </c>
      <c r="AV2335" s="12" t="s">
        <v>84</v>
      </c>
      <c r="AW2335" s="12" t="s">
        <v>36</v>
      </c>
      <c r="AX2335" s="12" t="s">
        <v>77</v>
      </c>
      <c r="AY2335" s="153" t="s">
        <v>358</v>
      </c>
    </row>
    <row r="2336" spans="2:65" s="12" customFormat="1" ht="11.25">
      <c r="B2336" s="151"/>
      <c r="D2336" s="152" t="s">
        <v>368</v>
      </c>
      <c r="E2336" s="153" t="s">
        <v>19</v>
      </c>
      <c r="F2336" s="154" t="s">
        <v>460</v>
      </c>
      <c r="H2336" s="153" t="s">
        <v>19</v>
      </c>
      <c r="I2336" s="155"/>
      <c r="L2336" s="151"/>
      <c r="M2336" s="156"/>
      <c r="T2336" s="157"/>
      <c r="AT2336" s="153" t="s">
        <v>368</v>
      </c>
      <c r="AU2336" s="153" t="s">
        <v>90</v>
      </c>
      <c r="AV2336" s="12" t="s">
        <v>84</v>
      </c>
      <c r="AW2336" s="12" t="s">
        <v>36</v>
      </c>
      <c r="AX2336" s="12" t="s">
        <v>77</v>
      </c>
      <c r="AY2336" s="153" t="s">
        <v>358</v>
      </c>
    </row>
    <row r="2337" spans="2:65" s="13" customFormat="1" ht="11.25">
      <c r="B2337" s="158"/>
      <c r="D2337" s="152" t="s">
        <v>368</v>
      </c>
      <c r="E2337" s="159" t="s">
        <v>19</v>
      </c>
      <c r="F2337" s="160" t="s">
        <v>2498</v>
      </c>
      <c r="H2337" s="161">
        <v>1</v>
      </c>
      <c r="I2337" s="162"/>
      <c r="L2337" s="158"/>
      <c r="M2337" s="163"/>
      <c r="T2337" s="164"/>
      <c r="AT2337" s="159" t="s">
        <v>368</v>
      </c>
      <c r="AU2337" s="159" t="s">
        <v>90</v>
      </c>
      <c r="AV2337" s="13" t="s">
        <v>90</v>
      </c>
      <c r="AW2337" s="13" t="s">
        <v>36</v>
      </c>
      <c r="AX2337" s="13" t="s">
        <v>77</v>
      </c>
      <c r="AY2337" s="159" t="s">
        <v>358</v>
      </c>
    </row>
    <row r="2338" spans="2:65" s="14" customFormat="1" ht="11.25">
      <c r="B2338" s="165"/>
      <c r="D2338" s="152" t="s">
        <v>368</v>
      </c>
      <c r="E2338" s="166" t="s">
        <v>19</v>
      </c>
      <c r="F2338" s="167" t="s">
        <v>371</v>
      </c>
      <c r="H2338" s="168">
        <v>1</v>
      </c>
      <c r="I2338" s="169"/>
      <c r="L2338" s="165"/>
      <c r="M2338" s="170"/>
      <c r="T2338" s="171"/>
      <c r="AT2338" s="166" t="s">
        <v>368</v>
      </c>
      <c r="AU2338" s="166" t="s">
        <v>90</v>
      </c>
      <c r="AV2338" s="14" t="s">
        <v>364</v>
      </c>
      <c r="AW2338" s="14" t="s">
        <v>36</v>
      </c>
      <c r="AX2338" s="14" t="s">
        <v>84</v>
      </c>
      <c r="AY2338" s="166" t="s">
        <v>358</v>
      </c>
    </row>
    <row r="2339" spans="2:65" s="1" customFormat="1" ht="24.2" customHeight="1">
      <c r="B2339" s="33"/>
      <c r="C2339" s="179" t="s">
        <v>2499</v>
      </c>
      <c r="D2339" s="179" t="s">
        <v>440</v>
      </c>
      <c r="E2339" s="180" t="s">
        <v>2500</v>
      </c>
      <c r="F2339" s="181" t="s">
        <v>2501</v>
      </c>
      <c r="G2339" s="182" t="s">
        <v>504</v>
      </c>
      <c r="H2339" s="183">
        <v>1</v>
      </c>
      <c r="I2339" s="184"/>
      <c r="J2339" s="185">
        <f>ROUND(I2339*H2339,2)</f>
        <v>0</v>
      </c>
      <c r="K2339" s="181" t="s">
        <v>363</v>
      </c>
      <c r="L2339" s="186"/>
      <c r="M2339" s="187" t="s">
        <v>19</v>
      </c>
      <c r="N2339" s="188" t="s">
        <v>49</v>
      </c>
      <c r="P2339" s="143">
        <f>O2339*H2339</f>
        <v>0</v>
      </c>
      <c r="Q2339" s="143">
        <v>1.32E-3</v>
      </c>
      <c r="R2339" s="143">
        <f>Q2339*H2339</f>
        <v>1.32E-3</v>
      </c>
      <c r="S2339" s="143">
        <v>0</v>
      </c>
      <c r="T2339" s="144">
        <f>S2339*H2339</f>
        <v>0</v>
      </c>
      <c r="AR2339" s="145" t="s">
        <v>558</v>
      </c>
      <c r="AT2339" s="145" t="s">
        <v>440</v>
      </c>
      <c r="AU2339" s="145" t="s">
        <v>90</v>
      </c>
      <c r="AY2339" s="18" t="s">
        <v>358</v>
      </c>
      <c r="BE2339" s="146">
        <f>IF(N2339="základní",J2339,0)</f>
        <v>0</v>
      </c>
      <c r="BF2339" s="146">
        <f>IF(N2339="snížená",J2339,0)</f>
        <v>0</v>
      </c>
      <c r="BG2339" s="146">
        <f>IF(N2339="zákl. přenesená",J2339,0)</f>
        <v>0</v>
      </c>
      <c r="BH2339" s="146">
        <f>IF(N2339="sníž. přenesená",J2339,0)</f>
        <v>0</v>
      </c>
      <c r="BI2339" s="146">
        <f>IF(N2339="nulová",J2339,0)</f>
        <v>0</v>
      </c>
      <c r="BJ2339" s="18" t="s">
        <v>90</v>
      </c>
      <c r="BK2339" s="146">
        <f>ROUND(I2339*H2339,2)</f>
        <v>0</v>
      </c>
      <c r="BL2339" s="18" t="s">
        <v>454</v>
      </c>
      <c r="BM2339" s="145" t="s">
        <v>2502</v>
      </c>
    </row>
    <row r="2340" spans="2:65" s="12" customFormat="1" ht="11.25">
      <c r="B2340" s="151"/>
      <c r="D2340" s="152" t="s">
        <v>368</v>
      </c>
      <c r="E2340" s="153" t="s">
        <v>19</v>
      </c>
      <c r="F2340" s="154" t="s">
        <v>1160</v>
      </c>
      <c r="H2340" s="153" t="s">
        <v>19</v>
      </c>
      <c r="I2340" s="155"/>
      <c r="L2340" s="151"/>
      <c r="M2340" s="156"/>
      <c r="T2340" s="157"/>
      <c r="AT2340" s="153" t="s">
        <v>368</v>
      </c>
      <c r="AU2340" s="153" t="s">
        <v>90</v>
      </c>
      <c r="AV2340" s="12" t="s">
        <v>84</v>
      </c>
      <c r="AW2340" s="12" t="s">
        <v>36</v>
      </c>
      <c r="AX2340" s="12" t="s">
        <v>77</v>
      </c>
      <c r="AY2340" s="153" t="s">
        <v>358</v>
      </c>
    </row>
    <row r="2341" spans="2:65" s="12" customFormat="1" ht="11.25">
      <c r="B2341" s="151"/>
      <c r="D2341" s="152" t="s">
        <v>368</v>
      </c>
      <c r="E2341" s="153" t="s">
        <v>19</v>
      </c>
      <c r="F2341" s="154" t="s">
        <v>460</v>
      </c>
      <c r="H2341" s="153" t="s">
        <v>19</v>
      </c>
      <c r="I2341" s="155"/>
      <c r="L2341" s="151"/>
      <c r="M2341" s="156"/>
      <c r="T2341" s="157"/>
      <c r="AT2341" s="153" t="s">
        <v>368</v>
      </c>
      <c r="AU2341" s="153" t="s">
        <v>90</v>
      </c>
      <c r="AV2341" s="12" t="s">
        <v>84</v>
      </c>
      <c r="AW2341" s="12" t="s">
        <v>36</v>
      </c>
      <c r="AX2341" s="12" t="s">
        <v>77</v>
      </c>
      <c r="AY2341" s="153" t="s">
        <v>358</v>
      </c>
    </row>
    <row r="2342" spans="2:65" s="13" customFormat="1" ht="11.25">
      <c r="B2342" s="158"/>
      <c r="D2342" s="152" t="s">
        <v>368</v>
      </c>
      <c r="E2342" s="159" t="s">
        <v>19</v>
      </c>
      <c r="F2342" s="160" t="s">
        <v>2498</v>
      </c>
      <c r="H2342" s="161">
        <v>1</v>
      </c>
      <c r="I2342" s="162"/>
      <c r="L2342" s="158"/>
      <c r="M2342" s="163"/>
      <c r="T2342" s="164"/>
      <c r="AT2342" s="159" t="s">
        <v>368</v>
      </c>
      <c r="AU2342" s="159" t="s">
        <v>90</v>
      </c>
      <c r="AV2342" s="13" t="s">
        <v>90</v>
      </c>
      <c r="AW2342" s="13" t="s">
        <v>36</v>
      </c>
      <c r="AX2342" s="13" t="s">
        <v>77</v>
      </c>
      <c r="AY2342" s="159" t="s">
        <v>358</v>
      </c>
    </row>
    <row r="2343" spans="2:65" s="14" customFormat="1" ht="11.25">
      <c r="B2343" s="165"/>
      <c r="D2343" s="152" t="s">
        <v>368</v>
      </c>
      <c r="E2343" s="166" t="s">
        <v>19</v>
      </c>
      <c r="F2343" s="167" t="s">
        <v>371</v>
      </c>
      <c r="H2343" s="168">
        <v>1</v>
      </c>
      <c r="I2343" s="169"/>
      <c r="L2343" s="165"/>
      <c r="M2343" s="170"/>
      <c r="T2343" s="171"/>
      <c r="AT2343" s="166" t="s">
        <v>368</v>
      </c>
      <c r="AU2343" s="166" t="s">
        <v>90</v>
      </c>
      <c r="AV2343" s="14" t="s">
        <v>364</v>
      </c>
      <c r="AW2343" s="14" t="s">
        <v>36</v>
      </c>
      <c r="AX2343" s="14" t="s">
        <v>84</v>
      </c>
      <c r="AY2343" s="166" t="s">
        <v>358</v>
      </c>
    </row>
    <row r="2344" spans="2:65" s="1" customFormat="1" ht="49.15" customHeight="1">
      <c r="B2344" s="33"/>
      <c r="C2344" s="134" t="s">
        <v>2503</v>
      </c>
      <c r="D2344" s="134" t="s">
        <v>360</v>
      </c>
      <c r="E2344" s="135" t="s">
        <v>2504</v>
      </c>
      <c r="F2344" s="136" t="s">
        <v>2505</v>
      </c>
      <c r="G2344" s="137" t="s">
        <v>504</v>
      </c>
      <c r="H2344" s="138">
        <v>16</v>
      </c>
      <c r="I2344" s="139"/>
      <c r="J2344" s="140">
        <f>ROUND(I2344*H2344,2)</f>
        <v>0</v>
      </c>
      <c r="K2344" s="136" t="s">
        <v>363</v>
      </c>
      <c r="L2344" s="33"/>
      <c r="M2344" s="141" t="s">
        <v>19</v>
      </c>
      <c r="N2344" s="142" t="s">
        <v>49</v>
      </c>
      <c r="P2344" s="143">
        <f>O2344*H2344</f>
        <v>0</v>
      </c>
      <c r="Q2344" s="143">
        <v>0</v>
      </c>
      <c r="R2344" s="143">
        <f>Q2344*H2344</f>
        <v>0</v>
      </c>
      <c r="S2344" s="143">
        <v>0</v>
      </c>
      <c r="T2344" s="144">
        <f>S2344*H2344</f>
        <v>0</v>
      </c>
      <c r="AR2344" s="145" t="s">
        <v>454</v>
      </c>
      <c r="AT2344" s="145" t="s">
        <v>360</v>
      </c>
      <c r="AU2344" s="145" t="s">
        <v>90</v>
      </c>
      <c r="AY2344" s="18" t="s">
        <v>358</v>
      </c>
      <c r="BE2344" s="146">
        <f>IF(N2344="základní",J2344,0)</f>
        <v>0</v>
      </c>
      <c r="BF2344" s="146">
        <f>IF(N2344="snížená",J2344,0)</f>
        <v>0</v>
      </c>
      <c r="BG2344" s="146">
        <f>IF(N2344="zákl. přenesená",J2344,0)</f>
        <v>0</v>
      </c>
      <c r="BH2344" s="146">
        <f>IF(N2344="sníž. přenesená",J2344,0)</f>
        <v>0</v>
      </c>
      <c r="BI2344" s="146">
        <f>IF(N2344="nulová",J2344,0)</f>
        <v>0</v>
      </c>
      <c r="BJ2344" s="18" t="s">
        <v>90</v>
      </c>
      <c r="BK2344" s="146">
        <f>ROUND(I2344*H2344,2)</f>
        <v>0</v>
      </c>
      <c r="BL2344" s="18" t="s">
        <v>454</v>
      </c>
      <c r="BM2344" s="145" t="s">
        <v>2506</v>
      </c>
    </row>
    <row r="2345" spans="2:65" s="1" customFormat="1" ht="11.25">
      <c r="B2345" s="33"/>
      <c r="D2345" s="147" t="s">
        <v>366</v>
      </c>
      <c r="F2345" s="148" t="s">
        <v>2507</v>
      </c>
      <c r="I2345" s="149"/>
      <c r="L2345" s="33"/>
      <c r="M2345" s="150"/>
      <c r="T2345" s="54"/>
      <c r="AT2345" s="18" t="s">
        <v>366</v>
      </c>
      <c r="AU2345" s="18" t="s">
        <v>90</v>
      </c>
    </row>
    <row r="2346" spans="2:65" s="12" customFormat="1" ht="11.25">
      <c r="B2346" s="151"/>
      <c r="D2346" s="152" t="s">
        <v>368</v>
      </c>
      <c r="E2346" s="153" t="s">
        <v>19</v>
      </c>
      <c r="F2346" s="154" t="s">
        <v>1160</v>
      </c>
      <c r="H2346" s="153" t="s">
        <v>19</v>
      </c>
      <c r="I2346" s="155"/>
      <c r="L2346" s="151"/>
      <c r="M2346" s="156"/>
      <c r="T2346" s="157"/>
      <c r="AT2346" s="153" t="s">
        <v>368</v>
      </c>
      <c r="AU2346" s="153" t="s">
        <v>90</v>
      </c>
      <c r="AV2346" s="12" t="s">
        <v>84</v>
      </c>
      <c r="AW2346" s="12" t="s">
        <v>36</v>
      </c>
      <c r="AX2346" s="12" t="s">
        <v>77</v>
      </c>
      <c r="AY2346" s="153" t="s">
        <v>358</v>
      </c>
    </row>
    <row r="2347" spans="2:65" s="12" customFormat="1" ht="11.25">
      <c r="B2347" s="151"/>
      <c r="D2347" s="152" t="s">
        <v>368</v>
      </c>
      <c r="E2347" s="153" t="s">
        <v>19</v>
      </c>
      <c r="F2347" s="154" t="s">
        <v>460</v>
      </c>
      <c r="H2347" s="153" t="s">
        <v>19</v>
      </c>
      <c r="I2347" s="155"/>
      <c r="L2347" s="151"/>
      <c r="M2347" s="156"/>
      <c r="T2347" s="157"/>
      <c r="AT2347" s="153" t="s">
        <v>368</v>
      </c>
      <c r="AU2347" s="153" t="s">
        <v>90</v>
      </c>
      <c r="AV2347" s="12" t="s">
        <v>84</v>
      </c>
      <c r="AW2347" s="12" t="s">
        <v>36</v>
      </c>
      <c r="AX2347" s="12" t="s">
        <v>77</v>
      </c>
      <c r="AY2347" s="153" t="s">
        <v>358</v>
      </c>
    </row>
    <row r="2348" spans="2:65" s="13" customFormat="1" ht="11.25">
      <c r="B2348" s="158"/>
      <c r="D2348" s="152" t="s">
        <v>368</v>
      </c>
      <c r="E2348" s="159" t="s">
        <v>19</v>
      </c>
      <c r="F2348" s="160" t="s">
        <v>2508</v>
      </c>
      <c r="H2348" s="161">
        <v>16</v>
      </c>
      <c r="I2348" s="162"/>
      <c r="L2348" s="158"/>
      <c r="M2348" s="163"/>
      <c r="T2348" s="164"/>
      <c r="AT2348" s="159" t="s">
        <v>368</v>
      </c>
      <c r="AU2348" s="159" t="s">
        <v>90</v>
      </c>
      <c r="AV2348" s="13" t="s">
        <v>90</v>
      </c>
      <c r="AW2348" s="13" t="s">
        <v>36</v>
      </c>
      <c r="AX2348" s="13" t="s">
        <v>77</v>
      </c>
      <c r="AY2348" s="159" t="s">
        <v>358</v>
      </c>
    </row>
    <row r="2349" spans="2:65" s="14" customFormat="1" ht="11.25">
      <c r="B2349" s="165"/>
      <c r="D2349" s="152" t="s">
        <v>368</v>
      </c>
      <c r="E2349" s="166" t="s">
        <v>19</v>
      </c>
      <c r="F2349" s="167" t="s">
        <v>371</v>
      </c>
      <c r="H2349" s="168">
        <v>16</v>
      </c>
      <c r="I2349" s="169"/>
      <c r="L2349" s="165"/>
      <c r="M2349" s="170"/>
      <c r="T2349" s="171"/>
      <c r="AT2349" s="166" t="s">
        <v>368</v>
      </c>
      <c r="AU2349" s="166" t="s">
        <v>90</v>
      </c>
      <c r="AV2349" s="14" t="s">
        <v>364</v>
      </c>
      <c r="AW2349" s="14" t="s">
        <v>36</v>
      </c>
      <c r="AX2349" s="14" t="s">
        <v>84</v>
      </c>
      <c r="AY2349" s="166" t="s">
        <v>358</v>
      </c>
    </row>
    <row r="2350" spans="2:65" s="1" customFormat="1" ht="24.2" customHeight="1">
      <c r="B2350" s="33"/>
      <c r="C2350" s="179" t="s">
        <v>2509</v>
      </c>
      <c r="D2350" s="179" t="s">
        <v>440</v>
      </c>
      <c r="E2350" s="180" t="s">
        <v>2510</v>
      </c>
      <c r="F2350" s="181" t="s">
        <v>2511</v>
      </c>
      <c r="G2350" s="182" t="s">
        <v>504</v>
      </c>
      <c r="H2350" s="183">
        <v>5</v>
      </c>
      <c r="I2350" s="184"/>
      <c r="J2350" s="185">
        <f>ROUND(I2350*H2350,2)</f>
        <v>0</v>
      </c>
      <c r="K2350" s="181" t="s">
        <v>363</v>
      </c>
      <c r="L2350" s="186"/>
      <c r="M2350" s="187" t="s">
        <v>19</v>
      </c>
      <c r="N2350" s="188" t="s">
        <v>49</v>
      </c>
      <c r="P2350" s="143">
        <f>O2350*H2350</f>
        <v>0</v>
      </c>
      <c r="Q2350" s="143">
        <v>4.1000000000000003E-3</v>
      </c>
      <c r="R2350" s="143">
        <f>Q2350*H2350</f>
        <v>2.0500000000000001E-2</v>
      </c>
      <c r="S2350" s="143">
        <v>0</v>
      </c>
      <c r="T2350" s="144">
        <f>S2350*H2350</f>
        <v>0</v>
      </c>
      <c r="AR2350" s="145" t="s">
        <v>558</v>
      </c>
      <c r="AT2350" s="145" t="s">
        <v>440</v>
      </c>
      <c r="AU2350" s="145" t="s">
        <v>90</v>
      </c>
      <c r="AY2350" s="18" t="s">
        <v>358</v>
      </c>
      <c r="BE2350" s="146">
        <f>IF(N2350="základní",J2350,0)</f>
        <v>0</v>
      </c>
      <c r="BF2350" s="146">
        <f>IF(N2350="snížená",J2350,0)</f>
        <v>0</v>
      </c>
      <c r="BG2350" s="146">
        <f>IF(N2350="zákl. přenesená",J2350,0)</f>
        <v>0</v>
      </c>
      <c r="BH2350" s="146">
        <f>IF(N2350="sníž. přenesená",J2350,0)</f>
        <v>0</v>
      </c>
      <c r="BI2350" s="146">
        <f>IF(N2350="nulová",J2350,0)</f>
        <v>0</v>
      </c>
      <c r="BJ2350" s="18" t="s">
        <v>90</v>
      </c>
      <c r="BK2350" s="146">
        <f>ROUND(I2350*H2350,2)</f>
        <v>0</v>
      </c>
      <c r="BL2350" s="18" t="s">
        <v>454</v>
      </c>
      <c r="BM2350" s="145" t="s">
        <v>2512</v>
      </c>
    </row>
    <row r="2351" spans="2:65" s="12" customFormat="1" ht="11.25">
      <c r="B2351" s="151"/>
      <c r="D2351" s="152" t="s">
        <v>368</v>
      </c>
      <c r="E2351" s="153" t="s">
        <v>19</v>
      </c>
      <c r="F2351" s="154" t="s">
        <v>1160</v>
      </c>
      <c r="H2351" s="153" t="s">
        <v>19</v>
      </c>
      <c r="I2351" s="155"/>
      <c r="L2351" s="151"/>
      <c r="M2351" s="156"/>
      <c r="T2351" s="157"/>
      <c r="AT2351" s="153" t="s">
        <v>368</v>
      </c>
      <c r="AU2351" s="153" t="s">
        <v>90</v>
      </c>
      <c r="AV2351" s="12" t="s">
        <v>84</v>
      </c>
      <c r="AW2351" s="12" t="s">
        <v>36</v>
      </c>
      <c r="AX2351" s="12" t="s">
        <v>77</v>
      </c>
      <c r="AY2351" s="153" t="s">
        <v>358</v>
      </c>
    </row>
    <row r="2352" spans="2:65" s="12" customFormat="1" ht="11.25">
      <c r="B2352" s="151"/>
      <c r="D2352" s="152" t="s">
        <v>368</v>
      </c>
      <c r="E2352" s="153" t="s">
        <v>19</v>
      </c>
      <c r="F2352" s="154" t="s">
        <v>460</v>
      </c>
      <c r="H2352" s="153" t="s">
        <v>19</v>
      </c>
      <c r="I2352" s="155"/>
      <c r="L2352" s="151"/>
      <c r="M2352" s="156"/>
      <c r="T2352" s="157"/>
      <c r="AT2352" s="153" t="s">
        <v>368</v>
      </c>
      <c r="AU2352" s="153" t="s">
        <v>90</v>
      </c>
      <c r="AV2352" s="12" t="s">
        <v>84</v>
      </c>
      <c r="AW2352" s="12" t="s">
        <v>36</v>
      </c>
      <c r="AX2352" s="12" t="s">
        <v>77</v>
      </c>
      <c r="AY2352" s="153" t="s">
        <v>358</v>
      </c>
    </row>
    <row r="2353" spans="2:65" s="13" customFormat="1" ht="11.25">
      <c r="B2353" s="158"/>
      <c r="D2353" s="152" t="s">
        <v>368</v>
      </c>
      <c r="E2353" s="159" t="s">
        <v>19</v>
      </c>
      <c r="F2353" s="160" t="s">
        <v>2513</v>
      </c>
      <c r="H2353" s="161">
        <v>5</v>
      </c>
      <c r="I2353" s="162"/>
      <c r="L2353" s="158"/>
      <c r="M2353" s="163"/>
      <c r="T2353" s="164"/>
      <c r="AT2353" s="159" t="s">
        <v>368</v>
      </c>
      <c r="AU2353" s="159" t="s">
        <v>90</v>
      </c>
      <c r="AV2353" s="13" t="s">
        <v>90</v>
      </c>
      <c r="AW2353" s="13" t="s">
        <v>36</v>
      </c>
      <c r="AX2353" s="13" t="s">
        <v>77</v>
      </c>
      <c r="AY2353" s="159" t="s">
        <v>358</v>
      </c>
    </row>
    <row r="2354" spans="2:65" s="14" customFormat="1" ht="11.25">
      <c r="B2354" s="165"/>
      <c r="D2354" s="152" t="s">
        <v>368</v>
      </c>
      <c r="E2354" s="166" t="s">
        <v>19</v>
      </c>
      <c r="F2354" s="167" t="s">
        <v>371</v>
      </c>
      <c r="H2354" s="168">
        <v>5</v>
      </c>
      <c r="I2354" s="169"/>
      <c r="L2354" s="165"/>
      <c r="M2354" s="170"/>
      <c r="T2354" s="171"/>
      <c r="AT2354" s="166" t="s">
        <v>368</v>
      </c>
      <c r="AU2354" s="166" t="s">
        <v>90</v>
      </c>
      <c r="AV2354" s="14" t="s">
        <v>364</v>
      </c>
      <c r="AW2354" s="14" t="s">
        <v>36</v>
      </c>
      <c r="AX2354" s="14" t="s">
        <v>84</v>
      </c>
      <c r="AY2354" s="166" t="s">
        <v>358</v>
      </c>
    </row>
    <row r="2355" spans="2:65" s="1" customFormat="1" ht="24.2" customHeight="1">
      <c r="B2355" s="33"/>
      <c r="C2355" s="179" t="s">
        <v>2514</v>
      </c>
      <c r="D2355" s="179" t="s">
        <v>440</v>
      </c>
      <c r="E2355" s="180" t="s">
        <v>2515</v>
      </c>
      <c r="F2355" s="181" t="s">
        <v>2516</v>
      </c>
      <c r="G2355" s="182" t="s">
        <v>504</v>
      </c>
      <c r="H2355" s="183">
        <v>7</v>
      </c>
      <c r="I2355" s="184"/>
      <c r="J2355" s="185">
        <f>ROUND(I2355*H2355,2)</f>
        <v>0</v>
      </c>
      <c r="K2355" s="181" t="s">
        <v>19</v>
      </c>
      <c r="L2355" s="186"/>
      <c r="M2355" s="187" t="s">
        <v>19</v>
      </c>
      <c r="N2355" s="188" t="s">
        <v>49</v>
      </c>
      <c r="P2355" s="143">
        <f>O2355*H2355</f>
        <v>0</v>
      </c>
      <c r="Q2355" s="143">
        <v>4.1000000000000003E-3</v>
      </c>
      <c r="R2355" s="143">
        <f>Q2355*H2355</f>
        <v>2.8700000000000003E-2</v>
      </c>
      <c r="S2355" s="143">
        <v>0</v>
      </c>
      <c r="T2355" s="144">
        <f>S2355*H2355</f>
        <v>0</v>
      </c>
      <c r="AR2355" s="145" t="s">
        <v>558</v>
      </c>
      <c r="AT2355" s="145" t="s">
        <v>440</v>
      </c>
      <c r="AU2355" s="145" t="s">
        <v>90</v>
      </c>
      <c r="AY2355" s="18" t="s">
        <v>358</v>
      </c>
      <c r="BE2355" s="146">
        <f>IF(N2355="základní",J2355,0)</f>
        <v>0</v>
      </c>
      <c r="BF2355" s="146">
        <f>IF(N2355="snížená",J2355,0)</f>
        <v>0</v>
      </c>
      <c r="BG2355" s="146">
        <f>IF(N2355="zákl. přenesená",J2355,0)</f>
        <v>0</v>
      </c>
      <c r="BH2355" s="146">
        <f>IF(N2355="sníž. přenesená",J2355,0)</f>
        <v>0</v>
      </c>
      <c r="BI2355" s="146">
        <f>IF(N2355="nulová",J2355,0)</f>
        <v>0</v>
      </c>
      <c r="BJ2355" s="18" t="s">
        <v>90</v>
      </c>
      <c r="BK2355" s="146">
        <f>ROUND(I2355*H2355,2)</f>
        <v>0</v>
      </c>
      <c r="BL2355" s="18" t="s">
        <v>454</v>
      </c>
      <c r="BM2355" s="145" t="s">
        <v>2517</v>
      </c>
    </row>
    <row r="2356" spans="2:65" s="12" customFormat="1" ht="11.25">
      <c r="B2356" s="151"/>
      <c r="D2356" s="152" t="s">
        <v>368</v>
      </c>
      <c r="E2356" s="153" t="s">
        <v>19</v>
      </c>
      <c r="F2356" s="154" t="s">
        <v>1160</v>
      </c>
      <c r="H2356" s="153" t="s">
        <v>19</v>
      </c>
      <c r="I2356" s="155"/>
      <c r="L2356" s="151"/>
      <c r="M2356" s="156"/>
      <c r="T2356" s="157"/>
      <c r="AT2356" s="153" t="s">
        <v>368</v>
      </c>
      <c r="AU2356" s="153" t="s">
        <v>90</v>
      </c>
      <c r="AV2356" s="12" t="s">
        <v>84</v>
      </c>
      <c r="AW2356" s="12" t="s">
        <v>36</v>
      </c>
      <c r="AX2356" s="12" t="s">
        <v>77</v>
      </c>
      <c r="AY2356" s="153" t="s">
        <v>358</v>
      </c>
    </row>
    <row r="2357" spans="2:65" s="12" customFormat="1" ht="11.25">
      <c r="B2357" s="151"/>
      <c r="D2357" s="152" t="s">
        <v>368</v>
      </c>
      <c r="E2357" s="153" t="s">
        <v>19</v>
      </c>
      <c r="F2357" s="154" t="s">
        <v>460</v>
      </c>
      <c r="H2357" s="153" t="s">
        <v>19</v>
      </c>
      <c r="I2357" s="155"/>
      <c r="L2357" s="151"/>
      <c r="M2357" s="156"/>
      <c r="T2357" s="157"/>
      <c r="AT2357" s="153" t="s">
        <v>368</v>
      </c>
      <c r="AU2357" s="153" t="s">
        <v>90</v>
      </c>
      <c r="AV2357" s="12" t="s">
        <v>84</v>
      </c>
      <c r="AW2357" s="12" t="s">
        <v>36</v>
      </c>
      <c r="AX2357" s="12" t="s">
        <v>77</v>
      </c>
      <c r="AY2357" s="153" t="s">
        <v>358</v>
      </c>
    </row>
    <row r="2358" spans="2:65" s="13" customFormat="1" ht="11.25">
      <c r="B2358" s="158"/>
      <c r="D2358" s="152" t="s">
        <v>368</v>
      </c>
      <c r="E2358" s="159" t="s">
        <v>19</v>
      </c>
      <c r="F2358" s="160" t="s">
        <v>2518</v>
      </c>
      <c r="H2358" s="161">
        <v>7</v>
      </c>
      <c r="I2358" s="162"/>
      <c r="L2358" s="158"/>
      <c r="M2358" s="163"/>
      <c r="T2358" s="164"/>
      <c r="AT2358" s="159" t="s">
        <v>368</v>
      </c>
      <c r="AU2358" s="159" t="s">
        <v>90</v>
      </c>
      <c r="AV2358" s="13" t="s">
        <v>90</v>
      </c>
      <c r="AW2358" s="13" t="s">
        <v>36</v>
      </c>
      <c r="AX2358" s="13" t="s">
        <v>77</v>
      </c>
      <c r="AY2358" s="159" t="s">
        <v>358</v>
      </c>
    </row>
    <row r="2359" spans="2:65" s="14" customFormat="1" ht="11.25">
      <c r="B2359" s="165"/>
      <c r="D2359" s="152" t="s">
        <v>368</v>
      </c>
      <c r="E2359" s="166" t="s">
        <v>19</v>
      </c>
      <c r="F2359" s="167" t="s">
        <v>371</v>
      </c>
      <c r="H2359" s="168">
        <v>7</v>
      </c>
      <c r="I2359" s="169"/>
      <c r="L2359" s="165"/>
      <c r="M2359" s="170"/>
      <c r="T2359" s="171"/>
      <c r="AT2359" s="166" t="s">
        <v>368</v>
      </c>
      <c r="AU2359" s="166" t="s">
        <v>90</v>
      </c>
      <c r="AV2359" s="14" t="s">
        <v>364</v>
      </c>
      <c r="AW2359" s="14" t="s">
        <v>36</v>
      </c>
      <c r="AX2359" s="14" t="s">
        <v>84</v>
      </c>
      <c r="AY2359" s="166" t="s">
        <v>358</v>
      </c>
    </row>
    <row r="2360" spans="2:65" s="1" customFormat="1" ht="24.2" customHeight="1">
      <c r="B2360" s="33"/>
      <c r="C2360" s="179" t="s">
        <v>2519</v>
      </c>
      <c r="D2360" s="179" t="s">
        <v>440</v>
      </c>
      <c r="E2360" s="180" t="s">
        <v>2520</v>
      </c>
      <c r="F2360" s="181" t="s">
        <v>2521</v>
      </c>
      <c r="G2360" s="182" t="s">
        <v>504</v>
      </c>
      <c r="H2360" s="183">
        <v>2</v>
      </c>
      <c r="I2360" s="184"/>
      <c r="J2360" s="185">
        <f>ROUND(I2360*H2360,2)</f>
        <v>0</v>
      </c>
      <c r="K2360" s="181" t="s">
        <v>19</v>
      </c>
      <c r="L2360" s="186"/>
      <c r="M2360" s="187" t="s">
        <v>19</v>
      </c>
      <c r="N2360" s="188" t="s">
        <v>49</v>
      </c>
      <c r="P2360" s="143">
        <f>O2360*H2360</f>
        <v>0</v>
      </c>
      <c r="Q2360" s="143">
        <v>4.1000000000000003E-3</v>
      </c>
      <c r="R2360" s="143">
        <f>Q2360*H2360</f>
        <v>8.2000000000000007E-3</v>
      </c>
      <c r="S2360" s="143">
        <v>0</v>
      </c>
      <c r="T2360" s="144">
        <f>S2360*H2360</f>
        <v>0</v>
      </c>
      <c r="AR2360" s="145" t="s">
        <v>558</v>
      </c>
      <c r="AT2360" s="145" t="s">
        <v>440</v>
      </c>
      <c r="AU2360" s="145" t="s">
        <v>90</v>
      </c>
      <c r="AY2360" s="18" t="s">
        <v>358</v>
      </c>
      <c r="BE2360" s="146">
        <f>IF(N2360="základní",J2360,0)</f>
        <v>0</v>
      </c>
      <c r="BF2360" s="146">
        <f>IF(N2360="snížená",J2360,0)</f>
        <v>0</v>
      </c>
      <c r="BG2360" s="146">
        <f>IF(N2360="zákl. přenesená",J2360,0)</f>
        <v>0</v>
      </c>
      <c r="BH2360" s="146">
        <f>IF(N2360="sníž. přenesená",J2360,0)</f>
        <v>0</v>
      </c>
      <c r="BI2360" s="146">
        <f>IF(N2360="nulová",J2360,0)</f>
        <v>0</v>
      </c>
      <c r="BJ2360" s="18" t="s">
        <v>90</v>
      </c>
      <c r="BK2360" s="146">
        <f>ROUND(I2360*H2360,2)</f>
        <v>0</v>
      </c>
      <c r="BL2360" s="18" t="s">
        <v>454</v>
      </c>
      <c r="BM2360" s="145" t="s">
        <v>2522</v>
      </c>
    </row>
    <row r="2361" spans="2:65" s="12" customFormat="1" ht="11.25">
      <c r="B2361" s="151"/>
      <c r="D2361" s="152" t="s">
        <v>368</v>
      </c>
      <c r="E2361" s="153" t="s">
        <v>19</v>
      </c>
      <c r="F2361" s="154" t="s">
        <v>1160</v>
      </c>
      <c r="H2361" s="153" t="s">
        <v>19</v>
      </c>
      <c r="I2361" s="155"/>
      <c r="L2361" s="151"/>
      <c r="M2361" s="156"/>
      <c r="T2361" s="157"/>
      <c r="AT2361" s="153" t="s">
        <v>368</v>
      </c>
      <c r="AU2361" s="153" t="s">
        <v>90</v>
      </c>
      <c r="AV2361" s="12" t="s">
        <v>84</v>
      </c>
      <c r="AW2361" s="12" t="s">
        <v>36</v>
      </c>
      <c r="AX2361" s="12" t="s">
        <v>77</v>
      </c>
      <c r="AY2361" s="153" t="s">
        <v>358</v>
      </c>
    </row>
    <row r="2362" spans="2:65" s="12" customFormat="1" ht="11.25">
      <c r="B2362" s="151"/>
      <c r="D2362" s="152" t="s">
        <v>368</v>
      </c>
      <c r="E2362" s="153" t="s">
        <v>19</v>
      </c>
      <c r="F2362" s="154" t="s">
        <v>460</v>
      </c>
      <c r="H2362" s="153" t="s">
        <v>19</v>
      </c>
      <c r="I2362" s="155"/>
      <c r="L2362" s="151"/>
      <c r="M2362" s="156"/>
      <c r="T2362" s="157"/>
      <c r="AT2362" s="153" t="s">
        <v>368</v>
      </c>
      <c r="AU2362" s="153" t="s">
        <v>90</v>
      </c>
      <c r="AV2362" s="12" t="s">
        <v>84</v>
      </c>
      <c r="AW2362" s="12" t="s">
        <v>36</v>
      </c>
      <c r="AX2362" s="12" t="s">
        <v>77</v>
      </c>
      <c r="AY2362" s="153" t="s">
        <v>358</v>
      </c>
    </row>
    <row r="2363" spans="2:65" s="13" customFormat="1" ht="11.25">
      <c r="B2363" s="158"/>
      <c r="D2363" s="152" t="s">
        <v>368</v>
      </c>
      <c r="E2363" s="159" t="s">
        <v>19</v>
      </c>
      <c r="F2363" s="160" t="s">
        <v>2523</v>
      </c>
      <c r="H2363" s="161">
        <v>2</v>
      </c>
      <c r="I2363" s="162"/>
      <c r="L2363" s="158"/>
      <c r="M2363" s="163"/>
      <c r="T2363" s="164"/>
      <c r="AT2363" s="159" t="s">
        <v>368</v>
      </c>
      <c r="AU2363" s="159" t="s">
        <v>90</v>
      </c>
      <c r="AV2363" s="13" t="s">
        <v>90</v>
      </c>
      <c r="AW2363" s="13" t="s">
        <v>36</v>
      </c>
      <c r="AX2363" s="13" t="s">
        <v>77</v>
      </c>
      <c r="AY2363" s="159" t="s">
        <v>358</v>
      </c>
    </row>
    <row r="2364" spans="2:65" s="14" customFormat="1" ht="11.25">
      <c r="B2364" s="165"/>
      <c r="D2364" s="152" t="s">
        <v>368</v>
      </c>
      <c r="E2364" s="166" t="s">
        <v>19</v>
      </c>
      <c r="F2364" s="167" t="s">
        <v>371</v>
      </c>
      <c r="H2364" s="168">
        <v>2</v>
      </c>
      <c r="I2364" s="169"/>
      <c r="L2364" s="165"/>
      <c r="M2364" s="170"/>
      <c r="T2364" s="171"/>
      <c r="AT2364" s="166" t="s">
        <v>368</v>
      </c>
      <c r="AU2364" s="166" t="s">
        <v>90</v>
      </c>
      <c r="AV2364" s="14" t="s">
        <v>364</v>
      </c>
      <c r="AW2364" s="14" t="s">
        <v>36</v>
      </c>
      <c r="AX2364" s="14" t="s">
        <v>84</v>
      </c>
      <c r="AY2364" s="166" t="s">
        <v>358</v>
      </c>
    </row>
    <row r="2365" spans="2:65" s="1" customFormat="1" ht="24.2" customHeight="1">
      <c r="B2365" s="33"/>
      <c r="C2365" s="179" t="s">
        <v>2524</v>
      </c>
      <c r="D2365" s="179" t="s">
        <v>440</v>
      </c>
      <c r="E2365" s="180" t="s">
        <v>2525</v>
      </c>
      <c r="F2365" s="181" t="s">
        <v>2526</v>
      </c>
      <c r="G2365" s="182" t="s">
        <v>504</v>
      </c>
      <c r="H2365" s="183">
        <v>2</v>
      </c>
      <c r="I2365" s="184"/>
      <c r="J2365" s="185">
        <f>ROUND(I2365*H2365,2)</f>
        <v>0</v>
      </c>
      <c r="K2365" s="181" t="s">
        <v>19</v>
      </c>
      <c r="L2365" s="186"/>
      <c r="M2365" s="187" t="s">
        <v>19</v>
      </c>
      <c r="N2365" s="188" t="s">
        <v>49</v>
      </c>
      <c r="P2365" s="143">
        <f>O2365*H2365</f>
        <v>0</v>
      </c>
      <c r="Q2365" s="143">
        <v>4.1000000000000003E-3</v>
      </c>
      <c r="R2365" s="143">
        <f>Q2365*H2365</f>
        <v>8.2000000000000007E-3</v>
      </c>
      <c r="S2365" s="143">
        <v>0</v>
      </c>
      <c r="T2365" s="144">
        <f>S2365*H2365</f>
        <v>0</v>
      </c>
      <c r="AR2365" s="145" t="s">
        <v>558</v>
      </c>
      <c r="AT2365" s="145" t="s">
        <v>440</v>
      </c>
      <c r="AU2365" s="145" t="s">
        <v>90</v>
      </c>
      <c r="AY2365" s="18" t="s">
        <v>358</v>
      </c>
      <c r="BE2365" s="146">
        <f>IF(N2365="základní",J2365,0)</f>
        <v>0</v>
      </c>
      <c r="BF2365" s="146">
        <f>IF(N2365="snížená",J2365,0)</f>
        <v>0</v>
      </c>
      <c r="BG2365" s="146">
        <f>IF(N2365="zákl. přenesená",J2365,0)</f>
        <v>0</v>
      </c>
      <c r="BH2365" s="146">
        <f>IF(N2365="sníž. přenesená",J2365,0)</f>
        <v>0</v>
      </c>
      <c r="BI2365" s="146">
        <f>IF(N2365="nulová",J2365,0)</f>
        <v>0</v>
      </c>
      <c r="BJ2365" s="18" t="s">
        <v>90</v>
      </c>
      <c r="BK2365" s="146">
        <f>ROUND(I2365*H2365,2)</f>
        <v>0</v>
      </c>
      <c r="BL2365" s="18" t="s">
        <v>454</v>
      </c>
      <c r="BM2365" s="145" t="s">
        <v>2527</v>
      </c>
    </row>
    <row r="2366" spans="2:65" s="12" customFormat="1" ht="11.25">
      <c r="B2366" s="151"/>
      <c r="D2366" s="152" t="s">
        <v>368</v>
      </c>
      <c r="E2366" s="153" t="s">
        <v>19</v>
      </c>
      <c r="F2366" s="154" t="s">
        <v>1160</v>
      </c>
      <c r="H2366" s="153" t="s">
        <v>19</v>
      </c>
      <c r="I2366" s="155"/>
      <c r="L2366" s="151"/>
      <c r="M2366" s="156"/>
      <c r="T2366" s="157"/>
      <c r="AT2366" s="153" t="s">
        <v>368</v>
      </c>
      <c r="AU2366" s="153" t="s">
        <v>90</v>
      </c>
      <c r="AV2366" s="12" t="s">
        <v>84</v>
      </c>
      <c r="AW2366" s="12" t="s">
        <v>36</v>
      </c>
      <c r="AX2366" s="12" t="s">
        <v>77</v>
      </c>
      <c r="AY2366" s="153" t="s">
        <v>358</v>
      </c>
    </row>
    <row r="2367" spans="2:65" s="12" customFormat="1" ht="11.25">
      <c r="B2367" s="151"/>
      <c r="D2367" s="152" t="s">
        <v>368</v>
      </c>
      <c r="E2367" s="153" t="s">
        <v>19</v>
      </c>
      <c r="F2367" s="154" t="s">
        <v>460</v>
      </c>
      <c r="H2367" s="153" t="s">
        <v>19</v>
      </c>
      <c r="I2367" s="155"/>
      <c r="L2367" s="151"/>
      <c r="M2367" s="156"/>
      <c r="T2367" s="157"/>
      <c r="AT2367" s="153" t="s">
        <v>368</v>
      </c>
      <c r="AU2367" s="153" t="s">
        <v>90</v>
      </c>
      <c r="AV2367" s="12" t="s">
        <v>84</v>
      </c>
      <c r="AW2367" s="12" t="s">
        <v>36</v>
      </c>
      <c r="AX2367" s="12" t="s">
        <v>77</v>
      </c>
      <c r="AY2367" s="153" t="s">
        <v>358</v>
      </c>
    </row>
    <row r="2368" spans="2:65" s="13" customFormat="1" ht="11.25">
      <c r="B2368" s="158"/>
      <c r="D2368" s="152" t="s">
        <v>368</v>
      </c>
      <c r="E2368" s="159" t="s">
        <v>19</v>
      </c>
      <c r="F2368" s="160" t="s">
        <v>2523</v>
      </c>
      <c r="H2368" s="161">
        <v>2</v>
      </c>
      <c r="I2368" s="162"/>
      <c r="L2368" s="158"/>
      <c r="M2368" s="163"/>
      <c r="T2368" s="164"/>
      <c r="AT2368" s="159" t="s">
        <v>368</v>
      </c>
      <c r="AU2368" s="159" t="s">
        <v>90</v>
      </c>
      <c r="AV2368" s="13" t="s">
        <v>90</v>
      </c>
      <c r="AW2368" s="13" t="s">
        <v>36</v>
      </c>
      <c r="AX2368" s="13" t="s">
        <v>77</v>
      </c>
      <c r="AY2368" s="159" t="s">
        <v>358</v>
      </c>
    </row>
    <row r="2369" spans="2:65" s="14" customFormat="1" ht="11.25">
      <c r="B2369" s="165"/>
      <c r="D2369" s="152" t="s">
        <v>368</v>
      </c>
      <c r="E2369" s="166" t="s">
        <v>19</v>
      </c>
      <c r="F2369" s="167" t="s">
        <v>371</v>
      </c>
      <c r="H2369" s="168">
        <v>2</v>
      </c>
      <c r="I2369" s="169"/>
      <c r="L2369" s="165"/>
      <c r="M2369" s="170"/>
      <c r="T2369" s="171"/>
      <c r="AT2369" s="166" t="s">
        <v>368</v>
      </c>
      <c r="AU2369" s="166" t="s">
        <v>90</v>
      </c>
      <c r="AV2369" s="14" t="s">
        <v>364</v>
      </c>
      <c r="AW2369" s="14" t="s">
        <v>36</v>
      </c>
      <c r="AX2369" s="14" t="s">
        <v>84</v>
      </c>
      <c r="AY2369" s="166" t="s">
        <v>358</v>
      </c>
    </row>
    <row r="2370" spans="2:65" s="1" customFormat="1" ht="55.5" customHeight="1">
      <c r="B2370" s="33"/>
      <c r="C2370" s="134" t="s">
        <v>2528</v>
      </c>
      <c r="D2370" s="134" t="s">
        <v>360</v>
      </c>
      <c r="E2370" s="135" t="s">
        <v>2529</v>
      </c>
      <c r="F2370" s="136" t="s">
        <v>2530</v>
      </c>
      <c r="G2370" s="137" t="s">
        <v>2531</v>
      </c>
      <c r="H2370" s="138">
        <v>1</v>
      </c>
      <c r="I2370" s="139"/>
      <c r="J2370" s="140">
        <f>ROUND(I2370*H2370,2)</f>
        <v>0</v>
      </c>
      <c r="K2370" s="136" t="s">
        <v>363</v>
      </c>
      <c r="L2370" s="33"/>
      <c r="M2370" s="141" t="s">
        <v>19</v>
      </c>
      <c r="N2370" s="142" t="s">
        <v>49</v>
      </c>
      <c r="P2370" s="143">
        <f>O2370*H2370</f>
        <v>0</v>
      </c>
      <c r="Q2370" s="143">
        <v>0</v>
      </c>
      <c r="R2370" s="143">
        <f>Q2370*H2370</f>
        <v>0</v>
      </c>
      <c r="S2370" s="143">
        <v>0</v>
      </c>
      <c r="T2370" s="144">
        <f>S2370*H2370</f>
        <v>0</v>
      </c>
      <c r="AR2370" s="145" t="s">
        <v>454</v>
      </c>
      <c r="AT2370" s="145" t="s">
        <v>360</v>
      </c>
      <c r="AU2370" s="145" t="s">
        <v>90</v>
      </c>
      <c r="AY2370" s="18" t="s">
        <v>358</v>
      </c>
      <c r="BE2370" s="146">
        <f>IF(N2370="základní",J2370,0)</f>
        <v>0</v>
      </c>
      <c r="BF2370" s="146">
        <f>IF(N2370="snížená",J2370,0)</f>
        <v>0</v>
      </c>
      <c r="BG2370" s="146">
        <f>IF(N2370="zákl. přenesená",J2370,0)</f>
        <v>0</v>
      </c>
      <c r="BH2370" s="146">
        <f>IF(N2370="sníž. přenesená",J2370,0)</f>
        <v>0</v>
      </c>
      <c r="BI2370" s="146">
        <f>IF(N2370="nulová",J2370,0)</f>
        <v>0</v>
      </c>
      <c r="BJ2370" s="18" t="s">
        <v>90</v>
      </c>
      <c r="BK2370" s="146">
        <f>ROUND(I2370*H2370,2)</f>
        <v>0</v>
      </c>
      <c r="BL2370" s="18" t="s">
        <v>454</v>
      </c>
      <c r="BM2370" s="145" t="s">
        <v>2532</v>
      </c>
    </row>
    <row r="2371" spans="2:65" s="1" customFormat="1" ht="11.25">
      <c r="B2371" s="33"/>
      <c r="D2371" s="147" t="s">
        <v>366</v>
      </c>
      <c r="F2371" s="148" t="s">
        <v>2533</v>
      </c>
      <c r="I2371" s="149"/>
      <c r="L2371" s="33"/>
      <c r="M2371" s="150"/>
      <c r="T2371" s="54"/>
      <c r="AT2371" s="18" t="s">
        <v>366</v>
      </c>
      <c r="AU2371" s="18" t="s">
        <v>90</v>
      </c>
    </row>
    <row r="2372" spans="2:65" s="1" customFormat="1" ht="33" customHeight="1">
      <c r="B2372" s="33"/>
      <c r="C2372" s="179" t="s">
        <v>2534</v>
      </c>
      <c r="D2372" s="179" t="s">
        <v>440</v>
      </c>
      <c r="E2372" s="180" t="s">
        <v>2535</v>
      </c>
      <c r="F2372" s="181" t="s">
        <v>2536</v>
      </c>
      <c r="G2372" s="182" t="s">
        <v>235</v>
      </c>
      <c r="H2372" s="183">
        <v>60</v>
      </c>
      <c r="I2372" s="184"/>
      <c r="J2372" s="185">
        <f t="shared" ref="J2372:J2378" si="30">ROUND(I2372*H2372,2)</f>
        <v>0</v>
      </c>
      <c r="K2372" s="181" t="s">
        <v>363</v>
      </c>
      <c r="L2372" s="186"/>
      <c r="M2372" s="187" t="s">
        <v>19</v>
      </c>
      <c r="N2372" s="188" t="s">
        <v>49</v>
      </c>
      <c r="P2372" s="143">
        <f t="shared" ref="P2372:P2378" si="31">O2372*H2372</f>
        <v>0</v>
      </c>
      <c r="Q2372" s="143">
        <v>2.4000000000000001E-4</v>
      </c>
      <c r="R2372" s="143">
        <f t="shared" ref="R2372:R2378" si="32">Q2372*H2372</f>
        <v>1.44E-2</v>
      </c>
      <c r="S2372" s="143">
        <v>0</v>
      </c>
      <c r="T2372" s="144">
        <f t="shared" ref="T2372:T2378" si="33">S2372*H2372</f>
        <v>0</v>
      </c>
      <c r="AR2372" s="145" t="s">
        <v>558</v>
      </c>
      <c r="AT2372" s="145" t="s">
        <v>440</v>
      </c>
      <c r="AU2372" s="145" t="s">
        <v>90</v>
      </c>
      <c r="AY2372" s="18" t="s">
        <v>358</v>
      </c>
      <c r="BE2372" s="146">
        <f t="shared" ref="BE2372:BE2378" si="34">IF(N2372="základní",J2372,0)</f>
        <v>0</v>
      </c>
      <c r="BF2372" s="146">
        <f t="shared" ref="BF2372:BF2378" si="35">IF(N2372="snížená",J2372,0)</f>
        <v>0</v>
      </c>
      <c r="BG2372" s="146">
        <f t="shared" ref="BG2372:BG2378" si="36">IF(N2372="zákl. přenesená",J2372,0)</f>
        <v>0</v>
      </c>
      <c r="BH2372" s="146">
        <f t="shared" ref="BH2372:BH2378" si="37">IF(N2372="sníž. přenesená",J2372,0)</f>
        <v>0</v>
      </c>
      <c r="BI2372" s="146">
        <f t="shared" ref="BI2372:BI2378" si="38">IF(N2372="nulová",J2372,0)</f>
        <v>0</v>
      </c>
      <c r="BJ2372" s="18" t="s">
        <v>90</v>
      </c>
      <c r="BK2372" s="146">
        <f t="shared" ref="BK2372:BK2378" si="39">ROUND(I2372*H2372,2)</f>
        <v>0</v>
      </c>
      <c r="BL2372" s="18" t="s">
        <v>454</v>
      </c>
      <c r="BM2372" s="145" t="s">
        <v>2537</v>
      </c>
    </row>
    <row r="2373" spans="2:65" s="1" customFormat="1" ht="24.2" customHeight="1">
      <c r="B2373" s="33"/>
      <c r="C2373" s="179" t="s">
        <v>2538</v>
      </c>
      <c r="D2373" s="179" t="s">
        <v>440</v>
      </c>
      <c r="E2373" s="180" t="s">
        <v>2539</v>
      </c>
      <c r="F2373" s="181" t="s">
        <v>2540</v>
      </c>
      <c r="G2373" s="182" t="s">
        <v>504</v>
      </c>
      <c r="H2373" s="183">
        <v>2</v>
      </c>
      <c r="I2373" s="184"/>
      <c r="J2373" s="185">
        <f t="shared" si="30"/>
        <v>0</v>
      </c>
      <c r="K2373" s="181" t="s">
        <v>363</v>
      </c>
      <c r="L2373" s="186"/>
      <c r="M2373" s="187" t="s">
        <v>19</v>
      </c>
      <c r="N2373" s="188" t="s">
        <v>49</v>
      </c>
      <c r="P2373" s="143">
        <f t="shared" si="31"/>
        <v>0</v>
      </c>
      <c r="Q2373" s="143">
        <v>3.2000000000000003E-4</v>
      </c>
      <c r="R2373" s="143">
        <f t="shared" si="32"/>
        <v>6.4000000000000005E-4</v>
      </c>
      <c r="S2373" s="143">
        <v>0</v>
      </c>
      <c r="T2373" s="144">
        <f t="shared" si="33"/>
        <v>0</v>
      </c>
      <c r="AR2373" s="145" t="s">
        <v>558</v>
      </c>
      <c r="AT2373" s="145" t="s">
        <v>440</v>
      </c>
      <c r="AU2373" s="145" t="s">
        <v>90</v>
      </c>
      <c r="AY2373" s="18" t="s">
        <v>358</v>
      </c>
      <c r="BE2373" s="146">
        <f t="shared" si="34"/>
        <v>0</v>
      </c>
      <c r="BF2373" s="146">
        <f t="shared" si="35"/>
        <v>0</v>
      </c>
      <c r="BG2373" s="146">
        <f t="shared" si="36"/>
        <v>0</v>
      </c>
      <c r="BH2373" s="146">
        <f t="shared" si="37"/>
        <v>0</v>
      </c>
      <c r="BI2373" s="146">
        <f t="shared" si="38"/>
        <v>0</v>
      </c>
      <c r="BJ2373" s="18" t="s">
        <v>90</v>
      </c>
      <c r="BK2373" s="146">
        <f t="shared" si="39"/>
        <v>0</v>
      </c>
      <c r="BL2373" s="18" t="s">
        <v>454</v>
      </c>
      <c r="BM2373" s="145" t="s">
        <v>2541</v>
      </c>
    </row>
    <row r="2374" spans="2:65" s="1" customFormat="1" ht="37.9" customHeight="1">
      <c r="B2374" s="33"/>
      <c r="C2374" s="179" t="s">
        <v>2542</v>
      </c>
      <c r="D2374" s="179" t="s">
        <v>440</v>
      </c>
      <c r="E2374" s="180" t="s">
        <v>2543</v>
      </c>
      <c r="F2374" s="181" t="s">
        <v>2544</v>
      </c>
      <c r="G2374" s="182" t="s">
        <v>504</v>
      </c>
      <c r="H2374" s="183">
        <v>2</v>
      </c>
      <c r="I2374" s="184"/>
      <c r="J2374" s="185">
        <f t="shared" si="30"/>
        <v>0</v>
      </c>
      <c r="K2374" s="181" t="s">
        <v>363</v>
      </c>
      <c r="L2374" s="186"/>
      <c r="M2374" s="187" t="s">
        <v>19</v>
      </c>
      <c r="N2374" s="188" t="s">
        <v>49</v>
      </c>
      <c r="P2374" s="143">
        <f t="shared" si="31"/>
        <v>0</v>
      </c>
      <c r="Q2374" s="143">
        <v>8.4000000000000003E-4</v>
      </c>
      <c r="R2374" s="143">
        <f t="shared" si="32"/>
        <v>1.6800000000000001E-3</v>
      </c>
      <c r="S2374" s="143">
        <v>0</v>
      </c>
      <c r="T2374" s="144">
        <f t="shared" si="33"/>
        <v>0</v>
      </c>
      <c r="AR2374" s="145" t="s">
        <v>558</v>
      </c>
      <c r="AT2374" s="145" t="s">
        <v>440</v>
      </c>
      <c r="AU2374" s="145" t="s">
        <v>90</v>
      </c>
      <c r="AY2374" s="18" t="s">
        <v>358</v>
      </c>
      <c r="BE2374" s="146">
        <f t="shared" si="34"/>
        <v>0</v>
      </c>
      <c r="BF2374" s="146">
        <f t="shared" si="35"/>
        <v>0</v>
      </c>
      <c r="BG2374" s="146">
        <f t="shared" si="36"/>
        <v>0</v>
      </c>
      <c r="BH2374" s="146">
        <f t="shared" si="37"/>
        <v>0</v>
      </c>
      <c r="BI2374" s="146">
        <f t="shared" si="38"/>
        <v>0</v>
      </c>
      <c r="BJ2374" s="18" t="s">
        <v>90</v>
      </c>
      <c r="BK2374" s="146">
        <f t="shared" si="39"/>
        <v>0</v>
      </c>
      <c r="BL2374" s="18" t="s">
        <v>454</v>
      </c>
      <c r="BM2374" s="145" t="s">
        <v>2545</v>
      </c>
    </row>
    <row r="2375" spans="2:65" s="1" customFormat="1" ht="16.5" customHeight="1">
      <c r="B2375" s="33"/>
      <c r="C2375" s="179" t="s">
        <v>2546</v>
      </c>
      <c r="D2375" s="179" t="s">
        <v>440</v>
      </c>
      <c r="E2375" s="180" t="s">
        <v>2547</v>
      </c>
      <c r="F2375" s="181" t="s">
        <v>2548</v>
      </c>
      <c r="G2375" s="182" t="s">
        <v>504</v>
      </c>
      <c r="H2375" s="183">
        <v>1</v>
      </c>
      <c r="I2375" s="184"/>
      <c r="J2375" s="185">
        <f t="shared" si="30"/>
        <v>0</v>
      </c>
      <c r="K2375" s="181" t="s">
        <v>19</v>
      </c>
      <c r="L2375" s="186"/>
      <c r="M2375" s="187" t="s">
        <v>19</v>
      </c>
      <c r="N2375" s="188" t="s">
        <v>49</v>
      </c>
      <c r="P2375" s="143">
        <f t="shared" si="31"/>
        <v>0</v>
      </c>
      <c r="Q2375" s="143">
        <v>3.8999999999999999E-4</v>
      </c>
      <c r="R2375" s="143">
        <f t="shared" si="32"/>
        <v>3.8999999999999999E-4</v>
      </c>
      <c r="S2375" s="143">
        <v>0</v>
      </c>
      <c r="T2375" s="144">
        <f t="shared" si="33"/>
        <v>0</v>
      </c>
      <c r="AR2375" s="145" t="s">
        <v>558</v>
      </c>
      <c r="AT2375" s="145" t="s">
        <v>440</v>
      </c>
      <c r="AU2375" s="145" t="s">
        <v>90</v>
      </c>
      <c r="AY2375" s="18" t="s">
        <v>358</v>
      </c>
      <c r="BE2375" s="146">
        <f t="shared" si="34"/>
        <v>0</v>
      </c>
      <c r="BF2375" s="146">
        <f t="shared" si="35"/>
        <v>0</v>
      </c>
      <c r="BG2375" s="146">
        <f t="shared" si="36"/>
        <v>0</v>
      </c>
      <c r="BH2375" s="146">
        <f t="shared" si="37"/>
        <v>0</v>
      </c>
      <c r="BI2375" s="146">
        <f t="shared" si="38"/>
        <v>0</v>
      </c>
      <c r="BJ2375" s="18" t="s">
        <v>90</v>
      </c>
      <c r="BK2375" s="146">
        <f t="shared" si="39"/>
        <v>0</v>
      </c>
      <c r="BL2375" s="18" t="s">
        <v>454</v>
      </c>
      <c r="BM2375" s="145" t="s">
        <v>2549</v>
      </c>
    </row>
    <row r="2376" spans="2:65" s="1" customFormat="1" ht="16.5" customHeight="1">
      <c r="B2376" s="33"/>
      <c r="C2376" s="179" t="s">
        <v>2550</v>
      </c>
      <c r="D2376" s="179" t="s">
        <v>440</v>
      </c>
      <c r="E2376" s="180" t="s">
        <v>2551</v>
      </c>
      <c r="F2376" s="181" t="s">
        <v>2552</v>
      </c>
      <c r="G2376" s="182" t="s">
        <v>235</v>
      </c>
      <c r="H2376" s="183">
        <v>15</v>
      </c>
      <c r="I2376" s="184"/>
      <c r="J2376" s="185">
        <f t="shared" si="30"/>
        <v>0</v>
      </c>
      <c r="K2376" s="181" t="s">
        <v>19</v>
      </c>
      <c r="L2376" s="186"/>
      <c r="M2376" s="187" t="s">
        <v>19</v>
      </c>
      <c r="N2376" s="188" t="s">
        <v>49</v>
      </c>
      <c r="P2376" s="143">
        <f t="shared" si="31"/>
        <v>0</v>
      </c>
      <c r="Q2376" s="143">
        <v>1.0000000000000001E-5</v>
      </c>
      <c r="R2376" s="143">
        <f t="shared" si="32"/>
        <v>1.5000000000000001E-4</v>
      </c>
      <c r="S2376" s="143">
        <v>0</v>
      </c>
      <c r="T2376" s="144">
        <f t="shared" si="33"/>
        <v>0</v>
      </c>
      <c r="AR2376" s="145" t="s">
        <v>558</v>
      </c>
      <c r="AT2376" s="145" t="s">
        <v>440</v>
      </c>
      <c r="AU2376" s="145" t="s">
        <v>90</v>
      </c>
      <c r="AY2376" s="18" t="s">
        <v>358</v>
      </c>
      <c r="BE2376" s="146">
        <f t="shared" si="34"/>
        <v>0</v>
      </c>
      <c r="BF2376" s="146">
        <f t="shared" si="35"/>
        <v>0</v>
      </c>
      <c r="BG2376" s="146">
        <f t="shared" si="36"/>
        <v>0</v>
      </c>
      <c r="BH2376" s="146">
        <f t="shared" si="37"/>
        <v>0</v>
      </c>
      <c r="BI2376" s="146">
        <f t="shared" si="38"/>
        <v>0</v>
      </c>
      <c r="BJ2376" s="18" t="s">
        <v>90</v>
      </c>
      <c r="BK2376" s="146">
        <f t="shared" si="39"/>
        <v>0</v>
      </c>
      <c r="BL2376" s="18" t="s">
        <v>454</v>
      </c>
      <c r="BM2376" s="145" t="s">
        <v>2553</v>
      </c>
    </row>
    <row r="2377" spans="2:65" s="1" customFormat="1" ht="16.5" customHeight="1">
      <c r="B2377" s="33"/>
      <c r="C2377" s="134" t="s">
        <v>2554</v>
      </c>
      <c r="D2377" s="134" t="s">
        <v>360</v>
      </c>
      <c r="E2377" s="135" t="s">
        <v>2555</v>
      </c>
      <c r="F2377" s="136" t="s">
        <v>2556</v>
      </c>
      <c r="G2377" s="137" t="s">
        <v>504</v>
      </c>
      <c r="H2377" s="138">
        <v>1</v>
      </c>
      <c r="I2377" s="139"/>
      <c r="J2377" s="140">
        <f t="shared" si="30"/>
        <v>0</v>
      </c>
      <c r="K2377" s="136" t="s">
        <v>19</v>
      </c>
      <c r="L2377" s="33"/>
      <c r="M2377" s="141" t="s">
        <v>19</v>
      </c>
      <c r="N2377" s="142" t="s">
        <v>49</v>
      </c>
      <c r="P2377" s="143">
        <f t="shared" si="31"/>
        <v>0</v>
      </c>
      <c r="Q2377" s="143">
        <v>0</v>
      </c>
      <c r="R2377" s="143">
        <f t="shared" si="32"/>
        <v>0</v>
      </c>
      <c r="S2377" s="143">
        <v>0</v>
      </c>
      <c r="T2377" s="144">
        <f t="shared" si="33"/>
        <v>0</v>
      </c>
      <c r="AR2377" s="145" t="s">
        <v>454</v>
      </c>
      <c r="AT2377" s="145" t="s">
        <v>360</v>
      </c>
      <c r="AU2377" s="145" t="s">
        <v>90</v>
      </c>
      <c r="AY2377" s="18" t="s">
        <v>358</v>
      </c>
      <c r="BE2377" s="146">
        <f t="shared" si="34"/>
        <v>0</v>
      </c>
      <c r="BF2377" s="146">
        <f t="shared" si="35"/>
        <v>0</v>
      </c>
      <c r="BG2377" s="146">
        <f t="shared" si="36"/>
        <v>0</v>
      </c>
      <c r="BH2377" s="146">
        <f t="shared" si="37"/>
        <v>0</v>
      </c>
      <c r="BI2377" s="146">
        <f t="shared" si="38"/>
        <v>0</v>
      </c>
      <c r="BJ2377" s="18" t="s">
        <v>90</v>
      </c>
      <c r="BK2377" s="146">
        <f t="shared" si="39"/>
        <v>0</v>
      </c>
      <c r="BL2377" s="18" t="s">
        <v>454</v>
      </c>
      <c r="BM2377" s="145" t="s">
        <v>2557</v>
      </c>
    </row>
    <row r="2378" spans="2:65" s="1" customFormat="1" ht="49.15" customHeight="1">
      <c r="B2378" s="33"/>
      <c r="C2378" s="134" t="s">
        <v>2558</v>
      </c>
      <c r="D2378" s="134" t="s">
        <v>360</v>
      </c>
      <c r="E2378" s="135" t="s">
        <v>2559</v>
      </c>
      <c r="F2378" s="136" t="s">
        <v>2560</v>
      </c>
      <c r="G2378" s="137" t="s">
        <v>1498</v>
      </c>
      <c r="H2378" s="189"/>
      <c r="I2378" s="139"/>
      <c r="J2378" s="140">
        <f t="shared" si="30"/>
        <v>0</v>
      </c>
      <c r="K2378" s="136" t="s">
        <v>363</v>
      </c>
      <c r="L2378" s="33"/>
      <c r="M2378" s="141" t="s">
        <v>19</v>
      </c>
      <c r="N2378" s="142" t="s">
        <v>49</v>
      </c>
      <c r="P2378" s="143">
        <f t="shared" si="31"/>
        <v>0</v>
      </c>
      <c r="Q2378" s="143">
        <v>0</v>
      </c>
      <c r="R2378" s="143">
        <f t="shared" si="32"/>
        <v>0</v>
      </c>
      <c r="S2378" s="143">
        <v>0</v>
      </c>
      <c r="T2378" s="144">
        <f t="shared" si="33"/>
        <v>0</v>
      </c>
      <c r="AR2378" s="145" t="s">
        <v>454</v>
      </c>
      <c r="AT2378" s="145" t="s">
        <v>360</v>
      </c>
      <c r="AU2378" s="145" t="s">
        <v>90</v>
      </c>
      <c r="AY2378" s="18" t="s">
        <v>358</v>
      </c>
      <c r="BE2378" s="146">
        <f t="shared" si="34"/>
        <v>0</v>
      </c>
      <c r="BF2378" s="146">
        <f t="shared" si="35"/>
        <v>0</v>
      </c>
      <c r="BG2378" s="146">
        <f t="shared" si="36"/>
        <v>0</v>
      </c>
      <c r="BH2378" s="146">
        <f t="shared" si="37"/>
        <v>0</v>
      </c>
      <c r="BI2378" s="146">
        <f t="shared" si="38"/>
        <v>0</v>
      </c>
      <c r="BJ2378" s="18" t="s">
        <v>90</v>
      </c>
      <c r="BK2378" s="146">
        <f t="shared" si="39"/>
        <v>0</v>
      </c>
      <c r="BL2378" s="18" t="s">
        <v>454</v>
      </c>
      <c r="BM2378" s="145" t="s">
        <v>2561</v>
      </c>
    </row>
    <row r="2379" spans="2:65" s="1" customFormat="1" ht="11.25">
      <c r="B2379" s="33"/>
      <c r="D2379" s="147" t="s">
        <v>366</v>
      </c>
      <c r="F2379" s="148" t="s">
        <v>2562</v>
      </c>
      <c r="I2379" s="149"/>
      <c r="L2379" s="33"/>
      <c r="M2379" s="150"/>
      <c r="T2379" s="54"/>
      <c r="AT2379" s="18" t="s">
        <v>366</v>
      </c>
      <c r="AU2379" s="18" t="s">
        <v>90</v>
      </c>
    </row>
    <row r="2380" spans="2:65" s="11" customFormat="1" ht="22.9" customHeight="1">
      <c r="B2380" s="122"/>
      <c r="D2380" s="123" t="s">
        <v>76</v>
      </c>
      <c r="E2380" s="132" t="s">
        <v>2563</v>
      </c>
      <c r="F2380" s="132" t="s">
        <v>2564</v>
      </c>
      <c r="I2380" s="125"/>
      <c r="J2380" s="133">
        <f>BK2380</f>
        <v>0</v>
      </c>
      <c r="L2380" s="122"/>
      <c r="M2380" s="127"/>
      <c r="P2380" s="128">
        <f>SUM(P2381:P2524)</f>
        <v>0</v>
      </c>
      <c r="R2380" s="128">
        <f>SUM(R2381:R2524)</f>
        <v>5.4306475700000005</v>
      </c>
      <c r="T2380" s="129">
        <f>SUM(T2381:T2524)</f>
        <v>0</v>
      </c>
      <c r="AR2380" s="123" t="s">
        <v>90</v>
      </c>
      <c r="AT2380" s="130" t="s">
        <v>76</v>
      </c>
      <c r="AU2380" s="130" t="s">
        <v>84</v>
      </c>
      <c r="AY2380" s="123" t="s">
        <v>358</v>
      </c>
      <c r="BK2380" s="131">
        <f>SUM(BK2381:BK2524)</f>
        <v>0</v>
      </c>
    </row>
    <row r="2381" spans="2:65" s="1" customFormat="1" ht="24.2" customHeight="1">
      <c r="B2381" s="33"/>
      <c r="C2381" s="134" t="s">
        <v>2565</v>
      </c>
      <c r="D2381" s="134" t="s">
        <v>360</v>
      </c>
      <c r="E2381" s="135" t="s">
        <v>2566</v>
      </c>
      <c r="F2381" s="136" t="s">
        <v>2567</v>
      </c>
      <c r="G2381" s="137" t="s">
        <v>195</v>
      </c>
      <c r="H2381" s="138">
        <v>142.99</v>
      </c>
      <c r="I2381" s="139"/>
      <c r="J2381" s="140">
        <f>ROUND(I2381*H2381,2)</f>
        <v>0</v>
      </c>
      <c r="K2381" s="136" t="s">
        <v>363</v>
      </c>
      <c r="L2381" s="33"/>
      <c r="M2381" s="141" t="s">
        <v>19</v>
      </c>
      <c r="N2381" s="142" t="s">
        <v>49</v>
      </c>
      <c r="P2381" s="143">
        <f>O2381*H2381</f>
        <v>0</v>
      </c>
      <c r="Q2381" s="143">
        <v>0</v>
      </c>
      <c r="R2381" s="143">
        <f>Q2381*H2381</f>
        <v>0</v>
      </c>
      <c r="S2381" s="143">
        <v>0</v>
      </c>
      <c r="T2381" s="144">
        <f>S2381*H2381</f>
        <v>0</v>
      </c>
      <c r="AR2381" s="145" t="s">
        <v>454</v>
      </c>
      <c r="AT2381" s="145" t="s">
        <v>360</v>
      </c>
      <c r="AU2381" s="145" t="s">
        <v>90</v>
      </c>
      <c r="AY2381" s="18" t="s">
        <v>358</v>
      </c>
      <c r="BE2381" s="146">
        <f>IF(N2381="základní",J2381,0)</f>
        <v>0</v>
      </c>
      <c r="BF2381" s="146">
        <f>IF(N2381="snížená",J2381,0)</f>
        <v>0</v>
      </c>
      <c r="BG2381" s="146">
        <f>IF(N2381="zákl. přenesená",J2381,0)</f>
        <v>0</v>
      </c>
      <c r="BH2381" s="146">
        <f>IF(N2381="sníž. přenesená",J2381,0)</f>
        <v>0</v>
      </c>
      <c r="BI2381" s="146">
        <f>IF(N2381="nulová",J2381,0)</f>
        <v>0</v>
      </c>
      <c r="BJ2381" s="18" t="s">
        <v>90</v>
      </c>
      <c r="BK2381" s="146">
        <f>ROUND(I2381*H2381,2)</f>
        <v>0</v>
      </c>
      <c r="BL2381" s="18" t="s">
        <v>454</v>
      </c>
      <c r="BM2381" s="145" t="s">
        <v>2568</v>
      </c>
    </row>
    <row r="2382" spans="2:65" s="1" customFormat="1" ht="11.25">
      <c r="B2382" s="33"/>
      <c r="D2382" s="147" t="s">
        <v>366</v>
      </c>
      <c r="F2382" s="148" t="s">
        <v>2569</v>
      </c>
      <c r="I2382" s="149"/>
      <c r="L2382" s="33"/>
      <c r="M2382" s="150"/>
      <c r="T2382" s="54"/>
      <c r="AT2382" s="18" t="s">
        <v>366</v>
      </c>
      <c r="AU2382" s="18" t="s">
        <v>90</v>
      </c>
    </row>
    <row r="2383" spans="2:65" s="12" customFormat="1" ht="11.25">
      <c r="B2383" s="151"/>
      <c r="D2383" s="152" t="s">
        <v>368</v>
      </c>
      <c r="E2383" s="153" t="s">
        <v>19</v>
      </c>
      <c r="F2383" s="154" t="s">
        <v>1160</v>
      </c>
      <c r="H2383" s="153" t="s">
        <v>19</v>
      </c>
      <c r="I2383" s="155"/>
      <c r="L2383" s="151"/>
      <c r="M2383" s="156"/>
      <c r="T2383" s="157"/>
      <c r="AT2383" s="153" t="s">
        <v>368</v>
      </c>
      <c r="AU2383" s="153" t="s">
        <v>90</v>
      </c>
      <c r="AV2383" s="12" t="s">
        <v>84</v>
      </c>
      <c r="AW2383" s="12" t="s">
        <v>36</v>
      </c>
      <c r="AX2383" s="12" t="s">
        <v>77</v>
      </c>
      <c r="AY2383" s="153" t="s">
        <v>358</v>
      </c>
    </row>
    <row r="2384" spans="2:65" s="12" customFormat="1" ht="11.25">
      <c r="B2384" s="151"/>
      <c r="D2384" s="152" t="s">
        <v>368</v>
      </c>
      <c r="E2384" s="153" t="s">
        <v>19</v>
      </c>
      <c r="F2384" s="154" t="s">
        <v>5184</v>
      </c>
      <c r="H2384" s="153" t="s">
        <v>19</v>
      </c>
      <c r="I2384" s="155"/>
      <c r="L2384" s="151"/>
      <c r="M2384" s="156"/>
      <c r="T2384" s="157"/>
      <c r="AT2384" s="153" t="s">
        <v>368</v>
      </c>
      <c r="AU2384" s="153" t="s">
        <v>90</v>
      </c>
      <c r="AV2384" s="12" t="s">
        <v>84</v>
      </c>
      <c r="AW2384" s="12" t="s">
        <v>36</v>
      </c>
      <c r="AX2384" s="12" t="s">
        <v>77</v>
      </c>
      <c r="AY2384" s="153" t="s">
        <v>358</v>
      </c>
    </row>
    <row r="2385" spans="2:51" s="13" customFormat="1" ht="11.25">
      <c r="B2385" s="158"/>
      <c r="D2385" s="152" t="s">
        <v>368</v>
      </c>
      <c r="E2385" s="159" t="s">
        <v>19</v>
      </c>
      <c r="F2385" s="160" t="s">
        <v>1969</v>
      </c>
      <c r="H2385" s="161">
        <v>5.74</v>
      </c>
      <c r="I2385" s="162"/>
      <c r="L2385" s="158"/>
      <c r="M2385" s="163"/>
      <c r="T2385" s="164"/>
      <c r="AT2385" s="159" t="s">
        <v>368</v>
      </c>
      <c r="AU2385" s="159" t="s">
        <v>90</v>
      </c>
      <c r="AV2385" s="13" t="s">
        <v>90</v>
      </c>
      <c r="AW2385" s="13" t="s">
        <v>36</v>
      </c>
      <c r="AX2385" s="13" t="s">
        <v>77</v>
      </c>
      <c r="AY2385" s="159" t="s">
        <v>358</v>
      </c>
    </row>
    <row r="2386" spans="2:51" s="13" customFormat="1" ht="11.25">
      <c r="B2386" s="158"/>
      <c r="D2386" s="152" t="s">
        <v>368</v>
      </c>
      <c r="E2386" s="159" t="s">
        <v>19</v>
      </c>
      <c r="F2386" s="160" t="s">
        <v>1970</v>
      </c>
      <c r="H2386" s="161">
        <v>5.74</v>
      </c>
      <c r="I2386" s="162"/>
      <c r="L2386" s="158"/>
      <c r="M2386" s="163"/>
      <c r="T2386" s="164"/>
      <c r="AT2386" s="159" t="s">
        <v>368</v>
      </c>
      <c r="AU2386" s="159" t="s">
        <v>90</v>
      </c>
      <c r="AV2386" s="13" t="s">
        <v>90</v>
      </c>
      <c r="AW2386" s="13" t="s">
        <v>36</v>
      </c>
      <c r="AX2386" s="13" t="s">
        <v>77</v>
      </c>
      <c r="AY2386" s="159" t="s">
        <v>358</v>
      </c>
    </row>
    <row r="2387" spans="2:51" s="13" customFormat="1" ht="11.25">
      <c r="B2387" s="158"/>
      <c r="D2387" s="152" t="s">
        <v>368</v>
      </c>
      <c r="E2387" s="159" t="s">
        <v>19</v>
      </c>
      <c r="F2387" s="160" t="s">
        <v>1971</v>
      </c>
      <c r="H2387" s="161">
        <v>5.74</v>
      </c>
      <c r="I2387" s="162"/>
      <c r="L2387" s="158"/>
      <c r="M2387" s="163"/>
      <c r="T2387" s="164"/>
      <c r="AT2387" s="159" t="s">
        <v>368</v>
      </c>
      <c r="AU2387" s="159" t="s">
        <v>90</v>
      </c>
      <c r="AV2387" s="13" t="s">
        <v>90</v>
      </c>
      <c r="AW2387" s="13" t="s">
        <v>36</v>
      </c>
      <c r="AX2387" s="13" t="s">
        <v>77</v>
      </c>
      <c r="AY2387" s="159" t="s">
        <v>358</v>
      </c>
    </row>
    <row r="2388" spans="2:51" s="13" customFormat="1" ht="11.25">
      <c r="B2388" s="158"/>
      <c r="D2388" s="152" t="s">
        <v>368</v>
      </c>
      <c r="E2388" s="159" t="s">
        <v>19</v>
      </c>
      <c r="F2388" s="160" t="s">
        <v>1972</v>
      </c>
      <c r="H2388" s="161">
        <v>5.74</v>
      </c>
      <c r="I2388" s="162"/>
      <c r="L2388" s="158"/>
      <c r="M2388" s="163"/>
      <c r="T2388" s="164"/>
      <c r="AT2388" s="159" t="s">
        <v>368</v>
      </c>
      <c r="AU2388" s="159" t="s">
        <v>90</v>
      </c>
      <c r="AV2388" s="13" t="s">
        <v>90</v>
      </c>
      <c r="AW2388" s="13" t="s">
        <v>36</v>
      </c>
      <c r="AX2388" s="13" t="s">
        <v>77</v>
      </c>
      <c r="AY2388" s="159" t="s">
        <v>358</v>
      </c>
    </row>
    <row r="2389" spans="2:51" s="13" customFormat="1" ht="11.25">
      <c r="B2389" s="158"/>
      <c r="D2389" s="152" t="s">
        <v>368</v>
      </c>
      <c r="E2389" s="159" t="s">
        <v>19</v>
      </c>
      <c r="F2389" s="160" t="s">
        <v>1973</v>
      </c>
      <c r="H2389" s="161">
        <v>5.74</v>
      </c>
      <c r="I2389" s="162"/>
      <c r="L2389" s="158"/>
      <c r="M2389" s="163"/>
      <c r="T2389" s="164"/>
      <c r="AT2389" s="159" t="s">
        <v>368</v>
      </c>
      <c r="AU2389" s="159" t="s">
        <v>90</v>
      </c>
      <c r="AV2389" s="13" t="s">
        <v>90</v>
      </c>
      <c r="AW2389" s="13" t="s">
        <v>36</v>
      </c>
      <c r="AX2389" s="13" t="s">
        <v>77</v>
      </c>
      <c r="AY2389" s="159" t="s">
        <v>358</v>
      </c>
    </row>
    <row r="2390" spans="2:51" s="15" customFormat="1" ht="11.25">
      <c r="B2390" s="172"/>
      <c r="D2390" s="152" t="s">
        <v>368</v>
      </c>
      <c r="E2390" s="173" t="s">
        <v>226</v>
      </c>
      <c r="F2390" s="174" t="s">
        <v>416</v>
      </c>
      <c r="H2390" s="175">
        <v>28.7</v>
      </c>
      <c r="I2390" s="176"/>
      <c r="L2390" s="172"/>
      <c r="M2390" s="177"/>
      <c r="T2390" s="178"/>
      <c r="AT2390" s="173" t="s">
        <v>368</v>
      </c>
      <c r="AU2390" s="173" t="s">
        <v>90</v>
      </c>
      <c r="AV2390" s="15" t="s">
        <v>97</v>
      </c>
      <c r="AW2390" s="15" t="s">
        <v>36</v>
      </c>
      <c r="AX2390" s="15" t="s">
        <v>77</v>
      </c>
      <c r="AY2390" s="173" t="s">
        <v>358</v>
      </c>
    </row>
    <row r="2391" spans="2:51" s="12" customFormat="1" ht="11.25">
      <c r="B2391" s="151"/>
      <c r="D2391" s="152" t="s">
        <v>368</v>
      </c>
      <c r="E2391" s="153" t="s">
        <v>19</v>
      </c>
      <c r="F2391" s="154" t="s">
        <v>5185</v>
      </c>
      <c r="H2391" s="153" t="s">
        <v>19</v>
      </c>
      <c r="I2391" s="155"/>
      <c r="L2391" s="151"/>
      <c r="M2391" s="156"/>
      <c r="T2391" s="157"/>
      <c r="AT2391" s="153" t="s">
        <v>368</v>
      </c>
      <c r="AU2391" s="153" t="s">
        <v>90</v>
      </c>
      <c r="AV2391" s="12" t="s">
        <v>84</v>
      </c>
      <c r="AW2391" s="12" t="s">
        <v>36</v>
      </c>
      <c r="AX2391" s="12" t="s">
        <v>77</v>
      </c>
      <c r="AY2391" s="153" t="s">
        <v>358</v>
      </c>
    </row>
    <row r="2392" spans="2:51" s="13" customFormat="1" ht="11.25">
      <c r="B2392" s="158"/>
      <c r="D2392" s="152" t="s">
        <v>368</v>
      </c>
      <c r="E2392" s="159" t="s">
        <v>19</v>
      </c>
      <c r="F2392" s="160" t="s">
        <v>1974</v>
      </c>
      <c r="H2392" s="161">
        <v>5.74</v>
      </c>
      <c r="I2392" s="162"/>
      <c r="L2392" s="158"/>
      <c r="M2392" s="163"/>
      <c r="T2392" s="164"/>
      <c r="AT2392" s="159" t="s">
        <v>368</v>
      </c>
      <c r="AU2392" s="159" t="s">
        <v>90</v>
      </c>
      <c r="AV2392" s="13" t="s">
        <v>90</v>
      </c>
      <c r="AW2392" s="13" t="s">
        <v>36</v>
      </c>
      <c r="AX2392" s="13" t="s">
        <v>77</v>
      </c>
      <c r="AY2392" s="159" t="s">
        <v>358</v>
      </c>
    </row>
    <row r="2393" spans="2:51" s="13" customFormat="1" ht="11.25">
      <c r="B2393" s="158"/>
      <c r="D2393" s="152" t="s">
        <v>368</v>
      </c>
      <c r="E2393" s="159" t="s">
        <v>19</v>
      </c>
      <c r="F2393" s="160" t="s">
        <v>1975</v>
      </c>
      <c r="H2393" s="161">
        <v>5.74</v>
      </c>
      <c r="I2393" s="162"/>
      <c r="L2393" s="158"/>
      <c r="M2393" s="163"/>
      <c r="T2393" s="164"/>
      <c r="AT2393" s="159" t="s">
        <v>368</v>
      </c>
      <c r="AU2393" s="159" t="s">
        <v>90</v>
      </c>
      <c r="AV2393" s="13" t="s">
        <v>90</v>
      </c>
      <c r="AW2393" s="13" t="s">
        <v>36</v>
      </c>
      <c r="AX2393" s="13" t="s">
        <v>77</v>
      </c>
      <c r="AY2393" s="159" t="s">
        <v>358</v>
      </c>
    </row>
    <row r="2394" spans="2:51" s="13" customFormat="1" ht="11.25">
      <c r="B2394" s="158"/>
      <c r="D2394" s="152" t="s">
        <v>368</v>
      </c>
      <c r="E2394" s="159" t="s">
        <v>19</v>
      </c>
      <c r="F2394" s="160" t="s">
        <v>1976</v>
      </c>
      <c r="H2394" s="161">
        <v>5.74</v>
      </c>
      <c r="I2394" s="162"/>
      <c r="L2394" s="158"/>
      <c r="M2394" s="163"/>
      <c r="T2394" s="164"/>
      <c r="AT2394" s="159" t="s">
        <v>368</v>
      </c>
      <c r="AU2394" s="159" t="s">
        <v>90</v>
      </c>
      <c r="AV2394" s="13" t="s">
        <v>90</v>
      </c>
      <c r="AW2394" s="13" t="s">
        <v>36</v>
      </c>
      <c r="AX2394" s="13" t="s">
        <v>77</v>
      </c>
      <c r="AY2394" s="159" t="s">
        <v>358</v>
      </c>
    </row>
    <row r="2395" spans="2:51" s="13" customFormat="1" ht="11.25">
      <c r="B2395" s="158"/>
      <c r="D2395" s="152" t="s">
        <v>368</v>
      </c>
      <c r="E2395" s="159" t="s">
        <v>19</v>
      </c>
      <c r="F2395" s="160" t="s">
        <v>1977</v>
      </c>
      <c r="H2395" s="161">
        <v>5.74</v>
      </c>
      <c r="I2395" s="162"/>
      <c r="L2395" s="158"/>
      <c r="M2395" s="163"/>
      <c r="T2395" s="164"/>
      <c r="AT2395" s="159" t="s">
        <v>368</v>
      </c>
      <c r="AU2395" s="159" t="s">
        <v>90</v>
      </c>
      <c r="AV2395" s="13" t="s">
        <v>90</v>
      </c>
      <c r="AW2395" s="13" t="s">
        <v>36</v>
      </c>
      <c r="AX2395" s="13" t="s">
        <v>77</v>
      </c>
      <c r="AY2395" s="159" t="s">
        <v>358</v>
      </c>
    </row>
    <row r="2396" spans="2:51" s="13" customFormat="1" ht="11.25">
      <c r="B2396" s="158"/>
      <c r="D2396" s="152" t="s">
        <v>368</v>
      </c>
      <c r="E2396" s="159" t="s">
        <v>19</v>
      </c>
      <c r="F2396" s="160" t="s">
        <v>1978</v>
      </c>
      <c r="H2396" s="161">
        <v>5.74</v>
      </c>
      <c r="I2396" s="162"/>
      <c r="L2396" s="158"/>
      <c r="M2396" s="163"/>
      <c r="T2396" s="164"/>
      <c r="AT2396" s="159" t="s">
        <v>368</v>
      </c>
      <c r="AU2396" s="159" t="s">
        <v>90</v>
      </c>
      <c r="AV2396" s="13" t="s">
        <v>90</v>
      </c>
      <c r="AW2396" s="13" t="s">
        <v>36</v>
      </c>
      <c r="AX2396" s="13" t="s">
        <v>77</v>
      </c>
      <c r="AY2396" s="159" t="s">
        <v>358</v>
      </c>
    </row>
    <row r="2397" spans="2:51" s="12" customFormat="1" ht="11.25">
      <c r="B2397" s="151"/>
      <c r="D2397" s="152" t="s">
        <v>368</v>
      </c>
      <c r="E2397" s="153" t="s">
        <v>19</v>
      </c>
      <c r="F2397" s="154" t="s">
        <v>5183</v>
      </c>
      <c r="H2397" s="153" t="s">
        <v>19</v>
      </c>
      <c r="I2397" s="155"/>
      <c r="L2397" s="151"/>
      <c r="M2397" s="156"/>
      <c r="T2397" s="157"/>
      <c r="AT2397" s="153" t="s">
        <v>368</v>
      </c>
      <c r="AU2397" s="153" t="s">
        <v>90</v>
      </c>
      <c r="AV2397" s="12" t="s">
        <v>84</v>
      </c>
      <c r="AW2397" s="12" t="s">
        <v>36</v>
      </c>
      <c r="AX2397" s="12" t="s">
        <v>77</v>
      </c>
      <c r="AY2397" s="153" t="s">
        <v>358</v>
      </c>
    </row>
    <row r="2398" spans="2:51" s="13" customFormat="1" ht="11.25">
      <c r="B2398" s="158"/>
      <c r="D2398" s="152" t="s">
        <v>368</v>
      </c>
      <c r="E2398" s="159" t="s">
        <v>19</v>
      </c>
      <c r="F2398" s="160" t="s">
        <v>1949</v>
      </c>
      <c r="H2398" s="161">
        <v>4.04</v>
      </c>
      <c r="I2398" s="162"/>
      <c r="L2398" s="158"/>
      <c r="M2398" s="163"/>
      <c r="T2398" s="164"/>
      <c r="AT2398" s="159" t="s">
        <v>368</v>
      </c>
      <c r="AU2398" s="159" t="s">
        <v>90</v>
      </c>
      <c r="AV2398" s="13" t="s">
        <v>90</v>
      </c>
      <c r="AW2398" s="13" t="s">
        <v>36</v>
      </c>
      <c r="AX2398" s="13" t="s">
        <v>77</v>
      </c>
      <c r="AY2398" s="159" t="s">
        <v>358</v>
      </c>
    </row>
    <row r="2399" spans="2:51" s="13" customFormat="1" ht="11.25">
      <c r="B2399" s="158"/>
      <c r="D2399" s="152" t="s">
        <v>368</v>
      </c>
      <c r="E2399" s="159" t="s">
        <v>19</v>
      </c>
      <c r="F2399" s="160" t="s">
        <v>2570</v>
      </c>
      <c r="H2399" s="161">
        <v>19.39</v>
      </c>
      <c r="I2399" s="162"/>
      <c r="L2399" s="158"/>
      <c r="M2399" s="163"/>
      <c r="T2399" s="164"/>
      <c r="AT2399" s="159" t="s">
        <v>368</v>
      </c>
      <c r="AU2399" s="159" t="s">
        <v>90</v>
      </c>
      <c r="AV2399" s="13" t="s">
        <v>90</v>
      </c>
      <c r="AW2399" s="13" t="s">
        <v>36</v>
      </c>
      <c r="AX2399" s="13" t="s">
        <v>77</v>
      </c>
      <c r="AY2399" s="159" t="s">
        <v>358</v>
      </c>
    </row>
    <row r="2400" spans="2:51" s="13" customFormat="1" ht="11.25">
      <c r="B2400" s="158"/>
      <c r="D2400" s="152" t="s">
        <v>368</v>
      </c>
      <c r="E2400" s="159" t="s">
        <v>19</v>
      </c>
      <c r="F2400" s="160" t="s">
        <v>1951</v>
      </c>
      <c r="H2400" s="161">
        <v>4.1399999999999997</v>
      </c>
      <c r="I2400" s="162"/>
      <c r="L2400" s="158"/>
      <c r="M2400" s="163"/>
      <c r="T2400" s="164"/>
      <c r="AT2400" s="159" t="s">
        <v>368</v>
      </c>
      <c r="AU2400" s="159" t="s">
        <v>90</v>
      </c>
      <c r="AV2400" s="13" t="s">
        <v>90</v>
      </c>
      <c r="AW2400" s="13" t="s">
        <v>36</v>
      </c>
      <c r="AX2400" s="13" t="s">
        <v>77</v>
      </c>
      <c r="AY2400" s="159" t="s">
        <v>358</v>
      </c>
    </row>
    <row r="2401" spans="2:65" s="13" customFormat="1" ht="11.25">
      <c r="B2401" s="158"/>
      <c r="D2401" s="152" t="s">
        <v>368</v>
      </c>
      <c r="E2401" s="159" t="s">
        <v>19</v>
      </c>
      <c r="F2401" s="160" t="s">
        <v>1956</v>
      </c>
      <c r="H2401" s="161">
        <v>3.78</v>
      </c>
      <c r="I2401" s="162"/>
      <c r="L2401" s="158"/>
      <c r="M2401" s="163"/>
      <c r="T2401" s="164"/>
      <c r="AT2401" s="159" t="s">
        <v>368</v>
      </c>
      <c r="AU2401" s="159" t="s">
        <v>90</v>
      </c>
      <c r="AV2401" s="13" t="s">
        <v>90</v>
      </c>
      <c r="AW2401" s="13" t="s">
        <v>36</v>
      </c>
      <c r="AX2401" s="13" t="s">
        <v>77</v>
      </c>
      <c r="AY2401" s="159" t="s">
        <v>358</v>
      </c>
    </row>
    <row r="2402" spans="2:65" s="13" customFormat="1" ht="11.25">
      <c r="B2402" s="158"/>
      <c r="D2402" s="152" t="s">
        <v>368</v>
      </c>
      <c r="E2402" s="159" t="s">
        <v>19</v>
      </c>
      <c r="F2402" s="160" t="s">
        <v>1957</v>
      </c>
      <c r="H2402" s="161">
        <v>13.48</v>
      </c>
      <c r="I2402" s="162"/>
      <c r="L2402" s="158"/>
      <c r="M2402" s="163"/>
      <c r="T2402" s="164"/>
      <c r="AT2402" s="159" t="s">
        <v>368</v>
      </c>
      <c r="AU2402" s="159" t="s">
        <v>90</v>
      </c>
      <c r="AV2402" s="13" t="s">
        <v>90</v>
      </c>
      <c r="AW2402" s="13" t="s">
        <v>36</v>
      </c>
      <c r="AX2402" s="13" t="s">
        <v>77</v>
      </c>
      <c r="AY2402" s="159" t="s">
        <v>358</v>
      </c>
    </row>
    <row r="2403" spans="2:65" s="13" customFormat="1" ht="11.25">
      <c r="B2403" s="158"/>
      <c r="D2403" s="152" t="s">
        <v>368</v>
      </c>
      <c r="E2403" s="159" t="s">
        <v>19</v>
      </c>
      <c r="F2403" s="160" t="s">
        <v>2571</v>
      </c>
      <c r="H2403" s="161">
        <v>12.13</v>
      </c>
      <c r="I2403" s="162"/>
      <c r="L2403" s="158"/>
      <c r="M2403" s="163"/>
      <c r="T2403" s="164"/>
      <c r="AT2403" s="159" t="s">
        <v>368</v>
      </c>
      <c r="AU2403" s="159" t="s">
        <v>90</v>
      </c>
      <c r="AV2403" s="13" t="s">
        <v>90</v>
      </c>
      <c r="AW2403" s="13" t="s">
        <v>36</v>
      </c>
      <c r="AX2403" s="13" t="s">
        <v>77</v>
      </c>
      <c r="AY2403" s="159" t="s">
        <v>358</v>
      </c>
    </row>
    <row r="2404" spans="2:65" s="13" customFormat="1" ht="11.25">
      <c r="B2404" s="158"/>
      <c r="D2404" s="152" t="s">
        <v>368</v>
      </c>
      <c r="E2404" s="159" t="s">
        <v>19</v>
      </c>
      <c r="F2404" s="160" t="s">
        <v>2572</v>
      </c>
      <c r="H2404" s="161">
        <v>12.68</v>
      </c>
      <c r="I2404" s="162"/>
      <c r="L2404" s="158"/>
      <c r="M2404" s="163"/>
      <c r="T2404" s="164"/>
      <c r="AT2404" s="159" t="s">
        <v>368</v>
      </c>
      <c r="AU2404" s="159" t="s">
        <v>90</v>
      </c>
      <c r="AV2404" s="13" t="s">
        <v>90</v>
      </c>
      <c r="AW2404" s="13" t="s">
        <v>36</v>
      </c>
      <c r="AX2404" s="13" t="s">
        <v>77</v>
      </c>
      <c r="AY2404" s="159" t="s">
        <v>358</v>
      </c>
    </row>
    <row r="2405" spans="2:65" s="13" customFormat="1" ht="11.25">
      <c r="B2405" s="158"/>
      <c r="D2405" s="152" t="s">
        <v>368</v>
      </c>
      <c r="E2405" s="159" t="s">
        <v>19</v>
      </c>
      <c r="F2405" s="160" t="s">
        <v>1959</v>
      </c>
      <c r="H2405" s="161">
        <v>8.26</v>
      </c>
      <c r="I2405" s="162"/>
      <c r="L2405" s="158"/>
      <c r="M2405" s="163"/>
      <c r="T2405" s="164"/>
      <c r="AT2405" s="159" t="s">
        <v>368</v>
      </c>
      <c r="AU2405" s="159" t="s">
        <v>90</v>
      </c>
      <c r="AV2405" s="13" t="s">
        <v>90</v>
      </c>
      <c r="AW2405" s="13" t="s">
        <v>36</v>
      </c>
      <c r="AX2405" s="13" t="s">
        <v>77</v>
      </c>
      <c r="AY2405" s="159" t="s">
        <v>358</v>
      </c>
    </row>
    <row r="2406" spans="2:65" s="13" customFormat="1" ht="11.25">
      <c r="B2406" s="158"/>
      <c r="D2406" s="152" t="s">
        <v>368</v>
      </c>
      <c r="E2406" s="159" t="s">
        <v>19</v>
      </c>
      <c r="F2406" s="160" t="s">
        <v>2573</v>
      </c>
      <c r="H2406" s="161">
        <v>5.3</v>
      </c>
      <c r="I2406" s="162"/>
      <c r="L2406" s="158"/>
      <c r="M2406" s="163"/>
      <c r="T2406" s="164"/>
      <c r="AT2406" s="159" t="s">
        <v>368</v>
      </c>
      <c r="AU2406" s="159" t="s">
        <v>90</v>
      </c>
      <c r="AV2406" s="13" t="s">
        <v>90</v>
      </c>
      <c r="AW2406" s="13" t="s">
        <v>36</v>
      </c>
      <c r="AX2406" s="13" t="s">
        <v>77</v>
      </c>
      <c r="AY2406" s="159" t="s">
        <v>358</v>
      </c>
    </row>
    <row r="2407" spans="2:65" s="13" customFormat="1" ht="11.25">
      <c r="B2407" s="158"/>
      <c r="D2407" s="152" t="s">
        <v>368</v>
      </c>
      <c r="E2407" s="159" t="s">
        <v>19</v>
      </c>
      <c r="F2407" s="160" t="s">
        <v>1981</v>
      </c>
      <c r="H2407" s="161">
        <v>2.39</v>
      </c>
      <c r="I2407" s="162"/>
      <c r="L2407" s="158"/>
      <c r="M2407" s="163"/>
      <c r="T2407" s="164"/>
      <c r="AT2407" s="159" t="s">
        <v>368</v>
      </c>
      <c r="AU2407" s="159" t="s">
        <v>90</v>
      </c>
      <c r="AV2407" s="13" t="s">
        <v>90</v>
      </c>
      <c r="AW2407" s="13" t="s">
        <v>36</v>
      </c>
      <c r="AX2407" s="13" t="s">
        <v>77</v>
      </c>
      <c r="AY2407" s="159" t="s">
        <v>358</v>
      </c>
    </row>
    <row r="2408" spans="2:65" s="15" customFormat="1" ht="11.25">
      <c r="B2408" s="172"/>
      <c r="D2408" s="152" t="s">
        <v>368</v>
      </c>
      <c r="E2408" s="173" t="s">
        <v>229</v>
      </c>
      <c r="F2408" s="174" t="s">
        <v>416</v>
      </c>
      <c r="H2408" s="175">
        <v>114.29</v>
      </c>
      <c r="I2408" s="176"/>
      <c r="L2408" s="172"/>
      <c r="M2408" s="177"/>
      <c r="T2408" s="178"/>
      <c r="AT2408" s="173" t="s">
        <v>368</v>
      </c>
      <c r="AU2408" s="173" t="s">
        <v>90</v>
      </c>
      <c r="AV2408" s="15" t="s">
        <v>97</v>
      </c>
      <c r="AW2408" s="15" t="s">
        <v>36</v>
      </c>
      <c r="AX2408" s="15" t="s">
        <v>77</v>
      </c>
      <c r="AY2408" s="173" t="s">
        <v>358</v>
      </c>
    </row>
    <row r="2409" spans="2:65" s="14" customFormat="1" ht="11.25">
      <c r="B2409" s="165"/>
      <c r="D2409" s="152" t="s">
        <v>368</v>
      </c>
      <c r="E2409" s="166" t="s">
        <v>204</v>
      </c>
      <c r="F2409" s="167" t="s">
        <v>371</v>
      </c>
      <c r="H2409" s="168">
        <v>142.99</v>
      </c>
      <c r="I2409" s="169"/>
      <c r="L2409" s="165"/>
      <c r="M2409" s="170"/>
      <c r="T2409" s="171"/>
      <c r="AT2409" s="166" t="s">
        <v>368</v>
      </c>
      <c r="AU2409" s="166" t="s">
        <v>90</v>
      </c>
      <c r="AV2409" s="14" t="s">
        <v>364</v>
      </c>
      <c r="AW2409" s="14" t="s">
        <v>36</v>
      </c>
      <c r="AX2409" s="14" t="s">
        <v>84</v>
      </c>
      <c r="AY2409" s="166" t="s">
        <v>358</v>
      </c>
    </row>
    <row r="2410" spans="2:65" s="1" customFormat="1" ht="24.2" customHeight="1">
      <c r="B2410" s="33"/>
      <c r="C2410" s="134" t="s">
        <v>2574</v>
      </c>
      <c r="D2410" s="134" t="s">
        <v>360</v>
      </c>
      <c r="E2410" s="135" t="s">
        <v>2575</v>
      </c>
      <c r="F2410" s="136" t="s">
        <v>2576</v>
      </c>
      <c r="G2410" s="137" t="s">
        <v>195</v>
      </c>
      <c r="H2410" s="138">
        <v>142.99</v>
      </c>
      <c r="I2410" s="139"/>
      <c r="J2410" s="140">
        <f>ROUND(I2410*H2410,2)</f>
        <v>0</v>
      </c>
      <c r="K2410" s="136" t="s">
        <v>363</v>
      </c>
      <c r="L2410" s="33"/>
      <c r="M2410" s="141" t="s">
        <v>19</v>
      </c>
      <c r="N2410" s="142" t="s">
        <v>49</v>
      </c>
      <c r="P2410" s="143">
        <f>O2410*H2410</f>
        <v>0</v>
      </c>
      <c r="Q2410" s="143">
        <v>2.9999999999999997E-4</v>
      </c>
      <c r="R2410" s="143">
        <f>Q2410*H2410</f>
        <v>4.2896999999999998E-2</v>
      </c>
      <c r="S2410" s="143">
        <v>0</v>
      </c>
      <c r="T2410" s="144">
        <f>S2410*H2410</f>
        <v>0</v>
      </c>
      <c r="AR2410" s="145" t="s">
        <v>454</v>
      </c>
      <c r="AT2410" s="145" t="s">
        <v>360</v>
      </c>
      <c r="AU2410" s="145" t="s">
        <v>90</v>
      </c>
      <c r="AY2410" s="18" t="s">
        <v>358</v>
      </c>
      <c r="BE2410" s="146">
        <f>IF(N2410="základní",J2410,0)</f>
        <v>0</v>
      </c>
      <c r="BF2410" s="146">
        <f>IF(N2410="snížená",J2410,0)</f>
        <v>0</v>
      </c>
      <c r="BG2410" s="146">
        <f>IF(N2410="zákl. přenesená",J2410,0)</f>
        <v>0</v>
      </c>
      <c r="BH2410" s="146">
        <f>IF(N2410="sníž. přenesená",J2410,0)</f>
        <v>0</v>
      </c>
      <c r="BI2410" s="146">
        <f>IF(N2410="nulová",J2410,0)</f>
        <v>0</v>
      </c>
      <c r="BJ2410" s="18" t="s">
        <v>90</v>
      </c>
      <c r="BK2410" s="146">
        <f>ROUND(I2410*H2410,2)</f>
        <v>0</v>
      </c>
      <c r="BL2410" s="18" t="s">
        <v>454</v>
      </c>
      <c r="BM2410" s="145" t="s">
        <v>2577</v>
      </c>
    </row>
    <row r="2411" spans="2:65" s="1" customFormat="1" ht="11.25">
      <c r="B2411" s="33"/>
      <c r="D2411" s="147" t="s">
        <v>366</v>
      </c>
      <c r="F2411" s="148" t="s">
        <v>2578</v>
      </c>
      <c r="I2411" s="149"/>
      <c r="L2411" s="33"/>
      <c r="M2411" s="150"/>
      <c r="T2411" s="54"/>
      <c r="AT2411" s="18" t="s">
        <v>366</v>
      </c>
      <c r="AU2411" s="18" t="s">
        <v>90</v>
      </c>
    </row>
    <row r="2412" spans="2:65" s="13" customFormat="1" ht="11.25">
      <c r="B2412" s="158"/>
      <c r="D2412" s="152" t="s">
        <v>368</v>
      </c>
      <c r="E2412" s="159" t="s">
        <v>19</v>
      </c>
      <c r="F2412" s="160" t="s">
        <v>204</v>
      </c>
      <c r="H2412" s="161">
        <v>142.99</v>
      </c>
      <c r="I2412" s="162"/>
      <c r="L2412" s="158"/>
      <c r="M2412" s="163"/>
      <c r="T2412" s="164"/>
      <c r="AT2412" s="159" t="s">
        <v>368</v>
      </c>
      <c r="AU2412" s="159" t="s">
        <v>90</v>
      </c>
      <c r="AV2412" s="13" t="s">
        <v>90</v>
      </c>
      <c r="AW2412" s="13" t="s">
        <v>36</v>
      </c>
      <c r="AX2412" s="13" t="s">
        <v>77</v>
      </c>
      <c r="AY2412" s="159" t="s">
        <v>358</v>
      </c>
    </row>
    <row r="2413" spans="2:65" s="14" customFormat="1" ht="11.25">
      <c r="B2413" s="165"/>
      <c r="D2413" s="152" t="s">
        <v>368</v>
      </c>
      <c r="E2413" s="166" t="s">
        <v>19</v>
      </c>
      <c r="F2413" s="167" t="s">
        <v>371</v>
      </c>
      <c r="H2413" s="168">
        <v>142.99</v>
      </c>
      <c r="I2413" s="169"/>
      <c r="L2413" s="165"/>
      <c r="M2413" s="170"/>
      <c r="T2413" s="171"/>
      <c r="AT2413" s="166" t="s">
        <v>368</v>
      </c>
      <c r="AU2413" s="166" t="s">
        <v>90</v>
      </c>
      <c r="AV2413" s="14" t="s">
        <v>364</v>
      </c>
      <c r="AW2413" s="14" t="s">
        <v>36</v>
      </c>
      <c r="AX2413" s="14" t="s">
        <v>84</v>
      </c>
      <c r="AY2413" s="166" t="s">
        <v>358</v>
      </c>
    </row>
    <row r="2414" spans="2:65" s="1" customFormat="1" ht="37.9" customHeight="1">
      <c r="B2414" s="33"/>
      <c r="C2414" s="134" t="s">
        <v>2579</v>
      </c>
      <c r="D2414" s="134" t="s">
        <v>360</v>
      </c>
      <c r="E2414" s="135" t="s">
        <v>2580</v>
      </c>
      <c r="F2414" s="136" t="s">
        <v>2581</v>
      </c>
      <c r="G2414" s="137" t="s">
        <v>235</v>
      </c>
      <c r="H2414" s="138">
        <v>84.5</v>
      </c>
      <c r="I2414" s="139"/>
      <c r="J2414" s="140">
        <f>ROUND(I2414*H2414,2)</f>
        <v>0</v>
      </c>
      <c r="K2414" s="136" t="s">
        <v>363</v>
      </c>
      <c r="L2414" s="33"/>
      <c r="M2414" s="141" t="s">
        <v>19</v>
      </c>
      <c r="N2414" s="142" t="s">
        <v>49</v>
      </c>
      <c r="P2414" s="143">
        <f>O2414*H2414</f>
        <v>0</v>
      </c>
      <c r="Q2414" s="143">
        <v>3.0299999999999999E-4</v>
      </c>
      <c r="R2414" s="143">
        <f>Q2414*H2414</f>
        <v>2.5603499999999998E-2</v>
      </c>
      <c r="S2414" s="143">
        <v>0</v>
      </c>
      <c r="T2414" s="144">
        <f>S2414*H2414</f>
        <v>0</v>
      </c>
      <c r="AR2414" s="145" t="s">
        <v>454</v>
      </c>
      <c r="AT2414" s="145" t="s">
        <v>360</v>
      </c>
      <c r="AU2414" s="145" t="s">
        <v>90</v>
      </c>
      <c r="AY2414" s="18" t="s">
        <v>358</v>
      </c>
      <c r="BE2414" s="146">
        <f>IF(N2414="základní",J2414,0)</f>
        <v>0</v>
      </c>
      <c r="BF2414" s="146">
        <f>IF(N2414="snížená",J2414,0)</f>
        <v>0</v>
      </c>
      <c r="BG2414" s="146">
        <f>IF(N2414="zákl. přenesená",J2414,0)</f>
        <v>0</v>
      </c>
      <c r="BH2414" s="146">
        <f>IF(N2414="sníž. přenesená",J2414,0)</f>
        <v>0</v>
      </c>
      <c r="BI2414" s="146">
        <f>IF(N2414="nulová",J2414,0)</f>
        <v>0</v>
      </c>
      <c r="BJ2414" s="18" t="s">
        <v>90</v>
      </c>
      <c r="BK2414" s="146">
        <f>ROUND(I2414*H2414,2)</f>
        <v>0</v>
      </c>
      <c r="BL2414" s="18" t="s">
        <v>454</v>
      </c>
      <c r="BM2414" s="145" t="s">
        <v>2582</v>
      </c>
    </row>
    <row r="2415" spans="2:65" s="1" customFormat="1" ht="11.25">
      <c r="B2415" s="33"/>
      <c r="D2415" s="147" t="s">
        <v>366</v>
      </c>
      <c r="F2415" s="148" t="s">
        <v>2583</v>
      </c>
      <c r="I2415" s="149"/>
      <c r="L2415" s="33"/>
      <c r="M2415" s="150"/>
      <c r="T2415" s="54"/>
      <c r="AT2415" s="18" t="s">
        <v>366</v>
      </c>
      <c r="AU2415" s="18" t="s">
        <v>90</v>
      </c>
    </row>
    <row r="2416" spans="2:65" s="12" customFormat="1" ht="11.25">
      <c r="B2416" s="151"/>
      <c r="D2416" s="152" t="s">
        <v>368</v>
      </c>
      <c r="E2416" s="153" t="s">
        <v>19</v>
      </c>
      <c r="F2416" s="154" t="s">
        <v>1160</v>
      </c>
      <c r="H2416" s="153" t="s">
        <v>19</v>
      </c>
      <c r="I2416" s="155"/>
      <c r="L2416" s="151"/>
      <c r="M2416" s="156"/>
      <c r="T2416" s="157"/>
      <c r="AT2416" s="153" t="s">
        <v>368</v>
      </c>
      <c r="AU2416" s="153" t="s">
        <v>90</v>
      </c>
      <c r="AV2416" s="12" t="s">
        <v>84</v>
      </c>
      <c r="AW2416" s="12" t="s">
        <v>36</v>
      </c>
      <c r="AX2416" s="12" t="s">
        <v>77</v>
      </c>
      <c r="AY2416" s="153" t="s">
        <v>358</v>
      </c>
    </row>
    <row r="2417" spans="2:65" s="12" customFormat="1" ht="11.25">
      <c r="B2417" s="151"/>
      <c r="D2417" s="152" t="s">
        <v>368</v>
      </c>
      <c r="E2417" s="153" t="s">
        <v>19</v>
      </c>
      <c r="F2417" s="154" t="s">
        <v>603</v>
      </c>
      <c r="H2417" s="153" t="s">
        <v>19</v>
      </c>
      <c r="I2417" s="155"/>
      <c r="L2417" s="151"/>
      <c r="M2417" s="156"/>
      <c r="T2417" s="157"/>
      <c r="AT2417" s="153" t="s">
        <v>368</v>
      </c>
      <c r="AU2417" s="153" t="s">
        <v>90</v>
      </c>
      <c r="AV2417" s="12" t="s">
        <v>84</v>
      </c>
      <c r="AW2417" s="12" t="s">
        <v>36</v>
      </c>
      <c r="AX2417" s="12" t="s">
        <v>77</v>
      </c>
      <c r="AY2417" s="153" t="s">
        <v>358</v>
      </c>
    </row>
    <row r="2418" spans="2:65" s="13" customFormat="1" ht="11.25">
      <c r="B2418" s="158"/>
      <c r="D2418" s="152" t="s">
        <v>368</v>
      </c>
      <c r="E2418" s="159" t="s">
        <v>19</v>
      </c>
      <c r="F2418" s="160" t="s">
        <v>2584</v>
      </c>
      <c r="H2418" s="161">
        <v>8.1</v>
      </c>
      <c r="I2418" s="162"/>
      <c r="L2418" s="158"/>
      <c r="M2418" s="163"/>
      <c r="T2418" s="164"/>
      <c r="AT2418" s="159" t="s">
        <v>368</v>
      </c>
      <c r="AU2418" s="159" t="s">
        <v>90</v>
      </c>
      <c r="AV2418" s="13" t="s">
        <v>90</v>
      </c>
      <c r="AW2418" s="13" t="s">
        <v>36</v>
      </c>
      <c r="AX2418" s="13" t="s">
        <v>77</v>
      </c>
      <c r="AY2418" s="159" t="s">
        <v>358</v>
      </c>
    </row>
    <row r="2419" spans="2:65" s="13" customFormat="1" ht="11.25">
      <c r="B2419" s="158"/>
      <c r="D2419" s="152" t="s">
        <v>368</v>
      </c>
      <c r="E2419" s="159" t="s">
        <v>19</v>
      </c>
      <c r="F2419" s="160" t="s">
        <v>2585</v>
      </c>
      <c r="H2419" s="161">
        <v>8.3000000000000007</v>
      </c>
      <c r="I2419" s="162"/>
      <c r="L2419" s="158"/>
      <c r="M2419" s="163"/>
      <c r="T2419" s="164"/>
      <c r="AT2419" s="159" t="s">
        <v>368</v>
      </c>
      <c r="AU2419" s="159" t="s">
        <v>90</v>
      </c>
      <c r="AV2419" s="13" t="s">
        <v>90</v>
      </c>
      <c r="AW2419" s="13" t="s">
        <v>36</v>
      </c>
      <c r="AX2419" s="13" t="s">
        <v>77</v>
      </c>
      <c r="AY2419" s="159" t="s">
        <v>358</v>
      </c>
    </row>
    <row r="2420" spans="2:65" s="13" customFormat="1" ht="11.25">
      <c r="B2420" s="158"/>
      <c r="D2420" s="152" t="s">
        <v>368</v>
      </c>
      <c r="E2420" s="159" t="s">
        <v>19</v>
      </c>
      <c r="F2420" s="160" t="s">
        <v>2586</v>
      </c>
      <c r="H2420" s="161">
        <v>16</v>
      </c>
      <c r="I2420" s="162"/>
      <c r="L2420" s="158"/>
      <c r="M2420" s="163"/>
      <c r="T2420" s="164"/>
      <c r="AT2420" s="159" t="s">
        <v>368</v>
      </c>
      <c r="AU2420" s="159" t="s">
        <v>90</v>
      </c>
      <c r="AV2420" s="13" t="s">
        <v>90</v>
      </c>
      <c r="AW2420" s="13" t="s">
        <v>36</v>
      </c>
      <c r="AX2420" s="13" t="s">
        <v>77</v>
      </c>
      <c r="AY2420" s="159" t="s">
        <v>358</v>
      </c>
    </row>
    <row r="2421" spans="2:65" s="13" customFormat="1" ht="11.25">
      <c r="B2421" s="158"/>
      <c r="D2421" s="152" t="s">
        <v>368</v>
      </c>
      <c r="E2421" s="159" t="s">
        <v>19</v>
      </c>
      <c r="F2421" s="160" t="s">
        <v>2587</v>
      </c>
      <c r="H2421" s="161">
        <v>14.5</v>
      </c>
      <c r="I2421" s="162"/>
      <c r="L2421" s="158"/>
      <c r="M2421" s="163"/>
      <c r="T2421" s="164"/>
      <c r="AT2421" s="159" t="s">
        <v>368</v>
      </c>
      <c r="AU2421" s="159" t="s">
        <v>90</v>
      </c>
      <c r="AV2421" s="13" t="s">
        <v>90</v>
      </c>
      <c r="AW2421" s="13" t="s">
        <v>36</v>
      </c>
      <c r="AX2421" s="13" t="s">
        <v>77</v>
      </c>
      <c r="AY2421" s="159" t="s">
        <v>358</v>
      </c>
    </row>
    <row r="2422" spans="2:65" s="13" customFormat="1" ht="11.25">
      <c r="B2422" s="158"/>
      <c r="D2422" s="152" t="s">
        <v>368</v>
      </c>
      <c r="E2422" s="159" t="s">
        <v>19</v>
      </c>
      <c r="F2422" s="160" t="s">
        <v>2588</v>
      </c>
      <c r="H2422" s="161">
        <v>16.100000000000001</v>
      </c>
      <c r="I2422" s="162"/>
      <c r="L2422" s="158"/>
      <c r="M2422" s="163"/>
      <c r="T2422" s="164"/>
      <c r="AT2422" s="159" t="s">
        <v>368</v>
      </c>
      <c r="AU2422" s="159" t="s">
        <v>90</v>
      </c>
      <c r="AV2422" s="13" t="s">
        <v>90</v>
      </c>
      <c r="AW2422" s="13" t="s">
        <v>36</v>
      </c>
      <c r="AX2422" s="13" t="s">
        <v>77</v>
      </c>
      <c r="AY2422" s="159" t="s">
        <v>358</v>
      </c>
    </row>
    <row r="2423" spans="2:65" s="13" customFormat="1" ht="11.25">
      <c r="B2423" s="158"/>
      <c r="D2423" s="152" t="s">
        <v>368</v>
      </c>
      <c r="E2423" s="159" t="s">
        <v>19</v>
      </c>
      <c r="F2423" s="160" t="s">
        <v>2589</v>
      </c>
      <c r="H2423" s="161">
        <v>11.6</v>
      </c>
      <c r="I2423" s="162"/>
      <c r="L2423" s="158"/>
      <c r="M2423" s="163"/>
      <c r="T2423" s="164"/>
      <c r="AT2423" s="159" t="s">
        <v>368</v>
      </c>
      <c r="AU2423" s="159" t="s">
        <v>90</v>
      </c>
      <c r="AV2423" s="13" t="s">
        <v>90</v>
      </c>
      <c r="AW2423" s="13" t="s">
        <v>36</v>
      </c>
      <c r="AX2423" s="13" t="s">
        <v>77</v>
      </c>
      <c r="AY2423" s="159" t="s">
        <v>358</v>
      </c>
    </row>
    <row r="2424" spans="2:65" s="13" customFormat="1" ht="11.25">
      <c r="B2424" s="158"/>
      <c r="D2424" s="152" t="s">
        <v>368</v>
      </c>
      <c r="E2424" s="159" t="s">
        <v>19</v>
      </c>
      <c r="F2424" s="160" t="s">
        <v>2590</v>
      </c>
      <c r="H2424" s="161">
        <v>9.9</v>
      </c>
      <c r="I2424" s="162"/>
      <c r="L2424" s="158"/>
      <c r="M2424" s="163"/>
      <c r="T2424" s="164"/>
      <c r="AT2424" s="159" t="s">
        <v>368</v>
      </c>
      <c r="AU2424" s="159" t="s">
        <v>90</v>
      </c>
      <c r="AV2424" s="13" t="s">
        <v>90</v>
      </c>
      <c r="AW2424" s="13" t="s">
        <v>36</v>
      </c>
      <c r="AX2424" s="13" t="s">
        <v>77</v>
      </c>
      <c r="AY2424" s="159" t="s">
        <v>358</v>
      </c>
    </row>
    <row r="2425" spans="2:65" s="14" customFormat="1" ht="11.25">
      <c r="B2425" s="165"/>
      <c r="D2425" s="152" t="s">
        <v>368</v>
      </c>
      <c r="E2425" s="166" t="s">
        <v>233</v>
      </c>
      <c r="F2425" s="167" t="s">
        <v>371</v>
      </c>
      <c r="H2425" s="168">
        <v>84.5</v>
      </c>
      <c r="I2425" s="169"/>
      <c r="L2425" s="165"/>
      <c r="M2425" s="170"/>
      <c r="T2425" s="171"/>
      <c r="AT2425" s="166" t="s">
        <v>368</v>
      </c>
      <c r="AU2425" s="166" t="s">
        <v>90</v>
      </c>
      <c r="AV2425" s="14" t="s">
        <v>364</v>
      </c>
      <c r="AW2425" s="14" t="s">
        <v>36</v>
      </c>
      <c r="AX2425" s="14" t="s">
        <v>84</v>
      </c>
      <c r="AY2425" s="166" t="s">
        <v>358</v>
      </c>
    </row>
    <row r="2426" spans="2:65" s="1" customFormat="1" ht="37.9" customHeight="1">
      <c r="B2426" s="33"/>
      <c r="C2426" s="134" t="s">
        <v>2591</v>
      </c>
      <c r="D2426" s="134" t="s">
        <v>360</v>
      </c>
      <c r="E2426" s="135" t="s">
        <v>2592</v>
      </c>
      <c r="F2426" s="136" t="s">
        <v>2593</v>
      </c>
      <c r="G2426" s="137" t="s">
        <v>195</v>
      </c>
      <c r="H2426" s="138">
        <v>127.04</v>
      </c>
      <c r="I2426" s="139"/>
      <c r="J2426" s="140">
        <f>ROUND(I2426*H2426,2)</f>
        <v>0</v>
      </c>
      <c r="K2426" s="136" t="s">
        <v>363</v>
      </c>
      <c r="L2426" s="33"/>
      <c r="M2426" s="141" t="s">
        <v>19</v>
      </c>
      <c r="N2426" s="142" t="s">
        <v>49</v>
      </c>
      <c r="P2426" s="143">
        <f>O2426*H2426</f>
        <v>0</v>
      </c>
      <c r="Q2426" s="143">
        <v>9.0279999999999996E-3</v>
      </c>
      <c r="R2426" s="143">
        <f>Q2426*H2426</f>
        <v>1.1469171199999999</v>
      </c>
      <c r="S2426" s="143">
        <v>0</v>
      </c>
      <c r="T2426" s="144">
        <f>S2426*H2426</f>
        <v>0</v>
      </c>
      <c r="AR2426" s="145" t="s">
        <v>454</v>
      </c>
      <c r="AT2426" s="145" t="s">
        <v>360</v>
      </c>
      <c r="AU2426" s="145" t="s">
        <v>90</v>
      </c>
      <c r="AY2426" s="18" t="s">
        <v>358</v>
      </c>
      <c r="BE2426" s="146">
        <f>IF(N2426="základní",J2426,0)</f>
        <v>0</v>
      </c>
      <c r="BF2426" s="146">
        <f>IF(N2426="snížená",J2426,0)</f>
        <v>0</v>
      </c>
      <c r="BG2426" s="146">
        <f>IF(N2426="zákl. přenesená",J2426,0)</f>
        <v>0</v>
      </c>
      <c r="BH2426" s="146">
        <f>IF(N2426="sníž. přenesená",J2426,0)</f>
        <v>0</v>
      </c>
      <c r="BI2426" s="146">
        <f>IF(N2426="nulová",J2426,0)</f>
        <v>0</v>
      </c>
      <c r="BJ2426" s="18" t="s">
        <v>90</v>
      </c>
      <c r="BK2426" s="146">
        <f>ROUND(I2426*H2426,2)</f>
        <v>0</v>
      </c>
      <c r="BL2426" s="18" t="s">
        <v>454</v>
      </c>
      <c r="BM2426" s="145" t="s">
        <v>2594</v>
      </c>
    </row>
    <row r="2427" spans="2:65" s="1" customFormat="1" ht="11.25">
      <c r="B2427" s="33"/>
      <c r="D2427" s="147" t="s">
        <v>366</v>
      </c>
      <c r="F2427" s="148" t="s">
        <v>2595</v>
      </c>
      <c r="I2427" s="149"/>
      <c r="L2427" s="33"/>
      <c r="M2427" s="150"/>
      <c r="T2427" s="54"/>
      <c r="AT2427" s="18" t="s">
        <v>366</v>
      </c>
      <c r="AU2427" s="18" t="s">
        <v>90</v>
      </c>
    </row>
    <row r="2428" spans="2:65" s="13" customFormat="1" ht="11.25">
      <c r="B2428" s="158"/>
      <c r="D2428" s="152" t="s">
        <v>368</v>
      </c>
      <c r="E2428" s="159" t="s">
        <v>19</v>
      </c>
      <c r="F2428" s="160" t="s">
        <v>2596</v>
      </c>
      <c r="H2428" s="161">
        <v>127.04</v>
      </c>
      <c r="I2428" s="162"/>
      <c r="L2428" s="158"/>
      <c r="M2428" s="163"/>
      <c r="T2428" s="164"/>
      <c r="AT2428" s="159" t="s">
        <v>368</v>
      </c>
      <c r="AU2428" s="159" t="s">
        <v>90</v>
      </c>
      <c r="AV2428" s="13" t="s">
        <v>90</v>
      </c>
      <c r="AW2428" s="13" t="s">
        <v>36</v>
      </c>
      <c r="AX2428" s="13" t="s">
        <v>77</v>
      </c>
      <c r="AY2428" s="159" t="s">
        <v>358</v>
      </c>
    </row>
    <row r="2429" spans="2:65" s="14" customFormat="1" ht="11.25">
      <c r="B2429" s="165"/>
      <c r="D2429" s="152" t="s">
        <v>368</v>
      </c>
      <c r="E2429" s="166" t="s">
        <v>2597</v>
      </c>
      <c r="F2429" s="167" t="s">
        <v>371</v>
      </c>
      <c r="H2429" s="168">
        <v>127.04</v>
      </c>
      <c r="I2429" s="169"/>
      <c r="L2429" s="165"/>
      <c r="M2429" s="170"/>
      <c r="T2429" s="171"/>
      <c r="AT2429" s="166" t="s">
        <v>368</v>
      </c>
      <c r="AU2429" s="166" t="s">
        <v>90</v>
      </c>
      <c r="AV2429" s="14" t="s">
        <v>364</v>
      </c>
      <c r="AW2429" s="14" t="s">
        <v>36</v>
      </c>
      <c r="AX2429" s="14" t="s">
        <v>84</v>
      </c>
      <c r="AY2429" s="166" t="s">
        <v>358</v>
      </c>
    </row>
    <row r="2430" spans="2:65" s="1" customFormat="1" ht="24.2" customHeight="1">
      <c r="B2430" s="33"/>
      <c r="C2430" s="179" t="s">
        <v>2598</v>
      </c>
      <c r="D2430" s="179" t="s">
        <v>440</v>
      </c>
      <c r="E2430" s="180" t="s">
        <v>2599</v>
      </c>
      <c r="F2430" s="181" t="s">
        <v>2600</v>
      </c>
      <c r="G2430" s="182" t="s">
        <v>195</v>
      </c>
      <c r="H2430" s="183">
        <v>146.096</v>
      </c>
      <c r="I2430" s="184"/>
      <c r="J2430" s="185">
        <f>ROUND(I2430*H2430,2)</f>
        <v>0</v>
      </c>
      <c r="K2430" s="181" t="s">
        <v>363</v>
      </c>
      <c r="L2430" s="186"/>
      <c r="M2430" s="187" t="s">
        <v>19</v>
      </c>
      <c r="N2430" s="188" t="s">
        <v>49</v>
      </c>
      <c r="P2430" s="143">
        <f>O2430*H2430</f>
        <v>0</v>
      </c>
      <c r="Q2430" s="143">
        <v>2.1999999999999999E-2</v>
      </c>
      <c r="R2430" s="143">
        <f>Q2430*H2430</f>
        <v>3.2141120000000001</v>
      </c>
      <c r="S2430" s="143">
        <v>0</v>
      </c>
      <c r="T2430" s="144">
        <f>S2430*H2430</f>
        <v>0</v>
      </c>
      <c r="AR2430" s="145" t="s">
        <v>558</v>
      </c>
      <c r="AT2430" s="145" t="s">
        <v>440</v>
      </c>
      <c r="AU2430" s="145" t="s">
        <v>90</v>
      </c>
      <c r="AY2430" s="18" t="s">
        <v>358</v>
      </c>
      <c r="BE2430" s="146">
        <f>IF(N2430="základní",J2430,0)</f>
        <v>0</v>
      </c>
      <c r="BF2430" s="146">
        <f>IF(N2430="snížená",J2430,0)</f>
        <v>0</v>
      </c>
      <c r="BG2430" s="146">
        <f>IF(N2430="zákl. přenesená",J2430,0)</f>
        <v>0</v>
      </c>
      <c r="BH2430" s="146">
        <f>IF(N2430="sníž. přenesená",J2430,0)</f>
        <v>0</v>
      </c>
      <c r="BI2430" s="146">
        <f>IF(N2430="nulová",J2430,0)</f>
        <v>0</v>
      </c>
      <c r="BJ2430" s="18" t="s">
        <v>90</v>
      </c>
      <c r="BK2430" s="146">
        <f>ROUND(I2430*H2430,2)</f>
        <v>0</v>
      </c>
      <c r="BL2430" s="18" t="s">
        <v>454</v>
      </c>
      <c r="BM2430" s="145" t="s">
        <v>2601</v>
      </c>
    </row>
    <row r="2431" spans="2:65" s="13" customFormat="1" ht="11.25">
      <c r="B2431" s="158"/>
      <c r="D2431" s="152" t="s">
        <v>368</v>
      </c>
      <c r="E2431" s="159" t="s">
        <v>19</v>
      </c>
      <c r="F2431" s="160" t="s">
        <v>2596</v>
      </c>
      <c r="H2431" s="161">
        <v>127.04</v>
      </c>
      <c r="I2431" s="162"/>
      <c r="L2431" s="158"/>
      <c r="M2431" s="163"/>
      <c r="T2431" s="164"/>
      <c r="AT2431" s="159" t="s">
        <v>368</v>
      </c>
      <c r="AU2431" s="159" t="s">
        <v>90</v>
      </c>
      <c r="AV2431" s="13" t="s">
        <v>90</v>
      </c>
      <c r="AW2431" s="13" t="s">
        <v>36</v>
      </c>
      <c r="AX2431" s="13" t="s">
        <v>77</v>
      </c>
      <c r="AY2431" s="159" t="s">
        <v>358</v>
      </c>
    </row>
    <row r="2432" spans="2:65" s="14" customFormat="1" ht="11.25">
      <c r="B2432" s="165"/>
      <c r="D2432" s="152" t="s">
        <v>368</v>
      </c>
      <c r="E2432" s="166" t="s">
        <v>19</v>
      </c>
      <c r="F2432" s="167" t="s">
        <v>371</v>
      </c>
      <c r="H2432" s="168">
        <v>127.04</v>
      </c>
      <c r="I2432" s="169"/>
      <c r="L2432" s="165"/>
      <c r="M2432" s="170"/>
      <c r="T2432" s="171"/>
      <c r="AT2432" s="166" t="s">
        <v>368</v>
      </c>
      <c r="AU2432" s="166" t="s">
        <v>90</v>
      </c>
      <c r="AV2432" s="14" t="s">
        <v>364</v>
      </c>
      <c r="AW2432" s="14" t="s">
        <v>36</v>
      </c>
      <c r="AX2432" s="14" t="s">
        <v>84</v>
      </c>
      <c r="AY2432" s="166" t="s">
        <v>358</v>
      </c>
    </row>
    <row r="2433" spans="2:65" s="13" customFormat="1" ht="11.25">
      <c r="B2433" s="158"/>
      <c r="D2433" s="152" t="s">
        <v>368</v>
      </c>
      <c r="F2433" s="160" t="s">
        <v>2602</v>
      </c>
      <c r="H2433" s="161">
        <v>146.096</v>
      </c>
      <c r="I2433" s="162"/>
      <c r="L2433" s="158"/>
      <c r="M2433" s="163"/>
      <c r="T2433" s="164"/>
      <c r="AT2433" s="159" t="s">
        <v>368</v>
      </c>
      <c r="AU2433" s="159" t="s">
        <v>90</v>
      </c>
      <c r="AV2433" s="13" t="s">
        <v>90</v>
      </c>
      <c r="AW2433" s="13" t="s">
        <v>4</v>
      </c>
      <c r="AX2433" s="13" t="s">
        <v>84</v>
      </c>
      <c r="AY2433" s="159" t="s">
        <v>358</v>
      </c>
    </row>
    <row r="2434" spans="2:65" s="1" customFormat="1" ht="37.9" customHeight="1">
      <c r="B2434" s="33"/>
      <c r="C2434" s="134" t="s">
        <v>2603</v>
      </c>
      <c r="D2434" s="134" t="s">
        <v>360</v>
      </c>
      <c r="E2434" s="135" t="s">
        <v>2604</v>
      </c>
      <c r="F2434" s="136" t="s">
        <v>2605</v>
      </c>
      <c r="G2434" s="137" t="s">
        <v>195</v>
      </c>
      <c r="H2434" s="138">
        <v>15.95</v>
      </c>
      <c r="I2434" s="139"/>
      <c r="J2434" s="140">
        <f>ROUND(I2434*H2434,2)</f>
        <v>0</v>
      </c>
      <c r="K2434" s="136" t="s">
        <v>363</v>
      </c>
      <c r="L2434" s="33"/>
      <c r="M2434" s="141" t="s">
        <v>19</v>
      </c>
      <c r="N2434" s="142" t="s">
        <v>49</v>
      </c>
      <c r="P2434" s="143">
        <f>O2434*H2434</f>
        <v>0</v>
      </c>
      <c r="Q2434" s="143">
        <v>5.9959999999999996E-3</v>
      </c>
      <c r="R2434" s="143">
        <f>Q2434*H2434</f>
        <v>9.5636199999999991E-2</v>
      </c>
      <c r="S2434" s="143">
        <v>0</v>
      </c>
      <c r="T2434" s="144">
        <f>S2434*H2434</f>
        <v>0</v>
      </c>
      <c r="AR2434" s="145" t="s">
        <v>454</v>
      </c>
      <c r="AT2434" s="145" t="s">
        <v>360</v>
      </c>
      <c r="AU2434" s="145" t="s">
        <v>90</v>
      </c>
      <c r="AY2434" s="18" t="s">
        <v>358</v>
      </c>
      <c r="BE2434" s="146">
        <f>IF(N2434="základní",J2434,0)</f>
        <v>0</v>
      </c>
      <c r="BF2434" s="146">
        <f>IF(N2434="snížená",J2434,0)</f>
        <v>0</v>
      </c>
      <c r="BG2434" s="146">
        <f>IF(N2434="zákl. přenesená",J2434,0)</f>
        <v>0</v>
      </c>
      <c r="BH2434" s="146">
        <f>IF(N2434="sníž. přenesená",J2434,0)</f>
        <v>0</v>
      </c>
      <c r="BI2434" s="146">
        <f>IF(N2434="nulová",J2434,0)</f>
        <v>0</v>
      </c>
      <c r="BJ2434" s="18" t="s">
        <v>90</v>
      </c>
      <c r="BK2434" s="146">
        <f>ROUND(I2434*H2434,2)</f>
        <v>0</v>
      </c>
      <c r="BL2434" s="18" t="s">
        <v>454</v>
      </c>
      <c r="BM2434" s="145" t="s">
        <v>2606</v>
      </c>
    </row>
    <row r="2435" spans="2:65" s="1" customFormat="1" ht="11.25">
      <c r="B2435" s="33"/>
      <c r="D2435" s="147" t="s">
        <v>366</v>
      </c>
      <c r="F2435" s="148" t="s">
        <v>2607</v>
      </c>
      <c r="I2435" s="149"/>
      <c r="L2435" s="33"/>
      <c r="M2435" s="150"/>
      <c r="T2435" s="54"/>
      <c r="AT2435" s="18" t="s">
        <v>366</v>
      </c>
      <c r="AU2435" s="18" t="s">
        <v>90</v>
      </c>
    </row>
    <row r="2436" spans="2:65" s="12" customFormat="1" ht="11.25">
      <c r="B2436" s="151"/>
      <c r="D2436" s="152" t="s">
        <v>368</v>
      </c>
      <c r="E2436" s="153" t="s">
        <v>19</v>
      </c>
      <c r="F2436" s="154" t="s">
        <v>1160</v>
      </c>
      <c r="H2436" s="153" t="s">
        <v>19</v>
      </c>
      <c r="I2436" s="155"/>
      <c r="L2436" s="151"/>
      <c r="M2436" s="156"/>
      <c r="T2436" s="157"/>
      <c r="AT2436" s="153" t="s">
        <v>368</v>
      </c>
      <c r="AU2436" s="153" t="s">
        <v>90</v>
      </c>
      <c r="AV2436" s="12" t="s">
        <v>84</v>
      </c>
      <c r="AW2436" s="12" t="s">
        <v>36</v>
      </c>
      <c r="AX2436" s="12" t="s">
        <v>77</v>
      </c>
      <c r="AY2436" s="153" t="s">
        <v>358</v>
      </c>
    </row>
    <row r="2437" spans="2:65" s="12" customFormat="1" ht="11.25">
      <c r="B2437" s="151"/>
      <c r="D2437" s="152" t="s">
        <v>368</v>
      </c>
      <c r="E2437" s="153" t="s">
        <v>19</v>
      </c>
      <c r="F2437" s="154" t="s">
        <v>603</v>
      </c>
      <c r="H2437" s="153" t="s">
        <v>19</v>
      </c>
      <c r="I2437" s="155"/>
      <c r="L2437" s="151"/>
      <c r="M2437" s="156"/>
      <c r="T2437" s="157"/>
      <c r="AT2437" s="153" t="s">
        <v>368</v>
      </c>
      <c r="AU2437" s="153" t="s">
        <v>90</v>
      </c>
      <c r="AV2437" s="12" t="s">
        <v>84</v>
      </c>
      <c r="AW2437" s="12" t="s">
        <v>36</v>
      </c>
      <c r="AX2437" s="12" t="s">
        <v>77</v>
      </c>
      <c r="AY2437" s="153" t="s">
        <v>358</v>
      </c>
    </row>
    <row r="2438" spans="2:65" s="13" customFormat="1" ht="11.25">
      <c r="B2438" s="158"/>
      <c r="D2438" s="152" t="s">
        <v>368</v>
      </c>
      <c r="E2438" s="159" t="s">
        <v>19</v>
      </c>
      <c r="F2438" s="160" t="s">
        <v>1959</v>
      </c>
      <c r="H2438" s="161">
        <v>8.26</v>
      </c>
      <c r="I2438" s="162"/>
      <c r="L2438" s="158"/>
      <c r="M2438" s="163"/>
      <c r="T2438" s="164"/>
      <c r="AT2438" s="159" t="s">
        <v>368</v>
      </c>
      <c r="AU2438" s="159" t="s">
        <v>90</v>
      </c>
      <c r="AV2438" s="13" t="s">
        <v>90</v>
      </c>
      <c r="AW2438" s="13" t="s">
        <v>36</v>
      </c>
      <c r="AX2438" s="13" t="s">
        <v>77</v>
      </c>
      <c r="AY2438" s="159" t="s">
        <v>358</v>
      </c>
    </row>
    <row r="2439" spans="2:65" s="13" customFormat="1" ht="11.25">
      <c r="B2439" s="158"/>
      <c r="D2439" s="152" t="s">
        <v>368</v>
      </c>
      <c r="E2439" s="159" t="s">
        <v>19</v>
      </c>
      <c r="F2439" s="160" t="s">
        <v>2573</v>
      </c>
      <c r="H2439" s="161">
        <v>5.3</v>
      </c>
      <c r="I2439" s="162"/>
      <c r="L2439" s="158"/>
      <c r="M2439" s="163"/>
      <c r="T2439" s="164"/>
      <c r="AT2439" s="159" t="s">
        <v>368</v>
      </c>
      <c r="AU2439" s="159" t="s">
        <v>90</v>
      </c>
      <c r="AV2439" s="13" t="s">
        <v>90</v>
      </c>
      <c r="AW2439" s="13" t="s">
        <v>36</v>
      </c>
      <c r="AX2439" s="13" t="s">
        <v>77</v>
      </c>
      <c r="AY2439" s="159" t="s">
        <v>358</v>
      </c>
    </row>
    <row r="2440" spans="2:65" s="13" customFormat="1" ht="11.25">
      <c r="B2440" s="158"/>
      <c r="D2440" s="152" t="s">
        <v>368</v>
      </c>
      <c r="E2440" s="159" t="s">
        <v>19</v>
      </c>
      <c r="F2440" s="160" t="s">
        <v>1981</v>
      </c>
      <c r="H2440" s="161">
        <v>2.39</v>
      </c>
      <c r="I2440" s="162"/>
      <c r="L2440" s="158"/>
      <c r="M2440" s="163"/>
      <c r="T2440" s="164"/>
      <c r="AT2440" s="159" t="s">
        <v>368</v>
      </c>
      <c r="AU2440" s="159" t="s">
        <v>90</v>
      </c>
      <c r="AV2440" s="13" t="s">
        <v>90</v>
      </c>
      <c r="AW2440" s="13" t="s">
        <v>36</v>
      </c>
      <c r="AX2440" s="13" t="s">
        <v>77</v>
      </c>
      <c r="AY2440" s="159" t="s">
        <v>358</v>
      </c>
    </row>
    <row r="2441" spans="2:65" s="14" customFormat="1" ht="11.25">
      <c r="B2441" s="165"/>
      <c r="D2441" s="152" t="s">
        <v>368</v>
      </c>
      <c r="E2441" s="166" t="s">
        <v>231</v>
      </c>
      <c r="F2441" s="167" t="s">
        <v>371</v>
      </c>
      <c r="H2441" s="168">
        <v>15.95</v>
      </c>
      <c r="I2441" s="169"/>
      <c r="L2441" s="165"/>
      <c r="M2441" s="170"/>
      <c r="T2441" s="171"/>
      <c r="AT2441" s="166" t="s">
        <v>368</v>
      </c>
      <c r="AU2441" s="166" t="s">
        <v>90</v>
      </c>
      <c r="AV2441" s="14" t="s">
        <v>364</v>
      </c>
      <c r="AW2441" s="14" t="s">
        <v>36</v>
      </c>
      <c r="AX2441" s="14" t="s">
        <v>84</v>
      </c>
      <c r="AY2441" s="166" t="s">
        <v>358</v>
      </c>
    </row>
    <row r="2442" spans="2:65" s="1" customFormat="1" ht="24.2" customHeight="1">
      <c r="B2442" s="33"/>
      <c r="C2442" s="179" t="s">
        <v>2608</v>
      </c>
      <c r="D2442" s="179" t="s">
        <v>440</v>
      </c>
      <c r="E2442" s="180" t="s">
        <v>2609</v>
      </c>
      <c r="F2442" s="181" t="s">
        <v>2610</v>
      </c>
      <c r="G2442" s="182" t="s">
        <v>195</v>
      </c>
      <c r="H2442" s="183">
        <v>29.629000000000001</v>
      </c>
      <c r="I2442" s="184"/>
      <c r="J2442" s="185">
        <f>ROUND(I2442*H2442,2)</f>
        <v>0</v>
      </c>
      <c r="K2442" s="181" t="s">
        <v>363</v>
      </c>
      <c r="L2442" s="186"/>
      <c r="M2442" s="187" t="s">
        <v>19</v>
      </c>
      <c r="N2442" s="188" t="s">
        <v>49</v>
      </c>
      <c r="P2442" s="143">
        <f>O2442*H2442</f>
        <v>0</v>
      </c>
      <c r="Q2442" s="143">
        <v>2.1999999999999999E-2</v>
      </c>
      <c r="R2442" s="143">
        <f>Q2442*H2442</f>
        <v>0.65183800000000003</v>
      </c>
      <c r="S2442" s="143">
        <v>0</v>
      </c>
      <c r="T2442" s="144">
        <f>S2442*H2442</f>
        <v>0</v>
      </c>
      <c r="AR2442" s="145" t="s">
        <v>558</v>
      </c>
      <c r="AT2442" s="145" t="s">
        <v>440</v>
      </c>
      <c r="AU2442" s="145" t="s">
        <v>90</v>
      </c>
      <c r="AY2442" s="18" t="s">
        <v>358</v>
      </c>
      <c r="BE2442" s="146">
        <f>IF(N2442="základní",J2442,0)</f>
        <v>0</v>
      </c>
      <c r="BF2442" s="146">
        <f>IF(N2442="snížená",J2442,0)</f>
        <v>0</v>
      </c>
      <c r="BG2442" s="146">
        <f>IF(N2442="zákl. přenesená",J2442,0)</f>
        <v>0</v>
      </c>
      <c r="BH2442" s="146">
        <f>IF(N2442="sníž. přenesená",J2442,0)</f>
        <v>0</v>
      </c>
      <c r="BI2442" s="146">
        <f>IF(N2442="nulová",J2442,0)</f>
        <v>0</v>
      </c>
      <c r="BJ2442" s="18" t="s">
        <v>90</v>
      </c>
      <c r="BK2442" s="146">
        <f>ROUND(I2442*H2442,2)</f>
        <v>0</v>
      </c>
      <c r="BL2442" s="18" t="s">
        <v>454</v>
      </c>
      <c r="BM2442" s="145" t="s">
        <v>2611</v>
      </c>
    </row>
    <row r="2443" spans="2:65" s="13" customFormat="1" ht="11.25">
      <c r="B2443" s="158"/>
      <c r="D2443" s="152" t="s">
        <v>368</v>
      </c>
      <c r="E2443" s="159" t="s">
        <v>19</v>
      </c>
      <c r="F2443" s="160" t="s">
        <v>231</v>
      </c>
      <c r="H2443" s="161">
        <v>15.95</v>
      </c>
      <c r="I2443" s="162"/>
      <c r="L2443" s="158"/>
      <c r="M2443" s="163"/>
      <c r="T2443" s="164"/>
      <c r="AT2443" s="159" t="s">
        <v>368</v>
      </c>
      <c r="AU2443" s="159" t="s">
        <v>90</v>
      </c>
      <c r="AV2443" s="13" t="s">
        <v>90</v>
      </c>
      <c r="AW2443" s="13" t="s">
        <v>36</v>
      </c>
      <c r="AX2443" s="13" t="s">
        <v>77</v>
      </c>
      <c r="AY2443" s="159" t="s">
        <v>358</v>
      </c>
    </row>
    <row r="2444" spans="2:65" s="13" customFormat="1" ht="11.25">
      <c r="B2444" s="158"/>
      <c r="D2444" s="152" t="s">
        <v>368</v>
      </c>
      <c r="E2444" s="159" t="s">
        <v>19</v>
      </c>
      <c r="F2444" s="160" t="s">
        <v>2612</v>
      </c>
      <c r="H2444" s="161">
        <v>10.984999999999999</v>
      </c>
      <c r="I2444" s="162"/>
      <c r="L2444" s="158"/>
      <c r="M2444" s="163"/>
      <c r="T2444" s="164"/>
      <c r="AT2444" s="159" t="s">
        <v>368</v>
      </c>
      <c r="AU2444" s="159" t="s">
        <v>90</v>
      </c>
      <c r="AV2444" s="13" t="s">
        <v>90</v>
      </c>
      <c r="AW2444" s="13" t="s">
        <v>36</v>
      </c>
      <c r="AX2444" s="13" t="s">
        <v>77</v>
      </c>
      <c r="AY2444" s="159" t="s">
        <v>358</v>
      </c>
    </row>
    <row r="2445" spans="2:65" s="14" customFormat="1" ht="11.25">
      <c r="B2445" s="165"/>
      <c r="D2445" s="152" t="s">
        <v>368</v>
      </c>
      <c r="E2445" s="166" t="s">
        <v>19</v>
      </c>
      <c r="F2445" s="167" t="s">
        <v>371</v>
      </c>
      <c r="H2445" s="168">
        <v>26.934999999999999</v>
      </c>
      <c r="I2445" s="169"/>
      <c r="L2445" s="165"/>
      <c r="M2445" s="170"/>
      <c r="T2445" s="171"/>
      <c r="AT2445" s="166" t="s">
        <v>368</v>
      </c>
      <c r="AU2445" s="166" t="s">
        <v>90</v>
      </c>
      <c r="AV2445" s="14" t="s">
        <v>364</v>
      </c>
      <c r="AW2445" s="14" t="s">
        <v>36</v>
      </c>
      <c r="AX2445" s="14" t="s">
        <v>84</v>
      </c>
      <c r="AY2445" s="166" t="s">
        <v>358</v>
      </c>
    </row>
    <row r="2446" spans="2:65" s="13" customFormat="1" ht="11.25">
      <c r="B2446" s="158"/>
      <c r="D2446" s="152" t="s">
        <v>368</v>
      </c>
      <c r="F2446" s="160" t="s">
        <v>2613</v>
      </c>
      <c r="H2446" s="161">
        <v>29.629000000000001</v>
      </c>
      <c r="I2446" s="162"/>
      <c r="L2446" s="158"/>
      <c r="M2446" s="163"/>
      <c r="T2446" s="164"/>
      <c r="AT2446" s="159" t="s">
        <v>368</v>
      </c>
      <c r="AU2446" s="159" t="s">
        <v>90</v>
      </c>
      <c r="AV2446" s="13" t="s">
        <v>90</v>
      </c>
      <c r="AW2446" s="13" t="s">
        <v>4</v>
      </c>
      <c r="AX2446" s="13" t="s">
        <v>84</v>
      </c>
      <c r="AY2446" s="159" t="s">
        <v>358</v>
      </c>
    </row>
    <row r="2447" spans="2:65" s="1" customFormat="1" ht="24.2" customHeight="1">
      <c r="B2447" s="33"/>
      <c r="C2447" s="134" t="s">
        <v>2614</v>
      </c>
      <c r="D2447" s="134" t="s">
        <v>360</v>
      </c>
      <c r="E2447" s="135" t="s">
        <v>2615</v>
      </c>
      <c r="F2447" s="136" t="s">
        <v>2616</v>
      </c>
      <c r="G2447" s="137" t="s">
        <v>195</v>
      </c>
      <c r="H2447" s="138">
        <v>126.25</v>
      </c>
      <c r="I2447" s="139"/>
      <c r="J2447" s="140">
        <f>ROUND(I2447*H2447,2)</f>
        <v>0</v>
      </c>
      <c r="K2447" s="136" t="s">
        <v>363</v>
      </c>
      <c r="L2447" s="33"/>
      <c r="M2447" s="141" t="s">
        <v>19</v>
      </c>
      <c r="N2447" s="142" t="s">
        <v>49</v>
      </c>
      <c r="P2447" s="143">
        <f>O2447*H2447</f>
        <v>0</v>
      </c>
      <c r="Q2447" s="143">
        <v>1.5E-3</v>
      </c>
      <c r="R2447" s="143">
        <f>Q2447*H2447</f>
        <v>0.18937500000000002</v>
      </c>
      <c r="S2447" s="143">
        <v>0</v>
      </c>
      <c r="T2447" s="144">
        <f>S2447*H2447</f>
        <v>0</v>
      </c>
      <c r="AR2447" s="145" t="s">
        <v>454</v>
      </c>
      <c r="AT2447" s="145" t="s">
        <v>360</v>
      </c>
      <c r="AU2447" s="145" t="s">
        <v>90</v>
      </c>
      <c r="AY2447" s="18" t="s">
        <v>358</v>
      </c>
      <c r="BE2447" s="146">
        <f>IF(N2447="základní",J2447,0)</f>
        <v>0</v>
      </c>
      <c r="BF2447" s="146">
        <f>IF(N2447="snížená",J2447,0)</f>
        <v>0</v>
      </c>
      <c r="BG2447" s="146">
        <f>IF(N2447="zákl. přenesená",J2447,0)</f>
        <v>0</v>
      </c>
      <c r="BH2447" s="146">
        <f>IF(N2447="sníž. přenesená",J2447,0)</f>
        <v>0</v>
      </c>
      <c r="BI2447" s="146">
        <f>IF(N2447="nulová",J2447,0)</f>
        <v>0</v>
      </c>
      <c r="BJ2447" s="18" t="s">
        <v>90</v>
      </c>
      <c r="BK2447" s="146">
        <f>ROUND(I2447*H2447,2)</f>
        <v>0</v>
      </c>
      <c r="BL2447" s="18" t="s">
        <v>454</v>
      </c>
      <c r="BM2447" s="145" t="s">
        <v>2617</v>
      </c>
    </row>
    <row r="2448" spans="2:65" s="1" customFormat="1" ht="11.25">
      <c r="B2448" s="33"/>
      <c r="D2448" s="147" t="s">
        <v>366</v>
      </c>
      <c r="F2448" s="148" t="s">
        <v>2618</v>
      </c>
      <c r="I2448" s="149"/>
      <c r="L2448" s="33"/>
      <c r="M2448" s="150"/>
      <c r="T2448" s="54"/>
      <c r="AT2448" s="18" t="s">
        <v>366</v>
      </c>
      <c r="AU2448" s="18" t="s">
        <v>90</v>
      </c>
    </row>
    <row r="2449" spans="2:51" s="12" customFormat="1" ht="11.25">
      <c r="B2449" s="151"/>
      <c r="D2449" s="152" t="s">
        <v>368</v>
      </c>
      <c r="E2449" s="153" t="s">
        <v>19</v>
      </c>
      <c r="F2449" s="154" t="s">
        <v>1160</v>
      </c>
      <c r="H2449" s="153" t="s">
        <v>19</v>
      </c>
      <c r="I2449" s="155"/>
      <c r="L2449" s="151"/>
      <c r="M2449" s="156"/>
      <c r="T2449" s="157"/>
      <c r="AT2449" s="153" t="s">
        <v>368</v>
      </c>
      <c r="AU2449" s="153" t="s">
        <v>90</v>
      </c>
      <c r="AV2449" s="12" t="s">
        <v>84</v>
      </c>
      <c r="AW2449" s="12" t="s">
        <v>36</v>
      </c>
      <c r="AX2449" s="12" t="s">
        <v>77</v>
      </c>
      <c r="AY2449" s="153" t="s">
        <v>358</v>
      </c>
    </row>
    <row r="2450" spans="2:51" s="12" customFormat="1" ht="11.25">
      <c r="B2450" s="151"/>
      <c r="D2450" s="152" t="s">
        <v>368</v>
      </c>
      <c r="E2450" s="153" t="s">
        <v>19</v>
      </c>
      <c r="F2450" s="154" t="s">
        <v>610</v>
      </c>
      <c r="H2450" s="153" t="s">
        <v>19</v>
      </c>
      <c r="I2450" s="155"/>
      <c r="L2450" s="151"/>
      <c r="M2450" s="156"/>
      <c r="T2450" s="157"/>
      <c r="AT2450" s="153" t="s">
        <v>368</v>
      </c>
      <c r="AU2450" s="153" t="s">
        <v>90</v>
      </c>
      <c r="AV2450" s="12" t="s">
        <v>84</v>
      </c>
      <c r="AW2450" s="12" t="s">
        <v>36</v>
      </c>
      <c r="AX2450" s="12" t="s">
        <v>77</v>
      </c>
      <c r="AY2450" s="153" t="s">
        <v>358</v>
      </c>
    </row>
    <row r="2451" spans="2:51" s="13" customFormat="1" ht="11.25">
      <c r="B2451" s="158"/>
      <c r="D2451" s="152" t="s">
        <v>368</v>
      </c>
      <c r="E2451" s="159" t="s">
        <v>19</v>
      </c>
      <c r="F2451" s="160" t="s">
        <v>1969</v>
      </c>
      <c r="H2451" s="161">
        <v>5.74</v>
      </c>
      <c r="I2451" s="162"/>
      <c r="L2451" s="158"/>
      <c r="M2451" s="163"/>
      <c r="T2451" s="164"/>
      <c r="AT2451" s="159" t="s">
        <v>368</v>
      </c>
      <c r="AU2451" s="159" t="s">
        <v>90</v>
      </c>
      <c r="AV2451" s="13" t="s">
        <v>90</v>
      </c>
      <c r="AW2451" s="13" t="s">
        <v>36</v>
      </c>
      <c r="AX2451" s="13" t="s">
        <v>77</v>
      </c>
      <c r="AY2451" s="159" t="s">
        <v>358</v>
      </c>
    </row>
    <row r="2452" spans="2:51" s="13" customFormat="1" ht="11.25">
      <c r="B2452" s="158"/>
      <c r="D2452" s="152" t="s">
        <v>368</v>
      </c>
      <c r="E2452" s="159" t="s">
        <v>19</v>
      </c>
      <c r="F2452" s="160" t="s">
        <v>1970</v>
      </c>
      <c r="H2452" s="161">
        <v>5.74</v>
      </c>
      <c r="I2452" s="162"/>
      <c r="L2452" s="158"/>
      <c r="M2452" s="163"/>
      <c r="T2452" s="164"/>
      <c r="AT2452" s="159" t="s">
        <v>368</v>
      </c>
      <c r="AU2452" s="159" t="s">
        <v>90</v>
      </c>
      <c r="AV2452" s="13" t="s">
        <v>90</v>
      </c>
      <c r="AW2452" s="13" t="s">
        <v>36</v>
      </c>
      <c r="AX2452" s="13" t="s">
        <v>77</v>
      </c>
      <c r="AY2452" s="159" t="s">
        <v>358</v>
      </c>
    </row>
    <row r="2453" spans="2:51" s="13" customFormat="1" ht="11.25">
      <c r="B2453" s="158"/>
      <c r="D2453" s="152" t="s">
        <v>368</v>
      </c>
      <c r="E2453" s="159" t="s">
        <v>19</v>
      </c>
      <c r="F2453" s="160" t="s">
        <v>1971</v>
      </c>
      <c r="H2453" s="161">
        <v>5.74</v>
      </c>
      <c r="I2453" s="162"/>
      <c r="L2453" s="158"/>
      <c r="M2453" s="163"/>
      <c r="T2453" s="164"/>
      <c r="AT2453" s="159" t="s">
        <v>368</v>
      </c>
      <c r="AU2453" s="159" t="s">
        <v>90</v>
      </c>
      <c r="AV2453" s="13" t="s">
        <v>90</v>
      </c>
      <c r="AW2453" s="13" t="s">
        <v>36</v>
      </c>
      <c r="AX2453" s="13" t="s">
        <v>77</v>
      </c>
      <c r="AY2453" s="159" t="s">
        <v>358</v>
      </c>
    </row>
    <row r="2454" spans="2:51" s="13" customFormat="1" ht="11.25">
      <c r="B2454" s="158"/>
      <c r="D2454" s="152" t="s">
        <v>368</v>
      </c>
      <c r="E2454" s="159" t="s">
        <v>19</v>
      </c>
      <c r="F2454" s="160" t="s">
        <v>1972</v>
      </c>
      <c r="H2454" s="161">
        <v>5.74</v>
      </c>
      <c r="I2454" s="162"/>
      <c r="L2454" s="158"/>
      <c r="M2454" s="163"/>
      <c r="T2454" s="164"/>
      <c r="AT2454" s="159" t="s">
        <v>368</v>
      </c>
      <c r="AU2454" s="159" t="s">
        <v>90</v>
      </c>
      <c r="AV2454" s="13" t="s">
        <v>90</v>
      </c>
      <c r="AW2454" s="13" t="s">
        <v>36</v>
      </c>
      <c r="AX2454" s="13" t="s">
        <v>77</v>
      </c>
      <c r="AY2454" s="159" t="s">
        <v>358</v>
      </c>
    </row>
    <row r="2455" spans="2:51" s="13" customFormat="1" ht="11.25">
      <c r="B2455" s="158"/>
      <c r="D2455" s="152" t="s">
        <v>368</v>
      </c>
      <c r="E2455" s="159" t="s">
        <v>19</v>
      </c>
      <c r="F2455" s="160" t="s">
        <v>1973</v>
      </c>
      <c r="H2455" s="161">
        <v>5.74</v>
      </c>
      <c r="I2455" s="162"/>
      <c r="L2455" s="158"/>
      <c r="M2455" s="163"/>
      <c r="T2455" s="164"/>
      <c r="AT2455" s="159" t="s">
        <v>368</v>
      </c>
      <c r="AU2455" s="159" t="s">
        <v>90</v>
      </c>
      <c r="AV2455" s="13" t="s">
        <v>90</v>
      </c>
      <c r="AW2455" s="13" t="s">
        <v>36</v>
      </c>
      <c r="AX2455" s="13" t="s">
        <v>77</v>
      </c>
      <c r="AY2455" s="159" t="s">
        <v>358</v>
      </c>
    </row>
    <row r="2456" spans="2:51" s="15" customFormat="1" ht="11.25">
      <c r="B2456" s="172"/>
      <c r="D2456" s="152" t="s">
        <v>368</v>
      </c>
      <c r="E2456" s="173" t="s">
        <v>19</v>
      </c>
      <c r="F2456" s="174" t="s">
        <v>416</v>
      </c>
      <c r="H2456" s="175">
        <v>28.7</v>
      </c>
      <c r="I2456" s="176"/>
      <c r="L2456" s="172"/>
      <c r="M2456" s="177"/>
      <c r="T2456" s="178"/>
      <c r="AT2456" s="173" t="s">
        <v>368</v>
      </c>
      <c r="AU2456" s="173" t="s">
        <v>90</v>
      </c>
      <c r="AV2456" s="15" t="s">
        <v>97</v>
      </c>
      <c r="AW2456" s="15" t="s">
        <v>36</v>
      </c>
      <c r="AX2456" s="15" t="s">
        <v>77</v>
      </c>
      <c r="AY2456" s="173" t="s">
        <v>358</v>
      </c>
    </row>
    <row r="2457" spans="2:51" s="12" customFormat="1" ht="11.25">
      <c r="B2457" s="151"/>
      <c r="D2457" s="152" t="s">
        <v>368</v>
      </c>
      <c r="E2457" s="153" t="s">
        <v>19</v>
      </c>
      <c r="F2457" s="154" t="s">
        <v>618</v>
      </c>
      <c r="H2457" s="153" t="s">
        <v>19</v>
      </c>
      <c r="I2457" s="155"/>
      <c r="L2457" s="151"/>
      <c r="M2457" s="156"/>
      <c r="T2457" s="157"/>
      <c r="AT2457" s="153" t="s">
        <v>368</v>
      </c>
      <c r="AU2457" s="153" t="s">
        <v>90</v>
      </c>
      <c r="AV2457" s="12" t="s">
        <v>84</v>
      </c>
      <c r="AW2457" s="12" t="s">
        <v>36</v>
      </c>
      <c r="AX2457" s="12" t="s">
        <v>77</v>
      </c>
      <c r="AY2457" s="153" t="s">
        <v>358</v>
      </c>
    </row>
    <row r="2458" spans="2:51" s="13" customFormat="1" ht="11.25">
      <c r="B2458" s="158"/>
      <c r="D2458" s="152" t="s">
        <v>368</v>
      </c>
      <c r="E2458" s="159" t="s">
        <v>19</v>
      </c>
      <c r="F2458" s="160" t="s">
        <v>1974</v>
      </c>
      <c r="H2458" s="161">
        <v>5.74</v>
      </c>
      <c r="I2458" s="162"/>
      <c r="L2458" s="158"/>
      <c r="M2458" s="163"/>
      <c r="T2458" s="164"/>
      <c r="AT2458" s="159" t="s">
        <v>368</v>
      </c>
      <c r="AU2458" s="159" t="s">
        <v>90</v>
      </c>
      <c r="AV2458" s="13" t="s">
        <v>90</v>
      </c>
      <c r="AW2458" s="13" t="s">
        <v>36</v>
      </c>
      <c r="AX2458" s="13" t="s">
        <v>77</v>
      </c>
      <c r="AY2458" s="159" t="s">
        <v>358</v>
      </c>
    </row>
    <row r="2459" spans="2:51" s="13" customFormat="1" ht="11.25">
      <c r="B2459" s="158"/>
      <c r="D2459" s="152" t="s">
        <v>368</v>
      </c>
      <c r="E2459" s="159" t="s">
        <v>19</v>
      </c>
      <c r="F2459" s="160" t="s">
        <v>1975</v>
      </c>
      <c r="H2459" s="161">
        <v>5.74</v>
      </c>
      <c r="I2459" s="162"/>
      <c r="L2459" s="158"/>
      <c r="M2459" s="163"/>
      <c r="T2459" s="164"/>
      <c r="AT2459" s="159" t="s">
        <v>368</v>
      </c>
      <c r="AU2459" s="159" t="s">
        <v>90</v>
      </c>
      <c r="AV2459" s="13" t="s">
        <v>90</v>
      </c>
      <c r="AW2459" s="13" t="s">
        <v>36</v>
      </c>
      <c r="AX2459" s="13" t="s">
        <v>77</v>
      </c>
      <c r="AY2459" s="159" t="s">
        <v>358</v>
      </c>
    </row>
    <row r="2460" spans="2:51" s="13" customFormat="1" ht="11.25">
      <c r="B2460" s="158"/>
      <c r="D2460" s="152" t="s">
        <v>368</v>
      </c>
      <c r="E2460" s="159" t="s">
        <v>19</v>
      </c>
      <c r="F2460" s="160" t="s">
        <v>1976</v>
      </c>
      <c r="H2460" s="161">
        <v>5.74</v>
      </c>
      <c r="I2460" s="162"/>
      <c r="L2460" s="158"/>
      <c r="M2460" s="163"/>
      <c r="T2460" s="164"/>
      <c r="AT2460" s="159" t="s">
        <v>368</v>
      </c>
      <c r="AU2460" s="159" t="s">
        <v>90</v>
      </c>
      <c r="AV2460" s="13" t="s">
        <v>90</v>
      </c>
      <c r="AW2460" s="13" t="s">
        <v>36</v>
      </c>
      <c r="AX2460" s="13" t="s">
        <v>77</v>
      </c>
      <c r="AY2460" s="159" t="s">
        <v>358</v>
      </c>
    </row>
    <row r="2461" spans="2:51" s="13" customFormat="1" ht="11.25">
      <c r="B2461" s="158"/>
      <c r="D2461" s="152" t="s">
        <v>368</v>
      </c>
      <c r="E2461" s="159" t="s">
        <v>19</v>
      </c>
      <c r="F2461" s="160" t="s">
        <v>1977</v>
      </c>
      <c r="H2461" s="161">
        <v>5.74</v>
      </c>
      <c r="I2461" s="162"/>
      <c r="L2461" s="158"/>
      <c r="M2461" s="163"/>
      <c r="T2461" s="164"/>
      <c r="AT2461" s="159" t="s">
        <v>368</v>
      </c>
      <c r="AU2461" s="159" t="s">
        <v>90</v>
      </c>
      <c r="AV2461" s="13" t="s">
        <v>90</v>
      </c>
      <c r="AW2461" s="13" t="s">
        <v>36</v>
      </c>
      <c r="AX2461" s="13" t="s">
        <v>77</v>
      </c>
      <c r="AY2461" s="159" t="s">
        <v>358</v>
      </c>
    </row>
    <row r="2462" spans="2:51" s="13" customFormat="1" ht="11.25">
      <c r="B2462" s="158"/>
      <c r="D2462" s="152" t="s">
        <v>368</v>
      </c>
      <c r="E2462" s="159" t="s">
        <v>19</v>
      </c>
      <c r="F2462" s="160" t="s">
        <v>1978</v>
      </c>
      <c r="H2462" s="161">
        <v>5.74</v>
      </c>
      <c r="I2462" s="162"/>
      <c r="L2462" s="158"/>
      <c r="M2462" s="163"/>
      <c r="T2462" s="164"/>
      <c r="AT2462" s="159" t="s">
        <v>368</v>
      </c>
      <c r="AU2462" s="159" t="s">
        <v>90</v>
      </c>
      <c r="AV2462" s="13" t="s">
        <v>90</v>
      </c>
      <c r="AW2462" s="13" t="s">
        <v>36</v>
      </c>
      <c r="AX2462" s="13" t="s">
        <v>77</v>
      </c>
      <c r="AY2462" s="159" t="s">
        <v>358</v>
      </c>
    </row>
    <row r="2463" spans="2:51" s="12" customFormat="1" ht="11.25">
      <c r="B2463" s="151"/>
      <c r="D2463" s="152" t="s">
        <v>368</v>
      </c>
      <c r="E2463" s="153" t="s">
        <v>19</v>
      </c>
      <c r="F2463" s="154" t="s">
        <v>603</v>
      </c>
      <c r="H2463" s="153" t="s">
        <v>19</v>
      </c>
      <c r="I2463" s="155"/>
      <c r="L2463" s="151"/>
      <c r="M2463" s="156"/>
      <c r="T2463" s="157"/>
      <c r="AT2463" s="153" t="s">
        <v>368</v>
      </c>
      <c r="AU2463" s="153" t="s">
        <v>90</v>
      </c>
      <c r="AV2463" s="12" t="s">
        <v>84</v>
      </c>
      <c r="AW2463" s="12" t="s">
        <v>36</v>
      </c>
      <c r="AX2463" s="12" t="s">
        <v>77</v>
      </c>
      <c r="AY2463" s="153" t="s">
        <v>358</v>
      </c>
    </row>
    <row r="2464" spans="2:51" s="13" customFormat="1" ht="11.25">
      <c r="B2464" s="158"/>
      <c r="D2464" s="152" t="s">
        <v>368</v>
      </c>
      <c r="E2464" s="159" t="s">
        <v>19</v>
      </c>
      <c r="F2464" s="160" t="s">
        <v>2570</v>
      </c>
      <c r="H2464" s="161">
        <v>19.39</v>
      </c>
      <c r="I2464" s="162"/>
      <c r="L2464" s="158"/>
      <c r="M2464" s="163"/>
      <c r="T2464" s="164"/>
      <c r="AT2464" s="159" t="s">
        <v>368</v>
      </c>
      <c r="AU2464" s="159" t="s">
        <v>90</v>
      </c>
      <c r="AV2464" s="13" t="s">
        <v>90</v>
      </c>
      <c r="AW2464" s="13" t="s">
        <v>36</v>
      </c>
      <c r="AX2464" s="13" t="s">
        <v>77</v>
      </c>
      <c r="AY2464" s="159" t="s">
        <v>358</v>
      </c>
    </row>
    <row r="2465" spans="2:65" s="13" customFormat="1" ht="11.25">
      <c r="B2465" s="158"/>
      <c r="D2465" s="152" t="s">
        <v>368</v>
      </c>
      <c r="E2465" s="159" t="s">
        <v>19</v>
      </c>
      <c r="F2465" s="160" t="s">
        <v>1956</v>
      </c>
      <c r="H2465" s="161">
        <v>3.78</v>
      </c>
      <c r="I2465" s="162"/>
      <c r="L2465" s="158"/>
      <c r="M2465" s="163"/>
      <c r="T2465" s="164"/>
      <c r="AT2465" s="159" t="s">
        <v>368</v>
      </c>
      <c r="AU2465" s="159" t="s">
        <v>90</v>
      </c>
      <c r="AV2465" s="13" t="s">
        <v>90</v>
      </c>
      <c r="AW2465" s="13" t="s">
        <v>36</v>
      </c>
      <c r="AX2465" s="13" t="s">
        <v>77</v>
      </c>
      <c r="AY2465" s="159" t="s">
        <v>358</v>
      </c>
    </row>
    <row r="2466" spans="2:65" s="13" customFormat="1" ht="11.25">
      <c r="B2466" s="158"/>
      <c r="D2466" s="152" t="s">
        <v>368</v>
      </c>
      <c r="E2466" s="159" t="s">
        <v>19</v>
      </c>
      <c r="F2466" s="160" t="s">
        <v>2573</v>
      </c>
      <c r="H2466" s="161">
        <v>5.3</v>
      </c>
      <c r="I2466" s="162"/>
      <c r="L2466" s="158"/>
      <c r="M2466" s="163"/>
      <c r="T2466" s="164"/>
      <c r="AT2466" s="159" t="s">
        <v>368</v>
      </c>
      <c r="AU2466" s="159" t="s">
        <v>90</v>
      </c>
      <c r="AV2466" s="13" t="s">
        <v>90</v>
      </c>
      <c r="AW2466" s="13" t="s">
        <v>36</v>
      </c>
      <c r="AX2466" s="13" t="s">
        <v>77</v>
      </c>
      <c r="AY2466" s="159" t="s">
        <v>358</v>
      </c>
    </row>
    <row r="2467" spans="2:65" s="15" customFormat="1" ht="11.25">
      <c r="B2467" s="172"/>
      <c r="D2467" s="152" t="s">
        <v>368</v>
      </c>
      <c r="E2467" s="173" t="s">
        <v>19</v>
      </c>
      <c r="F2467" s="174" t="s">
        <v>416</v>
      </c>
      <c r="H2467" s="175">
        <v>57.17</v>
      </c>
      <c r="I2467" s="176"/>
      <c r="L2467" s="172"/>
      <c r="M2467" s="177"/>
      <c r="T2467" s="178"/>
      <c r="AT2467" s="173" t="s">
        <v>368</v>
      </c>
      <c r="AU2467" s="173" t="s">
        <v>90</v>
      </c>
      <c r="AV2467" s="15" t="s">
        <v>97</v>
      </c>
      <c r="AW2467" s="15" t="s">
        <v>36</v>
      </c>
      <c r="AX2467" s="15" t="s">
        <v>77</v>
      </c>
      <c r="AY2467" s="173" t="s">
        <v>358</v>
      </c>
    </row>
    <row r="2468" spans="2:65" s="13" customFormat="1" ht="11.25">
      <c r="B2468" s="158"/>
      <c r="D2468" s="152" t="s">
        <v>368</v>
      </c>
      <c r="E2468" s="159" t="s">
        <v>19</v>
      </c>
      <c r="F2468" s="160" t="s">
        <v>2619</v>
      </c>
      <c r="H2468" s="161">
        <v>40.380000000000003</v>
      </c>
      <c r="I2468" s="162"/>
      <c r="L2468" s="158"/>
      <c r="M2468" s="163"/>
      <c r="T2468" s="164"/>
      <c r="AT2468" s="159" t="s">
        <v>368</v>
      </c>
      <c r="AU2468" s="159" t="s">
        <v>90</v>
      </c>
      <c r="AV2468" s="13" t="s">
        <v>90</v>
      </c>
      <c r="AW2468" s="13" t="s">
        <v>36</v>
      </c>
      <c r="AX2468" s="13" t="s">
        <v>77</v>
      </c>
      <c r="AY2468" s="159" t="s">
        <v>358</v>
      </c>
    </row>
    <row r="2469" spans="2:65" s="15" customFormat="1" ht="11.25">
      <c r="B2469" s="172"/>
      <c r="D2469" s="152" t="s">
        <v>368</v>
      </c>
      <c r="E2469" s="173" t="s">
        <v>19</v>
      </c>
      <c r="F2469" s="174" t="s">
        <v>416</v>
      </c>
      <c r="H2469" s="175">
        <v>40.380000000000003</v>
      </c>
      <c r="I2469" s="176"/>
      <c r="L2469" s="172"/>
      <c r="M2469" s="177"/>
      <c r="T2469" s="178"/>
      <c r="AT2469" s="173" t="s">
        <v>368</v>
      </c>
      <c r="AU2469" s="173" t="s">
        <v>90</v>
      </c>
      <c r="AV2469" s="15" t="s">
        <v>97</v>
      </c>
      <c r="AW2469" s="15" t="s">
        <v>36</v>
      </c>
      <c r="AX2469" s="15" t="s">
        <v>77</v>
      </c>
      <c r="AY2469" s="173" t="s">
        <v>358</v>
      </c>
    </row>
    <row r="2470" spans="2:65" s="14" customFormat="1" ht="11.25">
      <c r="B2470" s="165"/>
      <c r="D2470" s="152" t="s">
        <v>368</v>
      </c>
      <c r="E2470" s="166" t="s">
        <v>19</v>
      </c>
      <c r="F2470" s="167" t="s">
        <v>371</v>
      </c>
      <c r="H2470" s="168">
        <v>126.25</v>
      </c>
      <c r="I2470" s="169"/>
      <c r="L2470" s="165"/>
      <c r="M2470" s="170"/>
      <c r="T2470" s="171"/>
      <c r="AT2470" s="166" t="s">
        <v>368</v>
      </c>
      <c r="AU2470" s="166" t="s">
        <v>90</v>
      </c>
      <c r="AV2470" s="14" t="s">
        <v>364</v>
      </c>
      <c r="AW2470" s="14" t="s">
        <v>36</v>
      </c>
      <c r="AX2470" s="14" t="s">
        <v>84</v>
      </c>
      <c r="AY2470" s="166" t="s">
        <v>358</v>
      </c>
    </row>
    <row r="2471" spans="2:65" s="1" customFormat="1" ht="16.5" customHeight="1">
      <c r="B2471" s="33"/>
      <c r="C2471" s="134" t="s">
        <v>2620</v>
      </c>
      <c r="D2471" s="134" t="s">
        <v>360</v>
      </c>
      <c r="E2471" s="135" t="s">
        <v>2621</v>
      </c>
      <c r="F2471" s="136" t="s">
        <v>2622</v>
      </c>
      <c r="G2471" s="137" t="s">
        <v>235</v>
      </c>
      <c r="H2471" s="138">
        <v>119.1</v>
      </c>
      <c r="I2471" s="139"/>
      <c r="J2471" s="140">
        <f>ROUND(I2471*H2471,2)</f>
        <v>0</v>
      </c>
      <c r="K2471" s="136" t="s">
        <v>363</v>
      </c>
      <c r="L2471" s="33"/>
      <c r="M2471" s="141" t="s">
        <v>19</v>
      </c>
      <c r="N2471" s="142" t="s">
        <v>49</v>
      </c>
      <c r="P2471" s="143">
        <f>O2471*H2471</f>
        <v>0</v>
      </c>
      <c r="Q2471" s="143">
        <v>3.0000000000000001E-5</v>
      </c>
      <c r="R2471" s="143">
        <f>Q2471*H2471</f>
        <v>3.5729999999999998E-3</v>
      </c>
      <c r="S2471" s="143">
        <v>0</v>
      </c>
      <c r="T2471" s="144">
        <f>S2471*H2471</f>
        <v>0</v>
      </c>
      <c r="AR2471" s="145" t="s">
        <v>454</v>
      </c>
      <c r="AT2471" s="145" t="s">
        <v>360</v>
      </c>
      <c r="AU2471" s="145" t="s">
        <v>90</v>
      </c>
      <c r="AY2471" s="18" t="s">
        <v>358</v>
      </c>
      <c r="BE2471" s="146">
        <f>IF(N2471="základní",J2471,0)</f>
        <v>0</v>
      </c>
      <c r="BF2471" s="146">
        <f>IF(N2471="snížená",J2471,0)</f>
        <v>0</v>
      </c>
      <c r="BG2471" s="146">
        <f>IF(N2471="zákl. přenesená",J2471,0)</f>
        <v>0</v>
      </c>
      <c r="BH2471" s="146">
        <f>IF(N2471="sníž. přenesená",J2471,0)</f>
        <v>0</v>
      </c>
      <c r="BI2471" s="146">
        <f>IF(N2471="nulová",J2471,0)</f>
        <v>0</v>
      </c>
      <c r="BJ2471" s="18" t="s">
        <v>90</v>
      </c>
      <c r="BK2471" s="146">
        <f>ROUND(I2471*H2471,2)</f>
        <v>0</v>
      </c>
      <c r="BL2471" s="18" t="s">
        <v>454</v>
      </c>
      <c r="BM2471" s="145" t="s">
        <v>2623</v>
      </c>
    </row>
    <row r="2472" spans="2:65" s="1" customFormat="1" ht="11.25">
      <c r="B2472" s="33"/>
      <c r="D2472" s="147" t="s">
        <v>366</v>
      </c>
      <c r="F2472" s="148" t="s">
        <v>2624</v>
      </c>
      <c r="I2472" s="149"/>
      <c r="L2472" s="33"/>
      <c r="M2472" s="150"/>
      <c r="T2472" s="54"/>
      <c r="AT2472" s="18" t="s">
        <v>366</v>
      </c>
      <c r="AU2472" s="18" t="s">
        <v>90</v>
      </c>
    </row>
    <row r="2473" spans="2:65" s="1" customFormat="1" ht="24.2" customHeight="1">
      <c r="B2473" s="33"/>
      <c r="C2473" s="134" t="s">
        <v>2625</v>
      </c>
      <c r="D2473" s="134" t="s">
        <v>360</v>
      </c>
      <c r="E2473" s="135" t="s">
        <v>2626</v>
      </c>
      <c r="F2473" s="136" t="s">
        <v>2627</v>
      </c>
      <c r="G2473" s="137" t="s">
        <v>235</v>
      </c>
      <c r="H2473" s="138">
        <v>84.5</v>
      </c>
      <c r="I2473" s="139"/>
      <c r="J2473" s="140">
        <f>ROUND(I2473*H2473,2)</f>
        <v>0</v>
      </c>
      <c r="K2473" s="136" t="s">
        <v>363</v>
      </c>
      <c r="L2473" s="33"/>
      <c r="M2473" s="141" t="s">
        <v>19</v>
      </c>
      <c r="N2473" s="142" t="s">
        <v>49</v>
      </c>
      <c r="P2473" s="143">
        <f>O2473*H2473</f>
        <v>0</v>
      </c>
      <c r="Q2473" s="143">
        <v>0</v>
      </c>
      <c r="R2473" s="143">
        <f>Q2473*H2473</f>
        <v>0</v>
      </c>
      <c r="S2473" s="143">
        <v>0</v>
      </c>
      <c r="T2473" s="144">
        <f>S2473*H2473</f>
        <v>0</v>
      </c>
      <c r="AR2473" s="145" t="s">
        <v>454</v>
      </c>
      <c r="AT2473" s="145" t="s">
        <v>360</v>
      </c>
      <c r="AU2473" s="145" t="s">
        <v>90</v>
      </c>
      <c r="AY2473" s="18" t="s">
        <v>358</v>
      </c>
      <c r="BE2473" s="146">
        <f>IF(N2473="základní",J2473,0)</f>
        <v>0</v>
      </c>
      <c r="BF2473" s="146">
        <f>IF(N2473="snížená",J2473,0)</f>
        <v>0</v>
      </c>
      <c r="BG2473" s="146">
        <f>IF(N2473="zákl. přenesená",J2473,0)</f>
        <v>0</v>
      </c>
      <c r="BH2473" s="146">
        <f>IF(N2473="sníž. přenesená",J2473,0)</f>
        <v>0</v>
      </c>
      <c r="BI2473" s="146">
        <f>IF(N2473="nulová",J2473,0)</f>
        <v>0</v>
      </c>
      <c r="BJ2473" s="18" t="s">
        <v>90</v>
      </c>
      <c r="BK2473" s="146">
        <f>ROUND(I2473*H2473,2)</f>
        <v>0</v>
      </c>
      <c r="BL2473" s="18" t="s">
        <v>454</v>
      </c>
      <c r="BM2473" s="145" t="s">
        <v>2628</v>
      </c>
    </row>
    <row r="2474" spans="2:65" s="1" customFormat="1" ht="11.25">
      <c r="B2474" s="33"/>
      <c r="D2474" s="147" t="s">
        <v>366</v>
      </c>
      <c r="F2474" s="148" t="s">
        <v>2629</v>
      </c>
      <c r="I2474" s="149"/>
      <c r="L2474" s="33"/>
      <c r="M2474" s="150"/>
      <c r="T2474" s="54"/>
      <c r="AT2474" s="18" t="s">
        <v>366</v>
      </c>
      <c r="AU2474" s="18" t="s">
        <v>90</v>
      </c>
    </row>
    <row r="2475" spans="2:65" s="13" customFormat="1" ht="11.25">
      <c r="B2475" s="158"/>
      <c r="D2475" s="152" t="s">
        <v>368</v>
      </c>
      <c r="E2475" s="159" t="s">
        <v>19</v>
      </c>
      <c r="F2475" s="160" t="s">
        <v>233</v>
      </c>
      <c r="H2475" s="161">
        <v>84.5</v>
      </c>
      <c r="I2475" s="162"/>
      <c r="L2475" s="158"/>
      <c r="M2475" s="163"/>
      <c r="T2475" s="164"/>
      <c r="AT2475" s="159" t="s">
        <v>368</v>
      </c>
      <c r="AU2475" s="159" t="s">
        <v>90</v>
      </c>
      <c r="AV2475" s="13" t="s">
        <v>90</v>
      </c>
      <c r="AW2475" s="13" t="s">
        <v>36</v>
      </c>
      <c r="AX2475" s="13" t="s">
        <v>77</v>
      </c>
      <c r="AY2475" s="159" t="s">
        <v>358</v>
      </c>
    </row>
    <row r="2476" spans="2:65" s="14" customFormat="1" ht="11.25">
      <c r="B2476" s="165"/>
      <c r="D2476" s="152" t="s">
        <v>368</v>
      </c>
      <c r="E2476" s="166" t="s">
        <v>19</v>
      </c>
      <c r="F2476" s="167" t="s">
        <v>371</v>
      </c>
      <c r="H2476" s="168">
        <v>84.5</v>
      </c>
      <c r="I2476" s="169"/>
      <c r="L2476" s="165"/>
      <c r="M2476" s="170"/>
      <c r="T2476" s="171"/>
      <c r="AT2476" s="166" t="s">
        <v>368</v>
      </c>
      <c r="AU2476" s="166" t="s">
        <v>90</v>
      </c>
      <c r="AV2476" s="14" t="s">
        <v>364</v>
      </c>
      <c r="AW2476" s="14" t="s">
        <v>36</v>
      </c>
      <c r="AX2476" s="14" t="s">
        <v>84</v>
      </c>
      <c r="AY2476" s="166" t="s">
        <v>358</v>
      </c>
    </row>
    <row r="2477" spans="2:65" s="1" customFormat="1" ht="24.2" customHeight="1">
      <c r="B2477" s="33"/>
      <c r="C2477" s="134" t="s">
        <v>2630</v>
      </c>
      <c r="D2477" s="134" t="s">
        <v>360</v>
      </c>
      <c r="E2477" s="135" t="s">
        <v>2631</v>
      </c>
      <c r="F2477" s="136" t="s">
        <v>2632</v>
      </c>
      <c r="G2477" s="137" t="s">
        <v>504</v>
      </c>
      <c r="H2477" s="138">
        <v>52</v>
      </c>
      <c r="I2477" s="139"/>
      <c r="J2477" s="140">
        <f>ROUND(I2477*H2477,2)</f>
        <v>0</v>
      </c>
      <c r="K2477" s="136" t="s">
        <v>363</v>
      </c>
      <c r="L2477" s="33"/>
      <c r="M2477" s="141" t="s">
        <v>19</v>
      </c>
      <c r="N2477" s="142" t="s">
        <v>49</v>
      </c>
      <c r="P2477" s="143">
        <f>O2477*H2477</f>
        <v>0</v>
      </c>
      <c r="Q2477" s="143">
        <v>2.1000000000000001E-4</v>
      </c>
      <c r="R2477" s="143">
        <f>Q2477*H2477</f>
        <v>1.0920000000000001E-2</v>
      </c>
      <c r="S2477" s="143">
        <v>0</v>
      </c>
      <c r="T2477" s="144">
        <f>S2477*H2477</f>
        <v>0</v>
      </c>
      <c r="AR2477" s="145" t="s">
        <v>454</v>
      </c>
      <c r="AT2477" s="145" t="s">
        <v>360</v>
      </c>
      <c r="AU2477" s="145" t="s">
        <v>90</v>
      </c>
      <c r="AY2477" s="18" t="s">
        <v>358</v>
      </c>
      <c r="BE2477" s="146">
        <f>IF(N2477="základní",J2477,0)</f>
        <v>0</v>
      </c>
      <c r="BF2477" s="146">
        <f>IF(N2477="snížená",J2477,0)</f>
        <v>0</v>
      </c>
      <c r="BG2477" s="146">
        <f>IF(N2477="zákl. přenesená",J2477,0)</f>
        <v>0</v>
      </c>
      <c r="BH2477" s="146">
        <f>IF(N2477="sníž. přenesená",J2477,0)</f>
        <v>0</v>
      </c>
      <c r="BI2477" s="146">
        <f>IF(N2477="nulová",J2477,0)</f>
        <v>0</v>
      </c>
      <c r="BJ2477" s="18" t="s">
        <v>90</v>
      </c>
      <c r="BK2477" s="146">
        <f>ROUND(I2477*H2477,2)</f>
        <v>0</v>
      </c>
      <c r="BL2477" s="18" t="s">
        <v>454</v>
      </c>
      <c r="BM2477" s="145" t="s">
        <v>2633</v>
      </c>
    </row>
    <row r="2478" spans="2:65" s="1" customFormat="1" ht="11.25">
      <c r="B2478" s="33"/>
      <c r="D2478" s="147" t="s">
        <v>366</v>
      </c>
      <c r="F2478" s="148" t="s">
        <v>2634</v>
      </c>
      <c r="I2478" s="149"/>
      <c r="L2478" s="33"/>
      <c r="M2478" s="150"/>
      <c r="T2478" s="54"/>
      <c r="AT2478" s="18" t="s">
        <v>366</v>
      </c>
      <c r="AU2478" s="18" t="s">
        <v>90</v>
      </c>
    </row>
    <row r="2479" spans="2:65" s="12" customFormat="1" ht="11.25">
      <c r="B2479" s="151"/>
      <c r="D2479" s="152" t="s">
        <v>368</v>
      </c>
      <c r="E2479" s="153" t="s">
        <v>19</v>
      </c>
      <c r="F2479" s="154" t="s">
        <v>1160</v>
      </c>
      <c r="H2479" s="153" t="s">
        <v>19</v>
      </c>
      <c r="I2479" s="155"/>
      <c r="L2479" s="151"/>
      <c r="M2479" s="156"/>
      <c r="T2479" s="157"/>
      <c r="AT2479" s="153" t="s">
        <v>368</v>
      </c>
      <c r="AU2479" s="153" t="s">
        <v>90</v>
      </c>
      <c r="AV2479" s="12" t="s">
        <v>84</v>
      </c>
      <c r="AW2479" s="12" t="s">
        <v>36</v>
      </c>
      <c r="AX2479" s="12" t="s">
        <v>77</v>
      </c>
      <c r="AY2479" s="153" t="s">
        <v>358</v>
      </c>
    </row>
    <row r="2480" spans="2:65" s="12" customFormat="1" ht="11.25">
      <c r="B2480" s="151"/>
      <c r="D2480" s="152" t="s">
        <v>368</v>
      </c>
      <c r="E2480" s="153" t="s">
        <v>19</v>
      </c>
      <c r="F2480" s="154" t="s">
        <v>610</v>
      </c>
      <c r="H2480" s="153" t="s">
        <v>19</v>
      </c>
      <c r="I2480" s="155"/>
      <c r="L2480" s="151"/>
      <c r="M2480" s="156"/>
      <c r="T2480" s="157"/>
      <c r="AT2480" s="153" t="s">
        <v>368</v>
      </c>
      <c r="AU2480" s="153" t="s">
        <v>90</v>
      </c>
      <c r="AV2480" s="12" t="s">
        <v>84</v>
      </c>
      <c r="AW2480" s="12" t="s">
        <v>36</v>
      </c>
      <c r="AX2480" s="12" t="s">
        <v>77</v>
      </c>
      <c r="AY2480" s="153" t="s">
        <v>358</v>
      </c>
    </row>
    <row r="2481" spans="2:51" s="13" customFormat="1" ht="11.25">
      <c r="B2481" s="158"/>
      <c r="D2481" s="152" t="s">
        <v>368</v>
      </c>
      <c r="E2481" s="159" t="s">
        <v>19</v>
      </c>
      <c r="F2481" s="160" t="s">
        <v>2635</v>
      </c>
      <c r="H2481" s="161">
        <v>4</v>
      </c>
      <c r="I2481" s="162"/>
      <c r="L2481" s="158"/>
      <c r="M2481" s="163"/>
      <c r="T2481" s="164"/>
      <c r="AT2481" s="159" t="s">
        <v>368</v>
      </c>
      <c r="AU2481" s="159" t="s">
        <v>90</v>
      </c>
      <c r="AV2481" s="13" t="s">
        <v>90</v>
      </c>
      <c r="AW2481" s="13" t="s">
        <v>36</v>
      </c>
      <c r="AX2481" s="13" t="s">
        <v>77</v>
      </c>
      <c r="AY2481" s="159" t="s">
        <v>358</v>
      </c>
    </row>
    <row r="2482" spans="2:51" s="13" customFormat="1" ht="11.25">
      <c r="B2482" s="158"/>
      <c r="D2482" s="152" t="s">
        <v>368</v>
      </c>
      <c r="E2482" s="159" t="s">
        <v>19</v>
      </c>
      <c r="F2482" s="160" t="s">
        <v>2636</v>
      </c>
      <c r="H2482" s="161">
        <v>4</v>
      </c>
      <c r="I2482" s="162"/>
      <c r="L2482" s="158"/>
      <c r="M2482" s="163"/>
      <c r="T2482" s="164"/>
      <c r="AT2482" s="159" t="s">
        <v>368</v>
      </c>
      <c r="AU2482" s="159" t="s">
        <v>90</v>
      </c>
      <c r="AV2482" s="13" t="s">
        <v>90</v>
      </c>
      <c r="AW2482" s="13" t="s">
        <v>36</v>
      </c>
      <c r="AX2482" s="13" t="s">
        <v>77</v>
      </c>
      <c r="AY2482" s="159" t="s">
        <v>358</v>
      </c>
    </row>
    <row r="2483" spans="2:51" s="13" customFormat="1" ht="11.25">
      <c r="B2483" s="158"/>
      <c r="D2483" s="152" t="s">
        <v>368</v>
      </c>
      <c r="E2483" s="159" t="s">
        <v>19</v>
      </c>
      <c r="F2483" s="160" t="s">
        <v>2637</v>
      </c>
      <c r="H2483" s="161">
        <v>4</v>
      </c>
      <c r="I2483" s="162"/>
      <c r="L2483" s="158"/>
      <c r="M2483" s="163"/>
      <c r="T2483" s="164"/>
      <c r="AT2483" s="159" t="s">
        <v>368</v>
      </c>
      <c r="AU2483" s="159" t="s">
        <v>90</v>
      </c>
      <c r="AV2483" s="13" t="s">
        <v>90</v>
      </c>
      <c r="AW2483" s="13" t="s">
        <v>36</v>
      </c>
      <c r="AX2483" s="13" t="s">
        <v>77</v>
      </c>
      <c r="AY2483" s="159" t="s">
        <v>358</v>
      </c>
    </row>
    <row r="2484" spans="2:51" s="13" customFormat="1" ht="11.25">
      <c r="B2484" s="158"/>
      <c r="D2484" s="152" t="s">
        <v>368</v>
      </c>
      <c r="E2484" s="159" t="s">
        <v>19</v>
      </c>
      <c r="F2484" s="160" t="s">
        <v>2638</v>
      </c>
      <c r="H2484" s="161">
        <v>4</v>
      </c>
      <c r="I2484" s="162"/>
      <c r="L2484" s="158"/>
      <c r="M2484" s="163"/>
      <c r="T2484" s="164"/>
      <c r="AT2484" s="159" t="s">
        <v>368</v>
      </c>
      <c r="AU2484" s="159" t="s">
        <v>90</v>
      </c>
      <c r="AV2484" s="13" t="s">
        <v>90</v>
      </c>
      <c r="AW2484" s="13" t="s">
        <v>36</v>
      </c>
      <c r="AX2484" s="13" t="s">
        <v>77</v>
      </c>
      <c r="AY2484" s="159" t="s">
        <v>358</v>
      </c>
    </row>
    <row r="2485" spans="2:51" s="13" customFormat="1" ht="11.25">
      <c r="B2485" s="158"/>
      <c r="D2485" s="152" t="s">
        <v>368</v>
      </c>
      <c r="E2485" s="159" t="s">
        <v>19</v>
      </c>
      <c r="F2485" s="160" t="s">
        <v>2639</v>
      </c>
      <c r="H2485" s="161">
        <v>4</v>
      </c>
      <c r="I2485" s="162"/>
      <c r="L2485" s="158"/>
      <c r="M2485" s="163"/>
      <c r="T2485" s="164"/>
      <c r="AT2485" s="159" t="s">
        <v>368</v>
      </c>
      <c r="AU2485" s="159" t="s">
        <v>90</v>
      </c>
      <c r="AV2485" s="13" t="s">
        <v>90</v>
      </c>
      <c r="AW2485" s="13" t="s">
        <v>36</v>
      </c>
      <c r="AX2485" s="13" t="s">
        <v>77</v>
      </c>
      <c r="AY2485" s="159" t="s">
        <v>358</v>
      </c>
    </row>
    <row r="2486" spans="2:51" s="15" customFormat="1" ht="11.25">
      <c r="B2486" s="172"/>
      <c r="D2486" s="152" t="s">
        <v>368</v>
      </c>
      <c r="E2486" s="173" t="s">
        <v>19</v>
      </c>
      <c r="F2486" s="174" t="s">
        <v>416</v>
      </c>
      <c r="H2486" s="175">
        <v>20</v>
      </c>
      <c r="I2486" s="176"/>
      <c r="L2486" s="172"/>
      <c r="M2486" s="177"/>
      <c r="T2486" s="178"/>
      <c r="AT2486" s="173" t="s">
        <v>368</v>
      </c>
      <c r="AU2486" s="173" t="s">
        <v>90</v>
      </c>
      <c r="AV2486" s="15" t="s">
        <v>97</v>
      </c>
      <c r="AW2486" s="15" t="s">
        <v>36</v>
      </c>
      <c r="AX2486" s="15" t="s">
        <v>77</v>
      </c>
      <c r="AY2486" s="173" t="s">
        <v>358</v>
      </c>
    </row>
    <row r="2487" spans="2:51" s="12" customFormat="1" ht="11.25">
      <c r="B2487" s="151"/>
      <c r="D2487" s="152" t="s">
        <v>368</v>
      </c>
      <c r="E2487" s="153" t="s">
        <v>19</v>
      </c>
      <c r="F2487" s="154" t="s">
        <v>618</v>
      </c>
      <c r="H2487" s="153" t="s">
        <v>19</v>
      </c>
      <c r="I2487" s="155"/>
      <c r="L2487" s="151"/>
      <c r="M2487" s="156"/>
      <c r="T2487" s="157"/>
      <c r="AT2487" s="153" t="s">
        <v>368</v>
      </c>
      <c r="AU2487" s="153" t="s">
        <v>90</v>
      </c>
      <c r="AV2487" s="12" t="s">
        <v>84</v>
      </c>
      <c r="AW2487" s="12" t="s">
        <v>36</v>
      </c>
      <c r="AX2487" s="12" t="s">
        <v>77</v>
      </c>
      <c r="AY2487" s="153" t="s">
        <v>358</v>
      </c>
    </row>
    <row r="2488" spans="2:51" s="13" customFormat="1" ht="11.25">
      <c r="B2488" s="158"/>
      <c r="D2488" s="152" t="s">
        <v>368</v>
      </c>
      <c r="E2488" s="159" t="s">
        <v>19</v>
      </c>
      <c r="F2488" s="160" t="s">
        <v>2640</v>
      </c>
      <c r="H2488" s="161">
        <v>4</v>
      </c>
      <c r="I2488" s="162"/>
      <c r="L2488" s="158"/>
      <c r="M2488" s="163"/>
      <c r="T2488" s="164"/>
      <c r="AT2488" s="159" t="s">
        <v>368</v>
      </c>
      <c r="AU2488" s="159" t="s">
        <v>90</v>
      </c>
      <c r="AV2488" s="13" t="s">
        <v>90</v>
      </c>
      <c r="AW2488" s="13" t="s">
        <v>36</v>
      </c>
      <c r="AX2488" s="13" t="s">
        <v>77</v>
      </c>
      <c r="AY2488" s="159" t="s">
        <v>358</v>
      </c>
    </row>
    <row r="2489" spans="2:51" s="13" customFormat="1" ht="11.25">
      <c r="B2489" s="158"/>
      <c r="D2489" s="152" t="s">
        <v>368</v>
      </c>
      <c r="E2489" s="159" t="s">
        <v>19</v>
      </c>
      <c r="F2489" s="160" t="s">
        <v>2641</v>
      </c>
      <c r="H2489" s="161">
        <v>4</v>
      </c>
      <c r="I2489" s="162"/>
      <c r="L2489" s="158"/>
      <c r="M2489" s="163"/>
      <c r="T2489" s="164"/>
      <c r="AT2489" s="159" t="s">
        <v>368</v>
      </c>
      <c r="AU2489" s="159" t="s">
        <v>90</v>
      </c>
      <c r="AV2489" s="13" t="s">
        <v>90</v>
      </c>
      <c r="AW2489" s="13" t="s">
        <v>36</v>
      </c>
      <c r="AX2489" s="13" t="s">
        <v>77</v>
      </c>
      <c r="AY2489" s="159" t="s">
        <v>358</v>
      </c>
    </row>
    <row r="2490" spans="2:51" s="13" customFormat="1" ht="11.25">
      <c r="B2490" s="158"/>
      <c r="D2490" s="152" t="s">
        <v>368</v>
      </c>
      <c r="E2490" s="159" t="s">
        <v>19</v>
      </c>
      <c r="F2490" s="160" t="s">
        <v>2642</v>
      </c>
      <c r="H2490" s="161">
        <v>4</v>
      </c>
      <c r="I2490" s="162"/>
      <c r="L2490" s="158"/>
      <c r="M2490" s="163"/>
      <c r="T2490" s="164"/>
      <c r="AT2490" s="159" t="s">
        <v>368</v>
      </c>
      <c r="AU2490" s="159" t="s">
        <v>90</v>
      </c>
      <c r="AV2490" s="13" t="s">
        <v>90</v>
      </c>
      <c r="AW2490" s="13" t="s">
        <v>36</v>
      </c>
      <c r="AX2490" s="13" t="s">
        <v>77</v>
      </c>
      <c r="AY2490" s="159" t="s">
        <v>358</v>
      </c>
    </row>
    <row r="2491" spans="2:51" s="13" customFormat="1" ht="11.25">
      <c r="B2491" s="158"/>
      <c r="D2491" s="152" t="s">
        <v>368</v>
      </c>
      <c r="E2491" s="159" t="s">
        <v>19</v>
      </c>
      <c r="F2491" s="160" t="s">
        <v>2643</v>
      </c>
      <c r="H2491" s="161">
        <v>4</v>
      </c>
      <c r="I2491" s="162"/>
      <c r="L2491" s="158"/>
      <c r="M2491" s="163"/>
      <c r="T2491" s="164"/>
      <c r="AT2491" s="159" t="s">
        <v>368</v>
      </c>
      <c r="AU2491" s="159" t="s">
        <v>90</v>
      </c>
      <c r="AV2491" s="13" t="s">
        <v>90</v>
      </c>
      <c r="AW2491" s="13" t="s">
        <v>36</v>
      </c>
      <c r="AX2491" s="13" t="s">
        <v>77</v>
      </c>
      <c r="AY2491" s="159" t="s">
        <v>358</v>
      </c>
    </row>
    <row r="2492" spans="2:51" s="13" customFormat="1" ht="11.25">
      <c r="B2492" s="158"/>
      <c r="D2492" s="152" t="s">
        <v>368</v>
      </c>
      <c r="E2492" s="159" t="s">
        <v>19</v>
      </c>
      <c r="F2492" s="160" t="s">
        <v>2644</v>
      </c>
      <c r="H2492" s="161">
        <v>4</v>
      </c>
      <c r="I2492" s="162"/>
      <c r="L2492" s="158"/>
      <c r="M2492" s="163"/>
      <c r="T2492" s="164"/>
      <c r="AT2492" s="159" t="s">
        <v>368</v>
      </c>
      <c r="AU2492" s="159" t="s">
        <v>90</v>
      </c>
      <c r="AV2492" s="13" t="s">
        <v>90</v>
      </c>
      <c r="AW2492" s="13" t="s">
        <v>36</v>
      </c>
      <c r="AX2492" s="13" t="s">
        <v>77</v>
      </c>
      <c r="AY2492" s="159" t="s">
        <v>358</v>
      </c>
    </row>
    <row r="2493" spans="2:51" s="12" customFormat="1" ht="11.25">
      <c r="B2493" s="151"/>
      <c r="D2493" s="152" t="s">
        <v>368</v>
      </c>
      <c r="E2493" s="153" t="s">
        <v>19</v>
      </c>
      <c r="F2493" s="154" t="s">
        <v>603</v>
      </c>
      <c r="H2493" s="153" t="s">
        <v>19</v>
      </c>
      <c r="I2493" s="155"/>
      <c r="L2493" s="151"/>
      <c r="M2493" s="156"/>
      <c r="T2493" s="157"/>
      <c r="AT2493" s="153" t="s">
        <v>368</v>
      </c>
      <c r="AU2493" s="153" t="s">
        <v>90</v>
      </c>
      <c r="AV2493" s="12" t="s">
        <v>84</v>
      </c>
      <c r="AW2493" s="12" t="s">
        <v>36</v>
      </c>
      <c r="AX2493" s="12" t="s">
        <v>77</v>
      </c>
      <c r="AY2493" s="153" t="s">
        <v>358</v>
      </c>
    </row>
    <row r="2494" spans="2:51" s="13" customFormat="1" ht="11.25">
      <c r="B2494" s="158"/>
      <c r="D2494" s="152" t="s">
        <v>368</v>
      </c>
      <c r="E2494" s="159" t="s">
        <v>19</v>
      </c>
      <c r="F2494" s="160" t="s">
        <v>2645</v>
      </c>
      <c r="H2494" s="161">
        <v>4</v>
      </c>
      <c r="I2494" s="162"/>
      <c r="L2494" s="158"/>
      <c r="M2494" s="163"/>
      <c r="T2494" s="164"/>
      <c r="AT2494" s="159" t="s">
        <v>368</v>
      </c>
      <c r="AU2494" s="159" t="s">
        <v>90</v>
      </c>
      <c r="AV2494" s="13" t="s">
        <v>90</v>
      </c>
      <c r="AW2494" s="13" t="s">
        <v>36</v>
      </c>
      <c r="AX2494" s="13" t="s">
        <v>77</v>
      </c>
      <c r="AY2494" s="159" t="s">
        <v>358</v>
      </c>
    </row>
    <row r="2495" spans="2:51" s="13" customFormat="1" ht="11.25">
      <c r="B2495" s="158"/>
      <c r="D2495" s="152" t="s">
        <v>368</v>
      </c>
      <c r="E2495" s="159" t="s">
        <v>19</v>
      </c>
      <c r="F2495" s="160" t="s">
        <v>2646</v>
      </c>
      <c r="H2495" s="161">
        <v>4</v>
      </c>
      <c r="I2495" s="162"/>
      <c r="L2495" s="158"/>
      <c r="M2495" s="163"/>
      <c r="T2495" s="164"/>
      <c r="AT2495" s="159" t="s">
        <v>368</v>
      </c>
      <c r="AU2495" s="159" t="s">
        <v>90</v>
      </c>
      <c r="AV2495" s="13" t="s">
        <v>90</v>
      </c>
      <c r="AW2495" s="13" t="s">
        <v>36</v>
      </c>
      <c r="AX2495" s="13" t="s">
        <v>77</v>
      </c>
      <c r="AY2495" s="159" t="s">
        <v>358</v>
      </c>
    </row>
    <row r="2496" spans="2:51" s="13" customFormat="1" ht="11.25">
      <c r="B2496" s="158"/>
      <c r="D2496" s="152" t="s">
        <v>368</v>
      </c>
      <c r="E2496" s="159" t="s">
        <v>19</v>
      </c>
      <c r="F2496" s="160" t="s">
        <v>2647</v>
      </c>
      <c r="H2496" s="161">
        <v>4</v>
      </c>
      <c r="I2496" s="162"/>
      <c r="L2496" s="158"/>
      <c r="M2496" s="163"/>
      <c r="T2496" s="164"/>
      <c r="AT2496" s="159" t="s">
        <v>368</v>
      </c>
      <c r="AU2496" s="159" t="s">
        <v>90</v>
      </c>
      <c r="AV2496" s="13" t="s">
        <v>90</v>
      </c>
      <c r="AW2496" s="13" t="s">
        <v>36</v>
      </c>
      <c r="AX2496" s="13" t="s">
        <v>77</v>
      </c>
      <c r="AY2496" s="159" t="s">
        <v>358</v>
      </c>
    </row>
    <row r="2497" spans="2:65" s="14" customFormat="1" ht="11.25">
      <c r="B2497" s="165"/>
      <c r="D2497" s="152" t="s">
        <v>368</v>
      </c>
      <c r="E2497" s="166" t="s">
        <v>19</v>
      </c>
      <c r="F2497" s="167" t="s">
        <v>371</v>
      </c>
      <c r="H2497" s="168">
        <v>52</v>
      </c>
      <c r="I2497" s="169"/>
      <c r="L2497" s="165"/>
      <c r="M2497" s="170"/>
      <c r="T2497" s="171"/>
      <c r="AT2497" s="166" t="s">
        <v>368</v>
      </c>
      <c r="AU2497" s="166" t="s">
        <v>90</v>
      </c>
      <c r="AV2497" s="14" t="s">
        <v>364</v>
      </c>
      <c r="AW2497" s="14" t="s">
        <v>36</v>
      </c>
      <c r="AX2497" s="14" t="s">
        <v>84</v>
      </c>
      <c r="AY2497" s="166" t="s">
        <v>358</v>
      </c>
    </row>
    <row r="2498" spans="2:65" s="1" customFormat="1" ht="24.2" customHeight="1">
      <c r="B2498" s="33"/>
      <c r="C2498" s="134" t="s">
        <v>2648</v>
      </c>
      <c r="D2498" s="134" t="s">
        <v>360</v>
      </c>
      <c r="E2498" s="135" t="s">
        <v>2649</v>
      </c>
      <c r="F2498" s="136" t="s">
        <v>2650</v>
      </c>
      <c r="G2498" s="137" t="s">
        <v>235</v>
      </c>
      <c r="H2498" s="138">
        <v>134.6</v>
      </c>
      <c r="I2498" s="139"/>
      <c r="J2498" s="140">
        <f>ROUND(I2498*H2498,2)</f>
        <v>0</v>
      </c>
      <c r="K2498" s="136" t="s">
        <v>363</v>
      </c>
      <c r="L2498" s="33"/>
      <c r="M2498" s="141" t="s">
        <v>19</v>
      </c>
      <c r="N2498" s="142" t="s">
        <v>49</v>
      </c>
      <c r="P2498" s="143">
        <f>O2498*H2498</f>
        <v>0</v>
      </c>
      <c r="Q2498" s="143">
        <v>3.2200000000000002E-4</v>
      </c>
      <c r="R2498" s="143">
        <f>Q2498*H2498</f>
        <v>4.3341200000000003E-2</v>
      </c>
      <c r="S2498" s="143">
        <v>0</v>
      </c>
      <c r="T2498" s="144">
        <f>S2498*H2498</f>
        <v>0</v>
      </c>
      <c r="AR2498" s="145" t="s">
        <v>454</v>
      </c>
      <c r="AT2498" s="145" t="s">
        <v>360</v>
      </c>
      <c r="AU2498" s="145" t="s">
        <v>90</v>
      </c>
      <c r="AY2498" s="18" t="s">
        <v>358</v>
      </c>
      <c r="BE2498" s="146">
        <f>IF(N2498="základní",J2498,0)</f>
        <v>0</v>
      </c>
      <c r="BF2498" s="146">
        <f>IF(N2498="snížená",J2498,0)</f>
        <v>0</v>
      </c>
      <c r="BG2498" s="146">
        <f>IF(N2498="zákl. přenesená",J2498,0)</f>
        <v>0</v>
      </c>
      <c r="BH2498" s="146">
        <f>IF(N2498="sníž. přenesená",J2498,0)</f>
        <v>0</v>
      </c>
      <c r="BI2498" s="146">
        <f>IF(N2498="nulová",J2498,0)</f>
        <v>0</v>
      </c>
      <c r="BJ2498" s="18" t="s">
        <v>90</v>
      </c>
      <c r="BK2498" s="146">
        <f>ROUND(I2498*H2498,2)</f>
        <v>0</v>
      </c>
      <c r="BL2498" s="18" t="s">
        <v>454</v>
      </c>
      <c r="BM2498" s="145" t="s">
        <v>2651</v>
      </c>
    </row>
    <row r="2499" spans="2:65" s="1" customFormat="1" ht="11.25">
      <c r="B2499" s="33"/>
      <c r="D2499" s="147" t="s">
        <v>366</v>
      </c>
      <c r="F2499" s="148" t="s">
        <v>2652</v>
      </c>
      <c r="I2499" s="149"/>
      <c r="L2499" s="33"/>
      <c r="M2499" s="150"/>
      <c r="T2499" s="54"/>
      <c r="AT2499" s="18" t="s">
        <v>366</v>
      </c>
      <c r="AU2499" s="18" t="s">
        <v>90</v>
      </c>
    </row>
    <row r="2500" spans="2:65" s="12" customFormat="1" ht="11.25">
      <c r="B2500" s="151"/>
      <c r="D2500" s="152" t="s">
        <v>368</v>
      </c>
      <c r="E2500" s="153" t="s">
        <v>19</v>
      </c>
      <c r="F2500" s="154" t="s">
        <v>1160</v>
      </c>
      <c r="H2500" s="153" t="s">
        <v>19</v>
      </c>
      <c r="I2500" s="155"/>
      <c r="L2500" s="151"/>
      <c r="M2500" s="156"/>
      <c r="T2500" s="157"/>
      <c r="AT2500" s="153" t="s">
        <v>368</v>
      </c>
      <c r="AU2500" s="153" t="s">
        <v>90</v>
      </c>
      <c r="AV2500" s="12" t="s">
        <v>84</v>
      </c>
      <c r="AW2500" s="12" t="s">
        <v>36</v>
      </c>
      <c r="AX2500" s="12" t="s">
        <v>77</v>
      </c>
      <c r="AY2500" s="153" t="s">
        <v>358</v>
      </c>
    </row>
    <row r="2501" spans="2:65" s="12" customFormat="1" ht="11.25">
      <c r="B2501" s="151"/>
      <c r="D2501" s="152" t="s">
        <v>368</v>
      </c>
      <c r="E2501" s="153" t="s">
        <v>19</v>
      </c>
      <c r="F2501" s="154" t="s">
        <v>610</v>
      </c>
      <c r="H2501" s="153" t="s">
        <v>19</v>
      </c>
      <c r="I2501" s="155"/>
      <c r="L2501" s="151"/>
      <c r="M2501" s="156"/>
      <c r="T2501" s="157"/>
      <c r="AT2501" s="153" t="s">
        <v>368</v>
      </c>
      <c r="AU2501" s="153" t="s">
        <v>90</v>
      </c>
      <c r="AV2501" s="12" t="s">
        <v>84</v>
      </c>
      <c r="AW2501" s="12" t="s">
        <v>36</v>
      </c>
      <c r="AX2501" s="12" t="s">
        <v>77</v>
      </c>
      <c r="AY2501" s="153" t="s">
        <v>358</v>
      </c>
    </row>
    <row r="2502" spans="2:65" s="13" customFormat="1" ht="11.25">
      <c r="B2502" s="158"/>
      <c r="D2502" s="152" t="s">
        <v>368</v>
      </c>
      <c r="E2502" s="159" t="s">
        <v>19</v>
      </c>
      <c r="F2502" s="160" t="s">
        <v>2653</v>
      </c>
      <c r="H2502" s="161">
        <v>9.6</v>
      </c>
      <c r="I2502" s="162"/>
      <c r="L2502" s="158"/>
      <c r="M2502" s="163"/>
      <c r="T2502" s="164"/>
      <c r="AT2502" s="159" t="s">
        <v>368</v>
      </c>
      <c r="AU2502" s="159" t="s">
        <v>90</v>
      </c>
      <c r="AV2502" s="13" t="s">
        <v>90</v>
      </c>
      <c r="AW2502" s="13" t="s">
        <v>36</v>
      </c>
      <c r="AX2502" s="13" t="s">
        <v>77</v>
      </c>
      <c r="AY2502" s="159" t="s">
        <v>358</v>
      </c>
    </row>
    <row r="2503" spans="2:65" s="13" customFormat="1" ht="11.25">
      <c r="B2503" s="158"/>
      <c r="D2503" s="152" t="s">
        <v>368</v>
      </c>
      <c r="E2503" s="159" t="s">
        <v>19</v>
      </c>
      <c r="F2503" s="160" t="s">
        <v>2654</v>
      </c>
      <c r="H2503" s="161">
        <v>9.6</v>
      </c>
      <c r="I2503" s="162"/>
      <c r="L2503" s="158"/>
      <c r="M2503" s="163"/>
      <c r="T2503" s="164"/>
      <c r="AT2503" s="159" t="s">
        <v>368</v>
      </c>
      <c r="AU2503" s="159" t="s">
        <v>90</v>
      </c>
      <c r="AV2503" s="13" t="s">
        <v>90</v>
      </c>
      <c r="AW2503" s="13" t="s">
        <v>36</v>
      </c>
      <c r="AX2503" s="13" t="s">
        <v>77</v>
      </c>
      <c r="AY2503" s="159" t="s">
        <v>358</v>
      </c>
    </row>
    <row r="2504" spans="2:65" s="13" customFormat="1" ht="11.25">
      <c r="B2504" s="158"/>
      <c r="D2504" s="152" t="s">
        <v>368</v>
      </c>
      <c r="E2504" s="159" t="s">
        <v>19</v>
      </c>
      <c r="F2504" s="160" t="s">
        <v>2655</v>
      </c>
      <c r="H2504" s="161">
        <v>9.6</v>
      </c>
      <c r="I2504" s="162"/>
      <c r="L2504" s="158"/>
      <c r="M2504" s="163"/>
      <c r="T2504" s="164"/>
      <c r="AT2504" s="159" t="s">
        <v>368</v>
      </c>
      <c r="AU2504" s="159" t="s">
        <v>90</v>
      </c>
      <c r="AV2504" s="13" t="s">
        <v>90</v>
      </c>
      <c r="AW2504" s="13" t="s">
        <v>36</v>
      </c>
      <c r="AX2504" s="13" t="s">
        <v>77</v>
      </c>
      <c r="AY2504" s="159" t="s">
        <v>358</v>
      </c>
    </row>
    <row r="2505" spans="2:65" s="13" customFormat="1" ht="11.25">
      <c r="B2505" s="158"/>
      <c r="D2505" s="152" t="s">
        <v>368</v>
      </c>
      <c r="E2505" s="159" t="s">
        <v>19</v>
      </c>
      <c r="F2505" s="160" t="s">
        <v>2656</v>
      </c>
      <c r="H2505" s="161">
        <v>9.6</v>
      </c>
      <c r="I2505" s="162"/>
      <c r="L2505" s="158"/>
      <c r="M2505" s="163"/>
      <c r="T2505" s="164"/>
      <c r="AT2505" s="159" t="s">
        <v>368</v>
      </c>
      <c r="AU2505" s="159" t="s">
        <v>90</v>
      </c>
      <c r="AV2505" s="13" t="s">
        <v>90</v>
      </c>
      <c r="AW2505" s="13" t="s">
        <v>36</v>
      </c>
      <c r="AX2505" s="13" t="s">
        <v>77</v>
      </c>
      <c r="AY2505" s="159" t="s">
        <v>358</v>
      </c>
    </row>
    <row r="2506" spans="2:65" s="13" customFormat="1" ht="11.25">
      <c r="B2506" s="158"/>
      <c r="D2506" s="152" t="s">
        <v>368</v>
      </c>
      <c r="E2506" s="159" t="s">
        <v>19</v>
      </c>
      <c r="F2506" s="160" t="s">
        <v>2657</v>
      </c>
      <c r="H2506" s="161">
        <v>9.6</v>
      </c>
      <c r="I2506" s="162"/>
      <c r="L2506" s="158"/>
      <c r="M2506" s="163"/>
      <c r="T2506" s="164"/>
      <c r="AT2506" s="159" t="s">
        <v>368</v>
      </c>
      <c r="AU2506" s="159" t="s">
        <v>90</v>
      </c>
      <c r="AV2506" s="13" t="s">
        <v>90</v>
      </c>
      <c r="AW2506" s="13" t="s">
        <v>36</v>
      </c>
      <c r="AX2506" s="13" t="s">
        <v>77</v>
      </c>
      <c r="AY2506" s="159" t="s">
        <v>358</v>
      </c>
    </row>
    <row r="2507" spans="2:65" s="15" customFormat="1" ht="11.25">
      <c r="B2507" s="172"/>
      <c r="D2507" s="152" t="s">
        <v>368</v>
      </c>
      <c r="E2507" s="173" t="s">
        <v>19</v>
      </c>
      <c r="F2507" s="174" t="s">
        <v>416</v>
      </c>
      <c r="H2507" s="175">
        <v>48</v>
      </c>
      <c r="I2507" s="176"/>
      <c r="L2507" s="172"/>
      <c r="M2507" s="177"/>
      <c r="T2507" s="178"/>
      <c r="AT2507" s="173" t="s">
        <v>368</v>
      </c>
      <c r="AU2507" s="173" t="s">
        <v>90</v>
      </c>
      <c r="AV2507" s="15" t="s">
        <v>97</v>
      </c>
      <c r="AW2507" s="15" t="s">
        <v>36</v>
      </c>
      <c r="AX2507" s="15" t="s">
        <v>77</v>
      </c>
      <c r="AY2507" s="173" t="s">
        <v>358</v>
      </c>
    </row>
    <row r="2508" spans="2:65" s="12" customFormat="1" ht="11.25">
      <c r="B2508" s="151"/>
      <c r="D2508" s="152" t="s">
        <v>368</v>
      </c>
      <c r="E2508" s="153" t="s">
        <v>19</v>
      </c>
      <c r="F2508" s="154" t="s">
        <v>618</v>
      </c>
      <c r="H2508" s="153" t="s">
        <v>19</v>
      </c>
      <c r="I2508" s="155"/>
      <c r="L2508" s="151"/>
      <c r="M2508" s="156"/>
      <c r="T2508" s="157"/>
      <c r="AT2508" s="153" t="s">
        <v>368</v>
      </c>
      <c r="AU2508" s="153" t="s">
        <v>90</v>
      </c>
      <c r="AV2508" s="12" t="s">
        <v>84</v>
      </c>
      <c r="AW2508" s="12" t="s">
        <v>36</v>
      </c>
      <c r="AX2508" s="12" t="s">
        <v>77</v>
      </c>
      <c r="AY2508" s="153" t="s">
        <v>358</v>
      </c>
    </row>
    <row r="2509" spans="2:65" s="13" customFormat="1" ht="11.25">
      <c r="B2509" s="158"/>
      <c r="D2509" s="152" t="s">
        <v>368</v>
      </c>
      <c r="E2509" s="159" t="s">
        <v>19</v>
      </c>
      <c r="F2509" s="160" t="s">
        <v>2658</v>
      </c>
      <c r="H2509" s="161">
        <v>9.6</v>
      </c>
      <c r="I2509" s="162"/>
      <c r="L2509" s="158"/>
      <c r="M2509" s="163"/>
      <c r="T2509" s="164"/>
      <c r="AT2509" s="159" t="s">
        <v>368</v>
      </c>
      <c r="AU2509" s="159" t="s">
        <v>90</v>
      </c>
      <c r="AV2509" s="13" t="s">
        <v>90</v>
      </c>
      <c r="AW2509" s="13" t="s">
        <v>36</v>
      </c>
      <c r="AX2509" s="13" t="s">
        <v>77</v>
      </c>
      <c r="AY2509" s="159" t="s">
        <v>358</v>
      </c>
    </row>
    <row r="2510" spans="2:65" s="13" customFormat="1" ht="11.25">
      <c r="B2510" s="158"/>
      <c r="D2510" s="152" t="s">
        <v>368</v>
      </c>
      <c r="E2510" s="159" t="s">
        <v>19</v>
      </c>
      <c r="F2510" s="160" t="s">
        <v>2659</v>
      </c>
      <c r="H2510" s="161">
        <v>9.6</v>
      </c>
      <c r="I2510" s="162"/>
      <c r="L2510" s="158"/>
      <c r="M2510" s="163"/>
      <c r="T2510" s="164"/>
      <c r="AT2510" s="159" t="s">
        <v>368</v>
      </c>
      <c r="AU2510" s="159" t="s">
        <v>90</v>
      </c>
      <c r="AV2510" s="13" t="s">
        <v>90</v>
      </c>
      <c r="AW2510" s="13" t="s">
        <v>36</v>
      </c>
      <c r="AX2510" s="13" t="s">
        <v>77</v>
      </c>
      <c r="AY2510" s="159" t="s">
        <v>358</v>
      </c>
    </row>
    <row r="2511" spans="2:65" s="13" customFormat="1" ht="11.25">
      <c r="B2511" s="158"/>
      <c r="D2511" s="152" t="s">
        <v>368</v>
      </c>
      <c r="E2511" s="159" t="s">
        <v>19</v>
      </c>
      <c r="F2511" s="160" t="s">
        <v>2660</v>
      </c>
      <c r="H2511" s="161">
        <v>9.6</v>
      </c>
      <c r="I2511" s="162"/>
      <c r="L2511" s="158"/>
      <c r="M2511" s="163"/>
      <c r="T2511" s="164"/>
      <c r="AT2511" s="159" t="s">
        <v>368</v>
      </c>
      <c r="AU2511" s="159" t="s">
        <v>90</v>
      </c>
      <c r="AV2511" s="13" t="s">
        <v>90</v>
      </c>
      <c r="AW2511" s="13" t="s">
        <v>36</v>
      </c>
      <c r="AX2511" s="13" t="s">
        <v>77</v>
      </c>
      <c r="AY2511" s="159" t="s">
        <v>358</v>
      </c>
    </row>
    <row r="2512" spans="2:65" s="13" customFormat="1" ht="11.25">
      <c r="B2512" s="158"/>
      <c r="D2512" s="152" t="s">
        <v>368</v>
      </c>
      <c r="E2512" s="159" t="s">
        <v>19</v>
      </c>
      <c r="F2512" s="160" t="s">
        <v>2661</v>
      </c>
      <c r="H2512" s="161">
        <v>9.6</v>
      </c>
      <c r="I2512" s="162"/>
      <c r="L2512" s="158"/>
      <c r="M2512" s="163"/>
      <c r="T2512" s="164"/>
      <c r="AT2512" s="159" t="s">
        <v>368</v>
      </c>
      <c r="AU2512" s="159" t="s">
        <v>90</v>
      </c>
      <c r="AV2512" s="13" t="s">
        <v>90</v>
      </c>
      <c r="AW2512" s="13" t="s">
        <v>36</v>
      </c>
      <c r="AX2512" s="13" t="s">
        <v>77</v>
      </c>
      <c r="AY2512" s="159" t="s">
        <v>358</v>
      </c>
    </row>
    <row r="2513" spans="2:65" s="13" customFormat="1" ht="11.25">
      <c r="B2513" s="158"/>
      <c r="D2513" s="152" t="s">
        <v>368</v>
      </c>
      <c r="E2513" s="159" t="s">
        <v>19</v>
      </c>
      <c r="F2513" s="160" t="s">
        <v>2662</v>
      </c>
      <c r="H2513" s="161">
        <v>9.6</v>
      </c>
      <c r="I2513" s="162"/>
      <c r="L2513" s="158"/>
      <c r="M2513" s="163"/>
      <c r="T2513" s="164"/>
      <c r="AT2513" s="159" t="s">
        <v>368</v>
      </c>
      <c r="AU2513" s="159" t="s">
        <v>90</v>
      </c>
      <c r="AV2513" s="13" t="s">
        <v>90</v>
      </c>
      <c r="AW2513" s="13" t="s">
        <v>36</v>
      </c>
      <c r="AX2513" s="13" t="s">
        <v>77</v>
      </c>
      <c r="AY2513" s="159" t="s">
        <v>358</v>
      </c>
    </row>
    <row r="2514" spans="2:65" s="12" customFormat="1" ht="11.25">
      <c r="B2514" s="151"/>
      <c r="D2514" s="152" t="s">
        <v>368</v>
      </c>
      <c r="E2514" s="153" t="s">
        <v>19</v>
      </c>
      <c r="F2514" s="154" t="s">
        <v>603</v>
      </c>
      <c r="H2514" s="153" t="s">
        <v>19</v>
      </c>
      <c r="I2514" s="155"/>
      <c r="L2514" s="151"/>
      <c r="M2514" s="156"/>
      <c r="T2514" s="157"/>
      <c r="AT2514" s="153" t="s">
        <v>368</v>
      </c>
      <c r="AU2514" s="153" t="s">
        <v>90</v>
      </c>
      <c r="AV2514" s="12" t="s">
        <v>84</v>
      </c>
      <c r="AW2514" s="12" t="s">
        <v>36</v>
      </c>
      <c r="AX2514" s="12" t="s">
        <v>77</v>
      </c>
      <c r="AY2514" s="153" t="s">
        <v>358</v>
      </c>
    </row>
    <row r="2515" spans="2:65" s="13" customFormat="1" ht="11.25">
      <c r="B2515" s="158"/>
      <c r="D2515" s="152" t="s">
        <v>368</v>
      </c>
      <c r="E2515" s="159" t="s">
        <v>19</v>
      </c>
      <c r="F2515" s="160" t="s">
        <v>2663</v>
      </c>
      <c r="H2515" s="161">
        <v>18.8</v>
      </c>
      <c r="I2515" s="162"/>
      <c r="L2515" s="158"/>
      <c r="M2515" s="163"/>
      <c r="T2515" s="164"/>
      <c r="AT2515" s="159" t="s">
        <v>368</v>
      </c>
      <c r="AU2515" s="159" t="s">
        <v>90</v>
      </c>
      <c r="AV2515" s="13" t="s">
        <v>90</v>
      </c>
      <c r="AW2515" s="13" t="s">
        <v>36</v>
      </c>
      <c r="AX2515" s="13" t="s">
        <v>77</v>
      </c>
      <c r="AY2515" s="159" t="s">
        <v>358</v>
      </c>
    </row>
    <row r="2516" spans="2:65" s="13" customFormat="1" ht="11.25">
      <c r="B2516" s="158"/>
      <c r="D2516" s="152" t="s">
        <v>368</v>
      </c>
      <c r="E2516" s="159" t="s">
        <v>19</v>
      </c>
      <c r="F2516" s="160" t="s">
        <v>2664</v>
      </c>
      <c r="H2516" s="161">
        <v>9.9</v>
      </c>
      <c r="I2516" s="162"/>
      <c r="L2516" s="158"/>
      <c r="M2516" s="163"/>
      <c r="T2516" s="164"/>
      <c r="AT2516" s="159" t="s">
        <v>368</v>
      </c>
      <c r="AU2516" s="159" t="s">
        <v>90</v>
      </c>
      <c r="AV2516" s="13" t="s">
        <v>90</v>
      </c>
      <c r="AW2516" s="13" t="s">
        <v>36</v>
      </c>
      <c r="AX2516" s="13" t="s">
        <v>77</v>
      </c>
      <c r="AY2516" s="159" t="s">
        <v>358</v>
      </c>
    </row>
    <row r="2517" spans="2:65" s="13" customFormat="1" ht="11.25">
      <c r="B2517" s="158"/>
      <c r="D2517" s="152" t="s">
        <v>368</v>
      </c>
      <c r="E2517" s="159" t="s">
        <v>19</v>
      </c>
      <c r="F2517" s="160" t="s">
        <v>2665</v>
      </c>
      <c r="H2517" s="161">
        <v>9.9</v>
      </c>
      <c r="I2517" s="162"/>
      <c r="L2517" s="158"/>
      <c r="M2517" s="163"/>
      <c r="T2517" s="164"/>
      <c r="AT2517" s="159" t="s">
        <v>368</v>
      </c>
      <c r="AU2517" s="159" t="s">
        <v>90</v>
      </c>
      <c r="AV2517" s="13" t="s">
        <v>90</v>
      </c>
      <c r="AW2517" s="13" t="s">
        <v>36</v>
      </c>
      <c r="AX2517" s="13" t="s">
        <v>77</v>
      </c>
      <c r="AY2517" s="159" t="s">
        <v>358</v>
      </c>
    </row>
    <row r="2518" spans="2:65" s="14" customFormat="1" ht="11.25">
      <c r="B2518" s="165"/>
      <c r="D2518" s="152" t="s">
        <v>368</v>
      </c>
      <c r="E2518" s="166" t="s">
        <v>19</v>
      </c>
      <c r="F2518" s="167" t="s">
        <v>371</v>
      </c>
      <c r="H2518" s="168">
        <v>134.6</v>
      </c>
      <c r="I2518" s="169"/>
      <c r="L2518" s="165"/>
      <c r="M2518" s="170"/>
      <c r="T2518" s="171"/>
      <c r="AT2518" s="166" t="s">
        <v>368</v>
      </c>
      <c r="AU2518" s="166" t="s">
        <v>90</v>
      </c>
      <c r="AV2518" s="14" t="s">
        <v>364</v>
      </c>
      <c r="AW2518" s="14" t="s">
        <v>36</v>
      </c>
      <c r="AX2518" s="14" t="s">
        <v>84</v>
      </c>
      <c r="AY2518" s="166" t="s">
        <v>358</v>
      </c>
    </row>
    <row r="2519" spans="2:65" s="1" customFormat="1" ht="24.2" customHeight="1">
      <c r="B2519" s="33"/>
      <c r="C2519" s="134" t="s">
        <v>2666</v>
      </c>
      <c r="D2519" s="134" t="s">
        <v>360</v>
      </c>
      <c r="E2519" s="135" t="s">
        <v>2667</v>
      </c>
      <c r="F2519" s="136" t="s">
        <v>2668</v>
      </c>
      <c r="G2519" s="137" t="s">
        <v>195</v>
      </c>
      <c r="H2519" s="138">
        <v>142.99</v>
      </c>
      <c r="I2519" s="139"/>
      <c r="J2519" s="140">
        <f>ROUND(I2519*H2519,2)</f>
        <v>0</v>
      </c>
      <c r="K2519" s="136" t="s">
        <v>363</v>
      </c>
      <c r="L2519" s="33"/>
      <c r="M2519" s="141" t="s">
        <v>19</v>
      </c>
      <c r="N2519" s="142" t="s">
        <v>49</v>
      </c>
      <c r="P2519" s="143">
        <f>O2519*H2519</f>
        <v>0</v>
      </c>
      <c r="Q2519" s="143">
        <v>4.5000000000000003E-5</v>
      </c>
      <c r="R2519" s="143">
        <f>Q2519*H2519</f>
        <v>6.4345500000000007E-3</v>
      </c>
      <c r="S2519" s="143">
        <v>0</v>
      </c>
      <c r="T2519" s="144">
        <f>S2519*H2519</f>
        <v>0</v>
      </c>
      <c r="AR2519" s="145" t="s">
        <v>454</v>
      </c>
      <c r="AT2519" s="145" t="s">
        <v>360</v>
      </c>
      <c r="AU2519" s="145" t="s">
        <v>90</v>
      </c>
      <c r="AY2519" s="18" t="s">
        <v>358</v>
      </c>
      <c r="BE2519" s="146">
        <f>IF(N2519="základní",J2519,0)</f>
        <v>0</v>
      </c>
      <c r="BF2519" s="146">
        <f>IF(N2519="snížená",J2519,0)</f>
        <v>0</v>
      </c>
      <c r="BG2519" s="146">
        <f>IF(N2519="zákl. přenesená",J2519,0)</f>
        <v>0</v>
      </c>
      <c r="BH2519" s="146">
        <f>IF(N2519="sníž. přenesená",J2519,0)</f>
        <v>0</v>
      </c>
      <c r="BI2519" s="146">
        <f>IF(N2519="nulová",J2519,0)</f>
        <v>0</v>
      </c>
      <c r="BJ2519" s="18" t="s">
        <v>90</v>
      </c>
      <c r="BK2519" s="146">
        <f>ROUND(I2519*H2519,2)</f>
        <v>0</v>
      </c>
      <c r="BL2519" s="18" t="s">
        <v>454</v>
      </c>
      <c r="BM2519" s="145" t="s">
        <v>2669</v>
      </c>
    </row>
    <row r="2520" spans="2:65" s="1" customFormat="1" ht="11.25">
      <c r="B2520" s="33"/>
      <c r="D2520" s="147" t="s">
        <v>366</v>
      </c>
      <c r="F2520" s="148" t="s">
        <v>2670</v>
      </c>
      <c r="I2520" s="149"/>
      <c r="L2520" s="33"/>
      <c r="M2520" s="150"/>
      <c r="T2520" s="54"/>
      <c r="AT2520" s="18" t="s">
        <v>366</v>
      </c>
      <c r="AU2520" s="18" t="s">
        <v>90</v>
      </c>
    </row>
    <row r="2521" spans="2:65" s="13" customFormat="1" ht="11.25">
      <c r="B2521" s="158"/>
      <c r="D2521" s="152" t="s">
        <v>368</v>
      </c>
      <c r="E2521" s="159" t="s">
        <v>19</v>
      </c>
      <c r="F2521" s="160" t="s">
        <v>204</v>
      </c>
      <c r="H2521" s="161">
        <v>142.99</v>
      </c>
      <c r="I2521" s="162"/>
      <c r="L2521" s="158"/>
      <c r="M2521" s="163"/>
      <c r="T2521" s="164"/>
      <c r="AT2521" s="159" t="s">
        <v>368</v>
      </c>
      <c r="AU2521" s="159" t="s">
        <v>90</v>
      </c>
      <c r="AV2521" s="13" t="s">
        <v>90</v>
      </c>
      <c r="AW2521" s="13" t="s">
        <v>36</v>
      </c>
      <c r="AX2521" s="13" t="s">
        <v>77</v>
      </c>
      <c r="AY2521" s="159" t="s">
        <v>358</v>
      </c>
    </row>
    <row r="2522" spans="2:65" s="14" customFormat="1" ht="11.25">
      <c r="B2522" s="165"/>
      <c r="D2522" s="152" t="s">
        <v>368</v>
      </c>
      <c r="E2522" s="166" t="s">
        <v>19</v>
      </c>
      <c r="F2522" s="167" t="s">
        <v>371</v>
      </c>
      <c r="H2522" s="168">
        <v>142.99</v>
      </c>
      <c r="I2522" s="169"/>
      <c r="L2522" s="165"/>
      <c r="M2522" s="170"/>
      <c r="T2522" s="171"/>
      <c r="AT2522" s="166" t="s">
        <v>368</v>
      </c>
      <c r="AU2522" s="166" t="s">
        <v>90</v>
      </c>
      <c r="AV2522" s="14" t="s">
        <v>364</v>
      </c>
      <c r="AW2522" s="14" t="s">
        <v>36</v>
      </c>
      <c r="AX2522" s="14" t="s">
        <v>84</v>
      </c>
      <c r="AY2522" s="166" t="s">
        <v>358</v>
      </c>
    </row>
    <row r="2523" spans="2:65" s="1" customFormat="1" ht="44.25" customHeight="1">
      <c r="B2523" s="33"/>
      <c r="C2523" s="134" t="s">
        <v>2671</v>
      </c>
      <c r="D2523" s="134" t="s">
        <v>360</v>
      </c>
      <c r="E2523" s="135" t="s">
        <v>2672</v>
      </c>
      <c r="F2523" s="136" t="s">
        <v>2673</v>
      </c>
      <c r="G2523" s="137" t="s">
        <v>1498</v>
      </c>
      <c r="H2523" s="189"/>
      <c r="I2523" s="139"/>
      <c r="J2523" s="140">
        <f>ROUND(I2523*H2523,2)</f>
        <v>0</v>
      </c>
      <c r="K2523" s="136" t="s">
        <v>363</v>
      </c>
      <c r="L2523" s="33"/>
      <c r="M2523" s="141" t="s">
        <v>19</v>
      </c>
      <c r="N2523" s="142" t="s">
        <v>49</v>
      </c>
      <c r="P2523" s="143">
        <f>O2523*H2523</f>
        <v>0</v>
      </c>
      <c r="Q2523" s="143">
        <v>0</v>
      </c>
      <c r="R2523" s="143">
        <f>Q2523*H2523</f>
        <v>0</v>
      </c>
      <c r="S2523" s="143">
        <v>0</v>
      </c>
      <c r="T2523" s="144">
        <f>S2523*H2523</f>
        <v>0</v>
      </c>
      <c r="AR2523" s="145" t="s">
        <v>454</v>
      </c>
      <c r="AT2523" s="145" t="s">
        <v>360</v>
      </c>
      <c r="AU2523" s="145" t="s">
        <v>90</v>
      </c>
      <c r="AY2523" s="18" t="s">
        <v>358</v>
      </c>
      <c r="BE2523" s="146">
        <f>IF(N2523="základní",J2523,0)</f>
        <v>0</v>
      </c>
      <c r="BF2523" s="146">
        <f>IF(N2523="snížená",J2523,0)</f>
        <v>0</v>
      </c>
      <c r="BG2523" s="146">
        <f>IF(N2523="zákl. přenesená",J2523,0)</f>
        <v>0</v>
      </c>
      <c r="BH2523" s="146">
        <f>IF(N2523="sníž. přenesená",J2523,0)</f>
        <v>0</v>
      </c>
      <c r="BI2523" s="146">
        <f>IF(N2523="nulová",J2523,0)</f>
        <v>0</v>
      </c>
      <c r="BJ2523" s="18" t="s">
        <v>90</v>
      </c>
      <c r="BK2523" s="146">
        <f>ROUND(I2523*H2523,2)</f>
        <v>0</v>
      </c>
      <c r="BL2523" s="18" t="s">
        <v>454</v>
      </c>
      <c r="BM2523" s="145" t="s">
        <v>2674</v>
      </c>
    </row>
    <row r="2524" spans="2:65" s="1" customFormat="1" ht="11.25">
      <c r="B2524" s="33"/>
      <c r="D2524" s="147" t="s">
        <v>366</v>
      </c>
      <c r="F2524" s="148" t="s">
        <v>2675</v>
      </c>
      <c r="I2524" s="149"/>
      <c r="L2524" s="33"/>
      <c r="M2524" s="150"/>
      <c r="T2524" s="54"/>
      <c r="AT2524" s="18" t="s">
        <v>366</v>
      </c>
      <c r="AU2524" s="18" t="s">
        <v>90</v>
      </c>
    </row>
    <row r="2525" spans="2:65" s="11" customFormat="1" ht="22.9" customHeight="1">
      <c r="B2525" s="122"/>
      <c r="D2525" s="123" t="s">
        <v>76</v>
      </c>
      <c r="E2525" s="132" t="s">
        <v>2676</v>
      </c>
      <c r="F2525" s="132" t="s">
        <v>2677</v>
      </c>
      <c r="I2525" s="125"/>
      <c r="J2525" s="133">
        <f>BK2525</f>
        <v>0</v>
      </c>
      <c r="L2525" s="122"/>
      <c r="M2525" s="127"/>
      <c r="P2525" s="128">
        <f>SUM(P2526:P2660)</f>
        <v>0</v>
      </c>
      <c r="R2525" s="128">
        <f>SUM(R2526:R2660)</f>
        <v>5.5309513519769995</v>
      </c>
      <c r="T2525" s="129">
        <f>SUM(T2526:T2660)</f>
        <v>0</v>
      </c>
      <c r="AR2525" s="123" t="s">
        <v>90</v>
      </c>
      <c r="AT2525" s="130" t="s">
        <v>76</v>
      </c>
      <c r="AU2525" s="130" t="s">
        <v>84</v>
      </c>
      <c r="AY2525" s="123" t="s">
        <v>358</v>
      </c>
      <c r="BK2525" s="131">
        <f>SUM(BK2526:BK2660)</f>
        <v>0</v>
      </c>
    </row>
    <row r="2526" spans="2:65" s="1" customFormat="1" ht="24.2" customHeight="1">
      <c r="B2526" s="33"/>
      <c r="C2526" s="134" t="s">
        <v>2678</v>
      </c>
      <c r="D2526" s="134" t="s">
        <v>360</v>
      </c>
      <c r="E2526" s="135" t="s">
        <v>2679</v>
      </c>
      <c r="F2526" s="136" t="s">
        <v>2680</v>
      </c>
      <c r="G2526" s="137" t="s">
        <v>195</v>
      </c>
      <c r="H2526" s="138">
        <v>544.05999999999995</v>
      </c>
      <c r="I2526" s="139"/>
      <c r="J2526" s="140">
        <f>ROUND(I2526*H2526,2)</f>
        <v>0</v>
      </c>
      <c r="K2526" s="136" t="s">
        <v>363</v>
      </c>
      <c r="L2526" s="33"/>
      <c r="M2526" s="141" t="s">
        <v>19</v>
      </c>
      <c r="N2526" s="142" t="s">
        <v>49</v>
      </c>
      <c r="P2526" s="143">
        <f>O2526*H2526</f>
        <v>0</v>
      </c>
      <c r="Q2526" s="143">
        <v>5.7599999999999997E-7</v>
      </c>
      <c r="R2526" s="143">
        <f>Q2526*H2526</f>
        <v>3.1337855999999994E-4</v>
      </c>
      <c r="S2526" s="143">
        <v>0</v>
      </c>
      <c r="T2526" s="144">
        <f>S2526*H2526</f>
        <v>0</v>
      </c>
      <c r="AR2526" s="145" t="s">
        <v>454</v>
      </c>
      <c r="AT2526" s="145" t="s">
        <v>360</v>
      </c>
      <c r="AU2526" s="145" t="s">
        <v>90</v>
      </c>
      <c r="AY2526" s="18" t="s">
        <v>358</v>
      </c>
      <c r="BE2526" s="146">
        <f>IF(N2526="základní",J2526,0)</f>
        <v>0</v>
      </c>
      <c r="BF2526" s="146">
        <f>IF(N2526="snížená",J2526,0)</f>
        <v>0</v>
      </c>
      <c r="BG2526" s="146">
        <f>IF(N2526="zákl. přenesená",J2526,0)</f>
        <v>0</v>
      </c>
      <c r="BH2526" s="146">
        <f>IF(N2526="sníž. přenesená",J2526,0)</f>
        <v>0</v>
      </c>
      <c r="BI2526" s="146">
        <f>IF(N2526="nulová",J2526,0)</f>
        <v>0</v>
      </c>
      <c r="BJ2526" s="18" t="s">
        <v>90</v>
      </c>
      <c r="BK2526" s="146">
        <f>ROUND(I2526*H2526,2)</f>
        <v>0</v>
      </c>
      <c r="BL2526" s="18" t="s">
        <v>454</v>
      </c>
      <c r="BM2526" s="145" t="s">
        <v>2681</v>
      </c>
    </row>
    <row r="2527" spans="2:65" s="1" customFormat="1" ht="11.25">
      <c r="B2527" s="33"/>
      <c r="D2527" s="147" t="s">
        <v>366</v>
      </c>
      <c r="F2527" s="148" t="s">
        <v>2682</v>
      </c>
      <c r="I2527" s="149"/>
      <c r="L2527" s="33"/>
      <c r="M2527" s="150"/>
      <c r="T2527" s="54"/>
      <c r="AT2527" s="18" t="s">
        <v>366</v>
      </c>
      <c r="AU2527" s="18" t="s">
        <v>90</v>
      </c>
    </row>
    <row r="2528" spans="2:65" s="13" customFormat="1" ht="11.25">
      <c r="B2528" s="158"/>
      <c r="D2528" s="152" t="s">
        <v>368</v>
      </c>
      <c r="E2528" s="159" t="s">
        <v>19</v>
      </c>
      <c r="F2528" s="160" t="s">
        <v>223</v>
      </c>
      <c r="H2528" s="161">
        <v>544.05999999999995</v>
      </c>
      <c r="I2528" s="162"/>
      <c r="L2528" s="158"/>
      <c r="M2528" s="163"/>
      <c r="T2528" s="164"/>
      <c r="AT2528" s="159" t="s">
        <v>368</v>
      </c>
      <c r="AU2528" s="159" t="s">
        <v>90</v>
      </c>
      <c r="AV2528" s="13" t="s">
        <v>90</v>
      </c>
      <c r="AW2528" s="13" t="s">
        <v>36</v>
      </c>
      <c r="AX2528" s="13" t="s">
        <v>77</v>
      </c>
      <c r="AY2528" s="159" t="s">
        <v>358</v>
      </c>
    </row>
    <row r="2529" spans="2:65" s="14" customFormat="1" ht="11.25">
      <c r="B2529" s="165"/>
      <c r="D2529" s="152" t="s">
        <v>368</v>
      </c>
      <c r="E2529" s="166" t="s">
        <v>19</v>
      </c>
      <c r="F2529" s="167" t="s">
        <v>371</v>
      </c>
      <c r="H2529" s="168">
        <v>544.05999999999995</v>
      </c>
      <c r="I2529" s="169"/>
      <c r="L2529" s="165"/>
      <c r="M2529" s="170"/>
      <c r="T2529" s="171"/>
      <c r="AT2529" s="166" t="s">
        <v>368</v>
      </c>
      <c r="AU2529" s="166" t="s">
        <v>90</v>
      </c>
      <c r="AV2529" s="14" t="s">
        <v>364</v>
      </c>
      <c r="AW2529" s="14" t="s">
        <v>36</v>
      </c>
      <c r="AX2529" s="14" t="s">
        <v>84</v>
      </c>
      <c r="AY2529" s="166" t="s">
        <v>358</v>
      </c>
    </row>
    <row r="2530" spans="2:65" s="1" customFormat="1" ht="24.2" customHeight="1">
      <c r="B2530" s="33"/>
      <c r="C2530" s="134" t="s">
        <v>2683</v>
      </c>
      <c r="D2530" s="134" t="s">
        <v>360</v>
      </c>
      <c r="E2530" s="135" t="s">
        <v>2684</v>
      </c>
      <c r="F2530" s="136" t="s">
        <v>2685</v>
      </c>
      <c r="G2530" s="137" t="s">
        <v>195</v>
      </c>
      <c r="H2530" s="138">
        <v>30.832999999999998</v>
      </c>
      <c r="I2530" s="139"/>
      <c r="J2530" s="140">
        <f>ROUND(I2530*H2530,2)</f>
        <v>0</v>
      </c>
      <c r="K2530" s="136" t="s">
        <v>363</v>
      </c>
      <c r="L2530" s="33"/>
      <c r="M2530" s="141" t="s">
        <v>19</v>
      </c>
      <c r="N2530" s="142" t="s">
        <v>49</v>
      </c>
      <c r="P2530" s="143">
        <f>O2530*H2530</f>
        <v>0</v>
      </c>
      <c r="Q2530" s="143">
        <v>8.6400000000000001E-7</v>
      </c>
      <c r="R2530" s="143">
        <f>Q2530*H2530</f>
        <v>2.6639711999999998E-5</v>
      </c>
      <c r="S2530" s="143">
        <v>0</v>
      </c>
      <c r="T2530" s="144">
        <f>S2530*H2530</f>
        <v>0</v>
      </c>
      <c r="AR2530" s="145" t="s">
        <v>454</v>
      </c>
      <c r="AT2530" s="145" t="s">
        <v>360</v>
      </c>
      <c r="AU2530" s="145" t="s">
        <v>90</v>
      </c>
      <c r="AY2530" s="18" t="s">
        <v>358</v>
      </c>
      <c r="BE2530" s="146">
        <f>IF(N2530="základní",J2530,0)</f>
        <v>0</v>
      </c>
      <c r="BF2530" s="146">
        <f>IF(N2530="snížená",J2530,0)</f>
        <v>0</v>
      </c>
      <c r="BG2530" s="146">
        <f>IF(N2530="zákl. přenesená",J2530,0)</f>
        <v>0</v>
      </c>
      <c r="BH2530" s="146">
        <f>IF(N2530="sníž. přenesená",J2530,0)</f>
        <v>0</v>
      </c>
      <c r="BI2530" s="146">
        <f>IF(N2530="nulová",J2530,0)</f>
        <v>0</v>
      </c>
      <c r="BJ2530" s="18" t="s">
        <v>90</v>
      </c>
      <c r="BK2530" s="146">
        <f>ROUND(I2530*H2530,2)</f>
        <v>0</v>
      </c>
      <c r="BL2530" s="18" t="s">
        <v>454</v>
      </c>
      <c r="BM2530" s="145" t="s">
        <v>2686</v>
      </c>
    </row>
    <row r="2531" spans="2:65" s="1" customFormat="1" ht="11.25">
      <c r="B2531" s="33"/>
      <c r="D2531" s="147" t="s">
        <v>366</v>
      </c>
      <c r="F2531" s="148" t="s">
        <v>2687</v>
      </c>
      <c r="I2531" s="149"/>
      <c r="L2531" s="33"/>
      <c r="M2531" s="150"/>
      <c r="T2531" s="54"/>
      <c r="AT2531" s="18" t="s">
        <v>366</v>
      </c>
      <c r="AU2531" s="18" t="s">
        <v>90</v>
      </c>
    </row>
    <row r="2532" spans="2:65" s="13" customFormat="1" ht="11.25">
      <c r="B2532" s="158"/>
      <c r="D2532" s="152" t="s">
        <v>368</v>
      </c>
      <c r="E2532" s="159" t="s">
        <v>19</v>
      </c>
      <c r="F2532" s="160" t="s">
        <v>2688</v>
      </c>
      <c r="H2532" s="161">
        <v>30.832999999999998</v>
      </c>
      <c r="I2532" s="162"/>
      <c r="L2532" s="158"/>
      <c r="M2532" s="163"/>
      <c r="T2532" s="164"/>
      <c r="AT2532" s="159" t="s">
        <v>368</v>
      </c>
      <c r="AU2532" s="159" t="s">
        <v>90</v>
      </c>
      <c r="AV2532" s="13" t="s">
        <v>90</v>
      </c>
      <c r="AW2532" s="13" t="s">
        <v>36</v>
      </c>
      <c r="AX2532" s="13" t="s">
        <v>77</v>
      </c>
      <c r="AY2532" s="159" t="s">
        <v>358</v>
      </c>
    </row>
    <row r="2533" spans="2:65" s="14" customFormat="1" ht="11.25">
      <c r="B2533" s="165"/>
      <c r="D2533" s="152" t="s">
        <v>368</v>
      </c>
      <c r="E2533" s="166" t="s">
        <v>19</v>
      </c>
      <c r="F2533" s="167" t="s">
        <v>371</v>
      </c>
      <c r="H2533" s="168">
        <v>30.832999999999998</v>
      </c>
      <c r="I2533" s="169"/>
      <c r="L2533" s="165"/>
      <c r="M2533" s="170"/>
      <c r="T2533" s="171"/>
      <c r="AT2533" s="166" t="s">
        <v>368</v>
      </c>
      <c r="AU2533" s="166" t="s">
        <v>90</v>
      </c>
      <c r="AV2533" s="14" t="s">
        <v>364</v>
      </c>
      <c r="AW2533" s="14" t="s">
        <v>36</v>
      </c>
      <c r="AX2533" s="14" t="s">
        <v>84</v>
      </c>
      <c r="AY2533" s="166" t="s">
        <v>358</v>
      </c>
    </row>
    <row r="2534" spans="2:65" s="1" customFormat="1" ht="24.2" customHeight="1">
      <c r="B2534" s="33"/>
      <c r="C2534" s="134" t="s">
        <v>2689</v>
      </c>
      <c r="D2534" s="134" t="s">
        <v>360</v>
      </c>
      <c r="E2534" s="135" t="s">
        <v>2690</v>
      </c>
      <c r="F2534" s="136" t="s">
        <v>2691</v>
      </c>
      <c r="G2534" s="137" t="s">
        <v>195</v>
      </c>
      <c r="H2534" s="138">
        <v>544.05999999999995</v>
      </c>
      <c r="I2534" s="139"/>
      <c r="J2534" s="140">
        <f>ROUND(I2534*H2534,2)</f>
        <v>0</v>
      </c>
      <c r="K2534" s="136" t="s">
        <v>363</v>
      </c>
      <c r="L2534" s="33"/>
      <c r="M2534" s="141" t="s">
        <v>19</v>
      </c>
      <c r="N2534" s="142" t="s">
        <v>49</v>
      </c>
      <c r="P2534" s="143">
        <f>O2534*H2534</f>
        <v>0</v>
      </c>
      <c r="Q2534" s="143">
        <v>0</v>
      </c>
      <c r="R2534" s="143">
        <f>Q2534*H2534</f>
        <v>0</v>
      </c>
      <c r="S2534" s="143">
        <v>0</v>
      </c>
      <c r="T2534" s="144">
        <f>S2534*H2534</f>
        <v>0</v>
      </c>
      <c r="AR2534" s="145" t="s">
        <v>454</v>
      </c>
      <c r="AT2534" s="145" t="s">
        <v>360</v>
      </c>
      <c r="AU2534" s="145" t="s">
        <v>90</v>
      </c>
      <c r="AY2534" s="18" t="s">
        <v>358</v>
      </c>
      <c r="BE2534" s="146">
        <f>IF(N2534="základní",J2534,0)</f>
        <v>0</v>
      </c>
      <c r="BF2534" s="146">
        <f>IF(N2534="snížená",J2534,0)</f>
        <v>0</v>
      </c>
      <c r="BG2534" s="146">
        <f>IF(N2534="zákl. přenesená",J2534,0)</f>
        <v>0</v>
      </c>
      <c r="BH2534" s="146">
        <f>IF(N2534="sníž. přenesená",J2534,0)</f>
        <v>0</v>
      </c>
      <c r="BI2534" s="146">
        <f>IF(N2534="nulová",J2534,0)</f>
        <v>0</v>
      </c>
      <c r="BJ2534" s="18" t="s">
        <v>90</v>
      </c>
      <c r="BK2534" s="146">
        <f>ROUND(I2534*H2534,2)</f>
        <v>0</v>
      </c>
      <c r="BL2534" s="18" t="s">
        <v>454</v>
      </c>
      <c r="BM2534" s="145" t="s">
        <v>2692</v>
      </c>
    </row>
    <row r="2535" spans="2:65" s="1" customFormat="1" ht="11.25">
      <c r="B2535" s="33"/>
      <c r="D2535" s="147" t="s">
        <v>366</v>
      </c>
      <c r="F2535" s="148" t="s">
        <v>2693</v>
      </c>
      <c r="I2535" s="149"/>
      <c r="L2535" s="33"/>
      <c r="M2535" s="150"/>
      <c r="T2535" s="54"/>
      <c r="AT2535" s="18" t="s">
        <v>366</v>
      </c>
      <c r="AU2535" s="18" t="s">
        <v>90</v>
      </c>
    </row>
    <row r="2536" spans="2:65" s="12" customFormat="1" ht="11.25">
      <c r="B2536" s="151"/>
      <c r="D2536" s="152" t="s">
        <v>368</v>
      </c>
      <c r="E2536" s="153" t="s">
        <v>19</v>
      </c>
      <c r="F2536" s="154" t="s">
        <v>1160</v>
      </c>
      <c r="H2536" s="153" t="s">
        <v>19</v>
      </c>
      <c r="I2536" s="155"/>
      <c r="L2536" s="151"/>
      <c r="M2536" s="156"/>
      <c r="T2536" s="157"/>
      <c r="AT2536" s="153" t="s">
        <v>368</v>
      </c>
      <c r="AU2536" s="153" t="s">
        <v>90</v>
      </c>
      <c r="AV2536" s="12" t="s">
        <v>84</v>
      </c>
      <c r="AW2536" s="12" t="s">
        <v>36</v>
      </c>
      <c r="AX2536" s="12" t="s">
        <v>77</v>
      </c>
      <c r="AY2536" s="153" t="s">
        <v>358</v>
      </c>
    </row>
    <row r="2537" spans="2:65" s="12" customFormat="1" ht="11.25">
      <c r="B2537" s="151"/>
      <c r="D2537" s="152" t="s">
        <v>368</v>
      </c>
      <c r="E2537" s="153" t="s">
        <v>19</v>
      </c>
      <c r="F2537" s="154" t="s">
        <v>5184</v>
      </c>
      <c r="H2537" s="153" t="s">
        <v>19</v>
      </c>
      <c r="I2537" s="155"/>
      <c r="L2537" s="151"/>
      <c r="M2537" s="156"/>
      <c r="T2537" s="157"/>
      <c r="AT2537" s="153" t="s">
        <v>368</v>
      </c>
      <c r="AU2537" s="153" t="s">
        <v>90</v>
      </c>
      <c r="AV2537" s="12" t="s">
        <v>84</v>
      </c>
      <c r="AW2537" s="12" t="s">
        <v>36</v>
      </c>
      <c r="AX2537" s="12" t="s">
        <v>77</v>
      </c>
      <c r="AY2537" s="153" t="s">
        <v>358</v>
      </c>
    </row>
    <row r="2538" spans="2:65" s="13" customFormat="1" ht="11.25">
      <c r="B2538" s="158"/>
      <c r="D2538" s="152" t="s">
        <v>368</v>
      </c>
      <c r="E2538" s="159" t="s">
        <v>19</v>
      </c>
      <c r="F2538" s="160" t="s">
        <v>1923</v>
      </c>
      <c r="H2538" s="161">
        <v>4.8899999999999997</v>
      </c>
      <c r="I2538" s="162"/>
      <c r="L2538" s="158"/>
      <c r="M2538" s="163"/>
      <c r="T2538" s="164"/>
      <c r="AT2538" s="159" t="s">
        <v>368</v>
      </c>
      <c r="AU2538" s="159" t="s">
        <v>90</v>
      </c>
      <c r="AV2538" s="13" t="s">
        <v>90</v>
      </c>
      <c r="AW2538" s="13" t="s">
        <v>36</v>
      </c>
      <c r="AX2538" s="13" t="s">
        <v>77</v>
      </c>
      <c r="AY2538" s="159" t="s">
        <v>358</v>
      </c>
    </row>
    <row r="2539" spans="2:65" s="13" customFormat="1" ht="11.25">
      <c r="B2539" s="158"/>
      <c r="D2539" s="152" t="s">
        <v>368</v>
      </c>
      <c r="E2539" s="159" t="s">
        <v>19</v>
      </c>
      <c r="F2539" s="160" t="s">
        <v>1924</v>
      </c>
      <c r="H2539" s="161">
        <v>16.77</v>
      </c>
      <c r="I2539" s="162"/>
      <c r="L2539" s="158"/>
      <c r="M2539" s="163"/>
      <c r="T2539" s="164"/>
      <c r="AT2539" s="159" t="s">
        <v>368</v>
      </c>
      <c r="AU2539" s="159" t="s">
        <v>90</v>
      </c>
      <c r="AV2539" s="13" t="s">
        <v>90</v>
      </c>
      <c r="AW2539" s="13" t="s">
        <v>36</v>
      </c>
      <c r="AX2539" s="13" t="s">
        <v>77</v>
      </c>
      <c r="AY2539" s="159" t="s">
        <v>358</v>
      </c>
    </row>
    <row r="2540" spans="2:65" s="13" customFormat="1" ht="11.25">
      <c r="B2540" s="158"/>
      <c r="D2540" s="152" t="s">
        <v>368</v>
      </c>
      <c r="E2540" s="159" t="s">
        <v>19</v>
      </c>
      <c r="F2540" s="160" t="s">
        <v>1925</v>
      </c>
      <c r="H2540" s="161">
        <v>4.8899999999999997</v>
      </c>
      <c r="I2540" s="162"/>
      <c r="L2540" s="158"/>
      <c r="M2540" s="163"/>
      <c r="T2540" s="164"/>
      <c r="AT2540" s="159" t="s">
        <v>368</v>
      </c>
      <c r="AU2540" s="159" t="s">
        <v>90</v>
      </c>
      <c r="AV2540" s="13" t="s">
        <v>90</v>
      </c>
      <c r="AW2540" s="13" t="s">
        <v>36</v>
      </c>
      <c r="AX2540" s="13" t="s">
        <v>77</v>
      </c>
      <c r="AY2540" s="159" t="s">
        <v>358</v>
      </c>
    </row>
    <row r="2541" spans="2:65" s="13" customFormat="1" ht="11.25">
      <c r="B2541" s="158"/>
      <c r="D2541" s="152" t="s">
        <v>368</v>
      </c>
      <c r="E2541" s="159" t="s">
        <v>19</v>
      </c>
      <c r="F2541" s="160" t="s">
        <v>1926</v>
      </c>
      <c r="H2541" s="161">
        <v>16.77</v>
      </c>
      <c r="I2541" s="162"/>
      <c r="L2541" s="158"/>
      <c r="M2541" s="163"/>
      <c r="T2541" s="164"/>
      <c r="AT2541" s="159" t="s">
        <v>368</v>
      </c>
      <c r="AU2541" s="159" t="s">
        <v>90</v>
      </c>
      <c r="AV2541" s="13" t="s">
        <v>90</v>
      </c>
      <c r="AW2541" s="13" t="s">
        <v>36</v>
      </c>
      <c r="AX2541" s="13" t="s">
        <v>77</v>
      </c>
      <c r="AY2541" s="159" t="s">
        <v>358</v>
      </c>
    </row>
    <row r="2542" spans="2:65" s="13" customFormat="1" ht="11.25">
      <c r="B2542" s="158"/>
      <c r="D2542" s="152" t="s">
        <v>368</v>
      </c>
      <c r="E2542" s="159" t="s">
        <v>19</v>
      </c>
      <c r="F2542" s="160" t="s">
        <v>1927</v>
      </c>
      <c r="H2542" s="161">
        <v>4.8899999999999997</v>
      </c>
      <c r="I2542" s="162"/>
      <c r="L2542" s="158"/>
      <c r="M2542" s="163"/>
      <c r="T2542" s="164"/>
      <c r="AT2542" s="159" t="s">
        <v>368</v>
      </c>
      <c r="AU2542" s="159" t="s">
        <v>90</v>
      </c>
      <c r="AV2542" s="13" t="s">
        <v>90</v>
      </c>
      <c r="AW2542" s="13" t="s">
        <v>36</v>
      </c>
      <c r="AX2542" s="13" t="s">
        <v>77</v>
      </c>
      <c r="AY2542" s="159" t="s">
        <v>358</v>
      </c>
    </row>
    <row r="2543" spans="2:65" s="13" customFormat="1" ht="11.25">
      <c r="B2543" s="158"/>
      <c r="D2543" s="152" t="s">
        <v>368</v>
      </c>
      <c r="E2543" s="159" t="s">
        <v>19</v>
      </c>
      <c r="F2543" s="160" t="s">
        <v>1928</v>
      </c>
      <c r="H2543" s="161">
        <v>16.77</v>
      </c>
      <c r="I2543" s="162"/>
      <c r="L2543" s="158"/>
      <c r="M2543" s="163"/>
      <c r="T2543" s="164"/>
      <c r="AT2543" s="159" t="s">
        <v>368</v>
      </c>
      <c r="AU2543" s="159" t="s">
        <v>90</v>
      </c>
      <c r="AV2543" s="13" t="s">
        <v>90</v>
      </c>
      <c r="AW2543" s="13" t="s">
        <v>36</v>
      </c>
      <c r="AX2543" s="13" t="s">
        <v>77</v>
      </c>
      <c r="AY2543" s="159" t="s">
        <v>358</v>
      </c>
    </row>
    <row r="2544" spans="2:65" s="13" customFormat="1" ht="11.25">
      <c r="B2544" s="158"/>
      <c r="D2544" s="152" t="s">
        <v>368</v>
      </c>
      <c r="E2544" s="159" t="s">
        <v>19</v>
      </c>
      <c r="F2544" s="160" t="s">
        <v>1929</v>
      </c>
      <c r="H2544" s="161">
        <v>4.8899999999999997</v>
      </c>
      <c r="I2544" s="162"/>
      <c r="L2544" s="158"/>
      <c r="M2544" s="163"/>
      <c r="T2544" s="164"/>
      <c r="AT2544" s="159" t="s">
        <v>368</v>
      </c>
      <c r="AU2544" s="159" t="s">
        <v>90</v>
      </c>
      <c r="AV2544" s="13" t="s">
        <v>90</v>
      </c>
      <c r="AW2544" s="13" t="s">
        <v>36</v>
      </c>
      <c r="AX2544" s="13" t="s">
        <v>77</v>
      </c>
      <c r="AY2544" s="159" t="s">
        <v>358</v>
      </c>
    </row>
    <row r="2545" spans="2:51" s="13" customFormat="1" ht="11.25">
      <c r="B2545" s="158"/>
      <c r="D2545" s="152" t="s">
        <v>368</v>
      </c>
      <c r="E2545" s="159" t="s">
        <v>19</v>
      </c>
      <c r="F2545" s="160" t="s">
        <v>1930</v>
      </c>
      <c r="H2545" s="161">
        <v>16.77</v>
      </c>
      <c r="I2545" s="162"/>
      <c r="L2545" s="158"/>
      <c r="M2545" s="163"/>
      <c r="T2545" s="164"/>
      <c r="AT2545" s="159" t="s">
        <v>368</v>
      </c>
      <c r="AU2545" s="159" t="s">
        <v>90</v>
      </c>
      <c r="AV2545" s="13" t="s">
        <v>90</v>
      </c>
      <c r="AW2545" s="13" t="s">
        <v>36</v>
      </c>
      <c r="AX2545" s="13" t="s">
        <v>77</v>
      </c>
      <c r="AY2545" s="159" t="s">
        <v>358</v>
      </c>
    </row>
    <row r="2546" spans="2:51" s="13" customFormat="1" ht="11.25">
      <c r="B2546" s="158"/>
      <c r="D2546" s="152" t="s">
        <v>368</v>
      </c>
      <c r="E2546" s="159" t="s">
        <v>19</v>
      </c>
      <c r="F2546" s="160" t="s">
        <v>1931</v>
      </c>
      <c r="H2546" s="161">
        <v>4.88</v>
      </c>
      <c r="I2546" s="162"/>
      <c r="L2546" s="158"/>
      <c r="M2546" s="163"/>
      <c r="T2546" s="164"/>
      <c r="AT2546" s="159" t="s">
        <v>368</v>
      </c>
      <c r="AU2546" s="159" t="s">
        <v>90</v>
      </c>
      <c r="AV2546" s="13" t="s">
        <v>90</v>
      </c>
      <c r="AW2546" s="13" t="s">
        <v>36</v>
      </c>
      <c r="AX2546" s="13" t="s">
        <v>77</v>
      </c>
      <c r="AY2546" s="159" t="s">
        <v>358</v>
      </c>
    </row>
    <row r="2547" spans="2:51" s="13" customFormat="1" ht="11.25">
      <c r="B2547" s="158"/>
      <c r="D2547" s="152" t="s">
        <v>368</v>
      </c>
      <c r="E2547" s="159" t="s">
        <v>19</v>
      </c>
      <c r="F2547" s="160" t="s">
        <v>1932</v>
      </c>
      <c r="H2547" s="161">
        <v>23.7</v>
      </c>
      <c r="I2547" s="162"/>
      <c r="L2547" s="158"/>
      <c r="M2547" s="163"/>
      <c r="T2547" s="164"/>
      <c r="AT2547" s="159" t="s">
        <v>368</v>
      </c>
      <c r="AU2547" s="159" t="s">
        <v>90</v>
      </c>
      <c r="AV2547" s="13" t="s">
        <v>90</v>
      </c>
      <c r="AW2547" s="13" t="s">
        <v>36</v>
      </c>
      <c r="AX2547" s="13" t="s">
        <v>77</v>
      </c>
      <c r="AY2547" s="159" t="s">
        <v>358</v>
      </c>
    </row>
    <row r="2548" spans="2:51" s="13" customFormat="1" ht="11.25">
      <c r="B2548" s="158"/>
      <c r="D2548" s="152" t="s">
        <v>368</v>
      </c>
      <c r="E2548" s="159" t="s">
        <v>19</v>
      </c>
      <c r="F2548" s="160" t="s">
        <v>1934</v>
      </c>
      <c r="H2548" s="161">
        <v>56.88</v>
      </c>
      <c r="I2548" s="162"/>
      <c r="L2548" s="158"/>
      <c r="M2548" s="163"/>
      <c r="T2548" s="164"/>
      <c r="AT2548" s="159" t="s">
        <v>368</v>
      </c>
      <c r="AU2548" s="159" t="s">
        <v>90</v>
      </c>
      <c r="AV2548" s="13" t="s">
        <v>90</v>
      </c>
      <c r="AW2548" s="13" t="s">
        <v>36</v>
      </c>
      <c r="AX2548" s="13" t="s">
        <v>77</v>
      </c>
      <c r="AY2548" s="159" t="s">
        <v>358</v>
      </c>
    </row>
    <row r="2549" spans="2:51" s="13" customFormat="1" ht="11.25">
      <c r="B2549" s="158"/>
      <c r="D2549" s="152" t="s">
        <v>368</v>
      </c>
      <c r="E2549" s="159" t="s">
        <v>19</v>
      </c>
      <c r="F2549" s="160" t="s">
        <v>1935</v>
      </c>
      <c r="H2549" s="161">
        <v>4.4800000000000004</v>
      </c>
      <c r="I2549" s="162"/>
      <c r="L2549" s="158"/>
      <c r="M2549" s="163"/>
      <c r="T2549" s="164"/>
      <c r="AT2549" s="159" t="s">
        <v>368</v>
      </c>
      <c r="AU2549" s="159" t="s">
        <v>90</v>
      </c>
      <c r="AV2549" s="13" t="s">
        <v>90</v>
      </c>
      <c r="AW2549" s="13" t="s">
        <v>36</v>
      </c>
      <c r="AX2549" s="13" t="s">
        <v>77</v>
      </c>
      <c r="AY2549" s="159" t="s">
        <v>358</v>
      </c>
    </row>
    <row r="2550" spans="2:51" s="15" customFormat="1" ht="11.25">
      <c r="B2550" s="172"/>
      <c r="D2550" s="152" t="s">
        <v>368</v>
      </c>
      <c r="E2550" s="173" t="s">
        <v>215</v>
      </c>
      <c r="F2550" s="174" t="s">
        <v>416</v>
      </c>
      <c r="H2550" s="175">
        <v>176.58</v>
      </c>
      <c r="I2550" s="176"/>
      <c r="L2550" s="172"/>
      <c r="M2550" s="177"/>
      <c r="T2550" s="178"/>
      <c r="AT2550" s="173" t="s">
        <v>368</v>
      </c>
      <c r="AU2550" s="173" t="s">
        <v>90</v>
      </c>
      <c r="AV2550" s="15" t="s">
        <v>97</v>
      </c>
      <c r="AW2550" s="15" t="s">
        <v>36</v>
      </c>
      <c r="AX2550" s="15" t="s">
        <v>77</v>
      </c>
      <c r="AY2550" s="173" t="s">
        <v>358</v>
      </c>
    </row>
    <row r="2551" spans="2:51" s="12" customFormat="1" ht="11.25">
      <c r="B2551" s="151"/>
      <c r="D2551" s="152" t="s">
        <v>368</v>
      </c>
      <c r="E2551" s="153" t="s">
        <v>19</v>
      </c>
      <c r="F2551" s="154" t="s">
        <v>5185</v>
      </c>
      <c r="H2551" s="153" t="s">
        <v>19</v>
      </c>
      <c r="I2551" s="155"/>
      <c r="L2551" s="151"/>
      <c r="M2551" s="156"/>
      <c r="T2551" s="157"/>
      <c r="AT2551" s="153" t="s">
        <v>368</v>
      </c>
      <c r="AU2551" s="153" t="s">
        <v>90</v>
      </c>
      <c r="AV2551" s="12" t="s">
        <v>84</v>
      </c>
      <c r="AW2551" s="12" t="s">
        <v>36</v>
      </c>
      <c r="AX2551" s="12" t="s">
        <v>77</v>
      </c>
      <c r="AY2551" s="153" t="s">
        <v>358</v>
      </c>
    </row>
    <row r="2552" spans="2:51" s="13" customFormat="1" ht="11.25">
      <c r="B2552" s="158"/>
      <c r="D2552" s="152" t="s">
        <v>368</v>
      </c>
      <c r="E2552" s="159" t="s">
        <v>19</v>
      </c>
      <c r="F2552" s="160" t="s">
        <v>1936</v>
      </c>
      <c r="H2552" s="161">
        <v>4.8899999999999997</v>
      </c>
      <c r="I2552" s="162"/>
      <c r="L2552" s="158"/>
      <c r="M2552" s="163"/>
      <c r="T2552" s="164"/>
      <c r="AT2552" s="159" t="s">
        <v>368</v>
      </c>
      <c r="AU2552" s="159" t="s">
        <v>90</v>
      </c>
      <c r="AV2552" s="13" t="s">
        <v>90</v>
      </c>
      <c r="AW2552" s="13" t="s">
        <v>36</v>
      </c>
      <c r="AX2552" s="13" t="s">
        <v>77</v>
      </c>
      <c r="AY2552" s="159" t="s">
        <v>358</v>
      </c>
    </row>
    <row r="2553" spans="2:51" s="13" customFormat="1" ht="11.25">
      <c r="B2553" s="158"/>
      <c r="D2553" s="152" t="s">
        <v>368</v>
      </c>
      <c r="E2553" s="159" t="s">
        <v>19</v>
      </c>
      <c r="F2553" s="160" t="s">
        <v>1937</v>
      </c>
      <c r="H2553" s="161">
        <v>23.46</v>
      </c>
      <c r="I2553" s="162"/>
      <c r="L2553" s="158"/>
      <c r="M2553" s="163"/>
      <c r="T2553" s="164"/>
      <c r="AT2553" s="159" t="s">
        <v>368</v>
      </c>
      <c r="AU2553" s="159" t="s">
        <v>90</v>
      </c>
      <c r="AV2553" s="13" t="s">
        <v>90</v>
      </c>
      <c r="AW2553" s="13" t="s">
        <v>36</v>
      </c>
      <c r="AX2553" s="13" t="s">
        <v>77</v>
      </c>
      <c r="AY2553" s="159" t="s">
        <v>358</v>
      </c>
    </row>
    <row r="2554" spans="2:51" s="13" customFormat="1" ht="11.25">
      <c r="B2554" s="158"/>
      <c r="D2554" s="152" t="s">
        <v>368</v>
      </c>
      <c r="E2554" s="159" t="s">
        <v>19</v>
      </c>
      <c r="F2554" s="160" t="s">
        <v>1938</v>
      </c>
      <c r="H2554" s="161">
        <v>4.8</v>
      </c>
      <c r="I2554" s="162"/>
      <c r="L2554" s="158"/>
      <c r="M2554" s="163"/>
      <c r="T2554" s="164"/>
      <c r="AT2554" s="159" t="s">
        <v>368</v>
      </c>
      <c r="AU2554" s="159" t="s">
        <v>90</v>
      </c>
      <c r="AV2554" s="13" t="s">
        <v>90</v>
      </c>
      <c r="AW2554" s="13" t="s">
        <v>36</v>
      </c>
      <c r="AX2554" s="13" t="s">
        <v>77</v>
      </c>
      <c r="AY2554" s="159" t="s">
        <v>358</v>
      </c>
    </row>
    <row r="2555" spans="2:51" s="13" customFormat="1" ht="11.25">
      <c r="B2555" s="158"/>
      <c r="D2555" s="152" t="s">
        <v>368</v>
      </c>
      <c r="E2555" s="159" t="s">
        <v>19</v>
      </c>
      <c r="F2555" s="160" t="s">
        <v>1939</v>
      </c>
      <c r="H2555" s="161">
        <v>16.63</v>
      </c>
      <c r="I2555" s="162"/>
      <c r="L2555" s="158"/>
      <c r="M2555" s="163"/>
      <c r="T2555" s="164"/>
      <c r="AT2555" s="159" t="s">
        <v>368</v>
      </c>
      <c r="AU2555" s="159" t="s">
        <v>90</v>
      </c>
      <c r="AV2555" s="13" t="s">
        <v>90</v>
      </c>
      <c r="AW2555" s="13" t="s">
        <v>36</v>
      </c>
      <c r="AX2555" s="13" t="s">
        <v>77</v>
      </c>
      <c r="AY2555" s="159" t="s">
        <v>358</v>
      </c>
    </row>
    <row r="2556" spans="2:51" s="13" customFormat="1" ht="11.25">
      <c r="B2556" s="158"/>
      <c r="D2556" s="152" t="s">
        <v>368</v>
      </c>
      <c r="E2556" s="159" t="s">
        <v>19</v>
      </c>
      <c r="F2556" s="160" t="s">
        <v>1940</v>
      </c>
      <c r="H2556" s="161">
        <v>4.8899999999999997</v>
      </c>
      <c r="I2556" s="162"/>
      <c r="L2556" s="158"/>
      <c r="M2556" s="163"/>
      <c r="T2556" s="164"/>
      <c r="AT2556" s="159" t="s">
        <v>368</v>
      </c>
      <c r="AU2556" s="159" t="s">
        <v>90</v>
      </c>
      <c r="AV2556" s="13" t="s">
        <v>90</v>
      </c>
      <c r="AW2556" s="13" t="s">
        <v>36</v>
      </c>
      <c r="AX2556" s="13" t="s">
        <v>77</v>
      </c>
      <c r="AY2556" s="159" t="s">
        <v>358</v>
      </c>
    </row>
    <row r="2557" spans="2:51" s="13" customFormat="1" ht="11.25">
      <c r="B2557" s="158"/>
      <c r="D2557" s="152" t="s">
        <v>368</v>
      </c>
      <c r="E2557" s="159" t="s">
        <v>19</v>
      </c>
      <c r="F2557" s="160" t="s">
        <v>1941</v>
      </c>
      <c r="H2557" s="161">
        <v>16.559999999999999</v>
      </c>
      <c r="I2557" s="162"/>
      <c r="L2557" s="158"/>
      <c r="M2557" s="163"/>
      <c r="T2557" s="164"/>
      <c r="AT2557" s="159" t="s">
        <v>368</v>
      </c>
      <c r="AU2557" s="159" t="s">
        <v>90</v>
      </c>
      <c r="AV2557" s="13" t="s">
        <v>90</v>
      </c>
      <c r="AW2557" s="13" t="s">
        <v>36</v>
      </c>
      <c r="AX2557" s="13" t="s">
        <v>77</v>
      </c>
      <c r="AY2557" s="159" t="s">
        <v>358</v>
      </c>
    </row>
    <row r="2558" spans="2:51" s="13" customFormat="1" ht="11.25">
      <c r="B2558" s="158"/>
      <c r="D2558" s="152" t="s">
        <v>368</v>
      </c>
      <c r="E2558" s="159" t="s">
        <v>19</v>
      </c>
      <c r="F2558" s="160" t="s">
        <v>1942</v>
      </c>
      <c r="H2558" s="161">
        <v>4.8899999999999997</v>
      </c>
      <c r="I2558" s="162"/>
      <c r="L2558" s="158"/>
      <c r="M2558" s="163"/>
      <c r="T2558" s="164"/>
      <c r="AT2558" s="159" t="s">
        <v>368</v>
      </c>
      <c r="AU2558" s="159" t="s">
        <v>90</v>
      </c>
      <c r="AV2558" s="13" t="s">
        <v>90</v>
      </c>
      <c r="AW2558" s="13" t="s">
        <v>36</v>
      </c>
      <c r="AX2558" s="13" t="s">
        <v>77</v>
      </c>
      <c r="AY2558" s="159" t="s">
        <v>358</v>
      </c>
    </row>
    <row r="2559" spans="2:51" s="13" customFormat="1" ht="11.25">
      <c r="B2559" s="158"/>
      <c r="D2559" s="152" t="s">
        <v>368</v>
      </c>
      <c r="E2559" s="159" t="s">
        <v>19</v>
      </c>
      <c r="F2559" s="160" t="s">
        <v>1943</v>
      </c>
      <c r="H2559" s="161">
        <v>16.739999999999998</v>
      </c>
      <c r="I2559" s="162"/>
      <c r="L2559" s="158"/>
      <c r="M2559" s="163"/>
      <c r="T2559" s="164"/>
      <c r="AT2559" s="159" t="s">
        <v>368</v>
      </c>
      <c r="AU2559" s="159" t="s">
        <v>90</v>
      </c>
      <c r="AV2559" s="13" t="s">
        <v>90</v>
      </c>
      <c r="AW2559" s="13" t="s">
        <v>36</v>
      </c>
      <c r="AX2559" s="13" t="s">
        <v>77</v>
      </c>
      <c r="AY2559" s="159" t="s">
        <v>358</v>
      </c>
    </row>
    <row r="2560" spans="2:51" s="13" customFormat="1" ht="11.25">
      <c r="B2560" s="158"/>
      <c r="D2560" s="152" t="s">
        <v>368</v>
      </c>
      <c r="E2560" s="159" t="s">
        <v>19</v>
      </c>
      <c r="F2560" s="160" t="s">
        <v>1944</v>
      </c>
      <c r="H2560" s="161">
        <v>4.8899999999999997</v>
      </c>
      <c r="I2560" s="162"/>
      <c r="L2560" s="158"/>
      <c r="M2560" s="163"/>
      <c r="T2560" s="164"/>
      <c r="AT2560" s="159" t="s">
        <v>368</v>
      </c>
      <c r="AU2560" s="159" t="s">
        <v>90</v>
      </c>
      <c r="AV2560" s="13" t="s">
        <v>90</v>
      </c>
      <c r="AW2560" s="13" t="s">
        <v>36</v>
      </c>
      <c r="AX2560" s="13" t="s">
        <v>77</v>
      </c>
      <c r="AY2560" s="159" t="s">
        <v>358</v>
      </c>
    </row>
    <row r="2561" spans="2:51" s="13" customFormat="1" ht="11.25">
      <c r="B2561" s="158"/>
      <c r="D2561" s="152" t="s">
        <v>368</v>
      </c>
      <c r="E2561" s="159" t="s">
        <v>19</v>
      </c>
      <c r="F2561" s="160" t="s">
        <v>1945</v>
      </c>
      <c r="H2561" s="161">
        <v>16.77</v>
      </c>
      <c r="I2561" s="162"/>
      <c r="L2561" s="158"/>
      <c r="M2561" s="163"/>
      <c r="T2561" s="164"/>
      <c r="AT2561" s="159" t="s">
        <v>368</v>
      </c>
      <c r="AU2561" s="159" t="s">
        <v>90</v>
      </c>
      <c r="AV2561" s="13" t="s">
        <v>90</v>
      </c>
      <c r="AW2561" s="13" t="s">
        <v>36</v>
      </c>
      <c r="AX2561" s="13" t="s">
        <v>77</v>
      </c>
      <c r="AY2561" s="159" t="s">
        <v>358</v>
      </c>
    </row>
    <row r="2562" spans="2:51" s="13" customFormat="1" ht="11.25">
      <c r="B2562" s="158"/>
      <c r="D2562" s="152" t="s">
        <v>368</v>
      </c>
      <c r="E2562" s="159" t="s">
        <v>19</v>
      </c>
      <c r="F2562" s="160" t="s">
        <v>1946</v>
      </c>
      <c r="H2562" s="161">
        <v>30.42</v>
      </c>
      <c r="I2562" s="162"/>
      <c r="L2562" s="158"/>
      <c r="M2562" s="163"/>
      <c r="T2562" s="164"/>
      <c r="AT2562" s="159" t="s">
        <v>368</v>
      </c>
      <c r="AU2562" s="159" t="s">
        <v>90</v>
      </c>
      <c r="AV2562" s="13" t="s">
        <v>90</v>
      </c>
      <c r="AW2562" s="13" t="s">
        <v>36</v>
      </c>
      <c r="AX2562" s="13" t="s">
        <v>77</v>
      </c>
      <c r="AY2562" s="159" t="s">
        <v>358</v>
      </c>
    </row>
    <row r="2563" spans="2:51" s="13" customFormat="1" ht="11.25">
      <c r="B2563" s="158"/>
      <c r="D2563" s="152" t="s">
        <v>368</v>
      </c>
      <c r="E2563" s="159" t="s">
        <v>19</v>
      </c>
      <c r="F2563" s="160" t="s">
        <v>1947</v>
      </c>
      <c r="H2563" s="161">
        <v>56.65</v>
      </c>
      <c r="I2563" s="162"/>
      <c r="L2563" s="158"/>
      <c r="M2563" s="163"/>
      <c r="T2563" s="164"/>
      <c r="AT2563" s="159" t="s">
        <v>368</v>
      </c>
      <c r="AU2563" s="159" t="s">
        <v>90</v>
      </c>
      <c r="AV2563" s="13" t="s">
        <v>90</v>
      </c>
      <c r="AW2563" s="13" t="s">
        <v>36</v>
      </c>
      <c r="AX2563" s="13" t="s">
        <v>77</v>
      </c>
      <c r="AY2563" s="159" t="s">
        <v>358</v>
      </c>
    </row>
    <row r="2564" spans="2:51" s="12" customFormat="1" ht="11.25">
      <c r="B2564" s="151"/>
      <c r="D2564" s="152" t="s">
        <v>368</v>
      </c>
      <c r="E2564" s="153" t="s">
        <v>19</v>
      </c>
      <c r="F2564" s="154" t="s">
        <v>5183</v>
      </c>
      <c r="H2564" s="153" t="s">
        <v>19</v>
      </c>
      <c r="I2564" s="155"/>
      <c r="L2564" s="151"/>
      <c r="M2564" s="156"/>
      <c r="T2564" s="157"/>
      <c r="AT2564" s="153" t="s">
        <v>368</v>
      </c>
      <c r="AU2564" s="153" t="s">
        <v>90</v>
      </c>
      <c r="AV2564" s="12" t="s">
        <v>84</v>
      </c>
      <c r="AW2564" s="12" t="s">
        <v>36</v>
      </c>
      <c r="AX2564" s="12" t="s">
        <v>77</v>
      </c>
      <c r="AY2564" s="153" t="s">
        <v>358</v>
      </c>
    </row>
    <row r="2565" spans="2:51" s="13" customFormat="1" ht="11.25">
      <c r="B2565" s="158"/>
      <c r="D2565" s="152" t="s">
        <v>368</v>
      </c>
      <c r="E2565" s="159" t="s">
        <v>19</v>
      </c>
      <c r="F2565" s="160" t="s">
        <v>1950</v>
      </c>
      <c r="H2565" s="161">
        <v>31.08</v>
      </c>
      <c r="I2565" s="162"/>
      <c r="L2565" s="158"/>
      <c r="M2565" s="163"/>
      <c r="T2565" s="164"/>
      <c r="AT2565" s="159" t="s">
        <v>368</v>
      </c>
      <c r="AU2565" s="159" t="s">
        <v>90</v>
      </c>
      <c r="AV2565" s="13" t="s">
        <v>90</v>
      </c>
      <c r="AW2565" s="13" t="s">
        <v>36</v>
      </c>
      <c r="AX2565" s="13" t="s">
        <v>77</v>
      </c>
      <c r="AY2565" s="159" t="s">
        <v>358</v>
      </c>
    </row>
    <row r="2566" spans="2:51" s="13" customFormat="1" ht="11.25">
      <c r="B2566" s="158"/>
      <c r="D2566" s="152" t="s">
        <v>368</v>
      </c>
      <c r="E2566" s="159" t="s">
        <v>19</v>
      </c>
      <c r="F2566" s="160" t="s">
        <v>1952</v>
      </c>
      <c r="H2566" s="161">
        <v>27.81</v>
      </c>
      <c r="I2566" s="162"/>
      <c r="L2566" s="158"/>
      <c r="M2566" s="163"/>
      <c r="T2566" s="164"/>
      <c r="AT2566" s="159" t="s">
        <v>368</v>
      </c>
      <c r="AU2566" s="159" t="s">
        <v>90</v>
      </c>
      <c r="AV2566" s="13" t="s">
        <v>90</v>
      </c>
      <c r="AW2566" s="13" t="s">
        <v>36</v>
      </c>
      <c r="AX2566" s="13" t="s">
        <v>77</v>
      </c>
      <c r="AY2566" s="159" t="s">
        <v>358</v>
      </c>
    </row>
    <row r="2567" spans="2:51" s="13" customFormat="1" ht="11.25">
      <c r="B2567" s="158"/>
      <c r="D2567" s="152" t="s">
        <v>368</v>
      </c>
      <c r="E2567" s="159" t="s">
        <v>19</v>
      </c>
      <c r="F2567" s="160" t="s">
        <v>1953</v>
      </c>
      <c r="H2567" s="161">
        <v>4.97</v>
      </c>
      <c r="I2567" s="162"/>
      <c r="L2567" s="158"/>
      <c r="M2567" s="163"/>
      <c r="T2567" s="164"/>
      <c r="AT2567" s="159" t="s">
        <v>368</v>
      </c>
      <c r="AU2567" s="159" t="s">
        <v>90</v>
      </c>
      <c r="AV2567" s="13" t="s">
        <v>90</v>
      </c>
      <c r="AW2567" s="13" t="s">
        <v>36</v>
      </c>
      <c r="AX2567" s="13" t="s">
        <v>77</v>
      </c>
      <c r="AY2567" s="159" t="s">
        <v>358</v>
      </c>
    </row>
    <row r="2568" spans="2:51" s="13" customFormat="1" ht="11.25">
      <c r="B2568" s="158"/>
      <c r="D2568" s="152" t="s">
        <v>368</v>
      </c>
      <c r="E2568" s="159" t="s">
        <v>19</v>
      </c>
      <c r="F2568" s="160" t="s">
        <v>1954</v>
      </c>
      <c r="H2568" s="161">
        <v>8.9600000000000009</v>
      </c>
      <c r="I2568" s="162"/>
      <c r="L2568" s="158"/>
      <c r="M2568" s="163"/>
      <c r="T2568" s="164"/>
      <c r="AT2568" s="159" t="s">
        <v>368</v>
      </c>
      <c r="AU2568" s="159" t="s">
        <v>90</v>
      </c>
      <c r="AV2568" s="13" t="s">
        <v>90</v>
      </c>
      <c r="AW2568" s="13" t="s">
        <v>36</v>
      </c>
      <c r="AX2568" s="13" t="s">
        <v>77</v>
      </c>
      <c r="AY2568" s="159" t="s">
        <v>358</v>
      </c>
    </row>
    <row r="2569" spans="2:51" s="13" customFormat="1" ht="11.25">
      <c r="B2569" s="158"/>
      <c r="D2569" s="152" t="s">
        <v>368</v>
      </c>
      <c r="E2569" s="159" t="s">
        <v>19</v>
      </c>
      <c r="F2569" s="160" t="s">
        <v>1955</v>
      </c>
      <c r="H2569" s="161">
        <v>11.56</v>
      </c>
      <c r="I2569" s="162"/>
      <c r="L2569" s="158"/>
      <c r="M2569" s="163"/>
      <c r="T2569" s="164"/>
      <c r="AT2569" s="159" t="s">
        <v>368</v>
      </c>
      <c r="AU2569" s="159" t="s">
        <v>90</v>
      </c>
      <c r="AV2569" s="13" t="s">
        <v>90</v>
      </c>
      <c r="AW2569" s="13" t="s">
        <v>36</v>
      </c>
      <c r="AX2569" s="13" t="s">
        <v>77</v>
      </c>
      <c r="AY2569" s="159" t="s">
        <v>358</v>
      </c>
    </row>
    <row r="2570" spans="2:51" s="13" customFormat="1" ht="11.25">
      <c r="B2570" s="158"/>
      <c r="D2570" s="152" t="s">
        <v>368</v>
      </c>
      <c r="E2570" s="159" t="s">
        <v>19</v>
      </c>
      <c r="F2570" s="160" t="s">
        <v>1961</v>
      </c>
      <c r="H2570" s="161">
        <v>4.03</v>
      </c>
      <c r="I2570" s="162"/>
      <c r="L2570" s="158"/>
      <c r="M2570" s="163"/>
      <c r="T2570" s="164"/>
      <c r="AT2570" s="159" t="s">
        <v>368</v>
      </c>
      <c r="AU2570" s="159" t="s">
        <v>90</v>
      </c>
      <c r="AV2570" s="13" t="s">
        <v>90</v>
      </c>
      <c r="AW2570" s="13" t="s">
        <v>36</v>
      </c>
      <c r="AX2570" s="13" t="s">
        <v>77</v>
      </c>
      <c r="AY2570" s="159" t="s">
        <v>358</v>
      </c>
    </row>
    <row r="2571" spans="2:51" s="13" customFormat="1" ht="11.25">
      <c r="B2571" s="158"/>
      <c r="D2571" s="152" t="s">
        <v>368</v>
      </c>
      <c r="E2571" s="159" t="s">
        <v>19</v>
      </c>
      <c r="F2571" s="160" t="s">
        <v>1962</v>
      </c>
      <c r="H2571" s="161">
        <v>26.29</v>
      </c>
      <c r="I2571" s="162"/>
      <c r="L2571" s="158"/>
      <c r="M2571" s="163"/>
      <c r="T2571" s="164"/>
      <c r="AT2571" s="159" t="s">
        <v>368</v>
      </c>
      <c r="AU2571" s="159" t="s">
        <v>90</v>
      </c>
      <c r="AV2571" s="13" t="s">
        <v>90</v>
      </c>
      <c r="AW2571" s="13" t="s">
        <v>36</v>
      </c>
      <c r="AX2571" s="13" t="s">
        <v>77</v>
      </c>
      <c r="AY2571" s="159" t="s">
        <v>358</v>
      </c>
    </row>
    <row r="2572" spans="2:51" s="15" customFormat="1" ht="11.25">
      <c r="B2572" s="172"/>
      <c r="D2572" s="152" t="s">
        <v>368</v>
      </c>
      <c r="E2572" s="173" t="s">
        <v>219</v>
      </c>
      <c r="F2572" s="174" t="s">
        <v>416</v>
      </c>
      <c r="H2572" s="175">
        <v>316.29000000000002</v>
      </c>
      <c r="I2572" s="176"/>
      <c r="L2572" s="172"/>
      <c r="M2572" s="177"/>
      <c r="T2572" s="178"/>
      <c r="AT2572" s="173" t="s">
        <v>368</v>
      </c>
      <c r="AU2572" s="173" t="s">
        <v>90</v>
      </c>
      <c r="AV2572" s="15" t="s">
        <v>97</v>
      </c>
      <c r="AW2572" s="15" t="s">
        <v>36</v>
      </c>
      <c r="AX2572" s="15" t="s">
        <v>77</v>
      </c>
      <c r="AY2572" s="173" t="s">
        <v>358</v>
      </c>
    </row>
    <row r="2573" spans="2:51" s="12" customFormat="1" ht="11.25">
      <c r="B2573" s="151"/>
      <c r="D2573" s="152" t="s">
        <v>368</v>
      </c>
      <c r="E2573" s="153" t="s">
        <v>19</v>
      </c>
      <c r="F2573" s="154" t="s">
        <v>5184</v>
      </c>
      <c r="H2573" s="153" t="s">
        <v>19</v>
      </c>
      <c r="I2573" s="155"/>
      <c r="L2573" s="151"/>
      <c r="M2573" s="156"/>
      <c r="T2573" s="157"/>
      <c r="AT2573" s="153" t="s">
        <v>368</v>
      </c>
      <c r="AU2573" s="153" t="s">
        <v>90</v>
      </c>
      <c r="AV2573" s="12" t="s">
        <v>84</v>
      </c>
      <c r="AW2573" s="12" t="s">
        <v>36</v>
      </c>
      <c r="AX2573" s="12" t="s">
        <v>77</v>
      </c>
      <c r="AY2573" s="153" t="s">
        <v>358</v>
      </c>
    </row>
    <row r="2574" spans="2:51" s="13" customFormat="1" ht="11.25">
      <c r="B2574" s="158"/>
      <c r="D2574" s="152" t="s">
        <v>368</v>
      </c>
      <c r="E2574" s="159" t="s">
        <v>19</v>
      </c>
      <c r="F2574" s="160" t="s">
        <v>2694</v>
      </c>
      <c r="H2574" s="161">
        <v>25.64</v>
      </c>
      <c r="I2574" s="162"/>
      <c r="L2574" s="158"/>
      <c r="M2574" s="163"/>
      <c r="T2574" s="164"/>
      <c r="AT2574" s="159" t="s">
        <v>368</v>
      </c>
      <c r="AU2574" s="159" t="s">
        <v>90</v>
      </c>
      <c r="AV2574" s="13" t="s">
        <v>90</v>
      </c>
      <c r="AW2574" s="13" t="s">
        <v>36</v>
      </c>
      <c r="AX2574" s="13" t="s">
        <v>77</v>
      </c>
      <c r="AY2574" s="159" t="s">
        <v>358</v>
      </c>
    </row>
    <row r="2575" spans="2:51" s="12" customFormat="1" ht="11.25">
      <c r="B2575" s="151"/>
      <c r="D2575" s="152" t="s">
        <v>368</v>
      </c>
      <c r="E2575" s="153" t="s">
        <v>19</v>
      </c>
      <c r="F2575" s="154" t="s">
        <v>5183</v>
      </c>
      <c r="H2575" s="153" t="s">
        <v>19</v>
      </c>
      <c r="I2575" s="155"/>
      <c r="L2575" s="151"/>
      <c r="M2575" s="156"/>
      <c r="T2575" s="157"/>
      <c r="AT2575" s="153" t="s">
        <v>368</v>
      </c>
      <c r="AU2575" s="153" t="s">
        <v>90</v>
      </c>
      <c r="AV2575" s="12" t="s">
        <v>84</v>
      </c>
      <c r="AW2575" s="12" t="s">
        <v>36</v>
      </c>
      <c r="AX2575" s="12" t="s">
        <v>77</v>
      </c>
      <c r="AY2575" s="153" t="s">
        <v>358</v>
      </c>
    </row>
    <row r="2576" spans="2:51" s="13" customFormat="1" ht="11.25">
      <c r="B2576" s="158"/>
      <c r="D2576" s="152" t="s">
        <v>368</v>
      </c>
      <c r="E2576" s="159" t="s">
        <v>19</v>
      </c>
      <c r="F2576" s="160" t="s">
        <v>1948</v>
      </c>
      <c r="H2576" s="161">
        <v>25.55</v>
      </c>
      <c r="I2576" s="162"/>
      <c r="L2576" s="158"/>
      <c r="M2576" s="163"/>
      <c r="T2576" s="164"/>
      <c r="AT2576" s="159" t="s">
        <v>368</v>
      </c>
      <c r="AU2576" s="159" t="s">
        <v>90</v>
      </c>
      <c r="AV2576" s="13" t="s">
        <v>90</v>
      </c>
      <c r="AW2576" s="13" t="s">
        <v>36</v>
      </c>
      <c r="AX2576" s="13" t="s">
        <v>77</v>
      </c>
      <c r="AY2576" s="159" t="s">
        <v>358</v>
      </c>
    </row>
    <row r="2577" spans="2:65" s="15" customFormat="1" ht="11.25">
      <c r="B2577" s="172"/>
      <c r="D2577" s="152" t="s">
        <v>368</v>
      </c>
      <c r="E2577" s="173" t="s">
        <v>2695</v>
      </c>
      <c r="F2577" s="174" t="s">
        <v>416</v>
      </c>
      <c r="H2577" s="175">
        <v>51.19</v>
      </c>
      <c r="I2577" s="176"/>
      <c r="L2577" s="172"/>
      <c r="M2577" s="177"/>
      <c r="T2577" s="178"/>
      <c r="AT2577" s="173" t="s">
        <v>368</v>
      </c>
      <c r="AU2577" s="173" t="s">
        <v>90</v>
      </c>
      <c r="AV2577" s="15" t="s">
        <v>97</v>
      </c>
      <c r="AW2577" s="15" t="s">
        <v>36</v>
      </c>
      <c r="AX2577" s="15" t="s">
        <v>77</v>
      </c>
      <c r="AY2577" s="173" t="s">
        <v>358</v>
      </c>
    </row>
    <row r="2578" spans="2:65" s="14" customFormat="1" ht="11.25">
      <c r="B2578" s="165"/>
      <c r="D2578" s="152" t="s">
        <v>368</v>
      </c>
      <c r="E2578" s="166" t="s">
        <v>223</v>
      </c>
      <c r="F2578" s="167" t="s">
        <v>371</v>
      </c>
      <c r="H2578" s="168">
        <v>544.05999999999995</v>
      </c>
      <c r="I2578" s="169"/>
      <c r="L2578" s="165"/>
      <c r="M2578" s="170"/>
      <c r="T2578" s="171"/>
      <c r="AT2578" s="166" t="s">
        <v>368</v>
      </c>
      <c r="AU2578" s="166" t="s">
        <v>90</v>
      </c>
      <c r="AV2578" s="14" t="s">
        <v>364</v>
      </c>
      <c r="AW2578" s="14" t="s">
        <v>36</v>
      </c>
      <c r="AX2578" s="14" t="s">
        <v>84</v>
      </c>
      <c r="AY2578" s="166" t="s">
        <v>358</v>
      </c>
    </row>
    <row r="2579" spans="2:65" s="14" customFormat="1" ht="11.25">
      <c r="B2579" s="165"/>
      <c r="D2579" s="152" t="s">
        <v>368</v>
      </c>
      <c r="E2579" s="166" t="s">
        <v>19</v>
      </c>
      <c r="F2579" s="167" t="s">
        <v>371</v>
      </c>
      <c r="H2579" s="168">
        <v>0</v>
      </c>
      <c r="I2579" s="169"/>
      <c r="L2579" s="165"/>
      <c r="M2579" s="170"/>
      <c r="T2579" s="171"/>
      <c r="AT2579" s="166" t="s">
        <v>368</v>
      </c>
      <c r="AU2579" s="166" t="s">
        <v>90</v>
      </c>
      <c r="AV2579" s="14" t="s">
        <v>364</v>
      </c>
      <c r="AW2579" s="14" t="s">
        <v>36</v>
      </c>
      <c r="AX2579" s="14" t="s">
        <v>77</v>
      </c>
      <c r="AY2579" s="166" t="s">
        <v>358</v>
      </c>
    </row>
    <row r="2580" spans="2:65" s="1" customFormat="1" ht="24.2" customHeight="1">
      <c r="B2580" s="33"/>
      <c r="C2580" s="134" t="s">
        <v>2696</v>
      </c>
      <c r="D2580" s="134" t="s">
        <v>360</v>
      </c>
      <c r="E2580" s="135" t="s">
        <v>2697</v>
      </c>
      <c r="F2580" s="136" t="s">
        <v>2698</v>
      </c>
      <c r="G2580" s="137" t="s">
        <v>195</v>
      </c>
      <c r="H2580" s="138">
        <v>30.832999999999998</v>
      </c>
      <c r="I2580" s="139"/>
      <c r="J2580" s="140">
        <f>ROUND(I2580*H2580,2)</f>
        <v>0</v>
      </c>
      <c r="K2580" s="136" t="s">
        <v>363</v>
      </c>
      <c r="L2580" s="33"/>
      <c r="M2580" s="141" t="s">
        <v>19</v>
      </c>
      <c r="N2580" s="142" t="s">
        <v>49</v>
      </c>
      <c r="P2580" s="143">
        <f>O2580*H2580</f>
        <v>0</v>
      </c>
      <c r="Q2580" s="143">
        <v>0</v>
      </c>
      <c r="R2580" s="143">
        <f>Q2580*H2580</f>
        <v>0</v>
      </c>
      <c r="S2580" s="143">
        <v>0</v>
      </c>
      <c r="T2580" s="144">
        <f>S2580*H2580</f>
        <v>0</v>
      </c>
      <c r="AR2580" s="145" t="s">
        <v>454</v>
      </c>
      <c r="AT2580" s="145" t="s">
        <v>360</v>
      </c>
      <c r="AU2580" s="145" t="s">
        <v>90</v>
      </c>
      <c r="AY2580" s="18" t="s">
        <v>358</v>
      </c>
      <c r="BE2580" s="146">
        <f>IF(N2580="základní",J2580,0)</f>
        <v>0</v>
      </c>
      <c r="BF2580" s="146">
        <f>IF(N2580="snížená",J2580,0)</f>
        <v>0</v>
      </c>
      <c r="BG2580" s="146">
        <f>IF(N2580="zákl. přenesená",J2580,0)</f>
        <v>0</v>
      </c>
      <c r="BH2580" s="146">
        <f>IF(N2580="sníž. přenesená",J2580,0)</f>
        <v>0</v>
      </c>
      <c r="BI2580" s="146">
        <f>IF(N2580="nulová",J2580,0)</f>
        <v>0</v>
      </c>
      <c r="BJ2580" s="18" t="s">
        <v>90</v>
      </c>
      <c r="BK2580" s="146">
        <f>ROUND(I2580*H2580,2)</f>
        <v>0</v>
      </c>
      <c r="BL2580" s="18" t="s">
        <v>454</v>
      </c>
      <c r="BM2580" s="145" t="s">
        <v>2699</v>
      </c>
    </row>
    <row r="2581" spans="2:65" s="1" customFormat="1" ht="11.25">
      <c r="B2581" s="33"/>
      <c r="D2581" s="147" t="s">
        <v>366</v>
      </c>
      <c r="F2581" s="148" t="s">
        <v>2700</v>
      </c>
      <c r="I2581" s="149"/>
      <c r="L2581" s="33"/>
      <c r="M2581" s="150"/>
      <c r="T2581" s="54"/>
      <c r="AT2581" s="18" t="s">
        <v>366</v>
      </c>
      <c r="AU2581" s="18" t="s">
        <v>90</v>
      </c>
    </row>
    <row r="2582" spans="2:65" s="13" customFormat="1" ht="11.25">
      <c r="B2582" s="158"/>
      <c r="D2582" s="152" t="s">
        <v>368</v>
      </c>
      <c r="E2582" s="159" t="s">
        <v>19</v>
      </c>
      <c r="F2582" s="160" t="s">
        <v>2688</v>
      </c>
      <c r="H2582" s="161">
        <v>30.832999999999998</v>
      </c>
      <c r="I2582" s="162"/>
      <c r="L2582" s="158"/>
      <c r="M2582" s="163"/>
      <c r="T2582" s="164"/>
      <c r="AT2582" s="159" t="s">
        <v>368</v>
      </c>
      <c r="AU2582" s="159" t="s">
        <v>90</v>
      </c>
      <c r="AV2582" s="13" t="s">
        <v>90</v>
      </c>
      <c r="AW2582" s="13" t="s">
        <v>36</v>
      </c>
      <c r="AX2582" s="13" t="s">
        <v>77</v>
      </c>
      <c r="AY2582" s="159" t="s">
        <v>358</v>
      </c>
    </row>
    <row r="2583" spans="2:65" s="14" customFormat="1" ht="11.25">
      <c r="B2583" s="165"/>
      <c r="D2583" s="152" t="s">
        <v>368</v>
      </c>
      <c r="E2583" s="166" t="s">
        <v>19</v>
      </c>
      <c r="F2583" s="167" t="s">
        <v>371</v>
      </c>
      <c r="H2583" s="168">
        <v>30.832999999999998</v>
      </c>
      <c r="I2583" s="169"/>
      <c r="L2583" s="165"/>
      <c r="M2583" s="170"/>
      <c r="T2583" s="171"/>
      <c r="AT2583" s="166" t="s">
        <v>368</v>
      </c>
      <c r="AU2583" s="166" t="s">
        <v>90</v>
      </c>
      <c r="AV2583" s="14" t="s">
        <v>364</v>
      </c>
      <c r="AW2583" s="14" t="s">
        <v>36</v>
      </c>
      <c r="AX2583" s="14" t="s">
        <v>84</v>
      </c>
      <c r="AY2583" s="166" t="s">
        <v>358</v>
      </c>
    </row>
    <row r="2584" spans="2:65" s="1" customFormat="1" ht="24.2" customHeight="1">
      <c r="B2584" s="33"/>
      <c r="C2584" s="134" t="s">
        <v>2701</v>
      </c>
      <c r="D2584" s="134" t="s">
        <v>360</v>
      </c>
      <c r="E2584" s="135" t="s">
        <v>2702</v>
      </c>
      <c r="F2584" s="136" t="s">
        <v>2703</v>
      </c>
      <c r="G2584" s="137" t="s">
        <v>195</v>
      </c>
      <c r="H2584" s="138">
        <v>544.05999999999995</v>
      </c>
      <c r="I2584" s="139"/>
      <c r="J2584" s="140">
        <f>ROUND(I2584*H2584,2)</f>
        <v>0</v>
      </c>
      <c r="K2584" s="136" t="s">
        <v>363</v>
      </c>
      <c r="L2584" s="33"/>
      <c r="M2584" s="141" t="s">
        <v>19</v>
      </c>
      <c r="N2584" s="142" t="s">
        <v>49</v>
      </c>
      <c r="P2584" s="143">
        <f>O2584*H2584</f>
        <v>0</v>
      </c>
      <c r="Q2584" s="143">
        <v>2.0000000000000001E-4</v>
      </c>
      <c r="R2584" s="143">
        <f>Q2584*H2584</f>
        <v>0.10881199999999999</v>
      </c>
      <c r="S2584" s="143">
        <v>0</v>
      </c>
      <c r="T2584" s="144">
        <f>S2584*H2584</f>
        <v>0</v>
      </c>
      <c r="AR2584" s="145" t="s">
        <v>454</v>
      </c>
      <c r="AT2584" s="145" t="s">
        <v>360</v>
      </c>
      <c r="AU2584" s="145" t="s">
        <v>90</v>
      </c>
      <c r="AY2584" s="18" t="s">
        <v>358</v>
      </c>
      <c r="BE2584" s="146">
        <f>IF(N2584="základní",J2584,0)</f>
        <v>0</v>
      </c>
      <c r="BF2584" s="146">
        <f>IF(N2584="snížená",J2584,0)</f>
        <v>0</v>
      </c>
      <c r="BG2584" s="146">
        <f>IF(N2584="zákl. přenesená",J2584,0)</f>
        <v>0</v>
      </c>
      <c r="BH2584" s="146">
        <f>IF(N2584="sníž. přenesená",J2584,0)</f>
        <v>0</v>
      </c>
      <c r="BI2584" s="146">
        <f>IF(N2584="nulová",J2584,0)</f>
        <v>0</v>
      </c>
      <c r="BJ2584" s="18" t="s">
        <v>90</v>
      </c>
      <c r="BK2584" s="146">
        <f>ROUND(I2584*H2584,2)</f>
        <v>0</v>
      </c>
      <c r="BL2584" s="18" t="s">
        <v>454</v>
      </c>
      <c r="BM2584" s="145" t="s">
        <v>2704</v>
      </c>
    </row>
    <row r="2585" spans="2:65" s="1" customFormat="1" ht="11.25">
      <c r="B2585" s="33"/>
      <c r="D2585" s="147" t="s">
        <v>366</v>
      </c>
      <c r="F2585" s="148" t="s">
        <v>2705</v>
      </c>
      <c r="I2585" s="149"/>
      <c r="L2585" s="33"/>
      <c r="M2585" s="150"/>
      <c r="T2585" s="54"/>
      <c r="AT2585" s="18" t="s">
        <v>366</v>
      </c>
      <c r="AU2585" s="18" t="s">
        <v>90</v>
      </c>
    </row>
    <row r="2586" spans="2:65" s="13" customFormat="1" ht="11.25">
      <c r="B2586" s="158"/>
      <c r="D2586" s="152" t="s">
        <v>368</v>
      </c>
      <c r="E2586" s="159" t="s">
        <v>19</v>
      </c>
      <c r="F2586" s="160" t="s">
        <v>223</v>
      </c>
      <c r="H2586" s="161">
        <v>544.05999999999995</v>
      </c>
      <c r="I2586" s="162"/>
      <c r="L2586" s="158"/>
      <c r="M2586" s="163"/>
      <c r="T2586" s="164"/>
      <c r="AT2586" s="159" t="s">
        <v>368</v>
      </c>
      <c r="AU2586" s="159" t="s">
        <v>90</v>
      </c>
      <c r="AV2586" s="13" t="s">
        <v>90</v>
      </c>
      <c r="AW2586" s="13" t="s">
        <v>36</v>
      </c>
      <c r="AX2586" s="13" t="s">
        <v>77</v>
      </c>
      <c r="AY2586" s="159" t="s">
        <v>358</v>
      </c>
    </row>
    <row r="2587" spans="2:65" s="14" customFormat="1" ht="11.25">
      <c r="B2587" s="165"/>
      <c r="D2587" s="152" t="s">
        <v>368</v>
      </c>
      <c r="E2587" s="166" t="s">
        <v>19</v>
      </c>
      <c r="F2587" s="167" t="s">
        <v>371</v>
      </c>
      <c r="H2587" s="168">
        <v>544.05999999999995</v>
      </c>
      <c r="I2587" s="169"/>
      <c r="L2587" s="165"/>
      <c r="M2587" s="170"/>
      <c r="T2587" s="171"/>
      <c r="AT2587" s="166" t="s">
        <v>368</v>
      </c>
      <c r="AU2587" s="166" t="s">
        <v>90</v>
      </c>
      <c r="AV2587" s="14" t="s">
        <v>364</v>
      </c>
      <c r="AW2587" s="14" t="s">
        <v>36</v>
      </c>
      <c r="AX2587" s="14" t="s">
        <v>84</v>
      </c>
      <c r="AY2587" s="166" t="s">
        <v>358</v>
      </c>
    </row>
    <row r="2588" spans="2:65" s="1" customFormat="1" ht="24.2" customHeight="1">
      <c r="B2588" s="33"/>
      <c r="C2588" s="134" t="s">
        <v>2706</v>
      </c>
      <c r="D2588" s="134" t="s">
        <v>360</v>
      </c>
      <c r="E2588" s="135" t="s">
        <v>2707</v>
      </c>
      <c r="F2588" s="136" t="s">
        <v>2708</v>
      </c>
      <c r="G2588" s="137" t="s">
        <v>195</v>
      </c>
      <c r="H2588" s="138">
        <v>30.832999999999998</v>
      </c>
      <c r="I2588" s="139"/>
      <c r="J2588" s="140">
        <f>ROUND(I2588*H2588,2)</f>
        <v>0</v>
      </c>
      <c r="K2588" s="136" t="s">
        <v>363</v>
      </c>
      <c r="L2588" s="33"/>
      <c r="M2588" s="141" t="s">
        <v>19</v>
      </c>
      <c r="N2588" s="142" t="s">
        <v>49</v>
      </c>
      <c r="P2588" s="143">
        <f>O2588*H2588</f>
        <v>0</v>
      </c>
      <c r="Q2588" s="143">
        <v>2.9999999999999997E-4</v>
      </c>
      <c r="R2588" s="143">
        <f>Q2588*H2588</f>
        <v>9.2498999999999984E-3</v>
      </c>
      <c r="S2588" s="143">
        <v>0</v>
      </c>
      <c r="T2588" s="144">
        <f>S2588*H2588</f>
        <v>0</v>
      </c>
      <c r="AR2588" s="145" t="s">
        <v>454</v>
      </c>
      <c r="AT2588" s="145" t="s">
        <v>360</v>
      </c>
      <c r="AU2588" s="145" t="s">
        <v>90</v>
      </c>
      <c r="AY2588" s="18" t="s">
        <v>358</v>
      </c>
      <c r="BE2588" s="146">
        <f>IF(N2588="základní",J2588,0)</f>
        <v>0</v>
      </c>
      <c r="BF2588" s="146">
        <f>IF(N2588="snížená",J2588,0)</f>
        <v>0</v>
      </c>
      <c r="BG2588" s="146">
        <f>IF(N2588="zákl. přenesená",J2588,0)</f>
        <v>0</v>
      </c>
      <c r="BH2588" s="146">
        <f>IF(N2588="sníž. přenesená",J2588,0)</f>
        <v>0</v>
      </c>
      <c r="BI2588" s="146">
        <f>IF(N2588="nulová",J2588,0)</f>
        <v>0</v>
      </c>
      <c r="BJ2588" s="18" t="s">
        <v>90</v>
      </c>
      <c r="BK2588" s="146">
        <f>ROUND(I2588*H2588,2)</f>
        <v>0</v>
      </c>
      <c r="BL2588" s="18" t="s">
        <v>454</v>
      </c>
      <c r="BM2588" s="145" t="s">
        <v>2709</v>
      </c>
    </row>
    <row r="2589" spans="2:65" s="1" customFormat="1" ht="11.25">
      <c r="B2589" s="33"/>
      <c r="D2589" s="147" t="s">
        <v>366</v>
      </c>
      <c r="F2589" s="148" t="s">
        <v>2710</v>
      </c>
      <c r="I2589" s="149"/>
      <c r="L2589" s="33"/>
      <c r="M2589" s="150"/>
      <c r="T2589" s="54"/>
      <c r="AT2589" s="18" t="s">
        <v>366</v>
      </c>
      <c r="AU2589" s="18" t="s">
        <v>90</v>
      </c>
    </row>
    <row r="2590" spans="2:65" s="13" customFormat="1" ht="11.25">
      <c r="B2590" s="158"/>
      <c r="D2590" s="152" t="s">
        <v>368</v>
      </c>
      <c r="E2590" s="159" t="s">
        <v>19</v>
      </c>
      <c r="F2590" s="160" t="s">
        <v>2688</v>
      </c>
      <c r="H2590" s="161">
        <v>30.832999999999998</v>
      </c>
      <c r="I2590" s="162"/>
      <c r="L2590" s="158"/>
      <c r="M2590" s="163"/>
      <c r="T2590" s="164"/>
      <c r="AT2590" s="159" t="s">
        <v>368</v>
      </c>
      <c r="AU2590" s="159" t="s">
        <v>90</v>
      </c>
      <c r="AV2590" s="13" t="s">
        <v>90</v>
      </c>
      <c r="AW2590" s="13" t="s">
        <v>36</v>
      </c>
      <c r="AX2590" s="13" t="s">
        <v>77</v>
      </c>
      <c r="AY2590" s="159" t="s">
        <v>358</v>
      </c>
    </row>
    <row r="2591" spans="2:65" s="14" customFormat="1" ht="11.25">
      <c r="B2591" s="165"/>
      <c r="D2591" s="152" t="s">
        <v>368</v>
      </c>
      <c r="E2591" s="166" t="s">
        <v>19</v>
      </c>
      <c r="F2591" s="167" t="s">
        <v>371</v>
      </c>
      <c r="H2591" s="168">
        <v>30.832999999999998</v>
      </c>
      <c r="I2591" s="169"/>
      <c r="L2591" s="165"/>
      <c r="M2591" s="170"/>
      <c r="T2591" s="171"/>
      <c r="AT2591" s="166" t="s">
        <v>368</v>
      </c>
      <c r="AU2591" s="166" t="s">
        <v>90</v>
      </c>
      <c r="AV2591" s="14" t="s">
        <v>364</v>
      </c>
      <c r="AW2591" s="14" t="s">
        <v>36</v>
      </c>
      <c r="AX2591" s="14" t="s">
        <v>84</v>
      </c>
      <c r="AY2591" s="166" t="s">
        <v>358</v>
      </c>
    </row>
    <row r="2592" spans="2:65" s="1" customFormat="1" ht="37.9" customHeight="1">
      <c r="B2592" s="33"/>
      <c r="C2592" s="134" t="s">
        <v>2711</v>
      </c>
      <c r="D2592" s="134" t="s">
        <v>360</v>
      </c>
      <c r="E2592" s="135" t="s">
        <v>2712</v>
      </c>
      <c r="F2592" s="136" t="s">
        <v>2713</v>
      </c>
      <c r="G2592" s="137" t="s">
        <v>195</v>
      </c>
      <c r="H2592" s="138">
        <v>544.05999999999995</v>
      </c>
      <c r="I2592" s="139"/>
      <c r="J2592" s="140">
        <f>ROUND(I2592*H2592,2)</f>
        <v>0</v>
      </c>
      <c r="K2592" s="136" t="s">
        <v>363</v>
      </c>
      <c r="L2592" s="33"/>
      <c r="M2592" s="141" t="s">
        <v>19</v>
      </c>
      <c r="N2592" s="142" t="s">
        <v>49</v>
      </c>
      <c r="P2592" s="143">
        <f>O2592*H2592</f>
        <v>0</v>
      </c>
      <c r="Q2592" s="143">
        <v>4.4999999999999997E-3</v>
      </c>
      <c r="R2592" s="143">
        <f>Q2592*H2592</f>
        <v>2.4482699999999995</v>
      </c>
      <c r="S2592" s="143">
        <v>0</v>
      </c>
      <c r="T2592" s="144">
        <f>S2592*H2592</f>
        <v>0</v>
      </c>
      <c r="AR2592" s="145" t="s">
        <v>454</v>
      </c>
      <c r="AT2592" s="145" t="s">
        <v>360</v>
      </c>
      <c r="AU2592" s="145" t="s">
        <v>90</v>
      </c>
      <c r="AY2592" s="18" t="s">
        <v>358</v>
      </c>
      <c r="BE2592" s="146">
        <f>IF(N2592="základní",J2592,0)</f>
        <v>0</v>
      </c>
      <c r="BF2592" s="146">
        <f>IF(N2592="snížená",J2592,0)</f>
        <v>0</v>
      </c>
      <c r="BG2592" s="146">
        <f>IF(N2592="zákl. přenesená",J2592,0)</f>
        <v>0</v>
      </c>
      <c r="BH2592" s="146">
        <f>IF(N2592="sníž. přenesená",J2592,0)</f>
        <v>0</v>
      </c>
      <c r="BI2592" s="146">
        <f>IF(N2592="nulová",J2592,0)</f>
        <v>0</v>
      </c>
      <c r="BJ2592" s="18" t="s">
        <v>90</v>
      </c>
      <c r="BK2592" s="146">
        <f>ROUND(I2592*H2592,2)</f>
        <v>0</v>
      </c>
      <c r="BL2592" s="18" t="s">
        <v>454</v>
      </c>
      <c r="BM2592" s="145" t="s">
        <v>2714</v>
      </c>
    </row>
    <row r="2593" spans="2:65" s="1" customFormat="1" ht="11.25">
      <c r="B2593" s="33"/>
      <c r="D2593" s="147" t="s">
        <v>366</v>
      </c>
      <c r="F2593" s="148" t="s">
        <v>2715</v>
      </c>
      <c r="I2593" s="149"/>
      <c r="L2593" s="33"/>
      <c r="M2593" s="150"/>
      <c r="T2593" s="54"/>
      <c r="AT2593" s="18" t="s">
        <v>366</v>
      </c>
      <c r="AU2593" s="18" t="s">
        <v>90</v>
      </c>
    </row>
    <row r="2594" spans="2:65" s="13" customFormat="1" ht="11.25">
      <c r="B2594" s="158"/>
      <c r="D2594" s="152" t="s">
        <v>368</v>
      </c>
      <c r="E2594" s="159" t="s">
        <v>19</v>
      </c>
      <c r="F2594" s="160" t="s">
        <v>223</v>
      </c>
      <c r="H2594" s="161">
        <v>544.05999999999995</v>
      </c>
      <c r="I2594" s="162"/>
      <c r="L2594" s="158"/>
      <c r="M2594" s="163"/>
      <c r="T2594" s="164"/>
      <c r="AT2594" s="159" t="s">
        <v>368</v>
      </c>
      <c r="AU2594" s="159" t="s">
        <v>90</v>
      </c>
      <c r="AV2594" s="13" t="s">
        <v>90</v>
      </c>
      <c r="AW2594" s="13" t="s">
        <v>36</v>
      </c>
      <c r="AX2594" s="13" t="s">
        <v>77</v>
      </c>
      <c r="AY2594" s="159" t="s">
        <v>358</v>
      </c>
    </row>
    <row r="2595" spans="2:65" s="14" customFormat="1" ht="11.25">
      <c r="B2595" s="165"/>
      <c r="D2595" s="152" t="s">
        <v>368</v>
      </c>
      <c r="E2595" s="166" t="s">
        <v>19</v>
      </c>
      <c r="F2595" s="167" t="s">
        <v>371</v>
      </c>
      <c r="H2595" s="168">
        <v>544.05999999999995</v>
      </c>
      <c r="I2595" s="169"/>
      <c r="L2595" s="165"/>
      <c r="M2595" s="170"/>
      <c r="T2595" s="171"/>
      <c r="AT2595" s="166" t="s">
        <v>368</v>
      </c>
      <c r="AU2595" s="166" t="s">
        <v>90</v>
      </c>
      <c r="AV2595" s="14" t="s">
        <v>364</v>
      </c>
      <c r="AW2595" s="14" t="s">
        <v>36</v>
      </c>
      <c r="AX2595" s="14" t="s">
        <v>84</v>
      </c>
      <c r="AY2595" s="166" t="s">
        <v>358</v>
      </c>
    </row>
    <row r="2596" spans="2:65" s="1" customFormat="1" ht="37.9" customHeight="1">
      <c r="B2596" s="33"/>
      <c r="C2596" s="134" t="s">
        <v>2716</v>
      </c>
      <c r="D2596" s="134" t="s">
        <v>360</v>
      </c>
      <c r="E2596" s="135" t="s">
        <v>2717</v>
      </c>
      <c r="F2596" s="136" t="s">
        <v>2718</v>
      </c>
      <c r="G2596" s="137" t="s">
        <v>195</v>
      </c>
      <c r="H2596" s="138">
        <v>20.196000000000002</v>
      </c>
      <c r="I2596" s="139"/>
      <c r="J2596" s="140">
        <f>ROUND(I2596*H2596,2)</f>
        <v>0</v>
      </c>
      <c r="K2596" s="136" t="s">
        <v>363</v>
      </c>
      <c r="L2596" s="33"/>
      <c r="M2596" s="141" t="s">
        <v>19</v>
      </c>
      <c r="N2596" s="142" t="s">
        <v>49</v>
      </c>
      <c r="P2596" s="143">
        <f>O2596*H2596</f>
        <v>0</v>
      </c>
      <c r="Q2596" s="143">
        <v>4.9500000000000004E-3</v>
      </c>
      <c r="R2596" s="143">
        <f>Q2596*H2596</f>
        <v>9.9970200000000009E-2</v>
      </c>
      <c r="S2596" s="143">
        <v>0</v>
      </c>
      <c r="T2596" s="144">
        <f>S2596*H2596</f>
        <v>0</v>
      </c>
      <c r="AR2596" s="145" t="s">
        <v>454</v>
      </c>
      <c r="AT2596" s="145" t="s">
        <v>360</v>
      </c>
      <c r="AU2596" s="145" t="s">
        <v>90</v>
      </c>
      <c r="AY2596" s="18" t="s">
        <v>358</v>
      </c>
      <c r="BE2596" s="146">
        <f>IF(N2596="základní",J2596,0)</f>
        <v>0</v>
      </c>
      <c r="BF2596" s="146">
        <f>IF(N2596="snížená",J2596,0)</f>
        <v>0</v>
      </c>
      <c r="BG2596" s="146">
        <f>IF(N2596="zákl. přenesená",J2596,0)</f>
        <v>0</v>
      </c>
      <c r="BH2596" s="146">
        <f>IF(N2596="sníž. přenesená",J2596,0)</f>
        <v>0</v>
      </c>
      <c r="BI2596" s="146">
        <f>IF(N2596="nulová",J2596,0)</f>
        <v>0</v>
      </c>
      <c r="BJ2596" s="18" t="s">
        <v>90</v>
      </c>
      <c r="BK2596" s="146">
        <f>ROUND(I2596*H2596,2)</f>
        <v>0</v>
      </c>
      <c r="BL2596" s="18" t="s">
        <v>454</v>
      </c>
      <c r="BM2596" s="145" t="s">
        <v>2719</v>
      </c>
    </row>
    <row r="2597" spans="2:65" s="1" customFormat="1" ht="11.25">
      <c r="B2597" s="33"/>
      <c r="D2597" s="147" t="s">
        <v>366</v>
      </c>
      <c r="F2597" s="148" t="s">
        <v>2720</v>
      </c>
      <c r="I2597" s="149"/>
      <c r="L2597" s="33"/>
      <c r="M2597" s="150"/>
      <c r="T2597" s="54"/>
      <c r="AT2597" s="18" t="s">
        <v>366</v>
      </c>
      <c r="AU2597" s="18" t="s">
        <v>90</v>
      </c>
    </row>
    <row r="2598" spans="2:65" s="13" customFormat="1" ht="11.25">
      <c r="B2598" s="158"/>
      <c r="D2598" s="152" t="s">
        <v>368</v>
      </c>
      <c r="E2598" s="159" t="s">
        <v>19</v>
      </c>
      <c r="F2598" s="160" t="s">
        <v>2721</v>
      </c>
      <c r="H2598" s="161">
        <v>20.196000000000002</v>
      </c>
      <c r="I2598" s="162"/>
      <c r="L2598" s="158"/>
      <c r="M2598" s="163"/>
      <c r="T2598" s="164"/>
      <c r="AT2598" s="159" t="s">
        <v>368</v>
      </c>
      <c r="AU2598" s="159" t="s">
        <v>90</v>
      </c>
      <c r="AV2598" s="13" t="s">
        <v>90</v>
      </c>
      <c r="AW2598" s="13" t="s">
        <v>36</v>
      </c>
      <c r="AX2598" s="13" t="s">
        <v>77</v>
      </c>
      <c r="AY2598" s="159" t="s">
        <v>358</v>
      </c>
    </row>
    <row r="2599" spans="2:65" s="14" customFormat="1" ht="11.25">
      <c r="B2599" s="165"/>
      <c r="D2599" s="152" t="s">
        <v>368</v>
      </c>
      <c r="E2599" s="166" t="s">
        <v>19</v>
      </c>
      <c r="F2599" s="167" t="s">
        <v>371</v>
      </c>
      <c r="H2599" s="168">
        <v>20.196000000000002</v>
      </c>
      <c r="I2599" s="169"/>
      <c r="L2599" s="165"/>
      <c r="M2599" s="170"/>
      <c r="T2599" s="171"/>
      <c r="AT2599" s="166" t="s">
        <v>368</v>
      </c>
      <c r="AU2599" s="166" t="s">
        <v>90</v>
      </c>
      <c r="AV2599" s="14" t="s">
        <v>364</v>
      </c>
      <c r="AW2599" s="14" t="s">
        <v>36</v>
      </c>
      <c r="AX2599" s="14" t="s">
        <v>84</v>
      </c>
      <c r="AY2599" s="166" t="s">
        <v>358</v>
      </c>
    </row>
    <row r="2600" spans="2:65" s="1" customFormat="1" ht="33" customHeight="1">
      <c r="B2600" s="33"/>
      <c r="C2600" s="134" t="s">
        <v>2722</v>
      </c>
      <c r="D2600" s="134" t="s">
        <v>360</v>
      </c>
      <c r="E2600" s="135" t="s">
        <v>2723</v>
      </c>
      <c r="F2600" s="136" t="s">
        <v>2724</v>
      </c>
      <c r="G2600" s="137" t="s">
        <v>195</v>
      </c>
      <c r="H2600" s="138">
        <v>10.637</v>
      </c>
      <c r="I2600" s="139"/>
      <c r="J2600" s="140">
        <f>ROUND(I2600*H2600,2)</f>
        <v>0</v>
      </c>
      <c r="K2600" s="136" t="s">
        <v>363</v>
      </c>
      <c r="L2600" s="33"/>
      <c r="M2600" s="141" t="s">
        <v>19</v>
      </c>
      <c r="N2600" s="142" t="s">
        <v>49</v>
      </c>
      <c r="P2600" s="143">
        <f>O2600*H2600</f>
        <v>0</v>
      </c>
      <c r="Q2600" s="143">
        <v>4.3200000000000001E-3</v>
      </c>
      <c r="R2600" s="143">
        <f>Q2600*H2600</f>
        <v>4.5951840000000001E-2</v>
      </c>
      <c r="S2600" s="143">
        <v>0</v>
      </c>
      <c r="T2600" s="144">
        <f>S2600*H2600</f>
        <v>0</v>
      </c>
      <c r="AR2600" s="145" t="s">
        <v>454</v>
      </c>
      <c r="AT2600" s="145" t="s">
        <v>360</v>
      </c>
      <c r="AU2600" s="145" t="s">
        <v>90</v>
      </c>
      <c r="AY2600" s="18" t="s">
        <v>358</v>
      </c>
      <c r="BE2600" s="146">
        <f>IF(N2600="základní",J2600,0)</f>
        <v>0</v>
      </c>
      <c r="BF2600" s="146">
        <f>IF(N2600="snížená",J2600,0)</f>
        <v>0</v>
      </c>
      <c r="BG2600" s="146">
        <f>IF(N2600="zákl. přenesená",J2600,0)</f>
        <v>0</v>
      </c>
      <c r="BH2600" s="146">
        <f>IF(N2600="sníž. přenesená",J2600,0)</f>
        <v>0</v>
      </c>
      <c r="BI2600" s="146">
        <f>IF(N2600="nulová",J2600,0)</f>
        <v>0</v>
      </c>
      <c r="BJ2600" s="18" t="s">
        <v>90</v>
      </c>
      <c r="BK2600" s="146">
        <f>ROUND(I2600*H2600,2)</f>
        <v>0</v>
      </c>
      <c r="BL2600" s="18" t="s">
        <v>454</v>
      </c>
      <c r="BM2600" s="145" t="s">
        <v>2725</v>
      </c>
    </row>
    <row r="2601" spans="2:65" s="1" customFormat="1" ht="11.25">
      <c r="B2601" s="33"/>
      <c r="D2601" s="147" t="s">
        <v>366</v>
      </c>
      <c r="F2601" s="148" t="s">
        <v>2726</v>
      </c>
      <c r="I2601" s="149"/>
      <c r="L2601" s="33"/>
      <c r="M2601" s="150"/>
      <c r="T2601" s="54"/>
      <c r="AT2601" s="18" t="s">
        <v>366</v>
      </c>
      <c r="AU2601" s="18" t="s">
        <v>90</v>
      </c>
    </row>
    <row r="2602" spans="2:65" s="13" customFormat="1" ht="11.25">
      <c r="B2602" s="158"/>
      <c r="D2602" s="152" t="s">
        <v>368</v>
      </c>
      <c r="E2602" s="159" t="s">
        <v>19</v>
      </c>
      <c r="F2602" s="160" t="s">
        <v>2727</v>
      </c>
      <c r="H2602" s="161">
        <v>10.637</v>
      </c>
      <c r="I2602" s="162"/>
      <c r="L2602" s="158"/>
      <c r="M2602" s="163"/>
      <c r="T2602" s="164"/>
      <c r="AT2602" s="159" t="s">
        <v>368</v>
      </c>
      <c r="AU2602" s="159" t="s">
        <v>90</v>
      </c>
      <c r="AV2602" s="13" t="s">
        <v>90</v>
      </c>
      <c r="AW2602" s="13" t="s">
        <v>36</v>
      </c>
      <c r="AX2602" s="13" t="s">
        <v>77</v>
      </c>
      <c r="AY2602" s="159" t="s">
        <v>358</v>
      </c>
    </row>
    <row r="2603" spans="2:65" s="14" customFormat="1" ht="11.25">
      <c r="B2603" s="165"/>
      <c r="D2603" s="152" t="s">
        <v>368</v>
      </c>
      <c r="E2603" s="166" t="s">
        <v>19</v>
      </c>
      <c r="F2603" s="167" t="s">
        <v>371</v>
      </c>
      <c r="H2603" s="168">
        <v>10.637</v>
      </c>
      <c r="I2603" s="169"/>
      <c r="L2603" s="165"/>
      <c r="M2603" s="170"/>
      <c r="T2603" s="171"/>
      <c r="AT2603" s="166" t="s">
        <v>368</v>
      </c>
      <c r="AU2603" s="166" t="s">
        <v>90</v>
      </c>
      <c r="AV2603" s="14" t="s">
        <v>364</v>
      </c>
      <c r="AW2603" s="14" t="s">
        <v>36</v>
      </c>
      <c r="AX2603" s="14" t="s">
        <v>84</v>
      </c>
      <c r="AY2603" s="166" t="s">
        <v>358</v>
      </c>
    </row>
    <row r="2604" spans="2:65" s="1" customFormat="1" ht="24.2" customHeight="1">
      <c r="B2604" s="33"/>
      <c r="C2604" s="134" t="s">
        <v>2728</v>
      </c>
      <c r="D2604" s="134" t="s">
        <v>360</v>
      </c>
      <c r="E2604" s="135" t="s">
        <v>2729</v>
      </c>
      <c r="F2604" s="136" t="s">
        <v>2730</v>
      </c>
      <c r="G2604" s="137" t="s">
        <v>235</v>
      </c>
      <c r="H2604" s="138">
        <v>67.319999999999993</v>
      </c>
      <c r="I2604" s="139"/>
      <c r="J2604" s="140">
        <f>ROUND(I2604*H2604,2)</f>
        <v>0</v>
      </c>
      <c r="K2604" s="136" t="s">
        <v>363</v>
      </c>
      <c r="L2604" s="33"/>
      <c r="M2604" s="141" t="s">
        <v>19</v>
      </c>
      <c r="N2604" s="142" t="s">
        <v>49</v>
      </c>
      <c r="P2604" s="143">
        <f>O2604*H2604</f>
        <v>0</v>
      </c>
      <c r="Q2604" s="143">
        <v>1.1999999999999999E-3</v>
      </c>
      <c r="R2604" s="143">
        <f>Q2604*H2604</f>
        <v>8.0783999999999981E-2</v>
      </c>
      <c r="S2604" s="143">
        <v>0</v>
      </c>
      <c r="T2604" s="144">
        <f>S2604*H2604</f>
        <v>0</v>
      </c>
      <c r="AR2604" s="145" t="s">
        <v>454</v>
      </c>
      <c r="AT2604" s="145" t="s">
        <v>360</v>
      </c>
      <c r="AU2604" s="145" t="s">
        <v>90</v>
      </c>
      <c r="AY2604" s="18" t="s">
        <v>358</v>
      </c>
      <c r="BE2604" s="146">
        <f>IF(N2604="základní",J2604,0)</f>
        <v>0</v>
      </c>
      <c r="BF2604" s="146">
        <f>IF(N2604="snížená",J2604,0)</f>
        <v>0</v>
      </c>
      <c r="BG2604" s="146">
        <f>IF(N2604="zákl. přenesená",J2604,0)</f>
        <v>0</v>
      </c>
      <c r="BH2604" s="146">
        <f>IF(N2604="sníž. přenesená",J2604,0)</f>
        <v>0</v>
      </c>
      <c r="BI2604" s="146">
        <f>IF(N2604="nulová",J2604,0)</f>
        <v>0</v>
      </c>
      <c r="BJ2604" s="18" t="s">
        <v>90</v>
      </c>
      <c r="BK2604" s="146">
        <f>ROUND(I2604*H2604,2)</f>
        <v>0</v>
      </c>
      <c r="BL2604" s="18" t="s">
        <v>454</v>
      </c>
      <c r="BM2604" s="145" t="s">
        <v>2731</v>
      </c>
    </row>
    <row r="2605" spans="2:65" s="1" customFormat="1" ht="11.25">
      <c r="B2605" s="33"/>
      <c r="D2605" s="147" t="s">
        <v>366</v>
      </c>
      <c r="F2605" s="148" t="s">
        <v>2732</v>
      </c>
      <c r="I2605" s="149"/>
      <c r="L2605" s="33"/>
      <c r="M2605" s="150"/>
      <c r="T2605" s="54"/>
      <c r="AT2605" s="18" t="s">
        <v>366</v>
      </c>
      <c r="AU2605" s="18" t="s">
        <v>90</v>
      </c>
    </row>
    <row r="2606" spans="2:65" s="13" customFormat="1" ht="11.25">
      <c r="B2606" s="158"/>
      <c r="D2606" s="152" t="s">
        <v>368</v>
      </c>
      <c r="E2606" s="159" t="s">
        <v>19</v>
      </c>
      <c r="F2606" s="160" t="s">
        <v>2733</v>
      </c>
      <c r="H2606" s="161">
        <v>67.319999999999993</v>
      </c>
      <c r="I2606" s="162"/>
      <c r="L2606" s="158"/>
      <c r="M2606" s="163"/>
      <c r="T2606" s="164"/>
      <c r="AT2606" s="159" t="s">
        <v>368</v>
      </c>
      <c r="AU2606" s="159" t="s">
        <v>90</v>
      </c>
      <c r="AV2606" s="13" t="s">
        <v>90</v>
      </c>
      <c r="AW2606" s="13" t="s">
        <v>36</v>
      </c>
      <c r="AX2606" s="13" t="s">
        <v>77</v>
      </c>
      <c r="AY2606" s="159" t="s">
        <v>358</v>
      </c>
    </row>
    <row r="2607" spans="2:65" s="14" customFormat="1" ht="11.25">
      <c r="B2607" s="165"/>
      <c r="D2607" s="152" t="s">
        <v>368</v>
      </c>
      <c r="E2607" s="166" t="s">
        <v>19</v>
      </c>
      <c r="F2607" s="167" t="s">
        <v>371</v>
      </c>
      <c r="H2607" s="168">
        <v>67.319999999999993</v>
      </c>
      <c r="I2607" s="169"/>
      <c r="L2607" s="165"/>
      <c r="M2607" s="170"/>
      <c r="T2607" s="171"/>
      <c r="AT2607" s="166" t="s">
        <v>368</v>
      </c>
      <c r="AU2607" s="166" t="s">
        <v>90</v>
      </c>
      <c r="AV2607" s="14" t="s">
        <v>364</v>
      </c>
      <c r="AW2607" s="14" t="s">
        <v>36</v>
      </c>
      <c r="AX2607" s="14" t="s">
        <v>84</v>
      </c>
      <c r="AY2607" s="166" t="s">
        <v>358</v>
      </c>
    </row>
    <row r="2608" spans="2:65" s="1" customFormat="1" ht="24.2" customHeight="1">
      <c r="B2608" s="33"/>
      <c r="C2608" s="134" t="s">
        <v>2734</v>
      </c>
      <c r="D2608" s="134" t="s">
        <v>360</v>
      </c>
      <c r="E2608" s="135" t="s">
        <v>2735</v>
      </c>
      <c r="F2608" s="136" t="s">
        <v>2736</v>
      </c>
      <c r="G2608" s="137" t="s">
        <v>195</v>
      </c>
      <c r="H2608" s="138">
        <v>544.05999999999995</v>
      </c>
      <c r="I2608" s="139"/>
      <c r="J2608" s="140">
        <f>ROUND(I2608*H2608,2)</f>
        <v>0</v>
      </c>
      <c r="K2608" s="136" t="s">
        <v>19</v>
      </c>
      <c r="L2608" s="33"/>
      <c r="M2608" s="141" t="s">
        <v>19</v>
      </c>
      <c r="N2608" s="142" t="s">
        <v>49</v>
      </c>
      <c r="P2608" s="143">
        <f>O2608*H2608</f>
        <v>0</v>
      </c>
      <c r="Q2608" s="143">
        <v>2.9999999999999997E-4</v>
      </c>
      <c r="R2608" s="143">
        <f>Q2608*H2608</f>
        <v>0.16321799999999997</v>
      </c>
      <c r="S2608" s="143">
        <v>0</v>
      </c>
      <c r="T2608" s="144">
        <f>S2608*H2608</f>
        <v>0</v>
      </c>
      <c r="AR2608" s="145" t="s">
        <v>454</v>
      </c>
      <c r="AT2608" s="145" t="s">
        <v>360</v>
      </c>
      <c r="AU2608" s="145" t="s">
        <v>90</v>
      </c>
      <c r="AY2608" s="18" t="s">
        <v>358</v>
      </c>
      <c r="BE2608" s="146">
        <f>IF(N2608="základní",J2608,0)</f>
        <v>0</v>
      </c>
      <c r="BF2608" s="146">
        <f>IF(N2608="snížená",J2608,0)</f>
        <v>0</v>
      </c>
      <c r="BG2608" s="146">
        <f>IF(N2608="zákl. přenesená",J2608,0)</f>
        <v>0</v>
      </c>
      <c r="BH2608" s="146">
        <f>IF(N2608="sníž. přenesená",J2608,0)</f>
        <v>0</v>
      </c>
      <c r="BI2608" s="146">
        <f>IF(N2608="nulová",J2608,0)</f>
        <v>0</v>
      </c>
      <c r="BJ2608" s="18" t="s">
        <v>90</v>
      </c>
      <c r="BK2608" s="146">
        <f>ROUND(I2608*H2608,2)</f>
        <v>0</v>
      </c>
      <c r="BL2608" s="18" t="s">
        <v>454</v>
      </c>
      <c r="BM2608" s="145" t="s">
        <v>2737</v>
      </c>
    </row>
    <row r="2609" spans="2:65" s="13" customFormat="1" ht="11.25">
      <c r="B2609" s="158"/>
      <c r="D2609" s="152" t="s">
        <v>368</v>
      </c>
      <c r="E2609" s="159" t="s">
        <v>19</v>
      </c>
      <c r="F2609" s="160" t="s">
        <v>223</v>
      </c>
      <c r="H2609" s="161">
        <v>544.05999999999995</v>
      </c>
      <c r="I2609" s="162"/>
      <c r="L2609" s="158"/>
      <c r="M2609" s="163"/>
      <c r="T2609" s="164"/>
      <c r="AT2609" s="159" t="s">
        <v>368</v>
      </c>
      <c r="AU2609" s="159" t="s">
        <v>90</v>
      </c>
      <c r="AV2609" s="13" t="s">
        <v>90</v>
      </c>
      <c r="AW2609" s="13" t="s">
        <v>36</v>
      </c>
      <c r="AX2609" s="13" t="s">
        <v>77</v>
      </c>
      <c r="AY2609" s="159" t="s">
        <v>358</v>
      </c>
    </row>
    <row r="2610" spans="2:65" s="14" customFormat="1" ht="11.25">
      <c r="B2610" s="165"/>
      <c r="D2610" s="152" t="s">
        <v>368</v>
      </c>
      <c r="E2610" s="166" t="s">
        <v>19</v>
      </c>
      <c r="F2610" s="167" t="s">
        <v>371</v>
      </c>
      <c r="H2610" s="168">
        <v>544.05999999999995</v>
      </c>
      <c r="I2610" s="169"/>
      <c r="L2610" s="165"/>
      <c r="M2610" s="170"/>
      <c r="T2610" s="171"/>
      <c r="AT2610" s="166" t="s">
        <v>368</v>
      </c>
      <c r="AU2610" s="166" t="s">
        <v>90</v>
      </c>
      <c r="AV2610" s="14" t="s">
        <v>364</v>
      </c>
      <c r="AW2610" s="14" t="s">
        <v>36</v>
      </c>
      <c r="AX2610" s="14" t="s">
        <v>84</v>
      </c>
      <c r="AY2610" s="166" t="s">
        <v>358</v>
      </c>
    </row>
    <row r="2611" spans="2:65" s="1" customFormat="1" ht="49.15" customHeight="1">
      <c r="B2611" s="33"/>
      <c r="C2611" s="179" t="s">
        <v>2738</v>
      </c>
      <c r="D2611" s="179" t="s">
        <v>440</v>
      </c>
      <c r="E2611" s="180" t="s">
        <v>2739</v>
      </c>
      <c r="F2611" s="181" t="s">
        <v>2740</v>
      </c>
      <c r="G2611" s="182" t="s">
        <v>195</v>
      </c>
      <c r="H2611" s="183">
        <v>639.16499999999996</v>
      </c>
      <c r="I2611" s="184"/>
      <c r="J2611" s="185">
        <f>ROUND(I2611*H2611,2)</f>
        <v>0</v>
      </c>
      <c r="K2611" s="181" t="s">
        <v>19</v>
      </c>
      <c r="L2611" s="186"/>
      <c r="M2611" s="187" t="s">
        <v>19</v>
      </c>
      <c r="N2611" s="188" t="s">
        <v>49</v>
      </c>
      <c r="P2611" s="143">
        <f>O2611*H2611</f>
        <v>0</v>
      </c>
      <c r="Q2611" s="143">
        <v>3.46E-3</v>
      </c>
      <c r="R2611" s="143">
        <f>Q2611*H2611</f>
        <v>2.2115108999999999</v>
      </c>
      <c r="S2611" s="143">
        <v>0</v>
      </c>
      <c r="T2611" s="144">
        <f>S2611*H2611</f>
        <v>0</v>
      </c>
      <c r="AR2611" s="145" t="s">
        <v>558</v>
      </c>
      <c r="AT2611" s="145" t="s">
        <v>440</v>
      </c>
      <c r="AU2611" s="145" t="s">
        <v>90</v>
      </c>
      <c r="AY2611" s="18" t="s">
        <v>358</v>
      </c>
      <c r="BE2611" s="146">
        <f>IF(N2611="základní",J2611,0)</f>
        <v>0</v>
      </c>
      <c r="BF2611" s="146">
        <f>IF(N2611="snížená",J2611,0)</f>
        <v>0</v>
      </c>
      <c r="BG2611" s="146">
        <f>IF(N2611="zákl. přenesená",J2611,0)</f>
        <v>0</v>
      </c>
      <c r="BH2611" s="146">
        <f>IF(N2611="sníž. přenesená",J2611,0)</f>
        <v>0</v>
      </c>
      <c r="BI2611" s="146">
        <f>IF(N2611="nulová",J2611,0)</f>
        <v>0</v>
      </c>
      <c r="BJ2611" s="18" t="s">
        <v>90</v>
      </c>
      <c r="BK2611" s="146">
        <f>ROUND(I2611*H2611,2)</f>
        <v>0</v>
      </c>
      <c r="BL2611" s="18" t="s">
        <v>454</v>
      </c>
      <c r="BM2611" s="145" t="s">
        <v>2741</v>
      </c>
    </row>
    <row r="2612" spans="2:65" s="13" customFormat="1" ht="11.25">
      <c r="B2612" s="158"/>
      <c r="D2612" s="152" t="s">
        <v>368</v>
      </c>
      <c r="E2612" s="159" t="s">
        <v>19</v>
      </c>
      <c r="F2612" s="160" t="s">
        <v>223</v>
      </c>
      <c r="H2612" s="161">
        <v>544.05999999999995</v>
      </c>
      <c r="I2612" s="162"/>
      <c r="L2612" s="158"/>
      <c r="M2612" s="163"/>
      <c r="T2612" s="164"/>
      <c r="AT2612" s="159" t="s">
        <v>368</v>
      </c>
      <c r="AU2612" s="159" t="s">
        <v>90</v>
      </c>
      <c r="AV2612" s="13" t="s">
        <v>90</v>
      </c>
      <c r="AW2612" s="13" t="s">
        <v>36</v>
      </c>
      <c r="AX2612" s="13" t="s">
        <v>77</v>
      </c>
      <c r="AY2612" s="159" t="s">
        <v>358</v>
      </c>
    </row>
    <row r="2613" spans="2:65" s="13" customFormat="1" ht="11.25">
      <c r="B2613" s="158"/>
      <c r="D2613" s="152" t="s">
        <v>368</v>
      </c>
      <c r="E2613" s="159" t="s">
        <v>19</v>
      </c>
      <c r="F2613" s="160" t="s">
        <v>2742</v>
      </c>
      <c r="H2613" s="161">
        <v>36.999000000000002</v>
      </c>
      <c r="I2613" s="162"/>
      <c r="L2613" s="158"/>
      <c r="M2613" s="163"/>
      <c r="T2613" s="164"/>
      <c r="AT2613" s="159" t="s">
        <v>368</v>
      </c>
      <c r="AU2613" s="159" t="s">
        <v>90</v>
      </c>
      <c r="AV2613" s="13" t="s">
        <v>90</v>
      </c>
      <c r="AW2613" s="13" t="s">
        <v>36</v>
      </c>
      <c r="AX2613" s="13" t="s">
        <v>77</v>
      </c>
      <c r="AY2613" s="159" t="s">
        <v>358</v>
      </c>
    </row>
    <row r="2614" spans="2:65" s="14" customFormat="1" ht="11.25">
      <c r="B2614" s="165"/>
      <c r="D2614" s="152" t="s">
        <v>368</v>
      </c>
      <c r="E2614" s="166" t="s">
        <v>19</v>
      </c>
      <c r="F2614" s="167" t="s">
        <v>371</v>
      </c>
      <c r="H2614" s="168">
        <v>581.05899999999997</v>
      </c>
      <c r="I2614" s="169"/>
      <c r="L2614" s="165"/>
      <c r="M2614" s="170"/>
      <c r="T2614" s="171"/>
      <c r="AT2614" s="166" t="s">
        <v>368</v>
      </c>
      <c r="AU2614" s="166" t="s">
        <v>90</v>
      </c>
      <c r="AV2614" s="14" t="s">
        <v>364</v>
      </c>
      <c r="AW2614" s="14" t="s">
        <v>36</v>
      </c>
      <c r="AX2614" s="14" t="s">
        <v>84</v>
      </c>
      <c r="AY2614" s="166" t="s">
        <v>358</v>
      </c>
    </row>
    <row r="2615" spans="2:65" s="13" customFormat="1" ht="11.25">
      <c r="B2615" s="158"/>
      <c r="D2615" s="152" t="s">
        <v>368</v>
      </c>
      <c r="F2615" s="160" t="s">
        <v>2743</v>
      </c>
      <c r="H2615" s="161">
        <v>639.16499999999996</v>
      </c>
      <c r="I2615" s="162"/>
      <c r="L2615" s="158"/>
      <c r="M2615" s="163"/>
      <c r="T2615" s="164"/>
      <c r="AT2615" s="159" t="s">
        <v>368</v>
      </c>
      <c r="AU2615" s="159" t="s">
        <v>90</v>
      </c>
      <c r="AV2615" s="13" t="s">
        <v>90</v>
      </c>
      <c r="AW2615" s="13" t="s">
        <v>4</v>
      </c>
      <c r="AX2615" s="13" t="s">
        <v>84</v>
      </c>
      <c r="AY2615" s="159" t="s">
        <v>358</v>
      </c>
    </row>
    <row r="2616" spans="2:65" s="1" customFormat="1" ht="24.2" customHeight="1">
      <c r="B2616" s="33"/>
      <c r="C2616" s="134" t="s">
        <v>2744</v>
      </c>
      <c r="D2616" s="134" t="s">
        <v>360</v>
      </c>
      <c r="E2616" s="135" t="s">
        <v>2745</v>
      </c>
      <c r="F2616" s="136" t="s">
        <v>2746</v>
      </c>
      <c r="G2616" s="137" t="s">
        <v>235</v>
      </c>
      <c r="H2616" s="138">
        <v>67.319999999999993</v>
      </c>
      <c r="I2616" s="139"/>
      <c r="J2616" s="140">
        <f>ROUND(I2616*H2616,2)</f>
        <v>0</v>
      </c>
      <c r="K2616" s="136" t="s">
        <v>19</v>
      </c>
      <c r="L2616" s="33"/>
      <c r="M2616" s="141" t="s">
        <v>19</v>
      </c>
      <c r="N2616" s="142" t="s">
        <v>49</v>
      </c>
      <c r="P2616" s="143">
        <f>O2616*H2616</f>
        <v>0</v>
      </c>
      <c r="Q2616" s="143">
        <v>1.6000000000000001E-4</v>
      </c>
      <c r="R2616" s="143">
        <f>Q2616*H2616</f>
        <v>1.07712E-2</v>
      </c>
      <c r="S2616" s="143">
        <v>0</v>
      </c>
      <c r="T2616" s="144">
        <f>S2616*H2616</f>
        <v>0</v>
      </c>
      <c r="AR2616" s="145" t="s">
        <v>454</v>
      </c>
      <c r="AT2616" s="145" t="s">
        <v>360</v>
      </c>
      <c r="AU2616" s="145" t="s">
        <v>90</v>
      </c>
      <c r="AY2616" s="18" t="s">
        <v>358</v>
      </c>
      <c r="BE2616" s="146">
        <f>IF(N2616="základní",J2616,0)</f>
        <v>0</v>
      </c>
      <c r="BF2616" s="146">
        <f>IF(N2616="snížená",J2616,0)</f>
        <v>0</v>
      </c>
      <c r="BG2616" s="146">
        <f>IF(N2616="zákl. přenesená",J2616,0)</f>
        <v>0</v>
      </c>
      <c r="BH2616" s="146">
        <f>IF(N2616="sníž. přenesená",J2616,0)</f>
        <v>0</v>
      </c>
      <c r="BI2616" s="146">
        <f>IF(N2616="nulová",J2616,0)</f>
        <v>0</v>
      </c>
      <c r="BJ2616" s="18" t="s">
        <v>90</v>
      </c>
      <c r="BK2616" s="146">
        <f>ROUND(I2616*H2616,2)</f>
        <v>0</v>
      </c>
      <c r="BL2616" s="18" t="s">
        <v>454</v>
      </c>
      <c r="BM2616" s="145" t="s">
        <v>2747</v>
      </c>
    </row>
    <row r="2617" spans="2:65" s="13" customFormat="1" ht="11.25">
      <c r="B2617" s="158"/>
      <c r="D2617" s="152" t="s">
        <v>368</v>
      </c>
      <c r="E2617" s="159" t="s">
        <v>19</v>
      </c>
      <c r="F2617" s="160" t="s">
        <v>2733</v>
      </c>
      <c r="H2617" s="161">
        <v>67.319999999999993</v>
      </c>
      <c r="I2617" s="162"/>
      <c r="L2617" s="158"/>
      <c r="M2617" s="163"/>
      <c r="T2617" s="164"/>
      <c r="AT2617" s="159" t="s">
        <v>368</v>
      </c>
      <c r="AU2617" s="159" t="s">
        <v>90</v>
      </c>
      <c r="AV2617" s="13" t="s">
        <v>90</v>
      </c>
      <c r="AW2617" s="13" t="s">
        <v>36</v>
      </c>
      <c r="AX2617" s="13" t="s">
        <v>77</v>
      </c>
      <c r="AY2617" s="159" t="s">
        <v>358</v>
      </c>
    </row>
    <row r="2618" spans="2:65" s="14" customFormat="1" ht="11.25">
      <c r="B2618" s="165"/>
      <c r="D2618" s="152" t="s">
        <v>368</v>
      </c>
      <c r="E2618" s="166" t="s">
        <v>19</v>
      </c>
      <c r="F2618" s="167" t="s">
        <v>371</v>
      </c>
      <c r="H2618" s="168">
        <v>67.319999999999993</v>
      </c>
      <c r="I2618" s="169"/>
      <c r="L2618" s="165"/>
      <c r="M2618" s="170"/>
      <c r="T2618" s="171"/>
      <c r="AT2618" s="166" t="s">
        <v>368</v>
      </c>
      <c r="AU2618" s="166" t="s">
        <v>90</v>
      </c>
      <c r="AV2618" s="14" t="s">
        <v>364</v>
      </c>
      <c r="AW2618" s="14" t="s">
        <v>36</v>
      </c>
      <c r="AX2618" s="14" t="s">
        <v>84</v>
      </c>
      <c r="AY2618" s="166" t="s">
        <v>358</v>
      </c>
    </row>
    <row r="2619" spans="2:65" s="1" customFormat="1" ht="24.2" customHeight="1">
      <c r="B2619" s="33"/>
      <c r="C2619" s="134" t="s">
        <v>2748</v>
      </c>
      <c r="D2619" s="134" t="s">
        <v>360</v>
      </c>
      <c r="E2619" s="135" t="s">
        <v>2749</v>
      </c>
      <c r="F2619" s="136" t="s">
        <v>2750</v>
      </c>
      <c r="G2619" s="137" t="s">
        <v>235</v>
      </c>
      <c r="H2619" s="138">
        <v>67.319999999999993</v>
      </c>
      <c r="I2619" s="139"/>
      <c r="J2619" s="140">
        <f>ROUND(I2619*H2619,2)</f>
        <v>0</v>
      </c>
      <c r="K2619" s="136" t="s">
        <v>363</v>
      </c>
      <c r="L2619" s="33"/>
      <c r="M2619" s="141" t="s">
        <v>19</v>
      </c>
      <c r="N2619" s="142" t="s">
        <v>49</v>
      </c>
      <c r="P2619" s="143">
        <f>O2619*H2619</f>
        <v>0</v>
      </c>
      <c r="Q2619" s="143">
        <v>8.0000000000000007E-5</v>
      </c>
      <c r="R2619" s="143">
        <f>Q2619*H2619</f>
        <v>5.3855999999999999E-3</v>
      </c>
      <c r="S2619" s="143">
        <v>0</v>
      </c>
      <c r="T2619" s="144">
        <f>S2619*H2619</f>
        <v>0</v>
      </c>
      <c r="AR2619" s="145" t="s">
        <v>454</v>
      </c>
      <c r="AT2619" s="145" t="s">
        <v>360</v>
      </c>
      <c r="AU2619" s="145" t="s">
        <v>90</v>
      </c>
      <c r="AY2619" s="18" t="s">
        <v>358</v>
      </c>
      <c r="BE2619" s="146">
        <f>IF(N2619="základní",J2619,0)</f>
        <v>0</v>
      </c>
      <c r="BF2619" s="146">
        <f>IF(N2619="snížená",J2619,0)</f>
        <v>0</v>
      </c>
      <c r="BG2619" s="146">
        <f>IF(N2619="zákl. přenesená",J2619,0)</f>
        <v>0</v>
      </c>
      <c r="BH2619" s="146">
        <f>IF(N2619="sníž. přenesená",J2619,0)</f>
        <v>0</v>
      </c>
      <c r="BI2619" s="146">
        <f>IF(N2619="nulová",J2619,0)</f>
        <v>0</v>
      </c>
      <c r="BJ2619" s="18" t="s">
        <v>90</v>
      </c>
      <c r="BK2619" s="146">
        <f>ROUND(I2619*H2619,2)</f>
        <v>0</v>
      </c>
      <c r="BL2619" s="18" t="s">
        <v>454</v>
      </c>
      <c r="BM2619" s="145" t="s">
        <v>2751</v>
      </c>
    </row>
    <row r="2620" spans="2:65" s="1" customFormat="1" ht="11.25">
      <c r="B2620" s="33"/>
      <c r="D2620" s="147" t="s">
        <v>366</v>
      </c>
      <c r="F2620" s="148" t="s">
        <v>2752</v>
      </c>
      <c r="I2620" s="149"/>
      <c r="L2620" s="33"/>
      <c r="M2620" s="150"/>
      <c r="T2620" s="54"/>
      <c r="AT2620" s="18" t="s">
        <v>366</v>
      </c>
      <c r="AU2620" s="18" t="s">
        <v>90</v>
      </c>
    </row>
    <row r="2621" spans="2:65" s="13" customFormat="1" ht="11.25">
      <c r="B2621" s="158"/>
      <c r="D2621" s="152" t="s">
        <v>368</v>
      </c>
      <c r="E2621" s="159" t="s">
        <v>19</v>
      </c>
      <c r="F2621" s="160" t="s">
        <v>2733</v>
      </c>
      <c r="H2621" s="161">
        <v>67.319999999999993</v>
      </c>
      <c r="I2621" s="162"/>
      <c r="L2621" s="158"/>
      <c r="M2621" s="163"/>
      <c r="T2621" s="164"/>
      <c r="AT2621" s="159" t="s">
        <v>368</v>
      </c>
      <c r="AU2621" s="159" t="s">
        <v>90</v>
      </c>
      <c r="AV2621" s="13" t="s">
        <v>90</v>
      </c>
      <c r="AW2621" s="13" t="s">
        <v>36</v>
      </c>
      <c r="AX2621" s="13" t="s">
        <v>77</v>
      </c>
      <c r="AY2621" s="159" t="s">
        <v>358</v>
      </c>
    </row>
    <row r="2622" spans="2:65" s="14" customFormat="1" ht="11.25">
      <c r="B2622" s="165"/>
      <c r="D2622" s="152" t="s">
        <v>368</v>
      </c>
      <c r="E2622" s="166" t="s">
        <v>19</v>
      </c>
      <c r="F2622" s="167" t="s">
        <v>371</v>
      </c>
      <c r="H2622" s="168">
        <v>67.319999999999993</v>
      </c>
      <c r="I2622" s="169"/>
      <c r="L2622" s="165"/>
      <c r="M2622" s="170"/>
      <c r="T2622" s="171"/>
      <c r="AT2622" s="166" t="s">
        <v>368</v>
      </c>
      <c r="AU2622" s="166" t="s">
        <v>90</v>
      </c>
      <c r="AV2622" s="14" t="s">
        <v>364</v>
      </c>
      <c r="AW2622" s="14" t="s">
        <v>36</v>
      </c>
      <c r="AX2622" s="14" t="s">
        <v>84</v>
      </c>
      <c r="AY2622" s="166" t="s">
        <v>358</v>
      </c>
    </row>
    <row r="2623" spans="2:65" s="1" customFormat="1" ht="21.75" customHeight="1">
      <c r="B2623" s="33"/>
      <c r="C2623" s="134" t="s">
        <v>2753</v>
      </c>
      <c r="D2623" s="134" t="s">
        <v>360</v>
      </c>
      <c r="E2623" s="135" t="s">
        <v>2754</v>
      </c>
      <c r="F2623" s="136" t="s">
        <v>2755</v>
      </c>
      <c r="G2623" s="137" t="s">
        <v>235</v>
      </c>
      <c r="H2623" s="138">
        <v>568.67100000000005</v>
      </c>
      <c r="I2623" s="139"/>
      <c r="J2623" s="140">
        <f>ROUND(I2623*H2623,2)</f>
        <v>0</v>
      </c>
      <c r="K2623" s="136" t="s">
        <v>363</v>
      </c>
      <c r="L2623" s="33"/>
      <c r="M2623" s="141" t="s">
        <v>19</v>
      </c>
      <c r="N2623" s="142" t="s">
        <v>49</v>
      </c>
      <c r="P2623" s="143">
        <f>O2623*H2623</f>
        <v>0</v>
      </c>
      <c r="Q2623" s="143">
        <v>1.4935E-5</v>
      </c>
      <c r="R2623" s="143">
        <f>Q2623*H2623</f>
        <v>8.4931013850000001E-3</v>
      </c>
      <c r="S2623" s="143">
        <v>0</v>
      </c>
      <c r="T2623" s="144">
        <f>S2623*H2623</f>
        <v>0</v>
      </c>
      <c r="AR2623" s="145" t="s">
        <v>454</v>
      </c>
      <c r="AT2623" s="145" t="s">
        <v>360</v>
      </c>
      <c r="AU2623" s="145" t="s">
        <v>90</v>
      </c>
      <c r="AY2623" s="18" t="s">
        <v>358</v>
      </c>
      <c r="BE2623" s="146">
        <f>IF(N2623="základní",J2623,0)</f>
        <v>0</v>
      </c>
      <c r="BF2623" s="146">
        <f>IF(N2623="snížená",J2623,0)</f>
        <v>0</v>
      </c>
      <c r="BG2623" s="146">
        <f>IF(N2623="zákl. přenesená",J2623,0)</f>
        <v>0</v>
      </c>
      <c r="BH2623" s="146">
        <f>IF(N2623="sníž. přenesená",J2623,0)</f>
        <v>0</v>
      </c>
      <c r="BI2623" s="146">
        <f>IF(N2623="nulová",J2623,0)</f>
        <v>0</v>
      </c>
      <c r="BJ2623" s="18" t="s">
        <v>90</v>
      </c>
      <c r="BK2623" s="146">
        <f>ROUND(I2623*H2623,2)</f>
        <v>0</v>
      </c>
      <c r="BL2623" s="18" t="s">
        <v>454</v>
      </c>
      <c r="BM2623" s="145" t="s">
        <v>2756</v>
      </c>
    </row>
    <row r="2624" spans="2:65" s="1" customFormat="1" ht="11.25">
      <c r="B2624" s="33"/>
      <c r="D2624" s="147" t="s">
        <v>366</v>
      </c>
      <c r="F2624" s="148" t="s">
        <v>2757</v>
      </c>
      <c r="I2624" s="149"/>
      <c r="L2624" s="33"/>
      <c r="M2624" s="150"/>
      <c r="T2624" s="54"/>
      <c r="AT2624" s="18" t="s">
        <v>366</v>
      </c>
      <c r="AU2624" s="18" t="s">
        <v>90</v>
      </c>
    </row>
    <row r="2625" spans="2:65" s="12" customFormat="1" ht="11.25">
      <c r="B2625" s="151"/>
      <c r="D2625" s="152" t="s">
        <v>368</v>
      </c>
      <c r="E2625" s="153" t="s">
        <v>19</v>
      </c>
      <c r="F2625" s="154" t="s">
        <v>610</v>
      </c>
      <c r="H2625" s="153" t="s">
        <v>19</v>
      </c>
      <c r="I2625" s="155"/>
      <c r="L2625" s="151"/>
      <c r="M2625" s="156"/>
      <c r="T2625" s="157"/>
      <c r="AT2625" s="153" t="s">
        <v>368</v>
      </c>
      <c r="AU2625" s="153" t="s">
        <v>90</v>
      </c>
      <c r="AV2625" s="12" t="s">
        <v>84</v>
      </c>
      <c r="AW2625" s="12" t="s">
        <v>36</v>
      </c>
      <c r="AX2625" s="12" t="s">
        <v>77</v>
      </c>
      <c r="AY2625" s="153" t="s">
        <v>358</v>
      </c>
    </row>
    <row r="2626" spans="2:65" s="13" customFormat="1" ht="22.5">
      <c r="B2626" s="158"/>
      <c r="D2626" s="152" t="s">
        <v>368</v>
      </c>
      <c r="E2626" s="159" t="s">
        <v>19</v>
      </c>
      <c r="F2626" s="160" t="s">
        <v>2758</v>
      </c>
      <c r="H2626" s="161">
        <v>206.79</v>
      </c>
      <c r="I2626" s="162"/>
      <c r="L2626" s="158"/>
      <c r="M2626" s="163"/>
      <c r="T2626" s="164"/>
      <c r="AT2626" s="159" t="s">
        <v>368</v>
      </c>
      <c r="AU2626" s="159" t="s">
        <v>90</v>
      </c>
      <c r="AV2626" s="13" t="s">
        <v>90</v>
      </c>
      <c r="AW2626" s="13" t="s">
        <v>36</v>
      </c>
      <c r="AX2626" s="13" t="s">
        <v>77</v>
      </c>
      <c r="AY2626" s="159" t="s">
        <v>358</v>
      </c>
    </row>
    <row r="2627" spans="2:65" s="12" customFormat="1" ht="11.25">
      <c r="B2627" s="151"/>
      <c r="D2627" s="152" t="s">
        <v>368</v>
      </c>
      <c r="E2627" s="153" t="s">
        <v>19</v>
      </c>
      <c r="F2627" s="154" t="s">
        <v>618</v>
      </c>
      <c r="H2627" s="153" t="s">
        <v>19</v>
      </c>
      <c r="I2627" s="155"/>
      <c r="L2627" s="151"/>
      <c r="M2627" s="156"/>
      <c r="T2627" s="157"/>
      <c r="AT2627" s="153" t="s">
        <v>368</v>
      </c>
      <c r="AU2627" s="153" t="s">
        <v>90</v>
      </c>
      <c r="AV2627" s="12" t="s">
        <v>84</v>
      </c>
      <c r="AW2627" s="12" t="s">
        <v>36</v>
      </c>
      <c r="AX2627" s="12" t="s">
        <v>77</v>
      </c>
      <c r="AY2627" s="153" t="s">
        <v>358</v>
      </c>
    </row>
    <row r="2628" spans="2:65" s="13" customFormat="1" ht="22.5">
      <c r="B2628" s="158"/>
      <c r="D2628" s="152" t="s">
        <v>368</v>
      </c>
      <c r="E2628" s="159" t="s">
        <v>19</v>
      </c>
      <c r="F2628" s="160" t="s">
        <v>2759</v>
      </c>
      <c r="H2628" s="161">
        <v>201.22</v>
      </c>
      <c r="I2628" s="162"/>
      <c r="L2628" s="158"/>
      <c r="M2628" s="163"/>
      <c r="T2628" s="164"/>
      <c r="AT2628" s="159" t="s">
        <v>368</v>
      </c>
      <c r="AU2628" s="159" t="s">
        <v>90</v>
      </c>
      <c r="AV2628" s="13" t="s">
        <v>90</v>
      </c>
      <c r="AW2628" s="13" t="s">
        <v>36</v>
      </c>
      <c r="AX2628" s="13" t="s">
        <v>77</v>
      </c>
      <c r="AY2628" s="159" t="s">
        <v>358</v>
      </c>
    </row>
    <row r="2629" spans="2:65" s="12" customFormat="1" ht="11.25">
      <c r="B2629" s="151"/>
      <c r="D2629" s="152" t="s">
        <v>368</v>
      </c>
      <c r="E2629" s="153" t="s">
        <v>19</v>
      </c>
      <c r="F2629" s="154" t="s">
        <v>603</v>
      </c>
      <c r="H2629" s="153" t="s">
        <v>19</v>
      </c>
      <c r="I2629" s="155"/>
      <c r="L2629" s="151"/>
      <c r="M2629" s="156"/>
      <c r="T2629" s="157"/>
      <c r="AT2629" s="153" t="s">
        <v>368</v>
      </c>
      <c r="AU2629" s="153" t="s">
        <v>90</v>
      </c>
      <c r="AV2629" s="12" t="s">
        <v>84</v>
      </c>
      <c r="AW2629" s="12" t="s">
        <v>36</v>
      </c>
      <c r="AX2629" s="12" t="s">
        <v>77</v>
      </c>
      <c r="AY2629" s="153" t="s">
        <v>358</v>
      </c>
    </row>
    <row r="2630" spans="2:65" s="13" customFormat="1" ht="11.25">
      <c r="B2630" s="158"/>
      <c r="D2630" s="152" t="s">
        <v>368</v>
      </c>
      <c r="E2630" s="159" t="s">
        <v>19</v>
      </c>
      <c r="F2630" s="160" t="s">
        <v>2760</v>
      </c>
      <c r="H2630" s="161">
        <v>160.661</v>
      </c>
      <c r="I2630" s="162"/>
      <c r="L2630" s="158"/>
      <c r="M2630" s="163"/>
      <c r="T2630" s="164"/>
      <c r="AT2630" s="159" t="s">
        <v>368</v>
      </c>
      <c r="AU2630" s="159" t="s">
        <v>90</v>
      </c>
      <c r="AV2630" s="13" t="s">
        <v>90</v>
      </c>
      <c r="AW2630" s="13" t="s">
        <v>36</v>
      </c>
      <c r="AX2630" s="13" t="s">
        <v>77</v>
      </c>
      <c r="AY2630" s="159" t="s">
        <v>358</v>
      </c>
    </row>
    <row r="2631" spans="2:65" s="14" customFormat="1" ht="11.25">
      <c r="B2631" s="165"/>
      <c r="D2631" s="152" t="s">
        <v>368</v>
      </c>
      <c r="E2631" s="166" t="s">
        <v>264</v>
      </c>
      <c r="F2631" s="167" t="s">
        <v>371</v>
      </c>
      <c r="H2631" s="168">
        <v>568.67100000000005</v>
      </c>
      <c r="I2631" s="169"/>
      <c r="L2631" s="165"/>
      <c r="M2631" s="170"/>
      <c r="T2631" s="171"/>
      <c r="AT2631" s="166" t="s">
        <v>368</v>
      </c>
      <c r="AU2631" s="166" t="s">
        <v>90</v>
      </c>
      <c r="AV2631" s="14" t="s">
        <v>364</v>
      </c>
      <c r="AW2631" s="14" t="s">
        <v>36</v>
      </c>
      <c r="AX2631" s="14" t="s">
        <v>84</v>
      </c>
      <c r="AY2631" s="166" t="s">
        <v>358</v>
      </c>
    </row>
    <row r="2632" spans="2:65" s="1" customFormat="1" ht="21.75" customHeight="1">
      <c r="B2632" s="33"/>
      <c r="C2632" s="134" t="s">
        <v>2761</v>
      </c>
      <c r="D2632" s="134" t="s">
        <v>360</v>
      </c>
      <c r="E2632" s="135" t="s">
        <v>2762</v>
      </c>
      <c r="F2632" s="136" t="s">
        <v>2763</v>
      </c>
      <c r="G2632" s="137" t="s">
        <v>235</v>
      </c>
      <c r="H2632" s="138">
        <v>74.272000000000006</v>
      </c>
      <c r="I2632" s="139"/>
      <c r="J2632" s="140">
        <f>ROUND(I2632*H2632,2)</f>
        <v>0</v>
      </c>
      <c r="K2632" s="136" t="s">
        <v>363</v>
      </c>
      <c r="L2632" s="33"/>
      <c r="M2632" s="141" t="s">
        <v>19</v>
      </c>
      <c r="N2632" s="142" t="s">
        <v>49</v>
      </c>
      <c r="P2632" s="143">
        <f>O2632*H2632</f>
        <v>0</v>
      </c>
      <c r="Q2632" s="143">
        <v>1.4935E-5</v>
      </c>
      <c r="R2632" s="143">
        <f>Q2632*H2632</f>
        <v>1.10925232E-3</v>
      </c>
      <c r="S2632" s="143">
        <v>0</v>
      </c>
      <c r="T2632" s="144">
        <f>S2632*H2632</f>
        <v>0</v>
      </c>
      <c r="AR2632" s="145" t="s">
        <v>454</v>
      </c>
      <c r="AT2632" s="145" t="s">
        <v>360</v>
      </c>
      <c r="AU2632" s="145" t="s">
        <v>90</v>
      </c>
      <c r="AY2632" s="18" t="s">
        <v>358</v>
      </c>
      <c r="BE2632" s="146">
        <f>IF(N2632="základní",J2632,0)</f>
        <v>0</v>
      </c>
      <c r="BF2632" s="146">
        <f>IF(N2632="snížená",J2632,0)</f>
        <v>0</v>
      </c>
      <c r="BG2632" s="146">
        <f>IF(N2632="zákl. přenesená",J2632,0)</f>
        <v>0</v>
      </c>
      <c r="BH2632" s="146">
        <f>IF(N2632="sníž. přenesená",J2632,0)</f>
        <v>0</v>
      </c>
      <c r="BI2632" s="146">
        <f>IF(N2632="nulová",J2632,0)</f>
        <v>0</v>
      </c>
      <c r="BJ2632" s="18" t="s">
        <v>90</v>
      </c>
      <c r="BK2632" s="146">
        <f>ROUND(I2632*H2632,2)</f>
        <v>0</v>
      </c>
      <c r="BL2632" s="18" t="s">
        <v>454</v>
      </c>
      <c r="BM2632" s="145" t="s">
        <v>2764</v>
      </c>
    </row>
    <row r="2633" spans="2:65" s="1" customFormat="1" ht="11.25">
      <c r="B2633" s="33"/>
      <c r="D2633" s="147" t="s">
        <v>366</v>
      </c>
      <c r="F2633" s="148" t="s">
        <v>2765</v>
      </c>
      <c r="I2633" s="149"/>
      <c r="L2633" s="33"/>
      <c r="M2633" s="150"/>
      <c r="T2633" s="54"/>
      <c r="AT2633" s="18" t="s">
        <v>366</v>
      </c>
      <c r="AU2633" s="18" t="s">
        <v>90</v>
      </c>
    </row>
    <row r="2634" spans="2:65" s="13" customFormat="1" ht="11.25">
      <c r="B2634" s="158"/>
      <c r="D2634" s="152" t="s">
        <v>368</v>
      </c>
      <c r="E2634" s="159" t="s">
        <v>19</v>
      </c>
      <c r="F2634" s="160" t="s">
        <v>2766</v>
      </c>
      <c r="H2634" s="161">
        <v>74.272000000000006</v>
      </c>
      <c r="I2634" s="162"/>
      <c r="L2634" s="158"/>
      <c r="M2634" s="163"/>
      <c r="T2634" s="164"/>
      <c r="AT2634" s="159" t="s">
        <v>368</v>
      </c>
      <c r="AU2634" s="159" t="s">
        <v>90</v>
      </c>
      <c r="AV2634" s="13" t="s">
        <v>90</v>
      </c>
      <c r="AW2634" s="13" t="s">
        <v>36</v>
      </c>
      <c r="AX2634" s="13" t="s">
        <v>77</v>
      </c>
      <c r="AY2634" s="159" t="s">
        <v>358</v>
      </c>
    </row>
    <row r="2635" spans="2:65" s="14" customFormat="1" ht="11.25">
      <c r="B2635" s="165"/>
      <c r="D2635" s="152" t="s">
        <v>368</v>
      </c>
      <c r="E2635" s="166" t="s">
        <v>267</v>
      </c>
      <c r="F2635" s="167" t="s">
        <v>371</v>
      </c>
      <c r="H2635" s="168">
        <v>74.272000000000006</v>
      </c>
      <c r="I2635" s="169"/>
      <c r="L2635" s="165"/>
      <c r="M2635" s="170"/>
      <c r="T2635" s="171"/>
      <c r="AT2635" s="166" t="s">
        <v>368</v>
      </c>
      <c r="AU2635" s="166" t="s">
        <v>90</v>
      </c>
      <c r="AV2635" s="14" t="s">
        <v>364</v>
      </c>
      <c r="AW2635" s="14" t="s">
        <v>36</v>
      </c>
      <c r="AX2635" s="14" t="s">
        <v>84</v>
      </c>
      <c r="AY2635" s="166" t="s">
        <v>358</v>
      </c>
    </row>
    <row r="2636" spans="2:65" s="1" customFormat="1" ht="16.5" customHeight="1">
      <c r="B2636" s="33"/>
      <c r="C2636" s="179" t="s">
        <v>2767</v>
      </c>
      <c r="D2636" s="179" t="s">
        <v>440</v>
      </c>
      <c r="E2636" s="180" t="s">
        <v>2768</v>
      </c>
      <c r="F2636" s="181" t="s">
        <v>2769</v>
      </c>
      <c r="G2636" s="182" t="s">
        <v>235</v>
      </c>
      <c r="H2636" s="183">
        <v>707.23699999999997</v>
      </c>
      <c r="I2636" s="184"/>
      <c r="J2636" s="185">
        <f>ROUND(I2636*H2636,2)</f>
        <v>0</v>
      </c>
      <c r="K2636" s="181" t="s">
        <v>19</v>
      </c>
      <c r="L2636" s="186"/>
      <c r="M2636" s="187" t="s">
        <v>19</v>
      </c>
      <c r="N2636" s="188" t="s">
        <v>49</v>
      </c>
      <c r="P2636" s="143">
        <f>O2636*H2636</f>
        <v>0</v>
      </c>
      <c r="Q2636" s="143">
        <v>3.8000000000000002E-4</v>
      </c>
      <c r="R2636" s="143">
        <f>Q2636*H2636</f>
        <v>0.26875006000000001</v>
      </c>
      <c r="S2636" s="143">
        <v>0</v>
      </c>
      <c r="T2636" s="144">
        <f>S2636*H2636</f>
        <v>0</v>
      </c>
      <c r="AR2636" s="145" t="s">
        <v>558</v>
      </c>
      <c r="AT2636" s="145" t="s">
        <v>440</v>
      </c>
      <c r="AU2636" s="145" t="s">
        <v>90</v>
      </c>
      <c r="AY2636" s="18" t="s">
        <v>358</v>
      </c>
      <c r="BE2636" s="146">
        <f>IF(N2636="základní",J2636,0)</f>
        <v>0</v>
      </c>
      <c r="BF2636" s="146">
        <f>IF(N2636="snížená",J2636,0)</f>
        <v>0</v>
      </c>
      <c r="BG2636" s="146">
        <f>IF(N2636="zákl. přenesená",J2636,0)</f>
        <v>0</v>
      </c>
      <c r="BH2636" s="146">
        <f>IF(N2636="sníž. přenesená",J2636,0)</f>
        <v>0</v>
      </c>
      <c r="BI2636" s="146">
        <f>IF(N2636="nulová",J2636,0)</f>
        <v>0</v>
      </c>
      <c r="BJ2636" s="18" t="s">
        <v>90</v>
      </c>
      <c r="BK2636" s="146">
        <f>ROUND(I2636*H2636,2)</f>
        <v>0</v>
      </c>
      <c r="BL2636" s="18" t="s">
        <v>454</v>
      </c>
      <c r="BM2636" s="145" t="s">
        <v>2770</v>
      </c>
    </row>
    <row r="2637" spans="2:65" s="13" customFormat="1" ht="11.25">
      <c r="B2637" s="158"/>
      <c r="D2637" s="152" t="s">
        <v>368</v>
      </c>
      <c r="E2637" s="159" t="s">
        <v>19</v>
      </c>
      <c r="F2637" s="160" t="s">
        <v>264</v>
      </c>
      <c r="H2637" s="161">
        <v>568.67100000000005</v>
      </c>
      <c r="I2637" s="162"/>
      <c r="L2637" s="158"/>
      <c r="M2637" s="163"/>
      <c r="T2637" s="164"/>
      <c r="AT2637" s="159" t="s">
        <v>368</v>
      </c>
      <c r="AU2637" s="159" t="s">
        <v>90</v>
      </c>
      <c r="AV2637" s="13" t="s">
        <v>90</v>
      </c>
      <c r="AW2637" s="13" t="s">
        <v>36</v>
      </c>
      <c r="AX2637" s="13" t="s">
        <v>77</v>
      </c>
      <c r="AY2637" s="159" t="s">
        <v>358</v>
      </c>
    </row>
    <row r="2638" spans="2:65" s="13" customFormat="1" ht="11.25">
      <c r="B2638" s="158"/>
      <c r="D2638" s="152" t="s">
        <v>368</v>
      </c>
      <c r="E2638" s="159" t="s">
        <v>19</v>
      </c>
      <c r="F2638" s="160" t="s">
        <v>267</v>
      </c>
      <c r="H2638" s="161">
        <v>74.272000000000006</v>
      </c>
      <c r="I2638" s="162"/>
      <c r="L2638" s="158"/>
      <c r="M2638" s="163"/>
      <c r="T2638" s="164"/>
      <c r="AT2638" s="159" t="s">
        <v>368</v>
      </c>
      <c r="AU2638" s="159" t="s">
        <v>90</v>
      </c>
      <c r="AV2638" s="13" t="s">
        <v>90</v>
      </c>
      <c r="AW2638" s="13" t="s">
        <v>36</v>
      </c>
      <c r="AX2638" s="13" t="s">
        <v>77</v>
      </c>
      <c r="AY2638" s="159" t="s">
        <v>358</v>
      </c>
    </row>
    <row r="2639" spans="2:65" s="14" customFormat="1" ht="11.25">
      <c r="B2639" s="165"/>
      <c r="D2639" s="152" t="s">
        <v>368</v>
      </c>
      <c r="E2639" s="166" t="s">
        <v>19</v>
      </c>
      <c r="F2639" s="167" t="s">
        <v>371</v>
      </c>
      <c r="H2639" s="168">
        <v>642.94299999999998</v>
      </c>
      <c r="I2639" s="169"/>
      <c r="L2639" s="165"/>
      <c r="M2639" s="170"/>
      <c r="T2639" s="171"/>
      <c r="AT2639" s="166" t="s">
        <v>368</v>
      </c>
      <c r="AU2639" s="166" t="s">
        <v>90</v>
      </c>
      <c r="AV2639" s="14" t="s">
        <v>364</v>
      </c>
      <c r="AW2639" s="14" t="s">
        <v>36</v>
      </c>
      <c r="AX2639" s="14" t="s">
        <v>84</v>
      </c>
      <c r="AY2639" s="166" t="s">
        <v>358</v>
      </c>
    </row>
    <row r="2640" spans="2:65" s="13" customFormat="1" ht="11.25">
      <c r="B2640" s="158"/>
      <c r="D2640" s="152" t="s">
        <v>368</v>
      </c>
      <c r="F2640" s="160" t="s">
        <v>2771</v>
      </c>
      <c r="H2640" s="161">
        <v>707.23699999999997</v>
      </c>
      <c r="I2640" s="162"/>
      <c r="L2640" s="158"/>
      <c r="M2640" s="163"/>
      <c r="T2640" s="164"/>
      <c r="AT2640" s="159" t="s">
        <v>368</v>
      </c>
      <c r="AU2640" s="159" t="s">
        <v>90</v>
      </c>
      <c r="AV2640" s="13" t="s">
        <v>90</v>
      </c>
      <c r="AW2640" s="13" t="s">
        <v>4</v>
      </c>
      <c r="AX2640" s="13" t="s">
        <v>84</v>
      </c>
      <c r="AY2640" s="159" t="s">
        <v>358</v>
      </c>
    </row>
    <row r="2641" spans="2:65" s="1" customFormat="1" ht="24.2" customHeight="1">
      <c r="B2641" s="33"/>
      <c r="C2641" s="134" t="s">
        <v>2772</v>
      </c>
      <c r="D2641" s="134" t="s">
        <v>360</v>
      </c>
      <c r="E2641" s="135" t="s">
        <v>2773</v>
      </c>
      <c r="F2641" s="136" t="s">
        <v>2774</v>
      </c>
      <c r="G2641" s="137" t="s">
        <v>235</v>
      </c>
      <c r="H2641" s="138">
        <v>67.319999999999993</v>
      </c>
      <c r="I2641" s="139"/>
      <c r="J2641" s="140">
        <f>ROUND(I2641*H2641,2)</f>
        <v>0</v>
      </c>
      <c r="K2641" s="136" t="s">
        <v>363</v>
      </c>
      <c r="L2641" s="33"/>
      <c r="M2641" s="141" t="s">
        <v>19</v>
      </c>
      <c r="N2641" s="142" t="s">
        <v>49</v>
      </c>
      <c r="P2641" s="143">
        <f>O2641*H2641</f>
        <v>0</v>
      </c>
      <c r="Q2641" s="143">
        <v>0</v>
      </c>
      <c r="R2641" s="143">
        <f>Q2641*H2641</f>
        <v>0</v>
      </c>
      <c r="S2641" s="143">
        <v>0</v>
      </c>
      <c r="T2641" s="144">
        <f>S2641*H2641</f>
        <v>0</v>
      </c>
      <c r="AR2641" s="145" t="s">
        <v>454</v>
      </c>
      <c r="AT2641" s="145" t="s">
        <v>360</v>
      </c>
      <c r="AU2641" s="145" t="s">
        <v>90</v>
      </c>
      <c r="AY2641" s="18" t="s">
        <v>358</v>
      </c>
      <c r="BE2641" s="146">
        <f>IF(N2641="základní",J2641,0)</f>
        <v>0</v>
      </c>
      <c r="BF2641" s="146">
        <f>IF(N2641="snížená",J2641,0)</f>
        <v>0</v>
      </c>
      <c r="BG2641" s="146">
        <f>IF(N2641="zákl. přenesená",J2641,0)</f>
        <v>0</v>
      </c>
      <c r="BH2641" s="146">
        <f>IF(N2641="sníž. přenesená",J2641,0)</f>
        <v>0</v>
      </c>
      <c r="BI2641" s="146">
        <f>IF(N2641="nulová",J2641,0)</f>
        <v>0</v>
      </c>
      <c r="BJ2641" s="18" t="s">
        <v>90</v>
      </c>
      <c r="BK2641" s="146">
        <f>ROUND(I2641*H2641,2)</f>
        <v>0</v>
      </c>
      <c r="BL2641" s="18" t="s">
        <v>454</v>
      </c>
      <c r="BM2641" s="145" t="s">
        <v>2775</v>
      </c>
    </row>
    <row r="2642" spans="2:65" s="1" customFormat="1" ht="11.25">
      <c r="B2642" s="33"/>
      <c r="D2642" s="147" t="s">
        <v>366</v>
      </c>
      <c r="F2642" s="148" t="s">
        <v>2776</v>
      </c>
      <c r="I2642" s="149"/>
      <c r="L2642" s="33"/>
      <c r="M2642" s="150"/>
      <c r="T2642" s="54"/>
      <c r="AT2642" s="18" t="s">
        <v>366</v>
      </c>
      <c r="AU2642" s="18" t="s">
        <v>90</v>
      </c>
    </row>
    <row r="2643" spans="2:65" s="13" customFormat="1" ht="11.25">
      <c r="B2643" s="158"/>
      <c r="D2643" s="152" t="s">
        <v>368</v>
      </c>
      <c r="E2643" s="159" t="s">
        <v>19</v>
      </c>
      <c r="F2643" s="160" t="s">
        <v>2733</v>
      </c>
      <c r="H2643" s="161">
        <v>67.319999999999993</v>
      </c>
      <c r="I2643" s="162"/>
      <c r="L2643" s="158"/>
      <c r="M2643" s="163"/>
      <c r="T2643" s="164"/>
      <c r="AT2643" s="159" t="s">
        <v>368</v>
      </c>
      <c r="AU2643" s="159" t="s">
        <v>90</v>
      </c>
      <c r="AV2643" s="13" t="s">
        <v>90</v>
      </c>
      <c r="AW2643" s="13" t="s">
        <v>36</v>
      </c>
      <c r="AX2643" s="13" t="s">
        <v>77</v>
      </c>
      <c r="AY2643" s="159" t="s">
        <v>358</v>
      </c>
    </row>
    <row r="2644" spans="2:65" s="14" customFormat="1" ht="11.25">
      <c r="B2644" s="165"/>
      <c r="D2644" s="152" t="s">
        <v>368</v>
      </c>
      <c r="E2644" s="166" t="s">
        <v>19</v>
      </c>
      <c r="F2644" s="167" t="s">
        <v>371</v>
      </c>
      <c r="H2644" s="168">
        <v>67.319999999999993</v>
      </c>
      <c r="I2644" s="169"/>
      <c r="L2644" s="165"/>
      <c r="M2644" s="170"/>
      <c r="T2644" s="171"/>
      <c r="AT2644" s="166" t="s">
        <v>368</v>
      </c>
      <c r="AU2644" s="166" t="s">
        <v>90</v>
      </c>
      <c r="AV2644" s="14" t="s">
        <v>364</v>
      </c>
      <c r="AW2644" s="14" t="s">
        <v>36</v>
      </c>
      <c r="AX2644" s="14" t="s">
        <v>84</v>
      </c>
      <c r="AY2644" s="166" t="s">
        <v>358</v>
      </c>
    </row>
    <row r="2645" spans="2:65" s="1" customFormat="1" ht="16.5" customHeight="1">
      <c r="B2645" s="33"/>
      <c r="C2645" s="179" t="s">
        <v>2777</v>
      </c>
      <c r="D2645" s="179" t="s">
        <v>440</v>
      </c>
      <c r="E2645" s="180" t="s">
        <v>2778</v>
      </c>
      <c r="F2645" s="181" t="s">
        <v>2779</v>
      </c>
      <c r="G2645" s="182" t="s">
        <v>235</v>
      </c>
      <c r="H2645" s="183">
        <v>74.052000000000007</v>
      </c>
      <c r="I2645" s="184"/>
      <c r="J2645" s="185">
        <f>ROUND(I2645*H2645,2)</f>
        <v>0</v>
      </c>
      <c r="K2645" s="181" t="s">
        <v>19</v>
      </c>
      <c r="L2645" s="186"/>
      <c r="M2645" s="187" t="s">
        <v>19</v>
      </c>
      <c r="N2645" s="188" t="s">
        <v>49</v>
      </c>
      <c r="P2645" s="143">
        <f>O2645*H2645</f>
        <v>0</v>
      </c>
      <c r="Q2645" s="143">
        <v>2.7E-4</v>
      </c>
      <c r="R2645" s="143">
        <f>Q2645*H2645</f>
        <v>1.9994040000000001E-2</v>
      </c>
      <c r="S2645" s="143">
        <v>0</v>
      </c>
      <c r="T2645" s="144">
        <f>S2645*H2645</f>
        <v>0</v>
      </c>
      <c r="AR2645" s="145" t="s">
        <v>558</v>
      </c>
      <c r="AT2645" s="145" t="s">
        <v>440</v>
      </c>
      <c r="AU2645" s="145" t="s">
        <v>90</v>
      </c>
      <c r="AY2645" s="18" t="s">
        <v>358</v>
      </c>
      <c r="BE2645" s="146">
        <f>IF(N2645="základní",J2645,0)</f>
        <v>0</v>
      </c>
      <c r="BF2645" s="146">
        <f>IF(N2645="snížená",J2645,0)</f>
        <v>0</v>
      </c>
      <c r="BG2645" s="146">
        <f>IF(N2645="zákl. přenesená",J2645,0)</f>
        <v>0</v>
      </c>
      <c r="BH2645" s="146">
        <f>IF(N2645="sníž. přenesená",J2645,0)</f>
        <v>0</v>
      </c>
      <c r="BI2645" s="146">
        <f>IF(N2645="nulová",J2645,0)</f>
        <v>0</v>
      </c>
      <c r="BJ2645" s="18" t="s">
        <v>90</v>
      </c>
      <c r="BK2645" s="146">
        <f>ROUND(I2645*H2645,2)</f>
        <v>0</v>
      </c>
      <c r="BL2645" s="18" t="s">
        <v>454</v>
      </c>
      <c r="BM2645" s="145" t="s">
        <v>2780</v>
      </c>
    </row>
    <row r="2646" spans="2:65" s="13" customFormat="1" ht="11.25">
      <c r="B2646" s="158"/>
      <c r="D2646" s="152" t="s">
        <v>368</v>
      </c>
      <c r="E2646" s="159" t="s">
        <v>19</v>
      </c>
      <c r="F2646" s="160" t="s">
        <v>2733</v>
      </c>
      <c r="H2646" s="161">
        <v>67.319999999999993</v>
      </c>
      <c r="I2646" s="162"/>
      <c r="L2646" s="158"/>
      <c r="M2646" s="163"/>
      <c r="T2646" s="164"/>
      <c r="AT2646" s="159" t="s">
        <v>368</v>
      </c>
      <c r="AU2646" s="159" t="s">
        <v>90</v>
      </c>
      <c r="AV2646" s="13" t="s">
        <v>90</v>
      </c>
      <c r="AW2646" s="13" t="s">
        <v>36</v>
      </c>
      <c r="AX2646" s="13" t="s">
        <v>77</v>
      </c>
      <c r="AY2646" s="159" t="s">
        <v>358</v>
      </c>
    </row>
    <row r="2647" spans="2:65" s="14" customFormat="1" ht="11.25">
      <c r="B2647" s="165"/>
      <c r="D2647" s="152" t="s">
        <v>368</v>
      </c>
      <c r="E2647" s="166" t="s">
        <v>19</v>
      </c>
      <c r="F2647" s="167" t="s">
        <v>371</v>
      </c>
      <c r="H2647" s="168">
        <v>67.319999999999993</v>
      </c>
      <c r="I2647" s="169"/>
      <c r="L2647" s="165"/>
      <c r="M2647" s="170"/>
      <c r="T2647" s="171"/>
      <c r="AT2647" s="166" t="s">
        <v>368</v>
      </c>
      <c r="AU2647" s="166" t="s">
        <v>90</v>
      </c>
      <c r="AV2647" s="14" t="s">
        <v>364</v>
      </c>
      <c r="AW2647" s="14" t="s">
        <v>36</v>
      </c>
      <c r="AX2647" s="14" t="s">
        <v>84</v>
      </c>
      <c r="AY2647" s="166" t="s">
        <v>358</v>
      </c>
    </row>
    <row r="2648" spans="2:65" s="13" customFormat="1" ht="11.25">
      <c r="B2648" s="158"/>
      <c r="D2648" s="152" t="s">
        <v>368</v>
      </c>
      <c r="F2648" s="160" t="s">
        <v>2781</v>
      </c>
      <c r="H2648" s="161">
        <v>74.052000000000007</v>
      </c>
      <c r="I2648" s="162"/>
      <c r="L2648" s="158"/>
      <c r="M2648" s="163"/>
      <c r="T2648" s="164"/>
      <c r="AT2648" s="159" t="s">
        <v>368</v>
      </c>
      <c r="AU2648" s="159" t="s">
        <v>90</v>
      </c>
      <c r="AV2648" s="13" t="s">
        <v>90</v>
      </c>
      <c r="AW2648" s="13" t="s">
        <v>4</v>
      </c>
      <c r="AX2648" s="13" t="s">
        <v>84</v>
      </c>
      <c r="AY2648" s="159" t="s">
        <v>358</v>
      </c>
    </row>
    <row r="2649" spans="2:65" s="1" customFormat="1" ht="16.5" customHeight="1">
      <c r="B2649" s="33"/>
      <c r="C2649" s="134" t="s">
        <v>2782</v>
      </c>
      <c r="D2649" s="134" t="s">
        <v>360</v>
      </c>
      <c r="E2649" s="135" t="s">
        <v>2783</v>
      </c>
      <c r="F2649" s="136" t="s">
        <v>2784</v>
      </c>
      <c r="G2649" s="137" t="s">
        <v>235</v>
      </c>
      <c r="H2649" s="138">
        <v>642.94299999999998</v>
      </c>
      <c r="I2649" s="139"/>
      <c r="J2649" s="140">
        <f>ROUND(I2649*H2649,2)</f>
        <v>0</v>
      </c>
      <c r="K2649" s="136" t="s">
        <v>363</v>
      </c>
      <c r="L2649" s="33"/>
      <c r="M2649" s="141" t="s">
        <v>19</v>
      </c>
      <c r="N2649" s="142" t="s">
        <v>49</v>
      </c>
      <c r="P2649" s="143">
        <f>O2649*H2649</f>
        <v>0</v>
      </c>
      <c r="Q2649" s="143">
        <v>3.0000000000000001E-5</v>
      </c>
      <c r="R2649" s="143">
        <f>Q2649*H2649</f>
        <v>1.928829E-2</v>
      </c>
      <c r="S2649" s="143">
        <v>0</v>
      </c>
      <c r="T2649" s="144">
        <f>S2649*H2649</f>
        <v>0</v>
      </c>
      <c r="AR2649" s="145" t="s">
        <v>454</v>
      </c>
      <c r="AT2649" s="145" t="s">
        <v>360</v>
      </c>
      <c r="AU2649" s="145" t="s">
        <v>90</v>
      </c>
      <c r="AY2649" s="18" t="s">
        <v>358</v>
      </c>
      <c r="BE2649" s="146">
        <f>IF(N2649="základní",J2649,0)</f>
        <v>0</v>
      </c>
      <c r="BF2649" s="146">
        <f>IF(N2649="snížená",J2649,0)</f>
        <v>0</v>
      </c>
      <c r="BG2649" s="146">
        <f>IF(N2649="zákl. přenesená",J2649,0)</f>
        <v>0</v>
      </c>
      <c r="BH2649" s="146">
        <f>IF(N2649="sníž. přenesená",J2649,0)</f>
        <v>0</v>
      </c>
      <c r="BI2649" s="146">
        <f>IF(N2649="nulová",J2649,0)</f>
        <v>0</v>
      </c>
      <c r="BJ2649" s="18" t="s">
        <v>90</v>
      </c>
      <c r="BK2649" s="146">
        <f>ROUND(I2649*H2649,2)</f>
        <v>0</v>
      </c>
      <c r="BL2649" s="18" t="s">
        <v>454</v>
      </c>
      <c r="BM2649" s="145" t="s">
        <v>2785</v>
      </c>
    </row>
    <row r="2650" spans="2:65" s="1" customFormat="1" ht="11.25">
      <c r="B2650" s="33"/>
      <c r="D2650" s="147" t="s">
        <v>366</v>
      </c>
      <c r="F2650" s="148" t="s">
        <v>2786</v>
      </c>
      <c r="I2650" s="149"/>
      <c r="L2650" s="33"/>
      <c r="M2650" s="150"/>
      <c r="T2650" s="54"/>
      <c r="AT2650" s="18" t="s">
        <v>366</v>
      </c>
      <c r="AU2650" s="18" t="s">
        <v>90</v>
      </c>
    </row>
    <row r="2651" spans="2:65" s="13" customFormat="1" ht="11.25">
      <c r="B2651" s="158"/>
      <c r="D2651" s="152" t="s">
        <v>368</v>
      </c>
      <c r="E2651" s="159" t="s">
        <v>19</v>
      </c>
      <c r="F2651" s="160" t="s">
        <v>264</v>
      </c>
      <c r="H2651" s="161">
        <v>568.67100000000005</v>
      </c>
      <c r="I2651" s="162"/>
      <c r="L2651" s="158"/>
      <c r="M2651" s="163"/>
      <c r="T2651" s="164"/>
      <c r="AT2651" s="159" t="s">
        <v>368</v>
      </c>
      <c r="AU2651" s="159" t="s">
        <v>90</v>
      </c>
      <c r="AV2651" s="13" t="s">
        <v>90</v>
      </c>
      <c r="AW2651" s="13" t="s">
        <v>36</v>
      </c>
      <c r="AX2651" s="13" t="s">
        <v>77</v>
      </c>
      <c r="AY2651" s="159" t="s">
        <v>358</v>
      </c>
    </row>
    <row r="2652" spans="2:65" s="13" customFormat="1" ht="11.25">
      <c r="B2652" s="158"/>
      <c r="D2652" s="152" t="s">
        <v>368</v>
      </c>
      <c r="E2652" s="159" t="s">
        <v>19</v>
      </c>
      <c r="F2652" s="160" t="s">
        <v>267</v>
      </c>
      <c r="H2652" s="161">
        <v>74.272000000000006</v>
      </c>
      <c r="I2652" s="162"/>
      <c r="L2652" s="158"/>
      <c r="M2652" s="163"/>
      <c r="T2652" s="164"/>
      <c r="AT2652" s="159" t="s">
        <v>368</v>
      </c>
      <c r="AU2652" s="159" t="s">
        <v>90</v>
      </c>
      <c r="AV2652" s="13" t="s">
        <v>90</v>
      </c>
      <c r="AW2652" s="13" t="s">
        <v>36</v>
      </c>
      <c r="AX2652" s="13" t="s">
        <v>77</v>
      </c>
      <c r="AY2652" s="159" t="s">
        <v>358</v>
      </c>
    </row>
    <row r="2653" spans="2:65" s="14" customFormat="1" ht="11.25">
      <c r="B2653" s="165"/>
      <c r="D2653" s="152" t="s">
        <v>368</v>
      </c>
      <c r="E2653" s="166" t="s">
        <v>19</v>
      </c>
      <c r="F2653" s="167" t="s">
        <v>371</v>
      </c>
      <c r="H2653" s="168">
        <v>642.94299999999998</v>
      </c>
      <c r="I2653" s="169"/>
      <c r="L2653" s="165"/>
      <c r="M2653" s="170"/>
      <c r="T2653" s="171"/>
      <c r="AT2653" s="166" t="s">
        <v>368</v>
      </c>
      <c r="AU2653" s="166" t="s">
        <v>90</v>
      </c>
      <c r="AV2653" s="14" t="s">
        <v>364</v>
      </c>
      <c r="AW2653" s="14" t="s">
        <v>36</v>
      </c>
      <c r="AX2653" s="14" t="s">
        <v>84</v>
      </c>
      <c r="AY2653" s="166" t="s">
        <v>358</v>
      </c>
    </row>
    <row r="2654" spans="2:65" s="1" customFormat="1" ht="37.9" customHeight="1">
      <c r="B2654" s="33"/>
      <c r="C2654" s="134" t="s">
        <v>2787</v>
      </c>
      <c r="D2654" s="134" t="s">
        <v>360</v>
      </c>
      <c r="E2654" s="135" t="s">
        <v>2788</v>
      </c>
      <c r="F2654" s="136" t="s">
        <v>2789</v>
      </c>
      <c r="G2654" s="137" t="s">
        <v>195</v>
      </c>
      <c r="H2654" s="138">
        <v>581.05899999999997</v>
      </c>
      <c r="I2654" s="139"/>
      <c r="J2654" s="140">
        <f>ROUND(I2654*H2654,2)</f>
        <v>0</v>
      </c>
      <c r="K2654" s="136" t="s">
        <v>363</v>
      </c>
      <c r="L2654" s="33"/>
      <c r="M2654" s="141" t="s">
        <v>19</v>
      </c>
      <c r="N2654" s="142" t="s">
        <v>49</v>
      </c>
      <c r="P2654" s="143">
        <f>O2654*H2654</f>
        <v>0</v>
      </c>
      <c r="Q2654" s="143">
        <v>5.0000000000000002E-5</v>
      </c>
      <c r="R2654" s="143">
        <f>Q2654*H2654</f>
        <v>2.9052950000000001E-2</v>
      </c>
      <c r="S2654" s="143">
        <v>0</v>
      </c>
      <c r="T2654" s="144">
        <f>S2654*H2654</f>
        <v>0</v>
      </c>
      <c r="AR2654" s="145" t="s">
        <v>454</v>
      </c>
      <c r="AT2654" s="145" t="s">
        <v>360</v>
      </c>
      <c r="AU2654" s="145" t="s">
        <v>90</v>
      </c>
      <c r="AY2654" s="18" t="s">
        <v>358</v>
      </c>
      <c r="BE2654" s="146">
        <f>IF(N2654="základní",J2654,0)</f>
        <v>0</v>
      </c>
      <c r="BF2654" s="146">
        <f>IF(N2654="snížená",J2654,0)</f>
        <v>0</v>
      </c>
      <c r="BG2654" s="146">
        <f>IF(N2654="zákl. přenesená",J2654,0)</f>
        <v>0</v>
      </c>
      <c r="BH2654" s="146">
        <f>IF(N2654="sníž. přenesená",J2654,0)</f>
        <v>0</v>
      </c>
      <c r="BI2654" s="146">
        <f>IF(N2654="nulová",J2654,0)</f>
        <v>0</v>
      </c>
      <c r="BJ2654" s="18" t="s">
        <v>90</v>
      </c>
      <c r="BK2654" s="146">
        <f>ROUND(I2654*H2654,2)</f>
        <v>0</v>
      </c>
      <c r="BL2654" s="18" t="s">
        <v>454</v>
      </c>
      <c r="BM2654" s="145" t="s">
        <v>2790</v>
      </c>
    </row>
    <row r="2655" spans="2:65" s="1" customFormat="1" ht="11.25">
      <c r="B2655" s="33"/>
      <c r="D2655" s="147" t="s">
        <v>366</v>
      </c>
      <c r="F2655" s="148" t="s">
        <v>2791</v>
      </c>
      <c r="I2655" s="149"/>
      <c r="L2655" s="33"/>
      <c r="M2655" s="150"/>
      <c r="T2655" s="54"/>
      <c r="AT2655" s="18" t="s">
        <v>366</v>
      </c>
      <c r="AU2655" s="18" t="s">
        <v>90</v>
      </c>
    </row>
    <row r="2656" spans="2:65" s="13" customFormat="1" ht="11.25">
      <c r="B2656" s="158"/>
      <c r="D2656" s="152" t="s">
        <v>368</v>
      </c>
      <c r="E2656" s="159" t="s">
        <v>19</v>
      </c>
      <c r="F2656" s="160" t="s">
        <v>223</v>
      </c>
      <c r="H2656" s="161">
        <v>544.05999999999995</v>
      </c>
      <c r="I2656" s="162"/>
      <c r="L2656" s="158"/>
      <c r="M2656" s="163"/>
      <c r="T2656" s="164"/>
      <c r="AT2656" s="159" t="s">
        <v>368</v>
      </c>
      <c r="AU2656" s="159" t="s">
        <v>90</v>
      </c>
      <c r="AV2656" s="13" t="s">
        <v>90</v>
      </c>
      <c r="AW2656" s="13" t="s">
        <v>36</v>
      </c>
      <c r="AX2656" s="13" t="s">
        <v>77</v>
      </c>
      <c r="AY2656" s="159" t="s">
        <v>358</v>
      </c>
    </row>
    <row r="2657" spans="2:65" s="13" customFormat="1" ht="11.25">
      <c r="B2657" s="158"/>
      <c r="D2657" s="152" t="s">
        <v>368</v>
      </c>
      <c r="E2657" s="159" t="s">
        <v>19</v>
      </c>
      <c r="F2657" s="160" t="s">
        <v>2742</v>
      </c>
      <c r="H2657" s="161">
        <v>36.999000000000002</v>
      </c>
      <c r="I2657" s="162"/>
      <c r="L2657" s="158"/>
      <c r="M2657" s="163"/>
      <c r="T2657" s="164"/>
      <c r="AT2657" s="159" t="s">
        <v>368</v>
      </c>
      <c r="AU2657" s="159" t="s">
        <v>90</v>
      </c>
      <c r="AV2657" s="13" t="s">
        <v>90</v>
      </c>
      <c r="AW2657" s="13" t="s">
        <v>36</v>
      </c>
      <c r="AX2657" s="13" t="s">
        <v>77</v>
      </c>
      <c r="AY2657" s="159" t="s">
        <v>358</v>
      </c>
    </row>
    <row r="2658" spans="2:65" s="14" customFormat="1" ht="11.25">
      <c r="B2658" s="165"/>
      <c r="D2658" s="152" t="s">
        <v>368</v>
      </c>
      <c r="E2658" s="166" t="s">
        <v>19</v>
      </c>
      <c r="F2658" s="167" t="s">
        <v>371</v>
      </c>
      <c r="H2658" s="168">
        <v>581.05899999999997</v>
      </c>
      <c r="I2658" s="169"/>
      <c r="L2658" s="165"/>
      <c r="M2658" s="170"/>
      <c r="T2658" s="171"/>
      <c r="AT2658" s="166" t="s">
        <v>368</v>
      </c>
      <c r="AU2658" s="166" t="s">
        <v>90</v>
      </c>
      <c r="AV2658" s="14" t="s">
        <v>364</v>
      </c>
      <c r="AW2658" s="14" t="s">
        <v>36</v>
      </c>
      <c r="AX2658" s="14" t="s">
        <v>84</v>
      </c>
      <c r="AY2658" s="166" t="s">
        <v>358</v>
      </c>
    </row>
    <row r="2659" spans="2:65" s="1" customFormat="1" ht="49.15" customHeight="1">
      <c r="B2659" s="33"/>
      <c r="C2659" s="134" t="s">
        <v>2792</v>
      </c>
      <c r="D2659" s="134" t="s">
        <v>360</v>
      </c>
      <c r="E2659" s="135" t="s">
        <v>2793</v>
      </c>
      <c r="F2659" s="136" t="s">
        <v>2794</v>
      </c>
      <c r="G2659" s="137" t="s">
        <v>1498</v>
      </c>
      <c r="H2659" s="189"/>
      <c r="I2659" s="139"/>
      <c r="J2659" s="140">
        <f>ROUND(I2659*H2659,2)</f>
        <v>0</v>
      </c>
      <c r="K2659" s="136" t="s">
        <v>363</v>
      </c>
      <c r="L2659" s="33"/>
      <c r="M2659" s="141" t="s">
        <v>19</v>
      </c>
      <c r="N2659" s="142" t="s">
        <v>49</v>
      </c>
      <c r="P2659" s="143">
        <f>O2659*H2659</f>
        <v>0</v>
      </c>
      <c r="Q2659" s="143">
        <v>0</v>
      </c>
      <c r="R2659" s="143">
        <f>Q2659*H2659</f>
        <v>0</v>
      </c>
      <c r="S2659" s="143">
        <v>0</v>
      </c>
      <c r="T2659" s="144">
        <f>S2659*H2659</f>
        <v>0</v>
      </c>
      <c r="AR2659" s="145" t="s">
        <v>454</v>
      </c>
      <c r="AT2659" s="145" t="s">
        <v>360</v>
      </c>
      <c r="AU2659" s="145" t="s">
        <v>90</v>
      </c>
      <c r="AY2659" s="18" t="s">
        <v>358</v>
      </c>
      <c r="BE2659" s="146">
        <f>IF(N2659="základní",J2659,0)</f>
        <v>0</v>
      </c>
      <c r="BF2659" s="146">
        <f>IF(N2659="snížená",J2659,0)</f>
        <v>0</v>
      </c>
      <c r="BG2659" s="146">
        <f>IF(N2659="zákl. přenesená",J2659,0)</f>
        <v>0</v>
      </c>
      <c r="BH2659" s="146">
        <f>IF(N2659="sníž. přenesená",J2659,0)</f>
        <v>0</v>
      </c>
      <c r="BI2659" s="146">
        <f>IF(N2659="nulová",J2659,0)</f>
        <v>0</v>
      </c>
      <c r="BJ2659" s="18" t="s">
        <v>90</v>
      </c>
      <c r="BK2659" s="146">
        <f>ROUND(I2659*H2659,2)</f>
        <v>0</v>
      </c>
      <c r="BL2659" s="18" t="s">
        <v>454</v>
      </c>
      <c r="BM2659" s="145" t="s">
        <v>2795</v>
      </c>
    </row>
    <row r="2660" spans="2:65" s="1" customFormat="1" ht="11.25">
      <c r="B2660" s="33"/>
      <c r="D2660" s="147" t="s">
        <v>366</v>
      </c>
      <c r="F2660" s="148" t="s">
        <v>2796</v>
      </c>
      <c r="I2660" s="149"/>
      <c r="L2660" s="33"/>
      <c r="M2660" s="150"/>
      <c r="T2660" s="54"/>
      <c r="AT2660" s="18" t="s">
        <v>366</v>
      </c>
      <c r="AU2660" s="18" t="s">
        <v>90</v>
      </c>
    </row>
    <row r="2661" spans="2:65" s="11" customFormat="1" ht="22.9" customHeight="1">
      <c r="B2661" s="122"/>
      <c r="D2661" s="123" t="s">
        <v>76</v>
      </c>
      <c r="E2661" s="132" t="s">
        <v>2797</v>
      </c>
      <c r="F2661" s="132" t="s">
        <v>2798</v>
      </c>
      <c r="I2661" s="125"/>
      <c r="J2661" s="133">
        <f>BK2661</f>
        <v>0</v>
      </c>
      <c r="L2661" s="122"/>
      <c r="M2661" s="127"/>
      <c r="P2661" s="128">
        <f>SUM(P2662:P2736)</f>
        <v>0</v>
      </c>
      <c r="R2661" s="128">
        <f>SUM(R2662:R2736)</f>
        <v>12.143721711</v>
      </c>
      <c r="T2661" s="129">
        <f>SUM(T2662:T2736)</f>
        <v>0</v>
      </c>
      <c r="AR2661" s="123" t="s">
        <v>90</v>
      </c>
      <c r="AT2661" s="130" t="s">
        <v>76</v>
      </c>
      <c r="AU2661" s="130" t="s">
        <v>84</v>
      </c>
      <c r="AY2661" s="123" t="s">
        <v>358</v>
      </c>
      <c r="BK2661" s="131">
        <f>SUM(BK2662:BK2736)</f>
        <v>0</v>
      </c>
    </row>
    <row r="2662" spans="2:65" s="1" customFormat="1" ht="24.2" customHeight="1">
      <c r="B2662" s="33"/>
      <c r="C2662" s="134" t="s">
        <v>2799</v>
      </c>
      <c r="D2662" s="134" t="s">
        <v>360</v>
      </c>
      <c r="E2662" s="135" t="s">
        <v>2800</v>
      </c>
      <c r="F2662" s="136" t="s">
        <v>2801</v>
      </c>
      <c r="G2662" s="137" t="s">
        <v>195</v>
      </c>
      <c r="H2662" s="138">
        <v>368.46699999999998</v>
      </c>
      <c r="I2662" s="139"/>
      <c r="J2662" s="140">
        <f>ROUND(I2662*H2662,2)</f>
        <v>0</v>
      </c>
      <c r="K2662" s="136" t="s">
        <v>363</v>
      </c>
      <c r="L2662" s="33"/>
      <c r="M2662" s="141" t="s">
        <v>19</v>
      </c>
      <c r="N2662" s="142" t="s">
        <v>49</v>
      </c>
      <c r="P2662" s="143">
        <f>O2662*H2662</f>
        <v>0</v>
      </c>
      <c r="Q2662" s="143">
        <v>0</v>
      </c>
      <c r="R2662" s="143">
        <f>Q2662*H2662</f>
        <v>0</v>
      </c>
      <c r="S2662" s="143">
        <v>0</v>
      </c>
      <c r="T2662" s="144">
        <f>S2662*H2662</f>
        <v>0</v>
      </c>
      <c r="AR2662" s="145" t="s">
        <v>454</v>
      </c>
      <c r="AT2662" s="145" t="s">
        <v>360</v>
      </c>
      <c r="AU2662" s="145" t="s">
        <v>90</v>
      </c>
      <c r="AY2662" s="18" t="s">
        <v>358</v>
      </c>
      <c r="BE2662" s="146">
        <f>IF(N2662="základní",J2662,0)</f>
        <v>0</v>
      </c>
      <c r="BF2662" s="146">
        <f>IF(N2662="snížená",J2662,0)</f>
        <v>0</v>
      </c>
      <c r="BG2662" s="146">
        <f>IF(N2662="zákl. přenesená",J2662,0)</f>
        <v>0</v>
      </c>
      <c r="BH2662" s="146">
        <f>IF(N2662="sníž. přenesená",J2662,0)</f>
        <v>0</v>
      </c>
      <c r="BI2662" s="146">
        <f>IF(N2662="nulová",J2662,0)</f>
        <v>0</v>
      </c>
      <c r="BJ2662" s="18" t="s">
        <v>90</v>
      </c>
      <c r="BK2662" s="146">
        <f>ROUND(I2662*H2662,2)</f>
        <v>0</v>
      </c>
      <c r="BL2662" s="18" t="s">
        <v>454</v>
      </c>
      <c r="BM2662" s="145" t="s">
        <v>2802</v>
      </c>
    </row>
    <row r="2663" spans="2:65" s="1" customFormat="1" ht="11.25">
      <c r="B2663" s="33"/>
      <c r="D2663" s="147" t="s">
        <v>366</v>
      </c>
      <c r="F2663" s="148" t="s">
        <v>2803</v>
      </c>
      <c r="I2663" s="149"/>
      <c r="L2663" s="33"/>
      <c r="M2663" s="150"/>
      <c r="T2663" s="54"/>
      <c r="AT2663" s="18" t="s">
        <v>366</v>
      </c>
      <c r="AU2663" s="18" t="s">
        <v>90</v>
      </c>
    </row>
    <row r="2664" spans="2:65" s="12" customFormat="1" ht="11.25">
      <c r="B2664" s="151"/>
      <c r="D2664" s="152" t="s">
        <v>368</v>
      </c>
      <c r="E2664" s="153" t="s">
        <v>19</v>
      </c>
      <c r="F2664" s="154" t="s">
        <v>1160</v>
      </c>
      <c r="H2664" s="153" t="s">
        <v>19</v>
      </c>
      <c r="I2664" s="155"/>
      <c r="L2664" s="151"/>
      <c r="M2664" s="156"/>
      <c r="T2664" s="157"/>
      <c r="AT2664" s="153" t="s">
        <v>368</v>
      </c>
      <c r="AU2664" s="153" t="s">
        <v>90</v>
      </c>
      <c r="AV2664" s="12" t="s">
        <v>84</v>
      </c>
      <c r="AW2664" s="12" t="s">
        <v>36</v>
      </c>
      <c r="AX2664" s="12" t="s">
        <v>77</v>
      </c>
      <c r="AY2664" s="153" t="s">
        <v>358</v>
      </c>
    </row>
    <row r="2665" spans="2:65" s="12" customFormat="1" ht="11.25">
      <c r="B2665" s="151"/>
      <c r="D2665" s="152" t="s">
        <v>368</v>
      </c>
      <c r="E2665" s="153" t="s">
        <v>19</v>
      </c>
      <c r="F2665" s="154" t="s">
        <v>5184</v>
      </c>
      <c r="H2665" s="153" t="s">
        <v>19</v>
      </c>
      <c r="I2665" s="155"/>
      <c r="L2665" s="151"/>
      <c r="M2665" s="156"/>
      <c r="T2665" s="157"/>
      <c r="AT2665" s="153" t="s">
        <v>368</v>
      </c>
      <c r="AU2665" s="153" t="s">
        <v>90</v>
      </c>
      <c r="AV2665" s="12" t="s">
        <v>84</v>
      </c>
      <c r="AW2665" s="12" t="s">
        <v>36</v>
      </c>
      <c r="AX2665" s="12" t="s">
        <v>77</v>
      </c>
      <c r="AY2665" s="153" t="s">
        <v>358</v>
      </c>
    </row>
    <row r="2666" spans="2:65" s="13" customFormat="1" ht="11.25">
      <c r="B2666" s="158"/>
      <c r="D2666" s="152" t="s">
        <v>368</v>
      </c>
      <c r="E2666" s="159" t="s">
        <v>19</v>
      </c>
      <c r="F2666" s="160" t="s">
        <v>2804</v>
      </c>
      <c r="H2666" s="161">
        <v>22.31</v>
      </c>
      <c r="I2666" s="162"/>
      <c r="L2666" s="158"/>
      <c r="M2666" s="163"/>
      <c r="T2666" s="164"/>
      <c r="AT2666" s="159" t="s">
        <v>368</v>
      </c>
      <c r="AU2666" s="159" t="s">
        <v>90</v>
      </c>
      <c r="AV2666" s="13" t="s">
        <v>90</v>
      </c>
      <c r="AW2666" s="13" t="s">
        <v>36</v>
      </c>
      <c r="AX2666" s="13" t="s">
        <v>77</v>
      </c>
      <c r="AY2666" s="159" t="s">
        <v>358</v>
      </c>
    </row>
    <row r="2667" spans="2:65" s="13" customFormat="1" ht="11.25">
      <c r="B2667" s="158"/>
      <c r="D2667" s="152" t="s">
        <v>368</v>
      </c>
      <c r="E2667" s="159" t="s">
        <v>19</v>
      </c>
      <c r="F2667" s="160" t="s">
        <v>2805</v>
      </c>
      <c r="H2667" s="161">
        <v>22.31</v>
      </c>
      <c r="I2667" s="162"/>
      <c r="L2667" s="158"/>
      <c r="M2667" s="163"/>
      <c r="T2667" s="164"/>
      <c r="AT2667" s="159" t="s">
        <v>368</v>
      </c>
      <c r="AU2667" s="159" t="s">
        <v>90</v>
      </c>
      <c r="AV2667" s="13" t="s">
        <v>90</v>
      </c>
      <c r="AW2667" s="13" t="s">
        <v>36</v>
      </c>
      <c r="AX2667" s="13" t="s">
        <v>77</v>
      </c>
      <c r="AY2667" s="159" t="s">
        <v>358</v>
      </c>
    </row>
    <row r="2668" spans="2:65" s="13" customFormat="1" ht="11.25">
      <c r="B2668" s="158"/>
      <c r="D2668" s="152" t="s">
        <v>368</v>
      </c>
      <c r="E2668" s="159" t="s">
        <v>19</v>
      </c>
      <c r="F2668" s="160" t="s">
        <v>2806</v>
      </c>
      <c r="H2668" s="161">
        <v>22.31</v>
      </c>
      <c r="I2668" s="162"/>
      <c r="L2668" s="158"/>
      <c r="M2668" s="163"/>
      <c r="T2668" s="164"/>
      <c r="AT2668" s="159" t="s">
        <v>368</v>
      </c>
      <c r="AU2668" s="159" t="s">
        <v>90</v>
      </c>
      <c r="AV2668" s="13" t="s">
        <v>90</v>
      </c>
      <c r="AW2668" s="13" t="s">
        <v>36</v>
      </c>
      <c r="AX2668" s="13" t="s">
        <v>77</v>
      </c>
      <c r="AY2668" s="159" t="s">
        <v>358</v>
      </c>
    </row>
    <row r="2669" spans="2:65" s="13" customFormat="1" ht="11.25">
      <c r="B2669" s="158"/>
      <c r="D2669" s="152" t="s">
        <v>368</v>
      </c>
      <c r="E2669" s="159" t="s">
        <v>19</v>
      </c>
      <c r="F2669" s="160" t="s">
        <v>2807</v>
      </c>
      <c r="H2669" s="161">
        <v>22.31</v>
      </c>
      <c r="I2669" s="162"/>
      <c r="L2669" s="158"/>
      <c r="M2669" s="163"/>
      <c r="T2669" s="164"/>
      <c r="AT2669" s="159" t="s">
        <v>368</v>
      </c>
      <c r="AU2669" s="159" t="s">
        <v>90</v>
      </c>
      <c r="AV2669" s="13" t="s">
        <v>90</v>
      </c>
      <c r="AW2669" s="13" t="s">
        <v>36</v>
      </c>
      <c r="AX2669" s="13" t="s">
        <v>77</v>
      </c>
      <c r="AY2669" s="159" t="s">
        <v>358</v>
      </c>
    </row>
    <row r="2670" spans="2:65" s="13" customFormat="1" ht="11.25">
      <c r="B2670" s="158"/>
      <c r="D2670" s="152" t="s">
        <v>368</v>
      </c>
      <c r="E2670" s="159" t="s">
        <v>19</v>
      </c>
      <c r="F2670" s="160" t="s">
        <v>2808</v>
      </c>
      <c r="H2670" s="161">
        <v>22.31</v>
      </c>
      <c r="I2670" s="162"/>
      <c r="L2670" s="158"/>
      <c r="M2670" s="163"/>
      <c r="T2670" s="164"/>
      <c r="AT2670" s="159" t="s">
        <v>368</v>
      </c>
      <c r="AU2670" s="159" t="s">
        <v>90</v>
      </c>
      <c r="AV2670" s="13" t="s">
        <v>90</v>
      </c>
      <c r="AW2670" s="13" t="s">
        <v>36</v>
      </c>
      <c r="AX2670" s="13" t="s">
        <v>77</v>
      </c>
      <c r="AY2670" s="159" t="s">
        <v>358</v>
      </c>
    </row>
    <row r="2671" spans="2:65" s="15" customFormat="1" ht="11.25">
      <c r="B2671" s="172"/>
      <c r="D2671" s="152" t="s">
        <v>368</v>
      </c>
      <c r="E2671" s="173" t="s">
        <v>19</v>
      </c>
      <c r="F2671" s="174" t="s">
        <v>416</v>
      </c>
      <c r="H2671" s="175">
        <v>111.55</v>
      </c>
      <c r="I2671" s="176"/>
      <c r="L2671" s="172"/>
      <c r="M2671" s="177"/>
      <c r="T2671" s="178"/>
      <c r="AT2671" s="173" t="s">
        <v>368</v>
      </c>
      <c r="AU2671" s="173" t="s">
        <v>90</v>
      </c>
      <c r="AV2671" s="15" t="s">
        <v>97</v>
      </c>
      <c r="AW2671" s="15" t="s">
        <v>36</v>
      </c>
      <c r="AX2671" s="15" t="s">
        <v>77</v>
      </c>
      <c r="AY2671" s="173" t="s">
        <v>358</v>
      </c>
    </row>
    <row r="2672" spans="2:65" s="12" customFormat="1" ht="11.25">
      <c r="B2672" s="151"/>
      <c r="D2672" s="152" t="s">
        <v>368</v>
      </c>
      <c r="E2672" s="153" t="s">
        <v>19</v>
      </c>
      <c r="F2672" s="154" t="s">
        <v>5185</v>
      </c>
      <c r="H2672" s="153" t="s">
        <v>19</v>
      </c>
      <c r="I2672" s="155"/>
      <c r="L2672" s="151"/>
      <c r="M2672" s="156"/>
      <c r="T2672" s="157"/>
      <c r="AT2672" s="153" t="s">
        <v>368</v>
      </c>
      <c r="AU2672" s="153" t="s">
        <v>90</v>
      </c>
      <c r="AV2672" s="12" t="s">
        <v>84</v>
      </c>
      <c r="AW2672" s="12" t="s">
        <v>36</v>
      </c>
      <c r="AX2672" s="12" t="s">
        <v>77</v>
      </c>
      <c r="AY2672" s="153" t="s">
        <v>358</v>
      </c>
    </row>
    <row r="2673" spans="2:65" s="13" customFormat="1" ht="11.25">
      <c r="B2673" s="158"/>
      <c r="D2673" s="152" t="s">
        <v>368</v>
      </c>
      <c r="E2673" s="159" t="s">
        <v>19</v>
      </c>
      <c r="F2673" s="160" t="s">
        <v>2809</v>
      </c>
      <c r="H2673" s="161">
        <v>22.31</v>
      </c>
      <c r="I2673" s="162"/>
      <c r="L2673" s="158"/>
      <c r="M2673" s="163"/>
      <c r="T2673" s="164"/>
      <c r="AT2673" s="159" t="s">
        <v>368</v>
      </c>
      <c r="AU2673" s="159" t="s">
        <v>90</v>
      </c>
      <c r="AV2673" s="13" t="s">
        <v>90</v>
      </c>
      <c r="AW2673" s="13" t="s">
        <v>36</v>
      </c>
      <c r="AX2673" s="13" t="s">
        <v>77</v>
      </c>
      <c r="AY2673" s="159" t="s">
        <v>358</v>
      </c>
    </row>
    <row r="2674" spans="2:65" s="13" customFormat="1" ht="11.25">
      <c r="B2674" s="158"/>
      <c r="D2674" s="152" t="s">
        <v>368</v>
      </c>
      <c r="E2674" s="159" t="s">
        <v>19</v>
      </c>
      <c r="F2674" s="160" t="s">
        <v>2810</v>
      </c>
      <c r="H2674" s="161">
        <v>22.31</v>
      </c>
      <c r="I2674" s="162"/>
      <c r="L2674" s="158"/>
      <c r="M2674" s="163"/>
      <c r="T2674" s="164"/>
      <c r="AT2674" s="159" t="s">
        <v>368</v>
      </c>
      <c r="AU2674" s="159" t="s">
        <v>90</v>
      </c>
      <c r="AV2674" s="13" t="s">
        <v>90</v>
      </c>
      <c r="AW2674" s="13" t="s">
        <v>36</v>
      </c>
      <c r="AX2674" s="13" t="s">
        <v>77</v>
      </c>
      <c r="AY2674" s="159" t="s">
        <v>358</v>
      </c>
    </row>
    <row r="2675" spans="2:65" s="13" customFormat="1" ht="11.25">
      <c r="B2675" s="158"/>
      <c r="D2675" s="152" t="s">
        <v>368</v>
      </c>
      <c r="E2675" s="159" t="s">
        <v>19</v>
      </c>
      <c r="F2675" s="160" t="s">
        <v>2811</v>
      </c>
      <c r="H2675" s="161">
        <v>22.31</v>
      </c>
      <c r="I2675" s="162"/>
      <c r="L2675" s="158"/>
      <c r="M2675" s="163"/>
      <c r="T2675" s="164"/>
      <c r="AT2675" s="159" t="s">
        <v>368</v>
      </c>
      <c r="AU2675" s="159" t="s">
        <v>90</v>
      </c>
      <c r="AV2675" s="13" t="s">
        <v>90</v>
      </c>
      <c r="AW2675" s="13" t="s">
        <v>36</v>
      </c>
      <c r="AX2675" s="13" t="s">
        <v>77</v>
      </c>
      <c r="AY2675" s="159" t="s">
        <v>358</v>
      </c>
    </row>
    <row r="2676" spans="2:65" s="13" customFormat="1" ht="11.25">
      <c r="B2676" s="158"/>
      <c r="D2676" s="152" t="s">
        <v>368</v>
      </c>
      <c r="E2676" s="159" t="s">
        <v>19</v>
      </c>
      <c r="F2676" s="160" t="s">
        <v>2812</v>
      </c>
      <c r="H2676" s="161">
        <v>22.31</v>
      </c>
      <c r="I2676" s="162"/>
      <c r="L2676" s="158"/>
      <c r="M2676" s="163"/>
      <c r="T2676" s="164"/>
      <c r="AT2676" s="159" t="s">
        <v>368</v>
      </c>
      <c r="AU2676" s="159" t="s">
        <v>90</v>
      </c>
      <c r="AV2676" s="13" t="s">
        <v>90</v>
      </c>
      <c r="AW2676" s="13" t="s">
        <v>36</v>
      </c>
      <c r="AX2676" s="13" t="s">
        <v>77</v>
      </c>
      <c r="AY2676" s="159" t="s">
        <v>358</v>
      </c>
    </row>
    <row r="2677" spans="2:65" s="13" customFormat="1" ht="11.25">
      <c r="B2677" s="158"/>
      <c r="D2677" s="152" t="s">
        <v>368</v>
      </c>
      <c r="E2677" s="159" t="s">
        <v>19</v>
      </c>
      <c r="F2677" s="160" t="s">
        <v>2813</v>
      </c>
      <c r="H2677" s="161">
        <v>22.31</v>
      </c>
      <c r="I2677" s="162"/>
      <c r="L2677" s="158"/>
      <c r="M2677" s="163"/>
      <c r="T2677" s="164"/>
      <c r="AT2677" s="159" t="s">
        <v>368</v>
      </c>
      <c r="AU2677" s="159" t="s">
        <v>90</v>
      </c>
      <c r="AV2677" s="13" t="s">
        <v>90</v>
      </c>
      <c r="AW2677" s="13" t="s">
        <v>36</v>
      </c>
      <c r="AX2677" s="13" t="s">
        <v>77</v>
      </c>
      <c r="AY2677" s="159" t="s">
        <v>358</v>
      </c>
    </row>
    <row r="2678" spans="2:65" s="15" customFormat="1" ht="11.25">
      <c r="B2678" s="172"/>
      <c r="D2678" s="152" t="s">
        <v>368</v>
      </c>
      <c r="E2678" s="173" t="s">
        <v>19</v>
      </c>
      <c r="F2678" s="174" t="s">
        <v>416</v>
      </c>
      <c r="H2678" s="175">
        <v>111.55</v>
      </c>
      <c r="I2678" s="176"/>
      <c r="L2678" s="172"/>
      <c r="M2678" s="177"/>
      <c r="T2678" s="178"/>
      <c r="AT2678" s="173" t="s">
        <v>368</v>
      </c>
      <c r="AU2678" s="173" t="s">
        <v>90</v>
      </c>
      <c r="AV2678" s="15" t="s">
        <v>97</v>
      </c>
      <c r="AW2678" s="15" t="s">
        <v>36</v>
      </c>
      <c r="AX2678" s="15" t="s">
        <v>77</v>
      </c>
      <c r="AY2678" s="173" t="s">
        <v>358</v>
      </c>
    </row>
    <row r="2679" spans="2:65" s="12" customFormat="1" ht="11.25">
      <c r="B2679" s="151"/>
      <c r="D2679" s="152" t="s">
        <v>368</v>
      </c>
      <c r="E2679" s="153" t="s">
        <v>19</v>
      </c>
      <c r="F2679" s="154" t="s">
        <v>5183</v>
      </c>
      <c r="H2679" s="153" t="s">
        <v>19</v>
      </c>
      <c r="I2679" s="155"/>
      <c r="L2679" s="151"/>
      <c r="M2679" s="156"/>
      <c r="T2679" s="157"/>
      <c r="AT2679" s="153" t="s">
        <v>368</v>
      </c>
      <c r="AU2679" s="153" t="s">
        <v>90</v>
      </c>
      <c r="AV2679" s="12" t="s">
        <v>84</v>
      </c>
      <c r="AW2679" s="12" t="s">
        <v>36</v>
      </c>
      <c r="AX2679" s="12" t="s">
        <v>77</v>
      </c>
      <c r="AY2679" s="153" t="s">
        <v>358</v>
      </c>
    </row>
    <row r="2680" spans="2:65" s="13" customFormat="1" ht="11.25">
      <c r="B2680" s="158"/>
      <c r="D2680" s="152" t="s">
        <v>368</v>
      </c>
      <c r="E2680" s="159" t="s">
        <v>19</v>
      </c>
      <c r="F2680" s="160" t="s">
        <v>2814</v>
      </c>
      <c r="H2680" s="161">
        <v>45.395000000000003</v>
      </c>
      <c r="I2680" s="162"/>
      <c r="L2680" s="158"/>
      <c r="M2680" s="163"/>
      <c r="T2680" s="164"/>
      <c r="AT2680" s="159" t="s">
        <v>368</v>
      </c>
      <c r="AU2680" s="159" t="s">
        <v>90</v>
      </c>
      <c r="AV2680" s="13" t="s">
        <v>90</v>
      </c>
      <c r="AW2680" s="13" t="s">
        <v>36</v>
      </c>
      <c r="AX2680" s="13" t="s">
        <v>77</v>
      </c>
      <c r="AY2680" s="159" t="s">
        <v>358</v>
      </c>
    </row>
    <row r="2681" spans="2:65" s="13" customFormat="1" ht="22.5">
      <c r="B2681" s="158"/>
      <c r="D2681" s="152" t="s">
        <v>368</v>
      </c>
      <c r="E2681" s="159" t="s">
        <v>19</v>
      </c>
      <c r="F2681" s="160" t="s">
        <v>2815</v>
      </c>
      <c r="H2681" s="161">
        <v>24.89</v>
      </c>
      <c r="I2681" s="162"/>
      <c r="L2681" s="158"/>
      <c r="M2681" s="163"/>
      <c r="T2681" s="164"/>
      <c r="AT2681" s="159" t="s">
        <v>368</v>
      </c>
      <c r="AU2681" s="159" t="s">
        <v>90</v>
      </c>
      <c r="AV2681" s="13" t="s">
        <v>90</v>
      </c>
      <c r="AW2681" s="13" t="s">
        <v>36</v>
      </c>
      <c r="AX2681" s="13" t="s">
        <v>77</v>
      </c>
      <c r="AY2681" s="159" t="s">
        <v>358</v>
      </c>
    </row>
    <row r="2682" spans="2:65" s="13" customFormat="1" ht="11.25">
      <c r="B2682" s="158"/>
      <c r="D2682" s="152" t="s">
        <v>368</v>
      </c>
      <c r="E2682" s="159" t="s">
        <v>19</v>
      </c>
      <c r="F2682" s="160" t="s">
        <v>2816</v>
      </c>
      <c r="H2682" s="161">
        <v>35.194000000000003</v>
      </c>
      <c r="I2682" s="162"/>
      <c r="L2682" s="158"/>
      <c r="M2682" s="163"/>
      <c r="T2682" s="164"/>
      <c r="AT2682" s="159" t="s">
        <v>368</v>
      </c>
      <c r="AU2682" s="159" t="s">
        <v>90</v>
      </c>
      <c r="AV2682" s="13" t="s">
        <v>90</v>
      </c>
      <c r="AW2682" s="13" t="s">
        <v>36</v>
      </c>
      <c r="AX2682" s="13" t="s">
        <v>77</v>
      </c>
      <c r="AY2682" s="159" t="s">
        <v>358</v>
      </c>
    </row>
    <row r="2683" spans="2:65" s="13" customFormat="1" ht="11.25">
      <c r="B2683" s="158"/>
      <c r="D2683" s="152" t="s">
        <v>368</v>
      </c>
      <c r="E2683" s="159" t="s">
        <v>19</v>
      </c>
      <c r="F2683" s="160" t="s">
        <v>2817</v>
      </c>
      <c r="H2683" s="161">
        <v>16.074000000000002</v>
      </c>
      <c r="I2683" s="162"/>
      <c r="L2683" s="158"/>
      <c r="M2683" s="163"/>
      <c r="T2683" s="164"/>
      <c r="AT2683" s="159" t="s">
        <v>368</v>
      </c>
      <c r="AU2683" s="159" t="s">
        <v>90</v>
      </c>
      <c r="AV2683" s="13" t="s">
        <v>90</v>
      </c>
      <c r="AW2683" s="13" t="s">
        <v>36</v>
      </c>
      <c r="AX2683" s="13" t="s">
        <v>77</v>
      </c>
      <c r="AY2683" s="159" t="s">
        <v>358</v>
      </c>
    </row>
    <row r="2684" spans="2:65" s="13" customFormat="1" ht="11.25">
      <c r="B2684" s="158"/>
      <c r="D2684" s="152" t="s">
        <v>368</v>
      </c>
      <c r="E2684" s="159" t="s">
        <v>19</v>
      </c>
      <c r="F2684" s="160" t="s">
        <v>2818</v>
      </c>
      <c r="H2684" s="161">
        <v>13.518000000000001</v>
      </c>
      <c r="I2684" s="162"/>
      <c r="L2684" s="158"/>
      <c r="M2684" s="163"/>
      <c r="T2684" s="164"/>
      <c r="AT2684" s="159" t="s">
        <v>368</v>
      </c>
      <c r="AU2684" s="159" t="s">
        <v>90</v>
      </c>
      <c r="AV2684" s="13" t="s">
        <v>90</v>
      </c>
      <c r="AW2684" s="13" t="s">
        <v>36</v>
      </c>
      <c r="AX2684" s="13" t="s">
        <v>77</v>
      </c>
      <c r="AY2684" s="159" t="s">
        <v>358</v>
      </c>
    </row>
    <row r="2685" spans="2:65" s="13" customFormat="1" ht="11.25">
      <c r="B2685" s="158"/>
      <c r="D2685" s="152" t="s">
        <v>368</v>
      </c>
      <c r="E2685" s="159" t="s">
        <v>19</v>
      </c>
      <c r="F2685" s="160" t="s">
        <v>2819</v>
      </c>
      <c r="H2685" s="161">
        <v>10.295999999999999</v>
      </c>
      <c r="I2685" s="162"/>
      <c r="L2685" s="158"/>
      <c r="M2685" s="163"/>
      <c r="T2685" s="164"/>
      <c r="AT2685" s="159" t="s">
        <v>368</v>
      </c>
      <c r="AU2685" s="159" t="s">
        <v>90</v>
      </c>
      <c r="AV2685" s="13" t="s">
        <v>90</v>
      </c>
      <c r="AW2685" s="13" t="s">
        <v>36</v>
      </c>
      <c r="AX2685" s="13" t="s">
        <v>77</v>
      </c>
      <c r="AY2685" s="159" t="s">
        <v>358</v>
      </c>
    </row>
    <row r="2686" spans="2:65" s="15" customFormat="1" ht="11.25">
      <c r="B2686" s="172"/>
      <c r="D2686" s="152" t="s">
        <v>368</v>
      </c>
      <c r="E2686" s="173" t="s">
        <v>19</v>
      </c>
      <c r="F2686" s="174" t="s">
        <v>416</v>
      </c>
      <c r="H2686" s="175">
        <v>145.36699999999999</v>
      </c>
      <c r="I2686" s="176"/>
      <c r="L2686" s="172"/>
      <c r="M2686" s="177"/>
      <c r="T2686" s="178"/>
      <c r="AT2686" s="173" t="s">
        <v>368</v>
      </c>
      <c r="AU2686" s="173" t="s">
        <v>90</v>
      </c>
      <c r="AV2686" s="15" t="s">
        <v>97</v>
      </c>
      <c r="AW2686" s="15" t="s">
        <v>36</v>
      </c>
      <c r="AX2686" s="15" t="s">
        <v>77</v>
      </c>
      <c r="AY2686" s="173" t="s">
        <v>358</v>
      </c>
    </row>
    <row r="2687" spans="2:65" s="14" customFormat="1" ht="11.25">
      <c r="B2687" s="165"/>
      <c r="D2687" s="152" t="s">
        <v>368</v>
      </c>
      <c r="E2687" s="166" t="s">
        <v>201</v>
      </c>
      <c r="F2687" s="167" t="s">
        <v>371</v>
      </c>
      <c r="H2687" s="168">
        <v>368.46699999999998</v>
      </c>
      <c r="I2687" s="169"/>
      <c r="L2687" s="165"/>
      <c r="M2687" s="170"/>
      <c r="T2687" s="171"/>
      <c r="AT2687" s="166" t="s">
        <v>368</v>
      </c>
      <c r="AU2687" s="166" t="s">
        <v>90</v>
      </c>
      <c r="AV2687" s="14" t="s">
        <v>364</v>
      </c>
      <c r="AW2687" s="14" t="s">
        <v>36</v>
      </c>
      <c r="AX2687" s="14" t="s">
        <v>84</v>
      </c>
      <c r="AY2687" s="166" t="s">
        <v>358</v>
      </c>
    </row>
    <row r="2688" spans="2:65" s="1" customFormat="1" ht="24.2" customHeight="1">
      <c r="B2688" s="33"/>
      <c r="C2688" s="134" t="s">
        <v>2820</v>
      </c>
      <c r="D2688" s="134" t="s">
        <v>360</v>
      </c>
      <c r="E2688" s="135" t="s">
        <v>2821</v>
      </c>
      <c r="F2688" s="136" t="s">
        <v>2822</v>
      </c>
      <c r="G2688" s="137" t="s">
        <v>195</v>
      </c>
      <c r="H2688" s="138">
        <v>368.46699999999998</v>
      </c>
      <c r="I2688" s="139"/>
      <c r="J2688" s="140">
        <f>ROUND(I2688*H2688,2)</f>
        <v>0</v>
      </c>
      <c r="K2688" s="136" t="s">
        <v>363</v>
      </c>
      <c r="L2688" s="33"/>
      <c r="M2688" s="141" t="s">
        <v>19</v>
      </c>
      <c r="N2688" s="142" t="s">
        <v>49</v>
      </c>
      <c r="P2688" s="143">
        <f>O2688*H2688</f>
        <v>0</v>
      </c>
      <c r="Q2688" s="143">
        <v>2.9999999999999997E-4</v>
      </c>
      <c r="R2688" s="143">
        <f>Q2688*H2688</f>
        <v>0.11054009999999999</v>
      </c>
      <c r="S2688" s="143">
        <v>0</v>
      </c>
      <c r="T2688" s="144">
        <f>S2688*H2688</f>
        <v>0</v>
      </c>
      <c r="AR2688" s="145" t="s">
        <v>454</v>
      </c>
      <c r="AT2688" s="145" t="s">
        <v>360</v>
      </c>
      <c r="AU2688" s="145" t="s">
        <v>90</v>
      </c>
      <c r="AY2688" s="18" t="s">
        <v>358</v>
      </c>
      <c r="BE2688" s="146">
        <f>IF(N2688="základní",J2688,0)</f>
        <v>0</v>
      </c>
      <c r="BF2688" s="146">
        <f>IF(N2688="snížená",J2688,0)</f>
        <v>0</v>
      </c>
      <c r="BG2688" s="146">
        <f>IF(N2688="zákl. přenesená",J2688,0)</f>
        <v>0</v>
      </c>
      <c r="BH2688" s="146">
        <f>IF(N2688="sníž. přenesená",J2688,0)</f>
        <v>0</v>
      </c>
      <c r="BI2688" s="146">
        <f>IF(N2688="nulová",J2688,0)</f>
        <v>0</v>
      </c>
      <c r="BJ2688" s="18" t="s">
        <v>90</v>
      </c>
      <c r="BK2688" s="146">
        <f>ROUND(I2688*H2688,2)</f>
        <v>0</v>
      </c>
      <c r="BL2688" s="18" t="s">
        <v>454</v>
      </c>
      <c r="BM2688" s="145" t="s">
        <v>2823</v>
      </c>
    </row>
    <row r="2689" spans="2:65" s="1" customFormat="1" ht="11.25">
      <c r="B2689" s="33"/>
      <c r="D2689" s="147" t="s">
        <v>366</v>
      </c>
      <c r="F2689" s="148" t="s">
        <v>2824</v>
      </c>
      <c r="I2689" s="149"/>
      <c r="L2689" s="33"/>
      <c r="M2689" s="150"/>
      <c r="T2689" s="54"/>
      <c r="AT2689" s="18" t="s">
        <v>366</v>
      </c>
      <c r="AU2689" s="18" t="s">
        <v>90</v>
      </c>
    </row>
    <row r="2690" spans="2:65" s="13" customFormat="1" ht="11.25">
      <c r="B2690" s="158"/>
      <c r="D2690" s="152" t="s">
        <v>368</v>
      </c>
      <c r="E2690" s="159" t="s">
        <v>19</v>
      </c>
      <c r="F2690" s="160" t="s">
        <v>201</v>
      </c>
      <c r="H2690" s="161">
        <v>368.46699999999998</v>
      </c>
      <c r="I2690" s="162"/>
      <c r="L2690" s="158"/>
      <c r="M2690" s="163"/>
      <c r="T2690" s="164"/>
      <c r="AT2690" s="159" t="s">
        <v>368</v>
      </c>
      <c r="AU2690" s="159" t="s">
        <v>90</v>
      </c>
      <c r="AV2690" s="13" t="s">
        <v>90</v>
      </c>
      <c r="AW2690" s="13" t="s">
        <v>36</v>
      </c>
      <c r="AX2690" s="13" t="s">
        <v>77</v>
      </c>
      <c r="AY2690" s="159" t="s">
        <v>358</v>
      </c>
    </row>
    <row r="2691" spans="2:65" s="14" customFormat="1" ht="11.25">
      <c r="B2691" s="165"/>
      <c r="D2691" s="152" t="s">
        <v>368</v>
      </c>
      <c r="E2691" s="166" t="s">
        <v>19</v>
      </c>
      <c r="F2691" s="167" t="s">
        <v>371</v>
      </c>
      <c r="H2691" s="168">
        <v>368.46699999999998</v>
      </c>
      <c r="I2691" s="169"/>
      <c r="L2691" s="165"/>
      <c r="M2691" s="170"/>
      <c r="T2691" s="171"/>
      <c r="AT2691" s="166" t="s">
        <v>368</v>
      </c>
      <c r="AU2691" s="166" t="s">
        <v>90</v>
      </c>
      <c r="AV2691" s="14" t="s">
        <v>364</v>
      </c>
      <c r="AW2691" s="14" t="s">
        <v>36</v>
      </c>
      <c r="AX2691" s="14" t="s">
        <v>84</v>
      </c>
      <c r="AY2691" s="166" t="s">
        <v>358</v>
      </c>
    </row>
    <row r="2692" spans="2:65" s="1" customFormat="1" ht="24.2" customHeight="1">
      <c r="B2692" s="33"/>
      <c r="C2692" s="134" t="s">
        <v>2825</v>
      </c>
      <c r="D2692" s="134" t="s">
        <v>360</v>
      </c>
      <c r="E2692" s="135" t="s">
        <v>2826</v>
      </c>
      <c r="F2692" s="136" t="s">
        <v>2827</v>
      </c>
      <c r="G2692" s="137" t="s">
        <v>195</v>
      </c>
      <c r="H2692" s="138">
        <v>95.394999999999996</v>
      </c>
      <c r="I2692" s="139"/>
      <c r="J2692" s="140">
        <f>ROUND(I2692*H2692,2)</f>
        <v>0</v>
      </c>
      <c r="K2692" s="136" t="s">
        <v>363</v>
      </c>
      <c r="L2692" s="33"/>
      <c r="M2692" s="141" t="s">
        <v>19</v>
      </c>
      <c r="N2692" s="142" t="s">
        <v>49</v>
      </c>
      <c r="P2692" s="143">
        <f>O2692*H2692</f>
        <v>0</v>
      </c>
      <c r="Q2692" s="143">
        <v>1.5E-3</v>
      </c>
      <c r="R2692" s="143">
        <f>Q2692*H2692</f>
        <v>0.14309249999999998</v>
      </c>
      <c r="S2692" s="143">
        <v>0</v>
      </c>
      <c r="T2692" s="144">
        <f>S2692*H2692</f>
        <v>0</v>
      </c>
      <c r="AR2692" s="145" t="s">
        <v>454</v>
      </c>
      <c r="AT2692" s="145" t="s">
        <v>360</v>
      </c>
      <c r="AU2692" s="145" t="s">
        <v>90</v>
      </c>
      <c r="AY2692" s="18" t="s">
        <v>358</v>
      </c>
      <c r="BE2692" s="146">
        <f>IF(N2692="základní",J2692,0)</f>
        <v>0</v>
      </c>
      <c r="BF2692" s="146">
        <f>IF(N2692="snížená",J2692,0)</f>
        <v>0</v>
      </c>
      <c r="BG2692" s="146">
        <f>IF(N2692="zákl. přenesená",J2692,0)</f>
        <v>0</v>
      </c>
      <c r="BH2692" s="146">
        <f>IF(N2692="sníž. přenesená",J2692,0)</f>
        <v>0</v>
      </c>
      <c r="BI2692" s="146">
        <f>IF(N2692="nulová",J2692,0)</f>
        <v>0</v>
      </c>
      <c r="BJ2692" s="18" t="s">
        <v>90</v>
      </c>
      <c r="BK2692" s="146">
        <f>ROUND(I2692*H2692,2)</f>
        <v>0</v>
      </c>
      <c r="BL2692" s="18" t="s">
        <v>454</v>
      </c>
      <c r="BM2692" s="145" t="s">
        <v>2828</v>
      </c>
    </row>
    <row r="2693" spans="2:65" s="1" customFormat="1" ht="11.25">
      <c r="B2693" s="33"/>
      <c r="D2693" s="147" t="s">
        <v>366</v>
      </c>
      <c r="F2693" s="148" t="s">
        <v>2829</v>
      </c>
      <c r="I2693" s="149"/>
      <c r="L2693" s="33"/>
      <c r="M2693" s="150"/>
      <c r="T2693" s="54"/>
      <c r="AT2693" s="18" t="s">
        <v>366</v>
      </c>
      <c r="AU2693" s="18" t="s">
        <v>90</v>
      </c>
    </row>
    <row r="2694" spans="2:65" s="12" customFormat="1" ht="11.25">
      <c r="B2694" s="151"/>
      <c r="D2694" s="152" t="s">
        <v>368</v>
      </c>
      <c r="E2694" s="153" t="s">
        <v>19</v>
      </c>
      <c r="F2694" s="154" t="s">
        <v>1160</v>
      </c>
      <c r="H2694" s="153" t="s">
        <v>19</v>
      </c>
      <c r="I2694" s="155"/>
      <c r="L2694" s="151"/>
      <c r="M2694" s="156"/>
      <c r="T2694" s="157"/>
      <c r="AT2694" s="153" t="s">
        <v>368</v>
      </c>
      <c r="AU2694" s="153" t="s">
        <v>90</v>
      </c>
      <c r="AV2694" s="12" t="s">
        <v>84</v>
      </c>
      <c r="AW2694" s="12" t="s">
        <v>36</v>
      </c>
      <c r="AX2694" s="12" t="s">
        <v>77</v>
      </c>
      <c r="AY2694" s="153" t="s">
        <v>358</v>
      </c>
    </row>
    <row r="2695" spans="2:65" s="12" customFormat="1" ht="11.25">
      <c r="B2695" s="151"/>
      <c r="D2695" s="152" t="s">
        <v>368</v>
      </c>
      <c r="E2695" s="153" t="s">
        <v>19</v>
      </c>
      <c r="F2695" s="154" t="s">
        <v>610</v>
      </c>
      <c r="H2695" s="153" t="s">
        <v>19</v>
      </c>
      <c r="I2695" s="155"/>
      <c r="L2695" s="151"/>
      <c r="M2695" s="156"/>
      <c r="T2695" s="157"/>
      <c r="AT2695" s="153" t="s">
        <v>368</v>
      </c>
      <c r="AU2695" s="153" t="s">
        <v>90</v>
      </c>
      <c r="AV2695" s="12" t="s">
        <v>84</v>
      </c>
      <c r="AW2695" s="12" t="s">
        <v>36</v>
      </c>
      <c r="AX2695" s="12" t="s">
        <v>77</v>
      </c>
      <c r="AY2695" s="153" t="s">
        <v>358</v>
      </c>
    </row>
    <row r="2696" spans="2:65" s="13" customFormat="1" ht="11.25">
      <c r="B2696" s="158"/>
      <c r="D2696" s="152" t="s">
        <v>368</v>
      </c>
      <c r="E2696" s="159" t="s">
        <v>19</v>
      </c>
      <c r="F2696" s="160" t="s">
        <v>2830</v>
      </c>
      <c r="H2696" s="161">
        <v>5</v>
      </c>
      <c r="I2696" s="162"/>
      <c r="L2696" s="158"/>
      <c r="M2696" s="163"/>
      <c r="T2696" s="164"/>
      <c r="AT2696" s="159" t="s">
        <v>368</v>
      </c>
      <c r="AU2696" s="159" t="s">
        <v>90</v>
      </c>
      <c r="AV2696" s="13" t="s">
        <v>90</v>
      </c>
      <c r="AW2696" s="13" t="s">
        <v>36</v>
      </c>
      <c r="AX2696" s="13" t="s">
        <v>77</v>
      </c>
      <c r="AY2696" s="159" t="s">
        <v>358</v>
      </c>
    </row>
    <row r="2697" spans="2:65" s="13" customFormat="1" ht="11.25">
      <c r="B2697" s="158"/>
      <c r="D2697" s="152" t="s">
        <v>368</v>
      </c>
      <c r="E2697" s="159" t="s">
        <v>19</v>
      </c>
      <c r="F2697" s="160" t="s">
        <v>2831</v>
      </c>
      <c r="H2697" s="161">
        <v>5</v>
      </c>
      <c r="I2697" s="162"/>
      <c r="L2697" s="158"/>
      <c r="M2697" s="163"/>
      <c r="T2697" s="164"/>
      <c r="AT2697" s="159" t="s">
        <v>368</v>
      </c>
      <c r="AU2697" s="159" t="s">
        <v>90</v>
      </c>
      <c r="AV2697" s="13" t="s">
        <v>90</v>
      </c>
      <c r="AW2697" s="13" t="s">
        <v>36</v>
      </c>
      <c r="AX2697" s="13" t="s">
        <v>77</v>
      </c>
      <c r="AY2697" s="159" t="s">
        <v>358</v>
      </c>
    </row>
    <row r="2698" spans="2:65" s="13" customFormat="1" ht="11.25">
      <c r="B2698" s="158"/>
      <c r="D2698" s="152" t="s">
        <v>368</v>
      </c>
      <c r="E2698" s="159" t="s">
        <v>19</v>
      </c>
      <c r="F2698" s="160" t="s">
        <v>2832</v>
      </c>
      <c r="H2698" s="161">
        <v>5</v>
      </c>
      <c r="I2698" s="162"/>
      <c r="L2698" s="158"/>
      <c r="M2698" s="163"/>
      <c r="T2698" s="164"/>
      <c r="AT2698" s="159" t="s">
        <v>368</v>
      </c>
      <c r="AU2698" s="159" t="s">
        <v>90</v>
      </c>
      <c r="AV2698" s="13" t="s">
        <v>90</v>
      </c>
      <c r="AW2698" s="13" t="s">
        <v>36</v>
      </c>
      <c r="AX2698" s="13" t="s">
        <v>77</v>
      </c>
      <c r="AY2698" s="159" t="s">
        <v>358</v>
      </c>
    </row>
    <row r="2699" spans="2:65" s="13" customFormat="1" ht="11.25">
      <c r="B2699" s="158"/>
      <c r="D2699" s="152" t="s">
        <v>368</v>
      </c>
      <c r="E2699" s="159" t="s">
        <v>19</v>
      </c>
      <c r="F2699" s="160" t="s">
        <v>2833</v>
      </c>
      <c r="H2699" s="161">
        <v>5</v>
      </c>
      <c r="I2699" s="162"/>
      <c r="L2699" s="158"/>
      <c r="M2699" s="163"/>
      <c r="T2699" s="164"/>
      <c r="AT2699" s="159" t="s">
        <v>368</v>
      </c>
      <c r="AU2699" s="159" t="s">
        <v>90</v>
      </c>
      <c r="AV2699" s="13" t="s">
        <v>90</v>
      </c>
      <c r="AW2699" s="13" t="s">
        <v>36</v>
      </c>
      <c r="AX2699" s="13" t="s">
        <v>77</v>
      </c>
      <c r="AY2699" s="159" t="s">
        <v>358</v>
      </c>
    </row>
    <row r="2700" spans="2:65" s="13" customFormat="1" ht="11.25">
      <c r="B2700" s="158"/>
      <c r="D2700" s="152" t="s">
        <v>368</v>
      </c>
      <c r="E2700" s="159" t="s">
        <v>19</v>
      </c>
      <c r="F2700" s="160" t="s">
        <v>2834</v>
      </c>
      <c r="H2700" s="161">
        <v>5</v>
      </c>
      <c r="I2700" s="162"/>
      <c r="L2700" s="158"/>
      <c r="M2700" s="163"/>
      <c r="T2700" s="164"/>
      <c r="AT2700" s="159" t="s">
        <v>368</v>
      </c>
      <c r="AU2700" s="159" t="s">
        <v>90</v>
      </c>
      <c r="AV2700" s="13" t="s">
        <v>90</v>
      </c>
      <c r="AW2700" s="13" t="s">
        <v>36</v>
      </c>
      <c r="AX2700" s="13" t="s">
        <v>77</v>
      </c>
      <c r="AY2700" s="159" t="s">
        <v>358</v>
      </c>
    </row>
    <row r="2701" spans="2:65" s="15" customFormat="1" ht="11.25">
      <c r="B2701" s="172"/>
      <c r="D2701" s="152" t="s">
        <v>368</v>
      </c>
      <c r="E2701" s="173" t="s">
        <v>19</v>
      </c>
      <c r="F2701" s="174" t="s">
        <v>416</v>
      </c>
      <c r="H2701" s="175">
        <v>25</v>
      </c>
      <c r="I2701" s="176"/>
      <c r="L2701" s="172"/>
      <c r="M2701" s="177"/>
      <c r="T2701" s="178"/>
      <c r="AT2701" s="173" t="s">
        <v>368</v>
      </c>
      <c r="AU2701" s="173" t="s">
        <v>90</v>
      </c>
      <c r="AV2701" s="15" t="s">
        <v>97</v>
      </c>
      <c r="AW2701" s="15" t="s">
        <v>36</v>
      </c>
      <c r="AX2701" s="15" t="s">
        <v>77</v>
      </c>
      <c r="AY2701" s="173" t="s">
        <v>358</v>
      </c>
    </row>
    <row r="2702" spans="2:65" s="12" customFormat="1" ht="11.25">
      <c r="B2702" s="151"/>
      <c r="D2702" s="152" t="s">
        <v>368</v>
      </c>
      <c r="E2702" s="153" t="s">
        <v>19</v>
      </c>
      <c r="F2702" s="154" t="s">
        <v>618</v>
      </c>
      <c r="H2702" s="153" t="s">
        <v>19</v>
      </c>
      <c r="I2702" s="155"/>
      <c r="L2702" s="151"/>
      <c r="M2702" s="156"/>
      <c r="T2702" s="157"/>
      <c r="AT2702" s="153" t="s">
        <v>368</v>
      </c>
      <c r="AU2702" s="153" t="s">
        <v>90</v>
      </c>
      <c r="AV2702" s="12" t="s">
        <v>84</v>
      </c>
      <c r="AW2702" s="12" t="s">
        <v>36</v>
      </c>
      <c r="AX2702" s="12" t="s">
        <v>77</v>
      </c>
      <c r="AY2702" s="153" t="s">
        <v>358</v>
      </c>
    </row>
    <row r="2703" spans="2:65" s="13" customFormat="1" ht="11.25">
      <c r="B2703" s="158"/>
      <c r="D2703" s="152" t="s">
        <v>368</v>
      </c>
      <c r="E2703" s="159" t="s">
        <v>19</v>
      </c>
      <c r="F2703" s="160" t="s">
        <v>2835</v>
      </c>
      <c r="H2703" s="161">
        <v>5</v>
      </c>
      <c r="I2703" s="162"/>
      <c r="L2703" s="158"/>
      <c r="M2703" s="163"/>
      <c r="T2703" s="164"/>
      <c r="AT2703" s="159" t="s">
        <v>368</v>
      </c>
      <c r="AU2703" s="159" t="s">
        <v>90</v>
      </c>
      <c r="AV2703" s="13" t="s">
        <v>90</v>
      </c>
      <c r="AW2703" s="13" t="s">
        <v>36</v>
      </c>
      <c r="AX2703" s="13" t="s">
        <v>77</v>
      </c>
      <c r="AY2703" s="159" t="s">
        <v>358</v>
      </c>
    </row>
    <row r="2704" spans="2:65" s="13" customFormat="1" ht="11.25">
      <c r="B2704" s="158"/>
      <c r="D2704" s="152" t="s">
        <v>368</v>
      </c>
      <c r="E2704" s="159" t="s">
        <v>19</v>
      </c>
      <c r="F2704" s="160" t="s">
        <v>2836</v>
      </c>
      <c r="H2704" s="161">
        <v>5</v>
      </c>
      <c r="I2704" s="162"/>
      <c r="L2704" s="158"/>
      <c r="M2704" s="163"/>
      <c r="T2704" s="164"/>
      <c r="AT2704" s="159" t="s">
        <v>368</v>
      </c>
      <c r="AU2704" s="159" t="s">
        <v>90</v>
      </c>
      <c r="AV2704" s="13" t="s">
        <v>90</v>
      </c>
      <c r="AW2704" s="13" t="s">
        <v>36</v>
      </c>
      <c r="AX2704" s="13" t="s">
        <v>77</v>
      </c>
      <c r="AY2704" s="159" t="s">
        <v>358</v>
      </c>
    </row>
    <row r="2705" spans="2:65" s="13" customFormat="1" ht="11.25">
      <c r="B2705" s="158"/>
      <c r="D2705" s="152" t="s">
        <v>368</v>
      </c>
      <c r="E2705" s="159" t="s">
        <v>19</v>
      </c>
      <c r="F2705" s="160" t="s">
        <v>2837</v>
      </c>
      <c r="H2705" s="161">
        <v>5</v>
      </c>
      <c r="I2705" s="162"/>
      <c r="L2705" s="158"/>
      <c r="M2705" s="163"/>
      <c r="T2705" s="164"/>
      <c r="AT2705" s="159" t="s">
        <v>368</v>
      </c>
      <c r="AU2705" s="159" t="s">
        <v>90</v>
      </c>
      <c r="AV2705" s="13" t="s">
        <v>90</v>
      </c>
      <c r="AW2705" s="13" t="s">
        <v>36</v>
      </c>
      <c r="AX2705" s="13" t="s">
        <v>77</v>
      </c>
      <c r="AY2705" s="159" t="s">
        <v>358</v>
      </c>
    </row>
    <row r="2706" spans="2:65" s="13" customFormat="1" ht="11.25">
      <c r="B2706" s="158"/>
      <c r="D2706" s="152" t="s">
        <v>368</v>
      </c>
      <c r="E2706" s="159" t="s">
        <v>19</v>
      </c>
      <c r="F2706" s="160" t="s">
        <v>2838</v>
      </c>
      <c r="H2706" s="161">
        <v>5</v>
      </c>
      <c r="I2706" s="162"/>
      <c r="L2706" s="158"/>
      <c r="M2706" s="163"/>
      <c r="T2706" s="164"/>
      <c r="AT2706" s="159" t="s">
        <v>368</v>
      </c>
      <c r="AU2706" s="159" t="s">
        <v>90</v>
      </c>
      <c r="AV2706" s="13" t="s">
        <v>90</v>
      </c>
      <c r="AW2706" s="13" t="s">
        <v>36</v>
      </c>
      <c r="AX2706" s="13" t="s">
        <v>77</v>
      </c>
      <c r="AY2706" s="159" t="s">
        <v>358</v>
      </c>
    </row>
    <row r="2707" spans="2:65" s="13" customFormat="1" ht="11.25">
      <c r="B2707" s="158"/>
      <c r="D2707" s="152" t="s">
        <v>368</v>
      </c>
      <c r="E2707" s="159" t="s">
        <v>19</v>
      </c>
      <c r="F2707" s="160" t="s">
        <v>2839</v>
      </c>
      <c r="H2707" s="161">
        <v>5</v>
      </c>
      <c r="I2707" s="162"/>
      <c r="L2707" s="158"/>
      <c r="M2707" s="163"/>
      <c r="T2707" s="164"/>
      <c r="AT2707" s="159" t="s">
        <v>368</v>
      </c>
      <c r="AU2707" s="159" t="s">
        <v>90</v>
      </c>
      <c r="AV2707" s="13" t="s">
        <v>90</v>
      </c>
      <c r="AW2707" s="13" t="s">
        <v>36</v>
      </c>
      <c r="AX2707" s="13" t="s">
        <v>77</v>
      </c>
      <c r="AY2707" s="159" t="s">
        <v>358</v>
      </c>
    </row>
    <row r="2708" spans="2:65" s="15" customFormat="1" ht="11.25">
      <c r="B2708" s="172"/>
      <c r="D2708" s="152" t="s">
        <v>368</v>
      </c>
      <c r="E2708" s="173" t="s">
        <v>19</v>
      </c>
      <c r="F2708" s="174" t="s">
        <v>416</v>
      </c>
      <c r="H2708" s="175">
        <v>25</v>
      </c>
      <c r="I2708" s="176"/>
      <c r="L2708" s="172"/>
      <c r="M2708" s="177"/>
      <c r="T2708" s="178"/>
      <c r="AT2708" s="173" t="s">
        <v>368</v>
      </c>
      <c r="AU2708" s="173" t="s">
        <v>90</v>
      </c>
      <c r="AV2708" s="15" t="s">
        <v>97</v>
      </c>
      <c r="AW2708" s="15" t="s">
        <v>36</v>
      </c>
      <c r="AX2708" s="15" t="s">
        <v>77</v>
      </c>
      <c r="AY2708" s="173" t="s">
        <v>358</v>
      </c>
    </row>
    <row r="2709" spans="2:65" s="12" customFormat="1" ht="11.25">
      <c r="B2709" s="151"/>
      <c r="D2709" s="152" t="s">
        <v>368</v>
      </c>
      <c r="E2709" s="153" t="s">
        <v>19</v>
      </c>
      <c r="F2709" s="154" t="s">
        <v>603</v>
      </c>
      <c r="H2709" s="153" t="s">
        <v>19</v>
      </c>
      <c r="I2709" s="155"/>
      <c r="L2709" s="151"/>
      <c r="M2709" s="156"/>
      <c r="T2709" s="157"/>
      <c r="AT2709" s="153" t="s">
        <v>368</v>
      </c>
      <c r="AU2709" s="153" t="s">
        <v>90</v>
      </c>
      <c r="AV2709" s="12" t="s">
        <v>84</v>
      </c>
      <c r="AW2709" s="12" t="s">
        <v>36</v>
      </c>
      <c r="AX2709" s="12" t="s">
        <v>77</v>
      </c>
      <c r="AY2709" s="153" t="s">
        <v>358</v>
      </c>
    </row>
    <row r="2710" spans="2:65" s="13" customFormat="1" ht="11.25">
      <c r="B2710" s="158"/>
      <c r="D2710" s="152" t="s">
        <v>368</v>
      </c>
      <c r="E2710" s="159" t="s">
        <v>19</v>
      </c>
      <c r="F2710" s="160" t="s">
        <v>2814</v>
      </c>
      <c r="H2710" s="161">
        <v>45.395000000000003</v>
      </c>
      <c r="I2710" s="162"/>
      <c r="L2710" s="158"/>
      <c r="M2710" s="163"/>
      <c r="T2710" s="164"/>
      <c r="AT2710" s="159" t="s">
        <v>368</v>
      </c>
      <c r="AU2710" s="159" t="s">
        <v>90</v>
      </c>
      <c r="AV2710" s="13" t="s">
        <v>90</v>
      </c>
      <c r="AW2710" s="13" t="s">
        <v>36</v>
      </c>
      <c r="AX2710" s="13" t="s">
        <v>77</v>
      </c>
      <c r="AY2710" s="159" t="s">
        <v>358</v>
      </c>
    </row>
    <row r="2711" spans="2:65" s="15" customFormat="1" ht="11.25">
      <c r="B2711" s="172"/>
      <c r="D2711" s="152" t="s">
        <v>368</v>
      </c>
      <c r="E2711" s="173" t="s">
        <v>19</v>
      </c>
      <c r="F2711" s="174" t="s">
        <v>416</v>
      </c>
      <c r="H2711" s="175">
        <v>45.395000000000003</v>
      </c>
      <c r="I2711" s="176"/>
      <c r="L2711" s="172"/>
      <c r="M2711" s="177"/>
      <c r="T2711" s="178"/>
      <c r="AT2711" s="173" t="s">
        <v>368</v>
      </c>
      <c r="AU2711" s="173" t="s">
        <v>90</v>
      </c>
      <c r="AV2711" s="15" t="s">
        <v>97</v>
      </c>
      <c r="AW2711" s="15" t="s">
        <v>36</v>
      </c>
      <c r="AX2711" s="15" t="s">
        <v>77</v>
      </c>
      <c r="AY2711" s="173" t="s">
        <v>358</v>
      </c>
    </row>
    <row r="2712" spans="2:65" s="14" customFormat="1" ht="11.25">
      <c r="B2712" s="165"/>
      <c r="D2712" s="152" t="s">
        <v>368</v>
      </c>
      <c r="E2712" s="166" t="s">
        <v>19</v>
      </c>
      <c r="F2712" s="167" t="s">
        <v>371</v>
      </c>
      <c r="H2712" s="168">
        <v>95.394999999999996</v>
      </c>
      <c r="I2712" s="169"/>
      <c r="L2712" s="165"/>
      <c r="M2712" s="170"/>
      <c r="T2712" s="171"/>
      <c r="AT2712" s="166" t="s">
        <v>368</v>
      </c>
      <c r="AU2712" s="166" t="s">
        <v>90</v>
      </c>
      <c r="AV2712" s="14" t="s">
        <v>364</v>
      </c>
      <c r="AW2712" s="14" t="s">
        <v>36</v>
      </c>
      <c r="AX2712" s="14" t="s">
        <v>84</v>
      </c>
      <c r="AY2712" s="166" t="s">
        <v>358</v>
      </c>
    </row>
    <row r="2713" spans="2:65" s="1" customFormat="1" ht="24.2" customHeight="1">
      <c r="B2713" s="33"/>
      <c r="C2713" s="134" t="s">
        <v>2840</v>
      </c>
      <c r="D2713" s="134" t="s">
        <v>360</v>
      </c>
      <c r="E2713" s="135" t="s">
        <v>2841</v>
      </c>
      <c r="F2713" s="136" t="s">
        <v>2842</v>
      </c>
      <c r="G2713" s="137" t="s">
        <v>235</v>
      </c>
      <c r="H2713" s="138">
        <v>110</v>
      </c>
      <c r="I2713" s="139"/>
      <c r="J2713" s="140">
        <f>ROUND(I2713*H2713,2)</f>
        <v>0</v>
      </c>
      <c r="K2713" s="136" t="s">
        <v>19</v>
      </c>
      <c r="L2713" s="33"/>
      <c r="M2713" s="141" t="s">
        <v>19</v>
      </c>
      <c r="N2713" s="142" t="s">
        <v>49</v>
      </c>
      <c r="P2713" s="143">
        <f>O2713*H2713</f>
        <v>0</v>
      </c>
      <c r="Q2713" s="143">
        <v>3.2000000000000003E-4</v>
      </c>
      <c r="R2713" s="143">
        <f>Q2713*H2713</f>
        <v>3.5200000000000002E-2</v>
      </c>
      <c r="S2713" s="143">
        <v>0</v>
      </c>
      <c r="T2713" s="144">
        <f>S2713*H2713</f>
        <v>0</v>
      </c>
      <c r="AR2713" s="145" t="s">
        <v>454</v>
      </c>
      <c r="AT2713" s="145" t="s">
        <v>360</v>
      </c>
      <c r="AU2713" s="145" t="s">
        <v>90</v>
      </c>
      <c r="AY2713" s="18" t="s">
        <v>358</v>
      </c>
      <c r="BE2713" s="146">
        <f>IF(N2713="základní",J2713,0)</f>
        <v>0</v>
      </c>
      <c r="BF2713" s="146">
        <f>IF(N2713="snížená",J2713,0)</f>
        <v>0</v>
      </c>
      <c r="BG2713" s="146">
        <f>IF(N2713="zákl. přenesená",J2713,0)</f>
        <v>0</v>
      </c>
      <c r="BH2713" s="146">
        <f>IF(N2713="sníž. přenesená",J2713,0)</f>
        <v>0</v>
      </c>
      <c r="BI2713" s="146">
        <f>IF(N2713="nulová",J2713,0)</f>
        <v>0</v>
      </c>
      <c r="BJ2713" s="18" t="s">
        <v>90</v>
      </c>
      <c r="BK2713" s="146">
        <f>ROUND(I2713*H2713,2)</f>
        <v>0</v>
      </c>
      <c r="BL2713" s="18" t="s">
        <v>454</v>
      </c>
      <c r="BM2713" s="145" t="s">
        <v>2843</v>
      </c>
    </row>
    <row r="2714" spans="2:65" s="1" customFormat="1" ht="37.9" customHeight="1">
      <c r="B2714" s="33"/>
      <c r="C2714" s="134" t="s">
        <v>2844</v>
      </c>
      <c r="D2714" s="134" t="s">
        <v>360</v>
      </c>
      <c r="E2714" s="135" t="s">
        <v>2845</v>
      </c>
      <c r="F2714" s="136" t="s">
        <v>2846</v>
      </c>
      <c r="G2714" s="137" t="s">
        <v>195</v>
      </c>
      <c r="H2714" s="138">
        <v>368.46699999999998</v>
      </c>
      <c r="I2714" s="139"/>
      <c r="J2714" s="140">
        <f>ROUND(I2714*H2714,2)</f>
        <v>0</v>
      </c>
      <c r="K2714" s="136" t="s">
        <v>363</v>
      </c>
      <c r="L2714" s="33"/>
      <c r="M2714" s="141" t="s">
        <v>19</v>
      </c>
      <c r="N2714" s="142" t="s">
        <v>49</v>
      </c>
      <c r="P2714" s="143">
        <f>O2714*H2714</f>
        <v>0</v>
      </c>
      <c r="Q2714" s="143">
        <v>9.0880000000000006E-3</v>
      </c>
      <c r="R2714" s="143">
        <f>Q2714*H2714</f>
        <v>3.3486280960000001</v>
      </c>
      <c r="S2714" s="143">
        <v>0</v>
      </c>
      <c r="T2714" s="144">
        <f>S2714*H2714</f>
        <v>0</v>
      </c>
      <c r="AR2714" s="145" t="s">
        <v>454</v>
      </c>
      <c r="AT2714" s="145" t="s">
        <v>360</v>
      </c>
      <c r="AU2714" s="145" t="s">
        <v>90</v>
      </c>
      <c r="AY2714" s="18" t="s">
        <v>358</v>
      </c>
      <c r="BE2714" s="146">
        <f>IF(N2714="základní",J2714,0)</f>
        <v>0</v>
      </c>
      <c r="BF2714" s="146">
        <f>IF(N2714="snížená",J2714,0)</f>
        <v>0</v>
      </c>
      <c r="BG2714" s="146">
        <f>IF(N2714="zákl. přenesená",J2714,0)</f>
        <v>0</v>
      </c>
      <c r="BH2714" s="146">
        <f>IF(N2714="sníž. přenesená",J2714,0)</f>
        <v>0</v>
      </c>
      <c r="BI2714" s="146">
        <f>IF(N2714="nulová",J2714,0)</f>
        <v>0</v>
      </c>
      <c r="BJ2714" s="18" t="s">
        <v>90</v>
      </c>
      <c r="BK2714" s="146">
        <f>ROUND(I2714*H2714,2)</f>
        <v>0</v>
      </c>
      <c r="BL2714" s="18" t="s">
        <v>454</v>
      </c>
      <c r="BM2714" s="145" t="s">
        <v>2847</v>
      </c>
    </row>
    <row r="2715" spans="2:65" s="1" customFormat="1" ht="11.25">
      <c r="B2715" s="33"/>
      <c r="D2715" s="147" t="s">
        <v>366</v>
      </c>
      <c r="F2715" s="148" t="s">
        <v>2848</v>
      </c>
      <c r="I2715" s="149"/>
      <c r="L2715" s="33"/>
      <c r="M2715" s="150"/>
      <c r="T2715" s="54"/>
      <c r="AT2715" s="18" t="s">
        <v>366</v>
      </c>
      <c r="AU2715" s="18" t="s">
        <v>90</v>
      </c>
    </row>
    <row r="2716" spans="2:65" s="13" customFormat="1" ht="11.25">
      <c r="B2716" s="158"/>
      <c r="D2716" s="152" t="s">
        <v>368</v>
      </c>
      <c r="E2716" s="159" t="s">
        <v>19</v>
      </c>
      <c r="F2716" s="160" t="s">
        <v>2849</v>
      </c>
      <c r="H2716" s="161">
        <v>368.46699999999998</v>
      </c>
      <c r="I2716" s="162"/>
      <c r="L2716" s="158"/>
      <c r="M2716" s="163"/>
      <c r="T2716" s="164"/>
      <c r="AT2716" s="159" t="s">
        <v>368</v>
      </c>
      <c r="AU2716" s="159" t="s">
        <v>90</v>
      </c>
      <c r="AV2716" s="13" t="s">
        <v>90</v>
      </c>
      <c r="AW2716" s="13" t="s">
        <v>36</v>
      </c>
      <c r="AX2716" s="13" t="s">
        <v>77</v>
      </c>
      <c r="AY2716" s="159" t="s">
        <v>358</v>
      </c>
    </row>
    <row r="2717" spans="2:65" s="14" customFormat="1" ht="11.25">
      <c r="B2717" s="165"/>
      <c r="D2717" s="152" t="s">
        <v>368</v>
      </c>
      <c r="E2717" s="166" t="s">
        <v>19</v>
      </c>
      <c r="F2717" s="167" t="s">
        <v>371</v>
      </c>
      <c r="H2717" s="168">
        <v>368.46699999999998</v>
      </c>
      <c r="I2717" s="169"/>
      <c r="L2717" s="165"/>
      <c r="M2717" s="170"/>
      <c r="T2717" s="171"/>
      <c r="AT2717" s="166" t="s">
        <v>368</v>
      </c>
      <c r="AU2717" s="166" t="s">
        <v>90</v>
      </c>
      <c r="AV2717" s="14" t="s">
        <v>364</v>
      </c>
      <c r="AW2717" s="14" t="s">
        <v>36</v>
      </c>
      <c r="AX2717" s="14" t="s">
        <v>84</v>
      </c>
      <c r="AY2717" s="166" t="s">
        <v>358</v>
      </c>
    </row>
    <row r="2718" spans="2:65" s="1" customFormat="1" ht="24.2" customHeight="1">
      <c r="B2718" s="33"/>
      <c r="C2718" s="179" t="s">
        <v>2850</v>
      </c>
      <c r="D2718" s="179" t="s">
        <v>440</v>
      </c>
      <c r="E2718" s="180" t="s">
        <v>2851</v>
      </c>
      <c r="F2718" s="181" t="s">
        <v>2852</v>
      </c>
      <c r="G2718" s="182" t="s">
        <v>195</v>
      </c>
      <c r="H2718" s="183">
        <v>424.06799999999998</v>
      </c>
      <c r="I2718" s="184"/>
      <c r="J2718" s="185">
        <f>ROUND(I2718*H2718,2)</f>
        <v>0</v>
      </c>
      <c r="K2718" s="181" t="s">
        <v>402</v>
      </c>
      <c r="L2718" s="186"/>
      <c r="M2718" s="187" t="s">
        <v>19</v>
      </c>
      <c r="N2718" s="188" t="s">
        <v>49</v>
      </c>
      <c r="P2718" s="143">
        <f>O2718*H2718</f>
        <v>0</v>
      </c>
      <c r="Q2718" s="143">
        <v>0.02</v>
      </c>
      <c r="R2718" s="143">
        <f>Q2718*H2718</f>
        <v>8.4813600000000005</v>
      </c>
      <c r="S2718" s="143">
        <v>0</v>
      </c>
      <c r="T2718" s="144">
        <f>S2718*H2718</f>
        <v>0</v>
      </c>
      <c r="AR2718" s="145" t="s">
        <v>558</v>
      </c>
      <c r="AT2718" s="145" t="s">
        <v>440</v>
      </c>
      <c r="AU2718" s="145" t="s">
        <v>90</v>
      </c>
      <c r="AY2718" s="18" t="s">
        <v>358</v>
      </c>
      <c r="BE2718" s="146">
        <f>IF(N2718="základní",J2718,0)</f>
        <v>0</v>
      </c>
      <c r="BF2718" s="146">
        <f>IF(N2718="snížená",J2718,0)</f>
        <v>0</v>
      </c>
      <c r="BG2718" s="146">
        <f>IF(N2718="zákl. přenesená",J2718,0)</f>
        <v>0</v>
      </c>
      <c r="BH2718" s="146">
        <f>IF(N2718="sníž. přenesená",J2718,0)</f>
        <v>0</v>
      </c>
      <c r="BI2718" s="146">
        <f>IF(N2718="nulová",J2718,0)</f>
        <v>0</v>
      </c>
      <c r="BJ2718" s="18" t="s">
        <v>90</v>
      </c>
      <c r="BK2718" s="146">
        <f>ROUND(I2718*H2718,2)</f>
        <v>0</v>
      </c>
      <c r="BL2718" s="18" t="s">
        <v>454</v>
      </c>
      <c r="BM2718" s="145" t="s">
        <v>2853</v>
      </c>
    </row>
    <row r="2719" spans="2:65" s="13" customFormat="1" ht="11.25">
      <c r="B2719" s="158"/>
      <c r="D2719" s="152" t="s">
        <v>368</v>
      </c>
      <c r="E2719" s="159" t="s">
        <v>19</v>
      </c>
      <c r="F2719" s="160" t="s">
        <v>201</v>
      </c>
      <c r="H2719" s="161">
        <v>368.46699999999998</v>
      </c>
      <c r="I2719" s="162"/>
      <c r="L2719" s="158"/>
      <c r="M2719" s="163"/>
      <c r="T2719" s="164"/>
      <c r="AT2719" s="159" t="s">
        <v>368</v>
      </c>
      <c r="AU2719" s="159" t="s">
        <v>90</v>
      </c>
      <c r="AV2719" s="13" t="s">
        <v>90</v>
      </c>
      <c r="AW2719" s="13" t="s">
        <v>36</v>
      </c>
      <c r="AX2719" s="13" t="s">
        <v>77</v>
      </c>
      <c r="AY2719" s="159" t="s">
        <v>358</v>
      </c>
    </row>
    <row r="2720" spans="2:65" s="13" customFormat="1" ht="11.25">
      <c r="B2720" s="158"/>
      <c r="D2720" s="152" t="s">
        <v>368</v>
      </c>
      <c r="E2720" s="159" t="s">
        <v>19</v>
      </c>
      <c r="F2720" s="160" t="s">
        <v>2854</v>
      </c>
      <c r="H2720" s="161">
        <v>0.28799999999999998</v>
      </c>
      <c r="I2720" s="162"/>
      <c r="L2720" s="158"/>
      <c r="M2720" s="163"/>
      <c r="T2720" s="164"/>
      <c r="AT2720" s="159" t="s">
        <v>368</v>
      </c>
      <c r="AU2720" s="159" t="s">
        <v>90</v>
      </c>
      <c r="AV2720" s="13" t="s">
        <v>90</v>
      </c>
      <c r="AW2720" s="13" t="s">
        <v>36</v>
      </c>
      <c r="AX2720" s="13" t="s">
        <v>77</v>
      </c>
      <c r="AY2720" s="159" t="s">
        <v>358</v>
      </c>
    </row>
    <row r="2721" spans="2:65" s="14" customFormat="1" ht="11.25">
      <c r="B2721" s="165"/>
      <c r="D2721" s="152" t="s">
        <v>368</v>
      </c>
      <c r="E2721" s="166" t="s">
        <v>19</v>
      </c>
      <c r="F2721" s="167" t="s">
        <v>371</v>
      </c>
      <c r="H2721" s="168">
        <v>368.755</v>
      </c>
      <c r="I2721" s="169"/>
      <c r="L2721" s="165"/>
      <c r="M2721" s="170"/>
      <c r="T2721" s="171"/>
      <c r="AT2721" s="166" t="s">
        <v>368</v>
      </c>
      <c r="AU2721" s="166" t="s">
        <v>90</v>
      </c>
      <c r="AV2721" s="14" t="s">
        <v>364</v>
      </c>
      <c r="AW2721" s="14" t="s">
        <v>36</v>
      </c>
      <c r="AX2721" s="14" t="s">
        <v>84</v>
      </c>
      <c r="AY2721" s="166" t="s">
        <v>358</v>
      </c>
    </row>
    <row r="2722" spans="2:65" s="13" customFormat="1" ht="11.25">
      <c r="B2722" s="158"/>
      <c r="D2722" s="152" t="s">
        <v>368</v>
      </c>
      <c r="F2722" s="160" t="s">
        <v>2855</v>
      </c>
      <c r="H2722" s="161">
        <v>424.06799999999998</v>
      </c>
      <c r="I2722" s="162"/>
      <c r="L2722" s="158"/>
      <c r="M2722" s="163"/>
      <c r="T2722" s="164"/>
      <c r="AT2722" s="159" t="s">
        <v>368</v>
      </c>
      <c r="AU2722" s="159" t="s">
        <v>90</v>
      </c>
      <c r="AV2722" s="13" t="s">
        <v>90</v>
      </c>
      <c r="AW2722" s="13" t="s">
        <v>4</v>
      </c>
      <c r="AX2722" s="13" t="s">
        <v>84</v>
      </c>
      <c r="AY2722" s="159" t="s">
        <v>358</v>
      </c>
    </row>
    <row r="2723" spans="2:65" s="1" customFormat="1" ht="24.2" customHeight="1">
      <c r="B2723" s="33"/>
      <c r="C2723" s="134" t="s">
        <v>2856</v>
      </c>
      <c r="D2723" s="134" t="s">
        <v>360</v>
      </c>
      <c r="E2723" s="135" t="s">
        <v>2857</v>
      </c>
      <c r="F2723" s="136" t="s">
        <v>2858</v>
      </c>
      <c r="G2723" s="137" t="s">
        <v>235</v>
      </c>
      <c r="H2723" s="138">
        <v>224</v>
      </c>
      <c r="I2723" s="139"/>
      <c r="J2723" s="140">
        <f>ROUND(I2723*H2723,2)</f>
        <v>0</v>
      </c>
      <c r="K2723" s="136" t="s">
        <v>363</v>
      </c>
      <c r="L2723" s="33"/>
      <c r="M2723" s="141" t="s">
        <v>19</v>
      </c>
      <c r="N2723" s="142" t="s">
        <v>49</v>
      </c>
      <c r="P2723" s="143">
        <f>O2723*H2723</f>
        <v>0</v>
      </c>
      <c r="Q2723" s="143">
        <v>3.0000000000000001E-5</v>
      </c>
      <c r="R2723" s="143">
        <f>Q2723*H2723</f>
        <v>6.7200000000000003E-3</v>
      </c>
      <c r="S2723" s="143">
        <v>0</v>
      </c>
      <c r="T2723" s="144">
        <f>S2723*H2723</f>
        <v>0</v>
      </c>
      <c r="AR2723" s="145" t="s">
        <v>454</v>
      </c>
      <c r="AT2723" s="145" t="s">
        <v>360</v>
      </c>
      <c r="AU2723" s="145" t="s">
        <v>90</v>
      </c>
      <c r="AY2723" s="18" t="s">
        <v>358</v>
      </c>
      <c r="BE2723" s="146">
        <f>IF(N2723="základní",J2723,0)</f>
        <v>0</v>
      </c>
      <c r="BF2723" s="146">
        <f>IF(N2723="snížená",J2723,0)</f>
        <v>0</v>
      </c>
      <c r="BG2723" s="146">
        <f>IF(N2723="zákl. přenesená",J2723,0)</f>
        <v>0</v>
      </c>
      <c r="BH2723" s="146">
        <f>IF(N2723="sníž. přenesená",J2723,0)</f>
        <v>0</v>
      </c>
      <c r="BI2723" s="146">
        <f>IF(N2723="nulová",J2723,0)</f>
        <v>0</v>
      </c>
      <c r="BJ2723" s="18" t="s">
        <v>90</v>
      </c>
      <c r="BK2723" s="146">
        <f>ROUND(I2723*H2723,2)</f>
        <v>0</v>
      </c>
      <c r="BL2723" s="18" t="s">
        <v>454</v>
      </c>
      <c r="BM2723" s="145" t="s">
        <v>2859</v>
      </c>
    </row>
    <row r="2724" spans="2:65" s="1" customFormat="1" ht="11.25">
      <c r="B2724" s="33"/>
      <c r="D2724" s="147" t="s">
        <v>366</v>
      </c>
      <c r="F2724" s="148" t="s">
        <v>2860</v>
      </c>
      <c r="I2724" s="149"/>
      <c r="L2724" s="33"/>
      <c r="M2724" s="150"/>
      <c r="T2724" s="54"/>
      <c r="AT2724" s="18" t="s">
        <v>366</v>
      </c>
      <c r="AU2724" s="18" t="s">
        <v>90</v>
      </c>
    </row>
    <row r="2725" spans="2:65" s="1" customFormat="1" ht="24.2" customHeight="1">
      <c r="B2725" s="33"/>
      <c r="C2725" s="134" t="s">
        <v>2861</v>
      </c>
      <c r="D2725" s="134" t="s">
        <v>360</v>
      </c>
      <c r="E2725" s="135" t="s">
        <v>2862</v>
      </c>
      <c r="F2725" s="136" t="s">
        <v>2863</v>
      </c>
      <c r="G2725" s="137" t="s">
        <v>504</v>
      </c>
      <c r="H2725" s="138">
        <v>48</v>
      </c>
      <c r="I2725" s="139"/>
      <c r="J2725" s="140">
        <f>ROUND(I2725*H2725,2)</f>
        <v>0</v>
      </c>
      <c r="K2725" s="136" t="s">
        <v>363</v>
      </c>
      <c r="L2725" s="33"/>
      <c r="M2725" s="141" t="s">
        <v>19</v>
      </c>
      <c r="N2725" s="142" t="s">
        <v>49</v>
      </c>
      <c r="P2725" s="143">
        <f>O2725*H2725</f>
        <v>0</v>
      </c>
      <c r="Q2725" s="143">
        <v>0</v>
      </c>
      <c r="R2725" s="143">
        <f>Q2725*H2725</f>
        <v>0</v>
      </c>
      <c r="S2725" s="143">
        <v>0</v>
      </c>
      <c r="T2725" s="144">
        <f>S2725*H2725</f>
        <v>0</v>
      </c>
      <c r="AR2725" s="145" t="s">
        <v>454</v>
      </c>
      <c r="AT2725" s="145" t="s">
        <v>360</v>
      </c>
      <c r="AU2725" s="145" t="s">
        <v>90</v>
      </c>
      <c r="AY2725" s="18" t="s">
        <v>358</v>
      </c>
      <c r="BE2725" s="146">
        <f>IF(N2725="základní",J2725,0)</f>
        <v>0</v>
      </c>
      <c r="BF2725" s="146">
        <f>IF(N2725="snížená",J2725,0)</f>
        <v>0</v>
      </c>
      <c r="BG2725" s="146">
        <f>IF(N2725="zákl. přenesená",J2725,0)</f>
        <v>0</v>
      </c>
      <c r="BH2725" s="146">
        <f>IF(N2725="sníž. přenesená",J2725,0)</f>
        <v>0</v>
      </c>
      <c r="BI2725" s="146">
        <f>IF(N2725="nulová",J2725,0)</f>
        <v>0</v>
      </c>
      <c r="BJ2725" s="18" t="s">
        <v>90</v>
      </c>
      <c r="BK2725" s="146">
        <f>ROUND(I2725*H2725,2)</f>
        <v>0</v>
      </c>
      <c r="BL2725" s="18" t="s">
        <v>454</v>
      </c>
      <c r="BM2725" s="145" t="s">
        <v>2864</v>
      </c>
    </row>
    <row r="2726" spans="2:65" s="1" customFormat="1" ht="11.25">
      <c r="B2726" s="33"/>
      <c r="D2726" s="147" t="s">
        <v>366</v>
      </c>
      <c r="F2726" s="148" t="s">
        <v>2865</v>
      </c>
      <c r="I2726" s="149"/>
      <c r="L2726" s="33"/>
      <c r="M2726" s="150"/>
      <c r="T2726" s="54"/>
      <c r="AT2726" s="18" t="s">
        <v>366</v>
      </c>
      <c r="AU2726" s="18" t="s">
        <v>90</v>
      </c>
    </row>
    <row r="2727" spans="2:65" s="1" customFormat="1" ht="24.2" customHeight="1">
      <c r="B2727" s="33"/>
      <c r="C2727" s="134" t="s">
        <v>2866</v>
      </c>
      <c r="D2727" s="134" t="s">
        <v>360</v>
      </c>
      <c r="E2727" s="135" t="s">
        <v>2867</v>
      </c>
      <c r="F2727" s="136" t="s">
        <v>2868</v>
      </c>
      <c r="G2727" s="137" t="s">
        <v>504</v>
      </c>
      <c r="H2727" s="138">
        <v>16</v>
      </c>
      <c r="I2727" s="139"/>
      <c r="J2727" s="140">
        <f>ROUND(I2727*H2727,2)</f>
        <v>0</v>
      </c>
      <c r="K2727" s="136" t="s">
        <v>363</v>
      </c>
      <c r="L2727" s="33"/>
      <c r="M2727" s="141" t="s">
        <v>19</v>
      </c>
      <c r="N2727" s="142" t="s">
        <v>49</v>
      </c>
      <c r="P2727" s="143">
        <f>O2727*H2727</f>
        <v>0</v>
      </c>
      <c r="Q2727" s="143">
        <v>0</v>
      </c>
      <c r="R2727" s="143">
        <f>Q2727*H2727</f>
        <v>0</v>
      </c>
      <c r="S2727" s="143">
        <v>0</v>
      </c>
      <c r="T2727" s="144">
        <f>S2727*H2727</f>
        <v>0</v>
      </c>
      <c r="AR2727" s="145" t="s">
        <v>454</v>
      </c>
      <c r="AT2727" s="145" t="s">
        <v>360</v>
      </c>
      <c r="AU2727" s="145" t="s">
        <v>90</v>
      </c>
      <c r="AY2727" s="18" t="s">
        <v>358</v>
      </c>
      <c r="BE2727" s="146">
        <f>IF(N2727="základní",J2727,0)</f>
        <v>0</v>
      </c>
      <c r="BF2727" s="146">
        <f>IF(N2727="snížená",J2727,0)</f>
        <v>0</v>
      </c>
      <c r="BG2727" s="146">
        <f>IF(N2727="zákl. přenesená",J2727,0)</f>
        <v>0</v>
      </c>
      <c r="BH2727" s="146">
        <f>IF(N2727="sníž. přenesená",J2727,0)</f>
        <v>0</v>
      </c>
      <c r="BI2727" s="146">
        <f>IF(N2727="nulová",J2727,0)</f>
        <v>0</v>
      </c>
      <c r="BJ2727" s="18" t="s">
        <v>90</v>
      </c>
      <c r="BK2727" s="146">
        <f>ROUND(I2727*H2727,2)</f>
        <v>0</v>
      </c>
      <c r="BL2727" s="18" t="s">
        <v>454</v>
      </c>
      <c r="BM2727" s="145" t="s">
        <v>2869</v>
      </c>
    </row>
    <row r="2728" spans="2:65" s="1" customFormat="1" ht="11.25">
      <c r="B2728" s="33"/>
      <c r="D2728" s="147" t="s">
        <v>366</v>
      </c>
      <c r="F2728" s="148" t="s">
        <v>2870</v>
      </c>
      <c r="I2728" s="149"/>
      <c r="L2728" s="33"/>
      <c r="M2728" s="150"/>
      <c r="T2728" s="54"/>
      <c r="AT2728" s="18" t="s">
        <v>366</v>
      </c>
      <c r="AU2728" s="18" t="s">
        <v>90</v>
      </c>
    </row>
    <row r="2729" spans="2:65" s="1" customFormat="1" ht="24.2" customHeight="1">
      <c r="B2729" s="33"/>
      <c r="C2729" s="134" t="s">
        <v>2871</v>
      </c>
      <c r="D2729" s="134" t="s">
        <v>360</v>
      </c>
      <c r="E2729" s="135" t="s">
        <v>2872</v>
      </c>
      <c r="F2729" s="136" t="s">
        <v>2873</v>
      </c>
      <c r="G2729" s="137" t="s">
        <v>195</v>
      </c>
      <c r="H2729" s="138">
        <v>368.46699999999998</v>
      </c>
      <c r="I2729" s="139"/>
      <c r="J2729" s="140">
        <f>ROUND(I2729*H2729,2)</f>
        <v>0</v>
      </c>
      <c r="K2729" s="136" t="s">
        <v>363</v>
      </c>
      <c r="L2729" s="33"/>
      <c r="M2729" s="141" t="s">
        <v>19</v>
      </c>
      <c r="N2729" s="142" t="s">
        <v>49</v>
      </c>
      <c r="P2729" s="143">
        <f>O2729*H2729</f>
        <v>0</v>
      </c>
      <c r="Q2729" s="143">
        <v>4.5000000000000003E-5</v>
      </c>
      <c r="R2729" s="143">
        <f>Q2729*H2729</f>
        <v>1.6581015000000001E-2</v>
      </c>
      <c r="S2729" s="143">
        <v>0</v>
      </c>
      <c r="T2729" s="144">
        <f>S2729*H2729</f>
        <v>0</v>
      </c>
      <c r="AR2729" s="145" t="s">
        <v>454</v>
      </c>
      <c r="AT2729" s="145" t="s">
        <v>360</v>
      </c>
      <c r="AU2729" s="145" t="s">
        <v>90</v>
      </c>
      <c r="AY2729" s="18" t="s">
        <v>358</v>
      </c>
      <c r="BE2729" s="146">
        <f>IF(N2729="základní",J2729,0)</f>
        <v>0</v>
      </c>
      <c r="BF2729" s="146">
        <f>IF(N2729="snížená",J2729,0)</f>
        <v>0</v>
      </c>
      <c r="BG2729" s="146">
        <f>IF(N2729="zákl. přenesená",J2729,0)</f>
        <v>0</v>
      </c>
      <c r="BH2729" s="146">
        <f>IF(N2729="sníž. přenesená",J2729,0)</f>
        <v>0</v>
      </c>
      <c r="BI2729" s="146">
        <f>IF(N2729="nulová",J2729,0)</f>
        <v>0</v>
      </c>
      <c r="BJ2729" s="18" t="s">
        <v>90</v>
      </c>
      <c r="BK2729" s="146">
        <f>ROUND(I2729*H2729,2)</f>
        <v>0</v>
      </c>
      <c r="BL2729" s="18" t="s">
        <v>454</v>
      </c>
      <c r="BM2729" s="145" t="s">
        <v>2874</v>
      </c>
    </row>
    <row r="2730" spans="2:65" s="1" customFormat="1" ht="11.25">
      <c r="B2730" s="33"/>
      <c r="D2730" s="147" t="s">
        <v>366</v>
      </c>
      <c r="F2730" s="148" t="s">
        <v>2875</v>
      </c>
      <c r="I2730" s="149"/>
      <c r="L2730" s="33"/>
      <c r="M2730" s="150"/>
      <c r="T2730" s="54"/>
      <c r="AT2730" s="18" t="s">
        <v>366</v>
      </c>
      <c r="AU2730" s="18" t="s">
        <v>90</v>
      </c>
    </row>
    <row r="2731" spans="2:65" s="13" customFormat="1" ht="11.25">
      <c r="B2731" s="158"/>
      <c r="D2731" s="152" t="s">
        <v>368</v>
      </c>
      <c r="E2731" s="159" t="s">
        <v>19</v>
      </c>
      <c r="F2731" s="160" t="s">
        <v>201</v>
      </c>
      <c r="H2731" s="161">
        <v>368.46699999999998</v>
      </c>
      <c r="I2731" s="162"/>
      <c r="L2731" s="158"/>
      <c r="M2731" s="163"/>
      <c r="T2731" s="164"/>
      <c r="AT2731" s="159" t="s">
        <v>368</v>
      </c>
      <c r="AU2731" s="159" t="s">
        <v>90</v>
      </c>
      <c r="AV2731" s="13" t="s">
        <v>90</v>
      </c>
      <c r="AW2731" s="13" t="s">
        <v>36</v>
      </c>
      <c r="AX2731" s="13" t="s">
        <v>77</v>
      </c>
      <c r="AY2731" s="159" t="s">
        <v>358</v>
      </c>
    </row>
    <row r="2732" spans="2:65" s="14" customFormat="1" ht="11.25">
      <c r="B2732" s="165"/>
      <c r="D2732" s="152" t="s">
        <v>368</v>
      </c>
      <c r="E2732" s="166" t="s">
        <v>19</v>
      </c>
      <c r="F2732" s="167" t="s">
        <v>371</v>
      </c>
      <c r="H2732" s="168">
        <v>368.46699999999998</v>
      </c>
      <c r="I2732" s="169"/>
      <c r="L2732" s="165"/>
      <c r="M2732" s="170"/>
      <c r="T2732" s="171"/>
      <c r="AT2732" s="166" t="s">
        <v>368</v>
      </c>
      <c r="AU2732" s="166" t="s">
        <v>90</v>
      </c>
      <c r="AV2732" s="14" t="s">
        <v>364</v>
      </c>
      <c r="AW2732" s="14" t="s">
        <v>36</v>
      </c>
      <c r="AX2732" s="14" t="s">
        <v>84</v>
      </c>
      <c r="AY2732" s="166" t="s">
        <v>358</v>
      </c>
    </row>
    <row r="2733" spans="2:65" s="1" customFormat="1" ht="33" customHeight="1">
      <c r="B2733" s="33"/>
      <c r="C2733" s="134" t="s">
        <v>2876</v>
      </c>
      <c r="D2733" s="134" t="s">
        <v>360</v>
      </c>
      <c r="E2733" s="135" t="s">
        <v>2877</v>
      </c>
      <c r="F2733" s="136" t="s">
        <v>2878</v>
      </c>
      <c r="G2733" s="137" t="s">
        <v>235</v>
      </c>
      <c r="H2733" s="138">
        <v>0.8</v>
      </c>
      <c r="I2733" s="139"/>
      <c r="J2733" s="140">
        <f>ROUND(I2733*H2733,2)</f>
        <v>0</v>
      </c>
      <c r="K2733" s="136" t="s">
        <v>363</v>
      </c>
      <c r="L2733" s="33"/>
      <c r="M2733" s="141" t="s">
        <v>19</v>
      </c>
      <c r="N2733" s="142" t="s">
        <v>49</v>
      </c>
      <c r="P2733" s="143">
        <f>O2733*H2733</f>
        <v>0</v>
      </c>
      <c r="Q2733" s="143">
        <v>2E-3</v>
      </c>
      <c r="R2733" s="143">
        <f>Q2733*H2733</f>
        <v>1.6000000000000001E-3</v>
      </c>
      <c r="S2733" s="143">
        <v>0</v>
      </c>
      <c r="T2733" s="144">
        <f>S2733*H2733</f>
        <v>0</v>
      </c>
      <c r="AR2733" s="145" t="s">
        <v>454</v>
      </c>
      <c r="AT2733" s="145" t="s">
        <v>360</v>
      </c>
      <c r="AU2733" s="145" t="s">
        <v>90</v>
      </c>
      <c r="AY2733" s="18" t="s">
        <v>358</v>
      </c>
      <c r="BE2733" s="146">
        <f>IF(N2733="základní",J2733,0)</f>
        <v>0</v>
      </c>
      <c r="BF2733" s="146">
        <f>IF(N2733="snížená",J2733,0)</f>
        <v>0</v>
      </c>
      <c r="BG2733" s="146">
        <f>IF(N2733="zákl. přenesená",J2733,0)</f>
        <v>0</v>
      </c>
      <c r="BH2733" s="146">
        <f>IF(N2733="sníž. přenesená",J2733,0)</f>
        <v>0</v>
      </c>
      <c r="BI2733" s="146">
        <f>IF(N2733="nulová",J2733,0)</f>
        <v>0</v>
      </c>
      <c r="BJ2733" s="18" t="s">
        <v>90</v>
      </c>
      <c r="BK2733" s="146">
        <f>ROUND(I2733*H2733,2)</f>
        <v>0</v>
      </c>
      <c r="BL2733" s="18" t="s">
        <v>454</v>
      </c>
      <c r="BM2733" s="145" t="s">
        <v>2879</v>
      </c>
    </row>
    <row r="2734" spans="2:65" s="1" customFormat="1" ht="11.25">
      <c r="B2734" s="33"/>
      <c r="D2734" s="147" t="s">
        <v>366</v>
      </c>
      <c r="F2734" s="148" t="s">
        <v>2880</v>
      </c>
      <c r="I2734" s="149"/>
      <c r="L2734" s="33"/>
      <c r="M2734" s="150"/>
      <c r="T2734" s="54"/>
      <c r="AT2734" s="18" t="s">
        <v>366</v>
      </c>
      <c r="AU2734" s="18" t="s">
        <v>90</v>
      </c>
    </row>
    <row r="2735" spans="2:65" s="1" customFormat="1" ht="49.15" customHeight="1">
      <c r="B2735" s="33"/>
      <c r="C2735" s="134" t="s">
        <v>2881</v>
      </c>
      <c r="D2735" s="134" t="s">
        <v>360</v>
      </c>
      <c r="E2735" s="135" t="s">
        <v>2882</v>
      </c>
      <c r="F2735" s="136" t="s">
        <v>2883</v>
      </c>
      <c r="G2735" s="137" t="s">
        <v>1498</v>
      </c>
      <c r="H2735" s="189"/>
      <c r="I2735" s="139"/>
      <c r="J2735" s="140">
        <f>ROUND(I2735*H2735,2)</f>
        <v>0</v>
      </c>
      <c r="K2735" s="136" t="s">
        <v>363</v>
      </c>
      <c r="L2735" s="33"/>
      <c r="M2735" s="141" t="s">
        <v>19</v>
      </c>
      <c r="N2735" s="142" t="s">
        <v>49</v>
      </c>
      <c r="P2735" s="143">
        <f>O2735*H2735</f>
        <v>0</v>
      </c>
      <c r="Q2735" s="143">
        <v>0</v>
      </c>
      <c r="R2735" s="143">
        <f>Q2735*H2735</f>
        <v>0</v>
      </c>
      <c r="S2735" s="143">
        <v>0</v>
      </c>
      <c r="T2735" s="144">
        <f>S2735*H2735</f>
        <v>0</v>
      </c>
      <c r="AR2735" s="145" t="s">
        <v>454</v>
      </c>
      <c r="AT2735" s="145" t="s">
        <v>360</v>
      </c>
      <c r="AU2735" s="145" t="s">
        <v>90</v>
      </c>
      <c r="AY2735" s="18" t="s">
        <v>358</v>
      </c>
      <c r="BE2735" s="146">
        <f>IF(N2735="základní",J2735,0)</f>
        <v>0</v>
      </c>
      <c r="BF2735" s="146">
        <f>IF(N2735="snížená",J2735,0)</f>
        <v>0</v>
      </c>
      <c r="BG2735" s="146">
        <f>IF(N2735="zákl. přenesená",J2735,0)</f>
        <v>0</v>
      </c>
      <c r="BH2735" s="146">
        <f>IF(N2735="sníž. přenesená",J2735,0)</f>
        <v>0</v>
      </c>
      <c r="BI2735" s="146">
        <f>IF(N2735="nulová",J2735,0)</f>
        <v>0</v>
      </c>
      <c r="BJ2735" s="18" t="s">
        <v>90</v>
      </c>
      <c r="BK2735" s="146">
        <f>ROUND(I2735*H2735,2)</f>
        <v>0</v>
      </c>
      <c r="BL2735" s="18" t="s">
        <v>454</v>
      </c>
      <c r="BM2735" s="145" t="s">
        <v>2884</v>
      </c>
    </row>
    <row r="2736" spans="2:65" s="1" customFormat="1" ht="11.25">
      <c r="B2736" s="33"/>
      <c r="D2736" s="147" t="s">
        <v>366</v>
      </c>
      <c r="F2736" s="148" t="s">
        <v>2885</v>
      </c>
      <c r="I2736" s="149"/>
      <c r="L2736" s="33"/>
      <c r="M2736" s="150"/>
      <c r="T2736" s="54"/>
      <c r="AT2736" s="18" t="s">
        <v>366</v>
      </c>
      <c r="AU2736" s="18" t="s">
        <v>90</v>
      </c>
    </row>
    <row r="2737" spans="2:65" s="11" customFormat="1" ht="22.9" customHeight="1">
      <c r="B2737" s="122"/>
      <c r="D2737" s="123" t="s">
        <v>76</v>
      </c>
      <c r="E2737" s="132" t="s">
        <v>2886</v>
      </c>
      <c r="F2737" s="132" t="s">
        <v>2887</v>
      </c>
      <c r="I2737" s="125"/>
      <c r="J2737" s="133">
        <f>BK2737</f>
        <v>0</v>
      </c>
      <c r="L2737" s="122"/>
      <c r="M2737" s="127"/>
      <c r="P2737" s="128">
        <f>SUM(P2738:P2776)</f>
        <v>0</v>
      </c>
      <c r="R2737" s="128">
        <f>SUM(R2738:R2776)</f>
        <v>8.8135163199999991E-2</v>
      </c>
      <c r="T2737" s="129">
        <f>SUM(T2738:T2776)</f>
        <v>0</v>
      </c>
      <c r="AR2737" s="123" t="s">
        <v>90</v>
      </c>
      <c r="AT2737" s="130" t="s">
        <v>76</v>
      </c>
      <c r="AU2737" s="130" t="s">
        <v>84</v>
      </c>
      <c r="AY2737" s="123" t="s">
        <v>358</v>
      </c>
      <c r="BK2737" s="131">
        <f>SUM(BK2738:BK2776)</f>
        <v>0</v>
      </c>
    </row>
    <row r="2738" spans="2:65" s="1" customFormat="1" ht="24.2" customHeight="1">
      <c r="B2738" s="33"/>
      <c r="C2738" s="134" t="s">
        <v>2888</v>
      </c>
      <c r="D2738" s="134" t="s">
        <v>360</v>
      </c>
      <c r="E2738" s="135" t="s">
        <v>2889</v>
      </c>
      <c r="F2738" s="136" t="s">
        <v>2890</v>
      </c>
      <c r="G2738" s="137" t="s">
        <v>504</v>
      </c>
      <c r="H2738" s="138">
        <v>1</v>
      </c>
      <c r="I2738" s="139"/>
      <c r="J2738" s="140">
        <f>ROUND(I2738*H2738,2)</f>
        <v>0</v>
      </c>
      <c r="K2738" s="136" t="s">
        <v>19</v>
      </c>
      <c r="L2738" s="33"/>
      <c r="M2738" s="141" t="s">
        <v>19</v>
      </c>
      <c r="N2738" s="142" t="s">
        <v>49</v>
      </c>
      <c r="P2738" s="143">
        <f>O2738*H2738</f>
        <v>0</v>
      </c>
      <c r="Q2738" s="143">
        <v>1.7899999999999999E-3</v>
      </c>
      <c r="R2738" s="143">
        <f>Q2738*H2738</f>
        <v>1.7899999999999999E-3</v>
      </c>
      <c r="S2738" s="143">
        <v>0</v>
      </c>
      <c r="T2738" s="144">
        <f>S2738*H2738</f>
        <v>0</v>
      </c>
      <c r="AR2738" s="145" t="s">
        <v>454</v>
      </c>
      <c r="AT2738" s="145" t="s">
        <v>360</v>
      </c>
      <c r="AU2738" s="145" t="s">
        <v>90</v>
      </c>
      <c r="AY2738" s="18" t="s">
        <v>358</v>
      </c>
      <c r="BE2738" s="146">
        <f>IF(N2738="základní",J2738,0)</f>
        <v>0</v>
      </c>
      <c r="BF2738" s="146">
        <f>IF(N2738="snížená",J2738,0)</f>
        <v>0</v>
      </c>
      <c r="BG2738" s="146">
        <f>IF(N2738="zákl. přenesená",J2738,0)</f>
        <v>0</v>
      </c>
      <c r="BH2738" s="146">
        <f>IF(N2738="sníž. přenesená",J2738,0)</f>
        <v>0</v>
      </c>
      <c r="BI2738" s="146">
        <f>IF(N2738="nulová",J2738,0)</f>
        <v>0</v>
      </c>
      <c r="BJ2738" s="18" t="s">
        <v>90</v>
      </c>
      <c r="BK2738" s="146">
        <f>ROUND(I2738*H2738,2)</f>
        <v>0</v>
      </c>
      <c r="BL2738" s="18" t="s">
        <v>454</v>
      </c>
      <c r="BM2738" s="145" t="s">
        <v>2891</v>
      </c>
    </row>
    <row r="2739" spans="2:65" s="12" customFormat="1" ht="11.25">
      <c r="B2739" s="151"/>
      <c r="D2739" s="152" t="s">
        <v>368</v>
      </c>
      <c r="E2739" s="153" t="s">
        <v>19</v>
      </c>
      <c r="F2739" s="154" t="s">
        <v>5188</v>
      </c>
      <c r="H2739" s="153" t="s">
        <v>19</v>
      </c>
      <c r="I2739" s="155"/>
      <c r="L2739" s="151"/>
      <c r="M2739" s="156"/>
      <c r="T2739" s="157"/>
      <c r="AT2739" s="153" t="s">
        <v>368</v>
      </c>
      <c r="AU2739" s="153" t="s">
        <v>90</v>
      </c>
      <c r="AV2739" s="12" t="s">
        <v>84</v>
      </c>
      <c r="AW2739" s="12" t="s">
        <v>36</v>
      </c>
      <c r="AX2739" s="12" t="s">
        <v>77</v>
      </c>
      <c r="AY2739" s="153" t="s">
        <v>358</v>
      </c>
    </row>
    <row r="2740" spans="2:65" s="13" customFormat="1" ht="11.25">
      <c r="B2740" s="158"/>
      <c r="D2740" s="152" t="s">
        <v>368</v>
      </c>
      <c r="E2740" s="159" t="s">
        <v>19</v>
      </c>
      <c r="F2740" s="160" t="s">
        <v>2892</v>
      </c>
      <c r="H2740" s="161">
        <v>1</v>
      </c>
      <c r="I2740" s="162"/>
      <c r="L2740" s="158"/>
      <c r="M2740" s="163"/>
      <c r="T2740" s="164"/>
      <c r="AT2740" s="159" t="s">
        <v>368</v>
      </c>
      <c r="AU2740" s="159" t="s">
        <v>90</v>
      </c>
      <c r="AV2740" s="13" t="s">
        <v>90</v>
      </c>
      <c r="AW2740" s="13" t="s">
        <v>36</v>
      </c>
      <c r="AX2740" s="13" t="s">
        <v>77</v>
      </c>
      <c r="AY2740" s="159" t="s">
        <v>358</v>
      </c>
    </row>
    <row r="2741" spans="2:65" s="14" customFormat="1" ht="11.25">
      <c r="B2741" s="165"/>
      <c r="D2741" s="152" t="s">
        <v>368</v>
      </c>
      <c r="E2741" s="166" t="s">
        <v>19</v>
      </c>
      <c r="F2741" s="167" t="s">
        <v>371</v>
      </c>
      <c r="H2741" s="168">
        <v>1</v>
      </c>
      <c r="I2741" s="169"/>
      <c r="L2741" s="165"/>
      <c r="M2741" s="170"/>
      <c r="T2741" s="171"/>
      <c r="AT2741" s="166" t="s">
        <v>368</v>
      </c>
      <c r="AU2741" s="166" t="s">
        <v>90</v>
      </c>
      <c r="AV2741" s="14" t="s">
        <v>364</v>
      </c>
      <c r="AW2741" s="14" t="s">
        <v>36</v>
      </c>
      <c r="AX2741" s="14" t="s">
        <v>84</v>
      </c>
      <c r="AY2741" s="166" t="s">
        <v>358</v>
      </c>
    </row>
    <row r="2742" spans="2:65" s="1" customFormat="1" ht="24.2" customHeight="1">
      <c r="B2742" s="33"/>
      <c r="C2742" s="134" t="s">
        <v>2893</v>
      </c>
      <c r="D2742" s="134" t="s">
        <v>360</v>
      </c>
      <c r="E2742" s="135" t="s">
        <v>2894</v>
      </c>
      <c r="F2742" s="136" t="s">
        <v>2895</v>
      </c>
      <c r="G2742" s="137" t="s">
        <v>235</v>
      </c>
      <c r="H2742" s="138">
        <v>12</v>
      </c>
      <c r="I2742" s="139"/>
      <c r="J2742" s="140">
        <f>ROUND(I2742*H2742,2)</f>
        <v>0</v>
      </c>
      <c r="K2742" s="136" t="s">
        <v>363</v>
      </c>
      <c r="L2742" s="33"/>
      <c r="M2742" s="141" t="s">
        <v>19</v>
      </c>
      <c r="N2742" s="142" t="s">
        <v>49</v>
      </c>
      <c r="P2742" s="143">
        <f>O2742*H2742</f>
        <v>0</v>
      </c>
      <c r="Q2742" s="143">
        <v>2.14E-4</v>
      </c>
      <c r="R2742" s="143">
        <f>Q2742*H2742</f>
        <v>2.568E-3</v>
      </c>
      <c r="S2742" s="143">
        <v>0</v>
      </c>
      <c r="T2742" s="144">
        <f>S2742*H2742</f>
        <v>0</v>
      </c>
      <c r="AR2742" s="145" t="s">
        <v>789</v>
      </c>
      <c r="AT2742" s="145" t="s">
        <v>360</v>
      </c>
      <c r="AU2742" s="145" t="s">
        <v>90</v>
      </c>
      <c r="AY2742" s="18" t="s">
        <v>358</v>
      </c>
      <c r="BE2742" s="146">
        <f>IF(N2742="základní",J2742,0)</f>
        <v>0</v>
      </c>
      <c r="BF2742" s="146">
        <f>IF(N2742="snížená",J2742,0)</f>
        <v>0</v>
      </c>
      <c r="BG2742" s="146">
        <f>IF(N2742="zákl. přenesená",J2742,0)</f>
        <v>0</v>
      </c>
      <c r="BH2742" s="146">
        <f>IF(N2742="sníž. přenesená",J2742,0)</f>
        <v>0</v>
      </c>
      <c r="BI2742" s="146">
        <f>IF(N2742="nulová",J2742,0)</f>
        <v>0</v>
      </c>
      <c r="BJ2742" s="18" t="s">
        <v>90</v>
      </c>
      <c r="BK2742" s="146">
        <f>ROUND(I2742*H2742,2)</f>
        <v>0</v>
      </c>
      <c r="BL2742" s="18" t="s">
        <v>789</v>
      </c>
      <c r="BM2742" s="145" t="s">
        <v>2896</v>
      </c>
    </row>
    <row r="2743" spans="2:65" s="1" customFormat="1" ht="11.25">
      <c r="B2743" s="33"/>
      <c r="D2743" s="147" t="s">
        <v>366</v>
      </c>
      <c r="F2743" s="148" t="s">
        <v>2897</v>
      </c>
      <c r="I2743" s="149"/>
      <c r="L2743" s="33"/>
      <c r="M2743" s="150"/>
      <c r="T2743" s="54"/>
      <c r="AT2743" s="18" t="s">
        <v>366</v>
      </c>
      <c r="AU2743" s="18" t="s">
        <v>90</v>
      </c>
    </row>
    <row r="2744" spans="2:65" s="12" customFormat="1" ht="11.25">
      <c r="B2744" s="151"/>
      <c r="D2744" s="152" t="s">
        <v>368</v>
      </c>
      <c r="E2744" s="153" t="s">
        <v>19</v>
      </c>
      <c r="F2744" s="154" t="s">
        <v>1160</v>
      </c>
      <c r="H2744" s="153" t="s">
        <v>19</v>
      </c>
      <c r="I2744" s="155"/>
      <c r="L2744" s="151"/>
      <c r="M2744" s="156"/>
      <c r="T2744" s="157"/>
      <c r="AT2744" s="153" t="s">
        <v>368</v>
      </c>
      <c r="AU2744" s="153" t="s">
        <v>90</v>
      </c>
      <c r="AV2744" s="12" t="s">
        <v>84</v>
      </c>
      <c r="AW2744" s="12" t="s">
        <v>36</v>
      </c>
      <c r="AX2744" s="12" t="s">
        <v>77</v>
      </c>
      <c r="AY2744" s="153" t="s">
        <v>358</v>
      </c>
    </row>
    <row r="2745" spans="2:65" s="12" customFormat="1" ht="11.25">
      <c r="B2745" s="151"/>
      <c r="D2745" s="152" t="s">
        <v>368</v>
      </c>
      <c r="E2745" s="153" t="s">
        <v>19</v>
      </c>
      <c r="F2745" s="154" t="s">
        <v>460</v>
      </c>
      <c r="H2745" s="153" t="s">
        <v>19</v>
      </c>
      <c r="I2745" s="155"/>
      <c r="L2745" s="151"/>
      <c r="M2745" s="156"/>
      <c r="T2745" s="157"/>
      <c r="AT2745" s="153" t="s">
        <v>368</v>
      </c>
      <c r="AU2745" s="153" t="s">
        <v>90</v>
      </c>
      <c r="AV2745" s="12" t="s">
        <v>84</v>
      </c>
      <c r="AW2745" s="12" t="s">
        <v>36</v>
      </c>
      <c r="AX2745" s="12" t="s">
        <v>77</v>
      </c>
      <c r="AY2745" s="153" t="s">
        <v>358</v>
      </c>
    </row>
    <row r="2746" spans="2:65" s="13" customFormat="1" ht="11.25">
      <c r="B2746" s="158"/>
      <c r="D2746" s="152" t="s">
        <v>368</v>
      </c>
      <c r="E2746" s="159" t="s">
        <v>19</v>
      </c>
      <c r="F2746" s="160" t="s">
        <v>2898</v>
      </c>
      <c r="H2746" s="161">
        <v>12</v>
      </c>
      <c r="I2746" s="162"/>
      <c r="L2746" s="158"/>
      <c r="M2746" s="163"/>
      <c r="T2746" s="164"/>
      <c r="AT2746" s="159" t="s">
        <v>368</v>
      </c>
      <c r="AU2746" s="159" t="s">
        <v>90</v>
      </c>
      <c r="AV2746" s="13" t="s">
        <v>90</v>
      </c>
      <c r="AW2746" s="13" t="s">
        <v>36</v>
      </c>
      <c r="AX2746" s="13" t="s">
        <v>77</v>
      </c>
      <c r="AY2746" s="159" t="s">
        <v>358</v>
      </c>
    </row>
    <row r="2747" spans="2:65" s="14" customFormat="1" ht="11.25">
      <c r="B2747" s="165"/>
      <c r="D2747" s="152" t="s">
        <v>368</v>
      </c>
      <c r="E2747" s="166" t="s">
        <v>19</v>
      </c>
      <c r="F2747" s="167" t="s">
        <v>371</v>
      </c>
      <c r="H2747" s="168">
        <v>12</v>
      </c>
      <c r="I2747" s="169"/>
      <c r="L2747" s="165"/>
      <c r="M2747" s="170"/>
      <c r="T2747" s="171"/>
      <c r="AT2747" s="166" t="s">
        <v>368</v>
      </c>
      <c r="AU2747" s="166" t="s">
        <v>90</v>
      </c>
      <c r="AV2747" s="14" t="s">
        <v>364</v>
      </c>
      <c r="AW2747" s="14" t="s">
        <v>36</v>
      </c>
      <c r="AX2747" s="14" t="s">
        <v>84</v>
      </c>
      <c r="AY2747" s="166" t="s">
        <v>358</v>
      </c>
    </row>
    <row r="2748" spans="2:65" s="1" customFormat="1" ht="24.2" customHeight="1">
      <c r="B2748" s="33"/>
      <c r="C2748" s="134" t="s">
        <v>2899</v>
      </c>
      <c r="D2748" s="134" t="s">
        <v>360</v>
      </c>
      <c r="E2748" s="135" t="s">
        <v>2900</v>
      </c>
      <c r="F2748" s="136" t="s">
        <v>2901</v>
      </c>
      <c r="G2748" s="137" t="s">
        <v>195</v>
      </c>
      <c r="H2748" s="138">
        <v>122.782</v>
      </c>
      <c r="I2748" s="139"/>
      <c r="J2748" s="140">
        <f>ROUND(I2748*H2748,2)</f>
        <v>0</v>
      </c>
      <c r="K2748" s="136" t="s">
        <v>363</v>
      </c>
      <c r="L2748" s="33"/>
      <c r="M2748" s="141" t="s">
        <v>19</v>
      </c>
      <c r="N2748" s="142" t="s">
        <v>49</v>
      </c>
      <c r="P2748" s="143">
        <f>O2748*H2748</f>
        <v>0</v>
      </c>
      <c r="Q2748" s="143">
        <v>8.0000000000000007E-5</v>
      </c>
      <c r="R2748" s="143">
        <f>Q2748*H2748</f>
        <v>9.822560000000001E-3</v>
      </c>
      <c r="S2748" s="143">
        <v>0</v>
      </c>
      <c r="T2748" s="144">
        <f>S2748*H2748</f>
        <v>0</v>
      </c>
      <c r="AR2748" s="145" t="s">
        <v>454</v>
      </c>
      <c r="AT2748" s="145" t="s">
        <v>360</v>
      </c>
      <c r="AU2748" s="145" t="s">
        <v>90</v>
      </c>
      <c r="AY2748" s="18" t="s">
        <v>358</v>
      </c>
      <c r="BE2748" s="146">
        <f>IF(N2748="základní",J2748,0)</f>
        <v>0</v>
      </c>
      <c r="BF2748" s="146">
        <f>IF(N2748="snížená",J2748,0)</f>
        <v>0</v>
      </c>
      <c r="BG2748" s="146">
        <f>IF(N2748="zákl. přenesená",J2748,0)</f>
        <v>0</v>
      </c>
      <c r="BH2748" s="146">
        <f>IF(N2748="sníž. přenesená",J2748,0)</f>
        <v>0</v>
      </c>
      <c r="BI2748" s="146">
        <f>IF(N2748="nulová",J2748,0)</f>
        <v>0</v>
      </c>
      <c r="BJ2748" s="18" t="s">
        <v>90</v>
      </c>
      <c r="BK2748" s="146">
        <f>ROUND(I2748*H2748,2)</f>
        <v>0</v>
      </c>
      <c r="BL2748" s="18" t="s">
        <v>454</v>
      </c>
      <c r="BM2748" s="145" t="s">
        <v>2902</v>
      </c>
    </row>
    <row r="2749" spans="2:65" s="1" customFormat="1" ht="11.25">
      <c r="B2749" s="33"/>
      <c r="D2749" s="147" t="s">
        <v>366</v>
      </c>
      <c r="F2749" s="148" t="s">
        <v>2903</v>
      </c>
      <c r="I2749" s="149"/>
      <c r="L2749" s="33"/>
      <c r="M2749" s="150"/>
      <c r="T2749" s="54"/>
      <c r="AT2749" s="18" t="s">
        <v>366</v>
      </c>
      <c r="AU2749" s="18" t="s">
        <v>90</v>
      </c>
    </row>
    <row r="2750" spans="2:65" s="12" customFormat="1" ht="11.25">
      <c r="B2750" s="151"/>
      <c r="D2750" s="152" t="s">
        <v>368</v>
      </c>
      <c r="E2750" s="153" t="s">
        <v>19</v>
      </c>
      <c r="F2750" s="154" t="s">
        <v>485</v>
      </c>
      <c r="H2750" s="153" t="s">
        <v>19</v>
      </c>
      <c r="I2750" s="155"/>
      <c r="L2750" s="151"/>
      <c r="M2750" s="156"/>
      <c r="T2750" s="157"/>
      <c r="AT2750" s="153" t="s">
        <v>368</v>
      </c>
      <c r="AU2750" s="153" t="s">
        <v>90</v>
      </c>
      <c r="AV2750" s="12" t="s">
        <v>84</v>
      </c>
      <c r="AW2750" s="12" t="s">
        <v>36</v>
      </c>
      <c r="AX2750" s="12" t="s">
        <v>77</v>
      </c>
      <c r="AY2750" s="153" t="s">
        <v>358</v>
      </c>
    </row>
    <row r="2751" spans="2:65" s="12" customFormat="1" ht="11.25">
      <c r="B2751" s="151"/>
      <c r="D2751" s="152" t="s">
        <v>368</v>
      </c>
      <c r="E2751" s="153" t="s">
        <v>19</v>
      </c>
      <c r="F2751" s="154" t="s">
        <v>5175</v>
      </c>
      <c r="H2751" s="153" t="s">
        <v>19</v>
      </c>
      <c r="I2751" s="155"/>
      <c r="L2751" s="151"/>
      <c r="M2751" s="156"/>
      <c r="T2751" s="157"/>
      <c r="AT2751" s="153" t="s">
        <v>368</v>
      </c>
      <c r="AU2751" s="153" t="s">
        <v>90</v>
      </c>
      <c r="AV2751" s="12" t="s">
        <v>84</v>
      </c>
      <c r="AW2751" s="12" t="s">
        <v>36</v>
      </c>
      <c r="AX2751" s="12" t="s">
        <v>77</v>
      </c>
      <c r="AY2751" s="153" t="s">
        <v>358</v>
      </c>
    </row>
    <row r="2752" spans="2:65" s="12" customFormat="1" ht="11.25">
      <c r="B2752" s="151"/>
      <c r="D2752" s="152" t="s">
        <v>368</v>
      </c>
      <c r="E2752" s="153" t="s">
        <v>19</v>
      </c>
      <c r="F2752" s="154" t="s">
        <v>588</v>
      </c>
      <c r="H2752" s="153" t="s">
        <v>19</v>
      </c>
      <c r="I2752" s="155"/>
      <c r="L2752" s="151"/>
      <c r="M2752" s="156"/>
      <c r="T2752" s="157"/>
      <c r="AT2752" s="153" t="s">
        <v>368</v>
      </c>
      <c r="AU2752" s="153" t="s">
        <v>90</v>
      </c>
      <c r="AV2752" s="12" t="s">
        <v>84</v>
      </c>
      <c r="AW2752" s="12" t="s">
        <v>36</v>
      </c>
      <c r="AX2752" s="12" t="s">
        <v>77</v>
      </c>
      <c r="AY2752" s="153" t="s">
        <v>358</v>
      </c>
    </row>
    <row r="2753" spans="2:65" s="12" customFormat="1" ht="11.25">
      <c r="B2753" s="151"/>
      <c r="D2753" s="152" t="s">
        <v>368</v>
      </c>
      <c r="E2753" s="153" t="s">
        <v>19</v>
      </c>
      <c r="F2753" s="154" t="s">
        <v>596</v>
      </c>
      <c r="H2753" s="153" t="s">
        <v>19</v>
      </c>
      <c r="I2753" s="155"/>
      <c r="L2753" s="151"/>
      <c r="M2753" s="156"/>
      <c r="T2753" s="157"/>
      <c r="AT2753" s="153" t="s">
        <v>368</v>
      </c>
      <c r="AU2753" s="153" t="s">
        <v>90</v>
      </c>
      <c r="AV2753" s="12" t="s">
        <v>84</v>
      </c>
      <c r="AW2753" s="12" t="s">
        <v>36</v>
      </c>
      <c r="AX2753" s="12" t="s">
        <v>77</v>
      </c>
      <c r="AY2753" s="153" t="s">
        <v>358</v>
      </c>
    </row>
    <row r="2754" spans="2:65" s="13" customFormat="1" ht="11.25">
      <c r="B2754" s="158"/>
      <c r="D2754" s="152" t="s">
        <v>368</v>
      </c>
      <c r="E2754" s="159" t="s">
        <v>19</v>
      </c>
      <c r="F2754" s="160" t="s">
        <v>597</v>
      </c>
      <c r="H2754" s="161">
        <v>117.886</v>
      </c>
      <c r="I2754" s="162"/>
      <c r="L2754" s="158"/>
      <c r="M2754" s="163"/>
      <c r="T2754" s="164"/>
      <c r="AT2754" s="159" t="s">
        <v>368</v>
      </c>
      <c r="AU2754" s="159" t="s">
        <v>90</v>
      </c>
      <c r="AV2754" s="13" t="s">
        <v>90</v>
      </c>
      <c r="AW2754" s="13" t="s">
        <v>36</v>
      </c>
      <c r="AX2754" s="13" t="s">
        <v>77</v>
      </c>
      <c r="AY2754" s="159" t="s">
        <v>358</v>
      </c>
    </row>
    <row r="2755" spans="2:65" s="12" customFormat="1" ht="11.25">
      <c r="B2755" s="151"/>
      <c r="D2755" s="152" t="s">
        <v>368</v>
      </c>
      <c r="E2755" s="153" t="s">
        <v>19</v>
      </c>
      <c r="F2755" s="154" t="s">
        <v>808</v>
      </c>
      <c r="H2755" s="153" t="s">
        <v>19</v>
      </c>
      <c r="I2755" s="155"/>
      <c r="L2755" s="151"/>
      <c r="M2755" s="156"/>
      <c r="T2755" s="157"/>
      <c r="AT2755" s="153" t="s">
        <v>368</v>
      </c>
      <c r="AU2755" s="153" t="s">
        <v>90</v>
      </c>
      <c r="AV2755" s="12" t="s">
        <v>84</v>
      </c>
      <c r="AW2755" s="12" t="s">
        <v>36</v>
      </c>
      <c r="AX2755" s="12" t="s">
        <v>77</v>
      </c>
      <c r="AY2755" s="153" t="s">
        <v>358</v>
      </c>
    </row>
    <row r="2756" spans="2:65" s="13" customFormat="1" ht="11.25">
      <c r="B2756" s="158"/>
      <c r="D2756" s="152" t="s">
        <v>368</v>
      </c>
      <c r="E2756" s="159" t="s">
        <v>19</v>
      </c>
      <c r="F2756" s="160" t="s">
        <v>2904</v>
      </c>
      <c r="H2756" s="161">
        <v>4.8959999999999999</v>
      </c>
      <c r="I2756" s="162"/>
      <c r="L2756" s="158"/>
      <c r="M2756" s="163"/>
      <c r="T2756" s="164"/>
      <c r="AT2756" s="159" t="s">
        <v>368</v>
      </c>
      <c r="AU2756" s="159" t="s">
        <v>90</v>
      </c>
      <c r="AV2756" s="13" t="s">
        <v>90</v>
      </c>
      <c r="AW2756" s="13" t="s">
        <v>36</v>
      </c>
      <c r="AX2756" s="13" t="s">
        <v>77</v>
      </c>
      <c r="AY2756" s="159" t="s">
        <v>358</v>
      </c>
    </row>
    <row r="2757" spans="2:65" s="14" customFormat="1" ht="11.25">
      <c r="B2757" s="165"/>
      <c r="D2757" s="152" t="s">
        <v>368</v>
      </c>
      <c r="E2757" s="166" t="s">
        <v>19</v>
      </c>
      <c r="F2757" s="167" t="s">
        <v>371</v>
      </c>
      <c r="H2757" s="168">
        <v>122.782</v>
      </c>
      <c r="I2757" s="169"/>
      <c r="L2757" s="165"/>
      <c r="M2757" s="170"/>
      <c r="T2757" s="171"/>
      <c r="AT2757" s="166" t="s">
        <v>368</v>
      </c>
      <c r="AU2757" s="166" t="s">
        <v>90</v>
      </c>
      <c r="AV2757" s="14" t="s">
        <v>364</v>
      </c>
      <c r="AW2757" s="14" t="s">
        <v>36</v>
      </c>
      <c r="AX2757" s="14" t="s">
        <v>84</v>
      </c>
      <c r="AY2757" s="166" t="s">
        <v>358</v>
      </c>
    </row>
    <row r="2758" spans="2:65" s="1" customFormat="1" ht="44.25" customHeight="1">
      <c r="B2758" s="33"/>
      <c r="C2758" s="134" t="s">
        <v>2905</v>
      </c>
      <c r="D2758" s="134" t="s">
        <v>360</v>
      </c>
      <c r="E2758" s="135" t="s">
        <v>2906</v>
      </c>
      <c r="F2758" s="136" t="s">
        <v>2907</v>
      </c>
      <c r="G2758" s="137" t="s">
        <v>195</v>
      </c>
      <c r="H2758" s="138">
        <v>39.734999999999999</v>
      </c>
      <c r="I2758" s="139"/>
      <c r="J2758" s="140">
        <f>ROUND(I2758*H2758,2)</f>
        <v>0</v>
      </c>
      <c r="K2758" s="136" t="s">
        <v>363</v>
      </c>
      <c r="L2758" s="33"/>
      <c r="M2758" s="141" t="s">
        <v>19</v>
      </c>
      <c r="N2758" s="142" t="s">
        <v>49</v>
      </c>
      <c r="P2758" s="143">
        <f>O2758*H2758</f>
        <v>0</v>
      </c>
      <c r="Q2758" s="143">
        <v>2.0000000000000001E-4</v>
      </c>
      <c r="R2758" s="143">
        <f>Q2758*H2758</f>
        <v>7.9470000000000009E-3</v>
      </c>
      <c r="S2758" s="143">
        <v>0</v>
      </c>
      <c r="T2758" s="144">
        <f>S2758*H2758</f>
        <v>0</v>
      </c>
      <c r="AR2758" s="145" t="s">
        <v>454</v>
      </c>
      <c r="AT2758" s="145" t="s">
        <v>360</v>
      </c>
      <c r="AU2758" s="145" t="s">
        <v>90</v>
      </c>
      <c r="AY2758" s="18" t="s">
        <v>358</v>
      </c>
      <c r="BE2758" s="146">
        <f>IF(N2758="základní",J2758,0)</f>
        <v>0</v>
      </c>
      <c r="BF2758" s="146">
        <f>IF(N2758="snížená",J2758,0)</f>
        <v>0</v>
      </c>
      <c r="BG2758" s="146">
        <f>IF(N2758="zákl. přenesená",J2758,0)</f>
        <v>0</v>
      </c>
      <c r="BH2758" s="146">
        <f>IF(N2758="sníž. přenesená",J2758,0)</f>
        <v>0</v>
      </c>
      <c r="BI2758" s="146">
        <f>IF(N2758="nulová",J2758,0)</f>
        <v>0</v>
      </c>
      <c r="BJ2758" s="18" t="s">
        <v>90</v>
      </c>
      <c r="BK2758" s="146">
        <f>ROUND(I2758*H2758,2)</f>
        <v>0</v>
      </c>
      <c r="BL2758" s="18" t="s">
        <v>454</v>
      </c>
      <c r="BM2758" s="145" t="s">
        <v>2908</v>
      </c>
    </row>
    <row r="2759" spans="2:65" s="1" customFormat="1" ht="11.25">
      <c r="B2759" s="33"/>
      <c r="D2759" s="147" t="s">
        <v>366</v>
      </c>
      <c r="F2759" s="148" t="s">
        <v>2909</v>
      </c>
      <c r="I2759" s="149"/>
      <c r="L2759" s="33"/>
      <c r="M2759" s="150"/>
      <c r="T2759" s="54"/>
      <c r="AT2759" s="18" t="s">
        <v>366</v>
      </c>
      <c r="AU2759" s="18" t="s">
        <v>90</v>
      </c>
    </row>
    <row r="2760" spans="2:65" s="12" customFormat="1" ht="11.25">
      <c r="B2760" s="151"/>
      <c r="D2760" s="152" t="s">
        <v>368</v>
      </c>
      <c r="E2760" s="153" t="s">
        <v>19</v>
      </c>
      <c r="F2760" s="154" t="s">
        <v>485</v>
      </c>
      <c r="H2760" s="153" t="s">
        <v>19</v>
      </c>
      <c r="I2760" s="155"/>
      <c r="L2760" s="151"/>
      <c r="M2760" s="156"/>
      <c r="T2760" s="157"/>
      <c r="AT2760" s="153" t="s">
        <v>368</v>
      </c>
      <c r="AU2760" s="153" t="s">
        <v>90</v>
      </c>
      <c r="AV2760" s="12" t="s">
        <v>84</v>
      </c>
      <c r="AW2760" s="12" t="s">
        <v>36</v>
      </c>
      <c r="AX2760" s="12" t="s">
        <v>77</v>
      </c>
      <c r="AY2760" s="153" t="s">
        <v>358</v>
      </c>
    </row>
    <row r="2761" spans="2:65" s="12" customFormat="1" ht="11.25">
      <c r="B2761" s="151"/>
      <c r="D2761" s="152" t="s">
        <v>368</v>
      </c>
      <c r="E2761" s="153" t="s">
        <v>19</v>
      </c>
      <c r="F2761" s="154" t="s">
        <v>5175</v>
      </c>
      <c r="H2761" s="153" t="s">
        <v>19</v>
      </c>
      <c r="I2761" s="155"/>
      <c r="L2761" s="151"/>
      <c r="M2761" s="156"/>
      <c r="T2761" s="157"/>
      <c r="AT2761" s="153" t="s">
        <v>368</v>
      </c>
      <c r="AU2761" s="153" t="s">
        <v>90</v>
      </c>
      <c r="AV2761" s="12" t="s">
        <v>84</v>
      </c>
      <c r="AW2761" s="12" t="s">
        <v>36</v>
      </c>
      <c r="AX2761" s="12" t="s">
        <v>77</v>
      </c>
      <c r="AY2761" s="153" t="s">
        <v>358</v>
      </c>
    </row>
    <row r="2762" spans="2:65" s="12" customFormat="1" ht="11.25">
      <c r="B2762" s="151"/>
      <c r="D2762" s="152" t="s">
        <v>368</v>
      </c>
      <c r="E2762" s="153" t="s">
        <v>19</v>
      </c>
      <c r="F2762" s="154" t="s">
        <v>5188</v>
      </c>
      <c r="H2762" s="153" t="s">
        <v>19</v>
      </c>
      <c r="I2762" s="155"/>
      <c r="L2762" s="151"/>
      <c r="M2762" s="156"/>
      <c r="T2762" s="157"/>
      <c r="AT2762" s="153" t="s">
        <v>368</v>
      </c>
      <c r="AU2762" s="153" t="s">
        <v>90</v>
      </c>
      <c r="AV2762" s="12" t="s">
        <v>84</v>
      </c>
      <c r="AW2762" s="12" t="s">
        <v>36</v>
      </c>
      <c r="AX2762" s="12" t="s">
        <v>77</v>
      </c>
      <c r="AY2762" s="153" t="s">
        <v>358</v>
      </c>
    </row>
    <row r="2763" spans="2:65" s="12" customFormat="1" ht="11.25">
      <c r="B2763" s="151"/>
      <c r="D2763" s="152" t="s">
        <v>368</v>
      </c>
      <c r="E2763" s="153" t="s">
        <v>19</v>
      </c>
      <c r="F2763" s="154" t="s">
        <v>5189</v>
      </c>
      <c r="H2763" s="153" t="s">
        <v>19</v>
      </c>
      <c r="I2763" s="155"/>
      <c r="L2763" s="151"/>
      <c r="M2763" s="156"/>
      <c r="T2763" s="157"/>
      <c r="AT2763" s="153" t="s">
        <v>368</v>
      </c>
      <c r="AU2763" s="153" t="s">
        <v>90</v>
      </c>
      <c r="AV2763" s="12" t="s">
        <v>84</v>
      </c>
      <c r="AW2763" s="12" t="s">
        <v>36</v>
      </c>
      <c r="AX2763" s="12" t="s">
        <v>77</v>
      </c>
      <c r="AY2763" s="153" t="s">
        <v>358</v>
      </c>
    </row>
    <row r="2764" spans="2:65" s="12" customFormat="1" ht="11.25">
      <c r="B2764" s="151"/>
      <c r="D2764" s="152" t="s">
        <v>368</v>
      </c>
      <c r="E2764" s="153" t="s">
        <v>19</v>
      </c>
      <c r="F2764" s="154" t="s">
        <v>964</v>
      </c>
      <c r="H2764" s="153" t="s">
        <v>19</v>
      </c>
      <c r="I2764" s="155"/>
      <c r="L2764" s="151"/>
      <c r="M2764" s="156"/>
      <c r="T2764" s="157"/>
      <c r="AT2764" s="153" t="s">
        <v>368</v>
      </c>
      <c r="AU2764" s="153" t="s">
        <v>90</v>
      </c>
      <c r="AV2764" s="12" t="s">
        <v>84</v>
      </c>
      <c r="AW2764" s="12" t="s">
        <v>36</v>
      </c>
      <c r="AX2764" s="12" t="s">
        <v>77</v>
      </c>
      <c r="AY2764" s="153" t="s">
        <v>358</v>
      </c>
    </row>
    <row r="2765" spans="2:65" s="13" customFormat="1" ht="11.25">
      <c r="B2765" s="158"/>
      <c r="D2765" s="152" t="s">
        <v>368</v>
      </c>
      <c r="E2765" s="159" t="s">
        <v>19</v>
      </c>
      <c r="F2765" s="160" t="s">
        <v>982</v>
      </c>
      <c r="H2765" s="161">
        <v>39.734999999999999</v>
      </c>
      <c r="I2765" s="162"/>
      <c r="L2765" s="158"/>
      <c r="M2765" s="163"/>
      <c r="T2765" s="164"/>
      <c r="AT2765" s="159" t="s">
        <v>368</v>
      </c>
      <c r="AU2765" s="159" t="s">
        <v>90</v>
      </c>
      <c r="AV2765" s="13" t="s">
        <v>90</v>
      </c>
      <c r="AW2765" s="13" t="s">
        <v>36</v>
      </c>
      <c r="AX2765" s="13" t="s">
        <v>77</v>
      </c>
      <c r="AY2765" s="159" t="s">
        <v>358</v>
      </c>
    </row>
    <row r="2766" spans="2:65" s="14" customFormat="1" ht="11.25">
      <c r="B2766" s="165"/>
      <c r="D2766" s="152" t="s">
        <v>368</v>
      </c>
      <c r="E2766" s="166" t="s">
        <v>19</v>
      </c>
      <c r="F2766" s="167" t="s">
        <v>371</v>
      </c>
      <c r="H2766" s="168">
        <v>39.734999999999999</v>
      </c>
      <c r="I2766" s="169"/>
      <c r="L2766" s="165"/>
      <c r="M2766" s="170"/>
      <c r="T2766" s="171"/>
      <c r="AT2766" s="166" t="s">
        <v>368</v>
      </c>
      <c r="AU2766" s="166" t="s">
        <v>90</v>
      </c>
      <c r="AV2766" s="14" t="s">
        <v>364</v>
      </c>
      <c r="AW2766" s="14" t="s">
        <v>36</v>
      </c>
      <c r="AX2766" s="14" t="s">
        <v>84</v>
      </c>
      <c r="AY2766" s="166" t="s">
        <v>358</v>
      </c>
    </row>
    <row r="2767" spans="2:65" s="1" customFormat="1" ht="44.25" customHeight="1">
      <c r="B2767" s="33"/>
      <c r="C2767" s="134" t="s">
        <v>2910</v>
      </c>
      <c r="D2767" s="134" t="s">
        <v>360</v>
      </c>
      <c r="E2767" s="135" t="s">
        <v>2911</v>
      </c>
      <c r="F2767" s="136" t="s">
        <v>2912</v>
      </c>
      <c r="G2767" s="137" t="s">
        <v>195</v>
      </c>
      <c r="H2767" s="138">
        <v>122.782</v>
      </c>
      <c r="I2767" s="139"/>
      <c r="J2767" s="140">
        <f>ROUND(I2767*H2767,2)</f>
        <v>0</v>
      </c>
      <c r="K2767" s="136" t="s">
        <v>363</v>
      </c>
      <c r="L2767" s="33"/>
      <c r="M2767" s="141" t="s">
        <v>19</v>
      </c>
      <c r="N2767" s="142" t="s">
        <v>49</v>
      </c>
      <c r="P2767" s="143">
        <f>O2767*H2767</f>
        <v>0</v>
      </c>
      <c r="Q2767" s="143">
        <v>5.3759999999999995E-4</v>
      </c>
      <c r="R2767" s="143">
        <f>Q2767*H2767</f>
        <v>6.6007603199999987E-2</v>
      </c>
      <c r="S2767" s="143">
        <v>0</v>
      </c>
      <c r="T2767" s="144">
        <f>S2767*H2767</f>
        <v>0</v>
      </c>
      <c r="AR2767" s="145" t="s">
        <v>454</v>
      </c>
      <c r="AT2767" s="145" t="s">
        <v>360</v>
      </c>
      <c r="AU2767" s="145" t="s">
        <v>90</v>
      </c>
      <c r="AY2767" s="18" t="s">
        <v>358</v>
      </c>
      <c r="BE2767" s="146">
        <f>IF(N2767="základní",J2767,0)</f>
        <v>0</v>
      </c>
      <c r="BF2767" s="146">
        <f>IF(N2767="snížená",J2767,0)</f>
        <v>0</v>
      </c>
      <c r="BG2767" s="146">
        <f>IF(N2767="zákl. přenesená",J2767,0)</f>
        <v>0</v>
      </c>
      <c r="BH2767" s="146">
        <f>IF(N2767="sníž. přenesená",J2767,0)</f>
        <v>0</v>
      </c>
      <c r="BI2767" s="146">
        <f>IF(N2767="nulová",J2767,0)</f>
        <v>0</v>
      </c>
      <c r="BJ2767" s="18" t="s">
        <v>90</v>
      </c>
      <c r="BK2767" s="146">
        <f>ROUND(I2767*H2767,2)</f>
        <v>0</v>
      </c>
      <c r="BL2767" s="18" t="s">
        <v>454</v>
      </c>
      <c r="BM2767" s="145" t="s">
        <v>2913</v>
      </c>
    </row>
    <row r="2768" spans="2:65" s="1" customFormat="1" ht="11.25">
      <c r="B2768" s="33"/>
      <c r="D2768" s="147" t="s">
        <v>366</v>
      </c>
      <c r="F2768" s="148" t="s">
        <v>2914</v>
      </c>
      <c r="I2768" s="149"/>
      <c r="L2768" s="33"/>
      <c r="M2768" s="150"/>
      <c r="T2768" s="54"/>
      <c r="AT2768" s="18" t="s">
        <v>366</v>
      </c>
      <c r="AU2768" s="18" t="s">
        <v>90</v>
      </c>
    </row>
    <row r="2769" spans="2:65" s="12" customFormat="1" ht="11.25">
      <c r="B2769" s="151"/>
      <c r="D2769" s="152" t="s">
        <v>368</v>
      </c>
      <c r="E2769" s="153" t="s">
        <v>19</v>
      </c>
      <c r="F2769" s="154" t="s">
        <v>485</v>
      </c>
      <c r="H2769" s="153" t="s">
        <v>19</v>
      </c>
      <c r="I2769" s="155"/>
      <c r="L2769" s="151"/>
      <c r="M2769" s="156"/>
      <c r="T2769" s="157"/>
      <c r="AT2769" s="153" t="s">
        <v>368</v>
      </c>
      <c r="AU2769" s="153" t="s">
        <v>90</v>
      </c>
      <c r="AV2769" s="12" t="s">
        <v>84</v>
      </c>
      <c r="AW2769" s="12" t="s">
        <v>36</v>
      </c>
      <c r="AX2769" s="12" t="s">
        <v>77</v>
      </c>
      <c r="AY2769" s="153" t="s">
        <v>358</v>
      </c>
    </row>
    <row r="2770" spans="2:65" s="12" customFormat="1" ht="11.25">
      <c r="B2770" s="151"/>
      <c r="D2770" s="152" t="s">
        <v>368</v>
      </c>
      <c r="E2770" s="153" t="s">
        <v>19</v>
      </c>
      <c r="F2770" s="154" t="s">
        <v>5175</v>
      </c>
      <c r="H2770" s="153" t="s">
        <v>19</v>
      </c>
      <c r="I2770" s="155"/>
      <c r="L2770" s="151"/>
      <c r="M2770" s="156"/>
      <c r="T2770" s="157"/>
      <c r="AT2770" s="153" t="s">
        <v>368</v>
      </c>
      <c r="AU2770" s="153" t="s">
        <v>90</v>
      </c>
      <c r="AV2770" s="12" t="s">
        <v>84</v>
      </c>
      <c r="AW2770" s="12" t="s">
        <v>36</v>
      </c>
      <c r="AX2770" s="12" t="s">
        <v>77</v>
      </c>
      <c r="AY2770" s="153" t="s">
        <v>358</v>
      </c>
    </row>
    <row r="2771" spans="2:65" s="12" customFormat="1" ht="11.25">
      <c r="B2771" s="151"/>
      <c r="D2771" s="152" t="s">
        <v>368</v>
      </c>
      <c r="E2771" s="153" t="s">
        <v>19</v>
      </c>
      <c r="F2771" s="154" t="s">
        <v>588</v>
      </c>
      <c r="H2771" s="153" t="s">
        <v>19</v>
      </c>
      <c r="I2771" s="155"/>
      <c r="L2771" s="151"/>
      <c r="M2771" s="156"/>
      <c r="T2771" s="157"/>
      <c r="AT2771" s="153" t="s">
        <v>368</v>
      </c>
      <c r="AU2771" s="153" t="s">
        <v>90</v>
      </c>
      <c r="AV2771" s="12" t="s">
        <v>84</v>
      </c>
      <c r="AW2771" s="12" t="s">
        <v>36</v>
      </c>
      <c r="AX2771" s="12" t="s">
        <v>77</v>
      </c>
      <c r="AY2771" s="153" t="s">
        <v>358</v>
      </c>
    </row>
    <row r="2772" spans="2:65" s="12" customFormat="1" ht="11.25">
      <c r="B2772" s="151"/>
      <c r="D2772" s="152" t="s">
        <v>368</v>
      </c>
      <c r="E2772" s="153" t="s">
        <v>19</v>
      </c>
      <c r="F2772" s="154" t="s">
        <v>596</v>
      </c>
      <c r="H2772" s="153" t="s">
        <v>19</v>
      </c>
      <c r="I2772" s="155"/>
      <c r="L2772" s="151"/>
      <c r="M2772" s="156"/>
      <c r="T2772" s="157"/>
      <c r="AT2772" s="153" t="s">
        <v>368</v>
      </c>
      <c r="AU2772" s="153" t="s">
        <v>90</v>
      </c>
      <c r="AV2772" s="12" t="s">
        <v>84</v>
      </c>
      <c r="AW2772" s="12" t="s">
        <v>36</v>
      </c>
      <c r="AX2772" s="12" t="s">
        <v>77</v>
      </c>
      <c r="AY2772" s="153" t="s">
        <v>358</v>
      </c>
    </row>
    <row r="2773" spans="2:65" s="13" customFormat="1" ht="11.25">
      <c r="B2773" s="158"/>
      <c r="D2773" s="152" t="s">
        <v>368</v>
      </c>
      <c r="E2773" s="159" t="s">
        <v>19</v>
      </c>
      <c r="F2773" s="160" t="s">
        <v>597</v>
      </c>
      <c r="H2773" s="161">
        <v>117.886</v>
      </c>
      <c r="I2773" s="162"/>
      <c r="L2773" s="158"/>
      <c r="M2773" s="163"/>
      <c r="T2773" s="164"/>
      <c r="AT2773" s="159" t="s">
        <v>368</v>
      </c>
      <c r="AU2773" s="159" t="s">
        <v>90</v>
      </c>
      <c r="AV2773" s="13" t="s">
        <v>90</v>
      </c>
      <c r="AW2773" s="13" t="s">
        <v>36</v>
      </c>
      <c r="AX2773" s="13" t="s">
        <v>77</v>
      </c>
      <c r="AY2773" s="159" t="s">
        <v>358</v>
      </c>
    </row>
    <row r="2774" spans="2:65" s="12" customFormat="1" ht="11.25">
      <c r="B2774" s="151"/>
      <c r="D2774" s="152" t="s">
        <v>368</v>
      </c>
      <c r="E2774" s="153" t="s">
        <v>19</v>
      </c>
      <c r="F2774" s="154" t="s">
        <v>808</v>
      </c>
      <c r="H2774" s="153" t="s">
        <v>19</v>
      </c>
      <c r="I2774" s="155"/>
      <c r="L2774" s="151"/>
      <c r="M2774" s="156"/>
      <c r="T2774" s="157"/>
      <c r="AT2774" s="153" t="s">
        <v>368</v>
      </c>
      <c r="AU2774" s="153" t="s">
        <v>90</v>
      </c>
      <c r="AV2774" s="12" t="s">
        <v>84</v>
      </c>
      <c r="AW2774" s="12" t="s">
        <v>36</v>
      </c>
      <c r="AX2774" s="12" t="s">
        <v>77</v>
      </c>
      <c r="AY2774" s="153" t="s">
        <v>358</v>
      </c>
    </row>
    <row r="2775" spans="2:65" s="13" customFormat="1" ht="11.25">
      <c r="B2775" s="158"/>
      <c r="D2775" s="152" t="s">
        <v>368</v>
      </c>
      <c r="E2775" s="159" t="s">
        <v>19</v>
      </c>
      <c r="F2775" s="160" t="s">
        <v>2904</v>
      </c>
      <c r="H2775" s="161">
        <v>4.8959999999999999</v>
      </c>
      <c r="I2775" s="162"/>
      <c r="L2775" s="158"/>
      <c r="M2775" s="163"/>
      <c r="T2775" s="164"/>
      <c r="AT2775" s="159" t="s">
        <v>368</v>
      </c>
      <c r="AU2775" s="159" t="s">
        <v>90</v>
      </c>
      <c r="AV2775" s="13" t="s">
        <v>90</v>
      </c>
      <c r="AW2775" s="13" t="s">
        <v>36</v>
      </c>
      <c r="AX2775" s="13" t="s">
        <v>77</v>
      </c>
      <c r="AY2775" s="159" t="s">
        <v>358</v>
      </c>
    </row>
    <row r="2776" spans="2:65" s="14" customFormat="1" ht="11.25">
      <c r="B2776" s="165"/>
      <c r="D2776" s="152" t="s">
        <v>368</v>
      </c>
      <c r="E2776" s="166" t="s">
        <v>19</v>
      </c>
      <c r="F2776" s="167" t="s">
        <v>371</v>
      </c>
      <c r="H2776" s="168">
        <v>122.782</v>
      </c>
      <c r="I2776" s="169"/>
      <c r="L2776" s="165"/>
      <c r="M2776" s="170"/>
      <c r="T2776" s="171"/>
      <c r="AT2776" s="166" t="s">
        <v>368</v>
      </c>
      <c r="AU2776" s="166" t="s">
        <v>90</v>
      </c>
      <c r="AV2776" s="14" t="s">
        <v>364</v>
      </c>
      <c r="AW2776" s="14" t="s">
        <v>36</v>
      </c>
      <c r="AX2776" s="14" t="s">
        <v>84</v>
      </c>
      <c r="AY2776" s="166" t="s">
        <v>358</v>
      </c>
    </row>
    <row r="2777" spans="2:65" s="11" customFormat="1" ht="22.9" customHeight="1">
      <c r="B2777" s="122"/>
      <c r="D2777" s="123" t="s">
        <v>76</v>
      </c>
      <c r="E2777" s="132" t="s">
        <v>2915</v>
      </c>
      <c r="F2777" s="132" t="s">
        <v>2916</v>
      </c>
      <c r="I2777" s="125"/>
      <c r="J2777" s="133">
        <f>BK2777</f>
        <v>0</v>
      </c>
      <c r="L2777" s="122"/>
      <c r="M2777" s="127"/>
      <c r="P2777" s="128">
        <f>SUM(P2778:P2791)</f>
        <v>0</v>
      </c>
      <c r="R2777" s="128">
        <f>SUM(R2778:R2791)</f>
        <v>1.1031625200000001</v>
      </c>
      <c r="T2777" s="129">
        <f>SUM(T2778:T2791)</f>
        <v>0</v>
      </c>
      <c r="AR2777" s="123" t="s">
        <v>90</v>
      </c>
      <c r="AT2777" s="130" t="s">
        <v>76</v>
      </c>
      <c r="AU2777" s="130" t="s">
        <v>84</v>
      </c>
      <c r="AY2777" s="123" t="s">
        <v>358</v>
      </c>
      <c r="BK2777" s="131">
        <f>SUM(BK2778:BK2791)</f>
        <v>0</v>
      </c>
    </row>
    <row r="2778" spans="2:65" s="1" customFormat="1" ht="24.2" customHeight="1">
      <c r="B2778" s="33"/>
      <c r="C2778" s="134" t="s">
        <v>2917</v>
      </c>
      <c r="D2778" s="134" t="s">
        <v>360</v>
      </c>
      <c r="E2778" s="135" t="s">
        <v>2918</v>
      </c>
      <c r="F2778" s="136" t="s">
        <v>2919</v>
      </c>
      <c r="G2778" s="137" t="s">
        <v>195</v>
      </c>
      <c r="H2778" s="138">
        <v>2406.5500000000002</v>
      </c>
      <c r="I2778" s="139"/>
      <c r="J2778" s="140">
        <f>ROUND(I2778*H2778,2)</f>
        <v>0</v>
      </c>
      <c r="K2778" s="136" t="s">
        <v>363</v>
      </c>
      <c r="L2778" s="33"/>
      <c r="M2778" s="141" t="s">
        <v>19</v>
      </c>
      <c r="N2778" s="142" t="s">
        <v>49</v>
      </c>
      <c r="P2778" s="143">
        <f>O2778*H2778</f>
        <v>0</v>
      </c>
      <c r="Q2778" s="143">
        <v>0</v>
      </c>
      <c r="R2778" s="143">
        <f>Q2778*H2778</f>
        <v>0</v>
      </c>
      <c r="S2778" s="143">
        <v>0</v>
      </c>
      <c r="T2778" s="144">
        <f>S2778*H2778</f>
        <v>0</v>
      </c>
      <c r="AR2778" s="145" t="s">
        <v>454</v>
      </c>
      <c r="AT2778" s="145" t="s">
        <v>360</v>
      </c>
      <c r="AU2778" s="145" t="s">
        <v>90</v>
      </c>
      <c r="AY2778" s="18" t="s">
        <v>358</v>
      </c>
      <c r="BE2778" s="146">
        <f>IF(N2778="základní",J2778,0)</f>
        <v>0</v>
      </c>
      <c r="BF2778" s="146">
        <f>IF(N2778="snížená",J2778,0)</f>
        <v>0</v>
      </c>
      <c r="BG2778" s="146">
        <f>IF(N2778="zákl. přenesená",J2778,0)</f>
        <v>0</v>
      </c>
      <c r="BH2778" s="146">
        <f>IF(N2778="sníž. přenesená",J2778,0)</f>
        <v>0</v>
      </c>
      <c r="BI2778" s="146">
        <f>IF(N2778="nulová",J2778,0)</f>
        <v>0</v>
      </c>
      <c r="BJ2778" s="18" t="s">
        <v>90</v>
      </c>
      <c r="BK2778" s="146">
        <f>ROUND(I2778*H2778,2)</f>
        <v>0</v>
      </c>
      <c r="BL2778" s="18" t="s">
        <v>454</v>
      </c>
      <c r="BM2778" s="145" t="s">
        <v>2920</v>
      </c>
    </row>
    <row r="2779" spans="2:65" s="1" customFormat="1" ht="11.25">
      <c r="B2779" s="33"/>
      <c r="D2779" s="147" t="s">
        <v>366</v>
      </c>
      <c r="F2779" s="148" t="s">
        <v>2921</v>
      </c>
      <c r="I2779" s="149"/>
      <c r="L2779" s="33"/>
      <c r="M2779" s="150"/>
      <c r="T2779" s="54"/>
      <c r="AT2779" s="18" t="s">
        <v>366</v>
      </c>
      <c r="AU2779" s="18" t="s">
        <v>90</v>
      </c>
    </row>
    <row r="2780" spans="2:65" s="13" customFormat="1" ht="11.25">
      <c r="B2780" s="158"/>
      <c r="D2780" s="152" t="s">
        <v>368</v>
      </c>
      <c r="E2780" s="159" t="s">
        <v>19</v>
      </c>
      <c r="F2780" s="160" t="s">
        <v>262</v>
      </c>
      <c r="H2780" s="161">
        <v>1713.8720000000001</v>
      </c>
      <c r="I2780" s="162"/>
      <c r="L2780" s="158"/>
      <c r="M2780" s="163"/>
      <c r="T2780" s="164"/>
      <c r="AT2780" s="159" t="s">
        <v>368</v>
      </c>
      <c r="AU2780" s="159" t="s">
        <v>90</v>
      </c>
      <c r="AV2780" s="13" t="s">
        <v>90</v>
      </c>
      <c r="AW2780" s="13" t="s">
        <v>36</v>
      </c>
      <c r="AX2780" s="13" t="s">
        <v>77</v>
      </c>
      <c r="AY2780" s="159" t="s">
        <v>358</v>
      </c>
    </row>
    <row r="2781" spans="2:65" s="13" customFormat="1" ht="11.25">
      <c r="B2781" s="158"/>
      <c r="D2781" s="152" t="s">
        <v>368</v>
      </c>
      <c r="E2781" s="159" t="s">
        <v>19</v>
      </c>
      <c r="F2781" s="160" t="s">
        <v>281</v>
      </c>
      <c r="H2781" s="161">
        <v>600.80999999999995</v>
      </c>
      <c r="I2781" s="162"/>
      <c r="L2781" s="158"/>
      <c r="M2781" s="163"/>
      <c r="T2781" s="164"/>
      <c r="AT2781" s="159" t="s">
        <v>368</v>
      </c>
      <c r="AU2781" s="159" t="s">
        <v>90</v>
      </c>
      <c r="AV2781" s="13" t="s">
        <v>90</v>
      </c>
      <c r="AW2781" s="13" t="s">
        <v>36</v>
      </c>
      <c r="AX2781" s="13" t="s">
        <v>77</v>
      </c>
      <c r="AY2781" s="159" t="s">
        <v>358</v>
      </c>
    </row>
    <row r="2782" spans="2:65" s="13" customFormat="1" ht="11.25">
      <c r="B2782" s="158"/>
      <c r="D2782" s="152" t="s">
        <v>368</v>
      </c>
      <c r="E2782" s="159" t="s">
        <v>19</v>
      </c>
      <c r="F2782" s="160" t="s">
        <v>284</v>
      </c>
      <c r="H2782" s="161">
        <v>91.867999999999995</v>
      </c>
      <c r="I2782" s="162"/>
      <c r="L2782" s="158"/>
      <c r="M2782" s="163"/>
      <c r="T2782" s="164"/>
      <c r="AT2782" s="159" t="s">
        <v>368</v>
      </c>
      <c r="AU2782" s="159" t="s">
        <v>90</v>
      </c>
      <c r="AV2782" s="13" t="s">
        <v>90</v>
      </c>
      <c r="AW2782" s="13" t="s">
        <v>36</v>
      </c>
      <c r="AX2782" s="13" t="s">
        <v>77</v>
      </c>
      <c r="AY2782" s="159" t="s">
        <v>358</v>
      </c>
    </row>
    <row r="2783" spans="2:65" s="14" customFormat="1" ht="11.25">
      <c r="B2783" s="165"/>
      <c r="D2783" s="152" t="s">
        <v>368</v>
      </c>
      <c r="E2783" s="166" t="s">
        <v>276</v>
      </c>
      <c r="F2783" s="167" t="s">
        <v>371</v>
      </c>
      <c r="H2783" s="168">
        <v>2406.5500000000002</v>
      </c>
      <c r="I2783" s="169"/>
      <c r="L2783" s="165"/>
      <c r="M2783" s="170"/>
      <c r="T2783" s="171"/>
      <c r="AT2783" s="166" t="s">
        <v>368</v>
      </c>
      <c r="AU2783" s="166" t="s">
        <v>90</v>
      </c>
      <c r="AV2783" s="14" t="s">
        <v>364</v>
      </c>
      <c r="AW2783" s="14" t="s">
        <v>36</v>
      </c>
      <c r="AX2783" s="14" t="s">
        <v>84</v>
      </c>
      <c r="AY2783" s="166" t="s">
        <v>358</v>
      </c>
    </row>
    <row r="2784" spans="2:65" s="1" customFormat="1" ht="33" customHeight="1">
      <c r="B2784" s="33"/>
      <c r="C2784" s="134" t="s">
        <v>2922</v>
      </c>
      <c r="D2784" s="134" t="s">
        <v>360</v>
      </c>
      <c r="E2784" s="135" t="s">
        <v>2923</v>
      </c>
      <c r="F2784" s="136" t="s">
        <v>2924</v>
      </c>
      <c r="G2784" s="137" t="s">
        <v>195</v>
      </c>
      <c r="H2784" s="138">
        <v>2406.5500000000002</v>
      </c>
      <c r="I2784" s="139"/>
      <c r="J2784" s="140">
        <f>ROUND(I2784*H2784,2)</f>
        <v>0</v>
      </c>
      <c r="K2784" s="136" t="s">
        <v>363</v>
      </c>
      <c r="L2784" s="33"/>
      <c r="M2784" s="141" t="s">
        <v>19</v>
      </c>
      <c r="N2784" s="142" t="s">
        <v>49</v>
      </c>
      <c r="P2784" s="143">
        <f>O2784*H2784</f>
        <v>0</v>
      </c>
      <c r="Q2784" s="143">
        <v>2.0000000000000001E-4</v>
      </c>
      <c r="R2784" s="143">
        <f>Q2784*H2784</f>
        <v>0.48131000000000007</v>
      </c>
      <c r="S2784" s="143">
        <v>0</v>
      </c>
      <c r="T2784" s="144">
        <f>S2784*H2784</f>
        <v>0</v>
      </c>
      <c r="AR2784" s="145" t="s">
        <v>454</v>
      </c>
      <c r="AT2784" s="145" t="s">
        <v>360</v>
      </c>
      <c r="AU2784" s="145" t="s">
        <v>90</v>
      </c>
      <c r="AY2784" s="18" t="s">
        <v>358</v>
      </c>
      <c r="BE2784" s="146">
        <f>IF(N2784="základní",J2784,0)</f>
        <v>0</v>
      </c>
      <c r="BF2784" s="146">
        <f>IF(N2784="snížená",J2784,0)</f>
        <v>0</v>
      </c>
      <c r="BG2784" s="146">
        <f>IF(N2784="zákl. přenesená",J2784,0)</f>
        <v>0</v>
      </c>
      <c r="BH2784" s="146">
        <f>IF(N2784="sníž. přenesená",J2784,0)</f>
        <v>0</v>
      </c>
      <c r="BI2784" s="146">
        <f>IF(N2784="nulová",J2784,0)</f>
        <v>0</v>
      </c>
      <c r="BJ2784" s="18" t="s">
        <v>90</v>
      </c>
      <c r="BK2784" s="146">
        <f>ROUND(I2784*H2784,2)</f>
        <v>0</v>
      </c>
      <c r="BL2784" s="18" t="s">
        <v>454</v>
      </c>
      <c r="BM2784" s="145" t="s">
        <v>2925</v>
      </c>
    </row>
    <row r="2785" spans="2:65" s="1" customFormat="1" ht="11.25">
      <c r="B2785" s="33"/>
      <c r="D2785" s="147" t="s">
        <v>366</v>
      </c>
      <c r="F2785" s="148" t="s">
        <v>2926</v>
      </c>
      <c r="I2785" s="149"/>
      <c r="L2785" s="33"/>
      <c r="M2785" s="150"/>
      <c r="T2785" s="54"/>
      <c r="AT2785" s="18" t="s">
        <v>366</v>
      </c>
      <c r="AU2785" s="18" t="s">
        <v>90</v>
      </c>
    </row>
    <row r="2786" spans="2:65" s="13" customFormat="1" ht="11.25">
      <c r="B2786" s="158"/>
      <c r="D2786" s="152" t="s">
        <v>368</v>
      </c>
      <c r="E2786" s="159" t="s">
        <v>19</v>
      </c>
      <c r="F2786" s="160" t="s">
        <v>276</v>
      </c>
      <c r="H2786" s="161">
        <v>2406.5500000000002</v>
      </c>
      <c r="I2786" s="162"/>
      <c r="L2786" s="158"/>
      <c r="M2786" s="163"/>
      <c r="T2786" s="164"/>
      <c r="AT2786" s="159" t="s">
        <v>368</v>
      </c>
      <c r="AU2786" s="159" t="s">
        <v>90</v>
      </c>
      <c r="AV2786" s="13" t="s">
        <v>90</v>
      </c>
      <c r="AW2786" s="13" t="s">
        <v>36</v>
      </c>
      <c r="AX2786" s="13" t="s">
        <v>77</v>
      </c>
      <c r="AY2786" s="159" t="s">
        <v>358</v>
      </c>
    </row>
    <row r="2787" spans="2:65" s="14" customFormat="1" ht="11.25">
      <c r="B2787" s="165"/>
      <c r="D2787" s="152" t="s">
        <v>368</v>
      </c>
      <c r="E2787" s="166" t="s">
        <v>19</v>
      </c>
      <c r="F2787" s="167" t="s">
        <v>371</v>
      </c>
      <c r="H2787" s="168">
        <v>2406.5500000000002</v>
      </c>
      <c r="I2787" s="169"/>
      <c r="L2787" s="165"/>
      <c r="M2787" s="170"/>
      <c r="T2787" s="171"/>
      <c r="AT2787" s="166" t="s">
        <v>368</v>
      </c>
      <c r="AU2787" s="166" t="s">
        <v>90</v>
      </c>
      <c r="AV2787" s="14" t="s">
        <v>364</v>
      </c>
      <c r="AW2787" s="14" t="s">
        <v>36</v>
      </c>
      <c r="AX2787" s="14" t="s">
        <v>84</v>
      </c>
      <c r="AY2787" s="166" t="s">
        <v>358</v>
      </c>
    </row>
    <row r="2788" spans="2:65" s="1" customFormat="1" ht="37.9" customHeight="1">
      <c r="B2788" s="33"/>
      <c r="C2788" s="134" t="s">
        <v>2927</v>
      </c>
      <c r="D2788" s="134" t="s">
        <v>360</v>
      </c>
      <c r="E2788" s="135" t="s">
        <v>2928</v>
      </c>
      <c r="F2788" s="136" t="s">
        <v>2929</v>
      </c>
      <c r="G2788" s="137" t="s">
        <v>195</v>
      </c>
      <c r="H2788" s="138">
        <v>2406.5500000000002</v>
      </c>
      <c r="I2788" s="139"/>
      <c r="J2788" s="140">
        <f>ROUND(I2788*H2788,2)</f>
        <v>0</v>
      </c>
      <c r="K2788" s="136" t="s">
        <v>363</v>
      </c>
      <c r="L2788" s="33"/>
      <c r="M2788" s="141" t="s">
        <v>19</v>
      </c>
      <c r="N2788" s="142" t="s">
        <v>49</v>
      </c>
      <c r="P2788" s="143">
        <f>O2788*H2788</f>
        <v>0</v>
      </c>
      <c r="Q2788" s="143">
        <v>2.5839999999999999E-4</v>
      </c>
      <c r="R2788" s="143">
        <f>Q2788*H2788</f>
        <v>0.62185252000000002</v>
      </c>
      <c r="S2788" s="143">
        <v>0</v>
      </c>
      <c r="T2788" s="144">
        <f>S2788*H2788</f>
        <v>0</v>
      </c>
      <c r="AR2788" s="145" t="s">
        <v>454</v>
      </c>
      <c r="AT2788" s="145" t="s">
        <v>360</v>
      </c>
      <c r="AU2788" s="145" t="s">
        <v>90</v>
      </c>
      <c r="AY2788" s="18" t="s">
        <v>358</v>
      </c>
      <c r="BE2788" s="146">
        <f>IF(N2788="základní",J2788,0)</f>
        <v>0</v>
      </c>
      <c r="BF2788" s="146">
        <f>IF(N2788="snížená",J2788,0)</f>
        <v>0</v>
      </c>
      <c r="BG2788" s="146">
        <f>IF(N2788="zákl. přenesená",J2788,0)</f>
        <v>0</v>
      </c>
      <c r="BH2788" s="146">
        <f>IF(N2788="sníž. přenesená",J2788,0)</f>
        <v>0</v>
      </c>
      <c r="BI2788" s="146">
        <f>IF(N2788="nulová",J2788,0)</f>
        <v>0</v>
      </c>
      <c r="BJ2788" s="18" t="s">
        <v>90</v>
      </c>
      <c r="BK2788" s="146">
        <f>ROUND(I2788*H2788,2)</f>
        <v>0</v>
      </c>
      <c r="BL2788" s="18" t="s">
        <v>454</v>
      </c>
      <c r="BM2788" s="145" t="s">
        <v>2930</v>
      </c>
    </row>
    <row r="2789" spans="2:65" s="1" customFormat="1" ht="11.25">
      <c r="B2789" s="33"/>
      <c r="D2789" s="147" t="s">
        <v>366</v>
      </c>
      <c r="F2789" s="148" t="s">
        <v>2931</v>
      </c>
      <c r="I2789" s="149"/>
      <c r="L2789" s="33"/>
      <c r="M2789" s="150"/>
      <c r="T2789" s="54"/>
      <c r="AT2789" s="18" t="s">
        <v>366</v>
      </c>
      <c r="AU2789" s="18" t="s">
        <v>90</v>
      </c>
    </row>
    <row r="2790" spans="2:65" s="13" customFormat="1" ht="11.25">
      <c r="B2790" s="158"/>
      <c r="D2790" s="152" t="s">
        <v>368</v>
      </c>
      <c r="E2790" s="159" t="s">
        <v>19</v>
      </c>
      <c r="F2790" s="160" t="s">
        <v>276</v>
      </c>
      <c r="H2790" s="161">
        <v>2406.5500000000002</v>
      </c>
      <c r="I2790" s="162"/>
      <c r="L2790" s="158"/>
      <c r="M2790" s="163"/>
      <c r="T2790" s="164"/>
      <c r="AT2790" s="159" t="s">
        <v>368</v>
      </c>
      <c r="AU2790" s="159" t="s">
        <v>90</v>
      </c>
      <c r="AV2790" s="13" t="s">
        <v>90</v>
      </c>
      <c r="AW2790" s="13" t="s">
        <v>36</v>
      </c>
      <c r="AX2790" s="13" t="s">
        <v>77</v>
      </c>
      <c r="AY2790" s="159" t="s">
        <v>358</v>
      </c>
    </row>
    <row r="2791" spans="2:65" s="14" customFormat="1" ht="11.25">
      <c r="B2791" s="165"/>
      <c r="D2791" s="152" t="s">
        <v>368</v>
      </c>
      <c r="E2791" s="166" t="s">
        <v>19</v>
      </c>
      <c r="F2791" s="167" t="s">
        <v>371</v>
      </c>
      <c r="H2791" s="168">
        <v>2406.5500000000002</v>
      </c>
      <c r="I2791" s="169"/>
      <c r="L2791" s="165"/>
      <c r="M2791" s="170"/>
      <c r="T2791" s="171"/>
      <c r="AT2791" s="166" t="s">
        <v>368</v>
      </c>
      <c r="AU2791" s="166" t="s">
        <v>90</v>
      </c>
      <c r="AV2791" s="14" t="s">
        <v>364</v>
      </c>
      <c r="AW2791" s="14" t="s">
        <v>36</v>
      </c>
      <c r="AX2791" s="14" t="s">
        <v>84</v>
      </c>
      <c r="AY2791" s="166" t="s">
        <v>358</v>
      </c>
    </row>
    <row r="2792" spans="2:65" s="11" customFormat="1" ht="22.9" customHeight="1">
      <c r="B2792" s="122"/>
      <c r="D2792" s="123" t="s">
        <v>76</v>
      </c>
      <c r="E2792" s="132" t="s">
        <v>2932</v>
      </c>
      <c r="F2792" s="132" t="s">
        <v>2933</v>
      </c>
      <c r="I2792" s="125"/>
      <c r="J2792" s="133">
        <f>BK2792</f>
        <v>0</v>
      </c>
      <c r="L2792" s="122"/>
      <c r="M2792" s="127"/>
      <c r="P2792" s="128">
        <f>SUM(P2793:P2821)</f>
        <v>0</v>
      </c>
      <c r="R2792" s="128">
        <f>SUM(R2793:R2821)</f>
        <v>8.004E-2</v>
      </c>
      <c r="T2792" s="129">
        <f>SUM(T2793:T2821)</f>
        <v>0</v>
      </c>
      <c r="AR2792" s="123" t="s">
        <v>90</v>
      </c>
      <c r="AT2792" s="130" t="s">
        <v>76</v>
      </c>
      <c r="AU2792" s="130" t="s">
        <v>84</v>
      </c>
      <c r="AY2792" s="123" t="s">
        <v>358</v>
      </c>
      <c r="BK2792" s="131">
        <f>SUM(BK2793:BK2821)</f>
        <v>0</v>
      </c>
    </row>
    <row r="2793" spans="2:65" s="1" customFormat="1" ht="44.25" customHeight="1">
      <c r="B2793" s="33"/>
      <c r="C2793" s="134" t="s">
        <v>2934</v>
      </c>
      <c r="D2793" s="134" t="s">
        <v>360</v>
      </c>
      <c r="E2793" s="135" t="s">
        <v>2935</v>
      </c>
      <c r="F2793" s="136" t="s">
        <v>2936</v>
      </c>
      <c r="G2793" s="137" t="s">
        <v>504</v>
      </c>
      <c r="H2793" s="138">
        <v>12</v>
      </c>
      <c r="I2793" s="139"/>
      <c r="J2793" s="140">
        <f>ROUND(I2793*H2793,2)</f>
        <v>0</v>
      </c>
      <c r="K2793" s="136" t="s">
        <v>363</v>
      </c>
      <c r="L2793" s="33"/>
      <c r="M2793" s="141" t="s">
        <v>19</v>
      </c>
      <c r="N2793" s="142" t="s">
        <v>49</v>
      </c>
      <c r="P2793" s="143">
        <f>O2793*H2793</f>
        <v>0</v>
      </c>
      <c r="Q2793" s="143">
        <v>0</v>
      </c>
      <c r="R2793" s="143">
        <f>Q2793*H2793</f>
        <v>0</v>
      </c>
      <c r="S2793" s="143">
        <v>0</v>
      </c>
      <c r="T2793" s="144">
        <f>S2793*H2793</f>
        <v>0</v>
      </c>
      <c r="AR2793" s="145" t="s">
        <v>454</v>
      </c>
      <c r="AT2793" s="145" t="s">
        <v>360</v>
      </c>
      <c r="AU2793" s="145" t="s">
        <v>90</v>
      </c>
      <c r="AY2793" s="18" t="s">
        <v>358</v>
      </c>
      <c r="BE2793" s="146">
        <f>IF(N2793="základní",J2793,0)</f>
        <v>0</v>
      </c>
      <c r="BF2793" s="146">
        <f>IF(N2793="snížená",J2793,0)</f>
        <v>0</v>
      </c>
      <c r="BG2793" s="146">
        <f>IF(N2793="zákl. přenesená",J2793,0)</f>
        <v>0</v>
      </c>
      <c r="BH2793" s="146">
        <f>IF(N2793="sníž. přenesená",J2793,0)</f>
        <v>0</v>
      </c>
      <c r="BI2793" s="146">
        <f>IF(N2793="nulová",J2793,0)</f>
        <v>0</v>
      </c>
      <c r="BJ2793" s="18" t="s">
        <v>90</v>
      </c>
      <c r="BK2793" s="146">
        <f>ROUND(I2793*H2793,2)</f>
        <v>0</v>
      </c>
      <c r="BL2793" s="18" t="s">
        <v>454</v>
      </c>
      <c r="BM2793" s="145" t="s">
        <v>2937</v>
      </c>
    </row>
    <row r="2794" spans="2:65" s="1" customFormat="1" ht="11.25">
      <c r="B2794" s="33"/>
      <c r="D2794" s="147" t="s">
        <v>366</v>
      </c>
      <c r="F2794" s="148" t="s">
        <v>2938</v>
      </c>
      <c r="I2794" s="149"/>
      <c r="L2794" s="33"/>
      <c r="M2794" s="150"/>
      <c r="T2794" s="54"/>
      <c r="AT2794" s="18" t="s">
        <v>366</v>
      </c>
      <c r="AU2794" s="18" t="s">
        <v>90</v>
      </c>
    </row>
    <row r="2795" spans="2:65" s="12" customFormat="1" ht="11.25">
      <c r="B2795" s="151"/>
      <c r="D2795" s="152" t="s">
        <v>368</v>
      </c>
      <c r="E2795" s="153" t="s">
        <v>19</v>
      </c>
      <c r="F2795" s="154" t="s">
        <v>2939</v>
      </c>
      <c r="H2795" s="153" t="s">
        <v>19</v>
      </c>
      <c r="I2795" s="155"/>
      <c r="L2795" s="151"/>
      <c r="M2795" s="156"/>
      <c r="T2795" s="157"/>
      <c r="AT2795" s="153" t="s">
        <v>368</v>
      </c>
      <c r="AU2795" s="153" t="s">
        <v>90</v>
      </c>
      <c r="AV2795" s="12" t="s">
        <v>84</v>
      </c>
      <c r="AW2795" s="12" t="s">
        <v>36</v>
      </c>
      <c r="AX2795" s="12" t="s">
        <v>77</v>
      </c>
      <c r="AY2795" s="153" t="s">
        <v>358</v>
      </c>
    </row>
    <row r="2796" spans="2:65" s="12" customFormat="1" ht="11.25">
      <c r="B2796" s="151"/>
      <c r="D2796" s="152" t="s">
        <v>368</v>
      </c>
      <c r="E2796" s="153" t="s">
        <v>19</v>
      </c>
      <c r="F2796" s="154" t="s">
        <v>2940</v>
      </c>
      <c r="H2796" s="153" t="s">
        <v>19</v>
      </c>
      <c r="I2796" s="155"/>
      <c r="L2796" s="151"/>
      <c r="M2796" s="156"/>
      <c r="T2796" s="157"/>
      <c r="AT2796" s="153" t="s">
        <v>368</v>
      </c>
      <c r="AU2796" s="153" t="s">
        <v>90</v>
      </c>
      <c r="AV2796" s="12" t="s">
        <v>84</v>
      </c>
      <c r="AW2796" s="12" t="s">
        <v>36</v>
      </c>
      <c r="AX2796" s="12" t="s">
        <v>77</v>
      </c>
      <c r="AY2796" s="153" t="s">
        <v>358</v>
      </c>
    </row>
    <row r="2797" spans="2:65" s="13" customFormat="1" ht="11.25">
      <c r="B2797" s="158"/>
      <c r="D2797" s="152" t="s">
        <v>368</v>
      </c>
      <c r="E2797" s="159" t="s">
        <v>19</v>
      </c>
      <c r="F2797" s="160" t="s">
        <v>2941</v>
      </c>
      <c r="H2797" s="161">
        <v>12</v>
      </c>
      <c r="I2797" s="162"/>
      <c r="L2797" s="158"/>
      <c r="M2797" s="163"/>
      <c r="T2797" s="164"/>
      <c r="AT2797" s="159" t="s">
        <v>368</v>
      </c>
      <c r="AU2797" s="159" t="s">
        <v>90</v>
      </c>
      <c r="AV2797" s="13" t="s">
        <v>90</v>
      </c>
      <c r="AW2797" s="13" t="s">
        <v>36</v>
      </c>
      <c r="AX2797" s="13" t="s">
        <v>77</v>
      </c>
      <c r="AY2797" s="159" t="s">
        <v>358</v>
      </c>
    </row>
    <row r="2798" spans="2:65" s="14" customFormat="1" ht="11.25">
      <c r="B2798" s="165"/>
      <c r="D2798" s="152" t="s">
        <v>368</v>
      </c>
      <c r="E2798" s="166" t="s">
        <v>19</v>
      </c>
      <c r="F2798" s="167" t="s">
        <v>371</v>
      </c>
      <c r="H2798" s="168">
        <v>12</v>
      </c>
      <c r="I2798" s="169"/>
      <c r="L2798" s="165"/>
      <c r="M2798" s="170"/>
      <c r="T2798" s="171"/>
      <c r="AT2798" s="166" t="s">
        <v>368</v>
      </c>
      <c r="AU2798" s="166" t="s">
        <v>90</v>
      </c>
      <c r="AV2798" s="14" t="s">
        <v>364</v>
      </c>
      <c r="AW2798" s="14" t="s">
        <v>36</v>
      </c>
      <c r="AX2798" s="14" t="s">
        <v>84</v>
      </c>
      <c r="AY2798" s="166" t="s">
        <v>358</v>
      </c>
    </row>
    <row r="2799" spans="2:65" s="1" customFormat="1" ht="24.2" customHeight="1">
      <c r="B2799" s="33"/>
      <c r="C2799" s="179" t="s">
        <v>2942</v>
      </c>
      <c r="D2799" s="179" t="s">
        <v>440</v>
      </c>
      <c r="E2799" s="180" t="s">
        <v>2943</v>
      </c>
      <c r="F2799" s="181" t="s">
        <v>2944</v>
      </c>
      <c r="G2799" s="182" t="s">
        <v>195</v>
      </c>
      <c r="H2799" s="183">
        <v>8.64</v>
      </c>
      <c r="I2799" s="184"/>
      <c r="J2799" s="185">
        <f>ROUND(I2799*H2799,2)</f>
        <v>0</v>
      </c>
      <c r="K2799" s="181" t="s">
        <v>363</v>
      </c>
      <c r="L2799" s="186"/>
      <c r="M2799" s="187" t="s">
        <v>19</v>
      </c>
      <c r="N2799" s="188" t="s">
        <v>49</v>
      </c>
      <c r="P2799" s="143">
        <f>O2799*H2799</f>
        <v>0</v>
      </c>
      <c r="Q2799" s="143">
        <v>1E-3</v>
      </c>
      <c r="R2799" s="143">
        <f>Q2799*H2799</f>
        <v>8.6400000000000001E-3</v>
      </c>
      <c r="S2799" s="143">
        <v>0</v>
      </c>
      <c r="T2799" s="144">
        <f>S2799*H2799</f>
        <v>0</v>
      </c>
      <c r="AR2799" s="145" t="s">
        <v>558</v>
      </c>
      <c r="AT2799" s="145" t="s">
        <v>440</v>
      </c>
      <c r="AU2799" s="145" t="s">
        <v>90</v>
      </c>
      <c r="AY2799" s="18" t="s">
        <v>358</v>
      </c>
      <c r="BE2799" s="146">
        <f>IF(N2799="základní",J2799,0)</f>
        <v>0</v>
      </c>
      <c r="BF2799" s="146">
        <f>IF(N2799="snížená",J2799,0)</f>
        <v>0</v>
      </c>
      <c r="BG2799" s="146">
        <f>IF(N2799="zákl. přenesená",J2799,0)</f>
        <v>0</v>
      </c>
      <c r="BH2799" s="146">
        <f>IF(N2799="sníž. přenesená",J2799,0)</f>
        <v>0</v>
      </c>
      <c r="BI2799" s="146">
        <f>IF(N2799="nulová",J2799,0)</f>
        <v>0</v>
      </c>
      <c r="BJ2799" s="18" t="s">
        <v>90</v>
      </c>
      <c r="BK2799" s="146">
        <f>ROUND(I2799*H2799,2)</f>
        <v>0</v>
      </c>
      <c r="BL2799" s="18" t="s">
        <v>454</v>
      </c>
      <c r="BM2799" s="145" t="s">
        <v>2945</v>
      </c>
    </row>
    <row r="2800" spans="2:65" s="12" customFormat="1" ht="11.25">
      <c r="B2800" s="151"/>
      <c r="D2800" s="152" t="s">
        <v>368</v>
      </c>
      <c r="E2800" s="153" t="s">
        <v>19</v>
      </c>
      <c r="F2800" s="154" t="s">
        <v>2939</v>
      </c>
      <c r="H2800" s="153" t="s">
        <v>19</v>
      </c>
      <c r="I2800" s="155"/>
      <c r="L2800" s="151"/>
      <c r="M2800" s="156"/>
      <c r="T2800" s="157"/>
      <c r="AT2800" s="153" t="s">
        <v>368</v>
      </c>
      <c r="AU2800" s="153" t="s">
        <v>90</v>
      </c>
      <c r="AV2800" s="12" t="s">
        <v>84</v>
      </c>
      <c r="AW2800" s="12" t="s">
        <v>36</v>
      </c>
      <c r="AX2800" s="12" t="s">
        <v>77</v>
      </c>
      <c r="AY2800" s="153" t="s">
        <v>358</v>
      </c>
    </row>
    <row r="2801" spans="2:65" s="12" customFormat="1" ht="11.25">
      <c r="B2801" s="151"/>
      <c r="D2801" s="152" t="s">
        <v>368</v>
      </c>
      <c r="E2801" s="153" t="s">
        <v>19</v>
      </c>
      <c r="F2801" s="154" t="s">
        <v>2940</v>
      </c>
      <c r="H2801" s="153" t="s">
        <v>19</v>
      </c>
      <c r="I2801" s="155"/>
      <c r="L2801" s="151"/>
      <c r="M2801" s="156"/>
      <c r="T2801" s="157"/>
      <c r="AT2801" s="153" t="s">
        <v>368</v>
      </c>
      <c r="AU2801" s="153" t="s">
        <v>90</v>
      </c>
      <c r="AV2801" s="12" t="s">
        <v>84</v>
      </c>
      <c r="AW2801" s="12" t="s">
        <v>36</v>
      </c>
      <c r="AX2801" s="12" t="s">
        <v>77</v>
      </c>
      <c r="AY2801" s="153" t="s">
        <v>358</v>
      </c>
    </row>
    <row r="2802" spans="2:65" s="13" customFormat="1" ht="11.25">
      <c r="B2802" s="158"/>
      <c r="D2802" s="152" t="s">
        <v>368</v>
      </c>
      <c r="E2802" s="159" t="s">
        <v>19</v>
      </c>
      <c r="F2802" s="160" t="s">
        <v>2946</v>
      </c>
      <c r="H2802" s="161">
        <v>8.64</v>
      </c>
      <c r="I2802" s="162"/>
      <c r="L2802" s="158"/>
      <c r="M2802" s="163"/>
      <c r="T2802" s="164"/>
      <c r="AT2802" s="159" t="s">
        <v>368</v>
      </c>
      <c r="AU2802" s="159" t="s">
        <v>90</v>
      </c>
      <c r="AV2802" s="13" t="s">
        <v>90</v>
      </c>
      <c r="AW2802" s="13" t="s">
        <v>36</v>
      </c>
      <c r="AX2802" s="13" t="s">
        <v>77</v>
      </c>
      <c r="AY2802" s="159" t="s">
        <v>358</v>
      </c>
    </row>
    <row r="2803" spans="2:65" s="14" customFormat="1" ht="11.25">
      <c r="B2803" s="165"/>
      <c r="D2803" s="152" t="s">
        <v>368</v>
      </c>
      <c r="E2803" s="166" t="s">
        <v>19</v>
      </c>
      <c r="F2803" s="167" t="s">
        <v>371</v>
      </c>
      <c r="H2803" s="168">
        <v>8.64</v>
      </c>
      <c r="I2803" s="169"/>
      <c r="L2803" s="165"/>
      <c r="M2803" s="170"/>
      <c r="T2803" s="171"/>
      <c r="AT2803" s="166" t="s">
        <v>368</v>
      </c>
      <c r="AU2803" s="166" t="s">
        <v>90</v>
      </c>
      <c r="AV2803" s="14" t="s">
        <v>364</v>
      </c>
      <c r="AW2803" s="14" t="s">
        <v>36</v>
      </c>
      <c r="AX2803" s="14" t="s">
        <v>84</v>
      </c>
      <c r="AY2803" s="166" t="s">
        <v>358</v>
      </c>
    </row>
    <row r="2804" spans="2:65" s="1" customFormat="1" ht="37.9" customHeight="1">
      <c r="B2804" s="33"/>
      <c r="C2804" s="179" t="s">
        <v>2947</v>
      </c>
      <c r="D2804" s="179" t="s">
        <v>440</v>
      </c>
      <c r="E2804" s="180" t="s">
        <v>2948</v>
      </c>
      <c r="F2804" s="181" t="s">
        <v>2949</v>
      </c>
      <c r="G2804" s="182" t="s">
        <v>195</v>
      </c>
      <c r="H2804" s="183">
        <v>59.4</v>
      </c>
      <c r="I2804" s="184"/>
      <c r="J2804" s="185">
        <f>ROUND(I2804*H2804,2)</f>
        <v>0</v>
      </c>
      <c r="K2804" s="181" t="s">
        <v>19</v>
      </c>
      <c r="L2804" s="186"/>
      <c r="M2804" s="187" t="s">
        <v>19</v>
      </c>
      <c r="N2804" s="188" t="s">
        <v>49</v>
      </c>
      <c r="P2804" s="143">
        <f>O2804*H2804</f>
        <v>0</v>
      </c>
      <c r="Q2804" s="143">
        <v>1E-3</v>
      </c>
      <c r="R2804" s="143">
        <f>Q2804*H2804</f>
        <v>5.9400000000000001E-2</v>
      </c>
      <c r="S2804" s="143">
        <v>0</v>
      </c>
      <c r="T2804" s="144">
        <f>S2804*H2804</f>
        <v>0</v>
      </c>
      <c r="AR2804" s="145" t="s">
        <v>558</v>
      </c>
      <c r="AT2804" s="145" t="s">
        <v>440</v>
      </c>
      <c r="AU2804" s="145" t="s">
        <v>90</v>
      </c>
      <c r="AY2804" s="18" t="s">
        <v>358</v>
      </c>
      <c r="BE2804" s="146">
        <f>IF(N2804="základní",J2804,0)</f>
        <v>0</v>
      </c>
      <c r="BF2804" s="146">
        <f>IF(N2804="snížená",J2804,0)</f>
        <v>0</v>
      </c>
      <c r="BG2804" s="146">
        <f>IF(N2804="zákl. přenesená",J2804,0)</f>
        <v>0</v>
      </c>
      <c r="BH2804" s="146">
        <f>IF(N2804="sníž. přenesená",J2804,0)</f>
        <v>0</v>
      </c>
      <c r="BI2804" s="146">
        <f>IF(N2804="nulová",J2804,0)</f>
        <v>0</v>
      </c>
      <c r="BJ2804" s="18" t="s">
        <v>90</v>
      </c>
      <c r="BK2804" s="146">
        <f>ROUND(I2804*H2804,2)</f>
        <v>0</v>
      </c>
      <c r="BL2804" s="18" t="s">
        <v>454</v>
      </c>
      <c r="BM2804" s="145" t="s">
        <v>2950</v>
      </c>
    </row>
    <row r="2805" spans="2:65" s="12" customFormat="1" ht="11.25">
      <c r="B2805" s="151"/>
      <c r="D2805" s="152" t="s">
        <v>368</v>
      </c>
      <c r="E2805" s="153" t="s">
        <v>19</v>
      </c>
      <c r="F2805" s="154" t="s">
        <v>2939</v>
      </c>
      <c r="H2805" s="153" t="s">
        <v>19</v>
      </c>
      <c r="I2805" s="155"/>
      <c r="L2805" s="151"/>
      <c r="M2805" s="156"/>
      <c r="T2805" s="157"/>
      <c r="AT2805" s="153" t="s">
        <v>368</v>
      </c>
      <c r="AU2805" s="153" t="s">
        <v>90</v>
      </c>
      <c r="AV2805" s="12" t="s">
        <v>84</v>
      </c>
      <c r="AW2805" s="12" t="s">
        <v>36</v>
      </c>
      <c r="AX2805" s="12" t="s">
        <v>77</v>
      </c>
      <c r="AY2805" s="153" t="s">
        <v>358</v>
      </c>
    </row>
    <row r="2806" spans="2:65" s="12" customFormat="1" ht="11.25">
      <c r="B2806" s="151"/>
      <c r="D2806" s="152" t="s">
        <v>368</v>
      </c>
      <c r="E2806" s="153" t="s">
        <v>19</v>
      </c>
      <c r="F2806" s="154" t="s">
        <v>2940</v>
      </c>
      <c r="H2806" s="153" t="s">
        <v>19</v>
      </c>
      <c r="I2806" s="155"/>
      <c r="L2806" s="151"/>
      <c r="M2806" s="156"/>
      <c r="T2806" s="157"/>
      <c r="AT2806" s="153" t="s">
        <v>368</v>
      </c>
      <c r="AU2806" s="153" t="s">
        <v>90</v>
      </c>
      <c r="AV2806" s="12" t="s">
        <v>84</v>
      </c>
      <c r="AW2806" s="12" t="s">
        <v>36</v>
      </c>
      <c r="AX2806" s="12" t="s">
        <v>77</v>
      </c>
      <c r="AY2806" s="153" t="s">
        <v>358</v>
      </c>
    </row>
    <row r="2807" spans="2:65" s="13" customFormat="1" ht="11.25">
      <c r="B2807" s="158"/>
      <c r="D2807" s="152" t="s">
        <v>368</v>
      </c>
      <c r="E2807" s="159" t="s">
        <v>19</v>
      </c>
      <c r="F2807" s="160" t="s">
        <v>2951</v>
      </c>
      <c r="H2807" s="161">
        <v>59.4</v>
      </c>
      <c r="I2807" s="162"/>
      <c r="L2807" s="158"/>
      <c r="M2807" s="163"/>
      <c r="T2807" s="164"/>
      <c r="AT2807" s="159" t="s">
        <v>368</v>
      </c>
      <c r="AU2807" s="159" t="s">
        <v>90</v>
      </c>
      <c r="AV2807" s="13" t="s">
        <v>90</v>
      </c>
      <c r="AW2807" s="13" t="s">
        <v>36</v>
      </c>
      <c r="AX2807" s="13" t="s">
        <v>77</v>
      </c>
      <c r="AY2807" s="159" t="s">
        <v>358</v>
      </c>
    </row>
    <row r="2808" spans="2:65" s="14" customFormat="1" ht="11.25">
      <c r="B2808" s="165"/>
      <c r="D2808" s="152" t="s">
        <v>368</v>
      </c>
      <c r="E2808" s="166" t="s">
        <v>19</v>
      </c>
      <c r="F2808" s="167" t="s">
        <v>371</v>
      </c>
      <c r="H2808" s="168">
        <v>59.4</v>
      </c>
      <c r="I2808" s="169"/>
      <c r="L2808" s="165"/>
      <c r="M2808" s="170"/>
      <c r="T2808" s="171"/>
      <c r="AT2808" s="166" t="s">
        <v>368</v>
      </c>
      <c r="AU2808" s="166" t="s">
        <v>90</v>
      </c>
      <c r="AV2808" s="14" t="s">
        <v>364</v>
      </c>
      <c r="AW2808" s="14" t="s">
        <v>36</v>
      </c>
      <c r="AX2808" s="14" t="s">
        <v>84</v>
      </c>
      <c r="AY2808" s="166" t="s">
        <v>358</v>
      </c>
    </row>
    <row r="2809" spans="2:65" s="1" customFormat="1" ht="37.9" customHeight="1">
      <c r="B2809" s="33"/>
      <c r="C2809" s="134" t="s">
        <v>2952</v>
      </c>
      <c r="D2809" s="134" t="s">
        <v>360</v>
      </c>
      <c r="E2809" s="135" t="s">
        <v>2953</v>
      </c>
      <c r="F2809" s="136" t="s">
        <v>2954</v>
      </c>
      <c r="G2809" s="137" t="s">
        <v>504</v>
      </c>
      <c r="H2809" s="138">
        <v>12</v>
      </c>
      <c r="I2809" s="139"/>
      <c r="J2809" s="140">
        <f>ROUND(I2809*H2809,2)</f>
        <v>0</v>
      </c>
      <c r="K2809" s="136" t="s">
        <v>363</v>
      </c>
      <c r="L2809" s="33"/>
      <c r="M2809" s="141" t="s">
        <v>19</v>
      </c>
      <c r="N2809" s="142" t="s">
        <v>49</v>
      </c>
      <c r="P2809" s="143">
        <f>O2809*H2809</f>
        <v>0</v>
      </c>
      <c r="Q2809" s="143">
        <v>0</v>
      </c>
      <c r="R2809" s="143">
        <f>Q2809*H2809</f>
        <v>0</v>
      </c>
      <c r="S2809" s="143">
        <v>0</v>
      </c>
      <c r="T2809" s="144">
        <f>S2809*H2809</f>
        <v>0</v>
      </c>
      <c r="AR2809" s="145" t="s">
        <v>454</v>
      </c>
      <c r="AT2809" s="145" t="s">
        <v>360</v>
      </c>
      <c r="AU2809" s="145" t="s">
        <v>90</v>
      </c>
      <c r="AY2809" s="18" t="s">
        <v>358</v>
      </c>
      <c r="BE2809" s="146">
        <f>IF(N2809="základní",J2809,0)</f>
        <v>0</v>
      </c>
      <c r="BF2809" s="146">
        <f>IF(N2809="snížená",J2809,0)</f>
        <v>0</v>
      </c>
      <c r="BG2809" s="146">
        <f>IF(N2809="zákl. přenesená",J2809,0)</f>
        <v>0</v>
      </c>
      <c r="BH2809" s="146">
        <f>IF(N2809="sníž. přenesená",J2809,0)</f>
        <v>0</v>
      </c>
      <c r="BI2809" s="146">
        <f>IF(N2809="nulová",J2809,0)</f>
        <v>0</v>
      </c>
      <c r="BJ2809" s="18" t="s">
        <v>90</v>
      </c>
      <c r="BK2809" s="146">
        <f>ROUND(I2809*H2809,2)</f>
        <v>0</v>
      </c>
      <c r="BL2809" s="18" t="s">
        <v>454</v>
      </c>
      <c r="BM2809" s="145" t="s">
        <v>2955</v>
      </c>
    </row>
    <row r="2810" spans="2:65" s="1" customFormat="1" ht="11.25">
      <c r="B2810" s="33"/>
      <c r="D2810" s="147" t="s">
        <v>366</v>
      </c>
      <c r="F2810" s="148" t="s">
        <v>2956</v>
      </c>
      <c r="I2810" s="149"/>
      <c r="L2810" s="33"/>
      <c r="M2810" s="150"/>
      <c r="T2810" s="54"/>
      <c r="AT2810" s="18" t="s">
        <v>366</v>
      </c>
      <c r="AU2810" s="18" t="s">
        <v>90</v>
      </c>
    </row>
    <row r="2811" spans="2:65" s="12" customFormat="1" ht="11.25">
      <c r="B2811" s="151"/>
      <c r="D2811" s="152" t="s">
        <v>368</v>
      </c>
      <c r="E2811" s="153" t="s">
        <v>19</v>
      </c>
      <c r="F2811" s="154" t="s">
        <v>2939</v>
      </c>
      <c r="H2811" s="153" t="s">
        <v>19</v>
      </c>
      <c r="I2811" s="155"/>
      <c r="L2811" s="151"/>
      <c r="M2811" s="156"/>
      <c r="T2811" s="157"/>
      <c r="AT2811" s="153" t="s">
        <v>368</v>
      </c>
      <c r="AU2811" s="153" t="s">
        <v>90</v>
      </c>
      <c r="AV2811" s="12" t="s">
        <v>84</v>
      </c>
      <c r="AW2811" s="12" t="s">
        <v>36</v>
      </c>
      <c r="AX2811" s="12" t="s">
        <v>77</v>
      </c>
      <c r="AY2811" s="153" t="s">
        <v>358</v>
      </c>
    </row>
    <row r="2812" spans="2:65" s="12" customFormat="1" ht="11.25">
      <c r="B2812" s="151"/>
      <c r="D2812" s="152" t="s">
        <v>368</v>
      </c>
      <c r="E2812" s="153" t="s">
        <v>19</v>
      </c>
      <c r="F2812" s="154" t="s">
        <v>2940</v>
      </c>
      <c r="H2812" s="153" t="s">
        <v>19</v>
      </c>
      <c r="I2812" s="155"/>
      <c r="L2812" s="151"/>
      <c r="M2812" s="156"/>
      <c r="T2812" s="157"/>
      <c r="AT2812" s="153" t="s">
        <v>368</v>
      </c>
      <c r="AU2812" s="153" t="s">
        <v>90</v>
      </c>
      <c r="AV2812" s="12" t="s">
        <v>84</v>
      </c>
      <c r="AW2812" s="12" t="s">
        <v>36</v>
      </c>
      <c r="AX2812" s="12" t="s">
        <v>77</v>
      </c>
      <c r="AY2812" s="153" t="s">
        <v>358</v>
      </c>
    </row>
    <row r="2813" spans="2:65" s="13" customFormat="1" ht="11.25">
      <c r="B2813" s="158"/>
      <c r="D2813" s="152" t="s">
        <v>368</v>
      </c>
      <c r="E2813" s="159" t="s">
        <v>19</v>
      </c>
      <c r="F2813" s="160" t="s">
        <v>2957</v>
      </c>
      <c r="H2813" s="161">
        <v>12</v>
      </c>
      <c r="I2813" s="162"/>
      <c r="L2813" s="158"/>
      <c r="M2813" s="163"/>
      <c r="T2813" s="164"/>
      <c r="AT2813" s="159" t="s">
        <v>368</v>
      </c>
      <c r="AU2813" s="159" t="s">
        <v>90</v>
      </c>
      <c r="AV2813" s="13" t="s">
        <v>90</v>
      </c>
      <c r="AW2813" s="13" t="s">
        <v>36</v>
      </c>
      <c r="AX2813" s="13" t="s">
        <v>77</v>
      </c>
      <c r="AY2813" s="159" t="s">
        <v>358</v>
      </c>
    </row>
    <row r="2814" spans="2:65" s="14" customFormat="1" ht="11.25">
      <c r="B2814" s="165"/>
      <c r="D2814" s="152" t="s">
        <v>368</v>
      </c>
      <c r="E2814" s="166" t="s">
        <v>19</v>
      </c>
      <c r="F2814" s="167" t="s">
        <v>371</v>
      </c>
      <c r="H2814" s="168">
        <v>12</v>
      </c>
      <c r="I2814" s="169"/>
      <c r="L2814" s="165"/>
      <c r="M2814" s="170"/>
      <c r="T2814" s="171"/>
      <c r="AT2814" s="166" t="s">
        <v>368</v>
      </c>
      <c r="AU2814" s="166" t="s">
        <v>90</v>
      </c>
      <c r="AV2814" s="14" t="s">
        <v>364</v>
      </c>
      <c r="AW2814" s="14" t="s">
        <v>36</v>
      </c>
      <c r="AX2814" s="14" t="s">
        <v>84</v>
      </c>
      <c r="AY2814" s="166" t="s">
        <v>358</v>
      </c>
    </row>
    <row r="2815" spans="2:65" s="1" customFormat="1" ht="44.25" customHeight="1">
      <c r="B2815" s="33"/>
      <c r="C2815" s="179" t="s">
        <v>2958</v>
      </c>
      <c r="D2815" s="179" t="s">
        <v>440</v>
      </c>
      <c r="E2815" s="180" t="s">
        <v>2959</v>
      </c>
      <c r="F2815" s="181" t="s">
        <v>2960</v>
      </c>
      <c r="G2815" s="182" t="s">
        <v>504</v>
      </c>
      <c r="H2815" s="183">
        <v>12</v>
      </c>
      <c r="I2815" s="184"/>
      <c r="J2815" s="185">
        <f>ROUND(I2815*H2815,2)</f>
        <v>0</v>
      </c>
      <c r="K2815" s="181" t="s">
        <v>19</v>
      </c>
      <c r="L2815" s="186"/>
      <c r="M2815" s="187" t="s">
        <v>19</v>
      </c>
      <c r="N2815" s="188" t="s">
        <v>49</v>
      </c>
      <c r="P2815" s="143">
        <f>O2815*H2815</f>
        <v>0</v>
      </c>
      <c r="Q2815" s="143">
        <v>1E-3</v>
      </c>
      <c r="R2815" s="143">
        <f>Q2815*H2815</f>
        <v>1.2E-2</v>
      </c>
      <c r="S2815" s="143">
        <v>0</v>
      </c>
      <c r="T2815" s="144">
        <f>S2815*H2815</f>
        <v>0</v>
      </c>
      <c r="AR2815" s="145" t="s">
        <v>558</v>
      </c>
      <c r="AT2815" s="145" t="s">
        <v>440</v>
      </c>
      <c r="AU2815" s="145" t="s">
        <v>90</v>
      </c>
      <c r="AY2815" s="18" t="s">
        <v>358</v>
      </c>
      <c r="BE2815" s="146">
        <f>IF(N2815="základní",J2815,0)</f>
        <v>0</v>
      </c>
      <c r="BF2815" s="146">
        <f>IF(N2815="snížená",J2815,0)</f>
        <v>0</v>
      </c>
      <c r="BG2815" s="146">
        <f>IF(N2815="zákl. přenesená",J2815,0)</f>
        <v>0</v>
      </c>
      <c r="BH2815" s="146">
        <f>IF(N2815="sníž. přenesená",J2815,0)</f>
        <v>0</v>
      </c>
      <c r="BI2815" s="146">
        <f>IF(N2815="nulová",J2815,0)</f>
        <v>0</v>
      </c>
      <c r="BJ2815" s="18" t="s">
        <v>90</v>
      </c>
      <c r="BK2815" s="146">
        <f>ROUND(I2815*H2815,2)</f>
        <v>0</v>
      </c>
      <c r="BL2815" s="18" t="s">
        <v>454</v>
      </c>
      <c r="BM2815" s="145" t="s">
        <v>2961</v>
      </c>
    </row>
    <row r="2816" spans="2:65" s="12" customFormat="1" ht="11.25">
      <c r="B2816" s="151"/>
      <c r="D2816" s="152" t="s">
        <v>368</v>
      </c>
      <c r="E2816" s="153" t="s">
        <v>19</v>
      </c>
      <c r="F2816" s="154" t="s">
        <v>2939</v>
      </c>
      <c r="H2816" s="153" t="s">
        <v>19</v>
      </c>
      <c r="I2816" s="155"/>
      <c r="L2816" s="151"/>
      <c r="M2816" s="156"/>
      <c r="T2816" s="157"/>
      <c r="AT2816" s="153" t="s">
        <v>368</v>
      </c>
      <c r="AU2816" s="153" t="s">
        <v>90</v>
      </c>
      <c r="AV2816" s="12" t="s">
        <v>84</v>
      </c>
      <c r="AW2816" s="12" t="s">
        <v>36</v>
      </c>
      <c r="AX2816" s="12" t="s">
        <v>77</v>
      </c>
      <c r="AY2816" s="153" t="s">
        <v>358</v>
      </c>
    </row>
    <row r="2817" spans="2:65" s="12" customFormat="1" ht="11.25">
      <c r="B2817" s="151"/>
      <c r="D2817" s="152" t="s">
        <v>368</v>
      </c>
      <c r="E2817" s="153" t="s">
        <v>19</v>
      </c>
      <c r="F2817" s="154" t="s">
        <v>2940</v>
      </c>
      <c r="H2817" s="153" t="s">
        <v>19</v>
      </c>
      <c r="I2817" s="155"/>
      <c r="L2817" s="151"/>
      <c r="M2817" s="156"/>
      <c r="T2817" s="157"/>
      <c r="AT2817" s="153" t="s">
        <v>368</v>
      </c>
      <c r="AU2817" s="153" t="s">
        <v>90</v>
      </c>
      <c r="AV2817" s="12" t="s">
        <v>84</v>
      </c>
      <c r="AW2817" s="12" t="s">
        <v>36</v>
      </c>
      <c r="AX2817" s="12" t="s">
        <v>77</v>
      </c>
      <c r="AY2817" s="153" t="s">
        <v>358</v>
      </c>
    </row>
    <row r="2818" spans="2:65" s="13" customFormat="1" ht="11.25">
      <c r="B2818" s="158"/>
      <c r="D2818" s="152" t="s">
        <v>368</v>
      </c>
      <c r="E2818" s="159" t="s">
        <v>19</v>
      </c>
      <c r="F2818" s="160" t="s">
        <v>2957</v>
      </c>
      <c r="H2818" s="161">
        <v>12</v>
      </c>
      <c r="I2818" s="162"/>
      <c r="L2818" s="158"/>
      <c r="M2818" s="163"/>
      <c r="T2818" s="164"/>
      <c r="AT2818" s="159" t="s">
        <v>368</v>
      </c>
      <c r="AU2818" s="159" t="s">
        <v>90</v>
      </c>
      <c r="AV2818" s="13" t="s">
        <v>90</v>
      </c>
      <c r="AW2818" s="13" t="s">
        <v>36</v>
      </c>
      <c r="AX2818" s="13" t="s">
        <v>77</v>
      </c>
      <c r="AY2818" s="159" t="s">
        <v>358</v>
      </c>
    </row>
    <row r="2819" spans="2:65" s="14" customFormat="1" ht="11.25">
      <c r="B2819" s="165"/>
      <c r="D2819" s="152" t="s">
        <v>368</v>
      </c>
      <c r="E2819" s="166" t="s">
        <v>19</v>
      </c>
      <c r="F2819" s="167" t="s">
        <v>371</v>
      </c>
      <c r="H2819" s="168">
        <v>12</v>
      </c>
      <c r="I2819" s="169"/>
      <c r="L2819" s="165"/>
      <c r="M2819" s="170"/>
      <c r="T2819" s="171"/>
      <c r="AT2819" s="166" t="s">
        <v>368</v>
      </c>
      <c r="AU2819" s="166" t="s">
        <v>90</v>
      </c>
      <c r="AV2819" s="14" t="s">
        <v>364</v>
      </c>
      <c r="AW2819" s="14" t="s">
        <v>36</v>
      </c>
      <c r="AX2819" s="14" t="s">
        <v>84</v>
      </c>
      <c r="AY2819" s="166" t="s">
        <v>358</v>
      </c>
    </row>
    <row r="2820" spans="2:65" s="1" customFormat="1" ht="49.15" customHeight="1">
      <c r="B2820" s="33"/>
      <c r="C2820" s="134" t="s">
        <v>2962</v>
      </c>
      <c r="D2820" s="134" t="s">
        <v>360</v>
      </c>
      <c r="E2820" s="135" t="s">
        <v>2963</v>
      </c>
      <c r="F2820" s="136" t="s">
        <v>2964</v>
      </c>
      <c r="G2820" s="137" t="s">
        <v>1498</v>
      </c>
      <c r="H2820" s="189"/>
      <c r="I2820" s="139"/>
      <c r="J2820" s="140">
        <f>ROUND(I2820*H2820,2)</f>
        <v>0</v>
      </c>
      <c r="K2820" s="136" t="s">
        <v>363</v>
      </c>
      <c r="L2820" s="33"/>
      <c r="M2820" s="141" t="s">
        <v>19</v>
      </c>
      <c r="N2820" s="142" t="s">
        <v>49</v>
      </c>
      <c r="P2820" s="143">
        <f>O2820*H2820</f>
        <v>0</v>
      </c>
      <c r="Q2820" s="143">
        <v>0</v>
      </c>
      <c r="R2820" s="143">
        <f>Q2820*H2820</f>
        <v>0</v>
      </c>
      <c r="S2820" s="143">
        <v>0</v>
      </c>
      <c r="T2820" s="144">
        <f>S2820*H2820</f>
        <v>0</v>
      </c>
      <c r="AR2820" s="145" t="s">
        <v>454</v>
      </c>
      <c r="AT2820" s="145" t="s">
        <v>360</v>
      </c>
      <c r="AU2820" s="145" t="s">
        <v>90</v>
      </c>
      <c r="AY2820" s="18" t="s">
        <v>358</v>
      </c>
      <c r="BE2820" s="146">
        <f>IF(N2820="základní",J2820,0)</f>
        <v>0</v>
      </c>
      <c r="BF2820" s="146">
        <f>IF(N2820="snížená",J2820,0)</f>
        <v>0</v>
      </c>
      <c r="BG2820" s="146">
        <f>IF(N2820="zákl. přenesená",J2820,0)</f>
        <v>0</v>
      </c>
      <c r="BH2820" s="146">
        <f>IF(N2820="sníž. přenesená",J2820,0)</f>
        <v>0</v>
      </c>
      <c r="BI2820" s="146">
        <f>IF(N2820="nulová",J2820,0)</f>
        <v>0</v>
      </c>
      <c r="BJ2820" s="18" t="s">
        <v>90</v>
      </c>
      <c r="BK2820" s="146">
        <f>ROUND(I2820*H2820,2)</f>
        <v>0</v>
      </c>
      <c r="BL2820" s="18" t="s">
        <v>454</v>
      </c>
      <c r="BM2820" s="145" t="s">
        <v>2965</v>
      </c>
    </row>
    <row r="2821" spans="2:65" s="1" customFormat="1" ht="11.25">
      <c r="B2821" s="33"/>
      <c r="D2821" s="147" t="s">
        <v>366</v>
      </c>
      <c r="F2821" s="148" t="s">
        <v>2966</v>
      </c>
      <c r="I2821" s="149"/>
      <c r="L2821" s="33"/>
      <c r="M2821" s="150"/>
      <c r="T2821" s="54"/>
      <c r="AT2821" s="18" t="s">
        <v>366</v>
      </c>
      <c r="AU2821" s="18" t="s">
        <v>90</v>
      </c>
    </row>
    <row r="2822" spans="2:65" s="11" customFormat="1" ht="25.9" customHeight="1">
      <c r="B2822" s="122"/>
      <c r="D2822" s="123" t="s">
        <v>76</v>
      </c>
      <c r="E2822" s="124" t="s">
        <v>440</v>
      </c>
      <c r="F2822" s="124" t="s">
        <v>2967</v>
      </c>
      <c r="I2822" s="125"/>
      <c r="J2822" s="126">
        <f>BK2822</f>
        <v>0</v>
      </c>
      <c r="L2822" s="122"/>
      <c r="M2822" s="127"/>
      <c r="P2822" s="128">
        <f>P2823</f>
        <v>0</v>
      </c>
      <c r="R2822" s="128">
        <f>R2823</f>
        <v>0</v>
      </c>
      <c r="T2822" s="129">
        <f>T2823</f>
        <v>0</v>
      </c>
      <c r="AR2822" s="123" t="s">
        <v>97</v>
      </c>
      <c r="AT2822" s="130" t="s">
        <v>76</v>
      </c>
      <c r="AU2822" s="130" t="s">
        <v>77</v>
      </c>
      <c r="AY2822" s="123" t="s">
        <v>358</v>
      </c>
      <c r="BK2822" s="131">
        <f>BK2823</f>
        <v>0</v>
      </c>
    </row>
    <row r="2823" spans="2:65" s="11" customFormat="1" ht="22.9" customHeight="1">
      <c r="B2823" s="122"/>
      <c r="D2823" s="123" t="s">
        <v>76</v>
      </c>
      <c r="E2823" s="132" t="s">
        <v>2968</v>
      </c>
      <c r="F2823" s="132" t="s">
        <v>2969</v>
      </c>
      <c r="I2823" s="125"/>
      <c r="J2823" s="133">
        <f>BK2823</f>
        <v>0</v>
      </c>
      <c r="L2823" s="122"/>
      <c r="M2823" s="127"/>
      <c r="P2823" s="128">
        <f>SUM(P2824:P2828)</f>
        <v>0</v>
      </c>
      <c r="R2823" s="128">
        <f>SUM(R2824:R2828)</f>
        <v>0</v>
      </c>
      <c r="T2823" s="129">
        <f>SUM(T2824:T2828)</f>
        <v>0</v>
      </c>
      <c r="AR2823" s="123" t="s">
        <v>97</v>
      </c>
      <c r="AT2823" s="130" t="s">
        <v>76</v>
      </c>
      <c r="AU2823" s="130" t="s">
        <v>84</v>
      </c>
      <c r="AY2823" s="123" t="s">
        <v>358</v>
      </c>
      <c r="BK2823" s="131">
        <f>SUM(BK2824:BK2828)</f>
        <v>0</v>
      </c>
    </row>
    <row r="2824" spans="2:65" s="1" customFormat="1" ht="44.25" customHeight="1">
      <c r="B2824" s="33"/>
      <c r="C2824" s="134" t="s">
        <v>2970</v>
      </c>
      <c r="D2824" s="134" t="s">
        <v>360</v>
      </c>
      <c r="E2824" s="135" t="s">
        <v>2971</v>
      </c>
      <c r="F2824" s="136" t="s">
        <v>2972</v>
      </c>
      <c r="G2824" s="137" t="s">
        <v>504</v>
      </c>
      <c r="H2824" s="138">
        <v>1</v>
      </c>
      <c r="I2824" s="139"/>
      <c r="J2824" s="140">
        <f>ROUND(I2824*H2824,2)</f>
        <v>0</v>
      </c>
      <c r="K2824" s="136" t="s">
        <v>19</v>
      </c>
      <c r="L2824" s="33"/>
      <c r="M2824" s="141" t="s">
        <v>19</v>
      </c>
      <c r="N2824" s="142" t="s">
        <v>49</v>
      </c>
      <c r="P2824" s="143">
        <f>O2824*H2824</f>
        <v>0</v>
      </c>
      <c r="Q2824" s="143">
        <v>0</v>
      </c>
      <c r="R2824" s="143">
        <f>Q2824*H2824</f>
        <v>0</v>
      </c>
      <c r="S2824" s="143">
        <v>0</v>
      </c>
      <c r="T2824" s="144">
        <f>S2824*H2824</f>
        <v>0</v>
      </c>
      <c r="AR2824" s="145" t="s">
        <v>789</v>
      </c>
      <c r="AT2824" s="145" t="s">
        <v>360</v>
      </c>
      <c r="AU2824" s="145" t="s">
        <v>90</v>
      </c>
      <c r="AY2824" s="18" t="s">
        <v>358</v>
      </c>
      <c r="BE2824" s="146">
        <f>IF(N2824="základní",J2824,0)</f>
        <v>0</v>
      </c>
      <c r="BF2824" s="146">
        <f>IF(N2824="snížená",J2824,0)</f>
        <v>0</v>
      </c>
      <c r="BG2824" s="146">
        <f>IF(N2824="zákl. přenesená",J2824,0)</f>
        <v>0</v>
      </c>
      <c r="BH2824" s="146">
        <f>IF(N2824="sníž. přenesená",J2824,0)</f>
        <v>0</v>
      </c>
      <c r="BI2824" s="146">
        <f>IF(N2824="nulová",J2824,0)</f>
        <v>0</v>
      </c>
      <c r="BJ2824" s="18" t="s">
        <v>90</v>
      </c>
      <c r="BK2824" s="146">
        <f>ROUND(I2824*H2824,2)</f>
        <v>0</v>
      </c>
      <c r="BL2824" s="18" t="s">
        <v>789</v>
      </c>
      <c r="BM2824" s="145" t="s">
        <v>2973</v>
      </c>
    </row>
    <row r="2825" spans="2:65" s="12" customFormat="1" ht="11.25">
      <c r="B2825" s="151"/>
      <c r="D2825" s="152" t="s">
        <v>368</v>
      </c>
      <c r="E2825" s="153" t="s">
        <v>19</v>
      </c>
      <c r="F2825" s="154" t="s">
        <v>2939</v>
      </c>
      <c r="H2825" s="153" t="s">
        <v>19</v>
      </c>
      <c r="I2825" s="155"/>
      <c r="L2825" s="151"/>
      <c r="M2825" s="156"/>
      <c r="T2825" s="157"/>
      <c r="AT2825" s="153" t="s">
        <v>368</v>
      </c>
      <c r="AU2825" s="153" t="s">
        <v>90</v>
      </c>
      <c r="AV2825" s="12" t="s">
        <v>84</v>
      </c>
      <c r="AW2825" s="12" t="s">
        <v>36</v>
      </c>
      <c r="AX2825" s="12" t="s">
        <v>77</v>
      </c>
      <c r="AY2825" s="153" t="s">
        <v>358</v>
      </c>
    </row>
    <row r="2826" spans="2:65" s="12" customFormat="1" ht="11.25">
      <c r="B2826" s="151"/>
      <c r="D2826" s="152" t="s">
        <v>368</v>
      </c>
      <c r="E2826" s="153" t="s">
        <v>19</v>
      </c>
      <c r="F2826" s="154" t="s">
        <v>2940</v>
      </c>
      <c r="H2826" s="153" t="s">
        <v>19</v>
      </c>
      <c r="I2826" s="155"/>
      <c r="L2826" s="151"/>
      <c r="M2826" s="156"/>
      <c r="T2826" s="157"/>
      <c r="AT2826" s="153" t="s">
        <v>368</v>
      </c>
      <c r="AU2826" s="153" t="s">
        <v>90</v>
      </c>
      <c r="AV2826" s="12" t="s">
        <v>84</v>
      </c>
      <c r="AW2826" s="12" t="s">
        <v>36</v>
      </c>
      <c r="AX2826" s="12" t="s">
        <v>77</v>
      </c>
      <c r="AY2826" s="153" t="s">
        <v>358</v>
      </c>
    </row>
    <row r="2827" spans="2:65" s="13" customFormat="1" ht="11.25">
      <c r="B2827" s="158"/>
      <c r="D2827" s="152" t="s">
        <v>368</v>
      </c>
      <c r="E2827" s="159" t="s">
        <v>19</v>
      </c>
      <c r="F2827" s="160" t="s">
        <v>2974</v>
      </c>
      <c r="H2827" s="161">
        <v>1</v>
      </c>
      <c r="I2827" s="162"/>
      <c r="L2827" s="158"/>
      <c r="M2827" s="163"/>
      <c r="T2827" s="164"/>
      <c r="AT2827" s="159" t="s">
        <v>368</v>
      </c>
      <c r="AU2827" s="159" t="s">
        <v>90</v>
      </c>
      <c r="AV2827" s="13" t="s">
        <v>90</v>
      </c>
      <c r="AW2827" s="13" t="s">
        <v>36</v>
      </c>
      <c r="AX2827" s="13" t="s">
        <v>77</v>
      </c>
      <c r="AY2827" s="159" t="s">
        <v>358</v>
      </c>
    </row>
    <row r="2828" spans="2:65" s="14" customFormat="1" ht="11.25">
      <c r="B2828" s="165"/>
      <c r="D2828" s="152" t="s">
        <v>368</v>
      </c>
      <c r="E2828" s="166" t="s">
        <v>19</v>
      </c>
      <c r="F2828" s="167" t="s">
        <v>371</v>
      </c>
      <c r="H2828" s="168">
        <v>1</v>
      </c>
      <c r="I2828" s="169"/>
      <c r="L2828" s="165"/>
      <c r="M2828" s="190"/>
      <c r="N2828" s="191"/>
      <c r="O2828" s="191"/>
      <c r="P2828" s="191"/>
      <c r="Q2828" s="191"/>
      <c r="R2828" s="191"/>
      <c r="S2828" s="191"/>
      <c r="T2828" s="192"/>
      <c r="AT2828" s="166" t="s">
        <v>368</v>
      </c>
      <c r="AU2828" s="166" t="s">
        <v>90</v>
      </c>
      <c r="AV2828" s="14" t="s">
        <v>364</v>
      </c>
      <c r="AW2828" s="14" t="s">
        <v>36</v>
      </c>
      <c r="AX2828" s="14" t="s">
        <v>84</v>
      </c>
      <c r="AY2828" s="166" t="s">
        <v>358</v>
      </c>
    </row>
    <row r="2829" spans="2:65" s="1" customFormat="1" ht="6.95" customHeight="1">
      <c r="B2829" s="42"/>
      <c r="C2829" s="43"/>
      <c r="D2829" s="43"/>
      <c r="E2829" s="43"/>
      <c r="F2829" s="43"/>
      <c r="G2829" s="43"/>
      <c r="H2829" s="43"/>
      <c r="I2829" s="43"/>
      <c r="J2829" s="43"/>
      <c r="K2829" s="43"/>
      <c r="L2829" s="33"/>
    </row>
  </sheetData>
  <sheetProtection algorithmName="SHA-512" hashValue="GgAxZWexJpuXLx0u2vLM9APsBnRbPkonCR2XDCQ+TOYrsR6Wp7Z0D2lr/3P7w3ttkDE+HsuTwbatpD3Ek0sgBg==" saltValue="YllQkOKGkU1IL9zwepJCljaWFlWgmsT+ElTLaNaUa7y+NmCB6jlqnyClH+JPOlLE6yxtMJLQVLK7kNvThF1MkA==" spinCount="100000" sheet="1" objects="1" scenarios="1" formatColumns="0" formatRows="0" autoFilter="0"/>
  <autoFilter ref="C113:K2828" xr:uid="{00000000-0009-0000-0000-000009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900-000000000000}"/>
    <hyperlink ref="F124" r:id="rId2" xr:uid="{00000000-0004-0000-0900-000001000000}"/>
    <hyperlink ref="F129" r:id="rId3" xr:uid="{00000000-0004-0000-0900-000002000000}"/>
    <hyperlink ref="F135" r:id="rId4" xr:uid="{00000000-0004-0000-0900-000003000000}"/>
    <hyperlink ref="F142" r:id="rId5" xr:uid="{00000000-0004-0000-0900-000004000000}"/>
    <hyperlink ref="F149" r:id="rId6" xr:uid="{00000000-0004-0000-0900-000005000000}"/>
    <hyperlink ref="F154" r:id="rId7" xr:uid="{00000000-0004-0000-0900-000006000000}"/>
    <hyperlink ref="F161" r:id="rId8" xr:uid="{00000000-0004-0000-0900-000007000000}"/>
    <hyperlink ref="F166" r:id="rId9" xr:uid="{00000000-0004-0000-0900-000008000000}"/>
    <hyperlink ref="F174" r:id="rId10" xr:uid="{00000000-0004-0000-0900-000009000000}"/>
    <hyperlink ref="F183" r:id="rId11" xr:uid="{00000000-0004-0000-0900-00000A000000}"/>
    <hyperlink ref="F191" r:id="rId12" xr:uid="{00000000-0004-0000-0900-00000B000000}"/>
    <hyperlink ref="F196" r:id="rId13" xr:uid="{00000000-0004-0000-0900-00000C000000}"/>
    <hyperlink ref="F202" r:id="rId14" xr:uid="{00000000-0004-0000-0900-00000D000000}"/>
    <hyperlink ref="F208" r:id="rId15" xr:uid="{00000000-0004-0000-0900-00000E000000}"/>
    <hyperlink ref="F215" r:id="rId16" xr:uid="{00000000-0004-0000-0900-00000F000000}"/>
    <hyperlink ref="F222" r:id="rId17" xr:uid="{00000000-0004-0000-0900-000010000000}"/>
    <hyperlink ref="F228" r:id="rId18" xr:uid="{00000000-0004-0000-0900-000011000000}"/>
    <hyperlink ref="F235" r:id="rId19" xr:uid="{00000000-0004-0000-0900-000012000000}"/>
    <hyperlink ref="F243" r:id="rId20" xr:uid="{00000000-0004-0000-0900-000013000000}"/>
    <hyperlink ref="F251" r:id="rId21" xr:uid="{00000000-0004-0000-0900-000014000000}"/>
    <hyperlink ref="F255" r:id="rId22" xr:uid="{00000000-0004-0000-0900-000015000000}"/>
    <hyperlink ref="F260" r:id="rId23" xr:uid="{00000000-0004-0000-0900-000016000000}"/>
    <hyperlink ref="F270" r:id="rId24" xr:uid="{00000000-0004-0000-0900-000017000000}"/>
    <hyperlink ref="F276" r:id="rId25" xr:uid="{00000000-0004-0000-0900-000018000000}"/>
    <hyperlink ref="F282" r:id="rId26" xr:uid="{00000000-0004-0000-0900-000019000000}"/>
    <hyperlink ref="F286" r:id="rId27" xr:uid="{00000000-0004-0000-0900-00001A000000}"/>
    <hyperlink ref="F291" r:id="rId28" xr:uid="{00000000-0004-0000-0900-00001B000000}"/>
    <hyperlink ref="F296" r:id="rId29" xr:uid="{00000000-0004-0000-0900-00001C000000}"/>
    <hyperlink ref="F301" r:id="rId30" xr:uid="{00000000-0004-0000-0900-00001D000000}"/>
    <hyperlink ref="F306" r:id="rId31" xr:uid="{00000000-0004-0000-0900-00001E000000}"/>
    <hyperlink ref="F312" r:id="rId32" xr:uid="{00000000-0004-0000-0900-00001F000000}"/>
    <hyperlink ref="F318" r:id="rId33" xr:uid="{00000000-0004-0000-0900-000020000000}"/>
    <hyperlink ref="F325" r:id="rId34" xr:uid="{00000000-0004-0000-0900-000021000000}"/>
    <hyperlink ref="F333" r:id="rId35" xr:uid="{00000000-0004-0000-0900-000022000000}"/>
    <hyperlink ref="F341" r:id="rId36" xr:uid="{00000000-0004-0000-0900-000023000000}"/>
    <hyperlink ref="F346" r:id="rId37" xr:uid="{00000000-0004-0000-0900-000024000000}"/>
    <hyperlink ref="F352" r:id="rId38" xr:uid="{00000000-0004-0000-0900-000025000000}"/>
    <hyperlink ref="F362" r:id="rId39" xr:uid="{00000000-0004-0000-0900-000026000000}"/>
    <hyperlink ref="F368" r:id="rId40" xr:uid="{00000000-0004-0000-0900-000027000000}"/>
    <hyperlink ref="F374" r:id="rId41" xr:uid="{00000000-0004-0000-0900-000028000000}"/>
    <hyperlink ref="F379" r:id="rId42" xr:uid="{00000000-0004-0000-0900-000029000000}"/>
    <hyperlink ref="F384" r:id="rId43" xr:uid="{00000000-0004-0000-0900-00002A000000}"/>
    <hyperlink ref="F390" r:id="rId44" xr:uid="{00000000-0004-0000-0900-00002B000000}"/>
    <hyperlink ref="F396" r:id="rId45" xr:uid="{00000000-0004-0000-0900-00002C000000}"/>
    <hyperlink ref="F401" r:id="rId46" xr:uid="{00000000-0004-0000-0900-00002D000000}"/>
    <hyperlink ref="F406" r:id="rId47" xr:uid="{00000000-0004-0000-0900-00002E000000}"/>
    <hyperlink ref="F411" r:id="rId48" xr:uid="{00000000-0004-0000-0900-00002F000000}"/>
    <hyperlink ref="F436" r:id="rId49" xr:uid="{00000000-0004-0000-0900-000030000000}"/>
    <hyperlink ref="F461" r:id="rId50" xr:uid="{00000000-0004-0000-0900-000031000000}"/>
    <hyperlink ref="F486" r:id="rId51" xr:uid="{00000000-0004-0000-0900-000032000000}"/>
    <hyperlink ref="F492" r:id="rId52" xr:uid="{00000000-0004-0000-0900-000033000000}"/>
    <hyperlink ref="F497" r:id="rId53" xr:uid="{00000000-0004-0000-0900-000034000000}"/>
    <hyperlink ref="F502" r:id="rId54" xr:uid="{00000000-0004-0000-0900-000035000000}"/>
    <hyperlink ref="F504" r:id="rId55" xr:uid="{00000000-0004-0000-0900-000036000000}"/>
    <hyperlink ref="F509" r:id="rId56" xr:uid="{00000000-0004-0000-0900-000037000000}"/>
    <hyperlink ref="F519" r:id="rId57" xr:uid="{00000000-0004-0000-0900-000038000000}"/>
    <hyperlink ref="F522" r:id="rId58" xr:uid="{00000000-0004-0000-0900-000039000000}"/>
    <hyperlink ref="F561" r:id="rId59" xr:uid="{00000000-0004-0000-0900-00003A000000}"/>
    <hyperlink ref="F570" r:id="rId60" xr:uid="{00000000-0004-0000-0900-00003B000000}"/>
    <hyperlink ref="F581" r:id="rId61" xr:uid="{00000000-0004-0000-0900-00003C000000}"/>
    <hyperlink ref="F585" r:id="rId62" xr:uid="{00000000-0004-0000-0900-00003D000000}"/>
    <hyperlink ref="F594" r:id="rId63" xr:uid="{00000000-0004-0000-0900-00003E000000}"/>
    <hyperlink ref="F603" r:id="rId64" xr:uid="{00000000-0004-0000-0900-00003F000000}"/>
    <hyperlink ref="F613" r:id="rId65" xr:uid="{00000000-0004-0000-0900-000040000000}"/>
    <hyperlink ref="F644" r:id="rId66" xr:uid="{00000000-0004-0000-0900-000041000000}"/>
    <hyperlink ref="F675" r:id="rId67" xr:uid="{00000000-0004-0000-0900-000042000000}"/>
    <hyperlink ref="F679" r:id="rId68" xr:uid="{00000000-0004-0000-0900-000043000000}"/>
    <hyperlink ref="F684" r:id="rId69" xr:uid="{00000000-0004-0000-0900-000044000000}"/>
    <hyperlink ref="F686" r:id="rId70" xr:uid="{00000000-0004-0000-0900-000045000000}"/>
    <hyperlink ref="F690" r:id="rId71" xr:uid="{00000000-0004-0000-0900-000046000000}"/>
    <hyperlink ref="F694" r:id="rId72" xr:uid="{00000000-0004-0000-0900-000047000000}"/>
    <hyperlink ref="F719" r:id="rId73" xr:uid="{00000000-0004-0000-0900-000048000000}"/>
    <hyperlink ref="F723" r:id="rId74" xr:uid="{00000000-0004-0000-0900-000049000000}"/>
    <hyperlink ref="F727" r:id="rId75" xr:uid="{00000000-0004-0000-0900-00004A000000}"/>
    <hyperlink ref="F729" r:id="rId76" xr:uid="{00000000-0004-0000-0900-00004B000000}"/>
    <hyperlink ref="F740" r:id="rId77" xr:uid="{00000000-0004-0000-0900-00004C000000}"/>
    <hyperlink ref="F749" r:id="rId78" xr:uid="{00000000-0004-0000-0900-00004D000000}"/>
    <hyperlink ref="F757" r:id="rId79" xr:uid="{00000000-0004-0000-0900-00004E000000}"/>
    <hyperlink ref="F766" r:id="rId80" xr:uid="{00000000-0004-0000-0900-00004F000000}"/>
    <hyperlink ref="F771" r:id="rId81" xr:uid="{00000000-0004-0000-0900-000050000000}"/>
    <hyperlink ref="F787" r:id="rId82" xr:uid="{00000000-0004-0000-0900-000051000000}"/>
    <hyperlink ref="F802" r:id="rId83" xr:uid="{00000000-0004-0000-0900-000052000000}"/>
    <hyperlink ref="F806" r:id="rId84" xr:uid="{00000000-0004-0000-0900-000053000000}"/>
    <hyperlink ref="F810" r:id="rId85" xr:uid="{00000000-0004-0000-0900-000054000000}"/>
    <hyperlink ref="F821" r:id="rId86" xr:uid="{00000000-0004-0000-0900-000055000000}"/>
    <hyperlink ref="F846" r:id="rId87" xr:uid="{00000000-0004-0000-0900-000056000000}"/>
    <hyperlink ref="F851" r:id="rId88" xr:uid="{00000000-0004-0000-0900-000057000000}"/>
    <hyperlink ref="F853" r:id="rId89" xr:uid="{00000000-0004-0000-0900-000058000000}"/>
    <hyperlink ref="F864" r:id="rId90" xr:uid="{00000000-0004-0000-0900-000059000000}"/>
    <hyperlink ref="F872" r:id="rId91" xr:uid="{00000000-0004-0000-0900-00005A000000}"/>
    <hyperlink ref="F877" r:id="rId92" xr:uid="{00000000-0004-0000-0900-00005B000000}"/>
    <hyperlink ref="F882" r:id="rId93" xr:uid="{00000000-0004-0000-0900-00005C000000}"/>
    <hyperlink ref="F887" r:id="rId94" xr:uid="{00000000-0004-0000-0900-00005D000000}"/>
    <hyperlink ref="F892" r:id="rId95" xr:uid="{00000000-0004-0000-0900-00005E000000}"/>
    <hyperlink ref="F896" r:id="rId96" xr:uid="{00000000-0004-0000-0900-00005F000000}"/>
    <hyperlink ref="F904" r:id="rId97" xr:uid="{00000000-0004-0000-0900-000060000000}"/>
    <hyperlink ref="F910" r:id="rId98" xr:uid="{00000000-0004-0000-0900-000061000000}"/>
    <hyperlink ref="F925" r:id="rId99" xr:uid="{00000000-0004-0000-0900-000062000000}"/>
    <hyperlink ref="F933" r:id="rId100" xr:uid="{00000000-0004-0000-0900-000063000000}"/>
    <hyperlink ref="F938" r:id="rId101" xr:uid="{00000000-0004-0000-0900-000064000000}"/>
    <hyperlink ref="F943" r:id="rId102" xr:uid="{00000000-0004-0000-0900-000065000000}"/>
    <hyperlink ref="F1010" r:id="rId103" xr:uid="{00000000-0004-0000-0900-000066000000}"/>
    <hyperlink ref="F1043" r:id="rId104" xr:uid="{00000000-0004-0000-0900-000067000000}"/>
    <hyperlink ref="F1055" r:id="rId105" xr:uid="{00000000-0004-0000-0900-000068000000}"/>
    <hyperlink ref="F1061" r:id="rId106" xr:uid="{00000000-0004-0000-0900-000069000000}"/>
    <hyperlink ref="F1065" r:id="rId107" xr:uid="{00000000-0004-0000-0900-00006A000000}"/>
    <hyperlink ref="F1069" r:id="rId108" xr:uid="{00000000-0004-0000-0900-00006B000000}"/>
    <hyperlink ref="F1073" r:id="rId109" xr:uid="{00000000-0004-0000-0900-00006C000000}"/>
    <hyperlink ref="F1077" r:id="rId110" xr:uid="{00000000-0004-0000-0900-00006D000000}"/>
    <hyperlink ref="F1081" r:id="rId111" xr:uid="{00000000-0004-0000-0900-00006E000000}"/>
    <hyperlink ref="F1094" r:id="rId112" xr:uid="{00000000-0004-0000-0900-00006F000000}"/>
    <hyperlink ref="F1096" r:id="rId113" xr:uid="{00000000-0004-0000-0900-000070000000}"/>
    <hyperlink ref="F1100" r:id="rId114" xr:uid="{00000000-0004-0000-0900-000071000000}"/>
    <hyperlink ref="F1102" r:id="rId115" xr:uid="{00000000-0004-0000-0900-000072000000}"/>
    <hyperlink ref="F1115" r:id="rId116" xr:uid="{00000000-0004-0000-0900-000073000000}"/>
    <hyperlink ref="F1121" r:id="rId117" xr:uid="{00000000-0004-0000-0900-000074000000}"/>
    <hyperlink ref="F1126" r:id="rId118" xr:uid="{00000000-0004-0000-0900-000075000000}"/>
    <hyperlink ref="F1132" r:id="rId119" xr:uid="{00000000-0004-0000-0900-000076000000}"/>
    <hyperlink ref="F1148" r:id="rId120" xr:uid="{00000000-0004-0000-0900-000077000000}"/>
    <hyperlink ref="F1155" r:id="rId121" xr:uid="{00000000-0004-0000-0900-000078000000}"/>
    <hyperlink ref="F1166" r:id="rId122" xr:uid="{00000000-0004-0000-0900-000079000000}"/>
    <hyperlink ref="F1175" r:id="rId123" xr:uid="{00000000-0004-0000-0900-00007A000000}"/>
    <hyperlink ref="F1184" r:id="rId124" xr:uid="{00000000-0004-0000-0900-00007B000000}"/>
    <hyperlink ref="F1194" r:id="rId125" xr:uid="{00000000-0004-0000-0900-00007C000000}"/>
    <hyperlink ref="F1196" r:id="rId126" xr:uid="{00000000-0004-0000-0900-00007D000000}"/>
    <hyperlink ref="F1199" r:id="rId127" xr:uid="{00000000-0004-0000-0900-00007E000000}"/>
    <hyperlink ref="F1201" r:id="rId128" xr:uid="{00000000-0004-0000-0900-00007F000000}"/>
    <hyperlink ref="F1204" r:id="rId129" xr:uid="{00000000-0004-0000-0900-000080000000}"/>
    <hyperlink ref="F1208" r:id="rId130" xr:uid="{00000000-0004-0000-0900-000081000000}"/>
    <hyperlink ref="F1219" r:id="rId131" xr:uid="{00000000-0004-0000-0900-000082000000}"/>
    <hyperlink ref="F1233" r:id="rId132" xr:uid="{00000000-0004-0000-0900-000083000000}"/>
    <hyperlink ref="F1239" r:id="rId133" xr:uid="{00000000-0004-0000-0900-000084000000}"/>
    <hyperlink ref="F1247" r:id="rId134" xr:uid="{00000000-0004-0000-0900-000085000000}"/>
    <hyperlink ref="F1254" r:id="rId135" xr:uid="{00000000-0004-0000-0900-000086000000}"/>
    <hyperlink ref="F1261" r:id="rId136" xr:uid="{00000000-0004-0000-0900-000087000000}"/>
    <hyperlink ref="F1263" r:id="rId137" xr:uid="{00000000-0004-0000-0900-000088000000}"/>
    <hyperlink ref="F1265" r:id="rId138" xr:uid="{00000000-0004-0000-0900-000089000000}"/>
    <hyperlink ref="F1282" r:id="rId139" xr:uid="{00000000-0004-0000-0900-00008A000000}"/>
    <hyperlink ref="F1292" r:id="rId140" xr:uid="{00000000-0004-0000-0900-00008B000000}"/>
    <hyperlink ref="F1295" r:id="rId141" xr:uid="{00000000-0004-0000-0900-00008C000000}"/>
    <hyperlink ref="F1313" r:id="rId142" xr:uid="{00000000-0004-0000-0900-00008D000000}"/>
    <hyperlink ref="F1323" r:id="rId143" xr:uid="{00000000-0004-0000-0900-00008E000000}"/>
    <hyperlink ref="F1346" r:id="rId144" xr:uid="{00000000-0004-0000-0900-00008F000000}"/>
    <hyperlink ref="F1372" r:id="rId145" xr:uid="{00000000-0004-0000-0900-000090000000}"/>
    <hyperlink ref="F1409" r:id="rId146" xr:uid="{00000000-0004-0000-0900-000091000000}"/>
    <hyperlink ref="F1415" r:id="rId147" xr:uid="{00000000-0004-0000-0900-000092000000}"/>
    <hyperlink ref="F1421" r:id="rId148" xr:uid="{00000000-0004-0000-0900-000093000000}"/>
    <hyperlink ref="F1427" r:id="rId149" xr:uid="{00000000-0004-0000-0900-000094000000}"/>
    <hyperlink ref="F1433" r:id="rId150" xr:uid="{00000000-0004-0000-0900-000095000000}"/>
    <hyperlink ref="F1445" r:id="rId151" xr:uid="{00000000-0004-0000-0900-000096000000}"/>
    <hyperlink ref="F1453" r:id="rId152" xr:uid="{00000000-0004-0000-0900-000097000000}"/>
    <hyperlink ref="F1457" r:id="rId153" xr:uid="{00000000-0004-0000-0900-000098000000}"/>
    <hyperlink ref="F1465" r:id="rId154" xr:uid="{00000000-0004-0000-0900-000099000000}"/>
    <hyperlink ref="F1487" r:id="rId155" xr:uid="{00000000-0004-0000-0900-00009A000000}"/>
    <hyperlink ref="F1509" r:id="rId156" xr:uid="{00000000-0004-0000-0900-00009B000000}"/>
    <hyperlink ref="F1531" r:id="rId157" xr:uid="{00000000-0004-0000-0900-00009C000000}"/>
    <hyperlink ref="F1553" r:id="rId158" xr:uid="{00000000-0004-0000-0900-00009D000000}"/>
    <hyperlink ref="F1564" r:id="rId159" xr:uid="{00000000-0004-0000-0900-00009E000000}"/>
    <hyperlink ref="F1575" r:id="rId160" xr:uid="{00000000-0004-0000-0900-00009F000000}"/>
    <hyperlink ref="F1586" r:id="rId161" xr:uid="{00000000-0004-0000-0900-0000A0000000}"/>
    <hyperlink ref="F1589" r:id="rId162" xr:uid="{00000000-0004-0000-0900-0000A1000000}"/>
    <hyperlink ref="F1599" r:id="rId163" xr:uid="{00000000-0004-0000-0900-0000A2000000}"/>
    <hyperlink ref="F1639" r:id="rId164" xr:uid="{00000000-0004-0000-0900-0000A3000000}"/>
    <hyperlink ref="F1674" r:id="rId165" xr:uid="{00000000-0004-0000-0900-0000A4000000}"/>
    <hyperlink ref="F1690" r:id="rId166" xr:uid="{00000000-0004-0000-0900-0000A5000000}"/>
    <hyperlink ref="F1706" r:id="rId167" xr:uid="{00000000-0004-0000-0900-0000A6000000}"/>
    <hyperlink ref="F1735" r:id="rId168" xr:uid="{00000000-0004-0000-0900-0000A7000000}"/>
    <hyperlink ref="F1738" r:id="rId169" xr:uid="{00000000-0004-0000-0900-0000A8000000}"/>
    <hyperlink ref="F1747" r:id="rId170" xr:uid="{00000000-0004-0000-0900-0000A9000000}"/>
    <hyperlink ref="F1756" r:id="rId171" xr:uid="{00000000-0004-0000-0900-0000AA000000}"/>
    <hyperlink ref="F1759" r:id="rId172" xr:uid="{00000000-0004-0000-0900-0000AB000000}"/>
    <hyperlink ref="F1778" r:id="rId173" xr:uid="{00000000-0004-0000-0900-0000AC000000}"/>
    <hyperlink ref="F1795" r:id="rId174" xr:uid="{00000000-0004-0000-0900-0000AD000000}"/>
    <hyperlink ref="F1798" r:id="rId175" xr:uid="{00000000-0004-0000-0900-0000AE000000}"/>
    <hyperlink ref="F1850" r:id="rId176" xr:uid="{00000000-0004-0000-0900-0000AF000000}"/>
    <hyperlink ref="F1873" r:id="rId177" xr:uid="{00000000-0004-0000-0900-0000B0000000}"/>
    <hyperlink ref="F1875" r:id="rId178" xr:uid="{00000000-0004-0000-0900-0000B1000000}"/>
    <hyperlink ref="F1886" r:id="rId179" xr:uid="{00000000-0004-0000-0900-0000B2000000}"/>
    <hyperlink ref="F1907" r:id="rId180" xr:uid="{00000000-0004-0000-0900-0000B3000000}"/>
    <hyperlink ref="F1925" r:id="rId181" xr:uid="{00000000-0004-0000-0900-0000B4000000}"/>
    <hyperlink ref="F1935" r:id="rId182" xr:uid="{00000000-0004-0000-0900-0000B5000000}"/>
    <hyperlink ref="F1948" r:id="rId183" xr:uid="{00000000-0004-0000-0900-0000B6000000}"/>
    <hyperlink ref="F1954" r:id="rId184" xr:uid="{00000000-0004-0000-0900-0000B7000000}"/>
    <hyperlink ref="F1962" r:id="rId185" xr:uid="{00000000-0004-0000-0900-0000B8000000}"/>
    <hyperlink ref="F1974" r:id="rId186" xr:uid="{00000000-0004-0000-0900-0000B9000000}"/>
    <hyperlink ref="F2009" r:id="rId187" xr:uid="{00000000-0004-0000-0900-0000BA000000}"/>
    <hyperlink ref="F2036" r:id="rId188" xr:uid="{00000000-0004-0000-0900-0000BB000000}"/>
    <hyperlink ref="F2065" r:id="rId189" xr:uid="{00000000-0004-0000-0900-0000BC000000}"/>
    <hyperlink ref="F2072" r:id="rId190" xr:uid="{00000000-0004-0000-0900-0000BD000000}"/>
    <hyperlink ref="F2089" r:id="rId191" xr:uid="{00000000-0004-0000-0900-0000BE000000}"/>
    <hyperlink ref="F2268" r:id="rId192" xr:uid="{00000000-0004-0000-0900-0000BF000000}"/>
    <hyperlink ref="F2280" r:id="rId193" xr:uid="{00000000-0004-0000-0900-0000C0000000}"/>
    <hyperlink ref="F2286" r:id="rId194" xr:uid="{00000000-0004-0000-0900-0000C1000000}"/>
    <hyperlink ref="F2303" r:id="rId195" xr:uid="{00000000-0004-0000-0900-0000C2000000}"/>
    <hyperlink ref="F2314" r:id="rId196" xr:uid="{00000000-0004-0000-0900-0000C3000000}"/>
    <hyperlink ref="F2319" r:id="rId197" xr:uid="{00000000-0004-0000-0900-0000C4000000}"/>
    <hyperlink ref="F2321" r:id="rId198" xr:uid="{00000000-0004-0000-0900-0000C5000000}"/>
    <hyperlink ref="F2323" r:id="rId199" xr:uid="{00000000-0004-0000-0900-0000C6000000}"/>
    <hyperlink ref="F2334" r:id="rId200" xr:uid="{00000000-0004-0000-0900-0000C7000000}"/>
    <hyperlink ref="F2345" r:id="rId201" xr:uid="{00000000-0004-0000-0900-0000C8000000}"/>
    <hyperlink ref="F2371" r:id="rId202" xr:uid="{00000000-0004-0000-0900-0000C9000000}"/>
    <hyperlink ref="F2379" r:id="rId203" xr:uid="{00000000-0004-0000-0900-0000CA000000}"/>
    <hyperlink ref="F2382" r:id="rId204" xr:uid="{00000000-0004-0000-0900-0000CB000000}"/>
    <hyperlink ref="F2411" r:id="rId205" xr:uid="{00000000-0004-0000-0900-0000CC000000}"/>
    <hyperlink ref="F2415" r:id="rId206" xr:uid="{00000000-0004-0000-0900-0000CD000000}"/>
    <hyperlink ref="F2427" r:id="rId207" xr:uid="{00000000-0004-0000-0900-0000CE000000}"/>
    <hyperlink ref="F2435" r:id="rId208" xr:uid="{00000000-0004-0000-0900-0000CF000000}"/>
    <hyperlink ref="F2448" r:id="rId209" xr:uid="{00000000-0004-0000-0900-0000D0000000}"/>
    <hyperlink ref="F2472" r:id="rId210" xr:uid="{00000000-0004-0000-0900-0000D1000000}"/>
    <hyperlink ref="F2474" r:id="rId211" xr:uid="{00000000-0004-0000-0900-0000D2000000}"/>
    <hyperlink ref="F2478" r:id="rId212" xr:uid="{00000000-0004-0000-0900-0000D3000000}"/>
    <hyperlink ref="F2499" r:id="rId213" xr:uid="{00000000-0004-0000-0900-0000D4000000}"/>
    <hyperlink ref="F2520" r:id="rId214" xr:uid="{00000000-0004-0000-0900-0000D5000000}"/>
    <hyperlink ref="F2524" r:id="rId215" xr:uid="{00000000-0004-0000-0900-0000D6000000}"/>
    <hyperlink ref="F2527" r:id="rId216" xr:uid="{00000000-0004-0000-0900-0000D7000000}"/>
    <hyperlink ref="F2531" r:id="rId217" xr:uid="{00000000-0004-0000-0900-0000D8000000}"/>
    <hyperlink ref="F2535" r:id="rId218" xr:uid="{00000000-0004-0000-0900-0000D9000000}"/>
    <hyperlink ref="F2581" r:id="rId219" xr:uid="{00000000-0004-0000-0900-0000DA000000}"/>
    <hyperlink ref="F2585" r:id="rId220" xr:uid="{00000000-0004-0000-0900-0000DB000000}"/>
    <hyperlink ref="F2589" r:id="rId221" xr:uid="{00000000-0004-0000-0900-0000DC000000}"/>
    <hyperlink ref="F2593" r:id="rId222" xr:uid="{00000000-0004-0000-0900-0000DD000000}"/>
    <hyperlink ref="F2597" r:id="rId223" xr:uid="{00000000-0004-0000-0900-0000DE000000}"/>
    <hyperlink ref="F2601" r:id="rId224" xr:uid="{00000000-0004-0000-0900-0000DF000000}"/>
    <hyperlink ref="F2605" r:id="rId225" xr:uid="{00000000-0004-0000-0900-0000E0000000}"/>
    <hyperlink ref="F2620" r:id="rId226" xr:uid="{00000000-0004-0000-0900-0000E1000000}"/>
    <hyperlink ref="F2624" r:id="rId227" xr:uid="{00000000-0004-0000-0900-0000E2000000}"/>
    <hyperlink ref="F2633" r:id="rId228" xr:uid="{00000000-0004-0000-0900-0000E3000000}"/>
    <hyperlink ref="F2642" r:id="rId229" xr:uid="{00000000-0004-0000-0900-0000E4000000}"/>
    <hyperlink ref="F2650" r:id="rId230" xr:uid="{00000000-0004-0000-0900-0000E5000000}"/>
    <hyperlink ref="F2655" r:id="rId231" xr:uid="{00000000-0004-0000-0900-0000E6000000}"/>
    <hyperlink ref="F2660" r:id="rId232" xr:uid="{00000000-0004-0000-0900-0000E7000000}"/>
    <hyperlink ref="F2663" r:id="rId233" xr:uid="{00000000-0004-0000-0900-0000E8000000}"/>
    <hyperlink ref="F2689" r:id="rId234" xr:uid="{00000000-0004-0000-0900-0000E9000000}"/>
    <hyperlink ref="F2693" r:id="rId235" xr:uid="{00000000-0004-0000-0900-0000EA000000}"/>
    <hyperlink ref="F2715" r:id="rId236" xr:uid="{00000000-0004-0000-0900-0000EB000000}"/>
    <hyperlink ref="F2724" r:id="rId237" xr:uid="{00000000-0004-0000-0900-0000EC000000}"/>
    <hyperlink ref="F2726" r:id="rId238" xr:uid="{00000000-0004-0000-0900-0000ED000000}"/>
    <hyperlink ref="F2728" r:id="rId239" xr:uid="{00000000-0004-0000-0900-0000EE000000}"/>
    <hyperlink ref="F2730" r:id="rId240" xr:uid="{00000000-0004-0000-0900-0000EF000000}"/>
    <hyperlink ref="F2734" r:id="rId241" xr:uid="{00000000-0004-0000-0900-0000F0000000}"/>
    <hyperlink ref="F2736" r:id="rId242" xr:uid="{00000000-0004-0000-0900-0000F1000000}"/>
    <hyperlink ref="F2743" r:id="rId243" xr:uid="{00000000-0004-0000-0900-0000F2000000}"/>
    <hyperlink ref="F2749" r:id="rId244" xr:uid="{00000000-0004-0000-0900-0000F3000000}"/>
    <hyperlink ref="F2759" r:id="rId245" xr:uid="{00000000-0004-0000-0900-0000F4000000}"/>
    <hyperlink ref="F2768" r:id="rId246" xr:uid="{00000000-0004-0000-0900-0000F5000000}"/>
    <hyperlink ref="F2779" r:id="rId247" xr:uid="{00000000-0004-0000-0900-0000F6000000}"/>
    <hyperlink ref="F2785" r:id="rId248" xr:uid="{00000000-0004-0000-0900-0000F7000000}"/>
    <hyperlink ref="F2789" r:id="rId249" xr:uid="{00000000-0004-0000-0900-0000F8000000}"/>
    <hyperlink ref="F2794" r:id="rId250" xr:uid="{00000000-0004-0000-0900-0000F9000000}"/>
    <hyperlink ref="F2810" r:id="rId251" xr:uid="{00000000-0004-0000-0900-0000FA000000}"/>
    <hyperlink ref="F2821" r:id="rId252" xr:uid="{00000000-0004-0000-0900-0000F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5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125</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5171</v>
      </c>
      <c r="F9" s="303"/>
      <c r="G9" s="303"/>
      <c r="H9" s="303"/>
      <c r="L9" s="21"/>
    </row>
    <row r="10" spans="2:46" ht="12" customHeight="1">
      <c r="B10" s="21"/>
      <c r="D10" s="28" t="s">
        <v>222</v>
      </c>
      <c r="L10" s="21"/>
    </row>
    <row r="11" spans="2:46" s="1" customFormat="1" ht="16.5" customHeight="1">
      <c r="B11" s="33"/>
      <c r="E11" s="337" t="s">
        <v>5198</v>
      </c>
      <c r="F11" s="343"/>
      <c r="G11" s="343"/>
      <c r="H11" s="343"/>
      <c r="L11" s="33"/>
    </row>
    <row r="12" spans="2:46" s="1" customFormat="1" ht="12" customHeight="1">
      <c r="B12" s="33"/>
      <c r="D12" s="28" t="s">
        <v>2976</v>
      </c>
      <c r="L12" s="33"/>
    </row>
    <row r="13" spans="2:46" s="1" customFormat="1" ht="16.5" customHeight="1">
      <c r="B13" s="33"/>
      <c r="E13" s="324" t="s">
        <v>5199</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ROUND((SUM(BE103:BE595)),  2)</f>
        <v>0</v>
      </c>
      <c r="I37" s="96">
        <v>0.21</v>
      </c>
      <c r="J37" s="84">
        <f>ROUND(((SUM(BE103:BE595))*I37),  2)</f>
        <v>0</v>
      </c>
      <c r="L37" s="33"/>
    </row>
    <row r="38" spans="2:12" s="1" customFormat="1" ht="14.45" customHeight="1">
      <c r="B38" s="33"/>
      <c r="E38" s="28" t="s">
        <v>49</v>
      </c>
      <c r="F38" s="84">
        <f>ROUND((SUM(BF103:BF595)),  2)</f>
        <v>0</v>
      </c>
      <c r="I38" s="96">
        <v>0.12</v>
      </c>
      <c r="J38" s="84">
        <f>ROUND(((SUM(BF103:BF595))*I38),  2)</f>
        <v>0</v>
      </c>
      <c r="L38" s="33"/>
    </row>
    <row r="39" spans="2:12" s="1" customFormat="1" ht="14.45" hidden="1" customHeight="1">
      <c r="B39" s="33"/>
      <c r="E39" s="28" t="s">
        <v>50</v>
      </c>
      <c r="F39" s="84">
        <f>ROUND((SUM(BG103:BG595)),  2)</f>
        <v>0</v>
      </c>
      <c r="I39" s="96">
        <v>0.21</v>
      </c>
      <c r="J39" s="84">
        <f>0</f>
        <v>0</v>
      </c>
      <c r="L39" s="33"/>
    </row>
    <row r="40" spans="2:12" s="1" customFormat="1" ht="14.45" hidden="1" customHeight="1">
      <c r="B40" s="33"/>
      <c r="E40" s="28" t="s">
        <v>51</v>
      </c>
      <c r="F40" s="84">
        <f>ROUND((SUM(BH103:BH595)),  2)</f>
        <v>0</v>
      </c>
      <c r="I40" s="96">
        <v>0.12</v>
      </c>
      <c r="J40" s="84">
        <f>0</f>
        <v>0</v>
      </c>
      <c r="L40" s="33"/>
    </row>
    <row r="41" spans="2:12" s="1" customFormat="1" ht="14.45" hidden="1" customHeight="1">
      <c r="B41" s="33"/>
      <c r="E41" s="28" t="s">
        <v>52</v>
      </c>
      <c r="F41" s="84">
        <f>ROUND((SUM(BI103:BI595)),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5171</v>
      </c>
      <c r="F54" s="303"/>
      <c r="G54" s="303"/>
      <c r="H54" s="303"/>
      <c r="L54" s="21"/>
    </row>
    <row r="55" spans="2:12" ht="12" customHeight="1">
      <c r="B55" s="21"/>
      <c r="C55" s="28" t="s">
        <v>222</v>
      </c>
      <c r="L55" s="21"/>
    </row>
    <row r="56" spans="2:12" s="1" customFormat="1" ht="16.5" customHeight="1">
      <c r="B56" s="33"/>
      <c r="E56" s="337" t="s">
        <v>5198</v>
      </c>
      <c r="F56" s="343"/>
      <c r="G56" s="343"/>
      <c r="H56" s="343"/>
      <c r="L56" s="33"/>
    </row>
    <row r="57" spans="2:12" s="1" customFormat="1" ht="12" customHeight="1">
      <c r="B57" s="33"/>
      <c r="C57" s="28" t="s">
        <v>2976</v>
      </c>
      <c r="L57" s="33"/>
    </row>
    <row r="58" spans="2:12" s="1" customFormat="1" ht="16.5" customHeight="1">
      <c r="B58" s="33"/>
      <c r="E58" s="324" t="str">
        <f>E13</f>
        <v>D.1.4.1B - Zdravotně technické instalace</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J103</f>
        <v>0</v>
      </c>
      <c r="L67" s="33"/>
      <c r="AU67" s="18" t="s">
        <v>313</v>
      </c>
    </row>
    <row r="68" spans="2:47" s="8" customFormat="1" ht="24.95" customHeight="1">
      <c r="B68" s="106"/>
      <c r="D68" s="107" t="s">
        <v>2980</v>
      </c>
      <c r="E68" s="108"/>
      <c r="F68" s="108"/>
      <c r="G68" s="108"/>
      <c r="H68" s="108"/>
      <c r="I68" s="108"/>
      <c r="J68" s="109">
        <f>J104</f>
        <v>0</v>
      </c>
      <c r="L68" s="106"/>
    </row>
    <row r="69" spans="2:47" s="9" customFormat="1" ht="19.899999999999999" customHeight="1">
      <c r="B69" s="110"/>
      <c r="D69" s="111" t="s">
        <v>315</v>
      </c>
      <c r="E69" s="112"/>
      <c r="F69" s="112"/>
      <c r="G69" s="112"/>
      <c r="H69" s="112"/>
      <c r="I69" s="112"/>
      <c r="J69" s="113">
        <f>J105</f>
        <v>0</v>
      </c>
      <c r="L69" s="110"/>
    </row>
    <row r="70" spans="2:47" s="9" customFormat="1" ht="19.899999999999999" customHeight="1">
      <c r="B70" s="110"/>
      <c r="D70" s="111" t="s">
        <v>316</v>
      </c>
      <c r="E70" s="112"/>
      <c r="F70" s="112"/>
      <c r="G70" s="112"/>
      <c r="H70" s="112"/>
      <c r="I70" s="112"/>
      <c r="J70" s="113">
        <f>J136</f>
        <v>0</v>
      </c>
      <c r="L70" s="110"/>
    </row>
    <row r="71" spans="2:47" s="9" customFormat="1" ht="19.899999999999999" customHeight="1">
      <c r="B71" s="110"/>
      <c r="D71" s="111" t="s">
        <v>318</v>
      </c>
      <c r="E71" s="112"/>
      <c r="F71" s="112"/>
      <c r="G71" s="112"/>
      <c r="H71" s="112"/>
      <c r="I71" s="112"/>
      <c r="J71" s="113">
        <f>J140</f>
        <v>0</v>
      </c>
      <c r="L71" s="110"/>
    </row>
    <row r="72" spans="2:47" s="8" customFormat="1" ht="24.95" customHeight="1">
      <c r="B72" s="106"/>
      <c r="D72" s="107" t="s">
        <v>323</v>
      </c>
      <c r="E72" s="108"/>
      <c r="F72" s="108"/>
      <c r="G72" s="108"/>
      <c r="H72" s="108"/>
      <c r="I72" s="108"/>
      <c r="J72" s="109">
        <f>J144</f>
        <v>0</v>
      </c>
      <c r="L72" s="106"/>
    </row>
    <row r="73" spans="2:47" s="9" customFormat="1" ht="19.899999999999999" customHeight="1">
      <c r="B73" s="110"/>
      <c r="D73" s="111" t="s">
        <v>2981</v>
      </c>
      <c r="E73" s="112"/>
      <c r="F73" s="112"/>
      <c r="G73" s="112"/>
      <c r="H73" s="112"/>
      <c r="I73" s="112"/>
      <c r="J73" s="113">
        <f>J145</f>
        <v>0</v>
      </c>
      <c r="L73" s="110"/>
    </row>
    <row r="74" spans="2:47" s="9" customFormat="1" ht="19.899999999999999" customHeight="1">
      <c r="B74" s="110"/>
      <c r="D74" s="111" t="s">
        <v>2982</v>
      </c>
      <c r="E74" s="112"/>
      <c r="F74" s="112"/>
      <c r="G74" s="112"/>
      <c r="H74" s="112"/>
      <c r="I74" s="112"/>
      <c r="J74" s="113">
        <f>J260</f>
        <v>0</v>
      </c>
      <c r="L74" s="110"/>
    </row>
    <row r="75" spans="2:47" s="9" customFormat="1" ht="19.899999999999999" customHeight="1">
      <c r="B75" s="110"/>
      <c r="D75" s="111" t="s">
        <v>2983</v>
      </c>
      <c r="E75" s="112"/>
      <c r="F75" s="112"/>
      <c r="G75" s="112"/>
      <c r="H75" s="112"/>
      <c r="I75" s="112"/>
      <c r="J75" s="113">
        <f>J446</f>
        <v>0</v>
      </c>
      <c r="L75" s="110"/>
    </row>
    <row r="76" spans="2:47" s="9" customFormat="1" ht="19.899999999999999" customHeight="1">
      <c r="B76" s="110"/>
      <c r="D76" s="111" t="s">
        <v>2984</v>
      </c>
      <c r="E76" s="112"/>
      <c r="F76" s="112"/>
      <c r="G76" s="112"/>
      <c r="H76" s="112"/>
      <c r="I76" s="112"/>
      <c r="J76" s="113">
        <f>J450</f>
        <v>0</v>
      </c>
      <c r="L76" s="110"/>
    </row>
    <row r="77" spans="2:47" s="9" customFormat="1" ht="19.899999999999999" customHeight="1">
      <c r="B77" s="110"/>
      <c r="D77" s="111" t="s">
        <v>2985</v>
      </c>
      <c r="E77" s="112"/>
      <c r="F77" s="112"/>
      <c r="G77" s="112"/>
      <c r="H77" s="112"/>
      <c r="I77" s="112"/>
      <c r="J77" s="113">
        <f>J563</f>
        <v>0</v>
      </c>
      <c r="L77" s="110"/>
    </row>
    <row r="78" spans="2:47" s="9" customFormat="1" ht="19.899999999999999" customHeight="1">
      <c r="B78" s="110"/>
      <c r="D78" s="111" t="s">
        <v>2986</v>
      </c>
      <c r="E78" s="112"/>
      <c r="F78" s="112"/>
      <c r="G78" s="112"/>
      <c r="H78" s="112"/>
      <c r="I78" s="112"/>
      <c r="J78" s="113">
        <f>J588</f>
        <v>0</v>
      </c>
      <c r="L78" s="110"/>
    </row>
    <row r="79" spans="2:47" s="9" customFormat="1" ht="19.899999999999999" customHeight="1">
      <c r="B79" s="110"/>
      <c r="D79" s="111" t="s">
        <v>2987</v>
      </c>
      <c r="E79" s="112"/>
      <c r="F79" s="112"/>
      <c r="G79" s="112"/>
      <c r="H79" s="112"/>
      <c r="I79" s="112"/>
      <c r="J79" s="113">
        <f>J592</f>
        <v>0</v>
      </c>
      <c r="L79" s="110"/>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343</v>
      </c>
      <c r="L86" s="33"/>
    </row>
    <row r="87" spans="2:12" s="1" customFormat="1" ht="6.95" customHeight="1">
      <c r="B87" s="33"/>
      <c r="L87" s="33"/>
    </row>
    <row r="88" spans="2:12" s="1" customFormat="1" ht="12" customHeight="1">
      <c r="B88" s="33"/>
      <c r="C88" s="28" t="s">
        <v>16</v>
      </c>
      <c r="L88" s="33"/>
    </row>
    <row r="89" spans="2:12" s="1" customFormat="1" ht="16.5" customHeight="1">
      <c r="B89" s="33"/>
      <c r="E89" s="341" t="str">
        <f>E7</f>
        <v>Domov se zvláštním režimem Račín, Kroměříž</v>
      </c>
      <c r="F89" s="342"/>
      <c r="G89" s="342"/>
      <c r="H89" s="342"/>
      <c r="L89" s="33"/>
    </row>
    <row r="90" spans="2:12" ht="12" customHeight="1">
      <c r="B90" s="21"/>
      <c r="C90" s="28" t="s">
        <v>214</v>
      </c>
      <c r="L90" s="21"/>
    </row>
    <row r="91" spans="2:12" ht="16.5" customHeight="1">
      <c r="B91" s="21"/>
      <c r="E91" s="341" t="s">
        <v>5171</v>
      </c>
      <c r="F91" s="303"/>
      <c r="G91" s="303"/>
      <c r="H91" s="303"/>
      <c r="L91" s="21"/>
    </row>
    <row r="92" spans="2:12" ht="12" customHeight="1">
      <c r="B92" s="21"/>
      <c r="C92" s="28" t="s">
        <v>222</v>
      </c>
      <c r="L92" s="21"/>
    </row>
    <row r="93" spans="2:12" s="1" customFormat="1" ht="16.5" customHeight="1">
      <c r="B93" s="33"/>
      <c r="E93" s="337" t="s">
        <v>5198</v>
      </c>
      <c r="F93" s="343"/>
      <c r="G93" s="343"/>
      <c r="H93" s="343"/>
      <c r="L93" s="33"/>
    </row>
    <row r="94" spans="2:12" s="1" customFormat="1" ht="12" customHeight="1">
      <c r="B94" s="33"/>
      <c r="C94" s="28" t="s">
        <v>2976</v>
      </c>
      <c r="L94" s="33"/>
    </row>
    <row r="95" spans="2:12" s="1" customFormat="1" ht="16.5" customHeight="1">
      <c r="B95" s="33"/>
      <c r="E95" s="324" t="str">
        <f>E13</f>
        <v>D.1.4.1B - Zdravotně technické instalace</v>
      </c>
      <c r="F95" s="343"/>
      <c r="G95" s="343"/>
      <c r="H95" s="343"/>
      <c r="L95" s="33"/>
    </row>
    <row r="96" spans="2:12" s="1" customFormat="1" ht="6.95" customHeight="1">
      <c r="B96" s="33"/>
      <c r="L96" s="33"/>
    </row>
    <row r="97" spans="2:65" s="1" customFormat="1" ht="12" customHeight="1">
      <c r="B97" s="33"/>
      <c r="C97" s="28" t="s">
        <v>21</v>
      </c>
      <c r="F97" s="26" t="str">
        <f>F16</f>
        <v>p.č. 5036, Kroměříž</v>
      </c>
      <c r="I97" s="28" t="s">
        <v>23</v>
      </c>
      <c r="J97" s="50">
        <f>IF(J16="","",J16)</f>
        <v>45460</v>
      </c>
      <c r="L97" s="33"/>
    </row>
    <row r="98" spans="2:65" s="1" customFormat="1" ht="6.95" customHeight="1">
      <c r="B98" s="33"/>
      <c r="L98" s="33"/>
    </row>
    <row r="99" spans="2:65" s="1" customFormat="1" ht="15.2" customHeight="1">
      <c r="B99" s="33"/>
      <c r="C99" s="28" t="s">
        <v>24</v>
      </c>
      <c r="F99" s="26" t="str">
        <f>E19</f>
        <v>Město Kroměříž</v>
      </c>
      <c r="I99" s="28" t="s">
        <v>32</v>
      </c>
      <c r="J99" s="31" t="str">
        <f>E25</f>
        <v>Ondřej Zikán</v>
      </c>
      <c r="L99" s="33"/>
    </row>
    <row r="100" spans="2:65" s="1" customFormat="1" ht="15.2" customHeight="1">
      <c r="B100" s="33"/>
      <c r="C100" s="28" t="s">
        <v>30</v>
      </c>
      <c r="F100" s="26" t="str">
        <f>IF(E22="","",E22)</f>
        <v>Vyplň údaj</v>
      </c>
      <c r="I100" s="28" t="s">
        <v>37</v>
      </c>
      <c r="J100" s="31" t="str">
        <f>E28</f>
        <v>Ondřej Zikán</v>
      </c>
      <c r="L100" s="33"/>
    </row>
    <row r="101" spans="2:65" s="1" customFormat="1" ht="10.35" customHeight="1">
      <c r="B101" s="33"/>
      <c r="L101" s="33"/>
    </row>
    <row r="102" spans="2:65" s="10" customFormat="1" ht="29.25" customHeight="1">
      <c r="B102" s="114"/>
      <c r="C102" s="115" t="s">
        <v>344</v>
      </c>
      <c r="D102" s="116" t="s">
        <v>62</v>
      </c>
      <c r="E102" s="116" t="s">
        <v>58</v>
      </c>
      <c r="F102" s="116" t="s">
        <v>59</v>
      </c>
      <c r="G102" s="116" t="s">
        <v>345</v>
      </c>
      <c r="H102" s="116" t="s">
        <v>346</v>
      </c>
      <c r="I102" s="116" t="s">
        <v>347</v>
      </c>
      <c r="J102" s="116" t="s">
        <v>312</v>
      </c>
      <c r="K102" s="117" t="s">
        <v>348</v>
      </c>
      <c r="L102" s="114"/>
      <c r="M102" s="57" t="s">
        <v>19</v>
      </c>
      <c r="N102" s="58" t="s">
        <v>47</v>
      </c>
      <c r="O102" s="58" t="s">
        <v>349</v>
      </c>
      <c r="P102" s="58" t="s">
        <v>350</v>
      </c>
      <c r="Q102" s="58" t="s">
        <v>351</v>
      </c>
      <c r="R102" s="58" t="s">
        <v>352</v>
      </c>
      <c r="S102" s="58" t="s">
        <v>353</v>
      </c>
      <c r="T102" s="59" t="s">
        <v>354</v>
      </c>
    </row>
    <row r="103" spans="2:65" s="1" customFormat="1" ht="22.9" customHeight="1">
      <c r="B103" s="33"/>
      <c r="C103" s="62" t="s">
        <v>355</v>
      </c>
      <c r="J103" s="118">
        <f>BK103</f>
        <v>0</v>
      </c>
      <c r="L103" s="33"/>
      <c r="M103" s="60"/>
      <c r="N103" s="51"/>
      <c r="O103" s="51"/>
      <c r="P103" s="119">
        <f>P104+P144</f>
        <v>0</v>
      </c>
      <c r="Q103" s="51"/>
      <c r="R103" s="119">
        <f>R104+R144</f>
        <v>74.724396999999996</v>
      </c>
      <c r="S103" s="51"/>
      <c r="T103" s="120">
        <f>T104+T144</f>
        <v>0</v>
      </c>
      <c r="AT103" s="18" t="s">
        <v>76</v>
      </c>
      <c r="AU103" s="18" t="s">
        <v>313</v>
      </c>
      <c r="BK103" s="121">
        <f>BK104+BK144</f>
        <v>0</v>
      </c>
    </row>
    <row r="104" spans="2:65" s="11" customFormat="1" ht="25.9" customHeight="1">
      <c r="B104" s="122"/>
      <c r="D104" s="123" t="s">
        <v>76</v>
      </c>
      <c r="E104" s="124" t="s">
        <v>356</v>
      </c>
      <c r="F104" s="124" t="s">
        <v>356</v>
      </c>
      <c r="I104" s="125"/>
      <c r="J104" s="126">
        <f>BK104</f>
        <v>0</v>
      </c>
      <c r="L104" s="122"/>
      <c r="M104" s="127"/>
      <c r="P104" s="128">
        <f>P105+P136+P140</f>
        <v>0</v>
      </c>
      <c r="R104" s="128">
        <f>R105+R136+R140</f>
        <v>70.065647999999996</v>
      </c>
      <c r="T104" s="129">
        <f>T105+T136+T140</f>
        <v>0</v>
      </c>
      <c r="AR104" s="123" t="s">
        <v>84</v>
      </c>
      <c r="AT104" s="130" t="s">
        <v>76</v>
      </c>
      <c r="AU104" s="130" t="s">
        <v>77</v>
      </c>
      <c r="AY104" s="123" t="s">
        <v>358</v>
      </c>
      <c r="BK104" s="131">
        <f>BK105+BK136+BK140</f>
        <v>0</v>
      </c>
    </row>
    <row r="105" spans="2:65" s="11" customFormat="1" ht="22.9" customHeight="1">
      <c r="B105" s="122"/>
      <c r="D105" s="123" t="s">
        <v>76</v>
      </c>
      <c r="E105" s="132" t="s">
        <v>84</v>
      </c>
      <c r="F105" s="132" t="s">
        <v>359</v>
      </c>
      <c r="I105" s="125"/>
      <c r="J105" s="133">
        <f>BK105</f>
        <v>0</v>
      </c>
      <c r="L105" s="122"/>
      <c r="M105" s="127"/>
      <c r="P105" s="128">
        <f>SUM(P106:P135)</f>
        <v>0</v>
      </c>
      <c r="R105" s="128">
        <f>SUM(R106:R135)</f>
        <v>70.065647999999996</v>
      </c>
      <c r="T105" s="129">
        <f>SUM(T106:T135)</f>
        <v>0</v>
      </c>
      <c r="AR105" s="123" t="s">
        <v>84</v>
      </c>
      <c r="AT105" s="130" t="s">
        <v>76</v>
      </c>
      <c r="AU105" s="130" t="s">
        <v>84</v>
      </c>
      <c r="AY105" s="123" t="s">
        <v>358</v>
      </c>
      <c r="BK105" s="131">
        <f>SUM(BK106:BK135)</f>
        <v>0</v>
      </c>
    </row>
    <row r="106" spans="2:65" s="1" customFormat="1" ht="33" customHeight="1">
      <c r="B106" s="33"/>
      <c r="C106" s="134" t="s">
        <v>84</v>
      </c>
      <c r="D106" s="134" t="s">
        <v>360</v>
      </c>
      <c r="E106" s="135" t="s">
        <v>2988</v>
      </c>
      <c r="F106" s="136" t="s">
        <v>2989</v>
      </c>
      <c r="G106" s="137" t="s">
        <v>209</v>
      </c>
      <c r="H106" s="138">
        <v>38.880000000000003</v>
      </c>
      <c r="I106" s="139"/>
      <c r="J106" s="140">
        <f>ROUND(I106*H106,2)</f>
        <v>0</v>
      </c>
      <c r="K106" s="136" t="s">
        <v>402</v>
      </c>
      <c r="L106" s="33"/>
      <c r="M106" s="141" t="s">
        <v>19</v>
      </c>
      <c r="N106" s="142" t="s">
        <v>49</v>
      </c>
      <c r="P106" s="143">
        <f>O106*H106</f>
        <v>0</v>
      </c>
      <c r="Q106" s="143">
        <v>0</v>
      </c>
      <c r="R106" s="143">
        <f>Q106*H106</f>
        <v>0</v>
      </c>
      <c r="S106" s="143">
        <v>0</v>
      </c>
      <c r="T106" s="144">
        <f>S106*H106</f>
        <v>0</v>
      </c>
      <c r="AR106" s="145" t="s">
        <v>364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364</v>
      </c>
      <c r="BM106" s="145" t="s">
        <v>2990</v>
      </c>
    </row>
    <row r="107" spans="2:65" s="1" customFormat="1" ht="11.25">
      <c r="B107" s="33"/>
      <c r="D107" s="147" t="s">
        <v>366</v>
      </c>
      <c r="F107" s="148" t="s">
        <v>2991</v>
      </c>
      <c r="I107" s="149"/>
      <c r="L107" s="33"/>
      <c r="M107" s="150"/>
      <c r="T107" s="54"/>
      <c r="AT107" s="18" t="s">
        <v>366</v>
      </c>
      <c r="AU107" s="18" t="s">
        <v>90</v>
      </c>
    </row>
    <row r="108" spans="2:65" s="13" customFormat="1" ht="33.75">
      <c r="B108" s="158"/>
      <c r="D108" s="152" t="s">
        <v>368</v>
      </c>
      <c r="E108" s="159" t="s">
        <v>19</v>
      </c>
      <c r="F108" s="160" t="s">
        <v>2992</v>
      </c>
      <c r="H108" s="161">
        <v>38.880000000000003</v>
      </c>
      <c r="I108" s="162"/>
      <c r="L108" s="158"/>
      <c r="M108" s="163"/>
      <c r="T108" s="164"/>
      <c r="AT108" s="159" t="s">
        <v>368</v>
      </c>
      <c r="AU108" s="159" t="s">
        <v>90</v>
      </c>
      <c r="AV108" s="13" t="s">
        <v>90</v>
      </c>
      <c r="AW108" s="13" t="s">
        <v>36</v>
      </c>
      <c r="AX108" s="13" t="s">
        <v>77</v>
      </c>
      <c r="AY108" s="159" t="s">
        <v>358</v>
      </c>
    </row>
    <row r="109" spans="2:65" s="14" customFormat="1" ht="11.25">
      <c r="B109" s="165"/>
      <c r="D109" s="152" t="s">
        <v>368</v>
      </c>
      <c r="E109" s="166" t="s">
        <v>19</v>
      </c>
      <c r="F109" s="167" t="s">
        <v>371</v>
      </c>
      <c r="H109" s="168">
        <v>38.880000000000003</v>
      </c>
      <c r="I109" s="169"/>
      <c r="L109" s="165"/>
      <c r="M109" s="170"/>
      <c r="T109" s="171"/>
      <c r="AT109" s="166" t="s">
        <v>368</v>
      </c>
      <c r="AU109" s="166" t="s">
        <v>90</v>
      </c>
      <c r="AV109" s="14" t="s">
        <v>364</v>
      </c>
      <c r="AW109" s="14" t="s">
        <v>36</v>
      </c>
      <c r="AX109" s="14" t="s">
        <v>84</v>
      </c>
      <c r="AY109" s="166" t="s">
        <v>358</v>
      </c>
    </row>
    <row r="110" spans="2:65" s="1" customFormat="1" ht="21.75" customHeight="1">
      <c r="B110" s="33"/>
      <c r="C110" s="134" t="s">
        <v>90</v>
      </c>
      <c r="D110" s="134" t="s">
        <v>360</v>
      </c>
      <c r="E110" s="135" t="s">
        <v>2993</v>
      </c>
      <c r="F110" s="136" t="s">
        <v>2994</v>
      </c>
      <c r="G110" s="137" t="s">
        <v>195</v>
      </c>
      <c r="H110" s="138">
        <v>97.2</v>
      </c>
      <c r="I110" s="139"/>
      <c r="J110" s="140">
        <f>ROUND(I110*H110,2)</f>
        <v>0</v>
      </c>
      <c r="K110" s="136" t="s">
        <v>402</v>
      </c>
      <c r="L110" s="33"/>
      <c r="M110" s="141" t="s">
        <v>19</v>
      </c>
      <c r="N110" s="142" t="s">
        <v>49</v>
      </c>
      <c r="P110" s="143">
        <f>O110*H110</f>
        <v>0</v>
      </c>
      <c r="Q110" s="143">
        <v>8.4000000000000003E-4</v>
      </c>
      <c r="R110" s="143">
        <f>Q110*H110</f>
        <v>8.1648000000000012E-2</v>
      </c>
      <c r="S110" s="143">
        <v>0</v>
      </c>
      <c r="T110" s="144">
        <f>S110*H110</f>
        <v>0</v>
      </c>
      <c r="AR110" s="145" t="s">
        <v>364</v>
      </c>
      <c r="AT110" s="145" t="s">
        <v>360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364</v>
      </c>
      <c r="BM110" s="145" t="s">
        <v>2995</v>
      </c>
    </row>
    <row r="111" spans="2:65" s="1" customFormat="1" ht="11.25">
      <c r="B111" s="33"/>
      <c r="D111" s="147" t="s">
        <v>366</v>
      </c>
      <c r="F111" s="148" t="s">
        <v>2996</v>
      </c>
      <c r="I111" s="149"/>
      <c r="L111" s="33"/>
      <c r="M111" s="150"/>
      <c r="T111" s="54"/>
      <c r="AT111" s="18" t="s">
        <v>366</v>
      </c>
      <c r="AU111" s="18" t="s">
        <v>90</v>
      </c>
    </row>
    <row r="112" spans="2:65" s="13" customFormat="1" ht="33.75">
      <c r="B112" s="158"/>
      <c r="D112" s="152" t="s">
        <v>368</v>
      </c>
      <c r="E112" s="159" t="s">
        <v>19</v>
      </c>
      <c r="F112" s="160" t="s">
        <v>2997</v>
      </c>
      <c r="H112" s="161">
        <v>97.2</v>
      </c>
      <c r="I112" s="162"/>
      <c r="L112" s="158"/>
      <c r="M112" s="163"/>
      <c r="T112" s="164"/>
      <c r="AT112" s="159" t="s">
        <v>368</v>
      </c>
      <c r="AU112" s="159" t="s">
        <v>90</v>
      </c>
      <c r="AV112" s="13" t="s">
        <v>90</v>
      </c>
      <c r="AW112" s="13" t="s">
        <v>36</v>
      </c>
      <c r="AX112" s="13" t="s">
        <v>84</v>
      </c>
      <c r="AY112" s="159" t="s">
        <v>358</v>
      </c>
    </row>
    <row r="113" spans="2:65" s="1" customFormat="1" ht="24.2" customHeight="1">
      <c r="B113" s="33"/>
      <c r="C113" s="134" t="s">
        <v>97</v>
      </c>
      <c r="D113" s="134" t="s">
        <v>360</v>
      </c>
      <c r="E113" s="135" t="s">
        <v>2998</v>
      </c>
      <c r="F113" s="136" t="s">
        <v>2999</v>
      </c>
      <c r="G113" s="137" t="s">
        <v>195</v>
      </c>
      <c r="H113" s="138">
        <v>97.2</v>
      </c>
      <c r="I113" s="139"/>
      <c r="J113" s="140">
        <f>ROUND(I113*H113,2)</f>
        <v>0</v>
      </c>
      <c r="K113" s="136" t="s">
        <v>402</v>
      </c>
      <c r="L113" s="33"/>
      <c r="M113" s="141" t="s">
        <v>19</v>
      </c>
      <c r="N113" s="142" t="s">
        <v>49</v>
      </c>
      <c r="P113" s="143">
        <f>O113*H113</f>
        <v>0</v>
      </c>
      <c r="Q113" s="143">
        <v>0</v>
      </c>
      <c r="R113" s="143">
        <f>Q113*H113</f>
        <v>0</v>
      </c>
      <c r="S113" s="143">
        <v>0</v>
      </c>
      <c r="T113" s="144">
        <f>S113*H113</f>
        <v>0</v>
      </c>
      <c r="AR113" s="145" t="s">
        <v>364</v>
      </c>
      <c r="AT113" s="145" t="s">
        <v>360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364</v>
      </c>
      <c r="BM113" s="145" t="s">
        <v>3000</v>
      </c>
    </row>
    <row r="114" spans="2:65" s="1" customFormat="1" ht="11.25">
      <c r="B114" s="33"/>
      <c r="D114" s="147" t="s">
        <v>366</v>
      </c>
      <c r="F114" s="148" t="s">
        <v>3001</v>
      </c>
      <c r="I114" s="149"/>
      <c r="L114" s="33"/>
      <c r="M114" s="150"/>
      <c r="T114" s="54"/>
      <c r="AT114" s="18" t="s">
        <v>366</v>
      </c>
      <c r="AU114" s="18" t="s">
        <v>90</v>
      </c>
    </row>
    <row r="115" spans="2:65" s="13" customFormat="1" ht="33.75">
      <c r="B115" s="158"/>
      <c r="D115" s="152" t="s">
        <v>368</v>
      </c>
      <c r="E115" s="159" t="s">
        <v>19</v>
      </c>
      <c r="F115" s="160" t="s">
        <v>3002</v>
      </c>
      <c r="H115" s="161">
        <v>97.2</v>
      </c>
      <c r="I115" s="162"/>
      <c r="L115" s="158"/>
      <c r="M115" s="163"/>
      <c r="T115" s="164"/>
      <c r="AT115" s="159" t="s">
        <v>368</v>
      </c>
      <c r="AU115" s="159" t="s">
        <v>90</v>
      </c>
      <c r="AV115" s="13" t="s">
        <v>90</v>
      </c>
      <c r="AW115" s="13" t="s">
        <v>36</v>
      </c>
      <c r="AX115" s="13" t="s">
        <v>84</v>
      </c>
      <c r="AY115" s="159" t="s">
        <v>358</v>
      </c>
    </row>
    <row r="116" spans="2:65" s="1" customFormat="1" ht="24.2" customHeight="1">
      <c r="B116" s="33"/>
      <c r="C116" s="134" t="s">
        <v>364</v>
      </c>
      <c r="D116" s="134" t="s">
        <v>360</v>
      </c>
      <c r="E116" s="135" t="s">
        <v>3003</v>
      </c>
      <c r="F116" s="136" t="s">
        <v>3004</v>
      </c>
      <c r="G116" s="137" t="s">
        <v>209</v>
      </c>
      <c r="H116" s="138">
        <v>38.880000000000003</v>
      </c>
      <c r="I116" s="139"/>
      <c r="J116" s="140">
        <f>ROUND(I116*H116,2)</f>
        <v>0</v>
      </c>
      <c r="K116" s="136" t="s">
        <v>402</v>
      </c>
      <c r="L116" s="33"/>
      <c r="M116" s="141" t="s">
        <v>19</v>
      </c>
      <c r="N116" s="142" t="s">
        <v>49</v>
      </c>
      <c r="P116" s="143">
        <f>O116*H116</f>
        <v>0</v>
      </c>
      <c r="Q116" s="143">
        <v>0</v>
      </c>
      <c r="R116" s="143">
        <f>Q116*H116</f>
        <v>0</v>
      </c>
      <c r="S116" s="143">
        <v>0</v>
      </c>
      <c r="T116" s="144">
        <f>S116*H116</f>
        <v>0</v>
      </c>
      <c r="AR116" s="145" t="s">
        <v>364</v>
      </c>
      <c r="AT116" s="145" t="s">
        <v>360</v>
      </c>
      <c r="AU116" s="145" t="s">
        <v>90</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364</v>
      </c>
      <c r="BM116" s="145" t="s">
        <v>3005</v>
      </c>
    </row>
    <row r="117" spans="2:65" s="1" customFormat="1" ht="11.25">
      <c r="B117" s="33"/>
      <c r="D117" s="147" t="s">
        <v>366</v>
      </c>
      <c r="F117" s="148" t="s">
        <v>3006</v>
      </c>
      <c r="I117" s="149"/>
      <c r="L117" s="33"/>
      <c r="M117" s="150"/>
      <c r="T117" s="54"/>
      <c r="AT117" s="18" t="s">
        <v>366</v>
      </c>
      <c r="AU117" s="18" t="s">
        <v>90</v>
      </c>
    </row>
    <row r="118" spans="2:65" s="13" customFormat="1" ht="11.25">
      <c r="B118" s="158"/>
      <c r="D118" s="152" t="s">
        <v>368</v>
      </c>
      <c r="E118" s="159" t="s">
        <v>19</v>
      </c>
      <c r="F118" s="160" t="s">
        <v>3007</v>
      </c>
      <c r="H118" s="161">
        <v>38.880000000000003</v>
      </c>
      <c r="I118" s="162"/>
      <c r="L118" s="158"/>
      <c r="M118" s="163"/>
      <c r="T118" s="164"/>
      <c r="AT118" s="159" t="s">
        <v>368</v>
      </c>
      <c r="AU118" s="159" t="s">
        <v>90</v>
      </c>
      <c r="AV118" s="13" t="s">
        <v>90</v>
      </c>
      <c r="AW118" s="13" t="s">
        <v>36</v>
      </c>
      <c r="AX118" s="13" t="s">
        <v>84</v>
      </c>
      <c r="AY118" s="159" t="s">
        <v>358</v>
      </c>
    </row>
    <row r="119" spans="2:65" s="1" customFormat="1" ht="24.2" customHeight="1">
      <c r="B119" s="33"/>
      <c r="C119" s="134" t="s">
        <v>388</v>
      </c>
      <c r="D119" s="134" t="s">
        <v>360</v>
      </c>
      <c r="E119" s="135" t="s">
        <v>3008</v>
      </c>
      <c r="F119" s="136" t="s">
        <v>3009</v>
      </c>
      <c r="G119" s="137" t="s">
        <v>209</v>
      </c>
      <c r="H119" s="138">
        <v>38.880000000000003</v>
      </c>
      <c r="I119" s="139"/>
      <c r="J119" s="140">
        <f>ROUND(I119*H119,2)</f>
        <v>0</v>
      </c>
      <c r="K119" s="136" t="s">
        <v>402</v>
      </c>
      <c r="L119" s="33"/>
      <c r="M119" s="141" t="s">
        <v>19</v>
      </c>
      <c r="N119" s="142" t="s">
        <v>49</v>
      </c>
      <c r="P119" s="143">
        <f>O119*H119</f>
        <v>0</v>
      </c>
      <c r="Q119" s="143">
        <v>0</v>
      </c>
      <c r="R119" s="143">
        <f>Q119*H119</f>
        <v>0</v>
      </c>
      <c r="S119" s="143">
        <v>0</v>
      </c>
      <c r="T119" s="144">
        <f>S119*H119</f>
        <v>0</v>
      </c>
      <c r="AR119" s="145" t="s">
        <v>364</v>
      </c>
      <c r="AT119" s="145" t="s">
        <v>360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364</v>
      </c>
      <c r="BM119" s="145" t="s">
        <v>3010</v>
      </c>
    </row>
    <row r="120" spans="2:65" s="1" customFormat="1" ht="11.25">
      <c r="B120" s="33"/>
      <c r="D120" s="147" t="s">
        <v>366</v>
      </c>
      <c r="F120" s="148" t="s">
        <v>3011</v>
      </c>
      <c r="I120" s="149"/>
      <c r="L120" s="33"/>
      <c r="M120" s="150"/>
      <c r="T120" s="54"/>
      <c r="AT120" s="18" t="s">
        <v>366</v>
      </c>
      <c r="AU120" s="18" t="s">
        <v>90</v>
      </c>
    </row>
    <row r="121" spans="2:65" s="13" customFormat="1" ht="11.25">
      <c r="B121" s="158"/>
      <c r="D121" s="152" t="s">
        <v>368</v>
      </c>
      <c r="E121" s="159" t="s">
        <v>19</v>
      </c>
      <c r="F121" s="160" t="s">
        <v>3012</v>
      </c>
      <c r="H121" s="161">
        <v>38.880000000000003</v>
      </c>
      <c r="I121" s="162"/>
      <c r="L121" s="158"/>
      <c r="M121" s="163"/>
      <c r="T121" s="164"/>
      <c r="AT121" s="159" t="s">
        <v>368</v>
      </c>
      <c r="AU121" s="159" t="s">
        <v>90</v>
      </c>
      <c r="AV121" s="13" t="s">
        <v>90</v>
      </c>
      <c r="AW121" s="13" t="s">
        <v>36</v>
      </c>
      <c r="AX121" s="13" t="s">
        <v>84</v>
      </c>
      <c r="AY121" s="159" t="s">
        <v>358</v>
      </c>
    </row>
    <row r="122" spans="2:65" s="1" customFormat="1" ht="16.5" customHeight="1">
      <c r="B122" s="33"/>
      <c r="C122" s="134" t="s">
        <v>394</v>
      </c>
      <c r="D122" s="134" t="s">
        <v>360</v>
      </c>
      <c r="E122" s="135" t="s">
        <v>423</v>
      </c>
      <c r="F122" s="136" t="s">
        <v>3013</v>
      </c>
      <c r="G122" s="137" t="s">
        <v>209</v>
      </c>
      <c r="H122" s="138">
        <v>38.880000000000003</v>
      </c>
      <c r="I122" s="139"/>
      <c r="J122" s="140">
        <f>ROUND(I122*H122,2)</f>
        <v>0</v>
      </c>
      <c r="K122" s="136" t="s">
        <v>402</v>
      </c>
      <c r="L122" s="33"/>
      <c r="M122" s="141" t="s">
        <v>19</v>
      </c>
      <c r="N122" s="142" t="s">
        <v>49</v>
      </c>
      <c r="P122" s="143">
        <f>O122*H122</f>
        <v>0</v>
      </c>
      <c r="Q122" s="143">
        <v>0</v>
      </c>
      <c r="R122" s="143">
        <f>Q122*H122</f>
        <v>0</v>
      </c>
      <c r="S122" s="143">
        <v>0</v>
      </c>
      <c r="T122" s="144">
        <f>S122*H122</f>
        <v>0</v>
      </c>
      <c r="AR122" s="145" t="s">
        <v>364</v>
      </c>
      <c r="AT122" s="145" t="s">
        <v>360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364</v>
      </c>
      <c r="BM122" s="145" t="s">
        <v>3014</v>
      </c>
    </row>
    <row r="123" spans="2:65" s="1" customFormat="1" ht="11.25">
      <c r="B123" s="33"/>
      <c r="D123" s="147" t="s">
        <v>366</v>
      </c>
      <c r="F123" s="148" t="s">
        <v>3015</v>
      </c>
      <c r="I123" s="149"/>
      <c r="L123" s="33"/>
      <c r="M123" s="150"/>
      <c r="T123" s="54"/>
      <c r="AT123" s="18" t="s">
        <v>366</v>
      </c>
      <c r="AU123" s="18" t="s">
        <v>90</v>
      </c>
    </row>
    <row r="124" spans="2:65" s="13" customFormat="1" ht="11.25">
      <c r="B124" s="158"/>
      <c r="D124" s="152" t="s">
        <v>368</v>
      </c>
      <c r="E124" s="159" t="s">
        <v>19</v>
      </c>
      <c r="F124" s="160" t="s">
        <v>3012</v>
      </c>
      <c r="H124" s="161">
        <v>38.880000000000003</v>
      </c>
      <c r="I124" s="162"/>
      <c r="L124" s="158"/>
      <c r="M124" s="163"/>
      <c r="T124" s="164"/>
      <c r="AT124" s="159" t="s">
        <v>368</v>
      </c>
      <c r="AU124" s="159" t="s">
        <v>90</v>
      </c>
      <c r="AV124" s="13" t="s">
        <v>90</v>
      </c>
      <c r="AW124" s="13" t="s">
        <v>36</v>
      </c>
      <c r="AX124" s="13" t="s">
        <v>84</v>
      </c>
      <c r="AY124" s="159" t="s">
        <v>358</v>
      </c>
    </row>
    <row r="125" spans="2:65" s="1" customFormat="1" ht="24.2" customHeight="1">
      <c r="B125" s="33"/>
      <c r="C125" s="134" t="s">
        <v>399</v>
      </c>
      <c r="D125" s="134" t="s">
        <v>360</v>
      </c>
      <c r="E125" s="135" t="s">
        <v>3016</v>
      </c>
      <c r="F125" s="136" t="s">
        <v>3017</v>
      </c>
      <c r="G125" s="137" t="s">
        <v>443</v>
      </c>
      <c r="H125" s="138">
        <v>69.983999999999995</v>
      </c>
      <c r="I125" s="139"/>
      <c r="J125" s="140">
        <f>ROUND(I125*H125,2)</f>
        <v>0</v>
      </c>
      <c r="K125" s="136" t="s">
        <v>402</v>
      </c>
      <c r="L125" s="33"/>
      <c r="M125" s="141" t="s">
        <v>19</v>
      </c>
      <c r="N125" s="142" t="s">
        <v>49</v>
      </c>
      <c r="P125" s="143">
        <f>O125*H125</f>
        <v>0</v>
      </c>
      <c r="Q125" s="143">
        <v>0</v>
      </c>
      <c r="R125" s="143">
        <f>Q125*H125</f>
        <v>0</v>
      </c>
      <c r="S125" s="143">
        <v>0</v>
      </c>
      <c r="T125" s="144">
        <f>S125*H125</f>
        <v>0</v>
      </c>
      <c r="AR125" s="145" t="s">
        <v>364</v>
      </c>
      <c r="AT125" s="145" t="s">
        <v>360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364</v>
      </c>
      <c r="BM125" s="145" t="s">
        <v>3018</v>
      </c>
    </row>
    <row r="126" spans="2:65" s="1" customFormat="1" ht="11.25">
      <c r="B126" s="33"/>
      <c r="D126" s="147" t="s">
        <v>366</v>
      </c>
      <c r="F126" s="148" t="s">
        <v>3019</v>
      </c>
      <c r="I126" s="149"/>
      <c r="L126" s="33"/>
      <c r="M126" s="150"/>
      <c r="T126" s="54"/>
      <c r="AT126" s="18" t="s">
        <v>366</v>
      </c>
      <c r="AU126" s="18" t="s">
        <v>90</v>
      </c>
    </row>
    <row r="127" spans="2:65" s="13" customFormat="1" ht="22.5">
      <c r="B127" s="158"/>
      <c r="D127" s="152" t="s">
        <v>368</v>
      </c>
      <c r="E127" s="159" t="s">
        <v>19</v>
      </c>
      <c r="F127" s="160" t="s">
        <v>3020</v>
      </c>
      <c r="H127" s="161">
        <v>69.983999999999995</v>
      </c>
      <c r="I127" s="162"/>
      <c r="L127" s="158"/>
      <c r="M127" s="163"/>
      <c r="T127" s="164"/>
      <c r="AT127" s="159" t="s">
        <v>368</v>
      </c>
      <c r="AU127" s="159" t="s">
        <v>90</v>
      </c>
      <c r="AV127" s="13" t="s">
        <v>90</v>
      </c>
      <c r="AW127" s="13" t="s">
        <v>36</v>
      </c>
      <c r="AX127" s="13" t="s">
        <v>84</v>
      </c>
      <c r="AY127" s="159" t="s">
        <v>358</v>
      </c>
    </row>
    <row r="128" spans="2:65" s="1" customFormat="1" ht="24.2" customHeight="1">
      <c r="B128" s="33"/>
      <c r="C128" s="134" t="s">
        <v>406</v>
      </c>
      <c r="D128" s="134" t="s">
        <v>360</v>
      </c>
      <c r="E128" s="135" t="s">
        <v>3021</v>
      </c>
      <c r="F128" s="136" t="s">
        <v>3022</v>
      </c>
      <c r="G128" s="137" t="s">
        <v>209</v>
      </c>
      <c r="H128" s="138">
        <v>5.08</v>
      </c>
      <c r="I128" s="139"/>
      <c r="J128" s="140">
        <f>ROUND(I128*H128,2)</f>
        <v>0</v>
      </c>
      <c r="K128" s="136" t="s">
        <v>402</v>
      </c>
      <c r="L128" s="33"/>
      <c r="M128" s="141" t="s">
        <v>19</v>
      </c>
      <c r="N128" s="142" t="s">
        <v>49</v>
      </c>
      <c r="P128" s="143">
        <f>O128*H128</f>
        <v>0</v>
      </c>
      <c r="Q128" s="143">
        <v>0</v>
      </c>
      <c r="R128" s="143">
        <f>Q128*H128</f>
        <v>0</v>
      </c>
      <c r="S128" s="143">
        <v>0</v>
      </c>
      <c r="T128" s="144">
        <f>S128*H128</f>
        <v>0</v>
      </c>
      <c r="AR128" s="145" t="s">
        <v>364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364</v>
      </c>
      <c r="BM128" s="145" t="s">
        <v>3023</v>
      </c>
    </row>
    <row r="129" spans="2:65" s="1" customFormat="1" ht="11.25">
      <c r="B129" s="33"/>
      <c r="D129" s="147" t="s">
        <v>366</v>
      </c>
      <c r="F129" s="148" t="s">
        <v>3024</v>
      </c>
      <c r="I129" s="149"/>
      <c r="L129" s="33"/>
      <c r="M129" s="150"/>
      <c r="T129" s="54"/>
      <c r="AT129" s="18" t="s">
        <v>366</v>
      </c>
      <c r="AU129" s="18" t="s">
        <v>90</v>
      </c>
    </row>
    <row r="130" spans="2:65" s="13" customFormat="1" ht="22.5">
      <c r="B130" s="158"/>
      <c r="D130" s="152" t="s">
        <v>368</v>
      </c>
      <c r="E130" s="159" t="s">
        <v>19</v>
      </c>
      <c r="F130" s="160" t="s">
        <v>3025</v>
      </c>
      <c r="H130" s="161">
        <v>5.08</v>
      </c>
      <c r="I130" s="162"/>
      <c r="L130" s="158"/>
      <c r="M130" s="163"/>
      <c r="T130" s="164"/>
      <c r="AT130" s="159" t="s">
        <v>368</v>
      </c>
      <c r="AU130" s="159" t="s">
        <v>90</v>
      </c>
      <c r="AV130" s="13" t="s">
        <v>90</v>
      </c>
      <c r="AW130" s="13" t="s">
        <v>36</v>
      </c>
      <c r="AX130" s="13" t="s">
        <v>84</v>
      </c>
      <c r="AY130" s="159" t="s">
        <v>358</v>
      </c>
    </row>
    <row r="131" spans="2:65" s="1" customFormat="1" ht="24.2" customHeight="1">
      <c r="B131" s="33"/>
      <c r="C131" s="134" t="s">
        <v>411</v>
      </c>
      <c r="D131" s="134" t="s">
        <v>360</v>
      </c>
      <c r="E131" s="135" t="s">
        <v>3026</v>
      </c>
      <c r="F131" s="136" t="s">
        <v>3027</v>
      </c>
      <c r="G131" s="137" t="s">
        <v>209</v>
      </c>
      <c r="H131" s="138">
        <v>28.12</v>
      </c>
      <c r="I131" s="139"/>
      <c r="J131" s="140">
        <f>ROUND(I131*H131,2)</f>
        <v>0</v>
      </c>
      <c r="K131" s="136" t="s">
        <v>402</v>
      </c>
      <c r="L131" s="33"/>
      <c r="M131" s="141" t="s">
        <v>19</v>
      </c>
      <c r="N131" s="142" t="s">
        <v>49</v>
      </c>
      <c r="P131" s="143">
        <f>O131*H131</f>
        <v>0</v>
      </c>
      <c r="Q131" s="143">
        <v>0</v>
      </c>
      <c r="R131" s="143">
        <f>Q131*H131</f>
        <v>0</v>
      </c>
      <c r="S131" s="143">
        <v>0</v>
      </c>
      <c r="T131" s="144">
        <f>S131*H131</f>
        <v>0</v>
      </c>
      <c r="AR131" s="145" t="s">
        <v>364</v>
      </c>
      <c r="AT131" s="145" t="s">
        <v>360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364</v>
      </c>
      <c r="BM131" s="145" t="s">
        <v>3028</v>
      </c>
    </row>
    <row r="132" spans="2:65" s="1" customFormat="1" ht="11.25">
      <c r="B132" s="33"/>
      <c r="D132" s="147" t="s">
        <v>366</v>
      </c>
      <c r="F132" s="148" t="s">
        <v>3029</v>
      </c>
      <c r="I132" s="149"/>
      <c r="L132" s="33"/>
      <c r="M132" s="150"/>
      <c r="T132" s="54"/>
      <c r="AT132" s="18" t="s">
        <v>366</v>
      </c>
      <c r="AU132" s="18" t="s">
        <v>90</v>
      </c>
    </row>
    <row r="133" spans="2:65" s="13" customFormat="1" ht="33.75">
      <c r="B133" s="158"/>
      <c r="D133" s="152" t="s">
        <v>368</v>
      </c>
      <c r="E133" s="159" t="s">
        <v>19</v>
      </c>
      <c r="F133" s="160" t="s">
        <v>3030</v>
      </c>
      <c r="H133" s="161">
        <v>28.12</v>
      </c>
      <c r="I133" s="162"/>
      <c r="L133" s="158"/>
      <c r="M133" s="163"/>
      <c r="T133" s="164"/>
      <c r="AT133" s="159" t="s">
        <v>368</v>
      </c>
      <c r="AU133" s="159" t="s">
        <v>90</v>
      </c>
      <c r="AV133" s="13" t="s">
        <v>90</v>
      </c>
      <c r="AW133" s="13" t="s">
        <v>36</v>
      </c>
      <c r="AX133" s="13" t="s">
        <v>84</v>
      </c>
      <c r="AY133" s="159" t="s">
        <v>358</v>
      </c>
    </row>
    <row r="134" spans="2:65" s="1" customFormat="1" ht="16.5" customHeight="1">
      <c r="B134" s="33"/>
      <c r="C134" s="179" t="s">
        <v>417</v>
      </c>
      <c r="D134" s="179" t="s">
        <v>440</v>
      </c>
      <c r="E134" s="180" t="s">
        <v>3031</v>
      </c>
      <c r="F134" s="181" t="s">
        <v>3032</v>
      </c>
      <c r="G134" s="182" t="s">
        <v>443</v>
      </c>
      <c r="H134" s="183">
        <v>69.983999999999995</v>
      </c>
      <c r="I134" s="184"/>
      <c r="J134" s="185">
        <f>ROUND(I134*H134,2)</f>
        <v>0</v>
      </c>
      <c r="K134" s="181" t="s">
        <v>402</v>
      </c>
      <c r="L134" s="186"/>
      <c r="M134" s="187" t="s">
        <v>19</v>
      </c>
      <c r="N134" s="188" t="s">
        <v>49</v>
      </c>
      <c r="P134" s="143">
        <f>O134*H134</f>
        <v>0</v>
      </c>
      <c r="Q134" s="143">
        <v>1</v>
      </c>
      <c r="R134" s="143">
        <f>Q134*H134</f>
        <v>69.983999999999995</v>
      </c>
      <c r="S134" s="143">
        <v>0</v>
      </c>
      <c r="T134" s="144">
        <f>S134*H134</f>
        <v>0</v>
      </c>
      <c r="AR134" s="145" t="s">
        <v>406</v>
      </c>
      <c r="AT134" s="145" t="s">
        <v>440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364</v>
      </c>
      <c r="BM134" s="145" t="s">
        <v>3033</v>
      </c>
    </row>
    <row r="135" spans="2:65" s="13" customFormat="1" ht="11.25">
      <c r="B135" s="158"/>
      <c r="D135" s="152" t="s">
        <v>368</v>
      </c>
      <c r="E135" s="159" t="s">
        <v>19</v>
      </c>
      <c r="F135" s="160" t="s">
        <v>3034</v>
      </c>
      <c r="H135" s="161">
        <v>69.983999999999995</v>
      </c>
      <c r="I135" s="162"/>
      <c r="L135" s="158"/>
      <c r="M135" s="163"/>
      <c r="T135" s="164"/>
      <c r="AT135" s="159" t="s">
        <v>368</v>
      </c>
      <c r="AU135" s="159" t="s">
        <v>90</v>
      </c>
      <c r="AV135" s="13" t="s">
        <v>90</v>
      </c>
      <c r="AW135" s="13" t="s">
        <v>36</v>
      </c>
      <c r="AX135" s="13" t="s">
        <v>84</v>
      </c>
      <c r="AY135" s="159" t="s">
        <v>358</v>
      </c>
    </row>
    <row r="136" spans="2:65" s="11" customFormat="1" ht="22.9" customHeight="1">
      <c r="B136" s="122"/>
      <c r="D136" s="123" t="s">
        <v>76</v>
      </c>
      <c r="E136" s="132" t="s">
        <v>90</v>
      </c>
      <c r="F136" s="132" t="s">
        <v>453</v>
      </c>
      <c r="I136" s="125"/>
      <c r="J136" s="133">
        <f>BK136</f>
        <v>0</v>
      </c>
      <c r="L136" s="122"/>
      <c r="M136" s="127"/>
      <c r="P136" s="128">
        <f>SUM(P137:P139)</f>
        <v>0</v>
      </c>
      <c r="R136" s="128">
        <f>SUM(R137:R139)</f>
        <v>0</v>
      </c>
      <c r="T136" s="129">
        <f>SUM(T137:T139)</f>
        <v>0</v>
      </c>
      <c r="AR136" s="123" t="s">
        <v>84</v>
      </c>
      <c r="AT136" s="130" t="s">
        <v>76</v>
      </c>
      <c r="AU136" s="130" t="s">
        <v>84</v>
      </c>
      <c r="AY136" s="123" t="s">
        <v>358</v>
      </c>
      <c r="BK136" s="131">
        <f>SUM(BK137:BK139)</f>
        <v>0</v>
      </c>
    </row>
    <row r="137" spans="2:65" s="1" customFormat="1" ht="24.2" customHeight="1">
      <c r="B137" s="33"/>
      <c r="C137" s="134" t="s">
        <v>422</v>
      </c>
      <c r="D137" s="134" t="s">
        <v>360</v>
      </c>
      <c r="E137" s="135" t="s">
        <v>3035</v>
      </c>
      <c r="F137" s="136" t="s">
        <v>3036</v>
      </c>
      <c r="G137" s="137" t="s">
        <v>195</v>
      </c>
      <c r="H137" s="138">
        <v>113.6</v>
      </c>
      <c r="I137" s="139"/>
      <c r="J137" s="140">
        <f>ROUND(I137*H137,2)</f>
        <v>0</v>
      </c>
      <c r="K137" s="136" t="s">
        <v>402</v>
      </c>
      <c r="L137" s="33"/>
      <c r="M137" s="141" t="s">
        <v>19</v>
      </c>
      <c r="N137" s="142" t="s">
        <v>49</v>
      </c>
      <c r="P137" s="143">
        <f>O137*H137</f>
        <v>0</v>
      </c>
      <c r="Q137" s="143">
        <v>0</v>
      </c>
      <c r="R137" s="143">
        <f>Q137*H137</f>
        <v>0</v>
      </c>
      <c r="S137" s="143">
        <v>0</v>
      </c>
      <c r="T137" s="144">
        <f>S137*H137</f>
        <v>0</v>
      </c>
      <c r="AR137" s="145" t="s">
        <v>364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364</v>
      </c>
      <c r="BM137" s="145" t="s">
        <v>3037</v>
      </c>
    </row>
    <row r="138" spans="2:65" s="1" customFormat="1" ht="11.25">
      <c r="B138" s="33"/>
      <c r="D138" s="147" t="s">
        <v>366</v>
      </c>
      <c r="F138" s="148" t="s">
        <v>3038</v>
      </c>
      <c r="I138" s="149"/>
      <c r="L138" s="33"/>
      <c r="M138" s="150"/>
      <c r="T138" s="54"/>
      <c r="AT138" s="18" t="s">
        <v>366</v>
      </c>
      <c r="AU138" s="18" t="s">
        <v>90</v>
      </c>
    </row>
    <row r="139" spans="2:65" s="13" customFormat="1" ht="33.75">
      <c r="B139" s="158"/>
      <c r="D139" s="152" t="s">
        <v>368</v>
      </c>
      <c r="E139" s="159" t="s">
        <v>19</v>
      </c>
      <c r="F139" s="160" t="s">
        <v>3039</v>
      </c>
      <c r="H139" s="161">
        <v>113.6</v>
      </c>
      <c r="I139" s="162"/>
      <c r="L139" s="158"/>
      <c r="M139" s="163"/>
      <c r="T139" s="164"/>
      <c r="AT139" s="159" t="s">
        <v>368</v>
      </c>
      <c r="AU139" s="159" t="s">
        <v>90</v>
      </c>
      <c r="AV139" s="13" t="s">
        <v>90</v>
      </c>
      <c r="AW139" s="13" t="s">
        <v>36</v>
      </c>
      <c r="AX139" s="13" t="s">
        <v>84</v>
      </c>
      <c r="AY139" s="159" t="s">
        <v>358</v>
      </c>
    </row>
    <row r="140" spans="2:65" s="11" customFormat="1" ht="22.9" customHeight="1">
      <c r="B140" s="122"/>
      <c r="D140" s="123" t="s">
        <v>76</v>
      </c>
      <c r="E140" s="132" t="s">
        <v>364</v>
      </c>
      <c r="F140" s="132" t="s">
        <v>764</v>
      </c>
      <c r="I140" s="125"/>
      <c r="J140" s="133">
        <f>BK140</f>
        <v>0</v>
      </c>
      <c r="L140" s="122"/>
      <c r="M140" s="127"/>
      <c r="P140" s="128">
        <f>SUM(P141:P143)</f>
        <v>0</v>
      </c>
      <c r="R140" s="128">
        <f>SUM(R141:R143)</f>
        <v>0</v>
      </c>
      <c r="T140" s="129">
        <f>SUM(T141:T143)</f>
        <v>0</v>
      </c>
      <c r="AR140" s="123" t="s">
        <v>84</v>
      </c>
      <c r="AT140" s="130" t="s">
        <v>76</v>
      </c>
      <c r="AU140" s="130" t="s">
        <v>84</v>
      </c>
      <c r="AY140" s="123" t="s">
        <v>358</v>
      </c>
      <c r="BK140" s="131">
        <f>SUM(BK141:BK143)</f>
        <v>0</v>
      </c>
    </row>
    <row r="141" spans="2:65" s="1" customFormat="1" ht="16.5" customHeight="1">
      <c r="B141" s="33"/>
      <c r="C141" s="134" t="s">
        <v>8</v>
      </c>
      <c r="D141" s="134" t="s">
        <v>360</v>
      </c>
      <c r="E141" s="135" t="s">
        <v>3040</v>
      </c>
      <c r="F141" s="136" t="s">
        <v>3041</v>
      </c>
      <c r="G141" s="137" t="s">
        <v>209</v>
      </c>
      <c r="H141" s="138">
        <v>5.68</v>
      </c>
      <c r="I141" s="139"/>
      <c r="J141" s="140">
        <f>ROUND(I141*H141,2)</f>
        <v>0</v>
      </c>
      <c r="K141" s="136" t="s">
        <v>402</v>
      </c>
      <c r="L141" s="33"/>
      <c r="M141" s="141" t="s">
        <v>19</v>
      </c>
      <c r="N141" s="142" t="s">
        <v>49</v>
      </c>
      <c r="P141" s="143">
        <f>O141*H141</f>
        <v>0</v>
      </c>
      <c r="Q141" s="143">
        <v>0</v>
      </c>
      <c r="R141" s="143">
        <f>Q141*H141</f>
        <v>0</v>
      </c>
      <c r="S141" s="143">
        <v>0</v>
      </c>
      <c r="T141" s="144">
        <f>S141*H141</f>
        <v>0</v>
      </c>
      <c r="AR141" s="145" t="s">
        <v>364</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364</v>
      </c>
      <c r="BM141" s="145" t="s">
        <v>3042</v>
      </c>
    </row>
    <row r="142" spans="2:65" s="1" customFormat="1" ht="11.25">
      <c r="B142" s="33"/>
      <c r="D142" s="147" t="s">
        <v>366</v>
      </c>
      <c r="F142" s="148" t="s">
        <v>3043</v>
      </c>
      <c r="I142" s="149"/>
      <c r="L142" s="33"/>
      <c r="M142" s="150"/>
      <c r="T142" s="54"/>
      <c r="AT142" s="18" t="s">
        <v>366</v>
      </c>
      <c r="AU142" s="18" t="s">
        <v>90</v>
      </c>
    </row>
    <row r="143" spans="2:65" s="13" customFormat="1" ht="33.75">
      <c r="B143" s="158"/>
      <c r="D143" s="152" t="s">
        <v>368</v>
      </c>
      <c r="E143" s="159" t="s">
        <v>19</v>
      </c>
      <c r="F143" s="160" t="s">
        <v>3044</v>
      </c>
      <c r="H143" s="161">
        <v>5.68</v>
      </c>
      <c r="I143" s="162"/>
      <c r="L143" s="158"/>
      <c r="M143" s="163"/>
      <c r="T143" s="164"/>
      <c r="AT143" s="159" t="s">
        <v>368</v>
      </c>
      <c r="AU143" s="159" t="s">
        <v>90</v>
      </c>
      <c r="AV143" s="13" t="s">
        <v>90</v>
      </c>
      <c r="AW143" s="13" t="s">
        <v>36</v>
      </c>
      <c r="AX143" s="13" t="s">
        <v>84</v>
      </c>
      <c r="AY143" s="159" t="s">
        <v>358</v>
      </c>
    </row>
    <row r="144" spans="2:65" s="11" customFormat="1" ht="25.9" customHeight="1">
      <c r="B144" s="122"/>
      <c r="D144" s="123" t="s">
        <v>76</v>
      </c>
      <c r="E144" s="124" t="s">
        <v>1407</v>
      </c>
      <c r="F144" s="124" t="s">
        <v>1408</v>
      </c>
      <c r="I144" s="125"/>
      <c r="J144" s="126">
        <f>BK144</f>
        <v>0</v>
      </c>
      <c r="L144" s="122"/>
      <c r="M144" s="127"/>
      <c r="P144" s="128">
        <f>P145+P260+P446+P450+P563+P588+P592</f>
        <v>0</v>
      </c>
      <c r="R144" s="128">
        <f>R145+R260+R446+R450+R563+R588+R592</f>
        <v>4.6587490000000003</v>
      </c>
      <c r="T144" s="129">
        <f>T145+T260+T446+T450+T563+T588+T592</f>
        <v>0</v>
      </c>
      <c r="AR144" s="123" t="s">
        <v>90</v>
      </c>
      <c r="AT144" s="130" t="s">
        <v>76</v>
      </c>
      <c r="AU144" s="130" t="s">
        <v>77</v>
      </c>
      <c r="AY144" s="123" t="s">
        <v>358</v>
      </c>
      <c r="BK144" s="131">
        <f>BK145+BK260+BK446+BK450+BK563+BK588+BK592</f>
        <v>0</v>
      </c>
    </row>
    <row r="145" spans="2:65" s="11" customFormat="1" ht="22.9" customHeight="1">
      <c r="B145" s="122"/>
      <c r="D145" s="123" t="s">
        <v>76</v>
      </c>
      <c r="E145" s="132" t="s">
        <v>3045</v>
      </c>
      <c r="F145" s="132" t="s">
        <v>3046</v>
      </c>
      <c r="I145" s="125"/>
      <c r="J145" s="133">
        <f>BK145</f>
        <v>0</v>
      </c>
      <c r="L145" s="122"/>
      <c r="M145" s="127"/>
      <c r="P145" s="128">
        <f>SUM(P146:P259)</f>
        <v>0</v>
      </c>
      <c r="R145" s="128">
        <f>SUM(R146:R259)</f>
        <v>0.83494499999999983</v>
      </c>
      <c r="T145" s="129">
        <f>SUM(T146:T259)</f>
        <v>0</v>
      </c>
      <c r="AR145" s="123" t="s">
        <v>90</v>
      </c>
      <c r="AT145" s="130" t="s">
        <v>76</v>
      </c>
      <c r="AU145" s="130" t="s">
        <v>84</v>
      </c>
      <c r="AY145" s="123" t="s">
        <v>358</v>
      </c>
      <c r="BK145" s="131">
        <f>SUM(BK146:BK259)</f>
        <v>0</v>
      </c>
    </row>
    <row r="146" spans="2:65" s="1" customFormat="1" ht="24.2" customHeight="1">
      <c r="B146" s="33"/>
      <c r="C146" s="134" t="s">
        <v>434</v>
      </c>
      <c r="D146" s="134" t="s">
        <v>360</v>
      </c>
      <c r="E146" s="135" t="s">
        <v>3047</v>
      </c>
      <c r="F146" s="136" t="s">
        <v>3048</v>
      </c>
      <c r="G146" s="137" t="s">
        <v>235</v>
      </c>
      <c r="H146" s="138">
        <v>70.5</v>
      </c>
      <c r="I146" s="139"/>
      <c r="J146" s="140">
        <f>ROUND(I146*H146,2)</f>
        <v>0</v>
      </c>
      <c r="K146" s="136" t="s">
        <v>402</v>
      </c>
      <c r="L146" s="33"/>
      <c r="M146" s="141" t="s">
        <v>19</v>
      </c>
      <c r="N146" s="142" t="s">
        <v>49</v>
      </c>
      <c r="P146" s="143">
        <f>O146*H146</f>
        <v>0</v>
      </c>
      <c r="Q146" s="143">
        <v>1.42E-3</v>
      </c>
      <c r="R146" s="143">
        <f>Q146*H146</f>
        <v>0.10011</v>
      </c>
      <c r="S146" s="143">
        <v>0</v>
      </c>
      <c r="T146" s="144">
        <f>S146*H146</f>
        <v>0</v>
      </c>
      <c r="AR146" s="145" t="s">
        <v>454</v>
      </c>
      <c r="AT146" s="145" t="s">
        <v>360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3049</v>
      </c>
    </row>
    <row r="147" spans="2:65" s="1" customFormat="1" ht="11.25">
      <c r="B147" s="33"/>
      <c r="D147" s="147" t="s">
        <v>366</v>
      </c>
      <c r="F147" s="148" t="s">
        <v>3050</v>
      </c>
      <c r="I147" s="149"/>
      <c r="L147" s="33"/>
      <c r="M147" s="150"/>
      <c r="T147" s="54"/>
      <c r="AT147" s="18" t="s">
        <v>366</v>
      </c>
      <c r="AU147" s="18" t="s">
        <v>90</v>
      </c>
    </row>
    <row r="148" spans="2:65" s="13" customFormat="1" ht="22.5">
      <c r="B148" s="158"/>
      <c r="D148" s="152" t="s">
        <v>368</v>
      </c>
      <c r="E148" s="159" t="s">
        <v>19</v>
      </c>
      <c r="F148" s="160" t="s">
        <v>3051</v>
      </c>
      <c r="H148" s="161">
        <v>70.5</v>
      </c>
      <c r="I148" s="162"/>
      <c r="L148" s="158"/>
      <c r="M148" s="163"/>
      <c r="T148" s="164"/>
      <c r="AT148" s="159" t="s">
        <v>368</v>
      </c>
      <c r="AU148" s="159" t="s">
        <v>90</v>
      </c>
      <c r="AV148" s="13" t="s">
        <v>90</v>
      </c>
      <c r="AW148" s="13" t="s">
        <v>36</v>
      </c>
      <c r="AX148" s="13" t="s">
        <v>77</v>
      </c>
      <c r="AY148" s="159" t="s">
        <v>358</v>
      </c>
    </row>
    <row r="149" spans="2:65" s="14" customFormat="1" ht="11.25">
      <c r="B149" s="165"/>
      <c r="D149" s="152" t="s">
        <v>368</v>
      </c>
      <c r="E149" s="166" t="s">
        <v>19</v>
      </c>
      <c r="F149" s="167" t="s">
        <v>371</v>
      </c>
      <c r="H149" s="168">
        <v>70.5</v>
      </c>
      <c r="I149" s="169"/>
      <c r="L149" s="165"/>
      <c r="M149" s="170"/>
      <c r="T149" s="171"/>
      <c r="AT149" s="166" t="s">
        <v>368</v>
      </c>
      <c r="AU149" s="166" t="s">
        <v>90</v>
      </c>
      <c r="AV149" s="14" t="s">
        <v>364</v>
      </c>
      <c r="AW149" s="14" t="s">
        <v>36</v>
      </c>
      <c r="AX149" s="14" t="s">
        <v>84</v>
      </c>
      <c r="AY149" s="166" t="s">
        <v>358</v>
      </c>
    </row>
    <row r="150" spans="2:65" s="1" customFormat="1" ht="24.2" customHeight="1">
      <c r="B150" s="33"/>
      <c r="C150" s="134" t="s">
        <v>439</v>
      </c>
      <c r="D150" s="134" t="s">
        <v>360</v>
      </c>
      <c r="E150" s="135" t="s">
        <v>3052</v>
      </c>
      <c r="F150" s="136" t="s">
        <v>3053</v>
      </c>
      <c r="G150" s="137" t="s">
        <v>235</v>
      </c>
      <c r="H150" s="138">
        <v>27</v>
      </c>
      <c r="I150" s="139"/>
      <c r="J150" s="140">
        <f>ROUND(I150*H150,2)</f>
        <v>0</v>
      </c>
      <c r="K150" s="136" t="s">
        <v>402</v>
      </c>
      <c r="L150" s="33"/>
      <c r="M150" s="141" t="s">
        <v>19</v>
      </c>
      <c r="N150" s="142" t="s">
        <v>49</v>
      </c>
      <c r="P150" s="143">
        <f>O150*H150</f>
        <v>0</v>
      </c>
      <c r="Q150" s="143">
        <v>1.97E-3</v>
      </c>
      <c r="R150" s="143">
        <f>Q150*H150</f>
        <v>5.3190000000000001E-2</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3054</v>
      </c>
    </row>
    <row r="151" spans="2:65" s="1" customFormat="1" ht="11.25">
      <c r="B151" s="33"/>
      <c r="D151" s="147" t="s">
        <v>366</v>
      </c>
      <c r="F151" s="148" t="s">
        <v>3055</v>
      </c>
      <c r="I151" s="149"/>
      <c r="L151" s="33"/>
      <c r="M151" s="150"/>
      <c r="T151" s="54"/>
      <c r="AT151" s="18" t="s">
        <v>366</v>
      </c>
      <c r="AU151" s="18" t="s">
        <v>90</v>
      </c>
    </row>
    <row r="152" spans="2:65" s="13" customFormat="1" ht="22.5">
      <c r="B152" s="158"/>
      <c r="D152" s="152" t="s">
        <v>368</v>
      </c>
      <c r="E152" s="159" t="s">
        <v>19</v>
      </c>
      <c r="F152" s="160" t="s">
        <v>3056</v>
      </c>
      <c r="H152" s="161">
        <v>27</v>
      </c>
      <c r="I152" s="162"/>
      <c r="L152" s="158"/>
      <c r="M152" s="163"/>
      <c r="T152" s="164"/>
      <c r="AT152" s="159" t="s">
        <v>368</v>
      </c>
      <c r="AU152" s="159" t="s">
        <v>90</v>
      </c>
      <c r="AV152" s="13" t="s">
        <v>90</v>
      </c>
      <c r="AW152" s="13" t="s">
        <v>36</v>
      </c>
      <c r="AX152" s="13" t="s">
        <v>77</v>
      </c>
      <c r="AY152" s="159" t="s">
        <v>358</v>
      </c>
    </row>
    <row r="153" spans="2:65" s="14" customFormat="1" ht="11.25">
      <c r="B153" s="165"/>
      <c r="D153" s="152" t="s">
        <v>368</v>
      </c>
      <c r="E153" s="166" t="s">
        <v>19</v>
      </c>
      <c r="F153" s="167" t="s">
        <v>371</v>
      </c>
      <c r="H153" s="168">
        <v>27</v>
      </c>
      <c r="I153" s="169"/>
      <c r="L153" s="165"/>
      <c r="M153" s="170"/>
      <c r="T153" s="171"/>
      <c r="AT153" s="166" t="s">
        <v>368</v>
      </c>
      <c r="AU153" s="166" t="s">
        <v>90</v>
      </c>
      <c r="AV153" s="14" t="s">
        <v>364</v>
      </c>
      <c r="AW153" s="14" t="s">
        <v>36</v>
      </c>
      <c r="AX153" s="14" t="s">
        <v>84</v>
      </c>
      <c r="AY153" s="166" t="s">
        <v>358</v>
      </c>
    </row>
    <row r="154" spans="2:65" s="1" customFormat="1" ht="24.2" customHeight="1">
      <c r="B154" s="33"/>
      <c r="C154" s="134" t="s">
        <v>447</v>
      </c>
      <c r="D154" s="134" t="s">
        <v>360</v>
      </c>
      <c r="E154" s="135" t="s">
        <v>3057</v>
      </c>
      <c r="F154" s="136" t="s">
        <v>3058</v>
      </c>
      <c r="G154" s="137" t="s">
        <v>235</v>
      </c>
      <c r="H154" s="138">
        <v>5</v>
      </c>
      <c r="I154" s="139"/>
      <c r="J154" s="140">
        <f>ROUND(I154*H154,2)</f>
        <v>0</v>
      </c>
      <c r="K154" s="136" t="s">
        <v>402</v>
      </c>
      <c r="L154" s="33"/>
      <c r="M154" s="141" t="s">
        <v>19</v>
      </c>
      <c r="N154" s="142" t="s">
        <v>49</v>
      </c>
      <c r="P154" s="143">
        <f>O154*H154</f>
        <v>0</v>
      </c>
      <c r="Q154" s="143">
        <v>3.0400000000000002E-3</v>
      </c>
      <c r="R154" s="143">
        <f>Q154*H154</f>
        <v>1.5200000000000002E-2</v>
      </c>
      <c r="S154" s="143">
        <v>0</v>
      </c>
      <c r="T154" s="144">
        <f>S154*H154</f>
        <v>0</v>
      </c>
      <c r="AR154" s="145" t="s">
        <v>454</v>
      </c>
      <c r="AT154" s="145" t="s">
        <v>360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454</v>
      </c>
      <c r="BM154" s="145" t="s">
        <v>3059</v>
      </c>
    </row>
    <row r="155" spans="2:65" s="1" customFormat="1" ht="11.25">
      <c r="B155" s="33"/>
      <c r="D155" s="147" t="s">
        <v>366</v>
      </c>
      <c r="F155" s="148" t="s">
        <v>3060</v>
      </c>
      <c r="I155" s="149"/>
      <c r="L155" s="33"/>
      <c r="M155" s="150"/>
      <c r="T155" s="54"/>
      <c r="AT155" s="18" t="s">
        <v>366</v>
      </c>
      <c r="AU155" s="18" t="s">
        <v>90</v>
      </c>
    </row>
    <row r="156" spans="2:65" s="13" customFormat="1" ht="11.25">
      <c r="B156" s="158"/>
      <c r="D156" s="152" t="s">
        <v>368</v>
      </c>
      <c r="E156" s="159" t="s">
        <v>19</v>
      </c>
      <c r="F156" s="160" t="s">
        <v>3061</v>
      </c>
      <c r="H156" s="161">
        <v>5</v>
      </c>
      <c r="I156" s="162"/>
      <c r="L156" s="158"/>
      <c r="M156" s="163"/>
      <c r="T156" s="164"/>
      <c r="AT156" s="159" t="s">
        <v>368</v>
      </c>
      <c r="AU156" s="159" t="s">
        <v>90</v>
      </c>
      <c r="AV156" s="13" t="s">
        <v>90</v>
      </c>
      <c r="AW156" s="13" t="s">
        <v>36</v>
      </c>
      <c r="AX156" s="13" t="s">
        <v>84</v>
      </c>
      <c r="AY156" s="159" t="s">
        <v>358</v>
      </c>
    </row>
    <row r="157" spans="2:65" s="1" customFormat="1" ht="24.2" customHeight="1">
      <c r="B157" s="33"/>
      <c r="C157" s="134" t="s">
        <v>454</v>
      </c>
      <c r="D157" s="134" t="s">
        <v>360</v>
      </c>
      <c r="E157" s="135" t="s">
        <v>3062</v>
      </c>
      <c r="F157" s="136" t="s">
        <v>3063</v>
      </c>
      <c r="G157" s="137" t="s">
        <v>235</v>
      </c>
      <c r="H157" s="138">
        <v>30</v>
      </c>
      <c r="I157" s="139"/>
      <c r="J157" s="140">
        <f>ROUND(I157*H157,2)</f>
        <v>0</v>
      </c>
      <c r="K157" s="136" t="s">
        <v>402</v>
      </c>
      <c r="L157" s="33"/>
      <c r="M157" s="141" t="s">
        <v>19</v>
      </c>
      <c r="N157" s="142" t="s">
        <v>49</v>
      </c>
      <c r="P157" s="143">
        <f>O157*H157</f>
        <v>0</v>
      </c>
      <c r="Q157" s="143">
        <v>4.9199999999999999E-3</v>
      </c>
      <c r="R157" s="143">
        <f>Q157*H157</f>
        <v>0.14760000000000001</v>
      </c>
      <c r="S157" s="143">
        <v>0</v>
      </c>
      <c r="T157" s="144">
        <f>S157*H157</f>
        <v>0</v>
      </c>
      <c r="AR157" s="145" t="s">
        <v>454</v>
      </c>
      <c r="AT157" s="145" t="s">
        <v>360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3064</v>
      </c>
    </row>
    <row r="158" spans="2:65" s="1" customFormat="1" ht="11.25">
      <c r="B158" s="33"/>
      <c r="D158" s="147" t="s">
        <v>366</v>
      </c>
      <c r="F158" s="148" t="s">
        <v>3065</v>
      </c>
      <c r="I158" s="149"/>
      <c r="L158" s="33"/>
      <c r="M158" s="150"/>
      <c r="T158" s="54"/>
      <c r="AT158" s="18" t="s">
        <v>366</v>
      </c>
      <c r="AU158" s="18" t="s">
        <v>90</v>
      </c>
    </row>
    <row r="159" spans="2:65" s="13" customFormat="1" ht="22.5">
      <c r="B159" s="158"/>
      <c r="D159" s="152" t="s">
        <v>368</v>
      </c>
      <c r="E159" s="159" t="s">
        <v>19</v>
      </c>
      <c r="F159" s="160" t="s">
        <v>3066</v>
      </c>
      <c r="H159" s="161">
        <v>30</v>
      </c>
      <c r="I159" s="162"/>
      <c r="L159" s="158"/>
      <c r="M159" s="163"/>
      <c r="T159" s="164"/>
      <c r="AT159" s="159" t="s">
        <v>368</v>
      </c>
      <c r="AU159" s="159" t="s">
        <v>90</v>
      </c>
      <c r="AV159" s="13" t="s">
        <v>90</v>
      </c>
      <c r="AW159" s="13" t="s">
        <v>36</v>
      </c>
      <c r="AX159" s="13" t="s">
        <v>77</v>
      </c>
      <c r="AY159" s="159" t="s">
        <v>358</v>
      </c>
    </row>
    <row r="160" spans="2:65" s="14" customFormat="1" ht="11.25">
      <c r="B160" s="165"/>
      <c r="D160" s="152" t="s">
        <v>368</v>
      </c>
      <c r="E160" s="166" t="s">
        <v>19</v>
      </c>
      <c r="F160" s="167" t="s">
        <v>371</v>
      </c>
      <c r="H160" s="168">
        <v>30</v>
      </c>
      <c r="I160" s="169"/>
      <c r="L160" s="165"/>
      <c r="M160" s="170"/>
      <c r="T160" s="171"/>
      <c r="AT160" s="166" t="s">
        <v>368</v>
      </c>
      <c r="AU160" s="166" t="s">
        <v>90</v>
      </c>
      <c r="AV160" s="14" t="s">
        <v>364</v>
      </c>
      <c r="AW160" s="14" t="s">
        <v>36</v>
      </c>
      <c r="AX160" s="14" t="s">
        <v>84</v>
      </c>
      <c r="AY160" s="166" t="s">
        <v>358</v>
      </c>
    </row>
    <row r="161" spans="2:65" s="1" customFormat="1" ht="24.2" customHeight="1">
      <c r="B161" s="33"/>
      <c r="C161" s="134" t="s">
        <v>462</v>
      </c>
      <c r="D161" s="134" t="s">
        <v>360</v>
      </c>
      <c r="E161" s="135" t="s">
        <v>3067</v>
      </c>
      <c r="F161" s="136" t="s">
        <v>3068</v>
      </c>
      <c r="G161" s="137" t="s">
        <v>235</v>
      </c>
      <c r="H161" s="138">
        <v>3</v>
      </c>
      <c r="I161" s="139"/>
      <c r="J161" s="140">
        <f>ROUND(I161*H161,2)</f>
        <v>0</v>
      </c>
      <c r="K161" s="136" t="s">
        <v>402</v>
      </c>
      <c r="L161" s="33"/>
      <c r="M161" s="141" t="s">
        <v>19</v>
      </c>
      <c r="N161" s="142" t="s">
        <v>49</v>
      </c>
      <c r="P161" s="143">
        <f>O161*H161</f>
        <v>0</v>
      </c>
      <c r="Q161" s="143">
        <v>8.5599999999999999E-3</v>
      </c>
      <c r="R161" s="143">
        <f>Q161*H161</f>
        <v>2.5680000000000001E-2</v>
      </c>
      <c r="S161" s="143">
        <v>0</v>
      </c>
      <c r="T161" s="144">
        <f>S161*H161</f>
        <v>0</v>
      </c>
      <c r="AR161" s="145" t="s">
        <v>454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3069</v>
      </c>
    </row>
    <row r="162" spans="2:65" s="1" customFormat="1" ht="11.25">
      <c r="B162" s="33"/>
      <c r="D162" s="147" t="s">
        <v>366</v>
      </c>
      <c r="F162" s="148" t="s">
        <v>3070</v>
      </c>
      <c r="I162" s="149"/>
      <c r="L162" s="33"/>
      <c r="M162" s="150"/>
      <c r="T162" s="54"/>
      <c r="AT162" s="18" t="s">
        <v>366</v>
      </c>
      <c r="AU162" s="18" t="s">
        <v>90</v>
      </c>
    </row>
    <row r="163" spans="2:65" s="13" customFormat="1" ht="11.25">
      <c r="B163" s="158"/>
      <c r="D163" s="152" t="s">
        <v>368</v>
      </c>
      <c r="E163" s="159" t="s">
        <v>19</v>
      </c>
      <c r="F163" s="160" t="s">
        <v>3071</v>
      </c>
      <c r="H163" s="161">
        <v>3</v>
      </c>
      <c r="I163" s="162"/>
      <c r="L163" s="158"/>
      <c r="M163" s="163"/>
      <c r="T163" s="164"/>
      <c r="AT163" s="159" t="s">
        <v>368</v>
      </c>
      <c r="AU163" s="159" t="s">
        <v>90</v>
      </c>
      <c r="AV163" s="13" t="s">
        <v>90</v>
      </c>
      <c r="AW163" s="13" t="s">
        <v>36</v>
      </c>
      <c r="AX163" s="13" t="s">
        <v>84</v>
      </c>
      <c r="AY163" s="159" t="s">
        <v>358</v>
      </c>
    </row>
    <row r="164" spans="2:65" s="1" customFormat="1" ht="24.2" customHeight="1">
      <c r="B164" s="33"/>
      <c r="C164" s="134" t="s">
        <v>468</v>
      </c>
      <c r="D164" s="134" t="s">
        <v>360</v>
      </c>
      <c r="E164" s="135" t="s">
        <v>3072</v>
      </c>
      <c r="F164" s="136" t="s">
        <v>3073</v>
      </c>
      <c r="G164" s="137" t="s">
        <v>235</v>
      </c>
      <c r="H164" s="138">
        <v>27</v>
      </c>
      <c r="I164" s="139"/>
      <c r="J164" s="140">
        <f>ROUND(I164*H164,2)</f>
        <v>0</v>
      </c>
      <c r="K164" s="136" t="s">
        <v>402</v>
      </c>
      <c r="L164" s="33"/>
      <c r="M164" s="141" t="s">
        <v>19</v>
      </c>
      <c r="N164" s="142" t="s">
        <v>49</v>
      </c>
      <c r="P164" s="143">
        <f>O164*H164</f>
        <v>0</v>
      </c>
      <c r="Q164" s="143">
        <v>5.9000000000000003E-4</v>
      </c>
      <c r="R164" s="143">
        <f>Q164*H164</f>
        <v>1.593E-2</v>
      </c>
      <c r="S164" s="143">
        <v>0</v>
      </c>
      <c r="T164" s="144">
        <f>S164*H164</f>
        <v>0</v>
      </c>
      <c r="AR164" s="145" t="s">
        <v>454</v>
      </c>
      <c r="AT164" s="145" t="s">
        <v>360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3074</v>
      </c>
    </row>
    <row r="165" spans="2:65" s="1" customFormat="1" ht="11.25">
      <c r="B165" s="33"/>
      <c r="D165" s="147" t="s">
        <v>366</v>
      </c>
      <c r="F165" s="148" t="s">
        <v>3075</v>
      </c>
      <c r="I165" s="149"/>
      <c r="L165" s="33"/>
      <c r="M165" s="150"/>
      <c r="T165" s="54"/>
      <c r="AT165" s="18" t="s">
        <v>366</v>
      </c>
      <c r="AU165" s="18" t="s">
        <v>90</v>
      </c>
    </row>
    <row r="166" spans="2:65" s="13" customFormat="1" ht="22.5">
      <c r="B166" s="158"/>
      <c r="D166" s="152" t="s">
        <v>368</v>
      </c>
      <c r="E166" s="159" t="s">
        <v>19</v>
      </c>
      <c r="F166" s="160" t="s">
        <v>3076</v>
      </c>
      <c r="H166" s="161">
        <v>27</v>
      </c>
      <c r="I166" s="162"/>
      <c r="L166" s="158"/>
      <c r="M166" s="163"/>
      <c r="T166" s="164"/>
      <c r="AT166" s="159" t="s">
        <v>368</v>
      </c>
      <c r="AU166" s="159" t="s">
        <v>90</v>
      </c>
      <c r="AV166" s="13" t="s">
        <v>90</v>
      </c>
      <c r="AW166" s="13" t="s">
        <v>36</v>
      </c>
      <c r="AX166" s="13" t="s">
        <v>84</v>
      </c>
      <c r="AY166" s="159" t="s">
        <v>358</v>
      </c>
    </row>
    <row r="167" spans="2:65" s="1" customFormat="1" ht="24.2" customHeight="1">
      <c r="B167" s="33"/>
      <c r="C167" s="134" t="s">
        <v>473</v>
      </c>
      <c r="D167" s="134" t="s">
        <v>360</v>
      </c>
      <c r="E167" s="135" t="s">
        <v>3077</v>
      </c>
      <c r="F167" s="136" t="s">
        <v>3078</v>
      </c>
      <c r="G167" s="137" t="s">
        <v>235</v>
      </c>
      <c r="H167" s="138">
        <v>81</v>
      </c>
      <c r="I167" s="139"/>
      <c r="J167" s="140">
        <f>ROUND(I167*H167,2)</f>
        <v>0</v>
      </c>
      <c r="K167" s="136" t="s">
        <v>402</v>
      </c>
      <c r="L167" s="33"/>
      <c r="M167" s="141" t="s">
        <v>19</v>
      </c>
      <c r="N167" s="142" t="s">
        <v>49</v>
      </c>
      <c r="P167" s="143">
        <f>O167*H167</f>
        <v>0</v>
      </c>
      <c r="Q167" s="143">
        <v>2.0100000000000001E-3</v>
      </c>
      <c r="R167" s="143">
        <f>Q167*H167</f>
        <v>0.16281000000000001</v>
      </c>
      <c r="S167" s="143">
        <v>0</v>
      </c>
      <c r="T167" s="144">
        <f>S167*H167</f>
        <v>0</v>
      </c>
      <c r="AR167" s="145" t="s">
        <v>454</v>
      </c>
      <c r="AT167" s="145" t="s">
        <v>360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3079</v>
      </c>
    </row>
    <row r="168" spans="2:65" s="1" customFormat="1" ht="11.25">
      <c r="B168" s="33"/>
      <c r="D168" s="147" t="s">
        <v>366</v>
      </c>
      <c r="F168" s="148" t="s">
        <v>3080</v>
      </c>
      <c r="I168" s="149"/>
      <c r="L168" s="33"/>
      <c r="M168" s="150"/>
      <c r="T168" s="54"/>
      <c r="AT168" s="18" t="s">
        <v>366</v>
      </c>
      <c r="AU168" s="18" t="s">
        <v>90</v>
      </c>
    </row>
    <row r="169" spans="2:65" s="13" customFormat="1" ht="22.5">
      <c r="B169" s="158"/>
      <c r="D169" s="152" t="s">
        <v>368</v>
      </c>
      <c r="E169" s="159" t="s">
        <v>19</v>
      </c>
      <c r="F169" s="160" t="s">
        <v>3081</v>
      </c>
      <c r="H169" s="161">
        <v>81</v>
      </c>
      <c r="I169" s="162"/>
      <c r="L169" s="158"/>
      <c r="M169" s="163"/>
      <c r="T169" s="164"/>
      <c r="AT169" s="159" t="s">
        <v>368</v>
      </c>
      <c r="AU169" s="159" t="s">
        <v>90</v>
      </c>
      <c r="AV169" s="13" t="s">
        <v>90</v>
      </c>
      <c r="AW169" s="13" t="s">
        <v>36</v>
      </c>
      <c r="AX169" s="13" t="s">
        <v>84</v>
      </c>
      <c r="AY169" s="159" t="s">
        <v>358</v>
      </c>
    </row>
    <row r="170" spans="2:65" s="1" customFormat="1" ht="24.2" customHeight="1">
      <c r="B170" s="33"/>
      <c r="C170" s="134" t="s">
        <v>480</v>
      </c>
      <c r="D170" s="134" t="s">
        <v>360</v>
      </c>
      <c r="E170" s="135" t="s">
        <v>3082</v>
      </c>
      <c r="F170" s="136" t="s">
        <v>3083</v>
      </c>
      <c r="G170" s="137" t="s">
        <v>235</v>
      </c>
      <c r="H170" s="138">
        <v>9</v>
      </c>
      <c r="I170" s="139"/>
      <c r="J170" s="140">
        <f>ROUND(I170*H170,2)</f>
        <v>0</v>
      </c>
      <c r="K170" s="136" t="s">
        <v>402</v>
      </c>
      <c r="L170" s="33"/>
      <c r="M170" s="141" t="s">
        <v>19</v>
      </c>
      <c r="N170" s="142" t="s">
        <v>49</v>
      </c>
      <c r="P170" s="143">
        <f>O170*H170</f>
        <v>0</v>
      </c>
      <c r="Q170" s="143">
        <v>4.0000000000000002E-4</v>
      </c>
      <c r="R170" s="143">
        <f>Q170*H170</f>
        <v>3.6000000000000003E-3</v>
      </c>
      <c r="S170" s="143">
        <v>0</v>
      </c>
      <c r="T170" s="144">
        <f>S170*H170</f>
        <v>0</v>
      </c>
      <c r="AR170" s="145" t="s">
        <v>454</v>
      </c>
      <c r="AT170" s="145" t="s">
        <v>360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3084</v>
      </c>
    </row>
    <row r="171" spans="2:65" s="1" customFormat="1" ht="11.25">
      <c r="B171" s="33"/>
      <c r="D171" s="147" t="s">
        <v>366</v>
      </c>
      <c r="F171" s="148" t="s">
        <v>3085</v>
      </c>
      <c r="I171" s="149"/>
      <c r="L171" s="33"/>
      <c r="M171" s="150"/>
      <c r="T171" s="54"/>
      <c r="AT171" s="18" t="s">
        <v>366</v>
      </c>
      <c r="AU171" s="18" t="s">
        <v>90</v>
      </c>
    </row>
    <row r="172" spans="2:65" s="13" customFormat="1" ht="22.5">
      <c r="B172" s="158"/>
      <c r="D172" s="152" t="s">
        <v>368</v>
      </c>
      <c r="E172" s="159" t="s">
        <v>19</v>
      </c>
      <c r="F172" s="160" t="s">
        <v>3086</v>
      </c>
      <c r="H172" s="161">
        <v>9</v>
      </c>
      <c r="I172" s="162"/>
      <c r="L172" s="158"/>
      <c r="M172" s="163"/>
      <c r="T172" s="164"/>
      <c r="AT172" s="159" t="s">
        <v>368</v>
      </c>
      <c r="AU172" s="159" t="s">
        <v>90</v>
      </c>
      <c r="AV172" s="13" t="s">
        <v>90</v>
      </c>
      <c r="AW172" s="13" t="s">
        <v>36</v>
      </c>
      <c r="AX172" s="13" t="s">
        <v>84</v>
      </c>
      <c r="AY172" s="159" t="s">
        <v>358</v>
      </c>
    </row>
    <row r="173" spans="2:65" s="1" customFormat="1" ht="24.2" customHeight="1">
      <c r="B173" s="33"/>
      <c r="C173" s="134" t="s">
        <v>7</v>
      </c>
      <c r="D173" s="134" t="s">
        <v>360</v>
      </c>
      <c r="E173" s="135" t="s">
        <v>3087</v>
      </c>
      <c r="F173" s="136" t="s">
        <v>3088</v>
      </c>
      <c r="G173" s="137" t="s">
        <v>235</v>
      </c>
      <c r="H173" s="138">
        <v>34.5</v>
      </c>
      <c r="I173" s="139"/>
      <c r="J173" s="140">
        <f>ROUND(I173*H173,2)</f>
        <v>0</v>
      </c>
      <c r="K173" s="136" t="s">
        <v>402</v>
      </c>
      <c r="L173" s="33"/>
      <c r="M173" s="141" t="s">
        <v>19</v>
      </c>
      <c r="N173" s="142" t="s">
        <v>49</v>
      </c>
      <c r="P173" s="143">
        <f>O173*H173</f>
        <v>0</v>
      </c>
      <c r="Q173" s="143">
        <v>4.0999999999999999E-4</v>
      </c>
      <c r="R173" s="143">
        <f>Q173*H173</f>
        <v>1.4145E-2</v>
      </c>
      <c r="S173" s="143">
        <v>0</v>
      </c>
      <c r="T173" s="144">
        <f>S173*H173</f>
        <v>0</v>
      </c>
      <c r="AR173" s="145" t="s">
        <v>454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3089</v>
      </c>
    </row>
    <row r="174" spans="2:65" s="1" customFormat="1" ht="11.25">
      <c r="B174" s="33"/>
      <c r="D174" s="147" t="s">
        <v>366</v>
      </c>
      <c r="F174" s="148" t="s">
        <v>3090</v>
      </c>
      <c r="I174" s="149"/>
      <c r="L174" s="33"/>
      <c r="M174" s="150"/>
      <c r="T174" s="54"/>
      <c r="AT174" s="18" t="s">
        <v>366</v>
      </c>
      <c r="AU174" s="18" t="s">
        <v>90</v>
      </c>
    </row>
    <row r="175" spans="2:65" s="13" customFormat="1" ht="22.5">
      <c r="B175" s="158"/>
      <c r="D175" s="152" t="s">
        <v>368</v>
      </c>
      <c r="E175" s="159" t="s">
        <v>19</v>
      </c>
      <c r="F175" s="160" t="s">
        <v>3091</v>
      </c>
      <c r="H175" s="161">
        <v>34.5</v>
      </c>
      <c r="I175" s="162"/>
      <c r="L175" s="158"/>
      <c r="M175" s="163"/>
      <c r="T175" s="164"/>
      <c r="AT175" s="159" t="s">
        <v>368</v>
      </c>
      <c r="AU175" s="159" t="s">
        <v>90</v>
      </c>
      <c r="AV175" s="13" t="s">
        <v>90</v>
      </c>
      <c r="AW175" s="13" t="s">
        <v>36</v>
      </c>
      <c r="AX175" s="13" t="s">
        <v>84</v>
      </c>
      <c r="AY175" s="159" t="s">
        <v>358</v>
      </c>
    </row>
    <row r="176" spans="2:65" s="1" customFormat="1" ht="24.2" customHeight="1">
      <c r="B176" s="33"/>
      <c r="C176" s="134" t="s">
        <v>496</v>
      </c>
      <c r="D176" s="134" t="s">
        <v>360</v>
      </c>
      <c r="E176" s="135" t="s">
        <v>3092</v>
      </c>
      <c r="F176" s="136" t="s">
        <v>3093</v>
      </c>
      <c r="G176" s="137" t="s">
        <v>235</v>
      </c>
      <c r="H176" s="138">
        <v>39</v>
      </c>
      <c r="I176" s="139"/>
      <c r="J176" s="140">
        <f>ROUND(I176*H176,2)</f>
        <v>0</v>
      </c>
      <c r="K176" s="136" t="s">
        <v>402</v>
      </c>
      <c r="L176" s="33"/>
      <c r="M176" s="141" t="s">
        <v>19</v>
      </c>
      <c r="N176" s="142" t="s">
        <v>49</v>
      </c>
      <c r="P176" s="143">
        <f>O176*H176</f>
        <v>0</v>
      </c>
      <c r="Q176" s="143">
        <v>4.8000000000000001E-4</v>
      </c>
      <c r="R176" s="143">
        <f>Q176*H176</f>
        <v>1.8720000000000001E-2</v>
      </c>
      <c r="S176" s="143">
        <v>0</v>
      </c>
      <c r="T176" s="144">
        <f>S176*H176</f>
        <v>0</v>
      </c>
      <c r="AR176" s="145" t="s">
        <v>454</v>
      </c>
      <c r="AT176" s="145" t="s">
        <v>360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3094</v>
      </c>
    </row>
    <row r="177" spans="2:65" s="1" customFormat="1" ht="11.25">
      <c r="B177" s="33"/>
      <c r="D177" s="147" t="s">
        <v>366</v>
      </c>
      <c r="F177" s="148" t="s">
        <v>3095</v>
      </c>
      <c r="I177" s="149"/>
      <c r="L177" s="33"/>
      <c r="M177" s="150"/>
      <c r="T177" s="54"/>
      <c r="AT177" s="18" t="s">
        <v>366</v>
      </c>
      <c r="AU177" s="18" t="s">
        <v>90</v>
      </c>
    </row>
    <row r="178" spans="2:65" s="13" customFormat="1" ht="22.5">
      <c r="B178" s="158"/>
      <c r="D178" s="152" t="s">
        <v>368</v>
      </c>
      <c r="E178" s="159" t="s">
        <v>19</v>
      </c>
      <c r="F178" s="160" t="s">
        <v>3096</v>
      </c>
      <c r="H178" s="161">
        <v>39</v>
      </c>
      <c r="I178" s="162"/>
      <c r="L178" s="158"/>
      <c r="M178" s="163"/>
      <c r="T178" s="164"/>
      <c r="AT178" s="159" t="s">
        <v>368</v>
      </c>
      <c r="AU178" s="159" t="s">
        <v>90</v>
      </c>
      <c r="AV178" s="13" t="s">
        <v>90</v>
      </c>
      <c r="AW178" s="13" t="s">
        <v>36</v>
      </c>
      <c r="AX178" s="13" t="s">
        <v>84</v>
      </c>
      <c r="AY178" s="159" t="s">
        <v>358</v>
      </c>
    </row>
    <row r="179" spans="2:65" s="1" customFormat="1" ht="24.2" customHeight="1">
      <c r="B179" s="33"/>
      <c r="C179" s="134" t="s">
        <v>501</v>
      </c>
      <c r="D179" s="134" t="s">
        <v>360</v>
      </c>
      <c r="E179" s="135" t="s">
        <v>3097</v>
      </c>
      <c r="F179" s="136" t="s">
        <v>3098</v>
      </c>
      <c r="G179" s="137" t="s">
        <v>235</v>
      </c>
      <c r="H179" s="138">
        <v>12</v>
      </c>
      <c r="I179" s="139"/>
      <c r="J179" s="140">
        <f>ROUND(I179*H179,2)</f>
        <v>0</v>
      </c>
      <c r="K179" s="136" t="s">
        <v>402</v>
      </c>
      <c r="L179" s="33"/>
      <c r="M179" s="141" t="s">
        <v>19</v>
      </c>
      <c r="N179" s="142" t="s">
        <v>49</v>
      </c>
      <c r="P179" s="143">
        <f>O179*H179</f>
        <v>0</v>
      </c>
      <c r="Q179" s="143">
        <v>7.1000000000000002E-4</v>
      </c>
      <c r="R179" s="143">
        <f>Q179*H179</f>
        <v>8.5199999999999998E-3</v>
      </c>
      <c r="S179" s="143">
        <v>0</v>
      </c>
      <c r="T179" s="144">
        <f>S179*H179</f>
        <v>0</v>
      </c>
      <c r="AR179" s="145" t="s">
        <v>454</v>
      </c>
      <c r="AT179" s="145" t="s">
        <v>360</v>
      </c>
      <c r="AU179" s="145" t="s">
        <v>90</v>
      </c>
      <c r="AY179" s="18" t="s">
        <v>358</v>
      </c>
      <c r="BE179" s="146">
        <f>IF(N179="základní",J179,0)</f>
        <v>0</v>
      </c>
      <c r="BF179" s="146">
        <f>IF(N179="snížená",J179,0)</f>
        <v>0</v>
      </c>
      <c r="BG179" s="146">
        <f>IF(N179="zákl. přenesená",J179,0)</f>
        <v>0</v>
      </c>
      <c r="BH179" s="146">
        <f>IF(N179="sníž. přenesená",J179,0)</f>
        <v>0</v>
      </c>
      <c r="BI179" s="146">
        <f>IF(N179="nulová",J179,0)</f>
        <v>0</v>
      </c>
      <c r="BJ179" s="18" t="s">
        <v>90</v>
      </c>
      <c r="BK179" s="146">
        <f>ROUND(I179*H179,2)</f>
        <v>0</v>
      </c>
      <c r="BL179" s="18" t="s">
        <v>454</v>
      </c>
      <c r="BM179" s="145" t="s">
        <v>3099</v>
      </c>
    </row>
    <row r="180" spans="2:65" s="1" customFormat="1" ht="11.25">
      <c r="B180" s="33"/>
      <c r="D180" s="147" t="s">
        <v>366</v>
      </c>
      <c r="F180" s="148" t="s">
        <v>3100</v>
      </c>
      <c r="I180" s="149"/>
      <c r="L180" s="33"/>
      <c r="M180" s="150"/>
      <c r="T180" s="54"/>
      <c r="AT180" s="18" t="s">
        <v>366</v>
      </c>
      <c r="AU180" s="18" t="s">
        <v>90</v>
      </c>
    </row>
    <row r="181" spans="2:65" s="13" customFormat="1" ht="22.5">
      <c r="B181" s="158"/>
      <c r="D181" s="152" t="s">
        <v>368</v>
      </c>
      <c r="E181" s="159" t="s">
        <v>19</v>
      </c>
      <c r="F181" s="160" t="s">
        <v>3101</v>
      </c>
      <c r="H181" s="161">
        <v>12</v>
      </c>
      <c r="I181" s="162"/>
      <c r="L181" s="158"/>
      <c r="M181" s="163"/>
      <c r="T181" s="164"/>
      <c r="AT181" s="159" t="s">
        <v>368</v>
      </c>
      <c r="AU181" s="159" t="s">
        <v>90</v>
      </c>
      <c r="AV181" s="13" t="s">
        <v>90</v>
      </c>
      <c r="AW181" s="13" t="s">
        <v>36</v>
      </c>
      <c r="AX181" s="13" t="s">
        <v>84</v>
      </c>
      <c r="AY181" s="159" t="s">
        <v>358</v>
      </c>
    </row>
    <row r="182" spans="2:65" s="1" customFormat="1" ht="24.2" customHeight="1">
      <c r="B182" s="33"/>
      <c r="C182" s="134" t="s">
        <v>210</v>
      </c>
      <c r="D182" s="134" t="s">
        <v>360</v>
      </c>
      <c r="E182" s="135" t="s">
        <v>3102</v>
      </c>
      <c r="F182" s="136" t="s">
        <v>3103</v>
      </c>
      <c r="G182" s="137" t="s">
        <v>235</v>
      </c>
      <c r="H182" s="138">
        <v>46.5</v>
      </c>
      <c r="I182" s="139"/>
      <c r="J182" s="140">
        <f>ROUND(I182*H182,2)</f>
        <v>0</v>
      </c>
      <c r="K182" s="136" t="s">
        <v>402</v>
      </c>
      <c r="L182" s="33"/>
      <c r="M182" s="141" t="s">
        <v>19</v>
      </c>
      <c r="N182" s="142" t="s">
        <v>49</v>
      </c>
      <c r="P182" s="143">
        <f>O182*H182</f>
        <v>0</v>
      </c>
      <c r="Q182" s="143">
        <v>2.2399999999999998E-3</v>
      </c>
      <c r="R182" s="143">
        <f>Q182*H182</f>
        <v>0.10415999999999999</v>
      </c>
      <c r="S182" s="143">
        <v>0</v>
      </c>
      <c r="T182" s="144">
        <f>S182*H182</f>
        <v>0</v>
      </c>
      <c r="AR182" s="145" t="s">
        <v>454</v>
      </c>
      <c r="AT182" s="145" t="s">
        <v>360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454</v>
      </c>
      <c r="BM182" s="145" t="s">
        <v>3104</v>
      </c>
    </row>
    <row r="183" spans="2:65" s="1" customFormat="1" ht="11.25">
      <c r="B183" s="33"/>
      <c r="D183" s="147" t="s">
        <v>366</v>
      </c>
      <c r="F183" s="148" t="s">
        <v>3105</v>
      </c>
      <c r="I183" s="149"/>
      <c r="L183" s="33"/>
      <c r="M183" s="150"/>
      <c r="T183" s="54"/>
      <c r="AT183" s="18" t="s">
        <v>366</v>
      </c>
      <c r="AU183" s="18" t="s">
        <v>90</v>
      </c>
    </row>
    <row r="184" spans="2:65" s="13" customFormat="1" ht="22.5">
      <c r="B184" s="158"/>
      <c r="D184" s="152" t="s">
        <v>368</v>
      </c>
      <c r="E184" s="159" t="s">
        <v>19</v>
      </c>
      <c r="F184" s="160" t="s">
        <v>3106</v>
      </c>
      <c r="H184" s="161">
        <v>46.5</v>
      </c>
      <c r="I184" s="162"/>
      <c r="L184" s="158"/>
      <c r="M184" s="163"/>
      <c r="T184" s="164"/>
      <c r="AT184" s="159" t="s">
        <v>368</v>
      </c>
      <c r="AU184" s="159" t="s">
        <v>90</v>
      </c>
      <c r="AV184" s="13" t="s">
        <v>90</v>
      </c>
      <c r="AW184" s="13" t="s">
        <v>36</v>
      </c>
      <c r="AX184" s="13" t="s">
        <v>84</v>
      </c>
      <c r="AY184" s="159" t="s">
        <v>358</v>
      </c>
    </row>
    <row r="185" spans="2:65" s="1" customFormat="1" ht="16.5" customHeight="1">
      <c r="B185" s="33"/>
      <c r="C185" s="134" t="s">
        <v>515</v>
      </c>
      <c r="D185" s="134" t="s">
        <v>360</v>
      </c>
      <c r="E185" s="135" t="s">
        <v>3107</v>
      </c>
      <c r="F185" s="136" t="s">
        <v>3108</v>
      </c>
      <c r="G185" s="137" t="s">
        <v>504</v>
      </c>
      <c r="H185" s="138">
        <v>3</v>
      </c>
      <c r="I185" s="139"/>
      <c r="J185" s="140">
        <f>ROUND(I185*H185,2)</f>
        <v>0</v>
      </c>
      <c r="K185" s="136" t="s">
        <v>402</v>
      </c>
      <c r="L185" s="33"/>
      <c r="M185" s="141" t="s">
        <v>19</v>
      </c>
      <c r="N185" s="142" t="s">
        <v>49</v>
      </c>
      <c r="P185" s="143">
        <f>O185*H185</f>
        <v>0</v>
      </c>
      <c r="Q185" s="143">
        <v>0</v>
      </c>
      <c r="R185" s="143">
        <f>Q185*H185</f>
        <v>0</v>
      </c>
      <c r="S185" s="143">
        <v>0</v>
      </c>
      <c r="T185" s="144">
        <f>S185*H185</f>
        <v>0</v>
      </c>
      <c r="AR185" s="145" t="s">
        <v>454</v>
      </c>
      <c r="AT185" s="145" t="s">
        <v>360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3109</v>
      </c>
    </row>
    <row r="186" spans="2:65" s="1" customFormat="1" ht="11.25">
      <c r="B186" s="33"/>
      <c r="D186" s="147" t="s">
        <v>366</v>
      </c>
      <c r="F186" s="148" t="s">
        <v>3110</v>
      </c>
      <c r="I186" s="149"/>
      <c r="L186" s="33"/>
      <c r="M186" s="150"/>
      <c r="T186" s="54"/>
      <c r="AT186" s="18" t="s">
        <v>366</v>
      </c>
      <c r="AU186" s="18" t="s">
        <v>90</v>
      </c>
    </row>
    <row r="187" spans="2:65" s="13" customFormat="1" ht="11.25">
      <c r="B187" s="158"/>
      <c r="D187" s="152" t="s">
        <v>368</v>
      </c>
      <c r="E187" s="159" t="s">
        <v>19</v>
      </c>
      <c r="F187" s="160" t="s">
        <v>3111</v>
      </c>
      <c r="H187" s="161">
        <v>2</v>
      </c>
      <c r="I187" s="162"/>
      <c r="L187" s="158"/>
      <c r="M187" s="163"/>
      <c r="T187" s="164"/>
      <c r="AT187" s="159" t="s">
        <v>368</v>
      </c>
      <c r="AU187" s="159" t="s">
        <v>90</v>
      </c>
      <c r="AV187" s="13" t="s">
        <v>90</v>
      </c>
      <c r="AW187" s="13" t="s">
        <v>36</v>
      </c>
      <c r="AX187" s="13" t="s">
        <v>77</v>
      </c>
      <c r="AY187" s="159" t="s">
        <v>358</v>
      </c>
    </row>
    <row r="188" spans="2:65" s="13" customFormat="1" ht="11.25">
      <c r="B188" s="158"/>
      <c r="D188" s="152" t="s">
        <v>368</v>
      </c>
      <c r="E188" s="159" t="s">
        <v>19</v>
      </c>
      <c r="F188" s="160" t="s">
        <v>3112</v>
      </c>
      <c r="H188" s="161">
        <v>1</v>
      </c>
      <c r="I188" s="162"/>
      <c r="L188" s="158"/>
      <c r="M188" s="163"/>
      <c r="T188" s="164"/>
      <c r="AT188" s="159" t="s">
        <v>368</v>
      </c>
      <c r="AU188" s="159" t="s">
        <v>90</v>
      </c>
      <c r="AV188" s="13" t="s">
        <v>90</v>
      </c>
      <c r="AW188" s="13" t="s">
        <v>36</v>
      </c>
      <c r="AX188" s="13" t="s">
        <v>77</v>
      </c>
      <c r="AY188" s="159" t="s">
        <v>358</v>
      </c>
    </row>
    <row r="189" spans="2:65" s="14" customFormat="1" ht="11.25">
      <c r="B189" s="165"/>
      <c r="D189" s="152" t="s">
        <v>368</v>
      </c>
      <c r="E189" s="166" t="s">
        <v>19</v>
      </c>
      <c r="F189" s="167" t="s">
        <v>371</v>
      </c>
      <c r="H189" s="168">
        <v>3</v>
      </c>
      <c r="I189" s="169"/>
      <c r="L189" s="165"/>
      <c r="M189" s="170"/>
      <c r="T189" s="171"/>
      <c r="AT189" s="166" t="s">
        <v>368</v>
      </c>
      <c r="AU189" s="166" t="s">
        <v>90</v>
      </c>
      <c r="AV189" s="14" t="s">
        <v>364</v>
      </c>
      <c r="AW189" s="14" t="s">
        <v>36</v>
      </c>
      <c r="AX189" s="14" t="s">
        <v>84</v>
      </c>
      <c r="AY189" s="166" t="s">
        <v>358</v>
      </c>
    </row>
    <row r="190" spans="2:65" s="1" customFormat="1" ht="16.5" customHeight="1">
      <c r="B190" s="33"/>
      <c r="C190" s="134" t="s">
        <v>521</v>
      </c>
      <c r="D190" s="134" t="s">
        <v>360</v>
      </c>
      <c r="E190" s="135" t="s">
        <v>3113</v>
      </c>
      <c r="F190" s="136" t="s">
        <v>3114</v>
      </c>
      <c r="G190" s="137" t="s">
        <v>504</v>
      </c>
      <c r="H190" s="138">
        <v>17</v>
      </c>
      <c r="I190" s="139"/>
      <c r="J190" s="140">
        <f>ROUND(I190*H190,2)</f>
        <v>0</v>
      </c>
      <c r="K190" s="136" t="s">
        <v>402</v>
      </c>
      <c r="L190" s="33"/>
      <c r="M190" s="141" t="s">
        <v>19</v>
      </c>
      <c r="N190" s="142" t="s">
        <v>49</v>
      </c>
      <c r="P190" s="143">
        <f>O190*H190</f>
        <v>0</v>
      </c>
      <c r="Q190" s="143">
        <v>0</v>
      </c>
      <c r="R190" s="143">
        <f>Q190*H190</f>
        <v>0</v>
      </c>
      <c r="S190" s="143">
        <v>0</v>
      </c>
      <c r="T190" s="144">
        <f>S190*H190</f>
        <v>0</v>
      </c>
      <c r="AR190" s="145" t="s">
        <v>454</v>
      </c>
      <c r="AT190" s="145" t="s">
        <v>360</v>
      </c>
      <c r="AU190" s="145" t="s">
        <v>90</v>
      </c>
      <c r="AY190" s="18" t="s">
        <v>358</v>
      </c>
      <c r="BE190" s="146">
        <f>IF(N190="základní",J190,0)</f>
        <v>0</v>
      </c>
      <c r="BF190" s="146">
        <f>IF(N190="snížená",J190,0)</f>
        <v>0</v>
      </c>
      <c r="BG190" s="146">
        <f>IF(N190="zákl. přenesená",J190,0)</f>
        <v>0</v>
      </c>
      <c r="BH190" s="146">
        <f>IF(N190="sníž. přenesená",J190,0)</f>
        <v>0</v>
      </c>
      <c r="BI190" s="146">
        <f>IF(N190="nulová",J190,0)</f>
        <v>0</v>
      </c>
      <c r="BJ190" s="18" t="s">
        <v>90</v>
      </c>
      <c r="BK190" s="146">
        <f>ROUND(I190*H190,2)</f>
        <v>0</v>
      </c>
      <c r="BL190" s="18" t="s">
        <v>454</v>
      </c>
      <c r="BM190" s="145" t="s">
        <v>3115</v>
      </c>
    </row>
    <row r="191" spans="2:65" s="1" customFormat="1" ht="11.25">
      <c r="B191" s="33"/>
      <c r="D191" s="147" t="s">
        <v>366</v>
      </c>
      <c r="F191" s="148" t="s">
        <v>3116</v>
      </c>
      <c r="I191" s="149"/>
      <c r="L191" s="33"/>
      <c r="M191" s="150"/>
      <c r="T191" s="54"/>
      <c r="AT191" s="18" t="s">
        <v>366</v>
      </c>
      <c r="AU191" s="18" t="s">
        <v>90</v>
      </c>
    </row>
    <row r="192" spans="2:65" s="13" customFormat="1" ht="11.25">
      <c r="B192" s="158"/>
      <c r="D192" s="152" t="s">
        <v>368</v>
      </c>
      <c r="E192" s="159" t="s">
        <v>19</v>
      </c>
      <c r="F192" s="160" t="s">
        <v>3117</v>
      </c>
      <c r="H192" s="161">
        <v>11</v>
      </c>
      <c r="I192" s="162"/>
      <c r="L192" s="158"/>
      <c r="M192" s="163"/>
      <c r="T192" s="164"/>
      <c r="AT192" s="159" t="s">
        <v>368</v>
      </c>
      <c r="AU192" s="159" t="s">
        <v>90</v>
      </c>
      <c r="AV192" s="13" t="s">
        <v>90</v>
      </c>
      <c r="AW192" s="13" t="s">
        <v>36</v>
      </c>
      <c r="AX192" s="13" t="s">
        <v>77</v>
      </c>
      <c r="AY192" s="159" t="s">
        <v>358</v>
      </c>
    </row>
    <row r="193" spans="2:65" s="13" customFormat="1" ht="11.25">
      <c r="B193" s="158"/>
      <c r="D193" s="152" t="s">
        <v>368</v>
      </c>
      <c r="E193" s="159" t="s">
        <v>19</v>
      </c>
      <c r="F193" s="160" t="s">
        <v>3118</v>
      </c>
      <c r="H193" s="161">
        <v>2</v>
      </c>
      <c r="I193" s="162"/>
      <c r="L193" s="158"/>
      <c r="M193" s="163"/>
      <c r="T193" s="164"/>
      <c r="AT193" s="159" t="s">
        <v>368</v>
      </c>
      <c r="AU193" s="159" t="s">
        <v>90</v>
      </c>
      <c r="AV193" s="13" t="s">
        <v>90</v>
      </c>
      <c r="AW193" s="13" t="s">
        <v>36</v>
      </c>
      <c r="AX193" s="13" t="s">
        <v>77</v>
      </c>
      <c r="AY193" s="159" t="s">
        <v>358</v>
      </c>
    </row>
    <row r="194" spans="2:65" s="13" customFormat="1" ht="11.25">
      <c r="B194" s="158"/>
      <c r="D194" s="152" t="s">
        <v>368</v>
      </c>
      <c r="E194" s="159" t="s">
        <v>19</v>
      </c>
      <c r="F194" s="160" t="s">
        <v>3119</v>
      </c>
      <c r="H194" s="161">
        <v>4</v>
      </c>
      <c r="I194" s="162"/>
      <c r="L194" s="158"/>
      <c r="M194" s="163"/>
      <c r="T194" s="164"/>
      <c r="AT194" s="159" t="s">
        <v>368</v>
      </c>
      <c r="AU194" s="159" t="s">
        <v>90</v>
      </c>
      <c r="AV194" s="13" t="s">
        <v>90</v>
      </c>
      <c r="AW194" s="13" t="s">
        <v>36</v>
      </c>
      <c r="AX194" s="13" t="s">
        <v>77</v>
      </c>
      <c r="AY194" s="159" t="s">
        <v>358</v>
      </c>
    </row>
    <row r="195" spans="2:65" s="14" customFormat="1" ht="11.25">
      <c r="B195" s="165"/>
      <c r="D195" s="152" t="s">
        <v>368</v>
      </c>
      <c r="E195" s="166" t="s">
        <v>19</v>
      </c>
      <c r="F195" s="167" t="s">
        <v>371</v>
      </c>
      <c r="H195" s="168">
        <v>17</v>
      </c>
      <c r="I195" s="169"/>
      <c r="L195" s="165"/>
      <c r="M195" s="170"/>
      <c r="T195" s="171"/>
      <c r="AT195" s="166" t="s">
        <v>368</v>
      </c>
      <c r="AU195" s="166" t="s">
        <v>90</v>
      </c>
      <c r="AV195" s="14" t="s">
        <v>364</v>
      </c>
      <c r="AW195" s="14" t="s">
        <v>36</v>
      </c>
      <c r="AX195" s="14" t="s">
        <v>84</v>
      </c>
      <c r="AY195" s="166" t="s">
        <v>358</v>
      </c>
    </row>
    <row r="196" spans="2:65" s="1" customFormat="1" ht="16.5" customHeight="1">
      <c r="B196" s="33"/>
      <c r="C196" s="134" t="s">
        <v>528</v>
      </c>
      <c r="D196" s="134" t="s">
        <v>360</v>
      </c>
      <c r="E196" s="135" t="s">
        <v>3120</v>
      </c>
      <c r="F196" s="136" t="s">
        <v>3121</v>
      </c>
      <c r="G196" s="137" t="s">
        <v>504</v>
      </c>
      <c r="H196" s="138">
        <v>18</v>
      </c>
      <c r="I196" s="139"/>
      <c r="J196" s="140">
        <f>ROUND(I196*H196,2)</f>
        <v>0</v>
      </c>
      <c r="K196" s="136" t="s">
        <v>402</v>
      </c>
      <c r="L196" s="33"/>
      <c r="M196" s="141" t="s">
        <v>19</v>
      </c>
      <c r="N196" s="142" t="s">
        <v>49</v>
      </c>
      <c r="P196" s="143">
        <f>O196*H196</f>
        <v>0</v>
      </c>
      <c r="Q196" s="143">
        <v>0</v>
      </c>
      <c r="R196" s="143">
        <f>Q196*H196</f>
        <v>0</v>
      </c>
      <c r="S196" s="143">
        <v>0</v>
      </c>
      <c r="T196" s="144">
        <f>S196*H196</f>
        <v>0</v>
      </c>
      <c r="AR196" s="145" t="s">
        <v>454</v>
      </c>
      <c r="AT196" s="145" t="s">
        <v>360</v>
      </c>
      <c r="AU196" s="145" t="s">
        <v>90</v>
      </c>
      <c r="AY196" s="18" t="s">
        <v>358</v>
      </c>
      <c r="BE196" s="146">
        <f>IF(N196="základní",J196,0)</f>
        <v>0</v>
      </c>
      <c r="BF196" s="146">
        <f>IF(N196="snížená",J196,0)</f>
        <v>0</v>
      </c>
      <c r="BG196" s="146">
        <f>IF(N196="zákl. přenesená",J196,0)</f>
        <v>0</v>
      </c>
      <c r="BH196" s="146">
        <f>IF(N196="sníž. přenesená",J196,0)</f>
        <v>0</v>
      </c>
      <c r="BI196" s="146">
        <f>IF(N196="nulová",J196,0)</f>
        <v>0</v>
      </c>
      <c r="BJ196" s="18" t="s">
        <v>90</v>
      </c>
      <c r="BK196" s="146">
        <f>ROUND(I196*H196,2)</f>
        <v>0</v>
      </c>
      <c r="BL196" s="18" t="s">
        <v>454</v>
      </c>
      <c r="BM196" s="145" t="s">
        <v>3122</v>
      </c>
    </row>
    <row r="197" spans="2:65" s="1" customFormat="1" ht="11.25">
      <c r="B197" s="33"/>
      <c r="D197" s="147" t="s">
        <v>366</v>
      </c>
      <c r="F197" s="148" t="s">
        <v>3123</v>
      </c>
      <c r="I197" s="149"/>
      <c r="L197" s="33"/>
      <c r="M197" s="150"/>
      <c r="T197" s="54"/>
      <c r="AT197" s="18" t="s">
        <v>366</v>
      </c>
      <c r="AU197" s="18" t="s">
        <v>90</v>
      </c>
    </row>
    <row r="198" spans="2:65" s="13" customFormat="1" ht="11.25">
      <c r="B198" s="158"/>
      <c r="D198" s="152" t="s">
        <v>368</v>
      </c>
      <c r="E198" s="159" t="s">
        <v>19</v>
      </c>
      <c r="F198" s="160" t="s">
        <v>3124</v>
      </c>
      <c r="H198" s="161">
        <v>1</v>
      </c>
      <c r="I198" s="162"/>
      <c r="L198" s="158"/>
      <c r="M198" s="163"/>
      <c r="T198" s="164"/>
      <c r="AT198" s="159" t="s">
        <v>368</v>
      </c>
      <c r="AU198" s="159" t="s">
        <v>90</v>
      </c>
      <c r="AV198" s="13" t="s">
        <v>90</v>
      </c>
      <c r="AW198" s="13" t="s">
        <v>36</v>
      </c>
      <c r="AX198" s="13" t="s">
        <v>77</v>
      </c>
      <c r="AY198" s="159" t="s">
        <v>358</v>
      </c>
    </row>
    <row r="199" spans="2:65" s="13" customFormat="1" ht="11.25">
      <c r="B199" s="158"/>
      <c r="D199" s="152" t="s">
        <v>368</v>
      </c>
      <c r="E199" s="159" t="s">
        <v>19</v>
      </c>
      <c r="F199" s="160" t="s">
        <v>3125</v>
      </c>
      <c r="H199" s="161">
        <v>6</v>
      </c>
      <c r="I199" s="162"/>
      <c r="L199" s="158"/>
      <c r="M199" s="163"/>
      <c r="T199" s="164"/>
      <c r="AT199" s="159" t="s">
        <v>368</v>
      </c>
      <c r="AU199" s="159" t="s">
        <v>90</v>
      </c>
      <c r="AV199" s="13" t="s">
        <v>90</v>
      </c>
      <c r="AW199" s="13" t="s">
        <v>36</v>
      </c>
      <c r="AX199" s="13" t="s">
        <v>77</v>
      </c>
      <c r="AY199" s="159" t="s">
        <v>358</v>
      </c>
    </row>
    <row r="200" spans="2:65" s="13" customFormat="1" ht="11.25">
      <c r="B200" s="158"/>
      <c r="D200" s="152" t="s">
        <v>368</v>
      </c>
      <c r="E200" s="159" t="s">
        <v>19</v>
      </c>
      <c r="F200" s="160" t="s">
        <v>3126</v>
      </c>
      <c r="H200" s="161">
        <v>11</v>
      </c>
      <c r="I200" s="162"/>
      <c r="L200" s="158"/>
      <c r="M200" s="163"/>
      <c r="T200" s="164"/>
      <c r="AT200" s="159" t="s">
        <v>368</v>
      </c>
      <c r="AU200" s="159" t="s">
        <v>90</v>
      </c>
      <c r="AV200" s="13" t="s">
        <v>90</v>
      </c>
      <c r="AW200" s="13" t="s">
        <v>36</v>
      </c>
      <c r="AX200" s="13" t="s">
        <v>77</v>
      </c>
      <c r="AY200" s="159" t="s">
        <v>358</v>
      </c>
    </row>
    <row r="201" spans="2:65" s="14" customFormat="1" ht="11.25">
      <c r="B201" s="165"/>
      <c r="D201" s="152" t="s">
        <v>368</v>
      </c>
      <c r="E201" s="166" t="s">
        <v>19</v>
      </c>
      <c r="F201" s="167" t="s">
        <v>371</v>
      </c>
      <c r="H201" s="168">
        <v>18</v>
      </c>
      <c r="I201" s="169"/>
      <c r="L201" s="165"/>
      <c r="M201" s="170"/>
      <c r="T201" s="171"/>
      <c r="AT201" s="166" t="s">
        <v>368</v>
      </c>
      <c r="AU201" s="166" t="s">
        <v>90</v>
      </c>
      <c r="AV201" s="14" t="s">
        <v>364</v>
      </c>
      <c r="AW201" s="14" t="s">
        <v>36</v>
      </c>
      <c r="AX201" s="14" t="s">
        <v>84</v>
      </c>
      <c r="AY201" s="166" t="s">
        <v>358</v>
      </c>
    </row>
    <row r="202" spans="2:65" s="1" customFormat="1" ht="21.75" customHeight="1">
      <c r="B202" s="33"/>
      <c r="C202" s="134" t="s">
        <v>535</v>
      </c>
      <c r="D202" s="134" t="s">
        <v>360</v>
      </c>
      <c r="E202" s="135" t="s">
        <v>3127</v>
      </c>
      <c r="F202" s="136" t="s">
        <v>3128</v>
      </c>
      <c r="G202" s="137" t="s">
        <v>504</v>
      </c>
      <c r="H202" s="138">
        <v>14</v>
      </c>
      <c r="I202" s="139"/>
      <c r="J202" s="140">
        <f>ROUND(I202*H202,2)</f>
        <v>0</v>
      </c>
      <c r="K202" s="136" t="s">
        <v>402</v>
      </c>
      <c r="L202" s="33"/>
      <c r="M202" s="141" t="s">
        <v>19</v>
      </c>
      <c r="N202" s="142" t="s">
        <v>49</v>
      </c>
      <c r="P202" s="143">
        <f>O202*H202</f>
        <v>0</v>
      </c>
      <c r="Q202" s="143">
        <v>0</v>
      </c>
      <c r="R202" s="143">
        <f>Q202*H202</f>
        <v>0</v>
      </c>
      <c r="S202" s="143">
        <v>0</v>
      </c>
      <c r="T202" s="144">
        <f>S202*H202</f>
        <v>0</v>
      </c>
      <c r="AR202" s="145" t="s">
        <v>454</v>
      </c>
      <c r="AT202" s="145" t="s">
        <v>360</v>
      </c>
      <c r="AU202" s="145" t="s">
        <v>90</v>
      </c>
      <c r="AY202" s="18" t="s">
        <v>358</v>
      </c>
      <c r="BE202" s="146">
        <f>IF(N202="základní",J202,0)</f>
        <v>0</v>
      </c>
      <c r="BF202" s="146">
        <f>IF(N202="snížená",J202,0)</f>
        <v>0</v>
      </c>
      <c r="BG202" s="146">
        <f>IF(N202="zákl. přenesená",J202,0)</f>
        <v>0</v>
      </c>
      <c r="BH202" s="146">
        <f>IF(N202="sníž. přenesená",J202,0)</f>
        <v>0</v>
      </c>
      <c r="BI202" s="146">
        <f>IF(N202="nulová",J202,0)</f>
        <v>0</v>
      </c>
      <c r="BJ202" s="18" t="s">
        <v>90</v>
      </c>
      <c r="BK202" s="146">
        <f>ROUND(I202*H202,2)</f>
        <v>0</v>
      </c>
      <c r="BL202" s="18" t="s">
        <v>454</v>
      </c>
      <c r="BM202" s="145" t="s">
        <v>3129</v>
      </c>
    </row>
    <row r="203" spans="2:65" s="1" customFormat="1" ht="11.25">
      <c r="B203" s="33"/>
      <c r="D203" s="147" t="s">
        <v>366</v>
      </c>
      <c r="F203" s="148" t="s">
        <v>3130</v>
      </c>
      <c r="I203" s="149"/>
      <c r="L203" s="33"/>
      <c r="M203" s="150"/>
      <c r="T203" s="54"/>
      <c r="AT203" s="18" t="s">
        <v>366</v>
      </c>
      <c r="AU203" s="18" t="s">
        <v>90</v>
      </c>
    </row>
    <row r="204" spans="2:65" s="13" customFormat="1" ht="11.25">
      <c r="B204" s="158"/>
      <c r="D204" s="152" t="s">
        <v>368</v>
      </c>
      <c r="E204" s="159" t="s">
        <v>19</v>
      </c>
      <c r="F204" s="160" t="s">
        <v>3131</v>
      </c>
      <c r="H204" s="161">
        <v>10</v>
      </c>
      <c r="I204" s="162"/>
      <c r="L204" s="158"/>
      <c r="M204" s="163"/>
      <c r="T204" s="164"/>
      <c r="AT204" s="159" t="s">
        <v>368</v>
      </c>
      <c r="AU204" s="159" t="s">
        <v>90</v>
      </c>
      <c r="AV204" s="13" t="s">
        <v>90</v>
      </c>
      <c r="AW204" s="13" t="s">
        <v>36</v>
      </c>
      <c r="AX204" s="13" t="s">
        <v>77</v>
      </c>
      <c r="AY204" s="159" t="s">
        <v>358</v>
      </c>
    </row>
    <row r="205" spans="2:65" s="13" customFormat="1" ht="11.25">
      <c r="B205" s="158"/>
      <c r="D205" s="152" t="s">
        <v>368</v>
      </c>
      <c r="E205" s="159" t="s">
        <v>19</v>
      </c>
      <c r="F205" s="160" t="s">
        <v>3132</v>
      </c>
      <c r="H205" s="161">
        <v>2</v>
      </c>
      <c r="I205" s="162"/>
      <c r="L205" s="158"/>
      <c r="M205" s="163"/>
      <c r="T205" s="164"/>
      <c r="AT205" s="159" t="s">
        <v>368</v>
      </c>
      <c r="AU205" s="159" t="s">
        <v>90</v>
      </c>
      <c r="AV205" s="13" t="s">
        <v>90</v>
      </c>
      <c r="AW205" s="13" t="s">
        <v>36</v>
      </c>
      <c r="AX205" s="13" t="s">
        <v>77</v>
      </c>
      <c r="AY205" s="159" t="s">
        <v>358</v>
      </c>
    </row>
    <row r="206" spans="2:65" s="13" customFormat="1" ht="11.25">
      <c r="B206" s="158"/>
      <c r="D206" s="152" t="s">
        <v>368</v>
      </c>
      <c r="E206" s="159" t="s">
        <v>19</v>
      </c>
      <c r="F206" s="160" t="s">
        <v>3133</v>
      </c>
      <c r="H206" s="161">
        <v>1</v>
      </c>
      <c r="I206" s="162"/>
      <c r="L206" s="158"/>
      <c r="M206" s="163"/>
      <c r="T206" s="164"/>
      <c r="AT206" s="159" t="s">
        <v>368</v>
      </c>
      <c r="AU206" s="159" t="s">
        <v>90</v>
      </c>
      <c r="AV206" s="13" t="s">
        <v>90</v>
      </c>
      <c r="AW206" s="13" t="s">
        <v>36</v>
      </c>
      <c r="AX206" s="13" t="s">
        <v>77</v>
      </c>
      <c r="AY206" s="159" t="s">
        <v>358</v>
      </c>
    </row>
    <row r="207" spans="2:65" s="13" customFormat="1" ht="11.25">
      <c r="B207" s="158"/>
      <c r="D207" s="152" t="s">
        <v>368</v>
      </c>
      <c r="E207" s="159" t="s">
        <v>19</v>
      </c>
      <c r="F207" s="160" t="s">
        <v>3134</v>
      </c>
      <c r="H207" s="161">
        <v>1</v>
      </c>
      <c r="I207" s="162"/>
      <c r="L207" s="158"/>
      <c r="M207" s="163"/>
      <c r="T207" s="164"/>
      <c r="AT207" s="159" t="s">
        <v>368</v>
      </c>
      <c r="AU207" s="159" t="s">
        <v>90</v>
      </c>
      <c r="AV207" s="13" t="s">
        <v>90</v>
      </c>
      <c r="AW207" s="13" t="s">
        <v>36</v>
      </c>
      <c r="AX207" s="13" t="s">
        <v>77</v>
      </c>
      <c r="AY207" s="159" t="s">
        <v>358</v>
      </c>
    </row>
    <row r="208" spans="2:65" s="14" customFormat="1" ht="11.25">
      <c r="B208" s="165"/>
      <c r="D208" s="152" t="s">
        <v>368</v>
      </c>
      <c r="E208" s="166" t="s">
        <v>19</v>
      </c>
      <c r="F208" s="167" t="s">
        <v>371</v>
      </c>
      <c r="H208" s="168">
        <v>14</v>
      </c>
      <c r="I208" s="169"/>
      <c r="L208" s="165"/>
      <c r="M208" s="170"/>
      <c r="T208" s="171"/>
      <c r="AT208" s="166" t="s">
        <v>368</v>
      </c>
      <c r="AU208" s="166" t="s">
        <v>90</v>
      </c>
      <c r="AV208" s="14" t="s">
        <v>364</v>
      </c>
      <c r="AW208" s="14" t="s">
        <v>36</v>
      </c>
      <c r="AX208" s="14" t="s">
        <v>84</v>
      </c>
      <c r="AY208" s="166" t="s">
        <v>358</v>
      </c>
    </row>
    <row r="209" spans="2:65" s="1" customFormat="1" ht="37.9" customHeight="1">
      <c r="B209" s="33"/>
      <c r="C209" s="134" t="s">
        <v>540</v>
      </c>
      <c r="D209" s="134" t="s">
        <v>360</v>
      </c>
      <c r="E209" s="135" t="s">
        <v>3135</v>
      </c>
      <c r="F209" s="136" t="s">
        <v>3136</v>
      </c>
      <c r="G209" s="137" t="s">
        <v>504</v>
      </c>
      <c r="H209" s="138">
        <v>1</v>
      </c>
      <c r="I209" s="139"/>
      <c r="J209" s="140">
        <f>ROUND(I209*H209,2)</f>
        <v>0</v>
      </c>
      <c r="K209" s="136" t="s">
        <v>402</v>
      </c>
      <c r="L209" s="33"/>
      <c r="M209" s="141" t="s">
        <v>19</v>
      </c>
      <c r="N209" s="142" t="s">
        <v>49</v>
      </c>
      <c r="P209" s="143">
        <f>O209*H209</f>
        <v>0</v>
      </c>
      <c r="Q209" s="143">
        <v>1.01E-3</v>
      </c>
      <c r="R209" s="143">
        <f>Q209*H209</f>
        <v>1.01E-3</v>
      </c>
      <c r="S209" s="143">
        <v>0</v>
      </c>
      <c r="T209" s="144">
        <f>S209*H209</f>
        <v>0</v>
      </c>
      <c r="AR209" s="145" t="s">
        <v>454</v>
      </c>
      <c r="AT209" s="145" t="s">
        <v>360</v>
      </c>
      <c r="AU209" s="145" t="s">
        <v>90</v>
      </c>
      <c r="AY209" s="18" t="s">
        <v>358</v>
      </c>
      <c r="BE209" s="146">
        <f>IF(N209="základní",J209,0)</f>
        <v>0</v>
      </c>
      <c r="BF209" s="146">
        <f>IF(N209="snížená",J209,0)</f>
        <v>0</v>
      </c>
      <c r="BG209" s="146">
        <f>IF(N209="zákl. přenesená",J209,0)</f>
        <v>0</v>
      </c>
      <c r="BH209" s="146">
        <f>IF(N209="sníž. přenesená",J209,0)</f>
        <v>0</v>
      </c>
      <c r="BI209" s="146">
        <f>IF(N209="nulová",J209,0)</f>
        <v>0</v>
      </c>
      <c r="BJ209" s="18" t="s">
        <v>90</v>
      </c>
      <c r="BK209" s="146">
        <f>ROUND(I209*H209,2)</f>
        <v>0</v>
      </c>
      <c r="BL209" s="18" t="s">
        <v>454</v>
      </c>
      <c r="BM209" s="145" t="s">
        <v>3137</v>
      </c>
    </row>
    <row r="210" spans="2:65" s="1" customFormat="1" ht="11.25">
      <c r="B210" s="33"/>
      <c r="D210" s="147" t="s">
        <v>366</v>
      </c>
      <c r="F210" s="148" t="s">
        <v>3138</v>
      </c>
      <c r="I210" s="149"/>
      <c r="L210" s="33"/>
      <c r="M210" s="150"/>
      <c r="T210" s="54"/>
      <c r="AT210" s="18" t="s">
        <v>366</v>
      </c>
      <c r="AU210" s="18" t="s">
        <v>90</v>
      </c>
    </row>
    <row r="211" spans="2:65" s="13" customFormat="1" ht="11.25">
      <c r="B211" s="158"/>
      <c r="D211" s="152" t="s">
        <v>368</v>
      </c>
      <c r="E211" s="159" t="s">
        <v>19</v>
      </c>
      <c r="F211" s="160" t="s">
        <v>84</v>
      </c>
      <c r="H211" s="161">
        <v>1</v>
      </c>
      <c r="I211" s="162"/>
      <c r="L211" s="158"/>
      <c r="M211" s="163"/>
      <c r="T211" s="164"/>
      <c r="AT211" s="159" t="s">
        <v>368</v>
      </c>
      <c r="AU211" s="159" t="s">
        <v>90</v>
      </c>
      <c r="AV211" s="13" t="s">
        <v>90</v>
      </c>
      <c r="AW211" s="13" t="s">
        <v>36</v>
      </c>
      <c r="AX211" s="13" t="s">
        <v>77</v>
      </c>
      <c r="AY211" s="159" t="s">
        <v>358</v>
      </c>
    </row>
    <row r="212" spans="2:65" s="14" customFormat="1" ht="11.25">
      <c r="B212" s="165"/>
      <c r="D212" s="152" t="s">
        <v>368</v>
      </c>
      <c r="E212" s="166" t="s">
        <v>19</v>
      </c>
      <c r="F212" s="167" t="s">
        <v>371</v>
      </c>
      <c r="H212" s="168">
        <v>1</v>
      </c>
      <c r="I212" s="169"/>
      <c r="L212" s="165"/>
      <c r="M212" s="170"/>
      <c r="T212" s="171"/>
      <c r="AT212" s="166" t="s">
        <v>368</v>
      </c>
      <c r="AU212" s="166" t="s">
        <v>90</v>
      </c>
      <c r="AV212" s="14" t="s">
        <v>364</v>
      </c>
      <c r="AW212" s="14" t="s">
        <v>36</v>
      </c>
      <c r="AX212" s="14" t="s">
        <v>84</v>
      </c>
      <c r="AY212" s="166" t="s">
        <v>358</v>
      </c>
    </row>
    <row r="213" spans="2:65" s="1" customFormat="1" ht="33" customHeight="1">
      <c r="B213" s="33"/>
      <c r="C213" s="134" t="s">
        <v>546</v>
      </c>
      <c r="D213" s="134" t="s">
        <v>360</v>
      </c>
      <c r="E213" s="135" t="s">
        <v>3139</v>
      </c>
      <c r="F213" s="136" t="s">
        <v>3140</v>
      </c>
      <c r="G213" s="137" t="s">
        <v>504</v>
      </c>
      <c r="H213" s="138">
        <v>11</v>
      </c>
      <c r="I213" s="139"/>
      <c r="J213" s="140">
        <f>ROUND(I213*H213,2)</f>
        <v>0</v>
      </c>
      <c r="K213" s="136" t="s">
        <v>402</v>
      </c>
      <c r="L213" s="33"/>
      <c r="M213" s="141" t="s">
        <v>19</v>
      </c>
      <c r="N213" s="142" t="s">
        <v>49</v>
      </c>
      <c r="P213" s="143">
        <f>O213*H213</f>
        <v>0</v>
      </c>
      <c r="Q213" s="143">
        <v>5.3499999999999997E-3</v>
      </c>
      <c r="R213" s="143">
        <f>Q213*H213</f>
        <v>5.885E-2</v>
      </c>
      <c r="S213" s="143">
        <v>0</v>
      </c>
      <c r="T213" s="144">
        <f>S213*H213</f>
        <v>0</v>
      </c>
      <c r="AR213" s="145" t="s">
        <v>454</v>
      </c>
      <c r="AT213" s="145" t="s">
        <v>360</v>
      </c>
      <c r="AU213" s="145" t="s">
        <v>90</v>
      </c>
      <c r="AY213" s="18" t="s">
        <v>358</v>
      </c>
      <c r="BE213" s="146">
        <f>IF(N213="základní",J213,0)</f>
        <v>0</v>
      </c>
      <c r="BF213" s="146">
        <f>IF(N213="snížená",J213,0)</f>
        <v>0</v>
      </c>
      <c r="BG213" s="146">
        <f>IF(N213="zákl. přenesená",J213,0)</f>
        <v>0</v>
      </c>
      <c r="BH213" s="146">
        <f>IF(N213="sníž. přenesená",J213,0)</f>
        <v>0</v>
      </c>
      <c r="BI213" s="146">
        <f>IF(N213="nulová",J213,0)</f>
        <v>0</v>
      </c>
      <c r="BJ213" s="18" t="s">
        <v>90</v>
      </c>
      <c r="BK213" s="146">
        <f>ROUND(I213*H213,2)</f>
        <v>0</v>
      </c>
      <c r="BL213" s="18" t="s">
        <v>454</v>
      </c>
      <c r="BM213" s="145" t="s">
        <v>3141</v>
      </c>
    </row>
    <row r="214" spans="2:65" s="1" customFormat="1" ht="11.25">
      <c r="B214" s="33"/>
      <c r="D214" s="147" t="s">
        <v>366</v>
      </c>
      <c r="F214" s="148" t="s">
        <v>3142</v>
      </c>
      <c r="I214" s="149"/>
      <c r="L214" s="33"/>
      <c r="M214" s="150"/>
      <c r="T214" s="54"/>
      <c r="AT214" s="18" t="s">
        <v>366</v>
      </c>
      <c r="AU214" s="18" t="s">
        <v>90</v>
      </c>
    </row>
    <row r="215" spans="2:65" s="13" customFormat="1" ht="11.25">
      <c r="B215" s="158"/>
      <c r="D215" s="152" t="s">
        <v>368</v>
      </c>
      <c r="E215" s="159" t="s">
        <v>19</v>
      </c>
      <c r="F215" s="160" t="s">
        <v>3143</v>
      </c>
      <c r="H215" s="161">
        <v>11</v>
      </c>
      <c r="I215" s="162"/>
      <c r="L215" s="158"/>
      <c r="M215" s="163"/>
      <c r="T215" s="164"/>
      <c r="AT215" s="159" t="s">
        <v>368</v>
      </c>
      <c r="AU215" s="159" t="s">
        <v>90</v>
      </c>
      <c r="AV215" s="13" t="s">
        <v>90</v>
      </c>
      <c r="AW215" s="13" t="s">
        <v>36</v>
      </c>
      <c r="AX215" s="13" t="s">
        <v>84</v>
      </c>
      <c r="AY215" s="159" t="s">
        <v>358</v>
      </c>
    </row>
    <row r="216" spans="2:65" s="1" customFormat="1" ht="24.2" customHeight="1">
      <c r="B216" s="33"/>
      <c r="C216" s="134" t="s">
        <v>552</v>
      </c>
      <c r="D216" s="134" t="s">
        <v>360</v>
      </c>
      <c r="E216" s="135" t="s">
        <v>3144</v>
      </c>
      <c r="F216" s="136" t="s">
        <v>3145</v>
      </c>
      <c r="G216" s="137" t="s">
        <v>504</v>
      </c>
      <c r="H216" s="138">
        <v>4</v>
      </c>
      <c r="I216" s="139"/>
      <c r="J216" s="140">
        <f>ROUND(I216*H216,2)</f>
        <v>0</v>
      </c>
      <c r="K216" s="136" t="s">
        <v>402</v>
      </c>
      <c r="L216" s="33"/>
      <c r="M216" s="141" t="s">
        <v>19</v>
      </c>
      <c r="N216" s="142" t="s">
        <v>49</v>
      </c>
      <c r="P216" s="143">
        <f>O216*H216</f>
        <v>0</v>
      </c>
      <c r="Q216" s="143">
        <v>3.4000000000000002E-4</v>
      </c>
      <c r="R216" s="143">
        <f>Q216*H216</f>
        <v>1.3600000000000001E-3</v>
      </c>
      <c r="S216" s="143">
        <v>0</v>
      </c>
      <c r="T216" s="144">
        <f>S216*H216</f>
        <v>0</v>
      </c>
      <c r="AR216" s="145" t="s">
        <v>454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454</v>
      </c>
      <c r="BM216" s="145" t="s">
        <v>3146</v>
      </c>
    </row>
    <row r="217" spans="2:65" s="1" customFormat="1" ht="11.25">
      <c r="B217" s="33"/>
      <c r="D217" s="147" t="s">
        <v>366</v>
      </c>
      <c r="F217" s="148" t="s">
        <v>3147</v>
      </c>
      <c r="I217" s="149"/>
      <c r="L217" s="33"/>
      <c r="M217" s="150"/>
      <c r="T217" s="54"/>
      <c r="AT217" s="18" t="s">
        <v>366</v>
      </c>
      <c r="AU217" s="18" t="s">
        <v>90</v>
      </c>
    </row>
    <row r="218" spans="2:65" s="13" customFormat="1" ht="11.25">
      <c r="B218" s="158"/>
      <c r="D218" s="152" t="s">
        <v>368</v>
      </c>
      <c r="E218" s="159" t="s">
        <v>19</v>
      </c>
      <c r="F218" s="160" t="s">
        <v>3148</v>
      </c>
      <c r="H218" s="161">
        <v>4</v>
      </c>
      <c r="I218" s="162"/>
      <c r="L218" s="158"/>
      <c r="M218" s="163"/>
      <c r="T218" s="164"/>
      <c r="AT218" s="159" t="s">
        <v>368</v>
      </c>
      <c r="AU218" s="159" t="s">
        <v>90</v>
      </c>
      <c r="AV218" s="13" t="s">
        <v>90</v>
      </c>
      <c r="AW218" s="13" t="s">
        <v>36</v>
      </c>
      <c r="AX218" s="13" t="s">
        <v>84</v>
      </c>
      <c r="AY218" s="159" t="s">
        <v>358</v>
      </c>
    </row>
    <row r="219" spans="2:65" s="1" customFormat="1" ht="37.9" customHeight="1">
      <c r="B219" s="33"/>
      <c r="C219" s="134" t="s">
        <v>558</v>
      </c>
      <c r="D219" s="134" t="s">
        <v>360</v>
      </c>
      <c r="E219" s="135" t="s">
        <v>3149</v>
      </c>
      <c r="F219" s="136" t="s">
        <v>3150</v>
      </c>
      <c r="G219" s="137" t="s">
        <v>504</v>
      </c>
      <c r="H219" s="138">
        <v>3</v>
      </c>
      <c r="I219" s="139"/>
      <c r="J219" s="140">
        <f>ROUND(I219*H219,2)</f>
        <v>0</v>
      </c>
      <c r="K219" s="136" t="s">
        <v>402</v>
      </c>
      <c r="L219" s="33"/>
      <c r="M219" s="141" t="s">
        <v>19</v>
      </c>
      <c r="N219" s="142" t="s">
        <v>49</v>
      </c>
      <c r="P219" s="143">
        <f>O219*H219</f>
        <v>0</v>
      </c>
      <c r="Q219" s="143">
        <v>2.1199999999999999E-3</v>
      </c>
      <c r="R219" s="143">
        <f>Q219*H219</f>
        <v>6.3599999999999993E-3</v>
      </c>
      <c r="S219" s="143">
        <v>0</v>
      </c>
      <c r="T219" s="144">
        <f>S219*H219</f>
        <v>0</v>
      </c>
      <c r="AR219" s="145" t="s">
        <v>454</v>
      </c>
      <c r="AT219" s="145" t="s">
        <v>360</v>
      </c>
      <c r="AU219" s="145" t="s">
        <v>90</v>
      </c>
      <c r="AY219" s="18" t="s">
        <v>358</v>
      </c>
      <c r="BE219" s="146">
        <f>IF(N219="základní",J219,0)</f>
        <v>0</v>
      </c>
      <c r="BF219" s="146">
        <f>IF(N219="snížená",J219,0)</f>
        <v>0</v>
      </c>
      <c r="BG219" s="146">
        <f>IF(N219="zákl. přenesená",J219,0)</f>
        <v>0</v>
      </c>
      <c r="BH219" s="146">
        <f>IF(N219="sníž. přenesená",J219,0)</f>
        <v>0</v>
      </c>
      <c r="BI219" s="146">
        <f>IF(N219="nulová",J219,0)</f>
        <v>0</v>
      </c>
      <c r="BJ219" s="18" t="s">
        <v>90</v>
      </c>
      <c r="BK219" s="146">
        <f>ROUND(I219*H219,2)</f>
        <v>0</v>
      </c>
      <c r="BL219" s="18" t="s">
        <v>454</v>
      </c>
      <c r="BM219" s="145" t="s">
        <v>3151</v>
      </c>
    </row>
    <row r="220" spans="2:65" s="1" customFormat="1" ht="11.25">
      <c r="B220" s="33"/>
      <c r="D220" s="147" t="s">
        <v>366</v>
      </c>
      <c r="F220" s="148" t="s">
        <v>3152</v>
      </c>
      <c r="I220" s="149"/>
      <c r="L220" s="33"/>
      <c r="M220" s="150"/>
      <c r="T220" s="54"/>
      <c r="AT220" s="18" t="s">
        <v>366</v>
      </c>
      <c r="AU220" s="18" t="s">
        <v>90</v>
      </c>
    </row>
    <row r="221" spans="2:65" s="13" customFormat="1" ht="11.25">
      <c r="B221" s="158"/>
      <c r="D221" s="152" t="s">
        <v>368</v>
      </c>
      <c r="E221" s="159" t="s">
        <v>19</v>
      </c>
      <c r="F221" s="160" t="s">
        <v>97</v>
      </c>
      <c r="H221" s="161">
        <v>3</v>
      </c>
      <c r="I221" s="162"/>
      <c r="L221" s="158"/>
      <c r="M221" s="163"/>
      <c r="T221" s="164"/>
      <c r="AT221" s="159" t="s">
        <v>368</v>
      </c>
      <c r="AU221" s="159" t="s">
        <v>90</v>
      </c>
      <c r="AV221" s="13" t="s">
        <v>90</v>
      </c>
      <c r="AW221" s="13" t="s">
        <v>36</v>
      </c>
      <c r="AX221" s="13" t="s">
        <v>84</v>
      </c>
      <c r="AY221" s="159" t="s">
        <v>358</v>
      </c>
    </row>
    <row r="222" spans="2:65" s="1" customFormat="1" ht="24.2" customHeight="1">
      <c r="B222" s="33"/>
      <c r="C222" s="134" t="s">
        <v>564</v>
      </c>
      <c r="D222" s="134" t="s">
        <v>360</v>
      </c>
      <c r="E222" s="135" t="s">
        <v>3153</v>
      </c>
      <c r="F222" s="136" t="s">
        <v>3154</v>
      </c>
      <c r="G222" s="137" t="s">
        <v>504</v>
      </c>
      <c r="H222" s="138">
        <v>3</v>
      </c>
      <c r="I222" s="139"/>
      <c r="J222" s="140">
        <f>ROUND(I222*H222,2)</f>
        <v>0</v>
      </c>
      <c r="K222" s="136" t="s">
        <v>402</v>
      </c>
      <c r="L222" s="33"/>
      <c r="M222" s="141" t="s">
        <v>19</v>
      </c>
      <c r="N222" s="142" t="s">
        <v>49</v>
      </c>
      <c r="P222" s="143">
        <f>O222*H222</f>
        <v>0</v>
      </c>
      <c r="Q222" s="143">
        <v>2.6519999999999998E-2</v>
      </c>
      <c r="R222" s="143">
        <f>Q222*H222</f>
        <v>7.9559999999999992E-2</v>
      </c>
      <c r="S222" s="143">
        <v>0</v>
      </c>
      <c r="T222" s="144">
        <f>S222*H222</f>
        <v>0</v>
      </c>
      <c r="AR222" s="145" t="s">
        <v>454</v>
      </c>
      <c r="AT222" s="145" t="s">
        <v>360</v>
      </c>
      <c r="AU222" s="145" t="s">
        <v>90</v>
      </c>
      <c r="AY222" s="18" t="s">
        <v>358</v>
      </c>
      <c r="BE222" s="146">
        <f>IF(N222="základní",J222,0)</f>
        <v>0</v>
      </c>
      <c r="BF222" s="146">
        <f>IF(N222="snížená",J222,0)</f>
        <v>0</v>
      </c>
      <c r="BG222" s="146">
        <f>IF(N222="zákl. přenesená",J222,0)</f>
        <v>0</v>
      </c>
      <c r="BH222" s="146">
        <f>IF(N222="sníž. přenesená",J222,0)</f>
        <v>0</v>
      </c>
      <c r="BI222" s="146">
        <f>IF(N222="nulová",J222,0)</f>
        <v>0</v>
      </c>
      <c r="BJ222" s="18" t="s">
        <v>90</v>
      </c>
      <c r="BK222" s="146">
        <f>ROUND(I222*H222,2)</f>
        <v>0</v>
      </c>
      <c r="BL222" s="18" t="s">
        <v>454</v>
      </c>
      <c r="BM222" s="145" t="s">
        <v>3155</v>
      </c>
    </row>
    <row r="223" spans="2:65" s="1" customFormat="1" ht="11.25">
      <c r="B223" s="33"/>
      <c r="D223" s="147" t="s">
        <v>366</v>
      </c>
      <c r="F223" s="148" t="s">
        <v>3156</v>
      </c>
      <c r="I223" s="149"/>
      <c r="L223" s="33"/>
      <c r="M223" s="150"/>
      <c r="T223" s="54"/>
      <c r="AT223" s="18" t="s">
        <v>366</v>
      </c>
      <c r="AU223" s="18" t="s">
        <v>90</v>
      </c>
    </row>
    <row r="224" spans="2:65" s="13" customFormat="1" ht="11.25">
      <c r="B224" s="158"/>
      <c r="D224" s="152" t="s">
        <v>368</v>
      </c>
      <c r="E224" s="159" t="s">
        <v>19</v>
      </c>
      <c r="F224" s="160" t="s">
        <v>97</v>
      </c>
      <c r="H224" s="161">
        <v>3</v>
      </c>
      <c r="I224" s="162"/>
      <c r="L224" s="158"/>
      <c r="M224" s="163"/>
      <c r="T224" s="164"/>
      <c r="AT224" s="159" t="s">
        <v>368</v>
      </c>
      <c r="AU224" s="159" t="s">
        <v>90</v>
      </c>
      <c r="AV224" s="13" t="s">
        <v>90</v>
      </c>
      <c r="AW224" s="13" t="s">
        <v>36</v>
      </c>
      <c r="AX224" s="13" t="s">
        <v>84</v>
      </c>
      <c r="AY224" s="159" t="s">
        <v>358</v>
      </c>
    </row>
    <row r="225" spans="2:65" s="1" customFormat="1" ht="24.2" customHeight="1">
      <c r="B225" s="33"/>
      <c r="C225" s="134" t="s">
        <v>571</v>
      </c>
      <c r="D225" s="134" t="s">
        <v>360</v>
      </c>
      <c r="E225" s="135" t="s">
        <v>3157</v>
      </c>
      <c r="F225" s="136" t="s">
        <v>3158</v>
      </c>
      <c r="G225" s="137" t="s">
        <v>504</v>
      </c>
      <c r="H225" s="138">
        <v>2</v>
      </c>
      <c r="I225" s="139"/>
      <c r="J225" s="140">
        <f>ROUND(I225*H225,2)</f>
        <v>0</v>
      </c>
      <c r="K225" s="136" t="s">
        <v>402</v>
      </c>
      <c r="L225" s="33"/>
      <c r="M225" s="141" t="s">
        <v>19</v>
      </c>
      <c r="N225" s="142" t="s">
        <v>49</v>
      </c>
      <c r="P225" s="143">
        <f>O225*H225</f>
        <v>0</v>
      </c>
      <c r="Q225" s="143">
        <v>1.6000000000000001E-4</v>
      </c>
      <c r="R225" s="143">
        <f>Q225*H225</f>
        <v>3.2000000000000003E-4</v>
      </c>
      <c r="S225" s="143">
        <v>0</v>
      </c>
      <c r="T225" s="144">
        <f>S225*H225</f>
        <v>0</v>
      </c>
      <c r="AR225" s="145" t="s">
        <v>454</v>
      </c>
      <c r="AT225" s="145" t="s">
        <v>360</v>
      </c>
      <c r="AU225" s="145" t="s">
        <v>90</v>
      </c>
      <c r="AY225" s="18" t="s">
        <v>358</v>
      </c>
      <c r="BE225" s="146">
        <f>IF(N225="základní",J225,0)</f>
        <v>0</v>
      </c>
      <c r="BF225" s="146">
        <f>IF(N225="snížená",J225,0)</f>
        <v>0</v>
      </c>
      <c r="BG225" s="146">
        <f>IF(N225="zákl. přenesená",J225,0)</f>
        <v>0</v>
      </c>
      <c r="BH225" s="146">
        <f>IF(N225="sníž. přenesená",J225,0)</f>
        <v>0</v>
      </c>
      <c r="BI225" s="146">
        <f>IF(N225="nulová",J225,0)</f>
        <v>0</v>
      </c>
      <c r="BJ225" s="18" t="s">
        <v>90</v>
      </c>
      <c r="BK225" s="146">
        <f>ROUND(I225*H225,2)</f>
        <v>0</v>
      </c>
      <c r="BL225" s="18" t="s">
        <v>454</v>
      </c>
      <c r="BM225" s="145" t="s">
        <v>3159</v>
      </c>
    </row>
    <row r="226" spans="2:65" s="1" customFormat="1" ht="11.25">
      <c r="B226" s="33"/>
      <c r="D226" s="147" t="s">
        <v>366</v>
      </c>
      <c r="F226" s="148" t="s">
        <v>3160</v>
      </c>
      <c r="I226" s="149"/>
      <c r="L226" s="33"/>
      <c r="M226" s="150"/>
      <c r="T226" s="54"/>
      <c r="AT226" s="18" t="s">
        <v>366</v>
      </c>
      <c r="AU226" s="18" t="s">
        <v>90</v>
      </c>
    </row>
    <row r="227" spans="2:65" s="13" customFormat="1" ht="11.25">
      <c r="B227" s="158"/>
      <c r="D227" s="152" t="s">
        <v>368</v>
      </c>
      <c r="E227" s="159" t="s">
        <v>19</v>
      </c>
      <c r="F227" s="160" t="s">
        <v>90</v>
      </c>
      <c r="H227" s="161">
        <v>2</v>
      </c>
      <c r="I227" s="162"/>
      <c r="L227" s="158"/>
      <c r="M227" s="163"/>
      <c r="T227" s="164"/>
      <c r="AT227" s="159" t="s">
        <v>368</v>
      </c>
      <c r="AU227" s="159" t="s">
        <v>90</v>
      </c>
      <c r="AV227" s="13" t="s">
        <v>90</v>
      </c>
      <c r="AW227" s="13" t="s">
        <v>36</v>
      </c>
      <c r="AX227" s="13" t="s">
        <v>84</v>
      </c>
      <c r="AY227" s="159" t="s">
        <v>358</v>
      </c>
    </row>
    <row r="228" spans="2:65" s="1" customFormat="1" ht="24.2" customHeight="1">
      <c r="B228" s="33"/>
      <c r="C228" s="134" t="s">
        <v>577</v>
      </c>
      <c r="D228" s="134" t="s">
        <v>360</v>
      </c>
      <c r="E228" s="135" t="s">
        <v>3161</v>
      </c>
      <c r="F228" s="136" t="s">
        <v>3162</v>
      </c>
      <c r="G228" s="137" t="s">
        <v>504</v>
      </c>
      <c r="H228" s="138">
        <v>6</v>
      </c>
      <c r="I228" s="139"/>
      <c r="J228" s="140">
        <f>ROUND(I228*H228,2)</f>
        <v>0</v>
      </c>
      <c r="K228" s="136" t="s">
        <v>402</v>
      </c>
      <c r="L228" s="33"/>
      <c r="M228" s="141" t="s">
        <v>19</v>
      </c>
      <c r="N228" s="142" t="s">
        <v>49</v>
      </c>
      <c r="P228" s="143">
        <f>O228*H228</f>
        <v>0</v>
      </c>
      <c r="Q228" s="143">
        <v>2.9E-4</v>
      </c>
      <c r="R228" s="143">
        <f>Q228*H228</f>
        <v>1.74E-3</v>
      </c>
      <c r="S228" s="143">
        <v>0</v>
      </c>
      <c r="T228" s="144">
        <f>S228*H228</f>
        <v>0</v>
      </c>
      <c r="AR228" s="145" t="s">
        <v>454</v>
      </c>
      <c r="AT228" s="145" t="s">
        <v>360</v>
      </c>
      <c r="AU228" s="145" t="s">
        <v>90</v>
      </c>
      <c r="AY228" s="18" t="s">
        <v>358</v>
      </c>
      <c r="BE228" s="146">
        <f>IF(N228="základní",J228,0)</f>
        <v>0</v>
      </c>
      <c r="BF228" s="146">
        <f>IF(N228="snížená",J228,0)</f>
        <v>0</v>
      </c>
      <c r="BG228" s="146">
        <f>IF(N228="zákl. přenesená",J228,0)</f>
        <v>0</v>
      </c>
      <c r="BH228" s="146">
        <f>IF(N228="sníž. přenesená",J228,0)</f>
        <v>0</v>
      </c>
      <c r="BI228" s="146">
        <f>IF(N228="nulová",J228,0)</f>
        <v>0</v>
      </c>
      <c r="BJ228" s="18" t="s">
        <v>90</v>
      </c>
      <c r="BK228" s="146">
        <f>ROUND(I228*H228,2)</f>
        <v>0</v>
      </c>
      <c r="BL228" s="18" t="s">
        <v>454</v>
      </c>
      <c r="BM228" s="145" t="s">
        <v>3163</v>
      </c>
    </row>
    <row r="229" spans="2:65" s="1" customFormat="1" ht="11.25">
      <c r="B229" s="33"/>
      <c r="D229" s="147" t="s">
        <v>366</v>
      </c>
      <c r="F229" s="148" t="s">
        <v>3164</v>
      </c>
      <c r="I229" s="149"/>
      <c r="L229" s="33"/>
      <c r="M229" s="150"/>
      <c r="T229" s="54"/>
      <c r="AT229" s="18" t="s">
        <v>366</v>
      </c>
      <c r="AU229" s="18" t="s">
        <v>90</v>
      </c>
    </row>
    <row r="230" spans="2:65" s="13" customFormat="1" ht="11.25">
      <c r="B230" s="158"/>
      <c r="D230" s="152" t="s">
        <v>368</v>
      </c>
      <c r="E230" s="159" t="s">
        <v>19</v>
      </c>
      <c r="F230" s="160" t="s">
        <v>394</v>
      </c>
      <c r="H230" s="161">
        <v>6</v>
      </c>
      <c r="I230" s="162"/>
      <c r="L230" s="158"/>
      <c r="M230" s="163"/>
      <c r="T230" s="164"/>
      <c r="AT230" s="159" t="s">
        <v>368</v>
      </c>
      <c r="AU230" s="159" t="s">
        <v>90</v>
      </c>
      <c r="AV230" s="13" t="s">
        <v>90</v>
      </c>
      <c r="AW230" s="13" t="s">
        <v>36</v>
      </c>
      <c r="AX230" s="13" t="s">
        <v>77</v>
      </c>
      <c r="AY230" s="159" t="s">
        <v>358</v>
      </c>
    </row>
    <row r="231" spans="2:65" s="14" customFormat="1" ht="11.25">
      <c r="B231" s="165"/>
      <c r="D231" s="152" t="s">
        <v>368</v>
      </c>
      <c r="E231" s="166" t="s">
        <v>19</v>
      </c>
      <c r="F231" s="167" t="s">
        <v>371</v>
      </c>
      <c r="H231" s="168">
        <v>6</v>
      </c>
      <c r="I231" s="169"/>
      <c r="L231" s="165"/>
      <c r="M231" s="170"/>
      <c r="T231" s="171"/>
      <c r="AT231" s="166" t="s">
        <v>368</v>
      </c>
      <c r="AU231" s="166" t="s">
        <v>90</v>
      </c>
      <c r="AV231" s="14" t="s">
        <v>364</v>
      </c>
      <c r="AW231" s="14" t="s">
        <v>36</v>
      </c>
      <c r="AX231" s="14" t="s">
        <v>84</v>
      </c>
      <c r="AY231" s="166" t="s">
        <v>358</v>
      </c>
    </row>
    <row r="232" spans="2:65" s="1" customFormat="1" ht="21.75" customHeight="1">
      <c r="B232" s="33"/>
      <c r="C232" s="134" t="s">
        <v>583</v>
      </c>
      <c r="D232" s="134" t="s">
        <v>360</v>
      </c>
      <c r="E232" s="135" t="s">
        <v>3165</v>
      </c>
      <c r="F232" s="136" t="s">
        <v>3166</v>
      </c>
      <c r="G232" s="137" t="s">
        <v>235</v>
      </c>
      <c r="H232" s="138">
        <v>346.5</v>
      </c>
      <c r="I232" s="139"/>
      <c r="J232" s="140">
        <f>ROUND(I232*H232,2)</f>
        <v>0</v>
      </c>
      <c r="K232" s="136" t="s">
        <v>402</v>
      </c>
      <c r="L232" s="33"/>
      <c r="M232" s="141" t="s">
        <v>19</v>
      </c>
      <c r="N232" s="142" t="s">
        <v>49</v>
      </c>
      <c r="P232" s="143">
        <f>O232*H232</f>
        <v>0</v>
      </c>
      <c r="Q232" s="143">
        <v>0</v>
      </c>
      <c r="R232" s="143">
        <f>Q232*H232</f>
        <v>0</v>
      </c>
      <c r="S232" s="143">
        <v>0</v>
      </c>
      <c r="T232" s="144">
        <f>S232*H232</f>
        <v>0</v>
      </c>
      <c r="AR232" s="145" t="s">
        <v>454</v>
      </c>
      <c r="AT232" s="145" t="s">
        <v>360</v>
      </c>
      <c r="AU232" s="145" t="s">
        <v>90</v>
      </c>
      <c r="AY232" s="18" t="s">
        <v>358</v>
      </c>
      <c r="BE232" s="146">
        <f>IF(N232="základní",J232,0)</f>
        <v>0</v>
      </c>
      <c r="BF232" s="146">
        <f>IF(N232="snížená",J232,0)</f>
        <v>0</v>
      </c>
      <c r="BG232" s="146">
        <f>IF(N232="zákl. přenesená",J232,0)</f>
        <v>0</v>
      </c>
      <c r="BH232" s="146">
        <f>IF(N232="sníž. přenesená",J232,0)</f>
        <v>0</v>
      </c>
      <c r="BI232" s="146">
        <f>IF(N232="nulová",J232,0)</f>
        <v>0</v>
      </c>
      <c r="BJ232" s="18" t="s">
        <v>90</v>
      </c>
      <c r="BK232" s="146">
        <f>ROUND(I232*H232,2)</f>
        <v>0</v>
      </c>
      <c r="BL232" s="18" t="s">
        <v>454</v>
      </c>
      <c r="BM232" s="145" t="s">
        <v>3167</v>
      </c>
    </row>
    <row r="233" spans="2:65" s="1" customFormat="1" ht="11.25">
      <c r="B233" s="33"/>
      <c r="D233" s="147" t="s">
        <v>366</v>
      </c>
      <c r="F233" s="148" t="s">
        <v>3168</v>
      </c>
      <c r="I233" s="149"/>
      <c r="L233" s="33"/>
      <c r="M233" s="150"/>
      <c r="T233" s="54"/>
      <c r="AT233" s="18" t="s">
        <v>366</v>
      </c>
      <c r="AU233" s="18" t="s">
        <v>90</v>
      </c>
    </row>
    <row r="234" spans="2:65" s="13" customFormat="1" ht="11.25">
      <c r="B234" s="158"/>
      <c r="D234" s="152" t="s">
        <v>368</v>
      </c>
      <c r="E234" s="159" t="s">
        <v>19</v>
      </c>
      <c r="F234" s="160" t="s">
        <v>3169</v>
      </c>
      <c r="H234" s="161">
        <v>9</v>
      </c>
      <c r="I234" s="162"/>
      <c r="L234" s="158"/>
      <c r="M234" s="163"/>
      <c r="T234" s="164"/>
      <c r="AT234" s="159" t="s">
        <v>368</v>
      </c>
      <c r="AU234" s="159" t="s">
        <v>90</v>
      </c>
      <c r="AV234" s="13" t="s">
        <v>90</v>
      </c>
      <c r="AW234" s="13" t="s">
        <v>36</v>
      </c>
      <c r="AX234" s="13" t="s">
        <v>77</v>
      </c>
      <c r="AY234" s="159" t="s">
        <v>358</v>
      </c>
    </row>
    <row r="235" spans="2:65" s="13" customFormat="1" ht="11.25">
      <c r="B235" s="158"/>
      <c r="D235" s="152" t="s">
        <v>368</v>
      </c>
      <c r="E235" s="159" t="s">
        <v>19</v>
      </c>
      <c r="F235" s="160" t="s">
        <v>3170</v>
      </c>
      <c r="H235" s="161">
        <v>34.5</v>
      </c>
      <c r="I235" s="162"/>
      <c r="L235" s="158"/>
      <c r="M235" s="163"/>
      <c r="T235" s="164"/>
      <c r="AT235" s="159" t="s">
        <v>368</v>
      </c>
      <c r="AU235" s="159" t="s">
        <v>90</v>
      </c>
      <c r="AV235" s="13" t="s">
        <v>90</v>
      </c>
      <c r="AW235" s="13" t="s">
        <v>36</v>
      </c>
      <c r="AX235" s="13" t="s">
        <v>77</v>
      </c>
      <c r="AY235" s="159" t="s">
        <v>358</v>
      </c>
    </row>
    <row r="236" spans="2:65" s="13" customFormat="1" ht="11.25">
      <c r="B236" s="158"/>
      <c r="D236" s="152" t="s">
        <v>368</v>
      </c>
      <c r="E236" s="159" t="s">
        <v>19</v>
      </c>
      <c r="F236" s="160" t="s">
        <v>3171</v>
      </c>
      <c r="H236" s="161">
        <v>39</v>
      </c>
      <c r="I236" s="162"/>
      <c r="L236" s="158"/>
      <c r="M236" s="163"/>
      <c r="T236" s="164"/>
      <c r="AT236" s="159" t="s">
        <v>368</v>
      </c>
      <c r="AU236" s="159" t="s">
        <v>90</v>
      </c>
      <c r="AV236" s="13" t="s">
        <v>90</v>
      </c>
      <c r="AW236" s="13" t="s">
        <v>36</v>
      </c>
      <c r="AX236" s="13" t="s">
        <v>77</v>
      </c>
      <c r="AY236" s="159" t="s">
        <v>358</v>
      </c>
    </row>
    <row r="237" spans="2:65" s="13" customFormat="1" ht="11.25">
      <c r="B237" s="158"/>
      <c r="D237" s="152" t="s">
        <v>368</v>
      </c>
      <c r="E237" s="159" t="s">
        <v>19</v>
      </c>
      <c r="F237" s="160" t="s">
        <v>3172</v>
      </c>
      <c r="H237" s="161">
        <v>39</v>
      </c>
      <c r="I237" s="162"/>
      <c r="L237" s="158"/>
      <c r="M237" s="163"/>
      <c r="T237" s="164"/>
      <c r="AT237" s="159" t="s">
        <v>368</v>
      </c>
      <c r="AU237" s="159" t="s">
        <v>90</v>
      </c>
      <c r="AV237" s="13" t="s">
        <v>90</v>
      </c>
      <c r="AW237" s="13" t="s">
        <v>36</v>
      </c>
      <c r="AX237" s="13" t="s">
        <v>77</v>
      </c>
      <c r="AY237" s="159" t="s">
        <v>358</v>
      </c>
    </row>
    <row r="238" spans="2:65" s="13" customFormat="1" ht="11.25">
      <c r="B238" s="158"/>
      <c r="D238" s="152" t="s">
        <v>368</v>
      </c>
      <c r="E238" s="159" t="s">
        <v>19</v>
      </c>
      <c r="F238" s="160" t="s">
        <v>3173</v>
      </c>
      <c r="H238" s="161">
        <v>198</v>
      </c>
      <c r="I238" s="162"/>
      <c r="L238" s="158"/>
      <c r="M238" s="163"/>
      <c r="T238" s="164"/>
      <c r="AT238" s="159" t="s">
        <v>368</v>
      </c>
      <c r="AU238" s="159" t="s">
        <v>90</v>
      </c>
      <c r="AV238" s="13" t="s">
        <v>90</v>
      </c>
      <c r="AW238" s="13" t="s">
        <v>36</v>
      </c>
      <c r="AX238" s="13" t="s">
        <v>77</v>
      </c>
      <c r="AY238" s="159" t="s">
        <v>358</v>
      </c>
    </row>
    <row r="239" spans="2:65" s="13" customFormat="1" ht="11.25">
      <c r="B239" s="158"/>
      <c r="D239" s="152" t="s">
        <v>368</v>
      </c>
      <c r="E239" s="159" t="s">
        <v>19</v>
      </c>
      <c r="F239" s="160" t="s">
        <v>3174</v>
      </c>
      <c r="H239" s="161">
        <v>27</v>
      </c>
      <c r="I239" s="162"/>
      <c r="L239" s="158"/>
      <c r="M239" s="163"/>
      <c r="T239" s="164"/>
      <c r="AT239" s="159" t="s">
        <v>368</v>
      </c>
      <c r="AU239" s="159" t="s">
        <v>90</v>
      </c>
      <c r="AV239" s="13" t="s">
        <v>90</v>
      </c>
      <c r="AW239" s="13" t="s">
        <v>36</v>
      </c>
      <c r="AX239" s="13" t="s">
        <v>77</v>
      </c>
      <c r="AY239" s="159" t="s">
        <v>358</v>
      </c>
    </row>
    <row r="240" spans="2:65" s="14" customFormat="1" ht="11.25">
      <c r="B240" s="165"/>
      <c r="D240" s="152" t="s">
        <v>368</v>
      </c>
      <c r="E240" s="166" t="s">
        <v>19</v>
      </c>
      <c r="F240" s="167" t="s">
        <v>371</v>
      </c>
      <c r="H240" s="168">
        <v>346.5</v>
      </c>
      <c r="I240" s="169"/>
      <c r="L240" s="165"/>
      <c r="M240" s="170"/>
      <c r="T240" s="171"/>
      <c r="AT240" s="166" t="s">
        <v>368</v>
      </c>
      <c r="AU240" s="166" t="s">
        <v>90</v>
      </c>
      <c r="AV240" s="14" t="s">
        <v>364</v>
      </c>
      <c r="AW240" s="14" t="s">
        <v>36</v>
      </c>
      <c r="AX240" s="14" t="s">
        <v>84</v>
      </c>
      <c r="AY240" s="166" t="s">
        <v>358</v>
      </c>
    </row>
    <row r="241" spans="2:65" s="1" customFormat="1" ht="24.2" customHeight="1">
      <c r="B241" s="33"/>
      <c r="C241" s="134" t="s">
        <v>591</v>
      </c>
      <c r="D241" s="134" t="s">
        <v>360</v>
      </c>
      <c r="E241" s="135" t="s">
        <v>3175</v>
      </c>
      <c r="F241" s="136" t="s">
        <v>3176</v>
      </c>
      <c r="G241" s="137" t="s">
        <v>235</v>
      </c>
      <c r="H241" s="138">
        <v>30</v>
      </c>
      <c r="I241" s="139"/>
      <c r="J241" s="140">
        <f>ROUND(I241*H241,2)</f>
        <v>0</v>
      </c>
      <c r="K241" s="136" t="s">
        <v>402</v>
      </c>
      <c r="L241" s="33"/>
      <c r="M241" s="141" t="s">
        <v>19</v>
      </c>
      <c r="N241" s="142" t="s">
        <v>49</v>
      </c>
      <c r="P241" s="143">
        <f>O241*H241</f>
        <v>0</v>
      </c>
      <c r="Q241" s="143">
        <v>0</v>
      </c>
      <c r="R241" s="143">
        <f>Q241*H241</f>
        <v>0</v>
      </c>
      <c r="S241" s="143">
        <v>0</v>
      </c>
      <c r="T241" s="144">
        <f>S241*H241</f>
        <v>0</v>
      </c>
      <c r="AR241" s="145" t="s">
        <v>454</v>
      </c>
      <c r="AT241" s="145" t="s">
        <v>360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454</v>
      </c>
      <c r="BM241" s="145" t="s">
        <v>3177</v>
      </c>
    </row>
    <row r="242" spans="2:65" s="1" customFormat="1" ht="11.25">
      <c r="B242" s="33"/>
      <c r="D242" s="147" t="s">
        <v>366</v>
      </c>
      <c r="F242" s="148" t="s">
        <v>3178</v>
      </c>
      <c r="I242" s="149"/>
      <c r="L242" s="33"/>
      <c r="M242" s="150"/>
      <c r="T242" s="54"/>
      <c r="AT242" s="18" t="s">
        <v>366</v>
      </c>
      <c r="AU242" s="18" t="s">
        <v>90</v>
      </c>
    </row>
    <row r="243" spans="2:65" s="13" customFormat="1" ht="11.25">
      <c r="B243" s="158"/>
      <c r="D243" s="152" t="s">
        <v>368</v>
      </c>
      <c r="E243" s="159" t="s">
        <v>19</v>
      </c>
      <c r="F243" s="160" t="s">
        <v>3179</v>
      </c>
      <c r="H243" s="161">
        <v>30</v>
      </c>
      <c r="I243" s="162"/>
      <c r="L243" s="158"/>
      <c r="M243" s="163"/>
      <c r="T243" s="164"/>
      <c r="AT243" s="159" t="s">
        <v>368</v>
      </c>
      <c r="AU243" s="159" t="s">
        <v>90</v>
      </c>
      <c r="AV243" s="13" t="s">
        <v>90</v>
      </c>
      <c r="AW243" s="13" t="s">
        <v>36</v>
      </c>
      <c r="AX243" s="13" t="s">
        <v>84</v>
      </c>
      <c r="AY243" s="159" t="s">
        <v>358</v>
      </c>
    </row>
    <row r="244" spans="2:65" s="1" customFormat="1" ht="16.5" customHeight="1">
      <c r="B244" s="33"/>
      <c r="C244" s="134" t="s">
        <v>598</v>
      </c>
      <c r="D244" s="134" t="s">
        <v>360</v>
      </c>
      <c r="E244" s="135" t="s">
        <v>3180</v>
      </c>
      <c r="F244" s="136" t="s">
        <v>3181</v>
      </c>
      <c r="G244" s="137" t="s">
        <v>235</v>
      </c>
      <c r="H244" s="138">
        <v>2</v>
      </c>
      <c r="I244" s="139"/>
      <c r="J244" s="140">
        <f>ROUND(I244*H244,2)</f>
        <v>0</v>
      </c>
      <c r="K244" s="136" t="s">
        <v>3182</v>
      </c>
      <c r="L244" s="33"/>
      <c r="M244" s="141" t="s">
        <v>19</v>
      </c>
      <c r="N244" s="142" t="s">
        <v>49</v>
      </c>
      <c r="P244" s="143">
        <f>O244*H244</f>
        <v>0</v>
      </c>
      <c r="Q244" s="143">
        <v>2.0100000000000001E-3</v>
      </c>
      <c r="R244" s="143">
        <f>Q244*H244</f>
        <v>4.0200000000000001E-3</v>
      </c>
      <c r="S244" s="143">
        <v>0</v>
      </c>
      <c r="T244" s="144">
        <f>S244*H244</f>
        <v>0</v>
      </c>
      <c r="AR244" s="145" t="s">
        <v>454</v>
      </c>
      <c r="AT244" s="145" t="s">
        <v>360</v>
      </c>
      <c r="AU244" s="145" t="s">
        <v>90</v>
      </c>
      <c r="AY244" s="18" t="s">
        <v>358</v>
      </c>
      <c r="BE244" s="146">
        <f>IF(N244="základní",J244,0)</f>
        <v>0</v>
      </c>
      <c r="BF244" s="146">
        <f>IF(N244="snížená",J244,0)</f>
        <v>0</v>
      </c>
      <c r="BG244" s="146">
        <f>IF(N244="zákl. přenesená",J244,0)</f>
        <v>0</v>
      </c>
      <c r="BH244" s="146">
        <f>IF(N244="sníž. přenesená",J244,0)</f>
        <v>0</v>
      </c>
      <c r="BI244" s="146">
        <f>IF(N244="nulová",J244,0)</f>
        <v>0</v>
      </c>
      <c r="BJ244" s="18" t="s">
        <v>90</v>
      </c>
      <c r="BK244" s="146">
        <f>ROUND(I244*H244,2)</f>
        <v>0</v>
      </c>
      <c r="BL244" s="18" t="s">
        <v>454</v>
      </c>
      <c r="BM244" s="145" t="s">
        <v>3183</v>
      </c>
    </row>
    <row r="245" spans="2:65" s="13" customFormat="1" ht="11.25">
      <c r="B245" s="158"/>
      <c r="D245" s="152" t="s">
        <v>368</v>
      </c>
      <c r="E245" s="159" t="s">
        <v>19</v>
      </c>
      <c r="F245" s="160" t="s">
        <v>90</v>
      </c>
      <c r="H245" s="161">
        <v>2</v>
      </c>
      <c r="I245" s="162"/>
      <c r="L245" s="158"/>
      <c r="M245" s="163"/>
      <c r="T245" s="164"/>
      <c r="AT245" s="159" t="s">
        <v>368</v>
      </c>
      <c r="AU245" s="159" t="s">
        <v>90</v>
      </c>
      <c r="AV245" s="13" t="s">
        <v>90</v>
      </c>
      <c r="AW245" s="13" t="s">
        <v>36</v>
      </c>
      <c r="AX245" s="13" t="s">
        <v>77</v>
      </c>
      <c r="AY245" s="159" t="s">
        <v>358</v>
      </c>
    </row>
    <row r="246" spans="2:65" s="14" customFormat="1" ht="11.25">
      <c r="B246" s="165"/>
      <c r="D246" s="152" t="s">
        <v>368</v>
      </c>
      <c r="E246" s="166" t="s">
        <v>19</v>
      </c>
      <c r="F246" s="167" t="s">
        <v>371</v>
      </c>
      <c r="H246" s="168">
        <v>2</v>
      </c>
      <c r="I246" s="169"/>
      <c r="L246" s="165"/>
      <c r="M246" s="170"/>
      <c r="T246" s="171"/>
      <c r="AT246" s="166" t="s">
        <v>368</v>
      </c>
      <c r="AU246" s="166" t="s">
        <v>90</v>
      </c>
      <c r="AV246" s="14" t="s">
        <v>364</v>
      </c>
      <c r="AW246" s="14" t="s">
        <v>36</v>
      </c>
      <c r="AX246" s="14" t="s">
        <v>84</v>
      </c>
      <c r="AY246" s="166" t="s">
        <v>358</v>
      </c>
    </row>
    <row r="247" spans="2:65" s="1" customFormat="1" ht="21.75" customHeight="1">
      <c r="B247" s="33"/>
      <c r="C247" s="134" t="s">
        <v>605</v>
      </c>
      <c r="D247" s="134" t="s">
        <v>360</v>
      </c>
      <c r="E247" s="135" t="s">
        <v>3184</v>
      </c>
      <c r="F247" s="136" t="s">
        <v>3185</v>
      </c>
      <c r="G247" s="137" t="s">
        <v>235</v>
      </c>
      <c r="H247" s="138">
        <v>6</v>
      </c>
      <c r="I247" s="139"/>
      <c r="J247" s="140">
        <f>ROUND(I247*H247,2)</f>
        <v>0</v>
      </c>
      <c r="K247" s="136" t="s">
        <v>3182</v>
      </c>
      <c r="L247" s="33"/>
      <c r="M247" s="141" t="s">
        <v>19</v>
      </c>
      <c r="N247" s="142" t="s">
        <v>49</v>
      </c>
      <c r="P247" s="143">
        <f>O247*H247</f>
        <v>0</v>
      </c>
      <c r="Q247" s="143">
        <v>2.0100000000000001E-3</v>
      </c>
      <c r="R247" s="143">
        <f>Q247*H247</f>
        <v>1.2060000000000001E-2</v>
      </c>
      <c r="S247" s="143">
        <v>0</v>
      </c>
      <c r="T247" s="144">
        <f>S247*H247</f>
        <v>0</v>
      </c>
      <c r="AR247" s="145" t="s">
        <v>454</v>
      </c>
      <c r="AT247" s="145" t="s">
        <v>360</v>
      </c>
      <c r="AU247" s="145" t="s">
        <v>90</v>
      </c>
      <c r="AY247" s="18" t="s">
        <v>358</v>
      </c>
      <c r="BE247" s="146">
        <f>IF(N247="základní",J247,0)</f>
        <v>0</v>
      </c>
      <c r="BF247" s="146">
        <f>IF(N247="snížená",J247,0)</f>
        <v>0</v>
      </c>
      <c r="BG247" s="146">
        <f>IF(N247="zákl. přenesená",J247,0)</f>
        <v>0</v>
      </c>
      <c r="BH247" s="146">
        <f>IF(N247="sníž. přenesená",J247,0)</f>
        <v>0</v>
      </c>
      <c r="BI247" s="146">
        <f>IF(N247="nulová",J247,0)</f>
        <v>0</v>
      </c>
      <c r="BJ247" s="18" t="s">
        <v>90</v>
      </c>
      <c r="BK247" s="146">
        <f>ROUND(I247*H247,2)</f>
        <v>0</v>
      </c>
      <c r="BL247" s="18" t="s">
        <v>454</v>
      </c>
      <c r="BM247" s="145" t="s">
        <v>3186</v>
      </c>
    </row>
    <row r="248" spans="2:65" s="13" customFormat="1" ht="11.25">
      <c r="B248" s="158"/>
      <c r="D248" s="152" t="s">
        <v>368</v>
      </c>
      <c r="E248" s="159" t="s">
        <v>19</v>
      </c>
      <c r="F248" s="160" t="s">
        <v>394</v>
      </c>
      <c r="H248" s="161">
        <v>6</v>
      </c>
      <c r="I248" s="162"/>
      <c r="L248" s="158"/>
      <c r="M248" s="163"/>
      <c r="T248" s="164"/>
      <c r="AT248" s="159" t="s">
        <v>368</v>
      </c>
      <c r="AU248" s="159" t="s">
        <v>90</v>
      </c>
      <c r="AV248" s="13" t="s">
        <v>90</v>
      </c>
      <c r="AW248" s="13" t="s">
        <v>36</v>
      </c>
      <c r="AX248" s="13" t="s">
        <v>84</v>
      </c>
      <c r="AY248" s="159" t="s">
        <v>358</v>
      </c>
    </row>
    <row r="249" spans="2:65" s="14" customFormat="1" ht="11.25">
      <c r="B249" s="165"/>
      <c r="D249" s="152" t="s">
        <v>368</v>
      </c>
      <c r="E249" s="166" t="s">
        <v>19</v>
      </c>
      <c r="F249" s="167" t="s">
        <v>371</v>
      </c>
      <c r="H249" s="168">
        <v>6</v>
      </c>
      <c r="I249" s="169"/>
      <c r="L249" s="165"/>
      <c r="M249" s="170"/>
      <c r="T249" s="171"/>
      <c r="AT249" s="166" t="s">
        <v>368</v>
      </c>
      <c r="AU249" s="166" t="s">
        <v>90</v>
      </c>
      <c r="AV249" s="14" t="s">
        <v>364</v>
      </c>
      <c r="AW249" s="14" t="s">
        <v>36</v>
      </c>
      <c r="AX249" s="14" t="s">
        <v>77</v>
      </c>
      <c r="AY249" s="166" t="s">
        <v>358</v>
      </c>
    </row>
    <row r="250" spans="2:65" s="1" customFormat="1" ht="49.15" customHeight="1">
      <c r="B250" s="33"/>
      <c r="C250" s="134" t="s">
        <v>612</v>
      </c>
      <c r="D250" s="134" t="s">
        <v>360</v>
      </c>
      <c r="E250" s="135" t="s">
        <v>3187</v>
      </c>
      <c r="F250" s="136" t="s">
        <v>3188</v>
      </c>
      <c r="G250" s="137" t="s">
        <v>504</v>
      </c>
      <c r="H250" s="138">
        <v>1</v>
      </c>
      <c r="I250" s="139"/>
      <c r="J250" s="140">
        <f>ROUND(I250*H250,2)</f>
        <v>0</v>
      </c>
      <c r="K250" s="136" t="s">
        <v>3182</v>
      </c>
      <c r="L250" s="33"/>
      <c r="M250" s="141" t="s">
        <v>19</v>
      </c>
      <c r="N250" s="142" t="s">
        <v>49</v>
      </c>
      <c r="P250" s="143">
        <f>O250*H250</f>
        <v>0</v>
      </c>
      <c r="Q250" s="143">
        <v>0</v>
      </c>
      <c r="R250" s="143">
        <f>Q250*H250</f>
        <v>0</v>
      </c>
      <c r="S250" s="143">
        <v>0</v>
      </c>
      <c r="T250" s="144">
        <f>S250*H250</f>
        <v>0</v>
      </c>
      <c r="AR250" s="145" t="s">
        <v>454</v>
      </c>
      <c r="AT250" s="145" t="s">
        <v>360</v>
      </c>
      <c r="AU250" s="145" t="s">
        <v>90</v>
      </c>
      <c r="AY250" s="18" t="s">
        <v>358</v>
      </c>
      <c r="BE250" s="146">
        <f>IF(N250="základní",J250,0)</f>
        <v>0</v>
      </c>
      <c r="BF250" s="146">
        <f>IF(N250="snížená",J250,0)</f>
        <v>0</v>
      </c>
      <c r="BG250" s="146">
        <f>IF(N250="zákl. přenesená",J250,0)</f>
        <v>0</v>
      </c>
      <c r="BH250" s="146">
        <f>IF(N250="sníž. přenesená",J250,0)</f>
        <v>0</v>
      </c>
      <c r="BI250" s="146">
        <f>IF(N250="nulová",J250,0)</f>
        <v>0</v>
      </c>
      <c r="BJ250" s="18" t="s">
        <v>90</v>
      </c>
      <c r="BK250" s="146">
        <f>ROUND(I250*H250,2)</f>
        <v>0</v>
      </c>
      <c r="BL250" s="18" t="s">
        <v>454</v>
      </c>
      <c r="BM250" s="145" t="s">
        <v>3189</v>
      </c>
    </row>
    <row r="251" spans="2:65" s="13" customFormat="1" ht="11.25">
      <c r="B251" s="158"/>
      <c r="D251" s="152" t="s">
        <v>368</v>
      </c>
      <c r="E251" s="159" t="s">
        <v>19</v>
      </c>
      <c r="F251" s="160" t="s">
        <v>84</v>
      </c>
      <c r="H251" s="161">
        <v>1</v>
      </c>
      <c r="I251" s="162"/>
      <c r="L251" s="158"/>
      <c r="M251" s="163"/>
      <c r="T251" s="164"/>
      <c r="AT251" s="159" t="s">
        <v>368</v>
      </c>
      <c r="AU251" s="159" t="s">
        <v>90</v>
      </c>
      <c r="AV251" s="13" t="s">
        <v>90</v>
      </c>
      <c r="AW251" s="13" t="s">
        <v>36</v>
      </c>
      <c r="AX251" s="13" t="s">
        <v>84</v>
      </c>
      <c r="AY251" s="159" t="s">
        <v>358</v>
      </c>
    </row>
    <row r="252" spans="2:65" s="1" customFormat="1" ht="24.2" customHeight="1">
      <c r="B252" s="33"/>
      <c r="C252" s="134" t="s">
        <v>621</v>
      </c>
      <c r="D252" s="134" t="s">
        <v>360</v>
      </c>
      <c r="E252" s="135" t="s">
        <v>3190</v>
      </c>
      <c r="F252" s="136" t="s">
        <v>3191</v>
      </c>
      <c r="G252" s="137" t="s">
        <v>504</v>
      </c>
      <c r="H252" s="138">
        <v>1</v>
      </c>
      <c r="I252" s="139"/>
      <c r="J252" s="140">
        <f>ROUND(I252*H252,2)</f>
        <v>0</v>
      </c>
      <c r="K252" s="136" t="s">
        <v>3182</v>
      </c>
      <c r="L252" s="33"/>
      <c r="M252" s="141" t="s">
        <v>19</v>
      </c>
      <c r="N252" s="142" t="s">
        <v>49</v>
      </c>
      <c r="P252" s="143">
        <f>O252*H252</f>
        <v>0</v>
      </c>
      <c r="Q252" s="143">
        <v>0</v>
      </c>
      <c r="R252" s="143">
        <f>Q252*H252</f>
        <v>0</v>
      </c>
      <c r="S252" s="143">
        <v>0</v>
      </c>
      <c r="T252" s="144">
        <f>S252*H252</f>
        <v>0</v>
      </c>
      <c r="AR252" s="145" t="s">
        <v>454</v>
      </c>
      <c r="AT252" s="145" t="s">
        <v>360</v>
      </c>
      <c r="AU252" s="145" t="s">
        <v>90</v>
      </c>
      <c r="AY252" s="18" t="s">
        <v>358</v>
      </c>
      <c r="BE252" s="146">
        <f>IF(N252="základní",J252,0)</f>
        <v>0</v>
      </c>
      <c r="BF252" s="146">
        <f>IF(N252="snížená",J252,0)</f>
        <v>0</v>
      </c>
      <c r="BG252" s="146">
        <f>IF(N252="zákl. přenesená",J252,0)</f>
        <v>0</v>
      </c>
      <c r="BH252" s="146">
        <f>IF(N252="sníž. přenesená",J252,0)</f>
        <v>0</v>
      </c>
      <c r="BI252" s="146">
        <f>IF(N252="nulová",J252,0)</f>
        <v>0</v>
      </c>
      <c r="BJ252" s="18" t="s">
        <v>90</v>
      </c>
      <c r="BK252" s="146">
        <f>ROUND(I252*H252,2)</f>
        <v>0</v>
      </c>
      <c r="BL252" s="18" t="s">
        <v>454</v>
      </c>
      <c r="BM252" s="145" t="s">
        <v>3192</v>
      </c>
    </row>
    <row r="253" spans="2:65" s="13" customFormat="1" ht="11.25">
      <c r="B253" s="158"/>
      <c r="D253" s="152" t="s">
        <v>368</v>
      </c>
      <c r="E253" s="159" t="s">
        <v>19</v>
      </c>
      <c r="F253" s="160" t="s">
        <v>84</v>
      </c>
      <c r="H253" s="161">
        <v>1</v>
      </c>
      <c r="I253" s="162"/>
      <c r="L253" s="158"/>
      <c r="M253" s="163"/>
      <c r="T253" s="164"/>
      <c r="AT253" s="159" t="s">
        <v>368</v>
      </c>
      <c r="AU253" s="159" t="s">
        <v>90</v>
      </c>
      <c r="AV253" s="13" t="s">
        <v>90</v>
      </c>
      <c r="AW253" s="13" t="s">
        <v>36</v>
      </c>
      <c r="AX253" s="13" t="s">
        <v>84</v>
      </c>
      <c r="AY253" s="159" t="s">
        <v>358</v>
      </c>
    </row>
    <row r="254" spans="2:65" s="1" customFormat="1" ht="24.2" customHeight="1">
      <c r="B254" s="33"/>
      <c r="C254" s="134" t="s">
        <v>627</v>
      </c>
      <c r="D254" s="134" t="s">
        <v>360</v>
      </c>
      <c r="E254" s="135" t="s">
        <v>3193</v>
      </c>
      <c r="F254" s="136" t="s">
        <v>3194</v>
      </c>
      <c r="G254" s="137" t="s">
        <v>504</v>
      </c>
      <c r="H254" s="138">
        <v>3</v>
      </c>
      <c r="I254" s="139"/>
      <c r="J254" s="140">
        <f>ROUND(I254*H254,2)</f>
        <v>0</v>
      </c>
      <c r="K254" s="136" t="s">
        <v>3182</v>
      </c>
      <c r="L254" s="33"/>
      <c r="M254" s="141" t="s">
        <v>19</v>
      </c>
      <c r="N254" s="142" t="s">
        <v>49</v>
      </c>
      <c r="P254" s="143">
        <f>O254*H254</f>
        <v>0</v>
      </c>
      <c r="Q254" s="143">
        <v>0</v>
      </c>
      <c r="R254" s="143">
        <f>Q254*H254</f>
        <v>0</v>
      </c>
      <c r="S254" s="143">
        <v>0</v>
      </c>
      <c r="T254" s="144">
        <f>S254*H254</f>
        <v>0</v>
      </c>
      <c r="AR254" s="145" t="s">
        <v>454</v>
      </c>
      <c r="AT254" s="145" t="s">
        <v>360</v>
      </c>
      <c r="AU254" s="145" t="s">
        <v>90</v>
      </c>
      <c r="AY254" s="18" t="s">
        <v>358</v>
      </c>
      <c r="BE254" s="146">
        <f>IF(N254="základní",J254,0)</f>
        <v>0</v>
      </c>
      <c r="BF254" s="146">
        <f>IF(N254="snížená",J254,0)</f>
        <v>0</v>
      </c>
      <c r="BG254" s="146">
        <f>IF(N254="zákl. přenesená",J254,0)</f>
        <v>0</v>
      </c>
      <c r="BH254" s="146">
        <f>IF(N254="sníž. přenesená",J254,0)</f>
        <v>0</v>
      </c>
      <c r="BI254" s="146">
        <f>IF(N254="nulová",J254,0)</f>
        <v>0</v>
      </c>
      <c r="BJ254" s="18" t="s">
        <v>90</v>
      </c>
      <c r="BK254" s="146">
        <f>ROUND(I254*H254,2)</f>
        <v>0</v>
      </c>
      <c r="BL254" s="18" t="s">
        <v>454</v>
      </c>
      <c r="BM254" s="145" t="s">
        <v>3195</v>
      </c>
    </row>
    <row r="255" spans="2:65" s="1" customFormat="1" ht="24.2" customHeight="1">
      <c r="B255" s="33"/>
      <c r="C255" s="134" t="s">
        <v>633</v>
      </c>
      <c r="D255" s="134" t="s">
        <v>360</v>
      </c>
      <c r="E255" s="135" t="s">
        <v>3196</v>
      </c>
      <c r="F255" s="136" t="s">
        <v>3197</v>
      </c>
      <c r="G255" s="137" t="s">
        <v>504</v>
      </c>
      <c r="H255" s="138">
        <v>10</v>
      </c>
      <c r="I255" s="139"/>
      <c r="J255" s="140">
        <f>ROUND(I255*H255,2)</f>
        <v>0</v>
      </c>
      <c r="K255" s="136" t="s">
        <v>3182</v>
      </c>
      <c r="L255" s="33"/>
      <c r="M255" s="141" t="s">
        <v>19</v>
      </c>
      <c r="N255" s="142" t="s">
        <v>49</v>
      </c>
      <c r="P255" s="143">
        <f>O255*H255</f>
        <v>0</v>
      </c>
      <c r="Q255" s="143">
        <v>0</v>
      </c>
      <c r="R255" s="143">
        <f>Q255*H255</f>
        <v>0</v>
      </c>
      <c r="S255" s="143">
        <v>0</v>
      </c>
      <c r="T255" s="144">
        <f>S255*H255</f>
        <v>0</v>
      </c>
      <c r="AR255" s="145" t="s">
        <v>454</v>
      </c>
      <c r="AT255" s="145" t="s">
        <v>360</v>
      </c>
      <c r="AU255" s="145" t="s">
        <v>90</v>
      </c>
      <c r="AY255" s="18" t="s">
        <v>358</v>
      </c>
      <c r="BE255" s="146">
        <f>IF(N255="základní",J255,0)</f>
        <v>0</v>
      </c>
      <c r="BF255" s="146">
        <f>IF(N255="snížená",J255,0)</f>
        <v>0</v>
      </c>
      <c r="BG255" s="146">
        <f>IF(N255="zákl. přenesená",J255,0)</f>
        <v>0</v>
      </c>
      <c r="BH255" s="146">
        <f>IF(N255="sníž. přenesená",J255,0)</f>
        <v>0</v>
      </c>
      <c r="BI255" s="146">
        <f>IF(N255="nulová",J255,0)</f>
        <v>0</v>
      </c>
      <c r="BJ255" s="18" t="s">
        <v>90</v>
      </c>
      <c r="BK255" s="146">
        <f>ROUND(I255*H255,2)</f>
        <v>0</v>
      </c>
      <c r="BL255" s="18" t="s">
        <v>454</v>
      </c>
      <c r="BM255" s="145" t="s">
        <v>3198</v>
      </c>
    </row>
    <row r="256" spans="2:65" s="1" customFormat="1" ht="24.2" customHeight="1">
      <c r="B256" s="33"/>
      <c r="C256" s="134" t="s">
        <v>640</v>
      </c>
      <c r="D256" s="134" t="s">
        <v>360</v>
      </c>
      <c r="E256" s="135" t="s">
        <v>3199</v>
      </c>
      <c r="F256" s="136" t="s">
        <v>3200</v>
      </c>
      <c r="G256" s="137" t="s">
        <v>1498</v>
      </c>
      <c r="H256" s="189"/>
      <c r="I256" s="139"/>
      <c r="J256" s="140">
        <f>ROUND(I256*H256,2)</f>
        <v>0</v>
      </c>
      <c r="K256" s="136" t="s">
        <v>402</v>
      </c>
      <c r="L256" s="33"/>
      <c r="M256" s="141" t="s">
        <v>19</v>
      </c>
      <c r="N256" s="142" t="s">
        <v>49</v>
      </c>
      <c r="P256" s="143">
        <f>O256*H256</f>
        <v>0</v>
      </c>
      <c r="Q256" s="143">
        <v>0</v>
      </c>
      <c r="R256" s="143">
        <f>Q256*H256</f>
        <v>0</v>
      </c>
      <c r="S256" s="143">
        <v>0</v>
      </c>
      <c r="T256" s="144">
        <f>S256*H256</f>
        <v>0</v>
      </c>
      <c r="AR256" s="145" t="s">
        <v>454</v>
      </c>
      <c r="AT256" s="145" t="s">
        <v>360</v>
      </c>
      <c r="AU256" s="145" t="s">
        <v>90</v>
      </c>
      <c r="AY256" s="18" t="s">
        <v>358</v>
      </c>
      <c r="BE256" s="146">
        <f>IF(N256="základní",J256,0)</f>
        <v>0</v>
      </c>
      <c r="BF256" s="146">
        <f>IF(N256="snížená",J256,0)</f>
        <v>0</v>
      </c>
      <c r="BG256" s="146">
        <f>IF(N256="zákl. přenesená",J256,0)</f>
        <v>0</v>
      </c>
      <c r="BH256" s="146">
        <f>IF(N256="sníž. přenesená",J256,0)</f>
        <v>0</v>
      </c>
      <c r="BI256" s="146">
        <f>IF(N256="nulová",J256,0)</f>
        <v>0</v>
      </c>
      <c r="BJ256" s="18" t="s">
        <v>90</v>
      </c>
      <c r="BK256" s="146">
        <f>ROUND(I256*H256,2)</f>
        <v>0</v>
      </c>
      <c r="BL256" s="18" t="s">
        <v>454</v>
      </c>
      <c r="BM256" s="145" t="s">
        <v>3201</v>
      </c>
    </row>
    <row r="257" spans="2:65" s="1" customFormat="1" ht="11.25">
      <c r="B257" s="33"/>
      <c r="D257" s="147" t="s">
        <v>366</v>
      </c>
      <c r="F257" s="148" t="s">
        <v>3202</v>
      </c>
      <c r="I257" s="149"/>
      <c r="L257" s="33"/>
      <c r="M257" s="150"/>
      <c r="T257" s="54"/>
      <c r="AT257" s="18" t="s">
        <v>366</v>
      </c>
      <c r="AU257" s="18" t="s">
        <v>90</v>
      </c>
    </row>
    <row r="258" spans="2:65" s="1" customFormat="1" ht="24.2" customHeight="1">
      <c r="B258" s="33"/>
      <c r="C258" s="134" t="s">
        <v>646</v>
      </c>
      <c r="D258" s="134" t="s">
        <v>360</v>
      </c>
      <c r="E258" s="135" t="s">
        <v>3203</v>
      </c>
      <c r="F258" s="136" t="s">
        <v>3204</v>
      </c>
      <c r="G258" s="137" t="s">
        <v>1498</v>
      </c>
      <c r="H258" s="189"/>
      <c r="I258" s="139"/>
      <c r="J258" s="140">
        <f>ROUND(I258*H258,2)</f>
        <v>0</v>
      </c>
      <c r="K258" s="136" t="s">
        <v>402</v>
      </c>
      <c r="L258" s="33"/>
      <c r="M258" s="141" t="s">
        <v>19</v>
      </c>
      <c r="N258" s="142" t="s">
        <v>49</v>
      </c>
      <c r="P258" s="143">
        <f>O258*H258</f>
        <v>0</v>
      </c>
      <c r="Q258" s="143">
        <v>0</v>
      </c>
      <c r="R258" s="143">
        <f>Q258*H258</f>
        <v>0</v>
      </c>
      <c r="S258" s="143">
        <v>0</v>
      </c>
      <c r="T258" s="144">
        <f>S258*H258</f>
        <v>0</v>
      </c>
      <c r="AR258" s="145" t="s">
        <v>454</v>
      </c>
      <c r="AT258" s="145" t="s">
        <v>360</v>
      </c>
      <c r="AU258" s="145" t="s">
        <v>90</v>
      </c>
      <c r="AY258" s="18" t="s">
        <v>358</v>
      </c>
      <c r="BE258" s="146">
        <f>IF(N258="základní",J258,0)</f>
        <v>0</v>
      </c>
      <c r="BF258" s="146">
        <f>IF(N258="snížená",J258,0)</f>
        <v>0</v>
      </c>
      <c r="BG258" s="146">
        <f>IF(N258="zákl. přenesená",J258,0)</f>
        <v>0</v>
      </c>
      <c r="BH258" s="146">
        <f>IF(N258="sníž. přenesená",J258,0)</f>
        <v>0</v>
      </c>
      <c r="BI258" s="146">
        <f>IF(N258="nulová",J258,0)</f>
        <v>0</v>
      </c>
      <c r="BJ258" s="18" t="s">
        <v>90</v>
      </c>
      <c r="BK258" s="146">
        <f>ROUND(I258*H258,2)</f>
        <v>0</v>
      </c>
      <c r="BL258" s="18" t="s">
        <v>454</v>
      </c>
      <c r="BM258" s="145" t="s">
        <v>3205</v>
      </c>
    </row>
    <row r="259" spans="2:65" s="1" customFormat="1" ht="11.25">
      <c r="B259" s="33"/>
      <c r="D259" s="147" t="s">
        <v>366</v>
      </c>
      <c r="F259" s="148" t="s">
        <v>3206</v>
      </c>
      <c r="I259" s="149"/>
      <c r="L259" s="33"/>
      <c r="M259" s="150"/>
      <c r="T259" s="54"/>
      <c r="AT259" s="18" t="s">
        <v>366</v>
      </c>
      <c r="AU259" s="18" t="s">
        <v>90</v>
      </c>
    </row>
    <row r="260" spans="2:65" s="11" customFormat="1" ht="22.9" customHeight="1">
      <c r="B260" s="122"/>
      <c r="D260" s="123" t="s">
        <v>76</v>
      </c>
      <c r="E260" s="132" t="s">
        <v>3207</v>
      </c>
      <c r="F260" s="132" t="s">
        <v>3208</v>
      </c>
      <c r="I260" s="125"/>
      <c r="J260" s="133">
        <f>BK260</f>
        <v>0</v>
      </c>
      <c r="L260" s="122"/>
      <c r="M260" s="127"/>
      <c r="P260" s="128">
        <f>SUM(P261:P445)</f>
        <v>0</v>
      </c>
      <c r="R260" s="128">
        <f>SUM(R261:R445)</f>
        <v>1.6956539999999998</v>
      </c>
      <c r="T260" s="129">
        <f>SUM(T261:T445)</f>
        <v>0</v>
      </c>
      <c r="AR260" s="123" t="s">
        <v>90</v>
      </c>
      <c r="AT260" s="130" t="s">
        <v>76</v>
      </c>
      <c r="AU260" s="130" t="s">
        <v>84</v>
      </c>
      <c r="AY260" s="123" t="s">
        <v>358</v>
      </c>
      <c r="BK260" s="131">
        <f>SUM(BK261:BK445)</f>
        <v>0</v>
      </c>
    </row>
    <row r="261" spans="2:65" s="1" customFormat="1" ht="24.2" customHeight="1">
      <c r="B261" s="33"/>
      <c r="C261" s="134" t="s">
        <v>653</v>
      </c>
      <c r="D261" s="134" t="s">
        <v>360</v>
      </c>
      <c r="E261" s="135" t="s">
        <v>3209</v>
      </c>
      <c r="F261" s="136" t="s">
        <v>3210</v>
      </c>
      <c r="G261" s="137" t="s">
        <v>235</v>
      </c>
      <c r="H261" s="138">
        <v>3</v>
      </c>
      <c r="I261" s="139"/>
      <c r="J261" s="140">
        <f>ROUND(I261*H261,2)</f>
        <v>0</v>
      </c>
      <c r="K261" s="136" t="s">
        <v>402</v>
      </c>
      <c r="L261" s="33"/>
      <c r="M261" s="141" t="s">
        <v>19</v>
      </c>
      <c r="N261" s="142" t="s">
        <v>49</v>
      </c>
      <c r="P261" s="143">
        <f>O261*H261</f>
        <v>0</v>
      </c>
      <c r="Q261" s="143">
        <v>3.0899999999999999E-3</v>
      </c>
      <c r="R261" s="143">
        <f>Q261*H261</f>
        <v>9.2700000000000005E-3</v>
      </c>
      <c r="S261" s="143">
        <v>0</v>
      </c>
      <c r="T261" s="144">
        <f>S261*H261</f>
        <v>0</v>
      </c>
      <c r="AR261" s="145" t="s">
        <v>454</v>
      </c>
      <c r="AT261" s="145" t="s">
        <v>360</v>
      </c>
      <c r="AU261" s="145" t="s">
        <v>90</v>
      </c>
      <c r="AY261" s="18" t="s">
        <v>358</v>
      </c>
      <c r="BE261" s="146">
        <f>IF(N261="základní",J261,0)</f>
        <v>0</v>
      </c>
      <c r="BF261" s="146">
        <f>IF(N261="snížená",J261,0)</f>
        <v>0</v>
      </c>
      <c r="BG261" s="146">
        <f>IF(N261="zákl. přenesená",J261,0)</f>
        <v>0</v>
      </c>
      <c r="BH261" s="146">
        <f>IF(N261="sníž. přenesená",J261,0)</f>
        <v>0</v>
      </c>
      <c r="BI261" s="146">
        <f>IF(N261="nulová",J261,0)</f>
        <v>0</v>
      </c>
      <c r="BJ261" s="18" t="s">
        <v>90</v>
      </c>
      <c r="BK261" s="146">
        <f>ROUND(I261*H261,2)</f>
        <v>0</v>
      </c>
      <c r="BL261" s="18" t="s">
        <v>454</v>
      </c>
      <c r="BM261" s="145" t="s">
        <v>3211</v>
      </c>
    </row>
    <row r="262" spans="2:65" s="1" customFormat="1" ht="11.25">
      <c r="B262" s="33"/>
      <c r="D262" s="147" t="s">
        <v>366</v>
      </c>
      <c r="F262" s="148" t="s">
        <v>3212</v>
      </c>
      <c r="I262" s="149"/>
      <c r="L262" s="33"/>
      <c r="M262" s="150"/>
      <c r="T262" s="54"/>
      <c r="AT262" s="18" t="s">
        <v>366</v>
      </c>
      <c r="AU262" s="18" t="s">
        <v>90</v>
      </c>
    </row>
    <row r="263" spans="2:65" s="13" customFormat="1" ht="11.25">
      <c r="B263" s="158"/>
      <c r="D263" s="152" t="s">
        <v>368</v>
      </c>
      <c r="E263" s="159" t="s">
        <v>19</v>
      </c>
      <c r="F263" s="160" t="s">
        <v>3213</v>
      </c>
      <c r="H263" s="161">
        <v>3</v>
      </c>
      <c r="I263" s="162"/>
      <c r="L263" s="158"/>
      <c r="M263" s="163"/>
      <c r="T263" s="164"/>
      <c r="AT263" s="159" t="s">
        <v>368</v>
      </c>
      <c r="AU263" s="159" t="s">
        <v>90</v>
      </c>
      <c r="AV263" s="13" t="s">
        <v>90</v>
      </c>
      <c r="AW263" s="13" t="s">
        <v>36</v>
      </c>
      <c r="AX263" s="13" t="s">
        <v>77</v>
      </c>
      <c r="AY263" s="159" t="s">
        <v>358</v>
      </c>
    </row>
    <row r="264" spans="2:65" s="14" customFormat="1" ht="11.25">
      <c r="B264" s="165"/>
      <c r="D264" s="152" t="s">
        <v>368</v>
      </c>
      <c r="E264" s="166" t="s">
        <v>19</v>
      </c>
      <c r="F264" s="167" t="s">
        <v>371</v>
      </c>
      <c r="H264" s="168">
        <v>3</v>
      </c>
      <c r="I264" s="169"/>
      <c r="L264" s="165"/>
      <c r="M264" s="170"/>
      <c r="T264" s="171"/>
      <c r="AT264" s="166" t="s">
        <v>368</v>
      </c>
      <c r="AU264" s="166" t="s">
        <v>90</v>
      </c>
      <c r="AV264" s="14" t="s">
        <v>364</v>
      </c>
      <c r="AW264" s="14" t="s">
        <v>36</v>
      </c>
      <c r="AX264" s="14" t="s">
        <v>84</v>
      </c>
      <c r="AY264" s="166" t="s">
        <v>358</v>
      </c>
    </row>
    <row r="265" spans="2:65" s="1" customFormat="1" ht="24.2" customHeight="1">
      <c r="B265" s="33"/>
      <c r="C265" s="134" t="s">
        <v>660</v>
      </c>
      <c r="D265" s="134" t="s">
        <v>360</v>
      </c>
      <c r="E265" s="135" t="s">
        <v>3214</v>
      </c>
      <c r="F265" s="136" t="s">
        <v>3215</v>
      </c>
      <c r="G265" s="137" t="s">
        <v>235</v>
      </c>
      <c r="H265" s="138">
        <v>25</v>
      </c>
      <c r="I265" s="139"/>
      <c r="J265" s="140">
        <f>ROUND(I265*H265,2)</f>
        <v>0</v>
      </c>
      <c r="K265" s="136" t="s">
        <v>402</v>
      </c>
      <c r="L265" s="33"/>
      <c r="M265" s="141" t="s">
        <v>19</v>
      </c>
      <c r="N265" s="142" t="s">
        <v>49</v>
      </c>
      <c r="P265" s="143">
        <f>O265*H265</f>
        <v>0</v>
      </c>
      <c r="Q265" s="143">
        <v>4.5100000000000001E-3</v>
      </c>
      <c r="R265" s="143">
        <f>Q265*H265</f>
        <v>0.11275</v>
      </c>
      <c r="S265" s="143">
        <v>0</v>
      </c>
      <c r="T265" s="144">
        <f>S265*H265</f>
        <v>0</v>
      </c>
      <c r="AR265" s="145" t="s">
        <v>454</v>
      </c>
      <c r="AT265" s="145" t="s">
        <v>360</v>
      </c>
      <c r="AU265" s="145" t="s">
        <v>90</v>
      </c>
      <c r="AY265" s="18" t="s">
        <v>358</v>
      </c>
      <c r="BE265" s="146">
        <f>IF(N265="základní",J265,0)</f>
        <v>0</v>
      </c>
      <c r="BF265" s="146">
        <f>IF(N265="snížená",J265,0)</f>
        <v>0</v>
      </c>
      <c r="BG265" s="146">
        <f>IF(N265="zákl. přenesená",J265,0)</f>
        <v>0</v>
      </c>
      <c r="BH265" s="146">
        <f>IF(N265="sníž. přenesená",J265,0)</f>
        <v>0</v>
      </c>
      <c r="BI265" s="146">
        <f>IF(N265="nulová",J265,0)</f>
        <v>0</v>
      </c>
      <c r="BJ265" s="18" t="s">
        <v>90</v>
      </c>
      <c r="BK265" s="146">
        <f>ROUND(I265*H265,2)</f>
        <v>0</v>
      </c>
      <c r="BL265" s="18" t="s">
        <v>454</v>
      </c>
      <c r="BM265" s="145" t="s">
        <v>3216</v>
      </c>
    </row>
    <row r="266" spans="2:65" s="1" customFormat="1" ht="11.25">
      <c r="B266" s="33"/>
      <c r="D266" s="147" t="s">
        <v>366</v>
      </c>
      <c r="F266" s="148" t="s">
        <v>3217</v>
      </c>
      <c r="I266" s="149"/>
      <c r="L266" s="33"/>
      <c r="M266" s="150"/>
      <c r="T266" s="54"/>
      <c r="AT266" s="18" t="s">
        <v>366</v>
      </c>
      <c r="AU266" s="18" t="s">
        <v>90</v>
      </c>
    </row>
    <row r="267" spans="2:65" s="13" customFormat="1" ht="11.25">
      <c r="B267" s="158"/>
      <c r="D267" s="152" t="s">
        <v>368</v>
      </c>
      <c r="E267" s="159" t="s">
        <v>19</v>
      </c>
      <c r="F267" s="160" t="s">
        <v>3218</v>
      </c>
      <c r="H267" s="161">
        <v>25</v>
      </c>
      <c r="I267" s="162"/>
      <c r="L267" s="158"/>
      <c r="M267" s="163"/>
      <c r="T267" s="164"/>
      <c r="AT267" s="159" t="s">
        <v>368</v>
      </c>
      <c r="AU267" s="159" t="s">
        <v>90</v>
      </c>
      <c r="AV267" s="13" t="s">
        <v>90</v>
      </c>
      <c r="AW267" s="13" t="s">
        <v>36</v>
      </c>
      <c r="AX267" s="13" t="s">
        <v>77</v>
      </c>
      <c r="AY267" s="159" t="s">
        <v>358</v>
      </c>
    </row>
    <row r="268" spans="2:65" s="14" customFormat="1" ht="11.25">
      <c r="B268" s="165"/>
      <c r="D268" s="152" t="s">
        <v>368</v>
      </c>
      <c r="E268" s="166" t="s">
        <v>19</v>
      </c>
      <c r="F268" s="167" t="s">
        <v>371</v>
      </c>
      <c r="H268" s="168">
        <v>25</v>
      </c>
      <c r="I268" s="169"/>
      <c r="L268" s="165"/>
      <c r="M268" s="170"/>
      <c r="T268" s="171"/>
      <c r="AT268" s="166" t="s">
        <v>368</v>
      </c>
      <c r="AU268" s="166" t="s">
        <v>90</v>
      </c>
      <c r="AV268" s="14" t="s">
        <v>364</v>
      </c>
      <c r="AW268" s="14" t="s">
        <v>36</v>
      </c>
      <c r="AX268" s="14" t="s">
        <v>84</v>
      </c>
      <c r="AY268" s="166" t="s">
        <v>358</v>
      </c>
    </row>
    <row r="269" spans="2:65" s="1" customFormat="1" ht="24.2" customHeight="1">
      <c r="B269" s="33"/>
      <c r="C269" s="134" t="s">
        <v>666</v>
      </c>
      <c r="D269" s="134" t="s">
        <v>360</v>
      </c>
      <c r="E269" s="135" t="s">
        <v>3219</v>
      </c>
      <c r="F269" s="136" t="s">
        <v>3220</v>
      </c>
      <c r="G269" s="137" t="s">
        <v>235</v>
      </c>
      <c r="H269" s="138">
        <v>5</v>
      </c>
      <c r="I269" s="139"/>
      <c r="J269" s="140">
        <f>ROUND(I269*H269,2)</f>
        <v>0</v>
      </c>
      <c r="K269" s="136" t="s">
        <v>402</v>
      </c>
      <c r="L269" s="33"/>
      <c r="M269" s="141" t="s">
        <v>19</v>
      </c>
      <c r="N269" s="142" t="s">
        <v>49</v>
      </c>
      <c r="P269" s="143">
        <f>O269*H269</f>
        <v>0</v>
      </c>
      <c r="Q269" s="143">
        <v>5.1799999999999997E-3</v>
      </c>
      <c r="R269" s="143">
        <f>Q269*H269</f>
        <v>2.5899999999999999E-2</v>
      </c>
      <c r="S269" s="143">
        <v>0</v>
      </c>
      <c r="T269" s="144">
        <f>S269*H269</f>
        <v>0</v>
      </c>
      <c r="AR269" s="145" t="s">
        <v>454</v>
      </c>
      <c r="AT269" s="145" t="s">
        <v>360</v>
      </c>
      <c r="AU269" s="145" t="s">
        <v>90</v>
      </c>
      <c r="AY269" s="18" t="s">
        <v>358</v>
      </c>
      <c r="BE269" s="146">
        <f>IF(N269="základní",J269,0)</f>
        <v>0</v>
      </c>
      <c r="BF269" s="146">
        <f>IF(N269="snížená",J269,0)</f>
        <v>0</v>
      </c>
      <c r="BG269" s="146">
        <f>IF(N269="zákl. přenesená",J269,0)</f>
        <v>0</v>
      </c>
      <c r="BH269" s="146">
        <f>IF(N269="sníž. přenesená",J269,0)</f>
        <v>0</v>
      </c>
      <c r="BI269" s="146">
        <f>IF(N269="nulová",J269,0)</f>
        <v>0</v>
      </c>
      <c r="BJ269" s="18" t="s">
        <v>90</v>
      </c>
      <c r="BK269" s="146">
        <f>ROUND(I269*H269,2)</f>
        <v>0</v>
      </c>
      <c r="BL269" s="18" t="s">
        <v>454</v>
      </c>
      <c r="BM269" s="145" t="s">
        <v>3221</v>
      </c>
    </row>
    <row r="270" spans="2:65" s="1" customFormat="1" ht="11.25">
      <c r="B270" s="33"/>
      <c r="D270" s="147" t="s">
        <v>366</v>
      </c>
      <c r="F270" s="148" t="s">
        <v>3222</v>
      </c>
      <c r="I270" s="149"/>
      <c r="L270" s="33"/>
      <c r="M270" s="150"/>
      <c r="T270" s="54"/>
      <c r="AT270" s="18" t="s">
        <v>366</v>
      </c>
      <c r="AU270" s="18" t="s">
        <v>90</v>
      </c>
    </row>
    <row r="271" spans="2:65" s="13" customFormat="1" ht="11.25">
      <c r="B271" s="158"/>
      <c r="D271" s="152" t="s">
        <v>368</v>
      </c>
      <c r="E271" s="159" t="s">
        <v>19</v>
      </c>
      <c r="F271" s="160" t="s">
        <v>388</v>
      </c>
      <c r="H271" s="161">
        <v>5</v>
      </c>
      <c r="I271" s="162"/>
      <c r="L271" s="158"/>
      <c r="M271" s="163"/>
      <c r="T271" s="164"/>
      <c r="AT271" s="159" t="s">
        <v>368</v>
      </c>
      <c r="AU271" s="159" t="s">
        <v>90</v>
      </c>
      <c r="AV271" s="13" t="s">
        <v>90</v>
      </c>
      <c r="AW271" s="13" t="s">
        <v>36</v>
      </c>
      <c r="AX271" s="13" t="s">
        <v>84</v>
      </c>
      <c r="AY271" s="159" t="s">
        <v>358</v>
      </c>
    </row>
    <row r="272" spans="2:65" s="1" customFormat="1" ht="24.2" customHeight="1">
      <c r="B272" s="33"/>
      <c r="C272" s="134" t="s">
        <v>672</v>
      </c>
      <c r="D272" s="134" t="s">
        <v>360</v>
      </c>
      <c r="E272" s="135" t="s">
        <v>3223</v>
      </c>
      <c r="F272" s="136" t="s">
        <v>3224</v>
      </c>
      <c r="G272" s="137" t="s">
        <v>235</v>
      </c>
      <c r="H272" s="138">
        <v>18</v>
      </c>
      <c r="I272" s="139"/>
      <c r="J272" s="140">
        <f>ROUND(I272*H272,2)</f>
        <v>0</v>
      </c>
      <c r="K272" s="136" t="s">
        <v>402</v>
      </c>
      <c r="L272" s="33"/>
      <c r="M272" s="141" t="s">
        <v>19</v>
      </c>
      <c r="N272" s="142" t="s">
        <v>49</v>
      </c>
      <c r="P272" s="143">
        <f>O272*H272</f>
        <v>0</v>
      </c>
      <c r="Q272" s="143">
        <v>6.4000000000000003E-3</v>
      </c>
      <c r="R272" s="143">
        <f>Q272*H272</f>
        <v>0.11520000000000001</v>
      </c>
      <c r="S272" s="143">
        <v>0</v>
      </c>
      <c r="T272" s="144">
        <f>S272*H272</f>
        <v>0</v>
      </c>
      <c r="AR272" s="145" t="s">
        <v>454</v>
      </c>
      <c r="AT272" s="145" t="s">
        <v>360</v>
      </c>
      <c r="AU272" s="145" t="s">
        <v>90</v>
      </c>
      <c r="AY272" s="18" t="s">
        <v>358</v>
      </c>
      <c r="BE272" s="146">
        <f>IF(N272="základní",J272,0)</f>
        <v>0</v>
      </c>
      <c r="BF272" s="146">
        <f>IF(N272="snížená",J272,0)</f>
        <v>0</v>
      </c>
      <c r="BG272" s="146">
        <f>IF(N272="zákl. přenesená",J272,0)</f>
        <v>0</v>
      </c>
      <c r="BH272" s="146">
        <f>IF(N272="sníž. přenesená",J272,0)</f>
        <v>0</v>
      </c>
      <c r="BI272" s="146">
        <f>IF(N272="nulová",J272,0)</f>
        <v>0</v>
      </c>
      <c r="BJ272" s="18" t="s">
        <v>90</v>
      </c>
      <c r="BK272" s="146">
        <f>ROUND(I272*H272,2)</f>
        <v>0</v>
      </c>
      <c r="BL272" s="18" t="s">
        <v>454</v>
      </c>
      <c r="BM272" s="145" t="s">
        <v>3225</v>
      </c>
    </row>
    <row r="273" spans="2:65" s="1" customFormat="1" ht="11.25">
      <c r="B273" s="33"/>
      <c r="D273" s="147" t="s">
        <v>366</v>
      </c>
      <c r="F273" s="148" t="s">
        <v>3226</v>
      </c>
      <c r="I273" s="149"/>
      <c r="L273" s="33"/>
      <c r="M273" s="150"/>
      <c r="T273" s="54"/>
      <c r="AT273" s="18" t="s">
        <v>366</v>
      </c>
      <c r="AU273" s="18" t="s">
        <v>90</v>
      </c>
    </row>
    <row r="274" spans="2:65" s="13" customFormat="1" ht="22.5">
      <c r="B274" s="158"/>
      <c r="D274" s="152" t="s">
        <v>368</v>
      </c>
      <c r="E274" s="159" t="s">
        <v>19</v>
      </c>
      <c r="F274" s="160" t="s">
        <v>3227</v>
      </c>
      <c r="H274" s="161">
        <v>18</v>
      </c>
      <c r="I274" s="162"/>
      <c r="L274" s="158"/>
      <c r="M274" s="163"/>
      <c r="T274" s="164"/>
      <c r="AT274" s="159" t="s">
        <v>368</v>
      </c>
      <c r="AU274" s="159" t="s">
        <v>90</v>
      </c>
      <c r="AV274" s="13" t="s">
        <v>90</v>
      </c>
      <c r="AW274" s="13" t="s">
        <v>36</v>
      </c>
      <c r="AX274" s="13" t="s">
        <v>84</v>
      </c>
      <c r="AY274" s="159" t="s">
        <v>358</v>
      </c>
    </row>
    <row r="275" spans="2:65" s="1" customFormat="1" ht="24.2" customHeight="1">
      <c r="B275" s="33"/>
      <c r="C275" s="134" t="s">
        <v>678</v>
      </c>
      <c r="D275" s="134" t="s">
        <v>360</v>
      </c>
      <c r="E275" s="135" t="s">
        <v>3228</v>
      </c>
      <c r="F275" s="136" t="s">
        <v>3229</v>
      </c>
      <c r="G275" s="137" t="s">
        <v>235</v>
      </c>
      <c r="H275" s="138">
        <v>327</v>
      </c>
      <c r="I275" s="139"/>
      <c r="J275" s="140">
        <f>ROUND(I275*H275,2)</f>
        <v>0</v>
      </c>
      <c r="K275" s="136" t="s">
        <v>402</v>
      </c>
      <c r="L275" s="33"/>
      <c r="M275" s="141" t="s">
        <v>19</v>
      </c>
      <c r="N275" s="142" t="s">
        <v>49</v>
      </c>
      <c r="P275" s="143">
        <f>O275*H275</f>
        <v>0</v>
      </c>
      <c r="Q275" s="143">
        <v>8.4000000000000003E-4</v>
      </c>
      <c r="R275" s="143">
        <f>Q275*H275</f>
        <v>0.27468000000000004</v>
      </c>
      <c r="S275" s="143">
        <v>0</v>
      </c>
      <c r="T275" s="144">
        <f>S275*H275</f>
        <v>0</v>
      </c>
      <c r="AR275" s="145" t="s">
        <v>454</v>
      </c>
      <c r="AT275" s="145" t="s">
        <v>360</v>
      </c>
      <c r="AU275" s="145" t="s">
        <v>90</v>
      </c>
      <c r="AY275" s="18" t="s">
        <v>358</v>
      </c>
      <c r="BE275" s="146">
        <f>IF(N275="základní",J275,0)</f>
        <v>0</v>
      </c>
      <c r="BF275" s="146">
        <f>IF(N275="snížená",J275,0)</f>
        <v>0</v>
      </c>
      <c r="BG275" s="146">
        <f>IF(N275="zákl. přenesená",J275,0)</f>
        <v>0</v>
      </c>
      <c r="BH275" s="146">
        <f>IF(N275="sníž. přenesená",J275,0)</f>
        <v>0</v>
      </c>
      <c r="BI275" s="146">
        <f>IF(N275="nulová",J275,0)</f>
        <v>0</v>
      </c>
      <c r="BJ275" s="18" t="s">
        <v>90</v>
      </c>
      <c r="BK275" s="146">
        <f>ROUND(I275*H275,2)</f>
        <v>0</v>
      </c>
      <c r="BL275" s="18" t="s">
        <v>454</v>
      </c>
      <c r="BM275" s="145" t="s">
        <v>3230</v>
      </c>
    </row>
    <row r="276" spans="2:65" s="1" customFormat="1" ht="11.25">
      <c r="B276" s="33"/>
      <c r="D276" s="147" t="s">
        <v>366</v>
      </c>
      <c r="F276" s="148" t="s">
        <v>3231</v>
      </c>
      <c r="I276" s="149"/>
      <c r="L276" s="33"/>
      <c r="M276" s="150"/>
      <c r="T276" s="54"/>
      <c r="AT276" s="18" t="s">
        <v>366</v>
      </c>
      <c r="AU276" s="18" t="s">
        <v>90</v>
      </c>
    </row>
    <row r="277" spans="2:65" s="13" customFormat="1" ht="22.5">
      <c r="B277" s="158"/>
      <c r="D277" s="152" t="s">
        <v>368</v>
      </c>
      <c r="E277" s="159" t="s">
        <v>19</v>
      </c>
      <c r="F277" s="160" t="s">
        <v>3232</v>
      </c>
      <c r="H277" s="161">
        <v>327</v>
      </c>
      <c r="I277" s="162"/>
      <c r="L277" s="158"/>
      <c r="M277" s="163"/>
      <c r="T277" s="164"/>
      <c r="AT277" s="159" t="s">
        <v>368</v>
      </c>
      <c r="AU277" s="159" t="s">
        <v>90</v>
      </c>
      <c r="AV277" s="13" t="s">
        <v>90</v>
      </c>
      <c r="AW277" s="13" t="s">
        <v>36</v>
      </c>
      <c r="AX277" s="13" t="s">
        <v>84</v>
      </c>
      <c r="AY277" s="159" t="s">
        <v>358</v>
      </c>
    </row>
    <row r="278" spans="2:65" s="1" customFormat="1" ht="24.2" customHeight="1">
      <c r="B278" s="33"/>
      <c r="C278" s="134" t="s">
        <v>697</v>
      </c>
      <c r="D278" s="134" t="s">
        <v>360</v>
      </c>
      <c r="E278" s="135" t="s">
        <v>3233</v>
      </c>
      <c r="F278" s="136" t="s">
        <v>3234</v>
      </c>
      <c r="G278" s="137" t="s">
        <v>235</v>
      </c>
      <c r="H278" s="138">
        <v>243</v>
      </c>
      <c r="I278" s="139"/>
      <c r="J278" s="140">
        <f>ROUND(I278*H278,2)</f>
        <v>0</v>
      </c>
      <c r="K278" s="136" t="s">
        <v>402</v>
      </c>
      <c r="L278" s="33"/>
      <c r="M278" s="141" t="s">
        <v>19</v>
      </c>
      <c r="N278" s="142" t="s">
        <v>49</v>
      </c>
      <c r="P278" s="143">
        <f>O278*H278</f>
        <v>0</v>
      </c>
      <c r="Q278" s="143">
        <v>1.16E-3</v>
      </c>
      <c r="R278" s="143">
        <f>Q278*H278</f>
        <v>0.28188000000000002</v>
      </c>
      <c r="S278" s="143">
        <v>0</v>
      </c>
      <c r="T278" s="144">
        <f>S278*H278</f>
        <v>0</v>
      </c>
      <c r="AR278" s="145" t="s">
        <v>454</v>
      </c>
      <c r="AT278" s="145" t="s">
        <v>360</v>
      </c>
      <c r="AU278" s="145" t="s">
        <v>90</v>
      </c>
      <c r="AY278" s="18" t="s">
        <v>358</v>
      </c>
      <c r="BE278" s="146">
        <f>IF(N278="základní",J278,0)</f>
        <v>0</v>
      </c>
      <c r="BF278" s="146">
        <f>IF(N278="snížená",J278,0)</f>
        <v>0</v>
      </c>
      <c r="BG278" s="146">
        <f>IF(N278="zákl. přenesená",J278,0)</f>
        <v>0</v>
      </c>
      <c r="BH278" s="146">
        <f>IF(N278="sníž. přenesená",J278,0)</f>
        <v>0</v>
      </c>
      <c r="BI278" s="146">
        <f>IF(N278="nulová",J278,0)</f>
        <v>0</v>
      </c>
      <c r="BJ278" s="18" t="s">
        <v>90</v>
      </c>
      <c r="BK278" s="146">
        <f>ROUND(I278*H278,2)</f>
        <v>0</v>
      </c>
      <c r="BL278" s="18" t="s">
        <v>454</v>
      </c>
      <c r="BM278" s="145" t="s">
        <v>3235</v>
      </c>
    </row>
    <row r="279" spans="2:65" s="1" customFormat="1" ht="11.25">
      <c r="B279" s="33"/>
      <c r="D279" s="147" t="s">
        <v>366</v>
      </c>
      <c r="F279" s="148" t="s">
        <v>3236</v>
      </c>
      <c r="I279" s="149"/>
      <c r="L279" s="33"/>
      <c r="M279" s="150"/>
      <c r="T279" s="54"/>
      <c r="AT279" s="18" t="s">
        <v>366</v>
      </c>
      <c r="AU279" s="18" t="s">
        <v>90</v>
      </c>
    </row>
    <row r="280" spans="2:65" s="13" customFormat="1" ht="22.5">
      <c r="B280" s="158"/>
      <c r="D280" s="152" t="s">
        <v>368</v>
      </c>
      <c r="E280" s="159" t="s">
        <v>19</v>
      </c>
      <c r="F280" s="160" t="s">
        <v>3237</v>
      </c>
      <c r="H280" s="161">
        <v>243</v>
      </c>
      <c r="I280" s="162"/>
      <c r="L280" s="158"/>
      <c r="M280" s="163"/>
      <c r="T280" s="164"/>
      <c r="AT280" s="159" t="s">
        <v>368</v>
      </c>
      <c r="AU280" s="159" t="s">
        <v>90</v>
      </c>
      <c r="AV280" s="13" t="s">
        <v>90</v>
      </c>
      <c r="AW280" s="13" t="s">
        <v>36</v>
      </c>
      <c r="AX280" s="13" t="s">
        <v>84</v>
      </c>
      <c r="AY280" s="159" t="s">
        <v>358</v>
      </c>
    </row>
    <row r="281" spans="2:65" s="1" customFormat="1" ht="24.2" customHeight="1">
      <c r="B281" s="33"/>
      <c r="C281" s="134" t="s">
        <v>714</v>
      </c>
      <c r="D281" s="134" t="s">
        <v>360</v>
      </c>
      <c r="E281" s="135" t="s">
        <v>3238</v>
      </c>
      <c r="F281" s="136" t="s">
        <v>3239</v>
      </c>
      <c r="G281" s="137" t="s">
        <v>235</v>
      </c>
      <c r="H281" s="138">
        <v>103.5</v>
      </c>
      <c r="I281" s="139"/>
      <c r="J281" s="140">
        <f>ROUND(I281*H281,2)</f>
        <v>0</v>
      </c>
      <c r="K281" s="136" t="s">
        <v>402</v>
      </c>
      <c r="L281" s="33"/>
      <c r="M281" s="141" t="s">
        <v>19</v>
      </c>
      <c r="N281" s="142" t="s">
        <v>49</v>
      </c>
      <c r="P281" s="143">
        <f>O281*H281</f>
        <v>0</v>
      </c>
      <c r="Q281" s="143">
        <v>1.4400000000000001E-3</v>
      </c>
      <c r="R281" s="143">
        <f>Q281*H281</f>
        <v>0.14904000000000001</v>
      </c>
      <c r="S281" s="143">
        <v>0</v>
      </c>
      <c r="T281" s="144">
        <f>S281*H281</f>
        <v>0</v>
      </c>
      <c r="AR281" s="145" t="s">
        <v>454</v>
      </c>
      <c r="AT281" s="145" t="s">
        <v>360</v>
      </c>
      <c r="AU281" s="145" t="s">
        <v>90</v>
      </c>
      <c r="AY281" s="18" t="s">
        <v>358</v>
      </c>
      <c r="BE281" s="146">
        <f>IF(N281="základní",J281,0)</f>
        <v>0</v>
      </c>
      <c r="BF281" s="146">
        <f>IF(N281="snížená",J281,0)</f>
        <v>0</v>
      </c>
      <c r="BG281" s="146">
        <f>IF(N281="zákl. přenesená",J281,0)</f>
        <v>0</v>
      </c>
      <c r="BH281" s="146">
        <f>IF(N281="sníž. přenesená",J281,0)</f>
        <v>0</v>
      </c>
      <c r="BI281" s="146">
        <f>IF(N281="nulová",J281,0)</f>
        <v>0</v>
      </c>
      <c r="BJ281" s="18" t="s">
        <v>90</v>
      </c>
      <c r="BK281" s="146">
        <f>ROUND(I281*H281,2)</f>
        <v>0</v>
      </c>
      <c r="BL281" s="18" t="s">
        <v>454</v>
      </c>
      <c r="BM281" s="145" t="s">
        <v>3240</v>
      </c>
    </row>
    <row r="282" spans="2:65" s="1" customFormat="1" ht="11.25">
      <c r="B282" s="33"/>
      <c r="D282" s="147" t="s">
        <v>366</v>
      </c>
      <c r="F282" s="148" t="s">
        <v>3241</v>
      </c>
      <c r="I282" s="149"/>
      <c r="L282" s="33"/>
      <c r="M282" s="150"/>
      <c r="T282" s="54"/>
      <c r="AT282" s="18" t="s">
        <v>366</v>
      </c>
      <c r="AU282" s="18" t="s">
        <v>90</v>
      </c>
    </row>
    <row r="283" spans="2:65" s="13" customFormat="1" ht="22.5">
      <c r="B283" s="158"/>
      <c r="D283" s="152" t="s">
        <v>368</v>
      </c>
      <c r="E283" s="159" t="s">
        <v>19</v>
      </c>
      <c r="F283" s="160" t="s">
        <v>3242</v>
      </c>
      <c r="H283" s="161">
        <v>103.5</v>
      </c>
      <c r="I283" s="162"/>
      <c r="L283" s="158"/>
      <c r="M283" s="163"/>
      <c r="T283" s="164"/>
      <c r="AT283" s="159" t="s">
        <v>368</v>
      </c>
      <c r="AU283" s="159" t="s">
        <v>90</v>
      </c>
      <c r="AV283" s="13" t="s">
        <v>90</v>
      </c>
      <c r="AW283" s="13" t="s">
        <v>36</v>
      </c>
      <c r="AX283" s="13" t="s">
        <v>84</v>
      </c>
      <c r="AY283" s="159" t="s">
        <v>358</v>
      </c>
    </row>
    <row r="284" spans="2:65" s="1" customFormat="1" ht="24.2" customHeight="1">
      <c r="B284" s="33"/>
      <c r="C284" s="134" t="s">
        <v>719</v>
      </c>
      <c r="D284" s="134" t="s">
        <v>360</v>
      </c>
      <c r="E284" s="135" t="s">
        <v>3243</v>
      </c>
      <c r="F284" s="136" t="s">
        <v>3244</v>
      </c>
      <c r="G284" s="137" t="s">
        <v>235</v>
      </c>
      <c r="H284" s="138">
        <v>72</v>
      </c>
      <c r="I284" s="139"/>
      <c r="J284" s="140">
        <f>ROUND(I284*H284,2)</f>
        <v>0</v>
      </c>
      <c r="K284" s="136" t="s">
        <v>402</v>
      </c>
      <c r="L284" s="33"/>
      <c r="M284" s="141" t="s">
        <v>19</v>
      </c>
      <c r="N284" s="142" t="s">
        <v>49</v>
      </c>
      <c r="P284" s="143">
        <f>O284*H284</f>
        <v>0</v>
      </c>
      <c r="Q284" s="143">
        <v>2.81E-3</v>
      </c>
      <c r="R284" s="143">
        <f>Q284*H284</f>
        <v>0.20232</v>
      </c>
      <c r="S284" s="143">
        <v>0</v>
      </c>
      <c r="T284" s="144">
        <f>S284*H284</f>
        <v>0</v>
      </c>
      <c r="AR284" s="145" t="s">
        <v>454</v>
      </c>
      <c r="AT284" s="145" t="s">
        <v>360</v>
      </c>
      <c r="AU284" s="145" t="s">
        <v>90</v>
      </c>
      <c r="AY284" s="18" t="s">
        <v>358</v>
      </c>
      <c r="BE284" s="146">
        <f>IF(N284="základní",J284,0)</f>
        <v>0</v>
      </c>
      <c r="BF284" s="146">
        <f>IF(N284="snížená",J284,0)</f>
        <v>0</v>
      </c>
      <c r="BG284" s="146">
        <f>IF(N284="zákl. přenesená",J284,0)</f>
        <v>0</v>
      </c>
      <c r="BH284" s="146">
        <f>IF(N284="sníž. přenesená",J284,0)</f>
        <v>0</v>
      </c>
      <c r="BI284" s="146">
        <f>IF(N284="nulová",J284,0)</f>
        <v>0</v>
      </c>
      <c r="BJ284" s="18" t="s">
        <v>90</v>
      </c>
      <c r="BK284" s="146">
        <f>ROUND(I284*H284,2)</f>
        <v>0</v>
      </c>
      <c r="BL284" s="18" t="s">
        <v>454</v>
      </c>
      <c r="BM284" s="145" t="s">
        <v>3245</v>
      </c>
    </row>
    <row r="285" spans="2:65" s="1" customFormat="1" ht="11.25">
      <c r="B285" s="33"/>
      <c r="D285" s="147" t="s">
        <v>366</v>
      </c>
      <c r="F285" s="148" t="s">
        <v>3246</v>
      </c>
      <c r="I285" s="149"/>
      <c r="L285" s="33"/>
      <c r="M285" s="150"/>
      <c r="T285" s="54"/>
      <c r="AT285" s="18" t="s">
        <v>366</v>
      </c>
      <c r="AU285" s="18" t="s">
        <v>90</v>
      </c>
    </row>
    <row r="286" spans="2:65" s="13" customFormat="1" ht="22.5">
      <c r="B286" s="158"/>
      <c r="D286" s="152" t="s">
        <v>368</v>
      </c>
      <c r="E286" s="159" t="s">
        <v>19</v>
      </c>
      <c r="F286" s="160" t="s">
        <v>3247</v>
      </c>
      <c r="H286" s="161">
        <v>72</v>
      </c>
      <c r="I286" s="162"/>
      <c r="L286" s="158"/>
      <c r="M286" s="163"/>
      <c r="T286" s="164"/>
      <c r="AT286" s="159" t="s">
        <v>368</v>
      </c>
      <c r="AU286" s="159" t="s">
        <v>90</v>
      </c>
      <c r="AV286" s="13" t="s">
        <v>90</v>
      </c>
      <c r="AW286" s="13" t="s">
        <v>36</v>
      </c>
      <c r="AX286" s="13" t="s">
        <v>84</v>
      </c>
      <c r="AY286" s="159" t="s">
        <v>358</v>
      </c>
    </row>
    <row r="287" spans="2:65" s="1" customFormat="1" ht="24.2" customHeight="1">
      <c r="B287" s="33"/>
      <c r="C287" s="134" t="s">
        <v>726</v>
      </c>
      <c r="D287" s="134" t="s">
        <v>360</v>
      </c>
      <c r="E287" s="135" t="s">
        <v>3248</v>
      </c>
      <c r="F287" s="136" t="s">
        <v>3249</v>
      </c>
      <c r="G287" s="137" t="s">
        <v>235</v>
      </c>
      <c r="H287" s="138">
        <v>18</v>
      </c>
      <c r="I287" s="139"/>
      <c r="J287" s="140">
        <f>ROUND(I287*H287,2)</f>
        <v>0</v>
      </c>
      <c r="K287" s="136" t="s">
        <v>402</v>
      </c>
      <c r="L287" s="33"/>
      <c r="M287" s="141" t="s">
        <v>19</v>
      </c>
      <c r="N287" s="142" t="s">
        <v>49</v>
      </c>
      <c r="P287" s="143">
        <f>O287*H287</f>
        <v>0</v>
      </c>
      <c r="Q287" s="143">
        <v>3.62E-3</v>
      </c>
      <c r="R287" s="143">
        <f>Q287*H287</f>
        <v>6.5159999999999996E-2</v>
      </c>
      <c r="S287" s="143">
        <v>0</v>
      </c>
      <c r="T287" s="144">
        <f>S287*H287</f>
        <v>0</v>
      </c>
      <c r="AR287" s="145" t="s">
        <v>454</v>
      </c>
      <c r="AT287" s="145" t="s">
        <v>360</v>
      </c>
      <c r="AU287" s="145" t="s">
        <v>90</v>
      </c>
      <c r="AY287" s="18" t="s">
        <v>358</v>
      </c>
      <c r="BE287" s="146">
        <f>IF(N287="základní",J287,0)</f>
        <v>0</v>
      </c>
      <c r="BF287" s="146">
        <f>IF(N287="snížená",J287,0)</f>
        <v>0</v>
      </c>
      <c r="BG287" s="146">
        <f>IF(N287="zákl. přenesená",J287,0)</f>
        <v>0</v>
      </c>
      <c r="BH287" s="146">
        <f>IF(N287="sníž. přenesená",J287,0)</f>
        <v>0</v>
      </c>
      <c r="BI287" s="146">
        <f>IF(N287="nulová",J287,0)</f>
        <v>0</v>
      </c>
      <c r="BJ287" s="18" t="s">
        <v>90</v>
      </c>
      <c r="BK287" s="146">
        <f>ROUND(I287*H287,2)</f>
        <v>0</v>
      </c>
      <c r="BL287" s="18" t="s">
        <v>454</v>
      </c>
      <c r="BM287" s="145" t="s">
        <v>3250</v>
      </c>
    </row>
    <row r="288" spans="2:65" s="1" customFormat="1" ht="11.25">
      <c r="B288" s="33"/>
      <c r="D288" s="147" t="s">
        <v>366</v>
      </c>
      <c r="F288" s="148" t="s">
        <v>3251</v>
      </c>
      <c r="I288" s="149"/>
      <c r="L288" s="33"/>
      <c r="M288" s="150"/>
      <c r="T288" s="54"/>
      <c r="AT288" s="18" t="s">
        <v>366</v>
      </c>
      <c r="AU288" s="18" t="s">
        <v>90</v>
      </c>
    </row>
    <row r="289" spans="2:65" s="13" customFormat="1" ht="22.5">
      <c r="B289" s="158"/>
      <c r="D289" s="152" t="s">
        <v>368</v>
      </c>
      <c r="E289" s="159" t="s">
        <v>19</v>
      </c>
      <c r="F289" s="160" t="s">
        <v>3227</v>
      </c>
      <c r="H289" s="161">
        <v>18</v>
      </c>
      <c r="I289" s="162"/>
      <c r="L289" s="158"/>
      <c r="M289" s="163"/>
      <c r="T289" s="164"/>
      <c r="AT289" s="159" t="s">
        <v>368</v>
      </c>
      <c r="AU289" s="159" t="s">
        <v>90</v>
      </c>
      <c r="AV289" s="13" t="s">
        <v>90</v>
      </c>
      <c r="AW289" s="13" t="s">
        <v>36</v>
      </c>
      <c r="AX289" s="13" t="s">
        <v>84</v>
      </c>
      <c r="AY289" s="159" t="s">
        <v>358</v>
      </c>
    </row>
    <row r="290" spans="2:65" s="1" customFormat="1" ht="24.2" customHeight="1">
      <c r="B290" s="33"/>
      <c r="C290" s="134" t="s">
        <v>733</v>
      </c>
      <c r="D290" s="134" t="s">
        <v>360</v>
      </c>
      <c r="E290" s="135" t="s">
        <v>3252</v>
      </c>
      <c r="F290" s="136" t="s">
        <v>3253</v>
      </c>
      <c r="G290" s="137" t="s">
        <v>235</v>
      </c>
      <c r="H290" s="138">
        <v>3</v>
      </c>
      <c r="I290" s="139"/>
      <c r="J290" s="140">
        <f>ROUND(I290*H290,2)</f>
        <v>0</v>
      </c>
      <c r="K290" s="136" t="s">
        <v>402</v>
      </c>
      <c r="L290" s="33"/>
      <c r="M290" s="141" t="s">
        <v>19</v>
      </c>
      <c r="N290" s="142" t="s">
        <v>49</v>
      </c>
      <c r="P290" s="143">
        <f>O290*H290</f>
        <v>0</v>
      </c>
      <c r="Q290" s="143">
        <v>6.1000000000000004E-3</v>
      </c>
      <c r="R290" s="143">
        <f>Q290*H290</f>
        <v>1.83E-2</v>
      </c>
      <c r="S290" s="143">
        <v>0</v>
      </c>
      <c r="T290" s="144">
        <f>S290*H290</f>
        <v>0</v>
      </c>
      <c r="AR290" s="145" t="s">
        <v>454</v>
      </c>
      <c r="AT290" s="145" t="s">
        <v>360</v>
      </c>
      <c r="AU290" s="145" t="s">
        <v>90</v>
      </c>
      <c r="AY290" s="18" t="s">
        <v>358</v>
      </c>
      <c r="BE290" s="146">
        <f>IF(N290="základní",J290,0)</f>
        <v>0</v>
      </c>
      <c r="BF290" s="146">
        <f>IF(N290="snížená",J290,0)</f>
        <v>0</v>
      </c>
      <c r="BG290" s="146">
        <f>IF(N290="zákl. přenesená",J290,0)</f>
        <v>0</v>
      </c>
      <c r="BH290" s="146">
        <f>IF(N290="sníž. přenesená",J290,0)</f>
        <v>0</v>
      </c>
      <c r="BI290" s="146">
        <f>IF(N290="nulová",J290,0)</f>
        <v>0</v>
      </c>
      <c r="BJ290" s="18" t="s">
        <v>90</v>
      </c>
      <c r="BK290" s="146">
        <f>ROUND(I290*H290,2)</f>
        <v>0</v>
      </c>
      <c r="BL290" s="18" t="s">
        <v>454</v>
      </c>
      <c r="BM290" s="145" t="s">
        <v>3254</v>
      </c>
    </row>
    <row r="291" spans="2:65" s="1" customFormat="1" ht="11.25">
      <c r="B291" s="33"/>
      <c r="D291" s="147" t="s">
        <v>366</v>
      </c>
      <c r="F291" s="148" t="s">
        <v>3255</v>
      </c>
      <c r="I291" s="149"/>
      <c r="L291" s="33"/>
      <c r="M291" s="150"/>
      <c r="T291" s="54"/>
      <c r="AT291" s="18" t="s">
        <v>366</v>
      </c>
      <c r="AU291" s="18" t="s">
        <v>90</v>
      </c>
    </row>
    <row r="292" spans="2:65" s="13" customFormat="1" ht="22.5">
      <c r="B292" s="158"/>
      <c r="D292" s="152" t="s">
        <v>368</v>
      </c>
      <c r="E292" s="159" t="s">
        <v>19</v>
      </c>
      <c r="F292" s="160" t="s">
        <v>3256</v>
      </c>
      <c r="H292" s="161">
        <v>3</v>
      </c>
      <c r="I292" s="162"/>
      <c r="L292" s="158"/>
      <c r="M292" s="163"/>
      <c r="T292" s="164"/>
      <c r="AT292" s="159" t="s">
        <v>368</v>
      </c>
      <c r="AU292" s="159" t="s">
        <v>90</v>
      </c>
      <c r="AV292" s="13" t="s">
        <v>90</v>
      </c>
      <c r="AW292" s="13" t="s">
        <v>36</v>
      </c>
      <c r="AX292" s="13" t="s">
        <v>84</v>
      </c>
      <c r="AY292" s="159" t="s">
        <v>358</v>
      </c>
    </row>
    <row r="293" spans="2:65" s="1" customFormat="1" ht="37.9" customHeight="1">
      <c r="B293" s="33"/>
      <c r="C293" s="134" t="s">
        <v>739</v>
      </c>
      <c r="D293" s="134" t="s">
        <v>360</v>
      </c>
      <c r="E293" s="135" t="s">
        <v>3257</v>
      </c>
      <c r="F293" s="136" t="s">
        <v>3258</v>
      </c>
      <c r="G293" s="137" t="s">
        <v>235</v>
      </c>
      <c r="H293" s="138">
        <v>163.80000000000001</v>
      </c>
      <c r="I293" s="139"/>
      <c r="J293" s="140">
        <f>ROUND(I293*H293,2)</f>
        <v>0</v>
      </c>
      <c r="K293" s="136" t="s">
        <v>402</v>
      </c>
      <c r="L293" s="33"/>
      <c r="M293" s="141" t="s">
        <v>19</v>
      </c>
      <c r="N293" s="142" t="s">
        <v>49</v>
      </c>
      <c r="P293" s="143">
        <f>O293*H293</f>
        <v>0</v>
      </c>
      <c r="Q293" s="143">
        <v>6.9999999999999994E-5</v>
      </c>
      <c r="R293" s="143">
        <f>Q293*H293</f>
        <v>1.1466E-2</v>
      </c>
      <c r="S293" s="143">
        <v>0</v>
      </c>
      <c r="T293" s="144">
        <f>S293*H293</f>
        <v>0</v>
      </c>
      <c r="AR293" s="145" t="s">
        <v>454</v>
      </c>
      <c r="AT293" s="145" t="s">
        <v>360</v>
      </c>
      <c r="AU293" s="145" t="s">
        <v>90</v>
      </c>
      <c r="AY293" s="18" t="s">
        <v>358</v>
      </c>
      <c r="BE293" s="146">
        <f>IF(N293="základní",J293,0)</f>
        <v>0</v>
      </c>
      <c r="BF293" s="146">
        <f>IF(N293="snížená",J293,0)</f>
        <v>0</v>
      </c>
      <c r="BG293" s="146">
        <f>IF(N293="zákl. přenesená",J293,0)</f>
        <v>0</v>
      </c>
      <c r="BH293" s="146">
        <f>IF(N293="sníž. přenesená",J293,0)</f>
        <v>0</v>
      </c>
      <c r="BI293" s="146">
        <f>IF(N293="nulová",J293,0)</f>
        <v>0</v>
      </c>
      <c r="BJ293" s="18" t="s">
        <v>90</v>
      </c>
      <c r="BK293" s="146">
        <f>ROUND(I293*H293,2)</f>
        <v>0</v>
      </c>
      <c r="BL293" s="18" t="s">
        <v>454</v>
      </c>
      <c r="BM293" s="145" t="s">
        <v>3259</v>
      </c>
    </row>
    <row r="294" spans="2:65" s="1" customFormat="1" ht="11.25">
      <c r="B294" s="33"/>
      <c r="D294" s="147" t="s">
        <v>366</v>
      </c>
      <c r="F294" s="148" t="s">
        <v>3260</v>
      </c>
      <c r="I294" s="149"/>
      <c r="L294" s="33"/>
      <c r="M294" s="150"/>
      <c r="T294" s="54"/>
      <c r="AT294" s="18" t="s">
        <v>366</v>
      </c>
      <c r="AU294" s="18" t="s">
        <v>90</v>
      </c>
    </row>
    <row r="295" spans="2:65" s="13" customFormat="1" ht="11.25">
      <c r="B295" s="158"/>
      <c r="D295" s="152" t="s">
        <v>368</v>
      </c>
      <c r="E295" s="159" t="s">
        <v>19</v>
      </c>
      <c r="F295" s="160" t="s">
        <v>3261</v>
      </c>
      <c r="H295" s="161">
        <v>136.5</v>
      </c>
      <c r="I295" s="162"/>
      <c r="L295" s="158"/>
      <c r="M295" s="163"/>
      <c r="T295" s="164"/>
      <c r="AT295" s="159" t="s">
        <v>368</v>
      </c>
      <c r="AU295" s="159" t="s">
        <v>90</v>
      </c>
      <c r="AV295" s="13" t="s">
        <v>90</v>
      </c>
      <c r="AW295" s="13" t="s">
        <v>36</v>
      </c>
      <c r="AX295" s="13" t="s">
        <v>77</v>
      </c>
      <c r="AY295" s="159" t="s">
        <v>358</v>
      </c>
    </row>
    <row r="296" spans="2:65" s="14" customFormat="1" ht="11.25">
      <c r="B296" s="165"/>
      <c r="D296" s="152" t="s">
        <v>368</v>
      </c>
      <c r="E296" s="166" t="s">
        <v>19</v>
      </c>
      <c r="F296" s="167" t="s">
        <v>371</v>
      </c>
      <c r="H296" s="168">
        <v>136.5</v>
      </c>
      <c r="I296" s="169"/>
      <c r="L296" s="165"/>
      <c r="M296" s="170"/>
      <c r="T296" s="171"/>
      <c r="AT296" s="166" t="s">
        <v>368</v>
      </c>
      <c r="AU296" s="166" t="s">
        <v>90</v>
      </c>
      <c r="AV296" s="14" t="s">
        <v>364</v>
      </c>
      <c r="AW296" s="14" t="s">
        <v>36</v>
      </c>
      <c r="AX296" s="14" t="s">
        <v>84</v>
      </c>
      <c r="AY296" s="166" t="s">
        <v>358</v>
      </c>
    </row>
    <row r="297" spans="2:65" s="13" customFormat="1" ht="11.25">
      <c r="B297" s="158"/>
      <c r="D297" s="152" t="s">
        <v>368</v>
      </c>
      <c r="F297" s="160" t="s">
        <v>3262</v>
      </c>
      <c r="H297" s="161">
        <v>163.80000000000001</v>
      </c>
      <c r="I297" s="162"/>
      <c r="L297" s="158"/>
      <c r="M297" s="163"/>
      <c r="T297" s="164"/>
      <c r="AT297" s="159" t="s">
        <v>368</v>
      </c>
      <c r="AU297" s="159" t="s">
        <v>90</v>
      </c>
      <c r="AV297" s="13" t="s">
        <v>90</v>
      </c>
      <c r="AW297" s="13" t="s">
        <v>4</v>
      </c>
      <c r="AX297" s="13" t="s">
        <v>84</v>
      </c>
      <c r="AY297" s="159" t="s">
        <v>358</v>
      </c>
    </row>
    <row r="298" spans="2:65" s="1" customFormat="1" ht="37.9" customHeight="1">
      <c r="B298" s="33"/>
      <c r="C298" s="134" t="s">
        <v>744</v>
      </c>
      <c r="D298" s="134" t="s">
        <v>360</v>
      </c>
      <c r="E298" s="135" t="s">
        <v>3263</v>
      </c>
      <c r="F298" s="136" t="s">
        <v>3264</v>
      </c>
      <c r="G298" s="137" t="s">
        <v>235</v>
      </c>
      <c r="H298" s="138">
        <v>237.6</v>
      </c>
      <c r="I298" s="139"/>
      <c r="J298" s="140">
        <f>ROUND(I298*H298,2)</f>
        <v>0</v>
      </c>
      <c r="K298" s="136" t="s">
        <v>402</v>
      </c>
      <c r="L298" s="33"/>
      <c r="M298" s="141" t="s">
        <v>19</v>
      </c>
      <c r="N298" s="142" t="s">
        <v>49</v>
      </c>
      <c r="P298" s="143">
        <f>O298*H298</f>
        <v>0</v>
      </c>
      <c r="Q298" s="143">
        <v>9.0000000000000006E-5</v>
      </c>
      <c r="R298" s="143">
        <f>Q298*H298</f>
        <v>2.1384E-2</v>
      </c>
      <c r="S298" s="143">
        <v>0</v>
      </c>
      <c r="T298" s="144">
        <f>S298*H298</f>
        <v>0</v>
      </c>
      <c r="AR298" s="145" t="s">
        <v>454</v>
      </c>
      <c r="AT298" s="145" t="s">
        <v>360</v>
      </c>
      <c r="AU298" s="145" t="s">
        <v>90</v>
      </c>
      <c r="AY298" s="18" t="s">
        <v>358</v>
      </c>
      <c r="BE298" s="146">
        <f>IF(N298="základní",J298,0)</f>
        <v>0</v>
      </c>
      <c r="BF298" s="146">
        <f>IF(N298="snížená",J298,0)</f>
        <v>0</v>
      </c>
      <c r="BG298" s="146">
        <f>IF(N298="zákl. přenesená",J298,0)</f>
        <v>0</v>
      </c>
      <c r="BH298" s="146">
        <f>IF(N298="sníž. přenesená",J298,0)</f>
        <v>0</v>
      </c>
      <c r="BI298" s="146">
        <f>IF(N298="nulová",J298,0)</f>
        <v>0</v>
      </c>
      <c r="BJ298" s="18" t="s">
        <v>90</v>
      </c>
      <c r="BK298" s="146">
        <f>ROUND(I298*H298,2)</f>
        <v>0</v>
      </c>
      <c r="BL298" s="18" t="s">
        <v>454</v>
      </c>
      <c r="BM298" s="145" t="s">
        <v>3265</v>
      </c>
    </row>
    <row r="299" spans="2:65" s="1" customFormat="1" ht="11.25">
      <c r="B299" s="33"/>
      <c r="D299" s="147" t="s">
        <v>366</v>
      </c>
      <c r="F299" s="148" t="s">
        <v>3266</v>
      </c>
      <c r="I299" s="149"/>
      <c r="L299" s="33"/>
      <c r="M299" s="150"/>
      <c r="T299" s="54"/>
      <c r="AT299" s="18" t="s">
        <v>366</v>
      </c>
      <c r="AU299" s="18" t="s">
        <v>90</v>
      </c>
    </row>
    <row r="300" spans="2:65" s="13" customFormat="1" ht="11.25">
      <c r="B300" s="158"/>
      <c r="D300" s="152" t="s">
        <v>368</v>
      </c>
      <c r="E300" s="159" t="s">
        <v>19</v>
      </c>
      <c r="F300" s="160" t="s">
        <v>3267</v>
      </c>
      <c r="H300" s="161">
        <v>118.5</v>
      </c>
      <c r="I300" s="162"/>
      <c r="L300" s="158"/>
      <c r="M300" s="163"/>
      <c r="T300" s="164"/>
      <c r="AT300" s="159" t="s">
        <v>368</v>
      </c>
      <c r="AU300" s="159" t="s">
        <v>90</v>
      </c>
      <c r="AV300" s="13" t="s">
        <v>90</v>
      </c>
      <c r="AW300" s="13" t="s">
        <v>36</v>
      </c>
      <c r="AX300" s="13" t="s">
        <v>77</v>
      </c>
      <c r="AY300" s="159" t="s">
        <v>358</v>
      </c>
    </row>
    <row r="301" spans="2:65" s="13" customFormat="1" ht="11.25">
      <c r="B301" s="158"/>
      <c r="D301" s="152" t="s">
        <v>368</v>
      </c>
      <c r="E301" s="159" t="s">
        <v>19</v>
      </c>
      <c r="F301" s="160" t="s">
        <v>3268</v>
      </c>
      <c r="H301" s="161">
        <v>49.5</v>
      </c>
      <c r="I301" s="162"/>
      <c r="L301" s="158"/>
      <c r="M301" s="163"/>
      <c r="T301" s="164"/>
      <c r="AT301" s="159" t="s">
        <v>368</v>
      </c>
      <c r="AU301" s="159" t="s">
        <v>90</v>
      </c>
      <c r="AV301" s="13" t="s">
        <v>90</v>
      </c>
      <c r="AW301" s="13" t="s">
        <v>36</v>
      </c>
      <c r="AX301" s="13" t="s">
        <v>77</v>
      </c>
      <c r="AY301" s="159" t="s">
        <v>358</v>
      </c>
    </row>
    <row r="302" spans="2:65" s="13" customFormat="1" ht="11.25">
      <c r="B302" s="158"/>
      <c r="D302" s="152" t="s">
        <v>368</v>
      </c>
      <c r="E302" s="159" t="s">
        <v>19</v>
      </c>
      <c r="F302" s="160" t="s">
        <v>3269</v>
      </c>
      <c r="H302" s="161">
        <v>30</v>
      </c>
      <c r="I302" s="162"/>
      <c r="L302" s="158"/>
      <c r="M302" s="163"/>
      <c r="T302" s="164"/>
      <c r="AT302" s="159" t="s">
        <v>368</v>
      </c>
      <c r="AU302" s="159" t="s">
        <v>90</v>
      </c>
      <c r="AV302" s="13" t="s">
        <v>90</v>
      </c>
      <c r="AW302" s="13" t="s">
        <v>36</v>
      </c>
      <c r="AX302" s="13" t="s">
        <v>77</v>
      </c>
      <c r="AY302" s="159" t="s">
        <v>358</v>
      </c>
    </row>
    <row r="303" spans="2:65" s="14" customFormat="1" ht="11.25">
      <c r="B303" s="165"/>
      <c r="D303" s="152" t="s">
        <v>368</v>
      </c>
      <c r="E303" s="166" t="s">
        <v>19</v>
      </c>
      <c r="F303" s="167" t="s">
        <v>371</v>
      </c>
      <c r="H303" s="168">
        <v>198</v>
      </c>
      <c r="I303" s="169"/>
      <c r="L303" s="165"/>
      <c r="M303" s="170"/>
      <c r="T303" s="171"/>
      <c r="AT303" s="166" t="s">
        <v>368</v>
      </c>
      <c r="AU303" s="166" t="s">
        <v>90</v>
      </c>
      <c r="AV303" s="14" t="s">
        <v>364</v>
      </c>
      <c r="AW303" s="14" t="s">
        <v>36</v>
      </c>
      <c r="AX303" s="14" t="s">
        <v>84</v>
      </c>
      <c r="AY303" s="166" t="s">
        <v>358</v>
      </c>
    </row>
    <row r="304" spans="2:65" s="13" customFormat="1" ht="11.25">
      <c r="B304" s="158"/>
      <c r="D304" s="152" t="s">
        <v>368</v>
      </c>
      <c r="F304" s="160" t="s">
        <v>3270</v>
      </c>
      <c r="H304" s="161">
        <v>237.6</v>
      </c>
      <c r="I304" s="162"/>
      <c r="L304" s="158"/>
      <c r="M304" s="163"/>
      <c r="T304" s="164"/>
      <c r="AT304" s="159" t="s">
        <v>368</v>
      </c>
      <c r="AU304" s="159" t="s">
        <v>90</v>
      </c>
      <c r="AV304" s="13" t="s">
        <v>90</v>
      </c>
      <c r="AW304" s="13" t="s">
        <v>4</v>
      </c>
      <c r="AX304" s="13" t="s">
        <v>84</v>
      </c>
      <c r="AY304" s="159" t="s">
        <v>358</v>
      </c>
    </row>
    <row r="305" spans="2:65" s="1" customFormat="1" ht="37.9" customHeight="1">
      <c r="B305" s="33"/>
      <c r="C305" s="134" t="s">
        <v>751</v>
      </c>
      <c r="D305" s="134" t="s">
        <v>360</v>
      </c>
      <c r="E305" s="135" t="s">
        <v>3271</v>
      </c>
      <c r="F305" s="136" t="s">
        <v>3272</v>
      </c>
      <c r="G305" s="137" t="s">
        <v>235</v>
      </c>
      <c r="H305" s="138">
        <v>34.200000000000003</v>
      </c>
      <c r="I305" s="139"/>
      <c r="J305" s="140">
        <f>ROUND(I305*H305,2)</f>
        <v>0</v>
      </c>
      <c r="K305" s="136" t="s">
        <v>402</v>
      </c>
      <c r="L305" s="33"/>
      <c r="M305" s="141" t="s">
        <v>19</v>
      </c>
      <c r="N305" s="142" t="s">
        <v>49</v>
      </c>
      <c r="P305" s="143">
        <f>O305*H305</f>
        <v>0</v>
      </c>
      <c r="Q305" s="143">
        <v>1.2E-4</v>
      </c>
      <c r="R305" s="143">
        <f>Q305*H305</f>
        <v>4.1040000000000009E-3</v>
      </c>
      <c r="S305" s="143">
        <v>0</v>
      </c>
      <c r="T305" s="144">
        <f>S305*H305</f>
        <v>0</v>
      </c>
      <c r="AR305" s="145" t="s">
        <v>454</v>
      </c>
      <c r="AT305" s="145" t="s">
        <v>360</v>
      </c>
      <c r="AU305" s="145" t="s">
        <v>90</v>
      </c>
      <c r="AY305" s="18" t="s">
        <v>358</v>
      </c>
      <c r="BE305" s="146">
        <f>IF(N305="základní",J305,0)</f>
        <v>0</v>
      </c>
      <c r="BF305" s="146">
        <f>IF(N305="snížená",J305,0)</f>
        <v>0</v>
      </c>
      <c r="BG305" s="146">
        <f>IF(N305="zákl. přenesená",J305,0)</f>
        <v>0</v>
      </c>
      <c r="BH305" s="146">
        <f>IF(N305="sníž. přenesená",J305,0)</f>
        <v>0</v>
      </c>
      <c r="BI305" s="146">
        <f>IF(N305="nulová",J305,0)</f>
        <v>0</v>
      </c>
      <c r="BJ305" s="18" t="s">
        <v>90</v>
      </c>
      <c r="BK305" s="146">
        <f>ROUND(I305*H305,2)</f>
        <v>0</v>
      </c>
      <c r="BL305" s="18" t="s">
        <v>454</v>
      </c>
      <c r="BM305" s="145" t="s">
        <v>3273</v>
      </c>
    </row>
    <row r="306" spans="2:65" s="1" customFormat="1" ht="11.25">
      <c r="B306" s="33"/>
      <c r="D306" s="147" t="s">
        <v>366</v>
      </c>
      <c r="F306" s="148" t="s">
        <v>3274</v>
      </c>
      <c r="I306" s="149"/>
      <c r="L306" s="33"/>
      <c r="M306" s="150"/>
      <c r="T306" s="54"/>
      <c r="AT306" s="18" t="s">
        <v>366</v>
      </c>
      <c r="AU306" s="18" t="s">
        <v>90</v>
      </c>
    </row>
    <row r="307" spans="2:65" s="13" customFormat="1" ht="11.25">
      <c r="B307" s="158"/>
      <c r="D307" s="152" t="s">
        <v>368</v>
      </c>
      <c r="E307" s="159" t="s">
        <v>19</v>
      </c>
      <c r="F307" s="160" t="s">
        <v>3275</v>
      </c>
      <c r="H307" s="161">
        <v>7.5</v>
      </c>
      <c r="I307" s="162"/>
      <c r="L307" s="158"/>
      <c r="M307" s="163"/>
      <c r="T307" s="164"/>
      <c r="AT307" s="159" t="s">
        <v>368</v>
      </c>
      <c r="AU307" s="159" t="s">
        <v>90</v>
      </c>
      <c r="AV307" s="13" t="s">
        <v>90</v>
      </c>
      <c r="AW307" s="13" t="s">
        <v>36</v>
      </c>
      <c r="AX307" s="13" t="s">
        <v>77</v>
      </c>
      <c r="AY307" s="159" t="s">
        <v>358</v>
      </c>
    </row>
    <row r="308" spans="2:65" s="13" customFormat="1" ht="11.25">
      <c r="B308" s="158"/>
      <c r="D308" s="152" t="s">
        <v>368</v>
      </c>
      <c r="E308" s="159" t="s">
        <v>19</v>
      </c>
      <c r="F308" s="160" t="s">
        <v>3276</v>
      </c>
      <c r="H308" s="161">
        <v>21</v>
      </c>
      <c r="I308" s="162"/>
      <c r="L308" s="158"/>
      <c r="M308" s="163"/>
      <c r="T308" s="164"/>
      <c r="AT308" s="159" t="s">
        <v>368</v>
      </c>
      <c r="AU308" s="159" t="s">
        <v>90</v>
      </c>
      <c r="AV308" s="13" t="s">
        <v>90</v>
      </c>
      <c r="AW308" s="13" t="s">
        <v>36</v>
      </c>
      <c r="AX308" s="13" t="s">
        <v>77</v>
      </c>
      <c r="AY308" s="159" t="s">
        <v>358</v>
      </c>
    </row>
    <row r="309" spans="2:65" s="14" customFormat="1" ht="11.25">
      <c r="B309" s="165"/>
      <c r="D309" s="152" t="s">
        <v>368</v>
      </c>
      <c r="E309" s="166" t="s">
        <v>19</v>
      </c>
      <c r="F309" s="167" t="s">
        <v>371</v>
      </c>
      <c r="H309" s="168">
        <v>28.5</v>
      </c>
      <c r="I309" s="169"/>
      <c r="L309" s="165"/>
      <c r="M309" s="170"/>
      <c r="T309" s="171"/>
      <c r="AT309" s="166" t="s">
        <v>368</v>
      </c>
      <c r="AU309" s="166" t="s">
        <v>90</v>
      </c>
      <c r="AV309" s="14" t="s">
        <v>364</v>
      </c>
      <c r="AW309" s="14" t="s">
        <v>36</v>
      </c>
      <c r="AX309" s="14" t="s">
        <v>84</v>
      </c>
      <c r="AY309" s="166" t="s">
        <v>358</v>
      </c>
    </row>
    <row r="310" spans="2:65" s="13" customFormat="1" ht="11.25">
      <c r="B310" s="158"/>
      <c r="D310" s="152" t="s">
        <v>368</v>
      </c>
      <c r="F310" s="160" t="s">
        <v>3277</v>
      </c>
      <c r="H310" s="161">
        <v>34.200000000000003</v>
      </c>
      <c r="I310" s="162"/>
      <c r="L310" s="158"/>
      <c r="M310" s="163"/>
      <c r="T310" s="164"/>
      <c r="AT310" s="159" t="s">
        <v>368</v>
      </c>
      <c r="AU310" s="159" t="s">
        <v>90</v>
      </c>
      <c r="AV310" s="13" t="s">
        <v>90</v>
      </c>
      <c r="AW310" s="13" t="s">
        <v>4</v>
      </c>
      <c r="AX310" s="13" t="s">
        <v>84</v>
      </c>
      <c r="AY310" s="159" t="s">
        <v>358</v>
      </c>
    </row>
    <row r="311" spans="2:65" s="1" customFormat="1" ht="37.9" customHeight="1">
      <c r="B311" s="33"/>
      <c r="C311" s="134" t="s">
        <v>759</v>
      </c>
      <c r="D311" s="134" t="s">
        <v>360</v>
      </c>
      <c r="E311" s="135" t="s">
        <v>3278</v>
      </c>
      <c r="F311" s="136" t="s">
        <v>3279</v>
      </c>
      <c r="G311" s="137" t="s">
        <v>235</v>
      </c>
      <c r="H311" s="138">
        <v>228.6</v>
      </c>
      <c r="I311" s="139"/>
      <c r="J311" s="140">
        <f>ROUND(I311*H311,2)</f>
        <v>0</v>
      </c>
      <c r="K311" s="136" t="s">
        <v>402</v>
      </c>
      <c r="L311" s="33"/>
      <c r="M311" s="141" t="s">
        <v>19</v>
      </c>
      <c r="N311" s="142" t="s">
        <v>49</v>
      </c>
      <c r="P311" s="143">
        <f>O311*H311</f>
        <v>0</v>
      </c>
      <c r="Q311" s="143">
        <v>1.2E-4</v>
      </c>
      <c r="R311" s="143">
        <f>Q311*H311</f>
        <v>2.7432000000000002E-2</v>
      </c>
      <c r="S311" s="143">
        <v>0</v>
      </c>
      <c r="T311" s="144">
        <f>S311*H311</f>
        <v>0</v>
      </c>
      <c r="AR311" s="145" t="s">
        <v>454</v>
      </c>
      <c r="AT311" s="145" t="s">
        <v>360</v>
      </c>
      <c r="AU311" s="145" t="s">
        <v>90</v>
      </c>
      <c r="AY311" s="18" t="s">
        <v>358</v>
      </c>
      <c r="BE311" s="146">
        <f>IF(N311="základní",J311,0)</f>
        <v>0</v>
      </c>
      <c r="BF311" s="146">
        <f>IF(N311="snížená",J311,0)</f>
        <v>0</v>
      </c>
      <c r="BG311" s="146">
        <f>IF(N311="zákl. přenesená",J311,0)</f>
        <v>0</v>
      </c>
      <c r="BH311" s="146">
        <f>IF(N311="sníž. přenesená",J311,0)</f>
        <v>0</v>
      </c>
      <c r="BI311" s="146">
        <f>IF(N311="nulová",J311,0)</f>
        <v>0</v>
      </c>
      <c r="BJ311" s="18" t="s">
        <v>90</v>
      </c>
      <c r="BK311" s="146">
        <f>ROUND(I311*H311,2)</f>
        <v>0</v>
      </c>
      <c r="BL311" s="18" t="s">
        <v>454</v>
      </c>
      <c r="BM311" s="145" t="s">
        <v>3280</v>
      </c>
    </row>
    <row r="312" spans="2:65" s="1" customFormat="1" ht="11.25">
      <c r="B312" s="33"/>
      <c r="D312" s="147" t="s">
        <v>366</v>
      </c>
      <c r="F312" s="148" t="s">
        <v>3281</v>
      </c>
      <c r="I312" s="149"/>
      <c r="L312" s="33"/>
      <c r="M312" s="150"/>
      <c r="T312" s="54"/>
      <c r="AT312" s="18" t="s">
        <v>366</v>
      </c>
      <c r="AU312" s="18" t="s">
        <v>90</v>
      </c>
    </row>
    <row r="313" spans="2:65" s="13" customFormat="1" ht="11.25">
      <c r="B313" s="158"/>
      <c r="D313" s="152" t="s">
        <v>368</v>
      </c>
      <c r="E313" s="159" t="s">
        <v>19</v>
      </c>
      <c r="F313" s="160" t="s">
        <v>3282</v>
      </c>
      <c r="H313" s="161">
        <v>40.5</v>
      </c>
      <c r="I313" s="162"/>
      <c r="L313" s="158"/>
      <c r="M313" s="163"/>
      <c r="T313" s="164"/>
      <c r="AT313" s="159" t="s">
        <v>368</v>
      </c>
      <c r="AU313" s="159" t="s">
        <v>90</v>
      </c>
      <c r="AV313" s="13" t="s">
        <v>90</v>
      </c>
      <c r="AW313" s="13" t="s">
        <v>36</v>
      </c>
      <c r="AX313" s="13" t="s">
        <v>77</v>
      </c>
      <c r="AY313" s="159" t="s">
        <v>358</v>
      </c>
    </row>
    <row r="314" spans="2:65" s="13" customFormat="1" ht="11.25">
      <c r="B314" s="158"/>
      <c r="D314" s="152" t="s">
        <v>368</v>
      </c>
      <c r="E314" s="159" t="s">
        <v>19</v>
      </c>
      <c r="F314" s="160" t="s">
        <v>3283</v>
      </c>
      <c r="H314" s="161">
        <v>150</v>
      </c>
      <c r="I314" s="162"/>
      <c r="L314" s="158"/>
      <c r="M314" s="163"/>
      <c r="T314" s="164"/>
      <c r="AT314" s="159" t="s">
        <v>368</v>
      </c>
      <c r="AU314" s="159" t="s">
        <v>90</v>
      </c>
      <c r="AV314" s="13" t="s">
        <v>90</v>
      </c>
      <c r="AW314" s="13" t="s">
        <v>36</v>
      </c>
      <c r="AX314" s="13" t="s">
        <v>77</v>
      </c>
      <c r="AY314" s="159" t="s">
        <v>358</v>
      </c>
    </row>
    <row r="315" spans="2:65" s="14" customFormat="1" ht="11.25">
      <c r="B315" s="165"/>
      <c r="D315" s="152" t="s">
        <v>368</v>
      </c>
      <c r="E315" s="166" t="s">
        <v>19</v>
      </c>
      <c r="F315" s="167" t="s">
        <v>371</v>
      </c>
      <c r="H315" s="168">
        <v>190.5</v>
      </c>
      <c r="I315" s="169"/>
      <c r="L315" s="165"/>
      <c r="M315" s="170"/>
      <c r="T315" s="171"/>
      <c r="AT315" s="166" t="s">
        <v>368</v>
      </c>
      <c r="AU315" s="166" t="s">
        <v>90</v>
      </c>
      <c r="AV315" s="14" t="s">
        <v>364</v>
      </c>
      <c r="AW315" s="14" t="s">
        <v>36</v>
      </c>
      <c r="AX315" s="14" t="s">
        <v>84</v>
      </c>
      <c r="AY315" s="166" t="s">
        <v>358</v>
      </c>
    </row>
    <row r="316" spans="2:65" s="13" customFormat="1" ht="11.25">
      <c r="B316" s="158"/>
      <c r="D316" s="152" t="s">
        <v>368</v>
      </c>
      <c r="F316" s="160" t="s">
        <v>3284</v>
      </c>
      <c r="H316" s="161">
        <v>228.6</v>
      </c>
      <c r="I316" s="162"/>
      <c r="L316" s="158"/>
      <c r="M316" s="163"/>
      <c r="T316" s="164"/>
      <c r="AT316" s="159" t="s">
        <v>368</v>
      </c>
      <c r="AU316" s="159" t="s">
        <v>90</v>
      </c>
      <c r="AV316" s="13" t="s">
        <v>90</v>
      </c>
      <c r="AW316" s="13" t="s">
        <v>4</v>
      </c>
      <c r="AX316" s="13" t="s">
        <v>84</v>
      </c>
      <c r="AY316" s="159" t="s">
        <v>358</v>
      </c>
    </row>
    <row r="317" spans="2:65" s="1" customFormat="1" ht="37.9" customHeight="1">
      <c r="B317" s="33"/>
      <c r="C317" s="134" t="s">
        <v>765</v>
      </c>
      <c r="D317" s="134" t="s">
        <v>360</v>
      </c>
      <c r="E317" s="135" t="s">
        <v>3285</v>
      </c>
      <c r="F317" s="136" t="s">
        <v>3286</v>
      </c>
      <c r="G317" s="137" t="s">
        <v>235</v>
      </c>
      <c r="H317" s="138">
        <v>149.4</v>
      </c>
      <c r="I317" s="139"/>
      <c r="J317" s="140">
        <f>ROUND(I317*H317,2)</f>
        <v>0</v>
      </c>
      <c r="K317" s="136" t="s">
        <v>402</v>
      </c>
      <c r="L317" s="33"/>
      <c r="M317" s="141" t="s">
        <v>19</v>
      </c>
      <c r="N317" s="142" t="s">
        <v>49</v>
      </c>
      <c r="P317" s="143">
        <f>O317*H317</f>
        <v>0</v>
      </c>
      <c r="Q317" s="143">
        <v>1.6000000000000001E-4</v>
      </c>
      <c r="R317" s="143">
        <f>Q317*H317</f>
        <v>2.3904000000000002E-2</v>
      </c>
      <c r="S317" s="143">
        <v>0</v>
      </c>
      <c r="T317" s="144">
        <f>S317*H317</f>
        <v>0</v>
      </c>
      <c r="AR317" s="145" t="s">
        <v>454</v>
      </c>
      <c r="AT317" s="145" t="s">
        <v>360</v>
      </c>
      <c r="AU317" s="145" t="s">
        <v>90</v>
      </c>
      <c r="AY317" s="18" t="s">
        <v>358</v>
      </c>
      <c r="BE317" s="146">
        <f>IF(N317="základní",J317,0)</f>
        <v>0</v>
      </c>
      <c r="BF317" s="146">
        <f>IF(N317="snížená",J317,0)</f>
        <v>0</v>
      </c>
      <c r="BG317" s="146">
        <f>IF(N317="zákl. přenesená",J317,0)</f>
        <v>0</v>
      </c>
      <c r="BH317" s="146">
        <f>IF(N317="sníž. přenesená",J317,0)</f>
        <v>0</v>
      </c>
      <c r="BI317" s="146">
        <f>IF(N317="nulová",J317,0)</f>
        <v>0</v>
      </c>
      <c r="BJ317" s="18" t="s">
        <v>90</v>
      </c>
      <c r="BK317" s="146">
        <f>ROUND(I317*H317,2)</f>
        <v>0</v>
      </c>
      <c r="BL317" s="18" t="s">
        <v>454</v>
      </c>
      <c r="BM317" s="145" t="s">
        <v>3287</v>
      </c>
    </row>
    <row r="318" spans="2:65" s="1" customFormat="1" ht="11.25">
      <c r="B318" s="33"/>
      <c r="D318" s="147" t="s">
        <v>366</v>
      </c>
      <c r="F318" s="148" t="s">
        <v>3288</v>
      </c>
      <c r="I318" s="149"/>
      <c r="L318" s="33"/>
      <c r="M318" s="150"/>
      <c r="T318" s="54"/>
      <c r="AT318" s="18" t="s">
        <v>366</v>
      </c>
      <c r="AU318" s="18" t="s">
        <v>90</v>
      </c>
    </row>
    <row r="319" spans="2:65" s="13" customFormat="1" ht="11.25">
      <c r="B319" s="158"/>
      <c r="D319" s="152" t="s">
        <v>368</v>
      </c>
      <c r="E319" s="159" t="s">
        <v>19</v>
      </c>
      <c r="F319" s="160" t="s">
        <v>3289</v>
      </c>
      <c r="H319" s="161">
        <v>78</v>
      </c>
      <c r="I319" s="162"/>
      <c r="L319" s="158"/>
      <c r="M319" s="163"/>
      <c r="T319" s="164"/>
      <c r="AT319" s="159" t="s">
        <v>368</v>
      </c>
      <c r="AU319" s="159" t="s">
        <v>90</v>
      </c>
      <c r="AV319" s="13" t="s">
        <v>90</v>
      </c>
      <c r="AW319" s="13" t="s">
        <v>36</v>
      </c>
      <c r="AX319" s="13" t="s">
        <v>77</v>
      </c>
      <c r="AY319" s="159" t="s">
        <v>358</v>
      </c>
    </row>
    <row r="320" spans="2:65" s="13" customFormat="1" ht="11.25">
      <c r="B320" s="158"/>
      <c r="D320" s="152" t="s">
        <v>368</v>
      </c>
      <c r="E320" s="159" t="s">
        <v>19</v>
      </c>
      <c r="F320" s="160" t="s">
        <v>3290</v>
      </c>
      <c r="H320" s="161">
        <v>46.5</v>
      </c>
      <c r="I320" s="162"/>
      <c r="L320" s="158"/>
      <c r="M320" s="163"/>
      <c r="T320" s="164"/>
      <c r="AT320" s="159" t="s">
        <v>368</v>
      </c>
      <c r="AU320" s="159" t="s">
        <v>90</v>
      </c>
      <c r="AV320" s="13" t="s">
        <v>90</v>
      </c>
      <c r="AW320" s="13" t="s">
        <v>36</v>
      </c>
      <c r="AX320" s="13" t="s">
        <v>77</v>
      </c>
      <c r="AY320" s="159" t="s">
        <v>358</v>
      </c>
    </row>
    <row r="321" spans="2:65" s="14" customFormat="1" ht="11.25">
      <c r="B321" s="165"/>
      <c r="D321" s="152" t="s">
        <v>368</v>
      </c>
      <c r="E321" s="166" t="s">
        <v>19</v>
      </c>
      <c r="F321" s="167" t="s">
        <v>371</v>
      </c>
      <c r="H321" s="168">
        <v>124.5</v>
      </c>
      <c r="I321" s="169"/>
      <c r="L321" s="165"/>
      <c r="M321" s="170"/>
      <c r="T321" s="171"/>
      <c r="AT321" s="166" t="s">
        <v>368</v>
      </c>
      <c r="AU321" s="166" t="s">
        <v>90</v>
      </c>
      <c r="AV321" s="14" t="s">
        <v>364</v>
      </c>
      <c r="AW321" s="14" t="s">
        <v>36</v>
      </c>
      <c r="AX321" s="14" t="s">
        <v>84</v>
      </c>
      <c r="AY321" s="166" t="s">
        <v>358</v>
      </c>
    </row>
    <row r="322" spans="2:65" s="13" customFormat="1" ht="11.25">
      <c r="B322" s="158"/>
      <c r="D322" s="152" t="s">
        <v>368</v>
      </c>
      <c r="F322" s="160" t="s">
        <v>3291</v>
      </c>
      <c r="H322" s="161">
        <v>149.4</v>
      </c>
      <c r="I322" s="162"/>
      <c r="L322" s="158"/>
      <c r="M322" s="163"/>
      <c r="T322" s="164"/>
      <c r="AT322" s="159" t="s">
        <v>368</v>
      </c>
      <c r="AU322" s="159" t="s">
        <v>90</v>
      </c>
      <c r="AV322" s="13" t="s">
        <v>90</v>
      </c>
      <c r="AW322" s="13" t="s">
        <v>4</v>
      </c>
      <c r="AX322" s="13" t="s">
        <v>84</v>
      </c>
      <c r="AY322" s="159" t="s">
        <v>358</v>
      </c>
    </row>
    <row r="323" spans="2:65" s="1" customFormat="1" ht="37.9" customHeight="1">
      <c r="B323" s="33"/>
      <c r="C323" s="134" t="s">
        <v>773</v>
      </c>
      <c r="D323" s="134" t="s">
        <v>360</v>
      </c>
      <c r="E323" s="135" t="s">
        <v>3292</v>
      </c>
      <c r="F323" s="136" t="s">
        <v>3293</v>
      </c>
      <c r="G323" s="137" t="s">
        <v>235</v>
      </c>
      <c r="H323" s="138">
        <v>115.2</v>
      </c>
      <c r="I323" s="139"/>
      <c r="J323" s="140">
        <f>ROUND(I323*H323,2)</f>
        <v>0</v>
      </c>
      <c r="K323" s="136" t="s">
        <v>402</v>
      </c>
      <c r="L323" s="33"/>
      <c r="M323" s="141" t="s">
        <v>19</v>
      </c>
      <c r="N323" s="142" t="s">
        <v>49</v>
      </c>
      <c r="P323" s="143">
        <f>O323*H323</f>
        <v>0</v>
      </c>
      <c r="Q323" s="143">
        <v>2.4000000000000001E-4</v>
      </c>
      <c r="R323" s="143">
        <f>Q323*H323</f>
        <v>2.7648000000000002E-2</v>
      </c>
      <c r="S323" s="143">
        <v>0</v>
      </c>
      <c r="T323" s="144">
        <f>S323*H323</f>
        <v>0</v>
      </c>
      <c r="AR323" s="145" t="s">
        <v>454</v>
      </c>
      <c r="AT323" s="145" t="s">
        <v>360</v>
      </c>
      <c r="AU323" s="145" t="s">
        <v>90</v>
      </c>
      <c r="AY323" s="18" t="s">
        <v>358</v>
      </c>
      <c r="BE323" s="146">
        <f>IF(N323="základní",J323,0)</f>
        <v>0</v>
      </c>
      <c r="BF323" s="146">
        <f>IF(N323="snížená",J323,0)</f>
        <v>0</v>
      </c>
      <c r="BG323" s="146">
        <f>IF(N323="zákl. přenesená",J323,0)</f>
        <v>0</v>
      </c>
      <c r="BH323" s="146">
        <f>IF(N323="sníž. přenesená",J323,0)</f>
        <v>0</v>
      </c>
      <c r="BI323" s="146">
        <f>IF(N323="nulová",J323,0)</f>
        <v>0</v>
      </c>
      <c r="BJ323" s="18" t="s">
        <v>90</v>
      </c>
      <c r="BK323" s="146">
        <f>ROUND(I323*H323,2)</f>
        <v>0</v>
      </c>
      <c r="BL323" s="18" t="s">
        <v>454</v>
      </c>
      <c r="BM323" s="145" t="s">
        <v>3294</v>
      </c>
    </row>
    <row r="324" spans="2:65" s="1" customFormat="1" ht="11.25">
      <c r="B324" s="33"/>
      <c r="D324" s="147" t="s">
        <v>366</v>
      </c>
      <c r="F324" s="148" t="s">
        <v>3295</v>
      </c>
      <c r="I324" s="149"/>
      <c r="L324" s="33"/>
      <c r="M324" s="150"/>
      <c r="T324" s="54"/>
      <c r="AT324" s="18" t="s">
        <v>366</v>
      </c>
      <c r="AU324" s="18" t="s">
        <v>90</v>
      </c>
    </row>
    <row r="325" spans="2:65" s="13" customFormat="1" ht="11.25">
      <c r="B325" s="158"/>
      <c r="D325" s="152" t="s">
        <v>368</v>
      </c>
      <c r="E325" s="159" t="s">
        <v>19</v>
      </c>
      <c r="F325" s="160" t="s">
        <v>3296</v>
      </c>
      <c r="H325" s="161">
        <v>36</v>
      </c>
      <c r="I325" s="162"/>
      <c r="L325" s="158"/>
      <c r="M325" s="163"/>
      <c r="T325" s="164"/>
      <c r="AT325" s="159" t="s">
        <v>368</v>
      </c>
      <c r="AU325" s="159" t="s">
        <v>90</v>
      </c>
      <c r="AV325" s="13" t="s">
        <v>90</v>
      </c>
      <c r="AW325" s="13" t="s">
        <v>36</v>
      </c>
      <c r="AX325" s="13" t="s">
        <v>77</v>
      </c>
      <c r="AY325" s="159" t="s">
        <v>358</v>
      </c>
    </row>
    <row r="326" spans="2:65" s="13" customFormat="1" ht="11.25">
      <c r="B326" s="158"/>
      <c r="D326" s="152" t="s">
        <v>368</v>
      </c>
      <c r="E326" s="159" t="s">
        <v>19</v>
      </c>
      <c r="F326" s="160" t="s">
        <v>3297</v>
      </c>
      <c r="H326" s="161">
        <v>18</v>
      </c>
      <c r="I326" s="162"/>
      <c r="L326" s="158"/>
      <c r="M326" s="163"/>
      <c r="T326" s="164"/>
      <c r="AT326" s="159" t="s">
        <v>368</v>
      </c>
      <c r="AU326" s="159" t="s">
        <v>90</v>
      </c>
      <c r="AV326" s="13" t="s">
        <v>90</v>
      </c>
      <c r="AW326" s="13" t="s">
        <v>36</v>
      </c>
      <c r="AX326" s="13" t="s">
        <v>77</v>
      </c>
      <c r="AY326" s="159" t="s">
        <v>358</v>
      </c>
    </row>
    <row r="327" spans="2:65" s="13" customFormat="1" ht="11.25">
      <c r="B327" s="158"/>
      <c r="D327" s="152" t="s">
        <v>368</v>
      </c>
      <c r="E327" s="159" t="s">
        <v>19</v>
      </c>
      <c r="F327" s="160" t="s">
        <v>3298</v>
      </c>
      <c r="H327" s="161">
        <v>42</v>
      </c>
      <c r="I327" s="162"/>
      <c r="L327" s="158"/>
      <c r="M327" s="163"/>
      <c r="T327" s="164"/>
      <c r="AT327" s="159" t="s">
        <v>368</v>
      </c>
      <c r="AU327" s="159" t="s">
        <v>90</v>
      </c>
      <c r="AV327" s="13" t="s">
        <v>90</v>
      </c>
      <c r="AW327" s="13" t="s">
        <v>36</v>
      </c>
      <c r="AX327" s="13" t="s">
        <v>77</v>
      </c>
      <c r="AY327" s="159" t="s">
        <v>358</v>
      </c>
    </row>
    <row r="328" spans="2:65" s="14" customFormat="1" ht="11.25">
      <c r="B328" s="165"/>
      <c r="D328" s="152" t="s">
        <v>368</v>
      </c>
      <c r="E328" s="166" t="s">
        <v>19</v>
      </c>
      <c r="F328" s="167" t="s">
        <v>371</v>
      </c>
      <c r="H328" s="168">
        <v>96</v>
      </c>
      <c r="I328" s="169"/>
      <c r="L328" s="165"/>
      <c r="M328" s="170"/>
      <c r="T328" s="171"/>
      <c r="AT328" s="166" t="s">
        <v>368</v>
      </c>
      <c r="AU328" s="166" t="s">
        <v>90</v>
      </c>
      <c r="AV328" s="14" t="s">
        <v>364</v>
      </c>
      <c r="AW328" s="14" t="s">
        <v>36</v>
      </c>
      <c r="AX328" s="14" t="s">
        <v>84</v>
      </c>
      <c r="AY328" s="166" t="s">
        <v>358</v>
      </c>
    </row>
    <row r="329" spans="2:65" s="13" customFormat="1" ht="11.25">
      <c r="B329" s="158"/>
      <c r="D329" s="152" t="s">
        <v>368</v>
      </c>
      <c r="F329" s="160" t="s">
        <v>3299</v>
      </c>
      <c r="H329" s="161">
        <v>115.2</v>
      </c>
      <c r="I329" s="162"/>
      <c r="L329" s="158"/>
      <c r="M329" s="163"/>
      <c r="T329" s="164"/>
      <c r="AT329" s="159" t="s">
        <v>368</v>
      </c>
      <c r="AU329" s="159" t="s">
        <v>90</v>
      </c>
      <c r="AV329" s="13" t="s">
        <v>90</v>
      </c>
      <c r="AW329" s="13" t="s">
        <v>4</v>
      </c>
      <c r="AX329" s="13" t="s">
        <v>84</v>
      </c>
      <c r="AY329" s="159" t="s">
        <v>358</v>
      </c>
    </row>
    <row r="330" spans="2:65" s="1" customFormat="1" ht="37.9" customHeight="1">
      <c r="B330" s="33"/>
      <c r="C330" s="134" t="s">
        <v>779</v>
      </c>
      <c r="D330" s="134" t="s">
        <v>360</v>
      </c>
      <c r="E330" s="135" t="s">
        <v>3300</v>
      </c>
      <c r="F330" s="136" t="s">
        <v>3301</v>
      </c>
      <c r="G330" s="137" t="s">
        <v>235</v>
      </c>
      <c r="H330" s="138">
        <v>10.8</v>
      </c>
      <c r="I330" s="139"/>
      <c r="J330" s="140">
        <f>ROUND(I330*H330,2)</f>
        <v>0</v>
      </c>
      <c r="K330" s="136" t="s">
        <v>402</v>
      </c>
      <c r="L330" s="33"/>
      <c r="M330" s="141" t="s">
        <v>19</v>
      </c>
      <c r="N330" s="142" t="s">
        <v>49</v>
      </c>
      <c r="P330" s="143">
        <f>O330*H330</f>
        <v>0</v>
      </c>
      <c r="Q330" s="143">
        <v>2.7E-4</v>
      </c>
      <c r="R330" s="143">
        <f>Q330*H330</f>
        <v>2.9160000000000002E-3</v>
      </c>
      <c r="S330" s="143">
        <v>0</v>
      </c>
      <c r="T330" s="144">
        <f>S330*H330</f>
        <v>0</v>
      </c>
      <c r="AR330" s="145" t="s">
        <v>454</v>
      </c>
      <c r="AT330" s="145" t="s">
        <v>360</v>
      </c>
      <c r="AU330" s="145" t="s">
        <v>90</v>
      </c>
      <c r="AY330" s="18" t="s">
        <v>358</v>
      </c>
      <c r="BE330" s="146">
        <f>IF(N330="základní",J330,0)</f>
        <v>0</v>
      </c>
      <c r="BF330" s="146">
        <f>IF(N330="snížená",J330,0)</f>
        <v>0</v>
      </c>
      <c r="BG330" s="146">
        <f>IF(N330="zákl. přenesená",J330,0)</f>
        <v>0</v>
      </c>
      <c r="BH330" s="146">
        <f>IF(N330="sníž. přenesená",J330,0)</f>
        <v>0</v>
      </c>
      <c r="BI330" s="146">
        <f>IF(N330="nulová",J330,0)</f>
        <v>0</v>
      </c>
      <c r="BJ330" s="18" t="s">
        <v>90</v>
      </c>
      <c r="BK330" s="146">
        <f>ROUND(I330*H330,2)</f>
        <v>0</v>
      </c>
      <c r="BL330" s="18" t="s">
        <v>454</v>
      </c>
      <c r="BM330" s="145" t="s">
        <v>3302</v>
      </c>
    </row>
    <row r="331" spans="2:65" s="1" customFormat="1" ht="11.25">
      <c r="B331" s="33"/>
      <c r="D331" s="147" t="s">
        <v>366</v>
      </c>
      <c r="F331" s="148" t="s">
        <v>3303</v>
      </c>
      <c r="I331" s="149"/>
      <c r="L331" s="33"/>
      <c r="M331" s="150"/>
      <c r="T331" s="54"/>
      <c r="AT331" s="18" t="s">
        <v>366</v>
      </c>
      <c r="AU331" s="18" t="s">
        <v>90</v>
      </c>
    </row>
    <row r="332" spans="2:65" s="13" customFormat="1" ht="11.25">
      <c r="B332" s="158"/>
      <c r="D332" s="152" t="s">
        <v>368</v>
      </c>
      <c r="E332" s="159" t="s">
        <v>19</v>
      </c>
      <c r="F332" s="160" t="s">
        <v>3304</v>
      </c>
      <c r="H332" s="161">
        <v>9</v>
      </c>
      <c r="I332" s="162"/>
      <c r="L332" s="158"/>
      <c r="M332" s="163"/>
      <c r="T332" s="164"/>
      <c r="AT332" s="159" t="s">
        <v>368</v>
      </c>
      <c r="AU332" s="159" t="s">
        <v>90</v>
      </c>
      <c r="AV332" s="13" t="s">
        <v>90</v>
      </c>
      <c r="AW332" s="13" t="s">
        <v>36</v>
      </c>
      <c r="AX332" s="13" t="s">
        <v>77</v>
      </c>
      <c r="AY332" s="159" t="s">
        <v>358</v>
      </c>
    </row>
    <row r="333" spans="2:65" s="14" customFormat="1" ht="11.25">
      <c r="B333" s="165"/>
      <c r="D333" s="152" t="s">
        <v>368</v>
      </c>
      <c r="E333" s="166" t="s">
        <v>19</v>
      </c>
      <c r="F333" s="167" t="s">
        <v>371</v>
      </c>
      <c r="H333" s="168">
        <v>9</v>
      </c>
      <c r="I333" s="169"/>
      <c r="L333" s="165"/>
      <c r="M333" s="170"/>
      <c r="T333" s="171"/>
      <c r="AT333" s="166" t="s">
        <v>368</v>
      </c>
      <c r="AU333" s="166" t="s">
        <v>90</v>
      </c>
      <c r="AV333" s="14" t="s">
        <v>364</v>
      </c>
      <c r="AW333" s="14" t="s">
        <v>36</v>
      </c>
      <c r="AX333" s="14" t="s">
        <v>84</v>
      </c>
      <c r="AY333" s="166" t="s">
        <v>358</v>
      </c>
    </row>
    <row r="334" spans="2:65" s="13" customFormat="1" ht="11.25">
      <c r="B334" s="158"/>
      <c r="D334" s="152" t="s">
        <v>368</v>
      </c>
      <c r="F334" s="160" t="s">
        <v>3305</v>
      </c>
      <c r="H334" s="161">
        <v>10.8</v>
      </c>
      <c r="I334" s="162"/>
      <c r="L334" s="158"/>
      <c r="M334" s="163"/>
      <c r="T334" s="164"/>
      <c r="AT334" s="159" t="s">
        <v>368</v>
      </c>
      <c r="AU334" s="159" t="s">
        <v>90</v>
      </c>
      <c r="AV334" s="13" t="s">
        <v>90</v>
      </c>
      <c r="AW334" s="13" t="s">
        <v>4</v>
      </c>
      <c r="AX334" s="13" t="s">
        <v>84</v>
      </c>
      <c r="AY334" s="159" t="s">
        <v>358</v>
      </c>
    </row>
    <row r="335" spans="2:65" s="1" customFormat="1" ht="16.5" customHeight="1">
      <c r="B335" s="33"/>
      <c r="C335" s="134" t="s">
        <v>784</v>
      </c>
      <c r="D335" s="134" t="s">
        <v>360</v>
      </c>
      <c r="E335" s="135" t="s">
        <v>3306</v>
      </c>
      <c r="F335" s="136" t="s">
        <v>3307</v>
      </c>
      <c r="G335" s="137" t="s">
        <v>504</v>
      </c>
      <c r="H335" s="138">
        <v>84</v>
      </c>
      <c r="I335" s="139"/>
      <c r="J335" s="140">
        <f>ROUND(I335*H335,2)</f>
        <v>0</v>
      </c>
      <c r="K335" s="136" t="s">
        <v>402</v>
      </c>
      <c r="L335" s="33"/>
      <c r="M335" s="141" t="s">
        <v>19</v>
      </c>
      <c r="N335" s="142" t="s">
        <v>49</v>
      </c>
      <c r="P335" s="143">
        <f>O335*H335</f>
        <v>0</v>
      </c>
      <c r="Q335" s="143">
        <v>0</v>
      </c>
      <c r="R335" s="143">
        <f>Q335*H335</f>
        <v>0</v>
      </c>
      <c r="S335" s="143">
        <v>0</v>
      </c>
      <c r="T335" s="144">
        <f>S335*H335</f>
        <v>0</v>
      </c>
      <c r="AR335" s="145" t="s">
        <v>454</v>
      </c>
      <c r="AT335" s="145" t="s">
        <v>360</v>
      </c>
      <c r="AU335" s="145" t="s">
        <v>90</v>
      </c>
      <c r="AY335" s="18" t="s">
        <v>358</v>
      </c>
      <c r="BE335" s="146">
        <f>IF(N335="základní",J335,0)</f>
        <v>0</v>
      </c>
      <c r="BF335" s="146">
        <f>IF(N335="snížená",J335,0)</f>
        <v>0</v>
      </c>
      <c r="BG335" s="146">
        <f>IF(N335="zákl. přenesená",J335,0)</f>
        <v>0</v>
      </c>
      <c r="BH335" s="146">
        <f>IF(N335="sníž. přenesená",J335,0)</f>
        <v>0</v>
      </c>
      <c r="BI335" s="146">
        <f>IF(N335="nulová",J335,0)</f>
        <v>0</v>
      </c>
      <c r="BJ335" s="18" t="s">
        <v>90</v>
      </c>
      <c r="BK335" s="146">
        <f>ROUND(I335*H335,2)</f>
        <v>0</v>
      </c>
      <c r="BL335" s="18" t="s">
        <v>454</v>
      </c>
      <c r="BM335" s="145" t="s">
        <v>3308</v>
      </c>
    </row>
    <row r="336" spans="2:65" s="1" customFormat="1" ht="11.25">
      <c r="B336" s="33"/>
      <c r="D336" s="147" t="s">
        <v>366</v>
      </c>
      <c r="F336" s="148" t="s">
        <v>3309</v>
      </c>
      <c r="I336" s="149"/>
      <c r="L336" s="33"/>
      <c r="M336" s="150"/>
      <c r="T336" s="54"/>
      <c r="AT336" s="18" t="s">
        <v>366</v>
      </c>
      <c r="AU336" s="18" t="s">
        <v>90</v>
      </c>
    </row>
    <row r="337" spans="2:65" s="13" customFormat="1" ht="11.25">
      <c r="B337" s="158"/>
      <c r="D337" s="152" t="s">
        <v>368</v>
      </c>
      <c r="E337" s="159" t="s">
        <v>19</v>
      </c>
      <c r="F337" s="160" t="s">
        <v>3310</v>
      </c>
      <c r="H337" s="161">
        <v>4</v>
      </c>
      <c r="I337" s="162"/>
      <c r="L337" s="158"/>
      <c r="M337" s="163"/>
      <c r="T337" s="164"/>
      <c r="AT337" s="159" t="s">
        <v>368</v>
      </c>
      <c r="AU337" s="159" t="s">
        <v>90</v>
      </c>
      <c r="AV337" s="13" t="s">
        <v>90</v>
      </c>
      <c r="AW337" s="13" t="s">
        <v>36</v>
      </c>
      <c r="AX337" s="13" t="s">
        <v>77</v>
      </c>
      <c r="AY337" s="159" t="s">
        <v>358</v>
      </c>
    </row>
    <row r="338" spans="2:65" s="13" customFormat="1" ht="11.25">
      <c r="B338" s="158"/>
      <c r="D338" s="152" t="s">
        <v>368</v>
      </c>
      <c r="E338" s="159" t="s">
        <v>19</v>
      </c>
      <c r="F338" s="160" t="s">
        <v>3311</v>
      </c>
      <c r="H338" s="161">
        <v>22</v>
      </c>
      <c r="I338" s="162"/>
      <c r="L338" s="158"/>
      <c r="M338" s="163"/>
      <c r="T338" s="164"/>
      <c r="AT338" s="159" t="s">
        <v>368</v>
      </c>
      <c r="AU338" s="159" t="s">
        <v>90</v>
      </c>
      <c r="AV338" s="13" t="s">
        <v>90</v>
      </c>
      <c r="AW338" s="13" t="s">
        <v>36</v>
      </c>
      <c r="AX338" s="13" t="s">
        <v>77</v>
      </c>
      <c r="AY338" s="159" t="s">
        <v>358</v>
      </c>
    </row>
    <row r="339" spans="2:65" s="13" customFormat="1" ht="11.25">
      <c r="B339" s="158"/>
      <c r="D339" s="152" t="s">
        <v>368</v>
      </c>
      <c r="E339" s="159" t="s">
        <v>19</v>
      </c>
      <c r="F339" s="160" t="s">
        <v>3312</v>
      </c>
      <c r="H339" s="161">
        <v>4</v>
      </c>
      <c r="I339" s="162"/>
      <c r="L339" s="158"/>
      <c r="M339" s="163"/>
      <c r="T339" s="164"/>
      <c r="AT339" s="159" t="s">
        <v>368</v>
      </c>
      <c r="AU339" s="159" t="s">
        <v>90</v>
      </c>
      <c r="AV339" s="13" t="s">
        <v>90</v>
      </c>
      <c r="AW339" s="13" t="s">
        <v>36</v>
      </c>
      <c r="AX339" s="13" t="s">
        <v>77</v>
      </c>
      <c r="AY339" s="159" t="s">
        <v>358</v>
      </c>
    </row>
    <row r="340" spans="2:65" s="13" customFormat="1" ht="11.25">
      <c r="B340" s="158"/>
      <c r="D340" s="152" t="s">
        <v>368</v>
      </c>
      <c r="E340" s="159" t="s">
        <v>19</v>
      </c>
      <c r="F340" s="160" t="s">
        <v>3313</v>
      </c>
      <c r="H340" s="161">
        <v>22</v>
      </c>
      <c r="I340" s="162"/>
      <c r="L340" s="158"/>
      <c r="M340" s="163"/>
      <c r="T340" s="164"/>
      <c r="AT340" s="159" t="s">
        <v>368</v>
      </c>
      <c r="AU340" s="159" t="s">
        <v>90</v>
      </c>
      <c r="AV340" s="13" t="s">
        <v>90</v>
      </c>
      <c r="AW340" s="13" t="s">
        <v>36</v>
      </c>
      <c r="AX340" s="13" t="s">
        <v>77</v>
      </c>
      <c r="AY340" s="159" t="s">
        <v>358</v>
      </c>
    </row>
    <row r="341" spans="2:65" s="13" customFormat="1" ht="11.25">
      <c r="B341" s="158"/>
      <c r="D341" s="152" t="s">
        <v>368</v>
      </c>
      <c r="E341" s="159" t="s">
        <v>19</v>
      </c>
      <c r="F341" s="160" t="s">
        <v>3314</v>
      </c>
      <c r="H341" s="161">
        <v>12</v>
      </c>
      <c r="I341" s="162"/>
      <c r="L341" s="158"/>
      <c r="M341" s="163"/>
      <c r="T341" s="164"/>
      <c r="AT341" s="159" t="s">
        <v>368</v>
      </c>
      <c r="AU341" s="159" t="s">
        <v>90</v>
      </c>
      <c r="AV341" s="13" t="s">
        <v>90</v>
      </c>
      <c r="AW341" s="13" t="s">
        <v>36</v>
      </c>
      <c r="AX341" s="13" t="s">
        <v>77</v>
      </c>
      <c r="AY341" s="159" t="s">
        <v>358</v>
      </c>
    </row>
    <row r="342" spans="2:65" s="13" customFormat="1" ht="11.25">
      <c r="B342" s="158"/>
      <c r="D342" s="152" t="s">
        <v>368</v>
      </c>
      <c r="E342" s="159" t="s">
        <v>19</v>
      </c>
      <c r="F342" s="160" t="s">
        <v>3132</v>
      </c>
      <c r="H342" s="161">
        <v>2</v>
      </c>
      <c r="I342" s="162"/>
      <c r="L342" s="158"/>
      <c r="M342" s="163"/>
      <c r="T342" s="164"/>
      <c r="AT342" s="159" t="s">
        <v>368</v>
      </c>
      <c r="AU342" s="159" t="s">
        <v>90</v>
      </c>
      <c r="AV342" s="13" t="s">
        <v>90</v>
      </c>
      <c r="AW342" s="13" t="s">
        <v>36</v>
      </c>
      <c r="AX342" s="13" t="s">
        <v>77</v>
      </c>
      <c r="AY342" s="159" t="s">
        <v>358</v>
      </c>
    </row>
    <row r="343" spans="2:65" s="13" customFormat="1" ht="11.25">
      <c r="B343" s="158"/>
      <c r="D343" s="152" t="s">
        <v>368</v>
      </c>
      <c r="E343" s="159" t="s">
        <v>19</v>
      </c>
      <c r="F343" s="160" t="s">
        <v>3131</v>
      </c>
      <c r="H343" s="161">
        <v>10</v>
      </c>
      <c r="I343" s="162"/>
      <c r="L343" s="158"/>
      <c r="M343" s="163"/>
      <c r="T343" s="164"/>
      <c r="AT343" s="159" t="s">
        <v>368</v>
      </c>
      <c r="AU343" s="159" t="s">
        <v>90</v>
      </c>
      <c r="AV343" s="13" t="s">
        <v>90</v>
      </c>
      <c r="AW343" s="13" t="s">
        <v>36</v>
      </c>
      <c r="AX343" s="13" t="s">
        <v>77</v>
      </c>
      <c r="AY343" s="159" t="s">
        <v>358</v>
      </c>
    </row>
    <row r="344" spans="2:65" s="13" customFormat="1" ht="11.25">
      <c r="B344" s="158"/>
      <c r="D344" s="152" t="s">
        <v>368</v>
      </c>
      <c r="E344" s="159" t="s">
        <v>19</v>
      </c>
      <c r="F344" s="160" t="s">
        <v>3315</v>
      </c>
      <c r="H344" s="161">
        <v>2</v>
      </c>
      <c r="I344" s="162"/>
      <c r="L344" s="158"/>
      <c r="M344" s="163"/>
      <c r="T344" s="164"/>
      <c r="AT344" s="159" t="s">
        <v>368</v>
      </c>
      <c r="AU344" s="159" t="s">
        <v>90</v>
      </c>
      <c r="AV344" s="13" t="s">
        <v>90</v>
      </c>
      <c r="AW344" s="13" t="s">
        <v>36</v>
      </c>
      <c r="AX344" s="13" t="s">
        <v>77</v>
      </c>
      <c r="AY344" s="159" t="s">
        <v>358</v>
      </c>
    </row>
    <row r="345" spans="2:65" s="13" customFormat="1" ht="11.25">
      <c r="B345" s="158"/>
      <c r="D345" s="152" t="s">
        <v>368</v>
      </c>
      <c r="E345" s="159" t="s">
        <v>19</v>
      </c>
      <c r="F345" s="160" t="s">
        <v>3316</v>
      </c>
      <c r="H345" s="161">
        <v>3</v>
      </c>
      <c r="I345" s="162"/>
      <c r="L345" s="158"/>
      <c r="M345" s="163"/>
      <c r="T345" s="164"/>
      <c r="AT345" s="159" t="s">
        <v>368</v>
      </c>
      <c r="AU345" s="159" t="s">
        <v>90</v>
      </c>
      <c r="AV345" s="13" t="s">
        <v>90</v>
      </c>
      <c r="AW345" s="13" t="s">
        <v>36</v>
      </c>
      <c r="AX345" s="13" t="s">
        <v>77</v>
      </c>
      <c r="AY345" s="159" t="s">
        <v>358</v>
      </c>
    </row>
    <row r="346" spans="2:65" s="13" customFormat="1" ht="11.25">
      <c r="B346" s="158"/>
      <c r="D346" s="152" t="s">
        <v>368</v>
      </c>
      <c r="E346" s="159" t="s">
        <v>19</v>
      </c>
      <c r="F346" s="160" t="s">
        <v>3317</v>
      </c>
      <c r="H346" s="161">
        <v>3</v>
      </c>
      <c r="I346" s="162"/>
      <c r="L346" s="158"/>
      <c r="M346" s="163"/>
      <c r="T346" s="164"/>
      <c r="AT346" s="159" t="s">
        <v>368</v>
      </c>
      <c r="AU346" s="159" t="s">
        <v>90</v>
      </c>
      <c r="AV346" s="13" t="s">
        <v>90</v>
      </c>
      <c r="AW346" s="13" t="s">
        <v>36</v>
      </c>
      <c r="AX346" s="13" t="s">
        <v>77</v>
      </c>
      <c r="AY346" s="159" t="s">
        <v>358</v>
      </c>
    </row>
    <row r="347" spans="2:65" s="14" customFormat="1" ht="11.25">
      <c r="B347" s="165"/>
      <c r="D347" s="152" t="s">
        <v>368</v>
      </c>
      <c r="E347" s="166" t="s">
        <v>19</v>
      </c>
      <c r="F347" s="167" t="s">
        <v>371</v>
      </c>
      <c r="H347" s="168">
        <v>84</v>
      </c>
      <c r="I347" s="169"/>
      <c r="L347" s="165"/>
      <c r="M347" s="170"/>
      <c r="T347" s="171"/>
      <c r="AT347" s="166" t="s">
        <v>368</v>
      </c>
      <c r="AU347" s="166" t="s">
        <v>90</v>
      </c>
      <c r="AV347" s="14" t="s">
        <v>364</v>
      </c>
      <c r="AW347" s="14" t="s">
        <v>36</v>
      </c>
      <c r="AX347" s="14" t="s">
        <v>84</v>
      </c>
      <c r="AY347" s="166" t="s">
        <v>358</v>
      </c>
    </row>
    <row r="348" spans="2:65" s="1" customFormat="1" ht="24.2" customHeight="1">
      <c r="B348" s="33"/>
      <c r="C348" s="134" t="s">
        <v>789</v>
      </c>
      <c r="D348" s="134" t="s">
        <v>360</v>
      </c>
      <c r="E348" s="135" t="s">
        <v>3318</v>
      </c>
      <c r="F348" s="136" t="s">
        <v>3319</v>
      </c>
      <c r="G348" s="137" t="s">
        <v>504</v>
      </c>
      <c r="H348" s="138">
        <v>81</v>
      </c>
      <c r="I348" s="139"/>
      <c r="J348" s="140">
        <f>ROUND(I348*H348,2)</f>
        <v>0</v>
      </c>
      <c r="K348" s="136" t="s">
        <v>402</v>
      </c>
      <c r="L348" s="33"/>
      <c r="M348" s="141" t="s">
        <v>19</v>
      </c>
      <c r="N348" s="142" t="s">
        <v>49</v>
      </c>
      <c r="P348" s="143">
        <f>O348*H348</f>
        <v>0</v>
      </c>
      <c r="Q348" s="143">
        <v>1.2999999999999999E-4</v>
      </c>
      <c r="R348" s="143">
        <f>Q348*H348</f>
        <v>1.0529999999999999E-2</v>
      </c>
      <c r="S348" s="143">
        <v>0</v>
      </c>
      <c r="T348" s="144">
        <f>S348*H348</f>
        <v>0</v>
      </c>
      <c r="AR348" s="145" t="s">
        <v>454</v>
      </c>
      <c r="AT348" s="145" t="s">
        <v>360</v>
      </c>
      <c r="AU348" s="145" t="s">
        <v>90</v>
      </c>
      <c r="AY348" s="18" t="s">
        <v>358</v>
      </c>
      <c r="BE348" s="146">
        <f>IF(N348="základní",J348,0)</f>
        <v>0</v>
      </c>
      <c r="BF348" s="146">
        <f>IF(N348="snížená",J348,0)</f>
        <v>0</v>
      </c>
      <c r="BG348" s="146">
        <f>IF(N348="zákl. přenesená",J348,0)</f>
        <v>0</v>
      </c>
      <c r="BH348" s="146">
        <f>IF(N348="sníž. přenesená",J348,0)</f>
        <v>0</v>
      </c>
      <c r="BI348" s="146">
        <f>IF(N348="nulová",J348,0)</f>
        <v>0</v>
      </c>
      <c r="BJ348" s="18" t="s">
        <v>90</v>
      </c>
      <c r="BK348" s="146">
        <f>ROUND(I348*H348,2)</f>
        <v>0</v>
      </c>
      <c r="BL348" s="18" t="s">
        <v>454</v>
      </c>
      <c r="BM348" s="145" t="s">
        <v>3320</v>
      </c>
    </row>
    <row r="349" spans="2:65" s="1" customFormat="1" ht="11.25">
      <c r="B349" s="33"/>
      <c r="D349" s="147" t="s">
        <v>366</v>
      </c>
      <c r="F349" s="148" t="s">
        <v>3321</v>
      </c>
      <c r="I349" s="149"/>
      <c r="L349" s="33"/>
      <c r="M349" s="150"/>
      <c r="T349" s="54"/>
      <c r="AT349" s="18" t="s">
        <v>366</v>
      </c>
      <c r="AU349" s="18" t="s">
        <v>90</v>
      </c>
    </row>
    <row r="350" spans="2:65" s="13" customFormat="1" ht="11.25">
      <c r="B350" s="158"/>
      <c r="D350" s="152" t="s">
        <v>368</v>
      </c>
      <c r="E350" s="159" t="s">
        <v>19</v>
      </c>
      <c r="F350" s="160" t="s">
        <v>3322</v>
      </c>
      <c r="H350" s="161">
        <v>4</v>
      </c>
      <c r="I350" s="162"/>
      <c r="L350" s="158"/>
      <c r="M350" s="163"/>
      <c r="T350" s="164"/>
      <c r="AT350" s="159" t="s">
        <v>368</v>
      </c>
      <c r="AU350" s="159" t="s">
        <v>90</v>
      </c>
      <c r="AV350" s="13" t="s">
        <v>90</v>
      </c>
      <c r="AW350" s="13" t="s">
        <v>36</v>
      </c>
      <c r="AX350" s="13" t="s">
        <v>77</v>
      </c>
      <c r="AY350" s="159" t="s">
        <v>358</v>
      </c>
    </row>
    <row r="351" spans="2:65" s="13" customFormat="1" ht="11.25">
      <c r="B351" s="158"/>
      <c r="D351" s="152" t="s">
        <v>368</v>
      </c>
      <c r="E351" s="159" t="s">
        <v>19</v>
      </c>
      <c r="F351" s="160" t="s">
        <v>3311</v>
      </c>
      <c r="H351" s="161">
        <v>22</v>
      </c>
      <c r="I351" s="162"/>
      <c r="L351" s="158"/>
      <c r="M351" s="163"/>
      <c r="T351" s="164"/>
      <c r="AT351" s="159" t="s">
        <v>368</v>
      </c>
      <c r="AU351" s="159" t="s">
        <v>90</v>
      </c>
      <c r="AV351" s="13" t="s">
        <v>90</v>
      </c>
      <c r="AW351" s="13" t="s">
        <v>36</v>
      </c>
      <c r="AX351" s="13" t="s">
        <v>77</v>
      </c>
      <c r="AY351" s="159" t="s">
        <v>358</v>
      </c>
    </row>
    <row r="352" spans="2:65" s="13" customFormat="1" ht="11.25">
      <c r="B352" s="158"/>
      <c r="D352" s="152" t="s">
        <v>368</v>
      </c>
      <c r="E352" s="159" t="s">
        <v>19</v>
      </c>
      <c r="F352" s="160" t="s">
        <v>3312</v>
      </c>
      <c r="H352" s="161">
        <v>4</v>
      </c>
      <c r="I352" s="162"/>
      <c r="L352" s="158"/>
      <c r="M352" s="163"/>
      <c r="T352" s="164"/>
      <c r="AT352" s="159" t="s">
        <v>368</v>
      </c>
      <c r="AU352" s="159" t="s">
        <v>90</v>
      </c>
      <c r="AV352" s="13" t="s">
        <v>90</v>
      </c>
      <c r="AW352" s="13" t="s">
        <v>36</v>
      </c>
      <c r="AX352" s="13" t="s">
        <v>77</v>
      </c>
      <c r="AY352" s="159" t="s">
        <v>358</v>
      </c>
    </row>
    <row r="353" spans="2:65" s="13" customFormat="1" ht="11.25">
      <c r="B353" s="158"/>
      <c r="D353" s="152" t="s">
        <v>368</v>
      </c>
      <c r="E353" s="159" t="s">
        <v>19</v>
      </c>
      <c r="F353" s="160" t="s">
        <v>3313</v>
      </c>
      <c r="H353" s="161">
        <v>22</v>
      </c>
      <c r="I353" s="162"/>
      <c r="L353" s="158"/>
      <c r="M353" s="163"/>
      <c r="T353" s="164"/>
      <c r="AT353" s="159" t="s">
        <v>368</v>
      </c>
      <c r="AU353" s="159" t="s">
        <v>90</v>
      </c>
      <c r="AV353" s="13" t="s">
        <v>90</v>
      </c>
      <c r="AW353" s="13" t="s">
        <v>36</v>
      </c>
      <c r="AX353" s="13" t="s">
        <v>77</v>
      </c>
      <c r="AY353" s="159" t="s">
        <v>358</v>
      </c>
    </row>
    <row r="354" spans="2:65" s="13" customFormat="1" ht="11.25">
      <c r="B354" s="158"/>
      <c r="D354" s="152" t="s">
        <v>368</v>
      </c>
      <c r="E354" s="159" t="s">
        <v>19</v>
      </c>
      <c r="F354" s="160" t="s">
        <v>3314</v>
      </c>
      <c r="H354" s="161">
        <v>12</v>
      </c>
      <c r="I354" s="162"/>
      <c r="L354" s="158"/>
      <c r="M354" s="163"/>
      <c r="T354" s="164"/>
      <c r="AT354" s="159" t="s">
        <v>368</v>
      </c>
      <c r="AU354" s="159" t="s">
        <v>90</v>
      </c>
      <c r="AV354" s="13" t="s">
        <v>90</v>
      </c>
      <c r="AW354" s="13" t="s">
        <v>36</v>
      </c>
      <c r="AX354" s="13" t="s">
        <v>77</v>
      </c>
      <c r="AY354" s="159" t="s">
        <v>358</v>
      </c>
    </row>
    <row r="355" spans="2:65" s="13" customFormat="1" ht="11.25">
      <c r="B355" s="158"/>
      <c r="D355" s="152" t="s">
        <v>368</v>
      </c>
      <c r="E355" s="159" t="s">
        <v>19</v>
      </c>
      <c r="F355" s="160" t="s">
        <v>3132</v>
      </c>
      <c r="H355" s="161">
        <v>2</v>
      </c>
      <c r="I355" s="162"/>
      <c r="L355" s="158"/>
      <c r="M355" s="163"/>
      <c r="T355" s="164"/>
      <c r="AT355" s="159" t="s">
        <v>368</v>
      </c>
      <c r="AU355" s="159" t="s">
        <v>90</v>
      </c>
      <c r="AV355" s="13" t="s">
        <v>90</v>
      </c>
      <c r="AW355" s="13" t="s">
        <v>36</v>
      </c>
      <c r="AX355" s="13" t="s">
        <v>77</v>
      </c>
      <c r="AY355" s="159" t="s">
        <v>358</v>
      </c>
    </row>
    <row r="356" spans="2:65" s="13" customFormat="1" ht="11.25">
      <c r="B356" s="158"/>
      <c r="D356" s="152" t="s">
        <v>368</v>
      </c>
      <c r="E356" s="159" t="s">
        <v>19</v>
      </c>
      <c r="F356" s="160" t="s">
        <v>3131</v>
      </c>
      <c r="H356" s="161">
        <v>10</v>
      </c>
      <c r="I356" s="162"/>
      <c r="L356" s="158"/>
      <c r="M356" s="163"/>
      <c r="T356" s="164"/>
      <c r="AT356" s="159" t="s">
        <v>368</v>
      </c>
      <c r="AU356" s="159" t="s">
        <v>90</v>
      </c>
      <c r="AV356" s="13" t="s">
        <v>90</v>
      </c>
      <c r="AW356" s="13" t="s">
        <v>36</v>
      </c>
      <c r="AX356" s="13" t="s">
        <v>77</v>
      </c>
      <c r="AY356" s="159" t="s">
        <v>358</v>
      </c>
    </row>
    <row r="357" spans="2:65" s="13" customFormat="1" ht="11.25">
      <c r="B357" s="158"/>
      <c r="D357" s="152" t="s">
        <v>368</v>
      </c>
      <c r="E357" s="159" t="s">
        <v>19</v>
      </c>
      <c r="F357" s="160" t="s">
        <v>3315</v>
      </c>
      <c r="H357" s="161">
        <v>2</v>
      </c>
      <c r="I357" s="162"/>
      <c r="L357" s="158"/>
      <c r="M357" s="163"/>
      <c r="T357" s="164"/>
      <c r="AT357" s="159" t="s">
        <v>368</v>
      </c>
      <c r="AU357" s="159" t="s">
        <v>90</v>
      </c>
      <c r="AV357" s="13" t="s">
        <v>90</v>
      </c>
      <c r="AW357" s="13" t="s">
        <v>36</v>
      </c>
      <c r="AX357" s="13" t="s">
        <v>77</v>
      </c>
      <c r="AY357" s="159" t="s">
        <v>358</v>
      </c>
    </row>
    <row r="358" spans="2:65" s="13" customFormat="1" ht="11.25">
      <c r="B358" s="158"/>
      <c r="D358" s="152" t="s">
        <v>368</v>
      </c>
      <c r="E358" s="159" t="s">
        <v>19</v>
      </c>
      <c r="F358" s="160" t="s">
        <v>3316</v>
      </c>
      <c r="H358" s="161">
        <v>3</v>
      </c>
      <c r="I358" s="162"/>
      <c r="L358" s="158"/>
      <c r="M358" s="163"/>
      <c r="T358" s="164"/>
      <c r="AT358" s="159" t="s">
        <v>368</v>
      </c>
      <c r="AU358" s="159" t="s">
        <v>90</v>
      </c>
      <c r="AV358" s="13" t="s">
        <v>90</v>
      </c>
      <c r="AW358" s="13" t="s">
        <v>36</v>
      </c>
      <c r="AX358" s="13" t="s">
        <v>77</v>
      </c>
      <c r="AY358" s="159" t="s">
        <v>358</v>
      </c>
    </row>
    <row r="359" spans="2:65" s="14" customFormat="1" ht="11.25">
      <c r="B359" s="165"/>
      <c r="D359" s="152" t="s">
        <v>368</v>
      </c>
      <c r="E359" s="166" t="s">
        <v>19</v>
      </c>
      <c r="F359" s="167" t="s">
        <v>371</v>
      </c>
      <c r="H359" s="168">
        <v>81</v>
      </c>
      <c r="I359" s="169"/>
      <c r="L359" s="165"/>
      <c r="M359" s="170"/>
      <c r="T359" s="171"/>
      <c r="AT359" s="166" t="s">
        <v>368</v>
      </c>
      <c r="AU359" s="166" t="s">
        <v>90</v>
      </c>
      <c r="AV359" s="14" t="s">
        <v>364</v>
      </c>
      <c r="AW359" s="14" t="s">
        <v>36</v>
      </c>
      <c r="AX359" s="14" t="s">
        <v>84</v>
      </c>
      <c r="AY359" s="166" t="s">
        <v>358</v>
      </c>
    </row>
    <row r="360" spans="2:65" s="1" customFormat="1" ht="24.2" customHeight="1">
      <c r="B360" s="33"/>
      <c r="C360" s="134" t="s">
        <v>794</v>
      </c>
      <c r="D360" s="134" t="s">
        <v>360</v>
      </c>
      <c r="E360" s="135" t="s">
        <v>3323</v>
      </c>
      <c r="F360" s="136" t="s">
        <v>3324</v>
      </c>
      <c r="G360" s="137" t="s">
        <v>504</v>
      </c>
      <c r="H360" s="138">
        <v>58</v>
      </c>
      <c r="I360" s="139"/>
      <c r="J360" s="140">
        <f>ROUND(I360*H360,2)</f>
        <v>0</v>
      </c>
      <c r="K360" s="136" t="s">
        <v>402</v>
      </c>
      <c r="L360" s="33"/>
      <c r="M360" s="141" t="s">
        <v>19</v>
      </c>
      <c r="N360" s="142" t="s">
        <v>49</v>
      </c>
      <c r="P360" s="143">
        <f>O360*H360</f>
        <v>0</v>
      </c>
      <c r="Q360" s="143">
        <v>6.0000000000000002E-5</v>
      </c>
      <c r="R360" s="143">
        <f>Q360*H360</f>
        <v>3.48E-3</v>
      </c>
      <c r="S360" s="143">
        <v>0</v>
      </c>
      <c r="T360" s="144">
        <f>S360*H360</f>
        <v>0</v>
      </c>
      <c r="AR360" s="145" t="s">
        <v>454</v>
      </c>
      <c r="AT360" s="145" t="s">
        <v>360</v>
      </c>
      <c r="AU360" s="145" t="s">
        <v>90</v>
      </c>
      <c r="AY360" s="18" t="s">
        <v>358</v>
      </c>
      <c r="BE360" s="146">
        <f>IF(N360="základní",J360,0)</f>
        <v>0</v>
      </c>
      <c r="BF360" s="146">
        <f>IF(N360="snížená",J360,0)</f>
        <v>0</v>
      </c>
      <c r="BG360" s="146">
        <f>IF(N360="zákl. přenesená",J360,0)</f>
        <v>0</v>
      </c>
      <c r="BH360" s="146">
        <f>IF(N360="sníž. přenesená",J360,0)</f>
        <v>0</v>
      </c>
      <c r="BI360" s="146">
        <f>IF(N360="nulová",J360,0)</f>
        <v>0</v>
      </c>
      <c r="BJ360" s="18" t="s">
        <v>90</v>
      </c>
      <c r="BK360" s="146">
        <f>ROUND(I360*H360,2)</f>
        <v>0</v>
      </c>
      <c r="BL360" s="18" t="s">
        <v>454</v>
      </c>
      <c r="BM360" s="145" t="s">
        <v>3325</v>
      </c>
    </row>
    <row r="361" spans="2:65" s="1" customFormat="1" ht="11.25">
      <c r="B361" s="33"/>
      <c r="D361" s="147" t="s">
        <v>366</v>
      </c>
      <c r="F361" s="148" t="s">
        <v>3326</v>
      </c>
      <c r="I361" s="149"/>
      <c r="L361" s="33"/>
      <c r="M361" s="150"/>
      <c r="T361" s="54"/>
      <c r="AT361" s="18" t="s">
        <v>366</v>
      </c>
      <c r="AU361" s="18" t="s">
        <v>90</v>
      </c>
    </row>
    <row r="362" spans="2:65" s="13" customFormat="1" ht="11.25">
      <c r="B362" s="158"/>
      <c r="D362" s="152" t="s">
        <v>368</v>
      </c>
      <c r="E362" s="159" t="s">
        <v>19</v>
      </c>
      <c r="F362" s="160" t="s">
        <v>3327</v>
      </c>
      <c r="H362" s="161">
        <v>58</v>
      </c>
      <c r="I362" s="162"/>
      <c r="L362" s="158"/>
      <c r="M362" s="163"/>
      <c r="T362" s="164"/>
      <c r="AT362" s="159" t="s">
        <v>368</v>
      </c>
      <c r="AU362" s="159" t="s">
        <v>90</v>
      </c>
      <c r="AV362" s="13" t="s">
        <v>90</v>
      </c>
      <c r="AW362" s="13" t="s">
        <v>36</v>
      </c>
      <c r="AX362" s="13" t="s">
        <v>84</v>
      </c>
      <c r="AY362" s="159" t="s">
        <v>358</v>
      </c>
    </row>
    <row r="363" spans="2:65" s="1" customFormat="1" ht="24.2" customHeight="1">
      <c r="B363" s="33"/>
      <c r="C363" s="134" t="s">
        <v>798</v>
      </c>
      <c r="D363" s="134" t="s">
        <v>360</v>
      </c>
      <c r="E363" s="135" t="s">
        <v>3328</v>
      </c>
      <c r="F363" s="136" t="s">
        <v>3329</v>
      </c>
      <c r="G363" s="137" t="s">
        <v>504</v>
      </c>
      <c r="H363" s="138">
        <v>31</v>
      </c>
      <c r="I363" s="139"/>
      <c r="J363" s="140">
        <f>ROUND(I363*H363,2)</f>
        <v>0</v>
      </c>
      <c r="K363" s="136" t="s">
        <v>402</v>
      </c>
      <c r="L363" s="33"/>
      <c r="M363" s="141" t="s">
        <v>19</v>
      </c>
      <c r="N363" s="142" t="s">
        <v>49</v>
      </c>
      <c r="P363" s="143">
        <f>O363*H363</f>
        <v>0</v>
      </c>
      <c r="Q363" s="143">
        <v>1E-4</v>
      </c>
      <c r="R363" s="143">
        <f>Q363*H363</f>
        <v>3.1000000000000003E-3</v>
      </c>
      <c r="S363" s="143">
        <v>0</v>
      </c>
      <c r="T363" s="144">
        <f>S363*H363</f>
        <v>0</v>
      </c>
      <c r="AR363" s="145" t="s">
        <v>454</v>
      </c>
      <c r="AT363" s="145" t="s">
        <v>360</v>
      </c>
      <c r="AU363" s="145" t="s">
        <v>90</v>
      </c>
      <c r="AY363" s="18" t="s">
        <v>358</v>
      </c>
      <c r="BE363" s="146">
        <f>IF(N363="základní",J363,0)</f>
        <v>0</v>
      </c>
      <c r="BF363" s="146">
        <f>IF(N363="snížená",J363,0)</f>
        <v>0</v>
      </c>
      <c r="BG363" s="146">
        <f>IF(N363="zákl. přenesená",J363,0)</f>
        <v>0</v>
      </c>
      <c r="BH363" s="146">
        <f>IF(N363="sníž. přenesená",J363,0)</f>
        <v>0</v>
      </c>
      <c r="BI363" s="146">
        <f>IF(N363="nulová",J363,0)</f>
        <v>0</v>
      </c>
      <c r="BJ363" s="18" t="s">
        <v>90</v>
      </c>
      <c r="BK363" s="146">
        <f>ROUND(I363*H363,2)</f>
        <v>0</v>
      </c>
      <c r="BL363" s="18" t="s">
        <v>454</v>
      </c>
      <c r="BM363" s="145" t="s">
        <v>3330</v>
      </c>
    </row>
    <row r="364" spans="2:65" s="1" customFormat="1" ht="11.25">
      <c r="B364" s="33"/>
      <c r="D364" s="147" t="s">
        <v>366</v>
      </c>
      <c r="F364" s="148" t="s">
        <v>3331</v>
      </c>
      <c r="I364" s="149"/>
      <c r="L364" s="33"/>
      <c r="M364" s="150"/>
      <c r="T364" s="54"/>
      <c r="AT364" s="18" t="s">
        <v>366</v>
      </c>
      <c r="AU364" s="18" t="s">
        <v>90</v>
      </c>
    </row>
    <row r="365" spans="2:65" s="13" customFormat="1" ht="11.25">
      <c r="B365" s="158"/>
      <c r="D365" s="152" t="s">
        <v>368</v>
      </c>
      <c r="E365" s="159" t="s">
        <v>19</v>
      </c>
      <c r="F365" s="160" t="s">
        <v>3332</v>
      </c>
      <c r="H365" s="161">
        <v>31</v>
      </c>
      <c r="I365" s="162"/>
      <c r="L365" s="158"/>
      <c r="M365" s="163"/>
      <c r="T365" s="164"/>
      <c r="AT365" s="159" t="s">
        <v>368</v>
      </c>
      <c r="AU365" s="159" t="s">
        <v>90</v>
      </c>
      <c r="AV365" s="13" t="s">
        <v>90</v>
      </c>
      <c r="AW365" s="13" t="s">
        <v>36</v>
      </c>
      <c r="AX365" s="13" t="s">
        <v>77</v>
      </c>
      <c r="AY365" s="159" t="s">
        <v>358</v>
      </c>
    </row>
    <row r="366" spans="2:65" s="14" customFormat="1" ht="11.25">
      <c r="B366" s="165"/>
      <c r="D366" s="152" t="s">
        <v>368</v>
      </c>
      <c r="E366" s="166" t="s">
        <v>19</v>
      </c>
      <c r="F366" s="167" t="s">
        <v>371</v>
      </c>
      <c r="H366" s="168">
        <v>31</v>
      </c>
      <c r="I366" s="169"/>
      <c r="L366" s="165"/>
      <c r="M366" s="170"/>
      <c r="T366" s="171"/>
      <c r="AT366" s="166" t="s">
        <v>368</v>
      </c>
      <c r="AU366" s="166" t="s">
        <v>90</v>
      </c>
      <c r="AV366" s="14" t="s">
        <v>364</v>
      </c>
      <c r="AW366" s="14" t="s">
        <v>36</v>
      </c>
      <c r="AX366" s="14" t="s">
        <v>84</v>
      </c>
      <c r="AY366" s="166" t="s">
        <v>358</v>
      </c>
    </row>
    <row r="367" spans="2:65" s="1" customFormat="1" ht="24.2" customHeight="1">
      <c r="B367" s="33"/>
      <c r="C367" s="134" t="s">
        <v>802</v>
      </c>
      <c r="D367" s="134" t="s">
        <v>360</v>
      </c>
      <c r="E367" s="135" t="s">
        <v>3333</v>
      </c>
      <c r="F367" s="136" t="s">
        <v>3334</v>
      </c>
      <c r="G367" s="137" t="s">
        <v>504</v>
      </c>
      <c r="H367" s="138">
        <v>10</v>
      </c>
      <c r="I367" s="139"/>
      <c r="J367" s="140">
        <f>ROUND(I367*H367,2)</f>
        <v>0</v>
      </c>
      <c r="K367" s="136" t="s">
        <v>402</v>
      </c>
      <c r="L367" s="33"/>
      <c r="M367" s="141" t="s">
        <v>19</v>
      </c>
      <c r="N367" s="142" t="s">
        <v>49</v>
      </c>
      <c r="P367" s="143">
        <f>O367*H367</f>
        <v>0</v>
      </c>
      <c r="Q367" s="143">
        <v>1.8000000000000001E-4</v>
      </c>
      <c r="R367" s="143">
        <f>Q367*H367</f>
        <v>1.8000000000000002E-3</v>
      </c>
      <c r="S367" s="143">
        <v>0</v>
      </c>
      <c r="T367" s="144">
        <f>S367*H367</f>
        <v>0</v>
      </c>
      <c r="AR367" s="145" t="s">
        <v>454</v>
      </c>
      <c r="AT367" s="145" t="s">
        <v>360</v>
      </c>
      <c r="AU367" s="145" t="s">
        <v>90</v>
      </c>
      <c r="AY367" s="18" t="s">
        <v>358</v>
      </c>
      <c r="BE367" s="146">
        <f>IF(N367="základní",J367,0)</f>
        <v>0</v>
      </c>
      <c r="BF367" s="146">
        <f>IF(N367="snížená",J367,0)</f>
        <v>0</v>
      </c>
      <c r="BG367" s="146">
        <f>IF(N367="zákl. přenesená",J367,0)</f>
        <v>0</v>
      </c>
      <c r="BH367" s="146">
        <f>IF(N367="sníž. přenesená",J367,0)</f>
        <v>0</v>
      </c>
      <c r="BI367" s="146">
        <f>IF(N367="nulová",J367,0)</f>
        <v>0</v>
      </c>
      <c r="BJ367" s="18" t="s">
        <v>90</v>
      </c>
      <c r="BK367" s="146">
        <f>ROUND(I367*H367,2)</f>
        <v>0</v>
      </c>
      <c r="BL367" s="18" t="s">
        <v>454</v>
      </c>
      <c r="BM367" s="145" t="s">
        <v>3335</v>
      </c>
    </row>
    <row r="368" spans="2:65" s="1" customFormat="1" ht="11.25">
      <c r="B368" s="33"/>
      <c r="D368" s="147" t="s">
        <v>366</v>
      </c>
      <c r="F368" s="148" t="s">
        <v>3336</v>
      </c>
      <c r="I368" s="149"/>
      <c r="L368" s="33"/>
      <c r="M368" s="150"/>
      <c r="T368" s="54"/>
      <c r="AT368" s="18" t="s">
        <v>366</v>
      </c>
      <c r="AU368" s="18" t="s">
        <v>90</v>
      </c>
    </row>
    <row r="369" spans="2:65" s="13" customFormat="1" ht="11.25">
      <c r="B369" s="158"/>
      <c r="D369" s="152" t="s">
        <v>368</v>
      </c>
      <c r="E369" s="159" t="s">
        <v>19</v>
      </c>
      <c r="F369" s="160" t="s">
        <v>3337</v>
      </c>
      <c r="H369" s="161">
        <v>10</v>
      </c>
      <c r="I369" s="162"/>
      <c r="L369" s="158"/>
      <c r="M369" s="163"/>
      <c r="T369" s="164"/>
      <c r="AT369" s="159" t="s">
        <v>368</v>
      </c>
      <c r="AU369" s="159" t="s">
        <v>90</v>
      </c>
      <c r="AV369" s="13" t="s">
        <v>90</v>
      </c>
      <c r="AW369" s="13" t="s">
        <v>36</v>
      </c>
      <c r="AX369" s="13" t="s">
        <v>84</v>
      </c>
      <c r="AY369" s="159" t="s">
        <v>358</v>
      </c>
    </row>
    <row r="370" spans="2:65" s="1" customFormat="1" ht="24.2" customHeight="1">
      <c r="B370" s="33"/>
      <c r="C370" s="134" t="s">
        <v>810</v>
      </c>
      <c r="D370" s="134" t="s">
        <v>360</v>
      </c>
      <c r="E370" s="135" t="s">
        <v>3338</v>
      </c>
      <c r="F370" s="136" t="s">
        <v>3339</v>
      </c>
      <c r="G370" s="137" t="s">
        <v>504</v>
      </c>
      <c r="H370" s="138">
        <v>8</v>
      </c>
      <c r="I370" s="139"/>
      <c r="J370" s="140">
        <f>ROUND(I370*H370,2)</f>
        <v>0</v>
      </c>
      <c r="K370" s="136" t="s">
        <v>402</v>
      </c>
      <c r="L370" s="33"/>
      <c r="M370" s="141" t="s">
        <v>19</v>
      </c>
      <c r="N370" s="142" t="s">
        <v>49</v>
      </c>
      <c r="P370" s="143">
        <f>O370*H370</f>
        <v>0</v>
      </c>
      <c r="Q370" s="143">
        <v>2.9999999999999997E-4</v>
      </c>
      <c r="R370" s="143">
        <f>Q370*H370</f>
        <v>2.3999999999999998E-3</v>
      </c>
      <c r="S370" s="143">
        <v>0</v>
      </c>
      <c r="T370" s="144">
        <f>S370*H370</f>
        <v>0</v>
      </c>
      <c r="AR370" s="145" t="s">
        <v>454</v>
      </c>
      <c r="AT370" s="145" t="s">
        <v>360</v>
      </c>
      <c r="AU370" s="145" t="s">
        <v>90</v>
      </c>
      <c r="AY370" s="18" t="s">
        <v>358</v>
      </c>
      <c r="BE370" s="146">
        <f>IF(N370="základní",J370,0)</f>
        <v>0</v>
      </c>
      <c r="BF370" s="146">
        <f>IF(N370="snížená",J370,0)</f>
        <v>0</v>
      </c>
      <c r="BG370" s="146">
        <f>IF(N370="zákl. přenesená",J370,0)</f>
        <v>0</v>
      </c>
      <c r="BH370" s="146">
        <f>IF(N370="sníž. přenesená",J370,0)</f>
        <v>0</v>
      </c>
      <c r="BI370" s="146">
        <f>IF(N370="nulová",J370,0)</f>
        <v>0</v>
      </c>
      <c r="BJ370" s="18" t="s">
        <v>90</v>
      </c>
      <c r="BK370" s="146">
        <f>ROUND(I370*H370,2)</f>
        <v>0</v>
      </c>
      <c r="BL370" s="18" t="s">
        <v>454</v>
      </c>
      <c r="BM370" s="145" t="s">
        <v>3340</v>
      </c>
    </row>
    <row r="371" spans="2:65" s="1" customFormat="1" ht="11.25">
      <c r="B371" s="33"/>
      <c r="D371" s="147" t="s">
        <v>366</v>
      </c>
      <c r="F371" s="148" t="s">
        <v>3341</v>
      </c>
      <c r="I371" s="149"/>
      <c r="L371" s="33"/>
      <c r="M371" s="150"/>
      <c r="T371" s="54"/>
      <c r="AT371" s="18" t="s">
        <v>366</v>
      </c>
      <c r="AU371" s="18" t="s">
        <v>90</v>
      </c>
    </row>
    <row r="372" spans="2:65" s="13" customFormat="1" ht="11.25">
      <c r="B372" s="158"/>
      <c r="D372" s="152" t="s">
        <v>368</v>
      </c>
      <c r="E372" s="159" t="s">
        <v>19</v>
      </c>
      <c r="F372" s="160" t="s">
        <v>3342</v>
      </c>
      <c r="H372" s="161">
        <v>8</v>
      </c>
      <c r="I372" s="162"/>
      <c r="L372" s="158"/>
      <c r="M372" s="163"/>
      <c r="T372" s="164"/>
      <c r="AT372" s="159" t="s">
        <v>368</v>
      </c>
      <c r="AU372" s="159" t="s">
        <v>90</v>
      </c>
      <c r="AV372" s="13" t="s">
        <v>90</v>
      </c>
      <c r="AW372" s="13" t="s">
        <v>36</v>
      </c>
      <c r="AX372" s="13" t="s">
        <v>84</v>
      </c>
      <c r="AY372" s="159" t="s">
        <v>358</v>
      </c>
    </row>
    <row r="373" spans="2:65" s="1" customFormat="1" ht="24.2" customHeight="1">
      <c r="B373" s="33"/>
      <c r="C373" s="134" t="s">
        <v>816</v>
      </c>
      <c r="D373" s="134" t="s">
        <v>360</v>
      </c>
      <c r="E373" s="135" t="s">
        <v>3343</v>
      </c>
      <c r="F373" s="136" t="s">
        <v>3344</v>
      </c>
      <c r="G373" s="137" t="s">
        <v>504</v>
      </c>
      <c r="H373" s="138">
        <v>10</v>
      </c>
      <c r="I373" s="139"/>
      <c r="J373" s="140">
        <f>ROUND(I373*H373,2)</f>
        <v>0</v>
      </c>
      <c r="K373" s="136" t="s">
        <v>402</v>
      </c>
      <c r="L373" s="33"/>
      <c r="M373" s="141" t="s">
        <v>19</v>
      </c>
      <c r="N373" s="142" t="s">
        <v>49</v>
      </c>
      <c r="P373" s="143">
        <f>O373*H373</f>
        <v>0</v>
      </c>
      <c r="Q373" s="143">
        <v>3.6000000000000002E-4</v>
      </c>
      <c r="R373" s="143">
        <f>Q373*H373</f>
        <v>3.6000000000000003E-3</v>
      </c>
      <c r="S373" s="143">
        <v>0</v>
      </c>
      <c r="T373" s="144">
        <f>S373*H373</f>
        <v>0</v>
      </c>
      <c r="AR373" s="145" t="s">
        <v>454</v>
      </c>
      <c r="AT373" s="145" t="s">
        <v>360</v>
      </c>
      <c r="AU373" s="145" t="s">
        <v>90</v>
      </c>
      <c r="AY373" s="18" t="s">
        <v>358</v>
      </c>
      <c r="BE373" s="146">
        <f>IF(N373="základní",J373,0)</f>
        <v>0</v>
      </c>
      <c r="BF373" s="146">
        <f>IF(N373="snížená",J373,0)</f>
        <v>0</v>
      </c>
      <c r="BG373" s="146">
        <f>IF(N373="zákl. přenesená",J373,0)</f>
        <v>0</v>
      </c>
      <c r="BH373" s="146">
        <f>IF(N373="sníž. přenesená",J373,0)</f>
        <v>0</v>
      </c>
      <c r="BI373" s="146">
        <f>IF(N373="nulová",J373,0)</f>
        <v>0</v>
      </c>
      <c r="BJ373" s="18" t="s">
        <v>90</v>
      </c>
      <c r="BK373" s="146">
        <f>ROUND(I373*H373,2)</f>
        <v>0</v>
      </c>
      <c r="BL373" s="18" t="s">
        <v>454</v>
      </c>
      <c r="BM373" s="145" t="s">
        <v>3345</v>
      </c>
    </row>
    <row r="374" spans="2:65" s="1" customFormat="1" ht="11.25">
      <c r="B374" s="33"/>
      <c r="D374" s="147" t="s">
        <v>366</v>
      </c>
      <c r="F374" s="148" t="s">
        <v>3346</v>
      </c>
      <c r="I374" s="149"/>
      <c r="L374" s="33"/>
      <c r="M374" s="150"/>
      <c r="T374" s="54"/>
      <c r="AT374" s="18" t="s">
        <v>366</v>
      </c>
      <c r="AU374" s="18" t="s">
        <v>90</v>
      </c>
    </row>
    <row r="375" spans="2:65" s="13" customFormat="1" ht="11.25">
      <c r="B375" s="158"/>
      <c r="D375" s="152" t="s">
        <v>368</v>
      </c>
      <c r="E375" s="159" t="s">
        <v>19</v>
      </c>
      <c r="F375" s="160" t="s">
        <v>3347</v>
      </c>
      <c r="H375" s="161">
        <v>10</v>
      </c>
      <c r="I375" s="162"/>
      <c r="L375" s="158"/>
      <c r="M375" s="163"/>
      <c r="T375" s="164"/>
      <c r="AT375" s="159" t="s">
        <v>368</v>
      </c>
      <c r="AU375" s="159" t="s">
        <v>90</v>
      </c>
      <c r="AV375" s="13" t="s">
        <v>90</v>
      </c>
      <c r="AW375" s="13" t="s">
        <v>36</v>
      </c>
      <c r="AX375" s="13" t="s">
        <v>84</v>
      </c>
      <c r="AY375" s="159" t="s">
        <v>358</v>
      </c>
    </row>
    <row r="376" spans="2:65" s="1" customFormat="1" ht="24.2" customHeight="1">
      <c r="B376" s="33"/>
      <c r="C376" s="134" t="s">
        <v>821</v>
      </c>
      <c r="D376" s="134" t="s">
        <v>360</v>
      </c>
      <c r="E376" s="135" t="s">
        <v>3348</v>
      </c>
      <c r="F376" s="136" t="s">
        <v>3349</v>
      </c>
      <c r="G376" s="137" t="s">
        <v>504</v>
      </c>
      <c r="H376" s="138">
        <v>8</v>
      </c>
      <c r="I376" s="139"/>
      <c r="J376" s="140">
        <f>ROUND(I376*H376,2)</f>
        <v>0</v>
      </c>
      <c r="K376" s="136" t="s">
        <v>402</v>
      </c>
      <c r="L376" s="33"/>
      <c r="M376" s="141" t="s">
        <v>19</v>
      </c>
      <c r="N376" s="142" t="s">
        <v>49</v>
      </c>
      <c r="P376" s="143">
        <f>O376*H376</f>
        <v>0</v>
      </c>
      <c r="Q376" s="143">
        <v>7.5000000000000002E-4</v>
      </c>
      <c r="R376" s="143">
        <f>Q376*H376</f>
        <v>6.0000000000000001E-3</v>
      </c>
      <c r="S376" s="143">
        <v>0</v>
      </c>
      <c r="T376" s="144">
        <f>S376*H376</f>
        <v>0</v>
      </c>
      <c r="AR376" s="145" t="s">
        <v>454</v>
      </c>
      <c r="AT376" s="145" t="s">
        <v>360</v>
      </c>
      <c r="AU376" s="145" t="s">
        <v>90</v>
      </c>
      <c r="AY376" s="18" t="s">
        <v>358</v>
      </c>
      <c r="BE376" s="146">
        <f>IF(N376="základní",J376,0)</f>
        <v>0</v>
      </c>
      <c r="BF376" s="146">
        <f>IF(N376="snížená",J376,0)</f>
        <v>0</v>
      </c>
      <c r="BG376" s="146">
        <f>IF(N376="zákl. přenesená",J376,0)</f>
        <v>0</v>
      </c>
      <c r="BH376" s="146">
        <f>IF(N376="sníž. přenesená",J376,0)</f>
        <v>0</v>
      </c>
      <c r="BI376" s="146">
        <f>IF(N376="nulová",J376,0)</f>
        <v>0</v>
      </c>
      <c r="BJ376" s="18" t="s">
        <v>90</v>
      </c>
      <c r="BK376" s="146">
        <f>ROUND(I376*H376,2)</f>
        <v>0</v>
      </c>
      <c r="BL376" s="18" t="s">
        <v>454</v>
      </c>
      <c r="BM376" s="145" t="s">
        <v>3350</v>
      </c>
    </row>
    <row r="377" spans="2:65" s="1" customFormat="1" ht="11.25">
      <c r="B377" s="33"/>
      <c r="D377" s="147" t="s">
        <v>366</v>
      </c>
      <c r="F377" s="148" t="s">
        <v>3351</v>
      </c>
      <c r="I377" s="149"/>
      <c r="L377" s="33"/>
      <c r="M377" s="150"/>
      <c r="T377" s="54"/>
      <c r="AT377" s="18" t="s">
        <v>366</v>
      </c>
      <c r="AU377" s="18" t="s">
        <v>90</v>
      </c>
    </row>
    <row r="378" spans="2:65" s="13" customFormat="1" ht="11.25">
      <c r="B378" s="158"/>
      <c r="D378" s="152" t="s">
        <v>368</v>
      </c>
      <c r="E378" s="159" t="s">
        <v>19</v>
      </c>
      <c r="F378" s="160" t="s">
        <v>3352</v>
      </c>
      <c r="H378" s="161">
        <v>8</v>
      </c>
      <c r="I378" s="162"/>
      <c r="L378" s="158"/>
      <c r="M378" s="163"/>
      <c r="T378" s="164"/>
      <c r="AT378" s="159" t="s">
        <v>368</v>
      </c>
      <c r="AU378" s="159" t="s">
        <v>90</v>
      </c>
      <c r="AV378" s="13" t="s">
        <v>90</v>
      </c>
      <c r="AW378" s="13" t="s">
        <v>36</v>
      </c>
      <c r="AX378" s="13" t="s">
        <v>84</v>
      </c>
      <c r="AY378" s="159" t="s">
        <v>358</v>
      </c>
    </row>
    <row r="379" spans="2:65" s="1" customFormat="1" ht="24.2" customHeight="1">
      <c r="B379" s="33"/>
      <c r="C379" s="134" t="s">
        <v>826</v>
      </c>
      <c r="D379" s="134" t="s">
        <v>360</v>
      </c>
      <c r="E379" s="135" t="s">
        <v>3353</v>
      </c>
      <c r="F379" s="136" t="s">
        <v>3354</v>
      </c>
      <c r="G379" s="137" t="s">
        <v>504</v>
      </c>
      <c r="H379" s="138">
        <v>1</v>
      </c>
      <c r="I379" s="139"/>
      <c r="J379" s="140">
        <f>ROUND(I379*H379,2)</f>
        <v>0</v>
      </c>
      <c r="K379" s="136" t="s">
        <v>402</v>
      </c>
      <c r="L379" s="33"/>
      <c r="M379" s="141" t="s">
        <v>19</v>
      </c>
      <c r="N379" s="142" t="s">
        <v>49</v>
      </c>
      <c r="P379" s="143">
        <f>O379*H379</f>
        <v>0</v>
      </c>
      <c r="Q379" s="143">
        <v>2.7E-4</v>
      </c>
      <c r="R379" s="143">
        <f>Q379*H379</f>
        <v>2.7E-4</v>
      </c>
      <c r="S379" s="143">
        <v>0</v>
      </c>
      <c r="T379" s="144">
        <f>S379*H379</f>
        <v>0</v>
      </c>
      <c r="AR379" s="145" t="s">
        <v>454</v>
      </c>
      <c r="AT379" s="145" t="s">
        <v>360</v>
      </c>
      <c r="AU379" s="145" t="s">
        <v>90</v>
      </c>
      <c r="AY379" s="18" t="s">
        <v>358</v>
      </c>
      <c r="BE379" s="146">
        <f>IF(N379="základní",J379,0)</f>
        <v>0</v>
      </c>
      <c r="BF379" s="146">
        <f>IF(N379="snížená",J379,0)</f>
        <v>0</v>
      </c>
      <c r="BG379" s="146">
        <f>IF(N379="zákl. přenesená",J379,0)</f>
        <v>0</v>
      </c>
      <c r="BH379" s="146">
        <f>IF(N379="sníž. přenesená",J379,0)</f>
        <v>0</v>
      </c>
      <c r="BI379" s="146">
        <f>IF(N379="nulová",J379,0)</f>
        <v>0</v>
      </c>
      <c r="BJ379" s="18" t="s">
        <v>90</v>
      </c>
      <c r="BK379" s="146">
        <f>ROUND(I379*H379,2)</f>
        <v>0</v>
      </c>
      <c r="BL379" s="18" t="s">
        <v>454</v>
      </c>
      <c r="BM379" s="145" t="s">
        <v>3355</v>
      </c>
    </row>
    <row r="380" spans="2:65" s="1" customFormat="1" ht="11.25">
      <c r="B380" s="33"/>
      <c r="D380" s="147" t="s">
        <v>366</v>
      </c>
      <c r="F380" s="148" t="s">
        <v>3356</v>
      </c>
      <c r="I380" s="149"/>
      <c r="L380" s="33"/>
      <c r="M380" s="150"/>
      <c r="T380" s="54"/>
      <c r="AT380" s="18" t="s">
        <v>366</v>
      </c>
      <c r="AU380" s="18" t="s">
        <v>90</v>
      </c>
    </row>
    <row r="381" spans="2:65" s="13" customFormat="1" ht="11.25">
      <c r="B381" s="158"/>
      <c r="D381" s="152" t="s">
        <v>368</v>
      </c>
      <c r="E381" s="159" t="s">
        <v>19</v>
      </c>
      <c r="F381" s="160" t="s">
        <v>84</v>
      </c>
      <c r="H381" s="161">
        <v>1</v>
      </c>
      <c r="I381" s="162"/>
      <c r="L381" s="158"/>
      <c r="M381" s="163"/>
      <c r="T381" s="164"/>
      <c r="AT381" s="159" t="s">
        <v>368</v>
      </c>
      <c r="AU381" s="159" t="s">
        <v>90</v>
      </c>
      <c r="AV381" s="13" t="s">
        <v>90</v>
      </c>
      <c r="AW381" s="13" t="s">
        <v>36</v>
      </c>
      <c r="AX381" s="13" t="s">
        <v>84</v>
      </c>
      <c r="AY381" s="159" t="s">
        <v>358</v>
      </c>
    </row>
    <row r="382" spans="2:65" s="1" customFormat="1" ht="24.2" customHeight="1">
      <c r="B382" s="33"/>
      <c r="C382" s="134" t="s">
        <v>831</v>
      </c>
      <c r="D382" s="134" t="s">
        <v>360</v>
      </c>
      <c r="E382" s="135" t="s">
        <v>3357</v>
      </c>
      <c r="F382" s="136" t="s">
        <v>3358</v>
      </c>
      <c r="G382" s="137" t="s">
        <v>504</v>
      </c>
      <c r="H382" s="138">
        <v>1</v>
      </c>
      <c r="I382" s="139"/>
      <c r="J382" s="140">
        <f>ROUND(I382*H382,2)</f>
        <v>0</v>
      </c>
      <c r="K382" s="136" t="s">
        <v>402</v>
      </c>
      <c r="L382" s="33"/>
      <c r="M382" s="141" t="s">
        <v>19</v>
      </c>
      <c r="N382" s="142" t="s">
        <v>49</v>
      </c>
      <c r="P382" s="143">
        <f>O382*H382</f>
        <v>0</v>
      </c>
      <c r="Q382" s="143">
        <v>5.1999999999999995E-4</v>
      </c>
      <c r="R382" s="143">
        <f>Q382*H382</f>
        <v>5.1999999999999995E-4</v>
      </c>
      <c r="S382" s="143">
        <v>0</v>
      </c>
      <c r="T382" s="144">
        <f>S382*H382</f>
        <v>0</v>
      </c>
      <c r="AR382" s="145" t="s">
        <v>454</v>
      </c>
      <c r="AT382" s="145" t="s">
        <v>360</v>
      </c>
      <c r="AU382" s="145" t="s">
        <v>90</v>
      </c>
      <c r="AY382" s="18" t="s">
        <v>358</v>
      </c>
      <c r="BE382" s="146">
        <f>IF(N382="základní",J382,0)</f>
        <v>0</v>
      </c>
      <c r="BF382" s="146">
        <f>IF(N382="snížená",J382,0)</f>
        <v>0</v>
      </c>
      <c r="BG382" s="146">
        <f>IF(N382="zákl. přenesená",J382,0)</f>
        <v>0</v>
      </c>
      <c r="BH382" s="146">
        <f>IF(N382="sníž. přenesená",J382,0)</f>
        <v>0</v>
      </c>
      <c r="BI382" s="146">
        <f>IF(N382="nulová",J382,0)</f>
        <v>0</v>
      </c>
      <c r="BJ382" s="18" t="s">
        <v>90</v>
      </c>
      <c r="BK382" s="146">
        <f>ROUND(I382*H382,2)</f>
        <v>0</v>
      </c>
      <c r="BL382" s="18" t="s">
        <v>454</v>
      </c>
      <c r="BM382" s="145" t="s">
        <v>3359</v>
      </c>
    </row>
    <row r="383" spans="2:65" s="1" customFormat="1" ht="11.25">
      <c r="B383" s="33"/>
      <c r="D383" s="147" t="s">
        <v>366</v>
      </c>
      <c r="F383" s="148" t="s">
        <v>3360</v>
      </c>
      <c r="I383" s="149"/>
      <c r="L383" s="33"/>
      <c r="M383" s="150"/>
      <c r="T383" s="54"/>
      <c r="AT383" s="18" t="s">
        <v>366</v>
      </c>
      <c r="AU383" s="18" t="s">
        <v>90</v>
      </c>
    </row>
    <row r="384" spans="2:65" s="13" customFormat="1" ht="11.25">
      <c r="B384" s="158"/>
      <c r="D384" s="152" t="s">
        <v>368</v>
      </c>
      <c r="E384" s="159" t="s">
        <v>19</v>
      </c>
      <c r="F384" s="160" t="s">
        <v>84</v>
      </c>
      <c r="H384" s="161">
        <v>1</v>
      </c>
      <c r="I384" s="162"/>
      <c r="L384" s="158"/>
      <c r="M384" s="163"/>
      <c r="T384" s="164"/>
      <c r="AT384" s="159" t="s">
        <v>368</v>
      </c>
      <c r="AU384" s="159" t="s">
        <v>90</v>
      </c>
      <c r="AV384" s="13" t="s">
        <v>90</v>
      </c>
      <c r="AW384" s="13" t="s">
        <v>36</v>
      </c>
      <c r="AX384" s="13" t="s">
        <v>84</v>
      </c>
      <c r="AY384" s="159" t="s">
        <v>358</v>
      </c>
    </row>
    <row r="385" spans="2:65" s="1" customFormat="1" ht="24.2" customHeight="1">
      <c r="B385" s="33"/>
      <c r="C385" s="134" t="s">
        <v>838</v>
      </c>
      <c r="D385" s="134" t="s">
        <v>360</v>
      </c>
      <c r="E385" s="135" t="s">
        <v>3361</v>
      </c>
      <c r="F385" s="136" t="s">
        <v>3362</v>
      </c>
      <c r="G385" s="137" t="s">
        <v>504</v>
      </c>
      <c r="H385" s="138">
        <v>1</v>
      </c>
      <c r="I385" s="139"/>
      <c r="J385" s="140">
        <f>ROUND(I385*H385,2)</f>
        <v>0</v>
      </c>
      <c r="K385" s="136" t="s">
        <v>402</v>
      </c>
      <c r="L385" s="33"/>
      <c r="M385" s="141" t="s">
        <v>19</v>
      </c>
      <c r="N385" s="142" t="s">
        <v>49</v>
      </c>
      <c r="P385" s="143">
        <f>O385*H385</f>
        <v>0</v>
      </c>
      <c r="Q385" s="143">
        <v>5.0000000000000001E-4</v>
      </c>
      <c r="R385" s="143">
        <f>Q385*H385</f>
        <v>5.0000000000000001E-4</v>
      </c>
      <c r="S385" s="143">
        <v>0</v>
      </c>
      <c r="T385" s="144">
        <f>S385*H385</f>
        <v>0</v>
      </c>
      <c r="AR385" s="145" t="s">
        <v>454</v>
      </c>
      <c r="AT385" s="145" t="s">
        <v>360</v>
      </c>
      <c r="AU385" s="145" t="s">
        <v>90</v>
      </c>
      <c r="AY385" s="18" t="s">
        <v>358</v>
      </c>
      <c r="BE385" s="146">
        <f>IF(N385="základní",J385,0)</f>
        <v>0</v>
      </c>
      <c r="BF385" s="146">
        <f>IF(N385="snížená",J385,0)</f>
        <v>0</v>
      </c>
      <c r="BG385" s="146">
        <f>IF(N385="zákl. přenesená",J385,0)</f>
        <v>0</v>
      </c>
      <c r="BH385" s="146">
        <f>IF(N385="sníž. přenesená",J385,0)</f>
        <v>0</v>
      </c>
      <c r="BI385" s="146">
        <f>IF(N385="nulová",J385,0)</f>
        <v>0</v>
      </c>
      <c r="BJ385" s="18" t="s">
        <v>90</v>
      </c>
      <c r="BK385" s="146">
        <f>ROUND(I385*H385,2)</f>
        <v>0</v>
      </c>
      <c r="BL385" s="18" t="s">
        <v>454</v>
      </c>
      <c r="BM385" s="145" t="s">
        <v>3363</v>
      </c>
    </row>
    <row r="386" spans="2:65" s="1" customFormat="1" ht="11.25">
      <c r="B386" s="33"/>
      <c r="D386" s="147" t="s">
        <v>366</v>
      </c>
      <c r="F386" s="148" t="s">
        <v>3364</v>
      </c>
      <c r="I386" s="149"/>
      <c r="L386" s="33"/>
      <c r="M386" s="150"/>
      <c r="T386" s="54"/>
      <c r="AT386" s="18" t="s">
        <v>366</v>
      </c>
      <c r="AU386" s="18" t="s">
        <v>90</v>
      </c>
    </row>
    <row r="387" spans="2:65" s="13" customFormat="1" ht="11.25">
      <c r="B387" s="158"/>
      <c r="D387" s="152" t="s">
        <v>368</v>
      </c>
      <c r="E387" s="159" t="s">
        <v>19</v>
      </c>
      <c r="F387" s="160" t="s">
        <v>84</v>
      </c>
      <c r="H387" s="161">
        <v>1</v>
      </c>
      <c r="I387" s="162"/>
      <c r="L387" s="158"/>
      <c r="M387" s="163"/>
      <c r="T387" s="164"/>
      <c r="AT387" s="159" t="s">
        <v>368</v>
      </c>
      <c r="AU387" s="159" t="s">
        <v>90</v>
      </c>
      <c r="AV387" s="13" t="s">
        <v>90</v>
      </c>
      <c r="AW387" s="13" t="s">
        <v>36</v>
      </c>
      <c r="AX387" s="13" t="s">
        <v>84</v>
      </c>
      <c r="AY387" s="159" t="s">
        <v>358</v>
      </c>
    </row>
    <row r="388" spans="2:65" s="1" customFormat="1" ht="33" customHeight="1">
      <c r="B388" s="33"/>
      <c r="C388" s="134" t="s">
        <v>862</v>
      </c>
      <c r="D388" s="134" t="s">
        <v>360</v>
      </c>
      <c r="E388" s="135" t="s">
        <v>3365</v>
      </c>
      <c r="F388" s="136" t="s">
        <v>3366</v>
      </c>
      <c r="G388" s="137" t="s">
        <v>504</v>
      </c>
      <c r="H388" s="138">
        <v>1</v>
      </c>
      <c r="I388" s="139"/>
      <c r="J388" s="140">
        <f>ROUND(I388*H388,2)</f>
        <v>0</v>
      </c>
      <c r="K388" s="136" t="s">
        <v>402</v>
      </c>
      <c r="L388" s="33"/>
      <c r="M388" s="141" t="s">
        <v>19</v>
      </c>
      <c r="N388" s="142" t="s">
        <v>49</v>
      </c>
      <c r="P388" s="143">
        <f>O388*H388</f>
        <v>0</v>
      </c>
      <c r="Q388" s="143">
        <v>1.2E-4</v>
      </c>
      <c r="R388" s="143">
        <f>Q388*H388</f>
        <v>1.2E-4</v>
      </c>
      <c r="S388" s="143">
        <v>0</v>
      </c>
      <c r="T388" s="144">
        <f>S388*H388</f>
        <v>0</v>
      </c>
      <c r="AR388" s="145" t="s">
        <v>454</v>
      </c>
      <c r="AT388" s="145" t="s">
        <v>360</v>
      </c>
      <c r="AU388" s="145" t="s">
        <v>90</v>
      </c>
      <c r="AY388" s="18" t="s">
        <v>358</v>
      </c>
      <c r="BE388" s="146">
        <f>IF(N388="základní",J388,0)</f>
        <v>0</v>
      </c>
      <c r="BF388" s="146">
        <f>IF(N388="snížená",J388,0)</f>
        <v>0</v>
      </c>
      <c r="BG388" s="146">
        <f>IF(N388="zákl. přenesená",J388,0)</f>
        <v>0</v>
      </c>
      <c r="BH388" s="146">
        <f>IF(N388="sníž. přenesená",J388,0)</f>
        <v>0</v>
      </c>
      <c r="BI388" s="146">
        <f>IF(N388="nulová",J388,0)</f>
        <v>0</v>
      </c>
      <c r="BJ388" s="18" t="s">
        <v>90</v>
      </c>
      <c r="BK388" s="146">
        <f>ROUND(I388*H388,2)</f>
        <v>0</v>
      </c>
      <c r="BL388" s="18" t="s">
        <v>454</v>
      </c>
      <c r="BM388" s="145" t="s">
        <v>3367</v>
      </c>
    </row>
    <row r="389" spans="2:65" s="1" customFormat="1" ht="11.25">
      <c r="B389" s="33"/>
      <c r="D389" s="147" t="s">
        <v>366</v>
      </c>
      <c r="F389" s="148" t="s">
        <v>3368</v>
      </c>
      <c r="I389" s="149"/>
      <c r="L389" s="33"/>
      <c r="M389" s="150"/>
      <c r="T389" s="54"/>
      <c r="AT389" s="18" t="s">
        <v>366</v>
      </c>
      <c r="AU389" s="18" t="s">
        <v>90</v>
      </c>
    </row>
    <row r="390" spans="2:65" s="13" customFormat="1" ht="11.25">
      <c r="B390" s="158"/>
      <c r="D390" s="152" t="s">
        <v>368</v>
      </c>
      <c r="E390" s="159" t="s">
        <v>19</v>
      </c>
      <c r="F390" s="160" t="s">
        <v>84</v>
      </c>
      <c r="H390" s="161">
        <v>1</v>
      </c>
      <c r="I390" s="162"/>
      <c r="L390" s="158"/>
      <c r="M390" s="163"/>
      <c r="T390" s="164"/>
      <c r="AT390" s="159" t="s">
        <v>368</v>
      </c>
      <c r="AU390" s="159" t="s">
        <v>90</v>
      </c>
      <c r="AV390" s="13" t="s">
        <v>90</v>
      </c>
      <c r="AW390" s="13" t="s">
        <v>36</v>
      </c>
      <c r="AX390" s="13" t="s">
        <v>77</v>
      </c>
      <c r="AY390" s="159" t="s">
        <v>358</v>
      </c>
    </row>
    <row r="391" spans="2:65" s="14" customFormat="1" ht="11.25">
      <c r="B391" s="165"/>
      <c r="D391" s="152" t="s">
        <v>368</v>
      </c>
      <c r="E391" s="166" t="s">
        <v>19</v>
      </c>
      <c r="F391" s="167" t="s">
        <v>371</v>
      </c>
      <c r="H391" s="168">
        <v>1</v>
      </c>
      <c r="I391" s="169"/>
      <c r="L391" s="165"/>
      <c r="M391" s="170"/>
      <c r="T391" s="171"/>
      <c r="AT391" s="166" t="s">
        <v>368</v>
      </c>
      <c r="AU391" s="166" t="s">
        <v>90</v>
      </c>
      <c r="AV391" s="14" t="s">
        <v>364</v>
      </c>
      <c r="AW391" s="14" t="s">
        <v>36</v>
      </c>
      <c r="AX391" s="14" t="s">
        <v>84</v>
      </c>
      <c r="AY391" s="166" t="s">
        <v>358</v>
      </c>
    </row>
    <row r="392" spans="2:65" s="1" customFormat="1" ht="24.2" customHeight="1">
      <c r="B392" s="33"/>
      <c r="C392" s="134" t="s">
        <v>886</v>
      </c>
      <c r="D392" s="134" t="s">
        <v>360</v>
      </c>
      <c r="E392" s="135" t="s">
        <v>3369</v>
      </c>
      <c r="F392" s="136" t="s">
        <v>3370</v>
      </c>
      <c r="G392" s="137" t="s">
        <v>504</v>
      </c>
      <c r="H392" s="138">
        <v>4</v>
      </c>
      <c r="I392" s="139"/>
      <c r="J392" s="140">
        <f>ROUND(I392*H392,2)</f>
        <v>0</v>
      </c>
      <c r="K392" s="136" t="s">
        <v>402</v>
      </c>
      <c r="L392" s="33"/>
      <c r="M392" s="141" t="s">
        <v>19</v>
      </c>
      <c r="N392" s="142" t="s">
        <v>49</v>
      </c>
      <c r="P392" s="143">
        <f>O392*H392</f>
        <v>0</v>
      </c>
      <c r="Q392" s="143">
        <v>2.3000000000000001E-4</v>
      </c>
      <c r="R392" s="143">
        <f>Q392*H392</f>
        <v>9.2000000000000003E-4</v>
      </c>
      <c r="S392" s="143">
        <v>0</v>
      </c>
      <c r="T392" s="144">
        <f>S392*H392</f>
        <v>0</v>
      </c>
      <c r="AR392" s="145" t="s">
        <v>454</v>
      </c>
      <c r="AT392" s="145" t="s">
        <v>360</v>
      </c>
      <c r="AU392" s="145" t="s">
        <v>90</v>
      </c>
      <c r="AY392" s="18" t="s">
        <v>358</v>
      </c>
      <c r="BE392" s="146">
        <f>IF(N392="základní",J392,0)</f>
        <v>0</v>
      </c>
      <c r="BF392" s="146">
        <f>IF(N392="snížená",J392,0)</f>
        <v>0</v>
      </c>
      <c r="BG392" s="146">
        <f>IF(N392="zákl. přenesená",J392,0)</f>
        <v>0</v>
      </c>
      <c r="BH392" s="146">
        <f>IF(N392="sníž. přenesená",J392,0)</f>
        <v>0</v>
      </c>
      <c r="BI392" s="146">
        <f>IF(N392="nulová",J392,0)</f>
        <v>0</v>
      </c>
      <c r="BJ392" s="18" t="s">
        <v>90</v>
      </c>
      <c r="BK392" s="146">
        <f>ROUND(I392*H392,2)</f>
        <v>0</v>
      </c>
      <c r="BL392" s="18" t="s">
        <v>454</v>
      </c>
      <c r="BM392" s="145" t="s">
        <v>3371</v>
      </c>
    </row>
    <row r="393" spans="2:65" s="1" customFormat="1" ht="11.25">
      <c r="B393" s="33"/>
      <c r="D393" s="147" t="s">
        <v>366</v>
      </c>
      <c r="F393" s="148" t="s">
        <v>3372</v>
      </c>
      <c r="I393" s="149"/>
      <c r="L393" s="33"/>
      <c r="M393" s="150"/>
      <c r="T393" s="54"/>
      <c r="AT393" s="18" t="s">
        <v>366</v>
      </c>
      <c r="AU393" s="18" t="s">
        <v>90</v>
      </c>
    </row>
    <row r="394" spans="2:65" s="13" customFormat="1" ht="11.25">
      <c r="B394" s="158"/>
      <c r="D394" s="152" t="s">
        <v>368</v>
      </c>
      <c r="E394" s="159" t="s">
        <v>19</v>
      </c>
      <c r="F394" s="160" t="s">
        <v>3373</v>
      </c>
      <c r="H394" s="161">
        <v>4</v>
      </c>
      <c r="I394" s="162"/>
      <c r="L394" s="158"/>
      <c r="M394" s="163"/>
      <c r="T394" s="164"/>
      <c r="AT394" s="159" t="s">
        <v>368</v>
      </c>
      <c r="AU394" s="159" t="s">
        <v>90</v>
      </c>
      <c r="AV394" s="13" t="s">
        <v>90</v>
      </c>
      <c r="AW394" s="13" t="s">
        <v>36</v>
      </c>
      <c r="AX394" s="13" t="s">
        <v>84</v>
      </c>
      <c r="AY394" s="159" t="s">
        <v>358</v>
      </c>
    </row>
    <row r="395" spans="2:65" s="1" customFormat="1" ht="24.2" customHeight="1">
      <c r="B395" s="33"/>
      <c r="C395" s="134" t="s">
        <v>891</v>
      </c>
      <c r="D395" s="134" t="s">
        <v>360</v>
      </c>
      <c r="E395" s="135" t="s">
        <v>3374</v>
      </c>
      <c r="F395" s="136" t="s">
        <v>3375</v>
      </c>
      <c r="G395" s="137" t="s">
        <v>504</v>
      </c>
      <c r="H395" s="138">
        <v>10</v>
      </c>
      <c r="I395" s="139"/>
      <c r="J395" s="140">
        <f>ROUND(I395*H395,2)</f>
        <v>0</v>
      </c>
      <c r="K395" s="136" t="s">
        <v>402</v>
      </c>
      <c r="L395" s="33"/>
      <c r="M395" s="141" t="s">
        <v>19</v>
      </c>
      <c r="N395" s="142" t="s">
        <v>49</v>
      </c>
      <c r="P395" s="143">
        <f>O395*H395</f>
        <v>0</v>
      </c>
      <c r="Q395" s="143">
        <v>3.5E-4</v>
      </c>
      <c r="R395" s="143">
        <f>Q395*H395</f>
        <v>3.5000000000000001E-3</v>
      </c>
      <c r="S395" s="143">
        <v>0</v>
      </c>
      <c r="T395" s="144">
        <f>S395*H395</f>
        <v>0</v>
      </c>
      <c r="AR395" s="145" t="s">
        <v>454</v>
      </c>
      <c r="AT395" s="145" t="s">
        <v>360</v>
      </c>
      <c r="AU395" s="145" t="s">
        <v>90</v>
      </c>
      <c r="AY395" s="18" t="s">
        <v>358</v>
      </c>
      <c r="BE395" s="146">
        <f>IF(N395="základní",J395,0)</f>
        <v>0</v>
      </c>
      <c r="BF395" s="146">
        <f>IF(N395="snížená",J395,0)</f>
        <v>0</v>
      </c>
      <c r="BG395" s="146">
        <f>IF(N395="zákl. přenesená",J395,0)</f>
        <v>0</v>
      </c>
      <c r="BH395" s="146">
        <f>IF(N395="sníž. přenesená",J395,0)</f>
        <v>0</v>
      </c>
      <c r="BI395" s="146">
        <f>IF(N395="nulová",J395,0)</f>
        <v>0</v>
      </c>
      <c r="BJ395" s="18" t="s">
        <v>90</v>
      </c>
      <c r="BK395" s="146">
        <f>ROUND(I395*H395,2)</f>
        <v>0</v>
      </c>
      <c r="BL395" s="18" t="s">
        <v>454</v>
      </c>
      <c r="BM395" s="145" t="s">
        <v>3376</v>
      </c>
    </row>
    <row r="396" spans="2:65" s="1" customFormat="1" ht="11.25">
      <c r="B396" s="33"/>
      <c r="D396" s="147" t="s">
        <v>366</v>
      </c>
      <c r="F396" s="148" t="s">
        <v>3377</v>
      </c>
      <c r="I396" s="149"/>
      <c r="L396" s="33"/>
      <c r="M396" s="150"/>
      <c r="T396" s="54"/>
      <c r="AT396" s="18" t="s">
        <v>366</v>
      </c>
      <c r="AU396" s="18" t="s">
        <v>90</v>
      </c>
    </row>
    <row r="397" spans="2:65" s="13" customFormat="1" ht="11.25">
      <c r="B397" s="158"/>
      <c r="D397" s="152" t="s">
        <v>368</v>
      </c>
      <c r="E397" s="159" t="s">
        <v>19</v>
      </c>
      <c r="F397" s="160" t="s">
        <v>3378</v>
      </c>
      <c r="H397" s="161">
        <v>10</v>
      </c>
      <c r="I397" s="162"/>
      <c r="L397" s="158"/>
      <c r="M397" s="163"/>
      <c r="T397" s="164"/>
      <c r="AT397" s="159" t="s">
        <v>368</v>
      </c>
      <c r="AU397" s="159" t="s">
        <v>90</v>
      </c>
      <c r="AV397" s="13" t="s">
        <v>90</v>
      </c>
      <c r="AW397" s="13" t="s">
        <v>36</v>
      </c>
      <c r="AX397" s="13" t="s">
        <v>77</v>
      </c>
      <c r="AY397" s="159" t="s">
        <v>358</v>
      </c>
    </row>
    <row r="398" spans="2:65" s="14" customFormat="1" ht="11.25">
      <c r="B398" s="165"/>
      <c r="D398" s="152" t="s">
        <v>368</v>
      </c>
      <c r="E398" s="166" t="s">
        <v>19</v>
      </c>
      <c r="F398" s="167" t="s">
        <v>371</v>
      </c>
      <c r="H398" s="168">
        <v>10</v>
      </c>
      <c r="I398" s="169"/>
      <c r="L398" s="165"/>
      <c r="M398" s="170"/>
      <c r="T398" s="171"/>
      <c r="AT398" s="166" t="s">
        <v>368</v>
      </c>
      <c r="AU398" s="166" t="s">
        <v>90</v>
      </c>
      <c r="AV398" s="14" t="s">
        <v>364</v>
      </c>
      <c r="AW398" s="14" t="s">
        <v>36</v>
      </c>
      <c r="AX398" s="14" t="s">
        <v>84</v>
      </c>
      <c r="AY398" s="166" t="s">
        <v>358</v>
      </c>
    </row>
    <row r="399" spans="2:65" s="1" customFormat="1" ht="24.2" customHeight="1">
      <c r="B399" s="33"/>
      <c r="C399" s="134" t="s">
        <v>898</v>
      </c>
      <c r="D399" s="134" t="s">
        <v>360</v>
      </c>
      <c r="E399" s="135" t="s">
        <v>3379</v>
      </c>
      <c r="F399" s="136" t="s">
        <v>3380</v>
      </c>
      <c r="G399" s="137" t="s">
        <v>504</v>
      </c>
      <c r="H399" s="138">
        <v>2</v>
      </c>
      <c r="I399" s="139"/>
      <c r="J399" s="140">
        <f>ROUND(I399*H399,2)</f>
        <v>0</v>
      </c>
      <c r="K399" s="136" t="s">
        <v>402</v>
      </c>
      <c r="L399" s="33"/>
      <c r="M399" s="141" t="s">
        <v>19</v>
      </c>
      <c r="N399" s="142" t="s">
        <v>49</v>
      </c>
      <c r="P399" s="143">
        <f>O399*H399</f>
        <v>0</v>
      </c>
      <c r="Q399" s="143">
        <v>5.5000000000000003E-4</v>
      </c>
      <c r="R399" s="143">
        <f>Q399*H399</f>
        <v>1.1000000000000001E-3</v>
      </c>
      <c r="S399" s="143">
        <v>0</v>
      </c>
      <c r="T399" s="144">
        <f>S399*H399</f>
        <v>0</v>
      </c>
      <c r="AR399" s="145" t="s">
        <v>454</v>
      </c>
      <c r="AT399" s="145" t="s">
        <v>360</v>
      </c>
      <c r="AU399" s="145" t="s">
        <v>90</v>
      </c>
      <c r="AY399" s="18" t="s">
        <v>358</v>
      </c>
      <c r="BE399" s="146">
        <f>IF(N399="základní",J399,0)</f>
        <v>0</v>
      </c>
      <c r="BF399" s="146">
        <f>IF(N399="snížená",J399,0)</f>
        <v>0</v>
      </c>
      <c r="BG399" s="146">
        <f>IF(N399="zákl. přenesená",J399,0)</f>
        <v>0</v>
      </c>
      <c r="BH399" s="146">
        <f>IF(N399="sníž. přenesená",J399,0)</f>
        <v>0</v>
      </c>
      <c r="BI399" s="146">
        <f>IF(N399="nulová",J399,0)</f>
        <v>0</v>
      </c>
      <c r="BJ399" s="18" t="s">
        <v>90</v>
      </c>
      <c r="BK399" s="146">
        <f>ROUND(I399*H399,2)</f>
        <v>0</v>
      </c>
      <c r="BL399" s="18" t="s">
        <v>454</v>
      </c>
      <c r="BM399" s="145" t="s">
        <v>3381</v>
      </c>
    </row>
    <row r="400" spans="2:65" s="1" customFormat="1" ht="11.25">
      <c r="B400" s="33"/>
      <c r="D400" s="147" t="s">
        <v>366</v>
      </c>
      <c r="F400" s="148" t="s">
        <v>3382</v>
      </c>
      <c r="I400" s="149"/>
      <c r="L400" s="33"/>
      <c r="M400" s="150"/>
      <c r="T400" s="54"/>
      <c r="AT400" s="18" t="s">
        <v>366</v>
      </c>
      <c r="AU400" s="18" t="s">
        <v>90</v>
      </c>
    </row>
    <row r="401" spans="2:65" s="13" customFormat="1" ht="11.25">
      <c r="B401" s="158"/>
      <c r="D401" s="152" t="s">
        <v>368</v>
      </c>
      <c r="E401" s="159" t="s">
        <v>19</v>
      </c>
      <c r="F401" s="160" t="s">
        <v>3383</v>
      </c>
      <c r="H401" s="161">
        <v>2</v>
      </c>
      <c r="I401" s="162"/>
      <c r="L401" s="158"/>
      <c r="M401" s="163"/>
      <c r="T401" s="164"/>
      <c r="AT401" s="159" t="s">
        <v>368</v>
      </c>
      <c r="AU401" s="159" t="s">
        <v>90</v>
      </c>
      <c r="AV401" s="13" t="s">
        <v>90</v>
      </c>
      <c r="AW401" s="13" t="s">
        <v>36</v>
      </c>
      <c r="AX401" s="13" t="s">
        <v>84</v>
      </c>
      <c r="AY401" s="159" t="s">
        <v>358</v>
      </c>
    </row>
    <row r="402" spans="2:65" s="1" customFormat="1" ht="24.2" customHeight="1">
      <c r="B402" s="33"/>
      <c r="C402" s="134" t="s">
        <v>903</v>
      </c>
      <c r="D402" s="134" t="s">
        <v>360</v>
      </c>
      <c r="E402" s="135" t="s">
        <v>3384</v>
      </c>
      <c r="F402" s="136" t="s">
        <v>3385</v>
      </c>
      <c r="G402" s="137" t="s">
        <v>504</v>
      </c>
      <c r="H402" s="138">
        <v>4</v>
      </c>
      <c r="I402" s="139"/>
      <c r="J402" s="140">
        <f>ROUND(I402*H402,2)</f>
        <v>0</v>
      </c>
      <c r="K402" s="136" t="s">
        <v>402</v>
      </c>
      <c r="L402" s="33"/>
      <c r="M402" s="141" t="s">
        <v>19</v>
      </c>
      <c r="N402" s="142" t="s">
        <v>49</v>
      </c>
      <c r="P402" s="143">
        <f>O402*H402</f>
        <v>0</v>
      </c>
      <c r="Q402" s="143">
        <v>7.6000000000000004E-4</v>
      </c>
      <c r="R402" s="143">
        <f>Q402*H402</f>
        <v>3.0400000000000002E-3</v>
      </c>
      <c r="S402" s="143">
        <v>0</v>
      </c>
      <c r="T402" s="144">
        <f>S402*H402</f>
        <v>0</v>
      </c>
      <c r="AR402" s="145" t="s">
        <v>454</v>
      </c>
      <c r="AT402" s="145" t="s">
        <v>360</v>
      </c>
      <c r="AU402" s="145" t="s">
        <v>90</v>
      </c>
      <c r="AY402" s="18" t="s">
        <v>358</v>
      </c>
      <c r="BE402" s="146">
        <f>IF(N402="základní",J402,0)</f>
        <v>0</v>
      </c>
      <c r="BF402" s="146">
        <f>IF(N402="snížená",J402,0)</f>
        <v>0</v>
      </c>
      <c r="BG402" s="146">
        <f>IF(N402="zákl. přenesená",J402,0)</f>
        <v>0</v>
      </c>
      <c r="BH402" s="146">
        <f>IF(N402="sníž. přenesená",J402,0)</f>
        <v>0</v>
      </c>
      <c r="BI402" s="146">
        <f>IF(N402="nulová",J402,0)</f>
        <v>0</v>
      </c>
      <c r="BJ402" s="18" t="s">
        <v>90</v>
      </c>
      <c r="BK402" s="146">
        <f>ROUND(I402*H402,2)</f>
        <v>0</v>
      </c>
      <c r="BL402" s="18" t="s">
        <v>454</v>
      </c>
      <c r="BM402" s="145" t="s">
        <v>3386</v>
      </c>
    </row>
    <row r="403" spans="2:65" s="1" customFormat="1" ht="11.25">
      <c r="B403" s="33"/>
      <c r="D403" s="147" t="s">
        <v>366</v>
      </c>
      <c r="F403" s="148" t="s">
        <v>3387</v>
      </c>
      <c r="I403" s="149"/>
      <c r="L403" s="33"/>
      <c r="M403" s="150"/>
      <c r="T403" s="54"/>
      <c r="AT403" s="18" t="s">
        <v>366</v>
      </c>
      <c r="AU403" s="18" t="s">
        <v>90</v>
      </c>
    </row>
    <row r="404" spans="2:65" s="13" customFormat="1" ht="11.25">
      <c r="B404" s="158"/>
      <c r="D404" s="152" t="s">
        <v>368</v>
      </c>
      <c r="E404" s="159" t="s">
        <v>19</v>
      </c>
      <c r="F404" s="160" t="s">
        <v>3388</v>
      </c>
      <c r="H404" s="161">
        <v>4</v>
      </c>
      <c r="I404" s="162"/>
      <c r="L404" s="158"/>
      <c r="M404" s="163"/>
      <c r="T404" s="164"/>
      <c r="AT404" s="159" t="s">
        <v>368</v>
      </c>
      <c r="AU404" s="159" t="s">
        <v>90</v>
      </c>
      <c r="AV404" s="13" t="s">
        <v>90</v>
      </c>
      <c r="AW404" s="13" t="s">
        <v>36</v>
      </c>
      <c r="AX404" s="13" t="s">
        <v>84</v>
      </c>
      <c r="AY404" s="159" t="s">
        <v>358</v>
      </c>
    </row>
    <row r="405" spans="2:65" s="1" customFormat="1" ht="24.2" customHeight="1">
      <c r="B405" s="33"/>
      <c r="C405" s="134" t="s">
        <v>908</v>
      </c>
      <c r="D405" s="134" t="s">
        <v>360</v>
      </c>
      <c r="E405" s="135" t="s">
        <v>3389</v>
      </c>
      <c r="F405" s="136" t="s">
        <v>3390</v>
      </c>
      <c r="G405" s="137" t="s">
        <v>504</v>
      </c>
      <c r="H405" s="138">
        <v>3</v>
      </c>
      <c r="I405" s="139"/>
      <c r="J405" s="140">
        <f>ROUND(I405*H405,2)</f>
        <v>0</v>
      </c>
      <c r="K405" s="136" t="s">
        <v>402</v>
      </c>
      <c r="L405" s="33"/>
      <c r="M405" s="141" t="s">
        <v>19</v>
      </c>
      <c r="N405" s="142" t="s">
        <v>49</v>
      </c>
      <c r="P405" s="143">
        <f>O405*H405</f>
        <v>0</v>
      </c>
      <c r="Q405" s="143">
        <v>1.1900000000000001E-3</v>
      </c>
      <c r="R405" s="143">
        <f>Q405*H405</f>
        <v>3.5700000000000003E-3</v>
      </c>
      <c r="S405" s="143">
        <v>0</v>
      </c>
      <c r="T405" s="144">
        <f>S405*H405</f>
        <v>0</v>
      </c>
      <c r="AR405" s="145" t="s">
        <v>454</v>
      </c>
      <c r="AT405" s="145" t="s">
        <v>360</v>
      </c>
      <c r="AU405" s="145" t="s">
        <v>90</v>
      </c>
      <c r="AY405" s="18" t="s">
        <v>358</v>
      </c>
      <c r="BE405" s="146">
        <f>IF(N405="základní",J405,0)</f>
        <v>0</v>
      </c>
      <c r="BF405" s="146">
        <f>IF(N405="snížená",J405,0)</f>
        <v>0</v>
      </c>
      <c r="BG405" s="146">
        <f>IF(N405="zákl. přenesená",J405,0)</f>
        <v>0</v>
      </c>
      <c r="BH405" s="146">
        <f>IF(N405="sníž. přenesená",J405,0)</f>
        <v>0</v>
      </c>
      <c r="BI405" s="146">
        <f>IF(N405="nulová",J405,0)</f>
        <v>0</v>
      </c>
      <c r="BJ405" s="18" t="s">
        <v>90</v>
      </c>
      <c r="BK405" s="146">
        <f>ROUND(I405*H405,2)</f>
        <v>0</v>
      </c>
      <c r="BL405" s="18" t="s">
        <v>454</v>
      </c>
      <c r="BM405" s="145" t="s">
        <v>3391</v>
      </c>
    </row>
    <row r="406" spans="2:65" s="1" customFormat="1" ht="11.25">
      <c r="B406" s="33"/>
      <c r="D406" s="147" t="s">
        <v>366</v>
      </c>
      <c r="F406" s="148" t="s">
        <v>3392</v>
      </c>
      <c r="I406" s="149"/>
      <c r="L406" s="33"/>
      <c r="M406" s="150"/>
      <c r="T406" s="54"/>
      <c r="AT406" s="18" t="s">
        <v>366</v>
      </c>
      <c r="AU406" s="18" t="s">
        <v>90</v>
      </c>
    </row>
    <row r="407" spans="2:65" s="13" customFormat="1" ht="11.25">
      <c r="B407" s="158"/>
      <c r="D407" s="152" t="s">
        <v>368</v>
      </c>
      <c r="E407" s="159" t="s">
        <v>19</v>
      </c>
      <c r="F407" s="160" t="s">
        <v>3393</v>
      </c>
      <c r="H407" s="161">
        <v>3</v>
      </c>
      <c r="I407" s="162"/>
      <c r="L407" s="158"/>
      <c r="M407" s="163"/>
      <c r="T407" s="164"/>
      <c r="AT407" s="159" t="s">
        <v>368</v>
      </c>
      <c r="AU407" s="159" t="s">
        <v>90</v>
      </c>
      <c r="AV407" s="13" t="s">
        <v>90</v>
      </c>
      <c r="AW407" s="13" t="s">
        <v>36</v>
      </c>
      <c r="AX407" s="13" t="s">
        <v>84</v>
      </c>
      <c r="AY407" s="159" t="s">
        <v>358</v>
      </c>
    </row>
    <row r="408" spans="2:65" s="1" customFormat="1" ht="24.2" customHeight="1">
      <c r="B408" s="33"/>
      <c r="C408" s="134" t="s">
        <v>913</v>
      </c>
      <c r="D408" s="134" t="s">
        <v>360</v>
      </c>
      <c r="E408" s="135" t="s">
        <v>3394</v>
      </c>
      <c r="F408" s="136" t="s">
        <v>3395</v>
      </c>
      <c r="G408" s="137" t="s">
        <v>504</v>
      </c>
      <c r="H408" s="138">
        <v>3</v>
      </c>
      <c r="I408" s="139"/>
      <c r="J408" s="140">
        <f>ROUND(I408*H408,2)</f>
        <v>0</v>
      </c>
      <c r="K408" s="136" t="s">
        <v>402</v>
      </c>
      <c r="L408" s="33"/>
      <c r="M408" s="141" t="s">
        <v>19</v>
      </c>
      <c r="N408" s="142" t="s">
        <v>49</v>
      </c>
      <c r="P408" s="143">
        <f>O408*H408</f>
        <v>0</v>
      </c>
      <c r="Q408" s="143">
        <v>1.8600000000000001E-3</v>
      </c>
      <c r="R408" s="143">
        <f>Q408*H408</f>
        <v>5.5799999999999999E-3</v>
      </c>
      <c r="S408" s="143">
        <v>0</v>
      </c>
      <c r="T408" s="144">
        <f>S408*H408</f>
        <v>0</v>
      </c>
      <c r="AR408" s="145" t="s">
        <v>454</v>
      </c>
      <c r="AT408" s="145" t="s">
        <v>360</v>
      </c>
      <c r="AU408" s="145" t="s">
        <v>90</v>
      </c>
      <c r="AY408" s="18" t="s">
        <v>358</v>
      </c>
      <c r="BE408" s="146">
        <f>IF(N408="základní",J408,0)</f>
        <v>0</v>
      </c>
      <c r="BF408" s="146">
        <f>IF(N408="snížená",J408,0)</f>
        <v>0</v>
      </c>
      <c r="BG408" s="146">
        <f>IF(N408="zákl. přenesená",J408,0)</f>
        <v>0</v>
      </c>
      <c r="BH408" s="146">
        <f>IF(N408="sníž. přenesená",J408,0)</f>
        <v>0</v>
      </c>
      <c r="BI408" s="146">
        <f>IF(N408="nulová",J408,0)</f>
        <v>0</v>
      </c>
      <c r="BJ408" s="18" t="s">
        <v>90</v>
      </c>
      <c r="BK408" s="146">
        <f>ROUND(I408*H408,2)</f>
        <v>0</v>
      </c>
      <c r="BL408" s="18" t="s">
        <v>454</v>
      </c>
      <c r="BM408" s="145" t="s">
        <v>3396</v>
      </c>
    </row>
    <row r="409" spans="2:65" s="1" customFormat="1" ht="11.25">
      <c r="B409" s="33"/>
      <c r="D409" s="147" t="s">
        <v>366</v>
      </c>
      <c r="F409" s="148" t="s">
        <v>3397</v>
      </c>
      <c r="I409" s="149"/>
      <c r="L409" s="33"/>
      <c r="M409" s="150"/>
      <c r="T409" s="54"/>
      <c r="AT409" s="18" t="s">
        <v>366</v>
      </c>
      <c r="AU409" s="18" t="s">
        <v>90</v>
      </c>
    </row>
    <row r="410" spans="2:65" s="13" customFormat="1" ht="11.25">
      <c r="B410" s="158"/>
      <c r="D410" s="152" t="s">
        <v>368</v>
      </c>
      <c r="E410" s="159" t="s">
        <v>19</v>
      </c>
      <c r="F410" s="160" t="s">
        <v>3398</v>
      </c>
      <c r="H410" s="161">
        <v>3</v>
      </c>
      <c r="I410" s="162"/>
      <c r="L410" s="158"/>
      <c r="M410" s="163"/>
      <c r="T410" s="164"/>
      <c r="AT410" s="159" t="s">
        <v>368</v>
      </c>
      <c r="AU410" s="159" t="s">
        <v>90</v>
      </c>
      <c r="AV410" s="13" t="s">
        <v>90</v>
      </c>
      <c r="AW410" s="13" t="s">
        <v>36</v>
      </c>
      <c r="AX410" s="13" t="s">
        <v>84</v>
      </c>
      <c r="AY410" s="159" t="s">
        <v>358</v>
      </c>
    </row>
    <row r="411" spans="2:65" s="1" customFormat="1" ht="24.2" customHeight="1">
      <c r="B411" s="33"/>
      <c r="C411" s="134" t="s">
        <v>918</v>
      </c>
      <c r="D411" s="134" t="s">
        <v>360</v>
      </c>
      <c r="E411" s="135" t="s">
        <v>3399</v>
      </c>
      <c r="F411" s="136" t="s">
        <v>3400</v>
      </c>
      <c r="G411" s="137" t="s">
        <v>504</v>
      </c>
      <c r="H411" s="138">
        <v>1</v>
      </c>
      <c r="I411" s="139"/>
      <c r="J411" s="140">
        <f>ROUND(I411*H411,2)</f>
        <v>0</v>
      </c>
      <c r="K411" s="136" t="s">
        <v>402</v>
      </c>
      <c r="L411" s="33"/>
      <c r="M411" s="141" t="s">
        <v>19</v>
      </c>
      <c r="N411" s="142" t="s">
        <v>49</v>
      </c>
      <c r="P411" s="143">
        <f>O411*H411</f>
        <v>0</v>
      </c>
      <c r="Q411" s="143">
        <v>3.1E-4</v>
      </c>
      <c r="R411" s="143">
        <f>Q411*H411</f>
        <v>3.1E-4</v>
      </c>
      <c r="S411" s="143">
        <v>0</v>
      </c>
      <c r="T411" s="144">
        <f>S411*H411</f>
        <v>0</v>
      </c>
      <c r="AR411" s="145" t="s">
        <v>454</v>
      </c>
      <c r="AT411" s="145" t="s">
        <v>360</v>
      </c>
      <c r="AU411" s="145" t="s">
        <v>90</v>
      </c>
      <c r="AY411" s="18" t="s">
        <v>358</v>
      </c>
      <c r="BE411" s="146">
        <f>IF(N411="základní",J411,0)</f>
        <v>0</v>
      </c>
      <c r="BF411" s="146">
        <f>IF(N411="snížená",J411,0)</f>
        <v>0</v>
      </c>
      <c r="BG411" s="146">
        <f>IF(N411="zákl. přenesená",J411,0)</f>
        <v>0</v>
      </c>
      <c r="BH411" s="146">
        <f>IF(N411="sníž. přenesená",J411,0)</f>
        <v>0</v>
      </c>
      <c r="BI411" s="146">
        <f>IF(N411="nulová",J411,0)</f>
        <v>0</v>
      </c>
      <c r="BJ411" s="18" t="s">
        <v>90</v>
      </c>
      <c r="BK411" s="146">
        <f>ROUND(I411*H411,2)</f>
        <v>0</v>
      </c>
      <c r="BL411" s="18" t="s">
        <v>454</v>
      </c>
      <c r="BM411" s="145" t="s">
        <v>3401</v>
      </c>
    </row>
    <row r="412" spans="2:65" s="1" customFormat="1" ht="11.25">
      <c r="B412" s="33"/>
      <c r="D412" s="147" t="s">
        <v>366</v>
      </c>
      <c r="F412" s="148" t="s">
        <v>3402</v>
      </c>
      <c r="I412" s="149"/>
      <c r="L412" s="33"/>
      <c r="M412" s="150"/>
      <c r="T412" s="54"/>
      <c r="AT412" s="18" t="s">
        <v>366</v>
      </c>
      <c r="AU412" s="18" t="s">
        <v>90</v>
      </c>
    </row>
    <row r="413" spans="2:65" s="13" customFormat="1" ht="11.25">
      <c r="B413" s="158"/>
      <c r="D413" s="152" t="s">
        <v>368</v>
      </c>
      <c r="E413" s="159" t="s">
        <v>19</v>
      </c>
      <c r="F413" s="160" t="s">
        <v>84</v>
      </c>
      <c r="H413" s="161">
        <v>1</v>
      </c>
      <c r="I413" s="162"/>
      <c r="L413" s="158"/>
      <c r="M413" s="163"/>
      <c r="T413" s="164"/>
      <c r="AT413" s="159" t="s">
        <v>368</v>
      </c>
      <c r="AU413" s="159" t="s">
        <v>90</v>
      </c>
      <c r="AV413" s="13" t="s">
        <v>90</v>
      </c>
      <c r="AW413" s="13" t="s">
        <v>36</v>
      </c>
      <c r="AX413" s="13" t="s">
        <v>84</v>
      </c>
      <c r="AY413" s="159" t="s">
        <v>358</v>
      </c>
    </row>
    <row r="414" spans="2:65" s="1" customFormat="1" ht="24.2" customHeight="1">
      <c r="B414" s="33"/>
      <c r="C414" s="134" t="s">
        <v>931</v>
      </c>
      <c r="D414" s="134" t="s">
        <v>360</v>
      </c>
      <c r="E414" s="135" t="s">
        <v>3403</v>
      </c>
      <c r="F414" s="136" t="s">
        <v>3404</v>
      </c>
      <c r="G414" s="137" t="s">
        <v>504</v>
      </c>
      <c r="H414" s="138">
        <v>2</v>
      </c>
      <c r="I414" s="139"/>
      <c r="J414" s="140">
        <f>ROUND(I414*H414,2)</f>
        <v>0</v>
      </c>
      <c r="K414" s="136" t="s">
        <v>402</v>
      </c>
      <c r="L414" s="33"/>
      <c r="M414" s="141" t="s">
        <v>19</v>
      </c>
      <c r="N414" s="142" t="s">
        <v>49</v>
      </c>
      <c r="P414" s="143">
        <f>O414*H414</f>
        <v>0</v>
      </c>
      <c r="Q414" s="143">
        <v>3.0200000000000001E-2</v>
      </c>
      <c r="R414" s="143">
        <f>Q414*H414</f>
        <v>6.0400000000000002E-2</v>
      </c>
      <c r="S414" s="143">
        <v>0</v>
      </c>
      <c r="T414" s="144">
        <f>S414*H414</f>
        <v>0</v>
      </c>
      <c r="AR414" s="145" t="s">
        <v>454</v>
      </c>
      <c r="AT414" s="145" t="s">
        <v>360</v>
      </c>
      <c r="AU414" s="145" t="s">
        <v>90</v>
      </c>
      <c r="AY414" s="18" t="s">
        <v>358</v>
      </c>
      <c r="BE414" s="146">
        <f>IF(N414="základní",J414,0)</f>
        <v>0</v>
      </c>
      <c r="BF414" s="146">
        <f>IF(N414="snížená",J414,0)</f>
        <v>0</v>
      </c>
      <c r="BG414" s="146">
        <f>IF(N414="zákl. přenesená",J414,0)</f>
        <v>0</v>
      </c>
      <c r="BH414" s="146">
        <f>IF(N414="sníž. přenesená",J414,0)</f>
        <v>0</v>
      </c>
      <c r="BI414" s="146">
        <f>IF(N414="nulová",J414,0)</f>
        <v>0</v>
      </c>
      <c r="BJ414" s="18" t="s">
        <v>90</v>
      </c>
      <c r="BK414" s="146">
        <f>ROUND(I414*H414,2)</f>
        <v>0</v>
      </c>
      <c r="BL414" s="18" t="s">
        <v>454</v>
      </c>
      <c r="BM414" s="145" t="s">
        <v>3405</v>
      </c>
    </row>
    <row r="415" spans="2:65" s="1" customFormat="1" ht="11.25">
      <c r="B415" s="33"/>
      <c r="D415" s="147" t="s">
        <v>366</v>
      </c>
      <c r="F415" s="148" t="s">
        <v>3406</v>
      </c>
      <c r="I415" s="149"/>
      <c r="L415" s="33"/>
      <c r="M415" s="150"/>
      <c r="T415" s="54"/>
      <c r="AT415" s="18" t="s">
        <v>366</v>
      </c>
      <c r="AU415" s="18" t="s">
        <v>90</v>
      </c>
    </row>
    <row r="416" spans="2:65" s="13" customFormat="1" ht="11.25">
      <c r="B416" s="158"/>
      <c r="D416" s="152" t="s">
        <v>368</v>
      </c>
      <c r="E416" s="159" t="s">
        <v>19</v>
      </c>
      <c r="F416" s="160" t="s">
        <v>3383</v>
      </c>
      <c r="H416" s="161">
        <v>2</v>
      </c>
      <c r="I416" s="162"/>
      <c r="L416" s="158"/>
      <c r="M416" s="163"/>
      <c r="T416" s="164"/>
      <c r="AT416" s="159" t="s">
        <v>368</v>
      </c>
      <c r="AU416" s="159" t="s">
        <v>90</v>
      </c>
      <c r="AV416" s="13" t="s">
        <v>90</v>
      </c>
      <c r="AW416" s="13" t="s">
        <v>36</v>
      </c>
      <c r="AX416" s="13" t="s">
        <v>77</v>
      </c>
      <c r="AY416" s="159" t="s">
        <v>358</v>
      </c>
    </row>
    <row r="417" spans="2:65" s="14" customFormat="1" ht="11.25">
      <c r="B417" s="165"/>
      <c r="D417" s="152" t="s">
        <v>368</v>
      </c>
      <c r="E417" s="166" t="s">
        <v>19</v>
      </c>
      <c r="F417" s="167" t="s">
        <v>371</v>
      </c>
      <c r="H417" s="168">
        <v>2</v>
      </c>
      <c r="I417" s="169"/>
      <c r="L417" s="165"/>
      <c r="M417" s="170"/>
      <c r="T417" s="171"/>
      <c r="AT417" s="166" t="s">
        <v>368</v>
      </c>
      <c r="AU417" s="166" t="s">
        <v>90</v>
      </c>
      <c r="AV417" s="14" t="s">
        <v>364</v>
      </c>
      <c r="AW417" s="14" t="s">
        <v>36</v>
      </c>
      <c r="AX417" s="14" t="s">
        <v>84</v>
      </c>
      <c r="AY417" s="166" t="s">
        <v>358</v>
      </c>
    </row>
    <row r="418" spans="2:65" s="1" customFormat="1" ht="37.9" customHeight="1">
      <c r="B418" s="33"/>
      <c r="C418" s="134" t="s">
        <v>937</v>
      </c>
      <c r="D418" s="134" t="s">
        <v>360</v>
      </c>
      <c r="E418" s="135" t="s">
        <v>3407</v>
      </c>
      <c r="F418" s="136" t="s">
        <v>3408</v>
      </c>
      <c r="G418" s="137" t="s">
        <v>504</v>
      </c>
      <c r="H418" s="138">
        <v>1</v>
      </c>
      <c r="I418" s="139"/>
      <c r="J418" s="140">
        <f>ROUND(I418*H418,2)</f>
        <v>0</v>
      </c>
      <c r="K418" s="136" t="s">
        <v>402</v>
      </c>
      <c r="L418" s="33"/>
      <c r="M418" s="141" t="s">
        <v>19</v>
      </c>
      <c r="N418" s="142" t="s">
        <v>49</v>
      </c>
      <c r="P418" s="143">
        <f>O418*H418</f>
        <v>0</v>
      </c>
      <c r="Q418" s="143">
        <v>8.2900000000000005E-3</v>
      </c>
      <c r="R418" s="143">
        <f>Q418*H418</f>
        <v>8.2900000000000005E-3</v>
      </c>
      <c r="S418" s="143">
        <v>0</v>
      </c>
      <c r="T418" s="144">
        <f>S418*H418</f>
        <v>0</v>
      </c>
      <c r="AR418" s="145" t="s">
        <v>454</v>
      </c>
      <c r="AT418" s="145" t="s">
        <v>360</v>
      </c>
      <c r="AU418" s="145" t="s">
        <v>90</v>
      </c>
      <c r="AY418" s="18" t="s">
        <v>358</v>
      </c>
      <c r="BE418" s="146">
        <f>IF(N418="základní",J418,0)</f>
        <v>0</v>
      </c>
      <c r="BF418" s="146">
        <f>IF(N418="snížená",J418,0)</f>
        <v>0</v>
      </c>
      <c r="BG418" s="146">
        <f>IF(N418="zákl. přenesená",J418,0)</f>
        <v>0</v>
      </c>
      <c r="BH418" s="146">
        <f>IF(N418="sníž. přenesená",J418,0)</f>
        <v>0</v>
      </c>
      <c r="BI418" s="146">
        <f>IF(N418="nulová",J418,0)</f>
        <v>0</v>
      </c>
      <c r="BJ418" s="18" t="s">
        <v>90</v>
      </c>
      <c r="BK418" s="146">
        <f>ROUND(I418*H418,2)</f>
        <v>0</v>
      </c>
      <c r="BL418" s="18" t="s">
        <v>454</v>
      </c>
      <c r="BM418" s="145" t="s">
        <v>3409</v>
      </c>
    </row>
    <row r="419" spans="2:65" s="1" customFormat="1" ht="11.25">
      <c r="B419" s="33"/>
      <c r="D419" s="147" t="s">
        <v>366</v>
      </c>
      <c r="F419" s="148" t="s">
        <v>3410</v>
      </c>
      <c r="I419" s="149"/>
      <c r="L419" s="33"/>
      <c r="M419" s="150"/>
      <c r="T419" s="54"/>
      <c r="AT419" s="18" t="s">
        <v>366</v>
      </c>
      <c r="AU419" s="18" t="s">
        <v>90</v>
      </c>
    </row>
    <row r="420" spans="2:65" s="13" customFormat="1" ht="11.25">
      <c r="B420" s="158"/>
      <c r="D420" s="152" t="s">
        <v>368</v>
      </c>
      <c r="E420" s="159" t="s">
        <v>19</v>
      </c>
      <c r="F420" s="160" t="s">
        <v>84</v>
      </c>
      <c r="H420" s="161">
        <v>1</v>
      </c>
      <c r="I420" s="162"/>
      <c r="L420" s="158"/>
      <c r="M420" s="163"/>
      <c r="T420" s="164"/>
      <c r="AT420" s="159" t="s">
        <v>368</v>
      </c>
      <c r="AU420" s="159" t="s">
        <v>90</v>
      </c>
      <c r="AV420" s="13" t="s">
        <v>90</v>
      </c>
      <c r="AW420" s="13" t="s">
        <v>36</v>
      </c>
      <c r="AX420" s="13" t="s">
        <v>84</v>
      </c>
      <c r="AY420" s="159" t="s">
        <v>358</v>
      </c>
    </row>
    <row r="421" spans="2:65" s="1" customFormat="1" ht="16.5" customHeight="1">
      <c r="B421" s="33"/>
      <c r="C421" s="134" t="s">
        <v>942</v>
      </c>
      <c r="D421" s="134" t="s">
        <v>360</v>
      </c>
      <c r="E421" s="135" t="s">
        <v>3411</v>
      </c>
      <c r="F421" s="136" t="s">
        <v>3412</v>
      </c>
      <c r="G421" s="137" t="s">
        <v>235</v>
      </c>
      <c r="H421" s="138">
        <v>838.5</v>
      </c>
      <c r="I421" s="139"/>
      <c r="J421" s="140">
        <f>ROUND(I421*H421,2)</f>
        <v>0</v>
      </c>
      <c r="K421" s="136" t="s">
        <v>402</v>
      </c>
      <c r="L421" s="33"/>
      <c r="M421" s="141" t="s">
        <v>19</v>
      </c>
      <c r="N421" s="142" t="s">
        <v>49</v>
      </c>
      <c r="P421" s="143">
        <f>O421*H421</f>
        <v>0</v>
      </c>
      <c r="Q421" s="143">
        <v>1.9000000000000001E-4</v>
      </c>
      <c r="R421" s="143">
        <f>Q421*H421</f>
        <v>0.15931500000000001</v>
      </c>
      <c r="S421" s="143">
        <v>0</v>
      </c>
      <c r="T421" s="144">
        <f>S421*H421</f>
        <v>0</v>
      </c>
      <c r="AR421" s="145" t="s">
        <v>454</v>
      </c>
      <c r="AT421" s="145" t="s">
        <v>360</v>
      </c>
      <c r="AU421" s="145" t="s">
        <v>90</v>
      </c>
      <c r="AY421" s="18" t="s">
        <v>358</v>
      </c>
      <c r="BE421" s="146">
        <f>IF(N421="základní",J421,0)</f>
        <v>0</v>
      </c>
      <c r="BF421" s="146">
        <f>IF(N421="snížená",J421,0)</f>
        <v>0</v>
      </c>
      <c r="BG421" s="146">
        <f>IF(N421="zákl. přenesená",J421,0)</f>
        <v>0</v>
      </c>
      <c r="BH421" s="146">
        <f>IF(N421="sníž. přenesená",J421,0)</f>
        <v>0</v>
      </c>
      <c r="BI421" s="146">
        <f>IF(N421="nulová",J421,0)</f>
        <v>0</v>
      </c>
      <c r="BJ421" s="18" t="s">
        <v>90</v>
      </c>
      <c r="BK421" s="146">
        <f>ROUND(I421*H421,2)</f>
        <v>0</v>
      </c>
      <c r="BL421" s="18" t="s">
        <v>454</v>
      </c>
      <c r="BM421" s="145" t="s">
        <v>3413</v>
      </c>
    </row>
    <row r="422" spans="2:65" s="1" customFormat="1" ht="11.25">
      <c r="B422" s="33"/>
      <c r="D422" s="147" t="s">
        <v>366</v>
      </c>
      <c r="F422" s="148" t="s">
        <v>3414</v>
      </c>
      <c r="I422" s="149"/>
      <c r="L422" s="33"/>
      <c r="M422" s="150"/>
      <c r="T422" s="54"/>
      <c r="AT422" s="18" t="s">
        <v>366</v>
      </c>
      <c r="AU422" s="18" t="s">
        <v>90</v>
      </c>
    </row>
    <row r="423" spans="2:65" s="13" customFormat="1" ht="11.25">
      <c r="B423" s="158"/>
      <c r="D423" s="152" t="s">
        <v>368</v>
      </c>
      <c r="E423" s="159" t="s">
        <v>19</v>
      </c>
      <c r="F423" s="160" t="s">
        <v>3415</v>
      </c>
      <c r="H423" s="161">
        <v>838.5</v>
      </c>
      <c r="I423" s="162"/>
      <c r="L423" s="158"/>
      <c r="M423" s="163"/>
      <c r="T423" s="164"/>
      <c r="AT423" s="159" t="s">
        <v>368</v>
      </c>
      <c r="AU423" s="159" t="s">
        <v>90</v>
      </c>
      <c r="AV423" s="13" t="s">
        <v>90</v>
      </c>
      <c r="AW423" s="13" t="s">
        <v>36</v>
      </c>
      <c r="AX423" s="13" t="s">
        <v>77</v>
      </c>
      <c r="AY423" s="159" t="s">
        <v>358</v>
      </c>
    </row>
    <row r="424" spans="2:65" s="14" customFormat="1" ht="11.25">
      <c r="B424" s="165"/>
      <c r="D424" s="152" t="s">
        <v>368</v>
      </c>
      <c r="E424" s="166" t="s">
        <v>19</v>
      </c>
      <c r="F424" s="167" t="s">
        <v>371</v>
      </c>
      <c r="H424" s="168">
        <v>838.5</v>
      </c>
      <c r="I424" s="169"/>
      <c r="L424" s="165"/>
      <c r="M424" s="170"/>
      <c r="T424" s="171"/>
      <c r="AT424" s="166" t="s">
        <v>368</v>
      </c>
      <c r="AU424" s="166" t="s">
        <v>90</v>
      </c>
      <c r="AV424" s="14" t="s">
        <v>364</v>
      </c>
      <c r="AW424" s="14" t="s">
        <v>36</v>
      </c>
      <c r="AX424" s="14" t="s">
        <v>84</v>
      </c>
      <c r="AY424" s="166" t="s">
        <v>358</v>
      </c>
    </row>
    <row r="425" spans="2:65" s="1" customFormat="1" ht="21.75" customHeight="1">
      <c r="B425" s="33"/>
      <c r="C425" s="134" t="s">
        <v>947</v>
      </c>
      <c r="D425" s="134" t="s">
        <v>360</v>
      </c>
      <c r="E425" s="135" t="s">
        <v>3416</v>
      </c>
      <c r="F425" s="136" t="s">
        <v>3417</v>
      </c>
      <c r="G425" s="137" t="s">
        <v>235</v>
      </c>
      <c r="H425" s="138">
        <v>838.5</v>
      </c>
      <c r="I425" s="139"/>
      <c r="J425" s="140">
        <f>ROUND(I425*H425,2)</f>
        <v>0</v>
      </c>
      <c r="K425" s="136" t="s">
        <v>402</v>
      </c>
      <c r="L425" s="33"/>
      <c r="M425" s="141" t="s">
        <v>19</v>
      </c>
      <c r="N425" s="142" t="s">
        <v>49</v>
      </c>
      <c r="P425" s="143">
        <f>O425*H425</f>
        <v>0</v>
      </c>
      <c r="Q425" s="143">
        <v>1.0000000000000001E-5</v>
      </c>
      <c r="R425" s="143">
        <f>Q425*H425</f>
        <v>8.3850000000000001E-3</v>
      </c>
      <c r="S425" s="143">
        <v>0</v>
      </c>
      <c r="T425" s="144">
        <f>S425*H425</f>
        <v>0</v>
      </c>
      <c r="AR425" s="145" t="s">
        <v>454</v>
      </c>
      <c r="AT425" s="145" t="s">
        <v>360</v>
      </c>
      <c r="AU425" s="145" t="s">
        <v>90</v>
      </c>
      <c r="AY425" s="18" t="s">
        <v>358</v>
      </c>
      <c r="BE425" s="146">
        <f>IF(N425="základní",J425,0)</f>
        <v>0</v>
      </c>
      <c r="BF425" s="146">
        <f>IF(N425="snížená",J425,0)</f>
        <v>0</v>
      </c>
      <c r="BG425" s="146">
        <f>IF(N425="zákl. přenesená",J425,0)</f>
        <v>0</v>
      </c>
      <c r="BH425" s="146">
        <f>IF(N425="sníž. přenesená",J425,0)</f>
        <v>0</v>
      </c>
      <c r="BI425" s="146">
        <f>IF(N425="nulová",J425,0)</f>
        <v>0</v>
      </c>
      <c r="BJ425" s="18" t="s">
        <v>90</v>
      </c>
      <c r="BK425" s="146">
        <f>ROUND(I425*H425,2)</f>
        <v>0</v>
      </c>
      <c r="BL425" s="18" t="s">
        <v>454</v>
      </c>
      <c r="BM425" s="145" t="s">
        <v>3418</v>
      </c>
    </row>
    <row r="426" spans="2:65" s="1" customFormat="1" ht="11.25">
      <c r="B426" s="33"/>
      <c r="D426" s="147" t="s">
        <v>366</v>
      </c>
      <c r="F426" s="148" t="s">
        <v>3419</v>
      </c>
      <c r="I426" s="149"/>
      <c r="L426" s="33"/>
      <c r="M426" s="150"/>
      <c r="T426" s="54"/>
      <c r="AT426" s="18" t="s">
        <v>366</v>
      </c>
      <c r="AU426" s="18" t="s">
        <v>90</v>
      </c>
    </row>
    <row r="427" spans="2:65" s="13" customFormat="1" ht="11.25">
      <c r="B427" s="158"/>
      <c r="D427" s="152" t="s">
        <v>368</v>
      </c>
      <c r="E427" s="159" t="s">
        <v>19</v>
      </c>
      <c r="F427" s="160" t="s">
        <v>3415</v>
      </c>
      <c r="H427" s="161">
        <v>838.5</v>
      </c>
      <c r="I427" s="162"/>
      <c r="L427" s="158"/>
      <c r="M427" s="163"/>
      <c r="T427" s="164"/>
      <c r="AT427" s="159" t="s">
        <v>368</v>
      </c>
      <c r="AU427" s="159" t="s">
        <v>90</v>
      </c>
      <c r="AV427" s="13" t="s">
        <v>90</v>
      </c>
      <c r="AW427" s="13" t="s">
        <v>36</v>
      </c>
      <c r="AX427" s="13" t="s">
        <v>77</v>
      </c>
      <c r="AY427" s="159" t="s">
        <v>358</v>
      </c>
    </row>
    <row r="428" spans="2:65" s="14" customFormat="1" ht="11.25">
      <c r="B428" s="165"/>
      <c r="D428" s="152" t="s">
        <v>368</v>
      </c>
      <c r="E428" s="166" t="s">
        <v>19</v>
      </c>
      <c r="F428" s="167" t="s">
        <v>371</v>
      </c>
      <c r="H428" s="168">
        <v>838.5</v>
      </c>
      <c r="I428" s="169"/>
      <c r="L428" s="165"/>
      <c r="M428" s="170"/>
      <c r="T428" s="171"/>
      <c r="AT428" s="166" t="s">
        <v>368</v>
      </c>
      <c r="AU428" s="166" t="s">
        <v>90</v>
      </c>
      <c r="AV428" s="14" t="s">
        <v>364</v>
      </c>
      <c r="AW428" s="14" t="s">
        <v>36</v>
      </c>
      <c r="AX428" s="14" t="s">
        <v>84</v>
      </c>
      <c r="AY428" s="166" t="s">
        <v>358</v>
      </c>
    </row>
    <row r="429" spans="2:65" s="1" customFormat="1" ht="37.9" customHeight="1">
      <c r="B429" s="33"/>
      <c r="C429" s="134" t="s">
        <v>958</v>
      </c>
      <c r="D429" s="134" t="s">
        <v>360</v>
      </c>
      <c r="E429" s="135" t="s">
        <v>3420</v>
      </c>
      <c r="F429" s="136" t="s">
        <v>3421</v>
      </c>
      <c r="G429" s="137" t="s">
        <v>504</v>
      </c>
      <c r="H429" s="138">
        <v>2</v>
      </c>
      <c r="I429" s="139"/>
      <c r="J429" s="140">
        <f>ROUND(I429*H429,2)</f>
        <v>0</v>
      </c>
      <c r="K429" s="136" t="s">
        <v>3182</v>
      </c>
      <c r="L429" s="33"/>
      <c r="M429" s="141" t="s">
        <v>19</v>
      </c>
      <c r="N429" s="142" t="s">
        <v>49</v>
      </c>
      <c r="P429" s="143">
        <f>O429*H429</f>
        <v>0</v>
      </c>
      <c r="Q429" s="143">
        <v>5.6999999999999998E-4</v>
      </c>
      <c r="R429" s="143">
        <f>Q429*H429</f>
        <v>1.14E-3</v>
      </c>
      <c r="S429" s="143">
        <v>0</v>
      </c>
      <c r="T429" s="144">
        <f>S429*H429</f>
        <v>0</v>
      </c>
      <c r="AR429" s="145" t="s">
        <v>454</v>
      </c>
      <c r="AT429" s="145" t="s">
        <v>360</v>
      </c>
      <c r="AU429" s="145" t="s">
        <v>90</v>
      </c>
      <c r="AY429" s="18" t="s">
        <v>358</v>
      </c>
      <c r="BE429" s="146">
        <f>IF(N429="základní",J429,0)</f>
        <v>0</v>
      </c>
      <c r="BF429" s="146">
        <f>IF(N429="snížená",J429,0)</f>
        <v>0</v>
      </c>
      <c r="BG429" s="146">
        <f>IF(N429="zákl. přenesená",J429,0)</f>
        <v>0</v>
      </c>
      <c r="BH429" s="146">
        <f>IF(N429="sníž. přenesená",J429,0)</f>
        <v>0</v>
      </c>
      <c r="BI429" s="146">
        <f>IF(N429="nulová",J429,0)</f>
        <v>0</v>
      </c>
      <c r="BJ429" s="18" t="s">
        <v>90</v>
      </c>
      <c r="BK429" s="146">
        <f>ROUND(I429*H429,2)</f>
        <v>0</v>
      </c>
      <c r="BL429" s="18" t="s">
        <v>454</v>
      </c>
      <c r="BM429" s="145" t="s">
        <v>3422</v>
      </c>
    </row>
    <row r="430" spans="2:65" s="13" customFormat="1" ht="11.25">
      <c r="B430" s="158"/>
      <c r="D430" s="152" t="s">
        <v>368</v>
      </c>
      <c r="E430" s="159" t="s">
        <v>19</v>
      </c>
      <c r="F430" s="160" t="s">
        <v>3383</v>
      </c>
      <c r="H430" s="161">
        <v>2</v>
      </c>
      <c r="I430" s="162"/>
      <c r="L430" s="158"/>
      <c r="M430" s="163"/>
      <c r="T430" s="164"/>
      <c r="AT430" s="159" t="s">
        <v>368</v>
      </c>
      <c r="AU430" s="159" t="s">
        <v>90</v>
      </c>
      <c r="AV430" s="13" t="s">
        <v>90</v>
      </c>
      <c r="AW430" s="13" t="s">
        <v>36</v>
      </c>
      <c r="AX430" s="13" t="s">
        <v>84</v>
      </c>
      <c r="AY430" s="159" t="s">
        <v>358</v>
      </c>
    </row>
    <row r="431" spans="2:65" s="1" customFormat="1" ht="37.9" customHeight="1">
      <c r="B431" s="33"/>
      <c r="C431" s="134" t="s">
        <v>966</v>
      </c>
      <c r="D431" s="134" t="s">
        <v>360</v>
      </c>
      <c r="E431" s="135" t="s">
        <v>3423</v>
      </c>
      <c r="F431" s="136" t="s">
        <v>3424</v>
      </c>
      <c r="G431" s="137" t="s">
        <v>504</v>
      </c>
      <c r="H431" s="138">
        <v>2</v>
      </c>
      <c r="I431" s="139"/>
      <c r="J431" s="140">
        <f>ROUND(I431*H431,2)</f>
        <v>0</v>
      </c>
      <c r="K431" s="136" t="s">
        <v>3182</v>
      </c>
      <c r="L431" s="33"/>
      <c r="M431" s="141" t="s">
        <v>19</v>
      </c>
      <c r="N431" s="142" t="s">
        <v>49</v>
      </c>
      <c r="P431" s="143">
        <f>O431*H431</f>
        <v>0</v>
      </c>
      <c r="Q431" s="143">
        <v>5.6999999999999998E-4</v>
      </c>
      <c r="R431" s="143">
        <f>Q431*H431</f>
        <v>1.14E-3</v>
      </c>
      <c r="S431" s="143">
        <v>0</v>
      </c>
      <c r="T431" s="144">
        <f>S431*H431</f>
        <v>0</v>
      </c>
      <c r="AR431" s="145" t="s">
        <v>454</v>
      </c>
      <c r="AT431" s="145" t="s">
        <v>360</v>
      </c>
      <c r="AU431" s="145" t="s">
        <v>90</v>
      </c>
      <c r="AY431" s="18" t="s">
        <v>358</v>
      </c>
      <c r="BE431" s="146">
        <f>IF(N431="základní",J431,0)</f>
        <v>0</v>
      </c>
      <c r="BF431" s="146">
        <f>IF(N431="snížená",J431,0)</f>
        <v>0</v>
      </c>
      <c r="BG431" s="146">
        <f>IF(N431="zákl. přenesená",J431,0)</f>
        <v>0</v>
      </c>
      <c r="BH431" s="146">
        <f>IF(N431="sníž. přenesená",J431,0)</f>
        <v>0</v>
      </c>
      <c r="BI431" s="146">
        <f>IF(N431="nulová",J431,0)</f>
        <v>0</v>
      </c>
      <c r="BJ431" s="18" t="s">
        <v>90</v>
      </c>
      <c r="BK431" s="146">
        <f>ROUND(I431*H431,2)</f>
        <v>0</v>
      </c>
      <c r="BL431" s="18" t="s">
        <v>454</v>
      </c>
      <c r="BM431" s="145" t="s">
        <v>3425</v>
      </c>
    </row>
    <row r="432" spans="2:65" s="13" customFormat="1" ht="11.25">
      <c r="B432" s="158"/>
      <c r="D432" s="152" t="s">
        <v>368</v>
      </c>
      <c r="E432" s="159" t="s">
        <v>19</v>
      </c>
      <c r="F432" s="160" t="s">
        <v>3383</v>
      </c>
      <c r="H432" s="161">
        <v>2</v>
      </c>
      <c r="I432" s="162"/>
      <c r="L432" s="158"/>
      <c r="M432" s="163"/>
      <c r="T432" s="164"/>
      <c r="AT432" s="159" t="s">
        <v>368</v>
      </c>
      <c r="AU432" s="159" t="s">
        <v>90</v>
      </c>
      <c r="AV432" s="13" t="s">
        <v>90</v>
      </c>
      <c r="AW432" s="13" t="s">
        <v>36</v>
      </c>
      <c r="AX432" s="13" t="s">
        <v>84</v>
      </c>
      <c r="AY432" s="159" t="s">
        <v>358</v>
      </c>
    </row>
    <row r="433" spans="2:65" s="1" customFormat="1" ht="16.5" customHeight="1">
      <c r="B433" s="33"/>
      <c r="C433" s="134" t="s">
        <v>972</v>
      </c>
      <c r="D433" s="134" t="s">
        <v>360</v>
      </c>
      <c r="E433" s="135" t="s">
        <v>3426</v>
      </c>
      <c r="F433" s="136" t="s">
        <v>3427</v>
      </c>
      <c r="G433" s="137" t="s">
        <v>504</v>
      </c>
      <c r="H433" s="138">
        <v>1</v>
      </c>
      <c r="I433" s="139"/>
      <c r="J433" s="140">
        <f>ROUND(I433*H433,2)</f>
        <v>0</v>
      </c>
      <c r="K433" s="136" t="s">
        <v>3182</v>
      </c>
      <c r="L433" s="33"/>
      <c r="M433" s="141" t="s">
        <v>19</v>
      </c>
      <c r="N433" s="142" t="s">
        <v>49</v>
      </c>
      <c r="P433" s="143">
        <f>O433*H433</f>
        <v>0</v>
      </c>
      <c r="Q433" s="143">
        <v>4.2999999999999999E-4</v>
      </c>
      <c r="R433" s="143">
        <f>Q433*H433</f>
        <v>4.2999999999999999E-4</v>
      </c>
      <c r="S433" s="143">
        <v>0</v>
      </c>
      <c r="T433" s="144">
        <f>S433*H433</f>
        <v>0</v>
      </c>
      <c r="AR433" s="145" t="s">
        <v>454</v>
      </c>
      <c r="AT433" s="145" t="s">
        <v>360</v>
      </c>
      <c r="AU433" s="145" t="s">
        <v>90</v>
      </c>
      <c r="AY433" s="18" t="s">
        <v>358</v>
      </c>
      <c r="BE433" s="146">
        <f>IF(N433="základní",J433,0)</f>
        <v>0</v>
      </c>
      <c r="BF433" s="146">
        <f>IF(N433="snížená",J433,0)</f>
        <v>0</v>
      </c>
      <c r="BG433" s="146">
        <f>IF(N433="zákl. přenesená",J433,0)</f>
        <v>0</v>
      </c>
      <c r="BH433" s="146">
        <f>IF(N433="sníž. přenesená",J433,0)</f>
        <v>0</v>
      </c>
      <c r="BI433" s="146">
        <f>IF(N433="nulová",J433,0)</f>
        <v>0</v>
      </c>
      <c r="BJ433" s="18" t="s">
        <v>90</v>
      </c>
      <c r="BK433" s="146">
        <f>ROUND(I433*H433,2)</f>
        <v>0</v>
      </c>
      <c r="BL433" s="18" t="s">
        <v>454</v>
      </c>
      <c r="BM433" s="145" t="s">
        <v>3428</v>
      </c>
    </row>
    <row r="434" spans="2:65" s="13" customFormat="1" ht="11.25">
      <c r="B434" s="158"/>
      <c r="D434" s="152" t="s">
        <v>368</v>
      </c>
      <c r="E434" s="159" t="s">
        <v>19</v>
      </c>
      <c r="F434" s="160" t="s">
        <v>84</v>
      </c>
      <c r="H434" s="161">
        <v>1</v>
      </c>
      <c r="I434" s="162"/>
      <c r="L434" s="158"/>
      <c r="M434" s="163"/>
      <c r="T434" s="164"/>
      <c r="AT434" s="159" t="s">
        <v>368</v>
      </c>
      <c r="AU434" s="159" t="s">
        <v>90</v>
      </c>
      <c r="AV434" s="13" t="s">
        <v>90</v>
      </c>
      <c r="AW434" s="13" t="s">
        <v>36</v>
      </c>
      <c r="AX434" s="13" t="s">
        <v>84</v>
      </c>
      <c r="AY434" s="159" t="s">
        <v>358</v>
      </c>
    </row>
    <row r="435" spans="2:65" s="1" customFormat="1" ht="24.2" customHeight="1">
      <c r="B435" s="33"/>
      <c r="C435" s="134" t="s">
        <v>977</v>
      </c>
      <c r="D435" s="134" t="s">
        <v>360</v>
      </c>
      <c r="E435" s="135" t="s">
        <v>3429</v>
      </c>
      <c r="F435" s="136" t="s">
        <v>3430</v>
      </c>
      <c r="G435" s="137" t="s">
        <v>235</v>
      </c>
      <c r="H435" s="138">
        <v>21</v>
      </c>
      <c r="I435" s="139"/>
      <c r="J435" s="140">
        <f>ROUND(I435*H435,2)</f>
        <v>0</v>
      </c>
      <c r="K435" s="136" t="s">
        <v>402</v>
      </c>
      <c r="L435" s="33"/>
      <c r="M435" s="141" t="s">
        <v>19</v>
      </c>
      <c r="N435" s="142" t="s">
        <v>49</v>
      </c>
      <c r="P435" s="143">
        <f>O435*H435</f>
        <v>0</v>
      </c>
      <c r="Q435" s="143">
        <v>0</v>
      </c>
      <c r="R435" s="143">
        <f>Q435*H435</f>
        <v>0</v>
      </c>
      <c r="S435" s="143">
        <v>0</v>
      </c>
      <c r="T435" s="144">
        <f>S435*H435</f>
        <v>0</v>
      </c>
      <c r="AR435" s="145" t="s">
        <v>364</v>
      </c>
      <c r="AT435" s="145" t="s">
        <v>360</v>
      </c>
      <c r="AU435" s="145" t="s">
        <v>90</v>
      </c>
      <c r="AY435" s="18" t="s">
        <v>358</v>
      </c>
      <c r="BE435" s="146">
        <f>IF(N435="základní",J435,0)</f>
        <v>0</v>
      </c>
      <c r="BF435" s="146">
        <f>IF(N435="snížená",J435,0)</f>
        <v>0</v>
      </c>
      <c r="BG435" s="146">
        <f>IF(N435="zákl. přenesená",J435,0)</f>
        <v>0</v>
      </c>
      <c r="BH435" s="146">
        <f>IF(N435="sníž. přenesená",J435,0)</f>
        <v>0</v>
      </c>
      <c r="BI435" s="146">
        <f>IF(N435="nulová",J435,0)</f>
        <v>0</v>
      </c>
      <c r="BJ435" s="18" t="s">
        <v>90</v>
      </c>
      <c r="BK435" s="146">
        <f>ROUND(I435*H435,2)</f>
        <v>0</v>
      </c>
      <c r="BL435" s="18" t="s">
        <v>364</v>
      </c>
      <c r="BM435" s="145" t="s">
        <v>3431</v>
      </c>
    </row>
    <row r="436" spans="2:65" s="1" customFormat="1" ht="11.25">
      <c r="B436" s="33"/>
      <c r="D436" s="147" t="s">
        <v>366</v>
      </c>
      <c r="F436" s="148" t="s">
        <v>3432</v>
      </c>
      <c r="I436" s="149"/>
      <c r="L436" s="33"/>
      <c r="M436" s="150"/>
      <c r="T436" s="54"/>
      <c r="AT436" s="18" t="s">
        <v>366</v>
      </c>
      <c r="AU436" s="18" t="s">
        <v>90</v>
      </c>
    </row>
    <row r="437" spans="2:65" s="13" customFormat="1" ht="11.25">
      <c r="B437" s="158"/>
      <c r="D437" s="152" t="s">
        <v>368</v>
      </c>
      <c r="E437" s="159" t="s">
        <v>19</v>
      </c>
      <c r="F437" s="160" t="s">
        <v>7</v>
      </c>
      <c r="H437" s="161">
        <v>21</v>
      </c>
      <c r="I437" s="162"/>
      <c r="L437" s="158"/>
      <c r="M437" s="163"/>
      <c r="T437" s="164"/>
      <c r="AT437" s="159" t="s">
        <v>368</v>
      </c>
      <c r="AU437" s="159" t="s">
        <v>90</v>
      </c>
      <c r="AV437" s="13" t="s">
        <v>90</v>
      </c>
      <c r="AW437" s="13" t="s">
        <v>36</v>
      </c>
      <c r="AX437" s="13" t="s">
        <v>84</v>
      </c>
      <c r="AY437" s="159" t="s">
        <v>358</v>
      </c>
    </row>
    <row r="438" spans="2:65" s="1" customFormat="1" ht="24.2" customHeight="1">
      <c r="B438" s="33"/>
      <c r="C438" s="179" t="s">
        <v>983</v>
      </c>
      <c r="D438" s="179" t="s">
        <v>440</v>
      </c>
      <c r="E438" s="180" t="s">
        <v>3433</v>
      </c>
      <c r="F438" s="181" t="s">
        <v>3434</v>
      </c>
      <c r="G438" s="182" t="s">
        <v>235</v>
      </c>
      <c r="H438" s="183">
        <v>21</v>
      </c>
      <c r="I438" s="184"/>
      <c r="J438" s="185">
        <f>ROUND(I438*H438,2)</f>
        <v>0</v>
      </c>
      <c r="K438" s="181" t="s">
        <v>402</v>
      </c>
      <c r="L438" s="186"/>
      <c r="M438" s="187" t="s">
        <v>19</v>
      </c>
      <c r="N438" s="188" t="s">
        <v>49</v>
      </c>
      <c r="P438" s="143">
        <f>O438*H438</f>
        <v>0</v>
      </c>
      <c r="Q438" s="143">
        <v>1.06E-3</v>
      </c>
      <c r="R438" s="143">
        <f>Q438*H438</f>
        <v>2.2259999999999999E-2</v>
      </c>
      <c r="S438" s="143">
        <v>0</v>
      </c>
      <c r="T438" s="144">
        <f>S438*H438</f>
        <v>0</v>
      </c>
      <c r="AR438" s="145" t="s">
        <v>406</v>
      </c>
      <c r="AT438" s="145" t="s">
        <v>440</v>
      </c>
      <c r="AU438" s="145" t="s">
        <v>90</v>
      </c>
      <c r="AY438" s="18" t="s">
        <v>358</v>
      </c>
      <c r="BE438" s="146">
        <f>IF(N438="základní",J438,0)</f>
        <v>0</v>
      </c>
      <c r="BF438" s="146">
        <f>IF(N438="snížená",J438,0)</f>
        <v>0</v>
      </c>
      <c r="BG438" s="146">
        <f>IF(N438="zákl. přenesená",J438,0)</f>
        <v>0</v>
      </c>
      <c r="BH438" s="146">
        <f>IF(N438="sníž. přenesená",J438,0)</f>
        <v>0</v>
      </c>
      <c r="BI438" s="146">
        <f>IF(N438="nulová",J438,0)</f>
        <v>0</v>
      </c>
      <c r="BJ438" s="18" t="s">
        <v>90</v>
      </c>
      <c r="BK438" s="146">
        <f>ROUND(I438*H438,2)</f>
        <v>0</v>
      </c>
      <c r="BL438" s="18" t="s">
        <v>364</v>
      </c>
      <c r="BM438" s="145" t="s">
        <v>3435</v>
      </c>
    </row>
    <row r="439" spans="2:65" s="13" customFormat="1" ht="22.5">
      <c r="B439" s="158"/>
      <c r="D439" s="152" t="s">
        <v>368</v>
      </c>
      <c r="E439" s="159" t="s">
        <v>19</v>
      </c>
      <c r="F439" s="160" t="s">
        <v>3436</v>
      </c>
      <c r="H439" s="161">
        <v>21</v>
      </c>
      <c r="I439" s="162"/>
      <c r="L439" s="158"/>
      <c r="M439" s="163"/>
      <c r="T439" s="164"/>
      <c r="AT439" s="159" t="s">
        <v>368</v>
      </c>
      <c r="AU439" s="159" t="s">
        <v>90</v>
      </c>
      <c r="AV439" s="13" t="s">
        <v>90</v>
      </c>
      <c r="AW439" s="13" t="s">
        <v>36</v>
      </c>
      <c r="AX439" s="13" t="s">
        <v>84</v>
      </c>
      <c r="AY439" s="159" t="s">
        <v>358</v>
      </c>
    </row>
    <row r="440" spans="2:65" s="1" customFormat="1" ht="16.5" customHeight="1">
      <c r="B440" s="33"/>
      <c r="C440" s="179" t="s">
        <v>989</v>
      </c>
      <c r="D440" s="179" t="s">
        <v>440</v>
      </c>
      <c r="E440" s="180" t="s">
        <v>3437</v>
      </c>
      <c r="F440" s="181" t="s">
        <v>3438</v>
      </c>
      <c r="G440" s="182" t="s">
        <v>235</v>
      </c>
      <c r="H440" s="183">
        <v>5</v>
      </c>
      <c r="I440" s="184"/>
      <c r="J440" s="185">
        <f>ROUND(I440*H440,2)</f>
        <v>0</v>
      </c>
      <c r="K440" s="181" t="s">
        <v>402</v>
      </c>
      <c r="L440" s="186"/>
      <c r="M440" s="187" t="s">
        <v>19</v>
      </c>
      <c r="N440" s="188" t="s">
        <v>49</v>
      </c>
      <c r="P440" s="143">
        <f>O440*H440</f>
        <v>0</v>
      </c>
      <c r="Q440" s="143">
        <v>2.1199999999999999E-3</v>
      </c>
      <c r="R440" s="143">
        <f>Q440*H440</f>
        <v>1.06E-2</v>
      </c>
      <c r="S440" s="143">
        <v>0</v>
      </c>
      <c r="T440" s="144">
        <f>S440*H440</f>
        <v>0</v>
      </c>
      <c r="AR440" s="145" t="s">
        <v>406</v>
      </c>
      <c r="AT440" s="145" t="s">
        <v>440</v>
      </c>
      <c r="AU440" s="145" t="s">
        <v>90</v>
      </c>
      <c r="AY440" s="18" t="s">
        <v>358</v>
      </c>
      <c r="BE440" s="146">
        <f>IF(N440="základní",J440,0)</f>
        <v>0</v>
      </c>
      <c r="BF440" s="146">
        <f>IF(N440="snížená",J440,0)</f>
        <v>0</v>
      </c>
      <c r="BG440" s="146">
        <f>IF(N440="zákl. přenesená",J440,0)</f>
        <v>0</v>
      </c>
      <c r="BH440" s="146">
        <f>IF(N440="sníž. přenesená",J440,0)</f>
        <v>0</v>
      </c>
      <c r="BI440" s="146">
        <f>IF(N440="nulová",J440,0)</f>
        <v>0</v>
      </c>
      <c r="BJ440" s="18" t="s">
        <v>90</v>
      </c>
      <c r="BK440" s="146">
        <f>ROUND(I440*H440,2)</f>
        <v>0</v>
      </c>
      <c r="BL440" s="18" t="s">
        <v>364</v>
      </c>
      <c r="BM440" s="145" t="s">
        <v>3439</v>
      </c>
    </row>
    <row r="441" spans="2:65" s="13" customFormat="1" ht="11.25">
      <c r="B441" s="158"/>
      <c r="D441" s="152" t="s">
        <v>368</v>
      </c>
      <c r="E441" s="159" t="s">
        <v>19</v>
      </c>
      <c r="F441" s="160" t="s">
        <v>388</v>
      </c>
      <c r="H441" s="161">
        <v>5</v>
      </c>
      <c r="I441" s="162"/>
      <c r="L441" s="158"/>
      <c r="M441" s="163"/>
      <c r="T441" s="164"/>
      <c r="AT441" s="159" t="s">
        <v>368</v>
      </c>
      <c r="AU441" s="159" t="s">
        <v>90</v>
      </c>
      <c r="AV441" s="13" t="s">
        <v>90</v>
      </c>
      <c r="AW441" s="13" t="s">
        <v>36</v>
      </c>
      <c r="AX441" s="13" t="s">
        <v>84</v>
      </c>
      <c r="AY441" s="159" t="s">
        <v>358</v>
      </c>
    </row>
    <row r="442" spans="2:65" s="1" customFormat="1" ht="24.2" customHeight="1">
      <c r="B442" s="33"/>
      <c r="C442" s="134" t="s">
        <v>995</v>
      </c>
      <c r="D442" s="134" t="s">
        <v>360</v>
      </c>
      <c r="E442" s="135" t="s">
        <v>3440</v>
      </c>
      <c r="F442" s="136" t="s">
        <v>3441</v>
      </c>
      <c r="G442" s="137" t="s">
        <v>1498</v>
      </c>
      <c r="H442" s="189"/>
      <c r="I442" s="139"/>
      <c r="J442" s="140">
        <f>ROUND(I442*H442,2)</f>
        <v>0</v>
      </c>
      <c r="K442" s="136" t="s">
        <v>402</v>
      </c>
      <c r="L442" s="33"/>
      <c r="M442" s="141" t="s">
        <v>19</v>
      </c>
      <c r="N442" s="142" t="s">
        <v>49</v>
      </c>
      <c r="P442" s="143">
        <f>O442*H442</f>
        <v>0</v>
      </c>
      <c r="Q442" s="143">
        <v>0</v>
      </c>
      <c r="R442" s="143">
        <f>Q442*H442</f>
        <v>0</v>
      </c>
      <c r="S442" s="143">
        <v>0</v>
      </c>
      <c r="T442" s="144">
        <f>S442*H442</f>
        <v>0</v>
      </c>
      <c r="AR442" s="145" t="s">
        <v>454</v>
      </c>
      <c r="AT442" s="145" t="s">
        <v>360</v>
      </c>
      <c r="AU442" s="145" t="s">
        <v>90</v>
      </c>
      <c r="AY442" s="18" t="s">
        <v>358</v>
      </c>
      <c r="BE442" s="146">
        <f>IF(N442="základní",J442,0)</f>
        <v>0</v>
      </c>
      <c r="BF442" s="146">
        <f>IF(N442="snížená",J442,0)</f>
        <v>0</v>
      </c>
      <c r="BG442" s="146">
        <f>IF(N442="zákl. přenesená",J442,0)</f>
        <v>0</v>
      </c>
      <c r="BH442" s="146">
        <f>IF(N442="sníž. přenesená",J442,0)</f>
        <v>0</v>
      </c>
      <c r="BI442" s="146">
        <f>IF(N442="nulová",J442,0)</f>
        <v>0</v>
      </c>
      <c r="BJ442" s="18" t="s">
        <v>90</v>
      </c>
      <c r="BK442" s="146">
        <f>ROUND(I442*H442,2)</f>
        <v>0</v>
      </c>
      <c r="BL442" s="18" t="s">
        <v>454</v>
      </c>
      <c r="BM442" s="145" t="s">
        <v>3442</v>
      </c>
    </row>
    <row r="443" spans="2:65" s="1" customFormat="1" ht="11.25">
      <c r="B443" s="33"/>
      <c r="D443" s="147" t="s">
        <v>366</v>
      </c>
      <c r="F443" s="148" t="s">
        <v>3443</v>
      </c>
      <c r="I443" s="149"/>
      <c r="L443" s="33"/>
      <c r="M443" s="150"/>
      <c r="T443" s="54"/>
      <c r="AT443" s="18" t="s">
        <v>366</v>
      </c>
      <c r="AU443" s="18" t="s">
        <v>90</v>
      </c>
    </row>
    <row r="444" spans="2:65" s="1" customFormat="1" ht="24.2" customHeight="1">
      <c r="B444" s="33"/>
      <c r="C444" s="134" t="s">
        <v>1000</v>
      </c>
      <c r="D444" s="134" t="s">
        <v>360</v>
      </c>
      <c r="E444" s="135" t="s">
        <v>3444</v>
      </c>
      <c r="F444" s="136" t="s">
        <v>3445</v>
      </c>
      <c r="G444" s="137" t="s">
        <v>1498</v>
      </c>
      <c r="H444" s="189"/>
      <c r="I444" s="139"/>
      <c r="J444" s="140">
        <f>ROUND(I444*H444,2)</f>
        <v>0</v>
      </c>
      <c r="K444" s="136" t="s">
        <v>402</v>
      </c>
      <c r="L444" s="33"/>
      <c r="M444" s="141" t="s">
        <v>19</v>
      </c>
      <c r="N444" s="142" t="s">
        <v>49</v>
      </c>
      <c r="P444" s="143">
        <f>O444*H444</f>
        <v>0</v>
      </c>
      <c r="Q444" s="143">
        <v>0</v>
      </c>
      <c r="R444" s="143">
        <f>Q444*H444</f>
        <v>0</v>
      </c>
      <c r="S444" s="143">
        <v>0</v>
      </c>
      <c r="T444" s="144">
        <f>S444*H444</f>
        <v>0</v>
      </c>
      <c r="AR444" s="145" t="s">
        <v>454</v>
      </c>
      <c r="AT444" s="145" t="s">
        <v>360</v>
      </c>
      <c r="AU444" s="145" t="s">
        <v>90</v>
      </c>
      <c r="AY444" s="18" t="s">
        <v>358</v>
      </c>
      <c r="BE444" s="146">
        <f>IF(N444="základní",J444,0)</f>
        <v>0</v>
      </c>
      <c r="BF444" s="146">
        <f>IF(N444="snížená",J444,0)</f>
        <v>0</v>
      </c>
      <c r="BG444" s="146">
        <f>IF(N444="zákl. přenesená",J444,0)</f>
        <v>0</v>
      </c>
      <c r="BH444" s="146">
        <f>IF(N444="sníž. přenesená",J444,0)</f>
        <v>0</v>
      </c>
      <c r="BI444" s="146">
        <f>IF(N444="nulová",J444,0)</f>
        <v>0</v>
      </c>
      <c r="BJ444" s="18" t="s">
        <v>90</v>
      </c>
      <c r="BK444" s="146">
        <f>ROUND(I444*H444,2)</f>
        <v>0</v>
      </c>
      <c r="BL444" s="18" t="s">
        <v>454</v>
      </c>
      <c r="BM444" s="145" t="s">
        <v>3446</v>
      </c>
    </row>
    <row r="445" spans="2:65" s="1" customFormat="1" ht="11.25">
      <c r="B445" s="33"/>
      <c r="D445" s="147" t="s">
        <v>366</v>
      </c>
      <c r="F445" s="148" t="s">
        <v>3447</v>
      </c>
      <c r="I445" s="149"/>
      <c r="L445" s="33"/>
      <c r="M445" s="150"/>
      <c r="T445" s="54"/>
      <c r="AT445" s="18" t="s">
        <v>366</v>
      </c>
      <c r="AU445" s="18" t="s">
        <v>90</v>
      </c>
    </row>
    <row r="446" spans="2:65" s="11" customFormat="1" ht="22.9" customHeight="1">
      <c r="B446" s="122"/>
      <c r="D446" s="123" t="s">
        <v>76</v>
      </c>
      <c r="E446" s="132" t="s">
        <v>3448</v>
      </c>
      <c r="F446" s="132" t="s">
        <v>3449</v>
      </c>
      <c r="I446" s="125"/>
      <c r="J446" s="133">
        <f>BK446</f>
        <v>0</v>
      </c>
      <c r="L446" s="122"/>
      <c r="M446" s="127"/>
      <c r="P446" s="128">
        <f>SUM(P447:P449)</f>
        <v>0</v>
      </c>
      <c r="R446" s="128">
        <f>SUM(R447:R449)</f>
        <v>7.3200000000000001E-3</v>
      </c>
      <c r="T446" s="129">
        <f>SUM(T447:T449)</f>
        <v>0</v>
      </c>
      <c r="AR446" s="123" t="s">
        <v>90</v>
      </c>
      <c r="AT446" s="130" t="s">
        <v>76</v>
      </c>
      <c r="AU446" s="130" t="s">
        <v>84</v>
      </c>
      <c r="AY446" s="123" t="s">
        <v>358</v>
      </c>
      <c r="BK446" s="131">
        <f>SUM(BK447:BK449)</f>
        <v>0</v>
      </c>
    </row>
    <row r="447" spans="2:65" s="1" customFormat="1" ht="37.9" customHeight="1">
      <c r="B447" s="33"/>
      <c r="C447" s="134" t="s">
        <v>1006</v>
      </c>
      <c r="D447" s="134" t="s">
        <v>360</v>
      </c>
      <c r="E447" s="135" t="s">
        <v>3450</v>
      </c>
      <c r="F447" s="136" t="s">
        <v>3451</v>
      </c>
      <c r="G447" s="137" t="s">
        <v>504</v>
      </c>
      <c r="H447" s="138">
        <v>1</v>
      </c>
      <c r="I447" s="139"/>
      <c r="J447" s="140">
        <f>ROUND(I447*H447,2)</f>
        <v>0</v>
      </c>
      <c r="K447" s="136" t="s">
        <v>402</v>
      </c>
      <c r="L447" s="33"/>
      <c r="M447" s="141" t="s">
        <v>19</v>
      </c>
      <c r="N447" s="142" t="s">
        <v>49</v>
      </c>
      <c r="P447" s="143">
        <f>O447*H447</f>
        <v>0</v>
      </c>
      <c r="Q447" s="143">
        <v>7.3200000000000001E-3</v>
      </c>
      <c r="R447" s="143">
        <f>Q447*H447</f>
        <v>7.3200000000000001E-3</v>
      </c>
      <c r="S447" s="143">
        <v>0</v>
      </c>
      <c r="T447" s="144">
        <f>S447*H447</f>
        <v>0</v>
      </c>
      <c r="AR447" s="145" t="s">
        <v>454</v>
      </c>
      <c r="AT447" s="145" t="s">
        <v>360</v>
      </c>
      <c r="AU447" s="145" t="s">
        <v>90</v>
      </c>
      <c r="AY447" s="18" t="s">
        <v>358</v>
      </c>
      <c r="BE447" s="146">
        <f>IF(N447="základní",J447,0)</f>
        <v>0</v>
      </c>
      <c r="BF447" s="146">
        <f>IF(N447="snížená",J447,0)</f>
        <v>0</v>
      </c>
      <c r="BG447" s="146">
        <f>IF(N447="zákl. přenesená",J447,0)</f>
        <v>0</v>
      </c>
      <c r="BH447" s="146">
        <f>IF(N447="sníž. přenesená",J447,0)</f>
        <v>0</v>
      </c>
      <c r="BI447" s="146">
        <f>IF(N447="nulová",J447,0)</f>
        <v>0</v>
      </c>
      <c r="BJ447" s="18" t="s">
        <v>90</v>
      </c>
      <c r="BK447" s="146">
        <f>ROUND(I447*H447,2)</f>
        <v>0</v>
      </c>
      <c r="BL447" s="18" t="s">
        <v>454</v>
      </c>
      <c r="BM447" s="145" t="s">
        <v>3452</v>
      </c>
    </row>
    <row r="448" spans="2:65" s="1" customFormat="1" ht="11.25">
      <c r="B448" s="33"/>
      <c r="D448" s="147" t="s">
        <v>366</v>
      </c>
      <c r="F448" s="148" t="s">
        <v>3453</v>
      </c>
      <c r="I448" s="149"/>
      <c r="L448" s="33"/>
      <c r="M448" s="150"/>
      <c r="T448" s="54"/>
      <c r="AT448" s="18" t="s">
        <v>366</v>
      </c>
      <c r="AU448" s="18" t="s">
        <v>90</v>
      </c>
    </row>
    <row r="449" spans="2:65" s="13" customFormat="1" ht="11.25">
      <c r="B449" s="158"/>
      <c r="D449" s="152" t="s">
        <v>368</v>
      </c>
      <c r="E449" s="159" t="s">
        <v>19</v>
      </c>
      <c r="F449" s="160" t="s">
        <v>84</v>
      </c>
      <c r="H449" s="161">
        <v>1</v>
      </c>
      <c r="I449" s="162"/>
      <c r="L449" s="158"/>
      <c r="M449" s="163"/>
      <c r="T449" s="164"/>
      <c r="AT449" s="159" t="s">
        <v>368</v>
      </c>
      <c r="AU449" s="159" t="s">
        <v>90</v>
      </c>
      <c r="AV449" s="13" t="s">
        <v>90</v>
      </c>
      <c r="AW449" s="13" t="s">
        <v>36</v>
      </c>
      <c r="AX449" s="13" t="s">
        <v>84</v>
      </c>
      <c r="AY449" s="159" t="s">
        <v>358</v>
      </c>
    </row>
    <row r="450" spans="2:65" s="11" customFormat="1" ht="22.9" customHeight="1">
      <c r="B450" s="122"/>
      <c r="D450" s="123" t="s">
        <v>76</v>
      </c>
      <c r="E450" s="132" t="s">
        <v>3454</v>
      </c>
      <c r="F450" s="132" t="s">
        <v>3455</v>
      </c>
      <c r="I450" s="125"/>
      <c r="J450" s="133">
        <f>BK450</f>
        <v>0</v>
      </c>
      <c r="L450" s="122"/>
      <c r="M450" s="127"/>
      <c r="P450" s="128">
        <f>SUM(P451:P562)</f>
        <v>0</v>
      </c>
      <c r="R450" s="128">
        <f>SUM(R451:R562)</f>
        <v>1.0122700000000002</v>
      </c>
      <c r="T450" s="129">
        <f>SUM(T451:T562)</f>
        <v>0</v>
      </c>
      <c r="AR450" s="123" t="s">
        <v>90</v>
      </c>
      <c r="AT450" s="130" t="s">
        <v>76</v>
      </c>
      <c r="AU450" s="130" t="s">
        <v>84</v>
      </c>
      <c r="AY450" s="123" t="s">
        <v>358</v>
      </c>
      <c r="BK450" s="131">
        <f>SUM(BK451:BK562)</f>
        <v>0</v>
      </c>
    </row>
    <row r="451" spans="2:65" s="1" customFormat="1" ht="16.5" customHeight="1">
      <c r="B451" s="33"/>
      <c r="C451" s="134" t="s">
        <v>1011</v>
      </c>
      <c r="D451" s="134" t="s">
        <v>360</v>
      </c>
      <c r="E451" s="135" t="s">
        <v>3456</v>
      </c>
      <c r="F451" s="136" t="s">
        <v>3457</v>
      </c>
      <c r="G451" s="137" t="s">
        <v>504</v>
      </c>
      <c r="H451" s="138">
        <v>12</v>
      </c>
      <c r="I451" s="139"/>
      <c r="J451" s="140">
        <f>ROUND(I451*H451,2)</f>
        <v>0</v>
      </c>
      <c r="K451" s="136" t="s">
        <v>402</v>
      </c>
      <c r="L451" s="33"/>
      <c r="M451" s="141" t="s">
        <v>19</v>
      </c>
      <c r="N451" s="142" t="s">
        <v>49</v>
      </c>
      <c r="P451" s="143">
        <f>O451*H451</f>
        <v>0</v>
      </c>
      <c r="Q451" s="143">
        <v>4.2999999999999999E-4</v>
      </c>
      <c r="R451" s="143">
        <f>Q451*H451</f>
        <v>5.1599999999999997E-3</v>
      </c>
      <c r="S451" s="143">
        <v>0</v>
      </c>
      <c r="T451" s="144">
        <f>S451*H451</f>
        <v>0</v>
      </c>
      <c r="AR451" s="145" t="s">
        <v>454</v>
      </c>
      <c r="AT451" s="145" t="s">
        <v>360</v>
      </c>
      <c r="AU451" s="145" t="s">
        <v>90</v>
      </c>
      <c r="AY451" s="18" t="s">
        <v>358</v>
      </c>
      <c r="BE451" s="146">
        <f>IF(N451="základní",J451,0)</f>
        <v>0</v>
      </c>
      <c r="BF451" s="146">
        <f>IF(N451="snížená",J451,0)</f>
        <v>0</v>
      </c>
      <c r="BG451" s="146">
        <f>IF(N451="zákl. přenesená",J451,0)</f>
        <v>0</v>
      </c>
      <c r="BH451" s="146">
        <f>IF(N451="sníž. přenesená",J451,0)</f>
        <v>0</v>
      </c>
      <c r="BI451" s="146">
        <f>IF(N451="nulová",J451,0)</f>
        <v>0</v>
      </c>
      <c r="BJ451" s="18" t="s">
        <v>90</v>
      </c>
      <c r="BK451" s="146">
        <f>ROUND(I451*H451,2)</f>
        <v>0</v>
      </c>
      <c r="BL451" s="18" t="s">
        <v>454</v>
      </c>
      <c r="BM451" s="145" t="s">
        <v>3458</v>
      </c>
    </row>
    <row r="452" spans="2:65" s="1" customFormat="1" ht="11.25">
      <c r="B452" s="33"/>
      <c r="D452" s="147" t="s">
        <v>366</v>
      </c>
      <c r="F452" s="148" t="s">
        <v>3459</v>
      </c>
      <c r="I452" s="149"/>
      <c r="L452" s="33"/>
      <c r="M452" s="150"/>
      <c r="T452" s="54"/>
      <c r="AT452" s="18" t="s">
        <v>366</v>
      </c>
      <c r="AU452" s="18" t="s">
        <v>90</v>
      </c>
    </row>
    <row r="453" spans="2:65" s="1" customFormat="1" ht="37.9" customHeight="1">
      <c r="B453" s="33"/>
      <c r="C453" s="179" t="s">
        <v>1016</v>
      </c>
      <c r="D453" s="179" t="s">
        <v>440</v>
      </c>
      <c r="E453" s="180" t="s">
        <v>3460</v>
      </c>
      <c r="F453" s="181" t="s">
        <v>3461</v>
      </c>
      <c r="G453" s="182" t="s">
        <v>504</v>
      </c>
      <c r="H453" s="183">
        <v>12</v>
      </c>
      <c r="I453" s="184"/>
      <c r="J453" s="185">
        <f>ROUND(I453*H453,2)</f>
        <v>0</v>
      </c>
      <c r="K453" s="181" t="s">
        <v>3182</v>
      </c>
      <c r="L453" s="186"/>
      <c r="M453" s="187" t="s">
        <v>19</v>
      </c>
      <c r="N453" s="188" t="s">
        <v>49</v>
      </c>
      <c r="P453" s="143">
        <f>O453*H453</f>
        <v>0</v>
      </c>
      <c r="Q453" s="143">
        <v>3.3600000000000001E-3</v>
      </c>
      <c r="R453" s="143">
        <f>Q453*H453</f>
        <v>4.0320000000000002E-2</v>
      </c>
      <c r="S453" s="143">
        <v>0</v>
      </c>
      <c r="T453" s="144">
        <f>S453*H453</f>
        <v>0</v>
      </c>
      <c r="AR453" s="145" t="s">
        <v>558</v>
      </c>
      <c r="AT453" s="145" t="s">
        <v>440</v>
      </c>
      <c r="AU453" s="145" t="s">
        <v>90</v>
      </c>
      <c r="AY453" s="18" t="s">
        <v>358</v>
      </c>
      <c r="BE453" s="146">
        <f>IF(N453="základní",J453,0)</f>
        <v>0</v>
      </c>
      <c r="BF453" s="146">
        <f>IF(N453="snížená",J453,0)</f>
        <v>0</v>
      </c>
      <c r="BG453" s="146">
        <f>IF(N453="zákl. přenesená",J453,0)</f>
        <v>0</v>
      </c>
      <c r="BH453" s="146">
        <f>IF(N453="sníž. přenesená",J453,0)</f>
        <v>0</v>
      </c>
      <c r="BI453" s="146">
        <f>IF(N453="nulová",J453,0)</f>
        <v>0</v>
      </c>
      <c r="BJ453" s="18" t="s">
        <v>90</v>
      </c>
      <c r="BK453" s="146">
        <f>ROUND(I453*H453,2)</f>
        <v>0</v>
      </c>
      <c r="BL453" s="18" t="s">
        <v>454</v>
      </c>
      <c r="BM453" s="145" t="s">
        <v>3462</v>
      </c>
    </row>
    <row r="454" spans="2:65" s="13" customFormat="1" ht="11.25">
      <c r="B454" s="158"/>
      <c r="D454" s="152" t="s">
        <v>368</v>
      </c>
      <c r="E454" s="159" t="s">
        <v>19</v>
      </c>
      <c r="F454" s="160" t="s">
        <v>3463</v>
      </c>
      <c r="H454" s="161">
        <v>12</v>
      </c>
      <c r="I454" s="162"/>
      <c r="L454" s="158"/>
      <c r="M454" s="163"/>
      <c r="T454" s="164"/>
      <c r="AT454" s="159" t="s">
        <v>368</v>
      </c>
      <c r="AU454" s="159" t="s">
        <v>90</v>
      </c>
      <c r="AV454" s="13" t="s">
        <v>90</v>
      </c>
      <c r="AW454" s="13" t="s">
        <v>36</v>
      </c>
      <c r="AX454" s="13" t="s">
        <v>84</v>
      </c>
      <c r="AY454" s="159" t="s">
        <v>358</v>
      </c>
    </row>
    <row r="455" spans="2:65" s="1" customFormat="1" ht="21.75" customHeight="1">
      <c r="B455" s="33"/>
      <c r="C455" s="134" t="s">
        <v>1021</v>
      </c>
      <c r="D455" s="134" t="s">
        <v>360</v>
      </c>
      <c r="E455" s="135" t="s">
        <v>3464</v>
      </c>
      <c r="F455" s="136" t="s">
        <v>3465</v>
      </c>
      <c r="G455" s="137" t="s">
        <v>504</v>
      </c>
      <c r="H455" s="138">
        <v>12</v>
      </c>
      <c r="I455" s="139"/>
      <c r="J455" s="140">
        <f>ROUND(I455*H455,2)</f>
        <v>0</v>
      </c>
      <c r="K455" s="136" t="s">
        <v>402</v>
      </c>
      <c r="L455" s="33"/>
      <c r="M455" s="141" t="s">
        <v>19</v>
      </c>
      <c r="N455" s="142" t="s">
        <v>49</v>
      </c>
      <c r="P455" s="143">
        <f>O455*H455</f>
        <v>0</v>
      </c>
      <c r="Q455" s="143">
        <v>1.1900000000000001E-3</v>
      </c>
      <c r="R455" s="143">
        <f>Q455*H455</f>
        <v>1.4280000000000001E-2</v>
      </c>
      <c r="S455" s="143">
        <v>0</v>
      </c>
      <c r="T455" s="144">
        <f>S455*H455</f>
        <v>0</v>
      </c>
      <c r="AR455" s="145" t="s">
        <v>454</v>
      </c>
      <c r="AT455" s="145" t="s">
        <v>360</v>
      </c>
      <c r="AU455" s="145" t="s">
        <v>90</v>
      </c>
      <c r="AY455" s="18" t="s">
        <v>358</v>
      </c>
      <c r="BE455" s="146">
        <f>IF(N455="základní",J455,0)</f>
        <v>0</v>
      </c>
      <c r="BF455" s="146">
        <f>IF(N455="snížená",J455,0)</f>
        <v>0</v>
      </c>
      <c r="BG455" s="146">
        <f>IF(N455="zákl. přenesená",J455,0)</f>
        <v>0</v>
      </c>
      <c r="BH455" s="146">
        <f>IF(N455="sníž. přenesená",J455,0)</f>
        <v>0</v>
      </c>
      <c r="BI455" s="146">
        <f>IF(N455="nulová",J455,0)</f>
        <v>0</v>
      </c>
      <c r="BJ455" s="18" t="s">
        <v>90</v>
      </c>
      <c r="BK455" s="146">
        <f>ROUND(I455*H455,2)</f>
        <v>0</v>
      </c>
      <c r="BL455" s="18" t="s">
        <v>454</v>
      </c>
      <c r="BM455" s="145" t="s">
        <v>3466</v>
      </c>
    </row>
    <row r="456" spans="2:65" s="1" customFormat="1" ht="11.25">
      <c r="B456" s="33"/>
      <c r="D456" s="147" t="s">
        <v>366</v>
      </c>
      <c r="F456" s="148" t="s">
        <v>3467</v>
      </c>
      <c r="I456" s="149"/>
      <c r="L456" s="33"/>
      <c r="M456" s="150"/>
      <c r="T456" s="54"/>
      <c r="AT456" s="18" t="s">
        <v>366</v>
      </c>
      <c r="AU456" s="18" t="s">
        <v>90</v>
      </c>
    </row>
    <row r="457" spans="2:65" s="13" customFormat="1" ht="11.25">
      <c r="B457" s="158"/>
      <c r="D457" s="152" t="s">
        <v>368</v>
      </c>
      <c r="E457" s="159" t="s">
        <v>19</v>
      </c>
      <c r="F457" s="160" t="s">
        <v>3468</v>
      </c>
      <c r="H457" s="161">
        <v>12</v>
      </c>
      <c r="I457" s="162"/>
      <c r="L457" s="158"/>
      <c r="M457" s="163"/>
      <c r="T457" s="164"/>
      <c r="AT457" s="159" t="s">
        <v>368</v>
      </c>
      <c r="AU457" s="159" t="s">
        <v>90</v>
      </c>
      <c r="AV457" s="13" t="s">
        <v>90</v>
      </c>
      <c r="AW457" s="13" t="s">
        <v>36</v>
      </c>
      <c r="AX457" s="13" t="s">
        <v>84</v>
      </c>
      <c r="AY457" s="159" t="s">
        <v>358</v>
      </c>
    </row>
    <row r="458" spans="2:65" s="1" customFormat="1" ht="37.9" customHeight="1">
      <c r="B458" s="33"/>
      <c r="C458" s="179" t="s">
        <v>1027</v>
      </c>
      <c r="D458" s="179" t="s">
        <v>440</v>
      </c>
      <c r="E458" s="180" t="s">
        <v>3469</v>
      </c>
      <c r="F458" s="181" t="s">
        <v>3470</v>
      </c>
      <c r="G458" s="182" t="s">
        <v>504</v>
      </c>
      <c r="H458" s="183">
        <v>1</v>
      </c>
      <c r="I458" s="184"/>
      <c r="J458" s="185">
        <f>ROUND(I458*H458,2)</f>
        <v>0</v>
      </c>
      <c r="K458" s="181" t="s">
        <v>3182</v>
      </c>
      <c r="L458" s="186"/>
      <c r="M458" s="187" t="s">
        <v>19</v>
      </c>
      <c r="N458" s="188" t="s">
        <v>49</v>
      </c>
      <c r="P458" s="143">
        <f>O458*H458</f>
        <v>0</v>
      </c>
      <c r="Q458" s="143">
        <v>1.4500000000000001E-2</v>
      </c>
      <c r="R458" s="143">
        <f>Q458*H458</f>
        <v>1.4500000000000001E-2</v>
      </c>
      <c r="S458" s="143">
        <v>0</v>
      </c>
      <c r="T458" s="144">
        <f>S458*H458</f>
        <v>0</v>
      </c>
      <c r="AR458" s="145" t="s">
        <v>558</v>
      </c>
      <c r="AT458" s="145" t="s">
        <v>440</v>
      </c>
      <c r="AU458" s="145" t="s">
        <v>90</v>
      </c>
      <c r="AY458" s="18" t="s">
        <v>358</v>
      </c>
      <c r="BE458" s="146">
        <f>IF(N458="základní",J458,0)</f>
        <v>0</v>
      </c>
      <c r="BF458" s="146">
        <f>IF(N458="snížená",J458,0)</f>
        <v>0</v>
      </c>
      <c r="BG458" s="146">
        <f>IF(N458="zákl. přenesená",J458,0)</f>
        <v>0</v>
      </c>
      <c r="BH458" s="146">
        <f>IF(N458="sníž. přenesená",J458,0)</f>
        <v>0</v>
      </c>
      <c r="BI458" s="146">
        <f>IF(N458="nulová",J458,0)</f>
        <v>0</v>
      </c>
      <c r="BJ458" s="18" t="s">
        <v>90</v>
      </c>
      <c r="BK458" s="146">
        <f>ROUND(I458*H458,2)</f>
        <v>0</v>
      </c>
      <c r="BL458" s="18" t="s">
        <v>454</v>
      </c>
      <c r="BM458" s="145" t="s">
        <v>3471</v>
      </c>
    </row>
    <row r="459" spans="2:65" s="13" customFormat="1" ht="11.25">
      <c r="B459" s="158"/>
      <c r="D459" s="152" t="s">
        <v>368</v>
      </c>
      <c r="E459" s="159" t="s">
        <v>19</v>
      </c>
      <c r="F459" s="160" t="s">
        <v>84</v>
      </c>
      <c r="H459" s="161">
        <v>1</v>
      </c>
      <c r="I459" s="162"/>
      <c r="L459" s="158"/>
      <c r="M459" s="163"/>
      <c r="T459" s="164"/>
      <c r="AT459" s="159" t="s">
        <v>368</v>
      </c>
      <c r="AU459" s="159" t="s">
        <v>90</v>
      </c>
      <c r="AV459" s="13" t="s">
        <v>90</v>
      </c>
      <c r="AW459" s="13" t="s">
        <v>36</v>
      </c>
      <c r="AX459" s="13" t="s">
        <v>84</v>
      </c>
      <c r="AY459" s="159" t="s">
        <v>358</v>
      </c>
    </row>
    <row r="460" spans="2:65" s="1" customFormat="1" ht="37.9" customHeight="1">
      <c r="B460" s="33"/>
      <c r="C460" s="179" t="s">
        <v>1032</v>
      </c>
      <c r="D460" s="179" t="s">
        <v>440</v>
      </c>
      <c r="E460" s="180" t="s">
        <v>3472</v>
      </c>
      <c r="F460" s="181" t="s">
        <v>3473</v>
      </c>
      <c r="G460" s="182" t="s">
        <v>504</v>
      </c>
      <c r="H460" s="183">
        <v>11</v>
      </c>
      <c r="I460" s="184"/>
      <c r="J460" s="185">
        <f>ROUND(I460*H460,2)</f>
        <v>0</v>
      </c>
      <c r="K460" s="181" t="s">
        <v>3182</v>
      </c>
      <c r="L460" s="186"/>
      <c r="M460" s="187" t="s">
        <v>19</v>
      </c>
      <c r="N460" s="188" t="s">
        <v>49</v>
      </c>
      <c r="P460" s="143">
        <f>O460*H460</f>
        <v>0</v>
      </c>
      <c r="Q460" s="143">
        <v>1.4500000000000001E-2</v>
      </c>
      <c r="R460" s="143">
        <f>Q460*H460</f>
        <v>0.1595</v>
      </c>
      <c r="S460" s="143">
        <v>0</v>
      </c>
      <c r="T460" s="144">
        <f>S460*H460</f>
        <v>0</v>
      </c>
      <c r="AR460" s="145" t="s">
        <v>558</v>
      </c>
      <c r="AT460" s="145" t="s">
        <v>440</v>
      </c>
      <c r="AU460" s="145" t="s">
        <v>90</v>
      </c>
      <c r="AY460" s="18" t="s">
        <v>358</v>
      </c>
      <c r="BE460" s="146">
        <f>IF(N460="základní",J460,0)</f>
        <v>0</v>
      </c>
      <c r="BF460" s="146">
        <f>IF(N460="snížená",J460,0)</f>
        <v>0</v>
      </c>
      <c r="BG460" s="146">
        <f>IF(N460="zákl. přenesená",J460,0)</f>
        <v>0</v>
      </c>
      <c r="BH460" s="146">
        <f>IF(N460="sníž. přenesená",J460,0)</f>
        <v>0</v>
      </c>
      <c r="BI460" s="146">
        <f>IF(N460="nulová",J460,0)</f>
        <v>0</v>
      </c>
      <c r="BJ460" s="18" t="s">
        <v>90</v>
      </c>
      <c r="BK460" s="146">
        <f>ROUND(I460*H460,2)</f>
        <v>0</v>
      </c>
      <c r="BL460" s="18" t="s">
        <v>454</v>
      </c>
      <c r="BM460" s="145" t="s">
        <v>3474</v>
      </c>
    </row>
    <row r="461" spans="2:65" s="13" customFormat="1" ht="11.25">
      <c r="B461" s="158"/>
      <c r="D461" s="152" t="s">
        <v>368</v>
      </c>
      <c r="E461" s="159" t="s">
        <v>19</v>
      </c>
      <c r="F461" s="160" t="s">
        <v>3143</v>
      </c>
      <c r="H461" s="161">
        <v>11</v>
      </c>
      <c r="I461" s="162"/>
      <c r="L461" s="158"/>
      <c r="M461" s="163"/>
      <c r="T461" s="164"/>
      <c r="AT461" s="159" t="s">
        <v>368</v>
      </c>
      <c r="AU461" s="159" t="s">
        <v>90</v>
      </c>
      <c r="AV461" s="13" t="s">
        <v>90</v>
      </c>
      <c r="AW461" s="13" t="s">
        <v>36</v>
      </c>
      <c r="AX461" s="13" t="s">
        <v>84</v>
      </c>
      <c r="AY461" s="159" t="s">
        <v>358</v>
      </c>
    </row>
    <row r="462" spans="2:65" s="1" customFormat="1" ht="16.5" customHeight="1">
      <c r="B462" s="33"/>
      <c r="C462" s="134" t="s">
        <v>1037</v>
      </c>
      <c r="D462" s="134" t="s">
        <v>360</v>
      </c>
      <c r="E462" s="135" t="s">
        <v>3475</v>
      </c>
      <c r="F462" s="136" t="s">
        <v>3476</v>
      </c>
      <c r="G462" s="137" t="s">
        <v>504</v>
      </c>
      <c r="H462" s="138">
        <v>11</v>
      </c>
      <c r="I462" s="139"/>
      <c r="J462" s="140">
        <f>ROUND(I462*H462,2)</f>
        <v>0</v>
      </c>
      <c r="K462" s="136" t="s">
        <v>402</v>
      </c>
      <c r="L462" s="33"/>
      <c r="M462" s="141" t="s">
        <v>19</v>
      </c>
      <c r="N462" s="142" t="s">
        <v>49</v>
      </c>
      <c r="P462" s="143">
        <f>O462*H462</f>
        <v>0</v>
      </c>
      <c r="Q462" s="143">
        <v>0</v>
      </c>
      <c r="R462" s="143">
        <f>Q462*H462</f>
        <v>0</v>
      </c>
      <c r="S462" s="143">
        <v>0</v>
      </c>
      <c r="T462" s="144">
        <f>S462*H462</f>
        <v>0</v>
      </c>
      <c r="AR462" s="145" t="s">
        <v>454</v>
      </c>
      <c r="AT462" s="145" t="s">
        <v>360</v>
      </c>
      <c r="AU462" s="145" t="s">
        <v>90</v>
      </c>
      <c r="AY462" s="18" t="s">
        <v>358</v>
      </c>
      <c r="BE462" s="146">
        <f>IF(N462="základní",J462,0)</f>
        <v>0</v>
      </c>
      <c r="BF462" s="146">
        <f>IF(N462="snížená",J462,0)</f>
        <v>0</v>
      </c>
      <c r="BG462" s="146">
        <f>IF(N462="zákl. přenesená",J462,0)</f>
        <v>0</v>
      </c>
      <c r="BH462" s="146">
        <f>IF(N462="sníž. přenesená",J462,0)</f>
        <v>0</v>
      </c>
      <c r="BI462" s="146">
        <f>IF(N462="nulová",J462,0)</f>
        <v>0</v>
      </c>
      <c r="BJ462" s="18" t="s">
        <v>90</v>
      </c>
      <c r="BK462" s="146">
        <f>ROUND(I462*H462,2)</f>
        <v>0</v>
      </c>
      <c r="BL462" s="18" t="s">
        <v>454</v>
      </c>
      <c r="BM462" s="145" t="s">
        <v>3477</v>
      </c>
    </row>
    <row r="463" spans="2:65" s="1" customFormat="1" ht="11.25">
      <c r="B463" s="33"/>
      <c r="D463" s="147" t="s">
        <v>366</v>
      </c>
      <c r="F463" s="148" t="s">
        <v>3478</v>
      </c>
      <c r="I463" s="149"/>
      <c r="L463" s="33"/>
      <c r="M463" s="150"/>
      <c r="T463" s="54"/>
      <c r="AT463" s="18" t="s">
        <v>366</v>
      </c>
      <c r="AU463" s="18" t="s">
        <v>90</v>
      </c>
    </row>
    <row r="464" spans="2:65" s="13" customFormat="1" ht="11.25">
      <c r="B464" s="158"/>
      <c r="D464" s="152" t="s">
        <v>368</v>
      </c>
      <c r="E464" s="159" t="s">
        <v>19</v>
      </c>
      <c r="F464" s="160" t="s">
        <v>3143</v>
      </c>
      <c r="H464" s="161">
        <v>11</v>
      </c>
      <c r="I464" s="162"/>
      <c r="L464" s="158"/>
      <c r="M464" s="163"/>
      <c r="T464" s="164"/>
      <c r="AT464" s="159" t="s">
        <v>368</v>
      </c>
      <c r="AU464" s="159" t="s">
        <v>90</v>
      </c>
      <c r="AV464" s="13" t="s">
        <v>90</v>
      </c>
      <c r="AW464" s="13" t="s">
        <v>36</v>
      </c>
      <c r="AX464" s="13" t="s">
        <v>84</v>
      </c>
      <c r="AY464" s="159" t="s">
        <v>358</v>
      </c>
    </row>
    <row r="465" spans="2:65" s="1" customFormat="1" ht="37.9" customHeight="1">
      <c r="B465" s="33"/>
      <c r="C465" s="179" t="s">
        <v>1045</v>
      </c>
      <c r="D465" s="179" t="s">
        <v>440</v>
      </c>
      <c r="E465" s="180" t="s">
        <v>3479</v>
      </c>
      <c r="F465" s="181" t="s">
        <v>3480</v>
      </c>
      <c r="G465" s="182" t="s">
        <v>504</v>
      </c>
      <c r="H465" s="183">
        <v>11</v>
      </c>
      <c r="I465" s="184"/>
      <c r="J465" s="185">
        <f>ROUND(I465*H465,2)</f>
        <v>0</v>
      </c>
      <c r="K465" s="181" t="s">
        <v>3182</v>
      </c>
      <c r="L465" s="186"/>
      <c r="M465" s="187" t="s">
        <v>19</v>
      </c>
      <c r="N465" s="188" t="s">
        <v>49</v>
      </c>
      <c r="P465" s="143">
        <f>O465*H465</f>
        <v>0</v>
      </c>
      <c r="Q465" s="143">
        <v>1.2800000000000001E-3</v>
      </c>
      <c r="R465" s="143">
        <f>Q465*H465</f>
        <v>1.4080000000000001E-2</v>
      </c>
      <c r="S465" s="143">
        <v>0</v>
      </c>
      <c r="T465" s="144">
        <f>S465*H465</f>
        <v>0</v>
      </c>
      <c r="AR465" s="145" t="s">
        <v>558</v>
      </c>
      <c r="AT465" s="145" t="s">
        <v>440</v>
      </c>
      <c r="AU465" s="145" t="s">
        <v>90</v>
      </c>
      <c r="AY465" s="18" t="s">
        <v>358</v>
      </c>
      <c r="BE465" s="146">
        <f>IF(N465="základní",J465,0)</f>
        <v>0</v>
      </c>
      <c r="BF465" s="146">
        <f>IF(N465="snížená",J465,0)</f>
        <v>0</v>
      </c>
      <c r="BG465" s="146">
        <f>IF(N465="zákl. přenesená",J465,0)</f>
        <v>0</v>
      </c>
      <c r="BH465" s="146">
        <f>IF(N465="sníž. přenesená",J465,0)</f>
        <v>0</v>
      </c>
      <c r="BI465" s="146">
        <f>IF(N465="nulová",J465,0)</f>
        <v>0</v>
      </c>
      <c r="BJ465" s="18" t="s">
        <v>90</v>
      </c>
      <c r="BK465" s="146">
        <f>ROUND(I465*H465,2)</f>
        <v>0</v>
      </c>
      <c r="BL465" s="18" t="s">
        <v>454</v>
      </c>
      <c r="BM465" s="145" t="s">
        <v>3481</v>
      </c>
    </row>
    <row r="466" spans="2:65" s="13" customFormat="1" ht="11.25">
      <c r="B466" s="158"/>
      <c r="D466" s="152" t="s">
        <v>368</v>
      </c>
      <c r="E466" s="159" t="s">
        <v>19</v>
      </c>
      <c r="F466" s="160" t="s">
        <v>3143</v>
      </c>
      <c r="H466" s="161">
        <v>11</v>
      </c>
      <c r="I466" s="162"/>
      <c r="L466" s="158"/>
      <c r="M466" s="163"/>
      <c r="T466" s="164"/>
      <c r="AT466" s="159" t="s">
        <v>368</v>
      </c>
      <c r="AU466" s="159" t="s">
        <v>90</v>
      </c>
      <c r="AV466" s="13" t="s">
        <v>90</v>
      </c>
      <c r="AW466" s="13" t="s">
        <v>36</v>
      </c>
      <c r="AX466" s="13" t="s">
        <v>84</v>
      </c>
      <c r="AY466" s="159" t="s">
        <v>358</v>
      </c>
    </row>
    <row r="467" spans="2:65" s="1" customFormat="1" ht="21.75" customHeight="1">
      <c r="B467" s="33"/>
      <c r="C467" s="134" t="s">
        <v>1048</v>
      </c>
      <c r="D467" s="134" t="s">
        <v>360</v>
      </c>
      <c r="E467" s="135" t="s">
        <v>3482</v>
      </c>
      <c r="F467" s="136" t="s">
        <v>3483</v>
      </c>
      <c r="G467" s="137" t="s">
        <v>504</v>
      </c>
      <c r="H467" s="138">
        <v>13</v>
      </c>
      <c r="I467" s="139"/>
      <c r="J467" s="140">
        <f>ROUND(I467*H467,2)</f>
        <v>0</v>
      </c>
      <c r="K467" s="136" t="s">
        <v>402</v>
      </c>
      <c r="L467" s="33"/>
      <c r="M467" s="141" t="s">
        <v>19</v>
      </c>
      <c r="N467" s="142" t="s">
        <v>49</v>
      </c>
      <c r="P467" s="143">
        <f>O467*H467</f>
        <v>0</v>
      </c>
      <c r="Q467" s="143">
        <v>1.73E-3</v>
      </c>
      <c r="R467" s="143">
        <f>Q467*H467</f>
        <v>2.249E-2</v>
      </c>
      <c r="S467" s="143">
        <v>0</v>
      </c>
      <c r="T467" s="144">
        <f>S467*H467</f>
        <v>0</v>
      </c>
      <c r="AR467" s="145" t="s">
        <v>454</v>
      </c>
      <c r="AT467" s="145" t="s">
        <v>360</v>
      </c>
      <c r="AU467" s="145" t="s">
        <v>90</v>
      </c>
      <c r="AY467" s="18" t="s">
        <v>358</v>
      </c>
      <c r="BE467" s="146">
        <f>IF(N467="základní",J467,0)</f>
        <v>0</v>
      </c>
      <c r="BF467" s="146">
        <f>IF(N467="snížená",J467,0)</f>
        <v>0</v>
      </c>
      <c r="BG467" s="146">
        <f>IF(N467="zákl. přenesená",J467,0)</f>
        <v>0</v>
      </c>
      <c r="BH467" s="146">
        <f>IF(N467="sníž. přenesená",J467,0)</f>
        <v>0</v>
      </c>
      <c r="BI467" s="146">
        <f>IF(N467="nulová",J467,0)</f>
        <v>0</v>
      </c>
      <c r="BJ467" s="18" t="s">
        <v>90</v>
      </c>
      <c r="BK467" s="146">
        <f>ROUND(I467*H467,2)</f>
        <v>0</v>
      </c>
      <c r="BL467" s="18" t="s">
        <v>454</v>
      </c>
      <c r="BM467" s="145" t="s">
        <v>3484</v>
      </c>
    </row>
    <row r="468" spans="2:65" s="1" customFormat="1" ht="11.25">
      <c r="B468" s="33"/>
      <c r="D468" s="147" t="s">
        <v>366</v>
      </c>
      <c r="F468" s="148" t="s">
        <v>3485</v>
      </c>
      <c r="I468" s="149"/>
      <c r="L468" s="33"/>
      <c r="M468" s="150"/>
      <c r="T468" s="54"/>
      <c r="AT468" s="18" t="s">
        <v>366</v>
      </c>
      <c r="AU468" s="18" t="s">
        <v>90</v>
      </c>
    </row>
    <row r="469" spans="2:65" s="13" customFormat="1" ht="11.25">
      <c r="B469" s="158"/>
      <c r="D469" s="152" t="s">
        <v>368</v>
      </c>
      <c r="E469" s="159" t="s">
        <v>19</v>
      </c>
      <c r="F469" s="160" t="s">
        <v>3486</v>
      </c>
      <c r="H469" s="161">
        <v>13</v>
      </c>
      <c r="I469" s="162"/>
      <c r="L469" s="158"/>
      <c r="M469" s="163"/>
      <c r="T469" s="164"/>
      <c r="AT469" s="159" t="s">
        <v>368</v>
      </c>
      <c r="AU469" s="159" t="s">
        <v>90</v>
      </c>
      <c r="AV469" s="13" t="s">
        <v>90</v>
      </c>
      <c r="AW469" s="13" t="s">
        <v>36</v>
      </c>
      <c r="AX469" s="13" t="s">
        <v>84</v>
      </c>
      <c r="AY469" s="159" t="s">
        <v>358</v>
      </c>
    </row>
    <row r="470" spans="2:65" s="1" customFormat="1" ht="37.9" customHeight="1">
      <c r="B470" s="33"/>
      <c r="C470" s="179" t="s">
        <v>1053</v>
      </c>
      <c r="D470" s="179" t="s">
        <v>440</v>
      </c>
      <c r="E470" s="180" t="s">
        <v>3487</v>
      </c>
      <c r="F470" s="181" t="s">
        <v>3488</v>
      </c>
      <c r="G470" s="182" t="s">
        <v>504</v>
      </c>
      <c r="H470" s="183">
        <v>11</v>
      </c>
      <c r="I470" s="184"/>
      <c r="J470" s="185">
        <f>ROUND(I470*H470,2)</f>
        <v>0</v>
      </c>
      <c r="K470" s="181" t="s">
        <v>3182</v>
      </c>
      <c r="L470" s="186"/>
      <c r="M470" s="187" t="s">
        <v>19</v>
      </c>
      <c r="N470" s="188" t="s">
        <v>49</v>
      </c>
      <c r="P470" s="143">
        <f>O470*H470</f>
        <v>0</v>
      </c>
      <c r="Q470" s="143">
        <v>1.2E-2</v>
      </c>
      <c r="R470" s="143">
        <f>Q470*H470</f>
        <v>0.13200000000000001</v>
      </c>
      <c r="S470" s="143">
        <v>0</v>
      </c>
      <c r="T470" s="144">
        <f>S470*H470</f>
        <v>0</v>
      </c>
      <c r="AR470" s="145" t="s">
        <v>558</v>
      </c>
      <c r="AT470" s="145" t="s">
        <v>440</v>
      </c>
      <c r="AU470" s="145" t="s">
        <v>90</v>
      </c>
      <c r="AY470" s="18" t="s">
        <v>358</v>
      </c>
      <c r="BE470" s="146">
        <f>IF(N470="základní",J470,0)</f>
        <v>0</v>
      </c>
      <c r="BF470" s="146">
        <f>IF(N470="snížená",J470,0)</f>
        <v>0</v>
      </c>
      <c r="BG470" s="146">
        <f>IF(N470="zákl. přenesená",J470,0)</f>
        <v>0</v>
      </c>
      <c r="BH470" s="146">
        <f>IF(N470="sníž. přenesená",J470,0)</f>
        <v>0</v>
      </c>
      <c r="BI470" s="146">
        <f>IF(N470="nulová",J470,0)</f>
        <v>0</v>
      </c>
      <c r="BJ470" s="18" t="s">
        <v>90</v>
      </c>
      <c r="BK470" s="146">
        <f>ROUND(I470*H470,2)</f>
        <v>0</v>
      </c>
      <c r="BL470" s="18" t="s">
        <v>454</v>
      </c>
      <c r="BM470" s="145" t="s">
        <v>3489</v>
      </c>
    </row>
    <row r="471" spans="2:65" s="13" customFormat="1" ht="11.25">
      <c r="B471" s="158"/>
      <c r="D471" s="152" t="s">
        <v>368</v>
      </c>
      <c r="E471" s="159" t="s">
        <v>19</v>
      </c>
      <c r="F471" s="160" t="s">
        <v>3143</v>
      </c>
      <c r="H471" s="161">
        <v>11</v>
      </c>
      <c r="I471" s="162"/>
      <c r="L471" s="158"/>
      <c r="M471" s="163"/>
      <c r="T471" s="164"/>
      <c r="AT471" s="159" t="s">
        <v>368</v>
      </c>
      <c r="AU471" s="159" t="s">
        <v>90</v>
      </c>
      <c r="AV471" s="13" t="s">
        <v>90</v>
      </c>
      <c r="AW471" s="13" t="s">
        <v>36</v>
      </c>
      <c r="AX471" s="13" t="s">
        <v>84</v>
      </c>
      <c r="AY471" s="159" t="s">
        <v>358</v>
      </c>
    </row>
    <row r="472" spans="2:65" s="1" customFormat="1" ht="37.9" customHeight="1">
      <c r="B472" s="33"/>
      <c r="C472" s="179" t="s">
        <v>1058</v>
      </c>
      <c r="D472" s="179" t="s">
        <v>440</v>
      </c>
      <c r="E472" s="180" t="s">
        <v>3490</v>
      </c>
      <c r="F472" s="181" t="s">
        <v>3491</v>
      </c>
      <c r="G472" s="182" t="s">
        <v>504</v>
      </c>
      <c r="H472" s="183">
        <v>2</v>
      </c>
      <c r="I472" s="184"/>
      <c r="J472" s="185">
        <f>ROUND(I472*H472,2)</f>
        <v>0</v>
      </c>
      <c r="K472" s="181" t="s">
        <v>3182</v>
      </c>
      <c r="L472" s="186"/>
      <c r="M472" s="187" t="s">
        <v>19</v>
      </c>
      <c r="N472" s="188" t="s">
        <v>49</v>
      </c>
      <c r="P472" s="143">
        <f>O472*H472</f>
        <v>0</v>
      </c>
      <c r="Q472" s="143">
        <v>1.2E-2</v>
      </c>
      <c r="R472" s="143">
        <f>Q472*H472</f>
        <v>2.4E-2</v>
      </c>
      <c r="S472" s="143">
        <v>0</v>
      </c>
      <c r="T472" s="144">
        <f>S472*H472</f>
        <v>0</v>
      </c>
      <c r="AR472" s="145" t="s">
        <v>558</v>
      </c>
      <c r="AT472" s="145" t="s">
        <v>440</v>
      </c>
      <c r="AU472" s="145" t="s">
        <v>90</v>
      </c>
      <c r="AY472" s="18" t="s">
        <v>358</v>
      </c>
      <c r="BE472" s="146">
        <f>IF(N472="základní",J472,0)</f>
        <v>0</v>
      </c>
      <c r="BF472" s="146">
        <f>IF(N472="snížená",J472,0)</f>
        <v>0</v>
      </c>
      <c r="BG472" s="146">
        <f>IF(N472="zákl. přenesená",J472,0)</f>
        <v>0</v>
      </c>
      <c r="BH472" s="146">
        <f>IF(N472="sníž. přenesená",J472,0)</f>
        <v>0</v>
      </c>
      <c r="BI472" s="146">
        <f>IF(N472="nulová",J472,0)</f>
        <v>0</v>
      </c>
      <c r="BJ472" s="18" t="s">
        <v>90</v>
      </c>
      <c r="BK472" s="146">
        <f>ROUND(I472*H472,2)</f>
        <v>0</v>
      </c>
      <c r="BL472" s="18" t="s">
        <v>454</v>
      </c>
      <c r="BM472" s="145" t="s">
        <v>3492</v>
      </c>
    </row>
    <row r="473" spans="2:65" s="13" customFormat="1" ht="11.25">
      <c r="B473" s="158"/>
      <c r="D473" s="152" t="s">
        <v>368</v>
      </c>
      <c r="E473" s="159" t="s">
        <v>19</v>
      </c>
      <c r="F473" s="160" t="s">
        <v>90</v>
      </c>
      <c r="H473" s="161">
        <v>2</v>
      </c>
      <c r="I473" s="162"/>
      <c r="L473" s="158"/>
      <c r="M473" s="163"/>
      <c r="T473" s="164"/>
      <c r="AT473" s="159" t="s">
        <v>368</v>
      </c>
      <c r="AU473" s="159" t="s">
        <v>90</v>
      </c>
      <c r="AV473" s="13" t="s">
        <v>90</v>
      </c>
      <c r="AW473" s="13" t="s">
        <v>36</v>
      </c>
      <c r="AX473" s="13" t="s">
        <v>84</v>
      </c>
      <c r="AY473" s="159" t="s">
        <v>358</v>
      </c>
    </row>
    <row r="474" spans="2:65" s="1" customFormat="1" ht="16.5" customHeight="1">
      <c r="B474" s="33"/>
      <c r="C474" s="134" t="s">
        <v>1063</v>
      </c>
      <c r="D474" s="134" t="s">
        <v>360</v>
      </c>
      <c r="E474" s="135" t="s">
        <v>3493</v>
      </c>
      <c r="F474" s="136" t="s">
        <v>3494</v>
      </c>
      <c r="G474" s="137" t="s">
        <v>504</v>
      </c>
      <c r="H474" s="138">
        <v>1</v>
      </c>
      <c r="I474" s="139"/>
      <c r="J474" s="140">
        <f>ROUND(I474*H474,2)</f>
        <v>0</v>
      </c>
      <c r="K474" s="136" t="s">
        <v>402</v>
      </c>
      <c r="L474" s="33"/>
      <c r="M474" s="141" t="s">
        <v>19</v>
      </c>
      <c r="N474" s="142" t="s">
        <v>49</v>
      </c>
      <c r="P474" s="143">
        <f>O474*H474</f>
        <v>0</v>
      </c>
      <c r="Q474" s="143">
        <v>1.57E-3</v>
      </c>
      <c r="R474" s="143">
        <f>Q474*H474</f>
        <v>1.57E-3</v>
      </c>
      <c r="S474" s="143">
        <v>0</v>
      </c>
      <c r="T474" s="144">
        <f>S474*H474</f>
        <v>0</v>
      </c>
      <c r="AR474" s="145" t="s">
        <v>454</v>
      </c>
      <c r="AT474" s="145" t="s">
        <v>360</v>
      </c>
      <c r="AU474" s="145" t="s">
        <v>90</v>
      </c>
      <c r="AY474" s="18" t="s">
        <v>358</v>
      </c>
      <c r="BE474" s="146">
        <f>IF(N474="základní",J474,0)</f>
        <v>0</v>
      </c>
      <c r="BF474" s="146">
        <f>IF(N474="snížená",J474,0)</f>
        <v>0</v>
      </c>
      <c r="BG474" s="146">
        <f>IF(N474="zákl. přenesená",J474,0)</f>
        <v>0</v>
      </c>
      <c r="BH474" s="146">
        <f>IF(N474="sníž. přenesená",J474,0)</f>
        <v>0</v>
      </c>
      <c r="BI474" s="146">
        <f>IF(N474="nulová",J474,0)</f>
        <v>0</v>
      </c>
      <c r="BJ474" s="18" t="s">
        <v>90</v>
      </c>
      <c r="BK474" s="146">
        <f>ROUND(I474*H474,2)</f>
        <v>0</v>
      </c>
      <c r="BL474" s="18" t="s">
        <v>454</v>
      </c>
      <c r="BM474" s="145" t="s">
        <v>3495</v>
      </c>
    </row>
    <row r="475" spans="2:65" s="1" customFormat="1" ht="11.25">
      <c r="B475" s="33"/>
      <c r="D475" s="147" t="s">
        <v>366</v>
      </c>
      <c r="F475" s="148" t="s">
        <v>3496</v>
      </c>
      <c r="I475" s="149"/>
      <c r="L475" s="33"/>
      <c r="M475" s="150"/>
      <c r="T475" s="54"/>
      <c r="AT475" s="18" t="s">
        <v>366</v>
      </c>
      <c r="AU475" s="18" t="s">
        <v>90</v>
      </c>
    </row>
    <row r="476" spans="2:65" s="1" customFormat="1" ht="33" customHeight="1">
      <c r="B476" s="33"/>
      <c r="C476" s="179" t="s">
        <v>1068</v>
      </c>
      <c r="D476" s="179" t="s">
        <v>440</v>
      </c>
      <c r="E476" s="180" t="s">
        <v>3497</v>
      </c>
      <c r="F476" s="181" t="s">
        <v>3498</v>
      </c>
      <c r="G476" s="182" t="s">
        <v>504</v>
      </c>
      <c r="H476" s="183">
        <v>1</v>
      </c>
      <c r="I476" s="184"/>
      <c r="J476" s="185">
        <f>ROUND(I476*H476,2)</f>
        <v>0</v>
      </c>
      <c r="K476" s="181" t="s">
        <v>3182</v>
      </c>
      <c r="L476" s="186"/>
      <c r="M476" s="187" t="s">
        <v>19</v>
      </c>
      <c r="N476" s="188" t="s">
        <v>49</v>
      </c>
      <c r="P476" s="143">
        <f>O476*H476</f>
        <v>0</v>
      </c>
      <c r="Q476" s="143">
        <v>1.5800000000000002E-2</v>
      </c>
      <c r="R476" s="143">
        <f>Q476*H476</f>
        <v>1.5800000000000002E-2</v>
      </c>
      <c r="S476" s="143">
        <v>0</v>
      </c>
      <c r="T476" s="144">
        <f>S476*H476</f>
        <v>0</v>
      </c>
      <c r="AR476" s="145" t="s">
        <v>558</v>
      </c>
      <c r="AT476" s="145" t="s">
        <v>440</v>
      </c>
      <c r="AU476" s="145" t="s">
        <v>90</v>
      </c>
      <c r="AY476" s="18" t="s">
        <v>358</v>
      </c>
      <c r="BE476" s="146">
        <f>IF(N476="základní",J476,0)</f>
        <v>0</v>
      </c>
      <c r="BF476" s="146">
        <f>IF(N476="snížená",J476,0)</f>
        <v>0</v>
      </c>
      <c r="BG476" s="146">
        <f>IF(N476="zákl. přenesená",J476,0)</f>
        <v>0</v>
      </c>
      <c r="BH476" s="146">
        <f>IF(N476="sníž. přenesená",J476,0)</f>
        <v>0</v>
      </c>
      <c r="BI476" s="146">
        <f>IF(N476="nulová",J476,0)</f>
        <v>0</v>
      </c>
      <c r="BJ476" s="18" t="s">
        <v>90</v>
      </c>
      <c r="BK476" s="146">
        <f>ROUND(I476*H476,2)</f>
        <v>0</v>
      </c>
      <c r="BL476" s="18" t="s">
        <v>454</v>
      </c>
      <c r="BM476" s="145" t="s">
        <v>3499</v>
      </c>
    </row>
    <row r="477" spans="2:65" s="13" customFormat="1" ht="11.25">
      <c r="B477" s="158"/>
      <c r="D477" s="152" t="s">
        <v>368</v>
      </c>
      <c r="E477" s="159" t="s">
        <v>19</v>
      </c>
      <c r="F477" s="160" t="s">
        <v>84</v>
      </c>
      <c r="H477" s="161">
        <v>1</v>
      </c>
      <c r="I477" s="162"/>
      <c r="L477" s="158"/>
      <c r="M477" s="163"/>
      <c r="T477" s="164"/>
      <c r="AT477" s="159" t="s">
        <v>368</v>
      </c>
      <c r="AU477" s="159" t="s">
        <v>90</v>
      </c>
      <c r="AV477" s="13" t="s">
        <v>90</v>
      </c>
      <c r="AW477" s="13" t="s">
        <v>36</v>
      </c>
      <c r="AX477" s="13" t="s">
        <v>84</v>
      </c>
      <c r="AY477" s="159" t="s">
        <v>358</v>
      </c>
    </row>
    <row r="478" spans="2:65" s="1" customFormat="1" ht="16.5" customHeight="1">
      <c r="B478" s="33"/>
      <c r="C478" s="134" t="s">
        <v>1073</v>
      </c>
      <c r="D478" s="134" t="s">
        <v>360</v>
      </c>
      <c r="E478" s="135" t="s">
        <v>3500</v>
      </c>
      <c r="F478" s="136" t="s">
        <v>3501</v>
      </c>
      <c r="G478" s="137" t="s">
        <v>504</v>
      </c>
      <c r="H478" s="138">
        <v>10</v>
      </c>
      <c r="I478" s="139"/>
      <c r="J478" s="140">
        <f>ROUND(I478*H478,2)</f>
        <v>0</v>
      </c>
      <c r="K478" s="136" t="s">
        <v>402</v>
      </c>
      <c r="L478" s="33"/>
      <c r="M478" s="141" t="s">
        <v>19</v>
      </c>
      <c r="N478" s="142" t="s">
        <v>49</v>
      </c>
      <c r="P478" s="143">
        <f>O478*H478</f>
        <v>0</v>
      </c>
      <c r="Q478" s="143">
        <v>1.7000000000000001E-4</v>
      </c>
      <c r="R478" s="143">
        <f>Q478*H478</f>
        <v>1.7000000000000001E-3</v>
      </c>
      <c r="S478" s="143">
        <v>0</v>
      </c>
      <c r="T478" s="144">
        <f>S478*H478</f>
        <v>0</v>
      </c>
      <c r="AR478" s="145" t="s">
        <v>454</v>
      </c>
      <c r="AT478" s="145" t="s">
        <v>360</v>
      </c>
      <c r="AU478" s="145" t="s">
        <v>90</v>
      </c>
      <c r="AY478" s="18" t="s">
        <v>358</v>
      </c>
      <c r="BE478" s="146">
        <f>IF(N478="základní",J478,0)</f>
        <v>0</v>
      </c>
      <c r="BF478" s="146">
        <f>IF(N478="snížená",J478,0)</f>
        <v>0</v>
      </c>
      <c r="BG478" s="146">
        <f>IF(N478="zákl. přenesená",J478,0)</f>
        <v>0</v>
      </c>
      <c r="BH478" s="146">
        <f>IF(N478="sníž. přenesená",J478,0)</f>
        <v>0</v>
      </c>
      <c r="BI478" s="146">
        <f>IF(N478="nulová",J478,0)</f>
        <v>0</v>
      </c>
      <c r="BJ478" s="18" t="s">
        <v>90</v>
      </c>
      <c r="BK478" s="146">
        <f>ROUND(I478*H478,2)</f>
        <v>0</v>
      </c>
      <c r="BL478" s="18" t="s">
        <v>454</v>
      </c>
      <c r="BM478" s="145" t="s">
        <v>3502</v>
      </c>
    </row>
    <row r="479" spans="2:65" s="1" customFormat="1" ht="11.25">
      <c r="B479" s="33"/>
      <c r="D479" s="147" t="s">
        <v>366</v>
      </c>
      <c r="F479" s="148" t="s">
        <v>3503</v>
      </c>
      <c r="I479" s="149"/>
      <c r="L479" s="33"/>
      <c r="M479" s="150"/>
      <c r="T479" s="54"/>
      <c r="AT479" s="18" t="s">
        <v>366</v>
      </c>
      <c r="AU479" s="18" t="s">
        <v>90</v>
      </c>
    </row>
    <row r="480" spans="2:65" s="1" customFormat="1" ht="44.25" customHeight="1">
      <c r="B480" s="33"/>
      <c r="C480" s="179" t="s">
        <v>1078</v>
      </c>
      <c r="D480" s="179" t="s">
        <v>440</v>
      </c>
      <c r="E480" s="180" t="s">
        <v>3504</v>
      </c>
      <c r="F480" s="181" t="s">
        <v>3505</v>
      </c>
      <c r="G480" s="182" t="s">
        <v>504</v>
      </c>
      <c r="H480" s="183">
        <v>10</v>
      </c>
      <c r="I480" s="184"/>
      <c r="J480" s="185">
        <f>ROUND(I480*H480,2)</f>
        <v>0</v>
      </c>
      <c r="K480" s="181" t="s">
        <v>3182</v>
      </c>
      <c r="L480" s="186"/>
      <c r="M480" s="187" t="s">
        <v>19</v>
      </c>
      <c r="N480" s="188" t="s">
        <v>49</v>
      </c>
      <c r="P480" s="143">
        <f>O480*H480</f>
        <v>0</v>
      </c>
      <c r="Q480" s="143">
        <v>1.9E-2</v>
      </c>
      <c r="R480" s="143">
        <f>Q480*H480</f>
        <v>0.19</v>
      </c>
      <c r="S480" s="143">
        <v>0</v>
      </c>
      <c r="T480" s="144">
        <f>S480*H480</f>
        <v>0</v>
      </c>
      <c r="AR480" s="145" t="s">
        <v>558</v>
      </c>
      <c r="AT480" s="145" t="s">
        <v>440</v>
      </c>
      <c r="AU480" s="145" t="s">
        <v>90</v>
      </c>
      <c r="AY480" s="18" t="s">
        <v>358</v>
      </c>
      <c r="BE480" s="146">
        <f>IF(N480="základní",J480,0)</f>
        <v>0</v>
      </c>
      <c r="BF480" s="146">
        <f>IF(N480="snížená",J480,0)</f>
        <v>0</v>
      </c>
      <c r="BG480" s="146">
        <f>IF(N480="zákl. přenesená",J480,0)</f>
        <v>0</v>
      </c>
      <c r="BH480" s="146">
        <f>IF(N480="sníž. přenesená",J480,0)</f>
        <v>0</v>
      </c>
      <c r="BI480" s="146">
        <f>IF(N480="nulová",J480,0)</f>
        <v>0</v>
      </c>
      <c r="BJ480" s="18" t="s">
        <v>90</v>
      </c>
      <c r="BK480" s="146">
        <f>ROUND(I480*H480,2)</f>
        <v>0</v>
      </c>
      <c r="BL480" s="18" t="s">
        <v>454</v>
      </c>
      <c r="BM480" s="145" t="s">
        <v>3506</v>
      </c>
    </row>
    <row r="481" spans="2:65" s="13" customFormat="1" ht="11.25">
      <c r="B481" s="158"/>
      <c r="D481" s="152" t="s">
        <v>368</v>
      </c>
      <c r="E481" s="159" t="s">
        <v>19</v>
      </c>
      <c r="F481" s="160" t="s">
        <v>3507</v>
      </c>
      <c r="H481" s="161">
        <v>10</v>
      </c>
      <c r="I481" s="162"/>
      <c r="L481" s="158"/>
      <c r="M481" s="163"/>
      <c r="T481" s="164"/>
      <c r="AT481" s="159" t="s">
        <v>368</v>
      </c>
      <c r="AU481" s="159" t="s">
        <v>90</v>
      </c>
      <c r="AV481" s="13" t="s">
        <v>90</v>
      </c>
      <c r="AW481" s="13" t="s">
        <v>36</v>
      </c>
      <c r="AX481" s="13" t="s">
        <v>84</v>
      </c>
      <c r="AY481" s="159" t="s">
        <v>358</v>
      </c>
    </row>
    <row r="482" spans="2:65" s="1" customFormat="1" ht="16.5" customHeight="1">
      <c r="B482" s="33"/>
      <c r="C482" s="134" t="s">
        <v>1083</v>
      </c>
      <c r="D482" s="134" t="s">
        <v>360</v>
      </c>
      <c r="E482" s="135" t="s">
        <v>3508</v>
      </c>
      <c r="F482" s="136" t="s">
        <v>3509</v>
      </c>
      <c r="G482" s="137" t="s">
        <v>504</v>
      </c>
      <c r="H482" s="138">
        <v>10</v>
      </c>
      <c r="I482" s="139"/>
      <c r="J482" s="140">
        <f>ROUND(I482*H482,2)</f>
        <v>0</v>
      </c>
      <c r="K482" s="136" t="s">
        <v>402</v>
      </c>
      <c r="L482" s="33"/>
      <c r="M482" s="141" t="s">
        <v>19</v>
      </c>
      <c r="N482" s="142" t="s">
        <v>49</v>
      </c>
      <c r="P482" s="143">
        <f>O482*H482</f>
        <v>0</v>
      </c>
      <c r="Q482" s="143">
        <v>0</v>
      </c>
      <c r="R482" s="143">
        <f>Q482*H482</f>
        <v>0</v>
      </c>
      <c r="S482" s="143">
        <v>0</v>
      </c>
      <c r="T482" s="144">
        <f>S482*H482</f>
        <v>0</v>
      </c>
      <c r="AR482" s="145" t="s">
        <v>454</v>
      </c>
      <c r="AT482" s="145" t="s">
        <v>360</v>
      </c>
      <c r="AU482" s="145" t="s">
        <v>90</v>
      </c>
      <c r="AY482" s="18" t="s">
        <v>358</v>
      </c>
      <c r="BE482" s="146">
        <f>IF(N482="základní",J482,0)</f>
        <v>0</v>
      </c>
      <c r="BF482" s="146">
        <f>IF(N482="snížená",J482,0)</f>
        <v>0</v>
      </c>
      <c r="BG482" s="146">
        <f>IF(N482="zákl. přenesená",J482,0)</f>
        <v>0</v>
      </c>
      <c r="BH482" s="146">
        <f>IF(N482="sníž. přenesená",J482,0)</f>
        <v>0</v>
      </c>
      <c r="BI482" s="146">
        <f>IF(N482="nulová",J482,0)</f>
        <v>0</v>
      </c>
      <c r="BJ482" s="18" t="s">
        <v>90</v>
      </c>
      <c r="BK482" s="146">
        <f>ROUND(I482*H482,2)</f>
        <v>0</v>
      </c>
      <c r="BL482" s="18" t="s">
        <v>454</v>
      </c>
      <c r="BM482" s="145" t="s">
        <v>3510</v>
      </c>
    </row>
    <row r="483" spans="2:65" s="1" customFormat="1" ht="11.25">
      <c r="B483" s="33"/>
      <c r="D483" s="147" t="s">
        <v>366</v>
      </c>
      <c r="F483" s="148" t="s">
        <v>3511</v>
      </c>
      <c r="I483" s="149"/>
      <c r="L483" s="33"/>
      <c r="M483" s="150"/>
      <c r="T483" s="54"/>
      <c r="AT483" s="18" t="s">
        <v>366</v>
      </c>
      <c r="AU483" s="18" t="s">
        <v>90</v>
      </c>
    </row>
    <row r="484" spans="2:65" s="1" customFormat="1" ht="37.9" customHeight="1">
      <c r="B484" s="33"/>
      <c r="C484" s="179" t="s">
        <v>1090</v>
      </c>
      <c r="D484" s="179" t="s">
        <v>440</v>
      </c>
      <c r="E484" s="180" t="s">
        <v>3512</v>
      </c>
      <c r="F484" s="181" t="s">
        <v>3513</v>
      </c>
      <c r="G484" s="182" t="s">
        <v>504</v>
      </c>
      <c r="H484" s="183">
        <v>10</v>
      </c>
      <c r="I484" s="184"/>
      <c r="J484" s="185">
        <f>ROUND(I484*H484,2)</f>
        <v>0</v>
      </c>
      <c r="K484" s="181" t="s">
        <v>3182</v>
      </c>
      <c r="L484" s="186"/>
      <c r="M484" s="187" t="s">
        <v>19</v>
      </c>
      <c r="N484" s="188" t="s">
        <v>49</v>
      </c>
      <c r="P484" s="143">
        <f>O484*H484</f>
        <v>0</v>
      </c>
      <c r="Q484" s="143">
        <v>3.0000000000000001E-3</v>
      </c>
      <c r="R484" s="143">
        <f>Q484*H484</f>
        <v>0.03</v>
      </c>
      <c r="S484" s="143">
        <v>0</v>
      </c>
      <c r="T484" s="144">
        <f>S484*H484</f>
        <v>0</v>
      </c>
      <c r="AR484" s="145" t="s">
        <v>558</v>
      </c>
      <c r="AT484" s="145" t="s">
        <v>440</v>
      </c>
      <c r="AU484" s="145" t="s">
        <v>90</v>
      </c>
      <c r="AY484" s="18" t="s">
        <v>358</v>
      </c>
      <c r="BE484" s="146">
        <f>IF(N484="základní",J484,0)</f>
        <v>0</v>
      </c>
      <c r="BF484" s="146">
        <f>IF(N484="snížená",J484,0)</f>
        <v>0</v>
      </c>
      <c r="BG484" s="146">
        <f>IF(N484="zákl. přenesená",J484,0)</f>
        <v>0</v>
      </c>
      <c r="BH484" s="146">
        <f>IF(N484="sníž. přenesená",J484,0)</f>
        <v>0</v>
      </c>
      <c r="BI484" s="146">
        <f>IF(N484="nulová",J484,0)</f>
        <v>0</v>
      </c>
      <c r="BJ484" s="18" t="s">
        <v>90</v>
      </c>
      <c r="BK484" s="146">
        <f>ROUND(I484*H484,2)</f>
        <v>0</v>
      </c>
      <c r="BL484" s="18" t="s">
        <v>454</v>
      </c>
      <c r="BM484" s="145" t="s">
        <v>3514</v>
      </c>
    </row>
    <row r="485" spans="2:65" s="13" customFormat="1" ht="11.25">
      <c r="B485" s="158"/>
      <c r="D485" s="152" t="s">
        <v>368</v>
      </c>
      <c r="E485" s="159" t="s">
        <v>19</v>
      </c>
      <c r="F485" s="160" t="s">
        <v>3507</v>
      </c>
      <c r="H485" s="161">
        <v>10</v>
      </c>
      <c r="I485" s="162"/>
      <c r="L485" s="158"/>
      <c r="M485" s="163"/>
      <c r="T485" s="164"/>
      <c r="AT485" s="159" t="s">
        <v>368</v>
      </c>
      <c r="AU485" s="159" t="s">
        <v>90</v>
      </c>
      <c r="AV485" s="13" t="s">
        <v>90</v>
      </c>
      <c r="AW485" s="13" t="s">
        <v>36</v>
      </c>
      <c r="AX485" s="13" t="s">
        <v>84</v>
      </c>
      <c r="AY485" s="159" t="s">
        <v>358</v>
      </c>
    </row>
    <row r="486" spans="2:65" s="1" customFormat="1" ht="16.5" customHeight="1">
      <c r="B486" s="33"/>
      <c r="C486" s="134" t="s">
        <v>1095</v>
      </c>
      <c r="D486" s="134" t="s">
        <v>360</v>
      </c>
      <c r="E486" s="135" t="s">
        <v>3515</v>
      </c>
      <c r="F486" s="136" t="s">
        <v>3516</v>
      </c>
      <c r="G486" s="137" t="s">
        <v>504</v>
      </c>
      <c r="H486" s="138">
        <v>62</v>
      </c>
      <c r="I486" s="139"/>
      <c r="J486" s="140">
        <f>ROUND(I486*H486,2)</f>
        <v>0</v>
      </c>
      <c r="K486" s="136" t="s">
        <v>402</v>
      </c>
      <c r="L486" s="33"/>
      <c r="M486" s="141" t="s">
        <v>19</v>
      </c>
      <c r="N486" s="142" t="s">
        <v>49</v>
      </c>
      <c r="P486" s="143">
        <f>O486*H486</f>
        <v>0</v>
      </c>
      <c r="Q486" s="143">
        <v>0</v>
      </c>
      <c r="R486" s="143">
        <f>Q486*H486</f>
        <v>0</v>
      </c>
      <c r="S486" s="143">
        <v>0</v>
      </c>
      <c r="T486" s="144">
        <f>S486*H486</f>
        <v>0</v>
      </c>
      <c r="AR486" s="145" t="s">
        <v>454</v>
      </c>
      <c r="AT486" s="145" t="s">
        <v>360</v>
      </c>
      <c r="AU486" s="145" t="s">
        <v>90</v>
      </c>
      <c r="AY486" s="18" t="s">
        <v>358</v>
      </c>
      <c r="BE486" s="146">
        <f>IF(N486="základní",J486,0)</f>
        <v>0</v>
      </c>
      <c r="BF486" s="146">
        <f>IF(N486="snížená",J486,0)</f>
        <v>0</v>
      </c>
      <c r="BG486" s="146">
        <f>IF(N486="zákl. přenesená",J486,0)</f>
        <v>0</v>
      </c>
      <c r="BH486" s="146">
        <f>IF(N486="sníž. přenesená",J486,0)</f>
        <v>0</v>
      </c>
      <c r="BI486" s="146">
        <f>IF(N486="nulová",J486,0)</f>
        <v>0</v>
      </c>
      <c r="BJ486" s="18" t="s">
        <v>90</v>
      </c>
      <c r="BK486" s="146">
        <f>ROUND(I486*H486,2)</f>
        <v>0</v>
      </c>
      <c r="BL486" s="18" t="s">
        <v>454</v>
      </c>
      <c r="BM486" s="145" t="s">
        <v>3517</v>
      </c>
    </row>
    <row r="487" spans="2:65" s="1" customFormat="1" ht="11.25">
      <c r="B487" s="33"/>
      <c r="D487" s="147" t="s">
        <v>366</v>
      </c>
      <c r="F487" s="148" t="s">
        <v>3518</v>
      </c>
      <c r="I487" s="149"/>
      <c r="L487" s="33"/>
      <c r="M487" s="150"/>
      <c r="T487" s="54"/>
      <c r="AT487" s="18" t="s">
        <v>366</v>
      </c>
      <c r="AU487" s="18" t="s">
        <v>90</v>
      </c>
    </row>
    <row r="488" spans="2:65" s="13" customFormat="1" ht="11.25">
      <c r="B488" s="158"/>
      <c r="D488" s="152" t="s">
        <v>368</v>
      </c>
      <c r="E488" s="159" t="s">
        <v>19</v>
      </c>
      <c r="F488" s="160" t="s">
        <v>3519</v>
      </c>
      <c r="H488" s="161">
        <v>62</v>
      </c>
      <c r="I488" s="162"/>
      <c r="L488" s="158"/>
      <c r="M488" s="163"/>
      <c r="T488" s="164"/>
      <c r="AT488" s="159" t="s">
        <v>368</v>
      </c>
      <c r="AU488" s="159" t="s">
        <v>90</v>
      </c>
      <c r="AV488" s="13" t="s">
        <v>90</v>
      </c>
      <c r="AW488" s="13" t="s">
        <v>36</v>
      </c>
      <c r="AX488" s="13" t="s">
        <v>84</v>
      </c>
      <c r="AY488" s="159" t="s">
        <v>358</v>
      </c>
    </row>
    <row r="489" spans="2:65" s="1" customFormat="1" ht="37.9" customHeight="1">
      <c r="B489" s="33"/>
      <c r="C489" s="179" t="s">
        <v>1100</v>
      </c>
      <c r="D489" s="179" t="s">
        <v>440</v>
      </c>
      <c r="E489" s="180" t="s">
        <v>3520</v>
      </c>
      <c r="F489" s="181" t="s">
        <v>3521</v>
      </c>
      <c r="G489" s="182" t="s">
        <v>504</v>
      </c>
      <c r="H489" s="183">
        <v>30</v>
      </c>
      <c r="I489" s="184"/>
      <c r="J489" s="185">
        <f>ROUND(I489*H489,2)</f>
        <v>0</v>
      </c>
      <c r="K489" s="181" t="s">
        <v>3182</v>
      </c>
      <c r="L489" s="186"/>
      <c r="M489" s="187" t="s">
        <v>19</v>
      </c>
      <c r="N489" s="188" t="s">
        <v>49</v>
      </c>
      <c r="P489" s="143">
        <f>O489*H489</f>
        <v>0</v>
      </c>
      <c r="Q489" s="143">
        <v>1E-3</v>
      </c>
      <c r="R489" s="143">
        <f>Q489*H489</f>
        <v>0.03</v>
      </c>
      <c r="S489" s="143">
        <v>0</v>
      </c>
      <c r="T489" s="144">
        <f>S489*H489</f>
        <v>0</v>
      </c>
      <c r="AR489" s="145" t="s">
        <v>558</v>
      </c>
      <c r="AT489" s="145" t="s">
        <v>440</v>
      </c>
      <c r="AU489" s="145" t="s">
        <v>90</v>
      </c>
      <c r="AY489" s="18" t="s">
        <v>358</v>
      </c>
      <c r="BE489" s="146">
        <f>IF(N489="základní",J489,0)</f>
        <v>0</v>
      </c>
      <c r="BF489" s="146">
        <f>IF(N489="snížená",J489,0)</f>
        <v>0</v>
      </c>
      <c r="BG489" s="146">
        <f>IF(N489="zákl. přenesená",J489,0)</f>
        <v>0</v>
      </c>
      <c r="BH489" s="146">
        <f>IF(N489="sníž. přenesená",J489,0)</f>
        <v>0</v>
      </c>
      <c r="BI489" s="146">
        <f>IF(N489="nulová",J489,0)</f>
        <v>0</v>
      </c>
      <c r="BJ489" s="18" t="s">
        <v>90</v>
      </c>
      <c r="BK489" s="146">
        <f>ROUND(I489*H489,2)</f>
        <v>0</v>
      </c>
      <c r="BL489" s="18" t="s">
        <v>454</v>
      </c>
      <c r="BM489" s="145" t="s">
        <v>3522</v>
      </c>
    </row>
    <row r="490" spans="2:65" s="13" customFormat="1" ht="11.25">
      <c r="B490" s="158"/>
      <c r="D490" s="152" t="s">
        <v>368</v>
      </c>
      <c r="E490" s="159" t="s">
        <v>19</v>
      </c>
      <c r="F490" s="160" t="s">
        <v>3523</v>
      </c>
      <c r="H490" s="161">
        <v>30</v>
      </c>
      <c r="I490" s="162"/>
      <c r="L490" s="158"/>
      <c r="M490" s="163"/>
      <c r="T490" s="164"/>
      <c r="AT490" s="159" t="s">
        <v>368</v>
      </c>
      <c r="AU490" s="159" t="s">
        <v>90</v>
      </c>
      <c r="AV490" s="13" t="s">
        <v>90</v>
      </c>
      <c r="AW490" s="13" t="s">
        <v>36</v>
      </c>
      <c r="AX490" s="13" t="s">
        <v>84</v>
      </c>
      <c r="AY490" s="159" t="s">
        <v>358</v>
      </c>
    </row>
    <row r="491" spans="2:65" s="1" customFormat="1" ht="37.9" customHeight="1">
      <c r="B491" s="33"/>
      <c r="C491" s="179" t="s">
        <v>1105</v>
      </c>
      <c r="D491" s="179" t="s">
        <v>440</v>
      </c>
      <c r="E491" s="180" t="s">
        <v>3524</v>
      </c>
      <c r="F491" s="181" t="s">
        <v>3525</v>
      </c>
      <c r="G491" s="182" t="s">
        <v>504</v>
      </c>
      <c r="H491" s="183">
        <v>21</v>
      </c>
      <c r="I491" s="184"/>
      <c r="J491" s="185">
        <f>ROUND(I491*H491,2)</f>
        <v>0</v>
      </c>
      <c r="K491" s="181" t="s">
        <v>3182</v>
      </c>
      <c r="L491" s="186"/>
      <c r="M491" s="187" t="s">
        <v>19</v>
      </c>
      <c r="N491" s="188" t="s">
        <v>49</v>
      </c>
      <c r="P491" s="143">
        <f>O491*H491</f>
        <v>0</v>
      </c>
      <c r="Q491" s="143">
        <v>1E-3</v>
      </c>
      <c r="R491" s="143">
        <f>Q491*H491</f>
        <v>2.1000000000000001E-2</v>
      </c>
      <c r="S491" s="143">
        <v>0</v>
      </c>
      <c r="T491" s="144">
        <f>S491*H491</f>
        <v>0</v>
      </c>
      <c r="AR491" s="145" t="s">
        <v>558</v>
      </c>
      <c r="AT491" s="145" t="s">
        <v>440</v>
      </c>
      <c r="AU491" s="145" t="s">
        <v>90</v>
      </c>
      <c r="AY491" s="18" t="s">
        <v>358</v>
      </c>
      <c r="BE491" s="146">
        <f>IF(N491="základní",J491,0)</f>
        <v>0</v>
      </c>
      <c r="BF491" s="146">
        <f>IF(N491="snížená",J491,0)</f>
        <v>0</v>
      </c>
      <c r="BG491" s="146">
        <f>IF(N491="zákl. přenesená",J491,0)</f>
        <v>0</v>
      </c>
      <c r="BH491" s="146">
        <f>IF(N491="sníž. přenesená",J491,0)</f>
        <v>0</v>
      </c>
      <c r="BI491" s="146">
        <f>IF(N491="nulová",J491,0)</f>
        <v>0</v>
      </c>
      <c r="BJ491" s="18" t="s">
        <v>90</v>
      </c>
      <c r="BK491" s="146">
        <f>ROUND(I491*H491,2)</f>
        <v>0</v>
      </c>
      <c r="BL491" s="18" t="s">
        <v>454</v>
      </c>
      <c r="BM491" s="145" t="s">
        <v>3526</v>
      </c>
    </row>
    <row r="492" spans="2:65" s="13" customFormat="1" ht="11.25">
      <c r="B492" s="158"/>
      <c r="D492" s="152" t="s">
        <v>368</v>
      </c>
      <c r="E492" s="159" t="s">
        <v>19</v>
      </c>
      <c r="F492" s="160" t="s">
        <v>3527</v>
      </c>
      <c r="H492" s="161">
        <v>21</v>
      </c>
      <c r="I492" s="162"/>
      <c r="L492" s="158"/>
      <c r="M492" s="163"/>
      <c r="T492" s="164"/>
      <c r="AT492" s="159" t="s">
        <v>368</v>
      </c>
      <c r="AU492" s="159" t="s">
        <v>90</v>
      </c>
      <c r="AV492" s="13" t="s">
        <v>90</v>
      </c>
      <c r="AW492" s="13" t="s">
        <v>36</v>
      </c>
      <c r="AX492" s="13" t="s">
        <v>84</v>
      </c>
      <c r="AY492" s="159" t="s">
        <v>358</v>
      </c>
    </row>
    <row r="493" spans="2:65" s="1" customFormat="1" ht="37.9" customHeight="1">
      <c r="B493" s="33"/>
      <c r="C493" s="179" t="s">
        <v>1110</v>
      </c>
      <c r="D493" s="179" t="s">
        <v>440</v>
      </c>
      <c r="E493" s="180" t="s">
        <v>3528</v>
      </c>
      <c r="F493" s="181" t="s">
        <v>3529</v>
      </c>
      <c r="G493" s="182" t="s">
        <v>504</v>
      </c>
      <c r="H493" s="183">
        <v>11</v>
      </c>
      <c r="I493" s="184"/>
      <c r="J493" s="185">
        <f>ROUND(I493*H493,2)</f>
        <v>0</v>
      </c>
      <c r="K493" s="181" t="s">
        <v>3182</v>
      </c>
      <c r="L493" s="186"/>
      <c r="M493" s="187" t="s">
        <v>19</v>
      </c>
      <c r="N493" s="188" t="s">
        <v>49</v>
      </c>
      <c r="P493" s="143">
        <f>O493*H493</f>
        <v>0</v>
      </c>
      <c r="Q493" s="143">
        <v>1E-3</v>
      </c>
      <c r="R493" s="143">
        <f>Q493*H493</f>
        <v>1.0999999999999999E-2</v>
      </c>
      <c r="S493" s="143">
        <v>0</v>
      </c>
      <c r="T493" s="144">
        <f>S493*H493</f>
        <v>0</v>
      </c>
      <c r="AR493" s="145" t="s">
        <v>558</v>
      </c>
      <c r="AT493" s="145" t="s">
        <v>440</v>
      </c>
      <c r="AU493" s="145" t="s">
        <v>90</v>
      </c>
      <c r="AY493" s="18" t="s">
        <v>358</v>
      </c>
      <c r="BE493" s="146">
        <f>IF(N493="základní",J493,0)</f>
        <v>0</v>
      </c>
      <c r="BF493" s="146">
        <f>IF(N493="snížená",J493,0)</f>
        <v>0</v>
      </c>
      <c r="BG493" s="146">
        <f>IF(N493="zákl. přenesená",J493,0)</f>
        <v>0</v>
      </c>
      <c r="BH493" s="146">
        <f>IF(N493="sníž. přenesená",J493,0)</f>
        <v>0</v>
      </c>
      <c r="BI493" s="146">
        <f>IF(N493="nulová",J493,0)</f>
        <v>0</v>
      </c>
      <c r="BJ493" s="18" t="s">
        <v>90</v>
      </c>
      <c r="BK493" s="146">
        <f>ROUND(I493*H493,2)</f>
        <v>0</v>
      </c>
      <c r="BL493" s="18" t="s">
        <v>454</v>
      </c>
      <c r="BM493" s="145" t="s">
        <v>3530</v>
      </c>
    </row>
    <row r="494" spans="2:65" s="13" customFormat="1" ht="11.25">
      <c r="B494" s="158"/>
      <c r="D494" s="152" t="s">
        <v>368</v>
      </c>
      <c r="E494" s="159" t="s">
        <v>19</v>
      </c>
      <c r="F494" s="160" t="s">
        <v>3143</v>
      </c>
      <c r="H494" s="161">
        <v>11</v>
      </c>
      <c r="I494" s="162"/>
      <c r="L494" s="158"/>
      <c r="M494" s="163"/>
      <c r="T494" s="164"/>
      <c r="AT494" s="159" t="s">
        <v>368</v>
      </c>
      <c r="AU494" s="159" t="s">
        <v>90</v>
      </c>
      <c r="AV494" s="13" t="s">
        <v>90</v>
      </c>
      <c r="AW494" s="13" t="s">
        <v>36</v>
      </c>
      <c r="AX494" s="13" t="s">
        <v>84</v>
      </c>
      <c r="AY494" s="159" t="s">
        <v>358</v>
      </c>
    </row>
    <row r="495" spans="2:65" s="1" customFormat="1" ht="16.5" customHeight="1">
      <c r="B495" s="33"/>
      <c r="C495" s="134" t="s">
        <v>1119</v>
      </c>
      <c r="D495" s="134" t="s">
        <v>360</v>
      </c>
      <c r="E495" s="135" t="s">
        <v>3531</v>
      </c>
      <c r="F495" s="136" t="s">
        <v>3532</v>
      </c>
      <c r="G495" s="137" t="s">
        <v>504</v>
      </c>
      <c r="H495" s="138">
        <v>3</v>
      </c>
      <c r="I495" s="139"/>
      <c r="J495" s="140">
        <f>ROUND(I495*H495,2)</f>
        <v>0</v>
      </c>
      <c r="K495" s="136" t="s">
        <v>402</v>
      </c>
      <c r="L495" s="33"/>
      <c r="M495" s="141" t="s">
        <v>19</v>
      </c>
      <c r="N495" s="142" t="s">
        <v>49</v>
      </c>
      <c r="P495" s="143">
        <f>O495*H495</f>
        <v>0</v>
      </c>
      <c r="Q495" s="143">
        <v>4.2999999999999999E-4</v>
      </c>
      <c r="R495" s="143">
        <f>Q495*H495</f>
        <v>1.2899999999999999E-3</v>
      </c>
      <c r="S495" s="143">
        <v>0</v>
      </c>
      <c r="T495" s="144">
        <f>S495*H495</f>
        <v>0</v>
      </c>
      <c r="AR495" s="145" t="s">
        <v>454</v>
      </c>
      <c r="AT495" s="145" t="s">
        <v>360</v>
      </c>
      <c r="AU495" s="145" t="s">
        <v>90</v>
      </c>
      <c r="AY495" s="18" t="s">
        <v>358</v>
      </c>
      <c r="BE495" s="146">
        <f>IF(N495="základní",J495,0)</f>
        <v>0</v>
      </c>
      <c r="BF495" s="146">
        <f>IF(N495="snížená",J495,0)</f>
        <v>0</v>
      </c>
      <c r="BG495" s="146">
        <f>IF(N495="zákl. přenesená",J495,0)</f>
        <v>0</v>
      </c>
      <c r="BH495" s="146">
        <f>IF(N495="sníž. přenesená",J495,0)</f>
        <v>0</v>
      </c>
      <c r="BI495" s="146">
        <f>IF(N495="nulová",J495,0)</f>
        <v>0</v>
      </c>
      <c r="BJ495" s="18" t="s">
        <v>90</v>
      </c>
      <c r="BK495" s="146">
        <f>ROUND(I495*H495,2)</f>
        <v>0</v>
      </c>
      <c r="BL495" s="18" t="s">
        <v>454</v>
      </c>
      <c r="BM495" s="145" t="s">
        <v>5200</v>
      </c>
    </row>
    <row r="496" spans="2:65" s="1" customFormat="1" ht="11.25">
      <c r="B496" s="33"/>
      <c r="D496" s="147" t="s">
        <v>366</v>
      </c>
      <c r="F496" s="148" t="s">
        <v>3534</v>
      </c>
      <c r="I496" s="149"/>
      <c r="L496" s="33"/>
      <c r="M496" s="150"/>
      <c r="T496" s="54"/>
      <c r="AT496" s="18" t="s">
        <v>366</v>
      </c>
      <c r="AU496" s="18" t="s">
        <v>90</v>
      </c>
    </row>
    <row r="497" spans="2:65" s="13" customFormat="1" ht="11.25">
      <c r="B497" s="158"/>
      <c r="D497" s="152" t="s">
        <v>368</v>
      </c>
      <c r="E497" s="159" t="s">
        <v>19</v>
      </c>
      <c r="F497" s="160" t="s">
        <v>3535</v>
      </c>
      <c r="H497" s="161">
        <v>3</v>
      </c>
      <c r="I497" s="162"/>
      <c r="L497" s="158"/>
      <c r="M497" s="163"/>
      <c r="T497" s="164"/>
      <c r="AT497" s="159" t="s">
        <v>368</v>
      </c>
      <c r="AU497" s="159" t="s">
        <v>90</v>
      </c>
      <c r="AV497" s="13" t="s">
        <v>90</v>
      </c>
      <c r="AW497" s="13" t="s">
        <v>36</v>
      </c>
      <c r="AX497" s="13" t="s">
        <v>84</v>
      </c>
      <c r="AY497" s="159" t="s">
        <v>358</v>
      </c>
    </row>
    <row r="498" spans="2:65" s="1" customFormat="1" ht="16.5" customHeight="1">
      <c r="B498" s="33"/>
      <c r="C498" s="134" t="s">
        <v>1124</v>
      </c>
      <c r="D498" s="134" t="s">
        <v>360</v>
      </c>
      <c r="E498" s="135" t="s">
        <v>3536</v>
      </c>
      <c r="F498" s="136" t="s">
        <v>3537</v>
      </c>
      <c r="G498" s="137" t="s">
        <v>504</v>
      </c>
      <c r="H498" s="138">
        <v>1</v>
      </c>
      <c r="I498" s="139"/>
      <c r="J498" s="140">
        <f>ROUND(I498*H498,2)</f>
        <v>0</v>
      </c>
      <c r="K498" s="136" t="s">
        <v>402</v>
      </c>
      <c r="L498" s="33"/>
      <c r="M498" s="141" t="s">
        <v>19</v>
      </c>
      <c r="N498" s="142" t="s">
        <v>49</v>
      </c>
      <c r="P498" s="143">
        <f>O498*H498</f>
        <v>0</v>
      </c>
      <c r="Q498" s="143">
        <v>6.4000000000000005E-4</v>
      </c>
      <c r="R498" s="143">
        <f>Q498*H498</f>
        <v>6.4000000000000005E-4</v>
      </c>
      <c r="S498" s="143">
        <v>0</v>
      </c>
      <c r="T498" s="144">
        <f>S498*H498</f>
        <v>0</v>
      </c>
      <c r="AR498" s="145" t="s">
        <v>454</v>
      </c>
      <c r="AT498" s="145" t="s">
        <v>360</v>
      </c>
      <c r="AU498" s="145" t="s">
        <v>90</v>
      </c>
      <c r="AY498" s="18" t="s">
        <v>358</v>
      </c>
      <c r="BE498" s="146">
        <f>IF(N498="základní",J498,0)</f>
        <v>0</v>
      </c>
      <c r="BF498" s="146">
        <f>IF(N498="snížená",J498,0)</f>
        <v>0</v>
      </c>
      <c r="BG498" s="146">
        <f>IF(N498="zákl. přenesená",J498,0)</f>
        <v>0</v>
      </c>
      <c r="BH498" s="146">
        <f>IF(N498="sníž. přenesená",J498,0)</f>
        <v>0</v>
      </c>
      <c r="BI498" s="146">
        <f>IF(N498="nulová",J498,0)</f>
        <v>0</v>
      </c>
      <c r="BJ498" s="18" t="s">
        <v>90</v>
      </c>
      <c r="BK498" s="146">
        <f>ROUND(I498*H498,2)</f>
        <v>0</v>
      </c>
      <c r="BL498" s="18" t="s">
        <v>454</v>
      </c>
      <c r="BM498" s="145" t="s">
        <v>3538</v>
      </c>
    </row>
    <row r="499" spans="2:65" s="1" customFormat="1" ht="11.25">
      <c r="B499" s="33"/>
      <c r="D499" s="147" t="s">
        <v>366</v>
      </c>
      <c r="F499" s="148" t="s">
        <v>3539</v>
      </c>
      <c r="I499" s="149"/>
      <c r="L499" s="33"/>
      <c r="M499" s="150"/>
      <c r="T499" s="54"/>
      <c r="AT499" s="18" t="s">
        <v>366</v>
      </c>
      <c r="AU499" s="18" t="s">
        <v>90</v>
      </c>
    </row>
    <row r="500" spans="2:65" s="1" customFormat="1" ht="33" customHeight="1">
      <c r="B500" s="33"/>
      <c r="C500" s="179" t="s">
        <v>1132</v>
      </c>
      <c r="D500" s="179" t="s">
        <v>440</v>
      </c>
      <c r="E500" s="180" t="s">
        <v>3540</v>
      </c>
      <c r="F500" s="181" t="s">
        <v>3541</v>
      </c>
      <c r="G500" s="182" t="s">
        <v>504</v>
      </c>
      <c r="H500" s="183">
        <v>1</v>
      </c>
      <c r="I500" s="184"/>
      <c r="J500" s="185">
        <f>ROUND(I500*H500,2)</f>
        <v>0</v>
      </c>
      <c r="K500" s="181" t="s">
        <v>3182</v>
      </c>
      <c r="L500" s="186"/>
      <c r="M500" s="187" t="s">
        <v>19</v>
      </c>
      <c r="N500" s="188" t="s">
        <v>49</v>
      </c>
      <c r="P500" s="143">
        <f>O500*H500</f>
        <v>0</v>
      </c>
      <c r="Q500" s="143">
        <v>1.4E-2</v>
      </c>
      <c r="R500" s="143">
        <f>Q500*H500</f>
        <v>1.4E-2</v>
      </c>
      <c r="S500" s="143">
        <v>0</v>
      </c>
      <c r="T500" s="144">
        <f>S500*H500</f>
        <v>0</v>
      </c>
      <c r="AR500" s="145" t="s">
        <v>558</v>
      </c>
      <c r="AT500" s="145" t="s">
        <v>440</v>
      </c>
      <c r="AU500" s="145" t="s">
        <v>90</v>
      </c>
      <c r="AY500" s="18" t="s">
        <v>358</v>
      </c>
      <c r="BE500" s="146">
        <f>IF(N500="základní",J500,0)</f>
        <v>0</v>
      </c>
      <c r="BF500" s="146">
        <f>IF(N500="snížená",J500,0)</f>
        <v>0</v>
      </c>
      <c r="BG500" s="146">
        <f>IF(N500="zákl. přenesená",J500,0)</f>
        <v>0</v>
      </c>
      <c r="BH500" s="146">
        <f>IF(N500="sníž. přenesená",J500,0)</f>
        <v>0</v>
      </c>
      <c r="BI500" s="146">
        <f>IF(N500="nulová",J500,0)</f>
        <v>0</v>
      </c>
      <c r="BJ500" s="18" t="s">
        <v>90</v>
      </c>
      <c r="BK500" s="146">
        <f>ROUND(I500*H500,2)</f>
        <v>0</v>
      </c>
      <c r="BL500" s="18" t="s">
        <v>454</v>
      </c>
      <c r="BM500" s="145" t="s">
        <v>3542</v>
      </c>
    </row>
    <row r="501" spans="2:65" s="13" customFormat="1" ht="11.25">
      <c r="B501" s="158"/>
      <c r="D501" s="152" t="s">
        <v>368</v>
      </c>
      <c r="E501" s="159" t="s">
        <v>19</v>
      </c>
      <c r="F501" s="160" t="s">
        <v>84</v>
      </c>
      <c r="H501" s="161">
        <v>1</v>
      </c>
      <c r="I501" s="162"/>
      <c r="L501" s="158"/>
      <c r="M501" s="163"/>
      <c r="T501" s="164"/>
      <c r="AT501" s="159" t="s">
        <v>368</v>
      </c>
      <c r="AU501" s="159" t="s">
        <v>90</v>
      </c>
      <c r="AV501" s="13" t="s">
        <v>90</v>
      </c>
      <c r="AW501" s="13" t="s">
        <v>36</v>
      </c>
      <c r="AX501" s="13" t="s">
        <v>84</v>
      </c>
      <c r="AY501" s="159" t="s">
        <v>358</v>
      </c>
    </row>
    <row r="502" spans="2:65" s="1" customFormat="1" ht="37.9" customHeight="1">
      <c r="B502" s="33"/>
      <c r="C502" s="134" t="s">
        <v>1138</v>
      </c>
      <c r="D502" s="134" t="s">
        <v>360</v>
      </c>
      <c r="E502" s="135" t="s">
        <v>3543</v>
      </c>
      <c r="F502" s="136" t="s">
        <v>3544</v>
      </c>
      <c r="G502" s="137" t="s">
        <v>504</v>
      </c>
      <c r="H502" s="138">
        <v>1</v>
      </c>
      <c r="I502" s="139"/>
      <c r="J502" s="140">
        <f>ROUND(I502*H502,2)</f>
        <v>0</v>
      </c>
      <c r="K502" s="136" t="s">
        <v>402</v>
      </c>
      <c r="L502" s="33"/>
      <c r="M502" s="141" t="s">
        <v>19</v>
      </c>
      <c r="N502" s="142" t="s">
        <v>49</v>
      </c>
      <c r="P502" s="143">
        <f>O502*H502</f>
        <v>0</v>
      </c>
      <c r="Q502" s="143">
        <v>0.15865000000000001</v>
      </c>
      <c r="R502" s="143">
        <f>Q502*H502</f>
        <v>0.15865000000000001</v>
      </c>
      <c r="S502" s="143">
        <v>0</v>
      </c>
      <c r="T502" s="144">
        <f>S502*H502</f>
        <v>0</v>
      </c>
      <c r="AR502" s="145" t="s">
        <v>454</v>
      </c>
      <c r="AT502" s="145" t="s">
        <v>360</v>
      </c>
      <c r="AU502" s="145" t="s">
        <v>90</v>
      </c>
      <c r="AY502" s="18" t="s">
        <v>358</v>
      </c>
      <c r="BE502" s="146">
        <f>IF(N502="základní",J502,0)</f>
        <v>0</v>
      </c>
      <c r="BF502" s="146">
        <f>IF(N502="snížená",J502,0)</f>
        <v>0</v>
      </c>
      <c r="BG502" s="146">
        <f>IF(N502="zákl. přenesená",J502,0)</f>
        <v>0</v>
      </c>
      <c r="BH502" s="146">
        <f>IF(N502="sníž. přenesená",J502,0)</f>
        <v>0</v>
      </c>
      <c r="BI502" s="146">
        <f>IF(N502="nulová",J502,0)</f>
        <v>0</v>
      </c>
      <c r="BJ502" s="18" t="s">
        <v>90</v>
      </c>
      <c r="BK502" s="146">
        <f>ROUND(I502*H502,2)</f>
        <v>0</v>
      </c>
      <c r="BL502" s="18" t="s">
        <v>454</v>
      </c>
      <c r="BM502" s="145" t="s">
        <v>3545</v>
      </c>
    </row>
    <row r="503" spans="2:65" s="1" customFormat="1" ht="11.25">
      <c r="B503" s="33"/>
      <c r="D503" s="147" t="s">
        <v>366</v>
      </c>
      <c r="F503" s="148" t="s">
        <v>3546</v>
      </c>
      <c r="I503" s="149"/>
      <c r="L503" s="33"/>
      <c r="M503" s="150"/>
      <c r="T503" s="54"/>
      <c r="AT503" s="18" t="s">
        <v>366</v>
      </c>
      <c r="AU503" s="18" t="s">
        <v>90</v>
      </c>
    </row>
    <row r="504" spans="2:65" s="13" customFormat="1" ht="11.25">
      <c r="B504" s="158"/>
      <c r="D504" s="152" t="s">
        <v>368</v>
      </c>
      <c r="E504" s="159" t="s">
        <v>19</v>
      </c>
      <c r="F504" s="160" t="s">
        <v>84</v>
      </c>
      <c r="H504" s="161">
        <v>1</v>
      </c>
      <c r="I504" s="162"/>
      <c r="L504" s="158"/>
      <c r="M504" s="163"/>
      <c r="T504" s="164"/>
      <c r="AT504" s="159" t="s">
        <v>368</v>
      </c>
      <c r="AU504" s="159" t="s">
        <v>90</v>
      </c>
      <c r="AV504" s="13" t="s">
        <v>90</v>
      </c>
      <c r="AW504" s="13" t="s">
        <v>36</v>
      </c>
      <c r="AX504" s="13" t="s">
        <v>84</v>
      </c>
      <c r="AY504" s="159" t="s">
        <v>358</v>
      </c>
    </row>
    <row r="505" spans="2:65" s="1" customFormat="1" ht="24.2" customHeight="1">
      <c r="B505" s="33"/>
      <c r="C505" s="134" t="s">
        <v>1143</v>
      </c>
      <c r="D505" s="134" t="s">
        <v>360</v>
      </c>
      <c r="E505" s="135" t="s">
        <v>3547</v>
      </c>
      <c r="F505" s="136" t="s">
        <v>3548</v>
      </c>
      <c r="G505" s="137" t="s">
        <v>504</v>
      </c>
      <c r="H505" s="138">
        <v>42</v>
      </c>
      <c r="I505" s="139"/>
      <c r="J505" s="140">
        <f>ROUND(I505*H505,2)</f>
        <v>0</v>
      </c>
      <c r="K505" s="136" t="s">
        <v>402</v>
      </c>
      <c r="L505" s="33"/>
      <c r="M505" s="141" t="s">
        <v>19</v>
      </c>
      <c r="N505" s="142" t="s">
        <v>49</v>
      </c>
      <c r="P505" s="143">
        <f>O505*H505</f>
        <v>0</v>
      </c>
      <c r="Q505" s="143">
        <v>2.4000000000000001E-4</v>
      </c>
      <c r="R505" s="143">
        <f>Q505*H505</f>
        <v>1.008E-2</v>
      </c>
      <c r="S505" s="143">
        <v>0</v>
      </c>
      <c r="T505" s="144">
        <f>S505*H505</f>
        <v>0</v>
      </c>
      <c r="AR505" s="145" t="s">
        <v>454</v>
      </c>
      <c r="AT505" s="145" t="s">
        <v>360</v>
      </c>
      <c r="AU505" s="145" t="s">
        <v>90</v>
      </c>
      <c r="AY505" s="18" t="s">
        <v>358</v>
      </c>
      <c r="BE505" s="146">
        <f>IF(N505="základní",J505,0)</f>
        <v>0</v>
      </c>
      <c r="BF505" s="146">
        <f>IF(N505="snížená",J505,0)</f>
        <v>0</v>
      </c>
      <c r="BG505" s="146">
        <f>IF(N505="zákl. přenesená",J505,0)</f>
        <v>0</v>
      </c>
      <c r="BH505" s="146">
        <f>IF(N505="sníž. přenesená",J505,0)</f>
        <v>0</v>
      </c>
      <c r="BI505" s="146">
        <f>IF(N505="nulová",J505,0)</f>
        <v>0</v>
      </c>
      <c r="BJ505" s="18" t="s">
        <v>90</v>
      </c>
      <c r="BK505" s="146">
        <f>ROUND(I505*H505,2)</f>
        <v>0</v>
      </c>
      <c r="BL505" s="18" t="s">
        <v>454</v>
      </c>
      <c r="BM505" s="145" t="s">
        <v>3549</v>
      </c>
    </row>
    <row r="506" spans="2:65" s="1" customFormat="1" ht="11.25">
      <c r="B506" s="33"/>
      <c r="D506" s="147" t="s">
        <v>366</v>
      </c>
      <c r="F506" s="148" t="s">
        <v>3550</v>
      </c>
      <c r="I506" s="149"/>
      <c r="L506" s="33"/>
      <c r="M506" s="150"/>
      <c r="T506" s="54"/>
      <c r="AT506" s="18" t="s">
        <v>366</v>
      </c>
      <c r="AU506" s="18" t="s">
        <v>90</v>
      </c>
    </row>
    <row r="507" spans="2:65" s="13" customFormat="1" ht="11.25">
      <c r="B507" s="158"/>
      <c r="D507" s="152" t="s">
        <v>368</v>
      </c>
      <c r="E507" s="159" t="s">
        <v>19</v>
      </c>
      <c r="F507" s="160" t="s">
        <v>3311</v>
      </c>
      <c r="H507" s="161">
        <v>22</v>
      </c>
      <c r="I507" s="162"/>
      <c r="L507" s="158"/>
      <c r="M507" s="163"/>
      <c r="T507" s="164"/>
      <c r="AT507" s="159" t="s">
        <v>368</v>
      </c>
      <c r="AU507" s="159" t="s">
        <v>90</v>
      </c>
      <c r="AV507" s="13" t="s">
        <v>90</v>
      </c>
      <c r="AW507" s="13" t="s">
        <v>36</v>
      </c>
      <c r="AX507" s="13" t="s">
        <v>77</v>
      </c>
      <c r="AY507" s="159" t="s">
        <v>358</v>
      </c>
    </row>
    <row r="508" spans="2:65" s="13" customFormat="1" ht="11.25">
      <c r="B508" s="158"/>
      <c r="D508" s="152" t="s">
        <v>368</v>
      </c>
      <c r="E508" s="159" t="s">
        <v>19</v>
      </c>
      <c r="F508" s="160" t="s">
        <v>3322</v>
      </c>
      <c r="H508" s="161">
        <v>4</v>
      </c>
      <c r="I508" s="162"/>
      <c r="L508" s="158"/>
      <c r="M508" s="163"/>
      <c r="T508" s="164"/>
      <c r="AT508" s="159" t="s">
        <v>368</v>
      </c>
      <c r="AU508" s="159" t="s">
        <v>90</v>
      </c>
      <c r="AV508" s="13" t="s">
        <v>90</v>
      </c>
      <c r="AW508" s="13" t="s">
        <v>36</v>
      </c>
      <c r="AX508" s="13" t="s">
        <v>77</v>
      </c>
      <c r="AY508" s="159" t="s">
        <v>358</v>
      </c>
    </row>
    <row r="509" spans="2:65" s="13" customFormat="1" ht="11.25">
      <c r="B509" s="158"/>
      <c r="D509" s="152" t="s">
        <v>368</v>
      </c>
      <c r="E509" s="159" t="s">
        <v>19</v>
      </c>
      <c r="F509" s="160" t="s">
        <v>3314</v>
      </c>
      <c r="H509" s="161">
        <v>12</v>
      </c>
      <c r="I509" s="162"/>
      <c r="L509" s="158"/>
      <c r="M509" s="163"/>
      <c r="T509" s="164"/>
      <c r="AT509" s="159" t="s">
        <v>368</v>
      </c>
      <c r="AU509" s="159" t="s">
        <v>90</v>
      </c>
      <c r="AV509" s="13" t="s">
        <v>90</v>
      </c>
      <c r="AW509" s="13" t="s">
        <v>36</v>
      </c>
      <c r="AX509" s="13" t="s">
        <v>77</v>
      </c>
      <c r="AY509" s="159" t="s">
        <v>358</v>
      </c>
    </row>
    <row r="510" spans="2:65" s="13" customFormat="1" ht="11.25">
      <c r="B510" s="158"/>
      <c r="D510" s="152" t="s">
        <v>368</v>
      </c>
      <c r="E510" s="159" t="s">
        <v>19</v>
      </c>
      <c r="F510" s="160" t="s">
        <v>3312</v>
      </c>
      <c r="H510" s="161">
        <v>4</v>
      </c>
      <c r="I510" s="162"/>
      <c r="L510" s="158"/>
      <c r="M510" s="163"/>
      <c r="T510" s="164"/>
      <c r="AT510" s="159" t="s">
        <v>368</v>
      </c>
      <c r="AU510" s="159" t="s">
        <v>90</v>
      </c>
      <c r="AV510" s="13" t="s">
        <v>90</v>
      </c>
      <c r="AW510" s="13" t="s">
        <v>36</v>
      </c>
      <c r="AX510" s="13" t="s">
        <v>77</v>
      </c>
      <c r="AY510" s="159" t="s">
        <v>358</v>
      </c>
    </row>
    <row r="511" spans="2:65" s="14" customFormat="1" ht="11.25">
      <c r="B511" s="165"/>
      <c r="D511" s="152" t="s">
        <v>368</v>
      </c>
      <c r="E511" s="166" t="s">
        <v>19</v>
      </c>
      <c r="F511" s="167" t="s">
        <v>371</v>
      </c>
      <c r="H511" s="168">
        <v>42</v>
      </c>
      <c r="I511" s="169"/>
      <c r="L511" s="165"/>
      <c r="M511" s="170"/>
      <c r="T511" s="171"/>
      <c r="AT511" s="166" t="s">
        <v>368</v>
      </c>
      <c r="AU511" s="166" t="s">
        <v>90</v>
      </c>
      <c r="AV511" s="14" t="s">
        <v>364</v>
      </c>
      <c r="AW511" s="14" t="s">
        <v>36</v>
      </c>
      <c r="AX511" s="14" t="s">
        <v>84</v>
      </c>
      <c r="AY511" s="166" t="s">
        <v>358</v>
      </c>
    </row>
    <row r="512" spans="2:65" s="1" customFormat="1" ht="33" customHeight="1">
      <c r="B512" s="33"/>
      <c r="C512" s="134" t="s">
        <v>1149</v>
      </c>
      <c r="D512" s="134" t="s">
        <v>360</v>
      </c>
      <c r="E512" s="135" t="s">
        <v>3551</v>
      </c>
      <c r="F512" s="136" t="s">
        <v>3552</v>
      </c>
      <c r="G512" s="137" t="s">
        <v>504</v>
      </c>
      <c r="H512" s="138">
        <v>1</v>
      </c>
      <c r="I512" s="139"/>
      <c r="J512" s="140">
        <f>ROUND(I512*H512,2)</f>
        <v>0</v>
      </c>
      <c r="K512" s="136" t="s">
        <v>402</v>
      </c>
      <c r="L512" s="33"/>
      <c r="M512" s="141" t="s">
        <v>19</v>
      </c>
      <c r="N512" s="142" t="s">
        <v>49</v>
      </c>
      <c r="P512" s="143">
        <f>O512*H512</f>
        <v>0</v>
      </c>
      <c r="Q512" s="143">
        <v>1.8E-3</v>
      </c>
      <c r="R512" s="143">
        <f>Q512*H512</f>
        <v>1.8E-3</v>
      </c>
      <c r="S512" s="143">
        <v>0</v>
      </c>
      <c r="T512" s="144">
        <f>S512*H512</f>
        <v>0</v>
      </c>
      <c r="AR512" s="145" t="s">
        <v>454</v>
      </c>
      <c r="AT512" s="145" t="s">
        <v>360</v>
      </c>
      <c r="AU512" s="145" t="s">
        <v>90</v>
      </c>
      <c r="AY512" s="18" t="s">
        <v>358</v>
      </c>
      <c r="BE512" s="146">
        <f>IF(N512="základní",J512,0)</f>
        <v>0</v>
      </c>
      <c r="BF512" s="146">
        <f>IF(N512="snížená",J512,0)</f>
        <v>0</v>
      </c>
      <c r="BG512" s="146">
        <f>IF(N512="zákl. přenesená",J512,0)</f>
        <v>0</v>
      </c>
      <c r="BH512" s="146">
        <f>IF(N512="sníž. přenesená",J512,0)</f>
        <v>0</v>
      </c>
      <c r="BI512" s="146">
        <f>IF(N512="nulová",J512,0)</f>
        <v>0</v>
      </c>
      <c r="BJ512" s="18" t="s">
        <v>90</v>
      </c>
      <c r="BK512" s="146">
        <f>ROUND(I512*H512,2)</f>
        <v>0</v>
      </c>
      <c r="BL512" s="18" t="s">
        <v>454</v>
      </c>
      <c r="BM512" s="145" t="s">
        <v>5201</v>
      </c>
    </row>
    <row r="513" spans="2:65" s="1" customFormat="1" ht="11.25">
      <c r="B513" s="33"/>
      <c r="D513" s="147" t="s">
        <v>366</v>
      </c>
      <c r="F513" s="148" t="s">
        <v>3554</v>
      </c>
      <c r="I513" s="149"/>
      <c r="L513" s="33"/>
      <c r="M513" s="150"/>
      <c r="T513" s="54"/>
      <c r="AT513" s="18" t="s">
        <v>366</v>
      </c>
      <c r="AU513" s="18" t="s">
        <v>90</v>
      </c>
    </row>
    <row r="514" spans="2:65" s="13" customFormat="1" ht="22.5">
      <c r="B514" s="158"/>
      <c r="D514" s="152" t="s">
        <v>368</v>
      </c>
      <c r="E514" s="159" t="s">
        <v>19</v>
      </c>
      <c r="F514" s="160" t="s">
        <v>3555</v>
      </c>
      <c r="H514" s="161">
        <v>1</v>
      </c>
      <c r="I514" s="162"/>
      <c r="L514" s="158"/>
      <c r="M514" s="163"/>
      <c r="T514" s="164"/>
      <c r="AT514" s="159" t="s">
        <v>368</v>
      </c>
      <c r="AU514" s="159" t="s">
        <v>90</v>
      </c>
      <c r="AV514" s="13" t="s">
        <v>90</v>
      </c>
      <c r="AW514" s="13" t="s">
        <v>36</v>
      </c>
      <c r="AX514" s="13" t="s">
        <v>84</v>
      </c>
      <c r="AY514" s="159" t="s">
        <v>358</v>
      </c>
    </row>
    <row r="515" spans="2:65" s="1" customFormat="1" ht="16.5" customHeight="1">
      <c r="B515" s="33"/>
      <c r="C515" s="134" t="s">
        <v>1155</v>
      </c>
      <c r="D515" s="134" t="s">
        <v>360</v>
      </c>
      <c r="E515" s="135" t="s">
        <v>3556</v>
      </c>
      <c r="F515" s="136" t="s">
        <v>3557</v>
      </c>
      <c r="G515" s="137" t="s">
        <v>504</v>
      </c>
      <c r="H515" s="138">
        <v>1</v>
      </c>
      <c r="I515" s="139"/>
      <c r="J515" s="140">
        <f>ROUND(I515*H515,2)</f>
        <v>0</v>
      </c>
      <c r="K515" s="136" t="s">
        <v>402</v>
      </c>
      <c r="L515" s="33"/>
      <c r="M515" s="141" t="s">
        <v>19</v>
      </c>
      <c r="N515" s="142" t="s">
        <v>49</v>
      </c>
      <c r="P515" s="143">
        <f>O515*H515</f>
        <v>0</v>
      </c>
      <c r="Q515" s="143">
        <v>1.6000000000000001E-4</v>
      </c>
      <c r="R515" s="143">
        <f>Q515*H515</f>
        <v>1.6000000000000001E-4</v>
      </c>
      <c r="S515" s="143">
        <v>0</v>
      </c>
      <c r="T515" s="144">
        <f>S515*H515</f>
        <v>0</v>
      </c>
      <c r="AR515" s="145" t="s">
        <v>454</v>
      </c>
      <c r="AT515" s="145" t="s">
        <v>360</v>
      </c>
      <c r="AU515" s="145" t="s">
        <v>90</v>
      </c>
      <c r="AY515" s="18" t="s">
        <v>358</v>
      </c>
      <c r="BE515" s="146">
        <f>IF(N515="základní",J515,0)</f>
        <v>0</v>
      </c>
      <c r="BF515" s="146">
        <f>IF(N515="snížená",J515,0)</f>
        <v>0</v>
      </c>
      <c r="BG515" s="146">
        <f>IF(N515="zákl. přenesená",J515,0)</f>
        <v>0</v>
      </c>
      <c r="BH515" s="146">
        <f>IF(N515="sníž. přenesená",J515,0)</f>
        <v>0</v>
      </c>
      <c r="BI515" s="146">
        <f>IF(N515="nulová",J515,0)</f>
        <v>0</v>
      </c>
      <c r="BJ515" s="18" t="s">
        <v>90</v>
      </c>
      <c r="BK515" s="146">
        <f>ROUND(I515*H515,2)</f>
        <v>0</v>
      </c>
      <c r="BL515" s="18" t="s">
        <v>454</v>
      </c>
      <c r="BM515" s="145" t="s">
        <v>3558</v>
      </c>
    </row>
    <row r="516" spans="2:65" s="1" customFormat="1" ht="11.25">
      <c r="B516" s="33"/>
      <c r="D516" s="147" t="s">
        <v>366</v>
      </c>
      <c r="F516" s="148" t="s">
        <v>3559</v>
      </c>
      <c r="I516" s="149"/>
      <c r="L516" s="33"/>
      <c r="M516" s="150"/>
      <c r="T516" s="54"/>
      <c r="AT516" s="18" t="s">
        <v>366</v>
      </c>
      <c r="AU516" s="18" t="s">
        <v>90</v>
      </c>
    </row>
    <row r="517" spans="2:65" s="1" customFormat="1" ht="37.9" customHeight="1">
      <c r="B517" s="33"/>
      <c r="C517" s="179" t="s">
        <v>1187</v>
      </c>
      <c r="D517" s="179" t="s">
        <v>440</v>
      </c>
      <c r="E517" s="180" t="s">
        <v>3560</v>
      </c>
      <c r="F517" s="181" t="s">
        <v>3561</v>
      </c>
      <c r="G517" s="182" t="s">
        <v>504</v>
      </c>
      <c r="H517" s="183">
        <v>1</v>
      </c>
      <c r="I517" s="184"/>
      <c r="J517" s="185">
        <f>ROUND(I517*H517,2)</f>
        <v>0</v>
      </c>
      <c r="K517" s="181" t="s">
        <v>3182</v>
      </c>
      <c r="L517" s="186"/>
      <c r="M517" s="187" t="s">
        <v>19</v>
      </c>
      <c r="N517" s="188" t="s">
        <v>49</v>
      </c>
      <c r="P517" s="143">
        <f>O517*H517</f>
        <v>0</v>
      </c>
      <c r="Q517" s="143">
        <v>1.8E-3</v>
      </c>
      <c r="R517" s="143">
        <f>Q517*H517</f>
        <v>1.8E-3</v>
      </c>
      <c r="S517" s="143">
        <v>0</v>
      </c>
      <c r="T517" s="144">
        <f>S517*H517</f>
        <v>0</v>
      </c>
      <c r="AR517" s="145" t="s">
        <v>558</v>
      </c>
      <c r="AT517" s="145" t="s">
        <v>440</v>
      </c>
      <c r="AU517" s="145" t="s">
        <v>90</v>
      </c>
      <c r="AY517" s="18" t="s">
        <v>358</v>
      </c>
      <c r="BE517" s="146">
        <f>IF(N517="základní",J517,0)</f>
        <v>0</v>
      </c>
      <c r="BF517" s="146">
        <f>IF(N517="snížená",J517,0)</f>
        <v>0</v>
      </c>
      <c r="BG517" s="146">
        <f>IF(N517="zákl. přenesená",J517,0)</f>
        <v>0</v>
      </c>
      <c r="BH517" s="146">
        <f>IF(N517="sníž. přenesená",J517,0)</f>
        <v>0</v>
      </c>
      <c r="BI517" s="146">
        <f>IF(N517="nulová",J517,0)</f>
        <v>0</v>
      </c>
      <c r="BJ517" s="18" t="s">
        <v>90</v>
      </c>
      <c r="BK517" s="146">
        <f>ROUND(I517*H517,2)</f>
        <v>0</v>
      </c>
      <c r="BL517" s="18" t="s">
        <v>454</v>
      </c>
      <c r="BM517" s="145" t="s">
        <v>3562</v>
      </c>
    </row>
    <row r="518" spans="2:65" s="13" customFormat="1" ht="11.25">
      <c r="B518" s="158"/>
      <c r="D518" s="152" t="s">
        <v>368</v>
      </c>
      <c r="E518" s="159" t="s">
        <v>19</v>
      </c>
      <c r="F518" s="160" t="s">
        <v>84</v>
      </c>
      <c r="H518" s="161">
        <v>1</v>
      </c>
      <c r="I518" s="162"/>
      <c r="L518" s="158"/>
      <c r="M518" s="163"/>
      <c r="T518" s="164"/>
      <c r="AT518" s="159" t="s">
        <v>368</v>
      </c>
      <c r="AU518" s="159" t="s">
        <v>90</v>
      </c>
      <c r="AV518" s="13" t="s">
        <v>90</v>
      </c>
      <c r="AW518" s="13" t="s">
        <v>36</v>
      </c>
      <c r="AX518" s="13" t="s">
        <v>84</v>
      </c>
      <c r="AY518" s="159" t="s">
        <v>358</v>
      </c>
    </row>
    <row r="519" spans="2:65" s="1" customFormat="1" ht="24.2" customHeight="1">
      <c r="B519" s="33"/>
      <c r="C519" s="134" t="s">
        <v>1191</v>
      </c>
      <c r="D519" s="134" t="s">
        <v>360</v>
      </c>
      <c r="E519" s="135" t="s">
        <v>3563</v>
      </c>
      <c r="F519" s="136" t="s">
        <v>3564</v>
      </c>
      <c r="G519" s="137" t="s">
        <v>504</v>
      </c>
      <c r="H519" s="138">
        <v>2</v>
      </c>
      <c r="I519" s="139"/>
      <c r="J519" s="140">
        <f>ROUND(I519*H519,2)</f>
        <v>0</v>
      </c>
      <c r="K519" s="136" t="s">
        <v>402</v>
      </c>
      <c r="L519" s="33"/>
      <c r="M519" s="141" t="s">
        <v>19</v>
      </c>
      <c r="N519" s="142" t="s">
        <v>49</v>
      </c>
      <c r="P519" s="143">
        <f>O519*H519</f>
        <v>0</v>
      </c>
      <c r="Q519" s="143">
        <v>0</v>
      </c>
      <c r="R519" s="143">
        <f>Q519*H519</f>
        <v>0</v>
      </c>
      <c r="S519" s="143">
        <v>0</v>
      </c>
      <c r="T519" s="144">
        <f>S519*H519</f>
        <v>0</v>
      </c>
      <c r="AR519" s="145" t="s">
        <v>454</v>
      </c>
      <c r="AT519" s="145" t="s">
        <v>360</v>
      </c>
      <c r="AU519" s="145" t="s">
        <v>90</v>
      </c>
      <c r="AY519" s="18" t="s">
        <v>358</v>
      </c>
      <c r="BE519" s="146">
        <f>IF(N519="základní",J519,0)</f>
        <v>0</v>
      </c>
      <c r="BF519" s="146">
        <f>IF(N519="snížená",J519,0)</f>
        <v>0</v>
      </c>
      <c r="BG519" s="146">
        <f>IF(N519="zákl. přenesená",J519,0)</f>
        <v>0</v>
      </c>
      <c r="BH519" s="146">
        <f>IF(N519="sníž. přenesená",J519,0)</f>
        <v>0</v>
      </c>
      <c r="BI519" s="146">
        <f>IF(N519="nulová",J519,0)</f>
        <v>0</v>
      </c>
      <c r="BJ519" s="18" t="s">
        <v>90</v>
      </c>
      <c r="BK519" s="146">
        <f>ROUND(I519*H519,2)</f>
        <v>0</v>
      </c>
      <c r="BL519" s="18" t="s">
        <v>454</v>
      </c>
      <c r="BM519" s="145" t="s">
        <v>3565</v>
      </c>
    </row>
    <row r="520" spans="2:65" s="1" customFormat="1" ht="11.25">
      <c r="B520" s="33"/>
      <c r="D520" s="147" t="s">
        <v>366</v>
      </c>
      <c r="F520" s="148" t="s">
        <v>3566</v>
      </c>
      <c r="I520" s="149"/>
      <c r="L520" s="33"/>
      <c r="M520" s="150"/>
      <c r="T520" s="54"/>
      <c r="AT520" s="18" t="s">
        <v>366</v>
      </c>
      <c r="AU520" s="18" t="s">
        <v>90</v>
      </c>
    </row>
    <row r="521" spans="2:65" s="13" customFormat="1" ht="11.25">
      <c r="B521" s="158"/>
      <c r="D521" s="152" t="s">
        <v>368</v>
      </c>
      <c r="E521" s="159" t="s">
        <v>19</v>
      </c>
      <c r="F521" s="160" t="s">
        <v>3567</v>
      </c>
      <c r="H521" s="161">
        <v>2</v>
      </c>
      <c r="I521" s="162"/>
      <c r="L521" s="158"/>
      <c r="M521" s="163"/>
      <c r="T521" s="164"/>
      <c r="AT521" s="159" t="s">
        <v>368</v>
      </c>
      <c r="AU521" s="159" t="s">
        <v>90</v>
      </c>
      <c r="AV521" s="13" t="s">
        <v>90</v>
      </c>
      <c r="AW521" s="13" t="s">
        <v>36</v>
      </c>
      <c r="AX521" s="13" t="s">
        <v>84</v>
      </c>
      <c r="AY521" s="159" t="s">
        <v>358</v>
      </c>
    </row>
    <row r="522" spans="2:65" s="1" customFormat="1" ht="24.2" customHeight="1">
      <c r="B522" s="33"/>
      <c r="C522" s="134" t="s">
        <v>1195</v>
      </c>
      <c r="D522" s="134" t="s">
        <v>360</v>
      </c>
      <c r="E522" s="135" t="s">
        <v>3568</v>
      </c>
      <c r="F522" s="136" t="s">
        <v>3569</v>
      </c>
      <c r="G522" s="137" t="s">
        <v>504</v>
      </c>
      <c r="H522" s="138">
        <v>1</v>
      </c>
      <c r="I522" s="139"/>
      <c r="J522" s="140">
        <f>ROUND(I522*H522,2)</f>
        <v>0</v>
      </c>
      <c r="K522" s="136" t="s">
        <v>402</v>
      </c>
      <c r="L522" s="33"/>
      <c r="M522" s="141" t="s">
        <v>19</v>
      </c>
      <c r="N522" s="142" t="s">
        <v>49</v>
      </c>
      <c r="P522" s="143">
        <f>O522*H522</f>
        <v>0</v>
      </c>
      <c r="Q522" s="143">
        <v>4.0000000000000003E-5</v>
      </c>
      <c r="R522" s="143">
        <f>Q522*H522</f>
        <v>4.0000000000000003E-5</v>
      </c>
      <c r="S522" s="143">
        <v>0</v>
      </c>
      <c r="T522" s="144">
        <f>S522*H522</f>
        <v>0</v>
      </c>
      <c r="AR522" s="145" t="s">
        <v>454</v>
      </c>
      <c r="AT522" s="145" t="s">
        <v>360</v>
      </c>
      <c r="AU522" s="145" t="s">
        <v>90</v>
      </c>
      <c r="AY522" s="18" t="s">
        <v>358</v>
      </c>
      <c r="BE522" s="146">
        <f>IF(N522="základní",J522,0)</f>
        <v>0</v>
      </c>
      <c r="BF522" s="146">
        <f>IF(N522="snížená",J522,0)</f>
        <v>0</v>
      </c>
      <c r="BG522" s="146">
        <f>IF(N522="zákl. přenesená",J522,0)</f>
        <v>0</v>
      </c>
      <c r="BH522" s="146">
        <f>IF(N522="sníž. přenesená",J522,0)</f>
        <v>0</v>
      </c>
      <c r="BI522" s="146">
        <f>IF(N522="nulová",J522,0)</f>
        <v>0</v>
      </c>
      <c r="BJ522" s="18" t="s">
        <v>90</v>
      </c>
      <c r="BK522" s="146">
        <f>ROUND(I522*H522,2)</f>
        <v>0</v>
      </c>
      <c r="BL522" s="18" t="s">
        <v>454</v>
      </c>
      <c r="BM522" s="145" t="s">
        <v>3570</v>
      </c>
    </row>
    <row r="523" spans="2:65" s="1" customFormat="1" ht="11.25">
      <c r="B523" s="33"/>
      <c r="D523" s="147" t="s">
        <v>366</v>
      </c>
      <c r="F523" s="148" t="s">
        <v>3571</v>
      </c>
      <c r="I523" s="149"/>
      <c r="L523" s="33"/>
      <c r="M523" s="150"/>
      <c r="T523" s="54"/>
      <c r="AT523" s="18" t="s">
        <v>366</v>
      </c>
      <c r="AU523" s="18" t="s">
        <v>90</v>
      </c>
    </row>
    <row r="524" spans="2:65" s="13" customFormat="1" ht="11.25">
      <c r="B524" s="158"/>
      <c r="D524" s="152" t="s">
        <v>368</v>
      </c>
      <c r="E524" s="159" t="s">
        <v>19</v>
      </c>
      <c r="F524" s="160" t="s">
        <v>3572</v>
      </c>
      <c r="H524" s="161">
        <v>1</v>
      </c>
      <c r="I524" s="162"/>
      <c r="L524" s="158"/>
      <c r="M524" s="163"/>
      <c r="T524" s="164"/>
      <c r="AT524" s="159" t="s">
        <v>368</v>
      </c>
      <c r="AU524" s="159" t="s">
        <v>90</v>
      </c>
      <c r="AV524" s="13" t="s">
        <v>90</v>
      </c>
      <c r="AW524" s="13" t="s">
        <v>36</v>
      </c>
      <c r="AX524" s="13" t="s">
        <v>84</v>
      </c>
      <c r="AY524" s="159" t="s">
        <v>358</v>
      </c>
    </row>
    <row r="525" spans="2:65" s="1" customFormat="1" ht="16.5" customHeight="1">
      <c r="B525" s="33"/>
      <c r="C525" s="179" t="s">
        <v>1199</v>
      </c>
      <c r="D525" s="179" t="s">
        <v>440</v>
      </c>
      <c r="E525" s="180" t="s">
        <v>3573</v>
      </c>
      <c r="F525" s="181" t="s">
        <v>3574</v>
      </c>
      <c r="G525" s="182" t="s">
        <v>504</v>
      </c>
      <c r="H525" s="183">
        <v>1</v>
      </c>
      <c r="I525" s="184"/>
      <c r="J525" s="185">
        <f>ROUND(I525*H525,2)</f>
        <v>0</v>
      </c>
      <c r="K525" s="181" t="s">
        <v>3182</v>
      </c>
      <c r="L525" s="186"/>
      <c r="M525" s="187" t="s">
        <v>19</v>
      </c>
      <c r="N525" s="188" t="s">
        <v>49</v>
      </c>
      <c r="P525" s="143">
        <f>O525*H525</f>
        <v>0</v>
      </c>
      <c r="Q525" s="143">
        <v>1E-3</v>
      </c>
      <c r="R525" s="143">
        <f>Q525*H525</f>
        <v>1E-3</v>
      </c>
      <c r="S525" s="143">
        <v>0</v>
      </c>
      <c r="T525" s="144">
        <f>S525*H525</f>
        <v>0</v>
      </c>
      <c r="AR525" s="145" t="s">
        <v>558</v>
      </c>
      <c r="AT525" s="145" t="s">
        <v>440</v>
      </c>
      <c r="AU525" s="145" t="s">
        <v>90</v>
      </c>
      <c r="AY525" s="18" t="s">
        <v>358</v>
      </c>
      <c r="BE525" s="146">
        <f>IF(N525="základní",J525,0)</f>
        <v>0</v>
      </c>
      <c r="BF525" s="146">
        <f>IF(N525="snížená",J525,0)</f>
        <v>0</v>
      </c>
      <c r="BG525" s="146">
        <f>IF(N525="zákl. přenesená",J525,0)</f>
        <v>0</v>
      </c>
      <c r="BH525" s="146">
        <f>IF(N525="sníž. přenesená",J525,0)</f>
        <v>0</v>
      </c>
      <c r="BI525" s="146">
        <f>IF(N525="nulová",J525,0)</f>
        <v>0</v>
      </c>
      <c r="BJ525" s="18" t="s">
        <v>90</v>
      </c>
      <c r="BK525" s="146">
        <f>ROUND(I525*H525,2)</f>
        <v>0</v>
      </c>
      <c r="BL525" s="18" t="s">
        <v>454</v>
      </c>
      <c r="BM525" s="145" t="s">
        <v>3575</v>
      </c>
    </row>
    <row r="526" spans="2:65" s="13" customFormat="1" ht="11.25">
      <c r="B526" s="158"/>
      <c r="D526" s="152" t="s">
        <v>368</v>
      </c>
      <c r="E526" s="159" t="s">
        <v>19</v>
      </c>
      <c r="F526" s="160" t="s">
        <v>3572</v>
      </c>
      <c r="H526" s="161">
        <v>1</v>
      </c>
      <c r="I526" s="162"/>
      <c r="L526" s="158"/>
      <c r="M526" s="163"/>
      <c r="T526" s="164"/>
      <c r="AT526" s="159" t="s">
        <v>368</v>
      </c>
      <c r="AU526" s="159" t="s">
        <v>90</v>
      </c>
      <c r="AV526" s="13" t="s">
        <v>90</v>
      </c>
      <c r="AW526" s="13" t="s">
        <v>36</v>
      </c>
      <c r="AX526" s="13" t="s">
        <v>84</v>
      </c>
      <c r="AY526" s="159" t="s">
        <v>358</v>
      </c>
    </row>
    <row r="527" spans="2:65" s="1" customFormat="1" ht="24.2" customHeight="1">
      <c r="B527" s="33"/>
      <c r="C527" s="134" t="s">
        <v>1216</v>
      </c>
      <c r="D527" s="134" t="s">
        <v>360</v>
      </c>
      <c r="E527" s="135" t="s">
        <v>3576</v>
      </c>
      <c r="F527" s="136" t="s">
        <v>3577</v>
      </c>
      <c r="G527" s="137" t="s">
        <v>504</v>
      </c>
      <c r="H527" s="138">
        <v>13</v>
      </c>
      <c r="I527" s="139"/>
      <c r="J527" s="140">
        <f>ROUND(I527*H527,2)</f>
        <v>0</v>
      </c>
      <c r="K527" s="136" t="s">
        <v>402</v>
      </c>
      <c r="L527" s="33"/>
      <c r="M527" s="141" t="s">
        <v>19</v>
      </c>
      <c r="N527" s="142" t="s">
        <v>49</v>
      </c>
      <c r="P527" s="143">
        <f>O527*H527</f>
        <v>0</v>
      </c>
      <c r="Q527" s="143">
        <v>4.0000000000000003E-5</v>
      </c>
      <c r="R527" s="143">
        <f>Q527*H527</f>
        <v>5.2000000000000006E-4</v>
      </c>
      <c r="S527" s="143">
        <v>0</v>
      </c>
      <c r="T527" s="144">
        <f>S527*H527</f>
        <v>0</v>
      </c>
      <c r="AR527" s="145" t="s">
        <v>454</v>
      </c>
      <c r="AT527" s="145" t="s">
        <v>360</v>
      </c>
      <c r="AU527" s="145" t="s">
        <v>90</v>
      </c>
      <c r="AY527" s="18" t="s">
        <v>358</v>
      </c>
      <c r="BE527" s="146">
        <f>IF(N527="základní",J527,0)</f>
        <v>0</v>
      </c>
      <c r="BF527" s="146">
        <f>IF(N527="snížená",J527,0)</f>
        <v>0</v>
      </c>
      <c r="BG527" s="146">
        <f>IF(N527="zákl. přenesená",J527,0)</f>
        <v>0</v>
      </c>
      <c r="BH527" s="146">
        <f>IF(N527="sníž. přenesená",J527,0)</f>
        <v>0</v>
      </c>
      <c r="BI527" s="146">
        <f>IF(N527="nulová",J527,0)</f>
        <v>0</v>
      </c>
      <c r="BJ527" s="18" t="s">
        <v>90</v>
      </c>
      <c r="BK527" s="146">
        <f>ROUND(I527*H527,2)</f>
        <v>0</v>
      </c>
      <c r="BL527" s="18" t="s">
        <v>454</v>
      </c>
      <c r="BM527" s="145" t="s">
        <v>3578</v>
      </c>
    </row>
    <row r="528" spans="2:65" s="1" customFormat="1" ht="11.25">
      <c r="B528" s="33"/>
      <c r="D528" s="147" t="s">
        <v>366</v>
      </c>
      <c r="F528" s="148" t="s">
        <v>3579</v>
      </c>
      <c r="I528" s="149"/>
      <c r="L528" s="33"/>
      <c r="M528" s="150"/>
      <c r="T528" s="54"/>
      <c r="AT528" s="18" t="s">
        <v>366</v>
      </c>
      <c r="AU528" s="18" t="s">
        <v>90</v>
      </c>
    </row>
    <row r="529" spans="2:65" s="13" customFormat="1" ht="11.25">
      <c r="B529" s="158"/>
      <c r="D529" s="152" t="s">
        <v>368</v>
      </c>
      <c r="E529" s="159" t="s">
        <v>19</v>
      </c>
      <c r="F529" s="160" t="s">
        <v>3486</v>
      </c>
      <c r="H529" s="161">
        <v>13</v>
      </c>
      <c r="I529" s="162"/>
      <c r="L529" s="158"/>
      <c r="M529" s="163"/>
      <c r="T529" s="164"/>
      <c r="AT529" s="159" t="s">
        <v>368</v>
      </c>
      <c r="AU529" s="159" t="s">
        <v>90</v>
      </c>
      <c r="AV529" s="13" t="s">
        <v>90</v>
      </c>
      <c r="AW529" s="13" t="s">
        <v>36</v>
      </c>
      <c r="AX529" s="13" t="s">
        <v>84</v>
      </c>
      <c r="AY529" s="159" t="s">
        <v>358</v>
      </c>
    </row>
    <row r="530" spans="2:65" s="1" customFormat="1" ht="37.9" customHeight="1">
      <c r="B530" s="33"/>
      <c r="C530" s="179" t="s">
        <v>1220</v>
      </c>
      <c r="D530" s="179" t="s">
        <v>440</v>
      </c>
      <c r="E530" s="180" t="s">
        <v>3580</v>
      </c>
      <c r="F530" s="181" t="s">
        <v>3581</v>
      </c>
      <c r="G530" s="182" t="s">
        <v>504</v>
      </c>
      <c r="H530" s="183">
        <v>11</v>
      </c>
      <c r="I530" s="184"/>
      <c r="J530" s="185">
        <f>ROUND(I530*H530,2)</f>
        <v>0</v>
      </c>
      <c r="K530" s="181" t="s">
        <v>3182</v>
      </c>
      <c r="L530" s="186"/>
      <c r="M530" s="187" t="s">
        <v>19</v>
      </c>
      <c r="N530" s="188" t="s">
        <v>49</v>
      </c>
      <c r="P530" s="143">
        <f>O530*H530</f>
        <v>0</v>
      </c>
      <c r="Q530" s="143">
        <v>1.8E-3</v>
      </c>
      <c r="R530" s="143">
        <f>Q530*H530</f>
        <v>1.9799999999999998E-2</v>
      </c>
      <c r="S530" s="143">
        <v>0</v>
      </c>
      <c r="T530" s="144">
        <f>S530*H530</f>
        <v>0</v>
      </c>
      <c r="AR530" s="145" t="s">
        <v>558</v>
      </c>
      <c r="AT530" s="145" t="s">
        <v>440</v>
      </c>
      <c r="AU530" s="145" t="s">
        <v>90</v>
      </c>
      <c r="AY530" s="18" t="s">
        <v>358</v>
      </c>
      <c r="BE530" s="146">
        <f>IF(N530="základní",J530,0)</f>
        <v>0</v>
      </c>
      <c r="BF530" s="146">
        <f>IF(N530="snížená",J530,0)</f>
        <v>0</v>
      </c>
      <c r="BG530" s="146">
        <f>IF(N530="zákl. přenesená",J530,0)</f>
        <v>0</v>
      </c>
      <c r="BH530" s="146">
        <f>IF(N530="sníž. přenesená",J530,0)</f>
        <v>0</v>
      </c>
      <c r="BI530" s="146">
        <f>IF(N530="nulová",J530,0)</f>
        <v>0</v>
      </c>
      <c r="BJ530" s="18" t="s">
        <v>90</v>
      </c>
      <c r="BK530" s="146">
        <f>ROUND(I530*H530,2)</f>
        <v>0</v>
      </c>
      <c r="BL530" s="18" t="s">
        <v>454</v>
      </c>
      <c r="BM530" s="145" t="s">
        <v>3582</v>
      </c>
    </row>
    <row r="531" spans="2:65" s="13" customFormat="1" ht="11.25">
      <c r="B531" s="158"/>
      <c r="D531" s="152" t="s">
        <v>368</v>
      </c>
      <c r="E531" s="159" t="s">
        <v>19</v>
      </c>
      <c r="F531" s="160" t="s">
        <v>3143</v>
      </c>
      <c r="H531" s="161">
        <v>11</v>
      </c>
      <c r="I531" s="162"/>
      <c r="L531" s="158"/>
      <c r="M531" s="163"/>
      <c r="T531" s="164"/>
      <c r="AT531" s="159" t="s">
        <v>368</v>
      </c>
      <c r="AU531" s="159" t="s">
        <v>90</v>
      </c>
      <c r="AV531" s="13" t="s">
        <v>90</v>
      </c>
      <c r="AW531" s="13" t="s">
        <v>36</v>
      </c>
      <c r="AX531" s="13" t="s">
        <v>84</v>
      </c>
      <c r="AY531" s="159" t="s">
        <v>358</v>
      </c>
    </row>
    <row r="532" spans="2:65" s="1" customFormat="1" ht="37.9" customHeight="1">
      <c r="B532" s="33"/>
      <c r="C532" s="179" t="s">
        <v>1227</v>
      </c>
      <c r="D532" s="179" t="s">
        <v>440</v>
      </c>
      <c r="E532" s="180" t="s">
        <v>3583</v>
      </c>
      <c r="F532" s="181" t="s">
        <v>3584</v>
      </c>
      <c r="G532" s="182" t="s">
        <v>504</v>
      </c>
      <c r="H532" s="183">
        <v>2</v>
      </c>
      <c r="I532" s="184"/>
      <c r="J532" s="185">
        <f>ROUND(I532*H532,2)</f>
        <v>0</v>
      </c>
      <c r="K532" s="181" t="s">
        <v>3182</v>
      </c>
      <c r="L532" s="186"/>
      <c r="M532" s="187" t="s">
        <v>19</v>
      </c>
      <c r="N532" s="188" t="s">
        <v>49</v>
      </c>
      <c r="P532" s="143">
        <f>O532*H532</f>
        <v>0</v>
      </c>
      <c r="Q532" s="143">
        <v>1.8E-3</v>
      </c>
      <c r="R532" s="143">
        <f>Q532*H532</f>
        <v>3.5999999999999999E-3</v>
      </c>
      <c r="S532" s="143">
        <v>0</v>
      </c>
      <c r="T532" s="144">
        <f>S532*H532</f>
        <v>0</v>
      </c>
      <c r="AR532" s="145" t="s">
        <v>558</v>
      </c>
      <c r="AT532" s="145" t="s">
        <v>440</v>
      </c>
      <c r="AU532" s="145" t="s">
        <v>90</v>
      </c>
      <c r="AY532" s="18" t="s">
        <v>358</v>
      </c>
      <c r="BE532" s="146">
        <f>IF(N532="základní",J532,0)</f>
        <v>0</v>
      </c>
      <c r="BF532" s="146">
        <f>IF(N532="snížená",J532,0)</f>
        <v>0</v>
      </c>
      <c r="BG532" s="146">
        <f>IF(N532="zákl. přenesená",J532,0)</f>
        <v>0</v>
      </c>
      <c r="BH532" s="146">
        <f>IF(N532="sníž. přenesená",J532,0)</f>
        <v>0</v>
      </c>
      <c r="BI532" s="146">
        <f>IF(N532="nulová",J532,0)</f>
        <v>0</v>
      </c>
      <c r="BJ532" s="18" t="s">
        <v>90</v>
      </c>
      <c r="BK532" s="146">
        <f>ROUND(I532*H532,2)</f>
        <v>0</v>
      </c>
      <c r="BL532" s="18" t="s">
        <v>454</v>
      </c>
      <c r="BM532" s="145" t="s">
        <v>3585</v>
      </c>
    </row>
    <row r="533" spans="2:65" s="13" customFormat="1" ht="11.25">
      <c r="B533" s="158"/>
      <c r="D533" s="152" t="s">
        <v>368</v>
      </c>
      <c r="E533" s="159" t="s">
        <v>19</v>
      </c>
      <c r="F533" s="160" t="s">
        <v>90</v>
      </c>
      <c r="H533" s="161">
        <v>2</v>
      </c>
      <c r="I533" s="162"/>
      <c r="L533" s="158"/>
      <c r="M533" s="163"/>
      <c r="T533" s="164"/>
      <c r="AT533" s="159" t="s">
        <v>368</v>
      </c>
      <c r="AU533" s="159" t="s">
        <v>90</v>
      </c>
      <c r="AV533" s="13" t="s">
        <v>90</v>
      </c>
      <c r="AW533" s="13" t="s">
        <v>36</v>
      </c>
      <c r="AX533" s="13" t="s">
        <v>84</v>
      </c>
      <c r="AY533" s="159" t="s">
        <v>358</v>
      </c>
    </row>
    <row r="534" spans="2:65" s="1" customFormat="1" ht="24.2" customHeight="1">
      <c r="B534" s="33"/>
      <c r="C534" s="134" t="s">
        <v>1233</v>
      </c>
      <c r="D534" s="134" t="s">
        <v>360</v>
      </c>
      <c r="E534" s="135" t="s">
        <v>3586</v>
      </c>
      <c r="F534" s="136" t="s">
        <v>3587</v>
      </c>
      <c r="G534" s="137" t="s">
        <v>504</v>
      </c>
      <c r="H534" s="138">
        <v>11</v>
      </c>
      <c r="I534" s="139"/>
      <c r="J534" s="140">
        <f>ROUND(I534*H534,2)</f>
        <v>0</v>
      </c>
      <c r="K534" s="136" t="s">
        <v>402</v>
      </c>
      <c r="L534" s="33"/>
      <c r="M534" s="141" t="s">
        <v>19</v>
      </c>
      <c r="N534" s="142" t="s">
        <v>49</v>
      </c>
      <c r="P534" s="143">
        <f>O534*H534</f>
        <v>0</v>
      </c>
      <c r="Q534" s="143">
        <v>1.2E-4</v>
      </c>
      <c r="R534" s="143">
        <f>Q534*H534</f>
        <v>1.32E-3</v>
      </c>
      <c r="S534" s="143">
        <v>0</v>
      </c>
      <c r="T534" s="144">
        <f>S534*H534</f>
        <v>0</v>
      </c>
      <c r="AR534" s="145" t="s">
        <v>454</v>
      </c>
      <c r="AT534" s="145" t="s">
        <v>360</v>
      </c>
      <c r="AU534" s="145" t="s">
        <v>90</v>
      </c>
      <c r="AY534" s="18" t="s">
        <v>358</v>
      </c>
      <c r="BE534" s="146">
        <f>IF(N534="základní",J534,0)</f>
        <v>0</v>
      </c>
      <c r="BF534" s="146">
        <f>IF(N534="snížená",J534,0)</f>
        <v>0</v>
      </c>
      <c r="BG534" s="146">
        <f>IF(N534="zákl. přenesená",J534,0)</f>
        <v>0</v>
      </c>
      <c r="BH534" s="146">
        <f>IF(N534="sníž. přenesená",J534,0)</f>
        <v>0</v>
      </c>
      <c r="BI534" s="146">
        <f>IF(N534="nulová",J534,0)</f>
        <v>0</v>
      </c>
      <c r="BJ534" s="18" t="s">
        <v>90</v>
      </c>
      <c r="BK534" s="146">
        <f>ROUND(I534*H534,2)</f>
        <v>0</v>
      </c>
      <c r="BL534" s="18" t="s">
        <v>454</v>
      </c>
      <c r="BM534" s="145" t="s">
        <v>3588</v>
      </c>
    </row>
    <row r="535" spans="2:65" s="1" customFormat="1" ht="11.25">
      <c r="B535" s="33"/>
      <c r="D535" s="147" t="s">
        <v>366</v>
      </c>
      <c r="F535" s="148" t="s">
        <v>3589</v>
      </c>
      <c r="I535" s="149"/>
      <c r="L535" s="33"/>
      <c r="M535" s="150"/>
      <c r="T535" s="54"/>
      <c r="AT535" s="18" t="s">
        <v>366</v>
      </c>
      <c r="AU535" s="18" t="s">
        <v>90</v>
      </c>
    </row>
    <row r="536" spans="2:65" s="1" customFormat="1" ht="37.9" customHeight="1">
      <c r="B536" s="33"/>
      <c r="C536" s="179" t="s">
        <v>1241</v>
      </c>
      <c r="D536" s="179" t="s">
        <v>440</v>
      </c>
      <c r="E536" s="180" t="s">
        <v>3590</v>
      </c>
      <c r="F536" s="181" t="s">
        <v>3591</v>
      </c>
      <c r="G536" s="182" t="s">
        <v>504</v>
      </c>
      <c r="H536" s="183">
        <v>11</v>
      </c>
      <c r="I536" s="184"/>
      <c r="J536" s="185">
        <f>ROUND(I536*H536,2)</f>
        <v>0</v>
      </c>
      <c r="K536" s="181" t="s">
        <v>3182</v>
      </c>
      <c r="L536" s="186"/>
      <c r="M536" s="187" t="s">
        <v>19</v>
      </c>
      <c r="N536" s="188" t="s">
        <v>49</v>
      </c>
      <c r="P536" s="143">
        <f>O536*H536</f>
        <v>0</v>
      </c>
      <c r="Q536" s="143">
        <v>1.8E-3</v>
      </c>
      <c r="R536" s="143">
        <f>Q536*H536</f>
        <v>1.9799999999999998E-2</v>
      </c>
      <c r="S536" s="143">
        <v>0</v>
      </c>
      <c r="T536" s="144">
        <f>S536*H536</f>
        <v>0</v>
      </c>
      <c r="AR536" s="145" t="s">
        <v>558</v>
      </c>
      <c r="AT536" s="145" t="s">
        <v>440</v>
      </c>
      <c r="AU536" s="145" t="s">
        <v>90</v>
      </c>
      <c r="AY536" s="18" t="s">
        <v>358</v>
      </c>
      <c r="BE536" s="146">
        <f>IF(N536="základní",J536,0)</f>
        <v>0</v>
      </c>
      <c r="BF536" s="146">
        <f>IF(N536="snížená",J536,0)</f>
        <v>0</v>
      </c>
      <c r="BG536" s="146">
        <f>IF(N536="zákl. přenesená",J536,0)</f>
        <v>0</v>
      </c>
      <c r="BH536" s="146">
        <f>IF(N536="sníž. přenesená",J536,0)</f>
        <v>0</v>
      </c>
      <c r="BI536" s="146">
        <f>IF(N536="nulová",J536,0)</f>
        <v>0</v>
      </c>
      <c r="BJ536" s="18" t="s">
        <v>90</v>
      </c>
      <c r="BK536" s="146">
        <f>ROUND(I536*H536,2)</f>
        <v>0</v>
      </c>
      <c r="BL536" s="18" t="s">
        <v>454</v>
      </c>
      <c r="BM536" s="145" t="s">
        <v>3592</v>
      </c>
    </row>
    <row r="537" spans="2:65" s="13" customFormat="1" ht="11.25">
      <c r="B537" s="158"/>
      <c r="D537" s="152" t="s">
        <v>368</v>
      </c>
      <c r="E537" s="159" t="s">
        <v>19</v>
      </c>
      <c r="F537" s="160" t="s">
        <v>3143</v>
      </c>
      <c r="H537" s="161">
        <v>11</v>
      </c>
      <c r="I537" s="162"/>
      <c r="L537" s="158"/>
      <c r="M537" s="163"/>
      <c r="T537" s="164"/>
      <c r="AT537" s="159" t="s">
        <v>368</v>
      </c>
      <c r="AU537" s="159" t="s">
        <v>90</v>
      </c>
      <c r="AV537" s="13" t="s">
        <v>90</v>
      </c>
      <c r="AW537" s="13" t="s">
        <v>36</v>
      </c>
      <c r="AX537" s="13" t="s">
        <v>84</v>
      </c>
      <c r="AY537" s="159" t="s">
        <v>358</v>
      </c>
    </row>
    <row r="538" spans="2:65" s="1" customFormat="1" ht="16.5" customHeight="1">
      <c r="B538" s="33"/>
      <c r="C538" s="134" t="s">
        <v>1247</v>
      </c>
      <c r="D538" s="134" t="s">
        <v>360</v>
      </c>
      <c r="E538" s="135" t="s">
        <v>3593</v>
      </c>
      <c r="F538" s="136" t="s">
        <v>3594</v>
      </c>
      <c r="G538" s="137" t="s">
        <v>504</v>
      </c>
      <c r="H538" s="138">
        <v>11</v>
      </c>
      <c r="I538" s="139"/>
      <c r="J538" s="140">
        <f>ROUND(I538*H538,2)</f>
        <v>0</v>
      </c>
      <c r="K538" s="136" t="s">
        <v>402</v>
      </c>
      <c r="L538" s="33"/>
      <c r="M538" s="141" t="s">
        <v>19</v>
      </c>
      <c r="N538" s="142" t="s">
        <v>49</v>
      </c>
      <c r="P538" s="143">
        <f>O538*H538</f>
        <v>0</v>
      </c>
      <c r="Q538" s="143">
        <v>1.2E-4</v>
      </c>
      <c r="R538" s="143">
        <f>Q538*H538</f>
        <v>1.32E-3</v>
      </c>
      <c r="S538" s="143">
        <v>0</v>
      </c>
      <c r="T538" s="144">
        <f>S538*H538</f>
        <v>0</v>
      </c>
      <c r="AR538" s="145" t="s">
        <v>454</v>
      </c>
      <c r="AT538" s="145" t="s">
        <v>360</v>
      </c>
      <c r="AU538" s="145" t="s">
        <v>90</v>
      </c>
      <c r="AY538" s="18" t="s">
        <v>358</v>
      </c>
      <c r="BE538" s="146">
        <f>IF(N538="základní",J538,0)</f>
        <v>0</v>
      </c>
      <c r="BF538" s="146">
        <f>IF(N538="snížená",J538,0)</f>
        <v>0</v>
      </c>
      <c r="BG538" s="146">
        <f>IF(N538="zákl. přenesená",J538,0)</f>
        <v>0</v>
      </c>
      <c r="BH538" s="146">
        <f>IF(N538="sníž. přenesená",J538,0)</f>
        <v>0</v>
      </c>
      <c r="BI538" s="146">
        <f>IF(N538="nulová",J538,0)</f>
        <v>0</v>
      </c>
      <c r="BJ538" s="18" t="s">
        <v>90</v>
      </c>
      <c r="BK538" s="146">
        <f>ROUND(I538*H538,2)</f>
        <v>0</v>
      </c>
      <c r="BL538" s="18" t="s">
        <v>454</v>
      </c>
      <c r="BM538" s="145" t="s">
        <v>3595</v>
      </c>
    </row>
    <row r="539" spans="2:65" s="1" customFormat="1" ht="11.25">
      <c r="B539" s="33"/>
      <c r="D539" s="147" t="s">
        <v>366</v>
      </c>
      <c r="F539" s="148" t="s">
        <v>3596</v>
      </c>
      <c r="I539" s="149"/>
      <c r="L539" s="33"/>
      <c r="M539" s="150"/>
      <c r="T539" s="54"/>
      <c r="AT539" s="18" t="s">
        <v>366</v>
      </c>
      <c r="AU539" s="18" t="s">
        <v>90</v>
      </c>
    </row>
    <row r="540" spans="2:65" s="1" customFormat="1" ht="37.9" customHeight="1">
      <c r="B540" s="33"/>
      <c r="C540" s="179" t="s">
        <v>1252</v>
      </c>
      <c r="D540" s="179" t="s">
        <v>440</v>
      </c>
      <c r="E540" s="180" t="s">
        <v>3597</v>
      </c>
      <c r="F540" s="181" t="s">
        <v>3598</v>
      </c>
      <c r="G540" s="182" t="s">
        <v>504</v>
      </c>
      <c r="H540" s="183">
        <v>11</v>
      </c>
      <c r="I540" s="184"/>
      <c r="J540" s="185">
        <f>ROUND(I540*H540,2)</f>
        <v>0</v>
      </c>
      <c r="K540" s="181" t="s">
        <v>3182</v>
      </c>
      <c r="L540" s="186"/>
      <c r="M540" s="187" t="s">
        <v>19</v>
      </c>
      <c r="N540" s="188" t="s">
        <v>49</v>
      </c>
      <c r="P540" s="143">
        <f>O540*H540</f>
        <v>0</v>
      </c>
      <c r="Q540" s="143">
        <v>3.5000000000000001E-3</v>
      </c>
      <c r="R540" s="143">
        <f>Q540*H540</f>
        <v>3.85E-2</v>
      </c>
      <c r="S540" s="143">
        <v>0</v>
      </c>
      <c r="T540" s="144">
        <f>S540*H540</f>
        <v>0</v>
      </c>
      <c r="AR540" s="145" t="s">
        <v>558</v>
      </c>
      <c r="AT540" s="145" t="s">
        <v>440</v>
      </c>
      <c r="AU540" s="145" t="s">
        <v>90</v>
      </c>
      <c r="AY540" s="18" t="s">
        <v>358</v>
      </c>
      <c r="BE540" s="146">
        <f>IF(N540="základní",J540,0)</f>
        <v>0</v>
      </c>
      <c r="BF540" s="146">
        <f>IF(N540="snížená",J540,0)</f>
        <v>0</v>
      </c>
      <c r="BG540" s="146">
        <f>IF(N540="zákl. přenesená",J540,0)</f>
        <v>0</v>
      </c>
      <c r="BH540" s="146">
        <f>IF(N540="sníž. přenesená",J540,0)</f>
        <v>0</v>
      </c>
      <c r="BI540" s="146">
        <f>IF(N540="nulová",J540,0)</f>
        <v>0</v>
      </c>
      <c r="BJ540" s="18" t="s">
        <v>90</v>
      </c>
      <c r="BK540" s="146">
        <f>ROUND(I540*H540,2)</f>
        <v>0</v>
      </c>
      <c r="BL540" s="18" t="s">
        <v>454</v>
      </c>
      <c r="BM540" s="145" t="s">
        <v>3599</v>
      </c>
    </row>
    <row r="541" spans="2:65" s="13" customFormat="1" ht="11.25">
      <c r="B541" s="158"/>
      <c r="D541" s="152" t="s">
        <v>368</v>
      </c>
      <c r="E541" s="159" t="s">
        <v>19</v>
      </c>
      <c r="F541" s="160" t="s">
        <v>3143</v>
      </c>
      <c r="H541" s="161">
        <v>11</v>
      </c>
      <c r="I541" s="162"/>
      <c r="L541" s="158"/>
      <c r="M541" s="163"/>
      <c r="T541" s="164"/>
      <c r="AT541" s="159" t="s">
        <v>368</v>
      </c>
      <c r="AU541" s="159" t="s">
        <v>90</v>
      </c>
      <c r="AV541" s="13" t="s">
        <v>90</v>
      </c>
      <c r="AW541" s="13" t="s">
        <v>36</v>
      </c>
      <c r="AX541" s="13" t="s">
        <v>84</v>
      </c>
      <c r="AY541" s="159" t="s">
        <v>358</v>
      </c>
    </row>
    <row r="542" spans="2:65" s="1" customFormat="1" ht="24.2" customHeight="1">
      <c r="B542" s="33"/>
      <c r="C542" s="134" t="s">
        <v>1257</v>
      </c>
      <c r="D542" s="134" t="s">
        <v>360</v>
      </c>
      <c r="E542" s="135" t="s">
        <v>3600</v>
      </c>
      <c r="F542" s="136" t="s">
        <v>3601</v>
      </c>
      <c r="G542" s="137" t="s">
        <v>504</v>
      </c>
      <c r="H542" s="138">
        <v>12</v>
      </c>
      <c r="I542" s="139"/>
      <c r="J542" s="140">
        <f>ROUND(I542*H542,2)</f>
        <v>0</v>
      </c>
      <c r="K542" s="136" t="s">
        <v>402</v>
      </c>
      <c r="L542" s="33"/>
      <c r="M542" s="141" t="s">
        <v>19</v>
      </c>
      <c r="N542" s="142" t="s">
        <v>49</v>
      </c>
      <c r="P542" s="143">
        <f>O542*H542</f>
        <v>0</v>
      </c>
      <c r="Q542" s="143">
        <v>6.0000000000000002E-5</v>
      </c>
      <c r="R542" s="143">
        <f>Q542*H542</f>
        <v>7.2000000000000005E-4</v>
      </c>
      <c r="S542" s="143">
        <v>0</v>
      </c>
      <c r="T542" s="144">
        <f>S542*H542</f>
        <v>0</v>
      </c>
      <c r="AR542" s="145" t="s">
        <v>454</v>
      </c>
      <c r="AT542" s="145" t="s">
        <v>360</v>
      </c>
      <c r="AU542" s="145" t="s">
        <v>90</v>
      </c>
      <c r="AY542" s="18" t="s">
        <v>358</v>
      </c>
      <c r="BE542" s="146">
        <f>IF(N542="základní",J542,0)</f>
        <v>0</v>
      </c>
      <c r="BF542" s="146">
        <f>IF(N542="snížená",J542,0)</f>
        <v>0</v>
      </c>
      <c r="BG542" s="146">
        <f>IF(N542="zákl. přenesená",J542,0)</f>
        <v>0</v>
      </c>
      <c r="BH542" s="146">
        <f>IF(N542="sníž. přenesená",J542,0)</f>
        <v>0</v>
      </c>
      <c r="BI542" s="146">
        <f>IF(N542="nulová",J542,0)</f>
        <v>0</v>
      </c>
      <c r="BJ542" s="18" t="s">
        <v>90</v>
      </c>
      <c r="BK542" s="146">
        <f>ROUND(I542*H542,2)</f>
        <v>0</v>
      </c>
      <c r="BL542" s="18" t="s">
        <v>454</v>
      </c>
      <c r="BM542" s="145" t="s">
        <v>3602</v>
      </c>
    </row>
    <row r="543" spans="2:65" s="1" customFormat="1" ht="11.25">
      <c r="B543" s="33"/>
      <c r="D543" s="147" t="s">
        <v>366</v>
      </c>
      <c r="F543" s="148" t="s">
        <v>3603</v>
      </c>
      <c r="I543" s="149"/>
      <c r="L543" s="33"/>
      <c r="M543" s="150"/>
      <c r="T543" s="54"/>
      <c r="AT543" s="18" t="s">
        <v>366</v>
      </c>
      <c r="AU543" s="18" t="s">
        <v>90</v>
      </c>
    </row>
    <row r="544" spans="2:65" s="1" customFormat="1" ht="37.9" customHeight="1">
      <c r="B544" s="33"/>
      <c r="C544" s="179" t="s">
        <v>1262</v>
      </c>
      <c r="D544" s="179" t="s">
        <v>440</v>
      </c>
      <c r="E544" s="180" t="s">
        <v>3604</v>
      </c>
      <c r="F544" s="181" t="s">
        <v>3605</v>
      </c>
      <c r="G544" s="182" t="s">
        <v>504</v>
      </c>
      <c r="H544" s="183">
        <v>12</v>
      </c>
      <c r="I544" s="184"/>
      <c r="J544" s="185">
        <f>ROUND(I544*H544,2)</f>
        <v>0</v>
      </c>
      <c r="K544" s="181" t="s">
        <v>3182</v>
      </c>
      <c r="L544" s="186"/>
      <c r="M544" s="187" t="s">
        <v>19</v>
      </c>
      <c r="N544" s="188" t="s">
        <v>49</v>
      </c>
      <c r="P544" s="143">
        <f>O544*H544</f>
        <v>0</v>
      </c>
      <c r="Q544" s="143">
        <v>2.9999999999999997E-4</v>
      </c>
      <c r="R544" s="143">
        <f>Q544*H544</f>
        <v>3.5999999999999999E-3</v>
      </c>
      <c r="S544" s="143">
        <v>0</v>
      </c>
      <c r="T544" s="144">
        <f>S544*H544</f>
        <v>0</v>
      </c>
      <c r="AR544" s="145" t="s">
        <v>558</v>
      </c>
      <c r="AT544" s="145" t="s">
        <v>440</v>
      </c>
      <c r="AU544" s="145" t="s">
        <v>90</v>
      </c>
      <c r="AY544" s="18" t="s">
        <v>358</v>
      </c>
      <c r="BE544" s="146">
        <f>IF(N544="základní",J544,0)</f>
        <v>0</v>
      </c>
      <c r="BF544" s="146">
        <f>IF(N544="snížená",J544,0)</f>
        <v>0</v>
      </c>
      <c r="BG544" s="146">
        <f>IF(N544="zákl. přenesená",J544,0)</f>
        <v>0</v>
      </c>
      <c r="BH544" s="146">
        <f>IF(N544="sníž. přenesená",J544,0)</f>
        <v>0</v>
      </c>
      <c r="BI544" s="146">
        <f>IF(N544="nulová",J544,0)</f>
        <v>0</v>
      </c>
      <c r="BJ544" s="18" t="s">
        <v>90</v>
      </c>
      <c r="BK544" s="146">
        <f>ROUND(I544*H544,2)</f>
        <v>0</v>
      </c>
      <c r="BL544" s="18" t="s">
        <v>454</v>
      </c>
      <c r="BM544" s="145" t="s">
        <v>3606</v>
      </c>
    </row>
    <row r="545" spans="2:65" s="13" customFormat="1" ht="11.25">
      <c r="B545" s="158"/>
      <c r="D545" s="152" t="s">
        <v>368</v>
      </c>
      <c r="E545" s="159" t="s">
        <v>19</v>
      </c>
      <c r="F545" s="160" t="s">
        <v>3463</v>
      </c>
      <c r="H545" s="161">
        <v>12</v>
      </c>
      <c r="I545" s="162"/>
      <c r="L545" s="158"/>
      <c r="M545" s="163"/>
      <c r="T545" s="164"/>
      <c r="AT545" s="159" t="s">
        <v>368</v>
      </c>
      <c r="AU545" s="159" t="s">
        <v>90</v>
      </c>
      <c r="AV545" s="13" t="s">
        <v>90</v>
      </c>
      <c r="AW545" s="13" t="s">
        <v>36</v>
      </c>
      <c r="AX545" s="13" t="s">
        <v>84</v>
      </c>
      <c r="AY545" s="159" t="s">
        <v>358</v>
      </c>
    </row>
    <row r="546" spans="2:65" s="1" customFormat="1" ht="24.2" customHeight="1">
      <c r="B546" s="33"/>
      <c r="C546" s="134" t="s">
        <v>1267</v>
      </c>
      <c r="D546" s="134" t="s">
        <v>360</v>
      </c>
      <c r="E546" s="135" t="s">
        <v>3607</v>
      </c>
      <c r="F546" s="136" t="s">
        <v>3608</v>
      </c>
      <c r="G546" s="137" t="s">
        <v>504</v>
      </c>
      <c r="H546" s="138">
        <v>4</v>
      </c>
      <c r="I546" s="139"/>
      <c r="J546" s="140">
        <f>ROUND(I546*H546,2)</f>
        <v>0</v>
      </c>
      <c r="K546" s="136" t="s">
        <v>402</v>
      </c>
      <c r="L546" s="33"/>
      <c r="M546" s="141" t="s">
        <v>19</v>
      </c>
      <c r="N546" s="142" t="s">
        <v>49</v>
      </c>
      <c r="P546" s="143">
        <f>O546*H546</f>
        <v>0</v>
      </c>
      <c r="Q546" s="143">
        <v>2.7999999999999998E-4</v>
      </c>
      <c r="R546" s="143">
        <f>Q546*H546</f>
        <v>1.1199999999999999E-3</v>
      </c>
      <c r="S546" s="143">
        <v>0</v>
      </c>
      <c r="T546" s="144">
        <f>S546*H546</f>
        <v>0</v>
      </c>
      <c r="AR546" s="145" t="s">
        <v>454</v>
      </c>
      <c r="AT546" s="145" t="s">
        <v>360</v>
      </c>
      <c r="AU546" s="145" t="s">
        <v>90</v>
      </c>
      <c r="AY546" s="18" t="s">
        <v>358</v>
      </c>
      <c r="BE546" s="146">
        <f>IF(N546="základní",J546,0)</f>
        <v>0</v>
      </c>
      <c r="BF546" s="146">
        <f>IF(N546="snížená",J546,0)</f>
        <v>0</v>
      </c>
      <c r="BG546" s="146">
        <f>IF(N546="zákl. přenesená",J546,0)</f>
        <v>0</v>
      </c>
      <c r="BH546" s="146">
        <f>IF(N546="sníž. přenesená",J546,0)</f>
        <v>0</v>
      </c>
      <c r="BI546" s="146">
        <f>IF(N546="nulová",J546,0)</f>
        <v>0</v>
      </c>
      <c r="BJ546" s="18" t="s">
        <v>90</v>
      </c>
      <c r="BK546" s="146">
        <f>ROUND(I546*H546,2)</f>
        <v>0</v>
      </c>
      <c r="BL546" s="18" t="s">
        <v>454</v>
      </c>
      <c r="BM546" s="145" t="s">
        <v>3609</v>
      </c>
    </row>
    <row r="547" spans="2:65" s="1" customFormat="1" ht="11.25">
      <c r="B547" s="33"/>
      <c r="D547" s="147" t="s">
        <v>366</v>
      </c>
      <c r="F547" s="148" t="s">
        <v>3610</v>
      </c>
      <c r="I547" s="149"/>
      <c r="L547" s="33"/>
      <c r="M547" s="150"/>
      <c r="T547" s="54"/>
      <c r="AT547" s="18" t="s">
        <v>366</v>
      </c>
      <c r="AU547" s="18" t="s">
        <v>90</v>
      </c>
    </row>
    <row r="548" spans="2:65" s="1" customFormat="1" ht="21.75" customHeight="1">
      <c r="B548" s="33"/>
      <c r="C548" s="134" t="s">
        <v>1275</v>
      </c>
      <c r="D548" s="134" t="s">
        <v>360</v>
      </c>
      <c r="E548" s="135" t="s">
        <v>3611</v>
      </c>
      <c r="F548" s="136" t="s">
        <v>3612</v>
      </c>
      <c r="G548" s="137" t="s">
        <v>504</v>
      </c>
      <c r="H548" s="138">
        <v>13</v>
      </c>
      <c r="I548" s="139"/>
      <c r="J548" s="140">
        <f>ROUND(I548*H548,2)</f>
        <v>0</v>
      </c>
      <c r="K548" s="136" t="s">
        <v>402</v>
      </c>
      <c r="L548" s="33"/>
      <c r="M548" s="141" t="s">
        <v>19</v>
      </c>
      <c r="N548" s="142" t="s">
        <v>49</v>
      </c>
      <c r="P548" s="143">
        <f>O548*H548</f>
        <v>0</v>
      </c>
      <c r="Q548" s="143">
        <v>1.4999999999999999E-4</v>
      </c>
      <c r="R548" s="143">
        <f>Q548*H548</f>
        <v>1.9499999999999999E-3</v>
      </c>
      <c r="S548" s="143">
        <v>0</v>
      </c>
      <c r="T548" s="144">
        <f>S548*H548</f>
        <v>0</v>
      </c>
      <c r="AR548" s="145" t="s">
        <v>454</v>
      </c>
      <c r="AT548" s="145" t="s">
        <v>360</v>
      </c>
      <c r="AU548" s="145" t="s">
        <v>90</v>
      </c>
      <c r="AY548" s="18" t="s">
        <v>358</v>
      </c>
      <c r="BE548" s="146">
        <f>IF(N548="základní",J548,0)</f>
        <v>0</v>
      </c>
      <c r="BF548" s="146">
        <f>IF(N548="snížená",J548,0)</f>
        <v>0</v>
      </c>
      <c r="BG548" s="146">
        <f>IF(N548="zákl. přenesená",J548,0)</f>
        <v>0</v>
      </c>
      <c r="BH548" s="146">
        <f>IF(N548="sníž. přenesená",J548,0)</f>
        <v>0</v>
      </c>
      <c r="BI548" s="146">
        <f>IF(N548="nulová",J548,0)</f>
        <v>0</v>
      </c>
      <c r="BJ548" s="18" t="s">
        <v>90</v>
      </c>
      <c r="BK548" s="146">
        <f>ROUND(I548*H548,2)</f>
        <v>0</v>
      </c>
      <c r="BL548" s="18" t="s">
        <v>454</v>
      </c>
      <c r="BM548" s="145" t="s">
        <v>3613</v>
      </c>
    </row>
    <row r="549" spans="2:65" s="1" customFormat="1" ht="11.25">
      <c r="B549" s="33"/>
      <c r="D549" s="147" t="s">
        <v>366</v>
      </c>
      <c r="F549" s="148" t="s">
        <v>3614</v>
      </c>
      <c r="I549" s="149"/>
      <c r="L549" s="33"/>
      <c r="M549" s="150"/>
      <c r="T549" s="54"/>
      <c r="AT549" s="18" t="s">
        <v>366</v>
      </c>
      <c r="AU549" s="18" t="s">
        <v>90</v>
      </c>
    </row>
    <row r="550" spans="2:65" s="13" customFormat="1" ht="11.25">
      <c r="B550" s="158"/>
      <c r="D550" s="152" t="s">
        <v>368</v>
      </c>
      <c r="E550" s="159" t="s">
        <v>19</v>
      </c>
      <c r="F550" s="160" t="s">
        <v>3615</v>
      </c>
      <c r="H550" s="161">
        <v>13</v>
      </c>
      <c r="I550" s="162"/>
      <c r="L550" s="158"/>
      <c r="M550" s="163"/>
      <c r="T550" s="164"/>
      <c r="AT550" s="159" t="s">
        <v>368</v>
      </c>
      <c r="AU550" s="159" t="s">
        <v>90</v>
      </c>
      <c r="AV550" s="13" t="s">
        <v>90</v>
      </c>
      <c r="AW550" s="13" t="s">
        <v>36</v>
      </c>
      <c r="AX550" s="13" t="s">
        <v>84</v>
      </c>
      <c r="AY550" s="159" t="s">
        <v>358</v>
      </c>
    </row>
    <row r="551" spans="2:65" s="1" customFormat="1" ht="33" customHeight="1">
      <c r="B551" s="33"/>
      <c r="C551" s="179" t="s">
        <v>1280</v>
      </c>
      <c r="D551" s="179" t="s">
        <v>440</v>
      </c>
      <c r="E551" s="180" t="s">
        <v>3616</v>
      </c>
      <c r="F551" s="181" t="s">
        <v>3617</v>
      </c>
      <c r="G551" s="182" t="s">
        <v>504</v>
      </c>
      <c r="H551" s="183">
        <v>12</v>
      </c>
      <c r="I551" s="184"/>
      <c r="J551" s="185">
        <f>ROUND(I551*H551,2)</f>
        <v>0</v>
      </c>
      <c r="K551" s="181" t="s">
        <v>3182</v>
      </c>
      <c r="L551" s="186"/>
      <c r="M551" s="187" t="s">
        <v>19</v>
      </c>
      <c r="N551" s="188" t="s">
        <v>49</v>
      </c>
      <c r="P551" s="143">
        <f>O551*H551</f>
        <v>0</v>
      </c>
      <c r="Q551" s="143">
        <v>1.9000000000000001E-4</v>
      </c>
      <c r="R551" s="143">
        <f>Q551*H551</f>
        <v>2.2799999999999999E-3</v>
      </c>
      <c r="S551" s="143">
        <v>0</v>
      </c>
      <c r="T551" s="144">
        <f>S551*H551</f>
        <v>0</v>
      </c>
      <c r="AR551" s="145" t="s">
        <v>558</v>
      </c>
      <c r="AT551" s="145" t="s">
        <v>440</v>
      </c>
      <c r="AU551" s="145" t="s">
        <v>90</v>
      </c>
      <c r="AY551" s="18" t="s">
        <v>358</v>
      </c>
      <c r="BE551" s="146">
        <f>IF(N551="základní",J551,0)</f>
        <v>0</v>
      </c>
      <c r="BF551" s="146">
        <f>IF(N551="snížená",J551,0)</f>
        <v>0</v>
      </c>
      <c r="BG551" s="146">
        <f>IF(N551="zákl. přenesená",J551,0)</f>
        <v>0</v>
      </c>
      <c r="BH551" s="146">
        <f>IF(N551="sníž. přenesená",J551,0)</f>
        <v>0</v>
      </c>
      <c r="BI551" s="146">
        <f>IF(N551="nulová",J551,0)</f>
        <v>0</v>
      </c>
      <c r="BJ551" s="18" t="s">
        <v>90</v>
      </c>
      <c r="BK551" s="146">
        <f>ROUND(I551*H551,2)</f>
        <v>0</v>
      </c>
      <c r="BL551" s="18" t="s">
        <v>454</v>
      </c>
      <c r="BM551" s="145" t="s">
        <v>3618</v>
      </c>
    </row>
    <row r="552" spans="2:65" s="13" customFormat="1" ht="11.25">
      <c r="B552" s="158"/>
      <c r="D552" s="152" t="s">
        <v>368</v>
      </c>
      <c r="E552" s="159" t="s">
        <v>19</v>
      </c>
      <c r="F552" s="160" t="s">
        <v>3463</v>
      </c>
      <c r="H552" s="161">
        <v>12</v>
      </c>
      <c r="I552" s="162"/>
      <c r="L552" s="158"/>
      <c r="M552" s="163"/>
      <c r="T552" s="164"/>
      <c r="AT552" s="159" t="s">
        <v>368</v>
      </c>
      <c r="AU552" s="159" t="s">
        <v>90</v>
      </c>
      <c r="AV552" s="13" t="s">
        <v>90</v>
      </c>
      <c r="AW552" s="13" t="s">
        <v>36</v>
      </c>
      <c r="AX552" s="13" t="s">
        <v>84</v>
      </c>
      <c r="AY552" s="159" t="s">
        <v>358</v>
      </c>
    </row>
    <row r="553" spans="2:65" s="1" customFormat="1" ht="33" customHeight="1">
      <c r="B553" s="33"/>
      <c r="C553" s="179" t="s">
        <v>1286</v>
      </c>
      <c r="D553" s="179" t="s">
        <v>440</v>
      </c>
      <c r="E553" s="180" t="s">
        <v>3619</v>
      </c>
      <c r="F553" s="181" t="s">
        <v>3620</v>
      </c>
      <c r="G553" s="182" t="s">
        <v>504</v>
      </c>
      <c r="H553" s="183">
        <v>1</v>
      </c>
      <c r="I553" s="184"/>
      <c r="J553" s="185">
        <f>ROUND(I553*H553,2)</f>
        <v>0</v>
      </c>
      <c r="K553" s="181" t="s">
        <v>3182</v>
      </c>
      <c r="L553" s="186"/>
      <c r="M553" s="187" t="s">
        <v>19</v>
      </c>
      <c r="N553" s="188" t="s">
        <v>49</v>
      </c>
      <c r="P553" s="143">
        <f>O553*H553</f>
        <v>0</v>
      </c>
      <c r="Q553" s="143">
        <v>1.9000000000000001E-4</v>
      </c>
      <c r="R553" s="143">
        <f>Q553*H553</f>
        <v>1.9000000000000001E-4</v>
      </c>
      <c r="S553" s="143">
        <v>0</v>
      </c>
      <c r="T553" s="144">
        <f>S553*H553</f>
        <v>0</v>
      </c>
      <c r="AR553" s="145" t="s">
        <v>558</v>
      </c>
      <c r="AT553" s="145" t="s">
        <v>440</v>
      </c>
      <c r="AU553" s="145" t="s">
        <v>90</v>
      </c>
      <c r="AY553" s="18" t="s">
        <v>358</v>
      </c>
      <c r="BE553" s="146">
        <f>IF(N553="základní",J553,0)</f>
        <v>0</v>
      </c>
      <c r="BF553" s="146">
        <f>IF(N553="snížená",J553,0)</f>
        <v>0</v>
      </c>
      <c r="BG553" s="146">
        <f>IF(N553="zákl. přenesená",J553,0)</f>
        <v>0</v>
      </c>
      <c r="BH553" s="146">
        <f>IF(N553="sníž. přenesená",J553,0)</f>
        <v>0</v>
      </c>
      <c r="BI553" s="146">
        <f>IF(N553="nulová",J553,0)</f>
        <v>0</v>
      </c>
      <c r="BJ553" s="18" t="s">
        <v>90</v>
      </c>
      <c r="BK553" s="146">
        <f>ROUND(I553*H553,2)</f>
        <v>0</v>
      </c>
      <c r="BL553" s="18" t="s">
        <v>454</v>
      </c>
      <c r="BM553" s="145" t="s">
        <v>3621</v>
      </c>
    </row>
    <row r="554" spans="2:65" s="13" customFormat="1" ht="11.25">
      <c r="B554" s="158"/>
      <c r="D554" s="152" t="s">
        <v>368</v>
      </c>
      <c r="E554" s="159" t="s">
        <v>19</v>
      </c>
      <c r="F554" s="160" t="s">
        <v>84</v>
      </c>
      <c r="H554" s="161">
        <v>1</v>
      </c>
      <c r="I554" s="162"/>
      <c r="L554" s="158"/>
      <c r="M554" s="163"/>
      <c r="T554" s="164"/>
      <c r="AT554" s="159" t="s">
        <v>368</v>
      </c>
      <c r="AU554" s="159" t="s">
        <v>90</v>
      </c>
      <c r="AV554" s="13" t="s">
        <v>90</v>
      </c>
      <c r="AW554" s="13" t="s">
        <v>36</v>
      </c>
      <c r="AX554" s="13" t="s">
        <v>84</v>
      </c>
      <c r="AY554" s="159" t="s">
        <v>358</v>
      </c>
    </row>
    <row r="555" spans="2:65" s="1" customFormat="1" ht="24.2" customHeight="1">
      <c r="B555" s="33"/>
      <c r="C555" s="134" t="s">
        <v>1291</v>
      </c>
      <c r="D555" s="134" t="s">
        <v>360</v>
      </c>
      <c r="E555" s="135" t="s">
        <v>3622</v>
      </c>
      <c r="F555" s="136" t="s">
        <v>3623</v>
      </c>
      <c r="G555" s="137" t="s">
        <v>504</v>
      </c>
      <c r="H555" s="138">
        <v>3</v>
      </c>
      <c r="I555" s="139"/>
      <c r="J555" s="140">
        <f>ROUND(I555*H555,2)</f>
        <v>0</v>
      </c>
      <c r="K555" s="136" t="s">
        <v>3182</v>
      </c>
      <c r="L555" s="33"/>
      <c r="M555" s="141" t="s">
        <v>19</v>
      </c>
      <c r="N555" s="142" t="s">
        <v>49</v>
      </c>
      <c r="P555" s="143">
        <f>O555*H555</f>
        <v>0</v>
      </c>
      <c r="Q555" s="143">
        <v>2.3000000000000001E-4</v>
      </c>
      <c r="R555" s="143">
        <f>Q555*H555</f>
        <v>6.9000000000000008E-4</v>
      </c>
      <c r="S555" s="143">
        <v>0</v>
      </c>
      <c r="T555" s="144">
        <f>S555*H555</f>
        <v>0</v>
      </c>
      <c r="AR555" s="145" t="s">
        <v>454</v>
      </c>
      <c r="AT555" s="145" t="s">
        <v>360</v>
      </c>
      <c r="AU555" s="145" t="s">
        <v>90</v>
      </c>
      <c r="AY555" s="18" t="s">
        <v>358</v>
      </c>
      <c r="BE555" s="146">
        <f>IF(N555="základní",J555,0)</f>
        <v>0</v>
      </c>
      <c r="BF555" s="146">
        <f>IF(N555="snížená",J555,0)</f>
        <v>0</v>
      </c>
      <c r="BG555" s="146">
        <f>IF(N555="zákl. přenesená",J555,0)</f>
        <v>0</v>
      </c>
      <c r="BH555" s="146">
        <f>IF(N555="sníž. přenesená",J555,0)</f>
        <v>0</v>
      </c>
      <c r="BI555" s="146">
        <f>IF(N555="nulová",J555,0)</f>
        <v>0</v>
      </c>
      <c r="BJ555" s="18" t="s">
        <v>90</v>
      </c>
      <c r="BK555" s="146">
        <f>ROUND(I555*H555,2)</f>
        <v>0</v>
      </c>
      <c r="BL555" s="18" t="s">
        <v>454</v>
      </c>
      <c r="BM555" s="145" t="s">
        <v>3624</v>
      </c>
    </row>
    <row r="556" spans="2:65" s="13" customFormat="1" ht="11.25">
      <c r="B556" s="158"/>
      <c r="D556" s="152" t="s">
        <v>368</v>
      </c>
      <c r="E556" s="159" t="s">
        <v>19</v>
      </c>
      <c r="F556" s="160" t="s">
        <v>3625</v>
      </c>
      <c r="H556" s="161">
        <v>2</v>
      </c>
      <c r="I556" s="162"/>
      <c r="L556" s="158"/>
      <c r="M556" s="163"/>
      <c r="T556" s="164"/>
      <c r="AT556" s="159" t="s">
        <v>368</v>
      </c>
      <c r="AU556" s="159" t="s">
        <v>90</v>
      </c>
      <c r="AV556" s="13" t="s">
        <v>90</v>
      </c>
      <c r="AW556" s="13" t="s">
        <v>36</v>
      </c>
      <c r="AX556" s="13" t="s">
        <v>77</v>
      </c>
      <c r="AY556" s="159" t="s">
        <v>358</v>
      </c>
    </row>
    <row r="557" spans="2:65" s="13" customFormat="1" ht="11.25">
      <c r="B557" s="158"/>
      <c r="D557" s="152" t="s">
        <v>368</v>
      </c>
      <c r="E557" s="159" t="s">
        <v>19</v>
      </c>
      <c r="F557" s="160" t="s">
        <v>3626</v>
      </c>
      <c r="H557" s="161">
        <v>1</v>
      </c>
      <c r="I557" s="162"/>
      <c r="L557" s="158"/>
      <c r="M557" s="163"/>
      <c r="T557" s="164"/>
      <c r="AT557" s="159" t="s">
        <v>368</v>
      </c>
      <c r="AU557" s="159" t="s">
        <v>90</v>
      </c>
      <c r="AV557" s="13" t="s">
        <v>90</v>
      </c>
      <c r="AW557" s="13" t="s">
        <v>36</v>
      </c>
      <c r="AX557" s="13" t="s">
        <v>77</v>
      </c>
      <c r="AY557" s="159" t="s">
        <v>358</v>
      </c>
    </row>
    <row r="558" spans="2:65" s="14" customFormat="1" ht="11.25">
      <c r="B558" s="165"/>
      <c r="D558" s="152" t="s">
        <v>368</v>
      </c>
      <c r="E558" s="166" t="s">
        <v>19</v>
      </c>
      <c r="F558" s="167" t="s">
        <v>371</v>
      </c>
      <c r="H558" s="168">
        <v>3</v>
      </c>
      <c r="I558" s="169"/>
      <c r="L558" s="165"/>
      <c r="M558" s="170"/>
      <c r="T558" s="171"/>
      <c r="AT558" s="166" t="s">
        <v>368</v>
      </c>
      <c r="AU558" s="166" t="s">
        <v>90</v>
      </c>
      <c r="AV558" s="14" t="s">
        <v>364</v>
      </c>
      <c r="AW558" s="14" t="s">
        <v>36</v>
      </c>
      <c r="AX558" s="14" t="s">
        <v>84</v>
      </c>
      <c r="AY558" s="166" t="s">
        <v>358</v>
      </c>
    </row>
    <row r="559" spans="2:65" s="1" customFormat="1" ht="24.2" customHeight="1">
      <c r="B559" s="33"/>
      <c r="C559" s="134" t="s">
        <v>1296</v>
      </c>
      <c r="D559" s="134" t="s">
        <v>360</v>
      </c>
      <c r="E559" s="135" t="s">
        <v>3627</v>
      </c>
      <c r="F559" s="136" t="s">
        <v>3628</v>
      </c>
      <c r="G559" s="137" t="s">
        <v>1498</v>
      </c>
      <c r="H559" s="189"/>
      <c r="I559" s="139"/>
      <c r="J559" s="140">
        <f>ROUND(I559*H559,2)</f>
        <v>0</v>
      </c>
      <c r="K559" s="136" t="s">
        <v>402</v>
      </c>
      <c r="L559" s="33"/>
      <c r="M559" s="141" t="s">
        <v>19</v>
      </c>
      <c r="N559" s="142" t="s">
        <v>49</v>
      </c>
      <c r="P559" s="143">
        <f>O559*H559</f>
        <v>0</v>
      </c>
      <c r="Q559" s="143">
        <v>0</v>
      </c>
      <c r="R559" s="143">
        <f>Q559*H559</f>
        <v>0</v>
      </c>
      <c r="S559" s="143">
        <v>0</v>
      </c>
      <c r="T559" s="144">
        <f>S559*H559</f>
        <v>0</v>
      </c>
      <c r="AR559" s="145" t="s">
        <v>3629</v>
      </c>
      <c r="AT559" s="145" t="s">
        <v>360</v>
      </c>
      <c r="AU559" s="145" t="s">
        <v>90</v>
      </c>
      <c r="AY559" s="18" t="s">
        <v>358</v>
      </c>
      <c r="BE559" s="146">
        <f>IF(N559="základní",J559,0)</f>
        <v>0</v>
      </c>
      <c r="BF559" s="146">
        <f>IF(N559="snížená",J559,0)</f>
        <v>0</v>
      </c>
      <c r="BG559" s="146">
        <f>IF(N559="zákl. přenesená",J559,0)</f>
        <v>0</v>
      </c>
      <c r="BH559" s="146">
        <f>IF(N559="sníž. přenesená",J559,0)</f>
        <v>0</v>
      </c>
      <c r="BI559" s="146">
        <f>IF(N559="nulová",J559,0)</f>
        <v>0</v>
      </c>
      <c r="BJ559" s="18" t="s">
        <v>90</v>
      </c>
      <c r="BK559" s="146">
        <f>ROUND(I559*H559,2)</f>
        <v>0</v>
      </c>
      <c r="BL559" s="18" t="s">
        <v>3629</v>
      </c>
      <c r="BM559" s="145" t="s">
        <v>3630</v>
      </c>
    </row>
    <row r="560" spans="2:65" s="1" customFormat="1" ht="11.25">
      <c r="B560" s="33"/>
      <c r="D560" s="147" t="s">
        <v>366</v>
      </c>
      <c r="F560" s="148" t="s">
        <v>3631</v>
      </c>
      <c r="I560" s="149"/>
      <c r="L560" s="33"/>
      <c r="M560" s="150"/>
      <c r="T560" s="54"/>
      <c r="AT560" s="18" t="s">
        <v>366</v>
      </c>
      <c r="AU560" s="18" t="s">
        <v>90</v>
      </c>
    </row>
    <row r="561" spans="2:65" s="1" customFormat="1" ht="24.2" customHeight="1">
      <c r="B561" s="33"/>
      <c r="C561" s="134" t="s">
        <v>1304</v>
      </c>
      <c r="D561" s="134" t="s">
        <v>360</v>
      </c>
      <c r="E561" s="135" t="s">
        <v>3632</v>
      </c>
      <c r="F561" s="136" t="s">
        <v>3633</v>
      </c>
      <c r="G561" s="137" t="s">
        <v>1498</v>
      </c>
      <c r="H561" s="189"/>
      <c r="I561" s="139"/>
      <c r="J561" s="140">
        <f>ROUND(I561*H561,2)</f>
        <v>0</v>
      </c>
      <c r="K561" s="136" t="s">
        <v>402</v>
      </c>
      <c r="L561" s="33"/>
      <c r="M561" s="141" t="s">
        <v>19</v>
      </c>
      <c r="N561" s="142" t="s">
        <v>49</v>
      </c>
      <c r="P561" s="143">
        <f>O561*H561</f>
        <v>0</v>
      </c>
      <c r="Q561" s="143">
        <v>0</v>
      </c>
      <c r="R561" s="143">
        <f>Q561*H561</f>
        <v>0</v>
      </c>
      <c r="S561" s="143">
        <v>0</v>
      </c>
      <c r="T561" s="144">
        <f>S561*H561</f>
        <v>0</v>
      </c>
      <c r="AR561" s="145" t="s">
        <v>454</v>
      </c>
      <c r="AT561" s="145" t="s">
        <v>360</v>
      </c>
      <c r="AU561" s="145" t="s">
        <v>90</v>
      </c>
      <c r="AY561" s="18" t="s">
        <v>358</v>
      </c>
      <c r="BE561" s="146">
        <f>IF(N561="základní",J561,0)</f>
        <v>0</v>
      </c>
      <c r="BF561" s="146">
        <f>IF(N561="snížená",J561,0)</f>
        <v>0</v>
      </c>
      <c r="BG561" s="146">
        <f>IF(N561="zákl. přenesená",J561,0)</f>
        <v>0</v>
      </c>
      <c r="BH561" s="146">
        <f>IF(N561="sníž. přenesená",J561,0)</f>
        <v>0</v>
      </c>
      <c r="BI561" s="146">
        <f>IF(N561="nulová",J561,0)</f>
        <v>0</v>
      </c>
      <c r="BJ561" s="18" t="s">
        <v>90</v>
      </c>
      <c r="BK561" s="146">
        <f>ROUND(I561*H561,2)</f>
        <v>0</v>
      </c>
      <c r="BL561" s="18" t="s">
        <v>454</v>
      </c>
      <c r="BM561" s="145" t="s">
        <v>3634</v>
      </c>
    </row>
    <row r="562" spans="2:65" s="1" customFormat="1" ht="11.25">
      <c r="B562" s="33"/>
      <c r="D562" s="147" t="s">
        <v>366</v>
      </c>
      <c r="F562" s="148" t="s">
        <v>3635</v>
      </c>
      <c r="I562" s="149"/>
      <c r="L562" s="33"/>
      <c r="M562" s="150"/>
      <c r="T562" s="54"/>
      <c r="AT562" s="18" t="s">
        <v>366</v>
      </c>
      <c r="AU562" s="18" t="s">
        <v>90</v>
      </c>
    </row>
    <row r="563" spans="2:65" s="11" customFormat="1" ht="22.9" customHeight="1">
      <c r="B563" s="122"/>
      <c r="D563" s="123" t="s">
        <v>76</v>
      </c>
      <c r="E563" s="132" t="s">
        <v>3636</v>
      </c>
      <c r="F563" s="132" t="s">
        <v>3637</v>
      </c>
      <c r="I563" s="125"/>
      <c r="J563" s="133">
        <f>BK563</f>
        <v>0</v>
      </c>
      <c r="L563" s="122"/>
      <c r="M563" s="127"/>
      <c r="P563" s="128">
        <f>SUM(P564:P587)</f>
        <v>0</v>
      </c>
      <c r="R563" s="128">
        <f>SUM(R564:R587)</f>
        <v>1.1061500000000002</v>
      </c>
      <c r="T563" s="129">
        <f>SUM(T564:T587)</f>
        <v>0</v>
      </c>
      <c r="AR563" s="123" t="s">
        <v>90</v>
      </c>
      <c r="AT563" s="130" t="s">
        <v>76</v>
      </c>
      <c r="AU563" s="130" t="s">
        <v>84</v>
      </c>
      <c r="AY563" s="123" t="s">
        <v>358</v>
      </c>
      <c r="BK563" s="131">
        <f>SUM(BK564:BK587)</f>
        <v>0</v>
      </c>
    </row>
    <row r="564" spans="2:65" s="1" customFormat="1" ht="37.9" customHeight="1">
      <c r="B564" s="33"/>
      <c r="C564" s="134" t="s">
        <v>1311</v>
      </c>
      <c r="D564" s="134" t="s">
        <v>360</v>
      </c>
      <c r="E564" s="135" t="s">
        <v>3638</v>
      </c>
      <c r="F564" s="136" t="s">
        <v>3639</v>
      </c>
      <c r="G564" s="137" t="s">
        <v>504</v>
      </c>
      <c r="H564" s="138">
        <v>2</v>
      </c>
      <c r="I564" s="139"/>
      <c r="J564" s="140">
        <f>ROUND(I564*H564,2)</f>
        <v>0</v>
      </c>
      <c r="K564" s="136" t="s">
        <v>402</v>
      </c>
      <c r="L564" s="33"/>
      <c r="M564" s="141" t="s">
        <v>19</v>
      </c>
      <c r="N564" s="142" t="s">
        <v>49</v>
      </c>
      <c r="P564" s="143">
        <f>O564*H564</f>
        <v>0</v>
      </c>
      <c r="Q564" s="143">
        <v>1.2E-2</v>
      </c>
      <c r="R564" s="143">
        <f>Q564*H564</f>
        <v>2.4E-2</v>
      </c>
      <c r="S564" s="143">
        <v>0</v>
      </c>
      <c r="T564" s="144">
        <f>S564*H564</f>
        <v>0</v>
      </c>
      <c r="AR564" s="145" t="s">
        <v>454</v>
      </c>
      <c r="AT564" s="145" t="s">
        <v>360</v>
      </c>
      <c r="AU564" s="145" t="s">
        <v>90</v>
      </c>
      <c r="AY564" s="18" t="s">
        <v>358</v>
      </c>
      <c r="BE564" s="146">
        <f>IF(N564="základní",J564,0)</f>
        <v>0</v>
      </c>
      <c r="BF564" s="146">
        <f>IF(N564="snížená",J564,0)</f>
        <v>0</v>
      </c>
      <c r="BG564" s="146">
        <f>IF(N564="zákl. přenesená",J564,0)</f>
        <v>0</v>
      </c>
      <c r="BH564" s="146">
        <f>IF(N564="sníž. přenesená",J564,0)</f>
        <v>0</v>
      </c>
      <c r="BI564" s="146">
        <f>IF(N564="nulová",J564,0)</f>
        <v>0</v>
      </c>
      <c r="BJ564" s="18" t="s">
        <v>90</v>
      </c>
      <c r="BK564" s="146">
        <f>ROUND(I564*H564,2)</f>
        <v>0</v>
      </c>
      <c r="BL564" s="18" t="s">
        <v>454</v>
      </c>
      <c r="BM564" s="145" t="s">
        <v>3640</v>
      </c>
    </row>
    <row r="565" spans="2:65" s="1" customFormat="1" ht="11.25">
      <c r="B565" s="33"/>
      <c r="D565" s="147" t="s">
        <v>366</v>
      </c>
      <c r="F565" s="148" t="s">
        <v>3641</v>
      </c>
      <c r="I565" s="149"/>
      <c r="L565" s="33"/>
      <c r="M565" s="150"/>
      <c r="T565" s="54"/>
      <c r="AT565" s="18" t="s">
        <v>366</v>
      </c>
      <c r="AU565" s="18" t="s">
        <v>90</v>
      </c>
    </row>
    <row r="566" spans="2:65" s="13" customFormat="1" ht="11.25">
      <c r="B566" s="158"/>
      <c r="D566" s="152" t="s">
        <v>368</v>
      </c>
      <c r="E566" s="159" t="s">
        <v>19</v>
      </c>
      <c r="F566" s="160" t="s">
        <v>90</v>
      </c>
      <c r="H566" s="161">
        <v>2</v>
      </c>
      <c r="I566" s="162"/>
      <c r="L566" s="158"/>
      <c r="M566" s="163"/>
      <c r="T566" s="164"/>
      <c r="AT566" s="159" t="s">
        <v>368</v>
      </c>
      <c r="AU566" s="159" t="s">
        <v>90</v>
      </c>
      <c r="AV566" s="13" t="s">
        <v>90</v>
      </c>
      <c r="AW566" s="13" t="s">
        <v>36</v>
      </c>
      <c r="AX566" s="13" t="s">
        <v>84</v>
      </c>
      <c r="AY566" s="159" t="s">
        <v>358</v>
      </c>
    </row>
    <row r="567" spans="2:65" s="1" customFormat="1" ht="37.9" customHeight="1">
      <c r="B567" s="33"/>
      <c r="C567" s="134" t="s">
        <v>1317</v>
      </c>
      <c r="D567" s="134" t="s">
        <v>360</v>
      </c>
      <c r="E567" s="135" t="s">
        <v>3642</v>
      </c>
      <c r="F567" s="136" t="s">
        <v>3643</v>
      </c>
      <c r="G567" s="137" t="s">
        <v>504</v>
      </c>
      <c r="H567" s="138">
        <v>11</v>
      </c>
      <c r="I567" s="139"/>
      <c r="J567" s="140">
        <f>ROUND(I567*H567,2)</f>
        <v>0</v>
      </c>
      <c r="K567" s="136" t="s">
        <v>402</v>
      </c>
      <c r="L567" s="33"/>
      <c r="M567" s="141" t="s">
        <v>19</v>
      </c>
      <c r="N567" s="142" t="s">
        <v>49</v>
      </c>
      <c r="P567" s="143">
        <f>O567*H567</f>
        <v>0</v>
      </c>
      <c r="Q567" s="143">
        <v>1.2E-2</v>
      </c>
      <c r="R567" s="143">
        <f>Q567*H567</f>
        <v>0.13200000000000001</v>
      </c>
      <c r="S567" s="143">
        <v>0</v>
      </c>
      <c r="T567" s="144">
        <f>S567*H567</f>
        <v>0</v>
      </c>
      <c r="AR567" s="145" t="s">
        <v>454</v>
      </c>
      <c r="AT567" s="145" t="s">
        <v>360</v>
      </c>
      <c r="AU567" s="145" t="s">
        <v>90</v>
      </c>
      <c r="AY567" s="18" t="s">
        <v>358</v>
      </c>
      <c r="BE567" s="146">
        <f>IF(N567="základní",J567,0)</f>
        <v>0</v>
      </c>
      <c r="BF567" s="146">
        <f>IF(N567="snížená",J567,0)</f>
        <v>0</v>
      </c>
      <c r="BG567" s="146">
        <f>IF(N567="zákl. přenesená",J567,0)</f>
        <v>0</v>
      </c>
      <c r="BH567" s="146">
        <f>IF(N567="sníž. přenesená",J567,0)</f>
        <v>0</v>
      </c>
      <c r="BI567" s="146">
        <f>IF(N567="nulová",J567,0)</f>
        <v>0</v>
      </c>
      <c r="BJ567" s="18" t="s">
        <v>90</v>
      </c>
      <c r="BK567" s="146">
        <f>ROUND(I567*H567,2)</f>
        <v>0</v>
      </c>
      <c r="BL567" s="18" t="s">
        <v>454</v>
      </c>
      <c r="BM567" s="145" t="s">
        <v>3644</v>
      </c>
    </row>
    <row r="568" spans="2:65" s="1" customFormat="1" ht="11.25">
      <c r="B568" s="33"/>
      <c r="D568" s="147" t="s">
        <v>366</v>
      </c>
      <c r="F568" s="148" t="s">
        <v>3645</v>
      </c>
      <c r="I568" s="149"/>
      <c r="L568" s="33"/>
      <c r="M568" s="150"/>
      <c r="T568" s="54"/>
      <c r="AT568" s="18" t="s">
        <v>366</v>
      </c>
      <c r="AU568" s="18" t="s">
        <v>90</v>
      </c>
    </row>
    <row r="569" spans="2:65" s="13" customFormat="1" ht="11.25">
      <c r="B569" s="158"/>
      <c r="D569" s="152" t="s">
        <v>368</v>
      </c>
      <c r="E569" s="159" t="s">
        <v>19</v>
      </c>
      <c r="F569" s="160" t="s">
        <v>3143</v>
      </c>
      <c r="H569" s="161">
        <v>11</v>
      </c>
      <c r="I569" s="162"/>
      <c r="L569" s="158"/>
      <c r="M569" s="163"/>
      <c r="T569" s="164"/>
      <c r="AT569" s="159" t="s">
        <v>368</v>
      </c>
      <c r="AU569" s="159" t="s">
        <v>90</v>
      </c>
      <c r="AV569" s="13" t="s">
        <v>90</v>
      </c>
      <c r="AW569" s="13" t="s">
        <v>36</v>
      </c>
      <c r="AX569" s="13" t="s">
        <v>84</v>
      </c>
      <c r="AY569" s="159" t="s">
        <v>358</v>
      </c>
    </row>
    <row r="570" spans="2:65" s="1" customFormat="1" ht="33" customHeight="1">
      <c r="B570" s="33"/>
      <c r="C570" s="134" t="s">
        <v>1324</v>
      </c>
      <c r="D570" s="134" t="s">
        <v>360</v>
      </c>
      <c r="E570" s="135" t="s">
        <v>3646</v>
      </c>
      <c r="F570" s="136" t="s">
        <v>3647</v>
      </c>
      <c r="G570" s="137" t="s">
        <v>504</v>
      </c>
      <c r="H570" s="138">
        <v>62</v>
      </c>
      <c r="I570" s="139"/>
      <c r="J570" s="140">
        <f>ROUND(I570*H570,2)</f>
        <v>0</v>
      </c>
      <c r="K570" s="136" t="s">
        <v>402</v>
      </c>
      <c r="L570" s="33"/>
      <c r="M570" s="141" t="s">
        <v>19</v>
      </c>
      <c r="N570" s="142" t="s">
        <v>49</v>
      </c>
      <c r="P570" s="143">
        <f>O570*H570</f>
        <v>0</v>
      </c>
      <c r="Q570" s="143">
        <v>1.17E-2</v>
      </c>
      <c r="R570" s="143">
        <f>Q570*H570</f>
        <v>0.72540000000000004</v>
      </c>
      <c r="S570" s="143">
        <v>0</v>
      </c>
      <c r="T570" s="144">
        <f>S570*H570</f>
        <v>0</v>
      </c>
      <c r="AR570" s="145" t="s">
        <v>454</v>
      </c>
      <c r="AT570" s="145" t="s">
        <v>360</v>
      </c>
      <c r="AU570" s="145" t="s">
        <v>90</v>
      </c>
      <c r="AY570" s="18" t="s">
        <v>358</v>
      </c>
      <c r="BE570" s="146">
        <f>IF(N570="základní",J570,0)</f>
        <v>0</v>
      </c>
      <c r="BF570" s="146">
        <f>IF(N570="snížená",J570,0)</f>
        <v>0</v>
      </c>
      <c r="BG570" s="146">
        <f>IF(N570="zákl. přenesená",J570,0)</f>
        <v>0</v>
      </c>
      <c r="BH570" s="146">
        <f>IF(N570="sníž. přenesená",J570,0)</f>
        <v>0</v>
      </c>
      <c r="BI570" s="146">
        <f>IF(N570="nulová",J570,0)</f>
        <v>0</v>
      </c>
      <c r="BJ570" s="18" t="s">
        <v>90</v>
      </c>
      <c r="BK570" s="146">
        <f>ROUND(I570*H570,2)</f>
        <v>0</v>
      </c>
      <c r="BL570" s="18" t="s">
        <v>454</v>
      </c>
      <c r="BM570" s="145" t="s">
        <v>3648</v>
      </c>
    </row>
    <row r="571" spans="2:65" s="1" customFormat="1" ht="11.25">
      <c r="B571" s="33"/>
      <c r="D571" s="147" t="s">
        <v>366</v>
      </c>
      <c r="F571" s="148" t="s">
        <v>3649</v>
      </c>
      <c r="I571" s="149"/>
      <c r="L571" s="33"/>
      <c r="M571" s="150"/>
      <c r="T571" s="54"/>
      <c r="AT571" s="18" t="s">
        <v>366</v>
      </c>
      <c r="AU571" s="18" t="s">
        <v>90</v>
      </c>
    </row>
    <row r="572" spans="2:65" s="13" customFormat="1" ht="11.25">
      <c r="B572" s="158"/>
      <c r="D572" s="152" t="s">
        <v>368</v>
      </c>
      <c r="E572" s="159" t="s">
        <v>19</v>
      </c>
      <c r="F572" s="160" t="s">
        <v>3519</v>
      </c>
      <c r="H572" s="161">
        <v>62</v>
      </c>
      <c r="I572" s="162"/>
      <c r="L572" s="158"/>
      <c r="M572" s="163"/>
      <c r="T572" s="164"/>
      <c r="AT572" s="159" t="s">
        <v>368</v>
      </c>
      <c r="AU572" s="159" t="s">
        <v>90</v>
      </c>
      <c r="AV572" s="13" t="s">
        <v>90</v>
      </c>
      <c r="AW572" s="13" t="s">
        <v>36</v>
      </c>
      <c r="AX572" s="13" t="s">
        <v>84</v>
      </c>
      <c r="AY572" s="159" t="s">
        <v>358</v>
      </c>
    </row>
    <row r="573" spans="2:65" s="1" customFormat="1" ht="37.9" customHeight="1">
      <c r="B573" s="33"/>
      <c r="C573" s="134" t="s">
        <v>1328</v>
      </c>
      <c r="D573" s="134" t="s">
        <v>360</v>
      </c>
      <c r="E573" s="135" t="s">
        <v>3650</v>
      </c>
      <c r="F573" s="136" t="s">
        <v>3651</v>
      </c>
      <c r="G573" s="137" t="s">
        <v>504</v>
      </c>
      <c r="H573" s="138">
        <v>12</v>
      </c>
      <c r="I573" s="139"/>
      <c r="J573" s="140">
        <f>ROUND(I573*H573,2)</f>
        <v>0</v>
      </c>
      <c r="K573" s="136" t="s">
        <v>402</v>
      </c>
      <c r="L573" s="33"/>
      <c r="M573" s="141" t="s">
        <v>19</v>
      </c>
      <c r="N573" s="142" t="s">
        <v>49</v>
      </c>
      <c r="P573" s="143">
        <f>O573*H573</f>
        <v>0</v>
      </c>
      <c r="Q573" s="143">
        <v>1.6650000000000002E-2</v>
      </c>
      <c r="R573" s="143">
        <f>Q573*H573</f>
        <v>0.19980000000000003</v>
      </c>
      <c r="S573" s="143">
        <v>0</v>
      </c>
      <c r="T573" s="144">
        <f>S573*H573</f>
        <v>0</v>
      </c>
      <c r="AR573" s="145" t="s">
        <v>454</v>
      </c>
      <c r="AT573" s="145" t="s">
        <v>360</v>
      </c>
      <c r="AU573" s="145" t="s">
        <v>90</v>
      </c>
      <c r="AY573" s="18" t="s">
        <v>358</v>
      </c>
      <c r="BE573" s="146">
        <f>IF(N573="základní",J573,0)</f>
        <v>0</v>
      </c>
      <c r="BF573" s="146">
        <f>IF(N573="snížená",J573,0)</f>
        <v>0</v>
      </c>
      <c r="BG573" s="146">
        <f>IF(N573="zákl. přenesená",J573,0)</f>
        <v>0</v>
      </c>
      <c r="BH573" s="146">
        <f>IF(N573="sníž. přenesená",J573,0)</f>
        <v>0</v>
      </c>
      <c r="BI573" s="146">
        <f>IF(N573="nulová",J573,0)</f>
        <v>0</v>
      </c>
      <c r="BJ573" s="18" t="s">
        <v>90</v>
      </c>
      <c r="BK573" s="146">
        <f>ROUND(I573*H573,2)</f>
        <v>0</v>
      </c>
      <c r="BL573" s="18" t="s">
        <v>454</v>
      </c>
      <c r="BM573" s="145" t="s">
        <v>3652</v>
      </c>
    </row>
    <row r="574" spans="2:65" s="1" customFormat="1" ht="11.25">
      <c r="B574" s="33"/>
      <c r="D574" s="147" t="s">
        <v>366</v>
      </c>
      <c r="F574" s="148" t="s">
        <v>3653</v>
      </c>
      <c r="I574" s="149"/>
      <c r="L574" s="33"/>
      <c r="M574" s="150"/>
      <c r="T574" s="54"/>
      <c r="AT574" s="18" t="s">
        <v>366</v>
      </c>
      <c r="AU574" s="18" t="s">
        <v>90</v>
      </c>
    </row>
    <row r="575" spans="2:65" s="13" customFormat="1" ht="11.25">
      <c r="B575" s="158"/>
      <c r="D575" s="152" t="s">
        <v>368</v>
      </c>
      <c r="E575" s="159" t="s">
        <v>19</v>
      </c>
      <c r="F575" s="160" t="s">
        <v>3654</v>
      </c>
      <c r="H575" s="161">
        <v>12</v>
      </c>
      <c r="I575" s="162"/>
      <c r="L575" s="158"/>
      <c r="M575" s="163"/>
      <c r="T575" s="164"/>
      <c r="AT575" s="159" t="s">
        <v>368</v>
      </c>
      <c r="AU575" s="159" t="s">
        <v>90</v>
      </c>
      <c r="AV575" s="13" t="s">
        <v>90</v>
      </c>
      <c r="AW575" s="13" t="s">
        <v>36</v>
      </c>
      <c r="AX575" s="13" t="s">
        <v>84</v>
      </c>
      <c r="AY575" s="159" t="s">
        <v>358</v>
      </c>
    </row>
    <row r="576" spans="2:65" s="1" customFormat="1" ht="24.2" customHeight="1">
      <c r="B576" s="33"/>
      <c r="C576" s="134" t="s">
        <v>1333</v>
      </c>
      <c r="D576" s="134" t="s">
        <v>360</v>
      </c>
      <c r="E576" s="135" t="s">
        <v>3655</v>
      </c>
      <c r="F576" s="136" t="s">
        <v>3656</v>
      </c>
      <c r="G576" s="137" t="s">
        <v>504</v>
      </c>
      <c r="H576" s="138">
        <v>12</v>
      </c>
      <c r="I576" s="139"/>
      <c r="J576" s="140">
        <f>ROUND(I576*H576,2)</f>
        <v>0</v>
      </c>
      <c r="K576" s="136" t="s">
        <v>402</v>
      </c>
      <c r="L576" s="33"/>
      <c r="M576" s="141" t="s">
        <v>19</v>
      </c>
      <c r="N576" s="142" t="s">
        <v>49</v>
      </c>
      <c r="P576" s="143">
        <f>O576*H576</f>
        <v>0</v>
      </c>
      <c r="Q576" s="143">
        <v>1.4999999999999999E-4</v>
      </c>
      <c r="R576" s="143">
        <f>Q576*H576</f>
        <v>1.8E-3</v>
      </c>
      <c r="S576" s="143">
        <v>0</v>
      </c>
      <c r="T576" s="144">
        <f>S576*H576</f>
        <v>0</v>
      </c>
      <c r="AR576" s="145" t="s">
        <v>454</v>
      </c>
      <c r="AT576" s="145" t="s">
        <v>360</v>
      </c>
      <c r="AU576" s="145" t="s">
        <v>90</v>
      </c>
      <c r="AY576" s="18" t="s">
        <v>358</v>
      </c>
      <c r="BE576" s="146">
        <f>IF(N576="základní",J576,0)</f>
        <v>0</v>
      </c>
      <c r="BF576" s="146">
        <f>IF(N576="snížená",J576,0)</f>
        <v>0</v>
      </c>
      <c r="BG576" s="146">
        <f>IF(N576="zákl. přenesená",J576,0)</f>
        <v>0</v>
      </c>
      <c r="BH576" s="146">
        <f>IF(N576="sníž. přenesená",J576,0)</f>
        <v>0</v>
      </c>
      <c r="BI576" s="146">
        <f>IF(N576="nulová",J576,0)</f>
        <v>0</v>
      </c>
      <c r="BJ576" s="18" t="s">
        <v>90</v>
      </c>
      <c r="BK576" s="146">
        <f>ROUND(I576*H576,2)</f>
        <v>0</v>
      </c>
      <c r="BL576" s="18" t="s">
        <v>454</v>
      </c>
      <c r="BM576" s="145" t="s">
        <v>3657</v>
      </c>
    </row>
    <row r="577" spans="2:65" s="1" customFormat="1" ht="11.25">
      <c r="B577" s="33"/>
      <c r="D577" s="147" t="s">
        <v>366</v>
      </c>
      <c r="F577" s="148" t="s">
        <v>3658</v>
      </c>
      <c r="I577" s="149"/>
      <c r="L577" s="33"/>
      <c r="M577" s="150"/>
      <c r="T577" s="54"/>
      <c r="AT577" s="18" t="s">
        <v>366</v>
      </c>
      <c r="AU577" s="18" t="s">
        <v>90</v>
      </c>
    </row>
    <row r="578" spans="2:65" s="13" customFormat="1" ht="11.25">
      <c r="B578" s="158"/>
      <c r="D578" s="152" t="s">
        <v>368</v>
      </c>
      <c r="E578" s="159" t="s">
        <v>19</v>
      </c>
      <c r="F578" s="160" t="s">
        <v>3654</v>
      </c>
      <c r="H578" s="161">
        <v>12</v>
      </c>
      <c r="I578" s="162"/>
      <c r="L578" s="158"/>
      <c r="M578" s="163"/>
      <c r="T578" s="164"/>
      <c r="AT578" s="159" t="s">
        <v>368</v>
      </c>
      <c r="AU578" s="159" t="s">
        <v>90</v>
      </c>
      <c r="AV578" s="13" t="s">
        <v>90</v>
      </c>
      <c r="AW578" s="13" t="s">
        <v>36</v>
      </c>
      <c r="AX578" s="13" t="s">
        <v>84</v>
      </c>
      <c r="AY578" s="159" t="s">
        <v>358</v>
      </c>
    </row>
    <row r="579" spans="2:65" s="1" customFormat="1" ht="16.5" customHeight="1">
      <c r="B579" s="33"/>
      <c r="C579" s="134" t="s">
        <v>1339</v>
      </c>
      <c r="D579" s="134" t="s">
        <v>360</v>
      </c>
      <c r="E579" s="135" t="s">
        <v>3659</v>
      </c>
      <c r="F579" s="136" t="s">
        <v>3660</v>
      </c>
      <c r="G579" s="137" t="s">
        <v>504</v>
      </c>
      <c r="H579" s="138">
        <v>13</v>
      </c>
      <c r="I579" s="139"/>
      <c r="J579" s="140">
        <f>ROUND(I579*H579,2)</f>
        <v>0</v>
      </c>
      <c r="K579" s="136" t="s">
        <v>402</v>
      </c>
      <c r="L579" s="33"/>
      <c r="M579" s="141" t="s">
        <v>19</v>
      </c>
      <c r="N579" s="142" t="s">
        <v>49</v>
      </c>
      <c r="P579" s="143">
        <f>O579*H579</f>
        <v>0</v>
      </c>
      <c r="Q579" s="143">
        <v>5.0000000000000001E-4</v>
      </c>
      <c r="R579" s="143">
        <f>Q579*H579</f>
        <v>6.5000000000000006E-3</v>
      </c>
      <c r="S579" s="143">
        <v>0</v>
      </c>
      <c r="T579" s="144">
        <f>S579*H579</f>
        <v>0</v>
      </c>
      <c r="AR579" s="145" t="s">
        <v>454</v>
      </c>
      <c r="AT579" s="145" t="s">
        <v>360</v>
      </c>
      <c r="AU579" s="145" t="s">
        <v>90</v>
      </c>
      <c r="AY579" s="18" t="s">
        <v>358</v>
      </c>
      <c r="BE579" s="146">
        <f>IF(N579="základní",J579,0)</f>
        <v>0</v>
      </c>
      <c r="BF579" s="146">
        <f>IF(N579="snížená",J579,0)</f>
        <v>0</v>
      </c>
      <c r="BG579" s="146">
        <f>IF(N579="zákl. přenesená",J579,0)</f>
        <v>0</v>
      </c>
      <c r="BH579" s="146">
        <f>IF(N579="sníž. přenesená",J579,0)</f>
        <v>0</v>
      </c>
      <c r="BI579" s="146">
        <f>IF(N579="nulová",J579,0)</f>
        <v>0</v>
      </c>
      <c r="BJ579" s="18" t="s">
        <v>90</v>
      </c>
      <c r="BK579" s="146">
        <f>ROUND(I579*H579,2)</f>
        <v>0</v>
      </c>
      <c r="BL579" s="18" t="s">
        <v>454</v>
      </c>
      <c r="BM579" s="145" t="s">
        <v>3661</v>
      </c>
    </row>
    <row r="580" spans="2:65" s="1" customFormat="1" ht="11.25">
      <c r="B580" s="33"/>
      <c r="D580" s="147" t="s">
        <v>366</v>
      </c>
      <c r="F580" s="148" t="s">
        <v>3662</v>
      </c>
      <c r="I580" s="149"/>
      <c r="L580" s="33"/>
      <c r="M580" s="150"/>
      <c r="T580" s="54"/>
      <c r="AT580" s="18" t="s">
        <v>366</v>
      </c>
      <c r="AU580" s="18" t="s">
        <v>90</v>
      </c>
    </row>
    <row r="581" spans="2:65" s="13" customFormat="1" ht="11.25">
      <c r="B581" s="158"/>
      <c r="D581" s="152" t="s">
        <v>368</v>
      </c>
      <c r="E581" s="159" t="s">
        <v>19</v>
      </c>
      <c r="F581" s="160" t="s">
        <v>3663</v>
      </c>
      <c r="H581" s="161">
        <v>13</v>
      </c>
      <c r="I581" s="162"/>
      <c r="L581" s="158"/>
      <c r="M581" s="163"/>
      <c r="T581" s="164"/>
      <c r="AT581" s="159" t="s">
        <v>368</v>
      </c>
      <c r="AU581" s="159" t="s">
        <v>90</v>
      </c>
      <c r="AV581" s="13" t="s">
        <v>90</v>
      </c>
      <c r="AW581" s="13" t="s">
        <v>36</v>
      </c>
      <c r="AX581" s="13" t="s">
        <v>84</v>
      </c>
      <c r="AY581" s="159" t="s">
        <v>358</v>
      </c>
    </row>
    <row r="582" spans="2:65" s="1" customFormat="1" ht="24.2" customHeight="1">
      <c r="B582" s="33"/>
      <c r="C582" s="134" t="s">
        <v>1343</v>
      </c>
      <c r="D582" s="134" t="s">
        <v>360</v>
      </c>
      <c r="E582" s="135" t="s">
        <v>3664</v>
      </c>
      <c r="F582" s="136" t="s">
        <v>3665</v>
      </c>
      <c r="G582" s="137" t="s">
        <v>504</v>
      </c>
      <c r="H582" s="138">
        <v>1</v>
      </c>
      <c r="I582" s="139"/>
      <c r="J582" s="140">
        <f>ROUND(I582*H582,2)</f>
        <v>0</v>
      </c>
      <c r="K582" s="136" t="s">
        <v>3182</v>
      </c>
      <c r="L582" s="33"/>
      <c r="M582" s="141" t="s">
        <v>19</v>
      </c>
      <c r="N582" s="142" t="s">
        <v>49</v>
      </c>
      <c r="P582" s="143">
        <f>O582*H582</f>
        <v>0</v>
      </c>
      <c r="Q582" s="143">
        <v>1.6650000000000002E-2</v>
      </c>
      <c r="R582" s="143">
        <f>Q582*H582</f>
        <v>1.6650000000000002E-2</v>
      </c>
      <c r="S582" s="143">
        <v>0</v>
      </c>
      <c r="T582" s="144">
        <f>S582*H582</f>
        <v>0</v>
      </c>
      <c r="AR582" s="145" t="s">
        <v>454</v>
      </c>
      <c r="AT582" s="145" t="s">
        <v>360</v>
      </c>
      <c r="AU582" s="145" t="s">
        <v>90</v>
      </c>
      <c r="AY582" s="18" t="s">
        <v>358</v>
      </c>
      <c r="BE582" s="146">
        <f>IF(N582="základní",J582,0)</f>
        <v>0</v>
      </c>
      <c r="BF582" s="146">
        <f>IF(N582="snížená",J582,0)</f>
        <v>0</v>
      </c>
      <c r="BG582" s="146">
        <f>IF(N582="zákl. přenesená",J582,0)</f>
        <v>0</v>
      </c>
      <c r="BH582" s="146">
        <f>IF(N582="sníž. přenesená",J582,0)</f>
        <v>0</v>
      </c>
      <c r="BI582" s="146">
        <f>IF(N582="nulová",J582,0)</f>
        <v>0</v>
      </c>
      <c r="BJ582" s="18" t="s">
        <v>90</v>
      </c>
      <c r="BK582" s="146">
        <f>ROUND(I582*H582,2)</f>
        <v>0</v>
      </c>
      <c r="BL582" s="18" t="s">
        <v>454</v>
      </c>
      <c r="BM582" s="145" t="s">
        <v>3666</v>
      </c>
    </row>
    <row r="583" spans="2:65" s="13" customFormat="1" ht="11.25">
      <c r="B583" s="158"/>
      <c r="D583" s="152" t="s">
        <v>368</v>
      </c>
      <c r="E583" s="159" t="s">
        <v>19</v>
      </c>
      <c r="F583" s="160" t="s">
        <v>84</v>
      </c>
      <c r="H583" s="161">
        <v>1</v>
      </c>
      <c r="I583" s="162"/>
      <c r="L583" s="158"/>
      <c r="M583" s="163"/>
      <c r="T583" s="164"/>
      <c r="AT583" s="159" t="s">
        <v>368</v>
      </c>
      <c r="AU583" s="159" t="s">
        <v>90</v>
      </c>
      <c r="AV583" s="13" t="s">
        <v>90</v>
      </c>
      <c r="AW583" s="13" t="s">
        <v>36</v>
      </c>
      <c r="AX583" s="13" t="s">
        <v>84</v>
      </c>
      <c r="AY583" s="159" t="s">
        <v>358</v>
      </c>
    </row>
    <row r="584" spans="2:65" s="1" customFormat="1" ht="24.2" customHeight="1">
      <c r="B584" s="33"/>
      <c r="C584" s="134" t="s">
        <v>1348</v>
      </c>
      <c r="D584" s="134" t="s">
        <v>360</v>
      </c>
      <c r="E584" s="135" t="s">
        <v>3667</v>
      </c>
      <c r="F584" s="136" t="s">
        <v>3668</v>
      </c>
      <c r="G584" s="137" t="s">
        <v>1498</v>
      </c>
      <c r="H584" s="189"/>
      <c r="I584" s="139"/>
      <c r="J584" s="140">
        <f>ROUND(I584*H584,2)</f>
        <v>0</v>
      </c>
      <c r="K584" s="136" t="s">
        <v>402</v>
      </c>
      <c r="L584" s="33"/>
      <c r="M584" s="141" t="s">
        <v>19</v>
      </c>
      <c r="N584" s="142" t="s">
        <v>49</v>
      </c>
      <c r="P584" s="143">
        <f>O584*H584</f>
        <v>0</v>
      </c>
      <c r="Q584" s="143">
        <v>0</v>
      </c>
      <c r="R584" s="143">
        <f>Q584*H584</f>
        <v>0</v>
      </c>
      <c r="S584" s="143">
        <v>0</v>
      </c>
      <c r="T584" s="144">
        <f>S584*H584</f>
        <v>0</v>
      </c>
      <c r="AR584" s="145" t="s">
        <v>454</v>
      </c>
      <c r="AT584" s="145" t="s">
        <v>360</v>
      </c>
      <c r="AU584" s="145" t="s">
        <v>90</v>
      </c>
      <c r="AY584" s="18" t="s">
        <v>358</v>
      </c>
      <c r="BE584" s="146">
        <f>IF(N584="základní",J584,0)</f>
        <v>0</v>
      </c>
      <c r="BF584" s="146">
        <f>IF(N584="snížená",J584,0)</f>
        <v>0</v>
      </c>
      <c r="BG584" s="146">
        <f>IF(N584="zákl. přenesená",J584,0)</f>
        <v>0</v>
      </c>
      <c r="BH584" s="146">
        <f>IF(N584="sníž. přenesená",J584,0)</f>
        <v>0</v>
      </c>
      <c r="BI584" s="146">
        <f>IF(N584="nulová",J584,0)</f>
        <v>0</v>
      </c>
      <c r="BJ584" s="18" t="s">
        <v>90</v>
      </c>
      <c r="BK584" s="146">
        <f>ROUND(I584*H584,2)</f>
        <v>0</v>
      </c>
      <c r="BL584" s="18" t="s">
        <v>454</v>
      </c>
      <c r="BM584" s="145" t="s">
        <v>3669</v>
      </c>
    </row>
    <row r="585" spans="2:65" s="1" customFormat="1" ht="11.25">
      <c r="B585" s="33"/>
      <c r="D585" s="147" t="s">
        <v>366</v>
      </c>
      <c r="F585" s="148" t="s">
        <v>3670</v>
      </c>
      <c r="I585" s="149"/>
      <c r="L585" s="33"/>
      <c r="M585" s="150"/>
      <c r="T585" s="54"/>
      <c r="AT585" s="18" t="s">
        <v>366</v>
      </c>
      <c r="AU585" s="18" t="s">
        <v>90</v>
      </c>
    </row>
    <row r="586" spans="2:65" s="1" customFormat="1" ht="24.2" customHeight="1">
      <c r="B586" s="33"/>
      <c r="C586" s="134" t="s">
        <v>1352</v>
      </c>
      <c r="D586" s="134" t="s">
        <v>360</v>
      </c>
      <c r="E586" s="135" t="s">
        <v>3671</v>
      </c>
      <c r="F586" s="136" t="s">
        <v>3672</v>
      </c>
      <c r="G586" s="137" t="s">
        <v>1498</v>
      </c>
      <c r="H586" s="189"/>
      <c r="I586" s="139"/>
      <c r="J586" s="140">
        <f>ROUND(I586*H586,2)</f>
        <v>0</v>
      </c>
      <c r="K586" s="136" t="s">
        <v>402</v>
      </c>
      <c r="L586" s="33"/>
      <c r="M586" s="141" t="s">
        <v>19</v>
      </c>
      <c r="N586" s="142" t="s">
        <v>49</v>
      </c>
      <c r="P586" s="143">
        <f>O586*H586</f>
        <v>0</v>
      </c>
      <c r="Q586" s="143">
        <v>0</v>
      </c>
      <c r="R586" s="143">
        <f>Q586*H586</f>
        <v>0</v>
      </c>
      <c r="S586" s="143">
        <v>0</v>
      </c>
      <c r="T586" s="144">
        <f>S586*H586</f>
        <v>0</v>
      </c>
      <c r="AR586" s="145" t="s">
        <v>454</v>
      </c>
      <c r="AT586" s="145" t="s">
        <v>360</v>
      </c>
      <c r="AU586" s="145" t="s">
        <v>90</v>
      </c>
      <c r="AY586" s="18" t="s">
        <v>358</v>
      </c>
      <c r="BE586" s="146">
        <f>IF(N586="základní",J586,0)</f>
        <v>0</v>
      </c>
      <c r="BF586" s="146">
        <f>IF(N586="snížená",J586,0)</f>
        <v>0</v>
      </c>
      <c r="BG586" s="146">
        <f>IF(N586="zákl. přenesená",J586,0)</f>
        <v>0</v>
      </c>
      <c r="BH586" s="146">
        <f>IF(N586="sníž. přenesená",J586,0)</f>
        <v>0</v>
      </c>
      <c r="BI586" s="146">
        <f>IF(N586="nulová",J586,0)</f>
        <v>0</v>
      </c>
      <c r="BJ586" s="18" t="s">
        <v>90</v>
      </c>
      <c r="BK586" s="146">
        <f>ROUND(I586*H586,2)</f>
        <v>0</v>
      </c>
      <c r="BL586" s="18" t="s">
        <v>454</v>
      </c>
      <c r="BM586" s="145" t="s">
        <v>3673</v>
      </c>
    </row>
    <row r="587" spans="2:65" s="1" customFormat="1" ht="11.25">
      <c r="B587" s="33"/>
      <c r="D587" s="147" t="s">
        <v>366</v>
      </c>
      <c r="F587" s="148" t="s">
        <v>3674</v>
      </c>
      <c r="I587" s="149"/>
      <c r="L587" s="33"/>
      <c r="M587" s="150"/>
      <c r="T587" s="54"/>
      <c r="AT587" s="18" t="s">
        <v>366</v>
      </c>
      <c r="AU587" s="18" t="s">
        <v>90</v>
      </c>
    </row>
    <row r="588" spans="2:65" s="11" customFormat="1" ht="22.9" customHeight="1">
      <c r="B588" s="122"/>
      <c r="D588" s="123" t="s">
        <v>76</v>
      </c>
      <c r="E588" s="132" t="s">
        <v>3675</v>
      </c>
      <c r="F588" s="132" t="s">
        <v>3676</v>
      </c>
      <c r="I588" s="125"/>
      <c r="J588" s="133">
        <f>BK588</f>
        <v>0</v>
      </c>
      <c r="L588" s="122"/>
      <c r="M588" s="127"/>
      <c r="P588" s="128">
        <f>SUM(P589:P591)</f>
        <v>0</v>
      </c>
      <c r="R588" s="128">
        <f>SUM(R589:R591)</f>
        <v>1.8799999999999999E-3</v>
      </c>
      <c r="T588" s="129">
        <f>SUM(T589:T591)</f>
        <v>0</v>
      </c>
      <c r="AR588" s="123" t="s">
        <v>90</v>
      </c>
      <c r="AT588" s="130" t="s">
        <v>76</v>
      </c>
      <c r="AU588" s="130" t="s">
        <v>84</v>
      </c>
      <c r="AY588" s="123" t="s">
        <v>358</v>
      </c>
      <c r="BK588" s="131">
        <f>SUM(BK589:BK591)</f>
        <v>0</v>
      </c>
    </row>
    <row r="589" spans="2:65" s="1" customFormat="1" ht="24.2" customHeight="1">
      <c r="B589" s="33"/>
      <c r="C589" s="134" t="s">
        <v>1362</v>
      </c>
      <c r="D589" s="134" t="s">
        <v>360</v>
      </c>
      <c r="E589" s="135" t="s">
        <v>3677</v>
      </c>
      <c r="F589" s="136" t="s">
        <v>3678</v>
      </c>
      <c r="G589" s="137" t="s">
        <v>504</v>
      </c>
      <c r="H589" s="138">
        <v>1</v>
      </c>
      <c r="I589" s="139"/>
      <c r="J589" s="140">
        <f>ROUND(I589*H589,2)</f>
        <v>0</v>
      </c>
      <c r="K589" s="136" t="s">
        <v>3182</v>
      </c>
      <c r="L589" s="33"/>
      <c r="M589" s="141" t="s">
        <v>19</v>
      </c>
      <c r="N589" s="142" t="s">
        <v>49</v>
      </c>
      <c r="P589" s="143">
        <f>O589*H589</f>
        <v>0</v>
      </c>
      <c r="Q589" s="143">
        <v>1.8799999999999999E-3</v>
      </c>
      <c r="R589" s="143">
        <f>Q589*H589</f>
        <v>1.8799999999999999E-3</v>
      </c>
      <c r="S589" s="143">
        <v>0</v>
      </c>
      <c r="T589" s="144">
        <f>S589*H589</f>
        <v>0</v>
      </c>
      <c r="AR589" s="145" t="s">
        <v>454</v>
      </c>
      <c r="AT589" s="145" t="s">
        <v>360</v>
      </c>
      <c r="AU589" s="145" t="s">
        <v>90</v>
      </c>
      <c r="AY589" s="18" t="s">
        <v>358</v>
      </c>
      <c r="BE589" s="146">
        <f>IF(N589="základní",J589,0)</f>
        <v>0</v>
      </c>
      <c r="BF589" s="146">
        <f>IF(N589="snížená",J589,0)</f>
        <v>0</v>
      </c>
      <c r="BG589" s="146">
        <f>IF(N589="zákl. přenesená",J589,0)</f>
        <v>0</v>
      </c>
      <c r="BH589" s="146">
        <f>IF(N589="sníž. přenesená",J589,0)</f>
        <v>0</v>
      </c>
      <c r="BI589" s="146">
        <f>IF(N589="nulová",J589,0)</f>
        <v>0</v>
      </c>
      <c r="BJ589" s="18" t="s">
        <v>90</v>
      </c>
      <c r="BK589" s="146">
        <f>ROUND(I589*H589,2)</f>
        <v>0</v>
      </c>
      <c r="BL589" s="18" t="s">
        <v>454</v>
      </c>
      <c r="BM589" s="145" t="s">
        <v>3679</v>
      </c>
    </row>
    <row r="590" spans="2:65" s="13" customFormat="1" ht="11.25">
      <c r="B590" s="158"/>
      <c r="D590" s="152" t="s">
        <v>368</v>
      </c>
      <c r="E590" s="159" t="s">
        <v>19</v>
      </c>
      <c r="F590" s="160" t="s">
        <v>84</v>
      </c>
      <c r="H590" s="161">
        <v>1</v>
      </c>
      <c r="I590" s="162"/>
      <c r="L590" s="158"/>
      <c r="M590" s="163"/>
      <c r="T590" s="164"/>
      <c r="AT590" s="159" t="s">
        <v>368</v>
      </c>
      <c r="AU590" s="159" t="s">
        <v>90</v>
      </c>
      <c r="AV590" s="13" t="s">
        <v>90</v>
      </c>
      <c r="AW590" s="13" t="s">
        <v>36</v>
      </c>
      <c r="AX590" s="13" t="s">
        <v>77</v>
      </c>
      <c r="AY590" s="159" t="s">
        <v>358</v>
      </c>
    </row>
    <row r="591" spans="2:65" s="14" customFormat="1" ht="11.25">
      <c r="B591" s="165"/>
      <c r="D591" s="152" t="s">
        <v>368</v>
      </c>
      <c r="E591" s="166" t="s">
        <v>19</v>
      </c>
      <c r="F591" s="167" t="s">
        <v>371</v>
      </c>
      <c r="H591" s="168">
        <v>1</v>
      </c>
      <c r="I591" s="169"/>
      <c r="L591" s="165"/>
      <c r="M591" s="170"/>
      <c r="T591" s="171"/>
      <c r="AT591" s="166" t="s">
        <v>368</v>
      </c>
      <c r="AU591" s="166" t="s">
        <v>90</v>
      </c>
      <c r="AV591" s="14" t="s">
        <v>364</v>
      </c>
      <c r="AW591" s="14" t="s">
        <v>36</v>
      </c>
      <c r="AX591" s="14" t="s">
        <v>84</v>
      </c>
      <c r="AY591" s="166" t="s">
        <v>358</v>
      </c>
    </row>
    <row r="592" spans="2:65" s="11" customFormat="1" ht="22.9" customHeight="1">
      <c r="B592" s="122"/>
      <c r="D592" s="123" t="s">
        <v>76</v>
      </c>
      <c r="E592" s="132" t="s">
        <v>3680</v>
      </c>
      <c r="F592" s="132" t="s">
        <v>3681</v>
      </c>
      <c r="I592" s="125"/>
      <c r="J592" s="133">
        <f>BK592</f>
        <v>0</v>
      </c>
      <c r="L592" s="122"/>
      <c r="M592" s="127"/>
      <c r="P592" s="128">
        <f>SUM(P593:P595)</f>
        <v>0</v>
      </c>
      <c r="R592" s="128">
        <f>SUM(R593:R595)</f>
        <v>5.2999999999999998E-4</v>
      </c>
      <c r="T592" s="129">
        <f>SUM(T593:T595)</f>
        <v>0</v>
      </c>
      <c r="AR592" s="123" t="s">
        <v>90</v>
      </c>
      <c r="AT592" s="130" t="s">
        <v>76</v>
      </c>
      <c r="AU592" s="130" t="s">
        <v>84</v>
      </c>
      <c r="AY592" s="123" t="s">
        <v>358</v>
      </c>
      <c r="BK592" s="131">
        <f>SUM(BK593:BK595)</f>
        <v>0</v>
      </c>
    </row>
    <row r="593" spans="2:65" s="1" customFormat="1" ht="37.9" customHeight="1">
      <c r="B593" s="33"/>
      <c r="C593" s="134" t="s">
        <v>1369</v>
      </c>
      <c r="D593" s="134" t="s">
        <v>360</v>
      </c>
      <c r="E593" s="135" t="s">
        <v>3682</v>
      </c>
      <c r="F593" s="136" t="s">
        <v>3683</v>
      </c>
      <c r="G593" s="137" t="s">
        <v>504</v>
      </c>
      <c r="H593" s="138">
        <v>1</v>
      </c>
      <c r="I593" s="139"/>
      <c r="J593" s="140">
        <f>ROUND(I593*H593,2)</f>
        <v>0</v>
      </c>
      <c r="K593" s="136" t="s">
        <v>402</v>
      </c>
      <c r="L593" s="33"/>
      <c r="M593" s="141" t="s">
        <v>19</v>
      </c>
      <c r="N593" s="142" t="s">
        <v>49</v>
      </c>
      <c r="P593" s="143">
        <f>O593*H593</f>
        <v>0</v>
      </c>
      <c r="Q593" s="143">
        <v>5.2999999999999998E-4</v>
      </c>
      <c r="R593" s="143">
        <f>Q593*H593</f>
        <v>5.2999999999999998E-4</v>
      </c>
      <c r="S593" s="143">
        <v>0</v>
      </c>
      <c r="T593" s="144">
        <f>S593*H593</f>
        <v>0</v>
      </c>
      <c r="AR593" s="145" t="s">
        <v>454</v>
      </c>
      <c r="AT593" s="145" t="s">
        <v>360</v>
      </c>
      <c r="AU593" s="145" t="s">
        <v>90</v>
      </c>
      <c r="AY593" s="18" t="s">
        <v>358</v>
      </c>
      <c r="BE593" s="146">
        <f>IF(N593="základní",J593,0)</f>
        <v>0</v>
      </c>
      <c r="BF593" s="146">
        <f>IF(N593="snížená",J593,0)</f>
        <v>0</v>
      </c>
      <c r="BG593" s="146">
        <f>IF(N593="zákl. přenesená",J593,0)</f>
        <v>0</v>
      </c>
      <c r="BH593" s="146">
        <f>IF(N593="sníž. přenesená",J593,0)</f>
        <v>0</v>
      </c>
      <c r="BI593" s="146">
        <f>IF(N593="nulová",J593,0)</f>
        <v>0</v>
      </c>
      <c r="BJ593" s="18" t="s">
        <v>90</v>
      </c>
      <c r="BK593" s="146">
        <f>ROUND(I593*H593,2)</f>
        <v>0</v>
      </c>
      <c r="BL593" s="18" t="s">
        <v>454</v>
      </c>
      <c r="BM593" s="145" t="s">
        <v>3684</v>
      </c>
    </row>
    <row r="594" spans="2:65" s="1" customFormat="1" ht="11.25">
      <c r="B594" s="33"/>
      <c r="D594" s="147" t="s">
        <v>366</v>
      </c>
      <c r="F594" s="148" t="s">
        <v>3685</v>
      </c>
      <c r="I594" s="149"/>
      <c r="L594" s="33"/>
      <c r="M594" s="150"/>
      <c r="T594" s="54"/>
      <c r="AT594" s="18" t="s">
        <v>366</v>
      </c>
      <c r="AU594" s="18" t="s">
        <v>90</v>
      </c>
    </row>
    <row r="595" spans="2:65" s="13" customFormat="1" ht="11.25">
      <c r="B595" s="158"/>
      <c r="D595" s="152" t="s">
        <v>368</v>
      </c>
      <c r="E595" s="159" t="s">
        <v>19</v>
      </c>
      <c r="F595" s="160" t="s">
        <v>84</v>
      </c>
      <c r="H595" s="161">
        <v>1</v>
      </c>
      <c r="I595" s="162"/>
      <c r="L595" s="158"/>
      <c r="M595" s="193"/>
      <c r="N595" s="194"/>
      <c r="O595" s="194"/>
      <c r="P595" s="194"/>
      <c r="Q595" s="194"/>
      <c r="R595" s="194"/>
      <c r="S595" s="194"/>
      <c r="T595" s="195"/>
      <c r="AT595" s="159" t="s">
        <v>368</v>
      </c>
      <c r="AU595" s="159" t="s">
        <v>90</v>
      </c>
      <c r="AV595" s="13" t="s">
        <v>90</v>
      </c>
      <c r="AW595" s="13" t="s">
        <v>36</v>
      </c>
      <c r="AX595" s="13" t="s">
        <v>84</v>
      </c>
      <c r="AY595" s="159" t="s">
        <v>358</v>
      </c>
    </row>
    <row r="596" spans="2:65" s="1" customFormat="1" ht="6.95" customHeight="1">
      <c r="B596" s="42"/>
      <c r="C596" s="43"/>
      <c r="D596" s="43"/>
      <c r="E596" s="43"/>
      <c r="F596" s="43"/>
      <c r="G596" s="43"/>
      <c r="H596" s="43"/>
      <c r="I596" s="43"/>
      <c r="J596" s="43"/>
      <c r="K596" s="43"/>
      <c r="L596" s="33"/>
    </row>
  </sheetData>
  <sheetProtection algorithmName="SHA-512" hashValue="J+iIG8lDBvwYBOMHi95WkTGstbRlhn+cDwspUH1QMsNWiB6gDIyj8do/dE2phxb7YQiKAwqR2SC4e4MV/KTkkA==" saltValue="qXKR28IBD84UP+URBPliBt/1OYOdaXmKAcOOu2bOe3es7hGzFYjSxNK8ryfFPSmeoMMC+Q6jTwWAdyAveEI8zw==" spinCount="100000" sheet="1" objects="1" scenarios="1" formatColumns="0" formatRows="0" autoFilter="0"/>
  <autoFilter ref="C102:K595" xr:uid="{00000000-0009-0000-0000-00000A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A00-000000000000}"/>
    <hyperlink ref="F111" r:id="rId2" xr:uid="{00000000-0004-0000-0A00-000001000000}"/>
    <hyperlink ref="F114" r:id="rId3" xr:uid="{00000000-0004-0000-0A00-000002000000}"/>
    <hyperlink ref="F117" r:id="rId4" xr:uid="{00000000-0004-0000-0A00-000003000000}"/>
    <hyperlink ref="F120" r:id="rId5" xr:uid="{00000000-0004-0000-0A00-000004000000}"/>
    <hyperlink ref="F123" r:id="rId6" xr:uid="{00000000-0004-0000-0A00-000005000000}"/>
    <hyperlink ref="F126" r:id="rId7" xr:uid="{00000000-0004-0000-0A00-000006000000}"/>
    <hyperlink ref="F129" r:id="rId8" xr:uid="{00000000-0004-0000-0A00-000007000000}"/>
    <hyperlink ref="F132" r:id="rId9" xr:uid="{00000000-0004-0000-0A00-000008000000}"/>
    <hyperlink ref="F138" r:id="rId10" xr:uid="{00000000-0004-0000-0A00-000009000000}"/>
    <hyperlink ref="F142" r:id="rId11" xr:uid="{00000000-0004-0000-0A00-00000A000000}"/>
    <hyperlink ref="F147" r:id="rId12" xr:uid="{00000000-0004-0000-0A00-00000B000000}"/>
    <hyperlink ref="F151" r:id="rId13" xr:uid="{00000000-0004-0000-0A00-00000C000000}"/>
    <hyperlink ref="F155" r:id="rId14" xr:uid="{00000000-0004-0000-0A00-00000D000000}"/>
    <hyperlink ref="F158" r:id="rId15" xr:uid="{00000000-0004-0000-0A00-00000E000000}"/>
    <hyperlink ref="F162" r:id="rId16" xr:uid="{00000000-0004-0000-0A00-00000F000000}"/>
    <hyperlink ref="F165" r:id="rId17" xr:uid="{00000000-0004-0000-0A00-000010000000}"/>
    <hyperlink ref="F168" r:id="rId18" xr:uid="{00000000-0004-0000-0A00-000011000000}"/>
    <hyperlink ref="F171" r:id="rId19" xr:uid="{00000000-0004-0000-0A00-000012000000}"/>
    <hyperlink ref="F174" r:id="rId20" xr:uid="{00000000-0004-0000-0A00-000013000000}"/>
    <hyperlink ref="F177" r:id="rId21" xr:uid="{00000000-0004-0000-0A00-000014000000}"/>
    <hyperlink ref="F180" r:id="rId22" xr:uid="{00000000-0004-0000-0A00-000015000000}"/>
    <hyperlink ref="F183" r:id="rId23" xr:uid="{00000000-0004-0000-0A00-000016000000}"/>
    <hyperlink ref="F186" r:id="rId24" xr:uid="{00000000-0004-0000-0A00-000017000000}"/>
    <hyperlink ref="F191" r:id="rId25" xr:uid="{00000000-0004-0000-0A00-000018000000}"/>
    <hyperlink ref="F197" r:id="rId26" xr:uid="{00000000-0004-0000-0A00-000019000000}"/>
    <hyperlink ref="F203" r:id="rId27" xr:uid="{00000000-0004-0000-0A00-00001A000000}"/>
    <hyperlink ref="F210" r:id="rId28" xr:uid="{00000000-0004-0000-0A00-00001B000000}"/>
    <hyperlink ref="F214" r:id="rId29" xr:uid="{00000000-0004-0000-0A00-00001C000000}"/>
    <hyperlink ref="F217" r:id="rId30" xr:uid="{00000000-0004-0000-0A00-00001D000000}"/>
    <hyperlink ref="F220" r:id="rId31" xr:uid="{00000000-0004-0000-0A00-00001E000000}"/>
    <hyperlink ref="F223" r:id="rId32" xr:uid="{00000000-0004-0000-0A00-00001F000000}"/>
    <hyperlink ref="F226" r:id="rId33" xr:uid="{00000000-0004-0000-0A00-000020000000}"/>
    <hyperlink ref="F229" r:id="rId34" xr:uid="{00000000-0004-0000-0A00-000021000000}"/>
    <hyperlink ref="F233" r:id="rId35" xr:uid="{00000000-0004-0000-0A00-000022000000}"/>
    <hyperlink ref="F242" r:id="rId36" xr:uid="{00000000-0004-0000-0A00-000023000000}"/>
    <hyperlink ref="F257" r:id="rId37" xr:uid="{00000000-0004-0000-0A00-000024000000}"/>
    <hyperlink ref="F259" r:id="rId38" xr:uid="{00000000-0004-0000-0A00-000025000000}"/>
    <hyperlink ref="F262" r:id="rId39" xr:uid="{00000000-0004-0000-0A00-000026000000}"/>
    <hyperlink ref="F266" r:id="rId40" xr:uid="{00000000-0004-0000-0A00-000027000000}"/>
    <hyperlink ref="F270" r:id="rId41" xr:uid="{00000000-0004-0000-0A00-000028000000}"/>
    <hyperlink ref="F273" r:id="rId42" xr:uid="{00000000-0004-0000-0A00-000029000000}"/>
    <hyperlink ref="F276" r:id="rId43" xr:uid="{00000000-0004-0000-0A00-00002A000000}"/>
    <hyperlink ref="F279" r:id="rId44" xr:uid="{00000000-0004-0000-0A00-00002B000000}"/>
    <hyperlink ref="F282" r:id="rId45" xr:uid="{00000000-0004-0000-0A00-00002C000000}"/>
    <hyperlink ref="F285" r:id="rId46" xr:uid="{00000000-0004-0000-0A00-00002D000000}"/>
    <hyperlink ref="F288" r:id="rId47" xr:uid="{00000000-0004-0000-0A00-00002E000000}"/>
    <hyperlink ref="F291" r:id="rId48" xr:uid="{00000000-0004-0000-0A00-00002F000000}"/>
    <hyperlink ref="F294" r:id="rId49" xr:uid="{00000000-0004-0000-0A00-000030000000}"/>
    <hyperlink ref="F299" r:id="rId50" xr:uid="{00000000-0004-0000-0A00-000031000000}"/>
    <hyperlink ref="F306" r:id="rId51" xr:uid="{00000000-0004-0000-0A00-000032000000}"/>
    <hyperlink ref="F312" r:id="rId52" xr:uid="{00000000-0004-0000-0A00-000033000000}"/>
    <hyperlink ref="F318" r:id="rId53" xr:uid="{00000000-0004-0000-0A00-000034000000}"/>
    <hyperlink ref="F324" r:id="rId54" xr:uid="{00000000-0004-0000-0A00-000035000000}"/>
    <hyperlink ref="F331" r:id="rId55" xr:uid="{00000000-0004-0000-0A00-000036000000}"/>
    <hyperlink ref="F336" r:id="rId56" xr:uid="{00000000-0004-0000-0A00-000037000000}"/>
    <hyperlink ref="F349" r:id="rId57" xr:uid="{00000000-0004-0000-0A00-000038000000}"/>
    <hyperlink ref="F361" r:id="rId58" xr:uid="{00000000-0004-0000-0A00-000039000000}"/>
    <hyperlink ref="F364" r:id="rId59" xr:uid="{00000000-0004-0000-0A00-00003A000000}"/>
    <hyperlink ref="F368" r:id="rId60" xr:uid="{00000000-0004-0000-0A00-00003B000000}"/>
    <hyperlink ref="F371" r:id="rId61" xr:uid="{00000000-0004-0000-0A00-00003C000000}"/>
    <hyperlink ref="F374" r:id="rId62" xr:uid="{00000000-0004-0000-0A00-00003D000000}"/>
    <hyperlink ref="F377" r:id="rId63" xr:uid="{00000000-0004-0000-0A00-00003E000000}"/>
    <hyperlink ref="F380" r:id="rId64" xr:uid="{00000000-0004-0000-0A00-00003F000000}"/>
    <hyperlink ref="F383" r:id="rId65" xr:uid="{00000000-0004-0000-0A00-000040000000}"/>
    <hyperlink ref="F386" r:id="rId66" xr:uid="{00000000-0004-0000-0A00-000041000000}"/>
    <hyperlink ref="F389" r:id="rId67" xr:uid="{00000000-0004-0000-0A00-000042000000}"/>
    <hyperlink ref="F393" r:id="rId68" xr:uid="{00000000-0004-0000-0A00-000043000000}"/>
    <hyperlink ref="F396" r:id="rId69" xr:uid="{00000000-0004-0000-0A00-000044000000}"/>
    <hyperlink ref="F400" r:id="rId70" xr:uid="{00000000-0004-0000-0A00-000045000000}"/>
    <hyperlink ref="F403" r:id="rId71" xr:uid="{00000000-0004-0000-0A00-000046000000}"/>
    <hyperlink ref="F406" r:id="rId72" xr:uid="{00000000-0004-0000-0A00-000047000000}"/>
    <hyperlink ref="F409" r:id="rId73" xr:uid="{00000000-0004-0000-0A00-000048000000}"/>
    <hyperlink ref="F412" r:id="rId74" xr:uid="{00000000-0004-0000-0A00-000049000000}"/>
    <hyperlink ref="F415" r:id="rId75" xr:uid="{00000000-0004-0000-0A00-00004A000000}"/>
    <hyperlink ref="F419" r:id="rId76" xr:uid="{00000000-0004-0000-0A00-00004B000000}"/>
    <hyperlink ref="F422" r:id="rId77" xr:uid="{00000000-0004-0000-0A00-00004C000000}"/>
    <hyperlink ref="F426" r:id="rId78" xr:uid="{00000000-0004-0000-0A00-00004D000000}"/>
    <hyperlink ref="F436" r:id="rId79" xr:uid="{00000000-0004-0000-0A00-00004E000000}"/>
    <hyperlink ref="F443" r:id="rId80" xr:uid="{00000000-0004-0000-0A00-00004F000000}"/>
    <hyperlink ref="F445" r:id="rId81" xr:uid="{00000000-0004-0000-0A00-000050000000}"/>
    <hyperlink ref="F448" r:id="rId82" xr:uid="{00000000-0004-0000-0A00-000051000000}"/>
    <hyperlink ref="F452" r:id="rId83" xr:uid="{00000000-0004-0000-0A00-000052000000}"/>
    <hyperlink ref="F456" r:id="rId84" xr:uid="{00000000-0004-0000-0A00-000053000000}"/>
    <hyperlink ref="F463" r:id="rId85" xr:uid="{00000000-0004-0000-0A00-000054000000}"/>
    <hyperlink ref="F468" r:id="rId86" xr:uid="{00000000-0004-0000-0A00-000055000000}"/>
    <hyperlink ref="F475" r:id="rId87" xr:uid="{00000000-0004-0000-0A00-000056000000}"/>
    <hyperlink ref="F479" r:id="rId88" xr:uid="{00000000-0004-0000-0A00-000057000000}"/>
    <hyperlink ref="F483" r:id="rId89" xr:uid="{00000000-0004-0000-0A00-000058000000}"/>
    <hyperlink ref="F487" r:id="rId90" xr:uid="{00000000-0004-0000-0A00-000059000000}"/>
    <hyperlink ref="F496" r:id="rId91" xr:uid="{00000000-0004-0000-0A00-00005A000000}"/>
    <hyperlink ref="F499" r:id="rId92" xr:uid="{00000000-0004-0000-0A00-00005B000000}"/>
    <hyperlink ref="F503" r:id="rId93" xr:uid="{00000000-0004-0000-0A00-00005C000000}"/>
    <hyperlink ref="F506" r:id="rId94" xr:uid="{00000000-0004-0000-0A00-00005D000000}"/>
    <hyperlink ref="F513" r:id="rId95" xr:uid="{00000000-0004-0000-0A00-00005E000000}"/>
    <hyperlink ref="F516" r:id="rId96" xr:uid="{00000000-0004-0000-0A00-00005F000000}"/>
    <hyperlink ref="F520" r:id="rId97" xr:uid="{00000000-0004-0000-0A00-000060000000}"/>
    <hyperlink ref="F523" r:id="rId98" xr:uid="{00000000-0004-0000-0A00-000061000000}"/>
    <hyperlink ref="F528" r:id="rId99" xr:uid="{00000000-0004-0000-0A00-000062000000}"/>
    <hyperlink ref="F535" r:id="rId100" xr:uid="{00000000-0004-0000-0A00-000063000000}"/>
    <hyperlink ref="F539" r:id="rId101" xr:uid="{00000000-0004-0000-0A00-000064000000}"/>
    <hyperlink ref="F543" r:id="rId102" xr:uid="{00000000-0004-0000-0A00-000065000000}"/>
    <hyperlink ref="F547" r:id="rId103" xr:uid="{00000000-0004-0000-0A00-000066000000}"/>
    <hyperlink ref="F549" r:id="rId104" xr:uid="{00000000-0004-0000-0A00-000067000000}"/>
    <hyperlink ref="F560" r:id="rId105" xr:uid="{00000000-0004-0000-0A00-000068000000}"/>
    <hyperlink ref="F562" r:id="rId106" xr:uid="{00000000-0004-0000-0A00-000069000000}"/>
    <hyperlink ref="F565" r:id="rId107" xr:uid="{00000000-0004-0000-0A00-00006A000000}"/>
    <hyperlink ref="F568" r:id="rId108" xr:uid="{00000000-0004-0000-0A00-00006B000000}"/>
    <hyperlink ref="F571" r:id="rId109" xr:uid="{00000000-0004-0000-0A00-00006C000000}"/>
    <hyperlink ref="F574" r:id="rId110" xr:uid="{00000000-0004-0000-0A00-00006D000000}"/>
    <hyperlink ref="F577" r:id="rId111" xr:uid="{00000000-0004-0000-0A00-00006E000000}"/>
    <hyperlink ref="F580" r:id="rId112" xr:uid="{00000000-0004-0000-0A00-00006F000000}"/>
    <hyperlink ref="F585" r:id="rId113" xr:uid="{00000000-0004-0000-0A00-000070000000}"/>
    <hyperlink ref="F587" r:id="rId114" xr:uid="{00000000-0004-0000-0A00-000071000000}"/>
    <hyperlink ref="F594" r:id="rId115" xr:uid="{00000000-0004-0000-0A00-00007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127</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5171</v>
      </c>
      <c r="F9" s="303"/>
      <c r="G9" s="303"/>
      <c r="H9" s="303"/>
      <c r="L9" s="21"/>
    </row>
    <row r="10" spans="2:46" ht="12" customHeight="1">
      <c r="B10" s="21"/>
      <c r="D10" s="28" t="s">
        <v>222</v>
      </c>
      <c r="L10" s="21"/>
    </row>
    <row r="11" spans="2:46" s="1" customFormat="1" ht="16.5" customHeight="1">
      <c r="B11" s="33"/>
      <c r="E11" s="337" t="s">
        <v>5198</v>
      </c>
      <c r="F11" s="343"/>
      <c r="G11" s="343"/>
      <c r="H11" s="343"/>
      <c r="L11" s="33"/>
    </row>
    <row r="12" spans="2:46" s="1" customFormat="1" ht="12" customHeight="1">
      <c r="B12" s="33"/>
      <c r="D12" s="28" t="s">
        <v>2976</v>
      </c>
      <c r="L12" s="33"/>
    </row>
    <row r="13" spans="2:46" s="1" customFormat="1" ht="16.5" customHeight="1">
      <c r="B13" s="33"/>
      <c r="E13" s="324" t="s">
        <v>5202</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ROUND(J100,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ROUND((SUM(BE100:BE311)),  2)</f>
        <v>0</v>
      </c>
      <c r="I37" s="96">
        <v>0.21</v>
      </c>
      <c r="J37" s="84">
        <f>ROUND(((SUM(BE100:BE311))*I37),  2)</f>
        <v>0</v>
      </c>
      <c r="L37" s="33"/>
    </row>
    <row r="38" spans="2:12" s="1" customFormat="1" ht="14.45" customHeight="1">
      <c r="B38" s="33"/>
      <c r="E38" s="28" t="s">
        <v>49</v>
      </c>
      <c r="F38" s="84">
        <f>ROUND((SUM(BF100:BF311)),  2)</f>
        <v>0</v>
      </c>
      <c r="I38" s="96">
        <v>0.12</v>
      </c>
      <c r="J38" s="84">
        <f>ROUND(((SUM(BF100:BF311))*I38),  2)</f>
        <v>0</v>
      </c>
      <c r="L38" s="33"/>
    </row>
    <row r="39" spans="2:12" s="1" customFormat="1" ht="14.45" hidden="1" customHeight="1">
      <c r="B39" s="33"/>
      <c r="E39" s="28" t="s">
        <v>50</v>
      </c>
      <c r="F39" s="84">
        <f>ROUND((SUM(BG100:BG311)),  2)</f>
        <v>0</v>
      </c>
      <c r="I39" s="96">
        <v>0.21</v>
      </c>
      <c r="J39" s="84">
        <f>0</f>
        <v>0</v>
      </c>
      <c r="L39" s="33"/>
    </row>
    <row r="40" spans="2:12" s="1" customFormat="1" ht="14.45" hidden="1" customHeight="1">
      <c r="B40" s="33"/>
      <c r="E40" s="28" t="s">
        <v>51</v>
      </c>
      <c r="F40" s="84">
        <f>ROUND((SUM(BH100:BH311)),  2)</f>
        <v>0</v>
      </c>
      <c r="I40" s="96">
        <v>0.12</v>
      </c>
      <c r="J40" s="84">
        <f>0</f>
        <v>0</v>
      </c>
      <c r="L40" s="33"/>
    </row>
    <row r="41" spans="2:12" s="1" customFormat="1" ht="14.45" hidden="1" customHeight="1">
      <c r="B41" s="33"/>
      <c r="E41" s="28" t="s">
        <v>52</v>
      </c>
      <c r="F41" s="84">
        <f>ROUND((SUM(BI100:BI311)),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5171</v>
      </c>
      <c r="F54" s="303"/>
      <c r="G54" s="303"/>
      <c r="H54" s="303"/>
      <c r="L54" s="21"/>
    </row>
    <row r="55" spans="2:12" ht="12" customHeight="1">
      <c r="B55" s="21"/>
      <c r="C55" s="28" t="s">
        <v>222</v>
      </c>
      <c r="L55" s="21"/>
    </row>
    <row r="56" spans="2:12" s="1" customFormat="1" ht="16.5" customHeight="1">
      <c r="B56" s="33"/>
      <c r="E56" s="337" t="s">
        <v>5198</v>
      </c>
      <c r="F56" s="343"/>
      <c r="G56" s="343"/>
      <c r="H56" s="343"/>
      <c r="L56" s="33"/>
    </row>
    <row r="57" spans="2:12" s="1" customFormat="1" ht="12" customHeight="1">
      <c r="B57" s="33"/>
      <c r="C57" s="28" t="s">
        <v>2976</v>
      </c>
      <c r="L57" s="33"/>
    </row>
    <row r="58" spans="2:12" s="1" customFormat="1" ht="16.5" customHeight="1">
      <c r="B58" s="33"/>
      <c r="E58" s="324" t="str">
        <f>E13</f>
        <v>D.1.4.2B - Vytápění</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J100</f>
        <v>0</v>
      </c>
      <c r="L67" s="33"/>
      <c r="AU67" s="18" t="s">
        <v>313</v>
      </c>
    </row>
    <row r="68" spans="2:47" s="8" customFormat="1" ht="24.95" customHeight="1">
      <c r="B68" s="106"/>
      <c r="D68" s="107" t="s">
        <v>323</v>
      </c>
      <c r="E68" s="108"/>
      <c r="F68" s="108"/>
      <c r="G68" s="108"/>
      <c r="H68" s="108"/>
      <c r="I68" s="108"/>
      <c r="J68" s="109">
        <f>J101</f>
        <v>0</v>
      </c>
      <c r="L68" s="106"/>
    </row>
    <row r="69" spans="2:47" s="9" customFormat="1" ht="19.899999999999999" customHeight="1">
      <c r="B69" s="110"/>
      <c r="D69" s="111" t="s">
        <v>326</v>
      </c>
      <c r="E69" s="112"/>
      <c r="F69" s="112"/>
      <c r="G69" s="112"/>
      <c r="H69" s="112"/>
      <c r="I69" s="112"/>
      <c r="J69" s="113">
        <f>J102</f>
        <v>0</v>
      </c>
      <c r="L69" s="110"/>
    </row>
    <row r="70" spans="2:47" s="9" customFormat="1" ht="19.899999999999999" customHeight="1">
      <c r="B70" s="110"/>
      <c r="D70" s="111" t="s">
        <v>3687</v>
      </c>
      <c r="E70" s="112"/>
      <c r="F70" s="112"/>
      <c r="G70" s="112"/>
      <c r="H70" s="112"/>
      <c r="I70" s="112"/>
      <c r="J70" s="113">
        <f>J128</f>
        <v>0</v>
      </c>
      <c r="L70" s="110"/>
    </row>
    <row r="71" spans="2:47" s="9" customFormat="1" ht="19.899999999999999" customHeight="1">
      <c r="B71" s="110"/>
      <c r="D71" s="111" t="s">
        <v>2986</v>
      </c>
      <c r="E71" s="112"/>
      <c r="F71" s="112"/>
      <c r="G71" s="112"/>
      <c r="H71" s="112"/>
      <c r="I71" s="112"/>
      <c r="J71" s="113">
        <f>J149</f>
        <v>0</v>
      </c>
      <c r="L71" s="110"/>
    </row>
    <row r="72" spans="2:47" s="9" customFormat="1" ht="19.899999999999999" customHeight="1">
      <c r="B72" s="110"/>
      <c r="D72" s="111" t="s">
        <v>3688</v>
      </c>
      <c r="E72" s="112"/>
      <c r="F72" s="112"/>
      <c r="G72" s="112"/>
      <c r="H72" s="112"/>
      <c r="I72" s="112"/>
      <c r="J72" s="113">
        <f>J165</f>
        <v>0</v>
      </c>
      <c r="L72" s="110"/>
    </row>
    <row r="73" spans="2:47" s="9" customFormat="1" ht="19.899999999999999" customHeight="1">
      <c r="B73" s="110"/>
      <c r="D73" s="111" t="s">
        <v>2987</v>
      </c>
      <c r="E73" s="112"/>
      <c r="F73" s="112"/>
      <c r="G73" s="112"/>
      <c r="H73" s="112"/>
      <c r="I73" s="112"/>
      <c r="J73" s="113">
        <f>J209</f>
        <v>0</v>
      </c>
      <c r="L73" s="110"/>
    </row>
    <row r="74" spans="2:47" s="9" customFormat="1" ht="19.899999999999999" customHeight="1">
      <c r="B74" s="110"/>
      <c r="D74" s="111" t="s">
        <v>3689</v>
      </c>
      <c r="E74" s="112"/>
      <c r="F74" s="112"/>
      <c r="G74" s="112"/>
      <c r="H74" s="112"/>
      <c r="I74" s="112"/>
      <c r="J74" s="113">
        <f>J257</f>
        <v>0</v>
      </c>
      <c r="L74" s="110"/>
    </row>
    <row r="75" spans="2:47" s="8" customFormat="1" ht="24.95" customHeight="1">
      <c r="B75" s="106"/>
      <c r="D75" s="107" t="s">
        <v>3690</v>
      </c>
      <c r="E75" s="108"/>
      <c r="F75" s="108"/>
      <c r="G75" s="108"/>
      <c r="H75" s="108"/>
      <c r="I75" s="108"/>
      <c r="J75" s="109">
        <f>J309</f>
        <v>0</v>
      </c>
      <c r="L75" s="106"/>
    </row>
    <row r="76" spans="2:47" s="9" customFormat="1" ht="19.899999999999999" customHeight="1">
      <c r="B76" s="110"/>
      <c r="D76" s="111" t="s">
        <v>3691</v>
      </c>
      <c r="E76" s="112"/>
      <c r="F76" s="112"/>
      <c r="G76" s="112"/>
      <c r="H76" s="112"/>
      <c r="I76" s="112"/>
      <c r="J76" s="113">
        <f>J310</f>
        <v>0</v>
      </c>
      <c r="L76" s="110"/>
    </row>
    <row r="77" spans="2:47" s="1" customFormat="1" ht="21.75" customHeight="1">
      <c r="B77" s="33"/>
      <c r="L77" s="33"/>
    </row>
    <row r="78" spans="2:47" s="1" customFormat="1" ht="6.95" customHeight="1">
      <c r="B78" s="42"/>
      <c r="C78" s="43"/>
      <c r="D78" s="43"/>
      <c r="E78" s="43"/>
      <c r="F78" s="43"/>
      <c r="G78" s="43"/>
      <c r="H78" s="43"/>
      <c r="I78" s="43"/>
      <c r="J78" s="43"/>
      <c r="K78" s="43"/>
      <c r="L78" s="33"/>
    </row>
    <row r="82" spans="2:12" s="1" customFormat="1" ht="6.95" customHeight="1">
      <c r="B82" s="44"/>
      <c r="C82" s="45"/>
      <c r="D82" s="45"/>
      <c r="E82" s="45"/>
      <c r="F82" s="45"/>
      <c r="G82" s="45"/>
      <c r="H82" s="45"/>
      <c r="I82" s="45"/>
      <c r="J82" s="45"/>
      <c r="K82" s="45"/>
      <c r="L82" s="33"/>
    </row>
    <row r="83" spans="2:12" s="1" customFormat="1" ht="24.95" customHeight="1">
      <c r="B83" s="33"/>
      <c r="C83" s="22" t="s">
        <v>343</v>
      </c>
      <c r="L83" s="33"/>
    </row>
    <row r="84" spans="2:12" s="1" customFormat="1" ht="6.95" customHeight="1">
      <c r="B84" s="33"/>
      <c r="L84" s="33"/>
    </row>
    <row r="85" spans="2:12" s="1" customFormat="1" ht="12" customHeight="1">
      <c r="B85" s="33"/>
      <c r="C85" s="28" t="s">
        <v>16</v>
      </c>
      <c r="L85" s="33"/>
    </row>
    <row r="86" spans="2:12" s="1" customFormat="1" ht="16.5" customHeight="1">
      <c r="B86" s="33"/>
      <c r="E86" s="341" t="str">
        <f>E7</f>
        <v>Domov se zvláštním režimem Račín, Kroměříž</v>
      </c>
      <c r="F86" s="342"/>
      <c r="G86" s="342"/>
      <c r="H86" s="342"/>
      <c r="L86" s="33"/>
    </row>
    <row r="87" spans="2:12" ht="12" customHeight="1">
      <c r="B87" s="21"/>
      <c r="C87" s="28" t="s">
        <v>214</v>
      </c>
      <c r="L87" s="21"/>
    </row>
    <row r="88" spans="2:12" ht="16.5" customHeight="1">
      <c r="B88" s="21"/>
      <c r="E88" s="341" t="s">
        <v>5171</v>
      </c>
      <c r="F88" s="303"/>
      <c r="G88" s="303"/>
      <c r="H88" s="303"/>
      <c r="L88" s="21"/>
    </row>
    <row r="89" spans="2:12" ht="12" customHeight="1">
      <c r="B89" s="21"/>
      <c r="C89" s="28" t="s">
        <v>222</v>
      </c>
      <c r="L89" s="21"/>
    </row>
    <row r="90" spans="2:12" s="1" customFormat="1" ht="16.5" customHeight="1">
      <c r="B90" s="33"/>
      <c r="E90" s="337" t="s">
        <v>5198</v>
      </c>
      <c r="F90" s="343"/>
      <c r="G90" s="343"/>
      <c r="H90" s="343"/>
      <c r="L90" s="33"/>
    </row>
    <row r="91" spans="2:12" s="1" customFormat="1" ht="12" customHeight="1">
      <c r="B91" s="33"/>
      <c r="C91" s="28" t="s">
        <v>2976</v>
      </c>
      <c r="L91" s="33"/>
    </row>
    <row r="92" spans="2:12" s="1" customFormat="1" ht="16.5" customHeight="1">
      <c r="B92" s="33"/>
      <c r="E92" s="324" t="str">
        <f>E13</f>
        <v>D.1.4.2B - Vytápění</v>
      </c>
      <c r="F92" s="343"/>
      <c r="G92" s="343"/>
      <c r="H92" s="343"/>
      <c r="L92" s="33"/>
    </row>
    <row r="93" spans="2:12" s="1" customFormat="1" ht="6.95" customHeight="1">
      <c r="B93" s="33"/>
      <c r="L93" s="33"/>
    </row>
    <row r="94" spans="2:12" s="1" customFormat="1" ht="12" customHeight="1">
      <c r="B94" s="33"/>
      <c r="C94" s="28" t="s">
        <v>21</v>
      </c>
      <c r="F94" s="26" t="str">
        <f>F16</f>
        <v>p.č. 5036, Kroměříž</v>
      </c>
      <c r="I94" s="28" t="s">
        <v>23</v>
      </c>
      <c r="J94" s="50">
        <f>IF(J16="","",J16)</f>
        <v>45460</v>
      </c>
      <c r="L94" s="33"/>
    </row>
    <row r="95" spans="2:12" s="1" customFormat="1" ht="6.95" customHeight="1">
      <c r="B95" s="33"/>
      <c r="L95" s="33"/>
    </row>
    <row r="96" spans="2:12" s="1" customFormat="1" ht="15.2" customHeight="1">
      <c r="B96" s="33"/>
      <c r="C96" s="28" t="s">
        <v>24</v>
      </c>
      <c r="F96" s="26" t="str">
        <f>E19</f>
        <v>Město Kroměříž</v>
      </c>
      <c r="I96" s="28" t="s">
        <v>32</v>
      </c>
      <c r="J96" s="31" t="str">
        <f>E25</f>
        <v>Ondřej Zikán</v>
      </c>
      <c r="L96" s="33"/>
    </row>
    <row r="97" spans="2:65" s="1" customFormat="1" ht="15.2" customHeight="1">
      <c r="B97" s="33"/>
      <c r="C97" s="28" t="s">
        <v>30</v>
      </c>
      <c r="F97" s="26" t="str">
        <f>IF(E22="","",E22)</f>
        <v>Vyplň údaj</v>
      </c>
      <c r="I97" s="28" t="s">
        <v>37</v>
      </c>
      <c r="J97" s="31" t="str">
        <f>E28</f>
        <v>Ondřej Zikán</v>
      </c>
      <c r="L97" s="33"/>
    </row>
    <row r="98" spans="2:65" s="1" customFormat="1" ht="10.35" customHeight="1">
      <c r="B98" s="33"/>
      <c r="L98" s="33"/>
    </row>
    <row r="99" spans="2:65" s="10" customFormat="1" ht="29.25" customHeight="1">
      <c r="B99" s="114"/>
      <c r="C99" s="115" t="s">
        <v>344</v>
      </c>
      <c r="D99" s="116" t="s">
        <v>62</v>
      </c>
      <c r="E99" s="116" t="s">
        <v>58</v>
      </c>
      <c r="F99" s="116" t="s">
        <v>59</v>
      </c>
      <c r="G99" s="116" t="s">
        <v>345</v>
      </c>
      <c r="H99" s="116" t="s">
        <v>346</v>
      </c>
      <c r="I99" s="116" t="s">
        <v>347</v>
      </c>
      <c r="J99" s="116" t="s">
        <v>312</v>
      </c>
      <c r="K99" s="117" t="s">
        <v>348</v>
      </c>
      <c r="L99" s="114"/>
      <c r="M99" s="57" t="s">
        <v>19</v>
      </c>
      <c r="N99" s="58" t="s">
        <v>47</v>
      </c>
      <c r="O99" s="58" t="s">
        <v>349</v>
      </c>
      <c r="P99" s="58" t="s">
        <v>350</v>
      </c>
      <c r="Q99" s="58" t="s">
        <v>351</v>
      </c>
      <c r="R99" s="58" t="s">
        <v>352</v>
      </c>
      <c r="S99" s="58" t="s">
        <v>353</v>
      </c>
      <c r="T99" s="59" t="s">
        <v>354</v>
      </c>
    </row>
    <row r="100" spans="2:65" s="1" customFormat="1" ht="22.9" customHeight="1">
      <c r="B100" s="33"/>
      <c r="C100" s="62" t="s">
        <v>355</v>
      </c>
      <c r="J100" s="118">
        <f>BK100</f>
        <v>0</v>
      </c>
      <c r="L100" s="33"/>
      <c r="M100" s="60"/>
      <c r="N100" s="51"/>
      <c r="O100" s="51"/>
      <c r="P100" s="119">
        <f>P101+P309</f>
        <v>0</v>
      </c>
      <c r="Q100" s="51"/>
      <c r="R100" s="119">
        <f>R101+R309</f>
        <v>3.1973199999999999</v>
      </c>
      <c r="S100" s="51"/>
      <c r="T100" s="120">
        <f>T101+T309</f>
        <v>0</v>
      </c>
      <c r="AT100" s="18" t="s">
        <v>76</v>
      </c>
      <c r="AU100" s="18" t="s">
        <v>313</v>
      </c>
      <c r="BK100" s="121">
        <f>BK101+BK309</f>
        <v>0</v>
      </c>
    </row>
    <row r="101" spans="2:65" s="11" customFormat="1" ht="25.9" customHeight="1">
      <c r="B101" s="122"/>
      <c r="D101" s="123" t="s">
        <v>76</v>
      </c>
      <c r="E101" s="124" t="s">
        <v>1407</v>
      </c>
      <c r="F101" s="124" t="s">
        <v>1408</v>
      </c>
      <c r="I101" s="125"/>
      <c r="J101" s="126">
        <f>BK101</f>
        <v>0</v>
      </c>
      <c r="L101" s="122"/>
      <c r="M101" s="127"/>
      <c r="P101" s="128">
        <f>P102+P128+P149+P165+P209+P257</f>
        <v>0</v>
      </c>
      <c r="R101" s="128">
        <f>R102+R128+R149+R165+R209+R257</f>
        <v>3.1973199999999999</v>
      </c>
      <c r="T101" s="129">
        <f>T102+T128+T149+T165+T209+T257</f>
        <v>0</v>
      </c>
      <c r="AR101" s="123" t="s">
        <v>90</v>
      </c>
      <c r="AT101" s="130" t="s">
        <v>76</v>
      </c>
      <c r="AU101" s="130" t="s">
        <v>77</v>
      </c>
      <c r="AY101" s="123" t="s">
        <v>358</v>
      </c>
      <c r="BK101" s="131">
        <f>BK102+BK128+BK149+BK165+BK209+BK257</f>
        <v>0</v>
      </c>
    </row>
    <row r="102" spans="2:65" s="11" customFormat="1" ht="22.9" customHeight="1">
      <c r="B102" s="122"/>
      <c r="D102" s="123" t="s">
        <v>76</v>
      </c>
      <c r="E102" s="132" t="s">
        <v>1716</v>
      </c>
      <c r="F102" s="132" t="s">
        <v>1717</v>
      </c>
      <c r="I102" s="125"/>
      <c r="J102" s="133">
        <f>BK102</f>
        <v>0</v>
      </c>
      <c r="L102" s="122"/>
      <c r="M102" s="127"/>
      <c r="P102" s="128">
        <f>SUM(P103:P127)</f>
        <v>0</v>
      </c>
      <c r="R102" s="128">
        <f>SUM(R103:R127)</f>
        <v>6.6790000000000002E-2</v>
      </c>
      <c r="T102" s="129">
        <f>SUM(T103:T127)</f>
        <v>0</v>
      </c>
      <c r="AR102" s="123" t="s">
        <v>90</v>
      </c>
      <c r="AT102" s="130" t="s">
        <v>76</v>
      </c>
      <c r="AU102" s="130" t="s">
        <v>84</v>
      </c>
      <c r="AY102" s="123" t="s">
        <v>358</v>
      </c>
      <c r="BK102" s="131">
        <f>SUM(BK103:BK127)</f>
        <v>0</v>
      </c>
    </row>
    <row r="103" spans="2:65" s="1" customFormat="1" ht="24.2" customHeight="1">
      <c r="B103" s="33"/>
      <c r="C103" s="134" t="s">
        <v>84</v>
      </c>
      <c r="D103" s="134" t="s">
        <v>360</v>
      </c>
      <c r="E103" s="135" t="s">
        <v>3692</v>
      </c>
      <c r="F103" s="136" t="s">
        <v>3693</v>
      </c>
      <c r="G103" s="137" t="s">
        <v>235</v>
      </c>
      <c r="H103" s="138">
        <v>34</v>
      </c>
      <c r="I103" s="139"/>
      <c r="J103" s="140">
        <f>ROUND(I103*H103,2)</f>
        <v>0</v>
      </c>
      <c r="K103" s="136" t="s">
        <v>402</v>
      </c>
      <c r="L103" s="33"/>
      <c r="M103" s="141" t="s">
        <v>19</v>
      </c>
      <c r="N103" s="142" t="s">
        <v>49</v>
      </c>
      <c r="P103" s="143">
        <f>O103*H103</f>
        <v>0</v>
      </c>
      <c r="Q103" s="143">
        <v>2.2000000000000001E-4</v>
      </c>
      <c r="R103" s="143">
        <f>Q103*H103</f>
        <v>7.4800000000000005E-3</v>
      </c>
      <c r="S103" s="143">
        <v>0</v>
      </c>
      <c r="T103" s="144">
        <f>S103*H103</f>
        <v>0</v>
      </c>
      <c r="AR103" s="145" t="s">
        <v>454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5203</v>
      </c>
    </row>
    <row r="104" spans="2:65" s="1" customFormat="1" ht="11.25">
      <c r="B104" s="33"/>
      <c r="D104" s="147" t="s">
        <v>366</v>
      </c>
      <c r="F104" s="148" t="s">
        <v>3695</v>
      </c>
      <c r="I104" s="149"/>
      <c r="L104" s="33"/>
      <c r="M104" s="150"/>
      <c r="T104" s="54"/>
      <c r="AT104" s="18" t="s">
        <v>366</v>
      </c>
      <c r="AU104" s="18" t="s">
        <v>90</v>
      </c>
    </row>
    <row r="105" spans="2:65" s="13" customFormat="1" ht="11.25">
      <c r="B105" s="158"/>
      <c r="D105" s="152" t="s">
        <v>368</v>
      </c>
      <c r="E105" s="159" t="s">
        <v>19</v>
      </c>
      <c r="F105" s="160" t="s">
        <v>571</v>
      </c>
      <c r="H105" s="161">
        <v>34</v>
      </c>
      <c r="I105" s="162"/>
      <c r="L105" s="158"/>
      <c r="M105" s="163"/>
      <c r="T105" s="164"/>
      <c r="AT105" s="159" t="s">
        <v>368</v>
      </c>
      <c r="AU105" s="159" t="s">
        <v>90</v>
      </c>
      <c r="AV105" s="13" t="s">
        <v>90</v>
      </c>
      <c r="AW105" s="13" t="s">
        <v>36</v>
      </c>
      <c r="AX105" s="13" t="s">
        <v>84</v>
      </c>
      <c r="AY105" s="159" t="s">
        <v>358</v>
      </c>
    </row>
    <row r="106" spans="2:65" s="1" customFormat="1" ht="24.2" customHeight="1">
      <c r="B106" s="33"/>
      <c r="C106" s="179" t="s">
        <v>90</v>
      </c>
      <c r="D106" s="179" t="s">
        <v>440</v>
      </c>
      <c r="E106" s="180" t="s">
        <v>3696</v>
      </c>
      <c r="F106" s="181" t="s">
        <v>3697</v>
      </c>
      <c r="G106" s="182" t="s">
        <v>235</v>
      </c>
      <c r="H106" s="183">
        <v>30</v>
      </c>
      <c r="I106" s="184"/>
      <c r="J106" s="185">
        <f>ROUND(I106*H106,2)</f>
        <v>0</v>
      </c>
      <c r="K106" s="181" t="s">
        <v>402</v>
      </c>
      <c r="L106" s="186"/>
      <c r="M106" s="187" t="s">
        <v>19</v>
      </c>
      <c r="N106" s="188" t="s">
        <v>49</v>
      </c>
      <c r="P106" s="143">
        <f>O106*H106</f>
        <v>0</v>
      </c>
      <c r="Q106" s="143">
        <v>9.2000000000000003E-4</v>
      </c>
      <c r="R106" s="143">
        <f>Q106*H106</f>
        <v>2.76E-2</v>
      </c>
      <c r="S106" s="143">
        <v>0</v>
      </c>
      <c r="T106" s="144">
        <f>S106*H106</f>
        <v>0</v>
      </c>
      <c r="AR106" s="145" t="s">
        <v>558</v>
      </c>
      <c r="AT106" s="145" t="s">
        <v>440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5204</v>
      </c>
    </row>
    <row r="107" spans="2:65" s="13" customFormat="1" ht="11.25">
      <c r="B107" s="158"/>
      <c r="D107" s="152" t="s">
        <v>368</v>
      </c>
      <c r="E107" s="159" t="s">
        <v>19</v>
      </c>
      <c r="F107" s="160" t="s">
        <v>546</v>
      </c>
      <c r="H107" s="161">
        <v>30</v>
      </c>
      <c r="I107" s="162"/>
      <c r="L107" s="158"/>
      <c r="M107" s="163"/>
      <c r="T107" s="164"/>
      <c r="AT107" s="159" t="s">
        <v>368</v>
      </c>
      <c r="AU107" s="159" t="s">
        <v>90</v>
      </c>
      <c r="AV107" s="13" t="s">
        <v>90</v>
      </c>
      <c r="AW107" s="13" t="s">
        <v>36</v>
      </c>
      <c r="AX107" s="13" t="s">
        <v>84</v>
      </c>
      <c r="AY107" s="159" t="s">
        <v>358</v>
      </c>
    </row>
    <row r="108" spans="2:65" s="1" customFormat="1" ht="24.2" customHeight="1">
      <c r="B108" s="33"/>
      <c r="C108" s="179" t="s">
        <v>97</v>
      </c>
      <c r="D108" s="179" t="s">
        <v>440</v>
      </c>
      <c r="E108" s="180" t="s">
        <v>3699</v>
      </c>
      <c r="F108" s="181" t="s">
        <v>3700</v>
      </c>
      <c r="G108" s="182" t="s">
        <v>235</v>
      </c>
      <c r="H108" s="183">
        <v>4</v>
      </c>
      <c r="I108" s="184"/>
      <c r="J108" s="185">
        <f>ROUND(I108*H108,2)</f>
        <v>0</v>
      </c>
      <c r="K108" s="181" t="s">
        <v>402</v>
      </c>
      <c r="L108" s="186"/>
      <c r="M108" s="187" t="s">
        <v>19</v>
      </c>
      <c r="N108" s="188" t="s">
        <v>49</v>
      </c>
      <c r="P108" s="143">
        <f>O108*H108</f>
        <v>0</v>
      </c>
      <c r="Q108" s="143">
        <v>1.01E-3</v>
      </c>
      <c r="R108" s="143">
        <f>Q108*H108</f>
        <v>4.0400000000000002E-3</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5205</v>
      </c>
    </row>
    <row r="109" spans="2:65" s="13" customFormat="1" ht="11.25">
      <c r="B109" s="158"/>
      <c r="D109" s="152" t="s">
        <v>368</v>
      </c>
      <c r="E109" s="159" t="s">
        <v>19</v>
      </c>
      <c r="F109" s="160" t="s">
        <v>364</v>
      </c>
      <c r="H109" s="161">
        <v>4</v>
      </c>
      <c r="I109" s="162"/>
      <c r="L109" s="158"/>
      <c r="M109" s="163"/>
      <c r="T109" s="164"/>
      <c r="AT109" s="159" t="s">
        <v>368</v>
      </c>
      <c r="AU109" s="159" t="s">
        <v>90</v>
      </c>
      <c r="AV109" s="13" t="s">
        <v>90</v>
      </c>
      <c r="AW109" s="13" t="s">
        <v>36</v>
      </c>
      <c r="AX109" s="13" t="s">
        <v>84</v>
      </c>
      <c r="AY109" s="159" t="s">
        <v>358</v>
      </c>
    </row>
    <row r="110" spans="2:65" s="1" customFormat="1" ht="16.5" customHeight="1">
      <c r="B110" s="33"/>
      <c r="C110" s="179" t="s">
        <v>364</v>
      </c>
      <c r="D110" s="179" t="s">
        <v>440</v>
      </c>
      <c r="E110" s="180" t="s">
        <v>3702</v>
      </c>
      <c r="F110" s="181" t="s">
        <v>3703</v>
      </c>
      <c r="G110" s="182" t="s">
        <v>776</v>
      </c>
      <c r="H110" s="183">
        <v>50</v>
      </c>
      <c r="I110" s="184"/>
      <c r="J110" s="185">
        <f>ROUND(I110*H110,2)</f>
        <v>0</v>
      </c>
      <c r="K110" s="181" t="s">
        <v>402</v>
      </c>
      <c r="L110" s="186"/>
      <c r="M110" s="187" t="s">
        <v>19</v>
      </c>
      <c r="N110" s="188" t="s">
        <v>49</v>
      </c>
      <c r="P110" s="143">
        <f>O110*H110</f>
        <v>0</v>
      </c>
      <c r="Q110" s="143">
        <v>2.0000000000000001E-4</v>
      </c>
      <c r="R110" s="143">
        <f>Q110*H110</f>
        <v>0.01</v>
      </c>
      <c r="S110" s="143">
        <v>0</v>
      </c>
      <c r="T110" s="144">
        <f>S110*H110</f>
        <v>0</v>
      </c>
      <c r="AR110" s="145" t="s">
        <v>558</v>
      </c>
      <c r="AT110" s="145" t="s">
        <v>440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5206</v>
      </c>
    </row>
    <row r="111" spans="2:65" s="13" customFormat="1" ht="11.25">
      <c r="B111" s="158"/>
      <c r="D111" s="152" t="s">
        <v>368</v>
      </c>
      <c r="E111" s="159" t="s">
        <v>19</v>
      </c>
      <c r="F111" s="160" t="s">
        <v>678</v>
      </c>
      <c r="H111" s="161">
        <v>50</v>
      </c>
      <c r="I111" s="162"/>
      <c r="L111" s="158"/>
      <c r="M111" s="163"/>
      <c r="T111" s="164"/>
      <c r="AT111" s="159" t="s">
        <v>368</v>
      </c>
      <c r="AU111" s="159" t="s">
        <v>90</v>
      </c>
      <c r="AV111" s="13" t="s">
        <v>90</v>
      </c>
      <c r="AW111" s="13" t="s">
        <v>36</v>
      </c>
      <c r="AX111" s="13" t="s">
        <v>84</v>
      </c>
      <c r="AY111" s="159" t="s">
        <v>358</v>
      </c>
    </row>
    <row r="112" spans="2:65" s="1" customFormat="1" ht="33" customHeight="1">
      <c r="B112" s="33"/>
      <c r="C112" s="134" t="s">
        <v>388</v>
      </c>
      <c r="D112" s="134" t="s">
        <v>360</v>
      </c>
      <c r="E112" s="135" t="s">
        <v>3705</v>
      </c>
      <c r="F112" s="136" t="s">
        <v>3706</v>
      </c>
      <c r="G112" s="137" t="s">
        <v>235</v>
      </c>
      <c r="H112" s="138">
        <v>21</v>
      </c>
      <c r="I112" s="139"/>
      <c r="J112" s="140">
        <f>ROUND(I112*H112,2)</f>
        <v>0</v>
      </c>
      <c r="K112" s="136" t="s">
        <v>402</v>
      </c>
      <c r="L112" s="33"/>
      <c r="M112" s="141" t="s">
        <v>19</v>
      </c>
      <c r="N112" s="142" t="s">
        <v>49</v>
      </c>
      <c r="P112" s="143">
        <f>O112*H112</f>
        <v>0</v>
      </c>
      <c r="Q112" s="143">
        <v>6.0000000000000002E-5</v>
      </c>
      <c r="R112" s="143">
        <f>Q112*H112</f>
        <v>1.2600000000000001E-3</v>
      </c>
      <c r="S112" s="143">
        <v>0</v>
      </c>
      <c r="T112" s="144">
        <f>S112*H112</f>
        <v>0</v>
      </c>
      <c r="AR112" s="145" t="s">
        <v>454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5207</v>
      </c>
    </row>
    <row r="113" spans="2:65" s="1" customFormat="1" ht="11.25">
      <c r="B113" s="33"/>
      <c r="D113" s="147" t="s">
        <v>366</v>
      </c>
      <c r="F113" s="148" t="s">
        <v>3708</v>
      </c>
      <c r="I113" s="149"/>
      <c r="L113" s="33"/>
      <c r="M113" s="150"/>
      <c r="T113" s="54"/>
      <c r="AT113" s="18" t="s">
        <v>366</v>
      </c>
      <c r="AU113" s="18" t="s">
        <v>90</v>
      </c>
    </row>
    <row r="114" spans="2:65" s="13" customFormat="1" ht="11.25">
      <c r="B114" s="158"/>
      <c r="D114" s="152" t="s">
        <v>368</v>
      </c>
      <c r="E114" s="159" t="s">
        <v>19</v>
      </c>
      <c r="F114" s="160" t="s">
        <v>3709</v>
      </c>
      <c r="H114" s="161">
        <v>21</v>
      </c>
      <c r="I114" s="162"/>
      <c r="L114" s="158"/>
      <c r="M114" s="163"/>
      <c r="T114" s="164"/>
      <c r="AT114" s="159" t="s">
        <v>368</v>
      </c>
      <c r="AU114" s="159" t="s">
        <v>90</v>
      </c>
      <c r="AV114" s="13" t="s">
        <v>90</v>
      </c>
      <c r="AW114" s="13" t="s">
        <v>36</v>
      </c>
      <c r="AX114" s="13" t="s">
        <v>84</v>
      </c>
      <c r="AY114" s="159" t="s">
        <v>358</v>
      </c>
    </row>
    <row r="115" spans="2:65" s="1" customFormat="1" ht="24.2" customHeight="1">
      <c r="B115" s="33"/>
      <c r="C115" s="179" t="s">
        <v>394</v>
      </c>
      <c r="D115" s="179" t="s">
        <v>440</v>
      </c>
      <c r="E115" s="180" t="s">
        <v>3710</v>
      </c>
      <c r="F115" s="181" t="s">
        <v>3711</v>
      </c>
      <c r="G115" s="182" t="s">
        <v>235</v>
      </c>
      <c r="H115" s="183">
        <v>21</v>
      </c>
      <c r="I115" s="184"/>
      <c r="J115" s="185">
        <f>ROUND(I115*H115,2)</f>
        <v>0</v>
      </c>
      <c r="K115" s="181" t="s">
        <v>402</v>
      </c>
      <c r="L115" s="186"/>
      <c r="M115" s="187" t="s">
        <v>19</v>
      </c>
      <c r="N115" s="188" t="s">
        <v>49</v>
      </c>
      <c r="P115" s="143">
        <f>O115*H115</f>
        <v>0</v>
      </c>
      <c r="Q115" s="143">
        <v>1.2E-4</v>
      </c>
      <c r="R115" s="143">
        <f>Q115*H115</f>
        <v>2.5200000000000001E-3</v>
      </c>
      <c r="S115" s="143">
        <v>0</v>
      </c>
      <c r="T115" s="144">
        <f>S115*H115</f>
        <v>0</v>
      </c>
      <c r="AR115" s="145" t="s">
        <v>558</v>
      </c>
      <c r="AT115" s="145" t="s">
        <v>440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5208</v>
      </c>
    </row>
    <row r="116" spans="2:65" s="13" customFormat="1" ht="11.25">
      <c r="B116" s="158"/>
      <c r="D116" s="152" t="s">
        <v>368</v>
      </c>
      <c r="E116" s="159" t="s">
        <v>19</v>
      </c>
      <c r="F116" s="160" t="s">
        <v>7</v>
      </c>
      <c r="H116" s="161">
        <v>21</v>
      </c>
      <c r="I116" s="162"/>
      <c r="L116" s="158"/>
      <c r="M116" s="163"/>
      <c r="T116" s="164"/>
      <c r="AT116" s="159" t="s">
        <v>368</v>
      </c>
      <c r="AU116" s="159" t="s">
        <v>90</v>
      </c>
      <c r="AV116" s="13" t="s">
        <v>90</v>
      </c>
      <c r="AW116" s="13" t="s">
        <v>36</v>
      </c>
      <c r="AX116" s="13" t="s">
        <v>84</v>
      </c>
      <c r="AY116" s="159" t="s">
        <v>358</v>
      </c>
    </row>
    <row r="117" spans="2:65" s="1" customFormat="1" ht="16.5" customHeight="1">
      <c r="B117" s="33"/>
      <c r="C117" s="179" t="s">
        <v>399</v>
      </c>
      <c r="D117" s="179" t="s">
        <v>440</v>
      </c>
      <c r="E117" s="180" t="s">
        <v>3713</v>
      </c>
      <c r="F117" s="181" t="s">
        <v>3714</v>
      </c>
      <c r="G117" s="182" t="s">
        <v>504</v>
      </c>
      <c r="H117" s="183">
        <v>100</v>
      </c>
      <c r="I117" s="184"/>
      <c r="J117" s="185">
        <f>ROUND(I117*H117,2)</f>
        <v>0</v>
      </c>
      <c r="K117" s="181" t="s">
        <v>402</v>
      </c>
      <c r="L117" s="186"/>
      <c r="M117" s="187" t="s">
        <v>19</v>
      </c>
      <c r="N117" s="188" t="s">
        <v>49</v>
      </c>
      <c r="P117" s="143">
        <f>O117*H117</f>
        <v>0</v>
      </c>
      <c r="Q117" s="143">
        <v>1.0000000000000001E-5</v>
      </c>
      <c r="R117" s="143">
        <f>Q117*H117</f>
        <v>1E-3</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5209</v>
      </c>
    </row>
    <row r="118" spans="2:65" s="1" customFormat="1" ht="21.75" customHeight="1">
      <c r="B118" s="33"/>
      <c r="C118" s="179" t="s">
        <v>406</v>
      </c>
      <c r="D118" s="179" t="s">
        <v>440</v>
      </c>
      <c r="E118" s="180" t="s">
        <v>3716</v>
      </c>
      <c r="F118" s="181" t="s">
        <v>3717</v>
      </c>
      <c r="G118" s="182" t="s">
        <v>504</v>
      </c>
      <c r="H118" s="183">
        <v>5</v>
      </c>
      <c r="I118" s="184"/>
      <c r="J118" s="185">
        <f>ROUND(I118*H118,2)</f>
        <v>0</v>
      </c>
      <c r="K118" s="181" t="s">
        <v>402</v>
      </c>
      <c r="L118" s="186"/>
      <c r="M118" s="187" t="s">
        <v>19</v>
      </c>
      <c r="N118" s="188" t="s">
        <v>49</v>
      </c>
      <c r="P118" s="143">
        <f>O118*H118</f>
        <v>0</v>
      </c>
      <c r="Q118" s="143">
        <v>4.0000000000000002E-4</v>
      </c>
      <c r="R118" s="143">
        <f>Q118*H118</f>
        <v>2E-3</v>
      </c>
      <c r="S118" s="143">
        <v>0</v>
      </c>
      <c r="T118" s="144">
        <f>S118*H118</f>
        <v>0</v>
      </c>
      <c r="AR118" s="145" t="s">
        <v>558</v>
      </c>
      <c r="AT118" s="145" t="s">
        <v>440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5210</v>
      </c>
    </row>
    <row r="119" spans="2:65" s="1" customFormat="1" ht="33" customHeight="1">
      <c r="B119" s="33"/>
      <c r="C119" s="134" t="s">
        <v>411</v>
      </c>
      <c r="D119" s="134" t="s">
        <v>360</v>
      </c>
      <c r="E119" s="135" t="s">
        <v>3719</v>
      </c>
      <c r="F119" s="136" t="s">
        <v>3720</v>
      </c>
      <c r="G119" s="137" t="s">
        <v>235</v>
      </c>
      <c r="H119" s="138">
        <v>60.5</v>
      </c>
      <c r="I119" s="139"/>
      <c r="J119" s="140">
        <f>ROUND(I119*H119,2)</f>
        <v>0</v>
      </c>
      <c r="K119" s="136" t="s">
        <v>402</v>
      </c>
      <c r="L119" s="33"/>
      <c r="M119" s="141" t="s">
        <v>19</v>
      </c>
      <c r="N119" s="142" t="s">
        <v>49</v>
      </c>
      <c r="P119" s="143">
        <f>O119*H119</f>
        <v>0</v>
      </c>
      <c r="Q119" s="143">
        <v>1.8000000000000001E-4</v>
      </c>
      <c r="R119" s="143">
        <f>Q119*H119</f>
        <v>1.089E-2</v>
      </c>
      <c r="S119" s="143">
        <v>0</v>
      </c>
      <c r="T119" s="144">
        <f>S119*H119</f>
        <v>0</v>
      </c>
      <c r="AR119" s="145" t="s">
        <v>454</v>
      </c>
      <c r="AT119" s="145" t="s">
        <v>360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5211</v>
      </c>
    </row>
    <row r="120" spans="2:65" s="1" customFormat="1" ht="11.25">
      <c r="B120" s="33"/>
      <c r="D120" s="147" t="s">
        <v>366</v>
      </c>
      <c r="F120" s="148" t="s">
        <v>3722</v>
      </c>
      <c r="I120" s="149"/>
      <c r="L120" s="33"/>
      <c r="M120" s="150"/>
      <c r="T120" s="54"/>
      <c r="AT120" s="18" t="s">
        <v>366</v>
      </c>
      <c r="AU120" s="18" t="s">
        <v>90</v>
      </c>
    </row>
    <row r="121" spans="2:65" s="13" customFormat="1" ht="11.25">
      <c r="B121" s="158"/>
      <c r="D121" s="152" t="s">
        <v>368</v>
      </c>
      <c r="E121" s="159" t="s">
        <v>19</v>
      </c>
      <c r="F121" s="160" t="s">
        <v>3723</v>
      </c>
      <c r="H121" s="161">
        <v>60.5</v>
      </c>
      <c r="I121" s="162"/>
      <c r="L121" s="158"/>
      <c r="M121" s="163"/>
      <c r="T121" s="164"/>
      <c r="AT121" s="159" t="s">
        <v>368</v>
      </c>
      <c r="AU121" s="159" t="s">
        <v>90</v>
      </c>
      <c r="AV121" s="13" t="s">
        <v>90</v>
      </c>
      <c r="AW121" s="13" t="s">
        <v>36</v>
      </c>
      <c r="AX121" s="13" t="s">
        <v>84</v>
      </c>
      <c r="AY121" s="159" t="s">
        <v>358</v>
      </c>
    </row>
    <row r="122" spans="2:65" s="1" customFormat="1" ht="37.9" customHeight="1">
      <c r="B122" s="33"/>
      <c r="C122" s="179" t="s">
        <v>417</v>
      </c>
      <c r="D122" s="179" t="s">
        <v>440</v>
      </c>
      <c r="E122" s="180" t="s">
        <v>3724</v>
      </c>
      <c r="F122" s="181" t="s">
        <v>3725</v>
      </c>
      <c r="G122" s="182" t="s">
        <v>195</v>
      </c>
      <c r="H122" s="183">
        <v>5</v>
      </c>
      <c r="I122" s="184"/>
      <c r="J122" s="185">
        <f>ROUND(I122*H122,2)</f>
        <v>0</v>
      </c>
      <c r="K122" s="181" t="s">
        <v>3182</v>
      </c>
      <c r="L122" s="186"/>
      <c r="M122" s="187" t="s">
        <v>19</v>
      </c>
      <c r="N122" s="188" t="s">
        <v>49</v>
      </c>
      <c r="P122" s="143">
        <f>O122*H122</f>
        <v>0</v>
      </c>
      <c r="Q122" s="143">
        <v>0</v>
      </c>
      <c r="R122" s="143">
        <f>Q122*H122</f>
        <v>0</v>
      </c>
      <c r="S122" s="143">
        <v>0</v>
      </c>
      <c r="T122" s="144">
        <f>S122*H122</f>
        <v>0</v>
      </c>
      <c r="AR122" s="145" t="s">
        <v>558</v>
      </c>
      <c r="AT122" s="145" t="s">
        <v>440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5212</v>
      </c>
    </row>
    <row r="123" spans="2:65" s="13" customFormat="1" ht="11.25">
      <c r="B123" s="158"/>
      <c r="D123" s="152" t="s">
        <v>368</v>
      </c>
      <c r="E123" s="159" t="s">
        <v>19</v>
      </c>
      <c r="F123" s="160" t="s">
        <v>388</v>
      </c>
      <c r="H123" s="161">
        <v>5</v>
      </c>
      <c r="I123" s="162"/>
      <c r="L123" s="158"/>
      <c r="M123" s="163"/>
      <c r="T123" s="164"/>
      <c r="AT123" s="159" t="s">
        <v>368</v>
      </c>
      <c r="AU123" s="159" t="s">
        <v>90</v>
      </c>
      <c r="AV123" s="13" t="s">
        <v>90</v>
      </c>
      <c r="AW123" s="13" t="s">
        <v>36</v>
      </c>
      <c r="AX123" s="13" t="s">
        <v>84</v>
      </c>
      <c r="AY123" s="159" t="s">
        <v>358</v>
      </c>
    </row>
    <row r="124" spans="2:65" s="1" customFormat="1" ht="24.2" customHeight="1">
      <c r="B124" s="33"/>
      <c r="C124" s="134" t="s">
        <v>422</v>
      </c>
      <c r="D124" s="134" t="s">
        <v>360</v>
      </c>
      <c r="E124" s="135" t="s">
        <v>3727</v>
      </c>
      <c r="F124" s="136" t="s">
        <v>3728</v>
      </c>
      <c r="G124" s="137" t="s">
        <v>1498</v>
      </c>
      <c r="H124" s="189"/>
      <c r="I124" s="139"/>
      <c r="J124" s="140">
        <f>ROUND(I124*H124,2)</f>
        <v>0</v>
      </c>
      <c r="K124" s="136" t="s">
        <v>402</v>
      </c>
      <c r="L124" s="33"/>
      <c r="M124" s="141" t="s">
        <v>19</v>
      </c>
      <c r="N124" s="142" t="s">
        <v>49</v>
      </c>
      <c r="P124" s="143">
        <f>O124*H124</f>
        <v>0</v>
      </c>
      <c r="Q124" s="143">
        <v>0</v>
      </c>
      <c r="R124" s="143">
        <f>Q124*H124</f>
        <v>0</v>
      </c>
      <c r="S124" s="143">
        <v>0</v>
      </c>
      <c r="T124" s="144">
        <f>S124*H124</f>
        <v>0</v>
      </c>
      <c r="AR124" s="145" t="s">
        <v>454</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454</v>
      </c>
      <c r="BM124" s="145" t="s">
        <v>5213</v>
      </c>
    </row>
    <row r="125" spans="2:65" s="1" customFormat="1" ht="11.25">
      <c r="B125" s="33"/>
      <c r="D125" s="147" t="s">
        <v>366</v>
      </c>
      <c r="F125" s="148" t="s">
        <v>3730</v>
      </c>
      <c r="I125" s="149"/>
      <c r="L125" s="33"/>
      <c r="M125" s="150"/>
      <c r="T125" s="54"/>
      <c r="AT125" s="18" t="s">
        <v>366</v>
      </c>
      <c r="AU125" s="18" t="s">
        <v>90</v>
      </c>
    </row>
    <row r="126" spans="2:65" s="1" customFormat="1" ht="24.2" customHeight="1">
      <c r="B126" s="33"/>
      <c r="C126" s="134" t="s">
        <v>8</v>
      </c>
      <c r="D126" s="134" t="s">
        <v>360</v>
      </c>
      <c r="E126" s="135" t="s">
        <v>3731</v>
      </c>
      <c r="F126" s="136" t="s">
        <v>3732</v>
      </c>
      <c r="G126" s="137" t="s">
        <v>1498</v>
      </c>
      <c r="H126" s="189"/>
      <c r="I126" s="139"/>
      <c r="J126" s="140">
        <f>ROUND(I126*H126,2)</f>
        <v>0</v>
      </c>
      <c r="K126" s="136" t="s">
        <v>402</v>
      </c>
      <c r="L126" s="33"/>
      <c r="M126" s="141" t="s">
        <v>19</v>
      </c>
      <c r="N126" s="142" t="s">
        <v>49</v>
      </c>
      <c r="P126" s="143">
        <f>O126*H126</f>
        <v>0</v>
      </c>
      <c r="Q126" s="143">
        <v>0</v>
      </c>
      <c r="R126" s="143">
        <f>Q126*H126</f>
        <v>0</v>
      </c>
      <c r="S126" s="143">
        <v>0</v>
      </c>
      <c r="T126" s="144">
        <f>S126*H126</f>
        <v>0</v>
      </c>
      <c r="AR126" s="145" t="s">
        <v>454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5214</v>
      </c>
    </row>
    <row r="127" spans="2:65" s="1" customFormat="1" ht="11.25">
      <c r="B127" s="33"/>
      <c r="D127" s="147" t="s">
        <v>366</v>
      </c>
      <c r="F127" s="148" t="s">
        <v>3734</v>
      </c>
      <c r="I127" s="149"/>
      <c r="L127" s="33"/>
      <c r="M127" s="150"/>
      <c r="T127" s="54"/>
      <c r="AT127" s="18" t="s">
        <v>366</v>
      </c>
      <c r="AU127" s="18" t="s">
        <v>90</v>
      </c>
    </row>
    <row r="128" spans="2:65" s="11" customFormat="1" ht="22.9" customHeight="1">
      <c r="B128" s="122"/>
      <c r="D128" s="123" t="s">
        <v>76</v>
      </c>
      <c r="E128" s="132" t="s">
        <v>3735</v>
      </c>
      <c r="F128" s="132" t="s">
        <v>3736</v>
      </c>
      <c r="I128" s="125"/>
      <c r="J128" s="133">
        <f>BK128</f>
        <v>0</v>
      </c>
      <c r="L128" s="122"/>
      <c r="M128" s="127"/>
      <c r="P128" s="128">
        <f>SUM(P129:P148)</f>
        <v>0</v>
      </c>
      <c r="R128" s="128">
        <f>SUM(R129:R148)</f>
        <v>3.1100000000000003E-2</v>
      </c>
      <c r="T128" s="129">
        <f>SUM(T129:T148)</f>
        <v>0</v>
      </c>
      <c r="AR128" s="123" t="s">
        <v>90</v>
      </c>
      <c r="AT128" s="130" t="s">
        <v>76</v>
      </c>
      <c r="AU128" s="130" t="s">
        <v>84</v>
      </c>
      <c r="AY128" s="123" t="s">
        <v>358</v>
      </c>
      <c r="BK128" s="131">
        <f>SUM(BK129:BK148)</f>
        <v>0</v>
      </c>
    </row>
    <row r="129" spans="2:65" s="1" customFormat="1" ht="62.65" customHeight="1">
      <c r="B129" s="33"/>
      <c r="C129" s="179" t="s">
        <v>434</v>
      </c>
      <c r="D129" s="179" t="s">
        <v>440</v>
      </c>
      <c r="E129" s="180" t="s">
        <v>3737</v>
      </c>
      <c r="F129" s="181" t="s">
        <v>3738</v>
      </c>
      <c r="G129" s="182" t="s">
        <v>504</v>
      </c>
      <c r="H129" s="183">
        <v>2</v>
      </c>
      <c r="I129" s="184"/>
      <c r="J129" s="185">
        <f t="shared" ref="J129:J137" si="0">ROUND(I129*H129,2)</f>
        <v>0</v>
      </c>
      <c r="K129" s="181" t="s">
        <v>3182</v>
      </c>
      <c r="L129" s="186"/>
      <c r="M129" s="187" t="s">
        <v>19</v>
      </c>
      <c r="N129" s="188" t="s">
        <v>49</v>
      </c>
      <c r="P129" s="143">
        <f t="shared" ref="P129:P137" si="1">O129*H129</f>
        <v>0</v>
      </c>
      <c r="Q129" s="143">
        <v>0</v>
      </c>
      <c r="R129" s="143">
        <f t="shared" ref="R129:R137" si="2">Q129*H129</f>
        <v>0</v>
      </c>
      <c r="S129" s="143">
        <v>0</v>
      </c>
      <c r="T129" s="144">
        <f t="shared" ref="T129:T137" si="3">S129*H129</f>
        <v>0</v>
      </c>
      <c r="AR129" s="145" t="s">
        <v>558</v>
      </c>
      <c r="AT129" s="145" t="s">
        <v>440</v>
      </c>
      <c r="AU129" s="145" t="s">
        <v>90</v>
      </c>
      <c r="AY129" s="18" t="s">
        <v>358</v>
      </c>
      <c r="BE129" s="146">
        <f t="shared" ref="BE129:BE137" si="4">IF(N129="základní",J129,0)</f>
        <v>0</v>
      </c>
      <c r="BF129" s="146">
        <f t="shared" ref="BF129:BF137" si="5">IF(N129="snížená",J129,0)</f>
        <v>0</v>
      </c>
      <c r="BG129" s="146">
        <f t="shared" ref="BG129:BG137" si="6">IF(N129="zákl. přenesená",J129,0)</f>
        <v>0</v>
      </c>
      <c r="BH129" s="146">
        <f t="shared" ref="BH129:BH137" si="7">IF(N129="sníž. přenesená",J129,0)</f>
        <v>0</v>
      </c>
      <c r="BI129" s="146">
        <f t="shared" ref="BI129:BI137" si="8">IF(N129="nulová",J129,0)</f>
        <v>0</v>
      </c>
      <c r="BJ129" s="18" t="s">
        <v>90</v>
      </c>
      <c r="BK129" s="146">
        <f t="shared" ref="BK129:BK137" si="9">ROUND(I129*H129,2)</f>
        <v>0</v>
      </c>
      <c r="BL129" s="18" t="s">
        <v>454</v>
      </c>
      <c r="BM129" s="145" t="s">
        <v>5215</v>
      </c>
    </row>
    <row r="130" spans="2:65" s="1" customFormat="1" ht="62.65" customHeight="1">
      <c r="B130" s="33"/>
      <c r="C130" s="179" t="s">
        <v>439</v>
      </c>
      <c r="D130" s="179" t="s">
        <v>440</v>
      </c>
      <c r="E130" s="180" t="s">
        <v>3740</v>
      </c>
      <c r="F130" s="181" t="s">
        <v>3741</v>
      </c>
      <c r="G130" s="182" t="s">
        <v>504</v>
      </c>
      <c r="H130" s="183">
        <v>2</v>
      </c>
      <c r="I130" s="184"/>
      <c r="J130" s="185">
        <f t="shared" si="0"/>
        <v>0</v>
      </c>
      <c r="K130" s="181" t="s">
        <v>3182</v>
      </c>
      <c r="L130" s="186"/>
      <c r="M130" s="187" t="s">
        <v>19</v>
      </c>
      <c r="N130" s="188" t="s">
        <v>49</v>
      </c>
      <c r="P130" s="143">
        <f t="shared" si="1"/>
        <v>0</v>
      </c>
      <c r="Q130" s="143">
        <v>0</v>
      </c>
      <c r="R130" s="143">
        <f t="shared" si="2"/>
        <v>0</v>
      </c>
      <c r="S130" s="143">
        <v>0</v>
      </c>
      <c r="T130" s="144">
        <f t="shared" si="3"/>
        <v>0</v>
      </c>
      <c r="AR130" s="145" t="s">
        <v>558</v>
      </c>
      <c r="AT130" s="145" t="s">
        <v>440</v>
      </c>
      <c r="AU130" s="145" t="s">
        <v>90</v>
      </c>
      <c r="AY130" s="18" t="s">
        <v>358</v>
      </c>
      <c r="BE130" s="146">
        <f t="shared" si="4"/>
        <v>0</v>
      </c>
      <c r="BF130" s="146">
        <f t="shared" si="5"/>
        <v>0</v>
      </c>
      <c r="BG130" s="146">
        <f t="shared" si="6"/>
        <v>0</v>
      </c>
      <c r="BH130" s="146">
        <f t="shared" si="7"/>
        <v>0</v>
      </c>
      <c r="BI130" s="146">
        <f t="shared" si="8"/>
        <v>0</v>
      </c>
      <c r="BJ130" s="18" t="s">
        <v>90</v>
      </c>
      <c r="BK130" s="146">
        <f t="shared" si="9"/>
        <v>0</v>
      </c>
      <c r="BL130" s="18" t="s">
        <v>454</v>
      </c>
      <c r="BM130" s="145" t="s">
        <v>5216</v>
      </c>
    </row>
    <row r="131" spans="2:65" s="1" customFormat="1" ht="44.25" customHeight="1">
      <c r="B131" s="33"/>
      <c r="C131" s="179" t="s">
        <v>447</v>
      </c>
      <c r="D131" s="179" t="s">
        <v>440</v>
      </c>
      <c r="E131" s="180" t="s">
        <v>3743</v>
      </c>
      <c r="F131" s="181" t="s">
        <v>3744</v>
      </c>
      <c r="G131" s="182" t="s">
        <v>504</v>
      </c>
      <c r="H131" s="183">
        <v>2</v>
      </c>
      <c r="I131" s="184"/>
      <c r="J131" s="185">
        <f t="shared" si="0"/>
        <v>0</v>
      </c>
      <c r="K131" s="181" t="s">
        <v>3182</v>
      </c>
      <c r="L131" s="186"/>
      <c r="M131" s="187" t="s">
        <v>19</v>
      </c>
      <c r="N131" s="188" t="s">
        <v>49</v>
      </c>
      <c r="P131" s="143">
        <f t="shared" si="1"/>
        <v>0</v>
      </c>
      <c r="Q131" s="143">
        <v>0</v>
      </c>
      <c r="R131" s="143">
        <f t="shared" si="2"/>
        <v>0</v>
      </c>
      <c r="S131" s="143">
        <v>0</v>
      </c>
      <c r="T131" s="144">
        <f t="shared" si="3"/>
        <v>0</v>
      </c>
      <c r="AR131" s="145" t="s">
        <v>558</v>
      </c>
      <c r="AT131" s="145" t="s">
        <v>440</v>
      </c>
      <c r="AU131" s="145" t="s">
        <v>90</v>
      </c>
      <c r="AY131" s="18" t="s">
        <v>358</v>
      </c>
      <c r="BE131" s="146">
        <f t="shared" si="4"/>
        <v>0</v>
      </c>
      <c r="BF131" s="146">
        <f t="shared" si="5"/>
        <v>0</v>
      </c>
      <c r="BG131" s="146">
        <f t="shared" si="6"/>
        <v>0</v>
      </c>
      <c r="BH131" s="146">
        <f t="shared" si="7"/>
        <v>0</v>
      </c>
      <c r="BI131" s="146">
        <f t="shared" si="8"/>
        <v>0</v>
      </c>
      <c r="BJ131" s="18" t="s">
        <v>90</v>
      </c>
      <c r="BK131" s="146">
        <f t="shared" si="9"/>
        <v>0</v>
      </c>
      <c r="BL131" s="18" t="s">
        <v>454</v>
      </c>
      <c r="BM131" s="145" t="s">
        <v>5217</v>
      </c>
    </row>
    <row r="132" spans="2:65" s="1" customFormat="1" ht="44.25" customHeight="1">
      <c r="B132" s="33"/>
      <c r="C132" s="179" t="s">
        <v>454</v>
      </c>
      <c r="D132" s="179" t="s">
        <v>440</v>
      </c>
      <c r="E132" s="180" t="s">
        <v>3746</v>
      </c>
      <c r="F132" s="181" t="s">
        <v>3747</v>
      </c>
      <c r="G132" s="182" t="s">
        <v>504</v>
      </c>
      <c r="H132" s="183">
        <v>1</v>
      </c>
      <c r="I132" s="184"/>
      <c r="J132" s="185">
        <f t="shared" si="0"/>
        <v>0</v>
      </c>
      <c r="K132" s="181" t="s">
        <v>3182</v>
      </c>
      <c r="L132" s="186"/>
      <c r="M132" s="187" t="s">
        <v>19</v>
      </c>
      <c r="N132" s="188" t="s">
        <v>49</v>
      </c>
      <c r="P132" s="143">
        <f t="shared" si="1"/>
        <v>0</v>
      </c>
      <c r="Q132" s="143">
        <v>0</v>
      </c>
      <c r="R132" s="143">
        <f t="shared" si="2"/>
        <v>0</v>
      </c>
      <c r="S132" s="143">
        <v>0</v>
      </c>
      <c r="T132" s="144">
        <f t="shared" si="3"/>
        <v>0</v>
      </c>
      <c r="AR132" s="145" t="s">
        <v>558</v>
      </c>
      <c r="AT132" s="145" t="s">
        <v>440</v>
      </c>
      <c r="AU132" s="145" t="s">
        <v>90</v>
      </c>
      <c r="AY132" s="18" t="s">
        <v>358</v>
      </c>
      <c r="BE132" s="146">
        <f t="shared" si="4"/>
        <v>0</v>
      </c>
      <c r="BF132" s="146">
        <f t="shared" si="5"/>
        <v>0</v>
      </c>
      <c r="BG132" s="146">
        <f t="shared" si="6"/>
        <v>0</v>
      </c>
      <c r="BH132" s="146">
        <f t="shared" si="7"/>
        <v>0</v>
      </c>
      <c r="BI132" s="146">
        <f t="shared" si="8"/>
        <v>0</v>
      </c>
      <c r="BJ132" s="18" t="s">
        <v>90</v>
      </c>
      <c r="BK132" s="146">
        <f t="shared" si="9"/>
        <v>0</v>
      </c>
      <c r="BL132" s="18" t="s">
        <v>454</v>
      </c>
      <c r="BM132" s="145" t="s">
        <v>5218</v>
      </c>
    </row>
    <row r="133" spans="2:65" s="1" customFormat="1" ht="24.2" customHeight="1">
      <c r="B133" s="33"/>
      <c r="C133" s="179" t="s">
        <v>462</v>
      </c>
      <c r="D133" s="179" t="s">
        <v>440</v>
      </c>
      <c r="E133" s="180" t="s">
        <v>3749</v>
      </c>
      <c r="F133" s="181" t="s">
        <v>3750</v>
      </c>
      <c r="G133" s="182" t="s">
        <v>235</v>
      </c>
      <c r="H133" s="183">
        <v>130</v>
      </c>
      <c r="I133" s="184"/>
      <c r="J133" s="185">
        <f t="shared" si="0"/>
        <v>0</v>
      </c>
      <c r="K133" s="181" t="s">
        <v>3751</v>
      </c>
      <c r="L133" s="186"/>
      <c r="M133" s="187" t="s">
        <v>19</v>
      </c>
      <c r="N133" s="188" t="s">
        <v>49</v>
      </c>
      <c r="P133" s="143">
        <f t="shared" si="1"/>
        <v>0</v>
      </c>
      <c r="Q133" s="143">
        <v>1.7000000000000001E-4</v>
      </c>
      <c r="R133" s="143">
        <f t="shared" si="2"/>
        <v>2.2100000000000002E-2</v>
      </c>
      <c r="S133" s="143">
        <v>0</v>
      </c>
      <c r="T133" s="144">
        <f t="shared" si="3"/>
        <v>0</v>
      </c>
      <c r="AR133" s="145" t="s">
        <v>558</v>
      </c>
      <c r="AT133" s="145" t="s">
        <v>440</v>
      </c>
      <c r="AU133" s="145" t="s">
        <v>90</v>
      </c>
      <c r="AY133" s="18" t="s">
        <v>358</v>
      </c>
      <c r="BE133" s="146">
        <f t="shared" si="4"/>
        <v>0</v>
      </c>
      <c r="BF133" s="146">
        <f t="shared" si="5"/>
        <v>0</v>
      </c>
      <c r="BG133" s="146">
        <f t="shared" si="6"/>
        <v>0</v>
      </c>
      <c r="BH133" s="146">
        <f t="shared" si="7"/>
        <v>0</v>
      </c>
      <c r="BI133" s="146">
        <f t="shared" si="8"/>
        <v>0</v>
      </c>
      <c r="BJ133" s="18" t="s">
        <v>90</v>
      </c>
      <c r="BK133" s="146">
        <f t="shared" si="9"/>
        <v>0</v>
      </c>
      <c r="BL133" s="18" t="s">
        <v>454</v>
      </c>
      <c r="BM133" s="145" t="s">
        <v>5219</v>
      </c>
    </row>
    <row r="134" spans="2:65" s="1" customFormat="1" ht="16.5" customHeight="1">
      <c r="B134" s="33"/>
      <c r="C134" s="179" t="s">
        <v>468</v>
      </c>
      <c r="D134" s="179" t="s">
        <v>440</v>
      </c>
      <c r="E134" s="180" t="s">
        <v>3753</v>
      </c>
      <c r="F134" s="181" t="s">
        <v>3754</v>
      </c>
      <c r="G134" s="182" t="s">
        <v>235</v>
      </c>
      <c r="H134" s="183">
        <v>30</v>
      </c>
      <c r="I134" s="184"/>
      <c r="J134" s="185">
        <f t="shared" si="0"/>
        <v>0</v>
      </c>
      <c r="K134" s="181" t="s">
        <v>3751</v>
      </c>
      <c r="L134" s="186"/>
      <c r="M134" s="187" t="s">
        <v>19</v>
      </c>
      <c r="N134" s="188" t="s">
        <v>49</v>
      </c>
      <c r="P134" s="143">
        <f t="shared" si="1"/>
        <v>0</v>
      </c>
      <c r="Q134" s="143">
        <v>1.7000000000000001E-4</v>
      </c>
      <c r="R134" s="143">
        <f t="shared" si="2"/>
        <v>5.1000000000000004E-3</v>
      </c>
      <c r="S134" s="143">
        <v>0</v>
      </c>
      <c r="T134" s="144">
        <f t="shared" si="3"/>
        <v>0</v>
      </c>
      <c r="AR134" s="145" t="s">
        <v>558</v>
      </c>
      <c r="AT134" s="145" t="s">
        <v>440</v>
      </c>
      <c r="AU134" s="145" t="s">
        <v>90</v>
      </c>
      <c r="AY134" s="18" t="s">
        <v>358</v>
      </c>
      <c r="BE134" s="146">
        <f t="shared" si="4"/>
        <v>0</v>
      </c>
      <c r="BF134" s="146">
        <f t="shared" si="5"/>
        <v>0</v>
      </c>
      <c r="BG134" s="146">
        <f t="shared" si="6"/>
        <v>0</v>
      </c>
      <c r="BH134" s="146">
        <f t="shared" si="7"/>
        <v>0</v>
      </c>
      <c r="BI134" s="146">
        <f t="shared" si="8"/>
        <v>0</v>
      </c>
      <c r="BJ134" s="18" t="s">
        <v>90</v>
      </c>
      <c r="BK134" s="146">
        <f t="shared" si="9"/>
        <v>0</v>
      </c>
      <c r="BL134" s="18" t="s">
        <v>454</v>
      </c>
      <c r="BM134" s="145" t="s">
        <v>5220</v>
      </c>
    </row>
    <row r="135" spans="2:65" s="1" customFormat="1" ht="37.9" customHeight="1">
      <c r="B135" s="33"/>
      <c r="C135" s="179" t="s">
        <v>473</v>
      </c>
      <c r="D135" s="179" t="s">
        <v>440</v>
      </c>
      <c r="E135" s="180" t="s">
        <v>3756</v>
      </c>
      <c r="F135" s="181" t="s">
        <v>3757</v>
      </c>
      <c r="G135" s="182" t="s">
        <v>504</v>
      </c>
      <c r="H135" s="183">
        <v>1</v>
      </c>
      <c r="I135" s="184"/>
      <c r="J135" s="185">
        <f t="shared" si="0"/>
        <v>0</v>
      </c>
      <c r="K135" s="181" t="s">
        <v>3182</v>
      </c>
      <c r="L135" s="186"/>
      <c r="M135" s="187" t="s">
        <v>19</v>
      </c>
      <c r="N135" s="188" t="s">
        <v>49</v>
      </c>
      <c r="P135" s="143">
        <f t="shared" si="1"/>
        <v>0</v>
      </c>
      <c r="Q135" s="143">
        <v>0</v>
      </c>
      <c r="R135" s="143">
        <f t="shared" si="2"/>
        <v>0</v>
      </c>
      <c r="S135" s="143">
        <v>0</v>
      </c>
      <c r="T135" s="144">
        <f t="shared" si="3"/>
        <v>0</v>
      </c>
      <c r="AR135" s="145" t="s">
        <v>558</v>
      </c>
      <c r="AT135" s="145" t="s">
        <v>440</v>
      </c>
      <c r="AU135" s="145" t="s">
        <v>90</v>
      </c>
      <c r="AY135" s="18" t="s">
        <v>358</v>
      </c>
      <c r="BE135" s="146">
        <f t="shared" si="4"/>
        <v>0</v>
      </c>
      <c r="BF135" s="146">
        <f t="shared" si="5"/>
        <v>0</v>
      </c>
      <c r="BG135" s="146">
        <f t="shared" si="6"/>
        <v>0</v>
      </c>
      <c r="BH135" s="146">
        <f t="shared" si="7"/>
        <v>0</v>
      </c>
      <c r="BI135" s="146">
        <f t="shared" si="8"/>
        <v>0</v>
      </c>
      <c r="BJ135" s="18" t="s">
        <v>90</v>
      </c>
      <c r="BK135" s="146">
        <f t="shared" si="9"/>
        <v>0</v>
      </c>
      <c r="BL135" s="18" t="s">
        <v>454</v>
      </c>
      <c r="BM135" s="145" t="s">
        <v>5221</v>
      </c>
    </row>
    <row r="136" spans="2:65" s="1" customFormat="1" ht="24.2" customHeight="1">
      <c r="B136" s="33"/>
      <c r="C136" s="179" t="s">
        <v>480</v>
      </c>
      <c r="D136" s="179" t="s">
        <v>440</v>
      </c>
      <c r="E136" s="180" t="s">
        <v>3759</v>
      </c>
      <c r="F136" s="181" t="s">
        <v>3760</v>
      </c>
      <c r="G136" s="182" t="s">
        <v>504</v>
      </c>
      <c r="H136" s="183">
        <v>1</v>
      </c>
      <c r="I136" s="184"/>
      <c r="J136" s="185">
        <f t="shared" si="0"/>
        <v>0</v>
      </c>
      <c r="K136" s="181" t="s">
        <v>3182</v>
      </c>
      <c r="L136" s="186"/>
      <c r="M136" s="187" t="s">
        <v>19</v>
      </c>
      <c r="N136" s="188" t="s">
        <v>49</v>
      </c>
      <c r="P136" s="143">
        <f t="shared" si="1"/>
        <v>0</v>
      </c>
      <c r="Q136" s="143">
        <v>0</v>
      </c>
      <c r="R136" s="143">
        <f t="shared" si="2"/>
        <v>0</v>
      </c>
      <c r="S136" s="143">
        <v>0</v>
      </c>
      <c r="T136" s="144">
        <f t="shared" si="3"/>
        <v>0</v>
      </c>
      <c r="AR136" s="145" t="s">
        <v>558</v>
      </c>
      <c r="AT136" s="145" t="s">
        <v>440</v>
      </c>
      <c r="AU136" s="145" t="s">
        <v>90</v>
      </c>
      <c r="AY136" s="18" t="s">
        <v>358</v>
      </c>
      <c r="BE136" s="146">
        <f t="shared" si="4"/>
        <v>0</v>
      </c>
      <c r="BF136" s="146">
        <f t="shared" si="5"/>
        <v>0</v>
      </c>
      <c r="BG136" s="146">
        <f t="shared" si="6"/>
        <v>0</v>
      </c>
      <c r="BH136" s="146">
        <f t="shared" si="7"/>
        <v>0</v>
      </c>
      <c r="BI136" s="146">
        <f t="shared" si="8"/>
        <v>0</v>
      </c>
      <c r="BJ136" s="18" t="s">
        <v>90</v>
      </c>
      <c r="BK136" s="146">
        <f t="shared" si="9"/>
        <v>0</v>
      </c>
      <c r="BL136" s="18" t="s">
        <v>454</v>
      </c>
      <c r="BM136" s="145" t="s">
        <v>5222</v>
      </c>
    </row>
    <row r="137" spans="2:65" s="1" customFormat="1" ht="37.9" customHeight="1">
      <c r="B137" s="33"/>
      <c r="C137" s="179" t="s">
        <v>7</v>
      </c>
      <c r="D137" s="179" t="s">
        <v>440</v>
      </c>
      <c r="E137" s="180" t="s">
        <v>3762</v>
      </c>
      <c r="F137" s="181" t="s">
        <v>3763</v>
      </c>
      <c r="G137" s="182" t="s">
        <v>235</v>
      </c>
      <c r="H137" s="183">
        <v>52.5</v>
      </c>
      <c r="I137" s="184"/>
      <c r="J137" s="185">
        <f t="shared" si="0"/>
        <v>0</v>
      </c>
      <c r="K137" s="181" t="s">
        <v>3182</v>
      </c>
      <c r="L137" s="186"/>
      <c r="M137" s="187" t="s">
        <v>19</v>
      </c>
      <c r="N137" s="188" t="s">
        <v>49</v>
      </c>
      <c r="P137" s="143">
        <f t="shared" si="1"/>
        <v>0</v>
      </c>
      <c r="Q137" s="143">
        <v>0</v>
      </c>
      <c r="R137" s="143">
        <f t="shared" si="2"/>
        <v>0</v>
      </c>
      <c r="S137" s="143">
        <v>0</v>
      </c>
      <c r="T137" s="144">
        <f t="shared" si="3"/>
        <v>0</v>
      </c>
      <c r="AR137" s="145" t="s">
        <v>558</v>
      </c>
      <c r="AT137" s="145" t="s">
        <v>440</v>
      </c>
      <c r="AU137" s="145" t="s">
        <v>90</v>
      </c>
      <c r="AY137" s="18" t="s">
        <v>358</v>
      </c>
      <c r="BE137" s="146">
        <f t="shared" si="4"/>
        <v>0</v>
      </c>
      <c r="BF137" s="146">
        <f t="shared" si="5"/>
        <v>0</v>
      </c>
      <c r="BG137" s="146">
        <f t="shared" si="6"/>
        <v>0</v>
      </c>
      <c r="BH137" s="146">
        <f t="shared" si="7"/>
        <v>0</v>
      </c>
      <c r="BI137" s="146">
        <f t="shared" si="8"/>
        <v>0</v>
      </c>
      <c r="BJ137" s="18" t="s">
        <v>90</v>
      </c>
      <c r="BK137" s="146">
        <f t="shared" si="9"/>
        <v>0</v>
      </c>
      <c r="BL137" s="18" t="s">
        <v>454</v>
      </c>
      <c r="BM137" s="145" t="s">
        <v>5223</v>
      </c>
    </row>
    <row r="138" spans="2:65" s="13" customFormat="1" ht="22.5">
      <c r="B138" s="158"/>
      <c r="D138" s="152" t="s">
        <v>368</v>
      </c>
      <c r="E138" s="159" t="s">
        <v>19</v>
      </c>
      <c r="F138" s="160" t="s">
        <v>3765</v>
      </c>
      <c r="H138" s="161">
        <v>52.5</v>
      </c>
      <c r="I138" s="162"/>
      <c r="L138" s="158"/>
      <c r="M138" s="163"/>
      <c r="T138" s="164"/>
      <c r="AT138" s="159" t="s">
        <v>368</v>
      </c>
      <c r="AU138" s="159" t="s">
        <v>90</v>
      </c>
      <c r="AV138" s="13" t="s">
        <v>90</v>
      </c>
      <c r="AW138" s="13" t="s">
        <v>36</v>
      </c>
      <c r="AX138" s="13" t="s">
        <v>77</v>
      </c>
      <c r="AY138" s="159" t="s">
        <v>358</v>
      </c>
    </row>
    <row r="139" spans="2:65" s="14" customFormat="1" ht="11.25">
      <c r="B139" s="165"/>
      <c r="D139" s="152" t="s">
        <v>368</v>
      </c>
      <c r="E139" s="166" t="s">
        <v>19</v>
      </c>
      <c r="F139" s="167" t="s">
        <v>371</v>
      </c>
      <c r="H139" s="168">
        <v>52.5</v>
      </c>
      <c r="I139" s="169"/>
      <c r="L139" s="165"/>
      <c r="M139" s="170"/>
      <c r="T139" s="171"/>
      <c r="AT139" s="166" t="s">
        <v>368</v>
      </c>
      <c r="AU139" s="166" t="s">
        <v>90</v>
      </c>
      <c r="AV139" s="14" t="s">
        <v>364</v>
      </c>
      <c r="AW139" s="14" t="s">
        <v>36</v>
      </c>
      <c r="AX139" s="14" t="s">
        <v>84</v>
      </c>
      <c r="AY139" s="166" t="s">
        <v>358</v>
      </c>
    </row>
    <row r="140" spans="2:65" s="1" customFormat="1" ht="24.2" customHeight="1">
      <c r="B140" s="33"/>
      <c r="C140" s="179" t="s">
        <v>496</v>
      </c>
      <c r="D140" s="179" t="s">
        <v>440</v>
      </c>
      <c r="E140" s="180" t="s">
        <v>3766</v>
      </c>
      <c r="F140" s="181" t="s">
        <v>3767</v>
      </c>
      <c r="G140" s="182" t="s">
        <v>504</v>
      </c>
      <c r="H140" s="183">
        <v>2</v>
      </c>
      <c r="I140" s="184"/>
      <c r="J140" s="185">
        <f>ROUND(I140*H140,2)</f>
        <v>0</v>
      </c>
      <c r="K140" s="181" t="s">
        <v>3182</v>
      </c>
      <c r="L140" s="186"/>
      <c r="M140" s="187" t="s">
        <v>19</v>
      </c>
      <c r="N140" s="188" t="s">
        <v>49</v>
      </c>
      <c r="P140" s="143">
        <f>O140*H140</f>
        <v>0</v>
      </c>
      <c r="Q140" s="143">
        <v>0</v>
      </c>
      <c r="R140" s="143">
        <f>Q140*H140</f>
        <v>0</v>
      </c>
      <c r="S140" s="143">
        <v>0</v>
      </c>
      <c r="T140" s="144">
        <f>S140*H140</f>
        <v>0</v>
      </c>
      <c r="AR140" s="145" t="s">
        <v>558</v>
      </c>
      <c r="AT140" s="145" t="s">
        <v>440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5224</v>
      </c>
    </row>
    <row r="141" spans="2:65" s="1" customFormat="1" ht="33" customHeight="1">
      <c r="B141" s="33"/>
      <c r="C141" s="179" t="s">
        <v>501</v>
      </c>
      <c r="D141" s="179" t="s">
        <v>440</v>
      </c>
      <c r="E141" s="180" t="s">
        <v>3769</v>
      </c>
      <c r="F141" s="181" t="s">
        <v>3770</v>
      </c>
      <c r="G141" s="182" t="s">
        <v>504</v>
      </c>
      <c r="H141" s="183">
        <v>2</v>
      </c>
      <c r="I141" s="184"/>
      <c r="J141" s="185">
        <f>ROUND(I141*H141,2)</f>
        <v>0</v>
      </c>
      <c r="K141" s="181" t="s">
        <v>3182</v>
      </c>
      <c r="L141" s="186"/>
      <c r="M141" s="187" t="s">
        <v>19</v>
      </c>
      <c r="N141" s="188" t="s">
        <v>49</v>
      </c>
      <c r="P141" s="143">
        <f>O141*H141</f>
        <v>0</v>
      </c>
      <c r="Q141" s="143">
        <v>0</v>
      </c>
      <c r="R141" s="143">
        <f>Q141*H141</f>
        <v>0</v>
      </c>
      <c r="S141" s="143">
        <v>0</v>
      </c>
      <c r="T141" s="144">
        <f>S141*H141</f>
        <v>0</v>
      </c>
      <c r="AR141" s="145" t="s">
        <v>558</v>
      </c>
      <c r="AT141" s="145" t="s">
        <v>440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454</v>
      </c>
      <c r="BM141" s="145" t="s">
        <v>5225</v>
      </c>
    </row>
    <row r="142" spans="2:65" s="13" customFormat="1" ht="11.25">
      <c r="B142" s="158"/>
      <c r="D142" s="152" t="s">
        <v>368</v>
      </c>
      <c r="E142" s="159" t="s">
        <v>19</v>
      </c>
      <c r="F142" s="160" t="s">
        <v>3383</v>
      </c>
      <c r="H142" s="161">
        <v>2</v>
      </c>
      <c r="I142" s="162"/>
      <c r="L142" s="158"/>
      <c r="M142" s="163"/>
      <c r="T142" s="164"/>
      <c r="AT142" s="159" t="s">
        <v>368</v>
      </c>
      <c r="AU142" s="159" t="s">
        <v>90</v>
      </c>
      <c r="AV142" s="13" t="s">
        <v>90</v>
      </c>
      <c r="AW142" s="13" t="s">
        <v>36</v>
      </c>
      <c r="AX142" s="13" t="s">
        <v>84</v>
      </c>
      <c r="AY142" s="159" t="s">
        <v>358</v>
      </c>
    </row>
    <row r="143" spans="2:65" s="1" customFormat="1" ht="16.5" customHeight="1">
      <c r="B143" s="33"/>
      <c r="C143" s="134" t="s">
        <v>210</v>
      </c>
      <c r="D143" s="134" t="s">
        <v>360</v>
      </c>
      <c r="E143" s="135" t="s">
        <v>3772</v>
      </c>
      <c r="F143" s="136" t="s">
        <v>3773</v>
      </c>
      <c r="G143" s="137" t="s">
        <v>235</v>
      </c>
      <c r="H143" s="138">
        <v>10</v>
      </c>
      <c r="I143" s="139"/>
      <c r="J143" s="140">
        <f>ROUND(I143*H143,2)</f>
        <v>0</v>
      </c>
      <c r="K143" s="136" t="s">
        <v>402</v>
      </c>
      <c r="L143" s="33"/>
      <c r="M143" s="141" t="s">
        <v>19</v>
      </c>
      <c r="N143" s="142" t="s">
        <v>49</v>
      </c>
      <c r="P143" s="143">
        <f>O143*H143</f>
        <v>0</v>
      </c>
      <c r="Q143" s="143">
        <v>3.8999999999999999E-4</v>
      </c>
      <c r="R143" s="143">
        <f>Q143*H143</f>
        <v>3.8999999999999998E-3</v>
      </c>
      <c r="S143" s="143">
        <v>0</v>
      </c>
      <c r="T143" s="144">
        <f>S143*H143</f>
        <v>0</v>
      </c>
      <c r="AR143" s="145" t="s">
        <v>454</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454</v>
      </c>
      <c r="BM143" s="145" t="s">
        <v>5226</v>
      </c>
    </row>
    <row r="144" spans="2:65" s="1" customFormat="1" ht="11.25">
      <c r="B144" s="33"/>
      <c r="D144" s="147" t="s">
        <v>366</v>
      </c>
      <c r="F144" s="148" t="s">
        <v>3775</v>
      </c>
      <c r="I144" s="149"/>
      <c r="L144" s="33"/>
      <c r="M144" s="150"/>
      <c r="T144" s="54"/>
      <c r="AT144" s="18" t="s">
        <v>366</v>
      </c>
      <c r="AU144" s="18" t="s">
        <v>90</v>
      </c>
    </row>
    <row r="145" spans="2:65" s="1" customFormat="1" ht="21.75" customHeight="1">
      <c r="B145" s="33"/>
      <c r="C145" s="134" t="s">
        <v>515</v>
      </c>
      <c r="D145" s="134" t="s">
        <v>360</v>
      </c>
      <c r="E145" s="135" t="s">
        <v>3776</v>
      </c>
      <c r="F145" s="136" t="s">
        <v>3777</v>
      </c>
      <c r="G145" s="137" t="s">
        <v>1498</v>
      </c>
      <c r="H145" s="189"/>
      <c r="I145" s="139"/>
      <c r="J145" s="140">
        <f>ROUND(I145*H145,2)</f>
        <v>0</v>
      </c>
      <c r="K145" s="136" t="s">
        <v>402</v>
      </c>
      <c r="L145" s="33"/>
      <c r="M145" s="141" t="s">
        <v>19</v>
      </c>
      <c r="N145" s="142" t="s">
        <v>49</v>
      </c>
      <c r="P145" s="143">
        <f>O145*H145</f>
        <v>0</v>
      </c>
      <c r="Q145" s="143">
        <v>0</v>
      </c>
      <c r="R145" s="143">
        <f>Q145*H145</f>
        <v>0</v>
      </c>
      <c r="S145" s="143">
        <v>0</v>
      </c>
      <c r="T145" s="144">
        <f>S145*H145</f>
        <v>0</v>
      </c>
      <c r="AR145" s="145" t="s">
        <v>454</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454</v>
      </c>
      <c r="BM145" s="145" t="s">
        <v>5227</v>
      </c>
    </row>
    <row r="146" spans="2:65" s="1" customFormat="1" ht="11.25">
      <c r="B146" s="33"/>
      <c r="D146" s="147" t="s">
        <v>366</v>
      </c>
      <c r="F146" s="148" t="s">
        <v>3779</v>
      </c>
      <c r="I146" s="149"/>
      <c r="L146" s="33"/>
      <c r="M146" s="150"/>
      <c r="T146" s="54"/>
      <c r="AT146" s="18" t="s">
        <v>366</v>
      </c>
      <c r="AU146" s="18" t="s">
        <v>90</v>
      </c>
    </row>
    <row r="147" spans="2:65" s="1" customFormat="1" ht="24.2" customHeight="1">
      <c r="B147" s="33"/>
      <c r="C147" s="134" t="s">
        <v>521</v>
      </c>
      <c r="D147" s="134" t="s">
        <v>360</v>
      </c>
      <c r="E147" s="135" t="s">
        <v>3780</v>
      </c>
      <c r="F147" s="136" t="s">
        <v>3781</v>
      </c>
      <c r="G147" s="137" t="s">
        <v>1498</v>
      </c>
      <c r="H147" s="189"/>
      <c r="I147" s="139"/>
      <c r="J147" s="140">
        <f>ROUND(I147*H147,2)</f>
        <v>0</v>
      </c>
      <c r="K147" s="136" t="s">
        <v>402</v>
      </c>
      <c r="L147" s="33"/>
      <c r="M147" s="141" t="s">
        <v>19</v>
      </c>
      <c r="N147" s="142" t="s">
        <v>49</v>
      </c>
      <c r="P147" s="143">
        <f>O147*H147</f>
        <v>0</v>
      </c>
      <c r="Q147" s="143">
        <v>0</v>
      </c>
      <c r="R147" s="143">
        <f>Q147*H147</f>
        <v>0</v>
      </c>
      <c r="S147" s="143">
        <v>0</v>
      </c>
      <c r="T147" s="144">
        <f>S147*H147</f>
        <v>0</v>
      </c>
      <c r="AR147" s="145" t="s">
        <v>454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454</v>
      </c>
      <c r="BM147" s="145" t="s">
        <v>5228</v>
      </c>
    </row>
    <row r="148" spans="2:65" s="1" customFormat="1" ht="11.25">
      <c r="B148" s="33"/>
      <c r="D148" s="147" t="s">
        <v>366</v>
      </c>
      <c r="F148" s="148" t="s">
        <v>3783</v>
      </c>
      <c r="I148" s="149"/>
      <c r="L148" s="33"/>
      <c r="M148" s="150"/>
      <c r="T148" s="54"/>
      <c r="AT148" s="18" t="s">
        <v>366</v>
      </c>
      <c r="AU148" s="18" t="s">
        <v>90</v>
      </c>
    </row>
    <row r="149" spans="2:65" s="11" customFormat="1" ht="22.9" customHeight="1">
      <c r="B149" s="122"/>
      <c r="D149" s="123" t="s">
        <v>76</v>
      </c>
      <c r="E149" s="132" t="s">
        <v>3675</v>
      </c>
      <c r="F149" s="132" t="s">
        <v>3676</v>
      </c>
      <c r="I149" s="125"/>
      <c r="J149" s="133">
        <f>BK149</f>
        <v>0</v>
      </c>
      <c r="L149" s="122"/>
      <c r="M149" s="127"/>
      <c r="P149" s="128">
        <f>SUM(P150:P164)</f>
        <v>0</v>
      </c>
      <c r="R149" s="128">
        <f>SUM(R150:R164)</f>
        <v>0.76576</v>
      </c>
      <c r="T149" s="129">
        <f>SUM(T150:T164)</f>
        <v>0</v>
      </c>
      <c r="AR149" s="123" t="s">
        <v>90</v>
      </c>
      <c r="AT149" s="130" t="s">
        <v>76</v>
      </c>
      <c r="AU149" s="130" t="s">
        <v>84</v>
      </c>
      <c r="AY149" s="123" t="s">
        <v>358</v>
      </c>
      <c r="BK149" s="131">
        <f>SUM(BK150:BK164)</f>
        <v>0</v>
      </c>
    </row>
    <row r="150" spans="2:65" s="1" customFormat="1" ht="16.5" customHeight="1">
      <c r="B150" s="33"/>
      <c r="C150" s="134" t="s">
        <v>528</v>
      </c>
      <c r="D150" s="134" t="s">
        <v>360</v>
      </c>
      <c r="E150" s="135" t="s">
        <v>3784</v>
      </c>
      <c r="F150" s="136" t="s">
        <v>3785</v>
      </c>
      <c r="G150" s="137" t="s">
        <v>504</v>
      </c>
      <c r="H150" s="138">
        <v>24</v>
      </c>
      <c r="I150" s="139"/>
      <c r="J150" s="140">
        <f>ROUND(I150*H150,2)</f>
        <v>0</v>
      </c>
      <c r="K150" s="136" t="s">
        <v>402</v>
      </c>
      <c r="L150" s="33"/>
      <c r="M150" s="141" t="s">
        <v>19</v>
      </c>
      <c r="N150" s="142" t="s">
        <v>49</v>
      </c>
      <c r="P150" s="143">
        <f>O150*H150</f>
        <v>0</v>
      </c>
      <c r="Q150" s="143">
        <v>1.1199999999999999E-3</v>
      </c>
      <c r="R150" s="143">
        <f>Q150*H150</f>
        <v>2.6879999999999998E-2</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5229</v>
      </c>
    </row>
    <row r="151" spans="2:65" s="1" customFormat="1" ht="11.25">
      <c r="B151" s="33"/>
      <c r="D151" s="147" t="s">
        <v>366</v>
      </c>
      <c r="F151" s="148" t="s">
        <v>3787</v>
      </c>
      <c r="I151" s="149"/>
      <c r="L151" s="33"/>
      <c r="M151" s="150"/>
      <c r="T151" s="54"/>
      <c r="AT151" s="18" t="s">
        <v>366</v>
      </c>
      <c r="AU151" s="18" t="s">
        <v>90</v>
      </c>
    </row>
    <row r="152" spans="2:65" s="1" customFormat="1" ht="33" customHeight="1">
      <c r="B152" s="33"/>
      <c r="C152" s="179" t="s">
        <v>535</v>
      </c>
      <c r="D152" s="179" t="s">
        <v>440</v>
      </c>
      <c r="E152" s="180" t="s">
        <v>3788</v>
      </c>
      <c r="F152" s="181" t="s">
        <v>3789</v>
      </c>
      <c r="G152" s="182" t="s">
        <v>504</v>
      </c>
      <c r="H152" s="183">
        <v>4</v>
      </c>
      <c r="I152" s="184"/>
      <c r="J152" s="185">
        <f>ROUND(I152*H152,2)</f>
        <v>0</v>
      </c>
      <c r="K152" s="181" t="s">
        <v>3182</v>
      </c>
      <c r="L152" s="186"/>
      <c r="M152" s="187" t="s">
        <v>19</v>
      </c>
      <c r="N152" s="188" t="s">
        <v>49</v>
      </c>
      <c r="P152" s="143">
        <f>O152*H152</f>
        <v>0</v>
      </c>
      <c r="Q152" s="143">
        <v>0</v>
      </c>
      <c r="R152" s="143">
        <f>Q152*H152</f>
        <v>0</v>
      </c>
      <c r="S152" s="143">
        <v>0</v>
      </c>
      <c r="T152" s="144">
        <f>S152*H152</f>
        <v>0</v>
      </c>
      <c r="AR152" s="145" t="s">
        <v>558</v>
      </c>
      <c r="AT152" s="145" t="s">
        <v>440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5230</v>
      </c>
    </row>
    <row r="153" spans="2:65" s="1" customFormat="1" ht="33" customHeight="1">
      <c r="B153" s="33"/>
      <c r="C153" s="134" t="s">
        <v>540</v>
      </c>
      <c r="D153" s="134" t="s">
        <v>360</v>
      </c>
      <c r="E153" s="135" t="s">
        <v>3791</v>
      </c>
      <c r="F153" s="136" t="s">
        <v>3792</v>
      </c>
      <c r="G153" s="137" t="s">
        <v>504</v>
      </c>
      <c r="H153" s="138">
        <v>1</v>
      </c>
      <c r="I153" s="139"/>
      <c r="J153" s="140">
        <f>ROUND(I153*H153,2)</f>
        <v>0</v>
      </c>
      <c r="K153" s="136" t="s">
        <v>402</v>
      </c>
      <c r="L153" s="33"/>
      <c r="M153" s="141" t="s">
        <v>19</v>
      </c>
      <c r="N153" s="142" t="s">
        <v>49</v>
      </c>
      <c r="P153" s="143">
        <f>O153*H153</f>
        <v>0</v>
      </c>
      <c r="Q153" s="143">
        <v>7.1279999999999996E-2</v>
      </c>
      <c r="R153" s="143">
        <f>Q153*H153</f>
        <v>7.1279999999999996E-2</v>
      </c>
      <c r="S153" s="143">
        <v>0</v>
      </c>
      <c r="T153" s="144">
        <f>S153*H153</f>
        <v>0</v>
      </c>
      <c r="AR153" s="145" t="s">
        <v>454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5231</v>
      </c>
    </row>
    <row r="154" spans="2:65" s="1" customFormat="1" ht="11.25">
      <c r="B154" s="33"/>
      <c r="D154" s="147" t="s">
        <v>366</v>
      </c>
      <c r="F154" s="148" t="s">
        <v>3794</v>
      </c>
      <c r="I154" s="149"/>
      <c r="L154" s="33"/>
      <c r="M154" s="150"/>
      <c r="T154" s="54"/>
      <c r="AT154" s="18" t="s">
        <v>366</v>
      </c>
      <c r="AU154" s="18" t="s">
        <v>90</v>
      </c>
    </row>
    <row r="155" spans="2:65" s="1" customFormat="1" ht="37.9" customHeight="1">
      <c r="B155" s="33"/>
      <c r="C155" s="134" t="s">
        <v>546</v>
      </c>
      <c r="D155" s="134" t="s">
        <v>360</v>
      </c>
      <c r="E155" s="135" t="s">
        <v>3795</v>
      </c>
      <c r="F155" s="136" t="s">
        <v>3796</v>
      </c>
      <c r="G155" s="137" t="s">
        <v>504</v>
      </c>
      <c r="H155" s="138">
        <v>1</v>
      </c>
      <c r="I155" s="139"/>
      <c r="J155" s="140">
        <f>ROUND(I155*H155,2)</f>
        <v>0</v>
      </c>
      <c r="K155" s="136" t="s">
        <v>402</v>
      </c>
      <c r="L155" s="33"/>
      <c r="M155" s="141" t="s">
        <v>19</v>
      </c>
      <c r="N155" s="142" t="s">
        <v>49</v>
      </c>
      <c r="P155" s="143">
        <f>O155*H155</f>
        <v>0</v>
      </c>
      <c r="Q155" s="143">
        <v>1.137E-2</v>
      </c>
      <c r="R155" s="143">
        <f>Q155*H155</f>
        <v>1.137E-2</v>
      </c>
      <c r="S155" s="143">
        <v>0</v>
      </c>
      <c r="T155" s="144">
        <f>S155*H155</f>
        <v>0</v>
      </c>
      <c r="AR155" s="145" t="s">
        <v>454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5232</v>
      </c>
    </row>
    <row r="156" spans="2:65" s="1" customFormat="1" ht="11.25">
      <c r="B156" s="33"/>
      <c r="D156" s="147" t="s">
        <v>366</v>
      </c>
      <c r="F156" s="148" t="s">
        <v>3798</v>
      </c>
      <c r="I156" s="149"/>
      <c r="L156" s="33"/>
      <c r="M156" s="150"/>
      <c r="T156" s="54"/>
      <c r="AT156" s="18" t="s">
        <v>366</v>
      </c>
      <c r="AU156" s="18" t="s">
        <v>90</v>
      </c>
    </row>
    <row r="157" spans="2:65" s="1" customFormat="1" ht="37.9" customHeight="1">
      <c r="B157" s="33"/>
      <c r="C157" s="134" t="s">
        <v>552</v>
      </c>
      <c r="D157" s="134" t="s">
        <v>360</v>
      </c>
      <c r="E157" s="135" t="s">
        <v>3799</v>
      </c>
      <c r="F157" s="136" t="s">
        <v>3800</v>
      </c>
      <c r="G157" s="137" t="s">
        <v>504</v>
      </c>
      <c r="H157" s="138">
        <v>1</v>
      </c>
      <c r="I157" s="139"/>
      <c r="J157" s="140">
        <f>ROUND(I157*H157,2)</f>
        <v>0</v>
      </c>
      <c r="K157" s="136" t="s">
        <v>402</v>
      </c>
      <c r="L157" s="33"/>
      <c r="M157" s="141" t="s">
        <v>19</v>
      </c>
      <c r="N157" s="142" t="s">
        <v>49</v>
      </c>
      <c r="P157" s="143">
        <f>O157*H157</f>
        <v>0</v>
      </c>
      <c r="Q157" s="143">
        <v>6.0800000000000003E-3</v>
      </c>
      <c r="R157" s="143">
        <f>Q157*H157</f>
        <v>6.0800000000000003E-3</v>
      </c>
      <c r="S157" s="143">
        <v>0</v>
      </c>
      <c r="T157" s="144">
        <f>S157*H157</f>
        <v>0</v>
      </c>
      <c r="AR157" s="145" t="s">
        <v>454</v>
      </c>
      <c r="AT157" s="145" t="s">
        <v>360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5233</v>
      </c>
    </row>
    <row r="158" spans="2:65" s="1" customFormat="1" ht="11.25">
      <c r="B158" s="33"/>
      <c r="D158" s="147" t="s">
        <v>366</v>
      </c>
      <c r="F158" s="148" t="s">
        <v>3802</v>
      </c>
      <c r="I158" s="149"/>
      <c r="L158" s="33"/>
      <c r="M158" s="150"/>
      <c r="T158" s="54"/>
      <c r="AT158" s="18" t="s">
        <v>366</v>
      </c>
      <c r="AU158" s="18" t="s">
        <v>90</v>
      </c>
    </row>
    <row r="159" spans="2:65" s="1" customFormat="1" ht="37.9" customHeight="1">
      <c r="B159" s="33"/>
      <c r="C159" s="134" t="s">
        <v>558</v>
      </c>
      <c r="D159" s="134" t="s">
        <v>360</v>
      </c>
      <c r="E159" s="135" t="s">
        <v>3803</v>
      </c>
      <c r="F159" s="136" t="s">
        <v>3804</v>
      </c>
      <c r="G159" s="137" t="s">
        <v>195</v>
      </c>
      <c r="H159" s="138">
        <v>12</v>
      </c>
      <c r="I159" s="139"/>
      <c r="J159" s="140">
        <f>ROUND(I159*H159,2)</f>
        <v>0</v>
      </c>
      <c r="K159" s="136" t="s">
        <v>3182</v>
      </c>
      <c r="L159" s="33"/>
      <c r="M159" s="141" t="s">
        <v>19</v>
      </c>
      <c r="N159" s="142" t="s">
        <v>49</v>
      </c>
      <c r="P159" s="143">
        <f>O159*H159</f>
        <v>0</v>
      </c>
      <c r="Q159" s="143">
        <v>4.7730000000000002E-2</v>
      </c>
      <c r="R159" s="143">
        <f>Q159*H159</f>
        <v>0.57276000000000005</v>
      </c>
      <c r="S159" s="143">
        <v>0</v>
      </c>
      <c r="T159" s="144">
        <f>S159*H159</f>
        <v>0</v>
      </c>
      <c r="AR159" s="145" t="s">
        <v>454</v>
      </c>
      <c r="AT159" s="145" t="s">
        <v>360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454</v>
      </c>
      <c r="BM159" s="145" t="s">
        <v>5234</v>
      </c>
    </row>
    <row r="160" spans="2:65" s="1" customFormat="1" ht="66.75" customHeight="1">
      <c r="B160" s="33"/>
      <c r="C160" s="134" t="s">
        <v>564</v>
      </c>
      <c r="D160" s="134" t="s">
        <v>360</v>
      </c>
      <c r="E160" s="135" t="s">
        <v>3806</v>
      </c>
      <c r="F160" s="136" t="s">
        <v>3807</v>
      </c>
      <c r="G160" s="137" t="s">
        <v>504</v>
      </c>
      <c r="H160" s="138">
        <v>1</v>
      </c>
      <c r="I160" s="139"/>
      <c r="J160" s="140">
        <f>ROUND(I160*H160,2)</f>
        <v>0</v>
      </c>
      <c r="K160" s="136" t="s">
        <v>3182</v>
      </c>
      <c r="L160" s="33"/>
      <c r="M160" s="141" t="s">
        <v>19</v>
      </c>
      <c r="N160" s="142" t="s">
        <v>49</v>
      </c>
      <c r="P160" s="143">
        <f>O160*H160</f>
        <v>0</v>
      </c>
      <c r="Q160" s="143">
        <v>7.739E-2</v>
      </c>
      <c r="R160" s="143">
        <f>Q160*H160</f>
        <v>7.739E-2</v>
      </c>
      <c r="S160" s="143">
        <v>0</v>
      </c>
      <c r="T160" s="144">
        <f>S160*H160</f>
        <v>0</v>
      </c>
      <c r="AR160" s="145" t="s">
        <v>454</v>
      </c>
      <c r="AT160" s="145" t="s">
        <v>360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5235</v>
      </c>
    </row>
    <row r="161" spans="2:65" s="1" customFormat="1" ht="24.2" customHeight="1">
      <c r="B161" s="33"/>
      <c r="C161" s="134" t="s">
        <v>571</v>
      </c>
      <c r="D161" s="134" t="s">
        <v>360</v>
      </c>
      <c r="E161" s="135" t="s">
        <v>3809</v>
      </c>
      <c r="F161" s="136" t="s">
        <v>3810</v>
      </c>
      <c r="G161" s="137" t="s">
        <v>1498</v>
      </c>
      <c r="H161" s="189"/>
      <c r="I161" s="139"/>
      <c r="J161" s="140">
        <f>ROUND(I161*H161,2)</f>
        <v>0</v>
      </c>
      <c r="K161" s="136" t="s">
        <v>402</v>
      </c>
      <c r="L161" s="33"/>
      <c r="M161" s="141" t="s">
        <v>19</v>
      </c>
      <c r="N161" s="142" t="s">
        <v>49</v>
      </c>
      <c r="P161" s="143">
        <f>O161*H161</f>
        <v>0</v>
      </c>
      <c r="Q161" s="143">
        <v>0</v>
      </c>
      <c r="R161" s="143">
        <f>Q161*H161</f>
        <v>0</v>
      </c>
      <c r="S161" s="143">
        <v>0</v>
      </c>
      <c r="T161" s="144">
        <f>S161*H161</f>
        <v>0</v>
      </c>
      <c r="AR161" s="145" t="s">
        <v>454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5236</v>
      </c>
    </row>
    <row r="162" spans="2:65" s="1" customFormat="1" ht="11.25">
      <c r="B162" s="33"/>
      <c r="D162" s="147" t="s">
        <v>366</v>
      </c>
      <c r="F162" s="148" t="s">
        <v>3812</v>
      </c>
      <c r="I162" s="149"/>
      <c r="L162" s="33"/>
      <c r="M162" s="150"/>
      <c r="T162" s="54"/>
      <c r="AT162" s="18" t="s">
        <v>366</v>
      </c>
      <c r="AU162" s="18" t="s">
        <v>90</v>
      </c>
    </row>
    <row r="163" spans="2:65" s="1" customFormat="1" ht="24.2" customHeight="1">
      <c r="B163" s="33"/>
      <c r="C163" s="134" t="s">
        <v>577</v>
      </c>
      <c r="D163" s="134" t="s">
        <v>360</v>
      </c>
      <c r="E163" s="135" t="s">
        <v>3813</v>
      </c>
      <c r="F163" s="136" t="s">
        <v>3814</v>
      </c>
      <c r="G163" s="137" t="s">
        <v>1498</v>
      </c>
      <c r="H163" s="189"/>
      <c r="I163" s="139"/>
      <c r="J163" s="140">
        <f>ROUND(I163*H163,2)</f>
        <v>0</v>
      </c>
      <c r="K163" s="136" t="s">
        <v>402</v>
      </c>
      <c r="L163" s="33"/>
      <c r="M163" s="141" t="s">
        <v>19</v>
      </c>
      <c r="N163" s="142" t="s">
        <v>49</v>
      </c>
      <c r="P163" s="143">
        <f>O163*H163</f>
        <v>0</v>
      </c>
      <c r="Q163" s="143">
        <v>0</v>
      </c>
      <c r="R163" s="143">
        <f>Q163*H163</f>
        <v>0</v>
      </c>
      <c r="S163" s="143">
        <v>0</v>
      </c>
      <c r="T163" s="144">
        <f>S163*H163</f>
        <v>0</v>
      </c>
      <c r="AR163" s="145" t="s">
        <v>454</v>
      </c>
      <c r="AT163" s="145" t="s">
        <v>360</v>
      </c>
      <c r="AU163" s="145" t="s">
        <v>90</v>
      </c>
      <c r="AY163" s="18" t="s">
        <v>358</v>
      </c>
      <c r="BE163" s="146">
        <f>IF(N163="základní",J163,0)</f>
        <v>0</v>
      </c>
      <c r="BF163" s="146">
        <f>IF(N163="snížená",J163,0)</f>
        <v>0</v>
      </c>
      <c r="BG163" s="146">
        <f>IF(N163="zákl. přenesená",J163,0)</f>
        <v>0</v>
      </c>
      <c r="BH163" s="146">
        <f>IF(N163="sníž. přenesená",J163,0)</f>
        <v>0</v>
      </c>
      <c r="BI163" s="146">
        <f>IF(N163="nulová",J163,0)</f>
        <v>0</v>
      </c>
      <c r="BJ163" s="18" t="s">
        <v>90</v>
      </c>
      <c r="BK163" s="146">
        <f>ROUND(I163*H163,2)</f>
        <v>0</v>
      </c>
      <c r="BL163" s="18" t="s">
        <v>454</v>
      </c>
      <c r="BM163" s="145" t="s">
        <v>5237</v>
      </c>
    </row>
    <row r="164" spans="2:65" s="1" customFormat="1" ht="11.25">
      <c r="B164" s="33"/>
      <c r="D164" s="147" t="s">
        <v>366</v>
      </c>
      <c r="F164" s="148" t="s">
        <v>3816</v>
      </c>
      <c r="I164" s="149"/>
      <c r="L164" s="33"/>
      <c r="M164" s="150"/>
      <c r="T164" s="54"/>
      <c r="AT164" s="18" t="s">
        <v>366</v>
      </c>
      <c r="AU164" s="18" t="s">
        <v>90</v>
      </c>
    </row>
    <row r="165" spans="2:65" s="11" customFormat="1" ht="22.9" customHeight="1">
      <c r="B165" s="122"/>
      <c r="D165" s="123" t="s">
        <v>76</v>
      </c>
      <c r="E165" s="132" t="s">
        <v>3817</v>
      </c>
      <c r="F165" s="132" t="s">
        <v>3818</v>
      </c>
      <c r="I165" s="125"/>
      <c r="J165" s="133">
        <f>BK165</f>
        <v>0</v>
      </c>
      <c r="L165" s="122"/>
      <c r="M165" s="127"/>
      <c r="P165" s="128">
        <f>SUM(P166:P208)</f>
        <v>0</v>
      </c>
      <c r="R165" s="128">
        <f>SUM(R166:R208)</f>
        <v>0.11130999999999999</v>
      </c>
      <c r="T165" s="129">
        <f>SUM(T166:T208)</f>
        <v>0</v>
      </c>
      <c r="AR165" s="123" t="s">
        <v>90</v>
      </c>
      <c r="AT165" s="130" t="s">
        <v>76</v>
      </c>
      <c r="AU165" s="130" t="s">
        <v>84</v>
      </c>
      <c r="AY165" s="123" t="s">
        <v>358</v>
      </c>
      <c r="BK165" s="131">
        <f>SUM(BK166:BK208)</f>
        <v>0</v>
      </c>
    </row>
    <row r="166" spans="2:65" s="1" customFormat="1" ht="24.2" customHeight="1">
      <c r="B166" s="33"/>
      <c r="C166" s="134" t="s">
        <v>583</v>
      </c>
      <c r="D166" s="134" t="s">
        <v>360</v>
      </c>
      <c r="E166" s="135" t="s">
        <v>3819</v>
      </c>
      <c r="F166" s="136" t="s">
        <v>3820</v>
      </c>
      <c r="G166" s="137" t="s">
        <v>235</v>
      </c>
      <c r="H166" s="138">
        <v>1.5</v>
      </c>
      <c r="I166" s="139"/>
      <c r="J166" s="140">
        <f>ROUND(I166*H166,2)</f>
        <v>0</v>
      </c>
      <c r="K166" s="136" t="s">
        <v>402</v>
      </c>
      <c r="L166" s="33"/>
      <c r="M166" s="141" t="s">
        <v>19</v>
      </c>
      <c r="N166" s="142" t="s">
        <v>49</v>
      </c>
      <c r="P166" s="143">
        <f>O166*H166</f>
        <v>0</v>
      </c>
      <c r="Q166" s="143">
        <v>4.6000000000000001E-4</v>
      </c>
      <c r="R166" s="143">
        <f>Q166*H166</f>
        <v>6.9000000000000008E-4</v>
      </c>
      <c r="S166" s="143">
        <v>0</v>
      </c>
      <c r="T166" s="144">
        <f>S166*H166</f>
        <v>0</v>
      </c>
      <c r="AR166" s="145" t="s">
        <v>454</v>
      </c>
      <c r="AT166" s="145" t="s">
        <v>360</v>
      </c>
      <c r="AU166" s="145" t="s">
        <v>90</v>
      </c>
      <c r="AY166" s="18" t="s">
        <v>358</v>
      </c>
      <c r="BE166" s="146">
        <f>IF(N166="základní",J166,0)</f>
        <v>0</v>
      </c>
      <c r="BF166" s="146">
        <f>IF(N166="snížená",J166,0)</f>
        <v>0</v>
      </c>
      <c r="BG166" s="146">
        <f>IF(N166="zákl. přenesená",J166,0)</f>
        <v>0</v>
      </c>
      <c r="BH166" s="146">
        <f>IF(N166="sníž. přenesená",J166,0)</f>
        <v>0</v>
      </c>
      <c r="BI166" s="146">
        <f>IF(N166="nulová",J166,0)</f>
        <v>0</v>
      </c>
      <c r="BJ166" s="18" t="s">
        <v>90</v>
      </c>
      <c r="BK166" s="146">
        <f>ROUND(I166*H166,2)</f>
        <v>0</v>
      </c>
      <c r="BL166" s="18" t="s">
        <v>454</v>
      </c>
      <c r="BM166" s="145" t="s">
        <v>5238</v>
      </c>
    </row>
    <row r="167" spans="2:65" s="1" customFormat="1" ht="11.25">
      <c r="B167" s="33"/>
      <c r="D167" s="147" t="s">
        <v>366</v>
      </c>
      <c r="F167" s="148" t="s">
        <v>3822</v>
      </c>
      <c r="I167" s="149"/>
      <c r="L167" s="33"/>
      <c r="M167" s="150"/>
      <c r="T167" s="54"/>
      <c r="AT167" s="18" t="s">
        <v>366</v>
      </c>
      <c r="AU167" s="18" t="s">
        <v>90</v>
      </c>
    </row>
    <row r="168" spans="2:65" s="13" customFormat="1" ht="22.5">
      <c r="B168" s="158"/>
      <c r="D168" s="152" t="s">
        <v>368</v>
      </c>
      <c r="E168" s="159" t="s">
        <v>19</v>
      </c>
      <c r="F168" s="160" t="s">
        <v>3823</v>
      </c>
      <c r="H168" s="161">
        <v>1.5</v>
      </c>
      <c r="I168" s="162"/>
      <c r="L168" s="158"/>
      <c r="M168" s="163"/>
      <c r="T168" s="164"/>
      <c r="AT168" s="159" t="s">
        <v>368</v>
      </c>
      <c r="AU168" s="159" t="s">
        <v>90</v>
      </c>
      <c r="AV168" s="13" t="s">
        <v>90</v>
      </c>
      <c r="AW168" s="13" t="s">
        <v>36</v>
      </c>
      <c r="AX168" s="13" t="s">
        <v>84</v>
      </c>
      <c r="AY168" s="159" t="s">
        <v>358</v>
      </c>
    </row>
    <row r="169" spans="2:65" s="1" customFormat="1" ht="24.2" customHeight="1">
      <c r="B169" s="33"/>
      <c r="C169" s="134" t="s">
        <v>591</v>
      </c>
      <c r="D169" s="134" t="s">
        <v>360</v>
      </c>
      <c r="E169" s="135" t="s">
        <v>3824</v>
      </c>
      <c r="F169" s="136" t="s">
        <v>3825</v>
      </c>
      <c r="G169" s="137" t="s">
        <v>235</v>
      </c>
      <c r="H169" s="138">
        <v>21</v>
      </c>
      <c r="I169" s="139"/>
      <c r="J169" s="140">
        <f>ROUND(I169*H169,2)</f>
        <v>0</v>
      </c>
      <c r="K169" s="136" t="s">
        <v>402</v>
      </c>
      <c r="L169" s="33"/>
      <c r="M169" s="141" t="s">
        <v>19</v>
      </c>
      <c r="N169" s="142" t="s">
        <v>49</v>
      </c>
      <c r="P169" s="143">
        <f>O169*H169</f>
        <v>0</v>
      </c>
      <c r="Q169" s="143">
        <v>1.25E-3</v>
      </c>
      <c r="R169" s="143">
        <f>Q169*H169</f>
        <v>2.6249999999999999E-2</v>
      </c>
      <c r="S169" s="143">
        <v>0</v>
      </c>
      <c r="T169" s="144">
        <f>S169*H169</f>
        <v>0</v>
      </c>
      <c r="AR169" s="145" t="s">
        <v>454</v>
      </c>
      <c r="AT169" s="145" t="s">
        <v>360</v>
      </c>
      <c r="AU169" s="145" t="s">
        <v>90</v>
      </c>
      <c r="AY169" s="18" t="s">
        <v>358</v>
      </c>
      <c r="BE169" s="146">
        <f>IF(N169="základní",J169,0)</f>
        <v>0</v>
      </c>
      <c r="BF169" s="146">
        <f>IF(N169="snížená",J169,0)</f>
        <v>0</v>
      </c>
      <c r="BG169" s="146">
        <f>IF(N169="zákl. přenesená",J169,0)</f>
        <v>0</v>
      </c>
      <c r="BH169" s="146">
        <f>IF(N169="sníž. přenesená",J169,0)</f>
        <v>0</v>
      </c>
      <c r="BI169" s="146">
        <f>IF(N169="nulová",J169,0)</f>
        <v>0</v>
      </c>
      <c r="BJ169" s="18" t="s">
        <v>90</v>
      </c>
      <c r="BK169" s="146">
        <f>ROUND(I169*H169,2)</f>
        <v>0</v>
      </c>
      <c r="BL169" s="18" t="s">
        <v>454</v>
      </c>
      <c r="BM169" s="145" t="s">
        <v>5239</v>
      </c>
    </row>
    <row r="170" spans="2:65" s="1" customFormat="1" ht="11.25">
      <c r="B170" s="33"/>
      <c r="D170" s="147" t="s">
        <v>366</v>
      </c>
      <c r="F170" s="148" t="s">
        <v>3827</v>
      </c>
      <c r="I170" s="149"/>
      <c r="L170" s="33"/>
      <c r="M170" s="150"/>
      <c r="T170" s="54"/>
      <c r="AT170" s="18" t="s">
        <v>366</v>
      </c>
      <c r="AU170" s="18" t="s">
        <v>90</v>
      </c>
    </row>
    <row r="171" spans="2:65" s="13" customFormat="1" ht="22.5">
      <c r="B171" s="158"/>
      <c r="D171" s="152" t="s">
        <v>368</v>
      </c>
      <c r="E171" s="159" t="s">
        <v>19</v>
      </c>
      <c r="F171" s="160" t="s">
        <v>3828</v>
      </c>
      <c r="H171" s="161">
        <v>21</v>
      </c>
      <c r="I171" s="162"/>
      <c r="L171" s="158"/>
      <c r="M171" s="163"/>
      <c r="T171" s="164"/>
      <c r="AT171" s="159" t="s">
        <v>368</v>
      </c>
      <c r="AU171" s="159" t="s">
        <v>90</v>
      </c>
      <c r="AV171" s="13" t="s">
        <v>90</v>
      </c>
      <c r="AW171" s="13" t="s">
        <v>36</v>
      </c>
      <c r="AX171" s="13" t="s">
        <v>84</v>
      </c>
      <c r="AY171" s="159" t="s">
        <v>358</v>
      </c>
    </row>
    <row r="172" spans="2:65" s="1" customFormat="1" ht="24.2" customHeight="1">
      <c r="B172" s="33"/>
      <c r="C172" s="134" t="s">
        <v>598</v>
      </c>
      <c r="D172" s="134" t="s">
        <v>360</v>
      </c>
      <c r="E172" s="135" t="s">
        <v>3829</v>
      </c>
      <c r="F172" s="136" t="s">
        <v>3830</v>
      </c>
      <c r="G172" s="137" t="s">
        <v>235</v>
      </c>
      <c r="H172" s="138">
        <v>30</v>
      </c>
      <c r="I172" s="139"/>
      <c r="J172" s="140">
        <f>ROUND(I172*H172,2)</f>
        <v>0</v>
      </c>
      <c r="K172" s="136" t="s">
        <v>402</v>
      </c>
      <c r="L172" s="33"/>
      <c r="M172" s="141" t="s">
        <v>19</v>
      </c>
      <c r="N172" s="142" t="s">
        <v>49</v>
      </c>
      <c r="P172" s="143">
        <f>O172*H172</f>
        <v>0</v>
      </c>
      <c r="Q172" s="143">
        <v>1.6199999999999999E-3</v>
      </c>
      <c r="R172" s="143">
        <f>Q172*H172</f>
        <v>4.8599999999999997E-2</v>
      </c>
      <c r="S172" s="143">
        <v>0</v>
      </c>
      <c r="T172" s="144">
        <f>S172*H172</f>
        <v>0</v>
      </c>
      <c r="AR172" s="145" t="s">
        <v>454</v>
      </c>
      <c r="AT172" s="145" t="s">
        <v>360</v>
      </c>
      <c r="AU172" s="145" t="s">
        <v>90</v>
      </c>
      <c r="AY172" s="18" t="s">
        <v>358</v>
      </c>
      <c r="BE172" s="146">
        <f>IF(N172="základní",J172,0)</f>
        <v>0</v>
      </c>
      <c r="BF172" s="146">
        <f>IF(N172="snížená",J172,0)</f>
        <v>0</v>
      </c>
      <c r="BG172" s="146">
        <f>IF(N172="zákl. přenesená",J172,0)</f>
        <v>0</v>
      </c>
      <c r="BH172" s="146">
        <f>IF(N172="sníž. přenesená",J172,0)</f>
        <v>0</v>
      </c>
      <c r="BI172" s="146">
        <f>IF(N172="nulová",J172,0)</f>
        <v>0</v>
      </c>
      <c r="BJ172" s="18" t="s">
        <v>90</v>
      </c>
      <c r="BK172" s="146">
        <f>ROUND(I172*H172,2)</f>
        <v>0</v>
      </c>
      <c r="BL172" s="18" t="s">
        <v>454</v>
      </c>
      <c r="BM172" s="145" t="s">
        <v>5240</v>
      </c>
    </row>
    <row r="173" spans="2:65" s="1" customFormat="1" ht="11.25">
      <c r="B173" s="33"/>
      <c r="D173" s="147" t="s">
        <v>366</v>
      </c>
      <c r="F173" s="148" t="s">
        <v>3832</v>
      </c>
      <c r="I173" s="149"/>
      <c r="L173" s="33"/>
      <c r="M173" s="150"/>
      <c r="T173" s="54"/>
      <c r="AT173" s="18" t="s">
        <v>366</v>
      </c>
      <c r="AU173" s="18" t="s">
        <v>90</v>
      </c>
    </row>
    <row r="174" spans="2:65" s="13" customFormat="1" ht="22.5">
      <c r="B174" s="158"/>
      <c r="D174" s="152" t="s">
        <v>368</v>
      </c>
      <c r="E174" s="159" t="s">
        <v>19</v>
      </c>
      <c r="F174" s="160" t="s">
        <v>3833</v>
      </c>
      <c r="H174" s="161">
        <v>30</v>
      </c>
      <c r="I174" s="162"/>
      <c r="L174" s="158"/>
      <c r="M174" s="163"/>
      <c r="T174" s="164"/>
      <c r="AT174" s="159" t="s">
        <v>368</v>
      </c>
      <c r="AU174" s="159" t="s">
        <v>90</v>
      </c>
      <c r="AV174" s="13" t="s">
        <v>90</v>
      </c>
      <c r="AW174" s="13" t="s">
        <v>36</v>
      </c>
      <c r="AX174" s="13" t="s">
        <v>84</v>
      </c>
      <c r="AY174" s="159" t="s">
        <v>358</v>
      </c>
    </row>
    <row r="175" spans="2:65" s="1" customFormat="1" ht="24.2" customHeight="1">
      <c r="B175" s="33"/>
      <c r="C175" s="134" t="s">
        <v>605</v>
      </c>
      <c r="D175" s="134" t="s">
        <v>360</v>
      </c>
      <c r="E175" s="135" t="s">
        <v>3834</v>
      </c>
      <c r="F175" s="136" t="s">
        <v>3835</v>
      </c>
      <c r="G175" s="137" t="s">
        <v>235</v>
      </c>
      <c r="H175" s="138">
        <v>12</v>
      </c>
      <c r="I175" s="139"/>
      <c r="J175" s="140">
        <f>ROUND(I175*H175,2)</f>
        <v>0</v>
      </c>
      <c r="K175" s="136" t="s">
        <v>402</v>
      </c>
      <c r="L175" s="33"/>
      <c r="M175" s="141" t="s">
        <v>19</v>
      </c>
      <c r="N175" s="142" t="s">
        <v>49</v>
      </c>
      <c r="P175" s="143">
        <f>O175*H175</f>
        <v>0</v>
      </c>
      <c r="Q175" s="143">
        <v>1.97E-3</v>
      </c>
      <c r="R175" s="143">
        <f>Q175*H175</f>
        <v>2.3640000000000001E-2</v>
      </c>
      <c r="S175" s="143">
        <v>0</v>
      </c>
      <c r="T175" s="144">
        <f>S175*H175</f>
        <v>0</v>
      </c>
      <c r="AR175" s="145" t="s">
        <v>454</v>
      </c>
      <c r="AT175" s="145" t="s">
        <v>360</v>
      </c>
      <c r="AU175" s="145" t="s">
        <v>90</v>
      </c>
      <c r="AY175" s="18" t="s">
        <v>358</v>
      </c>
      <c r="BE175" s="146">
        <f>IF(N175="základní",J175,0)</f>
        <v>0</v>
      </c>
      <c r="BF175" s="146">
        <f>IF(N175="snížená",J175,0)</f>
        <v>0</v>
      </c>
      <c r="BG175" s="146">
        <f>IF(N175="zákl. přenesená",J175,0)</f>
        <v>0</v>
      </c>
      <c r="BH175" s="146">
        <f>IF(N175="sníž. přenesená",J175,0)</f>
        <v>0</v>
      </c>
      <c r="BI175" s="146">
        <f>IF(N175="nulová",J175,0)</f>
        <v>0</v>
      </c>
      <c r="BJ175" s="18" t="s">
        <v>90</v>
      </c>
      <c r="BK175" s="146">
        <f>ROUND(I175*H175,2)</f>
        <v>0</v>
      </c>
      <c r="BL175" s="18" t="s">
        <v>454</v>
      </c>
      <c r="BM175" s="145" t="s">
        <v>5241</v>
      </c>
    </row>
    <row r="176" spans="2:65" s="1" customFormat="1" ht="11.25">
      <c r="B176" s="33"/>
      <c r="D176" s="147" t="s">
        <v>366</v>
      </c>
      <c r="F176" s="148" t="s">
        <v>3837</v>
      </c>
      <c r="I176" s="149"/>
      <c r="L176" s="33"/>
      <c r="M176" s="150"/>
      <c r="T176" s="54"/>
      <c r="AT176" s="18" t="s">
        <v>366</v>
      </c>
      <c r="AU176" s="18" t="s">
        <v>90</v>
      </c>
    </row>
    <row r="177" spans="2:65" s="13" customFormat="1" ht="22.5">
      <c r="B177" s="158"/>
      <c r="D177" s="152" t="s">
        <v>368</v>
      </c>
      <c r="E177" s="159" t="s">
        <v>19</v>
      </c>
      <c r="F177" s="160" t="s">
        <v>3838</v>
      </c>
      <c r="H177" s="161">
        <v>12</v>
      </c>
      <c r="I177" s="162"/>
      <c r="L177" s="158"/>
      <c r="M177" s="163"/>
      <c r="T177" s="164"/>
      <c r="AT177" s="159" t="s">
        <v>368</v>
      </c>
      <c r="AU177" s="159" t="s">
        <v>90</v>
      </c>
      <c r="AV177" s="13" t="s">
        <v>90</v>
      </c>
      <c r="AW177" s="13" t="s">
        <v>36</v>
      </c>
      <c r="AX177" s="13" t="s">
        <v>84</v>
      </c>
      <c r="AY177" s="159" t="s">
        <v>358</v>
      </c>
    </row>
    <row r="178" spans="2:65" s="1" customFormat="1" ht="33" customHeight="1">
      <c r="B178" s="33"/>
      <c r="C178" s="134" t="s">
        <v>612</v>
      </c>
      <c r="D178" s="134" t="s">
        <v>360</v>
      </c>
      <c r="E178" s="135" t="s">
        <v>3839</v>
      </c>
      <c r="F178" s="136" t="s">
        <v>3840</v>
      </c>
      <c r="G178" s="137" t="s">
        <v>235</v>
      </c>
      <c r="H178" s="138">
        <v>3</v>
      </c>
      <c r="I178" s="139"/>
      <c r="J178" s="140">
        <f>ROUND(I178*H178,2)</f>
        <v>0</v>
      </c>
      <c r="K178" s="136" t="s">
        <v>402</v>
      </c>
      <c r="L178" s="33"/>
      <c r="M178" s="141" t="s">
        <v>19</v>
      </c>
      <c r="N178" s="142" t="s">
        <v>49</v>
      </c>
      <c r="P178" s="143">
        <f>O178*H178</f>
        <v>0</v>
      </c>
      <c r="Q178" s="143">
        <v>5.0000000000000002E-5</v>
      </c>
      <c r="R178" s="143">
        <f>Q178*H178</f>
        <v>1.5000000000000001E-4</v>
      </c>
      <c r="S178" s="143">
        <v>0</v>
      </c>
      <c r="T178" s="144">
        <f>S178*H178</f>
        <v>0</v>
      </c>
      <c r="AR178" s="145" t="s">
        <v>454</v>
      </c>
      <c r="AT178" s="145" t="s">
        <v>360</v>
      </c>
      <c r="AU178" s="145" t="s">
        <v>90</v>
      </c>
      <c r="AY178" s="18" t="s">
        <v>358</v>
      </c>
      <c r="BE178" s="146">
        <f>IF(N178="základní",J178,0)</f>
        <v>0</v>
      </c>
      <c r="BF178" s="146">
        <f>IF(N178="snížená",J178,0)</f>
        <v>0</v>
      </c>
      <c r="BG178" s="146">
        <f>IF(N178="zákl. přenesená",J178,0)</f>
        <v>0</v>
      </c>
      <c r="BH178" s="146">
        <f>IF(N178="sníž. přenesená",J178,0)</f>
        <v>0</v>
      </c>
      <c r="BI178" s="146">
        <f>IF(N178="nulová",J178,0)</f>
        <v>0</v>
      </c>
      <c r="BJ178" s="18" t="s">
        <v>90</v>
      </c>
      <c r="BK178" s="146">
        <f>ROUND(I178*H178,2)</f>
        <v>0</v>
      </c>
      <c r="BL178" s="18" t="s">
        <v>454</v>
      </c>
      <c r="BM178" s="145" t="s">
        <v>5242</v>
      </c>
    </row>
    <row r="179" spans="2:65" s="1" customFormat="1" ht="11.25">
      <c r="B179" s="33"/>
      <c r="D179" s="147" t="s">
        <v>366</v>
      </c>
      <c r="F179" s="148" t="s">
        <v>3842</v>
      </c>
      <c r="I179" s="149"/>
      <c r="L179" s="33"/>
      <c r="M179" s="150"/>
      <c r="T179" s="54"/>
      <c r="AT179" s="18" t="s">
        <v>366</v>
      </c>
      <c r="AU179" s="18" t="s">
        <v>90</v>
      </c>
    </row>
    <row r="180" spans="2:65" s="13" customFormat="1" ht="11.25">
      <c r="B180" s="158"/>
      <c r="D180" s="152" t="s">
        <v>368</v>
      </c>
      <c r="E180" s="159" t="s">
        <v>19</v>
      </c>
      <c r="F180" s="160" t="s">
        <v>97</v>
      </c>
      <c r="H180" s="161">
        <v>3</v>
      </c>
      <c r="I180" s="162"/>
      <c r="L180" s="158"/>
      <c r="M180" s="163"/>
      <c r="T180" s="164"/>
      <c r="AT180" s="159" t="s">
        <v>368</v>
      </c>
      <c r="AU180" s="159" t="s">
        <v>90</v>
      </c>
      <c r="AV180" s="13" t="s">
        <v>90</v>
      </c>
      <c r="AW180" s="13" t="s">
        <v>36</v>
      </c>
      <c r="AX180" s="13" t="s">
        <v>84</v>
      </c>
      <c r="AY180" s="159" t="s">
        <v>358</v>
      </c>
    </row>
    <row r="181" spans="2:65" s="1" customFormat="1" ht="33" customHeight="1">
      <c r="B181" s="33"/>
      <c r="C181" s="134" t="s">
        <v>621</v>
      </c>
      <c r="D181" s="134" t="s">
        <v>360</v>
      </c>
      <c r="E181" s="135" t="s">
        <v>3843</v>
      </c>
      <c r="F181" s="136" t="s">
        <v>3844</v>
      </c>
      <c r="G181" s="137" t="s">
        <v>235</v>
      </c>
      <c r="H181" s="138">
        <v>8</v>
      </c>
      <c r="I181" s="139"/>
      <c r="J181" s="140">
        <f>ROUND(I181*H181,2)</f>
        <v>0</v>
      </c>
      <c r="K181" s="136" t="s">
        <v>402</v>
      </c>
      <c r="L181" s="33"/>
      <c r="M181" s="141" t="s">
        <v>19</v>
      </c>
      <c r="N181" s="142" t="s">
        <v>49</v>
      </c>
      <c r="P181" s="143">
        <f>O181*H181</f>
        <v>0</v>
      </c>
      <c r="Q181" s="143">
        <v>1.3999999999999999E-4</v>
      </c>
      <c r="R181" s="143">
        <f>Q181*H181</f>
        <v>1.1199999999999999E-3</v>
      </c>
      <c r="S181" s="143">
        <v>0</v>
      </c>
      <c r="T181" s="144">
        <f>S181*H181</f>
        <v>0</v>
      </c>
      <c r="AR181" s="145" t="s">
        <v>454</v>
      </c>
      <c r="AT181" s="145" t="s">
        <v>360</v>
      </c>
      <c r="AU181" s="145" t="s">
        <v>90</v>
      </c>
      <c r="AY181" s="18" t="s">
        <v>358</v>
      </c>
      <c r="BE181" s="146">
        <f>IF(N181="základní",J181,0)</f>
        <v>0</v>
      </c>
      <c r="BF181" s="146">
        <f>IF(N181="snížená",J181,0)</f>
        <v>0</v>
      </c>
      <c r="BG181" s="146">
        <f>IF(N181="zákl. přenesená",J181,0)</f>
        <v>0</v>
      </c>
      <c r="BH181" s="146">
        <f>IF(N181="sníž. přenesená",J181,0)</f>
        <v>0</v>
      </c>
      <c r="BI181" s="146">
        <f>IF(N181="nulová",J181,0)</f>
        <v>0</v>
      </c>
      <c r="BJ181" s="18" t="s">
        <v>90</v>
      </c>
      <c r="BK181" s="146">
        <f>ROUND(I181*H181,2)</f>
        <v>0</v>
      </c>
      <c r="BL181" s="18" t="s">
        <v>454</v>
      </c>
      <c r="BM181" s="145" t="s">
        <v>5243</v>
      </c>
    </row>
    <row r="182" spans="2:65" s="1" customFormat="1" ht="11.25">
      <c r="B182" s="33"/>
      <c r="D182" s="147" t="s">
        <v>366</v>
      </c>
      <c r="F182" s="148" t="s">
        <v>3846</v>
      </c>
      <c r="I182" s="149"/>
      <c r="L182" s="33"/>
      <c r="M182" s="150"/>
      <c r="T182" s="54"/>
      <c r="AT182" s="18" t="s">
        <v>366</v>
      </c>
      <c r="AU182" s="18" t="s">
        <v>90</v>
      </c>
    </row>
    <row r="183" spans="2:65" s="13" customFormat="1" ht="11.25">
      <c r="B183" s="158"/>
      <c r="D183" s="152" t="s">
        <v>368</v>
      </c>
      <c r="E183" s="159" t="s">
        <v>19</v>
      </c>
      <c r="F183" s="160" t="s">
        <v>406</v>
      </c>
      <c r="H183" s="161">
        <v>8</v>
      </c>
      <c r="I183" s="162"/>
      <c r="L183" s="158"/>
      <c r="M183" s="163"/>
      <c r="T183" s="164"/>
      <c r="AT183" s="159" t="s">
        <v>368</v>
      </c>
      <c r="AU183" s="159" t="s">
        <v>90</v>
      </c>
      <c r="AV183" s="13" t="s">
        <v>90</v>
      </c>
      <c r="AW183" s="13" t="s">
        <v>36</v>
      </c>
      <c r="AX183" s="13" t="s">
        <v>84</v>
      </c>
      <c r="AY183" s="159" t="s">
        <v>358</v>
      </c>
    </row>
    <row r="184" spans="2:65" s="1" customFormat="1" ht="24.2" customHeight="1">
      <c r="B184" s="33"/>
      <c r="C184" s="134" t="s">
        <v>627</v>
      </c>
      <c r="D184" s="134" t="s">
        <v>360</v>
      </c>
      <c r="E184" s="135" t="s">
        <v>3847</v>
      </c>
      <c r="F184" s="136" t="s">
        <v>3848</v>
      </c>
      <c r="G184" s="137" t="s">
        <v>504</v>
      </c>
      <c r="H184" s="138">
        <v>8</v>
      </c>
      <c r="I184" s="139"/>
      <c r="J184" s="140">
        <f>ROUND(I184*H184,2)</f>
        <v>0</v>
      </c>
      <c r="K184" s="136" t="s">
        <v>402</v>
      </c>
      <c r="L184" s="33"/>
      <c r="M184" s="141" t="s">
        <v>19</v>
      </c>
      <c r="N184" s="142" t="s">
        <v>49</v>
      </c>
      <c r="P184" s="143">
        <f>O184*H184</f>
        <v>0</v>
      </c>
      <c r="Q184" s="143">
        <v>1.0000000000000001E-5</v>
      </c>
      <c r="R184" s="143">
        <f>Q184*H184</f>
        <v>8.0000000000000007E-5</v>
      </c>
      <c r="S184" s="143">
        <v>0</v>
      </c>
      <c r="T184" s="144">
        <f>S184*H184</f>
        <v>0</v>
      </c>
      <c r="AR184" s="145" t="s">
        <v>454</v>
      </c>
      <c r="AT184" s="145" t="s">
        <v>360</v>
      </c>
      <c r="AU184" s="145" t="s">
        <v>90</v>
      </c>
      <c r="AY184" s="18" t="s">
        <v>358</v>
      </c>
      <c r="BE184" s="146">
        <f>IF(N184="základní",J184,0)</f>
        <v>0</v>
      </c>
      <c r="BF184" s="146">
        <f>IF(N184="snížená",J184,0)</f>
        <v>0</v>
      </c>
      <c r="BG184" s="146">
        <f>IF(N184="zákl. přenesená",J184,0)</f>
        <v>0</v>
      </c>
      <c r="BH184" s="146">
        <f>IF(N184="sníž. přenesená",J184,0)</f>
        <v>0</v>
      </c>
      <c r="BI184" s="146">
        <f>IF(N184="nulová",J184,0)</f>
        <v>0</v>
      </c>
      <c r="BJ184" s="18" t="s">
        <v>90</v>
      </c>
      <c r="BK184" s="146">
        <f>ROUND(I184*H184,2)</f>
        <v>0</v>
      </c>
      <c r="BL184" s="18" t="s">
        <v>454</v>
      </c>
      <c r="BM184" s="145" t="s">
        <v>5244</v>
      </c>
    </row>
    <row r="185" spans="2:65" s="1" customFormat="1" ht="11.25">
      <c r="B185" s="33"/>
      <c r="D185" s="147" t="s">
        <v>366</v>
      </c>
      <c r="F185" s="148" t="s">
        <v>3850</v>
      </c>
      <c r="I185" s="149"/>
      <c r="L185" s="33"/>
      <c r="M185" s="150"/>
      <c r="T185" s="54"/>
      <c r="AT185" s="18" t="s">
        <v>366</v>
      </c>
      <c r="AU185" s="18" t="s">
        <v>90</v>
      </c>
    </row>
    <row r="186" spans="2:65" s="13" customFormat="1" ht="11.25">
      <c r="B186" s="158"/>
      <c r="D186" s="152" t="s">
        <v>368</v>
      </c>
      <c r="E186" s="159" t="s">
        <v>19</v>
      </c>
      <c r="F186" s="160" t="s">
        <v>3851</v>
      </c>
      <c r="H186" s="161">
        <v>8</v>
      </c>
      <c r="I186" s="162"/>
      <c r="L186" s="158"/>
      <c r="M186" s="163"/>
      <c r="T186" s="164"/>
      <c r="AT186" s="159" t="s">
        <v>368</v>
      </c>
      <c r="AU186" s="159" t="s">
        <v>90</v>
      </c>
      <c r="AV186" s="13" t="s">
        <v>90</v>
      </c>
      <c r="AW186" s="13" t="s">
        <v>36</v>
      </c>
      <c r="AX186" s="13" t="s">
        <v>84</v>
      </c>
      <c r="AY186" s="159" t="s">
        <v>358</v>
      </c>
    </row>
    <row r="187" spans="2:65" s="1" customFormat="1" ht="24.2" customHeight="1">
      <c r="B187" s="33"/>
      <c r="C187" s="134" t="s">
        <v>633</v>
      </c>
      <c r="D187" s="134" t="s">
        <v>360</v>
      </c>
      <c r="E187" s="135" t="s">
        <v>3852</v>
      </c>
      <c r="F187" s="136" t="s">
        <v>3853</v>
      </c>
      <c r="G187" s="137" t="s">
        <v>504</v>
      </c>
      <c r="H187" s="138">
        <v>14</v>
      </c>
      <c r="I187" s="139"/>
      <c r="J187" s="140">
        <f>ROUND(I187*H187,2)</f>
        <v>0</v>
      </c>
      <c r="K187" s="136" t="s">
        <v>402</v>
      </c>
      <c r="L187" s="33"/>
      <c r="M187" s="141" t="s">
        <v>19</v>
      </c>
      <c r="N187" s="142" t="s">
        <v>49</v>
      </c>
      <c r="P187" s="143">
        <f>O187*H187</f>
        <v>0</v>
      </c>
      <c r="Q187" s="143">
        <v>5.0000000000000002E-5</v>
      </c>
      <c r="R187" s="143">
        <f>Q187*H187</f>
        <v>6.9999999999999999E-4</v>
      </c>
      <c r="S187" s="143">
        <v>0</v>
      </c>
      <c r="T187" s="144">
        <f>S187*H187</f>
        <v>0</v>
      </c>
      <c r="AR187" s="145" t="s">
        <v>454</v>
      </c>
      <c r="AT187" s="145" t="s">
        <v>360</v>
      </c>
      <c r="AU187" s="145" t="s">
        <v>90</v>
      </c>
      <c r="AY187" s="18" t="s">
        <v>358</v>
      </c>
      <c r="BE187" s="146">
        <f>IF(N187="základní",J187,0)</f>
        <v>0</v>
      </c>
      <c r="BF187" s="146">
        <f>IF(N187="snížená",J187,0)</f>
        <v>0</v>
      </c>
      <c r="BG187" s="146">
        <f>IF(N187="zákl. přenesená",J187,0)</f>
        <v>0</v>
      </c>
      <c r="BH187" s="146">
        <f>IF(N187="sníž. přenesená",J187,0)</f>
        <v>0</v>
      </c>
      <c r="BI187" s="146">
        <f>IF(N187="nulová",J187,0)</f>
        <v>0</v>
      </c>
      <c r="BJ187" s="18" t="s">
        <v>90</v>
      </c>
      <c r="BK187" s="146">
        <f>ROUND(I187*H187,2)</f>
        <v>0</v>
      </c>
      <c r="BL187" s="18" t="s">
        <v>454</v>
      </c>
      <c r="BM187" s="145" t="s">
        <v>5245</v>
      </c>
    </row>
    <row r="188" spans="2:65" s="1" customFormat="1" ht="11.25">
      <c r="B188" s="33"/>
      <c r="D188" s="147" t="s">
        <v>366</v>
      </c>
      <c r="F188" s="148" t="s">
        <v>3855</v>
      </c>
      <c r="I188" s="149"/>
      <c r="L188" s="33"/>
      <c r="M188" s="150"/>
      <c r="T188" s="54"/>
      <c r="AT188" s="18" t="s">
        <v>366</v>
      </c>
      <c r="AU188" s="18" t="s">
        <v>90</v>
      </c>
    </row>
    <row r="189" spans="2:65" s="13" customFormat="1" ht="11.25">
      <c r="B189" s="158"/>
      <c r="D189" s="152" t="s">
        <v>368</v>
      </c>
      <c r="E189" s="159" t="s">
        <v>19</v>
      </c>
      <c r="F189" s="160" t="s">
        <v>3856</v>
      </c>
      <c r="H189" s="161">
        <v>14</v>
      </c>
      <c r="I189" s="162"/>
      <c r="L189" s="158"/>
      <c r="M189" s="163"/>
      <c r="T189" s="164"/>
      <c r="AT189" s="159" t="s">
        <v>368</v>
      </c>
      <c r="AU189" s="159" t="s">
        <v>90</v>
      </c>
      <c r="AV189" s="13" t="s">
        <v>90</v>
      </c>
      <c r="AW189" s="13" t="s">
        <v>36</v>
      </c>
      <c r="AX189" s="13" t="s">
        <v>84</v>
      </c>
      <c r="AY189" s="159" t="s">
        <v>358</v>
      </c>
    </row>
    <row r="190" spans="2:65" s="1" customFormat="1" ht="24.2" customHeight="1">
      <c r="B190" s="33"/>
      <c r="C190" s="134" t="s">
        <v>640</v>
      </c>
      <c r="D190" s="134" t="s">
        <v>360</v>
      </c>
      <c r="E190" s="135" t="s">
        <v>3857</v>
      </c>
      <c r="F190" s="136" t="s">
        <v>3858</v>
      </c>
      <c r="G190" s="137" t="s">
        <v>504</v>
      </c>
      <c r="H190" s="138">
        <v>72</v>
      </c>
      <c r="I190" s="139"/>
      <c r="J190" s="140">
        <f>ROUND(I190*H190,2)</f>
        <v>0</v>
      </c>
      <c r="K190" s="136" t="s">
        <v>402</v>
      </c>
      <c r="L190" s="33"/>
      <c r="M190" s="141" t="s">
        <v>19</v>
      </c>
      <c r="N190" s="142" t="s">
        <v>49</v>
      </c>
      <c r="P190" s="143">
        <f>O190*H190</f>
        <v>0</v>
      </c>
      <c r="Q190" s="143">
        <v>1.3999999999999999E-4</v>
      </c>
      <c r="R190" s="143">
        <f>Q190*H190</f>
        <v>1.0079999999999999E-2</v>
      </c>
      <c r="S190" s="143">
        <v>0</v>
      </c>
      <c r="T190" s="144">
        <f>S190*H190</f>
        <v>0</v>
      </c>
      <c r="AR190" s="145" t="s">
        <v>454</v>
      </c>
      <c r="AT190" s="145" t="s">
        <v>360</v>
      </c>
      <c r="AU190" s="145" t="s">
        <v>90</v>
      </c>
      <c r="AY190" s="18" t="s">
        <v>358</v>
      </c>
      <c r="BE190" s="146">
        <f>IF(N190="základní",J190,0)</f>
        <v>0</v>
      </c>
      <c r="BF190" s="146">
        <f>IF(N190="snížená",J190,0)</f>
        <v>0</v>
      </c>
      <c r="BG190" s="146">
        <f>IF(N190="zákl. přenesená",J190,0)</f>
        <v>0</v>
      </c>
      <c r="BH190" s="146">
        <f>IF(N190="sníž. přenesená",J190,0)</f>
        <v>0</v>
      </c>
      <c r="BI190" s="146">
        <f>IF(N190="nulová",J190,0)</f>
        <v>0</v>
      </c>
      <c r="BJ190" s="18" t="s">
        <v>90</v>
      </c>
      <c r="BK190" s="146">
        <f>ROUND(I190*H190,2)</f>
        <v>0</v>
      </c>
      <c r="BL190" s="18" t="s">
        <v>454</v>
      </c>
      <c r="BM190" s="145" t="s">
        <v>5246</v>
      </c>
    </row>
    <row r="191" spans="2:65" s="1" customFormat="1" ht="11.25">
      <c r="B191" s="33"/>
      <c r="D191" s="147" t="s">
        <v>366</v>
      </c>
      <c r="F191" s="148" t="s">
        <v>3860</v>
      </c>
      <c r="I191" s="149"/>
      <c r="L191" s="33"/>
      <c r="M191" s="150"/>
      <c r="T191" s="54"/>
      <c r="AT191" s="18" t="s">
        <v>366</v>
      </c>
      <c r="AU191" s="18" t="s">
        <v>90</v>
      </c>
    </row>
    <row r="192" spans="2:65" s="13" customFormat="1" ht="11.25">
      <c r="B192" s="158"/>
      <c r="D192" s="152" t="s">
        <v>368</v>
      </c>
      <c r="E192" s="159" t="s">
        <v>19</v>
      </c>
      <c r="F192" s="160" t="s">
        <v>3861</v>
      </c>
      <c r="H192" s="161">
        <v>72</v>
      </c>
      <c r="I192" s="162"/>
      <c r="L192" s="158"/>
      <c r="M192" s="163"/>
      <c r="T192" s="164"/>
      <c r="AT192" s="159" t="s">
        <v>368</v>
      </c>
      <c r="AU192" s="159" t="s">
        <v>90</v>
      </c>
      <c r="AV192" s="13" t="s">
        <v>90</v>
      </c>
      <c r="AW192" s="13" t="s">
        <v>36</v>
      </c>
      <c r="AX192" s="13" t="s">
        <v>84</v>
      </c>
      <c r="AY192" s="159" t="s">
        <v>358</v>
      </c>
    </row>
    <row r="193" spans="2:65" s="1" customFormat="1" ht="16.5" customHeight="1">
      <c r="B193" s="33"/>
      <c r="C193" s="134" t="s">
        <v>646</v>
      </c>
      <c r="D193" s="134" t="s">
        <v>360</v>
      </c>
      <c r="E193" s="135" t="s">
        <v>3862</v>
      </c>
      <c r="F193" s="136" t="s">
        <v>3863</v>
      </c>
      <c r="G193" s="137" t="s">
        <v>235</v>
      </c>
      <c r="H193" s="138">
        <v>52.5</v>
      </c>
      <c r="I193" s="139"/>
      <c r="J193" s="140">
        <f>ROUND(I193*H193,2)</f>
        <v>0</v>
      </c>
      <c r="K193" s="136" t="s">
        <v>402</v>
      </c>
      <c r="L193" s="33"/>
      <c r="M193" s="141" t="s">
        <v>19</v>
      </c>
      <c r="N193" s="142" t="s">
        <v>49</v>
      </c>
      <c r="P193" s="143">
        <f>O193*H193</f>
        <v>0</v>
      </c>
      <c r="Q193" s="143">
        <v>0</v>
      </c>
      <c r="R193" s="143">
        <f>Q193*H193</f>
        <v>0</v>
      </c>
      <c r="S193" s="143">
        <v>0</v>
      </c>
      <c r="T193" s="144">
        <f>S193*H193</f>
        <v>0</v>
      </c>
      <c r="AR193" s="145" t="s">
        <v>454</v>
      </c>
      <c r="AT193" s="145" t="s">
        <v>360</v>
      </c>
      <c r="AU193" s="145" t="s">
        <v>90</v>
      </c>
      <c r="AY193" s="18" t="s">
        <v>358</v>
      </c>
      <c r="BE193" s="146">
        <f>IF(N193="základní",J193,0)</f>
        <v>0</v>
      </c>
      <c r="BF193" s="146">
        <f>IF(N193="snížená",J193,0)</f>
        <v>0</v>
      </c>
      <c r="BG193" s="146">
        <f>IF(N193="zákl. přenesená",J193,0)</f>
        <v>0</v>
      </c>
      <c r="BH193" s="146">
        <f>IF(N193="sníž. přenesená",J193,0)</f>
        <v>0</v>
      </c>
      <c r="BI193" s="146">
        <f>IF(N193="nulová",J193,0)</f>
        <v>0</v>
      </c>
      <c r="BJ193" s="18" t="s">
        <v>90</v>
      </c>
      <c r="BK193" s="146">
        <f>ROUND(I193*H193,2)</f>
        <v>0</v>
      </c>
      <c r="BL193" s="18" t="s">
        <v>454</v>
      </c>
      <c r="BM193" s="145" t="s">
        <v>5247</v>
      </c>
    </row>
    <row r="194" spans="2:65" s="1" customFormat="1" ht="11.25">
      <c r="B194" s="33"/>
      <c r="D194" s="147" t="s">
        <v>366</v>
      </c>
      <c r="F194" s="148" t="s">
        <v>3865</v>
      </c>
      <c r="I194" s="149"/>
      <c r="L194" s="33"/>
      <c r="M194" s="150"/>
      <c r="T194" s="54"/>
      <c r="AT194" s="18" t="s">
        <v>366</v>
      </c>
      <c r="AU194" s="18" t="s">
        <v>90</v>
      </c>
    </row>
    <row r="195" spans="2:65" s="13" customFormat="1" ht="11.25">
      <c r="B195" s="158"/>
      <c r="D195" s="152" t="s">
        <v>368</v>
      </c>
      <c r="E195" s="159" t="s">
        <v>19</v>
      </c>
      <c r="F195" s="160" t="s">
        <v>3866</v>
      </c>
      <c r="H195" s="161">
        <v>52.5</v>
      </c>
      <c r="I195" s="162"/>
      <c r="L195" s="158"/>
      <c r="M195" s="163"/>
      <c r="T195" s="164"/>
      <c r="AT195" s="159" t="s">
        <v>368</v>
      </c>
      <c r="AU195" s="159" t="s">
        <v>90</v>
      </c>
      <c r="AV195" s="13" t="s">
        <v>90</v>
      </c>
      <c r="AW195" s="13" t="s">
        <v>36</v>
      </c>
      <c r="AX195" s="13" t="s">
        <v>84</v>
      </c>
      <c r="AY195" s="159" t="s">
        <v>358</v>
      </c>
    </row>
    <row r="196" spans="2:65" s="1" customFormat="1" ht="24.2" customHeight="1">
      <c r="B196" s="33"/>
      <c r="C196" s="134" t="s">
        <v>653</v>
      </c>
      <c r="D196" s="134" t="s">
        <v>360</v>
      </c>
      <c r="E196" s="135" t="s">
        <v>3867</v>
      </c>
      <c r="F196" s="136" t="s">
        <v>3868</v>
      </c>
      <c r="G196" s="137" t="s">
        <v>235</v>
      </c>
      <c r="H196" s="138">
        <v>12</v>
      </c>
      <c r="I196" s="139"/>
      <c r="J196" s="140">
        <f>ROUND(I196*H196,2)</f>
        <v>0</v>
      </c>
      <c r="K196" s="136" t="s">
        <v>402</v>
      </c>
      <c r="L196" s="33"/>
      <c r="M196" s="141" t="s">
        <v>19</v>
      </c>
      <c r="N196" s="142" t="s">
        <v>49</v>
      </c>
      <c r="P196" s="143">
        <f>O196*H196</f>
        <v>0</v>
      </c>
      <c r="Q196" s="143">
        <v>0</v>
      </c>
      <c r="R196" s="143">
        <f>Q196*H196</f>
        <v>0</v>
      </c>
      <c r="S196" s="143">
        <v>0</v>
      </c>
      <c r="T196" s="144">
        <f>S196*H196</f>
        <v>0</v>
      </c>
      <c r="AR196" s="145" t="s">
        <v>454</v>
      </c>
      <c r="AT196" s="145" t="s">
        <v>360</v>
      </c>
      <c r="AU196" s="145" t="s">
        <v>90</v>
      </c>
      <c r="AY196" s="18" t="s">
        <v>358</v>
      </c>
      <c r="BE196" s="146">
        <f>IF(N196="základní",J196,0)</f>
        <v>0</v>
      </c>
      <c r="BF196" s="146">
        <f>IF(N196="snížená",J196,0)</f>
        <v>0</v>
      </c>
      <c r="BG196" s="146">
        <f>IF(N196="zákl. přenesená",J196,0)</f>
        <v>0</v>
      </c>
      <c r="BH196" s="146">
        <f>IF(N196="sníž. přenesená",J196,0)</f>
        <v>0</v>
      </c>
      <c r="BI196" s="146">
        <f>IF(N196="nulová",J196,0)</f>
        <v>0</v>
      </c>
      <c r="BJ196" s="18" t="s">
        <v>90</v>
      </c>
      <c r="BK196" s="146">
        <f>ROUND(I196*H196,2)</f>
        <v>0</v>
      </c>
      <c r="BL196" s="18" t="s">
        <v>454</v>
      </c>
      <c r="BM196" s="145" t="s">
        <v>5248</v>
      </c>
    </row>
    <row r="197" spans="2:65" s="1" customFormat="1" ht="11.25">
      <c r="B197" s="33"/>
      <c r="D197" s="147" t="s">
        <v>366</v>
      </c>
      <c r="F197" s="148" t="s">
        <v>3870</v>
      </c>
      <c r="I197" s="149"/>
      <c r="L197" s="33"/>
      <c r="M197" s="150"/>
      <c r="T197" s="54"/>
      <c r="AT197" s="18" t="s">
        <v>366</v>
      </c>
      <c r="AU197" s="18" t="s">
        <v>90</v>
      </c>
    </row>
    <row r="198" spans="2:65" s="13" customFormat="1" ht="11.25">
      <c r="B198" s="158"/>
      <c r="D198" s="152" t="s">
        <v>368</v>
      </c>
      <c r="E198" s="159" t="s">
        <v>19</v>
      </c>
      <c r="F198" s="160" t="s">
        <v>3871</v>
      </c>
      <c r="H198" s="161">
        <v>12</v>
      </c>
      <c r="I198" s="162"/>
      <c r="L198" s="158"/>
      <c r="M198" s="163"/>
      <c r="T198" s="164"/>
      <c r="AT198" s="159" t="s">
        <v>368</v>
      </c>
      <c r="AU198" s="159" t="s">
        <v>90</v>
      </c>
      <c r="AV198" s="13" t="s">
        <v>90</v>
      </c>
      <c r="AW198" s="13" t="s">
        <v>36</v>
      </c>
      <c r="AX198" s="13" t="s">
        <v>84</v>
      </c>
      <c r="AY198" s="159" t="s">
        <v>358</v>
      </c>
    </row>
    <row r="199" spans="2:65" s="1" customFormat="1" ht="16.5" customHeight="1">
      <c r="B199" s="33"/>
      <c r="C199" s="134" t="s">
        <v>660</v>
      </c>
      <c r="D199" s="134" t="s">
        <v>360</v>
      </c>
      <c r="E199" s="135" t="s">
        <v>3190</v>
      </c>
      <c r="F199" s="136" t="s">
        <v>3872</v>
      </c>
      <c r="G199" s="137" t="s">
        <v>504</v>
      </c>
      <c r="H199" s="138">
        <v>1</v>
      </c>
      <c r="I199" s="139"/>
      <c r="J199" s="140">
        <f>ROUND(I199*H199,2)</f>
        <v>0</v>
      </c>
      <c r="K199" s="136" t="s">
        <v>3182</v>
      </c>
      <c r="L199" s="33"/>
      <c r="M199" s="141" t="s">
        <v>19</v>
      </c>
      <c r="N199" s="142" t="s">
        <v>49</v>
      </c>
      <c r="P199" s="143">
        <f>O199*H199</f>
        <v>0</v>
      </c>
      <c r="Q199" s="143">
        <v>0</v>
      </c>
      <c r="R199" s="143">
        <f>Q199*H199</f>
        <v>0</v>
      </c>
      <c r="S199" s="143">
        <v>0</v>
      </c>
      <c r="T199" s="144">
        <f>S199*H199</f>
        <v>0</v>
      </c>
      <c r="AR199" s="145" t="s">
        <v>454</v>
      </c>
      <c r="AT199" s="145" t="s">
        <v>360</v>
      </c>
      <c r="AU199" s="145" t="s">
        <v>90</v>
      </c>
      <c r="AY199" s="18" t="s">
        <v>358</v>
      </c>
      <c r="BE199" s="146">
        <f>IF(N199="základní",J199,0)</f>
        <v>0</v>
      </c>
      <c r="BF199" s="146">
        <f>IF(N199="snížená",J199,0)</f>
        <v>0</v>
      </c>
      <c r="BG199" s="146">
        <f>IF(N199="zákl. přenesená",J199,0)</f>
        <v>0</v>
      </c>
      <c r="BH199" s="146">
        <f>IF(N199="sníž. přenesená",J199,0)</f>
        <v>0</v>
      </c>
      <c r="BI199" s="146">
        <f>IF(N199="nulová",J199,0)</f>
        <v>0</v>
      </c>
      <c r="BJ199" s="18" t="s">
        <v>90</v>
      </c>
      <c r="BK199" s="146">
        <f>ROUND(I199*H199,2)</f>
        <v>0</v>
      </c>
      <c r="BL199" s="18" t="s">
        <v>454</v>
      </c>
      <c r="BM199" s="145" t="s">
        <v>5249</v>
      </c>
    </row>
    <row r="200" spans="2:65" s="1" customFormat="1" ht="16.5" customHeight="1">
      <c r="B200" s="33"/>
      <c r="C200" s="134" t="s">
        <v>666</v>
      </c>
      <c r="D200" s="134" t="s">
        <v>360</v>
      </c>
      <c r="E200" s="135" t="s">
        <v>3193</v>
      </c>
      <c r="F200" s="136" t="s">
        <v>3874</v>
      </c>
      <c r="G200" s="137" t="s">
        <v>3875</v>
      </c>
      <c r="H200" s="138">
        <v>48</v>
      </c>
      <c r="I200" s="139"/>
      <c r="J200" s="140">
        <f>ROUND(I200*H200,2)</f>
        <v>0</v>
      </c>
      <c r="K200" s="136" t="s">
        <v>3182</v>
      </c>
      <c r="L200" s="33"/>
      <c r="M200" s="141" t="s">
        <v>19</v>
      </c>
      <c r="N200" s="142" t="s">
        <v>49</v>
      </c>
      <c r="P200" s="143">
        <f>O200*H200</f>
        <v>0</v>
      </c>
      <c r="Q200" s="143">
        <v>0</v>
      </c>
      <c r="R200" s="143">
        <f>Q200*H200</f>
        <v>0</v>
      </c>
      <c r="S200" s="143">
        <v>0</v>
      </c>
      <c r="T200" s="144">
        <f>S200*H200</f>
        <v>0</v>
      </c>
      <c r="AR200" s="145" t="s">
        <v>454</v>
      </c>
      <c r="AT200" s="145" t="s">
        <v>360</v>
      </c>
      <c r="AU200" s="145" t="s">
        <v>90</v>
      </c>
      <c r="AY200" s="18" t="s">
        <v>358</v>
      </c>
      <c r="BE200" s="146">
        <f>IF(N200="základní",J200,0)</f>
        <v>0</v>
      </c>
      <c r="BF200" s="146">
        <f>IF(N200="snížená",J200,0)</f>
        <v>0</v>
      </c>
      <c r="BG200" s="146">
        <f>IF(N200="zákl. přenesená",J200,0)</f>
        <v>0</v>
      </c>
      <c r="BH200" s="146">
        <f>IF(N200="sníž. přenesená",J200,0)</f>
        <v>0</v>
      </c>
      <c r="BI200" s="146">
        <f>IF(N200="nulová",J200,0)</f>
        <v>0</v>
      </c>
      <c r="BJ200" s="18" t="s">
        <v>90</v>
      </c>
      <c r="BK200" s="146">
        <f>ROUND(I200*H200,2)</f>
        <v>0</v>
      </c>
      <c r="BL200" s="18" t="s">
        <v>454</v>
      </c>
      <c r="BM200" s="145" t="s">
        <v>5250</v>
      </c>
    </row>
    <row r="201" spans="2:65" s="1" customFormat="1" ht="24.2" customHeight="1">
      <c r="B201" s="33"/>
      <c r="C201" s="134" t="s">
        <v>672</v>
      </c>
      <c r="D201" s="134" t="s">
        <v>360</v>
      </c>
      <c r="E201" s="135" t="s">
        <v>3196</v>
      </c>
      <c r="F201" s="136" t="s">
        <v>3877</v>
      </c>
      <c r="G201" s="137" t="s">
        <v>504</v>
      </c>
      <c r="H201" s="138">
        <v>14</v>
      </c>
      <c r="I201" s="139"/>
      <c r="J201" s="140">
        <f>ROUND(I201*H201,2)</f>
        <v>0</v>
      </c>
      <c r="K201" s="136" t="s">
        <v>3182</v>
      </c>
      <c r="L201" s="33"/>
      <c r="M201" s="141" t="s">
        <v>19</v>
      </c>
      <c r="N201" s="142" t="s">
        <v>49</v>
      </c>
      <c r="P201" s="143">
        <f>O201*H201</f>
        <v>0</v>
      </c>
      <c r="Q201" s="143">
        <v>0</v>
      </c>
      <c r="R201" s="143">
        <f>Q201*H201</f>
        <v>0</v>
      </c>
      <c r="S201" s="143">
        <v>0</v>
      </c>
      <c r="T201" s="144">
        <f>S201*H201</f>
        <v>0</v>
      </c>
      <c r="AR201" s="145" t="s">
        <v>454</v>
      </c>
      <c r="AT201" s="145" t="s">
        <v>360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454</v>
      </c>
      <c r="BM201" s="145" t="s">
        <v>5251</v>
      </c>
    </row>
    <row r="202" spans="2:65" s="1" customFormat="1" ht="24.2" customHeight="1">
      <c r="B202" s="33"/>
      <c r="C202" s="134" t="s">
        <v>678</v>
      </c>
      <c r="D202" s="134" t="s">
        <v>360</v>
      </c>
      <c r="E202" s="135" t="s">
        <v>3879</v>
      </c>
      <c r="F202" s="136" t="s">
        <v>3880</v>
      </c>
      <c r="G202" s="137" t="s">
        <v>3881</v>
      </c>
      <c r="H202" s="138">
        <v>80</v>
      </c>
      <c r="I202" s="139"/>
      <c r="J202" s="140">
        <f>ROUND(I202*H202,2)</f>
        <v>0</v>
      </c>
      <c r="K202" s="136" t="s">
        <v>3182</v>
      </c>
      <c r="L202" s="33"/>
      <c r="M202" s="141" t="s">
        <v>19</v>
      </c>
      <c r="N202" s="142" t="s">
        <v>49</v>
      </c>
      <c r="P202" s="143">
        <f>O202*H202</f>
        <v>0</v>
      </c>
      <c r="Q202" s="143">
        <v>0</v>
      </c>
      <c r="R202" s="143">
        <f>Q202*H202</f>
        <v>0</v>
      </c>
      <c r="S202" s="143">
        <v>0</v>
      </c>
      <c r="T202" s="144">
        <f>S202*H202</f>
        <v>0</v>
      </c>
      <c r="AR202" s="145" t="s">
        <v>454</v>
      </c>
      <c r="AT202" s="145" t="s">
        <v>360</v>
      </c>
      <c r="AU202" s="145" t="s">
        <v>90</v>
      </c>
      <c r="AY202" s="18" t="s">
        <v>358</v>
      </c>
      <c r="BE202" s="146">
        <f>IF(N202="základní",J202,0)</f>
        <v>0</v>
      </c>
      <c r="BF202" s="146">
        <f>IF(N202="snížená",J202,0)</f>
        <v>0</v>
      </c>
      <c r="BG202" s="146">
        <f>IF(N202="zákl. přenesená",J202,0)</f>
        <v>0</v>
      </c>
      <c r="BH202" s="146">
        <f>IF(N202="sníž. přenesená",J202,0)</f>
        <v>0</v>
      </c>
      <c r="BI202" s="146">
        <f>IF(N202="nulová",J202,0)</f>
        <v>0</v>
      </c>
      <c r="BJ202" s="18" t="s">
        <v>90</v>
      </c>
      <c r="BK202" s="146">
        <f>ROUND(I202*H202,2)</f>
        <v>0</v>
      </c>
      <c r="BL202" s="18" t="s">
        <v>454</v>
      </c>
      <c r="BM202" s="145" t="s">
        <v>5252</v>
      </c>
    </row>
    <row r="203" spans="2:65" s="13" customFormat="1" ht="11.25">
      <c r="B203" s="158"/>
      <c r="D203" s="152" t="s">
        <v>368</v>
      </c>
      <c r="E203" s="159" t="s">
        <v>19</v>
      </c>
      <c r="F203" s="160" t="s">
        <v>913</v>
      </c>
      <c r="H203" s="161">
        <v>80</v>
      </c>
      <c r="I203" s="162"/>
      <c r="L203" s="158"/>
      <c r="M203" s="163"/>
      <c r="T203" s="164"/>
      <c r="AT203" s="159" t="s">
        <v>368</v>
      </c>
      <c r="AU203" s="159" t="s">
        <v>90</v>
      </c>
      <c r="AV203" s="13" t="s">
        <v>90</v>
      </c>
      <c r="AW203" s="13" t="s">
        <v>36</v>
      </c>
      <c r="AX203" s="13" t="s">
        <v>84</v>
      </c>
      <c r="AY203" s="159" t="s">
        <v>358</v>
      </c>
    </row>
    <row r="204" spans="2:65" s="1" customFormat="1" ht="24.2" customHeight="1">
      <c r="B204" s="33"/>
      <c r="C204" s="134" t="s">
        <v>697</v>
      </c>
      <c r="D204" s="134" t="s">
        <v>360</v>
      </c>
      <c r="E204" s="135" t="s">
        <v>3883</v>
      </c>
      <c r="F204" s="136" t="s">
        <v>3884</v>
      </c>
      <c r="G204" s="137" t="s">
        <v>3885</v>
      </c>
      <c r="H204" s="138">
        <v>300</v>
      </c>
      <c r="I204" s="139"/>
      <c r="J204" s="140">
        <f>ROUND(I204*H204,2)</f>
        <v>0</v>
      </c>
      <c r="K204" s="136" t="s">
        <v>3182</v>
      </c>
      <c r="L204" s="33"/>
      <c r="M204" s="141" t="s">
        <v>19</v>
      </c>
      <c r="N204" s="142" t="s">
        <v>49</v>
      </c>
      <c r="P204" s="143">
        <f>O204*H204</f>
        <v>0</v>
      </c>
      <c r="Q204" s="143">
        <v>0</v>
      </c>
      <c r="R204" s="143">
        <f>Q204*H204</f>
        <v>0</v>
      </c>
      <c r="S204" s="143">
        <v>0</v>
      </c>
      <c r="T204" s="144">
        <f>S204*H204</f>
        <v>0</v>
      </c>
      <c r="AR204" s="145" t="s">
        <v>454</v>
      </c>
      <c r="AT204" s="145" t="s">
        <v>360</v>
      </c>
      <c r="AU204" s="145" t="s">
        <v>90</v>
      </c>
      <c r="AY204" s="18" t="s">
        <v>358</v>
      </c>
      <c r="BE204" s="146">
        <f>IF(N204="základní",J204,0)</f>
        <v>0</v>
      </c>
      <c r="BF204" s="146">
        <f>IF(N204="snížená",J204,0)</f>
        <v>0</v>
      </c>
      <c r="BG204" s="146">
        <f>IF(N204="zákl. přenesená",J204,0)</f>
        <v>0</v>
      </c>
      <c r="BH204" s="146">
        <f>IF(N204="sníž. přenesená",J204,0)</f>
        <v>0</v>
      </c>
      <c r="BI204" s="146">
        <f>IF(N204="nulová",J204,0)</f>
        <v>0</v>
      </c>
      <c r="BJ204" s="18" t="s">
        <v>90</v>
      </c>
      <c r="BK204" s="146">
        <f>ROUND(I204*H204,2)</f>
        <v>0</v>
      </c>
      <c r="BL204" s="18" t="s">
        <v>454</v>
      </c>
      <c r="BM204" s="145" t="s">
        <v>5253</v>
      </c>
    </row>
    <row r="205" spans="2:65" s="1" customFormat="1" ht="24.2" customHeight="1">
      <c r="B205" s="33"/>
      <c r="C205" s="134" t="s">
        <v>714</v>
      </c>
      <c r="D205" s="134" t="s">
        <v>360</v>
      </c>
      <c r="E205" s="135" t="s">
        <v>3887</v>
      </c>
      <c r="F205" s="136" t="s">
        <v>3888</v>
      </c>
      <c r="G205" s="137" t="s">
        <v>1498</v>
      </c>
      <c r="H205" s="189"/>
      <c r="I205" s="139"/>
      <c r="J205" s="140">
        <f>ROUND(I205*H205,2)</f>
        <v>0</v>
      </c>
      <c r="K205" s="136" t="s">
        <v>402</v>
      </c>
      <c r="L205" s="33"/>
      <c r="M205" s="141" t="s">
        <v>19</v>
      </c>
      <c r="N205" s="142" t="s">
        <v>49</v>
      </c>
      <c r="P205" s="143">
        <f>O205*H205</f>
        <v>0</v>
      </c>
      <c r="Q205" s="143">
        <v>0</v>
      </c>
      <c r="R205" s="143">
        <f>Q205*H205</f>
        <v>0</v>
      </c>
      <c r="S205" s="143">
        <v>0</v>
      </c>
      <c r="T205" s="144">
        <f>S205*H205</f>
        <v>0</v>
      </c>
      <c r="AR205" s="145" t="s">
        <v>454</v>
      </c>
      <c r="AT205" s="145" t="s">
        <v>360</v>
      </c>
      <c r="AU205" s="145" t="s">
        <v>90</v>
      </c>
      <c r="AY205" s="18" t="s">
        <v>358</v>
      </c>
      <c r="BE205" s="146">
        <f>IF(N205="základní",J205,0)</f>
        <v>0</v>
      </c>
      <c r="BF205" s="146">
        <f>IF(N205="snížená",J205,0)</f>
        <v>0</v>
      </c>
      <c r="BG205" s="146">
        <f>IF(N205="zákl. přenesená",J205,0)</f>
        <v>0</v>
      </c>
      <c r="BH205" s="146">
        <f>IF(N205="sníž. přenesená",J205,0)</f>
        <v>0</v>
      </c>
      <c r="BI205" s="146">
        <f>IF(N205="nulová",J205,0)</f>
        <v>0</v>
      </c>
      <c r="BJ205" s="18" t="s">
        <v>90</v>
      </c>
      <c r="BK205" s="146">
        <f>ROUND(I205*H205,2)</f>
        <v>0</v>
      </c>
      <c r="BL205" s="18" t="s">
        <v>454</v>
      </c>
      <c r="BM205" s="145" t="s">
        <v>5254</v>
      </c>
    </row>
    <row r="206" spans="2:65" s="1" customFormat="1" ht="11.25">
      <c r="B206" s="33"/>
      <c r="D206" s="147" t="s">
        <v>366</v>
      </c>
      <c r="F206" s="148" t="s">
        <v>3890</v>
      </c>
      <c r="I206" s="149"/>
      <c r="L206" s="33"/>
      <c r="M206" s="150"/>
      <c r="T206" s="54"/>
      <c r="AT206" s="18" t="s">
        <v>366</v>
      </c>
      <c r="AU206" s="18" t="s">
        <v>90</v>
      </c>
    </row>
    <row r="207" spans="2:65" s="1" customFormat="1" ht="24.2" customHeight="1">
      <c r="B207" s="33"/>
      <c r="C207" s="134" t="s">
        <v>719</v>
      </c>
      <c r="D207" s="134" t="s">
        <v>360</v>
      </c>
      <c r="E207" s="135" t="s">
        <v>3891</v>
      </c>
      <c r="F207" s="136" t="s">
        <v>3892</v>
      </c>
      <c r="G207" s="137" t="s">
        <v>1498</v>
      </c>
      <c r="H207" s="189"/>
      <c r="I207" s="139"/>
      <c r="J207" s="140">
        <f>ROUND(I207*H207,2)</f>
        <v>0</v>
      </c>
      <c r="K207" s="136" t="s">
        <v>402</v>
      </c>
      <c r="L207" s="33"/>
      <c r="M207" s="141" t="s">
        <v>19</v>
      </c>
      <c r="N207" s="142" t="s">
        <v>49</v>
      </c>
      <c r="P207" s="143">
        <f>O207*H207</f>
        <v>0</v>
      </c>
      <c r="Q207" s="143">
        <v>0</v>
      </c>
      <c r="R207" s="143">
        <f>Q207*H207</f>
        <v>0</v>
      </c>
      <c r="S207" s="143">
        <v>0</v>
      </c>
      <c r="T207" s="144">
        <f>S207*H207</f>
        <v>0</v>
      </c>
      <c r="AR207" s="145" t="s">
        <v>454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5255</v>
      </c>
    </row>
    <row r="208" spans="2:65" s="1" customFormat="1" ht="11.25">
      <c r="B208" s="33"/>
      <c r="D208" s="147" t="s">
        <v>366</v>
      </c>
      <c r="F208" s="148" t="s">
        <v>3894</v>
      </c>
      <c r="I208" s="149"/>
      <c r="L208" s="33"/>
      <c r="M208" s="150"/>
      <c r="T208" s="54"/>
      <c r="AT208" s="18" t="s">
        <v>366</v>
      </c>
      <c r="AU208" s="18" t="s">
        <v>90</v>
      </c>
    </row>
    <row r="209" spans="2:65" s="11" customFormat="1" ht="22.9" customHeight="1">
      <c r="B209" s="122"/>
      <c r="D209" s="123" t="s">
        <v>76</v>
      </c>
      <c r="E209" s="132" t="s">
        <v>3680</v>
      </c>
      <c r="F209" s="132" t="s">
        <v>3681</v>
      </c>
      <c r="I209" s="125"/>
      <c r="J209" s="133">
        <f>BK209</f>
        <v>0</v>
      </c>
      <c r="L209" s="122"/>
      <c r="M209" s="127"/>
      <c r="P209" s="128">
        <f>SUM(P210:P256)</f>
        <v>0</v>
      </c>
      <c r="R209" s="128">
        <f>SUM(R210:R256)</f>
        <v>5.4330000000000003E-2</v>
      </c>
      <c r="T209" s="129">
        <f>SUM(T210:T256)</f>
        <v>0</v>
      </c>
      <c r="AR209" s="123" t="s">
        <v>90</v>
      </c>
      <c r="AT209" s="130" t="s">
        <v>76</v>
      </c>
      <c r="AU209" s="130" t="s">
        <v>84</v>
      </c>
      <c r="AY209" s="123" t="s">
        <v>358</v>
      </c>
      <c r="BK209" s="131">
        <f>SUM(BK210:BK256)</f>
        <v>0</v>
      </c>
    </row>
    <row r="210" spans="2:65" s="1" customFormat="1" ht="24.2" customHeight="1">
      <c r="B210" s="33"/>
      <c r="C210" s="134" t="s">
        <v>726</v>
      </c>
      <c r="D210" s="134" t="s">
        <v>360</v>
      </c>
      <c r="E210" s="135" t="s">
        <v>3895</v>
      </c>
      <c r="F210" s="136" t="s">
        <v>3896</v>
      </c>
      <c r="G210" s="137" t="s">
        <v>504</v>
      </c>
      <c r="H210" s="138">
        <v>3</v>
      </c>
      <c r="I210" s="139"/>
      <c r="J210" s="140">
        <f>ROUND(I210*H210,2)</f>
        <v>0</v>
      </c>
      <c r="K210" s="136" t="s">
        <v>402</v>
      </c>
      <c r="L210" s="33"/>
      <c r="M210" s="141" t="s">
        <v>19</v>
      </c>
      <c r="N210" s="142" t="s">
        <v>49</v>
      </c>
      <c r="P210" s="143">
        <f>O210*H210</f>
        <v>0</v>
      </c>
      <c r="Q210" s="143">
        <v>2.4000000000000001E-4</v>
      </c>
      <c r="R210" s="143">
        <f>Q210*H210</f>
        <v>7.2000000000000005E-4</v>
      </c>
      <c r="S210" s="143">
        <v>0</v>
      </c>
      <c r="T210" s="144">
        <f>S210*H210</f>
        <v>0</v>
      </c>
      <c r="AR210" s="145" t="s">
        <v>454</v>
      </c>
      <c r="AT210" s="145" t="s">
        <v>360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454</v>
      </c>
      <c r="BM210" s="145" t="s">
        <v>5256</v>
      </c>
    </row>
    <row r="211" spans="2:65" s="1" customFormat="1" ht="11.25">
      <c r="B211" s="33"/>
      <c r="D211" s="147" t="s">
        <v>366</v>
      </c>
      <c r="F211" s="148" t="s">
        <v>3898</v>
      </c>
      <c r="I211" s="149"/>
      <c r="L211" s="33"/>
      <c r="M211" s="150"/>
      <c r="T211" s="54"/>
      <c r="AT211" s="18" t="s">
        <v>366</v>
      </c>
      <c r="AU211" s="18" t="s">
        <v>90</v>
      </c>
    </row>
    <row r="212" spans="2:65" s="13" customFormat="1" ht="11.25">
      <c r="B212" s="158"/>
      <c r="D212" s="152" t="s">
        <v>368</v>
      </c>
      <c r="E212" s="159" t="s">
        <v>19</v>
      </c>
      <c r="F212" s="160" t="s">
        <v>3398</v>
      </c>
      <c r="H212" s="161">
        <v>3</v>
      </c>
      <c r="I212" s="162"/>
      <c r="L212" s="158"/>
      <c r="M212" s="163"/>
      <c r="T212" s="164"/>
      <c r="AT212" s="159" t="s">
        <v>368</v>
      </c>
      <c r="AU212" s="159" t="s">
        <v>90</v>
      </c>
      <c r="AV212" s="13" t="s">
        <v>90</v>
      </c>
      <c r="AW212" s="13" t="s">
        <v>36</v>
      </c>
      <c r="AX212" s="13" t="s">
        <v>84</v>
      </c>
      <c r="AY212" s="159" t="s">
        <v>358</v>
      </c>
    </row>
    <row r="213" spans="2:65" s="1" customFormat="1" ht="24.2" customHeight="1">
      <c r="B213" s="33"/>
      <c r="C213" s="134" t="s">
        <v>733</v>
      </c>
      <c r="D213" s="134" t="s">
        <v>360</v>
      </c>
      <c r="E213" s="135" t="s">
        <v>3899</v>
      </c>
      <c r="F213" s="136" t="s">
        <v>3900</v>
      </c>
      <c r="G213" s="137" t="s">
        <v>504</v>
      </c>
      <c r="H213" s="138">
        <v>3</v>
      </c>
      <c r="I213" s="139"/>
      <c r="J213" s="140">
        <f>ROUND(I213*H213,2)</f>
        <v>0</v>
      </c>
      <c r="K213" s="136" t="s">
        <v>402</v>
      </c>
      <c r="L213" s="33"/>
      <c r="M213" s="141" t="s">
        <v>19</v>
      </c>
      <c r="N213" s="142" t="s">
        <v>49</v>
      </c>
      <c r="P213" s="143">
        <f>O213*H213</f>
        <v>0</v>
      </c>
      <c r="Q213" s="143">
        <v>5.1999999999999995E-4</v>
      </c>
      <c r="R213" s="143">
        <f>Q213*H213</f>
        <v>1.5599999999999998E-3</v>
      </c>
      <c r="S213" s="143">
        <v>0</v>
      </c>
      <c r="T213" s="144">
        <f>S213*H213</f>
        <v>0</v>
      </c>
      <c r="AR213" s="145" t="s">
        <v>454</v>
      </c>
      <c r="AT213" s="145" t="s">
        <v>360</v>
      </c>
      <c r="AU213" s="145" t="s">
        <v>90</v>
      </c>
      <c r="AY213" s="18" t="s">
        <v>358</v>
      </c>
      <c r="BE213" s="146">
        <f>IF(N213="základní",J213,0)</f>
        <v>0</v>
      </c>
      <c r="BF213" s="146">
        <f>IF(N213="snížená",J213,0)</f>
        <v>0</v>
      </c>
      <c r="BG213" s="146">
        <f>IF(N213="zákl. přenesená",J213,0)</f>
        <v>0</v>
      </c>
      <c r="BH213" s="146">
        <f>IF(N213="sníž. přenesená",J213,0)</f>
        <v>0</v>
      </c>
      <c r="BI213" s="146">
        <f>IF(N213="nulová",J213,0)</f>
        <v>0</v>
      </c>
      <c r="BJ213" s="18" t="s">
        <v>90</v>
      </c>
      <c r="BK213" s="146">
        <f>ROUND(I213*H213,2)</f>
        <v>0</v>
      </c>
      <c r="BL213" s="18" t="s">
        <v>454</v>
      </c>
      <c r="BM213" s="145" t="s">
        <v>5257</v>
      </c>
    </row>
    <row r="214" spans="2:65" s="1" customFormat="1" ht="11.25">
      <c r="B214" s="33"/>
      <c r="D214" s="147" t="s">
        <v>366</v>
      </c>
      <c r="F214" s="148" t="s">
        <v>3902</v>
      </c>
      <c r="I214" s="149"/>
      <c r="L214" s="33"/>
      <c r="M214" s="150"/>
      <c r="T214" s="54"/>
      <c r="AT214" s="18" t="s">
        <v>366</v>
      </c>
      <c r="AU214" s="18" t="s">
        <v>90</v>
      </c>
    </row>
    <row r="215" spans="2:65" s="13" customFormat="1" ht="11.25">
      <c r="B215" s="158"/>
      <c r="D215" s="152" t="s">
        <v>368</v>
      </c>
      <c r="E215" s="159" t="s">
        <v>19</v>
      </c>
      <c r="F215" s="160" t="s">
        <v>3393</v>
      </c>
      <c r="H215" s="161">
        <v>3</v>
      </c>
      <c r="I215" s="162"/>
      <c r="L215" s="158"/>
      <c r="M215" s="163"/>
      <c r="T215" s="164"/>
      <c r="AT215" s="159" t="s">
        <v>368</v>
      </c>
      <c r="AU215" s="159" t="s">
        <v>90</v>
      </c>
      <c r="AV215" s="13" t="s">
        <v>90</v>
      </c>
      <c r="AW215" s="13" t="s">
        <v>36</v>
      </c>
      <c r="AX215" s="13" t="s">
        <v>84</v>
      </c>
      <c r="AY215" s="159" t="s">
        <v>358</v>
      </c>
    </row>
    <row r="216" spans="2:65" s="1" customFormat="1" ht="24.2" customHeight="1">
      <c r="B216" s="33"/>
      <c r="C216" s="134" t="s">
        <v>739</v>
      </c>
      <c r="D216" s="134" t="s">
        <v>360</v>
      </c>
      <c r="E216" s="135" t="s">
        <v>3903</v>
      </c>
      <c r="F216" s="136" t="s">
        <v>3904</v>
      </c>
      <c r="G216" s="137" t="s">
        <v>504</v>
      </c>
      <c r="H216" s="138">
        <v>2</v>
      </c>
      <c r="I216" s="139"/>
      <c r="J216" s="140">
        <f>ROUND(I216*H216,2)</f>
        <v>0</v>
      </c>
      <c r="K216" s="136" t="s">
        <v>402</v>
      </c>
      <c r="L216" s="33"/>
      <c r="M216" s="141" t="s">
        <v>19</v>
      </c>
      <c r="N216" s="142" t="s">
        <v>49</v>
      </c>
      <c r="P216" s="143">
        <f>O216*H216</f>
        <v>0</v>
      </c>
      <c r="Q216" s="143">
        <v>2.5000000000000001E-4</v>
      </c>
      <c r="R216" s="143">
        <f>Q216*H216</f>
        <v>5.0000000000000001E-4</v>
      </c>
      <c r="S216" s="143">
        <v>0</v>
      </c>
      <c r="T216" s="144">
        <f>S216*H216</f>
        <v>0</v>
      </c>
      <c r="AR216" s="145" t="s">
        <v>454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454</v>
      </c>
      <c r="BM216" s="145" t="s">
        <v>5258</v>
      </c>
    </row>
    <row r="217" spans="2:65" s="1" customFormat="1" ht="11.25">
      <c r="B217" s="33"/>
      <c r="D217" s="147" t="s">
        <v>366</v>
      </c>
      <c r="F217" s="148" t="s">
        <v>3906</v>
      </c>
      <c r="I217" s="149"/>
      <c r="L217" s="33"/>
      <c r="M217" s="150"/>
      <c r="T217" s="54"/>
      <c r="AT217" s="18" t="s">
        <v>366</v>
      </c>
      <c r="AU217" s="18" t="s">
        <v>90</v>
      </c>
    </row>
    <row r="218" spans="2:65" s="1" customFormat="1" ht="24.2" customHeight="1">
      <c r="B218" s="33"/>
      <c r="C218" s="134" t="s">
        <v>744</v>
      </c>
      <c r="D218" s="134" t="s">
        <v>360</v>
      </c>
      <c r="E218" s="135" t="s">
        <v>3907</v>
      </c>
      <c r="F218" s="136" t="s">
        <v>3908</v>
      </c>
      <c r="G218" s="137" t="s">
        <v>504</v>
      </c>
      <c r="H218" s="138">
        <v>7</v>
      </c>
      <c r="I218" s="139"/>
      <c r="J218" s="140">
        <f>ROUND(I218*H218,2)</f>
        <v>0</v>
      </c>
      <c r="K218" s="136" t="s">
        <v>402</v>
      </c>
      <c r="L218" s="33"/>
      <c r="M218" s="141" t="s">
        <v>19</v>
      </c>
      <c r="N218" s="142" t="s">
        <v>49</v>
      </c>
      <c r="P218" s="143">
        <f>O218*H218</f>
        <v>0</v>
      </c>
      <c r="Q218" s="143">
        <v>2.2000000000000001E-4</v>
      </c>
      <c r="R218" s="143">
        <f>Q218*H218</f>
        <v>1.5400000000000001E-3</v>
      </c>
      <c r="S218" s="143">
        <v>0</v>
      </c>
      <c r="T218" s="144">
        <f>S218*H218</f>
        <v>0</v>
      </c>
      <c r="AR218" s="145" t="s">
        <v>454</v>
      </c>
      <c r="AT218" s="145" t="s">
        <v>360</v>
      </c>
      <c r="AU218" s="145" t="s">
        <v>90</v>
      </c>
      <c r="AY218" s="18" t="s">
        <v>358</v>
      </c>
      <c r="BE218" s="146">
        <f>IF(N218="základní",J218,0)</f>
        <v>0</v>
      </c>
      <c r="BF218" s="146">
        <f>IF(N218="snížená",J218,0)</f>
        <v>0</v>
      </c>
      <c r="BG218" s="146">
        <f>IF(N218="zákl. přenesená",J218,0)</f>
        <v>0</v>
      </c>
      <c r="BH218" s="146">
        <f>IF(N218="sníž. přenesená",J218,0)</f>
        <v>0</v>
      </c>
      <c r="BI218" s="146">
        <f>IF(N218="nulová",J218,0)</f>
        <v>0</v>
      </c>
      <c r="BJ218" s="18" t="s">
        <v>90</v>
      </c>
      <c r="BK218" s="146">
        <f>ROUND(I218*H218,2)</f>
        <v>0</v>
      </c>
      <c r="BL218" s="18" t="s">
        <v>454</v>
      </c>
      <c r="BM218" s="145" t="s">
        <v>5259</v>
      </c>
    </row>
    <row r="219" spans="2:65" s="1" customFormat="1" ht="11.25">
      <c r="B219" s="33"/>
      <c r="D219" s="147" t="s">
        <v>366</v>
      </c>
      <c r="F219" s="148" t="s">
        <v>3910</v>
      </c>
      <c r="I219" s="149"/>
      <c r="L219" s="33"/>
      <c r="M219" s="150"/>
      <c r="T219" s="54"/>
      <c r="AT219" s="18" t="s">
        <v>366</v>
      </c>
      <c r="AU219" s="18" t="s">
        <v>90</v>
      </c>
    </row>
    <row r="220" spans="2:65" s="13" customFormat="1" ht="11.25">
      <c r="B220" s="158"/>
      <c r="D220" s="152" t="s">
        <v>368</v>
      </c>
      <c r="E220" s="159" t="s">
        <v>19</v>
      </c>
      <c r="F220" s="160" t="s">
        <v>3911</v>
      </c>
      <c r="H220" s="161">
        <v>7</v>
      </c>
      <c r="I220" s="162"/>
      <c r="L220" s="158"/>
      <c r="M220" s="163"/>
      <c r="T220" s="164"/>
      <c r="AT220" s="159" t="s">
        <v>368</v>
      </c>
      <c r="AU220" s="159" t="s">
        <v>90</v>
      </c>
      <c r="AV220" s="13" t="s">
        <v>90</v>
      </c>
      <c r="AW220" s="13" t="s">
        <v>36</v>
      </c>
      <c r="AX220" s="13" t="s">
        <v>84</v>
      </c>
      <c r="AY220" s="159" t="s">
        <v>358</v>
      </c>
    </row>
    <row r="221" spans="2:65" s="1" customFormat="1" ht="33" customHeight="1">
      <c r="B221" s="33"/>
      <c r="C221" s="134" t="s">
        <v>751</v>
      </c>
      <c r="D221" s="134" t="s">
        <v>360</v>
      </c>
      <c r="E221" s="135" t="s">
        <v>3912</v>
      </c>
      <c r="F221" s="136" t="s">
        <v>3913</v>
      </c>
      <c r="G221" s="137" t="s">
        <v>504</v>
      </c>
      <c r="H221" s="138">
        <v>2</v>
      </c>
      <c r="I221" s="139"/>
      <c r="J221" s="140">
        <f>ROUND(I221*H221,2)</f>
        <v>0</v>
      </c>
      <c r="K221" s="136" t="s">
        <v>402</v>
      </c>
      <c r="L221" s="33"/>
      <c r="M221" s="141" t="s">
        <v>19</v>
      </c>
      <c r="N221" s="142" t="s">
        <v>49</v>
      </c>
      <c r="P221" s="143">
        <f>O221*H221</f>
        <v>0</v>
      </c>
      <c r="Q221" s="143">
        <v>1.14E-3</v>
      </c>
      <c r="R221" s="143">
        <f>Q221*H221</f>
        <v>2.2799999999999999E-3</v>
      </c>
      <c r="S221" s="143">
        <v>0</v>
      </c>
      <c r="T221" s="144">
        <f>S221*H221</f>
        <v>0</v>
      </c>
      <c r="AR221" s="145" t="s">
        <v>454</v>
      </c>
      <c r="AT221" s="145" t="s">
        <v>360</v>
      </c>
      <c r="AU221" s="145" t="s">
        <v>90</v>
      </c>
      <c r="AY221" s="18" t="s">
        <v>358</v>
      </c>
      <c r="BE221" s="146">
        <f>IF(N221="základní",J221,0)</f>
        <v>0</v>
      </c>
      <c r="BF221" s="146">
        <f>IF(N221="snížená",J221,0)</f>
        <v>0</v>
      </c>
      <c r="BG221" s="146">
        <f>IF(N221="zákl. přenesená",J221,0)</f>
        <v>0</v>
      </c>
      <c r="BH221" s="146">
        <f>IF(N221="sníž. přenesená",J221,0)</f>
        <v>0</v>
      </c>
      <c r="BI221" s="146">
        <f>IF(N221="nulová",J221,0)</f>
        <v>0</v>
      </c>
      <c r="BJ221" s="18" t="s">
        <v>90</v>
      </c>
      <c r="BK221" s="146">
        <f>ROUND(I221*H221,2)</f>
        <v>0</v>
      </c>
      <c r="BL221" s="18" t="s">
        <v>454</v>
      </c>
      <c r="BM221" s="145" t="s">
        <v>5260</v>
      </c>
    </row>
    <row r="222" spans="2:65" s="1" customFormat="1" ht="11.25">
      <c r="B222" s="33"/>
      <c r="D222" s="147" t="s">
        <v>366</v>
      </c>
      <c r="F222" s="148" t="s">
        <v>3915</v>
      </c>
      <c r="I222" s="149"/>
      <c r="L222" s="33"/>
      <c r="M222" s="150"/>
      <c r="T222" s="54"/>
      <c r="AT222" s="18" t="s">
        <v>366</v>
      </c>
      <c r="AU222" s="18" t="s">
        <v>90</v>
      </c>
    </row>
    <row r="223" spans="2:65" s="13" customFormat="1" ht="11.25">
      <c r="B223" s="158"/>
      <c r="D223" s="152" t="s">
        <v>368</v>
      </c>
      <c r="E223" s="159" t="s">
        <v>19</v>
      </c>
      <c r="F223" s="160" t="s">
        <v>3383</v>
      </c>
      <c r="H223" s="161">
        <v>2</v>
      </c>
      <c r="I223" s="162"/>
      <c r="L223" s="158"/>
      <c r="M223" s="163"/>
      <c r="T223" s="164"/>
      <c r="AT223" s="159" t="s">
        <v>368</v>
      </c>
      <c r="AU223" s="159" t="s">
        <v>90</v>
      </c>
      <c r="AV223" s="13" t="s">
        <v>90</v>
      </c>
      <c r="AW223" s="13" t="s">
        <v>36</v>
      </c>
      <c r="AX223" s="13" t="s">
        <v>84</v>
      </c>
      <c r="AY223" s="159" t="s">
        <v>358</v>
      </c>
    </row>
    <row r="224" spans="2:65" s="1" customFormat="1" ht="33" customHeight="1">
      <c r="B224" s="33"/>
      <c r="C224" s="134" t="s">
        <v>759</v>
      </c>
      <c r="D224" s="134" t="s">
        <v>360</v>
      </c>
      <c r="E224" s="135" t="s">
        <v>3916</v>
      </c>
      <c r="F224" s="136" t="s">
        <v>3917</v>
      </c>
      <c r="G224" s="137" t="s">
        <v>504</v>
      </c>
      <c r="H224" s="138">
        <v>2</v>
      </c>
      <c r="I224" s="139"/>
      <c r="J224" s="140">
        <f>ROUND(I224*H224,2)</f>
        <v>0</v>
      </c>
      <c r="K224" s="136" t="s">
        <v>402</v>
      </c>
      <c r="L224" s="33"/>
      <c r="M224" s="141" t="s">
        <v>19</v>
      </c>
      <c r="N224" s="142" t="s">
        <v>49</v>
      </c>
      <c r="P224" s="143">
        <f>O224*H224</f>
        <v>0</v>
      </c>
      <c r="Q224" s="143">
        <v>1.73E-3</v>
      </c>
      <c r="R224" s="143">
        <f>Q224*H224</f>
        <v>3.46E-3</v>
      </c>
      <c r="S224" s="143">
        <v>0</v>
      </c>
      <c r="T224" s="144">
        <f>S224*H224</f>
        <v>0</v>
      </c>
      <c r="AR224" s="145" t="s">
        <v>454</v>
      </c>
      <c r="AT224" s="145" t="s">
        <v>360</v>
      </c>
      <c r="AU224" s="145" t="s">
        <v>90</v>
      </c>
      <c r="AY224" s="18" t="s">
        <v>358</v>
      </c>
      <c r="BE224" s="146">
        <f>IF(N224="základní",J224,0)</f>
        <v>0</v>
      </c>
      <c r="BF224" s="146">
        <f>IF(N224="snížená",J224,0)</f>
        <v>0</v>
      </c>
      <c r="BG224" s="146">
        <f>IF(N224="zákl. přenesená",J224,0)</f>
        <v>0</v>
      </c>
      <c r="BH224" s="146">
        <f>IF(N224="sníž. přenesená",J224,0)</f>
        <v>0</v>
      </c>
      <c r="BI224" s="146">
        <f>IF(N224="nulová",J224,0)</f>
        <v>0</v>
      </c>
      <c r="BJ224" s="18" t="s">
        <v>90</v>
      </c>
      <c r="BK224" s="146">
        <f>ROUND(I224*H224,2)</f>
        <v>0</v>
      </c>
      <c r="BL224" s="18" t="s">
        <v>454</v>
      </c>
      <c r="BM224" s="145" t="s">
        <v>5261</v>
      </c>
    </row>
    <row r="225" spans="2:65" s="1" customFormat="1" ht="11.25">
      <c r="B225" s="33"/>
      <c r="D225" s="147" t="s">
        <v>366</v>
      </c>
      <c r="F225" s="148" t="s">
        <v>3919</v>
      </c>
      <c r="I225" s="149"/>
      <c r="L225" s="33"/>
      <c r="M225" s="150"/>
      <c r="T225" s="54"/>
      <c r="AT225" s="18" t="s">
        <v>366</v>
      </c>
      <c r="AU225" s="18" t="s">
        <v>90</v>
      </c>
    </row>
    <row r="226" spans="2:65" s="13" customFormat="1" ht="11.25">
      <c r="B226" s="158"/>
      <c r="D226" s="152" t="s">
        <v>368</v>
      </c>
      <c r="E226" s="159" t="s">
        <v>19</v>
      </c>
      <c r="F226" s="160" t="s">
        <v>3383</v>
      </c>
      <c r="H226" s="161">
        <v>2</v>
      </c>
      <c r="I226" s="162"/>
      <c r="L226" s="158"/>
      <c r="M226" s="163"/>
      <c r="T226" s="164"/>
      <c r="AT226" s="159" t="s">
        <v>368</v>
      </c>
      <c r="AU226" s="159" t="s">
        <v>90</v>
      </c>
      <c r="AV226" s="13" t="s">
        <v>90</v>
      </c>
      <c r="AW226" s="13" t="s">
        <v>36</v>
      </c>
      <c r="AX226" s="13" t="s">
        <v>84</v>
      </c>
      <c r="AY226" s="159" t="s">
        <v>358</v>
      </c>
    </row>
    <row r="227" spans="2:65" s="1" customFormat="1" ht="37.9" customHeight="1">
      <c r="B227" s="33"/>
      <c r="C227" s="134" t="s">
        <v>765</v>
      </c>
      <c r="D227" s="134" t="s">
        <v>360</v>
      </c>
      <c r="E227" s="135" t="s">
        <v>3920</v>
      </c>
      <c r="F227" s="136" t="s">
        <v>3921</v>
      </c>
      <c r="G227" s="137" t="s">
        <v>504</v>
      </c>
      <c r="H227" s="138">
        <v>12</v>
      </c>
      <c r="I227" s="139"/>
      <c r="J227" s="140">
        <f>ROUND(I227*H227,2)</f>
        <v>0</v>
      </c>
      <c r="K227" s="136" t="s">
        <v>402</v>
      </c>
      <c r="L227" s="33"/>
      <c r="M227" s="141" t="s">
        <v>19</v>
      </c>
      <c r="N227" s="142" t="s">
        <v>49</v>
      </c>
      <c r="P227" s="143">
        <f>O227*H227</f>
        <v>0</v>
      </c>
      <c r="Q227" s="143">
        <v>1.1900000000000001E-3</v>
      </c>
      <c r="R227" s="143">
        <f>Q227*H227</f>
        <v>1.4280000000000001E-2</v>
      </c>
      <c r="S227" s="143">
        <v>0</v>
      </c>
      <c r="T227" s="144">
        <f>S227*H227</f>
        <v>0</v>
      </c>
      <c r="AR227" s="145" t="s">
        <v>454</v>
      </c>
      <c r="AT227" s="145" t="s">
        <v>360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454</v>
      </c>
      <c r="BM227" s="145" t="s">
        <v>5262</v>
      </c>
    </row>
    <row r="228" spans="2:65" s="1" customFormat="1" ht="11.25">
      <c r="B228" s="33"/>
      <c r="D228" s="147" t="s">
        <v>366</v>
      </c>
      <c r="F228" s="148" t="s">
        <v>3923</v>
      </c>
      <c r="I228" s="149"/>
      <c r="L228" s="33"/>
      <c r="M228" s="150"/>
      <c r="T228" s="54"/>
      <c r="AT228" s="18" t="s">
        <v>366</v>
      </c>
      <c r="AU228" s="18" t="s">
        <v>90</v>
      </c>
    </row>
    <row r="229" spans="2:65" s="13" customFormat="1" ht="11.25">
      <c r="B229" s="158"/>
      <c r="D229" s="152" t="s">
        <v>368</v>
      </c>
      <c r="E229" s="159" t="s">
        <v>19</v>
      </c>
      <c r="F229" s="160" t="s">
        <v>3924</v>
      </c>
      <c r="H229" s="161">
        <v>12</v>
      </c>
      <c r="I229" s="162"/>
      <c r="L229" s="158"/>
      <c r="M229" s="163"/>
      <c r="T229" s="164"/>
      <c r="AT229" s="159" t="s">
        <v>368</v>
      </c>
      <c r="AU229" s="159" t="s">
        <v>90</v>
      </c>
      <c r="AV229" s="13" t="s">
        <v>90</v>
      </c>
      <c r="AW229" s="13" t="s">
        <v>36</v>
      </c>
      <c r="AX229" s="13" t="s">
        <v>84</v>
      </c>
      <c r="AY229" s="159" t="s">
        <v>358</v>
      </c>
    </row>
    <row r="230" spans="2:65" s="1" customFormat="1" ht="37.9" customHeight="1">
      <c r="B230" s="33"/>
      <c r="C230" s="134" t="s">
        <v>773</v>
      </c>
      <c r="D230" s="134" t="s">
        <v>360</v>
      </c>
      <c r="E230" s="135" t="s">
        <v>3925</v>
      </c>
      <c r="F230" s="136" t="s">
        <v>3926</v>
      </c>
      <c r="G230" s="137" t="s">
        <v>504</v>
      </c>
      <c r="H230" s="138">
        <v>4</v>
      </c>
      <c r="I230" s="139"/>
      <c r="J230" s="140">
        <f>ROUND(I230*H230,2)</f>
        <v>0</v>
      </c>
      <c r="K230" s="136" t="s">
        <v>402</v>
      </c>
      <c r="L230" s="33"/>
      <c r="M230" s="141" t="s">
        <v>19</v>
      </c>
      <c r="N230" s="142" t="s">
        <v>49</v>
      </c>
      <c r="P230" s="143">
        <f>O230*H230</f>
        <v>0</v>
      </c>
      <c r="Q230" s="143">
        <v>5.2999999999999998E-4</v>
      </c>
      <c r="R230" s="143">
        <f>Q230*H230</f>
        <v>2.1199999999999999E-3</v>
      </c>
      <c r="S230" s="143">
        <v>0</v>
      </c>
      <c r="T230" s="144">
        <f>S230*H230</f>
        <v>0</v>
      </c>
      <c r="AR230" s="145" t="s">
        <v>454</v>
      </c>
      <c r="AT230" s="145" t="s">
        <v>360</v>
      </c>
      <c r="AU230" s="145" t="s">
        <v>90</v>
      </c>
      <c r="AY230" s="18" t="s">
        <v>358</v>
      </c>
      <c r="BE230" s="146">
        <f>IF(N230="základní",J230,0)</f>
        <v>0</v>
      </c>
      <c r="BF230" s="146">
        <f>IF(N230="snížená",J230,0)</f>
        <v>0</v>
      </c>
      <c r="BG230" s="146">
        <f>IF(N230="zákl. přenesená",J230,0)</f>
        <v>0</v>
      </c>
      <c r="BH230" s="146">
        <f>IF(N230="sníž. přenesená",J230,0)</f>
        <v>0</v>
      </c>
      <c r="BI230" s="146">
        <f>IF(N230="nulová",J230,0)</f>
        <v>0</v>
      </c>
      <c r="BJ230" s="18" t="s">
        <v>90</v>
      </c>
      <c r="BK230" s="146">
        <f>ROUND(I230*H230,2)</f>
        <v>0</v>
      </c>
      <c r="BL230" s="18" t="s">
        <v>454</v>
      </c>
      <c r="BM230" s="145" t="s">
        <v>5263</v>
      </c>
    </row>
    <row r="231" spans="2:65" s="1" customFormat="1" ht="11.25">
      <c r="B231" s="33"/>
      <c r="D231" s="147" t="s">
        <v>366</v>
      </c>
      <c r="F231" s="148" t="s">
        <v>3928</v>
      </c>
      <c r="I231" s="149"/>
      <c r="L231" s="33"/>
      <c r="M231" s="150"/>
      <c r="T231" s="54"/>
      <c r="AT231" s="18" t="s">
        <v>366</v>
      </c>
      <c r="AU231" s="18" t="s">
        <v>90</v>
      </c>
    </row>
    <row r="232" spans="2:65" s="13" customFormat="1" ht="11.25">
      <c r="B232" s="158"/>
      <c r="D232" s="152" t="s">
        <v>368</v>
      </c>
      <c r="E232" s="159" t="s">
        <v>19</v>
      </c>
      <c r="F232" s="160" t="s">
        <v>3388</v>
      </c>
      <c r="H232" s="161">
        <v>4</v>
      </c>
      <c r="I232" s="162"/>
      <c r="L232" s="158"/>
      <c r="M232" s="163"/>
      <c r="T232" s="164"/>
      <c r="AT232" s="159" t="s">
        <v>368</v>
      </c>
      <c r="AU232" s="159" t="s">
        <v>90</v>
      </c>
      <c r="AV232" s="13" t="s">
        <v>90</v>
      </c>
      <c r="AW232" s="13" t="s">
        <v>36</v>
      </c>
      <c r="AX232" s="13" t="s">
        <v>84</v>
      </c>
      <c r="AY232" s="159" t="s">
        <v>358</v>
      </c>
    </row>
    <row r="233" spans="2:65" s="1" customFormat="1" ht="44.25" customHeight="1">
      <c r="B233" s="33"/>
      <c r="C233" s="134" t="s">
        <v>779</v>
      </c>
      <c r="D233" s="134" t="s">
        <v>360</v>
      </c>
      <c r="E233" s="135" t="s">
        <v>3929</v>
      </c>
      <c r="F233" s="136" t="s">
        <v>3930</v>
      </c>
      <c r="G233" s="137" t="s">
        <v>504</v>
      </c>
      <c r="H233" s="138">
        <v>1</v>
      </c>
      <c r="I233" s="139"/>
      <c r="J233" s="140">
        <f>ROUND(I233*H233,2)</f>
        <v>0</v>
      </c>
      <c r="K233" s="136" t="s">
        <v>402</v>
      </c>
      <c r="L233" s="33"/>
      <c r="M233" s="141" t="s">
        <v>19</v>
      </c>
      <c r="N233" s="142" t="s">
        <v>49</v>
      </c>
      <c r="P233" s="143">
        <f>O233*H233</f>
        <v>0</v>
      </c>
      <c r="Q233" s="143">
        <v>1.47E-3</v>
      </c>
      <c r="R233" s="143">
        <f>Q233*H233</f>
        <v>1.47E-3</v>
      </c>
      <c r="S233" s="143">
        <v>0</v>
      </c>
      <c r="T233" s="144">
        <f>S233*H233</f>
        <v>0</v>
      </c>
      <c r="AR233" s="145" t="s">
        <v>454</v>
      </c>
      <c r="AT233" s="145" t="s">
        <v>360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5264</v>
      </c>
    </row>
    <row r="234" spans="2:65" s="1" customFormat="1" ht="11.25">
      <c r="B234" s="33"/>
      <c r="D234" s="147" t="s">
        <v>366</v>
      </c>
      <c r="F234" s="148" t="s">
        <v>3932</v>
      </c>
      <c r="I234" s="149"/>
      <c r="L234" s="33"/>
      <c r="M234" s="150"/>
      <c r="T234" s="54"/>
      <c r="AT234" s="18" t="s">
        <v>366</v>
      </c>
      <c r="AU234" s="18" t="s">
        <v>90</v>
      </c>
    </row>
    <row r="235" spans="2:65" s="13" customFormat="1" ht="11.25">
      <c r="B235" s="158"/>
      <c r="D235" s="152" t="s">
        <v>368</v>
      </c>
      <c r="E235" s="159" t="s">
        <v>19</v>
      </c>
      <c r="F235" s="160" t="s">
        <v>84</v>
      </c>
      <c r="H235" s="161">
        <v>1</v>
      </c>
      <c r="I235" s="162"/>
      <c r="L235" s="158"/>
      <c r="M235" s="163"/>
      <c r="T235" s="164"/>
      <c r="AT235" s="159" t="s">
        <v>368</v>
      </c>
      <c r="AU235" s="159" t="s">
        <v>90</v>
      </c>
      <c r="AV235" s="13" t="s">
        <v>90</v>
      </c>
      <c r="AW235" s="13" t="s">
        <v>36</v>
      </c>
      <c r="AX235" s="13" t="s">
        <v>84</v>
      </c>
      <c r="AY235" s="159" t="s">
        <v>358</v>
      </c>
    </row>
    <row r="236" spans="2:65" s="1" customFormat="1" ht="37.9" customHeight="1">
      <c r="B236" s="33"/>
      <c r="C236" s="134" t="s">
        <v>784</v>
      </c>
      <c r="D236" s="134" t="s">
        <v>360</v>
      </c>
      <c r="E236" s="135" t="s">
        <v>3933</v>
      </c>
      <c r="F236" s="136" t="s">
        <v>3934</v>
      </c>
      <c r="G236" s="137" t="s">
        <v>504</v>
      </c>
      <c r="H236" s="138">
        <v>2</v>
      </c>
      <c r="I236" s="139"/>
      <c r="J236" s="140">
        <f>ROUND(I236*H236,2)</f>
        <v>0</v>
      </c>
      <c r="K236" s="136" t="s">
        <v>402</v>
      </c>
      <c r="L236" s="33"/>
      <c r="M236" s="141" t="s">
        <v>19</v>
      </c>
      <c r="N236" s="142" t="s">
        <v>49</v>
      </c>
      <c r="P236" s="143">
        <f>O236*H236</f>
        <v>0</v>
      </c>
      <c r="Q236" s="143">
        <v>1.47E-3</v>
      </c>
      <c r="R236" s="143">
        <f>Q236*H236</f>
        <v>2.9399999999999999E-3</v>
      </c>
      <c r="S236" s="143">
        <v>0</v>
      </c>
      <c r="T236" s="144">
        <f>S236*H236</f>
        <v>0</v>
      </c>
      <c r="AR236" s="145" t="s">
        <v>454</v>
      </c>
      <c r="AT236" s="145" t="s">
        <v>360</v>
      </c>
      <c r="AU236" s="145" t="s">
        <v>90</v>
      </c>
      <c r="AY236" s="18" t="s">
        <v>358</v>
      </c>
      <c r="BE236" s="146">
        <f>IF(N236="základní",J236,0)</f>
        <v>0</v>
      </c>
      <c r="BF236" s="146">
        <f>IF(N236="snížená",J236,0)</f>
        <v>0</v>
      </c>
      <c r="BG236" s="146">
        <f>IF(N236="zákl. přenesená",J236,0)</f>
        <v>0</v>
      </c>
      <c r="BH236" s="146">
        <f>IF(N236="sníž. přenesená",J236,0)</f>
        <v>0</v>
      </c>
      <c r="BI236" s="146">
        <f>IF(N236="nulová",J236,0)</f>
        <v>0</v>
      </c>
      <c r="BJ236" s="18" t="s">
        <v>90</v>
      </c>
      <c r="BK236" s="146">
        <f>ROUND(I236*H236,2)</f>
        <v>0</v>
      </c>
      <c r="BL236" s="18" t="s">
        <v>454</v>
      </c>
      <c r="BM236" s="145" t="s">
        <v>5265</v>
      </c>
    </row>
    <row r="237" spans="2:65" s="1" customFormat="1" ht="11.25">
      <c r="B237" s="33"/>
      <c r="D237" s="147" t="s">
        <v>366</v>
      </c>
      <c r="F237" s="148" t="s">
        <v>3936</v>
      </c>
      <c r="I237" s="149"/>
      <c r="L237" s="33"/>
      <c r="M237" s="150"/>
      <c r="T237" s="54"/>
      <c r="AT237" s="18" t="s">
        <v>366</v>
      </c>
      <c r="AU237" s="18" t="s">
        <v>90</v>
      </c>
    </row>
    <row r="238" spans="2:65" s="13" customFormat="1" ht="11.25">
      <c r="B238" s="158"/>
      <c r="D238" s="152" t="s">
        <v>368</v>
      </c>
      <c r="E238" s="159" t="s">
        <v>19</v>
      </c>
      <c r="F238" s="160" t="s">
        <v>90</v>
      </c>
      <c r="H238" s="161">
        <v>2</v>
      </c>
      <c r="I238" s="162"/>
      <c r="L238" s="158"/>
      <c r="M238" s="163"/>
      <c r="T238" s="164"/>
      <c r="AT238" s="159" t="s">
        <v>368</v>
      </c>
      <c r="AU238" s="159" t="s">
        <v>90</v>
      </c>
      <c r="AV238" s="13" t="s">
        <v>90</v>
      </c>
      <c r="AW238" s="13" t="s">
        <v>36</v>
      </c>
      <c r="AX238" s="13" t="s">
        <v>84</v>
      </c>
      <c r="AY238" s="159" t="s">
        <v>358</v>
      </c>
    </row>
    <row r="239" spans="2:65" s="1" customFormat="1" ht="24.2" customHeight="1">
      <c r="B239" s="33"/>
      <c r="C239" s="134" t="s">
        <v>789</v>
      </c>
      <c r="D239" s="134" t="s">
        <v>360</v>
      </c>
      <c r="E239" s="135" t="s">
        <v>3937</v>
      </c>
      <c r="F239" s="136" t="s">
        <v>3938</v>
      </c>
      <c r="G239" s="137" t="s">
        <v>504</v>
      </c>
      <c r="H239" s="138">
        <v>1</v>
      </c>
      <c r="I239" s="139"/>
      <c r="J239" s="140">
        <f>ROUND(I239*H239,2)</f>
        <v>0</v>
      </c>
      <c r="K239" s="136" t="s">
        <v>3182</v>
      </c>
      <c r="L239" s="33"/>
      <c r="M239" s="141" t="s">
        <v>19</v>
      </c>
      <c r="N239" s="142" t="s">
        <v>49</v>
      </c>
      <c r="P239" s="143">
        <f>O239*H239</f>
        <v>0</v>
      </c>
      <c r="Q239" s="143">
        <v>0</v>
      </c>
      <c r="R239" s="143">
        <f>Q239*H239</f>
        <v>0</v>
      </c>
      <c r="S239" s="143">
        <v>0</v>
      </c>
      <c r="T239" s="144">
        <f>S239*H239</f>
        <v>0</v>
      </c>
      <c r="AR239" s="145" t="s">
        <v>454</v>
      </c>
      <c r="AT239" s="145" t="s">
        <v>360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454</v>
      </c>
      <c r="BM239" s="145" t="s">
        <v>5266</v>
      </c>
    </row>
    <row r="240" spans="2:65" s="13" customFormat="1" ht="11.25">
      <c r="B240" s="158"/>
      <c r="D240" s="152" t="s">
        <v>368</v>
      </c>
      <c r="E240" s="159" t="s">
        <v>19</v>
      </c>
      <c r="F240" s="160" t="s">
        <v>84</v>
      </c>
      <c r="H240" s="161">
        <v>1</v>
      </c>
      <c r="I240" s="162"/>
      <c r="L240" s="158"/>
      <c r="M240" s="163"/>
      <c r="T240" s="164"/>
      <c r="AT240" s="159" t="s">
        <v>368</v>
      </c>
      <c r="AU240" s="159" t="s">
        <v>90</v>
      </c>
      <c r="AV240" s="13" t="s">
        <v>90</v>
      </c>
      <c r="AW240" s="13" t="s">
        <v>36</v>
      </c>
      <c r="AX240" s="13" t="s">
        <v>84</v>
      </c>
      <c r="AY240" s="159" t="s">
        <v>358</v>
      </c>
    </row>
    <row r="241" spans="2:65" s="1" customFormat="1" ht="33" customHeight="1">
      <c r="B241" s="33"/>
      <c r="C241" s="134" t="s">
        <v>794</v>
      </c>
      <c r="D241" s="134" t="s">
        <v>360</v>
      </c>
      <c r="E241" s="135" t="s">
        <v>3940</v>
      </c>
      <c r="F241" s="136" t="s">
        <v>3941</v>
      </c>
      <c r="G241" s="137" t="s">
        <v>504</v>
      </c>
      <c r="H241" s="138">
        <v>6</v>
      </c>
      <c r="I241" s="139"/>
      <c r="J241" s="140">
        <f>ROUND(I241*H241,2)</f>
        <v>0</v>
      </c>
      <c r="K241" s="136" t="s">
        <v>3182</v>
      </c>
      <c r="L241" s="33"/>
      <c r="M241" s="141" t="s">
        <v>19</v>
      </c>
      <c r="N241" s="142" t="s">
        <v>49</v>
      </c>
      <c r="P241" s="143">
        <f>O241*H241</f>
        <v>0</v>
      </c>
      <c r="Q241" s="143">
        <v>0</v>
      </c>
      <c r="R241" s="143">
        <f>Q241*H241</f>
        <v>0</v>
      </c>
      <c r="S241" s="143">
        <v>0</v>
      </c>
      <c r="T241" s="144">
        <f>S241*H241</f>
        <v>0</v>
      </c>
      <c r="AR241" s="145" t="s">
        <v>454</v>
      </c>
      <c r="AT241" s="145" t="s">
        <v>360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454</v>
      </c>
      <c r="BM241" s="145" t="s">
        <v>5267</v>
      </c>
    </row>
    <row r="242" spans="2:65" s="13" customFormat="1" ht="11.25">
      <c r="B242" s="158"/>
      <c r="D242" s="152" t="s">
        <v>368</v>
      </c>
      <c r="E242" s="159" t="s">
        <v>19</v>
      </c>
      <c r="F242" s="160" t="s">
        <v>3943</v>
      </c>
      <c r="H242" s="161">
        <v>6</v>
      </c>
      <c r="I242" s="162"/>
      <c r="L242" s="158"/>
      <c r="M242" s="163"/>
      <c r="T242" s="164"/>
      <c r="AT242" s="159" t="s">
        <v>368</v>
      </c>
      <c r="AU242" s="159" t="s">
        <v>90</v>
      </c>
      <c r="AV242" s="13" t="s">
        <v>90</v>
      </c>
      <c r="AW242" s="13" t="s">
        <v>36</v>
      </c>
      <c r="AX242" s="13" t="s">
        <v>84</v>
      </c>
      <c r="AY242" s="159" t="s">
        <v>358</v>
      </c>
    </row>
    <row r="243" spans="2:65" s="1" customFormat="1" ht="21.75" customHeight="1">
      <c r="B243" s="33"/>
      <c r="C243" s="134" t="s">
        <v>798</v>
      </c>
      <c r="D243" s="134" t="s">
        <v>360</v>
      </c>
      <c r="E243" s="135" t="s">
        <v>3944</v>
      </c>
      <c r="F243" s="136" t="s">
        <v>3945</v>
      </c>
      <c r="G243" s="137" t="s">
        <v>504</v>
      </c>
      <c r="H243" s="138">
        <v>4</v>
      </c>
      <c r="I243" s="139"/>
      <c r="J243" s="140">
        <f>ROUND(I243*H243,2)</f>
        <v>0</v>
      </c>
      <c r="K243" s="136" t="s">
        <v>3182</v>
      </c>
      <c r="L243" s="33"/>
      <c r="M243" s="141" t="s">
        <v>19</v>
      </c>
      <c r="N243" s="142" t="s">
        <v>49</v>
      </c>
      <c r="P243" s="143">
        <f>O243*H243</f>
        <v>0</v>
      </c>
      <c r="Q243" s="143">
        <v>0</v>
      </c>
      <c r="R243" s="143">
        <f>Q243*H243</f>
        <v>0</v>
      </c>
      <c r="S243" s="143">
        <v>0</v>
      </c>
      <c r="T243" s="144">
        <f>S243*H243</f>
        <v>0</v>
      </c>
      <c r="AR243" s="145" t="s">
        <v>454</v>
      </c>
      <c r="AT243" s="145" t="s">
        <v>360</v>
      </c>
      <c r="AU243" s="145" t="s">
        <v>90</v>
      </c>
      <c r="AY243" s="18" t="s">
        <v>358</v>
      </c>
      <c r="BE243" s="146">
        <f>IF(N243="základní",J243,0)</f>
        <v>0</v>
      </c>
      <c r="BF243" s="146">
        <f>IF(N243="snížená",J243,0)</f>
        <v>0</v>
      </c>
      <c r="BG243" s="146">
        <f>IF(N243="zákl. přenesená",J243,0)</f>
        <v>0</v>
      </c>
      <c r="BH243" s="146">
        <f>IF(N243="sníž. přenesená",J243,0)</f>
        <v>0</v>
      </c>
      <c r="BI243" s="146">
        <f>IF(N243="nulová",J243,0)</f>
        <v>0</v>
      </c>
      <c r="BJ243" s="18" t="s">
        <v>90</v>
      </c>
      <c r="BK243" s="146">
        <f>ROUND(I243*H243,2)</f>
        <v>0</v>
      </c>
      <c r="BL243" s="18" t="s">
        <v>454</v>
      </c>
      <c r="BM243" s="145" t="s">
        <v>5268</v>
      </c>
    </row>
    <row r="244" spans="2:65" s="13" customFormat="1" ht="11.25">
      <c r="B244" s="158"/>
      <c r="D244" s="152" t="s">
        <v>368</v>
      </c>
      <c r="E244" s="159" t="s">
        <v>19</v>
      </c>
      <c r="F244" s="160" t="s">
        <v>3947</v>
      </c>
      <c r="H244" s="161">
        <v>4</v>
      </c>
      <c r="I244" s="162"/>
      <c r="L244" s="158"/>
      <c r="M244" s="163"/>
      <c r="T244" s="164"/>
      <c r="AT244" s="159" t="s">
        <v>368</v>
      </c>
      <c r="AU244" s="159" t="s">
        <v>90</v>
      </c>
      <c r="AV244" s="13" t="s">
        <v>90</v>
      </c>
      <c r="AW244" s="13" t="s">
        <v>36</v>
      </c>
      <c r="AX244" s="13" t="s">
        <v>84</v>
      </c>
      <c r="AY244" s="159" t="s">
        <v>358</v>
      </c>
    </row>
    <row r="245" spans="2:65" s="1" customFormat="1" ht="21.75" customHeight="1">
      <c r="B245" s="33"/>
      <c r="C245" s="134" t="s">
        <v>802</v>
      </c>
      <c r="D245" s="134" t="s">
        <v>360</v>
      </c>
      <c r="E245" s="135" t="s">
        <v>3948</v>
      </c>
      <c r="F245" s="136" t="s">
        <v>3949</v>
      </c>
      <c r="G245" s="137" t="s">
        <v>504</v>
      </c>
      <c r="H245" s="138">
        <v>2</v>
      </c>
      <c r="I245" s="139"/>
      <c r="J245" s="140">
        <f>ROUND(I245*H245,2)</f>
        <v>0</v>
      </c>
      <c r="K245" s="136" t="s">
        <v>3182</v>
      </c>
      <c r="L245" s="33"/>
      <c r="M245" s="141" t="s">
        <v>19</v>
      </c>
      <c r="N245" s="142" t="s">
        <v>49</v>
      </c>
      <c r="P245" s="143">
        <f>O245*H245</f>
        <v>0</v>
      </c>
      <c r="Q245" s="143">
        <v>0</v>
      </c>
      <c r="R245" s="143">
        <f>Q245*H245</f>
        <v>0</v>
      </c>
      <c r="S245" s="143">
        <v>0</v>
      </c>
      <c r="T245" s="144">
        <f>S245*H245</f>
        <v>0</v>
      </c>
      <c r="AR245" s="145" t="s">
        <v>454</v>
      </c>
      <c r="AT245" s="145" t="s">
        <v>360</v>
      </c>
      <c r="AU245" s="145" t="s">
        <v>90</v>
      </c>
      <c r="AY245" s="18" t="s">
        <v>358</v>
      </c>
      <c r="BE245" s="146">
        <f>IF(N245="základní",J245,0)</f>
        <v>0</v>
      </c>
      <c r="BF245" s="146">
        <f>IF(N245="snížená",J245,0)</f>
        <v>0</v>
      </c>
      <c r="BG245" s="146">
        <f>IF(N245="zákl. přenesená",J245,0)</f>
        <v>0</v>
      </c>
      <c r="BH245" s="146">
        <f>IF(N245="sníž. přenesená",J245,0)</f>
        <v>0</v>
      </c>
      <c r="BI245" s="146">
        <f>IF(N245="nulová",J245,0)</f>
        <v>0</v>
      </c>
      <c r="BJ245" s="18" t="s">
        <v>90</v>
      </c>
      <c r="BK245" s="146">
        <f>ROUND(I245*H245,2)</f>
        <v>0</v>
      </c>
      <c r="BL245" s="18" t="s">
        <v>454</v>
      </c>
      <c r="BM245" s="145" t="s">
        <v>5269</v>
      </c>
    </row>
    <row r="246" spans="2:65" s="13" customFormat="1" ht="11.25">
      <c r="B246" s="158"/>
      <c r="D246" s="152" t="s">
        <v>368</v>
      </c>
      <c r="E246" s="159" t="s">
        <v>19</v>
      </c>
      <c r="F246" s="160" t="s">
        <v>3383</v>
      </c>
      <c r="H246" s="161">
        <v>2</v>
      </c>
      <c r="I246" s="162"/>
      <c r="L246" s="158"/>
      <c r="M246" s="163"/>
      <c r="T246" s="164"/>
      <c r="AT246" s="159" t="s">
        <v>368</v>
      </c>
      <c r="AU246" s="159" t="s">
        <v>90</v>
      </c>
      <c r="AV246" s="13" t="s">
        <v>90</v>
      </c>
      <c r="AW246" s="13" t="s">
        <v>36</v>
      </c>
      <c r="AX246" s="13" t="s">
        <v>84</v>
      </c>
      <c r="AY246" s="159" t="s">
        <v>358</v>
      </c>
    </row>
    <row r="247" spans="2:65" s="1" customFormat="1" ht="33" customHeight="1">
      <c r="B247" s="33"/>
      <c r="C247" s="179" t="s">
        <v>810</v>
      </c>
      <c r="D247" s="179" t="s">
        <v>440</v>
      </c>
      <c r="E247" s="180" t="s">
        <v>3951</v>
      </c>
      <c r="F247" s="181" t="s">
        <v>3952</v>
      </c>
      <c r="G247" s="182" t="s">
        <v>504</v>
      </c>
      <c r="H247" s="183">
        <v>6</v>
      </c>
      <c r="I247" s="184"/>
      <c r="J247" s="185">
        <f>ROUND(I247*H247,2)</f>
        <v>0</v>
      </c>
      <c r="K247" s="181" t="s">
        <v>3182</v>
      </c>
      <c r="L247" s="186"/>
      <c r="M247" s="187" t="s">
        <v>19</v>
      </c>
      <c r="N247" s="188" t="s">
        <v>49</v>
      </c>
      <c r="P247" s="143">
        <f>O247*H247</f>
        <v>0</v>
      </c>
      <c r="Q247" s="143">
        <v>0</v>
      </c>
      <c r="R247" s="143">
        <f>Q247*H247</f>
        <v>0</v>
      </c>
      <c r="S247" s="143">
        <v>0</v>
      </c>
      <c r="T247" s="144">
        <f>S247*H247</f>
        <v>0</v>
      </c>
      <c r="AR247" s="145" t="s">
        <v>558</v>
      </c>
      <c r="AT247" s="145" t="s">
        <v>440</v>
      </c>
      <c r="AU247" s="145" t="s">
        <v>90</v>
      </c>
      <c r="AY247" s="18" t="s">
        <v>358</v>
      </c>
      <c r="BE247" s="146">
        <f>IF(N247="základní",J247,0)</f>
        <v>0</v>
      </c>
      <c r="BF247" s="146">
        <f>IF(N247="snížená",J247,0)</f>
        <v>0</v>
      </c>
      <c r="BG247" s="146">
        <f>IF(N247="zákl. přenesená",J247,0)</f>
        <v>0</v>
      </c>
      <c r="BH247" s="146">
        <f>IF(N247="sníž. přenesená",J247,0)</f>
        <v>0</v>
      </c>
      <c r="BI247" s="146">
        <f>IF(N247="nulová",J247,0)</f>
        <v>0</v>
      </c>
      <c r="BJ247" s="18" t="s">
        <v>90</v>
      </c>
      <c r="BK247" s="146">
        <f>ROUND(I247*H247,2)</f>
        <v>0</v>
      </c>
      <c r="BL247" s="18" t="s">
        <v>454</v>
      </c>
      <c r="BM247" s="145" t="s">
        <v>5270</v>
      </c>
    </row>
    <row r="248" spans="2:65" s="13" customFormat="1" ht="11.25">
      <c r="B248" s="158"/>
      <c r="D248" s="152" t="s">
        <v>368</v>
      </c>
      <c r="E248" s="159" t="s">
        <v>19</v>
      </c>
      <c r="F248" s="160" t="s">
        <v>394</v>
      </c>
      <c r="H248" s="161">
        <v>6</v>
      </c>
      <c r="I248" s="162"/>
      <c r="L248" s="158"/>
      <c r="M248" s="163"/>
      <c r="T248" s="164"/>
      <c r="AT248" s="159" t="s">
        <v>368</v>
      </c>
      <c r="AU248" s="159" t="s">
        <v>90</v>
      </c>
      <c r="AV248" s="13" t="s">
        <v>90</v>
      </c>
      <c r="AW248" s="13" t="s">
        <v>36</v>
      </c>
      <c r="AX248" s="13" t="s">
        <v>84</v>
      </c>
      <c r="AY248" s="159" t="s">
        <v>358</v>
      </c>
    </row>
    <row r="249" spans="2:65" s="1" customFormat="1" ht="62.65" customHeight="1">
      <c r="B249" s="33"/>
      <c r="C249" s="179" t="s">
        <v>816</v>
      </c>
      <c r="D249" s="179" t="s">
        <v>440</v>
      </c>
      <c r="E249" s="180" t="s">
        <v>3954</v>
      </c>
      <c r="F249" s="181" t="s">
        <v>5271</v>
      </c>
      <c r="G249" s="182" t="s">
        <v>504</v>
      </c>
      <c r="H249" s="183">
        <v>3</v>
      </c>
      <c r="I249" s="184"/>
      <c r="J249" s="185">
        <f>ROUND(I249*H249,2)</f>
        <v>0</v>
      </c>
      <c r="K249" s="181" t="s">
        <v>3182</v>
      </c>
      <c r="L249" s="186"/>
      <c r="M249" s="187" t="s">
        <v>19</v>
      </c>
      <c r="N249" s="188" t="s">
        <v>49</v>
      </c>
      <c r="P249" s="143">
        <f>O249*H249</f>
        <v>0</v>
      </c>
      <c r="Q249" s="143">
        <v>0</v>
      </c>
      <c r="R249" s="143">
        <f>Q249*H249</f>
        <v>0</v>
      </c>
      <c r="S249" s="143">
        <v>0</v>
      </c>
      <c r="T249" s="144">
        <f>S249*H249</f>
        <v>0</v>
      </c>
      <c r="AR249" s="145" t="s">
        <v>558</v>
      </c>
      <c r="AT249" s="145" t="s">
        <v>440</v>
      </c>
      <c r="AU249" s="145" t="s">
        <v>90</v>
      </c>
      <c r="AY249" s="18" t="s">
        <v>358</v>
      </c>
      <c r="BE249" s="146">
        <f>IF(N249="základní",J249,0)</f>
        <v>0</v>
      </c>
      <c r="BF249" s="146">
        <f>IF(N249="snížená",J249,0)</f>
        <v>0</v>
      </c>
      <c r="BG249" s="146">
        <f>IF(N249="zákl. přenesená",J249,0)</f>
        <v>0</v>
      </c>
      <c r="BH249" s="146">
        <f>IF(N249="sníž. přenesená",J249,0)</f>
        <v>0</v>
      </c>
      <c r="BI249" s="146">
        <f>IF(N249="nulová",J249,0)</f>
        <v>0</v>
      </c>
      <c r="BJ249" s="18" t="s">
        <v>90</v>
      </c>
      <c r="BK249" s="146">
        <f>ROUND(I249*H249,2)</f>
        <v>0</v>
      </c>
      <c r="BL249" s="18" t="s">
        <v>454</v>
      </c>
      <c r="BM249" s="145" t="s">
        <v>5272</v>
      </c>
    </row>
    <row r="250" spans="2:65" s="13" customFormat="1" ht="11.25">
      <c r="B250" s="158"/>
      <c r="D250" s="152" t="s">
        <v>368</v>
      </c>
      <c r="E250" s="159" t="s">
        <v>19</v>
      </c>
      <c r="F250" s="160" t="s">
        <v>97</v>
      </c>
      <c r="H250" s="161">
        <v>3</v>
      </c>
      <c r="I250" s="162"/>
      <c r="L250" s="158"/>
      <c r="M250" s="163"/>
      <c r="T250" s="164"/>
      <c r="AT250" s="159" t="s">
        <v>368</v>
      </c>
      <c r="AU250" s="159" t="s">
        <v>90</v>
      </c>
      <c r="AV250" s="13" t="s">
        <v>90</v>
      </c>
      <c r="AW250" s="13" t="s">
        <v>36</v>
      </c>
      <c r="AX250" s="13" t="s">
        <v>84</v>
      </c>
      <c r="AY250" s="159" t="s">
        <v>358</v>
      </c>
    </row>
    <row r="251" spans="2:65" s="1" customFormat="1" ht="24.2" customHeight="1">
      <c r="B251" s="33"/>
      <c r="C251" s="179" t="s">
        <v>821</v>
      </c>
      <c r="D251" s="179" t="s">
        <v>440</v>
      </c>
      <c r="E251" s="180" t="s">
        <v>3957</v>
      </c>
      <c r="F251" s="181" t="s">
        <v>3958</v>
      </c>
      <c r="G251" s="182" t="s">
        <v>504</v>
      </c>
      <c r="H251" s="183">
        <v>102</v>
      </c>
      <c r="I251" s="184"/>
      <c r="J251" s="185">
        <f>ROUND(I251*H251,2)</f>
        <v>0</v>
      </c>
      <c r="K251" s="181" t="s">
        <v>3182</v>
      </c>
      <c r="L251" s="186"/>
      <c r="M251" s="187" t="s">
        <v>19</v>
      </c>
      <c r="N251" s="188" t="s">
        <v>49</v>
      </c>
      <c r="P251" s="143">
        <f>O251*H251</f>
        <v>0</v>
      </c>
      <c r="Q251" s="143">
        <v>2.3000000000000001E-4</v>
      </c>
      <c r="R251" s="143">
        <f>Q251*H251</f>
        <v>2.3460000000000002E-2</v>
      </c>
      <c r="S251" s="143">
        <v>0</v>
      </c>
      <c r="T251" s="144">
        <f>S251*H251</f>
        <v>0</v>
      </c>
      <c r="AR251" s="145" t="s">
        <v>558</v>
      </c>
      <c r="AT251" s="145" t="s">
        <v>440</v>
      </c>
      <c r="AU251" s="145" t="s">
        <v>90</v>
      </c>
      <c r="AY251" s="18" t="s">
        <v>358</v>
      </c>
      <c r="BE251" s="146">
        <f>IF(N251="základní",J251,0)</f>
        <v>0</v>
      </c>
      <c r="BF251" s="146">
        <f>IF(N251="snížená",J251,0)</f>
        <v>0</v>
      </c>
      <c r="BG251" s="146">
        <f>IF(N251="zákl. přenesená",J251,0)</f>
        <v>0</v>
      </c>
      <c r="BH251" s="146">
        <f>IF(N251="sníž. přenesená",J251,0)</f>
        <v>0</v>
      </c>
      <c r="BI251" s="146">
        <f>IF(N251="nulová",J251,0)</f>
        <v>0</v>
      </c>
      <c r="BJ251" s="18" t="s">
        <v>90</v>
      </c>
      <c r="BK251" s="146">
        <f>ROUND(I251*H251,2)</f>
        <v>0</v>
      </c>
      <c r="BL251" s="18" t="s">
        <v>454</v>
      </c>
      <c r="BM251" s="145" t="s">
        <v>5273</v>
      </c>
    </row>
    <row r="252" spans="2:65" s="13" customFormat="1" ht="11.25">
      <c r="B252" s="158"/>
      <c r="D252" s="152" t="s">
        <v>368</v>
      </c>
      <c r="E252" s="159" t="s">
        <v>19</v>
      </c>
      <c r="F252" s="160" t="s">
        <v>3960</v>
      </c>
      <c r="H252" s="161">
        <v>102</v>
      </c>
      <c r="I252" s="162"/>
      <c r="L252" s="158"/>
      <c r="M252" s="163"/>
      <c r="T252" s="164"/>
      <c r="AT252" s="159" t="s">
        <v>368</v>
      </c>
      <c r="AU252" s="159" t="s">
        <v>90</v>
      </c>
      <c r="AV252" s="13" t="s">
        <v>90</v>
      </c>
      <c r="AW252" s="13" t="s">
        <v>36</v>
      </c>
      <c r="AX252" s="13" t="s">
        <v>84</v>
      </c>
      <c r="AY252" s="159" t="s">
        <v>358</v>
      </c>
    </row>
    <row r="253" spans="2:65" s="1" customFormat="1" ht="24.2" customHeight="1">
      <c r="B253" s="33"/>
      <c r="C253" s="134" t="s">
        <v>826</v>
      </c>
      <c r="D253" s="134" t="s">
        <v>360</v>
      </c>
      <c r="E253" s="135" t="s">
        <v>3961</v>
      </c>
      <c r="F253" s="136" t="s">
        <v>3962</v>
      </c>
      <c r="G253" s="137" t="s">
        <v>1498</v>
      </c>
      <c r="H253" s="189"/>
      <c r="I253" s="139"/>
      <c r="J253" s="140">
        <f>ROUND(I253*H253,2)</f>
        <v>0</v>
      </c>
      <c r="K253" s="136" t="s">
        <v>402</v>
      </c>
      <c r="L253" s="33"/>
      <c r="M253" s="141" t="s">
        <v>19</v>
      </c>
      <c r="N253" s="142" t="s">
        <v>49</v>
      </c>
      <c r="P253" s="143">
        <f>O253*H253</f>
        <v>0</v>
      </c>
      <c r="Q253" s="143">
        <v>0</v>
      </c>
      <c r="R253" s="143">
        <f>Q253*H253</f>
        <v>0</v>
      </c>
      <c r="S253" s="143">
        <v>0</v>
      </c>
      <c r="T253" s="144">
        <f>S253*H253</f>
        <v>0</v>
      </c>
      <c r="AR253" s="145" t="s">
        <v>454</v>
      </c>
      <c r="AT253" s="145" t="s">
        <v>360</v>
      </c>
      <c r="AU253" s="145" t="s">
        <v>90</v>
      </c>
      <c r="AY253" s="18" t="s">
        <v>358</v>
      </c>
      <c r="BE253" s="146">
        <f>IF(N253="základní",J253,0)</f>
        <v>0</v>
      </c>
      <c r="BF253" s="146">
        <f>IF(N253="snížená",J253,0)</f>
        <v>0</v>
      </c>
      <c r="BG253" s="146">
        <f>IF(N253="zákl. přenesená",J253,0)</f>
        <v>0</v>
      </c>
      <c r="BH253" s="146">
        <f>IF(N253="sníž. přenesená",J253,0)</f>
        <v>0</v>
      </c>
      <c r="BI253" s="146">
        <f>IF(N253="nulová",J253,0)</f>
        <v>0</v>
      </c>
      <c r="BJ253" s="18" t="s">
        <v>90</v>
      </c>
      <c r="BK253" s="146">
        <f>ROUND(I253*H253,2)</f>
        <v>0</v>
      </c>
      <c r="BL253" s="18" t="s">
        <v>454</v>
      </c>
      <c r="BM253" s="145" t="s">
        <v>5274</v>
      </c>
    </row>
    <row r="254" spans="2:65" s="1" customFormat="1" ht="11.25">
      <c r="B254" s="33"/>
      <c r="D254" s="147" t="s">
        <v>366</v>
      </c>
      <c r="F254" s="148" t="s">
        <v>3964</v>
      </c>
      <c r="I254" s="149"/>
      <c r="L254" s="33"/>
      <c r="M254" s="150"/>
      <c r="T254" s="54"/>
      <c r="AT254" s="18" t="s">
        <v>366</v>
      </c>
      <c r="AU254" s="18" t="s">
        <v>90</v>
      </c>
    </row>
    <row r="255" spans="2:65" s="1" customFormat="1" ht="24.2" customHeight="1">
      <c r="B255" s="33"/>
      <c r="C255" s="134" t="s">
        <v>831</v>
      </c>
      <c r="D255" s="134" t="s">
        <v>360</v>
      </c>
      <c r="E255" s="135" t="s">
        <v>3965</v>
      </c>
      <c r="F255" s="136" t="s">
        <v>3966</v>
      </c>
      <c r="G255" s="137" t="s">
        <v>1498</v>
      </c>
      <c r="H255" s="189"/>
      <c r="I255" s="139"/>
      <c r="J255" s="140">
        <f>ROUND(I255*H255,2)</f>
        <v>0</v>
      </c>
      <c r="K255" s="136" t="s">
        <v>402</v>
      </c>
      <c r="L255" s="33"/>
      <c r="M255" s="141" t="s">
        <v>19</v>
      </c>
      <c r="N255" s="142" t="s">
        <v>49</v>
      </c>
      <c r="P255" s="143">
        <f>O255*H255</f>
        <v>0</v>
      </c>
      <c r="Q255" s="143">
        <v>0</v>
      </c>
      <c r="R255" s="143">
        <f>Q255*H255</f>
        <v>0</v>
      </c>
      <c r="S255" s="143">
        <v>0</v>
      </c>
      <c r="T255" s="144">
        <f>S255*H255</f>
        <v>0</v>
      </c>
      <c r="AR255" s="145" t="s">
        <v>454</v>
      </c>
      <c r="AT255" s="145" t="s">
        <v>360</v>
      </c>
      <c r="AU255" s="145" t="s">
        <v>90</v>
      </c>
      <c r="AY255" s="18" t="s">
        <v>358</v>
      </c>
      <c r="BE255" s="146">
        <f>IF(N255="základní",J255,0)</f>
        <v>0</v>
      </c>
      <c r="BF255" s="146">
        <f>IF(N255="snížená",J255,0)</f>
        <v>0</v>
      </c>
      <c r="BG255" s="146">
        <f>IF(N255="zákl. přenesená",J255,0)</f>
        <v>0</v>
      </c>
      <c r="BH255" s="146">
        <f>IF(N255="sníž. přenesená",J255,0)</f>
        <v>0</v>
      </c>
      <c r="BI255" s="146">
        <f>IF(N255="nulová",J255,0)</f>
        <v>0</v>
      </c>
      <c r="BJ255" s="18" t="s">
        <v>90</v>
      </c>
      <c r="BK255" s="146">
        <f>ROUND(I255*H255,2)</f>
        <v>0</v>
      </c>
      <c r="BL255" s="18" t="s">
        <v>454</v>
      </c>
      <c r="BM255" s="145" t="s">
        <v>5275</v>
      </c>
    </row>
    <row r="256" spans="2:65" s="1" customFormat="1" ht="11.25">
      <c r="B256" s="33"/>
      <c r="D256" s="147" t="s">
        <v>366</v>
      </c>
      <c r="F256" s="148" t="s">
        <v>3968</v>
      </c>
      <c r="I256" s="149"/>
      <c r="L256" s="33"/>
      <c r="M256" s="150"/>
      <c r="T256" s="54"/>
      <c r="AT256" s="18" t="s">
        <v>366</v>
      </c>
      <c r="AU256" s="18" t="s">
        <v>90</v>
      </c>
    </row>
    <row r="257" spans="2:65" s="11" customFormat="1" ht="22.9" customHeight="1">
      <c r="B257" s="122"/>
      <c r="D257" s="123" t="s">
        <v>76</v>
      </c>
      <c r="E257" s="132" t="s">
        <v>3969</v>
      </c>
      <c r="F257" s="132" t="s">
        <v>3970</v>
      </c>
      <c r="I257" s="125"/>
      <c r="J257" s="133">
        <f>BK257</f>
        <v>0</v>
      </c>
      <c r="L257" s="122"/>
      <c r="M257" s="127"/>
      <c r="P257" s="128">
        <f>SUM(P258:P308)</f>
        <v>0</v>
      </c>
      <c r="R257" s="128">
        <f>SUM(R258:R308)</f>
        <v>2.1680299999999999</v>
      </c>
      <c r="T257" s="129">
        <f>SUM(T258:T308)</f>
        <v>0</v>
      </c>
      <c r="AR257" s="123" t="s">
        <v>90</v>
      </c>
      <c r="AT257" s="130" t="s">
        <v>76</v>
      </c>
      <c r="AU257" s="130" t="s">
        <v>84</v>
      </c>
      <c r="AY257" s="123" t="s">
        <v>358</v>
      </c>
      <c r="BK257" s="131">
        <f>SUM(BK258:BK308)</f>
        <v>0</v>
      </c>
    </row>
    <row r="258" spans="2:65" s="1" customFormat="1" ht="49.15" customHeight="1">
      <c r="B258" s="33"/>
      <c r="C258" s="179" t="s">
        <v>838</v>
      </c>
      <c r="D258" s="179" t="s">
        <v>440</v>
      </c>
      <c r="E258" s="180" t="s">
        <v>3971</v>
      </c>
      <c r="F258" s="181" t="s">
        <v>3972</v>
      </c>
      <c r="G258" s="182" t="s">
        <v>504</v>
      </c>
      <c r="H258" s="183">
        <v>12</v>
      </c>
      <c r="I258" s="184"/>
      <c r="J258" s="185">
        <f>ROUND(I258*H258,2)</f>
        <v>0</v>
      </c>
      <c r="K258" s="181" t="s">
        <v>3182</v>
      </c>
      <c r="L258" s="186"/>
      <c r="M258" s="187" t="s">
        <v>19</v>
      </c>
      <c r="N258" s="188" t="s">
        <v>49</v>
      </c>
      <c r="P258" s="143">
        <f>O258*H258</f>
        <v>0</v>
      </c>
      <c r="Q258" s="143">
        <v>1.434E-2</v>
      </c>
      <c r="R258" s="143">
        <f>Q258*H258</f>
        <v>0.17208000000000001</v>
      </c>
      <c r="S258" s="143">
        <v>0</v>
      </c>
      <c r="T258" s="144">
        <f>S258*H258</f>
        <v>0</v>
      </c>
      <c r="AR258" s="145" t="s">
        <v>558</v>
      </c>
      <c r="AT258" s="145" t="s">
        <v>440</v>
      </c>
      <c r="AU258" s="145" t="s">
        <v>90</v>
      </c>
      <c r="AY258" s="18" t="s">
        <v>358</v>
      </c>
      <c r="BE258" s="146">
        <f>IF(N258="základní",J258,0)</f>
        <v>0</v>
      </c>
      <c r="BF258" s="146">
        <f>IF(N258="snížená",J258,0)</f>
        <v>0</v>
      </c>
      <c r="BG258" s="146">
        <f>IF(N258="zákl. přenesená",J258,0)</f>
        <v>0</v>
      </c>
      <c r="BH258" s="146">
        <f>IF(N258="sníž. přenesená",J258,0)</f>
        <v>0</v>
      </c>
      <c r="BI258" s="146">
        <f>IF(N258="nulová",J258,0)</f>
        <v>0</v>
      </c>
      <c r="BJ258" s="18" t="s">
        <v>90</v>
      </c>
      <c r="BK258" s="146">
        <f>ROUND(I258*H258,2)</f>
        <v>0</v>
      </c>
      <c r="BL258" s="18" t="s">
        <v>454</v>
      </c>
      <c r="BM258" s="145" t="s">
        <v>5276</v>
      </c>
    </row>
    <row r="259" spans="2:65" s="13" customFormat="1" ht="11.25">
      <c r="B259" s="158"/>
      <c r="D259" s="152" t="s">
        <v>368</v>
      </c>
      <c r="E259" s="159" t="s">
        <v>19</v>
      </c>
      <c r="F259" s="160" t="s">
        <v>3463</v>
      </c>
      <c r="H259" s="161">
        <v>12</v>
      </c>
      <c r="I259" s="162"/>
      <c r="L259" s="158"/>
      <c r="M259" s="163"/>
      <c r="T259" s="164"/>
      <c r="AT259" s="159" t="s">
        <v>368</v>
      </c>
      <c r="AU259" s="159" t="s">
        <v>90</v>
      </c>
      <c r="AV259" s="13" t="s">
        <v>90</v>
      </c>
      <c r="AW259" s="13" t="s">
        <v>36</v>
      </c>
      <c r="AX259" s="13" t="s">
        <v>84</v>
      </c>
      <c r="AY259" s="159" t="s">
        <v>358</v>
      </c>
    </row>
    <row r="260" spans="2:65" s="1" customFormat="1" ht="37.9" customHeight="1">
      <c r="B260" s="33"/>
      <c r="C260" s="134" t="s">
        <v>862</v>
      </c>
      <c r="D260" s="134" t="s">
        <v>360</v>
      </c>
      <c r="E260" s="135" t="s">
        <v>3974</v>
      </c>
      <c r="F260" s="136" t="s">
        <v>3975</v>
      </c>
      <c r="G260" s="137" t="s">
        <v>504</v>
      </c>
      <c r="H260" s="138">
        <v>12</v>
      </c>
      <c r="I260" s="139"/>
      <c r="J260" s="140">
        <f>ROUND(I260*H260,2)</f>
        <v>0</v>
      </c>
      <c r="K260" s="136" t="s">
        <v>3182</v>
      </c>
      <c r="L260" s="33"/>
      <c r="M260" s="141" t="s">
        <v>19</v>
      </c>
      <c r="N260" s="142" t="s">
        <v>49</v>
      </c>
      <c r="P260" s="143">
        <f>O260*H260</f>
        <v>0</v>
      </c>
      <c r="Q260" s="143">
        <v>3.9100000000000003E-2</v>
      </c>
      <c r="R260" s="143">
        <f>Q260*H260</f>
        <v>0.46920000000000006</v>
      </c>
      <c r="S260" s="143">
        <v>0</v>
      </c>
      <c r="T260" s="144">
        <f>S260*H260</f>
        <v>0</v>
      </c>
      <c r="AR260" s="145" t="s">
        <v>454</v>
      </c>
      <c r="AT260" s="145" t="s">
        <v>360</v>
      </c>
      <c r="AU260" s="145" t="s">
        <v>90</v>
      </c>
      <c r="AY260" s="18" t="s">
        <v>358</v>
      </c>
      <c r="BE260" s="146">
        <f>IF(N260="základní",J260,0)</f>
        <v>0</v>
      </c>
      <c r="BF260" s="146">
        <f>IF(N260="snížená",J260,0)</f>
        <v>0</v>
      </c>
      <c r="BG260" s="146">
        <f>IF(N260="zákl. přenesená",J260,0)</f>
        <v>0</v>
      </c>
      <c r="BH260" s="146">
        <f>IF(N260="sníž. přenesená",J260,0)</f>
        <v>0</v>
      </c>
      <c r="BI260" s="146">
        <f>IF(N260="nulová",J260,0)</f>
        <v>0</v>
      </c>
      <c r="BJ260" s="18" t="s">
        <v>90</v>
      </c>
      <c r="BK260" s="146">
        <f>ROUND(I260*H260,2)</f>
        <v>0</v>
      </c>
      <c r="BL260" s="18" t="s">
        <v>454</v>
      </c>
      <c r="BM260" s="145" t="s">
        <v>5277</v>
      </c>
    </row>
    <row r="261" spans="2:65" s="13" customFormat="1" ht="11.25">
      <c r="B261" s="158"/>
      <c r="D261" s="152" t="s">
        <v>368</v>
      </c>
      <c r="E261" s="159" t="s">
        <v>19</v>
      </c>
      <c r="F261" s="160" t="s">
        <v>3463</v>
      </c>
      <c r="H261" s="161">
        <v>12</v>
      </c>
      <c r="I261" s="162"/>
      <c r="L261" s="158"/>
      <c r="M261" s="163"/>
      <c r="T261" s="164"/>
      <c r="AT261" s="159" t="s">
        <v>368</v>
      </c>
      <c r="AU261" s="159" t="s">
        <v>90</v>
      </c>
      <c r="AV261" s="13" t="s">
        <v>90</v>
      </c>
      <c r="AW261" s="13" t="s">
        <v>36</v>
      </c>
      <c r="AX261" s="13" t="s">
        <v>84</v>
      </c>
      <c r="AY261" s="159" t="s">
        <v>358</v>
      </c>
    </row>
    <row r="262" spans="2:65" s="1" customFormat="1" ht="24.2" customHeight="1">
      <c r="B262" s="33"/>
      <c r="C262" s="134" t="s">
        <v>886</v>
      </c>
      <c r="D262" s="134" t="s">
        <v>360</v>
      </c>
      <c r="E262" s="135" t="s">
        <v>4008</v>
      </c>
      <c r="F262" s="136" t="s">
        <v>4009</v>
      </c>
      <c r="G262" s="137" t="s">
        <v>504</v>
      </c>
      <c r="H262" s="138">
        <v>102</v>
      </c>
      <c r="I262" s="139"/>
      <c r="J262" s="140">
        <f>ROUND(I262*H262,2)</f>
        <v>0</v>
      </c>
      <c r="K262" s="136" t="s">
        <v>402</v>
      </c>
      <c r="L262" s="33"/>
      <c r="M262" s="141" t="s">
        <v>19</v>
      </c>
      <c r="N262" s="142" t="s">
        <v>49</v>
      </c>
      <c r="P262" s="143">
        <f>O262*H262</f>
        <v>0</v>
      </c>
      <c r="Q262" s="143">
        <v>0</v>
      </c>
      <c r="R262" s="143">
        <f>Q262*H262</f>
        <v>0</v>
      </c>
      <c r="S262" s="143">
        <v>0</v>
      </c>
      <c r="T262" s="144">
        <f>S262*H262</f>
        <v>0</v>
      </c>
      <c r="AR262" s="145" t="s">
        <v>454</v>
      </c>
      <c r="AT262" s="145" t="s">
        <v>360</v>
      </c>
      <c r="AU262" s="145" t="s">
        <v>90</v>
      </c>
      <c r="AY262" s="18" t="s">
        <v>358</v>
      </c>
      <c r="BE262" s="146">
        <f>IF(N262="základní",J262,0)</f>
        <v>0</v>
      </c>
      <c r="BF262" s="146">
        <f>IF(N262="snížená",J262,0)</f>
        <v>0</v>
      </c>
      <c r="BG262" s="146">
        <f>IF(N262="zákl. přenesená",J262,0)</f>
        <v>0</v>
      </c>
      <c r="BH262" s="146">
        <f>IF(N262="sníž. přenesená",J262,0)</f>
        <v>0</v>
      </c>
      <c r="BI262" s="146">
        <f>IF(N262="nulová",J262,0)</f>
        <v>0</v>
      </c>
      <c r="BJ262" s="18" t="s">
        <v>90</v>
      </c>
      <c r="BK262" s="146">
        <f>ROUND(I262*H262,2)</f>
        <v>0</v>
      </c>
      <c r="BL262" s="18" t="s">
        <v>454</v>
      </c>
      <c r="BM262" s="145" t="s">
        <v>5278</v>
      </c>
    </row>
    <row r="263" spans="2:65" s="1" customFormat="1" ht="11.25">
      <c r="B263" s="33"/>
      <c r="D263" s="147" t="s">
        <v>366</v>
      </c>
      <c r="F263" s="148" t="s">
        <v>4011</v>
      </c>
      <c r="I263" s="149"/>
      <c r="L263" s="33"/>
      <c r="M263" s="150"/>
      <c r="T263" s="54"/>
      <c r="AT263" s="18" t="s">
        <v>366</v>
      </c>
      <c r="AU263" s="18" t="s">
        <v>90</v>
      </c>
    </row>
    <row r="264" spans="2:65" s="13" customFormat="1" ht="11.25">
      <c r="B264" s="158"/>
      <c r="D264" s="152" t="s">
        <v>368</v>
      </c>
      <c r="E264" s="159" t="s">
        <v>19</v>
      </c>
      <c r="F264" s="160" t="s">
        <v>1048</v>
      </c>
      <c r="H264" s="161">
        <v>102</v>
      </c>
      <c r="I264" s="162"/>
      <c r="L264" s="158"/>
      <c r="M264" s="163"/>
      <c r="T264" s="164"/>
      <c r="AT264" s="159" t="s">
        <v>368</v>
      </c>
      <c r="AU264" s="159" t="s">
        <v>90</v>
      </c>
      <c r="AV264" s="13" t="s">
        <v>90</v>
      </c>
      <c r="AW264" s="13" t="s">
        <v>36</v>
      </c>
      <c r="AX264" s="13" t="s">
        <v>84</v>
      </c>
      <c r="AY264" s="159" t="s">
        <v>358</v>
      </c>
    </row>
    <row r="265" spans="2:65" s="1" customFormat="1" ht="24.2" customHeight="1">
      <c r="B265" s="33"/>
      <c r="C265" s="134" t="s">
        <v>891</v>
      </c>
      <c r="D265" s="134" t="s">
        <v>360</v>
      </c>
      <c r="E265" s="135" t="s">
        <v>4012</v>
      </c>
      <c r="F265" s="136" t="s">
        <v>4013</v>
      </c>
      <c r="G265" s="137" t="s">
        <v>504</v>
      </c>
      <c r="H265" s="138">
        <v>6</v>
      </c>
      <c r="I265" s="139"/>
      <c r="J265" s="140">
        <f>ROUND(I265*H265,2)</f>
        <v>0</v>
      </c>
      <c r="K265" s="136" t="s">
        <v>402</v>
      </c>
      <c r="L265" s="33"/>
      <c r="M265" s="141" t="s">
        <v>19</v>
      </c>
      <c r="N265" s="142" t="s">
        <v>49</v>
      </c>
      <c r="P265" s="143">
        <f>O265*H265</f>
        <v>0</v>
      </c>
      <c r="Q265" s="143">
        <v>0</v>
      </c>
      <c r="R265" s="143">
        <f>Q265*H265</f>
        <v>0</v>
      </c>
      <c r="S265" s="143">
        <v>0</v>
      </c>
      <c r="T265" s="144">
        <f>S265*H265</f>
        <v>0</v>
      </c>
      <c r="AR265" s="145" t="s">
        <v>454</v>
      </c>
      <c r="AT265" s="145" t="s">
        <v>360</v>
      </c>
      <c r="AU265" s="145" t="s">
        <v>90</v>
      </c>
      <c r="AY265" s="18" t="s">
        <v>358</v>
      </c>
      <c r="BE265" s="146">
        <f>IF(N265="základní",J265,0)</f>
        <v>0</v>
      </c>
      <c r="BF265" s="146">
        <f>IF(N265="snížená",J265,0)</f>
        <v>0</v>
      </c>
      <c r="BG265" s="146">
        <f>IF(N265="zákl. přenesená",J265,0)</f>
        <v>0</v>
      </c>
      <c r="BH265" s="146">
        <f>IF(N265="sníž. přenesená",J265,0)</f>
        <v>0</v>
      </c>
      <c r="BI265" s="146">
        <f>IF(N265="nulová",J265,0)</f>
        <v>0</v>
      </c>
      <c r="BJ265" s="18" t="s">
        <v>90</v>
      </c>
      <c r="BK265" s="146">
        <f>ROUND(I265*H265,2)</f>
        <v>0</v>
      </c>
      <c r="BL265" s="18" t="s">
        <v>454</v>
      </c>
      <c r="BM265" s="145" t="s">
        <v>5279</v>
      </c>
    </row>
    <row r="266" spans="2:65" s="1" customFormat="1" ht="11.25">
      <c r="B266" s="33"/>
      <c r="D266" s="147" t="s">
        <v>366</v>
      </c>
      <c r="F266" s="148" t="s">
        <v>4015</v>
      </c>
      <c r="I266" s="149"/>
      <c r="L266" s="33"/>
      <c r="M266" s="150"/>
      <c r="T266" s="54"/>
      <c r="AT266" s="18" t="s">
        <v>366</v>
      </c>
      <c r="AU266" s="18" t="s">
        <v>90</v>
      </c>
    </row>
    <row r="267" spans="2:65" s="13" customFormat="1" ht="11.25">
      <c r="B267" s="158"/>
      <c r="D267" s="152" t="s">
        <v>368</v>
      </c>
      <c r="E267" s="159" t="s">
        <v>19</v>
      </c>
      <c r="F267" s="160" t="s">
        <v>394</v>
      </c>
      <c r="H267" s="161">
        <v>6</v>
      </c>
      <c r="I267" s="162"/>
      <c r="L267" s="158"/>
      <c r="M267" s="163"/>
      <c r="T267" s="164"/>
      <c r="AT267" s="159" t="s">
        <v>368</v>
      </c>
      <c r="AU267" s="159" t="s">
        <v>90</v>
      </c>
      <c r="AV267" s="13" t="s">
        <v>90</v>
      </c>
      <c r="AW267" s="13" t="s">
        <v>36</v>
      </c>
      <c r="AX267" s="13" t="s">
        <v>84</v>
      </c>
      <c r="AY267" s="159" t="s">
        <v>358</v>
      </c>
    </row>
    <row r="268" spans="2:65" s="1" customFormat="1" ht="16.5" customHeight="1">
      <c r="B268" s="33"/>
      <c r="C268" s="134" t="s">
        <v>898</v>
      </c>
      <c r="D268" s="134" t="s">
        <v>360</v>
      </c>
      <c r="E268" s="135" t="s">
        <v>4016</v>
      </c>
      <c r="F268" s="136" t="s">
        <v>4017</v>
      </c>
      <c r="G268" s="137" t="s">
        <v>504</v>
      </c>
      <c r="H268" s="138">
        <v>102</v>
      </c>
      <c r="I268" s="139"/>
      <c r="J268" s="140">
        <f>ROUND(I268*H268,2)</f>
        <v>0</v>
      </c>
      <c r="K268" s="136" t="s">
        <v>402</v>
      </c>
      <c r="L268" s="33"/>
      <c r="M268" s="141" t="s">
        <v>19</v>
      </c>
      <c r="N268" s="142" t="s">
        <v>49</v>
      </c>
      <c r="P268" s="143">
        <f>O268*H268</f>
        <v>0</v>
      </c>
      <c r="Q268" s="143">
        <v>0</v>
      </c>
      <c r="R268" s="143">
        <f>Q268*H268</f>
        <v>0</v>
      </c>
      <c r="S268" s="143">
        <v>0</v>
      </c>
      <c r="T268" s="144">
        <f>S268*H268</f>
        <v>0</v>
      </c>
      <c r="AR268" s="145" t="s">
        <v>454</v>
      </c>
      <c r="AT268" s="145" t="s">
        <v>360</v>
      </c>
      <c r="AU268" s="145" t="s">
        <v>90</v>
      </c>
      <c r="AY268" s="18" t="s">
        <v>358</v>
      </c>
      <c r="BE268" s="146">
        <f>IF(N268="základní",J268,0)</f>
        <v>0</v>
      </c>
      <c r="BF268" s="146">
        <f>IF(N268="snížená",J268,0)</f>
        <v>0</v>
      </c>
      <c r="BG268" s="146">
        <f>IF(N268="zákl. přenesená",J268,0)</f>
        <v>0</v>
      </c>
      <c r="BH268" s="146">
        <f>IF(N268="sníž. přenesená",J268,0)</f>
        <v>0</v>
      </c>
      <c r="BI268" s="146">
        <f>IF(N268="nulová",J268,0)</f>
        <v>0</v>
      </c>
      <c r="BJ268" s="18" t="s">
        <v>90</v>
      </c>
      <c r="BK268" s="146">
        <f>ROUND(I268*H268,2)</f>
        <v>0</v>
      </c>
      <c r="BL268" s="18" t="s">
        <v>454</v>
      </c>
      <c r="BM268" s="145" t="s">
        <v>5280</v>
      </c>
    </row>
    <row r="269" spans="2:65" s="1" customFormat="1" ht="11.25">
      <c r="B269" s="33"/>
      <c r="D269" s="147" t="s">
        <v>366</v>
      </c>
      <c r="F269" s="148" t="s">
        <v>4019</v>
      </c>
      <c r="I269" s="149"/>
      <c r="L269" s="33"/>
      <c r="M269" s="150"/>
      <c r="T269" s="54"/>
      <c r="AT269" s="18" t="s">
        <v>366</v>
      </c>
      <c r="AU269" s="18" t="s">
        <v>90</v>
      </c>
    </row>
    <row r="270" spans="2:65" s="13" customFormat="1" ht="11.25">
      <c r="B270" s="158"/>
      <c r="D270" s="152" t="s">
        <v>368</v>
      </c>
      <c r="E270" s="159" t="s">
        <v>19</v>
      </c>
      <c r="F270" s="160" t="s">
        <v>1048</v>
      </c>
      <c r="H270" s="161">
        <v>102</v>
      </c>
      <c r="I270" s="162"/>
      <c r="L270" s="158"/>
      <c r="M270" s="163"/>
      <c r="T270" s="164"/>
      <c r="AT270" s="159" t="s">
        <v>368</v>
      </c>
      <c r="AU270" s="159" t="s">
        <v>90</v>
      </c>
      <c r="AV270" s="13" t="s">
        <v>90</v>
      </c>
      <c r="AW270" s="13" t="s">
        <v>36</v>
      </c>
      <c r="AX270" s="13" t="s">
        <v>84</v>
      </c>
      <c r="AY270" s="159" t="s">
        <v>358</v>
      </c>
    </row>
    <row r="271" spans="2:65" s="1" customFormat="1" ht="16.5" customHeight="1">
      <c r="B271" s="33"/>
      <c r="C271" s="134" t="s">
        <v>903</v>
      </c>
      <c r="D271" s="134" t="s">
        <v>360</v>
      </c>
      <c r="E271" s="135" t="s">
        <v>3977</v>
      </c>
      <c r="F271" s="136" t="s">
        <v>3978</v>
      </c>
      <c r="G271" s="137" t="s">
        <v>195</v>
      </c>
      <c r="H271" s="138">
        <v>1200</v>
      </c>
      <c r="I271" s="139"/>
      <c r="J271" s="140">
        <f>ROUND(I271*H271,2)</f>
        <v>0</v>
      </c>
      <c r="K271" s="136" t="s">
        <v>402</v>
      </c>
      <c r="L271" s="33"/>
      <c r="M271" s="141" t="s">
        <v>19</v>
      </c>
      <c r="N271" s="142" t="s">
        <v>49</v>
      </c>
      <c r="P271" s="143">
        <f>O271*H271</f>
        <v>0</v>
      </c>
      <c r="Q271" s="143">
        <v>0</v>
      </c>
      <c r="R271" s="143">
        <f>Q271*H271</f>
        <v>0</v>
      </c>
      <c r="S271" s="143">
        <v>0</v>
      </c>
      <c r="T271" s="144">
        <f>S271*H271</f>
        <v>0</v>
      </c>
      <c r="AR271" s="145" t="s">
        <v>454</v>
      </c>
      <c r="AT271" s="145" t="s">
        <v>360</v>
      </c>
      <c r="AU271" s="145" t="s">
        <v>90</v>
      </c>
      <c r="AY271" s="18" t="s">
        <v>358</v>
      </c>
      <c r="BE271" s="146">
        <f>IF(N271="základní",J271,0)</f>
        <v>0</v>
      </c>
      <c r="BF271" s="146">
        <f>IF(N271="snížená",J271,0)</f>
        <v>0</v>
      </c>
      <c r="BG271" s="146">
        <f>IF(N271="zákl. přenesená",J271,0)</f>
        <v>0</v>
      </c>
      <c r="BH271" s="146">
        <f>IF(N271="sníž. přenesená",J271,0)</f>
        <v>0</v>
      </c>
      <c r="BI271" s="146">
        <f>IF(N271="nulová",J271,0)</f>
        <v>0</v>
      </c>
      <c r="BJ271" s="18" t="s">
        <v>90</v>
      </c>
      <c r="BK271" s="146">
        <f>ROUND(I271*H271,2)</f>
        <v>0</v>
      </c>
      <c r="BL271" s="18" t="s">
        <v>454</v>
      </c>
      <c r="BM271" s="145" t="s">
        <v>5281</v>
      </c>
    </row>
    <row r="272" spans="2:65" s="1" customFormat="1" ht="11.25">
      <c r="B272" s="33"/>
      <c r="D272" s="147" t="s">
        <v>366</v>
      </c>
      <c r="F272" s="148" t="s">
        <v>3980</v>
      </c>
      <c r="I272" s="149"/>
      <c r="L272" s="33"/>
      <c r="M272" s="150"/>
      <c r="T272" s="54"/>
      <c r="AT272" s="18" t="s">
        <v>366</v>
      </c>
      <c r="AU272" s="18" t="s">
        <v>90</v>
      </c>
    </row>
    <row r="273" spans="2:65" s="1" customFormat="1" ht="37.9" customHeight="1">
      <c r="B273" s="33"/>
      <c r="C273" s="134" t="s">
        <v>908</v>
      </c>
      <c r="D273" s="134" t="s">
        <v>360</v>
      </c>
      <c r="E273" s="135" t="s">
        <v>3981</v>
      </c>
      <c r="F273" s="136" t="s">
        <v>3982</v>
      </c>
      <c r="G273" s="137" t="s">
        <v>235</v>
      </c>
      <c r="H273" s="138">
        <v>5238</v>
      </c>
      <c r="I273" s="139"/>
      <c r="J273" s="140">
        <f>ROUND(I273*H273,2)</f>
        <v>0</v>
      </c>
      <c r="K273" s="136" t="s">
        <v>402</v>
      </c>
      <c r="L273" s="33"/>
      <c r="M273" s="141" t="s">
        <v>19</v>
      </c>
      <c r="N273" s="142" t="s">
        <v>49</v>
      </c>
      <c r="P273" s="143">
        <f>O273*H273</f>
        <v>0</v>
      </c>
      <c r="Q273" s="143">
        <v>1.1E-4</v>
      </c>
      <c r="R273" s="143">
        <f>Q273*H273</f>
        <v>0.57618000000000003</v>
      </c>
      <c r="S273" s="143">
        <v>0</v>
      </c>
      <c r="T273" s="144">
        <f>S273*H273</f>
        <v>0</v>
      </c>
      <c r="AR273" s="145" t="s">
        <v>454</v>
      </c>
      <c r="AT273" s="145" t="s">
        <v>360</v>
      </c>
      <c r="AU273" s="145" t="s">
        <v>90</v>
      </c>
      <c r="AY273" s="18" t="s">
        <v>358</v>
      </c>
      <c r="BE273" s="146">
        <f>IF(N273="základní",J273,0)</f>
        <v>0</v>
      </c>
      <c r="BF273" s="146">
        <f>IF(N273="snížená",J273,0)</f>
        <v>0</v>
      </c>
      <c r="BG273" s="146">
        <f>IF(N273="zákl. přenesená",J273,0)</f>
        <v>0</v>
      </c>
      <c r="BH273" s="146">
        <f>IF(N273="sníž. přenesená",J273,0)</f>
        <v>0</v>
      </c>
      <c r="BI273" s="146">
        <f>IF(N273="nulová",J273,0)</f>
        <v>0</v>
      </c>
      <c r="BJ273" s="18" t="s">
        <v>90</v>
      </c>
      <c r="BK273" s="146">
        <f>ROUND(I273*H273,2)</f>
        <v>0</v>
      </c>
      <c r="BL273" s="18" t="s">
        <v>454</v>
      </c>
      <c r="BM273" s="145" t="s">
        <v>5282</v>
      </c>
    </row>
    <row r="274" spans="2:65" s="1" customFormat="1" ht="11.25">
      <c r="B274" s="33"/>
      <c r="D274" s="147" t="s">
        <v>366</v>
      </c>
      <c r="F274" s="148" t="s">
        <v>3984</v>
      </c>
      <c r="I274" s="149"/>
      <c r="L274" s="33"/>
      <c r="M274" s="150"/>
      <c r="T274" s="54"/>
      <c r="AT274" s="18" t="s">
        <v>366</v>
      </c>
      <c r="AU274" s="18" t="s">
        <v>90</v>
      </c>
    </row>
    <row r="275" spans="2:65" s="13" customFormat="1" ht="11.25">
      <c r="B275" s="158"/>
      <c r="D275" s="152" t="s">
        <v>368</v>
      </c>
      <c r="E275" s="159" t="s">
        <v>19</v>
      </c>
      <c r="F275" s="160" t="s">
        <v>3985</v>
      </c>
      <c r="H275" s="161">
        <v>4365</v>
      </c>
      <c r="I275" s="162"/>
      <c r="L275" s="158"/>
      <c r="M275" s="163"/>
      <c r="T275" s="164"/>
      <c r="AT275" s="159" t="s">
        <v>368</v>
      </c>
      <c r="AU275" s="159" t="s">
        <v>90</v>
      </c>
      <c r="AV275" s="13" t="s">
        <v>90</v>
      </c>
      <c r="AW275" s="13" t="s">
        <v>36</v>
      </c>
      <c r="AX275" s="13" t="s">
        <v>77</v>
      </c>
      <c r="AY275" s="159" t="s">
        <v>358</v>
      </c>
    </row>
    <row r="276" spans="2:65" s="13" customFormat="1" ht="11.25">
      <c r="B276" s="158"/>
      <c r="D276" s="152" t="s">
        <v>368</v>
      </c>
      <c r="E276" s="159" t="s">
        <v>19</v>
      </c>
      <c r="F276" s="160" t="s">
        <v>3986</v>
      </c>
      <c r="H276" s="161">
        <v>5238</v>
      </c>
      <c r="I276" s="162"/>
      <c r="L276" s="158"/>
      <c r="M276" s="163"/>
      <c r="T276" s="164"/>
      <c r="AT276" s="159" t="s">
        <v>368</v>
      </c>
      <c r="AU276" s="159" t="s">
        <v>90</v>
      </c>
      <c r="AV276" s="13" t="s">
        <v>90</v>
      </c>
      <c r="AW276" s="13" t="s">
        <v>36</v>
      </c>
      <c r="AX276" s="13" t="s">
        <v>84</v>
      </c>
      <c r="AY276" s="159" t="s">
        <v>358</v>
      </c>
    </row>
    <row r="277" spans="2:65" s="1" customFormat="1" ht="24.2" customHeight="1">
      <c r="B277" s="33"/>
      <c r="C277" s="134" t="s">
        <v>913</v>
      </c>
      <c r="D277" s="134" t="s">
        <v>360</v>
      </c>
      <c r="E277" s="135" t="s">
        <v>3987</v>
      </c>
      <c r="F277" s="136" t="s">
        <v>3988</v>
      </c>
      <c r="G277" s="137" t="s">
        <v>504</v>
      </c>
      <c r="H277" s="138">
        <v>1000</v>
      </c>
      <c r="I277" s="139"/>
      <c r="J277" s="140">
        <f>ROUND(I277*H277,2)</f>
        <v>0</v>
      </c>
      <c r="K277" s="136" t="s">
        <v>402</v>
      </c>
      <c r="L277" s="33"/>
      <c r="M277" s="141" t="s">
        <v>19</v>
      </c>
      <c r="N277" s="142" t="s">
        <v>49</v>
      </c>
      <c r="P277" s="143">
        <f>O277*H277</f>
        <v>0</v>
      </c>
      <c r="Q277" s="143">
        <v>1.3999999999999999E-4</v>
      </c>
      <c r="R277" s="143">
        <f>Q277*H277</f>
        <v>0.13999999999999999</v>
      </c>
      <c r="S277" s="143">
        <v>0</v>
      </c>
      <c r="T277" s="144">
        <f>S277*H277</f>
        <v>0</v>
      </c>
      <c r="AR277" s="145" t="s">
        <v>454</v>
      </c>
      <c r="AT277" s="145" t="s">
        <v>360</v>
      </c>
      <c r="AU277" s="145" t="s">
        <v>90</v>
      </c>
      <c r="AY277" s="18" t="s">
        <v>358</v>
      </c>
      <c r="BE277" s="146">
        <f>IF(N277="základní",J277,0)</f>
        <v>0</v>
      </c>
      <c r="BF277" s="146">
        <f>IF(N277="snížená",J277,0)</f>
        <v>0</v>
      </c>
      <c r="BG277" s="146">
        <f>IF(N277="zákl. přenesená",J277,0)</f>
        <v>0</v>
      </c>
      <c r="BH277" s="146">
        <f>IF(N277="sníž. přenesená",J277,0)</f>
        <v>0</v>
      </c>
      <c r="BI277" s="146">
        <f>IF(N277="nulová",J277,0)</f>
        <v>0</v>
      </c>
      <c r="BJ277" s="18" t="s">
        <v>90</v>
      </c>
      <c r="BK277" s="146">
        <f>ROUND(I277*H277,2)</f>
        <v>0</v>
      </c>
      <c r="BL277" s="18" t="s">
        <v>454</v>
      </c>
      <c r="BM277" s="145" t="s">
        <v>5283</v>
      </c>
    </row>
    <row r="278" spans="2:65" s="1" customFormat="1" ht="11.25">
      <c r="B278" s="33"/>
      <c r="D278" s="147" t="s">
        <v>366</v>
      </c>
      <c r="F278" s="148" t="s">
        <v>5284</v>
      </c>
      <c r="I278" s="149"/>
      <c r="L278" s="33"/>
      <c r="M278" s="150"/>
      <c r="T278" s="54"/>
      <c r="AT278" s="18" t="s">
        <v>366</v>
      </c>
      <c r="AU278" s="18" t="s">
        <v>90</v>
      </c>
    </row>
    <row r="279" spans="2:65" s="1" customFormat="1" ht="24.2" customHeight="1">
      <c r="B279" s="33"/>
      <c r="C279" s="134" t="s">
        <v>918</v>
      </c>
      <c r="D279" s="134" t="s">
        <v>360</v>
      </c>
      <c r="E279" s="135" t="s">
        <v>3992</v>
      </c>
      <c r="F279" s="136" t="s">
        <v>3993</v>
      </c>
      <c r="G279" s="137" t="s">
        <v>235</v>
      </c>
      <c r="H279" s="138">
        <v>900</v>
      </c>
      <c r="I279" s="139"/>
      <c r="J279" s="140">
        <f>ROUND(I279*H279,2)</f>
        <v>0</v>
      </c>
      <c r="K279" s="136" t="s">
        <v>402</v>
      </c>
      <c r="L279" s="33"/>
      <c r="M279" s="141" t="s">
        <v>19</v>
      </c>
      <c r="N279" s="142" t="s">
        <v>49</v>
      </c>
      <c r="P279" s="143">
        <f>O279*H279</f>
        <v>0</v>
      </c>
      <c r="Q279" s="143">
        <v>3.6000000000000002E-4</v>
      </c>
      <c r="R279" s="143">
        <f>Q279*H279</f>
        <v>0.32400000000000001</v>
      </c>
      <c r="S279" s="143">
        <v>0</v>
      </c>
      <c r="T279" s="144">
        <f>S279*H279</f>
        <v>0</v>
      </c>
      <c r="AR279" s="145" t="s">
        <v>454</v>
      </c>
      <c r="AT279" s="145" t="s">
        <v>360</v>
      </c>
      <c r="AU279" s="145" t="s">
        <v>90</v>
      </c>
      <c r="AY279" s="18" t="s">
        <v>358</v>
      </c>
      <c r="BE279" s="146">
        <f>IF(N279="základní",J279,0)</f>
        <v>0</v>
      </c>
      <c r="BF279" s="146">
        <f>IF(N279="snížená",J279,0)</f>
        <v>0</v>
      </c>
      <c r="BG279" s="146">
        <f>IF(N279="zákl. přenesená",J279,0)</f>
        <v>0</v>
      </c>
      <c r="BH279" s="146">
        <f>IF(N279="sníž. přenesená",J279,0)</f>
        <v>0</v>
      </c>
      <c r="BI279" s="146">
        <f>IF(N279="nulová",J279,0)</f>
        <v>0</v>
      </c>
      <c r="BJ279" s="18" t="s">
        <v>90</v>
      </c>
      <c r="BK279" s="146">
        <f>ROUND(I279*H279,2)</f>
        <v>0</v>
      </c>
      <c r="BL279" s="18" t="s">
        <v>454</v>
      </c>
      <c r="BM279" s="145" t="s">
        <v>5285</v>
      </c>
    </row>
    <row r="280" spans="2:65" s="1" customFormat="1" ht="11.25">
      <c r="B280" s="33"/>
      <c r="D280" s="147" t="s">
        <v>366</v>
      </c>
      <c r="F280" s="148" t="s">
        <v>5286</v>
      </c>
      <c r="I280" s="149"/>
      <c r="L280" s="33"/>
      <c r="M280" s="150"/>
      <c r="T280" s="54"/>
      <c r="AT280" s="18" t="s">
        <v>366</v>
      </c>
      <c r="AU280" s="18" t="s">
        <v>90</v>
      </c>
    </row>
    <row r="281" spans="2:65" s="1" customFormat="1" ht="24.2" customHeight="1">
      <c r="B281" s="33"/>
      <c r="C281" s="134" t="s">
        <v>931</v>
      </c>
      <c r="D281" s="134" t="s">
        <v>360</v>
      </c>
      <c r="E281" s="135" t="s">
        <v>3996</v>
      </c>
      <c r="F281" s="136" t="s">
        <v>3997</v>
      </c>
      <c r="G281" s="137" t="s">
        <v>195</v>
      </c>
      <c r="H281" s="138">
        <v>700</v>
      </c>
      <c r="I281" s="139"/>
      <c r="J281" s="140">
        <f>ROUND(I281*H281,2)</f>
        <v>0</v>
      </c>
      <c r="K281" s="136" t="s">
        <v>402</v>
      </c>
      <c r="L281" s="33"/>
      <c r="M281" s="141" t="s">
        <v>19</v>
      </c>
      <c r="N281" s="142" t="s">
        <v>49</v>
      </c>
      <c r="P281" s="143">
        <f>O281*H281</f>
        <v>0</v>
      </c>
      <c r="Q281" s="143">
        <v>2.5000000000000001E-4</v>
      </c>
      <c r="R281" s="143">
        <f>Q281*H281</f>
        <v>0.17500000000000002</v>
      </c>
      <c r="S281" s="143">
        <v>0</v>
      </c>
      <c r="T281" s="144">
        <f>S281*H281</f>
        <v>0</v>
      </c>
      <c r="AR281" s="145" t="s">
        <v>454</v>
      </c>
      <c r="AT281" s="145" t="s">
        <v>360</v>
      </c>
      <c r="AU281" s="145" t="s">
        <v>90</v>
      </c>
      <c r="AY281" s="18" t="s">
        <v>358</v>
      </c>
      <c r="BE281" s="146">
        <f>IF(N281="základní",J281,0)</f>
        <v>0</v>
      </c>
      <c r="BF281" s="146">
        <f>IF(N281="snížená",J281,0)</f>
        <v>0</v>
      </c>
      <c r="BG281" s="146">
        <f>IF(N281="zákl. přenesená",J281,0)</f>
        <v>0</v>
      </c>
      <c r="BH281" s="146">
        <f>IF(N281="sníž. přenesená",J281,0)</f>
        <v>0</v>
      </c>
      <c r="BI281" s="146">
        <f>IF(N281="nulová",J281,0)</f>
        <v>0</v>
      </c>
      <c r="BJ281" s="18" t="s">
        <v>90</v>
      </c>
      <c r="BK281" s="146">
        <f>ROUND(I281*H281,2)</f>
        <v>0</v>
      </c>
      <c r="BL281" s="18" t="s">
        <v>454</v>
      </c>
      <c r="BM281" s="145" t="s">
        <v>5287</v>
      </c>
    </row>
    <row r="282" spans="2:65" s="1" customFormat="1" ht="11.25">
      <c r="B282" s="33"/>
      <c r="D282" s="147" t="s">
        <v>366</v>
      </c>
      <c r="F282" s="148" t="s">
        <v>5288</v>
      </c>
      <c r="I282" s="149"/>
      <c r="L282" s="33"/>
      <c r="M282" s="150"/>
      <c r="T282" s="54"/>
      <c r="AT282" s="18" t="s">
        <v>366</v>
      </c>
      <c r="AU282" s="18" t="s">
        <v>90</v>
      </c>
    </row>
    <row r="283" spans="2:65" s="1" customFormat="1" ht="24.2" customHeight="1">
      <c r="B283" s="33"/>
      <c r="C283" s="134" t="s">
        <v>937</v>
      </c>
      <c r="D283" s="134" t="s">
        <v>360</v>
      </c>
      <c r="E283" s="135" t="s">
        <v>4000</v>
      </c>
      <c r="F283" s="136" t="s">
        <v>4001</v>
      </c>
      <c r="G283" s="137" t="s">
        <v>235</v>
      </c>
      <c r="H283" s="138">
        <v>1500</v>
      </c>
      <c r="I283" s="139"/>
      <c r="J283" s="140">
        <f>ROUND(I283*H283,2)</f>
        <v>0</v>
      </c>
      <c r="K283" s="136" t="s">
        <v>402</v>
      </c>
      <c r="L283" s="33"/>
      <c r="M283" s="141" t="s">
        <v>19</v>
      </c>
      <c r="N283" s="142" t="s">
        <v>49</v>
      </c>
      <c r="P283" s="143">
        <f>O283*H283</f>
        <v>0</v>
      </c>
      <c r="Q283" s="143">
        <v>6.0000000000000002E-5</v>
      </c>
      <c r="R283" s="143">
        <f>Q283*H283</f>
        <v>0.09</v>
      </c>
      <c r="S283" s="143">
        <v>0</v>
      </c>
      <c r="T283" s="144">
        <f>S283*H283</f>
        <v>0</v>
      </c>
      <c r="AR283" s="145" t="s">
        <v>454</v>
      </c>
      <c r="AT283" s="145" t="s">
        <v>360</v>
      </c>
      <c r="AU283" s="145" t="s">
        <v>90</v>
      </c>
      <c r="AY283" s="18" t="s">
        <v>358</v>
      </c>
      <c r="BE283" s="146">
        <f>IF(N283="základní",J283,0)</f>
        <v>0</v>
      </c>
      <c r="BF283" s="146">
        <f>IF(N283="snížená",J283,0)</f>
        <v>0</v>
      </c>
      <c r="BG283" s="146">
        <f>IF(N283="zákl. přenesená",J283,0)</f>
        <v>0</v>
      </c>
      <c r="BH283" s="146">
        <f>IF(N283="sníž. přenesená",J283,0)</f>
        <v>0</v>
      </c>
      <c r="BI283" s="146">
        <f>IF(N283="nulová",J283,0)</f>
        <v>0</v>
      </c>
      <c r="BJ283" s="18" t="s">
        <v>90</v>
      </c>
      <c r="BK283" s="146">
        <f>ROUND(I283*H283,2)</f>
        <v>0</v>
      </c>
      <c r="BL283" s="18" t="s">
        <v>454</v>
      </c>
      <c r="BM283" s="145" t="s">
        <v>5289</v>
      </c>
    </row>
    <row r="284" spans="2:65" s="1" customFormat="1" ht="11.25">
      <c r="B284" s="33"/>
      <c r="D284" s="147" t="s">
        <v>366</v>
      </c>
      <c r="F284" s="148" t="s">
        <v>4003</v>
      </c>
      <c r="I284" s="149"/>
      <c r="L284" s="33"/>
      <c r="M284" s="150"/>
      <c r="T284" s="54"/>
      <c r="AT284" s="18" t="s">
        <v>366</v>
      </c>
      <c r="AU284" s="18" t="s">
        <v>90</v>
      </c>
    </row>
    <row r="285" spans="2:65" s="1" customFormat="1" ht="24.2" customHeight="1">
      <c r="B285" s="33"/>
      <c r="C285" s="134" t="s">
        <v>942</v>
      </c>
      <c r="D285" s="134" t="s">
        <v>360</v>
      </c>
      <c r="E285" s="135" t="s">
        <v>4004</v>
      </c>
      <c r="F285" s="136" t="s">
        <v>4005</v>
      </c>
      <c r="G285" s="137" t="s">
        <v>235</v>
      </c>
      <c r="H285" s="138">
        <v>900</v>
      </c>
      <c r="I285" s="139"/>
      <c r="J285" s="140">
        <f>ROUND(I285*H285,2)</f>
        <v>0</v>
      </c>
      <c r="K285" s="136" t="s">
        <v>402</v>
      </c>
      <c r="L285" s="33"/>
      <c r="M285" s="141" t="s">
        <v>19</v>
      </c>
      <c r="N285" s="142" t="s">
        <v>49</v>
      </c>
      <c r="P285" s="143">
        <f>O285*H285</f>
        <v>0</v>
      </c>
      <c r="Q285" s="143">
        <v>1E-4</v>
      </c>
      <c r="R285" s="143">
        <f>Q285*H285</f>
        <v>9.0000000000000011E-2</v>
      </c>
      <c r="S285" s="143">
        <v>0</v>
      </c>
      <c r="T285" s="144">
        <f>S285*H285</f>
        <v>0</v>
      </c>
      <c r="AR285" s="145" t="s">
        <v>454</v>
      </c>
      <c r="AT285" s="145" t="s">
        <v>360</v>
      </c>
      <c r="AU285" s="145" t="s">
        <v>90</v>
      </c>
      <c r="AY285" s="18" t="s">
        <v>358</v>
      </c>
      <c r="BE285" s="146">
        <f>IF(N285="základní",J285,0)</f>
        <v>0</v>
      </c>
      <c r="BF285" s="146">
        <f>IF(N285="snížená",J285,0)</f>
        <v>0</v>
      </c>
      <c r="BG285" s="146">
        <f>IF(N285="zákl. přenesená",J285,0)</f>
        <v>0</v>
      </c>
      <c r="BH285" s="146">
        <f>IF(N285="sníž. přenesená",J285,0)</f>
        <v>0</v>
      </c>
      <c r="BI285" s="146">
        <f>IF(N285="nulová",J285,0)</f>
        <v>0</v>
      </c>
      <c r="BJ285" s="18" t="s">
        <v>90</v>
      </c>
      <c r="BK285" s="146">
        <f>ROUND(I285*H285,2)</f>
        <v>0</v>
      </c>
      <c r="BL285" s="18" t="s">
        <v>454</v>
      </c>
      <c r="BM285" s="145" t="s">
        <v>5290</v>
      </c>
    </row>
    <row r="286" spans="2:65" s="1" customFormat="1" ht="11.25">
      <c r="B286" s="33"/>
      <c r="D286" s="147" t="s">
        <v>366</v>
      </c>
      <c r="F286" s="148" t="s">
        <v>4007</v>
      </c>
      <c r="I286" s="149"/>
      <c r="L286" s="33"/>
      <c r="M286" s="150"/>
      <c r="T286" s="54"/>
      <c r="AT286" s="18" t="s">
        <v>366</v>
      </c>
      <c r="AU286" s="18" t="s">
        <v>90</v>
      </c>
    </row>
    <row r="287" spans="2:65" s="1" customFormat="1" ht="24.2" customHeight="1">
      <c r="B287" s="33"/>
      <c r="C287" s="134" t="s">
        <v>947</v>
      </c>
      <c r="D287" s="134" t="s">
        <v>360</v>
      </c>
      <c r="E287" s="135" t="s">
        <v>4020</v>
      </c>
      <c r="F287" s="136" t="s">
        <v>4021</v>
      </c>
      <c r="G287" s="137" t="s">
        <v>504</v>
      </c>
      <c r="H287" s="138">
        <v>1</v>
      </c>
      <c r="I287" s="139"/>
      <c r="J287" s="140">
        <f>ROUND(I287*H287,2)</f>
        <v>0</v>
      </c>
      <c r="K287" s="136" t="s">
        <v>402</v>
      </c>
      <c r="L287" s="33"/>
      <c r="M287" s="141" t="s">
        <v>19</v>
      </c>
      <c r="N287" s="142" t="s">
        <v>49</v>
      </c>
      <c r="P287" s="143">
        <f>O287*H287</f>
        <v>0</v>
      </c>
      <c r="Q287" s="143">
        <v>4.8999999999999998E-3</v>
      </c>
      <c r="R287" s="143">
        <f>Q287*H287</f>
        <v>4.8999999999999998E-3</v>
      </c>
      <c r="S287" s="143">
        <v>0</v>
      </c>
      <c r="T287" s="144">
        <f>S287*H287</f>
        <v>0</v>
      </c>
      <c r="AR287" s="145" t="s">
        <v>454</v>
      </c>
      <c r="AT287" s="145" t="s">
        <v>360</v>
      </c>
      <c r="AU287" s="145" t="s">
        <v>90</v>
      </c>
      <c r="AY287" s="18" t="s">
        <v>358</v>
      </c>
      <c r="BE287" s="146">
        <f>IF(N287="základní",J287,0)</f>
        <v>0</v>
      </c>
      <c r="BF287" s="146">
        <f>IF(N287="snížená",J287,0)</f>
        <v>0</v>
      </c>
      <c r="BG287" s="146">
        <f>IF(N287="zákl. přenesená",J287,0)</f>
        <v>0</v>
      </c>
      <c r="BH287" s="146">
        <f>IF(N287="sníž. přenesená",J287,0)</f>
        <v>0</v>
      </c>
      <c r="BI287" s="146">
        <f>IF(N287="nulová",J287,0)</f>
        <v>0</v>
      </c>
      <c r="BJ287" s="18" t="s">
        <v>90</v>
      </c>
      <c r="BK287" s="146">
        <f>ROUND(I287*H287,2)</f>
        <v>0</v>
      </c>
      <c r="BL287" s="18" t="s">
        <v>454</v>
      </c>
      <c r="BM287" s="145" t="s">
        <v>5291</v>
      </c>
    </row>
    <row r="288" spans="2:65" s="1" customFormat="1" ht="11.25">
      <c r="B288" s="33"/>
      <c r="D288" s="147" t="s">
        <v>366</v>
      </c>
      <c r="F288" s="148" t="s">
        <v>4023</v>
      </c>
      <c r="I288" s="149"/>
      <c r="L288" s="33"/>
      <c r="M288" s="150"/>
      <c r="T288" s="54"/>
      <c r="AT288" s="18" t="s">
        <v>366</v>
      </c>
      <c r="AU288" s="18" t="s">
        <v>90</v>
      </c>
    </row>
    <row r="289" spans="2:65" s="13" customFormat="1" ht="11.25">
      <c r="B289" s="158"/>
      <c r="D289" s="152" t="s">
        <v>368</v>
      </c>
      <c r="E289" s="159" t="s">
        <v>19</v>
      </c>
      <c r="F289" s="160" t="s">
        <v>84</v>
      </c>
      <c r="H289" s="161">
        <v>1</v>
      </c>
      <c r="I289" s="162"/>
      <c r="L289" s="158"/>
      <c r="M289" s="163"/>
      <c r="T289" s="164"/>
      <c r="AT289" s="159" t="s">
        <v>368</v>
      </c>
      <c r="AU289" s="159" t="s">
        <v>90</v>
      </c>
      <c r="AV289" s="13" t="s">
        <v>90</v>
      </c>
      <c r="AW289" s="13" t="s">
        <v>36</v>
      </c>
      <c r="AX289" s="13" t="s">
        <v>84</v>
      </c>
      <c r="AY289" s="159" t="s">
        <v>358</v>
      </c>
    </row>
    <row r="290" spans="2:65" s="1" customFormat="1" ht="24.2" customHeight="1">
      <c r="B290" s="33"/>
      <c r="C290" s="134" t="s">
        <v>958</v>
      </c>
      <c r="D290" s="134" t="s">
        <v>360</v>
      </c>
      <c r="E290" s="135" t="s">
        <v>4024</v>
      </c>
      <c r="F290" s="136" t="s">
        <v>4025</v>
      </c>
      <c r="G290" s="137" t="s">
        <v>504</v>
      </c>
      <c r="H290" s="138">
        <v>3</v>
      </c>
      <c r="I290" s="139"/>
      <c r="J290" s="140">
        <f>ROUND(I290*H290,2)</f>
        <v>0</v>
      </c>
      <c r="K290" s="136" t="s">
        <v>402</v>
      </c>
      <c r="L290" s="33"/>
      <c r="M290" s="141" t="s">
        <v>19</v>
      </c>
      <c r="N290" s="142" t="s">
        <v>49</v>
      </c>
      <c r="P290" s="143">
        <f>O290*H290</f>
        <v>0</v>
      </c>
      <c r="Q290" s="143">
        <v>5.4799999999999996E-3</v>
      </c>
      <c r="R290" s="143">
        <f>Q290*H290</f>
        <v>1.644E-2</v>
      </c>
      <c r="S290" s="143">
        <v>0</v>
      </c>
      <c r="T290" s="144">
        <f>S290*H290</f>
        <v>0</v>
      </c>
      <c r="AR290" s="145" t="s">
        <v>454</v>
      </c>
      <c r="AT290" s="145" t="s">
        <v>360</v>
      </c>
      <c r="AU290" s="145" t="s">
        <v>90</v>
      </c>
      <c r="AY290" s="18" t="s">
        <v>358</v>
      </c>
      <c r="BE290" s="146">
        <f>IF(N290="základní",J290,0)</f>
        <v>0</v>
      </c>
      <c r="BF290" s="146">
        <f>IF(N290="snížená",J290,0)</f>
        <v>0</v>
      </c>
      <c r="BG290" s="146">
        <f>IF(N290="zákl. přenesená",J290,0)</f>
        <v>0</v>
      </c>
      <c r="BH290" s="146">
        <f>IF(N290="sníž. přenesená",J290,0)</f>
        <v>0</v>
      </c>
      <c r="BI290" s="146">
        <f>IF(N290="nulová",J290,0)</f>
        <v>0</v>
      </c>
      <c r="BJ290" s="18" t="s">
        <v>90</v>
      </c>
      <c r="BK290" s="146">
        <f>ROUND(I290*H290,2)</f>
        <v>0</v>
      </c>
      <c r="BL290" s="18" t="s">
        <v>454</v>
      </c>
      <c r="BM290" s="145" t="s">
        <v>5292</v>
      </c>
    </row>
    <row r="291" spans="2:65" s="1" customFormat="1" ht="11.25">
      <c r="B291" s="33"/>
      <c r="D291" s="147" t="s">
        <v>366</v>
      </c>
      <c r="F291" s="148" t="s">
        <v>4027</v>
      </c>
      <c r="I291" s="149"/>
      <c r="L291" s="33"/>
      <c r="M291" s="150"/>
      <c r="T291" s="54"/>
      <c r="AT291" s="18" t="s">
        <v>366</v>
      </c>
      <c r="AU291" s="18" t="s">
        <v>90</v>
      </c>
    </row>
    <row r="292" spans="2:65" s="13" customFormat="1" ht="11.25">
      <c r="B292" s="158"/>
      <c r="D292" s="152" t="s">
        <v>368</v>
      </c>
      <c r="E292" s="159" t="s">
        <v>19</v>
      </c>
      <c r="F292" s="160" t="s">
        <v>97</v>
      </c>
      <c r="H292" s="161">
        <v>3</v>
      </c>
      <c r="I292" s="162"/>
      <c r="L292" s="158"/>
      <c r="M292" s="163"/>
      <c r="T292" s="164"/>
      <c r="AT292" s="159" t="s">
        <v>368</v>
      </c>
      <c r="AU292" s="159" t="s">
        <v>90</v>
      </c>
      <c r="AV292" s="13" t="s">
        <v>90</v>
      </c>
      <c r="AW292" s="13" t="s">
        <v>36</v>
      </c>
      <c r="AX292" s="13" t="s">
        <v>84</v>
      </c>
      <c r="AY292" s="159" t="s">
        <v>358</v>
      </c>
    </row>
    <row r="293" spans="2:65" s="1" customFormat="1" ht="24.2" customHeight="1">
      <c r="B293" s="33"/>
      <c r="C293" s="134" t="s">
        <v>966</v>
      </c>
      <c r="D293" s="134" t="s">
        <v>360</v>
      </c>
      <c r="E293" s="135" t="s">
        <v>4028</v>
      </c>
      <c r="F293" s="136" t="s">
        <v>4029</v>
      </c>
      <c r="G293" s="137" t="s">
        <v>504</v>
      </c>
      <c r="H293" s="138">
        <v>2</v>
      </c>
      <c r="I293" s="139"/>
      <c r="J293" s="140">
        <f>ROUND(I293*H293,2)</f>
        <v>0</v>
      </c>
      <c r="K293" s="136" t="s">
        <v>402</v>
      </c>
      <c r="L293" s="33"/>
      <c r="M293" s="141" t="s">
        <v>19</v>
      </c>
      <c r="N293" s="142" t="s">
        <v>49</v>
      </c>
      <c r="P293" s="143">
        <f>O293*H293</f>
        <v>0</v>
      </c>
      <c r="Q293" s="143">
        <v>5.6299999999999996E-3</v>
      </c>
      <c r="R293" s="143">
        <f>Q293*H293</f>
        <v>1.1259999999999999E-2</v>
      </c>
      <c r="S293" s="143">
        <v>0</v>
      </c>
      <c r="T293" s="144">
        <f>S293*H293</f>
        <v>0</v>
      </c>
      <c r="AR293" s="145" t="s">
        <v>454</v>
      </c>
      <c r="AT293" s="145" t="s">
        <v>360</v>
      </c>
      <c r="AU293" s="145" t="s">
        <v>90</v>
      </c>
      <c r="AY293" s="18" t="s">
        <v>358</v>
      </c>
      <c r="BE293" s="146">
        <f>IF(N293="základní",J293,0)</f>
        <v>0</v>
      </c>
      <c r="BF293" s="146">
        <f>IF(N293="snížená",J293,0)</f>
        <v>0</v>
      </c>
      <c r="BG293" s="146">
        <f>IF(N293="zákl. přenesená",J293,0)</f>
        <v>0</v>
      </c>
      <c r="BH293" s="146">
        <f>IF(N293="sníž. přenesená",J293,0)</f>
        <v>0</v>
      </c>
      <c r="BI293" s="146">
        <f>IF(N293="nulová",J293,0)</f>
        <v>0</v>
      </c>
      <c r="BJ293" s="18" t="s">
        <v>90</v>
      </c>
      <c r="BK293" s="146">
        <f>ROUND(I293*H293,2)</f>
        <v>0</v>
      </c>
      <c r="BL293" s="18" t="s">
        <v>454</v>
      </c>
      <c r="BM293" s="145" t="s">
        <v>5293</v>
      </c>
    </row>
    <row r="294" spans="2:65" s="1" customFormat="1" ht="11.25">
      <c r="B294" s="33"/>
      <c r="D294" s="147" t="s">
        <v>366</v>
      </c>
      <c r="F294" s="148" t="s">
        <v>4031</v>
      </c>
      <c r="I294" s="149"/>
      <c r="L294" s="33"/>
      <c r="M294" s="150"/>
      <c r="T294" s="54"/>
      <c r="AT294" s="18" t="s">
        <v>366</v>
      </c>
      <c r="AU294" s="18" t="s">
        <v>90</v>
      </c>
    </row>
    <row r="295" spans="2:65" s="13" customFormat="1" ht="11.25">
      <c r="B295" s="158"/>
      <c r="D295" s="152" t="s">
        <v>368</v>
      </c>
      <c r="E295" s="159" t="s">
        <v>19</v>
      </c>
      <c r="F295" s="160" t="s">
        <v>90</v>
      </c>
      <c r="H295" s="161">
        <v>2</v>
      </c>
      <c r="I295" s="162"/>
      <c r="L295" s="158"/>
      <c r="M295" s="163"/>
      <c r="T295" s="164"/>
      <c r="AT295" s="159" t="s">
        <v>368</v>
      </c>
      <c r="AU295" s="159" t="s">
        <v>90</v>
      </c>
      <c r="AV295" s="13" t="s">
        <v>90</v>
      </c>
      <c r="AW295" s="13" t="s">
        <v>36</v>
      </c>
      <c r="AX295" s="13" t="s">
        <v>84</v>
      </c>
      <c r="AY295" s="159" t="s">
        <v>358</v>
      </c>
    </row>
    <row r="296" spans="2:65" s="1" customFormat="1" ht="33" customHeight="1">
      <c r="B296" s="33"/>
      <c r="C296" s="134" t="s">
        <v>972</v>
      </c>
      <c r="D296" s="134" t="s">
        <v>360</v>
      </c>
      <c r="E296" s="135" t="s">
        <v>4032</v>
      </c>
      <c r="F296" s="136" t="s">
        <v>4033</v>
      </c>
      <c r="G296" s="137" t="s">
        <v>504</v>
      </c>
      <c r="H296" s="138">
        <v>4</v>
      </c>
      <c r="I296" s="139"/>
      <c r="J296" s="140">
        <f>ROUND(I296*H296,2)</f>
        <v>0</v>
      </c>
      <c r="K296" s="136" t="s">
        <v>402</v>
      </c>
      <c r="L296" s="33"/>
      <c r="M296" s="141" t="s">
        <v>19</v>
      </c>
      <c r="N296" s="142" t="s">
        <v>49</v>
      </c>
      <c r="P296" s="143">
        <f>O296*H296</f>
        <v>0</v>
      </c>
      <c r="Q296" s="143">
        <v>1.5800000000000002E-2</v>
      </c>
      <c r="R296" s="143">
        <f>Q296*H296</f>
        <v>6.3200000000000006E-2</v>
      </c>
      <c r="S296" s="143">
        <v>0</v>
      </c>
      <c r="T296" s="144">
        <f>S296*H296</f>
        <v>0</v>
      </c>
      <c r="AR296" s="145" t="s">
        <v>454</v>
      </c>
      <c r="AT296" s="145" t="s">
        <v>360</v>
      </c>
      <c r="AU296" s="145" t="s">
        <v>90</v>
      </c>
      <c r="AY296" s="18" t="s">
        <v>358</v>
      </c>
      <c r="BE296" s="146">
        <f>IF(N296="základní",J296,0)</f>
        <v>0</v>
      </c>
      <c r="BF296" s="146">
        <f>IF(N296="snížená",J296,0)</f>
        <v>0</v>
      </c>
      <c r="BG296" s="146">
        <f>IF(N296="zákl. přenesená",J296,0)</f>
        <v>0</v>
      </c>
      <c r="BH296" s="146">
        <f>IF(N296="sníž. přenesená",J296,0)</f>
        <v>0</v>
      </c>
      <c r="BI296" s="146">
        <f>IF(N296="nulová",J296,0)</f>
        <v>0</v>
      </c>
      <c r="BJ296" s="18" t="s">
        <v>90</v>
      </c>
      <c r="BK296" s="146">
        <f>ROUND(I296*H296,2)</f>
        <v>0</v>
      </c>
      <c r="BL296" s="18" t="s">
        <v>454</v>
      </c>
      <c r="BM296" s="145" t="s">
        <v>5294</v>
      </c>
    </row>
    <row r="297" spans="2:65" s="1" customFormat="1" ht="11.25">
      <c r="B297" s="33"/>
      <c r="D297" s="147" t="s">
        <v>366</v>
      </c>
      <c r="F297" s="148" t="s">
        <v>4035</v>
      </c>
      <c r="I297" s="149"/>
      <c r="L297" s="33"/>
      <c r="M297" s="150"/>
      <c r="T297" s="54"/>
      <c r="AT297" s="18" t="s">
        <v>366</v>
      </c>
      <c r="AU297" s="18" t="s">
        <v>90</v>
      </c>
    </row>
    <row r="298" spans="2:65" s="13" customFormat="1" ht="11.25">
      <c r="B298" s="158"/>
      <c r="D298" s="152" t="s">
        <v>368</v>
      </c>
      <c r="E298" s="159" t="s">
        <v>19</v>
      </c>
      <c r="F298" s="160" t="s">
        <v>4036</v>
      </c>
      <c r="H298" s="161">
        <v>4</v>
      </c>
      <c r="I298" s="162"/>
      <c r="L298" s="158"/>
      <c r="M298" s="163"/>
      <c r="T298" s="164"/>
      <c r="AT298" s="159" t="s">
        <v>368</v>
      </c>
      <c r="AU298" s="159" t="s">
        <v>90</v>
      </c>
      <c r="AV298" s="13" t="s">
        <v>90</v>
      </c>
      <c r="AW298" s="13" t="s">
        <v>36</v>
      </c>
      <c r="AX298" s="13" t="s">
        <v>84</v>
      </c>
      <c r="AY298" s="159" t="s">
        <v>358</v>
      </c>
    </row>
    <row r="299" spans="2:65" s="1" customFormat="1" ht="33" customHeight="1">
      <c r="B299" s="33"/>
      <c r="C299" s="134" t="s">
        <v>977</v>
      </c>
      <c r="D299" s="134" t="s">
        <v>360</v>
      </c>
      <c r="E299" s="135" t="s">
        <v>4037</v>
      </c>
      <c r="F299" s="136" t="s">
        <v>4038</v>
      </c>
      <c r="G299" s="137" t="s">
        <v>504</v>
      </c>
      <c r="H299" s="138">
        <v>1</v>
      </c>
      <c r="I299" s="139"/>
      <c r="J299" s="140">
        <f>ROUND(I299*H299,2)</f>
        <v>0</v>
      </c>
      <c r="K299" s="136" t="s">
        <v>402</v>
      </c>
      <c r="L299" s="33"/>
      <c r="M299" s="141" t="s">
        <v>19</v>
      </c>
      <c r="N299" s="142" t="s">
        <v>49</v>
      </c>
      <c r="P299" s="143">
        <f>O299*H299</f>
        <v>0</v>
      </c>
      <c r="Q299" s="143">
        <v>2.0590000000000001E-2</v>
      </c>
      <c r="R299" s="143">
        <f>Q299*H299</f>
        <v>2.0590000000000001E-2</v>
      </c>
      <c r="S299" s="143">
        <v>0</v>
      </c>
      <c r="T299" s="144">
        <f>S299*H299</f>
        <v>0</v>
      </c>
      <c r="AR299" s="145" t="s">
        <v>454</v>
      </c>
      <c r="AT299" s="145" t="s">
        <v>360</v>
      </c>
      <c r="AU299" s="145" t="s">
        <v>90</v>
      </c>
      <c r="AY299" s="18" t="s">
        <v>358</v>
      </c>
      <c r="BE299" s="146">
        <f>IF(N299="základní",J299,0)</f>
        <v>0</v>
      </c>
      <c r="BF299" s="146">
        <f>IF(N299="snížená",J299,0)</f>
        <v>0</v>
      </c>
      <c r="BG299" s="146">
        <f>IF(N299="zákl. přenesená",J299,0)</f>
        <v>0</v>
      </c>
      <c r="BH299" s="146">
        <f>IF(N299="sníž. přenesená",J299,0)</f>
        <v>0</v>
      </c>
      <c r="BI299" s="146">
        <f>IF(N299="nulová",J299,0)</f>
        <v>0</v>
      </c>
      <c r="BJ299" s="18" t="s">
        <v>90</v>
      </c>
      <c r="BK299" s="146">
        <f>ROUND(I299*H299,2)</f>
        <v>0</v>
      </c>
      <c r="BL299" s="18" t="s">
        <v>454</v>
      </c>
      <c r="BM299" s="145" t="s">
        <v>5295</v>
      </c>
    </row>
    <row r="300" spans="2:65" s="1" customFormat="1" ht="11.25">
      <c r="B300" s="33"/>
      <c r="D300" s="147" t="s">
        <v>366</v>
      </c>
      <c r="F300" s="148" t="s">
        <v>4040</v>
      </c>
      <c r="I300" s="149"/>
      <c r="L300" s="33"/>
      <c r="M300" s="150"/>
      <c r="T300" s="54"/>
      <c r="AT300" s="18" t="s">
        <v>366</v>
      </c>
      <c r="AU300" s="18" t="s">
        <v>90</v>
      </c>
    </row>
    <row r="301" spans="2:65" s="13" customFormat="1" ht="11.25">
      <c r="B301" s="158"/>
      <c r="D301" s="152" t="s">
        <v>368</v>
      </c>
      <c r="E301" s="159" t="s">
        <v>19</v>
      </c>
      <c r="F301" s="160" t="s">
        <v>84</v>
      </c>
      <c r="H301" s="161">
        <v>1</v>
      </c>
      <c r="I301" s="162"/>
      <c r="L301" s="158"/>
      <c r="M301" s="163"/>
      <c r="T301" s="164"/>
      <c r="AT301" s="159" t="s">
        <v>368</v>
      </c>
      <c r="AU301" s="159" t="s">
        <v>90</v>
      </c>
      <c r="AV301" s="13" t="s">
        <v>90</v>
      </c>
      <c r="AW301" s="13" t="s">
        <v>36</v>
      </c>
      <c r="AX301" s="13" t="s">
        <v>84</v>
      </c>
      <c r="AY301" s="159" t="s">
        <v>358</v>
      </c>
    </row>
    <row r="302" spans="2:65" s="1" customFormat="1" ht="33" customHeight="1">
      <c r="B302" s="33"/>
      <c r="C302" s="134" t="s">
        <v>983</v>
      </c>
      <c r="D302" s="134" t="s">
        <v>360</v>
      </c>
      <c r="E302" s="135" t="s">
        <v>4041</v>
      </c>
      <c r="F302" s="136" t="s">
        <v>4042</v>
      </c>
      <c r="G302" s="137" t="s">
        <v>504</v>
      </c>
      <c r="H302" s="138">
        <v>12</v>
      </c>
      <c r="I302" s="139"/>
      <c r="J302" s="140">
        <f>ROUND(I302*H302,2)</f>
        <v>0</v>
      </c>
      <c r="K302" s="136" t="s">
        <v>3182</v>
      </c>
      <c r="L302" s="33"/>
      <c r="M302" s="141" t="s">
        <v>19</v>
      </c>
      <c r="N302" s="142" t="s">
        <v>49</v>
      </c>
      <c r="P302" s="143">
        <f>O302*H302</f>
        <v>0</v>
      </c>
      <c r="Q302" s="143">
        <v>6.9999999999999994E-5</v>
      </c>
      <c r="R302" s="143">
        <f>Q302*H302</f>
        <v>8.3999999999999993E-4</v>
      </c>
      <c r="S302" s="143">
        <v>0</v>
      </c>
      <c r="T302" s="144">
        <f>S302*H302</f>
        <v>0</v>
      </c>
      <c r="AR302" s="145" t="s">
        <v>454</v>
      </c>
      <c r="AT302" s="145" t="s">
        <v>360</v>
      </c>
      <c r="AU302" s="145" t="s">
        <v>90</v>
      </c>
      <c r="AY302" s="18" t="s">
        <v>358</v>
      </c>
      <c r="BE302" s="146">
        <f>IF(N302="základní",J302,0)</f>
        <v>0</v>
      </c>
      <c r="BF302" s="146">
        <f>IF(N302="snížená",J302,0)</f>
        <v>0</v>
      </c>
      <c r="BG302" s="146">
        <f>IF(N302="zákl. přenesená",J302,0)</f>
        <v>0</v>
      </c>
      <c r="BH302" s="146">
        <f>IF(N302="sníž. přenesená",J302,0)</f>
        <v>0</v>
      </c>
      <c r="BI302" s="146">
        <f>IF(N302="nulová",J302,0)</f>
        <v>0</v>
      </c>
      <c r="BJ302" s="18" t="s">
        <v>90</v>
      </c>
      <c r="BK302" s="146">
        <f>ROUND(I302*H302,2)</f>
        <v>0</v>
      </c>
      <c r="BL302" s="18" t="s">
        <v>454</v>
      </c>
      <c r="BM302" s="145" t="s">
        <v>5296</v>
      </c>
    </row>
    <row r="303" spans="2:65" s="13" customFormat="1" ht="11.25">
      <c r="B303" s="158"/>
      <c r="D303" s="152" t="s">
        <v>368</v>
      </c>
      <c r="E303" s="159" t="s">
        <v>19</v>
      </c>
      <c r="F303" s="160" t="s">
        <v>4044</v>
      </c>
      <c r="H303" s="161">
        <v>12</v>
      </c>
      <c r="I303" s="162"/>
      <c r="L303" s="158"/>
      <c r="M303" s="163"/>
      <c r="T303" s="164"/>
      <c r="AT303" s="159" t="s">
        <v>368</v>
      </c>
      <c r="AU303" s="159" t="s">
        <v>90</v>
      </c>
      <c r="AV303" s="13" t="s">
        <v>90</v>
      </c>
      <c r="AW303" s="13" t="s">
        <v>36</v>
      </c>
      <c r="AX303" s="13" t="s">
        <v>84</v>
      </c>
      <c r="AY303" s="159" t="s">
        <v>358</v>
      </c>
    </row>
    <row r="304" spans="2:65" s="1" customFormat="1" ht="66.75" customHeight="1">
      <c r="B304" s="33"/>
      <c r="C304" s="179" t="s">
        <v>989</v>
      </c>
      <c r="D304" s="179" t="s">
        <v>440</v>
      </c>
      <c r="E304" s="180" t="s">
        <v>4045</v>
      </c>
      <c r="F304" s="181" t="s">
        <v>4046</v>
      </c>
      <c r="G304" s="182" t="s">
        <v>504</v>
      </c>
      <c r="H304" s="183">
        <v>1</v>
      </c>
      <c r="I304" s="184"/>
      <c r="J304" s="185">
        <f>ROUND(I304*H304,2)</f>
        <v>0</v>
      </c>
      <c r="K304" s="181" t="s">
        <v>3182</v>
      </c>
      <c r="L304" s="186"/>
      <c r="M304" s="187" t="s">
        <v>19</v>
      </c>
      <c r="N304" s="188" t="s">
        <v>49</v>
      </c>
      <c r="P304" s="143">
        <f>O304*H304</f>
        <v>0</v>
      </c>
      <c r="Q304" s="143">
        <v>1.434E-2</v>
      </c>
      <c r="R304" s="143">
        <f>Q304*H304</f>
        <v>1.434E-2</v>
      </c>
      <c r="S304" s="143">
        <v>0</v>
      </c>
      <c r="T304" s="144">
        <f>S304*H304</f>
        <v>0</v>
      </c>
      <c r="AR304" s="145" t="s">
        <v>558</v>
      </c>
      <c r="AT304" s="145" t="s">
        <v>440</v>
      </c>
      <c r="AU304" s="145" t="s">
        <v>90</v>
      </c>
      <c r="AY304" s="18" t="s">
        <v>358</v>
      </c>
      <c r="BE304" s="146">
        <f>IF(N304="základní",J304,0)</f>
        <v>0</v>
      </c>
      <c r="BF304" s="146">
        <f>IF(N304="snížená",J304,0)</f>
        <v>0</v>
      </c>
      <c r="BG304" s="146">
        <f>IF(N304="zákl. přenesená",J304,0)</f>
        <v>0</v>
      </c>
      <c r="BH304" s="146">
        <f>IF(N304="sníž. přenesená",J304,0)</f>
        <v>0</v>
      </c>
      <c r="BI304" s="146">
        <f>IF(N304="nulová",J304,0)</f>
        <v>0</v>
      </c>
      <c r="BJ304" s="18" t="s">
        <v>90</v>
      </c>
      <c r="BK304" s="146">
        <f>ROUND(I304*H304,2)</f>
        <v>0</v>
      </c>
      <c r="BL304" s="18" t="s">
        <v>454</v>
      </c>
      <c r="BM304" s="145" t="s">
        <v>5297</v>
      </c>
    </row>
    <row r="305" spans="2:65" s="1" customFormat="1" ht="24.2" customHeight="1">
      <c r="B305" s="33"/>
      <c r="C305" s="134" t="s">
        <v>995</v>
      </c>
      <c r="D305" s="134" t="s">
        <v>360</v>
      </c>
      <c r="E305" s="135" t="s">
        <v>4048</v>
      </c>
      <c r="F305" s="136" t="s">
        <v>4049</v>
      </c>
      <c r="G305" s="137" t="s">
        <v>1498</v>
      </c>
      <c r="H305" s="189"/>
      <c r="I305" s="139"/>
      <c r="J305" s="140">
        <f>ROUND(I305*H305,2)</f>
        <v>0</v>
      </c>
      <c r="K305" s="136" t="s">
        <v>402</v>
      </c>
      <c r="L305" s="33"/>
      <c r="M305" s="141" t="s">
        <v>19</v>
      </c>
      <c r="N305" s="142" t="s">
        <v>49</v>
      </c>
      <c r="P305" s="143">
        <f>O305*H305</f>
        <v>0</v>
      </c>
      <c r="Q305" s="143">
        <v>0</v>
      </c>
      <c r="R305" s="143">
        <f>Q305*H305</f>
        <v>0</v>
      </c>
      <c r="S305" s="143">
        <v>0</v>
      </c>
      <c r="T305" s="144">
        <f>S305*H305</f>
        <v>0</v>
      </c>
      <c r="AR305" s="145" t="s">
        <v>454</v>
      </c>
      <c r="AT305" s="145" t="s">
        <v>360</v>
      </c>
      <c r="AU305" s="145" t="s">
        <v>90</v>
      </c>
      <c r="AY305" s="18" t="s">
        <v>358</v>
      </c>
      <c r="BE305" s="146">
        <f>IF(N305="základní",J305,0)</f>
        <v>0</v>
      </c>
      <c r="BF305" s="146">
        <f>IF(N305="snížená",J305,0)</f>
        <v>0</v>
      </c>
      <c r="BG305" s="146">
        <f>IF(N305="zákl. přenesená",J305,0)</f>
        <v>0</v>
      </c>
      <c r="BH305" s="146">
        <f>IF(N305="sníž. přenesená",J305,0)</f>
        <v>0</v>
      </c>
      <c r="BI305" s="146">
        <f>IF(N305="nulová",J305,0)</f>
        <v>0</v>
      </c>
      <c r="BJ305" s="18" t="s">
        <v>90</v>
      </c>
      <c r="BK305" s="146">
        <f>ROUND(I305*H305,2)</f>
        <v>0</v>
      </c>
      <c r="BL305" s="18" t="s">
        <v>454</v>
      </c>
      <c r="BM305" s="145" t="s">
        <v>5298</v>
      </c>
    </row>
    <row r="306" spans="2:65" s="1" customFormat="1" ht="11.25">
      <c r="B306" s="33"/>
      <c r="D306" s="147" t="s">
        <v>366</v>
      </c>
      <c r="F306" s="148" t="s">
        <v>4051</v>
      </c>
      <c r="I306" s="149"/>
      <c r="L306" s="33"/>
      <c r="M306" s="150"/>
      <c r="T306" s="54"/>
      <c r="AT306" s="18" t="s">
        <v>366</v>
      </c>
      <c r="AU306" s="18" t="s">
        <v>90</v>
      </c>
    </row>
    <row r="307" spans="2:65" s="1" customFormat="1" ht="24.2" customHeight="1">
      <c r="B307" s="33"/>
      <c r="C307" s="134" t="s">
        <v>1000</v>
      </c>
      <c r="D307" s="134" t="s">
        <v>360</v>
      </c>
      <c r="E307" s="135" t="s">
        <v>4052</v>
      </c>
      <c r="F307" s="136" t="s">
        <v>4053</v>
      </c>
      <c r="G307" s="137" t="s">
        <v>1498</v>
      </c>
      <c r="H307" s="189"/>
      <c r="I307" s="139"/>
      <c r="J307" s="140">
        <f>ROUND(I307*H307,2)</f>
        <v>0</v>
      </c>
      <c r="K307" s="136" t="s">
        <v>402</v>
      </c>
      <c r="L307" s="33"/>
      <c r="M307" s="141" t="s">
        <v>19</v>
      </c>
      <c r="N307" s="142" t="s">
        <v>49</v>
      </c>
      <c r="P307" s="143">
        <f>O307*H307</f>
        <v>0</v>
      </c>
      <c r="Q307" s="143">
        <v>0</v>
      </c>
      <c r="R307" s="143">
        <f>Q307*H307</f>
        <v>0</v>
      </c>
      <c r="S307" s="143">
        <v>0</v>
      </c>
      <c r="T307" s="144">
        <f>S307*H307</f>
        <v>0</v>
      </c>
      <c r="AR307" s="145" t="s">
        <v>454</v>
      </c>
      <c r="AT307" s="145" t="s">
        <v>360</v>
      </c>
      <c r="AU307" s="145" t="s">
        <v>90</v>
      </c>
      <c r="AY307" s="18" t="s">
        <v>358</v>
      </c>
      <c r="BE307" s="146">
        <f>IF(N307="základní",J307,0)</f>
        <v>0</v>
      </c>
      <c r="BF307" s="146">
        <f>IF(N307="snížená",J307,0)</f>
        <v>0</v>
      </c>
      <c r="BG307" s="146">
        <f>IF(N307="zákl. přenesená",J307,0)</f>
        <v>0</v>
      </c>
      <c r="BH307" s="146">
        <f>IF(N307="sníž. přenesená",J307,0)</f>
        <v>0</v>
      </c>
      <c r="BI307" s="146">
        <f>IF(N307="nulová",J307,0)</f>
        <v>0</v>
      </c>
      <c r="BJ307" s="18" t="s">
        <v>90</v>
      </c>
      <c r="BK307" s="146">
        <f>ROUND(I307*H307,2)</f>
        <v>0</v>
      </c>
      <c r="BL307" s="18" t="s">
        <v>454</v>
      </c>
      <c r="BM307" s="145" t="s">
        <v>5299</v>
      </c>
    </row>
    <row r="308" spans="2:65" s="1" customFormat="1" ht="11.25">
      <c r="B308" s="33"/>
      <c r="D308" s="147" t="s">
        <v>366</v>
      </c>
      <c r="F308" s="148" t="s">
        <v>4055</v>
      </c>
      <c r="I308" s="149"/>
      <c r="L308" s="33"/>
      <c r="M308" s="150"/>
      <c r="T308" s="54"/>
      <c r="AT308" s="18" t="s">
        <v>366</v>
      </c>
      <c r="AU308" s="18" t="s">
        <v>90</v>
      </c>
    </row>
    <row r="309" spans="2:65" s="11" customFormat="1" ht="25.9" customHeight="1">
      <c r="B309" s="122"/>
      <c r="D309" s="123" t="s">
        <v>76</v>
      </c>
      <c r="E309" s="124" t="s">
        <v>190</v>
      </c>
      <c r="F309" s="124" t="s">
        <v>191</v>
      </c>
      <c r="I309" s="125"/>
      <c r="J309" s="126">
        <f>BK309</f>
        <v>0</v>
      </c>
      <c r="L309" s="122"/>
      <c r="M309" s="127"/>
      <c r="P309" s="128">
        <f>P310</f>
        <v>0</v>
      </c>
      <c r="R309" s="128">
        <f>R310</f>
        <v>0</v>
      </c>
      <c r="T309" s="129">
        <f>T310</f>
        <v>0</v>
      </c>
      <c r="AR309" s="123" t="s">
        <v>388</v>
      </c>
      <c r="AT309" s="130" t="s">
        <v>76</v>
      </c>
      <c r="AU309" s="130" t="s">
        <v>77</v>
      </c>
      <c r="AY309" s="123" t="s">
        <v>358</v>
      </c>
      <c r="BK309" s="131">
        <f>BK310</f>
        <v>0</v>
      </c>
    </row>
    <row r="310" spans="2:65" s="11" customFormat="1" ht="22.9" customHeight="1">
      <c r="B310" s="122"/>
      <c r="D310" s="123" t="s">
        <v>76</v>
      </c>
      <c r="E310" s="132" t="s">
        <v>4056</v>
      </c>
      <c r="F310" s="132" t="s">
        <v>4057</v>
      </c>
      <c r="I310" s="125"/>
      <c r="J310" s="133">
        <f>BK310</f>
        <v>0</v>
      </c>
      <c r="L310" s="122"/>
      <c r="M310" s="127"/>
      <c r="P310" s="128">
        <f>P311</f>
        <v>0</v>
      </c>
      <c r="R310" s="128">
        <f>R311</f>
        <v>0</v>
      </c>
      <c r="T310" s="129">
        <f>T311</f>
        <v>0</v>
      </c>
      <c r="AR310" s="123" t="s">
        <v>388</v>
      </c>
      <c r="AT310" s="130" t="s">
        <v>76</v>
      </c>
      <c r="AU310" s="130" t="s">
        <v>84</v>
      </c>
      <c r="AY310" s="123" t="s">
        <v>358</v>
      </c>
      <c r="BK310" s="131">
        <f>BK311</f>
        <v>0</v>
      </c>
    </row>
    <row r="311" spans="2:65" s="1" customFormat="1" ht="24.2" customHeight="1">
      <c r="B311" s="33"/>
      <c r="C311" s="134" t="s">
        <v>1006</v>
      </c>
      <c r="D311" s="134" t="s">
        <v>360</v>
      </c>
      <c r="E311" s="135" t="s">
        <v>4058</v>
      </c>
      <c r="F311" s="136" t="s">
        <v>4059</v>
      </c>
      <c r="G311" s="137" t="s">
        <v>4060</v>
      </c>
      <c r="H311" s="138">
        <v>1</v>
      </c>
      <c r="I311" s="139"/>
      <c r="J311" s="140">
        <f>ROUND(I311*H311,2)</f>
        <v>0</v>
      </c>
      <c r="K311" s="136" t="s">
        <v>3182</v>
      </c>
      <c r="L311" s="33"/>
      <c r="M311" s="196" t="s">
        <v>19</v>
      </c>
      <c r="N311" s="197" t="s">
        <v>49</v>
      </c>
      <c r="O311" s="198"/>
      <c r="P311" s="199">
        <f>O311*H311</f>
        <v>0</v>
      </c>
      <c r="Q311" s="199">
        <v>0</v>
      </c>
      <c r="R311" s="199">
        <f>Q311*H311</f>
        <v>0</v>
      </c>
      <c r="S311" s="199">
        <v>0</v>
      </c>
      <c r="T311" s="200">
        <f>S311*H311</f>
        <v>0</v>
      </c>
      <c r="AR311" s="145" t="s">
        <v>4061</v>
      </c>
      <c r="AT311" s="145" t="s">
        <v>360</v>
      </c>
      <c r="AU311" s="145" t="s">
        <v>90</v>
      </c>
      <c r="AY311" s="18" t="s">
        <v>358</v>
      </c>
      <c r="BE311" s="146">
        <f>IF(N311="základní",J311,0)</f>
        <v>0</v>
      </c>
      <c r="BF311" s="146">
        <f>IF(N311="snížená",J311,0)</f>
        <v>0</v>
      </c>
      <c r="BG311" s="146">
        <f>IF(N311="zákl. přenesená",J311,0)</f>
        <v>0</v>
      </c>
      <c r="BH311" s="146">
        <f>IF(N311="sníž. přenesená",J311,0)</f>
        <v>0</v>
      </c>
      <c r="BI311" s="146">
        <f>IF(N311="nulová",J311,0)</f>
        <v>0</v>
      </c>
      <c r="BJ311" s="18" t="s">
        <v>90</v>
      </c>
      <c r="BK311" s="146">
        <f>ROUND(I311*H311,2)</f>
        <v>0</v>
      </c>
      <c r="BL311" s="18" t="s">
        <v>4061</v>
      </c>
      <c r="BM311" s="145" t="s">
        <v>5300</v>
      </c>
    </row>
    <row r="312" spans="2:65" s="1" customFormat="1" ht="6.95" customHeight="1">
      <c r="B312" s="42"/>
      <c r="C312" s="43"/>
      <c r="D312" s="43"/>
      <c r="E312" s="43"/>
      <c r="F312" s="43"/>
      <c r="G312" s="43"/>
      <c r="H312" s="43"/>
      <c r="I312" s="43"/>
      <c r="J312" s="43"/>
      <c r="K312" s="43"/>
      <c r="L312" s="33"/>
    </row>
  </sheetData>
  <sheetProtection algorithmName="SHA-512" hashValue="buXR82Bn5wM9oDs4mglQFvTyiTNTpc2sgEhFSlHRYRoZMweeW0CGHf7tOzUi2Iso4JTf3yuP5udWlS9AeBiD+w==" saltValue="9H6j4muuPjtzdTep8TMRJqS8dR4jG88+UwMQcMHclcom8ATk5RBSf/Ot2rogakV+F/SyCQ/SuNYq7x/ly7Nw1g==" spinCount="100000" sheet="1" objects="1" scenarios="1" formatColumns="0" formatRows="0" autoFilter="0"/>
  <autoFilter ref="C99:K311" xr:uid="{00000000-0009-0000-0000-00000B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B00-000000000000}"/>
    <hyperlink ref="F113" r:id="rId2" xr:uid="{00000000-0004-0000-0B00-000001000000}"/>
    <hyperlink ref="F120" r:id="rId3" xr:uid="{00000000-0004-0000-0B00-000002000000}"/>
    <hyperlink ref="F125" r:id="rId4" xr:uid="{00000000-0004-0000-0B00-000003000000}"/>
    <hyperlink ref="F127" r:id="rId5" xr:uid="{00000000-0004-0000-0B00-000004000000}"/>
    <hyperlink ref="F144" r:id="rId6" xr:uid="{00000000-0004-0000-0B00-000005000000}"/>
    <hyperlink ref="F146" r:id="rId7" xr:uid="{00000000-0004-0000-0B00-000006000000}"/>
    <hyperlink ref="F148" r:id="rId8" xr:uid="{00000000-0004-0000-0B00-000007000000}"/>
    <hyperlink ref="F151" r:id="rId9" xr:uid="{00000000-0004-0000-0B00-000008000000}"/>
    <hyperlink ref="F154" r:id="rId10" xr:uid="{00000000-0004-0000-0B00-000009000000}"/>
    <hyperlink ref="F156" r:id="rId11" xr:uid="{00000000-0004-0000-0B00-00000A000000}"/>
    <hyperlink ref="F158" r:id="rId12" xr:uid="{00000000-0004-0000-0B00-00000B000000}"/>
    <hyperlink ref="F162" r:id="rId13" xr:uid="{00000000-0004-0000-0B00-00000C000000}"/>
    <hyperlink ref="F164" r:id="rId14" xr:uid="{00000000-0004-0000-0B00-00000D000000}"/>
    <hyperlink ref="F167" r:id="rId15" xr:uid="{00000000-0004-0000-0B00-00000E000000}"/>
    <hyperlink ref="F170" r:id="rId16" xr:uid="{00000000-0004-0000-0B00-00000F000000}"/>
    <hyperlink ref="F173" r:id="rId17" xr:uid="{00000000-0004-0000-0B00-000010000000}"/>
    <hyperlink ref="F176" r:id="rId18" xr:uid="{00000000-0004-0000-0B00-000011000000}"/>
    <hyperlink ref="F179" r:id="rId19" xr:uid="{00000000-0004-0000-0B00-000012000000}"/>
    <hyperlink ref="F182" r:id="rId20" xr:uid="{00000000-0004-0000-0B00-000013000000}"/>
    <hyperlink ref="F185" r:id="rId21" xr:uid="{00000000-0004-0000-0B00-000014000000}"/>
    <hyperlink ref="F188" r:id="rId22" xr:uid="{00000000-0004-0000-0B00-000015000000}"/>
    <hyperlink ref="F191" r:id="rId23" xr:uid="{00000000-0004-0000-0B00-000016000000}"/>
    <hyperlink ref="F194" r:id="rId24" xr:uid="{00000000-0004-0000-0B00-000017000000}"/>
    <hyperlink ref="F197" r:id="rId25" xr:uid="{00000000-0004-0000-0B00-000018000000}"/>
    <hyperlink ref="F206" r:id="rId26" xr:uid="{00000000-0004-0000-0B00-000019000000}"/>
    <hyperlink ref="F208" r:id="rId27" xr:uid="{00000000-0004-0000-0B00-00001A000000}"/>
    <hyperlink ref="F211" r:id="rId28" xr:uid="{00000000-0004-0000-0B00-00001B000000}"/>
    <hyperlink ref="F214" r:id="rId29" xr:uid="{00000000-0004-0000-0B00-00001C000000}"/>
    <hyperlink ref="F217" r:id="rId30" xr:uid="{00000000-0004-0000-0B00-00001D000000}"/>
    <hyperlink ref="F219" r:id="rId31" xr:uid="{00000000-0004-0000-0B00-00001E000000}"/>
    <hyperlink ref="F222" r:id="rId32" xr:uid="{00000000-0004-0000-0B00-00001F000000}"/>
    <hyperlink ref="F225" r:id="rId33" xr:uid="{00000000-0004-0000-0B00-000020000000}"/>
    <hyperlink ref="F228" r:id="rId34" xr:uid="{00000000-0004-0000-0B00-000021000000}"/>
    <hyperlink ref="F231" r:id="rId35" xr:uid="{00000000-0004-0000-0B00-000022000000}"/>
    <hyperlink ref="F234" r:id="rId36" xr:uid="{00000000-0004-0000-0B00-000023000000}"/>
    <hyperlink ref="F237" r:id="rId37" xr:uid="{00000000-0004-0000-0B00-000024000000}"/>
    <hyperlink ref="F254" r:id="rId38" xr:uid="{00000000-0004-0000-0B00-000025000000}"/>
    <hyperlink ref="F256" r:id="rId39" xr:uid="{00000000-0004-0000-0B00-000026000000}"/>
    <hyperlink ref="F263" r:id="rId40" xr:uid="{00000000-0004-0000-0B00-000027000000}"/>
    <hyperlink ref="F266" r:id="rId41" xr:uid="{00000000-0004-0000-0B00-000028000000}"/>
    <hyperlink ref="F269" r:id="rId42" xr:uid="{00000000-0004-0000-0B00-000029000000}"/>
    <hyperlink ref="F272" r:id="rId43" xr:uid="{00000000-0004-0000-0B00-00002A000000}"/>
    <hyperlink ref="F274" r:id="rId44" xr:uid="{00000000-0004-0000-0B00-00002B000000}"/>
    <hyperlink ref="F278" r:id="rId45" xr:uid="{00000000-0004-0000-0B00-00002C000000}"/>
    <hyperlink ref="F280" r:id="rId46" xr:uid="{00000000-0004-0000-0B00-00002D000000}"/>
    <hyperlink ref="F282" r:id="rId47" xr:uid="{00000000-0004-0000-0B00-00002E000000}"/>
    <hyperlink ref="F284" r:id="rId48" xr:uid="{00000000-0004-0000-0B00-00002F000000}"/>
    <hyperlink ref="F286" r:id="rId49" xr:uid="{00000000-0004-0000-0B00-000030000000}"/>
    <hyperlink ref="F288" r:id="rId50" xr:uid="{00000000-0004-0000-0B00-000031000000}"/>
    <hyperlink ref="F291" r:id="rId51" xr:uid="{00000000-0004-0000-0B00-000032000000}"/>
    <hyperlink ref="F294" r:id="rId52" xr:uid="{00000000-0004-0000-0B00-000033000000}"/>
    <hyperlink ref="F297" r:id="rId53" xr:uid="{00000000-0004-0000-0B00-000034000000}"/>
    <hyperlink ref="F300" r:id="rId54" xr:uid="{00000000-0004-0000-0B00-000035000000}"/>
    <hyperlink ref="F306" r:id="rId55" xr:uid="{00000000-0004-0000-0B00-000036000000}"/>
    <hyperlink ref="F308" r:id="rId56" xr:uid="{00000000-0004-0000-0B00-00003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129</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5171</v>
      </c>
      <c r="F9" s="303"/>
      <c r="G9" s="303"/>
      <c r="H9" s="303"/>
      <c r="L9" s="21"/>
    </row>
    <row r="10" spans="2:46" ht="12" customHeight="1">
      <c r="B10" s="21"/>
      <c r="D10" s="28" t="s">
        <v>222</v>
      </c>
      <c r="L10" s="21"/>
    </row>
    <row r="11" spans="2:46" s="1" customFormat="1" ht="16.5" customHeight="1">
      <c r="B11" s="33"/>
      <c r="E11" s="337" t="s">
        <v>5198</v>
      </c>
      <c r="F11" s="343"/>
      <c r="G11" s="343"/>
      <c r="H11" s="343"/>
      <c r="L11" s="33"/>
    </row>
    <row r="12" spans="2:46" s="1" customFormat="1" ht="12" customHeight="1">
      <c r="B12" s="33"/>
      <c r="D12" s="28" t="s">
        <v>2976</v>
      </c>
      <c r="L12" s="33"/>
    </row>
    <row r="13" spans="2:46" s="1" customFormat="1" ht="16.5" customHeight="1">
      <c r="B13" s="33"/>
      <c r="E13" s="324" t="s">
        <v>5301</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ROUND((SUM(BE97:BE289)),  2)</f>
        <v>0</v>
      </c>
      <c r="I37" s="96">
        <v>0.21</v>
      </c>
      <c r="J37" s="84">
        <f>ROUND(((SUM(BE97:BE289))*I37),  2)</f>
        <v>0</v>
      </c>
      <c r="L37" s="33"/>
    </row>
    <row r="38" spans="2:12" s="1" customFormat="1" ht="14.45" customHeight="1">
      <c r="B38" s="33"/>
      <c r="E38" s="28" t="s">
        <v>49</v>
      </c>
      <c r="F38" s="84">
        <f>ROUND((SUM(BF97:BF289)),  2)</f>
        <v>0</v>
      </c>
      <c r="I38" s="96">
        <v>0.12</v>
      </c>
      <c r="J38" s="84">
        <f>ROUND(((SUM(BF97:BF289))*I38),  2)</f>
        <v>0</v>
      </c>
      <c r="L38" s="33"/>
    </row>
    <row r="39" spans="2:12" s="1" customFormat="1" ht="14.45" hidden="1" customHeight="1">
      <c r="B39" s="33"/>
      <c r="E39" s="28" t="s">
        <v>50</v>
      </c>
      <c r="F39" s="84">
        <f>ROUND((SUM(BG97:BG289)),  2)</f>
        <v>0</v>
      </c>
      <c r="I39" s="96">
        <v>0.21</v>
      </c>
      <c r="J39" s="84">
        <f>0</f>
        <v>0</v>
      </c>
      <c r="L39" s="33"/>
    </row>
    <row r="40" spans="2:12" s="1" customFormat="1" ht="14.45" hidden="1" customHeight="1">
      <c r="B40" s="33"/>
      <c r="E40" s="28" t="s">
        <v>51</v>
      </c>
      <c r="F40" s="84">
        <f>ROUND((SUM(BH97:BH289)),  2)</f>
        <v>0</v>
      </c>
      <c r="I40" s="96">
        <v>0.12</v>
      </c>
      <c r="J40" s="84">
        <f>0</f>
        <v>0</v>
      </c>
      <c r="L40" s="33"/>
    </row>
    <row r="41" spans="2:12" s="1" customFormat="1" ht="14.45" hidden="1" customHeight="1">
      <c r="B41" s="33"/>
      <c r="E41" s="28" t="s">
        <v>52</v>
      </c>
      <c r="F41" s="84">
        <f>ROUND((SUM(BI97:BI289)),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5171</v>
      </c>
      <c r="F54" s="303"/>
      <c r="G54" s="303"/>
      <c r="H54" s="303"/>
      <c r="L54" s="21"/>
    </row>
    <row r="55" spans="2:12" ht="12" customHeight="1">
      <c r="B55" s="21"/>
      <c r="C55" s="28" t="s">
        <v>222</v>
      </c>
      <c r="L55" s="21"/>
    </row>
    <row r="56" spans="2:12" s="1" customFormat="1" ht="16.5" customHeight="1">
      <c r="B56" s="33"/>
      <c r="E56" s="337" t="s">
        <v>5198</v>
      </c>
      <c r="F56" s="343"/>
      <c r="G56" s="343"/>
      <c r="H56" s="343"/>
      <c r="L56" s="33"/>
    </row>
    <row r="57" spans="2:12" s="1" customFormat="1" ht="12" customHeight="1">
      <c r="B57" s="33"/>
      <c r="C57" s="28" t="s">
        <v>2976</v>
      </c>
      <c r="L57" s="33"/>
    </row>
    <row r="58" spans="2:12" s="1" customFormat="1" ht="16.5" customHeight="1">
      <c r="B58" s="33"/>
      <c r="E58" s="324" t="str">
        <f>E13</f>
        <v>D.1.4.3B - Elektroinstalace - silnoproud</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4066</v>
      </c>
      <c r="E69" s="112"/>
      <c r="F69" s="112"/>
      <c r="G69" s="112"/>
      <c r="H69" s="112"/>
      <c r="I69" s="112"/>
      <c r="J69" s="113">
        <f>J99</f>
        <v>0</v>
      </c>
      <c r="L69" s="110"/>
    </row>
    <row r="70" spans="2:47" s="8" customFormat="1" ht="24.95" customHeight="1">
      <c r="B70" s="106"/>
      <c r="D70" s="107" t="s">
        <v>4067</v>
      </c>
      <c r="E70" s="108"/>
      <c r="F70" s="108"/>
      <c r="G70" s="108"/>
      <c r="H70" s="108"/>
      <c r="I70" s="108"/>
      <c r="J70" s="109">
        <f>J280</f>
        <v>0</v>
      </c>
      <c r="L70" s="106"/>
    </row>
    <row r="71" spans="2:47" s="8" customFormat="1" ht="24.95" customHeight="1">
      <c r="B71" s="106"/>
      <c r="D71" s="107" t="s">
        <v>3690</v>
      </c>
      <c r="E71" s="108"/>
      <c r="F71" s="108"/>
      <c r="G71" s="108"/>
      <c r="H71" s="108"/>
      <c r="I71" s="108"/>
      <c r="J71" s="109">
        <f>J283</f>
        <v>0</v>
      </c>
      <c r="L71" s="106"/>
    </row>
    <row r="72" spans="2:47" s="9" customFormat="1" ht="19.899999999999999" customHeight="1">
      <c r="B72" s="110"/>
      <c r="D72" s="111" t="s">
        <v>3691</v>
      </c>
      <c r="E72" s="112"/>
      <c r="F72" s="112"/>
      <c r="G72" s="112"/>
      <c r="H72" s="112"/>
      <c r="I72" s="112"/>
      <c r="J72" s="113">
        <f>J284</f>
        <v>0</v>
      </c>
      <c r="L72" s="110"/>
    </row>
    <row r="73" spans="2:47" s="9" customFormat="1" ht="19.899999999999999" customHeight="1">
      <c r="B73" s="110"/>
      <c r="D73" s="111" t="s">
        <v>4068</v>
      </c>
      <c r="E73" s="112"/>
      <c r="F73" s="112"/>
      <c r="G73" s="112"/>
      <c r="H73" s="112"/>
      <c r="I73" s="112"/>
      <c r="J73" s="113">
        <f>J287</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5171</v>
      </c>
      <c r="F85" s="303"/>
      <c r="G85" s="303"/>
      <c r="H85" s="303"/>
      <c r="L85" s="21"/>
    </row>
    <row r="86" spans="2:20" ht="12" customHeight="1">
      <c r="B86" s="21"/>
      <c r="C86" s="28" t="s">
        <v>222</v>
      </c>
      <c r="L86" s="21"/>
    </row>
    <row r="87" spans="2:20" s="1" customFormat="1" ht="16.5" customHeight="1">
      <c r="B87" s="33"/>
      <c r="E87" s="337" t="s">
        <v>5198</v>
      </c>
      <c r="F87" s="343"/>
      <c r="G87" s="343"/>
      <c r="H87" s="343"/>
      <c r="L87" s="33"/>
    </row>
    <row r="88" spans="2:20" s="1" customFormat="1" ht="12" customHeight="1">
      <c r="B88" s="33"/>
      <c r="C88" s="28" t="s">
        <v>2976</v>
      </c>
      <c r="L88" s="33"/>
    </row>
    <row r="89" spans="2:20" s="1" customFormat="1" ht="16.5" customHeight="1">
      <c r="B89" s="33"/>
      <c r="E89" s="324" t="str">
        <f>E13</f>
        <v>D.1.4.3B - Elektroinstalace - silnoproud</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40.15" customHeight="1">
      <c r="B93" s="33"/>
      <c r="C93" s="28" t="s">
        <v>24</v>
      </c>
      <c r="F93" s="26" t="str">
        <f>E19</f>
        <v>Město Kroměříž</v>
      </c>
      <c r="I93" s="28" t="s">
        <v>32</v>
      </c>
      <c r="J93" s="31" t="str">
        <f>E25</f>
        <v>Jiří Škop-elektroprojekce, Duhová 269, Náchod</v>
      </c>
      <c r="L93" s="33"/>
    </row>
    <row r="94" spans="2:20" s="1" customFormat="1" ht="40.15" customHeight="1">
      <c r="B94" s="33"/>
      <c r="C94" s="28" t="s">
        <v>30</v>
      </c>
      <c r="F94" s="26" t="str">
        <f>IF(E22="","",E22)</f>
        <v>Vyplň údaj</v>
      </c>
      <c r="I94" s="28" t="s">
        <v>37</v>
      </c>
      <c r="J94" s="31" t="str">
        <f>E28</f>
        <v>Jiří Škop-elektroprojekce, Duhová 269, Náchod</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P98+P280+P283</f>
        <v>0</v>
      </c>
      <c r="Q97" s="51"/>
      <c r="R97" s="119">
        <f>R98+R280+R283</f>
        <v>1.8231925000000002</v>
      </c>
      <c r="S97" s="51"/>
      <c r="T97" s="120">
        <f>T98+T280+T283</f>
        <v>0</v>
      </c>
      <c r="AT97" s="18" t="s">
        <v>76</v>
      </c>
      <c r="AU97" s="18" t="s">
        <v>313</v>
      </c>
      <c r="BK97" s="121">
        <f>BK98+BK280+BK283</f>
        <v>0</v>
      </c>
    </row>
    <row r="98" spans="2:65" s="11" customFormat="1" ht="25.9" customHeight="1">
      <c r="B98" s="122"/>
      <c r="D98" s="123" t="s">
        <v>76</v>
      </c>
      <c r="E98" s="124" t="s">
        <v>1407</v>
      </c>
      <c r="F98" s="124" t="s">
        <v>1408</v>
      </c>
      <c r="I98" s="125"/>
      <c r="J98" s="126">
        <f>BK98</f>
        <v>0</v>
      </c>
      <c r="L98" s="122"/>
      <c r="M98" s="127"/>
      <c r="P98" s="128">
        <f>P99</f>
        <v>0</v>
      </c>
      <c r="R98" s="128">
        <f>R99</f>
        <v>1.8231925000000002</v>
      </c>
      <c r="T98" s="129">
        <f>T99</f>
        <v>0</v>
      </c>
      <c r="AR98" s="123" t="s">
        <v>90</v>
      </c>
      <c r="AT98" s="130" t="s">
        <v>76</v>
      </c>
      <c r="AU98" s="130" t="s">
        <v>77</v>
      </c>
      <c r="AY98" s="123" t="s">
        <v>358</v>
      </c>
      <c r="BK98" s="131">
        <f>BK99</f>
        <v>0</v>
      </c>
    </row>
    <row r="99" spans="2:65" s="11" customFormat="1" ht="22.9" customHeight="1">
      <c r="B99" s="122"/>
      <c r="D99" s="123" t="s">
        <v>76</v>
      </c>
      <c r="E99" s="132" t="s">
        <v>4069</v>
      </c>
      <c r="F99" s="132" t="s">
        <v>103</v>
      </c>
      <c r="I99" s="125"/>
      <c r="J99" s="133">
        <f>BK99</f>
        <v>0</v>
      </c>
      <c r="L99" s="122"/>
      <c r="M99" s="127"/>
      <c r="P99" s="128">
        <f>SUM(P100:P279)</f>
        <v>0</v>
      </c>
      <c r="R99" s="128">
        <f>SUM(R100:R279)</f>
        <v>1.8231925000000002</v>
      </c>
      <c r="T99" s="129">
        <f>SUM(T100:T279)</f>
        <v>0</v>
      </c>
      <c r="AR99" s="123" t="s">
        <v>90</v>
      </c>
      <c r="AT99" s="130" t="s">
        <v>76</v>
      </c>
      <c r="AU99" s="130" t="s">
        <v>84</v>
      </c>
      <c r="AY99" s="123" t="s">
        <v>358</v>
      </c>
      <c r="BK99" s="131">
        <f>SUM(BK100:BK279)</f>
        <v>0</v>
      </c>
    </row>
    <row r="100" spans="2:65" s="1" customFormat="1" ht="37.9" customHeight="1">
      <c r="B100" s="33"/>
      <c r="C100" s="134" t="s">
        <v>84</v>
      </c>
      <c r="D100" s="134" t="s">
        <v>360</v>
      </c>
      <c r="E100" s="135" t="s">
        <v>4070</v>
      </c>
      <c r="F100" s="136" t="s">
        <v>4071</v>
      </c>
      <c r="G100" s="137" t="s">
        <v>235</v>
      </c>
      <c r="H100" s="138">
        <v>10</v>
      </c>
      <c r="I100" s="139"/>
      <c r="J100" s="140">
        <f>ROUND(I100*H100,2)</f>
        <v>0</v>
      </c>
      <c r="K100" s="136" t="s">
        <v>363</v>
      </c>
      <c r="L100" s="33"/>
      <c r="M100" s="141" t="s">
        <v>19</v>
      </c>
      <c r="N100" s="142" t="s">
        <v>49</v>
      </c>
      <c r="P100" s="143">
        <f>O100*H100</f>
        <v>0</v>
      </c>
      <c r="Q100" s="143">
        <v>0</v>
      </c>
      <c r="R100" s="143">
        <f>Q100*H100</f>
        <v>0</v>
      </c>
      <c r="S100" s="143">
        <v>0</v>
      </c>
      <c r="T100" s="144">
        <f>S100*H100</f>
        <v>0</v>
      </c>
      <c r="AR100" s="145" t="s">
        <v>454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454</v>
      </c>
      <c r="BM100" s="145" t="s">
        <v>5302</v>
      </c>
    </row>
    <row r="101" spans="2:65" s="1" customFormat="1" ht="11.25">
      <c r="B101" s="33"/>
      <c r="D101" s="147" t="s">
        <v>366</v>
      </c>
      <c r="F101" s="148" t="s">
        <v>4073</v>
      </c>
      <c r="I101" s="149"/>
      <c r="L101" s="33"/>
      <c r="M101" s="150"/>
      <c r="T101" s="54"/>
      <c r="AT101" s="18" t="s">
        <v>366</v>
      </c>
      <c r="AU101" s="18" t="s">
        <v>90</v>
      </c>
    </row>
    <row r="102" spans="2:65" s="1" customFormat="1" ht="24.2" customHeight="1">
      <c r="B102" s="33"/>
      <c r="C102" s="179" t="s">
        <v>90</v>
      </c>
      <c r="D102" s="179" t="s">
        <v>440</v>
      </c>
      <c r="E102" s="180" t="s">
        <v>4074</v>
      </c>
      <c r="F102" s="181" t="s">
        <v>4075</v>
      </c>
      <c r="G102" s="182" t="s">
        <v>235</v>
      </c>
      <c r="H102" s="183">
        <v>10</v>
      </c>
      <c r="I102" s="184"/>
      <c r="J102" s="185">
        <f>ROUND(I102*H102,2)</f>
        <v>0</v>
      </c>
      <c r="K102" s="181" t="s">
        <v>363</v>
      </c>
      <c r="L102" s="186"/>
      <c r="M102" s="187" t="s">
        <v>19</v>
      </c>
      <c r="N102" s="188" t="s">
        <v>49</v>
      </c>
      <c r="P102" s="143">
        <f>O102*H102</f>
        <v>0</v>
      </c>
      <c r="Q102" s="143">
        <v>6.8999999999999997E-4</v>
      </c>
      <c r="R102" s="143">
        <f>Q102*H102</f>
        <v>6.8999999999999999E-3</v>
      </c>
      <c r="S102" s="143">
        <v>0</v>
      </c>
      <c r="T102" s="144">
        <f>S102*H102</f>
        <v>0</v>
      </c>
      <c r="AR102" s="145" t="s">
        <v>558</v>
      </c>
      <c r="AT102" s="145" t="s">
        <v>440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5303</v>
      </c>
    </row>
    <row r="103" spans="2:65" s="1" customFormat="1" ht="44.25" customHeight="1">
      <c r="B103" s="33"/>
      <c r="C103" s="134" t="s">
        <v>97</v>
      </c>
      <c r="D103" s="134" t="s">
        <v>360</v>
      </c>
      <c r="E103" s="135" t="s">
        <v>4077</v>
      </c>
      <c r="F103" s="136" t="s">
        <v>4078</v>
      </c>
      <c r="G103" s="137" t="s">
        <v>504</v>
      </c>
      <c r="H103" s="138">
        <v>318</v>
      </c>
      <c r="I103" s="139"/>
      <c r="J103" s="140">
        <f>ROUND(I103*H103,2)</f>
        <v>0</v>
      </c>
      <c r="K103" s="136" t="s">
        <v>3989</v>
      </c>
      <c r="L103" s="33"/>
      <c r="M103" s="141" t="s">
        <v>19</v>
      </c>
      <c r="N103" s="142" t="s">
        <v>49</v>
      </c>
      <c r="P103" s="143">
        <f>O103*H103</f>
        <v>0</v>
      </c>
      <c r="Q103" s="143">
        <v>0</v>
      </c>
      <c r="R103" s="143">
        <f>Q103*H103</f>
        <v>0</v>
      </c>
      <c r="S103" s="143">
        <v>0</v>
      </c>
      <c r="T103" s="144">
        <f>S103*H103</f>
        <v>0</v>
      </c>
      <c r="AR103" s="145" t="s">
        <v>454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5304</v>
      </c>
    </row>
    <row r="104" spans="2:65" s="1" customFormat="1" ht="11.25">
      <c r="B104" s="33"/>
      <c r="D104" s="147" t="s">
        <v>366</v>
      </c>
      <c r="F104" s="148" t="s">
        <v>4080</v>
      </c>
      <c r="I104" s="149"/>
      <c r="L104" s="33"/>
      <c r="M104" s="150"/>
      <c r="T104" s="54"/>
      <c r="AT104" s="18" t="s">
        <v>366</v>
      </c>
      <c r="AU104" s="18" t="s">
        <v>90</v>
      </c>
    </row>
    <row r="105" spans="2:65" s="1" customFormat="1" ht="21.75" customHeight="1">
      <c r="B105" s="33"/>
      <c r="C105" s="179" t="s">
        <v>364</v>
      </c>
      <c r="D105" s="179" t="s">
        <v>440</v>
      </c>
      <c r="E105" s="180" t="s">
        <v>4081</v>
      </c>
      <c r="F105" s="181" t="s">
        <v>4082</v>
      </c>
      <c r="G105" s="182" t="s">
        <v>504</v>
      </c>
      <c r="H105" s="183">
        <v>318</v>
      </c>
      <c r="I105" s="184"/>
      <c r="J105" s="185">
        <f>ROUND(I105*H105,2)</f>
        <v>0</v>
      </c>
      <c r="K105" s="181" t="s">
        <v>363</v>
      </c>
      <c r="L105" s="186"/>
      <c r="M105" s="187" t="s">
        <v>19</v>
      </c>
      <c r="N105" s="188" t="s">
        <v>49</v>
      </c>
      <c r="P105" s="143">
        <f>O105*H105</f>
        <v>0</v>
      </c>
      <c r="Q105" s="143">
        <v>4.0000000000000003E-5</v>
      </c>
      <c r="R105" s="143">
        <f>Q105*H105</f>
        <v>1.272E-2</v>
      </c>
      <c r="S105" s="143">
        <v>0</v>
      </c>
      <c r="T105" s="144">
        <f>S105*H105</f>
        <v>0</v>
      </c>
      <c r="AR105" s="145" t="s">
        <v>558</v>
      </c>
      <c r="AT105" s="145" t="s">
        <v>440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5305</v>
      </c>
    </row>
    <row r="106" spans="2:65" s="1" customFormat="1" ht="49.15" customHeight="1">
      <c r="B106" s="33"/>
      <c r="C106" s="134" t="s">
        <v>388</v>
      </c>
      <c r="D106" s="134" t="s">
        <v>360</v>
      </c>
      <c r="E106" s="135" t="s">
        <v>4084</v>
      </c>
      <c r="F106" s="136" t="s">
        <v>4085</v>
      </c>
      <c r="G106" s="137" t="s">
        <v>504</v>
      </c>
      <c r="H106" s="138">
        <v>65</v>
      </c>
      <c r="I106" s="139"/>
      <c r="J106" s="140">
        <f>ROUND(I106*H106,2)</f>
        <v>0</v>
      </c>
      <c r="K106" s="136" t="s">
        <v>3989</v>
      </c>
      <c r="L106" s="33"/>
      <c r="M106" s="141" t="s">
        <v>19</v>
      </c>
      <c r="N106" s="142" t="s">
        <v>49</v>
      </c>
      <c r="P106" s="143">
        <f>O106*H106</f>
        <v>0</v>
      </c>
      <c r="Q106" s="143">
        <v>0</v>
      </c>
      <c r="R106" s="143">
        <f>Q106*H106</f>
        <v>0</v>
      </c>
      <c r="S106" s="143">
        <v>0</v>
      </c>
      <c r="T106" s="144">
        <f>S106*H106</f>
        <v>0</v>
      </c>
      <c r="AR106" s="145" t="s">
        <v>454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5306</v>
      </c>
    </row>
    <row r="107" spans="2:65" s="1" customFormat="1" ht="11.25">
      <c r="B107" s="33"/>
      <c r="D107" s="147" t="s">
        <v>366</v>
      </c>
      <c r="F107" s="148" t="s">
        <v>4087</v>
      </c>
      <c r="I107" s="149"/>
      <c r="L107" s="33"/>
      <c r="M107" s="150"/>
      <c r="T107" s="54"/>
      <c r="AT107" s="18" t="s">
        <v>366</v>
      </c>
      <c r="AU107" s="18" t="s">
        <v>90</v>
      </c>
    </row>
    <row r="108" spans="2:65" s="1" customFormat="1" ht="24.2" customHeight="1">
      <c r="B108" s="33"/>
      <c r="C108" s="179" t="s">
        <v>394</v>
      </c>
      <c r="D108" s="179" t="s">
        <v>440</v>
      </c>
      <c r="E108" s="180" t="s">
        <v>4088</v>
      </c>
      <c r="F108" s="181" t="s">
        <v>4089</v>
      </c>
      <c r="G108" s="182" t="s">
        <v>504</v>
      </c>
      <c r="H108" s="183">
        <v>65</v>
      </c>
      <c r="I108" s="184"/>
      <c r="J108" s="185">
        <f>ROUND(I108*H108,2)</f>
        <v>0</v>
      </c>
      <c r="K108" s="181" t="s">
        <v>363</v>
      </c>
      <c r="L108" s="186"/>
      <c r="M108" s="187" t="s">
        <v>19</v>
      </c>
      <c r="N108" s="188" t="s">
        <v>49</v>
      </c>
      <c r="P108" s="143">
        <f>O108*H108</f>
        <v>0</v>
      </c>
      <c r="Q108" s="143">
        <v>9.0000000000000006E-5</v>
      </c>
      <c r="R108" s="143">
        <f>Q108*H108</f>
        <v>5.8500000000000002E-3</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5307</v>
      </c>
    </row>
    <row r="109" spans="2:65" s="1" customFormat="1" ht="44.25" customHeight="1">
      <c r="B109" s="33"/>
      <c r="C109" s="134" t="s">
        <v>399</v>
      </c>
      <c r="D109" s="134" t="s">
        <v>360</v>
      </c>
      <c r="E109" s="135" t="s">
        <v>4091</v>
      </c>
      <c r="F109" s="136" t="s">
        <v>4092</v>
      </c>
      <c r="G109" s="137" t="s">
        <v>235</v>
      </c>
      <c r="H109" s="138">
        <v>1500</v>
      </c>
      <c r="I109" s="139"/>
      <c r="J109" s="140">
        <f>ROUND(I109*H109,2)</f>
        <v>0</v>
      </c>
      <c r="K109" s="136" t="s">
        <v>363</v>
      </c>
      <c r="L109" s="33"/>
      <c r="M109" s="141" t="s">
        <v>19</v>
      </c>
      <c r="N109" s="142" t="s">
        <v>49</v>
      </c>
      <c r="P109" s="143">
        <f>O109*H109</f>
        <v>0</v>
      </c>
      <c r="Q109" s="143">
        <v>0</v>
      </c>
      <c r="R109" s="143">
        <f>Q109*H109</f>
        <v>0</v>
      </c>
      <c r="S109" s="143">
        <v>0</v>
      </c>
      <c r="T109" s="144">
        <f>S109*H109</f>
        <v>0</v>
      </c>
      <c r="AR109" s="145" t="s">
        <v>454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454</v>
      </c>
      <c r="BM109" s="145" t="s">
        <v>5308</v>
      </c>
    </row>
    <row r="110" spans="2:65" s="1" customFormat="1" ht="11.25">
      <c r="B110" s="33"/>
      <c r="D110" s="147" t="s">
        <v>366</v>
      </c>
      <c r="F110" s="148" t="s">
        <v>4094</v>
      </c>
      <c r="I110" s="149"/>
      <c r="L110" s="33"/>
      <c r="M110" s="150"/>
      <c r="T110" s="54"/>
      <c r="AT110" s="18" t="s">
        <v>366</v>
      </c>
      <c r="AU110" s="18" t="s">
        <v>90</v>
      </c>
    </row>
    <row r="111" spans="2:65" s="1" customFormat="1" ht="24.2" customHeight="1">
      <c r="B111" s="33"/>
      <c r="C111" s="179" t="s">
        <v>406</v>
      </c>
      <c r="D111" s="179" t="s">
        <v>440</v>
      </c>
      <c r="E111" s="180" t="s">
        <v>4095</v>
      </c>
      <c r="F111" s="181" t="s">
        <v>4096</v>
      </c>
      <c r="G111" s="182" t="s">
        <v>235</v>
      </c>
      <c r="H111" s="183">
        <v>1500</v>
      </c>
      <c r="I111" s="184"/>
      <c r="J111" s="185">
        <f>ROUND(I111*H111,2)</f>
        <v>0</v>
      </c>
      <c r="K111" s="181" t="s">
        <v>363</v>
      </c>
      <c r="L111" s="186"/>
      <c r="M111" s="187" t="s">
        <v>19</v>
      </c>
      <c r="N111" s="188" t="s">
        <v>49</v>
      </c>
      <c r="P111" s="143">
        <f>O111*H111</f>
        <v>0</v>
      </c>
      <c r="Q111" s="143">
        <v>5.0000000000000002E-5</v>
      </c>
      <c r="R111" s="143">
        <f>Q111*H111</f>
        <v>7.4999999999999997E-2</v>
      </c>
      <c r="S111" s="143">
        <v>0</v>
      </c>
      <c r="T111" s="144">
        <f>S111*H111</f>
        <v>0</v>
      </c>
      <c r="AR111" s="145" t="s">
        <v>558</v>
      </c>
      <c r="AT111" s="145" t="s">
        <v>440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5309</v>
      </c>
    </row>
    <row r="112" spans="2:65" s="1" customFormat="1" ht="44.25" customHeight="1">
      <c r="B112" s="33"/>
      <c r="C112" s="134" t="s">
        <v>411</v>
      </c>
      <c r="D112" s="134" t="s">
        <v>360</v>
      </c>
      <c r="E112" s="135" t="s">
        <v>4098</v>
      </c>
      <c r="F112" s="136" t="s">
        <v>4099</v>
      </c>
      <c r="G112" s="137" t="s">
        <v>235</v>
      </c>
      <c r="H112" s="138">
        <v>55</v>
      </c>
      <c r="I112" s="139"/>
      <c r="J112" s="140">
        <f>ROUND(I112*H112,2)</f>
        <v>0</v>
      </c>
      <c r="K112" s="136" t="s">
        <v>363</v>
      </c>
      <c r="L112" s="33"/>
      <c r="M112" s="141" t="s">
        <v>19</v>
      </c>
      <c r="N112" s="142" t="s">
        <v>49</v>
      </c>
      <c r="P112" s="143">
        <f>O112*H112</f>
        <v>0</v>
      </c>
      <c r="Q112" s="143">
        <v>0</v>
      </c>
      <c r="R112" s="143">
        <f>Q112*H112</f>
        <v>0</v>
      </c>
      <c r="S112" s="143">
        <v>0</v>
      </c>
      <c r="T112" s="144">
        <f>S112*H112</f>
        <v>0</v>
      </c>
      <c r="AR112" s="145" t="s">
        <v>454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5310</v>
      </c>
    </row>
    <row r="113" spans="2:65" s="1" customFormat="1" ht="11.25">
      <c r="B113" s="33"/>
      <c r="D113" s="147" t="s">
        <v>366</v>
      </c>
      <c r="F113" s="148" t="s">
        <v>4101</v>
      </c>
      <c r="I113" s="149"/>
      <c r="L113" s="33"/>
      <c r="M113" s="150"/>
      <c r="T113" s="54"/>
      <c r="AT113" s="18" t="s">
        <v>366</v>
      </c>
      <c r="AU113" s="18" t="s">
        <v>90</v>
      </c>
    </row>
    <row r="114" spans="2:65" s="1" customFormat="1" ht="24.2" customHeight="1">
      <c r="B114" s="33"/>
      <c r="C114" s="179" t="s">
        <v>417</v>
      </c>
      <c r="D114" s="179" t="s">
        <v>440</v>
      </c>
      <c r="E114" s="180" t="s">
        <v>4102</v>
      </c>
      <c r="F114" s="181" t="s">
        <v>4103</v>
      </c>
      <c r="G114" s="182" t="s">
        <v>235</v>
      </c>
      <c r="H114" s="183">
        <v>55</v>
      </c>
      <c r="I114" s="184"/>
      <c r="J114" s="185">
        <f>ROUND(I114*H114,2)</f>
        <v>0</v>
      </c>
      <c r="K114" s="181" t="s">
        <v>363</v>
      </c>
      <c r="L114" s="186"/>
      <c r="M114" s="187" t="s">
        <v>19</v>
      </c>
      <c r="N114" s="188" t="s">
        <v>49</v>
      </c>
      <c r="P114" s="143">
        <f>O114*H114</f>
        <v>0</v>
      </c>
      <c r="Q114" s="143">
        <v>1.1E-4</v>
      </c>
      <c r="R114" s="143">
        <f>Q114*H114</f>
        <v>6.0499999999999998E-3</v>
      </c>
      <c r="S114" s="143">
        <v>0</v>
      </c>
      <c r="T114" s="144">
        <f>S114*H114</f>
        <v>0</v>
      </c>
      <c r="AR114" s="145" t="s">
        <v>558</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5311</v>
      </c>
    </row>
    <row r="115" spans="2:65" s="1" customFormat="1" ht="44.25" customHeight="1">
      <c r="B115" s="33"/>
      <c r="C115" s="134" t="s">
        <v>422</v>
      </c>
      <c r="D115" s="134" t="s">
        <v>360</v>
      </c>
      <c r="E115" s="135" t="s">
        <v>4105</v>
      </c>
      <c r="F115" s="136" t="s">
        <v>4106</v>
      </c>
      <c r="G115" s="137" t="s">
        <v>235</v>
      </c>
      <c r="H115" s="138">
        <v>125</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454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5312</v>
      </c>
    </row>
    <row r="116" spans="2:65" s="1" customFormat="1" ht="11.25">
      <c r="B116" s="33"/>
      <c r="D116" s="147" t="s">
        <v>366</v>
      </c>
      <c r="F116" s="148" t="s">
        <v>4108</v>
      </c>
      <c r="I116" s="149"/>
      <c r="L116" s="33"/>
      <c r="M116" s="150"/>
      <c r="T116" s="54"/>
      <c r="AT116" s="18" t="s">
        <v>366</v>
      </c>
      <c r="AU116" s="18" t="s">
        <v>90</v>
      </c>
    </row>
    <row r="117" spans="2:65" s="1" customFormat="1" ht="24.2" customHeight="1">
      <c r="B117" s="33"/>
      <c r="C117" s="179" t="s">
        <v>8</v>
      </c>
      <c r="D117" s="179" t="s">
        <v>440</v>
      </c>
      <c r="E117" s="180" t="s">
        <v>4109</v>
      </c>
      <c r="F117" s="181" t="s">
        <v>4110</v>
      </c>
      <c r="G117" s="182" t="s">
        <v>235</v>
      </c>
      <c r="H117" s="183">
        <v>125</v>
      </c>
      <c r="I117" s="184"/>
      <c r="J117" s="185">
        <f>ROUND(I117*H117,2)</f>
        <v>0</v>
      </c>
      <c r="K117" s="181" t="s">
        <v>363</v>
      </c>
      <c r="L117" s="186"/>
      <c r="M117" s="187" t="s">
        <v>19</v>
      </c>
      <c r="N117" s="188" t="s">
        <v>49</v>
      </c>
      <c r="P117" s="143">
        <f>O117*H117</f>
        <v>0</v>
      </c>
      <c r="Q117" s="143">
        <v>2.5000000000000001E-4</v>
      </c>
      <c r="R117" s="143">
        <f>Q117*H117</f>
        <v>3.125E-2</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5313</v>
      </c>
    </row>
    <row r="118" spans="2:65" s="1" customFormat="1" ht="37.9" customHeight="1">
      <c r="B118" s="33"/>
      <c r="C118" s="134" t="s">
        <v>434</v>
      </c>
      <c r="D118" s="134" t="s">
        <v>360</v>
      </c>
      <c r="E118" s="135" t="s">
        <v>4112</v>
      </c>
      <c r="F118" s="136" t="s">
        <v>4113</v>
      </c>
      <c r="G118" s="137" t="s">
        <v>235</v>
      </c>
      <c r="H118" s="138">
        <v>468</v>
      </c>
      <c r="I118" s="139"/>
      <c r="J118" s="140">
        <f>ROUND(I118*H118,2)</f>
        <v>0</v>
      </c>
      <c r="K118" s="136" t="s">
        <v>363</v>
      </c>
      <c r="L118" s="33"/>
      <c r="M118" s="141" t="s">
        <v>19</v>
      </c>
      <c r="N118" s="142" t="s">
        <v>49</v>
      </c>
      <c r="P118" s="143">
        <f>O118*H118</f>
        <v>0</v>
      </c>
      <c r="Q118" s="143">
        <v>0</v>
      </c>
      <c r="R118" s="143">
        <f>Q118*H118</f>
        <v>0</v>
      </c>
      <c r="S118" s="143">
        <v>0</v>
      </c>
      <c r="T118" s="144">
        <f>S118*H118</f>
        <v>0</v>
      </c>
      <c r="AR118" s="145" t="s">
        <v>454</v>
      </c>
      <c r="AT118" s="145" t="s">
        <v>360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5314</v>
      </c>
    </row>
    <row r="119" spans="2:65" s="1" customFormat="1" ht="11.25">
      <c r="B119" s="33"/>
      <c r="D119" s="147" t="s">
        <v>366</v>
      </c>
      <c r="F119" s="148" t="s">
        <v>4115</v>
      </c>
      <c r="I119" s="149"/>
      <c r="L119" s="33"/>
      <c r="M119" s="150"/>
      <c r="T119" s="54"/>
      <c r="AT119" s="18" t="s">
        <v>366</v>
      </c>
      <c r="AU119" s="18" t="s">
        <v>90</v>
      </c>
    </row>
    <row r="120" spans="2:65" s="1" customFormat="1" ht="24.2" customHeight="1">
      <c r="B120" s="33"/>
      <c r="C120" s="179" t="s">
        <v>439</v>
      </c>
      <c r="D120" s="179" t="s">
        <v>440</v>
      </c>
      <c r="E120" s="180" t="s">
        <v>4116</v>
      </c>
      <c r="F120" s="181" t="s">
        <v>4117</v>
      </c>
      <c r="G120" s="182" t="s">
        <v>235</v>
      </c>
      <c r="H120" s="183">
        <v>468</v>
      </c>
      <c r="I120" s="184"/>
      <c r="J120" s="185">
        <f>ROUND(I120*H120,2)</f>
        <v>0</v>
      </c>
      <c r="K120" s="181" t="s">
        <v>363</v>
      </c>
      <c r="L120" s="186"/>
      <c r="M120" s="187" t="s">
        <v>19</v>
      </c>
      <c r="N120" s="188" t="s">
        <v>49</v>
      </c>
      <c r="P120" s="143">
        <f>O120*H120</f>
        <v>0</v>
      </c>
      <c r="Q120" s="143">
        <v>1E-4</v>
      </c>
      <c r="R120" s="143">
        <f>Q120*H120</f>
        <v>4.6800000000000001E-2</v>
      </c>
      <c r="S120" s="143">
        <v>0</v>
      </c>
      <c r="T120" s="144">
        <f>S120*H120</f>
        <v>0</v>
      </c>
      <c r="AR120" s="145" t="s">
        <v>558</v>
      </c>
      <c r="AT120" s="145" t="s">
        <v>440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5315</v>
      </c>
    </row>
    <row r="121" spans="2:65" s="1" customFormat="1" ht="37.9" customHeight="1">
      <c r="B121" s="33"/>
      <c r="C121" s="134" t="s">
        <v>447</v>
      </c>
      <c r="D121" s="134" t="s">
        <v>360</v>
      </c>
      <c r="E121" s="135" t="s">
        <v>4119</v>
      </c>
      <c r="F121" s="136" t="s">
        <v>4113</v>
      </c>
      <c r="G121" s="137" t="s">
        <v>235</v>
      </c>
      <c r="H121" s="138">
        <v>85</v>
      </c>
      <c r="I121" s="139"/>
      <c r="J121" s="140">
        <f>ROUND(I121*H121,2)</f>
        <v>0</v>
      </c>
      <c r="K121" s="136" t="s">
        <v>363</v>
      </c>
      <c r="L121" s="33"/>
      <c r="M121" s="141" t="s">
        <v>19</v>
      </c>
      <c r="N121" s="142" t="s">
        <v>49</v>
      </c>
      <c r="P121" s="143">
        <f>O121*H121</f>
        <v>0</v>
      </c>
      <c r="Q121" s="143">
        <v>0</v>
      </c>
      <c r="R121" s="143">
        <f>Q121*H121</f>
        <v>0</v>
      </c>
      <c r="S121" s="143">
        <v>0</v>
      </c>
      <c r="T121" s="144">
        <f>S121*H121</f>
        <v>0</v>
      </c>
      <c r="AR121" s="145" t="s">
        <v>454</v>
      </c>
      <c r="AT121" s="145" t="s">
        <v>360</v>
      </c>
      <c r="AU121" s="145" t="s">
        <v>90</v>
      </c>
      <c r="AY121" s="18" t="s">
        <v>358</v>
      </c>
      <c r="BE121" s="146">
        <f>IF(N121="základní",J121,0)</f>
        <v>0</v>
      </c>
      <c r="BF121" s="146">
        <f>IF(N121="snížená",J121,0)</f>
        <v>0</v>
      </c>
      <c r="BG121" s="146">
        <f>IF(N121="zákl. přenesená",J121,0)</f>
        <v>0</v>
      </c>
      <c r="BH121" s="146">
        <f>IF(N121="sníž. přenesená",J121,0)</f>
        <v>0</v>
      </c>
      <c r="BI121" s="146">
        <f>IF(N121="nulová",J121,0)</f>
        <v>0</v>
      </c>
      <c r="BJ121" s="18" t="s">
        <v>90</v>
      </c>
      <c r="BK121" s="146">
        <f>ROUND(I121*H121,2)</f>
        <v>0</v>
      </c>
      <c r="BL121" s="18" t="s">
        <v>454</v>
      </c>
      <c r="BM121" s="145" t="s">
        <v>5316</v>
      </c>
    </row>
    <row r="122" spans="2:65" s="1" customFormat="1" ht="11.25">
      <c r="B122" s="33"/>
      <c r="D122" s="147" t="s">
        <v>366</v>
      </c>
      <c r="F122" s="148" t="s">
        <v>4121</v>
      </c>
      <c r="I122" s="149"/>
      <c r="L122" s="33"/>
      <c r="M122" s="150"/>
      <c r="T122" s="54"/>
      <c r="AT122" s="18" t="s">
        <v>366</v>
      </c>
      <c r="AU122" s="18" t="s">
        <v>90</v>
      </c>
    </row>
    <row r="123" spans="2:65" s="1" customFormat="1" ht="49.15" customHeight="1">
      <c r="B123" s="33"/>
      <c r="C123" s="179" t="s">
        <v>454</v>
      </c>
      <c r="D123" s="179" t="s">
        <v>440</v>
      </c>
      <c r="E123" s="180" t="s">
        <v>4122</v>
      </c>
      <c r="F123" s="181" t="s">
        <v>4123</v>
      </c>
      <c r="G123" s="182" t="s">
        <v>235</v>
      </c>
      <c r="H123" s="183">
        <v>85</v>
      </c>
      <c r="I123" s="184"/>
      <c r="J123" s="185">
        <f>ROUND(I123*H123,2)</f>
        <v>0</v>
      </c>
      <c r="K123" s="181" t="s">
        <v>363</v>
      </c>
      <c r="L123" s="186"/>
      <c r="M123" s="187" t="s">
        <v>19</v>
      </c>
      <c r="N123" s="188" t="s">
        <v>49</v>
      </c>
      <c r="P123" s="143">
        <f>O123*H123</f>
        <v>0</v>
      </c>
      <c r="Q123" s="143">
        <v>1.2999999999999999E-4</v>
      </c>
      <c r="R123" s="143">
        <f>Q123*H123</f>
        <v>1.1049999999999999E-2</v>
      </c>
      <c r="S123" s="143">
        <v>0</v>
      </c>
      <c r="T123" s="144">
        <f>S123*H123</f>
        <v>0</v>
      </c>
      <c r="AR123" s="145" t="s">
        <v>558</v>
      </c>
      <c r="AT123" s="145" t="s">
        <v>440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5317</v>
      </c>
    </row>
    <row r="124" spans="2:65" s="1" customFormat="1" ht="37.9" customHeight="1">
      <c r="B124" s="33"/>
      <c r="C124" s="134" t="s">
        <v>462</v>
      </c>
      <c r="D124" s="134" t="s">
        <v>360</v>
      </c>
      <c r="E124" s="135" t="s">
        <v>4125</v>
      </c>
      <c r="F124" s="136" t="s">
        <v>4126</v>
      </c>
      <c r="G124" s="137" t="s">
        <v>235</v>
      </c>
      <c r="H124" s="138">
        <v>2810</v>
      </c>
      <c r="I124" s="139"/>
      <c r="J124" s="140">
        <f>ROUND(I124*H124,2)</f>
        <v>0</v>
      </c>
      <c r="K124" s="136" t="s">
        <v>363</v>
      </c>
      <c r="L124" s="33"/>
      <c r="M124" s="141" t="s">
        <v>19</v>
      </c>
      <c r="N124" s="142" t="s">
        <v>49</v>
      </c>
      <c r="P124" s="143">
        <f>O124*H124</f>
        <v>0</v>
      </c>
      <c r="Q124" s="143">
        <v>0</v>
      </c>
      <c r="R124" s="143">
        <f>Q124*H124</f>
        <v>0</v>
      </c>
      <c r="S124" s="143">
        <v>0</v>
      </c>
      <c r="T124" s="144">
        <f>S124*H124</f>
        <v>0</v>
      </c>
      <c r="AR124" s="145" t="s">
        <v>454</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454</v>
      </c>
      <c r="BM124" s="145" t="s">
        <v>5318</v>
      </c>
    </row>
    <row r="125" spans="2:65" s="1" customFormat="1" ht="11.25">
      <c r="B125" s="33"/>
      <c r="D125" s="147" t="s">
        <v>366</v>
      </c>
      <c r="F125" s="148" t="s">
        <v>4128</v>
      </c>
      <c r="I125" s="149"/>
      <c r="L125" s="33"/>
      <c r="M125" s="150"/>
      <c r="T125" s="54"/>
      <c r="AT125" s="18" t="s">
        <v>366</v>
      </c>
      <c r="AU125" s="18" t="s">
        <v>90</v>
      </c>
    </row>
    <row r="126" spans="2:65" s="1" customFormat="1" ht="24.2" customHeight="1">
      <c r="B126" s="33"/>
      <c r="C126" s="179" t="s">
        <v>468</v>
      </c>
      <c r="D126" s="179" t="s">
        <v>440</v>
      </c>
      <c r="E126" s="180" t="s">
        <v>4129</v>
      </c>
      <c r="F126" s="181" t="s">
        <v>4130</v>
      </c>
      <c r="G126" s="182" t="s">
        <v>235</v>
      </c>
      <c r="H126" s="183">
        <v>2810</v>
      </c>
      <c r="I126" s="184"/>
      <c r="J126" s="185">
        <f>ROUND(I126*H126,2)</f>
        <v>0</v>
      </c>
      <c r="K126" s="181" t="s">
        <v>363</v>
      </c>
      <c r="L126" s="186"/>
      <c r="M126" s="187" t="s">
        <v>19</v>
      </c>
      <c r="N126" s="188" t="s">
        <v>49</v>
      </c>
      <c r="P126" s="143">
        <f>O126*H126</f>
        <v>0</v>
      </c>
      <c r="Q126" s="143">
        <v>1.2E-4</v>
      </c>
      <c r="R126" s="143">
        <f>Q126*H126</f>
        <v>0.3372</v>
      </c>
      <c r="S126" s="143">
        <v>0</v>
      </c>
      <c r="T126" s="144">
        <f>S126*H126</f>
        <v>0</v>
      </c>
      <c r="AR126" s="145" t="s">
        <v>558</v>
      </c>
      <c r="AT126" s="145" t="s">
        <v>440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5319</v>
      </c>
    </row>
    <row r="127" spans="2:65" s="1" customFormat="1" ht="37.9" customHeight="1">
      <c r="B127" s="33"/>
      <c r="C127" s="134" t="s">
        <v>473</v>
      </c>
      <c r="D127" s="134" t="s">
        <v>360</v>
      </c>
      <c r="E127" s="135" t="s">
        <v>4132</v>
      </c>
      <c r="F127" s="136" t="s">
        <v>4133</v>
      </c>
      <c r="G127" s="137" t="s">
        <v>235</v>
      </c>
      <c r="H127" s="138">
        <v>2470</v>
      </c>
      <c r="I127" s="139"/>
      <c r="J127" s="140">
        <f>ROUND(I127*H127,2)</f>
        <v>0</v>
      </c>
      <c r="K127" s="136" t="s">
        <v>363</v>
      </c>
      <c r="L127" s="33"/>
      <c r="M127" s="141" t="s">
        <v>19</v>
      </c>
      <c r="N127" s="142" t="s">
        <v>49</v>
      </c>
      <c r="P127" s="143">
        <f>O127*H127</f>
        <v>0</v>
      </c>
      <c r="Q127" s="143">
        <v>0</v>
      </c>
      <c r="R127" s="143">
        <f>Q127*H127</f>
        <v>0</v>
      </c>
      <c r="S127" s="143">
        <v>0</v>
      </c>
      <c r="T127" s="144">
        <f>S127*H127</f>
        <v>0</v>
      </c>
      <c r="AR127" s="145" t="s">
        <v>454</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454</v>
      </c>
      <c r="BM127" s="145" t="s">
        <v>5320</v>
      </c>
    </row>
    <row r="128" spans="2:65" s="1" customFormat="1" ht="11.25">
      <c r="B128" s="33"/>
      <c r="D128" s="147" t="s">
        <v>366</v>
      </c>
      <c r="F128" s="148" t="s">
        <v>4135</v>
      </c>
      <c r="I128" s="149"/>
      <c r="L128" s="33"/>
      <c r="M128" s="150"/>
      <c r="T128" s="54"/>
      <c r="AT128" s="18" t="s">
        <v>366</v>
      </c>
      <c r="AU128" s="18" t="s">
        <v>90</v>
      </c>
    </row>
    <row r="129" spans="2:65" s="1" customFormat="1" ht="24.2" customHeight="1">
      <c r="B129" s="33"/>
      <c r="C129" s="179" t="s">
        <v>480</v>
      </c>
      <c r="D129" s="179" t="s">
        <v>440</v>
      </c>
      <c r="E129" s="180" t="s">
        <v>4136</v>
      </c>
      <c r="F129" s="181" t="s">
        <v>4137</v>
      </c>
      <c r="G129" s="182" t="s">
        <v>235</v>
      </c>
      <c r="H129" s="183">
        <v>2470</v>
      </c>
      <c r="I129" s="184"/>
      <c r="J129" s="185">
        <f>ROUND(I129*H129,2)</f>
        <v>0</v>
      </c>
      <c r="K129" s="181" t="s">
        <v>363</v>
      </c>
      <c r="L129" s="186"/>
      <c r="M129" s="187" t="s">
        <v>19</v>
      </c>
      <c r="N129" s="188" t="s">
        <v>49</v>
      </c>
      <c r="P129" s="143">
        <f>O129*H129</f>
        <v>0</v>
      </c>
      <c r="Q129" s="143">
        <v>1.7000000000000001E-4</v>
      </c>
      <c r="R129" s="143">
        <f>Q129*H129</f>
        <v>0.41990000000000005</v>
      </c>
      <c r="S129" s="143">
        <v>0</v>
      </c>
      <c r="T129" s="144">
        <f>S129*H129</f>
        <v>0</v>
      </c>
      <c r="AR129" s="145" t="s">
        <v>558</v>
      </c>
      <c r="AT129" s="145" t="s">
        <v>440</v>
      </c>
      <c r="AU129" s="145" t="s">
        <v>90</v>
      </c>
      <c r="AY129" s="18" t="s">
        <v>358</v>
      </c>
      <c r="BE129" s="146">
        <f>IF(N129="základní",J129,0)</f>
        <v>0</v>
      </c>
      <c r="BF129" s="146">
        <f>IF(N129="snížená",J129,0)</f>
        <v>0</v>
      </c>
      <c r="BG129" s="146">
        <f>IF(N129="zákl. přenesená",J129,0)</f>
        <v>0</v>
      </c>
      <c r="BH129" s="146">
        <f>IF(N129="sníž. přenesená",J129,0)</f>
        <v>0</v>
      </c>
      <c r="BI129" s="146">
        <f>IF(N129="nulová",J129,0)</f>
        <v>0</v>
      </c>
      <c r="BJ129" s="18" t="s">
        <v>90</v>
      </c>
      <c r="BK129" s="146">
        <f>ROUND(I129*H129,2)</f>
        <v>0</v>
      </c>
      <c r="BL129" s="18" t="s">
        <v>454</v>
      </c>
      <c r="BM129" s="145" t="s">
        <v>5321</v>
      </c>
    </row>
    <row r="130" spans="2:65" s="1" customFormat="1" ht="49.15" customHeight="1">
      <c r="B130" s="33"/>
      <c r="C130" s="134" t="s">
        <v>7</v>
      </c>
      <c r="D130" s="134" t="s">
        <v>360</v>
      </c>
      <c r="E130" s="135" t="s">
        <v>4139</v>
      </c>
      <c r="F130" s="136" t="s">
        <v>4140</v>
      </c>
      <c r="G130" s="137" t="s">
        <v>235</v>
      </c>
      <c r="H130" s="138">
        <v>332</v>
      </c>
      <c r="I130" s="139"/>
      <c r="J130" s="140">
        <f>ROUND(I130*H130,2)</f>
        <v>0</v>
      </c>
      <c r="K130" s="136" t="s">
        <v>363</v>
      </c>
      <c r="L130" s="33"/>
      <c r="M130" s="141" t="s">
        <v>19</v>
      </c>
      <c r="N130" s="142" t="s">
        <v>49</v>
      </c>
      <c r="P130" s="143">
        <f>O130*H130</f>
        <v>0</v>
      </c>
      <c r="Q130" s="143">
        <v>0</v>
      </c>
      <c r="R130" s="143">
        <f>Q130*H130</f>
        <v>0</v>
      </c>
      <c r="S130" s="143">
        <v>0</v>
      </c>
      <c r="T130" s="144">
        <f>S130*H130</f>
        <v>0</v>
      </c>
      <c r="AR130" s="145" t="s">
        <v>454</v>
      </c>
      <c r="AT130" s="145" t="s">
        <v>360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5322</v>
      </c>
    </row>
    <row r="131" spans="2:65" s="1" customFormat="1" ht="11.25">
      <c r="B131" s="33"/>
      <c r="D131" s="147" t="s">
        <v>366</v>
      </c>
      <c r="F131" s="148" t="s">
        <v>4142</v>
      </c>
      <c r="I131" s="149"/>
      <c r="L131" s="33"/>
      <c r="M131" s="150"/>
      <c r="T131" s="54"/>
      <c r="AT131" s="18" t="s">
        <v>366</v>
      </c>
      <c r="AU131" s="18" t="s">
        <v>90</v>
      </c>
    </row>
    <row r="132" spans="2:65" s="1" customFormat="1" ht="24.2" customHeight="1">
      <c r="B132" s="33"/>
      <c r="C132" s="179" t="s">
        <v>496</v>
      </c>
      <c r="D132" s="179" t="s">
        <v>440</v>
      </c>
      <c r="E132" s="180" t="s">
        <v>4143</v>
      </c>
      <c r="F132" s="181" t="s">
        <v>4144</v>
      </c>
      <c r="G132" s="182" t="s">
        <v>235</v>
      </c>
      <c r="H132" s="183">
        <v>208</v>
      </c>
      <c r="I132" s="184"/>
      <c r="J132" s="185">
        <f>ROUND(I132*H132,2)</f>
        <v>0</v>
      </c>
      <c r="K132" s="181" t="s">
        <v>363</v>
      </c>
      <c r="L132" s="186"/>
      <c r="M132" s="187" t="s">
        <v>19</v>
      </c>
      <c r="N132" s="188" t="s">
        <v>49</v>
      </c>
      <c r="P132" s="143">
        <f>O132*H132</f>
        <v>0</v>
      </c>
      <c r="Q132" s="143">
        <v>1.6000000000000001E-4</v>
      </c>
      <c r="R132" s="143">
        <f>Q132*H132</f>
        <v>3.3280000000000004E-2</v>
      </c>
      <c r="S132" s="143">
        <v>0</v>
      </c>
      <c r="T132" s="144">
        <f>S132*H132</f>
        <v>0</v>
      </c>
      <c r="AR132" s="145" t="s">
        <v>558</v>
      </c>
      <c r="AT132" s="145" t="s">
        <v>440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5323</v>
      </c>
    </row>
    <row r="133" spans="2:65" s="1" customFormat="1" ht="24.2" customHeight="1">
      <c r="B133" s="33"/>
      <c r="C133" s="179" t="s">
        <v>501</v>
      </c>
      <c r="D133" s="179" t="s">
        <v>440</v>
      </c>
      <c r="E133" s="180" t="s">
        <v>4146</v>
      </c>
      <c r="F133" s="181" t="s">
        <v>4147</v>
      </c>
      <c r="G133" s="182" t="s">
        <v>235</v>
      </c>
      <c r="H133" s="183">
        <v>124</v>
      </c>
      <c r="I133" s="184"/>
      <c r="J133" s="185">
        <f>ROUND(I133*H133,2)</f>
        <v>0</v>
      </c>
      <c r="K133" s="181" t="s">
        <v>363</v>
      </c>
      <c r="L133" s="186"/>
      <c r="M133" s="187" t="s">
        <v>19</v>
      </c>
      <c r="N133" s="188" t="s">
        <v>49</v>
      </c>
      <c r="P133" s="143">
        <f>O133*H133</f>
        <v>0</v>
      </c>
      <c r="Q133" s="143">
        <v>2.5000000000000001E-4</v>
      </c>
      <c r="R133" s="143">
        <f>Q133*H133</f>
        <v>3.1E-2</v>
      </c>
      <c r="S133" s="143">
        <v>0</v>
      </c>
      <c r="T133" s="144">
        <f>S133*H133</f>
        <v>0</v>
      </c>
      <c r="AR133" s="145" t="s">
        <v>558</v>
      </c>
      <c r="AT133" s="145" t="s">
        <v>440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454</v>
      </c>
      <c r="BM133" s="145" t="s">
        <v>5324</v>
      </c>
    </row>
    <row r="134" spans="2:65" s="1" customFormat="1" ht="49.15" customHeight="1">
      <c r="B134" s="33"/>
      <c r="C134" s="134" t="s">
        <v>210</v>
      </c>
      <c r="D134" s="134" t="s">
        <v>360</v>
      </c>
      <c r="E134" s="135" t="s">
        <v>4149</v>
      </c>
      <c r="F134" s="136" t="s">
        <v>4150</v>
      </c>
      <c r="G134" s="137" t="s">
        <v>235</v>
      </c>
      <c r="H134" s="138">
        <v>200</v>
      </c>
      <c r="I134" s="139"/>
      <c r="J134" s="140">
        <f>ROUND(I134*H134,2)</f>
        <v>0</v>
      </c>
      <c r="K134" s="136" t="s">
        <v>363</v>
      </c>
      <c r="L134" s="33"/>
      <c r="M134" s="141" t="s">
        <v>19</v>
      </c>
      <c r="N134" s="142" t="s">
        <v>49</v>
      </c>
      <c r="P134" s="143">
        <f>O134*H134</f>
        <v>0</v>
      </c>
      <c r="Q134" s="143">
        <v>0</v>
      </c>
      <c r="R134" s="143">
        <f>Q134*H134</f>
        <v>0</v>
      </c>
      <c r="S134" s="143">
        <v>0</v>
      </c>
      <c r="T134" s="144">
        <f>S134*H134</f>
        <v>0</v>
      </c>
      <c r="AR134" s="145" t="s">
        <v>454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454</v>
      </c>
      <c r="BM134" s="145" t="s">
        <v>5325</v>
      </c>
    </row>
    <row r="135" spans="2:65" s="1" customFormat="1" ht="11.25">
      <c r="B135" s="33"/>
      <c r="D135" s="147" t="s">
        <v>366</v>
      </c>
      <c r="F135" s="148" t="s">
        <v>4152</v>
      </c>
      <c r="I135" s="149"/>
      <c r="L135" s="33"/>
      <c r="M135" s="150"/>
      <c r="T135" s="54"/>
      <c r="AT135" s="18" t="s">
        <v>366</v>
      </c>
      <c r="AU135" s="18" t="s">
        <v>90</v>
      </c>
    </row>
    <row r="136" spans="2:65" s="1" customFormat="1" ht="24.2" customHeight="1">
      <c r="B136" s="33"/>
      <c r="C136" s="179" t="s">
        <v>515</v>
      </c>
      <c r="D136" s="179" t="s">
        <v>440</v>
      </c>
      <c r="E136" s="180" t="s">
        <v>4153</v>
      </c>
      <c r="F136" s="181" t="s">
        <v>4154</v>
      </c>
      <c r="G136" s="182" t="s">
        <v>235</v>
      </c>
      <c r="H136" s="183">
        <v>150</v>
      </c>
      <c r="I136" s="184"/>
      <c r="J136" s="185">
        <f>ROUND(I136*H136,2)</f>
        <v>0</v>
      </c>
      <c r="K136" s="181" t="s">
        <v>363</v>
      </c>
      <c r="L136" s="186"/>
      <c r="M136" s="187" t="s">
        <v>19</v>
      </c>
      <c r="N136" s="188" t="s">
        <v>49</v>
      </c>
      <c r="P136" s="143">
        <f>O136*H136</f>
        <v>0</v>
      </c>
      <c r="Q136" s="143">
        <v>3.4000000000000002E-4</v>
      </c>
      <c r="R136" s="143">
        <f>Q136*H136</f>
        <v>5.1000000000000004E-2</v>
      </c>
      <c r="S136" s="143">
        <v>0</v>
      </c>
      <c r="T136" s="144">
        <f>S136*H136</f>
        <v>0</v>
      </c>
      <c r="AR136" s="145" t="s">
        <v>558</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454</v>
      </c>
      <c r="BM136" s="145" t="s">
        <v>5326</v>
      </c>
    </row>
    <row r="137" spans="2:65" s="1" customFormat="1" ht="24.2" customHeight="1">
      <c r="B137" s="33"/>
      <c r="C137" s="179" t="s">
        <v>521</v>
      </c>
      <c r="D137" s="179" t="s">
        <v>440</v>
      </c>
      <c r="E137" s="180" t="s">
        <v>4156</v>
      </c>
      <c r="F137" s="181" t="s">
        <v>4157</v>
      </c>
      <c r="G137" s="182" t="s">
        <v>235</v>
      </c>
      <c r="H137" s="183">
        <v>50</v>
      </c>
      <c r="I137" s="184"/>
      <c r="J137" s="185">
        <f>ROUND(I137*H137,2)</f>
        <v>0</v>
      </c>
      <c r="K137" s="181" t="s">
        <v>363</v>
      </c>
      <c r="L137" s="186"/>
      <c r="M137" s="187" t="s">
        <v>19</v>
      </c>
      <c r="N137" s="188" t="s">
        <v>49</v>
      </c>
      <c r="P137" s="143">
        <f>O137*H137</f>
        <v>0</v>
      </c>
      <c r="Q137" s="143">
        <v>5.2999999999999998E-4</v>
      </c>
      <c r="R137" s="143">
        <f>Q137*H137</f>
        <v>2.6499999999999999E-2</v>
      </c>
      <c r="S137" s="143">
        <v>0</v>
      </c>
      <c r="T137" s="144">
        <f>S137*H137</f>
        <v>0</v>
      </c>
      <c r="AR137" s="145" t="s">
        <v>558</v>
      </c>
      <c r="AT137" s="145" t="s">
        <v>440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454</v>
      </c>
      <c r="BM137" s="145" t="s">
        <v>5327</v>
      </c>
    </row>
    <row r="138" spans="2:65" s="1" customFormat="1" ht="49.15" customHeight="1">
      <c r="B138" s="33"/>
      <c r="C138" s="134" t="s">
        <v>528</v>
      </c>
      <c r="D138" s="134" t="s">
        <v>360</v>
      </c>
      <c r="E138" s="135" t="s">
        <v>4159</v>
      </c>
      <c r="F138" s="136" t="s">
        <v>4160</v>
      </c>
      <c r="G138" s="137" t="s">
        <v>235</v>
      </c>
      <c r="H138" s="138">
        <v>80</v>
      </c>
      <c r="I138" s="139"/>
      <c r="J138" s="140">
        <f>ROUND(I138*H138,2)</f>
        <v>0</v>
      </c>
      <c r="K138" s="136" t="s">
        <v>363</v>
      </c>
      <c r="L138" s="33"/>
      <c r="M138" s="141" t="s">
        <v>19</v>
      </c>
      <c r="N138" s="142" t="s">
        <v>49</v>
      </c>
      <c r="P138" s="143">
        <f>O138*H138</f>
        <v>0</v>
      </c>
      <c r="Q138" s="143">
        <v>0</v>
      </c>
      <c r="R138" s="143">
        <f>Q138*H138</f>
        <v>0</v>
      </c>
      <c r="S138" s="143">
        <v>0</v>
      </c>
      <c r="T138" s="144">
        <f>S138*H138</f>
        <v>0</v>
      </c>
      <c r="AR138" s="145" t="s">
        <v>454</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454</v>
      </c>
      <c r="BM138" s="145" t="s">
        <v>5328</v>
      </c>
    </row>
    <row r="139" spans="2:65" s="1" customFormat="1" ht="11.25">
      <c r="B139" s="33"/>
      <c r="D139" s="147" t="s">
        <v>366</v>
      </c>
      <c r="F139" s="148" t="s">
        <v>4162</v>
      </c>
      <c r="I139" s="149"/>
      <c r="L139" s="33"/>
      <c r="M139" s="150"/>
      <c r="T139" s="54"/>
      <c r="AT139" s="18" t="s">
        <v>366</v>
      </c>
      <c r="AU139" s="18" t="s">
        <v>90</v>
      </c>
    </row>
    <row r="140" spans="2:65" s="1" customFormat="1" ht="24.2" customHeight="1">
      <c r="B140" s="33"/>
      <c r="C140" s="179" t="s">
        <v>535</v>
      </c>
      <c r="D140" s="179" t="s">
        <v>440</v>
      </c>
      <c r="E140" s="180" t="s">
        <v>4163</v>
      </c>
      <c r="F140" s="181" t="s">
        <v>4164</v>
      </c>
      <c r="G140" s="182" t="s">
        <v>235</v>
      </c>
      <c r="H140" s="183">
        <v>80</v>
      </c>
      <c r="I140" s="184"/>
      <c r="J140" s="185">
        <f>ROUND(I140*H140,2)</f>
        <v>0</v>
      </c>
      <c r="K140" s="181" t="s">
        <v>363</v>
      </c>
      <c r="L140" s="186"/>
      <c r="M140" s="187" t="s">
        <v>19</v>
      </c>
      <c r="N140" s="188" t="s">
        <v>49</v>
      </c>
      <c r="P140" s="143">
        <f>O140*H140</f>
        <v>0</v>
      </c>
      <c r="Q140" s="143">
        <v>1.1000000000000001E-3</v>
      </c>
      <c r="R140" s="143">
        <f>Q140*H140</f>
        <v>8.8000000000000009E-2</v>
      </c>
      <c r="S140" s="143">
        <v>0</v>
      </c>
      <c r="T140" s="144">
        <f>S140*H140</f>
        <v>0</v>
      </c>
      <c r="AR140" s="145" t="s">
        <v>558</v>
      </c>
      <c r="AT140" s="145" t="s">
        <v>440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5329</v>
      </c>
    </row>
    <row r="141" spans="2:65" s="1" customFormat="1" ht="44.25" customHeight="1">
      <c r="B141" s="33"/>
      <c r="C141" s="134" t="s">
        <v>540</v>
      </c>
      <c r="D141" s="134" t="s">
        <v>360</v>
      </c>
      <c r="E141" s="135" t="s">
        <v>4166</v>
      </c>
      <c r="F141" s="136" t="s">
        <v>4167</v>
      </c>
      <c r="G141" s="137" t="s">
        <v>235</v>
      </c>
      <c r="H141" s="138">
        <v>1339</v>
      </c>
      <c r="I141" s="139"/>
      <c r="J141" s="140">
        <f>ROUND(I141*H141,2)</f>
        <v>0</v>
      </c>
      <c r="K141" s="136" t="s">
        <v>363</v>
      </c>
      <c r="L141" s="33"/>
      <c r="M141" s="141" t="s">
        <v>19</v>
      </c>
      <c r="N141" s="142" t="s">
        <v>49</v>
      </c>
      <c r="P141" s="143">
        <f>O141*H141</f>
        <v>0</v>
      </c>
      <c r="Q141" s="143">
        <v>0</v>
      </c>
      <c r="R141" s="143">
        <f>Q141*H141</f>
        <v>0</v>
      </c>
      <c r="S141" s="143">
        <v>0</v>
      </c>
      <c r="T141" s="144">
        <f>S141*H141</f>
        <v>0</v>
      </c>
      <c r="AR141" s="145" t="s">
        <v>454</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454</v>
      </c>
      <c r="BM141" s="145" t="s">
        <v>5330</v>
      </c>
    </row>
    <row r="142" spans="2:65" s="1" customFormat="1" ht="11.25">
      <c r="B142" s="33"/>
      <c r="D142" s="147" t="s">
        <v>366</v>
      </c>
      <c r="F142" s="148" t="s">
        <v>4169</v>
      </c>
      <c r="I142" s="149"/>
      <c r="L142" s="33"/>
      <c r="M142" s="150"/>
      <c r="T142" s="54"/>
      <c r="AT142" s="18" t="s">
        <v>366</v>
      </c>
      <c r="AU142" s="18" t="s">
        <v>90</v>
      </c>
    </row>
    <row r="143" spans="2:65" s="1" customFormat="1" ht="16.5" customHeight="1">
      <c r="B143" s="33"/>
      <c r="C143" s="179" t="s">
        <v>546</v>
      </c>
      <c r="D143" s="179" t="s">
        <v>440</v>
      </c>
      <c r="E143" s="180" t="s">
        <v>4170</v>
      </c>
      <c r="F143" s="181" t="s">
        <v>4171</v>
      </c>
      <c r="G143" s="182" t="s">
        <v>235</v>
      </c>
      <c r="H143" s="183">
        <v>1339</v>
      </c>
      <c r="I143" s="184"/>
      <c r="J143" s="185">
        <f>ROUND(I143*H143,2)</f>
        <v>0</v>
      </c>
      <c r="K143" s="181" t="s">
        <v>19</v>
      </c>
      <c r="L143" s="186"/>
      <c r="M143" s="187" t="s">
        <v>19</v>
      </c>
      <c r="N143" s="188" t="s">
        <v>49</v>
      </c>
      <c r="P143" s="143">
        <f>O143*H143</f>
        <v>0</v>
      </c>
      <c r="Q143" s="143">
        <v>0</v>
      </c>
      <c r="R143" s="143">
        <f>Q143*H143</f>
        <v>0</v>
      </c>
      <c r="S143" s="143">
        <v>0</v>
      </c>
      <c r="T143" s="144">
        <f>S143*H143</f>
        <v>0</v>
      </c>
      <c r="AR143" s="145" t="s">
        <v>558</v>
      </c>
      <c r="AT143" s="145" t="s">
        <v>440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454</v>
      </c>
      <c r="BM143" s="145" t="s">
        <v>5331</v>
      </c>
    </row>
    <row r="144" spans="2:65" s="1" customFormat="1" ht="33" customHeight="1">
      <c r="B144" s="33"/>
      <c r="C144" s="134" t="s">
        <v>552</v>
      </c>
      <c r="D144" s="134" t="s">
        <v>360</v>
      </c>
      <c r="E144" s="135" t="s">
        <v>4173</v>
      </c>
      <c r="F144" s="136" t="s">
        <v>4174</v>
      </c>
      <c r="G144" s="137" t="s">
        <v>504</v>
      </c>
      <c r="H144" s="138">
        <v>4</v>
      </c>
      <c r="I144" s="139"/>
      <c r="J144" s="140">
        <f>ROUND(I144*H144,2)</f>
        <v>0</v>
      </c>
      <c r="K144" s="136" t="s">
        <v>363</v>
      </c>
      <c r="L144" s="33"/>
      <c r="M144" s="141" t="s">
        <v>19</v>
      </c>
      <c r="N144" s="142" t="s">
        <v>49</v>
      </c>
      <c r="P144" s="143">
        <f>O144*H144</f>
        <v>0</v>
      </c>
      <c r="Q144" s="143">
        <v>0</v>
      </c>
      <c r="R144" s="143">
        <f>Q144*H144</f>
        <v>0</v>
      </c>
      <c r="S144" s="143">
        <v>0</v>
      </c>
      <c r="T144" s="144">
        <f>S144*H144</f>
        <v>0</v>
      </c>
      <c r="AR144" s="145" t="s">
        <v>454</v>
      </c>
      <c r="AT144" s="145" t="s">
        <v>360</v>
      </c>
      <c r="AU144" s="145" t="s">
        <v>90</v>
      </c>
      <c r="AY144" s="18" t="s">
        <v>358</v>
      </c>
      <c r="BE144" s="146">
        <f>IF(N144="základní",J144,0)</f>
        <v>0</v>
      </c>
      <c r="BF144" s="146">
        <f>IF(N144="snížená",J144,0)</f>
        <v>0</v>
      </c>
      <c r="BG144" s="146">
        <f>IF(N144="zákl. přenesená",J144,0)</f>
        <v>0</v>
      </c>
      <c r="BH144" s="146">
        <f>IF(N144="sníž. přenesená",J144,0)</f>
        <v>0</v>
      </c>
      <c r="BI144" s="146">
        <f>IF(N144="nulová",J144,0)</f>
        <v>0</v>
      </c>
      <c r="BJ144" s="18" t="s">
        <v>90</v>
      </c>
      <c r="BK144" s="146">
        <f>ROUND(I144*H144,2)</f>
        <v>0</v>
      </c>
      <c r="BL144" s="18" t="s">
        <v>454</v>
      </c>
      <c r="BM144" s="145" t="s">
        <v>5332</v>
      </c>
    </row>
    <row r="145" spans="2:65" s="1" customFormat="1" ht="11.25">
      <c r="B145" s="33"/>
      <c r="D145" s="147" t="s">
        <v>366</v>
      </c>
      <c r="F145" s="148" t="s">
        <v>4176</v>
      </c>
      <c r="I145" s="149"/>
      <c r="L145" s="33"/>
      <c r="M145" s="150"/>
      <c r="T145" s="54"/>
      <c r="AT145" s="18" t="s">
        <v>366</v>
      </c>
      <c r="AU145" s="18" t="s">
        <v>90</v>
      </c>
    </row>
    <row r="146" spans="2:65" s="1" customFormat="1" ht="24.2" customHeight="1">
      <c r="B146" s="33"/>
      <c r="C146" s="179" t="s">
        <v>558</v>
      </c>
      <c r="D146" s="179" t="s">
        <v>440</v>
      </c>
      <c r="E146" s="180" t="s">
        <v>4177</v>
      </c>
      <c r="F146" s="181" t="s">
        <v>5333</v>
      </c>
      <c r="G146" s="182" t="s">
        <v>504</v>
      </c>
      <c r="H146" s="183">
        <v>1</v>
      </c>
      <c r="I146" s="184"/>
      <c r="J146" s="185">
        <f>ROUND(I146*H146,2)</f>
        <v>0</v>
      </c>
      <c r="K146" s="181" t="s">
        <v>19</v>
      </c>
      <c r="L146" s="186"/>
      <c r="M146" s="187" t="s">
        <v>19</v>
      </c>
      <c r="N146" s="188" t="s">
        <v>49</v>
      </c>
      <c r="P146" s="143">
        <f>O146*H146</f>
        <v>0</v>
      </c>
      <c r="Q146" s="143">
        <v>0</v>
      </c>
      <c r="R146" s="143">
        <f>Q146*H146</f>
        <v>0</v>
      </c>
      <c r="S146" s="143">
        <v>0</v>
      </c>
      <c r="T146" s="144">
        <f>S146*H146</f>
        <v>0</v>
      </c>
      <c r="AR146" s="145" t="s">
        <v>558</v>
      </c>
      <c r="AT146" s="145" t="s">
        <v>440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5334</v>
      </c>
    </row>
    <row r="147" spans="2:65" s="1" customFormat="1" ht="24.2" customHeight="1">
      <c r="B147" s="33"/>
      <c r="C147" s="179" t="s">
        <v>564</v>
      </c>
      <c r="D147" s="179" t="s">
        <v>440</v>
      </c>
      <c r="E147" s="180" t="s">
        <v>4180</v>
      </c>
      <c r="F147" s="181" t="s">
        <v>5335</v>
      </c>
      <c r="G147" s="182" t="s">
        <v>504</v>
      </c>
      <c r="H147" s="183">
        <v>1</v>
      </c>
      <c r="I147" s="184"/>
      <c r="J147" s="185">
        <f>ROUND(I147*H147,2)</f>
        <v>0</v>
      </c>
      <c r="K147" s="181" t="s">
        <v>19</v>
      </c>
      <c r="L147" s="186"/>
      <c r="M147" s="187" t="s">
        <v>19</v>
      </c>
      <c r="N147" s="188" t="s">
        <v>49</v>
      </c>
      <c r="P147" s="143">
        <f>O147*H147</f>
        <v>0</v>
      </c>
      <c r="Q147" s="143">
        <v>0</v>
      </c>
      <c r="R147" s="143">
        <f>Q147*H147</f>
        <v>0</v>
      </c>
      <c r="S147" s="143">
        <v>0</v>
      </c>
      <c r="T147" s="144">
        <f>S147*H147</f>
        <v>0</v>
      </c>
      <c r="AR147" s="145" t="s">
        <v>558</v>
      </c>
      <c r="AT147" s="145" t="s">
        <v>440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454</v>
      </c>
      <c r="BM147" s="145" t="s">
        <v>5336</v>
      </c>
    </row>
    <row r="148" spans="2:65" s="1" customFormat="1" ht="24.2" customHeight="1">
      <c r="B148" s="33"/>
      <c r="C148" s="179" t="s">
        <v>571</v>
      </c>
      <c r="D148" s="179" t="s">
        <v>440</v>
      </c>
      <c r="E148" s="180" t="s">
        <v>4183</v>
      </c>
      <c r="F148" s="181" t="s">
        <v>5337</v>
      </c>
      <c r="G148" s="182" t="s">
        <v>504</v>
      </c>
      <c r="H148" s="183">
        <v>1</v>
      </c>
      <c r="I148" s="184"/>
      <c r="J148" s="185">
        <f>ROUND(I148*H148,2)</f>
        <v>0</v>
      </c>
      <c r="K148" s="181" t="s">
        <v>19</v>
      </c>
      <c r="L148" s="186"/>
      <c r="M148" s="187" t="s">
        <v>19</v>
      </c>
      <c r="N148" s="188" t="s">
        <v>49</v>
      </c>
      <c r="P148" s="143">
        <f>O148*H148</f>
        <v>0</v>
      </c>
      <c r="Q148" s="143">
        <v>0</v>
      </c>
      <c r="R148" s="143">
        <f>Q148*H148</f>
        <v>0</v>
      </c>
      <c r="S148" s="143">
        <v>0</v>
      </c>
      <c r="T148" s="144">
        <f>S148*H148</f>
        <v>0</v>
      </c>
      <c r="AR148" s="145" t="s">
        <v>558</v>
      </c>
      <c r="AT148" s="145" t="s">
        <v>440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454</v>
      </c>
      <c r="BM148" s="145" t="s">
        <v>5338</v>
      </c>
    </row>
    <row r="149" spans="2:65" s="1" customFormat="1" ht="24.2" customHeight="1">
      <c r="B149" s="33"/>
      <c r="C149" s="179" t="s">
        <v>577</v>
      </c>
      <c r="D149" s="179" t="s">
        <v>440</v>
      </c>
      <c r="E149" s="180" t="s">
        <v>4186</v>
      </c>
      <c r="F149" s="181" t="s">
        <v>5339</v>
      </c>
      <c r="G149" s="182" t="s">
        <v>504</v>
      </c>
      <c r="H149" s="183">
        <v>1</v>
      </c>
      <c r="I149" s="184"/>
      <c r="J149" s="185">
        <f>ROUND(I149*H149,2)</f>
        <v>0</v>
      </c>
      <c r="K149" s="181" t="s">
        <v>19</v>
      </c>
      <c r="L149" s="186"/>
      <c r="M149" s="187" t="s">
        <v>19</v>
      </c>
      <c r="N149" s="188" t="s">
        <v>49</v>
      </c>
      <c r="P149" s="143">
        <f>O149*H149</f>
        <v>0</v>
      </c>
      <c r="Q149" s="143">
        <v>0</v>
      </c>
      <c r="R149" s="143">
        <f>Q149*H149</f>
        <v>0</v>
      </c>
      <c r="S149" s="143">
        <v>0</v>
      </c>
      <c r="T149" s="144">
        <f>S149*H149</f>
        <v>0</v>
      </c>
      <c r="AR149" s="145" t="s">
        <v>558</v>
      </c>
      <c r="AT149" s="145" t="s">
        <v>440</v>
      </c>
      <c r="AU149" s="145" t="s">
        <v>90</v>
      </c>
      <c r="AY149" s="18" t="s">
        <v>358</v>
      </c>
      <c r="BE149" s="146">
        <f>IF(N149="základní",J149,0)</f>
        <v>0</v>
      </c>
      <c r="BF149" s="146">
        <f>IF(N149="snížená",J149,0)</f>
        <v>0</v>
      </c>
      <c r="BG149" s="146">
        <f>IF(N149="zákl. přenesená",J149,0)</f>
        <v>0</v>
      </c>
      <c r="BH149" s="146">
        <f>IF(N149="sníž. přenesená",J149,0)</f>
        <v>0</v>
      </c>
      <c r="BI149" s="146">
        <f>IF(N149="nulová",J149,0)</f>
        <v>0</v>
      </c>
      <c r="BJ149" s="18" t="s">
        <v>90</v>
      </c>
      <c r="BK149" s="146">
        <f>ROUND(I149*H149,2)</f>
        <v>0</v>
      </c>
      <c r="BL149" s="18" t="s">
        <v>454</v>
      </c>
      <c r="BM149" s="145" t="s">
        <v>5340</v>
      </c>
    </row>
    <row r="150" spans="2:65" s="1" customFormat="1" ht="37.9" customHeight="1">
      <c r="B150" s="33"/>
      <c r="C150" s="134" t="s">
        <v>583</v>
      </c>
      <c r="D150" s="134" t="s">
        <v>360</v>
      </c>
      <c r="E150" s="135" t="s">
        <v>4189</v>
      </c>
      <c r="F150" s="136" t="s">
        <v>4190</v>
      </c>
      <c r="G150" s="137" t="s">
        <v>504</v>
      </c>
      <c r="H150" s="138">
        <v>1</v>
      </c>
      <c r="I150" s="139"/>
      <c r="J150" s="140">
        <f>ROUND(I150*H150,2)</f>
        <v>0</v>
      </c>
      <c r="K150" s="136" t="s">
        <v>363</v>
      </c>
      <c r="L150" s="33"/>
      <c r="M150" s="141" t="s">
        <v>19</v>
      </c>
      <c r="N150" s="142" t="s">
        <v>49</v>
      </c>
      <c r="P150" s="143">
        <f>O150*H150</f>
        <v>0</v>
      </c>
      <c r="Q150" s="143">
        <v>0</v>
      </c>
      <c r="R150" s="143">
        <f>Q150*H150</f>
        <v>0</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5341</v>
      </c>
    </row>
    <row r="151" spans="2:65" s="1" customFormat="1" ht="11.25">
      <c r="B151" s="33"/>
      <c r="D151" s="147" t="s">
        <v>366</v>
      </c>
      <c r="F151" s="148" t="s">
        <v>4192</v>
      </c>
      <c r="I151" s="149"/>
      <c r="L151" s="33"/>
      <c r="M151" s="150"/>
      <c r="T151" s="54"/>
      <c r="AT151" s="18" t="s">
        <v>366</v>
      </c>
      <c r="AU151" s="18" t="s">
        <v>90</v>
      </c>
    </row>
    <row r="152" spans="2:65" s="1" customFormat="1" ht="16.5" customHeight="1">
      <c r="B152" s="33"/>
      <c r="C152" s="179" t="s">
        <v>591</v>
      </c>
      <c r="D152" s="179" t="s">
        <v>440</v>
      </c>
      <c r="E152" s="180" t="s">
        <v>4193</v>
      </c>
      <c r="F152" s="181" t="s">
        <v>4194</v>
      </c>
      <c r="G152" s="182" t="s">
        <v>504</v>
      </c>
      <c r="H152" s="183">
        <v>1</v>
      </c>
      <c r="I152" s="184"/>
      <c r="J152" s="185">
        <f>ROUND(I152*H152,2)</f>
        <v>0</v>
      </c>
      <c r="K152" s="181" t="s">
        <v>19</v>
      </c>
      <c r="L152" s="186"/>
      <c r="M152" s="187" t="s">
        <v>19</v>
      </c>
      <c r="N152" s="188" t="s">
        <v>49</v>
      </c>
      <c r="P152" s="143">
        <f>O152*H152</f>
        <v>0</v>
      </c>
      <c r="Q152" s="143">
        <v>0</v>
      </c>
      <c r="R152" s="143">
        <f>Q152*H152</f>
        <v>0</v>
      </c>
      <c r="S152" s="143">
        <v>0</v>
      </c>
      <c r="T152" s="144">
        <f>S152*H152</f>
        <v>0</v>
      </c>
      <c r="AR152" s="145" t="s">
        <v>558</v>
      </c>
      <c r="AT152" s="145" t="s">
        <v>440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5342</v>
      </c>
    </row>
    <row r="153" spans="2:65" s="1" customFormat="1" ht="49.15" customHeight="1">
      <c r="B153" s="33"/>
      <c r="C153" s="134" t="s">
        <v>598</v>
      </c>
      <c r="D153" s="134" t="s">
        <v>360</v>
      </c>
      <c r="E153" s="135" t="s">
        <v>4196</v>
      </c>
      <c r="F153" s="136" t="s">
        <v>4197</v>
      </c>
      <c r="G153" s="137" t="s">
        <v>504</v>
      </c>
      <c r="H153" s="138">
        <v>22</v>
      </c>
      <c r="I153" s="139"/>
      <c r="J153" s="140">
        <f>ROUND(I153*H153,2)</f>
        <v>0</v>
      </c>
      <c r="K153" s="136" t="s">
        <v>363</v>
      </c>
      <c r="L153" s="33"/>
      <c r="M153" s="141" t="s">
        <v>19</v>
      </c>
      <c r="N153" s="142" t="s">
        <v>49</v>
      </c>
      <c r="P153" s="143">
        <f>O153*H153</f>
        <v>0</v>
      </c>
      <c r="Q153" s="143">
        <v>0</v>
      </c>
      <c r="R153" s="143">
        <f>Q153*H153</f>
        <v>0</v>
      </c>
      <c r="S153" s="143">
        <v>0</v>
      </c>
      <c r="T153" s="144">
        <f>S153*H153</f>
        <v>0</v>
      </c>
      <c r="AR153" s="145" t="s">
        <v>454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5343</v>
      </c>
    </row>
    <row r="154" spans="2:65" s="1" customFormat="1" ht="11.25">
      <c r="B154" s="33"/>
      <c r="D154" s="147" t="s">
        <v>366</v>
      </c>
      <c r="F154" s="148" t="s">
        <v>4199</v>
      </c>
      <c r="I154" s="149"/>
      <c r="L154" s="33"/>
      <c r="M154" s="150"/>
      <c r="T154" s="54"/>
      <c r="AT154" s="18" t="s">
        <v>366</v>
      </c>
      <c r="AU154" s="18" t="s">
        <v>90</v>
      </c>
    </row>
    <row r="155" spans="2:65" s="1" customFormat="1" ht="24.2" customHeight="1">
      <c r="B155" s="33"/>
      <c r="C155" s="179" t="s">
        <v>605</v>
      </c>
      <c r="D155" s="179" t="s">
        <v>440</v>
      </c>
      <c r="E155" s="180" t="s">
        <v>4200</v>
      </c>
      <c r="F155" s="181" t="s">
        <v>4201</v>
      </c>
      <c r="G155" s="182" t="s">
        <v>504</v>
      </c>
      <c r="H155" s="183">
        <v>22</v>
      </c>
      <c r="I155" s="184"/>
      <c r="J155" s="185">
        <f>ROUND(I155*H155,2)</f>
        <v>0</v>
      </c>
      <c r="K155" s="181" t="s">
        <v>363</v>
      </c>
      <c r="L155" s="186"/>
      <c r="M155" s="187" t="s">
        <v>19</v>
      </c>
      <c r="N155" s="188" t="s">
        <v>49</v>
      </c>
      <c r="P155" s="143">
        <f>O155*H155</f>
        <v>0</v>
      </c>
      <c r="Q155" s="143">
        <v>4.0000000000000003E-5</v>
      </c>
      <c r="R155" s="143">
        <f>Q155*H155</f>
        <v>8.8000000000000003E-4</v>
      </c>
      <c r="S155" s="143">
        <v>0</v>
      </c>
      <c r="T155" s="144">
        <f>S155*H155</f>
        <v>0</v>
      </c>
      <c r="AR155" s="145" t="s">
        <v>558</v>
      </c>
      <c r="AT155" s="145" t="s">
        <v>440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5344</v>
      </c>
    </row>
    <row r="156" spans="2:65" s="1" customFormat="1" ht="16.5" customHeight="1">
      <c r="B156" s="33"/>
      <c r="C156" s="179" t="s">
        <v>612</v>
      </c>
      <c r="D156" s="179" t="s">
        <v>440</v>
      </c>
      <c r="E156" s="180" t="s">
        <v>4203</v>
      </c>
      <c r="F156" s="181" t="s">
        <v>4204</v>
      </c>
      <c r="G156" s="182" t="s">
        <v>504</v>
      </c>
      <c r="H156" s="183">
        <v>70</v>
      </c>
      <c r="I156" s="184"/>
      <c r="J156" s="185">
        <f>ROUND(I156*H156,2)</f>
        <v>0</v>
      </c>
      <c r="K156" s="181" t="s">
        <v>363</v>
      </c>
      <c r="L156" s="186"/>
      <c r="M156" s="187" t="s">
        <v>19</v>
      </c>
      <c r="N156" s="188" t="s">
        <v>49</v>
      </c>
      <c r="P156" s="143">
        <f>O156*H156</f>
        <v>0</v>
      </c>
      <c r="Q156" s="143">
        <v>3.0000000000000001E-5</v>
      </c>
      <c r="R156" s="143">
        <f>Q156*H156</f>
        <v>2.0999999999999999E-3</v>
      </c>
      <c r="S156" s="143">
        <v>0</v>
      </c>
      <c r="T156" s="144">
        <f>S156*H156</f>
        <v>0</v>
      </c>
      <c r="AR156" s="145" t="s">
        <v>558</v>
      </c>
      <c r="AT156" s="145" t="s">
        <v>440</v>
      </c>
      <c r="AU156" s="145" t="s">
        <v>90</v>
      </c>
      <c r="AY156" s="18" t="s">
        <v>358</v>
      </c>
      <c r="BE156" s="146">
        <f>IF(N156="základní",J156,0)</f>
        <v>0</v>
      </c>
      <c r="BF156" s="146">
        <f>IF(N156="snížená",J156,0)</f>
        <v>0</v>
      </c>
      <c r="BG156" s="146">
        <f>IF(N156="zákl. přenesená",J156,0)</f>
        <v>0</v>
      </c>
      <c r="BH156" s="146">
        <f>IF(N156="sníž. přenesená",J156,0)</f>
        <v>0</v>
      </c>
      <c r="BI156" s="146">
        <f>IF(N156="nulová",J156,0)</f>
        <v>0</v>
      </c>
      <c r="BJ156" s="18" t="s">
        <v>90</v>
      </c>
      <c r="BK156" s="146">
        <f>ROUND(I156*H156,2)</f>
        <v>0</v>
      </c>
      <c r="BL156" s="18" t="s">
        <v>454</v>
      </c>
      <c r="BM156" s="145" t="s">
        <v>5345</v>
      </c>
    </row>
    <row r="157" spans="2:65" s="1" customFormat="1" ht="16.5" customHeight="1">
      <c r="B157" s="33"/>
      <c r="C157" s="179" t="s">
        <v>621</v>
      </c>
      <c r="D157" s="179" t="s">
        <v>440</v>
      </c>
      <c r="E157" s="180" t="s">
        <v>4206</v>
      </c>
      <c r="F157" s="181" t="s">
        <v>4207</v>
      </c>
      <c r="G157" s="182" t="s">
        <v>504</v>
      </c>
      <c r="H157" s="183">
        <v>313</v>
      </c>
      <c r="I157" s="184"/>
      <c r="J157" s="185">
        <f>ROUND(I157*H157,2)</f>
        <v>0</v>
      </c>
      <c r="K157" s="181" t="s">
        <v>363</v>
      </c>
      <c r="L157" s="186"/>
      <c r="M157" s="187" t="s">
        <v>19</v>
      </c>
      <c r="N157" s="188" t="s">
        <v>49</v>
      </c>
      <c r="P157" s="143">
        <f>O157*H157</f>
        <v>0</v>
      </c>
      <c r="Q157" s="143">
        <v>1.0000000000000001E-5</v>
      </c>
      <c r="R157" s="143">
        <f>Q157*H157</f>
        <v>3.1300000000000004E-3</v>
      </c>
      <c r="S157" s="143">
        <v>0</v>
      </c>
      <c r="T157" s="144">
        <f>S157*H157</f>
        <v>0</v>
      </c>
      <c r="AR157" s="145" t="s">
        <v>558</v>
      </c>
      <c r="AT157" s="145" t="s">
        <v>440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5346</v>
      </c>
    </row>
    <row r="158" spans="2:65" s="1" customFormat="1" ht="49.15" customHeight="1">
      <c r="B158" s="33"/>
      <c r="C158" s="134" t="s">
        <v>627</v>
      </c>
      <c r="D158" s="134" t="s">
        <v>360</v>
      </c>
      <c r="E158" s="135" t="s">
        <v>4209</v>
      </c>
      <c r="F158" s="136" t="s">
        <v>4210</v>
      </c>
      <c r="G158" s="137" t="s">
        <v>504</v>
      </c>
      <c r="H158" s="138">
        <v>14</v>
      </c>
      <c r="I158" s="139"/>
      <c r="J158" s="140">
        <f>ROUND(I158*H158,2)</f>
        <v>0</v>
      </c>
      <c r="K158" s="136" t="s">
        <v>363</v>
      </c>
      <c r="L158" s="33"/>
      <c r="M158" s="141" t="s">
        <v>19</v>
      </c>
      <c r="N158" s="142" t="s">
        <v>49</v>
      </c>
      <c r="P158" s="143">
        <f>O158*H158</f>
        <v>0</v>
      </c>
      <c r="Q158" s="143">
        <v>0</v>
      </c>
      <c r="R158" s="143">
        <f>Q158*H158</f>
        <v>0</v>
      </c>
      <c r="S158" s="143">
        <v>0</v>
      </c>
      <c r="T158" s="144">
        <f>S158*H158</f>
        <v>0</v>
      </c>
      <c r="AR158" s="145" t="s">
        <v>454</v>
      </c>
      <c r="AT158" s="145" t="s">
        <v>360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454</v>
      </c>
      <c r="BM158" s="145" t="s">
        <v>5347</v>
      </c>
    </row>
    <row r="159" spans="2:65" s="1" customFormat="1" ht="11.25">
      <c r="B159" s="33"/>
      <c r="D159" s="147" t="s">
        <v>366</v>
      </c>
      <c r="F159" s="148" t="s">
        <v>4212</v>
      </c>
      <c r="I159" s="149"/>
      <c r="L159" s="33"/>
      <c r="M159" s="150"/>
      <c r="T159" s="54"/>
      <c r="AT159" s="18" t="s">
        <v>366</v>
      </c>
      <c r="AU159" s="18" t="s">
        <v>90</v>
      </c>
    </row>
    <row r="160" spans="2:65" s="1" customFormat="1" ht="24.2" customHeight="1">
      <c r="B160" s="33"/>
      <c r="C160" s="179" t="s">
        <v>633</v>
      </c>
      <c r="D160" s="179" t="s">
        <v>440</v>
      </c>
      <c r="E160" s="180" t="s">
        <v>4213</v>
      </c>
      <c r="F160" s="181" t="s">
        <v>4214</v>
      </c>
      <c r="G160" s="182" t="s">
        <v>504</v>
      </c>
      <c r="H160" s="183">
        <v>14</v>
      </c>
      <c r="I160" s="184"/>
      <c r="J160" s="185">
        <f>ROUND(I160*H160,2)</f>
        <v>0</v>
      </c>
      <c r="K160" s="181" t="s">
        <v>363</v>
      </c>
      <c r="L160" s="186"/>
      <c r="M160" s="187" t="s">
        <v>19</v>
      </c>
      <c r="N160" s="188" t="s">
        <v>49</v>
      </c>
      <c r="P160" s="143">
        <f>O160*H160</f>
        <v>0</v>
      </c>
      <c r="Q160" s="143">
        <v>4.0000000000000003E-5</v>
      </c>
      <c r="R160" s="143">
        <f>Q160*H160</f>
        <v>5.6000000000000006E-4</v>
      </c>
      <c r="S160" s="143">
        <v>0</v>
      </c>
      <c r="T160" s="144">
        <f>S160*H160</f>
        <v>0</v>
      </c>
      <c r="AR160" s="145" t="s">
        <v>558</v>
      </c>
      <c r="AT160" s="145" t="s">
        <v>440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5348</v>
      </c>
    </row>
    <row r="161" spans="2:65" s="1" customFormat="1" ht="16.5" customHeight="1">
      <c r="B161" s="33"/>
      <c r="C161" s="179" t="s">
        <v>640</v>
      </c>
      <c r="D161" s="179" t="s">
        <v>440</v>
      </c>
      <c r="E161" s="180" t="s">
        <v>4216</v>
      </c>
      <c r="F161" s="181" t="s">
        <v>4217</v>
      </c>
      <c r="G161" s="182" t="s">
        <v>504</v>
      </c>
      <c r="H161" s="183">
        <v>18</v>
      </c>
      <c r="I161" s="184"/>
      <c r="J161" s="185">
        <f>ROUND(I161*H161,2)</f>
        <v>0</v>
      </c>
      <c r="K161" s="181" t="s">
        <v>363</v>
      </c>
      <c r="L161" s="186"/>
      <c r="M161" s="187" t="s">
        <v>19</v>
      </c>
      <c r="N161" s="188" t="s">
        <v>49</v>
      </c>
      <c r="P161" s="143">
        <f>O161*H161</f>
        <v>0</v>
      </c>
      <c r="Q161" s="143">
        <v>3.0000000000000001E-5</v>
      </c>
      <c r="R161" s="143">
        <f>Q161*H161</f>
        <v>5.4000000000000001E-4</v>
      </c>
      <c r="S161" s="143">
        <v>0</v>
      </c>
      <c r="T161" s="144">
        <f>S161*H161</f>
        <v>0</v>
      </c>
      <c r="AR161" s="145" t="s">
        <v>558</v>
      </c>
      <c r="AT161" s="145" t="s">
        <v>440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5349</v>
      </c>
    </row>
    <row r="162" spans="2:65" s="1" customFormat="1" ht="49.15" customHeight="1">
      <c r="B162" s="33"/>
      <c r="C162" s="134" t="s">
        <v>646</v>
      </c>
      <c r="D162" s="134" t="s">
        <v>360</v>
      </c>
      <c r="E162" s="135" t="s">
        <v>4219</v>
      </c>
      <c r="F162" s="136" t="s">
        <v>4220</v>
      </c>
      <c r="G162" s="137" t="s">
        <v>504</v>
      </c>
      <c r="H162" s="138">
        <v>8</v>
      </c>
      <c r="I162" s="139"/>
      <c r="J162" s="140">
        <f>ROUND(I162*H162,2)</f>
        <v>0</v>
      </c>
      <c r="K162" s="136" t="s">
        <v>363</v>
      </c>
      <c r="L162" s="33"/>
      <c r="M162" s="141" t="s">
        <v>19</v>
      </c>
      <c r="N162" s="142" t="s">
        <v>49</v>
      </c>
      <c r="P162" s="143">
        <f>O162*H162</f>
        <v>0</v>
      </c>
      <c r="Q162" s="143">
        <v>0</v>
      </c>
      <c r="R162" s="143">
        <f>Q162*H162</f>
        <v>0</v>
      </c>
      <c r="S162" s="143">
        <v>0</v>
      </c>
      <c r="T162" s="144">
        <f>S162*H162</f>
        <v>0</v>
      </c>
      <c r="AR162" s="145" t="s">
        <v>454</v>
      </c>
      <c r="AT162" s="145" t="s">
        <v>360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454</v>
      </c>
      <c r="BM162" s="145" t="s">
        <v>5350</v>
      </c>
    </row>
    <row r="163" spans="2:65" s="1" customFormat="1" ht="11.25">
      <c r="B163" s="33"/>
      <c r="D163" s="147" t="s">
        <v>366</v>
      </c>
      <c r="F163" s="148" t="s">
        <v>4222</v>
      </c>
      <c r="I163" s="149"/>
      <c r="L163" s="33"/>
      <c r="M163" s="150"/>
      <c r="T163" s="54"/>
      <c r="AT163" s="18" t="s">
        <v>366</v>
      </c>
      <c r="AU163" s="18" t="s">
        <v>90</v>
      </c>
    </row>
    <row r="164" spans="2:65" s="1" customFormat="1" ht="24.2" customHeight="1">
      <c r="B164" s="33"/>
      <c r="C164" s="179" t="s">
        <v>653</v>
      </c>
      <c r="D164" s="179" t="s">
        <v>440</v>
      </c>
      <c r="E164" s="180" t="s">
        <v>4223</v>
      </c>
      <c r="F164" s="181" t="s">
        <v>4224</v>
      </c>
      <c r="G164" s="182" t="s">
        <v>504</v>
      </c>
      <c r="H164" s="183">
        <v>8</v>
      </c>
      <c r="I164" s="184"/>
      <c r="J164" s="185">
        <f>ROUND(I164*H164,2)</f>
        <v>0</v>
      </c>
      <c r="K164" s="181" t="s">
        <v>363</v>
      </c>
      <c r="L164" s="186"/>
      <c r="M164" s="187" t="s">
        <v>19</v>
      </c>
      <c r="N164" s="188" t="s">
        <v>49</v>
      </c>
      <c r="P164" s="143">
        <f>O164*H164</f>
        <v>0</v>
      </c>
      <c r="Q164" s="143">
        <v>4.0000000000000003E-5</v>
      </c>
      <c r="R164" s="143">
        <f>Q164*H164</f>
        <v>3.2000000000000003E-4</v>
      </c>
      <c r="S164" s="143">
        <v>0</v>
      </c>
      <c r="T164" s="144">
        <f>S164*H164</f>
        <v>0</v>
      </c>
      <c r="AR164" s="145" t="s">
        <v>558</v>
      </c>
      <c r="AT164" s="145" t="s">
        <v>440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5351</v>
      </c>
    </row>
    <row r="165" spans="2:65" s="1" customFormat="1" ht="62.65" customHeight="1">
      <c r="B165" s="33"/>
      <c r="C165" s="134" t="s">
        <v>660</v>
      </c>
      <c r="D165" s="134" t="s">
        <v>360</v>
      </c>
      <c r="E165" s="135" t="s">
        <v>4226</v>
      </c>
      <c r="F165" s="136" t="s">
        <v>4227</v>
      </c>
      <c r="G165" s="137" t="s">
        <v>504</v>
      </c>
      <c r="H165" s="138">
        <v>10</v>
      </c>
      <c r="I165" s="139"/>
      <c r="J165" s="140">
        <f>ROUND(I165*H165,2)</f>
        <v>0</v>
      </c>
      <c r="K165" s="136" t="s">
        <v>363</v>
      </c>
      <c r="L165" s="33"/>
      <c r="M165" s="141" t="s">
        <v>19</v>
      </c>
      <c r="N165" s="142" t="s">
        <v>49</v>
      </c>
      <c r="P165" s="143">
        <f>O165*H165</f>
        <v>0</v>
      </c>
      <c r="Q165" s="143">
        <v>0</v>
      </c>
      <c r="R165" s="143">
        <f>Q165*H165</f>
        <v>0</v>
      </c>
      <c r="S165" s="143">
        <v>0</v>
      </c>
      <c r="T165" s="144">
        <f>S165*H165</f>
        <v>0</v>
      </c>
      <c r="AR165" s="145" t="s">
        <v>454</v>
      </c>
      <c r="AT165" s="145" t="s">
        <v>360</v>
      </c>
      <c r="AU165" s="145" t="s">
        <v>90</v>
      </c>
      <c r="AY165" s="18" t="s">
        <v>358</v>
      </c>
      <c r="BE165" s="146">
        <f>IF(N165="základní",J165,0)</f>
        <v>0</v>
      </c>
      <c r="BF165" s="146">
        <f>IF(N165="snížená",J165,0)</f>
        <v>0</v>
      </c>
      <c r="BG165" s="146">
        <f>IF(N165="zákl. přenesená",J165,0)</f>
        <v>0</v>
      </c>
      <c r="BH165" s="146">
        <f>IF(N165="sníž. přenesená",J165,0)</f>
        <v>0</v>
      </c>
      <c r="BI165" s="146">
        <f>IF(N165="nulová",J165,0)</f>
        <v>0</v>
      </c>
      <c r="BJ165" s="18" t="s">
        <v>90</v>
      </c>
      <c r="BK165" s="146">
        <f>ROUND(I165*H165,2)</f>
        <v>0</v>
      </c>
      <c r="BL165" s="18" t="s">
        <v>454</v>
      </c>
      <c r="BM165" s="145" t="s">
        <v>5352</v>
      </c>
    </row>
    <row r="166" spans="2:65" s="1" customFormat="1" ht="11.25">
      <c r="B166" s="33"/>
      <c r="D166" s="147" t="s">
        <v>366</v>
      </c>
      <c r="F166" s="148" t="s">
        <v>4229</v>
      </c>
      <c r="I166" s="149"/>
      <c r="L166" s="33"/>
      <c r="M166" s="150"/>
      <c r="T166" s="54"/>
      <c r="AT166" s="18" t="s">
        <v>366</v>
      </c>
      <c r="AU166" s="18" t="s">
        <v>90</v>
      </c>
    </row>
    <row r="167" spans="2:65" s="1" customFormat="1" ht="16.5" customHeight="1">
      <c r="B167" s="33"/>
      <c r="C167" s="179" t="s">
        <v>666</v>
      </c>
      <c r="D167" s="179" t="s">
        <v>440</v>
      </c>
      <c r="E167" s="180" t="s">
        <v>4230</v>
      </c>
      <c r="F167" s="181" t="s">
        <v>4231</v>
      </c>
      <c r="G167" s="182" t="s">
        <v>504</v>
      </c>
      <c r="H167" s="183">
        <v>10</v>
      </c>
      <c r="I167" s="184"/>
      <c r="J167" s="185">
        <f>ROUND(I167*H167,2)</f>
        <v>0</v>
      </c>
      <c r="K167" s="181" t="s">
        <v>19</v>
      </c>
      <c r="L167" s="186"/>
      <c r="M167" s="187" t="s">
        <v>19</v>
      </c>
      <c r="N167" s="188" t="s">
        <v>49</v>
      </c>
      <c r="P167" s="143">
        <f>O167*H167</f>
        <v>0</v>
      </c>
      <c r="Q167" s="143">
        <v>0</v>
      </c>
      <c r="R167" s="143">
        <f>Q167*H167</f>
        <v>0</v>
      </c>
      <c r="S167" s="143">
        <v>0</v>
      </c>
      <c r="T167" s="144">
        <f>S167*H167</f>
        <v>0</v>
      </c>
      <c r="AR167" s="145" t="s">
        <v>558</v>
      </c>
      <c r="AT167" s="145" t="s">
        <v>440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5353</v>
      </c>
    </row>
    <row r="168" spans="2:65" s="1" customFormat="1" ht="49.15" customHeight="1">
      <c r="B168" s="33"/>
      <c r="C168" s="134" t="s">
        <v>672</v>
      </c>
      <c r="D168" s="134" t="s">
        <v>360</v>
      </c>
      <c r="E168" s="135" t="s">
        <v>4233</v>
      </c>
      <c r="F168" s="136" t="s">
        <v>4234</v>
      </c>
      <c r="G168" s="137" t="s">
        <v>504</v>
      </c>
      <c r="H168" s="138">
        <v>12</v>
      </c>
      <c r="I168" s="139"/>
      <c r="J168" s="140">
        <f>ROUND(I168*H168,2)</f>
        <v>0</v>
      </c>
      <c r="K168" s="136" t="s">
        <v>363</v>
      </c>
      <c r="L168" s="33"/>
      <c r="M168" s="141" t="s">
        <v>19</v>
      </c>
      <c r="N168" s="142" t="s">
        <v>49</v>
      </c>
      <c r="P168" s="143">
        <f>O168*H168</f>
        <v>0</v>
      </c>
      <c r="Q168" s="143">
        <v>0</v>
      </c>
      <c r="R168" s="143">
        <f>Q168*H168</f>
        <v>0</v>
      </c>
      <c r="S168" s="143">
        <v>0</v>
      </c>
      <c r="T168" s="144">
        <f>S168*H168</f>
        <v>0</v>
      </c>
      <c r="AR168" s="145" t="s">
        <v>454</v>
      </c>
      <c r="AT168" s="145" t="s">
        <v>360</v>
      </c>
      <c r="AU168" s="145" t="s">
        <v>90</v>
      </c>
      <c r="AY168" s="18" t="s">
        <v>358</v>
      </c>
      <c r="BE168" s="146">
        <f>IF(N168="základní",J168,0)</f>
        <v>0</v>
      </c>
      <c r="BF168" s="146">
        <f>IF(N168="snížená",J168,0)</f>
        <v>0</v>
      </c>
      <c r="BG168" s="146">
        <f>IF(N168="zákl. přenesená",J168,0)</f>
        <v>0</v>
      </c>
      <c r="BH168" s="146">
        <f>IF(N168="sníž. přenesená",J168,0)</f>
        <v>0</v>
      </c>
      <c r="BI168" s="146">
        <f>IF(N168="nulová",J168,0)</f>
        <v>0</v>
      </c>
      <c r="BJ168" s="18" t="s">
        <v>90</v>
      </c>
      <c r="BK168" s="146">
        <f>ROUND(I168*H168,2)</f>
        <v>0</v>
      </c>
      <c r="BL168" s="18" t="s">
        <v>454</v>
      </c>
      <c r="BM168" s="145" t="s">
        <v>5354</v>
      </c>
    </row>
    <row r="169" spans="2:65" s="1" customFormat="1" ht="11.25">
      <c r="B169" s="33"/>
      <c r="D169" s="147" t="s">
        <v>366</v>
      </c>
      <c r="F169" s="148" t="s">
        <v>4236</v>
      </c>
      <c r="I169" s="149"/>
      <c r="L169" s="33"/>
      <c r="M169" s="150"/>
      <c r="T169" s="54"/>
      <c r="AT169" s="18" t="s">
        <v>366</v>
      </c>
      <c r="AU169" s="18" t="s">
        <v>90</v>
      </c>
    </row>
    <row r="170" spans="2:65" s="1" customFormat="1" ht="24.2" customHeight="1">
      <c r="B170" s="33"/>
      <c r="C170" s="179" t="s">
        <v>678</v>
      </c>
      <c r="D170" s="179" t="s">
        <v>440</v>
      </c>
      <c r="E170" s="180" t="s">
        <v>4237</v>
      </c>
      <c r="F170" s="181" t="s">
        <v>4238</v>
      </c>
      <c r="G170" s="182" t="s">
        <v>504</v>
      </c>
      <c r="H170" s="183">
        <v>12</v>
      </c>
      <c r="I170" s="184"/>
      <c r="J170" s="185">
        <f>ROUND(I170*H170,2)</f>
        <v>0</v>
      </c>
      <c r="K170" s="181" t="s">
        <v>19</v>
      </c>
      <c r="L170" s="186"/>
      <c r="M170" s="187" t="s">
        <v>19</v>
      </c>
      <c r="N170" s="188" t="s">
        <v>49</v>
      </c>
      <c r="P170" s="143">
        <f>O170*H170</f>
        <v>0</v>
      </c>
      <c r="Q170" s="143">
        <v>0</v>
      </c>
      <c r="R170" s="143">
        <f>Q170*H170</f>
        <v>0</v>
      </c>
      <c r="S170" s="143">
        <v>0</v>
      </c>
      <c r="T170" s="144">
        <f>S170*H170</f>
        <v>0</v>
      </c>
      <c r="AR170" s="145" t="s">
        <v>558</v>
      </c>
      <c r="AT170" s="145" t="s">
        <v>440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5355</v>
      </c>
    </row>
    <row r="171" spans="2:65" s="1" customFormat="1" ht="49.15" customHeight="1">
      <c r="B171" s="33"/>
      <c r="C171" s="134" t="s">
        <v>697</v>
      </c>
      <c r="D171" s="134" t="s">
        <v>360</v>
      </c>
      <c r="E171" s="135" t="s">
        <v>4240</v>
      </c>
      <c r="F171" s="136" t="s">
        <v>4241</v>
      </c>
      <c r="G171" s="137" t="s">
        <v>504</v>
      </c>
      <c r="H171" s="138">
        <v>22</v>
      </c>
      <c r="I171" s="139"/>
      <c r="J171" s="140">
        <f>ROUND(I171*H171,2)</f>
        <v>0</v>
      </c>
      <c r="K171" s="136" t="s">
        <v>363</v>
      </c>
      <c r="L171" s="33"/>
      <c r="M171" s="141" t="s">
        <v>19</v>
      </c>
      <c r="N171" s="142" t="s">
        <v>49</v>
      </c>
      <c r="P171" s="143">
        <f>O171*H171</f>
        <v>0</v>
      </c>
      <c r="Q171" s="143">
        <v>0</v>
      </c>
      <c r="R171" s="143">
        <f>Q171*H171</f>
        <v>0</v>
      </c>
      <c r="S171" s="143">
        <v>0</v>
      </c>
      <c r="T171" s="144">
        <f>S171*H171</f>
        <v>0</v>
      </c>
      <c r="AR171" s="145" t="s">
        <v>454</v>
      </c>
      <c r="AT171" s="145" t="s">
        <v>360</v>
      </c>
      <c r="AU171" s="145" t="s">
        <v>90</v>
      </c>
      <c r="AY171" s="18" t="s">
        <v>358</v>
      </c>
      <c r="BE171" s="146">
        <f>IF(N171="základní",J171,0)</f>
        <v>0</v>
      </c>
      <c r="BF171" s="146">
        <f>IF(N171="snížená",J171,0)</f>
        <v>0</v>
      </c>
      <c r="BG171" s="146">
        <f>IF(N171="zákl. přenesená",J171,0)</f>
        <v>0</v>
      </c>
      <c r="BH171" s="146">
        <f>IF(N171="sníž. přenesená",J171,0)</f>
        <v>0</v>
      </c>
      <c r="BI171" s="146">
        <f>IF(N171="nulová",J171,0)</f>
        <v>0</v>
      </c>
      <c r="BJ171" s="18" t="s">
        <v>90</v>
      </c>
      <c r="BK171" s="146">
        <f>ROUND(I171*H171,2)</f>
        <v>0</v>
      </c>
      <c r="BL171" s="18" t="s">
        <v>454</v>
      </c>
      <c r="BM171" s="145" t="s">
        <v>5356</v>
      </c>
    </row>
    <row r="172" spans="2:65" s="1" customFormat="1" ht="11.25">
      <c r="B172" s="33"/>
      <c r="D172" s="147" t="s">
        <v>366</v>
      </c>
      <c r="F172" s="148" t="s">
        <v>4243</v>
      </c>
      <c r="I172" s="149"/>
      <c r="L172" s="33"/>
      <c r="M172" s="150"/>
      <c r="T172" s="54"/>
      <c r="AT172" s="18" t="s">
        <v>366</v>
      </c>
      <c r="AU172" s="18" t="s">
        <v>90</v>
      </c>
    </row>
    <row r="173" spans="2:65" s="1" customFormat="1" ht="24.2" customHeight="1">
      <c r="B173" s="33"/>
      <c r="C173" s="179" t="s">
        <v>714</v>
      </c>
      <c r="D173" s="179" t="s">
        <v>440</v>
      </c>
      <c r="E173" s="180" t="s">
        <v>4244</v>
      </c>
      <c r="F173" s="181" t="s">
        <v>4245</v>
      </c>
      <c r="G173" s="182" t="s">
        <v>504</v>
      </c>
      <c r="H173" s="183">
        <v>22</v>
      </c>
      <c r="I173" s="184"/>
      <c r="J173" s="185">
        <f>ROUND(I173*H173,2)</f>
        <v>0</v>
      </c>
      <c r="K173" s="181" t="s">
        <v>363</v>
      </c>
      <c r="L173" s="186"/>
      <c r="M173" s="187" t="s">
        <v>19</v>
      </c>
      <c r="N173" s="188" t="s">
        <v>49</v>
      </c>
      <c r="P173" s="143">
        <f>O173*H173</f>
        <v>0</v>
      </c>
      <c r="Q173" s="143">
        <v>4.0000000000000003E-5</v>
      </c>
      <c r="R173" s="143">
        <f>Q173*H173</f>
        <v>8.8000000000000003E-4</v>
      </c>
      <c r="S173" s="143">
        <v>0</v>
      </c>
      <c r="T173" s="144">
        <f>S173*H173</f>
        <v>0</v>
      </c>
      <c r="AR173" s="145" t="s">
        <v>558</v>
      </c>
      <c r="AT173" s="145" t="s">
        <v>440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5357</v>
      </c>
    </row>
    <row r="174" spans="2:65" s="1" customFormat="1" ht="55.5" customHeight="1">
      <c r="B174" s="33"/>
      <c r="C174" s="134" t="s">
        <v>719</v>
      </c>
      <c r="D174" s="134" t="s">
        <v>360</v>
      </c>
      <c r="E174" s="135" t="s">
        <v>4247</v>
      </c>
      <c r="F174" s="136" t="s">
        <v>4248</v>
      </c>
      <c r="G174" s="137" t="s">
        <v>504</v>
      </c>
      <c r="H174" s="138">
        <v>4</v>
      </c>
      <c r="I174" s="139"/>
      <c r="J174" s="140">
        <f>ROUND(I174*H174,2)</f>
        <v>0</v>
      </c>
      <c r="K174" s="136" t="s">
        <v>363</v>
      </c>
      <c r="L174" s="33"/>
      <c r="M174" s="141" t="s">
        <v>19</v>
      </c>
      <c r="N174" s="142" t="s">
        <v>49</v>
      </c>
      <c r="P174" s="143">
        <f>O174*H174</f>
        <v>0</v>
      </c>
      <c r="Q174" s="143">
        <v>0</v>
      </c>
      <c r="R174" s="143">
        <f>Q174*H174</f>
        <v>0</v>
      </c>
      <c r="S174" s="143">
        <v>0</v>
      </c>
      <c r="T174" s="144">
        <f>S174*H174</f>
        <v>0</v>
      </c>
      <c r="AR174" s="145" t="s">
        <v>454</v>
      </c>
      <c r="AT174" s="145" t="s">
        <v>360</v>
      </c>
      <c r="AU174" s="145" t="s">
        <v>90</v>
      </c>
      <c r="AY174" s="18" t="s">
        <v>358</v>
      </c>
      <c r="BE174" s="146">
        <f>IF(N174="základní",J174,0)</f>
        <v>0</v>
      </c>
      <c r="BF174" s="146">
        <f>IF(N174="snížená",J174,0)</f>
        <v>0</v>
      </c>
      <c r="BG174" s="146">
        <f>IF(N174="zákl. přenesená",J174,0)</f>
        <v>0</v>
      </c>
      <c r="BH174" s="146">
        <f>IF(N174="sníž. přenesená",J174,0)</f>
        <v>0</v>
      </c>
      <c r="BI174" s="146">
        <f>IF(N174="nulová",J174,0)</f>
        <v>0</v>
      </c>
      <c r="BJ174" s="18" t="s">
        <v>90</v>
      </c>
      <c r="BK174" s="146">
        <f>ROUND(I174*H174,2)</f>
        <v>0</v>
      </c>
      <c r="BL174" s="18" t="s">
        <v>454</v>
      </c>
      <c r="BM174" s="145" t="s">
        <v>5358</v>
      </c>
    </row>
    <row r="175" spans="2:65" s="1" customFormat="1" ht="11.25">
      <c r="B175" s="33"/>
      <c r="D175" s="147" t="s">
        <v>366</v>
      </c>
      <c r="F175" s="148" t="s">
        <v>4250</v>
      </c>
      <c r="I175" s="149"/>
      <c r="L175" s="33"/>
      <c r="M175" s="150"/>
      <c r="T175" s="54"/>
      <c r="AT175" s="18" t="s">
        <v>366</v>
      </c>
      <c r="AU175" s="18" t="s">
        <v>90</v>
      </c>
    </row>
    <row r="176" spans="2:65" s="1" customFormat="1" ht="24.2" customHeight="1">
      <c r="B176" s="33"/>
      <c r="C176" s="179" t="s">
        <v>726</v>
      </c>
      <c r="D176" s="179" t="s">
        <v>440</v>
      </c>
      <c r="E176" s="180" t="s">
        <v>4251</v>
      </c>
      <c r="F176" s="181" t="s">
        <v>4252</v>
      </c>
      <c r="G176" s="182" t="s">
        <v>504</v>
      </c>
      <c r="H176" s="183">
        <v>4</v>
      </c>
      <c r="I176" s="184"/>
      <c r="J176" s="185">
        <f>ROUND(I176*H176,2)</f>
        <v>0</v>
      </c>
      <c r="K176" s="181" t="s">
        <v>363</v>
      </c>
      <c r="L176" s="186"/>
      <c r="M176" s="187" t="s">
        <v>19</v>
      </c>
      <c r="N176" s="188" t="s">
        <v>49</v>
      </c>
      <c r="P176" s="143">
        <f>O176*H176</f>
        <v>0</v>
      </c>
      <c r="Q176" s="143">
        <v>6.0000000000000002E-5</v>
      </c>
      <c r="R176" s="143">
        <f>Q176*H176</f>
        <v>2.4000000000000001E-4</v>
      </c>
      <c r="S176" s="143">
        <v>0</v>
      </c>
      <c r="T176" s="144">
        <f>S176*H176</f>
        <v>0</v>
      </c>
      <c r="AR176" s="145" t="s">
        <v>558</v>
      </c>
      <c r="AT176" s="145" t="s">
        <v>440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5359</v>
      </c>
    </row>
    <row r="177" spans="2:65" s="1" customFormat="1" ht="49.15" customHeight="1">
      <c r="B177" s="33"/>
      <c r="C177" s="134" t="s">
        <v>733</v>
      </c>
      <c r="D177" s="134" t="s">
        <v>360</v>
      </c>
      <c r="E177" s="135" t="s">
        <v>4254</v>
      </c>
      <c r="F177" s="136" t="s">
        <v>4255</v>
      </c>
      <c r="G177" s="137" t="s">
        <v>504</v>
      </c>
      <c r="H177" s="138">
        <v>1</v>
      </c>
      <c r="I177" s="139"/>
      <c r="J177" s="140">
        <f>ROUND(I177*H177,2)</f>
        <v>0</v>
      </c>
      <c r="K177" s="136" t="s">
        <v>363</v>
      </c>
      <c r="L177" s="33"/>
      <c r="M177" s="141" t="s">
        <v>19</v>
      </c>
      <c r="N177" s="142" t="s">
        <v>49</v>
      </c>
      <c r="P177" s="143">
        <f>O177*H177</f>
        <v>0</v>
      </c>
      <c r="Q177" s="143">
        <v>0</v>
      </c>
      <c r="R177" s="143">
        <f>Q177*H177</f>
        <v>0</v>
      </c>
      <c r="S177" s="143">
        <v>0</v>
      </c>
      <c r="T177" s="144">
        <f>S177*H177</f>
        <v>0</v>
      </c>
      <c r="AR177" s="145" t="s">
        <v>454</v>
      </c>
      <c r="AT177" s="145" t="s">
        <v>360</v>
      </c>
      <c r="AU177" s="145" t="s">
        <v>90</v>
      </c>
      <c r="AY177" s="18" t="s">
        <v>358</v>
      </c>
      <c r="BE177" s="146">
        <f>IF(N177="základní",J177,0)</f>
        <v>0</v>
      </c>
      <c r="BF177" s="146">
        <f>IF(N177="snížená",J177,0)</f>
        <v>0</v>
      </c>
      <c r="BG177" s="146">
        <f>IF(N177="zákl. přenesená",J177,0)</f>
        <v>0</v>
      </c>
      <c r="BH177" s="146">
        <f>IF(N177="sníž. přenesená",J177,0)</f>
        <v>0</v>
      </c>
      <c r="BI177" s="146">
        <f>IF(N177="nulová",J177,0)</f>
        <v>0</v>
      </c>
      <c r="BJ177" s="18" t="s">
        <v>90</v>
      </c>
      <c r="BK177" s="146">
        <f>ROUND(I177*H177,2)</f>
        <v>0</v>
      </c>
      <c r="BL177" s="18" t="s">
        <v>454</v>
      </c>
      <c r="BM177" s="145" t="s">
        <v>5360</v>
      </c>
    </row>
    <row r="178" spans="2:65" s="1" customFormat="1" ht="11.25">
      <c r="B178" s="33"/>
      <c r="D178" s="147" t="s">
        <v>366</v>
      </c>
      <c r="F178" s="148" t="s">
        <v>4257</v>
      </c>
      <c r="I178" s="149"/>
      <c r="L178" s="33"/>
      <c r="M178" s="150"/>
      <c r="T178" s="54"/>
      <c r="AT178" s="18" t="s">
        <v>366</v>
      </c>
      <c r="AU178" s="18" t="s">
        <v>90</v>
      </c>
    </row>
    <row r="179" spans="2:65" s="1" customFormat="1" ht="16.5" customHeight="1">
      <c r="B179" s="33"/>
      <c r="C179" s="179" t="s">
        <v>739</v>
      </c>
      <c r="D179" s="179" t="s">
        <v>440</v>
      </c>
      <c r="E179" s="180" t="s">
        <v>4258</v>
      </c>
      <c r="F179" s="181" t="s">
        <v>4259</v>
      </c>
      <c r="G179" s="182" t="s">
        <v>504</v>
      </c>
      <c r="H179" s="183">
        <v>1</v>
      </c>
      <c r="I179" s="184"/>
      <c r="J179" s="185">
        <f>ROUND(I179*H179,2)</f>
        <v>0</v>
      </c>
      <c r="K179" s="181" t="s">
        <v>19</v>
      </c>
      <c r="L179" s="186"/>
      <c r="M179" s="187" t="s">
        <v>19</v>
      </c>
      <c r="N179" s="188" t="s">
        <v>49</v>
      </c>
      <c r="P179" s="143">
        <f>O179*H179</f>
        <v>0</v>
      </c>
      <c r="Q179" s="143">
        <v>0</v>
      </c>
      <c r="R179" s="143">
        <f>Q179*H179</f>
        <v>0</v>
      </c>
      <c r="S179" s="143">
        <v>0</v>
      </c>
      <c r="T179" s="144">
        <f>S179*H179</f>
        <v>0</v>
      </c>
      <c r="AR179" s="145" t="s">
        <v>558</v>
      </c>
      <c r="AT179" s="145" t="s">
        <v>440</v>
      </c>
      <c r="AU179" s="145" t="s">
        <v>90</v>
      </c>
      <c r="AY179" s="18" t="s">
        <v>358</v>
      </c>
      <c r="BE179" s="146">
        <f>IF(N179="základní",J179,0)</f>
        <v>0</v>
      </c>
      <c r="BF179" s="146">
        <f>IF(N179="snížená",J179,0)</f>
        <v>0</v>
      </c>
      <c r="BG179" s="146">
        <f>IF(N179="zákl. přenesená",J179,0)</f>
        <v>0</v>
      </c>
      <c r="BH179" s="146">
        <f>IF(N179="sníž. přenesená",J179,0)</f>
        <v>0</v>
      </c>
      <c r="BI179" s="146">
        <f>IF(N179="nulová",J179,0)</f>
        <v>0</v>
      </c>
      <c r="BJ179" s="18" t="s">
        <v>90</v>
      </c>
      <c r="BK179" s="146">
        <f>ROUND(I179*H179,2)</f>
        <v>0</v>
      </c>
      <c r="BL179" s="18" t="s">
        <v>454</v>
      </c>
      <c r="BM179" s="145" t="s">
        <v>5361</v>
      </c>
    </row>
    <row r="180" spans="2:65" s="1" customFormat="1" ht="24.2" customHeight="1">
      <c r="B180" s="33"/>
      <c r="C180" s="134" t="s">
        <v>744</v>
      </c>
      <c r="D180" s="134" t="s">
        <v>360</v>
      </c>
      <c r="E180" s="135" t="s">
        <v>4261</v>
      </c>
      <c r="F180" s="136" t="s">
        <v>4262</v>
      </c>
      <c r="G180" s="137" t="s">
        <v>504</v>
      </c>
      <c r="H180" s="138">
        <v>8</v>
      </c>
      <c r="I180" s="139"/>
      <c r="J180" s="140">
        <f>ROUND(I180*H180,2)</f>
        <v>0</v>
      </c>
      <c r="K180" s="136" t="s">
        <v>363</v>
      </c>
      <c r="L180" s="33"/>
      <c r="M180" s="141" t="s">
        <v>19</v>
      </c>
      <c r="N180" s="142" t="s">
        <v>49</v>
      </c>
      <c r="P180" s="143">
        <f>O180*H180</f>
        <v>0</v>
      </c>
      <c r="Q180" s="143">
        <v>0</v>
      </c>
      <c r="R180" s="143">
        <f>Q180*H180</f>
        <v>0</v>
      </c>
      <c r="S180" s="143">
        <v>0</v>
      </c>
      <c r="T180" s="144">
        <f>S180*H180</f>
        <v>0</v>
      </c>
      <c r="AR180" s="145" t="s">
        <v>454</v>
      </c>
      <c r="AT180" s="145" t="s">
        <v>360</v>
      </c>
      <c r="AU180" s="145" t="s">
        <v>90</v>
      </c>
      <c r="AY180" s="18" t="s">
        <v>358</v>
      </c>
      <c r="BE180" s="146">
        <f>IF(N180="základní",J180,0)</f>
        <v>0</v>
      </c>
      <c r="BF180" s="146">
        <f>IF(N180="snížená",J180,0)</f>
        <v>0</v>
      </c>
      <c r="BG180" s="146">
        <f>IF(N180="zákl. přenesená",J180,0)</f>
        <v>0</v>
      </c>
      <c r="BH180" s="146">
        <f>IF(N180="sníž. přenesená",J180,0)</f>
        <v>0</v>
      </c>
      <c r="BI180" s="146">
        <f>IF(N180="nulová",J180,0)</f>
        <v>0</v>
      </c>
      <c r="BJ180" s="18" t="s">
        <v>90</v>
      </c>
      <c r="BK180" s="146">
        <f>ROUND(I180*H180,2)</f>
        <v>0</v>
      </c>
      <c r="BL180" s="18" t="s">
        <v>454</v>
      </c>
      <c r="BM180" s="145" t="s">
        <v>5362</v>
      </c>
    </row>
    <row r="181" spans="2:65" s="1" customFormat="1" ht="11.25">
      <c r="B181" s="33"/>
      <c r="D181" s="147" t="s">
        <v>366</v>
      </c>
      <c r="F181" s="148" t="s">
        <v>4264</v>
      </c>
      <c r="I181" s="149"/>
      <c r="L181" s="33"/>
      <c r="M181" s="150"/>
      <c r="T181" s="54"/>
      <c r="AT181" s="18" t="s">
        <v>366</v>
      </c>
      <c r="AU181" s="18" t="s">
        <v>90</v>
      </c>
    </row>
    <row r="182" spans="2:65" s="1" customFormat="1" ht="21.75" customHeight="1">
      <c r="B182" s="33"/>
      <c r="C182" s="179" t="s">
        <v>751</v>
      </c>
      <c r="D182" s="179" t="s">
        <v>440</v>
      </c>
      <c r="E182" s="180" t="s">
        <v>4265</v>
      </c>
      <c r="F182" s="181" t="s">
        <v>4266</v>
      </c>
      <c r="G182" s="182" t="s">
        <v>504</v>
      </c>
      <c r="H182" s="183">
        <v>8</v>
      </c>
      <c r="I182" s="184"/>
      <c r="J182" s="185">
        <f>ROUND(I182*H182,2)</f>
        <v>0</v>
      </c>
      <c r="K182" s="181" t="s">
        <v>19</v>
      </c>
      <c r="L182" s="186"/>
      <c r="M182" s="187" t="s">
        <v>19</v>
      </c>
      <c r="N182" s="188" t="s">
        <v>49</v>
      </c>
      <c r="P182" s="143">
        <f>O182*H182</f>
        <v>0</v>
      </c>
      <c r="Q182" s="143">
        <v>0</v>
      </c>
      <c r="R182" s="143">
        <f>Q182*H182</f>
        <v>0</v>
      </c>
      <c r="S182" s="143">
        <v>0</v>
      </c>
      <c r="T182" s="144">
        <f>S182*H182</f>
        <v>0</v>
      </c>
      <c r="AR182" s="145" t="s">
        <v>558</v>
      </c>
      <c r="AT182" s="145" t="s">
        <v>440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454</v>
      </c>
      <c r="BM182" s="145" t="s">
        <v>5363</v>
      </c>
    </row>
    <row r="183" spans="2:65" s="1" customFormat="1" ht="37.9" customHeight="1">
      <c r="B183" s="33"/>
      <c r="C183" s="134" t="s">
        <v>759</v>
      </c>
      <c r="D183" s="134" t="s">
        <v>360</v>
      </c>
      <c r="E183" s="135" t="s">
        <v>4268</v>
      </c>
      <c r="F183" s="136" t="s">
        <v>4269</v>
      </c>
      <c r="G183" s="137" t="s">
        <v>504</v>
      </c>
      <c r="H183" s="138">
        <v>187</v>
      </c>
      <c r="I183" s="139"/>
      <c r="J183" s="140">
        <f>ROUND(I183*H183,2)</f>
        <v>0</v>
      </c>
      <c r="K183" s="136" t="s">
        <v>363</v>
      </c>
      <c r="L183" s="33"/>
      <c r="M183" s="141" t="s">
        <v>19</v>
      </c>
      <c r="N183" s="142" t="s">
        <v>49</v>
      </c>
      <c r="P183" s="143">
        <f>O183*H183</f>
        <v>0</v>
      </c>
      <c r="Q183" s="143">
        <v>0</v>
      </c>
      <c r="R183" s="143">
        <f>Q183*H183</f>
        <v>0</v>
      </c>
      <c r="S183" s="143">
        <v>0</v>
      </c>
      <c r="T183" s="144">
        <f>S183*H183</f>
        <v>0</v>
      </c>
      <c r="AR183" s="145" t="s">
        <v>454</v>
      </c>
      <c r="AT183" s="145" t="s">
        <v>360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454</v>
      </c>
      <c r="BM183" s="145" t="s">
        <v>5364</v>
      </c>
    </row>
    <row r="184" spans="2:65" s="1" customFormat="1" ht="11.25">
      <c r="B184" s="33"/>
      <c r="D184" s="147" t="s">
        <v>366</v>
      </c>
      <c r="F184" s="148" t="s">
        <v>4271</v>
      </c>
      <c r="I184" s="149"/>
      <c r="L184" s="33"/>
      <c r="M184" s="150"/>
      <c r="T184" s="54"/>
      <c r="AT184" s="18" t="s">
        <v>366</v>
      </c>
      <c r="AU184" s="18" t="s">
        <v>90</v>
      </c>
    </row>
    <row r="185" spans="2:65" s="1" customFormat="1" ht="24.2" customHeight="1">
      <c r="B185" s="33"/>
      <c r="C185" s="179" t="s">
        <v>765</v>
      </c>
      <c r="D185" s="179" t="s">
        <v>440</v>
      </c>
      <c r="E185" s="180" t="s">
        <v>4272</v>
      </c>
      <c r="F185" s="181" t="s">
        <v>4273</v>
      </c>
      <c r="G185" s="182" t="s">
        <v>504</v>
      </c>
      <c r="H185" s="183">
        <v>187</v>
      </c>
      <c r="I185" s="184"/>
      <c r="J185" s="185">
        <f>ROUND(I185*H185,2)</f>
        <v>0</v>
      </c>
      <c r="K185" s="181" t="s">
        <v>363</v>
      </c>
      <c r="L185" s="186"/>
      <c r="M185" s="187" t="s">
        <v>19</v>
      </c>
      <c r="N185" s="188" t="s">
        <v>49</v>
      </c>
      <c r="P185" s="143">
        <f>O185*H185</f>
        <v>0</v>
      </c>
      <c r="Q185" s="143">
        <v>6.0000000000000002E-5</v>
      </c>
      <c r="R185" s="143">
        <f>Q185*H185</f>
        <v>1.1220000000000001E-2</v>
      </c>
      <c r="S185" s="143">
        <v>0</v>
      </c>
      <c r="T185" s="144">
        <f>S185*H185</f>
        <v>0</v>
      </c>
      <c r="AR185" s="145" t="s">
        <v>558</v>
      </c>
      <c r="AT185" s="145" t="s">
        <v>440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5365</v>
      </c>
    </row>
    <row r="186" spans="2:65" s="1" customFormat="1" ht="49.15" customHeight="1">
      <c r="B186" s="33"/>
      <c r="C186" s="134" t="s">
        <v>773</v>
      </c>
      <c r="D186" s="134" t="s">
        <v>360</v>
      </c>
      <c r="E186" s="135" t="s">
        <v>4275</v>
      </c>
      <c r="F186" s="136" t="s">
        <v>4276</v>
      </c>
      <c r="G186" s="137" t="s">
        <v>504</v>
      </c>
      <c r="H186" s="138">
        <v>16</v>
      </c>
      <c r="I186" s="139"/>
      <c r="J186" s="140">
        <f>ROUND(I186*H186,2)</f>
        <v>0</v>
      </c>
      <c r="K186" s="136" t="s">
        <v>363</v>
      </c>
      <c r="L186" s="33"/>
      <c r="M186" s="141" t="s">
        <v>19</v>
      </c>
      <c r="N186" s="142" t="s">
        <v>49</v>
      </c>
      <c r="P186" s="143">
        <f>O186*H186</f>
        <v>0</v>
      </c>
      <c r="Q186" s="143">
        <v>0</v>
      </c>
      <c r="R186" s="143">
        <f>Q186*H186</f>
        <v>0</v>
      </c>
      <c r="S186" s="143">
        <v>0</v>
      </c>
      <c r="T186" s="144">
        <f>S186*H186</f>
        <v>0</v>
      </c>
      <c r="AR186" s="145" t="s">
        <v>454</v>
      </c>
      <c r="AT186" s="145" t="s">
        <v>360</v>
      </c>
      <c r="AU186" s="145" t="s">
        <v>90</v>
      </c>
      <c r="AY186" s="18" t="s">
        <v>358</v>
      </c>
      <c r="BE186" s="146">
        <f>IF(N186="základní",J186,0)</f>
        <v>0</v>
      </c>
      <c r="BF186" s="146">
        <f>IF(N186="snížená",J186,0)</f>
        <v>0</v>
      </c>
      <c r="BG186" s="146">
        <f>IF(N186="zákl. přenesená",J186,0)</f>
        <v>0</v>
      </c>
      <c r="BH186" s="146">
        <f>IF(N186="sníž. přenesená",J186,0)</f>
        <v>0</v>
      </c>
      <c r="BI186" s="146">
        <f>IF(N186="nulová",J186,0)</f>
        <v>0</v>
      </c>
      <c r="BJ186" s="18" t="s">
        <v>90</v>
      </c>
      <c r="BK186" s="146">
        <f>ROUND(I186*H186,2)</f>
        <v>0</v>
      </c>
      <c r="BL186" s="18" t="s">
        <v>454</v>
      </c>
      <c r="BM186" s="145" t="s">
        <v>5366</v>
      </c>
    </row>
    <row r="187" spans="2:65" s="1" customFormat="1" ht="11.25">
      <c r="B187" s="33"/>
      <c r="D187" s="147" t="s">
        <v>366</v>
      </c>
      <c r="F187" s="148" t="s">
        <v>4278</v>
      </c>
      <c r="I187" s="149"/>
      <c r="L187" s="33"/>
      <c r="M187" s="150"/>
      <c r="T187" s="54"/>
      <c r="AT187" s="18" t="s">
        <v>366</v>
      </c>
      <c r="AU187" s="18" t="s">
        <v>90</v>
      </c>
    </row>
    <row r="188" spans="2:65" s="1" customFormat="1" ht="24.2" customHeight="1">
      <c r="B188" s="33"/>
      <c r="C188" s="179" t="s">
        <v>779</v>
      </c>
      <c r="D188" s="179" t="s">
        <v>440</v>
      </c>
      <c r="E188" s="180" t="s">
        <v>4279</v>
      </c>
      <c r="F188" s="181" t="s">
        <v>4280</v>
      </c>
      <c r="G188" s="182" t="s">
        <v>504</v>
      </c>
      <c r="H188" s="183">
        <v>16</v>
      </c>
      <c r="I188" s="184"/>
      <c r="J188" s="185">
        <f>ROUND(I188*H188,2)</f>
        <v>0</v>
      </c>
      <c r="K188" s="181" t="s">
        <v>19</v>
      </c>
      <c r="L188" s="186"/>
      <c r="M188" s="187" t="s">
        <v>19</v>
      </c>
      <c r="N188" s="188" t="s">
        <v>49</v>
      </c>
      <c r="P188" s="143">
        <f>O188*H188</f>
        <v>0</v>
      </c>
      <c r="Q188" s="143">
        <v>0</v>
      </c>
      <c r="R188" s="143">
        <f>Q188*H188</f>
        <v>0</v>
      </c>
      <c r="S188" s="143">
        <v>0</v>
      </c>
      <c r="T188" s="144">
        <f>S188*H188</f>
        <v>0</v>
      </c>
      <c r="AR188" s="145" t="s">
        <v>558</v>
      </c>
      <c r="AT188" s="145" t="s">
        <v>440</v>
      </c>
      <c r="AU188" s="145" t="s">
        <v>90</v>
      </c>
      <c r="AY188" s="18" t="s">
        <v>358</v>
      </c>
      <c r="BE188" s="146">
        <f>IF(N188="základní",J188,0)</f>
        <v>0</v>
      </c>
      <c r="BF188" s="146">
        <f>IF(N188="snížená",J188,0)</f>
        <v>0</v>
      </c>
      <c r="BG188" s="146">
        <f>IF(N188="zákl. přenesená",J188,0)</f>
        <v>0</v>
      </c>
      <c r="BH188" s="146">
        <f>IF(N188="sníž. přenesená",J188,0)</f>
        <v>0</v>
      </c>
      <c r="BI188" s="146">
        <f>IF(N188="nulová",J188,0)</f>
        <v>0</v>
      </c>
      <c r="BJ188" s="18" t="s">
        <v>90</v>
      </c>
      <c r="BK188" s="146">
        <f>ROUND(I188*H188,2)</f>
        <v>0</v>
      </c>
      <c r="BL188" s="18" t="s">
        <v>454</v>
      </c>
      <c r="BM188" s="145" t="s">
        <v>5367</v>
      </c>
    </row>
    <row r="189" spans="2:65" s="1" customFormat="1" ht="49.15" customHeight="1">
      <c r="B189" s="33"/>
      <c r="C189" s="134" t="s">
        <v>784</v>
      </c>
      <c r="D189" s="134" t="s">
        <v>360</v>
      </c>
      <c r="E189" s="135" t="s">
        <v>4282</v>
      </c>
      <c r="F189" s="136" t="s">
        <v>4283</v>
      </c>
      <c r="G189" s="137" t="s">
        <v>504</v>
      </c>
      <c r="H189" s="138">
        <v>4</v>
      </c>
      <c r="I189" s="139"/>
      <c r="J189" s="140">
        <f>ROUND(I189*H189,2)</f>
        <v>0</v>
      </c>
      <c r="K189" s="136" t="s">
        <v>363</v>
      </c>
      <c r="L189" s="33"/>
      <c r="M189" s="141" t="s">
        <v>19</v>
      </c>
      <c r="N189" s="142" t="s">
        <v>49</v>
      </c>
      <c r="P189" s="143">
        <f>O189*H189</f>
        <v>0</v>
      </c>
      <c r="Q189" s="143">
        <v>0</v>
      </c>
      <c r="R189" s="143">
        <f>Q189*H189</f>
        <v>0</v>
      </c>
      <c r="S189" s="143">
        <v>0</v>
      </c>
      <c r="T189" s="144">
        <f>S189*H189</f>
        <v>0</v>
      </c>
      <c r="AR189" s="145" t="s">
        <v>454</v>
      </c>
      <c r="AT189" s="145" t="s">
        <v>360</v>
      </c>
      <c r="AU189" s="145" t="s">
        <v>90</v>
      </c>
      <c r="AY189" s="18" t="s">
        <v>358</v>
      </c>
      <c r="BE189" s="146">
        <f>IF(N189="základní",J189,0)</f>
        <v>0</v>
      </c>
      <c r="BF189" s="146">
        <f>IF(N189="snížená",J189,0)</f>
        <v>0</v>
      </c>
      <c r="BG189" s="146">
        <f>IF(N189="zákl. přenesená",J189,0)</f>
        <v>0</v>
      </c>
      <c r="BH189" s="146">
        <f>IF(N189="sníž. přenesená",J189,0)</f>
        <v>0</v>
      </c>
      <c r="BI189" s="146">
        <f>IF(N189="nulová",J189,0)</f>
        <v>0</v>
      </c>
      <c r="BJ189" s="18" t="s">
        <v>90</v>
      </c>
      <c r="BK189" s="146">
        <f>ROUND(I189*H189,2)</f>
        <v>0</v>
      </c>
      <c r="BL189" s="18" t="s">
        <v>454</v>
      </c>
      <c r="BM189" s="145" t="s">
        <v>5368</v>
      </c>
    </row>
    <row r="190" spans="2:65" s="1" customFormat="1" ht="11.25">
      <c r="B190" s="33"/>
      <c r="D190" s="147" t="s">
        <v>366</v>
      </c>
      <c r="F190" s="148" t="s">
        <v>4285</v>
      </c>
      <c r="I190" s="149"/>
      <c r="L190" s="33"/>
      <c r="M190" s="150"/>
      <c r="T190" s="54"/>
      <c r="AT190" s="18" t="s">
        <v>366</v>
      </c>
      <c r="AU190" s="18" t="s">
        <v>90</v>
      </c>
    </row>
    <row r="191" spans="2:65" s="1" customFormat="1" ht="24.2" customHeight="1">
      <c r="B191" s="33"/>
      <c r="C191" s="179" t="s">
        <v>789</v>
      </c>
      <c r="D191" s="179" t="s">
        <v>440</v>
      </c>
      <c r="E191" s="180" t="s">
        <v>4286</v>
      </c>
      <c r="F191" s="181" t="s">
        <v>4287</v>
      </c>
      <c r="G191" s="182" t="s">
        <v>504</v>
      </c>
      <c r="H191" s="183">
        <v>4</v>
      </c>
      <c r="I191" s="184"/>
      <c r="J191" s="185">
        <f>ROUND(I191*H191,2)</f>
        <v>0</v>
      </c>
      <c r="K191" s="181" t="s">
        <v>363</v>
      </c>
      <c r="L191" s="186"/>
      <c r="M191" s="187" t="s">
        <v>19</v>
      </c>
      <c r="N191" s="188" t="s">
        <v>49</v>
      </c>
      <c r="P191" s="143">
        <f>O191*H191</f>
        <v>0</v>
      </c>
      <c r="Q191" s="143">
        <v>1E-4</v>
      </c>
      <c r="R191" s="143">
        <f>Q191*H191</f>
        <v>4.0000000000000002E-4</v>
      </c>
      <c r="S191" s="143">
        <v>0</v>
      </c>
      <c r="T191" s="144">
        <f>S191*H191</f>
        <v>0</v>
      </c>
      <c r="AR191" s="145" t="s">
        <v>558</v>
      </c>
      <c r="AT191" s="145" t="s">
        <v>440</v>
      </c>
      <c r="AU191" s="145" t="s">
        <v>90</v>
      </c>
      <c r="AY191" s="18" t="s">
        <v>358</v>
      </c>
      <c r="BE191" s="146">
        <f>IF(N191="základní",J191,0)</f>
        <v>0</v>
      </c>
      <c r="BF191" s="146">
        <f>IF(N191="snížená",J191,0)</f>
        <v>0</v>
      </c>
      <c r="BG191" s="146">
        <f>IF(N191="zákl. přenesená",J191,0)</f>
        <v>0</v>
      </c>
      <c r="BH191" s="146">
        <f>IF(N191="sníž. přenesená",J191,0)</f>
        <v>0</v>
      </c>
      <c r="BI191" s="146">
        <f>IF(N191="nulová",J191,0)</f>
        <v>0</v>
      </c>
      <c r="BJ191" s="18" t="s">
        <v>90</v>
      </c>
      <c r="BK191" s="146">
        <f>ROUND(I191*H191,2)</f>
        <v>0</v>
      </c>
      <c r="BL191" s="18" t="s">
        <v>454</v>
      </c>
      <c r="BM191" s="145" t="s">
        <v>5369</v>
      </c>
    </row>
    <row r="192" spans="2:65" s="1" customFormat="1" ht="49.15" customHeight="1">
      <c r="B192" s="33"/>
      <c r="C192" s="134" t="s">
        <v>794</v>
      </c>
      <c r="D192" s="134" t="s">
        <v>360</v>
      </c>
      <c r="E192" s="135" t="s">
        <v>4289</v>
      </c>
      <c r="F192" s="136" t="s">
        <v>4290</v>
      </c>
      <c r="G192" s="137" t="s">
        <v>504</v>
      </c>
      <c r="H192" s="138">
        <v>18</v>
      </c>
      <c r="I192" s="139"/>
      <c r="J192" s="140">
        <f>ROUND(I192*H192,2)</f>
        <v>0</v>
      </c>
      <c r="K192" s="136" t="s">
        <v>363</v>
      </c>
      <c r="L192" s="33"/>
      <c r="M192" s="141" t="s">
        <v>19</v>
      </c>
      <c r="N192" s="142" t="s">
        <v>49</v>
      </c>
      <c r="P192" s="143">
        <f>O192*H192</f>
        <v>0</v>
      </c>
      <c r="Q192" s="143">
        <v>0</v>
      </c>
      <c r="R192" s="143">
        <f>Q192*H192</f>
        <v>0</v>
      </c>
      <c r="S192" s="143">
        <v>0</v>
      </c>
      <c r="T192" s="144">
        <f>S192*H192</f>
        <v>0</v>
      </c>
      <c r="AR192" s="145" t="s">
        <v>454</v>
      </c>
      <c r="AT192" s="145" t="s">
        <v>360</v>
      </c>
      <c r="AU192" s="145" t="s">
        <v>90</v>
      </c>
      <c r="AY192" s="18" t="s">
        <v>358</v>
      </c>
      <c r="BE192" s="146">
        <f>IF(N192="základní",J192,0)</f>
        <v>0</v>
      </c>
      <c r="BF192" s="146">
        <f>IF(N192="snížená",J192,0)</f>
        <v>0</v>
      </c>
      <c r="BG192" s="146">
        <f>IF(N192="zákl. přenesená",J192,0)</f>
        <v>0</v>
      </c>
      <c r="BH192" s="146">
        <f>IF(N192="sníž. přenesená",J192,0)</f>
        <v>0</v>
      </c>
      <c r="BI192" s="146">
        <f>IF(N192="nulová",J192,0)</f>
        <v>0</v>
      </c>
      <c r="BJ192" s="18" t="s">
        <v>90</v>
      </c>
      <c r="BK192" s="146">
        <f>ROUND(I192*H192,2)</f>
        <v>0</v>
      </c>
      <c r="BL192" s="18" t="s">
        <v>454</v>
      </c>
      <c r="BM192" s="145" t="s">
        <v>5370</v>
      </c>
    </row>
    <row r="193" spans="2:65" s="1" customFormat="1" ht="11.25">
      <c r="B193" s="33"/>
      <c r="D193" s="147" t="s">
        <v>366</v>
      </c>
      <c r="F193" s="148" t="s">
        <v>4292</v>
      </c>
      <c r="I193" s="149"/>
      <c r="L193" s="33"/>
      <c r="M193" s="150"/>
      <c r="T193" s="54"/>
      <c r="AT193" s="18" t="s">
        <v>366</v>
      </c>
      <c r="AU193" s="18" t="s">
        <v>90</v>
      </c>
    </row>
    <row r="194" spans="2:65" s="1" customFormat="1" ht="37.9" customHeight="1">
      <c r="B194" s="33"/>
      <c r="C194" s="179" t="s">
        <v>798</v>
      </c>
      <c r="D194" s="179" t="s">
        <v>440</v>
      </c>
      <c r="E194" s="180" t="s">
        <v>4293</v>
      </c>
      <c r="F194" s="181" t="s">
        <v>4294</v>
      </c>
      <c r="G194" s="182" t="s">
        <v>504</v>
      </c>
      <c r="H194" s="183">
        <v>18</v>
      </c>
      <c r="I194" s="184"/>
      <c r="J194" s="185">
        <f>ROUND(I194*H194,2)</f>
        <v>0</v>
      </c>
      <c r="K194" s="181" t="s">
        <v>363</v>
      </c>
      <c r="L194" s="186"/>
      <c r="M194" s="187" t="s">
        <v>19</v>
      </c>
      <c r="N194" s="188" t="s">
        <v>49</v>
      </c>
      <c r="P194" s="143">
        <f>O194*H194</f>
        <v>0</v>
      </c>
      <c r="Q194" s="143">
        <v>6.9999999999999994E-5</v>
      </c>
      <c r="R194" s="143">
        <f>Q194*H194</f>
        <v>1.2599999999999998E-3</v>
      </c>
      <c r="S194" s="143">
        <v>0</v>
      </c>
      <c r="T194" s="144">
        <f>S194*H194</f>
        <v>0</v>
      </c>
      <c r="AR194" s="145" t="s">
        <v>558</v>
      </c>
      <c r="AT194" s="145" t="s">
        <v>440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454</v>
      </c>
      <c r="BM194" s="145" t="s">
        <v>5371</v>
      </c>
    </row>
    <row r="195" spans="2:65" s="1" customFormat="1" ht="44.25" customHeight="1">
      <c r="B195" s="33"/>
      <c r="C195" s="134" t="s">
        <v>802</v>
      </c>
      <c r="D195" s="134" t="s">
        <v>360</v>
      </c>
      <c r="E195" s="135" t="s">
        <v>4296</v>
      </c>
      <c r="F195" s="136" t="s">
        <v>4297</v>
      </c>
      <c r="G195" s="137" t="s">
        <v>504</v>
      </c>
      <c r="H195" s="138">
        <v>26</v>
      </c>
      <c r="I195" s="139"/>
      <c r="J195" s="140">
        <f>ROUND(I195*H195,2)</f>
        <v>0</v>
      </c>
      <c r="K195" s="136" t="s">
        <v>363</v>
      </c>
      <c r="L195" s="33"/>
      <c r="M195" s="141" t="s">
        <v>19</v>
      </c>
      <c r="N195" s="142" t="s">
        <v>49</v>
      </c>
      <c r="P195" s="143">
        <f>O195*H195</f>
        <v>0</v>
      </c>
      <c r="Q195" s="143">
        <v>0</v>
      </c>
      <c r="R195" s="143">
        <f>Q195*H195</f>
        <v>0</v>
      </c>
      <c r="S195" s="143">
        <v>0</v>
      </c>
      <c r="T195" s="144">
        <f>S195*H195</f>
        <v>0</v>
      </c>
      <c r="AR195" s="145" t="s">
        <v>454</v>
      </c>
      <c r="AT195" s="145" t="s">
        <v>360</v>
      </c>
      <c r="AU195" s="145" t="s">
        <v>90</v>
      </c>
      <c r="AY195" s="18" t="s">
        <v>358</v>
      </c>
      <c r="BE195" s="146">
        <f>IF(N195="základní",J195,0)</f>
        <v>0</v>
      </c>
      <c r="BF195" s="146">
        <f>IF(N195="snížená",J195,0)</f>
        <v>0</v>
      </c>
      <c r="BG195" s="146">
        <f>IF(N195="zákl. přenesená",J195,0)</f>
        <v>0</v>
      </c>
      <c r="BH195" s="146">
        <f>IF(N195="sníž. přenesená",J195,0)</f>
        <v>0</v>
      </c>
      <c r="BI195" s="146">
        <f>IF(N195="nulová",J195,0)</f>
        <v>0</v>
      </c>
      <c r="BJ195" s="18" t="s">
        <v>90</v>
      </c>
      <c r="BK195" s="146">
        <f>ROUND(I195*H195,2)</f>
        <v>0</v>
      </c>
      <c r="BL195" s="18" t="s">
        <v>454</v>
      </c>
      <c r="BM195" s="145" t="s">
        <v>5372</v>
      </c>
    </row>
    <row r="196" spans="2:65" s="1" customFormat="1" ht="11.25">
      <c r="B196" s="33"/>
      <c r="D196" s="147" t="s">
        <v>366</v>
      </c>
      <c r="F196" s="148" t="s">
        <v>4299</v>
      </c>
      <c r="I196" s="149"/>
      <c r="L196" s="33"/>
      <c r="M196" s="150"/>
      <c r="T196" s="54"/>
      <c r="AT196" s="18" t="s">
        <v>366</v>
      </c>
      <c r="AU196" s="18" t="s">
        <v>90</v>
      </c>
    </row>
    <row r="197" spans="2:65" s="1" customFormat="1" ht="24.2" customHeight="1">
      <c r="B197" s="33"/>
      <c r="C197" s="179" t="s">
        <v>810</v>
      </c>
      <c r="D197" s="179" t="s">
        <v>440</v>
      </c>
      <c r="E197" s="180" t="s">
        <v>4300</v>
      </c>
      <c r="F197" s="181" t="s">
        <v>4301</v>
      </c>
      <c r="G197" s="182" t="s">
        <v>504</v>
      </c>
      <c r="H197" s="183">
        <v>4</v>
      </c>
      <c r="I197" s="184"/>
      <c r="J197" s="185">
        <f t="shared" ref="J197:J204" si="0">ROUND(I197*H197,2)</f>
        <v>0</v>
      </c>
      <c r="K197" s="181" t="s">
        <v>19</v>
      </c>
      <c r="L197" s="186"/>
      <c r="M197" s="187" t="s">
        <v>19</v>
      </c>
      <c r="N197" s="188" t="s">
        <v>49</v>
      </c>
      <c r="P197" s="143">
        <f t="shared" ref="P197:P204" si="1">O197*H197</f>
        <v>0</v>
      </c>
      <c r="Q197" s="143">
        <v>0</v>
      </c>
      <c r="R197" s="143">
        <f t="shared" ref="R197:R204" si="2">Q197*H197</f>
        <v>0</v>
      </c>
      <c r="S197" s="143">
        <v>0</v>
      </c>
      <c r="T197" s="144">
        <f t="shared" ref="T197:T204" si="3">S197*H197</f>
        <v>0</v>
      </c>
      <c r="AR197" s="145" t="s">
        <v>558</v>
      </c>
      <c r="AT197" s="145" t="s">
        <v>440</v>
      </c>
      <c r="AU197" s="145" t="s">
        <v>90</v>
      </c>
      <c r="AY197" s="18" t="s">
        <v>358</v>
      </c>
      <c r="BE197" s="146">
        <f t="shared" ref="BE197:BE204" si="4">IF(N197="základní",J197,0)</f>
        <v>0</v>
      </c>
      <c r="BF197" s="146">
        <f t="shared" ref="BF197:BF204" si="5">IF(N197="snížená",J197,0)</f>
        <v>0</v>
      </c>
      <c r="BG197" s="146">
        <f t="shared" ref="BG197:BG204" si="6">IF(N197="zákl. přenesená",J197,0)</f>
        <v>0</v>
      </c>
      <c r="BH197" s="146">
        <f t="shared" ref="BH197:BH204" si="7">IF(N197="sníž. přenesená",J197,0)</f>
        <v>0</v>
      </c>
      <c r="BI197" s="146">
        <f t="shared" ref="BI197:BI204" si="8">IF(N197="nulová",J197,0)</f>
        <v>0</v>
      </c>
      <c r="BJ197" s="18" t="s">
        <v>90</v>
      </c>
      <c r="BK197" s="146">
        <f t="shared" ref="BK197:BK204" si="9">ROUND(I197*H197,2)</f>
        <v>0</v>
      </c>
      <c r="BL197" s="18" t="s">
        <v>454</v>
      </c>
      <c r="BM197" s="145" t="s">
        <v>5373</v>
      </c>
    </row>
    <row r="198" spans="2:65" s="1" customFormat="1" ht="37.9" customHeight="1">
      <c r="B198" s="33"/>
      <c r="C198" s="179" t="s">
        <v>816</v>
      </c>
      <c r="D198" s="179" t="s">
        <v>440</v>
      </c>
      <c r="E198" s="180" t="s">
        <v>4303</v>
      </c>
      <c r="F198" s="181" t="s">
        <v>4304</v>
      </c>
      <c r="G198" s="182" t="s">
        <v>504</v>
      </c>
      <c r="H198" s="183">
        <v>7</v>
      </c>
      <c r="I198" s="184"/>
      <c r="J198" s="185">
        <f t="shared" si="0"/>
        <v>0</v>
      </c>
      <c r="K198" s="181" t="s">
        <v>19</v>
      </c>
      <c r="L198" s="186"/>
      <c r="M198" s="187" t="s">
        <v>19</v>
      </c>
      <c r="N198" s="188" t="s">
        <v>49</v>
      </c>
      <c r="P198" s="143">
        <f t="shared" si="1"/>
        <v>0</v>
      </c>
      <c r="Q198" s="143">
        <v>0</v>
      </c>
      <c r="R198" s="143">
        <f t="shared" si="2"/>
        <v>0</v>
      </c>
      <c r="S198" s="143">
        <v>0</v>
      </c>
      <c r="T198" s="144">
        <f t="shared" si="3"/>
        <v>0</v>
      </c>
      <c r="AR198" s="145" t="s">
        <v>558</v>
      </c>
      <c r="AT198" s="145" t="s">
        <v>440</v>
      </c>
      <c r="AU198" s="145" t="s">
        <v>90</v>
      </c>
      <c r="AY198" s="18" t="s">
        <v>358</v>
      </c>
      <c r="BE198" s="146">
        <f t="shared" si="4"/>
        <v>0</v>
      </c>
      <c r="BF198" s="146">
        <f t="shared" si="5"/>
        <v>0</v>
      </c>
      <c r="BG198" s="146">
        <f t="shared" si="6"/>
        <v>0</v>
      </c>
      <c r="BH198" s="146">
        <f t="shared" si="7"/>
        <v>0</v>
      </c>
      <c r="BI198" s="146">
        <f t="shared" si="8"/>
        <v>0</v>
      </c>
      <c r="BJ198" s="18" t="s">
        <v>90</v>
      </c>
      <c r="BK198" s="146">
        <f t="shared" si="9"/>
        <v>0</v>
      </c>
      <c r="BL198" s="18" t="s">
        <v>454</v>
      </c>
      <c r="BM198" s="145" t="s">
        <v>5374</v>
      </c>
    </row>
    <row r="199" spans="2:65" s="1" customFormat="1" ht="37.9" customHeight="1">
      <c r="B199" s="33"/>
      <c r="C199" s="179" t="s">
        <v>821</v>
      </c>
      <c r="D199" s="179" t="s">
        <v>440</v>
      </c>
      <c r="E199" s="180" t="s">
        <v>4306</v>
      </c>
      <c r="F199" s="181" t="s">
        <v>4307</v>
      </c>
      <c r="G199" s="182" t="s">
        <v>504</v>
      </c>
      <c r="H199" s="183">
        <v>4</v>
      </c>
      <c r="I199" s="184"/>
      <c r="J199" s="185">
        <f t="shared" si="0"/>
        <v>0</v>
      </c>
      <c r="K199" s="181" t="s">
        <v>19</v>
      </c>
      <c r="L199" s="186"/>
      <c r="M199" s="187" t="s">
        <v>19</v>
      </c>
      <c r="N199" s="188" t="s">
        <v>49</v>
      </c>
      <c r="P199" s="143">
        <f t="shared" si="1"/>
        <v>0</v>
      </c>
      <c r="Q199" s="143">
        <v>0</v>
      </c>
      <c r="R199" s="143">
        <f t="shared" si="2"/>
        <v>0</v>
      </c>
      <c r="S199" s="143">
        <v>0</v>
      </c>
      <c r="T199" s="144">
        <f t="shared" si="3"/>
        <v>0</v>
      </c>
      <c r="AR199" s="145" t="s">
        <v>558</v>
      </c>
      <c r="AT199" s="145" t="s">
        <v>440</v>
      </c>
      <c r="AU199" s="145" t="s">
        <v>90</v>
      </c>
      <c r="AY199" s="18" t="s">
        <v>358</v>
      </c>
      <c r="BE199" s="146">
        <f t="shared" si="4"/>
        <v>0</v>
      </c>
      <c r="BF199" s="146">
        <f t="shared" si="5"/>
        <v>0</v>
      </c>
      <c r="BG199" s="146">
        <f t="shared" si="6"/>
        <v>0</v>
      </c>
      <c r="BH199" s="146">
        <f t="shared" si="7"/>
        <v>0</v>
      </c>
      <c r="BI199" s="146">
        <f t="shared" si="8"/>
        <v>0</v>
      </c>
      <c r="BJ199" s="18" t="s">
        <v>90</v>
      </c>
      <c r="BK199" s="146">
        <f t="shared" si="9"/>
        <v>0</v>
      </c>
      <c r="BL199" s="18" t="s">
        <v>454</v>
      </c>
      <c r="BM199" s="145" t="s">
        <v>5375</v>
      </c>
    </row>
    <row r="200" spans="2:65" s="1" customFormat="1" ht="37.9" customHeight="1">
      <c r="B200" s="33"/>
      <c r="C200" s="179" t="s">
        <v>826</v>
      </c>
      <c r="D200" s="179" t="s">
        <v>440</v>
      </c>
      <c r="E200" s="180" t="s">
        <v>4309</v>
      </c>
      <c r="F200" s="181" t="s">
        <v>4310</v>
      </c>
      <c r="G200" s="182" t="s">
        <v>504</v>
      </c>
      <c r="H200" s="183">
        <v>3</v>
      </c>
      <c r="I200" s="184"/>
      <c r="J200" s="185">
        <f t="shared" si="0"/>
        <v>0</v>
      </c>
      <c r="K200" s="181" t="s">
        <v>19</v>
      </c>
      <c r="L200" s="186"/>
      <c r="M200" s="187" t="s">
        <v>19</v>
      </c>
      <c r="N200" s="188" t="s">
        <v>49</v>
      </c>
      <c r="P200" s="143">
        <f t="shared" si="1"/>
        <v>0</v>
      </c>
      <c r="Q200" s="143">
        <v>0</v>
      </c>
      <c r="R200" s="143">
        <f t="shared" si="2"/>
        <v>0</v>
      </c>
      <c r="S200" s="143">
        <v>0</v>
      </c>
      <c r="T200" s="144">
        <f t="shared" si="3"/>
        <v>0</v>
      </c>
      <c r="AR200" s="145" t="s">
        <v>558</v>
      </c>
      <c r="AT200" s="145" t="s">
        <v>440</v>
      </c>
      <c r="AU200" s="145" t="s">
        <v>90</v>
      </c>
      <c r="AY200" s="18" t="s">
        <v>358</v>
      </c>
      <c r="BE200" s="146">
        <f t="shared" si="4"/>
        <v>0</v>
      </c>
      <c r="BF200" s="146">
        <f t="shared" si="5"/>
        <v>0</v>
      </c>
      <c r="BG200" s="146">
        <f t="shared" si="6"/>
        <v>0</v>
      </c>
      <c r="BH200" s="146">
        <f t="shared" si="7"/>
        <v>0</v>
      </c>
      <c r="BI200" s="146">
        <f t="shared" si="8"/>
        <v>0</v>
      </c>
      <c r="BJ200" s="18" t="s">
        <v>90</v>
      </c>
      <c r="BK200" s="146">
        <f t="shared" si="9"/>
        <v>0</v>
      </c>
      <c r="BL200" s="18" t="s">
        <v>454</v>
      </c>
      <c r="BM200" s="145" t="s">
        <v>5376</v>
      </c>
    </row>
    <row r="201" spans="2:65" s="1" customFormat="1" ht="49.15" customHeight="1">
      <c r="B201" s="33"/>
      <c r="C201" s="179" t="s">
        <v>831</v>
      </c>
      <c r="D201" s="179" t="s">
        <v>440</v>
      </c>
      <c r="E201" s="180" t="s">
        <v>4312</v>
      </c>
      <c r="F201" s="181" t="s">
        <v>4313</v>
      </c>
      <c r="G201" s="182" t="s">
        <v>504</v>
      </c>
      <c r="H201" s="183">
        <v>1</v>
      </c>
      <c r="I201" s="184"/>
      <c r="J201" s="185">
        <f t="shared" si="0"/>
        <v>0</v>
      </c>
      <c r="K201" s="181" t="s">
        <v>19</v>
      </c>
      <c r="L201" s="186"/>
      <c r="M201" s="187" t="s">
        <v>19</v>
      </c>
      <c r="N201" s="188" t="s">
        <v>49</v>
      </c>
      <c r="P201" s="143">
        <f t="shared" si="1"/>
        <v>0</v>
      </c>
      <c r="Q201" s="143">
        <v>0</v>
      </c>
      <c r="R201" s="143">
        <f t="shared" si="2"/>
        <v>0</v>
      </c>
      <c r="S201" s="143">
        <v>0</v>
      </c>
      <c r="T201" s="144">
        <f t="shared" si="3"/>
        <v>0</v>
      </c>
      <c r="AR201" s="145" t="s">
        <v>558</v>
      </c>
      <c r="AT201" s="145" t="s">
        <v>440</v>
      </c>
      <c r="AU201" s="145" t="s">
        <v>90</v>
      </c>
      <c r="AY201" s="18" t="s">
        <v>358</v>
      </c>
      <c r="BE201" s="146">
        <f t="shared" si="4"/>
        <v>0</v>
      </c>
      <c r="BF201" s="146">
        <f t="shared" si="5"/>
        <v>0</v>
      </c>
      <c r="BG201" s="146">
        <f t="shared" si="6"/>
        <v>0</v>
      </c>
      <c r="BH201" s="146">
        <f t="shared" si="7"/>
        <v>0</v>
      </c>
      <c r="BI201" s="146">
        <f t="shared" si="8"/>
        <v>0</v>
      </c>
      <c r="BJ201" s="18" t="s">
        <v>90</v>
      </c>
      <c r="BK201" s="146">
        <f t="shared" si="9"/>
        <v>0</v>
      </c>
      <c r="BL201" s="18" t="s">
        <v>454</v>
      </c>
      <c r="BM201" s="145" t="s">
        <v>5377</v>
      </c>
    </row>
    <row r="202" spans="2:65" s="1" customFormat="1" ht="37.9" customHeight="1">
      <c r="B202" s="33"/>
      <c r="C202" s="179" t="s">
        <v>838</v>
      </c>
      <c r="D202" s="179" t="s">
        <v>440</v>
      </c>
      <c r="E202" s="180" t="s">
        <v>4315</v>
      </c>
      <c r="F202" s="181" t="s">
        <v>4316</v>
      </c>
      <c r="G202" s="182" t="s">
        <v>504</v>
      </c>
      <c r="H202" s="183">
        <v>6</v>
      </c>
      <c r="I202" s="184"/>
      <c r="J202" s="185">
        <f t="shared" si="0"/>
        <v>0</v>
      </c>
      <c r="K202" s="181" t="s">
        <v>19</v>
      </c>
      <c r="L202" s="186"/>
      <c r="M202" s="187" t="s">
        <v>19</v>
      </c>
      <c r="N202" s="188" t="s">
        <v>49</v>
      </c>
      <c r="P202" s="143">
        <f t="shared" si="1"/>
        <v>0</v>
      </c>
      <c r="Q202" s="143">
        <v>0</v>
      </c>
      <c r="R202" s="143">
        <f t="shared" si="2"/>
        <v>0</v>
      </c>
      <c r="S202" s="143">
        <v>0</v>
      </c>
      <c r="T202" s="144">
        <f t="shared" si="3"/>
        <v>0</v>
      </c>
      <c r="AR202" s="145" t="s">
        <v>558</v>
      </c>
      <c r="AT202" s="145" t="s">
        <v>440</v>
      </c>
      <c r="AU202" s="145" t="s">
        <v>90</v>
      </c>
      <c r="AY202" s="18" t="s">
        <v>358</v>
      </c>
      <c r="BE202" s="146">
        <f t="shared" si="4"/>
        <v>0</v>
      </c>
      <c r="BF202" s="146">
        <f t="shared" si="5"/>
        <v>0</v>
      </c>
      <c r="BG202" s="146">
        <f t="shared" si="6"/>
        <v>0</v>
      </c>
      <c r="BH202" s="146">
        <f t="shared" si="7"/>
        <v>0</v>
      </c>
      <c r="BI202" s="146">
        <f t="shared" si="8"/>
        <v>0</v>
      </c>
      <c r="BJ202" s="18" t="s">
        <v>90</v>
      </c>
      <c r="BK202" s="146">
        <f t="shared" si="9"/>
        <v>0</v>
      </c>
      <c r="BL202" s="18" t="s">
        <v>454</v>
      </c>
      <c r="BM202" s="145" t="s">
        <v>5378</v>
      </c>
    </row>
    <row r="203" spans="2:65" s="1" customFormat="1" ht="37.9" customHeight="1">
      <c r="B203" s="33"/>
      <c r="C203" s="179" t="s">
        <v>862</v>
      </c>
      <c r="D203" s="179" t="s">
        <v>440</v>
      </c>
      <c r="E203" s="180" t="s">
        <v>4318</v>
      </c>
      <c r="F203" s="181" t="s">
        <v>4319</v>
      </c>
      <c r="G203" s="182" t="s">
        <v>504</v>
      </c>
      <c r="H203" s="183">
        <v>1</v>
      </c>
      <c r="I203" s="184"/>
      <c r="J203" s="185">
        <f t="shared" si="0"/>
        <v>0</v>
      </c>
      <c r="K203" s="181" t="s">
        <v>19</v>
      </c>
      <c r="L203" s="186"/>
      <c r="M203" s="187" t="s">
        <v>19</v>
      </c>
      <c r="N203" s="188" t="s">
        <v>49</v>
      </c>
      <c r="P203" s="143">
        <f t="shared" si="1"/>
        <v>0</v>
      </c>
      <c r="Q203" s="143">
        <v>0</v>
      </c>
      <c r="R203" s="143">
        <f t="shared" si="2"/>
        <v>0</v>
      </c>
      <c r="S203" s="143">
        <v>0</v>
      </c>
      <c r="T203" s="144">
        <f t="shared" si="3"/>
        <v>0</v>
      </c>
      <c r="AR203" s="145" t="s">
        <v>558</v>
      </c>
      <c r="AT203" s="145" t="s">
        <v>440</v>
      </c>
      <c r="AU203" s="145" t="s">
        <v>90</v>
      </c>
      <c r="AY203" s="18" t="s">
        <v>358</v>
      </c>
      <c r="BE203" s="146">
        <f t="shared" si="4"/>
        <v>0</v>
      </c>
      <c r="BF203" s="146">
        <f t="shared" si="5"/>
        <v>0</v>
      </c>
      <c r="BG203" s="146">
        <f t="shared" si="6"/>
        <v>0</v>
      </c>
      <c r="BH203" s="146">
        <f t="shared" si="7"/>
        <v>0</v>
      </c>
      <c r="BI203" s="146">
        <f t="shared" si="8"/>
        <v>0</v>
      </c>
      <c r="BJ203" s="18" t="s">
        <v>90</v>
      </c>
      <c r="BK203" s="146">
        <f t="shared" si="9"/>
        <v>0</v>
      </c>
      <c r="BL203" s="18" t="s">
        <v>454</v>
      </c>
      <c r="BM203" s="145" t="s">
        <v>5379</v>
      </c>
    </row>
    <row r="204" spans="2:65" s="1" customFormat="1" ht="49.15" customHeight="1">
      <c r="B204" s="33"/>
      <c r="C204" s="134" t="s">
        <v>886</v>
      </c>
      <c r="D204" s="134" t="s">
        <v>360</v>
      </c>
      <c r="E204" s="135" t="s">
        <v>4321</v>
      </c>
      <c r="F204" s="136" t="s">
        <v>4322</v>
      </c>
      <c r="G204" s="137" t="s">
        <v>504</v>
      </c>
      <c r="H204" s="138">
        <v>17</v>
      </c>
      <c r="I204" s="139"/>
      <c r="J204" s="140">
        <f t="shared" si="0"/>
        <v>0</v>
      </c>
      <c r="K204" s="136" t="s">
        <v>363</v>
      </c>
      <c r="L204" s="33"/>
      <c r="M204" s="141" t="s">
        <v>19</v>
      </c>
      <c r="N204" s="142" t="s">
        <v>49</v>
      </c>
      <c r="P204" s="143">
        <f t="shared" si="1"/>
        <v>0</v>
      </c>
      <c r="Q204" s="143">
        <v>0</v>
      </c>
      <c r="R204" s="143">
        <f t="shared" si="2"/>
        <v>0</v>
      </c>
      <c r="S204" s="143">
        <v>0</v>
      </c>
      <c r="T204" s="144">
        <f t="shared" si="3"/>
        <v>0</v>
      </c>
      <c r="AR204" s="145" t="s">
        <v>454</v>
      </c>
      <c r="AT204" s="145" t="s">
        <v>360</v>
      </c>
      <c r="AU204" s="145" t="s">
        <v>90</v>
      </c>
      <c r="AY204" s="18" t="s">
        <v>358</v>
      </c>
      <c r="BE204" s="146">
        <f t="shared" si="4"/>
        <v>0</v>
      </c>
      <c r="BF204" s="146">
        <f t="shared" si="5"/>
        <v>0</v>
      </c>
      <c r="BG204" s="146">
        <f t="shared" si="6"/>
        <v>0</v>
      </c>
      <c r="BH204" s="146">
        <f t="shared" si="7"/>
        <v>0</v>
      </c>
      <c r="BI204" s="146">
        <f t="shared" si="8"/>
        <v>0</v>
      </c>
      <c r="BJ204" s="18" t="s">
        <v>90</v>
      </c>
      <c r="BK204" s="146">
        <f t="shared" si="9"/>
        <v>0</v>
      </c>
      <c r="BL204" s="18" t="s">
        <v>454</v>
      </c>
      <c r="BM204" s="145" t="s">
        <v>5380</v>
      </c>
    </row>
    <row r="205" spans="2:65" s="1" customFormat="1" ht="11.25">
      <c r="B205" s="33"/>
      <c r="D205" s="147" t="s">
        <v>366</v>
      </c>
      <c r="F205" s="148" t="s">
        <v>4324</v>
      </c>
      <c r="I205" s="149"/>
      <c r="L205" s="33"/>
      <c r="M205" s="150"/>
      <c r="T205" s="54"/>
      <c r="AT205" s="18" t="s">
        <v>366</v>
      </c>
      <c r="AU205" s="18" t="s">
        <v>90</v>
      </c>
    </row>
    <row r="206" spans="2:65" s="1" customFormat="1" ht="37.9" customHeight="1">
      <c r="B206" s="33"/>
      <c r="C206" s="179" t="s">
        <v>891</v>
      </c>
      <c r="D206" s="179" t="s">
        <v>440</v>
      </c>
      <c r="E206" s="180" t="s">
        <v>4325</v>
      </c>
      <c r="F206" s="181" t="s">
        <v>4326</v>
      </c>
      <c r="G206" s="182" t="s">
        <v>504</v>
      </c>
      <c r="H206" s="183">
        <v>15</v>
      </c>
      <c r="I206" s="184"/>
      <c r="J206" s="185">
        <f>ROUND(I206*H206,2)</f>
        <v>0</v>
      </c>
      <c r="K206" s="181" t="s">
        <v>19</v>
      </c>
      <c r="L206" s="186"/>
      <c r="M206" s="187" t="s">
        <v>19</v>
      </c>
      <c r="N206" s="188" t="s">
        <v>49</v>
      </c>
      <c r="P206" s="143">
        <f>O206*H206</f>
        <v>0</v>
      </c>
      <c r="Q206" s="143">
        <v>0</v>
      </c>
      <c r="R206" s="143">
        <f>Q206*H206</f>
        <v>0</v>
      </c>
      <c r="S206" s="143">
        <v>0</v>
      </c>
      <c r="T206" s="144">
        <f>S206*H206</f>
        <v>0</v>
      </c>
      <c r="AR206" s="145" t="s">
        <v>558</v>
      </c>
      <c r="AT206" s="145" t="s">
        <v>440</v>
      </c>
      <c r="AU206" s="145" t="s">
        <v>90</v>
      </c>
      <c r="AY206" s="18" t="s">
        <v>358</v>
      </c>
      <c r="BE206" s="146">
        <f>IF(N206="základní",J206,0)</f>
        <v>0</v>
      </c>
      <c r="BF206" s="146">
        <f>IF(N206="snížená",J206,0)</f>
        <v>0</v>
      </c>
      <c r="BG206" s="146">
        <f>IF(N206="zákl. přenesená",J206,0)</f>
        <v>0</v>
      </c>
      <c r="BH206" s="146">
        <f>IF(N206="sníž. přenesená",J206,0)</f>
        <v>0</v>
      </c>
      <c r="BI206" s="146">
        <f>IF(N206="nulová",J206,0)</f>
        <v>0</v>
      </c>
      <c r="BJ206" s="18" t="s">
        <v>90</v>
      </c>
      <c r="BK206" s="146">
        <f>ROUND(I206*H206,2)</f>
        <v>0</v>
      </c>
      <c r="BL206" s="18" t="s">
        <v>454</v>
      </c>
      <c r="BM206" s="145" t="s">
        <v>5381</v>
      </c>
    </row>
    <row r="207" spans="2:65" s="1" customFormat="1" ht="44.25" customHeight="1">
      <c r="B207" s="33"/>
      <c r="C207" s="179" t="s">
        <v>898</v>
      </c>
      <c r="D207" s="179" t="s">
        <v>440</v>
      </c>
      <c r="E207" s="180" t="s">
        <v>4328</v>
      </c>
      <c r="F207" s="181" t="s">
        <v>4329</v>
      </c>
      <c r="G207" s="182" t="s">
        <v>504</v>
      </c>
      <c r="H207" s="183">
        <v>2</v>
      </c>
      <c r="I207" s="184"/>
      <c r="J207" s="185">
        <f>ROUND(I207*H207,2)</f>
        <v>0</v>
      </c>
      <c r="K207" s="181" t="s">
        <v>19</v>
      </c>
      <c r="L207" s="186"/>
      <c r="M207" s="187" t="s">
        <v>19</v>
      </c>
      <c r="N207" s="188" t="s">
        <v>49</v>
      </c>
      <c r="P207" s="143">
        <f>O207*H207</f>
        <v>0</v>
      </c>
      <c r="Q207" s="143">
        <v>0</v>
      </c>
      <c r="R207" s="143">
        <f>Q207*H207</f>
        <v>0</v>
      </c>
      <c r="S207" s="143">
        <v>0</v>
      </c>
      <c r="T207" s="144">
        <f>S207*H207</f>
        <v>0</v>
      </c>
      <c r="AR207" s="145" t="s">
        <v>558</v>
      </c>
      <c r="AT207" s="145" t="s">
        <v>440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5382</v>
      </c>
    </row>
    <row r="208" spans="2:65" s="1" customFormat="1" ht="37.9" customHeight="1">
      <c r="B208" s="33"/>
      <c r="C208" s="134" t="s">
        <v>903</v>
      </c>
      <c r="D208" s="134" t="s">
        <v>360</v>
      </c>
      <c r="E208" s="135" t="s">
        <v>4331</v>
      </c>
      <c r="F208" s="136" t="s">
        <v>4332</v>
      </c>
      <c r="G208" s="137" t="s">
        <v>504</v>
      </c>
      <c r="H208" s="138">
        <v>12</v>
      </c>
      <c r="I208" s="139"/>
      <c r="J208" s="140">
        <f>ROUND(I208*H208,2)</f>
        <v>0</v>
      </c>
      <c r="K208" s="136" t="s">
        <v>363</v>
      </c>
      <c r="L208" s="33"/>
      <c r="M208" s="141" t="s">
        <v>19</v>
      </c>
      <c r="N208" s="142" t="s">
        <v>49</v>
      </c>
      <c r="P208" s="143">
        <f>O208*H208</f>
        <v>0</v>
      </c>
      <c r="Q208" s="143">
        <v>0</v>
      </c>
      <c r="R208" s="143">
        <f>Q208*H208</f>
        <v>0</v>
      </c>
      <c r="S208" s="143">
        <v>0</v>
      </c>
      <c r="T208" s="144">
        <f>S208*H208</f>
        <v>0</v>
      </c>
      <c r="AR208" s="145" t="s">
        <v>454</v>
      </c>
      <c r="AT208" s="145" t="s">
        <v>360</v>
      </c>
      <c r="AU208" s="145" t="s">
        <v>90</v>
      </c>
      <c r="AY208" s="18" t="s">
        <v>358</v>
      </c>
      <c r="BE208" s="146">
        <f>IF(N208="základní",J208,0)</f>
        <v>0</v>
      </c>
      <c r="BF208" s="146">
        <f>IF(N208="snížená",J208,0)</f>
        <v>0</v>
      </c>
      <c r="BG208" s="146">
        <f>IF(N208="zákl. přenesená",J208,0)</f>
        <v>0</v>
      </c>
      <c r="BH208" s="146">
        <f>IF(N208="sníž. přenesená",J208,0)</f>
        <v>0</v>
      </c>
      <c r="BI208" s="146">
        <f>IF(N208="nulová",J208,0)</f>
        <v>0</v>
      </c>
      <c r="BJ208" s="18" t="s">
        <v>90</v>
      </c>
      <c r="BK208" s="146">
        <f>ROUND(I208*H208,2)</f>
        <v>0</v>
      </c>
      <c r="BL208" s="18" t="s">
        <v>454</v>
      </c>
      <c r="BM208" s="145" t="s">
        <v>5383</v>
      </c>
    </row>
    <row r="209" spans="2:65" s="1" customFormat="1" ht="11.25">
      <c r="B209" s="33"/>
      <c r="D209" s="147" t="s">
        <v>366</v>
      </c>
      <c r="F209" s="148" t="s">
        <v>4334</v>
      </c>
      <c r="I209" s="149"/>
      <c r="L209" s="33"/>
      <c r="M209" s="150"/>
      <c r="T209" s="54"/>
      <c r="AT209" s="18" t="s">
        <v>366</v>
      </c>
      <c r="AU209" s="18" t="s">
        <v>90</v>
      </c>
    </row>
    <row r="210" spans="2:65" s="1" customFormat="1" ht="33" customHeight="1">
      <c r="B210" s="33"/>
      <c r="C210" s="179" t="s">
        <v>908</v>
      </c>
      <c r="D210" s="179" t="s">
        <v>440</v>
      </c>
      <c r="E210" s="180" t="s">
        <v>4335</v>
      </c>
      <c r="F210" s="181" t="s">
        <v>4336</v>
      </c>
      <c r="G210" s="182" t="s">
        <v>504</v>
      </c>
      <c r="H210" s="183">
        <v>10</v>
      </c>
      <c r="I210" s="184"/>
      <c r="J210" s="185">
        <f>ROUND(I210*H210,2)</f>
        <v>0</v>
      </c>
      <c r="K210" s="181" t="s">
        <v>19</v>
      </c>
      <c r="L210" s="186"/>
      <c r="M210" s="187" t="s">
        <v>19</v>
      </c>
      <c r="N210" s="188" t="s">
        <v>49</v>
      </c>
      <c r="P210" s="143">
        <f>O210*H210</f>
        <v>0</v>
      </c>
      <c r="Q210" s="143">
        <v>0</v>
      </c>
      <c r="R210" s="143">
        <f>Q210*H210</f>
        <v>0</v>
      </c>
      <c r="S210" s="143">
        <v>0</v>
      </c>
      <c r="T210" s="144">
        <f>S210*H210</f>
        <v>0</v>
      </c>
      <c r="AR210" s="145" t="s">
        <v>558</v>
      </c>
      <c r="AT210" s="145" t="s">
        <v>440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454</v>
      </c>
      <c r="BM210" s="145" t="s">
        <v>5384</v>
      </c>
    </row>
    <row r="211" spans="2:65" s="1" customFormat="1" ht="37.9" customHeight="1">
      <c r="B211" s="33"/>
      <c r="C211" s="179" t="s">
        <v>913</v>
      </c>
      <c r="D211" s="179" t="s">
        <v>440</v>
      </c>
      <c r="E211" s="180" t="s">
        <v>4338</v>
      </c>
      <c r="F211" s="181" t="s">
        <v>4339</v>
      </c>
      <c r="G211" s="182" t="s">
        <v>504</v>
      </c>
      <c r="H211" s="183">
        <v>2</v>
      </c>
      <c r="I211" s="184"/>
      <c r="J211" s="185">
        <f>ROUND(I211*H211,2)</f>
        <v>0</v>
      </c>
      <c r="K211" s="181" t="s">
        <v>19</v>
      </c>
      <c r="L211" s="186"/>
      <c r="M211" s="187" t="s">
        <v>19</v>
      </c>
      <c r="N211" s="188" t="s">
        <v>49</v>
      </c>
      <c r="P211" s="143">
        <f>O211*H211</f>
        <v>0</v>
      </c>
      <c r="Q211" s="143">
        <v>0</v>
      </c>
      <c r="R211" s="143">
        <f>Q211*H211</f>
        <v>0</v>
      </c>
      <c r="S211" s="143">
        <v>0</v>
      </c>
      <c r="T211" s="144">
        <f>S211*H211</f>
        <v>0</v>
      </c>
      <c r="AR211" s="145" t="s">
        <v>558</v>
      </c>
      <c r="AT211" s="145" t="s">
        <v>440</v>
      </c>
      <c r="AU211" s="145" t="s">
        <v>90</v>
      </c>
      <c r="AY211" s="18" t="s">
        <v>358</v>
      </c>
      <c r="BE211" s="146">
        <f>IF(N211="základní",J211,0)</f>
        <v>0</v>
      </c>
      <c r="BF211" s="146">
        <f>IF(N211="snížená",J211,0)</f>
        <v>0</v>
      </c>
      <c r="BG211" s="146">
        <f>IF(N211="zákl. přenesená",J211,0)</f>
        <v>0</v>
      </c>
      <c r="BH211" s="146">
        <f>IF(N211="sníž. přenesená",J211,0)</f>
        <v>0</v>
      </c>
      <c r="BI211" s="146">
        <f>IF(N211="nulová",J211,0)</f>
        <v>0</v>
      </c>
      <c r="BJ211" s="18" t="s">
        <v>90</v>
      </c>
      <c r="BK211" s="146">
        <f>ROUND(I211*H211,2)</f>
        <v>0</v>
      </c>
      <c r="BL211" s="18" t="s">
        <v>454</v>
      </c>
      <c r="BM211" s="145" t="s">
        <v>5385</v>
      </c>
    </row>
    <row r="212" spans="2:65" s="1" customFormat="1" ht="49.15" customHeight="1">
      <c r="B212" s="33"/>
      <c r="C212" s="134" t="s">
        <v>918</v>
      </c>
      <c r="D212" s="134" t="s">
        <v>360</v>
      </c>
      <c r="E212" s="135" t="s">
        <v>4341</v>
      </c>
      <c r="F212" s="136" t="s">
        <v>4342</v>
      </c>
      <c r="G212" s="137" t="s">
        <v>504</v>
      </c>
      <c r="H212" s="138">
        <v>8</v>
      </c>
      <c r="I212" s="139"/>
      <c r="J212" s="140">
        <f>ROUND(I212*H212,2)</f>
        <v>0</v>
      </c>
      <c r="K212" s="136" t="s">
        <v>363</v>
      </c>
      <c r="L212" s="33"/>
      <c r="M212" s="141" t="s">
        <v>19</v>
      </c>
      <c r="N212" s="142" t="s">
        <v>49</v>
      </c>
      <c r="P212" s="143">
        <f>O212*H212</f>
        <v>0</v>
      </c>
      <c r="Q212" s="143">
        <v>0</v>
      </c>
      <c r="R212" s="143">
        <f>Q212*H212</f>
        <v>0</v>
      </c>
      <c r="S212" s="143">
        <v>0</v>
      </c>
      <c r="T212" s="144">
        <f>S212*H212</f>
        <v>0</v>
      </c>
      <c r="AR212" s="145" t="s">
        <v>454</v>
      </c>
      <c r="AT212" s="145" t="s">
        <v>360</v>
      </c>
      <c r="AU212" s="145" t="s">
        <v>90</v>
      </c>
      <c r="AY212" s="18" t="s">
        <v>358</v>
      </c>
      <c r="BE212" s="146">
        <f>IF(N212="základní",J212,0)</f>
        <v>0</v>
      </c>
      <c r="BF212" s="146">
        <f>IF(N212="snížená",J212,0)</f>
        <v>0</v>
      </c>
      <c r="BG212" s="146">
        <f>IF(N212="zákl. přenesená",J212,0)</f>
        <v>0</v>
      </c>
      <c r="BH212" s="146">
        <f>IF(N212="sníž. přenesená",J212,0)</f>
        <v>0</v>
      </c>
      <c r="BI212" s="146">
        <f>IF(N212="nulová",J212,0)</f>
        <v>0</v>
      </c>
      <c r="BJ212" s="18" t="s">
        <v>90</v>
      </c>
      <c r="BK212" s="146">
        <f>ROUND(I212*H212,2)</f>
        <v>0</v>
      </c>
      <c r="BL212" s="18" t="s">
        <v>454</v>
      </c>
      <c r="BM212" s="145" t="s">
        <v>5386</v>
      </c>
    </row>
    <row r="213" spans="2:65" s="1" customFormat="1" ht="11.25">
      <c r="B213" s="33"/>
      <c r="D213" s="147" t="s">
        <v>366</v>
      </c>
      <c r="F213" s="148" t="s">
        <v>4344</v>
      </c>
      <c r="I213" s="149"/>
      <c r="L213" s="33"/>
      <c r="M213" s="150"/>
      <c r="T213" s="54"/>
      <c r="AT213" s="18" t="s">
        <v>366</v>
      </c>
      <c r="AU213" s="18" t="s">
        <v>90</v>
      </c>
    </row>
    <row r="214" spans="2:65" s="1" customFormat="1" ht="33" customHeight="1">
      <c r="B214" s="33"/>
      <c r="C214" s="179" t="s">
        <v>931</v>
      </c>
      <c r="D214" s="179" t="s">
        <v>440</v>
      </c>
      <c r="E214" s="180" t="s">
        <v>4345</v>
      </c>
      <c r="F214" s="181" t="s">
        <v>4346</v>
      </c>
      <c r="G214" s="182" t="s">
        <v>504</v>
      </c>
      <c r="H214" s="183">
        <v>7</v>
      </c>
      <c r="I214" s="184"/>
      <c r="J214" s="185">
        <f>ROUND(I214*H214,2)</f>
        <v>0</v>
      </c>
      <c r="K214" s="181" t="s">
        <v>19</v>
      </c>
      <c r="L214" s="186"/>
      <c r="M214" s="187" t="s">
        <v>19</v>
      </c>
      <c r="N214" s="188" t="s">
        <v>49</v>
      </c>
      <c r="P214" s="143">
        <f>O214*H214</f>
        <v>0</v>
      </c>
      <c r="Q214" s="143">
        <v>0</v>
      </c>
      <c r="R214" s="143">
        <f>Q214*H214</f>
        <v>0</v>
      </c>
      <c r="S214" s="143">
        <v>0</v>
      </c>
      <c r="T214" s="144">
        <f>S214*H214</f>
        <v>0</v>
      </c>
      <c r="AR214" s="145" t="s">
        <v>558</v>
      </c>
      <c r="AT214" s="145" t="s">
        <v>440</v>
      </c>
      <c r="AU214" s="145" t="s">
        <v>90</v>
      </c>
      <c r="AY214" s="18" t="s">
        <v>358</v>
      </c>
      <c r="BE214" s="146">
        <f>IF(N214="základní",J214,0)</f>
        <v>0</v>
      </c>
      <c r="BF214" s="146">
        <f>IF(N214="snížená",J214,0)</f>
        <v>0</v>
      </c>
      <c r="BG214" s="146">
        <f>IF(N214="zákl. přenesená",J214,0)</f>
        <v>0</v>
      </c>
      <c r="BH214" s="146">
        <f>IF(N214="sníž. přenesená",J214,0)</f>
        <v>0</v>
      </c>
      <c r="BI214" s="146">
        <f>IF(N214="nulová",J214,0)</f>
        <v>0</v>
      </c>
      <c r="BJ214" s="18" t="s">
        <v>90</v>
      </c>
      <c r="BK214" s="146">
        <f>ROUND(I214*H214,2)</f>
        <v>0</v>
      </c>
      <c r="BL214" s="18" t="s">
        <v>454</v>
      </c>
      <c r="BM214" s="145" t="s">
        <v>5387</v>
      </c>
    </row>
    <row r="215" spans="2:65" s="1" customFormat="1" ht="37.9" customHeight="1">
      <c r="B215" s="33"/>
      <c r="C215" s="179" t="s">
        <v>937</v>
      </c>
      <c r="D215" s="179" t="s">
        <v>440</v>
      </c>
      <c r="E215" s="180" t="s">
        <v>4348</v>
      </c>
      <c r="F215" s="181" t="s">
        <v>4349</v>
      </c>
      <c r="G215" s="182" t="s">
        <v>504</v>
      </c>
      <c r="H215" s="183">
        <v>1</v>
      </c>
      <c r="I215" s="184"/>
      <c r="J215" s="185">
        <f>ROUND(I215*H215,2)</f>
        <v>0</v>
      </c>
      <c r="K215" s="181" t="s">
        <v>19</v>
      </c>
      <c r="L215" s="186"/>
      <c r="M215" s="187" t="s">
        <v>19</v>
      </c>
      <c r="N215" s="188" t="s">
        <v>49</v>
      </c>
      <c r="P215" s="143">
        <f>O215*H215</f>
        <v>0</v>
      </c>
      <c r="Q215" s="143">
        <v>0</v>
      </c>
      <c r="R215" s="143">
        <f>Q215*H215</f>
        <v>0</v>
      </c>
      <c r="S215" s="143">
        <v>0</v>
      </c>
      <c r="T215" s="144">
        <f>S215*H215</f>
        <v>0</v>
      </c>
      <c r="AR215" s="145" t="s">
        <v>558</v>
      </c>
      <c r="AT215" s="145" t="s">
        <v>440</v>
      </c>
      <c r="AU215" s="145" t="s">
        <v>90</v>
      </c>
      <c r="AY215" s="18" t="s">
        <v>358</v>
      </c>
      <c r="BE215" s="146">
        <f>IF(N215="základní",J215,0)</f>
        <v>0</v>
      </c>
      <c r="BF215" s="146">
        <f>IF(N215="snížená",J215,0)</f>
        <v>0</v>
      </c>
      <c r="BG215" s="146">
        <f>IF(N215="zákl. přenesená",J215,0)</f>
        <v>0</v>
      </c>
      <c r="BH215" s="146">
        <f>IF(N215="sníž. přenesená",J215,0)</f>
        <v>0</v>
      </c>
      <c r="BI215" s="146">
        <f>IF(N215="nulová",J215,0)</f>
        <v>0</v>
      </c>
      <c r="BJ215" s="18" t="s">
        <v>90</v>
      </c>
      <c r="BK215" s="146">
        <f>ROUND(I215*H215,2)</f>
        <v>0</v>
      </c>
      <c r="BL215" s="18" t="s">
        <v>454</v>
      </c>
      <c r="BM215" s="145" t="s">
        <v>5388</v>
      </c>
    </row>
    <row r="216" spans="2:65" s="1" customFormat="1" ht="49.15" customHeight="1">
      <c r="B216" s="33"/>
      <c r="C216" s="134" t="s">
        <v>942</v>
      </c>
      <c r="D216" s="134" t="s">
        <v>360</v>
      </c>
      <c r="E216" s="135" t="s">
        <v>4351</v>
      </c>
      <c r="F216" s="136" t="s">
        <v>4352</v>
      </c>
      <c r="G216" s="137" t="s">
        <v>504</v>
      </c>
      <c r="H216" s="138">
        <v>105</v>
      </c>
      <c r="I216" s="139"/>
      <c r="J216" s="140">
        <f>ROUND(I216*H216,2)</f>
        <v>0</v>
      </c>
      <c r="K216" s="136" t="s">
        <v>363</v>
      </c>
      <c r="L216" s="33"/>
      <c r="M216" s="141" t="s">
        <v>19</v>
      </c>
      <c r="N216" s="142" t="s">
        <v>49</v>
      </c>
      <c r="P216" s="143">
        <f>O216*H216</f>
        <v>0</v>
      </c>
      <c r="Q216" s="143">
        <v>0</v>
      </c>
      <c r="R216" s="143">
        <f>Q216*H216</f>
        <v>0</v>
      </c>
      <c r="S216" s="143">
        <v>0</v>
      </c>
      <c r="T216" s="144">
        <f>S216*H216</f>
        <v>0</v>
      </c>
      <c r="AR216" s="145" t="s">
        <v>454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454</v>
      </c>
      <c r="BM216" s="145" t="s">
        <v>5389</v>
      </c>
    </row>
    <row r="217" spans="2:65" s="1" customFormat="1" ht="11.25">
      <c r="B217" s="33"/>
      <c r="D217" s="147" t="s">
        <v>366</v>
      </c>
      <c r="F217" s="148" t="s">
        <v>4354</v>
      </c>
      <c r="I217" s="149"/>
      <c r="L217" s="33"/>
      <c r="M217" s="150"/>
      <c r="T217" s="54"/>
      <c r="AT217" s="18" t="s">
        <v>366</v>
      </c>
      <c r="AU217" s="18" t="s">
        <v>90</v>
      </c>
    </row>
    <row r="218" spans="2:65" s="1" customFormat="1" ht="44.25" customHeight="1">
      <c r="B218" s="33"/>
      <c r="C218" s="179" t="s">
        <v>947</v>
      </c>
      <c r="D218" s="179" t="s">
        <v>440</v>
      </c>
      <c r="E218" s="180" t="s">
        <v>4355</v>
      </c>
      <c r="F218" s="181" t="s">
        <v>4356</v>
      </c>
      <c r="G218" s="182" t="s">
        <v>504</v>
      </c>
      <c r="H218" s="183">
        <v>40</v>
      </c>
      <c r="I218" s="184"/>
      <c r="J218" s="185">
        <f t="shared" ref="J218:J224" si="10">ROUND(I218*H218,2)</f>
        <v>0</v>
      </c>
      <c r="K218" s="181" t="s">
        <v>19</v>
      </c>
      <c r="L218" s="186"/>
      <c r="M218" s="187" t="s">
        <v>19</v>
      </c>
      <c r="N218" s="188" t="s">
        <v>49</v>
      </c>
      <c r="P218" s="143">
        <f t="shared" ref="P218:P224" si="11">O218*H218</f>
        <v>0</v>
      </c>
      <c r="Q218" s="143">
        <v>0</v>
      </c>
      <c r="R218" s="143">
        <f t="shared" ref="R218:R224" si="12">Q218*H218</f>
        <v>0</v>
      </c>
      <c r="S218" s="143">
        <v>0</v>
      </c>
      <c r="T218" s="144">
        <f t="shared" ref="T218:T224" si="13">S218*H218</f>
        <v>0</v>
      </c>
      <c r="AR218" s="145" t="s">
        <v>558</v>
      </c>
      <c r="AT218" s="145" t="s">
        <v>440</v>
      </c>
      <c r="AU218" s="145" t="s">
        <v>90</v>
      </c>
      <c r="AY218" s="18" t="s">
        <v>358</v>
      </c>
      <c r="BE218" s="146">
        <f t="shared" ref="BE218:BE224" si="14">IF(N218="základní",J218,0)</f>
        <v>0</v>
      </c>
      <c r="BF218" s="146">
        <f t="shared" ref="BF218:BF224" si="15">IF(N218="snížená",J218,0)</f>
        <v>0</v>
      </c>
      <c r="BG218" s="146">
        <f t="shared" ref="BG218:BG224" si="16">IF(N218="zákl. přenesená",J218,0)</f>
        <v>0</v>
      </c>
      <c r="BH218" s="146">
        <f t="shared" ref="BH218:BH224" si="17">IF(N218="sníž. přenesená",J218,0)</f>
        <v>0</v>
      </c>
      <c r="BI218" s="146">
        <f t="shared" ref="BI218:BI224" si="18">IF(N218="nulová",J218,0)</f>
        <v>0</v>
      </c>
      <c r="BJ218" s="18" t="s">
        <v>90</v>
      </c>
      <c r="BK218" s="146">
        <f t="shared" ref="BK218:BK224" si="19">ROUND(I218*H218,2)</f>
        <v>0</v>
      </c>
      <c r="BL218" s="18" t="s">
        <v>454</v>
      </c>
      <c r="BM218" s="145" t="s">
        <v>5390</v>
      </c>
    </row>
    <row r="219" spans="2:65" s="1" customFormat="1" ht="21.75" customHeight="1">
      <c r="B219" s="33"/>
      <c r="C219" s="179" t="s">
        <v>958</v>
      </c>
      <c r="D219" s="179" t="s">
        <v>440</v>
      </c>
      <c r="E219" s="180" t="s">
        <v>4358</v>
      </c>
      <c r="F219" s="181" t="s">
        <v>5391</v>
      </c>
      <c r="G219" s="182" t="s">
        <v>504</v>
      </c>
      <c r="H219" s="183">
        <v>40</v>
      </c>
      <c r="I219" s="184"/>
      <c r="J219" s="185">
        <f t="shared" si="10"/>
        <v>0</v>
      </c>
      <c r="K219" s="181" t="s">
        <v>19</v>
      </c>
      <c r="L219" s="186"/>
      <c r="M219" s="187" t="s">
        <v>19</v>
      </c>
      <c r="N219" s="188" t="s">
        <v>49</v>
      </c>
      <c r="P219" s="143">
        <f t="shared" si="11"/>
        <v>0</v>
      </c>
      <c r="Q219" s="143">
        <v>0</v>
      </c>
      <c r="R219" s="143">
        <f t="shared" si="12"/>
        <v>0</v>
      </c>
      <c r="S219" s="143">
        <v>0</v>
      </c>
      <c r="T219" s="144">
        <f t="shared" si="13"/>
        <v>0</v>
      </c>
      <c r="AR219" s="145" t="s">
        <v>558</v>
      </c>
      <c r="AT219" s="145" t="s">
        <v>440</v>
      </c>
      <c r="AU219" s="145" t="s">
        <v>90</v>
      </c>
      <c r="AY219" s="18" t="s">
        <v>358</v>
      </c>
      <c r="BE219" s="146">
        <f t="shared" si="14"/>
        <v>0</v>
      </c>
      <c r="BF219" s="146">
        <f t="shared" si="15"/>
        <v>0</v>
      </c>
      <c r="BG219" s="146">
        <f t="shared" si="16"/>
        <v>0</v>
      </c>
      <c r="BH219" s="146">
        <f t="shared" si="17"/>
        <v>0</v>
      </c>
      <c r="BI219" s="146">
        <f t="shared" si="18"/>
        <v>0</v>
      </c>
      <c r="BJ219" s="18" t="s">
        <v>90</v>
      </c>
      <c r="BK219" s="146">
        <f t="shared" si="19"/>
        <v>0</v>
      </c>
      <c r="BL219" s="18" t="s">
        <v>454</v>
      </c>
      <c r="BM219" s="145" t="s">
        <v>5392</v>
      </c>
    </row>
    <row r="220" spans="2:65" s="1" customFormat="1" ht="37.9" customHeight="1">
      <c r="B220" s="33"/>
      <c r="C220" s="179" t="s">
        <v>966</v>
      </c>
      <c r="D220" s="179" t="s">
        <v>440</v>
      </c>
      <c r="E220" s="180" t="s">
        <v>4361</v>
      </c>
      <c r="F220" s="181" t="s">
        <v>4362</v>
      </c>
      <c r="G220" s="182" t="s">
        <v>504</v>
      </c>
      <c r="H220" s="183">
        <v>23</v>
      </c>
      <c r="I220" s="184"/>
      <c r="J220" s="185">
        <f t="shared" si="10"/>
        <v>0</v>
      </c>
      <c r="K220" s="181" t="s">
        <v>19</v>
      </c>
      <c r="L220" s="186"/>
      <c r="M220" s="187" t="s">
        <v>19</v>
      </c>
      <c r="N220" s="188" t="s">
        <v>49</v>
      </c>
      <c r="P220" s="143">
        <f t="shared" si="11"/>
        <v>0</v>
      </c>
      <c r="Q220" s="143">
        <v>0</v>
      </c>
      <c r="R220" s="143">
        <f t="shared" si="12"/>
        <v>0</v>
      </c>
      <c r="S220" s="143">
        <v>0</v>
      </c>
      <c r="T220" s="144">
        <f t="shared" si="13"/>
        <v>0</v>
      </c>
      <c r="AR220" s="145" t="s">
        <v>558</v>
      </c>
      <c r="AT220" s="145" t="s">
        <v>440</v>
      </c>
      <c r="AU220" s="145" t="s">
        <v>90</v>
      </c>
      <c r="AY220" s="18" t="s">
        <v>358</v>
      </c>
      <c r="BE220" s="146">
        <f t="shared" si="14"/>
        <v>0</v>
      </c>
      <c r="BF220" s="146">
        <f t="shared" si="15"/>
        <v>0</v>
      </c>
      <c r="BG220" s="146">
        <f t="shared" si="16"/>
        <v>0</v>
      </c>
      <c r="BH220" s="146">
        <f t="shared" si="17"/>
        <v>0</v>
      </c>
      <c r="BI220" s="146">
        <f t="shared" si="18"/>
        <v>0</v>
      </c>
      <c r="BJ220" s="18" t="s">
        <v>90</v>
      </c>
      <c r="BK220" s="146">
        <f t="shared" si="19"/>
        <v>0</v>
      </c>
      <c r="BL220" s="18" t="s">
        <v>454</v>
      </c>
      <c r="BM220" s="145" t="s">
        <v>5393</v>
      </c>
    </row>
    <row r="221" spans="2:65" s="1" customFormat="1" ht="21.75" customHeight="1">
      <c r="B221" s="33"/>
      <c r="C221" s="179" t="s">
        <v>972</v>
      </c>
      <c r="D221" s="179" t="s">
        <v>440</v>
      </c>
      <c r="E221" s="180" t="s">
        <v>4364</v>
      </c>
      <c r="F221" s="181" t="s">
        <v>5394</v>
      </c>
      <c r="G221" s="182" t="s">
        <v>504</v>
      </c>
      <c r="H221" s="183">
        <v>23</v>
      </c>
      <c r="I221" s="184"/>
      <c r="J221" s="185">
        <f t="shared" si="10"/>
        <v>0</v>
      </c>
      <c r="K221" s="181" t="s">
        <v>19</v>
      </c>
      <c r="L221" s="186"/>
      <c r="M221" s="187" t="s">
        <v>19</v>
      </c>
      <c r="N221" s="188" t="s">
        <v>49</v>
      </c>
      <c r="P221" s="143">
        <f t="shared" si="11"/>
        <v>0</v>
      </c>
      <c r="Q221" s="143">
        <v>0</v>
      </c>
      <c r="R221" s="143">
        <f t="shared" si="12"/>
        <v>0</v>
      </c>
      <c r="S221" s="143">
        <v>0</v>
      </c>
      <c r="T221" s="144">
        <f t="shared" si="13"/>
        <v>0</v>
      </c>
      <c r="AR221" s="145" t="s">
        <v>558</v>
      </c>
      <c r="AT221" s="145" t="s">
        <v>440</v>
      </c>
      <c r="AU221" s="145" t="s">
        <v>90</v>
      </c>
      <c r="AY221" s="18" t="s">
        <v>358</v>
      </c>
      <c r="BE221" s="146">
        <f t="shared" si="14"/>
        <v>0</v>
      </c>
      <c r="BF221" s="146">
        <f t="shared" si="15"/>
        <v>0</v>
      </c>
      <c r="BG221" s="146">
        <f t="shared" si="16"/>
        <v>0</v>
      </c>
      <c r="BH221" s="146">
        <f t="shared" si="17"/>
        <v>0</v>
      </c>
      <c r="BI221" s="146">
        <f t="shared" si="18"/>
        <v>0</v>
      </c>
      <c r="BJ221" s="18" t="s">
        <v>90</v>
      </c>
      <c r="BK221" s="146">
        <f t="shared" si="19"/>
        <v>0</v>
      </c>
      <c r="BL221" s="18" t="s">
        <v>454</v>
      </c>
      <c r="BM221" s="145" t="s">
        <v>5395</v>
      </c>
    </row>
    <row r="222" spans="2:65" s="1" customFormat="1" ht="44.25" customHeight="1">
      <c r="B222" s="33"/>
      <c r="C222" s="179" t="s">
        <v>977</v>
      </c>
      <c r="D222" s="179" t="s">
        <v>440</v>
      </c>
      <c r="E222" s="180" t="s">
        <v>4367</v>
      </c>
      <c r="F222" s="181" t="s">
        <v>4368</v>
      </c>
      <c r="G222" s="182" t="s">
        <v>504</v>
      </c>
      <c r="H222" s="183">
        <v>38</v>
      </c>
      <c r="I222" s="184"/>
      <c r="J222" s="185">
        <f t="shared" si="10"/>
        <v>0</v>
      </c>
      <c r="K222" s="181" t="s">
        <v>19</v>
      </c>
      <c r="L222" s="186"/>
      <c r="M222" s="187" t="s">
        <v>19</v>
      </c>
      <c r="N222" s="188" t="s">
        <v>49</v>
      </c>
      <c r="P222" s="143">
        <f t="shared" si="11"/>
        <v>0</v>
      </c>
      <c r="Q222" s="143">
        <v>0</v>
      </c>
      <c r="R222" s="143">
        <f t="shared" si="12"/>
        <v>0</v>
      </c>
      <c r="S222" s="143">
        <v>0</v>
      </c>
      <c r="T222" s="144">
        <f t="shared" si="13"/>
        <v>0</v>
      </c>
      <c r="AR222" s="145" t="s">
        <v>558</v>
      </c>
      <c r="AT222" s="145" t="s">
        <v>440</v>
      </c>
      <c r="AU222" s="145" t="s">
        <v>90</v>
      </c>
      <c r="AY222" s="18" t="s">
        <v>358</v>
      </c>
      <c r="BE222" s="146">
        <f t="shared" si="14"/>
        <v>0</v>
      </c>
      <c r="BF222" s="146">
        <f t="shared" si="15"/>
        <v>0</v>
      </c>
      <c r="BG222" s="146">
        <f t="shared" si="16"/>
        <v>0</v>
      </c>
      <c r="BH222" s="146">
        <f t="shared" si="17"/>
        <v>0</v>
      </c>
      <c r="BI222" s="146">
        <f t="shared" si="18"/>
        <v>0</v>
      </c>
      <c r="BJ222" s="18" t="s">
        <v>90</v>
      </c>
      <c r="BK222" s="146">
        <f t="shared" si="19"/>
        <v>0</v>
      </c>
      <c r="BL222" s="18" t="s">
        <v>454</v>
      </c>
      <c r="BM222" s="145" t="s">
        <v>5396</v>
      </c>
    </row>
    <row r="223" spans="2:65" s="1" customFormat="1" ht="37.9" customHeight="1">
      <c r="B223" s="33"/>
      <c r="C223" s="179" t="s">
        <v>983</v>
      </c>
      <c r="D223" s="179" t="s">
        <v>440</v>
      </c>
      <c r="E223" s="180" t="s">
        <v>4370</v>
      </c>
      <c r="F223" s="181" t="s">
        <v>4371</v>
      </c>
      <c r="G223" s="182" t="s">
        <v>504</v>
      </c>
      <c r="H223" s="183">
        <v>4</v>
      </c>
      <c r="I223" s="184"/>
      <c r="J223" s="185">
        <f t="shared" si="10"/>
        <v>0</v>
      </c>
      <c r="K223" s="181" t="s">
        <v>19</v>
      </c>
      <c r="L223" s="186"/>
      <c r="M223" s="187" t="s">
        <v>19</v>
      </c>
      <c r="N223" s="188" t="s">
        <v>49</v>
      </c>
      <c r="P223" s="143">
        <f t="shared" si="11"/>
        <v>0</v>
      </c>
      <c r="Q223" s="143">
        <v>0</v>
      </c>
      <c r="R223" s="143">
        <f t="shared" si="12"/>
        <v>0</v>
      </c>
      <c r="S223" s="143">
        <v>0</v>
      </c>
      <c r="T223" s="144">
        <f t="shared" si="13"/>
        <v>0</v>
      </c>
      <c r="AR223" s="145" t="s">
        <v>558</v>
      </c>
      <c r="AT223" s="145" t="s">
        <v>440</v>
      </c>
      <c r="AU223" s="145" t="s">
        <v>90</v>
      </c>
      <c r="AY223" s="18" t="s">
        <v>358</v>
      </c>
      <c r="BE223" s="146">
        <f t="shared" si="14"/>
        <v>0</v>
      </c>
      <c r="BF223" s="146">
        <f t="shared" si="15"/>
        <v>0</v>
      </c>
      <c r="BG223" s="146">
        <f t="shared" si="16"/>
        <v>0</v>
      </c>
      <c r="BH223" s="146">
        <f t="shared" si="17"/>
        <v>0</v>
      </c>
      <c r="BI223" s="146">
        <f t="shared" si="18"/>
        <v>0</v>
      </c>
      <c r="BJ223" s="18" t="s">
        <v>90</v>
      </c>
      <c r="BK223" s="146">
        <f t="shared" si="19"/>
        <v>0</v>
      </c>
      <c r="BL223" s="18" t="s">
        <v>454</v>
      </c>
      <c r="BM223" s="145" t="s">
        <v>5397</v>
      </c>
    </row>
    <row r="224" spans="2:65" s="1" customFormat="1" ht="37.9" customHeight="1">
      <c r="B224" s="33"/>
      <c r="C224" s="134" t="s">
        <v>989</v>
      </c>
      <c r="D224" s="134" t="s">
        <v>360</v>
      </c>
      <c r="E224" s="135" t="s">
        <v>4373</v>
      </c>
      <c r="F224" s="136" t="s">
        <v>4374</v>
      </c>
      <c r="G224" s="137" t="s">
        <v>235</v>
      </c>
      <c r="H224" s="138">
        <v>130</v>
      </c>
      <c r="I224" s="139"/>
      <c r="J224" s="140">
        <f t="shared" si="10"/>
        <v>0</v>
      </c>
      <c r="K224" s="136" t="s">
        <v>363</v>
      </c>
      <c r="L224" s="33"/>
      <c r="M224" s="141" t="s">
        <v>19</v>
      </c>
      <c r="N224" s="142" t="s">
        <v>49</v>
      </c>
      <c r="P224" s="143">
        <f t="shared" si="11"/>
        <v>0</v>
      </c>
      <c r="Q224" s="143">
        <v>0</v>
      </c>
      <c r="R224" s="143">
        <f t="shared" si="12"/>
        <v>0</v>
      </c>
      <c r="S224" s="143">
        <v>0</v>
      </c>
      <c r="T224" s="144">
        <f t="shared" si="13"/>
        <v>0</v>
      </c>
      <c r="AR224" s="145" t="s">
        <v>454</v>
      </c>
      <c r="AT224" s="145" t="s">
        <v>360</v>
      </c>
      <c r="AU224" s="145" t="s">
        <v>90</v>
      </c>
      <c r="AY224" s="18" t="s">
        <v>358</v>
      </c>
      <c r="BE224" s="146">
        <f t="shared" si="14"/>
        <v>0</v>
      </c>
      <c r="BF224" s="146">
        <f t="shared" si="15"/>
        <v>0</v>
      </c>
      <c r="BG224" s="146">
        <f t="shared" si="16"/>
        <v>0</v>
      </c>
      <c r="BH224" s="146">
        <f t="shared" si="17"/>
        <v>0</v>
      </c>
      <c r="BI224" s="146">
        <f t="shared" si="18"/>
        <v>0</v>
      </c>
      <c r="BJ224" s="18" t="s">
        <v>90</v>
      </c>
      <c r="BK224" s="146">
        <f t="shared" si="19"/>
        <v>0</v>
      </c>
      <c r="BL224" s="18" t="s">
        <v>454</v>
      </c>
      <c r="BM224" s="145" t="s">
        <v>5398</v>
      </c>
    </row>
    <row r="225" spans="2:65" s="1" customFormat="1" ht="11.25">
      <c r="B225" s="33"/>
      <c r="D225" s="147" t="s">
        <v>366</v>
      </c>
      <c r="F225" s="148" t="s">
        <v>4376</v>
      </c>
      <c r="I225" s="149"/>
      <c r="L225" s="33"/>
      <c r="M225" s="150"/>
      <c r="T225" s="54"/>
      <c r="AT225" s="18" t="s">
        <v>366</v>
      </c>
      <c r="AU225" s="18" t="s">
        <v>90</v>
      </c>
    </row>
    <row r="226" spans="2:65" s="1" customFormat="1" ht="16.5" customHeight="1">
      <c r="B226" s="33"/>
      <c r="C226" s="179" t="s">
        <v>995</v>
      </c>
      <c r="D226" s="179" t="s">
        <v>440</v>
      </c>
      <c r="E226" s="180" t="s">
        <v>4377</v>
      </c>
      <c r="F226" s="181" t="s">
        <v>4378</v>
      </c>
      <c r="G226" s="182" t="s">
        <v>3881</v>
      </c>
      <c r="H226" s="183">
        <v>123.5</v>
      </c>
      <c r="I226" s="184"/>
      <c r="J226" s="185">
        <f>ROUND(I226*H226,2)</f>
        <v>0</v>
      </c>
      <c r="K226" s="181" t="s">
        <v>363</v>
      </c>
      <c r="L226" s="186"/>
      <c r="M226" s="187" t="s">
        <v>19</v>
      </c>
      <c r="N226" s="188" t="s">
        <v>49</v>
      </c>
      <c r="P226" s="143">
        <f>O226*H226</f>
        <v>0</v>
      </c>
      <c r="Q226" s="143">
        <v>1E-3</v>
      </c>
      <c r="R226" s="143">
        <f>Q226*H226</f>
        <v>0.1235</v>
      </c>
      <c r="S226" s="143">
        <v>0</v>
      </c>
      <c r="T226" s="144">
        <f>S226*H226</f>
        <v>0</v>
      </c>
      <c r="AR226" s="145" t="s">
        <v>558</v>
      </c>
      <c r="AT226" s="145" t="s">
        <v>440</v>
      </c>
      <c r="AU226" s="145" t="s">
        <v>90</v>
      </c>
      <c r="AY226" s="18" t="s">
        <v>358</v>
      </c>
      <c r="BE226" s="146">
        <f>IF(N226="základní",J226,0)</f>
        <v>0</v>
      </c>
      <c r="BF226" s="146">
        <f>IF(N226="snížená",J226,0)</f>
        <v>0</v>
      </c>
      <c r="BG226" s="146">
        <f>IF(N226="zákl. přenesená",J226,0)</f>
        <v>0</v>
      </c>
      <c r="BH226" s="146">
        <f>IF(N226="sníž. přenesená",J226,0)</f>
        <v>0</v>
      </c>
      <c r="BI226" s="146">
        <f>IF(N226="nulová",J226,0)</f>
        <v>0</v>
      </c>
      <c r="BJ226" s="18" t="s">
        <v>90</v>
      </c>
      <c r="BK226" s="146">
        <f>ROUND(I226*H226,2)</f>
        <v>0</v>
      </c>
      <c r="BL226" s="18" t="s">
        <v>454</v>
      </c>
      <c r="BM226" s="145" t="s">
        <v>5399</v>
      </c>
    </row>
    <row r="227" spans="2:65" s="1" customFormat="1" ht="49.15" customHeight="1">
      <c r="B227" s="33"/>
      <c r="C227" s="134" t="s">
        <v>1000</v>
      </c>
      <c r="D227" s="134" t="s">
        <v>360</v>
      </c>
      <c r="E227" s="135" t="s">
        <v>4380</v>
      </c>
      <c r="F227" s="136" t="s">
        <v>4381</v>
      </c>
      <c r="G227" s="137" t="s">
        <v>235</v>
      </c>
      <c r="H227" s="138">
        <v>55</v>
      </c>
      <c r="I227" s="139"/>
      <c r="J227" s="140">
        <f>ROUND(I227*H227,2)</f>
        <v>0</v>
      </c>
      <c r="K227" s="136" t="s">
        <v>363</v>
      </c>
      <c r="L227" s="33"/>
      <c r="M227" s="141" t="s">
        <v>19</v>
      </c>
      <c r="N227" s="142" t="s">
        <v>49</v>
      </c>
      <c r="P227" s="143">
        <f>O227*H227</f>
        <v>0</v>
      </c>
      <c r="Q227" s="143">
        <v>0</v>
      </c>
      <c r="R227" s="143">
        <f>Q227*H227</f>
        <v>0</v>
      </c>
      <c r="S227" s="143">
        <v>0</v>
      </c>
      <c r="T227" s="144">
        <f>S227*H227</f>
        <v>0</v>
      </c>
      <c r="AR227" s="145" t="s">
        <v>454</v>
      </c>
      <c r="AT227" s="145" t="s">
        <v>360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454</v>
      </c>
      <c r="BM227" s="145" t="s">
        <v>5400</v>
      </c>
    </row>
    <row r="228" spans="2:65" s="1" customFormat="1" ht="11.25">
      <c r="B228" s="33"/>
      <c r="D228" s="147" t="s">
        <v>366</v>
      </c>
      <c r="F228" s="148" t="s">
        <v>4383</v>
      </c>
      <c r="I228" s="149"/>
      <c r="L228" s="33"/>
      <c r="M228" s="150"/>
      <c r="T228" s="54"/>
      <c r="AT228" s="18" t="s">
        <v>366</v>
      </c>
      <c r="AU228" s="18" t="s">
        <v>90</v>
      </c>
    </row>
    <row r="229" spans="2:65" s="1" customFormat="1" ht="16.5" customHeight="1">
      <c r="B229" s="33"/>
      <c r="C229" s="179" t="s">
        <v>1006</v>
      </c>
      <c r="D229" s="179" t="s">
        <v>440</v>
      </c>
      <c r="E229" s="180" t="s">
        <v>4384</v>
      </c>
      <c r="F229" s="181" t="s">
        <v>4385</v>
      </c>
      <c r="G229" s="182" t="s">
        <v>3881</v>
      </c>
      <c r="H229" s="183">
        <v>34.1</v>
      </c>
      <c r="I229" s="184"/>
      <c r="J229" s="185">
        <f>ROUND(I229*H229,2)</f>
        <v>0</v>
      </c>
      <c r="K229" s="181" t="s">
        <v>363</v>
      </c>
      <c r="L229" s="186"/>
      <c r="M229" s="187" t="s">
        <v>19</v>
      </c>
      <c r="N229" s="188" t="s">
        <v>49</v>
      </c>
      <c r="P229" s="143">
        <f>O229*H229</f>
        <v>0</v>
      </c>
      <c r="Q229" s="143">
        <v>1E-3</v>
      </c>
      <c r="R229" s="143">
        <f>Q229*H229</f>
        <v>3.4100000000000005E-2</v>
      </c>
      <c r="S229" s="143">
        <v>0</v>
      </c>
      <c r="T229" s="144">
        <f>S229*H229</f>
        <v>0</v>
      </c>
      <c r="AR229" s="145" t="s">
        <v>558</v>
      </c>
      <c r="AT229" s="145" t="s">
        <v>440</v>
      </c>
      <c r="AU229" s="145" t="s">
        <v>90</v>
      </c>
      <c r="AY229" s="18" t="s">
        <v>358</v>
      </c>
      <c r="BE229" s="146">
        <f>IF(N229="základní",J229,0)</f>
        <v>0</v>
      </c>
      <c r="BF229" s="146">
        <f>IF(N229="snížená",J229,0)</f>
        <v>0</v>
      </c>
      <c r="BG229" s="146">
        <f>IF(N229="zákl. přenesená",J229,0)</f>
        <v>0</v>
      </c>
      <c r="BH229" s="146">
        <f>IF(N229="sníž. přenesená",J229,0)</f>
        <v>0</v>
      </c>
      <c r="BI229" s="146">
        <f>IF(N229="nulová",J229,0)</f>
        <v>0</v>
      </c>
      <c r="BJ229" s="18" t="s">
        <v>90</v>
      </c>
      <c r="BK229" s="146">
        <f>ROUND(I229*H229,2)</f>
        <v>0</v>
      </c>
      <c r="BL229" s="18" t="s">
        <v>454</v>
      </c>
      <c r="BM229" s="145" t="s">
        <v>5401</v>
      </c>
    </row>
    <row r="230" spans="2:65" s="1" customFormat="1" ht="24.2" customHeight="1">
      <c r="B230" s="33"/>
      <c r="C230" s="134" t="s">
        <v>1011</v>
      </c>
      <c r="D230" s="134" t="s">
        <v>360</v>
      </c>
      <c r="E230" s="135" t="s">
        <v>4387</v>
      </c>
      <c r="F230" s="136" t="s">
        <v>4388</v>
      </c>
      <c r="G230" s="137" t="s">
        <v>235</v>
      </c>
      <c r="H230" s="138">
        <v>215</v>
      </c>
      <c r="I230" s="139"/>
      <c r="J230" s="140">
        <f>ROUND(I230*H230,2)</f>
        <v>0</v>
      </c>
      <c r="K230" s="136" t="s">
        <v>363</v>
      </c>
      <c r="L230" s="33"/>
      <c r="M230" s="141" t="s">
        <v>19</v>
      </c>
      <c r="N230" s="142" t="s">
        <v>49</v>
      </c>
      <c r="P230" s="143">
        <f>O230*H230</f>
        <v>0</v>
      </c>
      <c r="Q230" s="143">
        <v>0</v>
      </c>
      <c r="R230" s="143">
        <f>Q230*H230</f>
        <v>0</v>
      </c>
      <c r="S230" s="143">
        <v>0</v>
      </c>
      <c r="T230" s="144">
        <f>S230*H230</f>
        <v>0</v>
      </c>
      <c r="AR230" s="145" t="s">
        <v>454</v>
      </c>
      <c r="AT230" s="145" t="s">
        <v>360</v>
      </c>
      <c r="AU230" s="145" t="s">
        <v>90</v>
      </c>
      <c r="AY230" s="18" t="s">
        <v>358</v>
      </c>
      <c r="BE230" s="146">
        <f>IF(N230="základní",J230,0)</f>
        <v>0</v>
      </c>
      <c r="BF230" s="146">
        <f>IF(N230="snížená",J230,0)</f>
        <v>0</v>
      </c>
      <c r="BG230" s="146">
        <f>IF(N230="zákl. přenesená",J230,0)</f>
        <v>0</v>
      </c>
      <c r="BH230" s="146">
        <f>IF(N230="sníž. přenesená",J230,0)</f>
        <v>0</v>
      </c>
      <c r="BI230" s="146">
        <f>IF(N230="nulová",J230,0)</f>
        <v>0</v>
      </c>
      <c r="BJ230" s="18" t="s">
        <v>90</v>
      </c>
      <c r="BK230" s="146">
        <f>ROUND(I230*H230,2)</f>
        <v>0</v>
      </c>
      <c r="BL230" s="18" t="s">
        <v>454</v>
      </c>
      <c r="BM230" s="145" t="s">
        <v>5402</v>
      </c>
    </row>
    <row r="231" spans="2:65" s="1" customFormat="1" ht="11.25">
      <c r="B231" s="33"/>
      <c r="D231" s="147" t="s">
        <v>366</v>
      </c>
      <c r="F231" s="148" t="s">
        <v>4390</v>
      </c>
      <c r="I231" s="149"/>
      <c r="L231" s="33"/>
      <c r="M231" s="150"/>
      <c r="T231" s="54"/>
      <c r="AT231" s="18" t="s">
        <v>366</v>
      </c>
      <c r="AU231" s="18" t="s">
        <v>90</v>
      </c>
    </row>
    <row r="232" spans="2:65" s="1" customFormat="1" ht="16.5" customHeight="1">
      <c r="B232" s="33"/>
      <c r="C232" s="179" t="s">
        <v>1016</v>
      </c>
      <c r="D232" s="179" t="s">
        <v>440</v>
      </c>
      <c r="E232" s="180" t="s">
        <v>4391</v>
      </c>
      <c r="F232" s="181" t="s">
        <v>4392</v>
      </c>
      <c r="G232" s="182" t="s">
        <v>235</v>
      </c>
      <c r="H232" s="183">
        <v>215</v>
      </c>
      <c r="I232" s="184"/>
      <c r="J232" s="185">
        <f>ROUND(I232*H232,2)</f>
        <v>0</v>
      </c>
      <c r="K232" s="181" t="s">
        <v>363</v>
      </c>
      <c r="L232" s="186"/>
      <c r="M232" s="187" t="s">
        <v>19</v>
      </c>
      <c r="N232" s="188" t="s">
        <v>49</v>
      </c>
      <c r="P232" s="143">
        <f>O232*H232</f>
        <v>0</v>
      </c>
      <c r="Q232" s="143">
        <v>1E-3</v>
      </c>
      <c r="R232" s="143">
        <f>Q232*H232</f>
        <v>0.215</v>
      </c>
      <c r="S232" s="143">
        <v>0</v>
      </c>
      <c r="T232" s="144">
        <f>S232*H232</f>
        <v>0</v>
      </c>
      <c r="AR232" s="145" t="s">
        <v>558</v>
      </c>
      <c r="AT232" s="145" t="s">
        <v>440</v>
      </c>
      <c r="AU232" s="145" t="s">
        <v>90</v>
      </c>
      <c r="AY232" s="18" t="s">
        <v>358</v>
      </c>
      <c r="BE232" s="146">
        <f>IF(N232="základní",J232,0)</f>
        <v>0</v>
      </c>
      <c r="BF232" s="146">
        <f>IF(N232="snížená",J232,0)</f>
        <v>0</v>
      </c>
      <c r="BG232" s="146">
        <f>IF(N232="zákl. přenesená",J232,0)</f>
        <v>0</v>
      </c>
      <c r="BH232" s="146">
        <f>IF(N232="sníž. přenesená",J232,0)</f>
        <v>0</v>
      </c>
      <c r="BI232" s="146">
        <f>IF(N232="nulová",J232,0)</f>
        <v>0</v>
      </c>
      <c r="BJ232" s="18" t="s">
        <v>90</v>
      </c>
      <c r="BK232" s="146">
        <f>ROUND(I232*H232,2)</f>
        <v>0</v>
      </c>
      <c r="BL232" s="18" t="s">
        <v>454</v>
      </c>
      <c r="BM232" s="145" t="s">
        <v>5403</v>
      </c>
    </row>
    <row r="233" spans="2:65" s="1" customFormat="1" ht="24.2" customHeight="1">
      <c r="B233" s="33"/>
      <c r="C233" s="134" t="s">
        <v>1021</v>
      </c>
      <c r="D233" s="134" t="s">
        <v>360</v>
      </c>
      <c r="E233" s="135" t="s">
        <v>4394</v>
      </c>
      <c r="F233" s="136" t="s">
        <v>4395</v>
      </c>
      <c r="G233" s="137" t="s">
        <v>504</v>
      </c>
      <c r="H233" s="138">
        <v>50</v>
      </c>
      <c r="I233" s="139"/>
      <c r="J233" s="140">
        <f>ROUND(I233*H233,2)</f>
        <v>0</v>
      </c>
      <c r="K233" s="136" t="s">
        <v>363</v>
      </c>
      <c r="L233" s="33"/>
      <c r="M233" s="141" t="s">
        <v>19</v>
      </c>
      <c r="N233" s="142" t="s">
        <v>49</v>
      </c>
      <c r="P233" s="143">
        <f>O233*H233</f>
        <v>0</v>
      </c>
      <c r="Q233" s="143">
        <v>0</v>
      </c>
      <c r="R233" s="143">
        <f>Q233*H233</f>
        <v>0</v>
      </c>
      <c r="S233" s="143">
        <v>0</v>
      </c>
      <c r="T233" s="144">
        <f>S233*H233</f>
        <v>0</v>
      </c>
      <c r="AR233" s="145" t="s">
        <v>454</v>
      </c>
      <c r="AT233" s="145" t="s">
        <v>360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5404</v>
      </c>
    </row>
    <row r="234" spans="2:65" s="1" customFormat="1" ht="11.25">
      <c r="B234" s="33"/>
      <c r="D234" s="147" t="s">
        <v>366</v>
      </c>
      <c r="F234" s="148" t="s">
        <v>4397</v>
      </c>
      <c r="I234" s="149"/>
      <c r="L234" s="33"/>
      <c r="M234" s="150"/>
      <c r="T234" s="54"/>
      <c r="AT234" s="18" t="s">
        <v>366</v>
      </c>
      <c r="AU234" s="18" t="s">
        <v>90</v>
      </c>
    </row>
    <row r="235" spans="2:65" s="1" customFormat="1" ht="16.5" customHeight="1">
      <c r="B235" s="33"/>
      <c r="C235" s="179" t="s">
        <v>1027</v>
      </c>
      <c r="D235" s="179" t="s">
        <v>440</v>
      </c>
      <c r="E235" s="180" t="s">
        <v>4398</v>
      </c>
      <c r="F235" s="181" t="s">
        <v>4399</v>
      </c>
      <c r="G235" s="182" t="s">
        <v>504</v>
      </c>
      <c r="H235" s="183">
        <v>50</v>
      </c>
      <c r="I235" s="184"/>
      <c r="J235" s="185">
        <f>ROUND(I235*H235,2)</f>
        <v>0</v>
      </c>
      <c r="K235" s="181" t="s">
        <v>19</v>
      </c>
      <c r="L235" s="186"/>
      <c r="M235" s="187" t="s">
        <v>19</v>
      </c>
      <c r="N235" s="188" t="s">
        <v>49</v>
      </c>
      <c r="P235" s="143">
        <f>O235*H235</f>
        <v>0</v>
      </c>
      <c r="Q235" s="143">
        <v>0</v>
      </c>
      <c r="R235" s="143">
        <f>Q235*H235</f>
        <v>0</v>
      </c>
      <c r="S235" s="143">
        <v>0</v>
      </c>
      <c r="T235" s="144">
        <f>S235*H235</f>
        <v>0</v>
      </c>
      <c r="AR235" s="145" t="s">
        <v>558</v>
      </c>
      <c r="AT235" s="145" t="s">
        <v>440</v>
      </c>
      <c r="AU235" s="145" t="s">
        <v>90</v>
      </c>
      <c r="AY235" s="18" t="s">
        <v>358</v>
      </c>
      <c r="BE235" s="146">
        <f>IF(N235="základní",J235,0)</f>
        <v>0</v>
      </c>
      <c r="BF235" s="146">
        <f>IF(N235="snížená",J235,0)</f>
        <v>0</v>
      </c>
      <c r="BG235" s="146">
        <f>IF(N235="zákl. přenesená",J235,0)</f>
        <v>0</v>
      </c>
      <c r="BH235" s="146">
        <f>IF(N235="sníž. přenesená",J235,0)</f>
        <v>0</v>
      </c>
      <c r="BI235" s="146">
        <f>IF(N235="nulová",J235,0)</f>
        <v>0</v>
      </c>
      <c r="BJ235" s="18" t="s">
        <v>90</v>
      </c>
      <c r="BK235" s="146">
        <f>ROUND(I235*H235,2)</f>
        <v>0</v>
      </c>
      <c r="BL235" s="18" t="s">
        <v>454</v>
      </c>
      <c r="BM235" s="145" t="s">
        <v>5405</v>
      </c>
    </row>
    <row r="236" spans="2:65" s="1" customFormat="1" ht="21.75" customHeight="1">
      <c r="B236" s="33"/>
      <c r="C236" s="134" t="s">
        <v>1032</v>
      </c>
      <c r="D236" s="134" t="s">
        <v>360</v>
      </c>
      <c r="E236" s="135" t="s">
        <v>4401</v>
      </c>
      <c r="F236" s="136" t="s">
        <v>4402</v>
      </c>
      <c r="G236" s="137" t="s">
        <v>504</v>
      </c>
      <c r="H236" s="138">
        <v>307</v>
      </c>
      <c r="I236" s="139"/>
      <c r="J236" s="140">
        <f>ROUND(I236*H236,2)</f>
        <v>0</v>
      </c>
      <c r="K236" s="136" t="s">
        <v>363</v>
      </c>
      <c r="L236" s="33"/>
      <c r="M236" s="141" t="s">
        <v>19</v>
      </c>
      <c r="N236" s="142" t="s">
        <v>49</v>
      </c>
      <c r="P236" s="143">
        <f>O236*H236</f>
        <v>0</v>
      </c>
      <c r="Q236" s="143">
        <v>0</v>
      </c>
      <c r="R236" s="143">
        <f>Q236*H236</f>
        <v>0</v>
      </c>
      <c r="S236" s="143">
        <v>0</v>
      </c>
      <c r="T236" s="144">
        <f>S236*H236</f>
        <v>0</v>
      </c>
      <c r="AR236" s="145" t="s">
        <v>454</v>
      </c>
      <c r="AT236" s="145" t="s">
        <v>360</v>
      </c>
      <c r="AU236" s="145" t="s">
        <v>90</v>
      </c>
      <c r="AY236" s="18" t="s">
        <v>358</v>
      </c>
      <c r="BE236" s="146">
        <f>IF(N236="základní",J236,0)</f>
        <v>0</v>
      </c>
      <c r="BF236" s="146">
        <f>IF(N236="snížená",J236,0)</f>
        <v>0</v>
      </c>
      <c r="BG236" s="146">
        <f>IF(N236="zákl. přenesená",J236,0)</f>
        <v>0</v>
      </c>
      <c r="BH236" s="146">
        <f>IF(N236="sníž. přenesená",J236,0)</f>
        <v>0</v>
      </c>
      <c r="BI236" s="146">
        <f>IF(N236="nulová",J236,0)</f>
        <v>0</v>
      </c>
      <c r="BJ236" s="18" t="s">
        <v>90</v>
      </c>
      <c r="BK236" s="146">
        <f>ROUND(I236*H236,2)</f>
        <v>0</v>
      </c>
      <c r="BL236" s="18" t="s">
        <v>454</v>
      </c>
      <c r="BM236" s="145" t="s">
        <v>5406</v>
      </c>
    </row>
    <row r="237" spans="2:65" s="1" customFormat="1" ht="11.25">
      <c r="B237" s="33"/>
      <c r="D237" s="147" t="s">
        <v>366</v>
      </c>
      <c r="F237" s="148" t="s">
        <v>4404</v>
      </c>
      <c r="I237" s="149"/>
      <c r="L237" s="33"/>
      <c r="M237" s="150"/>
      <c r="T237" s="54"/>
      <c r="AT237" s="18" t="s">
        <v>366</v>
      </c>
      <c r="AU237" s="18" t="s">
        <v>90</v>
      </c>
    </row>
    <row r="238" spans="2:65" s="1" customFormat="1" ht="16.5" customHeight="1">
      <c r="B238" s="33"/>
      <c r="C238" s="179" t="s">
        <v>1037</v>
      </c>
      <c r="D238" s="179" t="s">
        <v>440</v>
      </c>
      <c r="E238" s="180" t="s">
        <v>4405</v>
      </c>
      <c r="F238" s="181" t="s">
        <v>4406</v>
      </c>
      <c r="G238" s="182" t="s">
        <v>504</v>
      </c>
      <c r="H238" s="183">
        <v>273</v>
      </c>
      <c r="I238" s="184"/>
      <c r="J238" s="185">
        <f>ROUND(I238*H238,2)</f>
        <v>0</v>
      </c>
      <c r="K238" s="181" t="s">
        <v>363</v>
      </c>
      <c r="L238" s="186"/>
      <c r="M238" s="187" t="s">
        <v>19</v>
      </c>
      <c r="N238" s="188" t="s">
        <v>49</v>
      </c>
      <c r="P238" s="143">
        <f>O238*H238</f>
        <v>0</v>
      </c>
      <c r="Q238" s="143">
        <v>2.3000000000000001E-4</v>
      </c>
      <c r="R238" s="143">
        <f>Q238*H238</f>
        <v>6.2789999999999999E-2</v>
      </c>
      <c r="S238" s="143">
        <v>0</v>
      </c>
      <c r="T238" s="144">
        <f>S238*H238</f>
        <v>0</v>
      </c>
      <c r="AR238" s="145" t="s">
        <v>558</v>
      </c>
      <c r="AT238" s="145" t="s">
        <v>440</v>
      </c>
      <c r="AU238" s="145" t="s">
        <v>90</v>
      </c>
      <c r="AY238" s="18" t="s">
        <v>358</v>
      </c>
      <c r="BE238" s="146">
        <f>IF(N238="základní",J238,0)</f>
        <v>0</v>
      </c>
      <c r="BF238" s="146">
        <f>IF(N238="snížená",J238,0)</f>
        <v>0</v>
      </c>
      <c r="BG238" s="146">
        <f>IF(N238="zákl. přenesená",J238,0)</f>
        <v>0</v>
      </c>
      <c r="BH238" s="146">
        <f>IF(N238="sníž. přenesená",J238,0)</f>
        <v>0</v>
      </c>
      <c r="BI238" s="146">
        <f>IF(N238="nulová",J238,0)</f>
        <v>0</v>
      </c>
      <c r="BJ238" s="18" t="s">
        <v>90</v>
      </c>
      <c r="BK238" s="146">
        <f>ROUND(I238*H238,2)</f>
        <v>0</v>
      </c>
      <c r="BL238" s="18" t="s">
        <v>454</v>
      </c>
      <c r="BM238" s="145" t="s">
        <v>5407</v>
      </c>
    </row>
    <row r="239" spans="2:65" s="1" customFormat="1" ht="16.5" customHeight="1">
      <c r="B239" s="33"/>
      <c r="C239" s="179" t="s">
        <v>1045</v>
      </c>
      <c r="D239" s="179" t="s">
        <v>440</v>
      </c>
      <c r="E239" s="180" t="s">
        <v>4408</v>
      </c>
      <c r="F239" s="181" t="s">
        <v>4409</v>
      </c>
      <c r="G239" s="182" t="s">
        <v>504</v>
      </c>
      <c r="H239" s="183">
        <v>16</v>
      </c>
      <c r="I239" s="184"/>
      <c r="J239" s="185">
        <f>ROUND(I239*H239,2)</f>
        <v>0</v>
      </c>
      <c r="K239" s="181" t="s">
        <v>19</v>
      </c>
      <c r="L239" s="186"/>
      <c r="M239" s="187" t="s">
        <v>19</v>
      </c>
      <c r="N239" s="188" t="s">
        <v>49</v>
      </c>
      <c r="P239" s="143">
        <f>O239*H239</f>
        <v>0</v>
      </c>
      <c r="Q239" s="143">
        <v>0</v>
      </c>
      <c r="R239" s="143">
        <f>Q239*H239</f>
        <v>0</v>
      </c>
      <c r="S239" s="143">
        <v>0</v>
      </c>
      <c r="T239" s="144">
        <f>S239*H239</f>
        <v>0</v>
      </c>
      <c r="AR239" s="145" t="s">
        <v>558</v>
      </c>
      <c r="AT239" s="145" t="s">
        <v>440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454</v>
      </c>
      <c r="BM239" s="145" t="s">
        <v>5408</v>
      </c>
    </row>
    <row r="240" spans="2:65" s="1" customFormat="1" ht="16.5" customHeight="1">
      <c r="B240" s="33"/>
      <c r="C240" s="179" t="s">
        <v>1048</v>
      </c>
      <c r="D240" s="179" t="s">
        <v>440</v>
      </c>
      <c r="E240" s="180" t="s">
        <v>4411</v>
      </c>
      <c r="F240" s="181" t="s">
        <v>4412</v>
      </c>
      <c r="G240" s="182" t="s">
        <v>504</v>
      </c>
      <c r="H240" s="183">
        <v>10</v>
      </c>
      <c r="I240" s="184"/>
      <c r="J240" s="185">
        <f>ROUND(I240*H240,2)</f>
        <v>0</v>
      </c>
      <c r="K240" s="181" t="s">
        <v>19</v>
      </c>
      <c r="L240" s="186"/>
      <c r="M240" s="187" t="s">
        <v>19</v>
      </c>
      <c r="N240" s="188" t="s">
        <v>49</v>
      </c>
      <c r="P240" s="143">
        <f>O240*H240</f>
        <v>0</v>
      </c>
      <c r="Q240" s="143">
        <v>0</v>
      </c>
      <c r="R240" s="143">
        <f>Q240*H240</f>
        <v>0</v>
      </c>
      <c r="S240" s="143">
        <v>0</v>
      </c>
      <c r="T240" s="144">
        <f>S240*H240</f>
        <v>0</v>
      </c>
      <c r="AR240" s="145" t="s">
        <v>558</v>
      </c>
      <c r="AT240" s="145" t="s">
        <v>440</v>
      </c>
      <c r="AU240" s="145" t="s">
        <v>90</v>
      </c>
      <c r="AY240" s="18" t="s">
        <v>358</v>
      </c>
      <c r="BE240" s="146">
        <f>IF(N240="základní",J240,0)</f>
        <v>0</v>
      </c>
      <c r="BF240" s="146">
        <f>IF(N240="snížená",J240,0)</f>
        <v>0</v>
      </c>
      <c r="BG240" s="146">
        <f>IF(N240="zákl. přenesená",J240,0)</f>
        <v>0</v>
      </c>
      <c r="BH240" s="146">
        <f>IF(N240="sníž. přenesená",J240,0)</f>
        <v>0</v>
      </c>
      <c r="BI240" s="146">
        <f>IF(N240="nulová",J240,0)</f>
        <v>0</v>
      </c>
      <c r="BJ240" s="18" t="s">
        <v>90</v>
      </c>
      <c r="BK240" s="146">
        <f>ROUND(I240*H240,2)</f>
        <v>0</v>
      </c>
      <c r="BL240" s="18" t="s">
        <v>454</v>
      </c>
      <c r="BM240" s="145" t="s">
        <v>5409</v>
      </c>
    </row>
    <row r="241" spans="2:65" s="1" customFormat="1" ht="16.5" customHeight="1">
      <c r="B241" s="33"/>
      <c r="C241" s="179" t="s">
        <v>1053</v>
      </c>
      <c r="D241" s="179" t="s">
        <v>440</v>
      </c>
      <c r="E241" s="180" t="s">
        <v>4414</v>
      </c>
      <c r="F241" s="181" t="s">
        <v>4415</v>
      </c>
      <c r="G241" s="182" t="s">
        <v>504</v>
      </c>
      <c r="H241" s="183">
        <v>8</v>
      </c>
      <c r="I241" s="184"/>
      <c r="J241" s="185">
        <f>ROUND(I241*H241,2)</f>
        <v>0</v>
      </c>
      <c r="K241" s="181" t="s">
        <v>19</v>
      </c>
      <c r="L241" s="186"/>
      <c r="M241" s="187" t="s">
        <v>19</v>
      </c>
      <c r="N241" s="188" t="s">
        <v>49</v>
      </c>
      <c r="P241" s="143">
        <f>O241*H241</f>
        <v>0</v>
      </c>
      <c r="Q241" s="143">
        <v>0</v>
      </c>
      <c r="R241" s="143">
        <f>Q241*H241</f>
        <v>0</v>
      </c>
      <c r="S241" s="143">
        <v>0</v>
      </c>
      <c r="T241" s="144">
        <f>S241*H241</f>
        <v>0</v>
      </c>
      <c r="AR241" s="145" t="s">
        <v>558</v>
      </c>
      <c r="AT241" s="145" t="s">
        <v>440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454</v>
      </c>
      <c r="BM241" s="145" t="s">
        <v>5410</v>
      </c>
    </row>
    <row r="242" spans="2:65" s="1" customFormat="1" ht="24.2" customHeight="1">
      <c r="B242" s="33"/>
      <c r="C242" s="134" t="s">
        <v>1058</v>
      </c>
      <c r="D242" s="134" t="s">
        <v>360</v>
      </c>
      <c r="E242" s="135" t="s">
        <v>4417</v>
      </c>
      <c r="F242" s="136" t="s">
        <v>4418</v>
      </c>
      <c r="G242" s="137" t="s">
        <v>504</v>
      </c>
      <c r="H242" s="138">
        <v>30</v>
      </c>
      <c r="I242" s="139"/>
      <c r="J242" s="140">
        <f>ROUND(I242*H242,2)</f>
        <v>0</v>
      </c>
      <c r="K242" s="136" t="s">
        <v>363</v>
      </c>
      <c r="L242" s="33"/>
      <c r="M242" s="141" t="s">
        <v>19</v>
      </c>
      <c r="N242" s="142" t="s">
        <v>49</v>
      </c>
      <c r="P242" s="143">
        <f>O242*H242</f>
        <v>0</v>
      </c>
      <c r="Q242" s="143">
        <v>0</v>
      </c>
      <c r="R242" s="143">
        <f>Q242*H242</f>
        <v>0</v>
      </c>
      <c r="S242" s="143">
        <v>0</v>
      </c>
      <c r="T242" s="144">
        <f>S242*H242</f>
        <v>0</v>
      </c>
      <c r="AR242" s="145" t="s">
        <v>454</v>
      </c>
      <c r="AT242" s="145" t="s">
        <v>360</v>
      </c>
      <c r="AU242" s="145" t="s">
        <v>90</v>
      </c>
      <c r="AY242" s="18" t="s">
        <v>358</v>
      </c>
      <c r="BE242" s="146">
        <f>IF(N242="základní",J242,0)</f>
        <v>0</v>
      </c>
      <c r="BF242" s="146">
        <f>IF(N242="snížená",J242,0)</f>
        <v>0</v>
      </c>
      <c r="BG242" s="146">
        <f>IF(N242="zákl. přenesená",J242,0)</f>
        <v>0</v>
      </c>
      <c r="BH242" s="146">
        <f>IF(N242="sníž. přenesená",J242,0)</f>
        <v>0</v>
      </c>
      <c r="BI242" s="146">
        <f>IF(N242="nulová",J242,0)</f>
        <v>0</v>
      </c>
      <c r="BJ242" s="18" t="s">
        <v>90</v>
      </c>
      <c r="BK242" s="146">
        <f>ROUND(I242*H242,2)</f>
        <v>0</v>
      </c>
      <c r="BL242" s="18" t="s">
        <v>454</v>
      </c>
      <c r="BM242" s="145" t="s">
        <v>5411</v>
      </c>
    </row>
    <row r="243" spans="2:65" s="1" customFormat="1" ht="11.25">
      <c r="B243" s="33"/>
      <c r="D243" s="147" t="s">
        <v>366</v>
      </c>
      <c r="F243" s="148" t="s">
        <v>4420</v>
      </c>
      <c r="I243" s="149"/>
      <c r="L243" s="33"/>
      <c r="M243" s="150"/>
      <c r="T243" s="54"/>
      <c r="AT243" s="18" t="s">
        <v>366</v>
      </c>
      <c r="AU243" s="18" t="s">
        <v>90</v>
      </c>
    </row>
    <row r="244" spans="2:65" s="1" customFormat="1" ht="16.5" customHeight="1">
      <c r="B244" s="33"/>
      <c r="C244" s="179" t="s">
        <v>1063</v>
      </c>
      <c r="D244" s="179" t="s">
        <v>440</v>
      </c>
      <c r="E244" s="180" t="s">
        <v>4421</v>
      </c>
      <c r="F244" s="181" t="s">
        <v>4422</v>
      </c>
      <c r="G244" s="182" t="s">
        <v>504</v>
      </c>
      <c r="H244" s="183">
        <v>26</v>
      </c>
      <c r="I244" s="184"/>
      <c r="J244" s="185">
        <f>ROUND(I244*H244,2)</f>
        <v>0</v>
      </c>
      <c r="K244" s="181" t="s">
        <v>19</v>
      </c>
      <c r="L244" s="186"/>
      <c r="M244" s="187" t="s">
        <v>19</v>
      </c>
      <c r="N244" s="188" t="s">
        <v>49</v>
      </c>
      <c r="P244" s="143">
        <f>O244*H244</f>
        <v>0</v>
      </c>
      <c r="Q244" s="143">
        <v>0</v>
      </c>
      <c r="R244" s="143">
        <f>Q244*H244</f>
        <v>0</v>
      </c>
      <c r="S244" s="143">
        <v>0</v>
      </c>
      <c r="T244" s="144">
        <f>S244*H244</f>
        <v>0</v>
      </c>
      <c r="AR244" s="145" t="s">
        <v>558</v>
      </c>
      <c r="AT244" s="145" t="s">
        <v>440</v>
      </c>
      <c r="AU244" s="145" t="s">
        <v>90</v>
      </c>
      <c r="AY244" s="18" t="s">
        <v>358</v>
      </c>
      <c r="BE244" s="146">
        <f>IF(N244="základní",J244,0)</f>
        <v>0</v>
      </c>
      <c r="BF244" s="146">
        <f>IF(N244="snížená",J244,0)</f>
        <v>0</v>
      </c>
      <c r="BG244" s="146">
        <f>IF(N244="zákl. přenesená",J244,0)</f>
        <v>0</v>
      </c>
      <c r="BH244" s="146">
        <f>IF(N244="sníž. přenesená",J244,0)</f>
        <v>0</v>
      </c>
      <c r="BI244" s="146">
        <f>IF(N244="nulová",J244,0)</f>
        <v>0</v>
      </c>
      <c r="BJ244" s="18" t="s">
        <v>90</v>
      </c>
      <c r="BK244" s="146">
        <f>ROUND(I244*H244,2)</f>
        <v>0</v>
      </c>
      <c r="BL244" s="18" t="s">
        <v>454</v>
      </c>
      <c r="BM244" s="145" t="s">
        <v>5412</v>
      </c>
    </row>
    <row r="245" spans="2:65" s="1" customFormat="1" ht="16.5" customHeight="1">
      <c r="B245" s="33"/>
      <c r="C245" s="179" t="s">
        <v>1068</v>
      </c>
      <c r="D245" s="179" t="s">
        <v>440</v>
      </c>
      <c r="E245" s="180" t="s">
        <v>4424</v>
      </c>
      <c r="F245" s="181" t="s">
        <v>4425</v>
      </c>
      <c r="G245" s="182" t="s">
        <v>504</v>
      </c>
      <c r="H245" s="183">
        <v>4</v>
      </c>
      <c r="I245" s="184"/>
      <c r="J245" s="185">
        <f>ROUND(I245*H245,2)</f>
        <v>0</v>
      </c>
      <c r="K245" s="181" t="s">
        <v>19</v>
      </c>
      <c r="L245" s="186"/>
      <c r="M245" s="187" t="s">
        <v>19</v>
      </c>
      <c r="N245" s="188" t="s">
        <v>49</v>
      </c>
      <c r="P245" s="143">
        <f>O245*H245</f>
        <v>0</v>
      </c>
      <c r="Q245" s="143">
        <v>0</v>
      </c>
      <c r="R245" s="143">
        <f>Q245*H245</f>
        <v>0</v>
      </c>
      <c r="S245" s="143">
        <v>0</v>
      </c>
      <c r="T245" s="144">
        <f>S245*H245</f>
        <v>0</v>
      </c>
      <c r="AR245" s="145" t="s">
        <v>558</v>
      </c>
      <c r="AT245" s="145" t="s">
        <v>440</v>
      </c>
      <c r="AU245" s="145" t="s">
        <v>90</v>
      </c>
      <c r="AY245" s="18" t="s">
        <v>358</v>
      </c>
      <c r="BE245" s="146">
        <f>IF(N245="základní",J245,0)</f>
        <v>0</v>
      </c>
      <c r="BF245" s="146">
        <f>IF(N245="snížená",J245,0)</f>
        <v>0</v>
      </c>
      <c r="BG245" s="146">
        <f>IF(N245="zákl. přenesená",J245,0)</f>
        <v>0</v>
      </c>
      <c r="BH245" s="146">
        <f>IF(N245="sníž. přenesená",J245,0)</f>
        <v>0</v>
      </c>
      <c r="BI245" s="146">
        <f>IF(N245="nulová",J245,0)</f>
        <v>0</v>
      </c>
      <c r="BJ245" s="18" t="s">
        <v>90</v>
      </c>
      <c r="BK245" s="146">
        <f>ROUND(I245*H245,2)</f>
        <v>0</v>
      </c>
      <c r="BL245" s="18" t="s">
        <v>454</v>
      </c>
      <c r="BM245" s="145" t="s">
        <v>5413</v>
      </c>
    </row>
    <row r="246" spans="2:65" s="1" customFormat="1" ht="24.2" customHeight="1">
      <c r="B246" s="33"/>
      <c r="C246" s="134" t="s">
        <v>1073</v>
      </c>
      <c r="D246" s="134" t="s">
        <v>360</v>
      </c>
      <c r="E246" s="135" t="s">
        <v>4427</v>
      </c>
      <c r="F246" s="136" t="s">
        <v>4428</v>
      </c>
      <c r="G246" s="137" t="s">
        <v>504</v>
      </c>
      <c r="H246" s="138">
        <v>8</v>
      </c>
      <c r="I246" s="139"/>
      <c r="J246" s="140">
        <f>ROUND(I246*H246,2)</f>
        <v>0</v>
      </c>
      <c r="K246" s="136" t="s">
        <v>363</v>
      </c>
      <c r="L246" s="33"/>
      <c r="M246" s="141" t="s">
        <v>19</v>
      </c>
      <c r="N246" s="142" t="s">
        <v>49</v>
      </c>
      <c r="P246" s="143">
        <f>O246*H246</f>
        <v>0</v>
      </c>
      <c r="Q246" s="143">
        <v>0</v>
      </c>
      <c r="R246" s="143">
        <f>Q246*H246</f>
        <v>0</v>
      </c>
      <c r="S246" s="143">
        <v>0</v>
      </c>
      <c r="T246" s="144">
        <f>S246*H246</f>
        <v>0</v>
      </c>
      <c r="AR246" s="145" t="s">
        <v>454</v>
      </c>
      <c r="AT246" s="145" t="s">
        <v>360</v>
      </c>
      <c r="AU246" s="145" t="s">
        <v>90</v>
      </c>
      <c r="AY246" s="18" t="s">
        <v>358</v>
      </c>
      <c r="BE246" s="146">
        <f>IF(N246="základní",J246,0)</f>
        <v>0</v>
      </c>
      <c r="BF246" s="146">
        <f>IF(N246="snížená",J246,0)</f>
        <v>0</v>
      </c>
      <c r="BG246" s="146">
        <f>IF(N246="zákl. přenesená",J246,0)</f>
        <v>0</v>
      </c>
      <c r="BH246" s="146">
        <f>IF(N246="sníž. přenesená",J246,0)</f>
        <v>0</v>
      </c>
      <c r="BI246" s="146">
        <f>IF(N246="nulová",J246,0)</f>
        <v>0</v>
      </c>
      <c r="BJ246" s="18" t="s">
        <v>90</v>
      </c>
      <c r="BK246" s="146">
        <f>ROUND(I246*H246,2)</f>
        <v>0</v>
      </c>
      <c r="BL246" s="18" t="s">
        <v>454</v>
      </c>
      <c r="BM246" s="145" t="s">
        <v>5414</v>
      </c>
    </row>
    <row r="247" spans="2:65" s="1" customFormat="1" ht="11.25">
      <c r="B247" s="33"/>
      <c r="D247" s="147" t="s">
        <v>366</v>
      </c>
      <c r="F247" s="148" t="s">
        <v>4430</v>
      </c>
      <c r="I247" s="149"/>
      <c r="L247" s="33"/>
      <c r="M247" s="150"/>
      <c r="T247" s="54"/>
      <c r="AT247" s="18" t="s">
        <v>366</v>
      </c>
      <c r="AU247" s="18" t="s">
        <v>90</v>
      </c>
    </row>
    <row r="248" spans="2:65" s="1" customFormat="1" ht="21.75" customHeight="1">
      <c r="B248" s="33"/>
      <c r="C248" s="179" t="s">
        <v>1078</v>
      </c>
      <c r="D248" s="179" t="s">
        <v>440</v>
      </c>
      <c r="E248" s="180" t="s">
        <v>4431</v>
      </c>
      <c r="F248" s="181" t="s">
        <v>4432</v>
      </c>
      <c r="G248" s="182" t="s">
        <v>504</v>
      </c>
      <c r="H248" s="183">
        <v>8</v>
      </c>
      <c r="I248" s="184"/>
      <c r="J248" s="185">
        <f>ROUND(I248*H248,2)</f>
        <v>0</v>
      </c>
      <c r="K248" s="181" t="s">
        <v>363</v>
      </c>
      <c r="L248" s="186"/>
      <c r="M248" s="187" t="s">
        <v>19</v>
      </c>
      <c r="N248" s="188" t="s">
        <v>49</v>
      </c>
      <c r="P248" s="143">
        <f>O248*H248</f>
        <v>0</v>
      </c>
      <c r="Q248" s="143">
        <v>4.1999999999999997E-3</v>
      </c>
      <c r="R248" s="143">
        <f>Q248*H248</f>
        <v>3.3599999999999998E-2</v>
      </c>
      <c r="S248" s="143">
        <v>0</v>
      </c>
      <c r="T248" s="144">
        <f>S248*H248</f>
        <v>0</v>
      </c>
      <c r="AR248" s="145" t="s">
        <v>558</v>
      </c>
      <c r="AT248" s="145" t="s">
        <v>440</v>
      </c>
      <c r="AU248" s="145" t="s">
        <v>90</v>
      </c>
      <c r="AY248" s="18" t="s">
        <v>358</v>
      </c>
      <c r="BE248" s="146">
        <f>IF(N248="základní",J248,0)</f>
        <v>0</v>
      </c>
      <c r="BF248" s="146">
        <f>IF(N248="snížená",J248,0)</f>
        <v>0</v>
      </c>
      <c r="BG248" s="146">
        <f>IF(N248="zákl. přenesená",J248,0)</f>
        <v>0</v>
      </c>
      <c r="BH248" s="146">
        <f>IF(N248="sníž. přenesená",J248,0)</f>
        <v>0</v>
      </c>
      <c r="BI248" s="146">
        <f>IF(N248="nulová",J248,0)</f>
        <v>0</v>
      </c>
      <c r="BJ248" s="18" t="s">
        <v>90</v>
      </c>
      <c r="BK248" s="146">
        <f>ROUND(I248*H248,2)</f>
        <v>0</v>
      </c>
      <c r="BL248" s="18" t="s">
        <v>454</v>
      </c>
      <c r="BM248" s="145" t="s">
        <v>5415</v>
      </c>
    </row>
    <row r="249" spans="2:65" s="1" customFormat="1" ht="24.2" customHeight="1">
      <c r="B249" s="33"/>
      <c r="C249" s="134" t="s">
        <v>1083</v>
      </c>
      <c r="D249" s="134" t="s">
        <v>360</v>
      </c>
      <c r="E249" s="135" t="s">
        <v>4434</v>
      </c>
      <c r="F249" s="136" t="s">
        <v>4435</v>
      </c>
      <c r="G249" s="137" t="s">
        <v>504</v>
      </c>
      <c r="H249" s="138">
        <v>8</v>
      </c>
      <c r="I249" s="139"/>
      <c r="J249" s="140">
        <f>ROUND(I249*H249,2)</f>
        <v>0</v>
      </c>
      <c r="K249" s="136" t="s">
        <v>363</v>
      </c>
      <c r="L249" s="33"/>
      <c r="M249" s="141" t="s">
        <v>19</v>
      </c>
      <c r="N249" s="142" t="s">
        <v>49</v>
      </c>
      <c r="P249" s="143">
        <f>O249*H249</f>
        <v>0</v>
      </c>
      <c r="Q249" s="143">
        <v>0</v>
      </c>
      <c r="R249" s="143">
        <f>Q249*H249</f>
        <v>0</v>
      </c>
      <c r="S249" s="143">
        <v>0</v>
      </c>
      <c r="T249" s="144">
        <f>S249*H249</f>
        <v>0</v>
      </c>
      <c r="AR249" s="145" t="s">
        <v>454</v>
      </c>
      <c r="AT249" s="145" t="s">
        <v>360</v>
      </c>
      <c r="AU249" s="145" t="s">
        <v>90</v>
      </c>
      <c r="AY249" s="18" t="s">
        <v>358</v>
      </c>
      <c r="BE249" s="146">
        <f>IF(N249="základní",J249,0)</f>
        <v>0</v>
      </c>
      <c r="BF249" s="146">
        <f>IF(N249="snížená",J249,0)</f>
        <v>0</v>
      </c>
      <c r="BG249" s="146">
        <f>IF(N249="zákl. přenesená",J249,0)</f>
        <v>0</v>
      </c>
      <c r="BH249" s="146">
        <f>IF(N249="sníž. přenesená",J249,0)</f>
        <v>0</v>
      </c>
      <c r="BI249" s="146">
        <f>IF(N249="nulová",J249,0)</f>
        <v>0</v>
      </c>
      <c r="BJ249" s="18" t="s">
        <v>90</v>
      </c>
      <c r="BK249" s="146">
        <f>ROUND(I249*H249,2)</f>
        <v>0</v>
      </c>
      <c r="BL249" s="18" t="s">
        <v>454</v>
      </c>
      <c r="BM249" s="145" t="s">
        <v>5416</v>
      </c>
    </row>
    <row r="250" spans="2:65" s="1" customFormat="1" ht="11.25">
      <c r="B250" s="33"/>
      <c r="D250" s="147" t="s">
        <v>366</v>
      </c>
      <c r="F250" s="148" t="s">
        <v>4437</v>
      </c>
      <c r="I250" s="149"/>
      <c r="L250" s="33"/>
      <c r="M250" s="150"/>
      <c r="T250" s="54"/>
      <c r="AT250" s="18" t="s">
        <v>366</v>
      </c>
      <c r="AU250" s="18" t="s">
        <v>90</v>
      </c>
    </row>
    <row r="251" spans="2:65" s="1" customFormat="1" ht="16.5" customHeight="1">
      <c r="B251" s="33"/>
      <c r="C251" s="179" t="s">
        <v>1090</v>
      </c>
      <c r="D251" s="179" t="s">
        <v>440</v>
      </c>
      <c r="E251" s="180" t="s">
        <v>4438</v>
      </c>
      <c r="F251" s="181" t="s">
        <v>4439</v>
      </c>
      <c r="G251" s="182" t="s">
        <v>504</v>
      </c>
      <c r="H251" s="183">
        <v>8</v>
      </c>
      <c r="I251" s="184"/>
      <c r="J251" s="185">
        <f>ROUND(I251*H251,2)</f>
        <v>0</v>
      </c>
      <c r="K251" s="181" t="s">
        <v>363</v>
      </c>
      <c r="L251" s="186"/>
      <c r="M251" s="187" t="s">
        <v>19</v>
      </c>
      <c r="N251" s="188" t="s">
        <v>49</v>
      </c>
      <c r="P251" s="143">
        <f>O251*H251</f>
        <v>0</v>
      </c>
      <c r="Q251" s="143">
        <v>0</v>
      </c>
      <c r="R251" s="143">
        <f>Q251*H251</f>
        <v>0</v>
      </c>
      <c r="S251" s="143">
        <v>0</v>
      </c>
      <c r="T251" s="144">
        <f>S251*H251</f>
        <v>0</v>
      </c>
      <c r="AR251" s="145" t="s">
        <v>558</v>
      </c>
      <c r="AT251" s="145" t="s">
        <v>440</v>
      </c>
      <c r="AU251" s="145" t="s">
        <v>90</v>
      </c>
      <c r="AY251" s="18" t="s">
        <v>358</v>
      </c>
      <c r="BE251" s="146">
        <f>IF(N251="základní",J251,0)</f>
        <v>0</v>
      </c>
      <c r="BF251" s="146">
        <f>IF(N251="snížená",J251,0)</f>
        <v>0</v>
      </c>
      <c r="BG251" s="146">
        <f>IF(N251="zákl. přenesená",J251,0)</f>
        <v>0</v>
      </c>
      <c r="BH251" s="146">
        <f>IF(N251="sníž. přenesená",J251,0)</f>
        <v>0</v>
      </c>
      <c r="BI251" s="146">
        <f>IF(N251="nulová",J251,0)</f>
        <v>0</v>
      </c>
      <c r="BJ251" s="18" t="s">
        <v>90</v>
      </c>
      <c r="BK251" s="146">
        <f>ROUND(I251*H251,2)</f>
        <v>0</v>
      </c>
      <c r="BL251" s="18" t="s">
        <v>454</v>
      </c>
      <c r="BM251" s="145" t="s">
        <v>5417</v>
      </c>
    </row>
    <row r="252" spans="2:65" s="1" customFormat="1" ht="16.5" customHeight="1">
      <c r="B252" s="33"/>
      <c r="C252" s="134" t="s">
        <v>1095</v>
      </c>
      <c r="D252" s="134" t="s">
        <v>360</v>
      </c>
      <c r="E252" s="135" t="s">
        <v>4441</v>
      </c>
      <c r="F252" s="136" t="s">
        <v>4442</v>
      </c>
      <c r="G252" s="137" t="s">
        <v>504</v>
      </c>
      <c r="H252" s="138">
        <v>64</v>
      </c>
      <c r="I252" s="139"/>
      <c r="J252" s="140">
        <f>ROUND(I252*H252,2)</f>
        <v>0</v>
      </c>
      <c r="K252" s="136" t="s">
        <v>363</v>
      </c>
      <c r="L252" s="33"/>
      <c r="M252" s="141" t="s">
        <v>19</v>
      </c>
      <c r="N252" s="142" t="s">
        <v>49</v>
      </c>
      <c r="P252" s="143">
        <f>O252*H252</f>
        <v>0</v>
      </c>
      <c r="Q252" s="143">
        <v>0</v>
      </c>
      <c r="R252" s="143">
        <f>Q252*H252</f>
        <v>0</v>
      </c>
      <c r="S252" s="143">
        <v>0</v>
      </c>
      <c r="T252" s="144">
        <f>S252*H252</f>
        <v>0</v>
      </c>
      <c r="AR252" s="145" t="s">
        <v>454</v>
      </c>
      <c r="AT252" s="145" t="s">
        <v>360</v>
      </c>
      <c r="AU252" s="145" t="s">
        <v>90</v>
      </c>
      <c r="AY252" s="18" t="s">
        <v>358</v>
      </c>
      <c r="BE252" s="146">
        <f>IF(N252="základní",J252,0)</f>
        <v>0</v>
      </c>
      <c r="BF252" s="146">
        <f>IF(N252="snížená",J252,0)</f>
        <v>0</v>
      </c>
      <c r="BG252" s="146">
        <f>IF(N252="zákl. přenesená",J252,0)</f>
        <v>0</v>
      </c>
      <c r="BH252" s="146">
        <f>IF(N252="sníž. přenesená",J252,0)</f>
        <v>0</v>
      </c>
      <c r="BI252" s="146">
        <f>IF(N252="nulová",J252,0)</f>
        <v>0</v>
      </c>
      <c r="BJ252" s="18" t="s">
        <v>90</v>
      </c>
      <c r="BK252" s="146">
        <f>ROUND(I252*H252,2)</f>
        <v>0</v>
      </c>
      <c r="BL252" s="18" t="s">
        <v>454</v>
      </c>
      <c r="BM252" s="145" t="s">
        <v>5418</v>
      </c>
    </row>
    <row r="253" spans="2:65" s="1" customFormat="1" ht="11.25">
      <c r="B253" s="33"/>
      <c r="D253" s="147" t="s">
        <v>366</v>
      </c>
      <c r="F253" s="148" t="s">
        <v>4444</v>
      </c>
      <c r="I253" s="149"/>
      <c r="L253" s="33"/>
      <c r="M253" s="150"/>
      <c r="T253" s="54"/>
      <c r="AT253" s="18" t="s">
        <v>366</v>
      </c>
      <c r="AU253" s="18" t="s">
        <v>90</v>
      </c>
    </row>
    <row r="254" spans="2:65" s="1" customFormat="1" ht="21.75" customHeight="1">
      <c r="B254" s="33"/>
      <c r="C254" s="179" t="s">
        <v>1100</v>
      </c>
      <c r="D254" s="179" t="s">
        <v>440</v>
      </c>
      <c r="E254" s="180" t="s">
        <v>4445</v>
      </c>
      <c r="F254" s="181" t="s">
        <v>4446</v>
      </c>
      <c r="G254" s="182" t="s">
        <v>504</v>
      </c>
      <c r="H254" s="183">
        <v>64</v>
      </c>
      <c r="I254" s="184"/>
      <c r="J254" s="185">
        <f>ROUND(I254*H254,2)</f>
        <v>0</v>
      </c>
      <c r="K254" s="181" t="s">
        <v>363</v>
      </c>
      <c r="L254" s="186"/>
      <c r="M254" s="187" t="s">
        <v>19</v>
      </c>
      <c r="N254" s="188" t="s">
        <v>49</v>
      </c>
      <c r="P254" s="143">
        <f>O254*H254</f>
        <v>0</v>
      </c>
      <c r="Q254" s="143">
        <v>2.2000000000000001E-3</v>
      </c>
      <c r="R254" s="143">
        <f>Q254*H254</f>
        <v>0.14080000000000001</v>
      </c>
      <c r="S254" s="143">
        <v>0</v>
      </c>
      <c r="T254" s="144">
        <f>S254*H254</f>
        <v>0</v>
      </c>
      <c r="AR254" s="145" t="s">
        <v>558</v>
      </c>
      <c r="AT254" s="145" t="s">
        <v>440</v>
      </c>
      <c r="AU254" s="145" t="s">
        <v>90</v>
      </c>
      <c r="AY254" s="18" t="s">
        <v>358</v>
      </c>
      <c r="BE254" s="146">
        <f>IF(N254="základní",J254,0)</f>
        <v>0</v>
      </c>
      <c r="BF254" s="146">
        <f>IF(N254="snížená",J254,0)</f>
        <v>0</v>
      </c>
      <c r="BG254" s="146">
        <f>IF(N254="zákl. přenesená",J254,0)</f>
        <v>0</v>
      </c>
      <c r="BH254" s="146">
        <f>IF(N254="sníž. přenesená",J254,0)</f>
        <v>0</v>
      </c>
      <c r="BI254" s="146">
        <f>IF(N254="nulová",J254,0)</f>
        <v>0</v>
      </c>
      <c r="BJ254" s="18" t="s">
        <v>90</v>
      </c>
      <c r="BK254" s="146">
        <f>ROUND(I254*H254,2)</f>
        <v>0</v>
      </c>
      <c r="BL254" s="18" t="s">
        <v>454</v>
      </c>
      <c r="BM254" s="145" t="s">
        <v>5419</v>
      </c>
    </row>
    <row r="255" spans="2:65" s="1" customFormat="1" ht="24.2" customHeight="1">
      <c r="B255" s="33"/>
      <c r="C255" s="134" t="s">
        <v>1105</v>
      </c>
      <c r="D255" s="134" t="s">
        <v>360</v>
      </c>
      <c r="E255" s="135" t="s">
        <v>4448</v>
      </c>
      <c r="F255" s="136" t="s">
        <v>4449</v>
      </c>
      <c r="G255" s="137" t="s">
        <v>504</v>
      </c>
      <c r="H255" s="138">
        <v>5</v>
      </c>
      <c r="I255" s="139"/>
      <c r="J255" s="140">
        <f>ROUND(I255*H255,2)</f>
        <v>0</v>
      </c>
      <c r="K255" s="136" t="s">
        <v>363</v>
      </c>
      <c r="L255" s="33"/>
      <c r="M255" s="141" t="s">
        <v>19</v>
      </c>
      <c r="N255" s="142" t="s">
        <v>49</v>
      </c>
      <c r="P255" s="143">
        <f>O255*H255</f>
        <v>0</v>
      </c>
      <c r="Q255" s="143">
        <v>0</v>
      </c>
      <c r="R255" s="143">
        <f>Q255*H255</f>
        <v>0</v>
      </c>
      <c r="S255" s="143">
        <v>0</v>
      </c>
      <c r="T255" s="144">
        <f>S255*H255</f>
        <v>0</v>
      </c>
      <c r="AR255" s="145" t="s">
        <v>454</v>
      </c>
      <c r="AT255" s="145" t="s">
        <v>360</v>
      </c>
      <c r="AU255" s="145" t="s">
        <v>90</v>
      </c>
      <c r="AY255" s="18" t="s">
        <v>358</v>
      </c>
      <c r="BE255" s="146">
        <f>IF(N255="základní",J255,0)</f>
        <v>0</v>
      </c>
      <c r="BF255" s="146">
        <f>IF(N255="snížená",J255,0)</f>
        <v>0</v>
      </c>
      <c r="BG255" s="146">
        <f>IF(N255="zákl. přenesená",J255,0)</f>
        <v>0</v>
      </c>
      <c r="BH255" s="146">
        <f>IF(N255="sníž. přenesená",J255,0)</f>
        <v>0</v>
      </c>
      <c r="BI255" s="146">
        <f>IF(N255="nulová",J255,0)</f>
        <v>0</v>
      </c>
      <c r="BJ255" s="18" t="s">
        <v>90</v>
      </c>
      <c r="BK255" s="146">
        <f>ROUND(I255*H255,2)</f>
        <v>0</v>
      </c>
      <c r="BL255" s="18" t="s">
        <v>454</v>
      </c>
      <c r="BM255" s="145" t="s">
        <v>5420</v>
      </c>
    </row>
    <row r="256" spans="2:65" s="1" customFormat="1" ht="11.25">
      <c r="B256" s="33"/>
      <c r="D256" s="147" t="s">
        <v>366</v>
      </c>
      <c r="F256" s="148" t="s">
        <v>4451</v>
      </c>
      <c r="I256" s="149"/>
      <c r="L256" s="33"/>
      <c r="M256" s="150"/>
      <c r="T256" s="54"/>
      <c r="AT256" s="18" t="s">
        <v>366</v>
      </c>
      <c r="AU256" s="18" t="s">
        <v>90</v>
      </c>
    </row>
    <row r="257" spans="2:65" s="1" customFormat="1" ht="16.5" customHeight="1">
      <c r="B257" s="33"/>
      <c r="C257" s="179" t="s">
        <v>1110</v>
      </c>
      <c r="D257" s="179" t="s">
        <v>440</v>
      </c>
      <c r="E257" s="180" t="s">
        <v>4452</v>
      </c>
      <c r="F257" s="181" t="s">
        <v>4453</v>
      </c>
      <c r="G257" s="182" t="s">
        <v>504</v>
      </c>
      <c r="H257" s="183">
        <v>4</v>
      </c>
      <c r="I257" s="184"/>
      <c r="J257" s="185">
        <f>ROUND(I257*H257,2)</f>
        <v>0</v>
      </c>
      <c r="K257" s="181" t="s">
        <v>19</v>
      </c>
      <c r="L257" s="186"/>
      <c r="M257" s="187" t="s">
        <v>19</v>
      </c>
      <c r="N257" s="188" t="s">
        <v>49</v>
      </c>
      <c r="P257" s="143">
        <f>O257*H257</f>
        <v>0</v>
      </c>
      <c r="Q257" s="143">
        <v>0</v>
      </c>
      <c r="R257" s="143">
        <f>Q257*H257</f>
        <v>0</v>
      </c>
      <c r="S257" s="143">
        <v>0</v>
      </c>
      <c r="T257" s="144">
        <f>S257*H257</f>
        <v>0</v>
      </c>
      <c r="AR257" s="145" t="s">
        <v>558</v>
      </c>
      <c r="AT257" s="145" t="s">
        <v>440</v>
      </c>
      <c r="AU257" s="145" t="s">
        <v>90</v>
      </c>
      <c r="AY257" s="18" t="s">
        <v>358</v>
      </c>
      <c r="BE257" s="146">
        <f>IF(N257="základní",J257,0)</f>
        <v>0</v>
      </c>
      <c r="BF257" s="146">
        <f>IF(N257="snížená",J257,0)</f>
        <v>0</v>
      </c>
      <c r="BG257" s="146">
        <f>IF(N257="zákl. přenesená",J257,0)</f>
        <v>0</v>
      </c>
      <c r="BH257" s="146">
        <f>IF(N257="sníž. přenesená",J257,0)</f>
        <v>0</v>
      </c>
      <c r="BI257" s="146">
        <f>IF(N257="nulová",J257,0)</f>
        <v>0</v>
      </c>
      <c r="BJ257" s="18" t="s">
        <v>90</v>
      </c>
      <c r="BK257" s="146">
        <f>ROUND(I257*H257,2)</f>
        <v>0</v>
      </c>
      <c r="BL257" s="18" t="s">
        <v>454</v>
      </c>
      <c r="BM257" s="145" t="s">
        <v>5421</v>
      </c>
    </row>
    <row r="258" spans="2:65" s="1" customFormat="1" ht="16.5" customHeight="1">
      <c r="B258" s="33"/>
      <c r="C258" s="179" t="s">
        <v>1119</v>
      </c>
      <c r="D258" s="179" t="s">
        <v>440</v>
      </c>
      <c r="E258" s="180" t="s">
        <v>4455</v>
      </c>
      <c r="F258" s="181" t="s">
        <v>4456</v>
      </c>
      <c r="G258" s="182" t="s">
        <v>504</v>
      </c>
      <c r="H258" s="183">
        <v>1</v>
      </c>
      <c r="I258" s="184"/>
      <c r="J258" s="185">
        <f>ROUND(I258*H258,2)</f>
        <v>0</v>
      </c>
      <c r="K258" s="181" t="s">
        <v>19</v>
      </c>
      <c r="L258" s="186"/>
      <c r="M258" s="187" t="s">
        <v>19</v>
      </c>
      <c r="N258" s="188" t="s">
        <v>49</v>
      </c>
      <c r="P258" s="143">
        <f>O258*H258</f>
        <v>0</v>
      </c>
      <c r="Q258" s="143">
        <v>0</v>
      </c>
      <c r="R258" s="143">
        <f>Q258*H258</f>
        <v>0</v>
      </c>
      <c r="S258" s="143">
        <v>0</v>
      </c>
      <c r="T258" s="144">
        <f>S258*H258</f>
        <v>0</v>
      </c>
      <c r="AR258" s="145" t="s">
        <v>558</v>
      </c>
      <c r="AT258" s="145" t="s">
        <v>440</v>
      </c>
      <c r="AU258" s="145" t="s">
        <v>90</v>
      </c>
      <c r="AY258" s="18" t="s">
        <v>358</v>
      </c>
      <c r="BE258" s="146">
        <f>IF(N258="základní",J258,0)</f>
        <v>0</v>
      </c>
      <c r="BF258" s="146">
        <f>IF(N258="snížená",J258,0)</f>
        <v>0</v>
      </c>
      <c r="BG258" s="146">
        <f>IF(N258="zákl. přenesená",J258,0)</f>
        <v>0</v>
      </c>
      <c r="BH258" s="146">
        <f>IF(N258="sníž. přenesená",J258,0)</f>
        <v>0</v>
      </c>
      <c r="BI258" s="146">
        <f>IF(N258="nulová",J258,0)</f>
        <v>0</v>
      </c>
      <c r="BJ258" s="18" t="s">
        <v>90</v>
      </c>
      <c r="BK258" s="146">
        <f>ROUND(I258*H258,2)</f>
        <v>0</v>
      </c>
      <c r="BL258" s="18" t="s">
        <v>454</v>
      </c>
      <c r="BM258" s="145" t="s">
        <v>5422</v>
      </c>
    </row>
    <row r="259" spans="2:65" s="1" customFormat="1" ht="44.25" customHeight="1">
      <c r="B259" s="33"/>
      <c r="C259" s="134" t="s">
        <v>1124</v>
      </c>
      <c r="D259" s="134" t="s">
        <v>360</v>
      </c>
      <c r="E259" s="135" t="s">
        <v>4458</v>
      </c>
      <c r="F259" s="136" t="s">
        <v>4459</v>
      </c>
      <c r="G259" s="137" t="s">
        <v>504</v>
      </c>
      <c r="H259" s="138">
        <v>1</v>
      </c>
      <c r="I259" s="139"/>
      <c r="J259" s="140">
        <f>ROUND(I259*H259,2)</f>
        <v>0</v>
      </c>
      <c r="K259" s="136" t="s">
        <v>363</v>
      </c>
      <c r="L259" s="33"/>
      <c r="M259" s="141" t="s">
        <v>19</v>
      </c>
      <c r="N259" s="142" t="s">
        <v>49</v>
      </c>
      <c r="P259" s="143">
        <f>O259*H259</f>
        <v>0</v>
      </c>
      <c r="Q259" s="143">
        <v>0</v>
      </c>
      <c r="R259" s="143">
        <f>Q259*H259</f>
        <v>0</v>
      </c>
      <c r="S259" s="143">
        <v>0</v>
      </c>
      <c r="T259" s="144">
        <f>S259*H259</f>
        <v>0</v>
      </c>
      <c r="AR259" s="145" t="s">
        <v>454</v>
      </c>
      <c r="AT259" s="145" t="s">
        <v>360</v>
      </c>
      <c r="AU259" s="145" t="s">
        <v>90</v>
      </c>
      <c r="AY259" s="18" t="s">
        <v>358</v>
      </c>
      <c r="BE259" s="146">
        <f>IF(N259="základní",J259,0)</f>
        <v>0</v>
      </c>
      <c r="BF259" s="146">
        <f>IF(N259="snížená",J259,0)</f>
        <v>0</v>
      </c>
      <c r="BG259" s="146">
        <f>IF(N259="zákl. přenesená",J259,0)</f>
        <v>0</v>
      </c>
      <c r="BH259" s="146">
        <f>IF(N259="sníž. přenesená",J259,0)</f>
        <v>0</v>
      </c>
      <c r="BI259" s="146">
        <f>IF(N259="nulová",J259,0)</f>
        <v>0</v>
      </c>
      <c r="BJ259" s="18" t="s">
        <v>90</v>
      </c>
      <c r="BK259" s="146">
        <f>ROUND(I259*H259,2)</f>
        <v>0</v>
      </c>
      <c r="BL259" s="18" t="s">
        <v>454</v>
      </c>
      <c r="BM259" s="145" t="s">
        <v>5423</v>
      </c>
    </row>
    <row r="260" spans="2:65" s="1" customFormat="1" ht="11.25">
      <c r="B260" s="33"/>
      <c r="D260" s="147" t="s">
        <v>366</v>
      </c>
      <c r="F260" s="148" t="s">
        <v>4461</v>
      </c>
      <c r="I260" s="149"/>
      <c r="L260" s="33"/>
      <c r="M260" s="150"/>
      <c r="T260" s="54"/>
      <c r="AT260" s="18" t="s">
        <v>366</v>
      </c>
      <c r="AU260" s="18" t="s">
        <v>90</v>
      </c>
    </row>
    <row r="261" spans="2:65" s="1" customFormat="1" ht="55.5" customHeight="1">
      <c r="B261" s="33"/>
      <c r="C261" s="134" t="s">
        <v>1132</v>
      </c>
      <c r="D261" s="134" t="s">
        <v>360</v>
      </c>
      <c r="E261" s="135" t="s">
        <v>4462</v>
      </c>
      <c r="F261" s="136" t="s">
        <v>4463</v>
      </c>
      <c r="G261" s="137" t="s">
        <v>504</v>
      </c>
      <c r="H261" s="138">
        <v>2</v>
      </c>
      <c r="I261" s="139"/>
      <c r="J261" s="140">
        <f>ROUND(I261*H261,2)</f>
        <v>0</v>
      </c>
      <c r="K261" s="136" t="s">
        <v>402</v>
      </c>
      <c r="L261" s="33"/>
      <c r="M261" s="141" t="s">
        <v>19</v>
      </c>
      <c r="N261" s="142" t="s">
        <v>49</v>
      </c>
      <c r="P261" s="143">
        <f>O261*H261</f>
        <v>0</v>
      </c>
      <c r="Q261" s="143">
        <v>0</v>
      </c>
      <c r="R261" s="143">
        <f>Q261*H261</f>
        <v>0</v>
      </c>
      <c r="S261" s="143">
        <v>0</v>
      </c>
      <c r="T261" s="144">
        <f>S261*H261</f>
        <v>0</v>
      </c>
      <c r="AR261" s="145" t="s">
        <v>454</v>
      </c>
      <c r="AT261" s="145" t="s">
        <v>360</v>
      </c>
      <c r="AU261" s="145" t="s">
        <v>90</v>
      </c>
      <c r="AY261" s="18" t="s">
        <v>358</v>
      </c>
      <c r="BE261" s="146">
        <f>IF(N261="základní",J261,0)</f>
        <v>0</v>
      </c>
      <c r="BF261" s="146">
        <f>IF(N261="snížená",J261,0)</f>
        <v>0</v>
      </c>
      <c r="BG261" s="146">
        <f>IF(N261="zákl. přenesená",J261,0)</f>
        <v>0</v>
      </c>
      <c r="BH261" s="146">
        <f>IF(N261="sníž. přenesená",J261,0)</f>
        <v>0</v>
      </c>
      <c r="BI261" s="146">
        <f>IF(N261="nulová",J261,0)</f>
        <v>0</v>
      </c>
      <c r="BJ261" s="18" t="s">
        <v>90</v>
      </c>
      <c r="BK261" s="146">
        <f>ROUND(I261*H261,2)</f>
        <v>0</v>
      </c>
      <c r="BL261" s="18" t="s">
        <v>454</v>
      </c>
      <c r="BM261" s="145" t="s">
        <v>5424</v>
      </c>
    </row>
    <row r="262" spans="2:65" s="1" customFormat="1" ht="11.25">
      <c r="B262" s="33"/>
      <c r="D262" s="147" t="s">
        <v>366</v>
      </c>
      <c r="F262" s="148" t="s">
        <v>4465</v>
      </c>
      <c r="I262" s="149"/>
      <c r="L262" s="33"/>
      <c r="M262" s="150"/>
      <c r="T262" s="54"/>
      <c r="AT262" s="18" t="s">
        <v>366</v>
      </c>
      <c r="AU262" s="18" t="s">
        <v>90</v>
      </c>
    </row>
    <row r="263" spans="2:65" s="1" customFormat="1" ht="24.2" customHeight="1">
      <c r="B263" s="33"/>
      <c r="C263" s="134" t="s">
        <v>1138</v>
      </c>
      <c r="D263" s="134" t="s">
        <v>360</v>
      </c>
      <c r="E263" s="135" t="s">
        <v>4466</v>
      </c>
      <c r="F263" s="136" t="s">
        <v>4467</v>
      </c>
      <c r="G263" s="137" t="s">
        <v>504</v>
      </c>
      <c r="H263" s="138">
        <v>1</v>
      </c>
      <c r="I263" s="139"/>
      <c r="J263" s="140">
        <f>ROUND(I263*H263,2)</f>
        <v>0</v>
      </c>
      <c r="K263" s="136" t="s">
        <v>363</v>
      </c>
      <c r="L263" s="33"/>
      <c r="M263" s="141" t="s">
        <v>19</v>
      </c>
      <c r="N263" s="142" t="s">
        <v>49</v>
      </c>
      <c r="P263" s="143">
        <f>O263*H263</f>
        <v>0</v>
      </c>
      <c r="Q263" s="143">
        <v>0</v>
      </c>
      <c r="R263" s="143">
        <f>Q263*H263</f>
        <v>0</v>
      </c>
      <c r="S263" s="143">
        <v>0</v>
      </c>
      <c r="T263" s="144">
        <f>S263*H263</f>
        <v>0</v>
      </c>
      <c r="AR263" s="145" t="s">
        <v>454</v>
      </c>
      <c r="AT263" s="145" t="s">
        <v>360</v>
      </c>
      <c r="AU263" s="145" t="s">
        <v>90</v>
      </c>
      <c r="AY263" s="18" t="s">
        <v>358</v>
      </c>
      <c r="BE263" s="146">
        <f>IF(N263="základní",J263,0)</f>
        <v>0</v>
      </c>
      <c r="BF263" s="146">
        <f>IF(N263="snížená",J263,0)</f>
        <v>0</v>
      </c>
      <c r="BG263" s="146">
        <f>IF(N263="zákl. přenesená",J263,0)</f>
        <v>0</v>
      </c>
      <c r="BH263" s="146">
        <f>IF(N263="sníž. přenesená",J263,0)</f>
        <v>0</v>
      </c>
      <c r="BI263" s="146">
        <f>IF(N263="nulová",J263,0)</f>
        <v>0</v>
      </c>
      <c r="BJ263" s="18" t="s">
        <v>90</v>
      </c>
      <c r="BK263" s="146">
        <f>ROUND(I263*H263,2)</f>
        <v>0</v>
      </c>
      <c r="BL263" s="18" t="s">
        <v>454</v>
      </c>
      <c r="BM263" s="145" t="s">
        <v>5425</v>
      </c>
    </row>
    <row r="264" spans="2:65" s="1" customFormat="1" ht="11.25">
      <c r="B264" s="33"/>
      <c r="D264" s="147" t="s">
        <v>366</v>
      </c>
      <c r="F264" s="148" t="s">
        <v>4469</v>
      </c>
      <c r="I264" s="149"/>
      <c r="L264" s="33"/>
      <c r="M264" s="150"/>
      <c r="T264" s="54"/>
      <c r="AT264" s="18" t="s">
        <v>366</v>
      </c>
      <c r="AU264" s="18" t="s">
        <v>90</v>
      </c>
    </row>
    <row r="265" spans="2:65" s="1" customFormat="1" ht="37.9" customHeight="1">
      <c r="B265" s="33"/>
      <c r="C265" s="134" t="s">
        <v>1143</v>
      </c>
      <c r="D265" s="134" t="s">
        <v>360</v>
      </c>
      <c r="E265" s="135" t="s">
        <v>4470</v>
      </c>
      <c r="F265" s="136" t="s">
        <v>4471</v>
      </c>
      <c r="G265" s="137" t="s">
        <v>504</v>
      </c>
      <c r="H265" s="138">
        <v>1</v>
      </c>
      <c r="I265" s="139"/>
      <c r="J265" s="140">
        <f>ROUND(I265*H265,2)</f>
        <v>0</v>
      </c>
      <c r="K265" s="136" t="s">
        <v>363</v>
      </c>
      <c r="L265" s="33"/>
      <c r="M265" s="141" t="s">
        <v>19</v>
      </c>
      <c r="N265" s="142" t="s">
        <v>49</v>
      </c>
      <c r="P265" s="143">
        <f>O265*H265</f>
        <v>0</v>
      </c>
      <c r="Q265" s="143">
        <v>0</v>
      </c>
      <c r="R265" s="143">
        <f>Q265*H265</f>
        <v>0</v>
      </c>
      <c r="S265" s="143">
        <v>0</v>
      </c>
      <c r="T265" s="144">
        <f>S265*H265</f>
        <v>0</v>
      </c>
      <c r="AR265" s="145" t="s">
        <v>454</v>
      </c>
      <c r="AT265" s="145" t="s">
        <v>360</v>
      </c>
      <c r="AU265" s="145" t="s">
        <v>90</v>
      </c>
      <c r="AY265" s="18" t="s">
        <v>358</v>
      </c>
      <c r="BE265" s="146">
        <f>IF(N265="základní",J265,0)</f>
        <v>0</v>
      </c>
      <c r="BF265" s="146">
        <f>IF(N265="snížená",J265,0)</f>
        <v>0</v>
      </c>
      <c r="BG265" s="146">
        <f>IF(N265="zákl. přenesená",J265,0)</f>
        <v>0</v>
      </c>
      <c r="BH265" s="146">
        <f>IF(N265="sníž. přenesená",J265,0)</f>
        <v>0</v>
      </c>
      <c r="BI265" s="146">
        <f>IF(N265="nulová",J265,0)</f>
        <v>0</v>
      </c>
      <c r="BJ265" s="18" t="s">
        <v>90</v>
      </c>
      <c r="BK265" s="146">
        <f>ROUND(I265*H265,2)</f>
        <v>0</v>
      </c>
      <c r="BL265" s="18" t="s">
        <v>454</v>
      </c>
      <c r="BM265" s="145" t="s">
        <v>5426</v>
      </c>
    </row>
    <row r="266" spans="2:65" s="1" customFormat="1" ht="11.25">
      <c r="B266" s="33"/>
      <c r="D266" s="147" t="s">
        <v>366</v>
      </c>
      <c r="F266" s="148" t="s">
        <v>4473</v>
      </c>
      <c r="I266" s="149"/>
      <c r="L266" s="33"/>
      <c r="M266" s="150"/>
      <c r="T266" s="54"/>
      <c r="AT266" s="18" t="s">
        <v>366</v>
      </c>
      <c r="AU266" s="18" t="s">
        <v>90</v>
      </c>
    </row>
    <row r="267" spans="2:65" s="1" customFormat="1" ht="16.5" customHeight="1">
      <c r="B267" s="33"/>
      <c r="C267" s="179" t="s">
        <v>1149</v>
      </c>
      <c r="D267" s="179" t="s">
        <v>440</v>
      </c>
      <c r="E267" s="180" t="s">
        <v>4474</v>
      </c>
      <c r="F267" s="181" t="s">
        <v>4475</v>
      </c>
      <c r="G267" s="182" t="s">
        <v>504</v>
      </c>
      <c r="H267" s="183">
        <v>1</v>
      </c>
      <c r="I267" s="184"/>
      <c r="J267" s="185">
        <f>ROUND(I267*H267,2)</f>
        <v>0</v>
      </c>
      <c r="K267" s="181" t="s">
        <v>19</v>
      </c>
      <c r="L267" s="186"/>
      <c r="M267" s="187" t="s">
        <v>19</v>
      </c>
      <c r="N267" s="188" t="s">
        <v>49</v>
      </c>
      <c r="P267" s="143">
        <f>O267*H267</f>
        <v>0</v>
      </c>
      <c r="Q267" s="143">
        <v>0</v>
      </c>
      <c r="R267" s="143">
        <f>Q267*H267</f>
        <v>0</v>
      </c>
      <c r="S267" s="143">
        <v>0</v>
      </c>
      <c r="T267" s="144">
        <f>S267*H267</f>
        <v>0</v>
      </c>
      <c r="AR267" s="145" t="s">
        <v>558</v>
      </c>
      <c r="AT267" s="145" t="s">
        <v>440</v>
      </c>
      <c r="AU267" s="145" t="s">
        <v>90</v>
      </c>
      <c r="AY267" s="18" t="s">
        <v>358</v>
      </c>
      <c r="BE267" s="146">
        <f>IF(N267="základní",J267,0)</f>
        <v>0</v>
      </c>
      <c r="BF267" s="146">
        <f>IF(N267="snížená",J267,0)</f>
        <v>0</v>
      </c>
      <c r="BG267" s="146">
        <f>IF(N267="zákl. přenesená",J267,0)</f>
        <v>0</v>
      </c>
      <c r="BH267" s="146">
        <f>IF(N267="sníž. přenesená",J267,0)</f>
        <v>0</v>
      </c>
      <c r="BI267" s="146">
        <f>IF(N267="nulová",J267,0)</f>
        <v>0</v>
      </c>
      <c r="BJ267" s="18" t="s">
        <v>90</v>
      </c>
      <c r="BK267" s="146">
        <f>ROUND(I267*H267,2)</f>
        <v>0</v>
      </c>
      <c r="BL267" s="18" t="s">
        <v>454</v>
      </c>
      <c r="BM267" s="145" t="s">
        <v>5427</v>
      </c>
    </row>
    <row r="268" spans="2:65" s="1" customFormat="1" ht="49.15" customHeight="1">
      <c r="B268" s="33"/>
      <c r="C268" s="134" t="s">
        <v>1155</v>
      </c>
      <c r="D268" s="134" t="s">
        <v>360</v>
      </c>
      <c r="E268" s="135" t="s">
        <v>4477</v>
      </c>
      <c r="F268" s="136" t="s">
        <v>4478</v>
      </c>
      <c r="G268" s="137" t="s">
        <v>504</v>
      </c>
      <c r="H268" s="138">
        <v>25</v>
      </c>
      <c r="I268" s="139"/>
      <c r="J268" s="140">
        <f>ROUND(I268*H268,2)</f>
        <v>0</v>
      </c>
      <c r="K268" s="136" t="s">
        <v>363</v>
      </c>
      <c r="L268" s="33"/>
      <c r="M268" s="141" t="s">
        <v>19</v>
      </c>
      <c r="N268" s="142" t="s">
        <v>49</v>
      </c>
      <c r="P268" s="143">
        <f>O268*H268</f>
        <v>0</v>
      </c>
      <c r="Q268" s="143">
        <v>3.7490000000000001E-4</v>
      </c>
      <c r="R268" s="143">
        <f>Q268*H268</f>
        <v>9.3725000000000006E-3</v>
      </c>
      <c r="S268" s="143">
        <v>0</v>
      </c>
      <c r="T268" s="144">
        <f>S268*H268</f>
        <v>0</v>
      </c>
      <c r="AR268" s="145" t="s">
        <v>454</v>
      </c>
      <c r="AT268" s="145" t="s">
        <v>360</v>
      </c>
      <c r="AU268" s="145" t="s">
        <v>90</v>
      </c>
      <c r="AY268" s="18" t="s">
        <v>358</v>
      </c>
      <c r="BE268" s="146">
        <f>IF(N268="základní",J268,0)</f>
        <v>0</v>
      </c>
      <c r="BF268" s="146">
        <f>IF(N268="snížená",J268,0)</f>
        <v>0</v>
      </c>
      <c r="BG268" s="146">
        <f>IF(N268="zákl. přenesená",J268,0)</f>
        <v>0</v>
      </c>
      <c r="BH268" s="146">
        <f>IF(N268="sníž. přenesená",J268,0)</f>
        <v>0</v>
      </c>
      <c r="BI268" s="146">
        <f>IF(N268="nulová",J268,0)</f>
        <v>0</v>
      </c>
      <c r="BJ268" s="18" t="s">
        <v>90</v>
      </c>
      <c r="BK268" s="146">
        <f>ROUND(I268*H268,2)</f>
        <v>0</v>
      </c>
      <c r="BL268" s="18" t="s">
        <v>454</v>
      </c>
      <c r="BM268" s="145" t="s">
        <v>5428</v>
      </c>
    </row>
    <row r="269" spans="2:65" s="1" customFormat="1" ht="11.25">
      <c r="B269" s="33"/>
      <c r="D269" s="147" t="s">
        <v>366</v>
      </c>
      <c r="F269" s="148" t="s">
        <v>4480</v>
      </c>
      <c r="I269" s="149"/>
      <c r="L269" s="33"/>
      <c r="M269" s="150"/>
      <c r="T269" s="54"/>
      <c r="AT269" s="18" t="s">
        <v>366</v>
      </c>
      <c r="AU269" s="18" t="s">
        <v>90</v>
      </c>
    </row>
    <row r="270" spans="2:65" s="1" customFormat="1" ht="44.25" customHeight="1">
      <c r="B270" s="33"/>
      <c r="C270" s="134" t="s">
        <v>1187</v>
      </c>
      <c r="D270" s="134" t="s">
        <v>360</v>
      </c>
      <c r="E270" s="135" t="s">
        <v>4481</v>
      </c>
      <c r="F270" s="136" t="s">
        <v>4482</v>
      </c>
      <c r="G270" s="137" t="s">
        <v>1498</v>
      </c>
      <c r="H270" s="189"/>
      <c r="I270" s="139"/>
      <c r="J270" s="140">
        <f>ROUND(I270*H270,2)</f>
        <v>0</v>
      </c>
      <c r="K270" s="136" t="s">
        <v>3989</v>
      </c>
      <c r="L270" s="33"/>
      <c r="M270" s="141" t="s">
        <v>19</v>
      </c>
      <c r="N270" s="142" t="s">
        <v>49</v>
      </c>
      <c r="P270" s="143">
        <f>O270*H270</f>
        <v>0</v>
      </c>
      <c r="Q270" s="143">
        <v>0</v>
      </c>
      <c r="R270" s="143">
        <f>Q270*H270</f>
        <v>0</v>
      </c>
      <c r="S270" s="143">
        <v>0</v>
      </c>
      <c r="T270" s="144">
        <f>S270*H270</f>
        <v>0</v>
      </c>
      <c r="AR270" s="145" t="s">
        <v>454</v>
      </c>
      <c r="AT270" s="145" t="s">
        <v>360</v>
      </c>
      <c r="AU270" s="145" t="s">
        <v>90</v>
      </c>
      <c r="AY270" s="18" t="s">
        <v>358</v>
      </c>
      <c r="BE270" s="146">
        <f>IF(N270="základní",J270,0)</f>
        <v>0</v>
      </c>
      <c r="BF270" s="146">
        <f>IF(N270="snížená",J270,0)</f>
        <v>0</v>
      </c>
      <c r="BG270" s="146">
        <f>IF(N270="zákl. přenesená",J270,0)</f>
        <v>0</v>
      </c>
      <c r="BH270" s="146">
        <f>IF(N270="sníž. přenesená",J270,0)</f>
        <v>0</v>
      </c>
      <c r="BI270" s="146">
        <f>IF(N270="nulová",J270,0)</f>
        <v>0</v>
      </c>
      <c r="BJ270" s="18" t="s">
        <v>90</v>
      </c>
      <c r="BK270" s="146">
        <f>ROUND(I270*H270,2)</f>
        <v>0</v>
      </c>
      <c r="BL270" s="18" t="s">
        <v>454</v>
      </c>
      <c r="BM270" s="145" t="s">
        <v>5429</v>
      </c>
    </row>
    <row r="271" spans="2:65" s="1" customFormat="1" ht="11.25">
      <c r="B271" s="33"/>
      <c r="D271" s="147" t="s">
        <v>366</v>
      </c>
      <c r="F271" s="148" t="s">
        <v>4484</v>
      </c>
      <c r="I271" s="149"/>
      <c r="L271" s="33"/>
      <c r="M271" s="150"/>
      <c r="T271" s="54"/>
      <c r="AT271" s="18" t="s">
        <v>366</v>
      </c>
      <c r="AU271" s="18" t="s">
        <v>90</v>
      </c>
    </row>
    <row r="272" spans="2:65" s="1" customFormat="1" ht="24.2" customHeight="1">
      <c r="B272" s="33"/>
      <c r="C272" s="134" t="s">
        <v>1191</v>
      </c>
      <c r="D272" s="134" t="s">
        <v>360</v>
      </c>
      <c r="E272" s="135" t="s">
        <v>4485</v>
      </c>
      <c r="F272" s="136" t="s">
        <v>4486</v>
      </c>
      <c r="G272" s="137" t="s">
        <v>235</v>
      </c>
      <c r="H272" s="138">
        <v>175</v>
      </c>
      <c r="I272" s="139"/>
      <c r="J272" s="140">
        <f t="shared" ref="J272:J279" si="20">ROUND(I272*H272,2)</f>
        <v>0</v>
      </c>
      <c r="K272" s="136" t="s">
        <v>19</v>
      </c>
      <c r="L272" s="33"/>
      <c r="M272" s="141" t="s">
        <v>19</v>
      </c>
      <c r="N272" s="142" t="s">
        <v>49</v>
      </c>
      <c r="P272" s="143">
        <f t="shared" ref="P272:P279" si="21">O272*H272</f>
        <v>0</v>
      </c>
      <c r="Q272" s="143">
        <v>0</v>
      </c>
      <c r="R272" s="143">
        <f t="shared" ref="R272:R279" si="22">Q272*H272</f>
        <v>0</v>
      </c>
      <c r="S272" s="143">
        <v>0</v>
      </c>
      <c r="T272" s="144">
        <f t="shared" ref="T272:T279" si="23">S272*H272</f>
        <v>0</v>
      </c>
      <c r="AR272" s="145" t="s">
        <v>454</v>
      </c>
      <c r="AT272" s="145" t="s">
        <v>360</v>
      </c>
      <c r="AU272" s="145" t="s">
        <v>90</v>
      </c>
      <c r="AY272" s="18" t="s">
        <v>358</v>
      </c>
      <c r="BE272" s="146">
        <f t="shared" ref="BE272:BE279" si="24">IF(N272="základní",J272,0)</f>
        <v>0</v>
      </c>
      <c r="BF272" s="146">
        <f t="shared" ref="BF272:BF279" si="25">IF(N272="snížená",J272,0)</f>
        <v>0</v>
      </c>
      <c r="BG272" s="146">
        <f t="shared" ref="BG272:BG279" si="26">IF(N272="zákl. přenesená",J272,0)</f>
        <v>0</v>
      </c>
      <c r="BH272" s="146">
        <f t="shared" ref="BH272:BH279" si="27">IF(N272="sníž. přenesená",J272,0)</f>
        <v>0</v>
      </c>
      <c r="BI272" s="146">
        <f t="shared" ref="BI272:BI279" si="28">IF(N272="nulová",J272,0)</f>
        <v>0</v>
      </c>
      <c r="BJ272" s="18" t="s">
        <v>90</v>
      </c>
      <c r="BK272" s="146">
        <f t="shared" ref="BK272:BK279" si="29">ROUND(I272*H272,2)</f>
        <v>0</v>
      </c>
      <c r="BL272" s="18" t="s">
        <v>454</v>
      </c>
      <c r="BM272" s="145" t="s">
        <v>5430</v>
      </c>
    </row>
    <row r="273" spans="2:65" s="1" customFormat="1" ht="16.5" customHeight="1">
      <c r="B273" s="33"/>
      <c r="C273" s="179" t="s">
        <v>1195</v>
      </c>
      <c r="D273" s="179" t="s">
        <v>440</v>
      </c>
      <c r="E273" s="180" t="s">
        <v>4488</v>
      </c>
      <c r="F273" s="181" t="s">
        <v>4489</v>
      </c>
      <c r="G273" s="182" t="s">
        <v>235</v>
      </c>
      <c r="H273" s="183">
        <v>175</v>
      </c>
      <c r="I273" s="184"/>
      <c r="J273" s="185">
        <f t="shared" si="20"/>
        <v>0</v>
      </c>
      <c r="K273" s="181" t="s">
        <v>19</v>
      </c>
      <c r="L273" s="186"/>
      <c r="M273" s="187" t="s">
        <v>19</v>
      </c>
      <c r="N273" s="188" t="s">
        <v>49</v>
      </c>
      <c r="P273" s="143">
        <f t="shared" si="21"/>
        <v>0</v>
      </c>
      <c r="Q273" s="143">
        <v>0</v>
      </c>
      <c r="R273" s="143">
        <f t="shared" si="22"/>
        <v>0</v>
      </c>
      <c r="S273" s="143">
        <v>0</v>
      </c>
      <c r="T273" s="144">
        <f t="shared" si="23"/>
        <v>0</v>
      </c>
      <c r="AR273" s="145" t="s">
        <v>558</v>
      </c>
      <c r="AT273" s="145" t="s">
        <v>440</v>
      </c>
      <c r="AU273" s="145" t="s">
        <v>90</v>
      </c>
      <c r="AY273" s="18" t="s">
        <v>358</v>
      </c>
      <c r="BE273" s="146">
        <f t="shared" si="24"/>
        <v>0</v>
      </c>
      <c r="BF273" s="146">
        <f t="shared" si="25"/>
        <v>0</v>
      </c>
      <c r="BG273" s="146">
        <f t="shared" si="26"/>
        <v>0</v>
      </c>
      <c r="BH273" s="146">
        <f t="shared" si="27"/>
        <v>0</v>
      </c>
      <c r="BI273" s="146">
        <f t="shared" si="28"/>
        <v>0</v>
      </c>
      <c r="BJ273" s="18" t="s">
        <v>90</v>
      </c>
      <c r="BK273" s="146">
        <f t="shared" si="29"/>
        <v>0</v>
      </c>
      <c r="BL273" s="18" t="s">
        <v>454</v>
      </c>
      <c r="BM273" s="145" t="s">
        <v>5431</v>
      </c>
    </row>
    <row r="274" spans="2:65" s="1" customFormat="1" ht="24.2" customHeight="1">
      <c r="B274" s="33"/>
      <c r="C274" s="134" t="s">
        <v>1199</v>
      </c>
      <c r="D274" s="134" t="s">
        <v>360</v>
      </c>
      <c r="E274" s="135" t="s">
        <v>4491</v>
      </c>
      <c r="F274" s="136" t="s">
        <v>4492</v>
      </c>
      <c r="G274" s="137" t="s">
        <v>235</v>
      </c>
      <c r="H274" s="138">
        <v>59</v>
      </c>
      <c r="I274" s="139"/>
      <c r="J274" s="140">
        <f t="shared" si="20"/>
        <v>0</v>
      </c>
      <c r="K274" s="136" t="s">
        <v>19</v>
      </c>
      <c r="L274" s="33"/>
      <c r="M274" s="141" t="s">
        <v>19</v>
      </c>
      <c r="N274" s="142" t="s">
        <v>49</v>
      </c>
      <c r="P274" s="143">
        <f t="shared" si="21"/>
        <v>0</v>
      </c>
      <c r="Q274" s="143">
        <v>0</v>
      </c>
      <c r="R274" s="143">
        <f t="shared" si="22"/>
        <v>0</v>
      </c>
      <c r="S274" s="143">
        <v>0</v>
      </c>
      <c r="T274" s="144">
        <f t="shared" si="23"/>
        <v>0</v>
      </c>
      <c r="AR274" s="145" t="s">
        <v>454</v>
      </c>
      <c r="AT274" s="145" t="s">
        <v>360</v>
      </c>
      <c r="AU274" s="145" t="s">
        <v>90</v>
      </c>
      <c r="AY274" s="18" t="s">
        <v>358</v>
      </c>
      <c r="BE274" s="146">
        <f t="shared" si="24"/>
        <v>0</v>
      </c>
      <c r="BF274" s="146">
        <f t="shared" si="25"/>
        <v>0</v>
      </c>
      <c r="BG274" s="146">
        <f t="shared" si="26"/>
        <v>0</v>
      </c>
      <c r="BH274" s="146">
        <f t="shared" si="27"/>
        <v>0</v>
      </c>
      <c r="BI274" s="146">
        <f t="shared" si="28"/>
        <v>0</v>
      </c>
      <c r="BJ274" s="18" t="s">
        <v>90</v>
      </c>
      <c r="BK274" s="146">
        <f t="shared" si="29"/>
        <v>0</v>
      </c>
      <c r="BL274" s="18" t="s">
        <v>454</v>
      </c>
      <c r="BM274" s="145" t="s">
        <v>5432</v>
      </c>
    </row>
    <row r="275" spans="2:65" s="1" customFormat="1" ht="16.5" customHeight="1">
      <c r="B275" s="33"/>
      <c r="C275" s="179" t="s">
        <v>1216</v>
      </c>
      <c r="D275" s="179" t="s">
        <v>440</v>
      </c>
      <c r="E275" s="180" t="s">
        <v>4494</v>
      </c>
      <c r="F275" s="181" t="s">
        <v>4495</v>
      </c>
      <c r="G275" s="182" t="s">
        <v>235</v>
      </c>
      <c r="H275" s="183">
        <v>59</v>
      </c>
      <c r="I275" s="184"/>
      <c r="J275" s="185">
        <f t="shared" si="20"/>
        <v>0</v>
      </c>
      <c r="K275" s="181" t="s">
        <v>19</v>
      </c>
      <c r="L275" s="186"/>
      <c r="M275" s="187" t="s">
        <v>19</v>
      </c>
      <c r="N275" s="188" t="s">
        <v>49</v>
      </c>
      <c r="P275" s="143">
        <f t="shared" si="21"/>
        <v>0</v>
      </c>
      <c r="Q275" s="143">
        <v>0</v>
      </c>
      <c r="R275" s="143">
        <f t="shared" si="22"/>
        <v>0</v>
      </c>
      <c r="S275" s="143">
        <v>0</v>
      </c>
      <c r="T275" s="144">
        <f t="shared" si="23"/>
        <v>0</v>
      </c>
      <c r="AR275" s="145" t="s">
        <v>558</v>
      </c>
      <c r="AT275" s="145" t="s">
        <v>440</v>
      </c>
      <c r="AU275" s="145" t="s">
        <v>90</v>
      </c>
      <c r="AY275" s="18" t="s">
        <v>358</v>
      </c>
      <c r="BE275" s="146">
        <f t="shared" si="24"/>
        <v>0</v>
      </c>
      <c r="BF275" s="146">
        <f t="shared" si="25"/>
        <v>0</v>
      </c>
      <c r="BG275" s="146">
        <f t="shared" si="26"/>
        <v>0</v>
      </c>
      <c r="BH275" s="146">
        <f t="shared" si="27"/>
        <v>0</v>
      </c>
      <c r="BI275" s="146">
        <f t="shared" si="28"/>
        <v>0</v>
      </c>
      <c r="BJ275" s="18" t="s">
        <v>90</v>
      </c>
      <c r="BK275" s="146">
        <f t="shared" si="29"/>
        <v>0</v>
      </c>
      <c r="BL275" s="18" t="s">
        <v>454</v>
      </c>
      <c r="BM275" s="145" t="s">
        <v>5433</v>
      </c>
    </row>
    <row r="276" spans="2:65" s="1" customFormat="1" ht="21.75" customHeight="1">
      <c r="B276" s="33"/>
      <c r="C276" s="134" t="s">
        <v>1220</v>
      </c>
      <c r="D276" s="134" t="s">
        <v>360</v>
      </c>
      <c r="E276" s="135" t="s">
        <v>4497</v>
      </c>
      <c r="F276" s="136" t="s">
        <v>4498</v>
      </c>
      <c r="G276" s="137" t="s">
        <v>504</v>
      </c>
      <c r="H276" s="138">
        <v>12</v>
      </c>
      <c r="I276" s="139"/>
      <c r="J276" s="140">
        <f t="shared" si="20"/>
        <v>0</v>
      </c>
      <c r="K276" s="136" t="s">
        <v>19</v>
      </c>
      <c r="L276" s="33"/>
      <c r="M276" s="141" t="s">
        <v>19</v>
      </c>
      <c r="N276" s="142" t="s">
        <v>49</v>
      </c>
      <c r="P276" s="143">
        <f t="shared" si="21"/>
        <v>0</v>
      </c>
      <c r="Q276" s="143">
        <v>0</v>
      </c>
      <c r="R276" s="143">
        <f t="shared" si="22"/>
        <v>0</v>
      </c>
      <c r="S276" s="143">
        <v>0</v>
      </c>
      <c r="T276" s="144">
        <f t="shared" si="23"/>
        <v>0</v>
      </c>
      <c r="AR276" s="145" t="s">
        <v>454</v>
      </c>
      <c r="AT276" s="145" t="s">
        <v>360</v>
      </c>
      <c r="AU276" s="145" t="s">
        <v>90</v>
      </c>
      <c r="AY276" s="18" t="s">
        <v>358</v>
      </c>
      <c r="BE276" s="146">
        <f t="shared" si="24"/>
        <v>0</v>
      </c>
      <c r="BF276" s="146">
        <f t="shared" si="25"/>
        <v>0</v>
      </c>
      <c r="BG276" s="146">
        <f t="shared" si="26"/>
        <v>0</v>
      </c>
      <c r="BH276" s="146">
        <f t="shared" si="27"/>
        <v>0</v>
      </c>
      <c r="BI276" s="146">
        <f t="shared" si="28"/>
        <v>0</v>
      </c>
      <c r="BJ276" s="18" t="s">
        <v>90</v>
      </c>
      <c r="BK276" s="146">
        <f t="shared" si="29"/>
        <v>0</v>
      </c>
      <c r="BL276" s="18" t="s">
        <v>454</v>
      </c>
      <c r="BM276" s="145" t="s">
        <v>5434</v>
      </c>
    </row>
    <row r="277" spans="2:65" s="1" customFormat="1" ht="16.5" customHeight="1">
      <c r="B277" s="33"/>
      <c r="C277" s="179" t="s">
        <v>1227</v>
      </c>
      <c r="D277" s="179" t="s">
        <v>440</v>
      </c>
      <c r="E277" s="180" t="s">
        <v>4500</v>
      </c>
      <c r="F277" s="181" t="s">
        <v>4501</v>
      </c>
      <c r="G277" s="182" t="s">
        <v>504</v>
      </c>
      <c r="H277" s="183">
        <v>12</v>
      </c>
      <c r="I277" s="184"/>
      <c r="J277" s="185">
        <f t="shared" si="20"/>
        <v>0</v>
      </c>
      <c r="K277" s="181" t="s">
        <v>19</v>
      </c>
      <c r="L277" s="186"/>
      <c r="M277" s="187" t="s">
        <v>19</v>
      </c>
      <c r="N277" s="188" t="s">
        <v>49</v>
      </c>
      <c r="P277" s="143">
        <f t="shared" si="21"/>
        <v>0</v>
      </c>
      <c r="Q277" s="143">
        <v>0</v>
      </c>
      <c r="R277" s="143">
        <f t="shared" si="22"/>
        <v>0</v>
      </c>
      <c r="S277" s="143">
        <v>0</v>
      </c>
      <c r="T277" s="144">
        <f t="shared" si="23"/>
        <v>0</v>
      </c>
      <c r="AR277" s="145" t="s">
        <v>558</v>
      </c>
      <c r="AT277" s="145" t="s">
        <v>440</v>
      </c>
      <c r="AU277" s="145" t="s">
        <v>90</v>
      </c>
      <c r="AY277" s="18" t="s">
        <v>358</v>
      </c>
      <c r="BE277" s="146">
        <f t="shared" si="24"/>
        <v>0</v>
      </c>
      <c r="BF277" s="146">
        <f t="shared" si="25"/>
        <v>0</v>
      </c>
      <c r="BG277" s="146">
        <f t="shared" si="26"/>
        <v>0</v>
      </c>
      <c r="BH277" s="146">
        <f t="shared" si="27"/>
        <v>0</v>
      </c>
      <c r="BI277" s="146">
        <f t="shared" si="28"/>
        <v>0</v>
      </c>
      <c r="BJ277" s="18" t="s">
        <v>90</v>
      </c>
      <c r="BK277" s="146">
        <f t="shared" si="29"/>
        <v>0</v>
      </c>
      <c r="BL277" s="18" t="s">
        <v>454</v>
      </c>
      <c r="BM277" s="145" t="s">
        <v>5435</v>
      </c>
    </row>
    <row r="278" spans="2:65" s="1" customFormat="1" ht="16.5" customHeight="1">
      <c r="B278" s="33"/>
      <c r="C278" s="134" t="s">
        <v>1233</v>
      </c>
      <c r="D278" s="134" t="s">
        <v>360</v>
      </c>
      <c r="E278" s="135" t="s">
        <v>4503</v>
      </c>
      <c r="F278" s="136" t="s">
        <v>4504</v>
      </c>
      <c r="G278" s="137" t="s">
        <v>504</v>
      </c>
      <c r="H278" s="138">
        <v>1</v>
      </c>
      <c r="I278" s="139"/>
      <c r="J278" s="140">
        <f t="shared" si="20"/>
        <v>0</v>
      </c>
      <c r="K278" s="136" t="s">
        <v>19</v>
      </c>
      <c r="L278" s="33"/>
      <c r="M278" s="141" t="s">
        <v>19</v>
      </c>
      <c r="N278" s="142" t="s">
        <v>49</v>
      </c>
      <c r="P278" s="143">
        <f t="shared" si="21"/>
        <v>0</v>
      </c>
      <c r="Q278" s="143">
        <v>0</v>
      </c>
      <c r="R278" s="143">
        <f t="shared" si="22"/>
        <v>0</v>
      </c>
      <c r="S278" s="143">
        <v>0</v>
      </c>
      <c r="T278" s="144">
        <f t="shared" si="23"/>
        <v>0</v>
      </c>
      <c r="AR278" s="145" t="s">
        <v>454</v>
      </c>
      <c r="AT278" s="145" t="s">
        <v>360</v>
      </c>
      <c r="AU278" s="145" t="s">
        <v>90</v>
      </c>
      <c r="AY278" s="18" t="s">
        <v>358</v>
      </c>
      <c r="BE278" s="146">
        <f t="shared" si="24"/>
        <v>0</v>
      </c>
      <c r="BF278" s="146">
        <f t="shared" si="25"/>
        <v>0</v>
      </c>
      <c r="BG278" s="146">
        <f t="shared" si="26"/>
        <v>0</v>
      </c>
      <c r="BH278" s="146">
        <f t="shared" si="27"/>
        <v>0</v>
      </c>
      <c r="BI278" s="146">
        <f t="shared" si="28"/>
        <v>0</v>
      </c>
      <c r="BJ278" s="18" t="s">
        <v>90</v>
      </c>
      <c r="BK278" s="146">
        <f t="shared" si="29"/>
        <v>0</v>
      </c>
      <c r="BL278" s="18" t="s">
        <v>454</v>
      </c>
      <c r="BM278" s="145" t="s">
        <v>5436</v>
      </c>
    </row>
    <row r="279" spans="2:65" s="1" customFormat="1" ht="16.5" customHeight="1">
      <c r="B279" s="33"/>
      <c r="C279" s="179" t="s">
        <v>1241</v>
      </c>
      <c r="D279" s="179" t="s">
        <v>440</v>
      </c>
      <c r="E279" s="180" t="s">
        <v>4506</v>
      </c>
      <c r="F279" s="181" t="s">
        <v>4507</v>
      </c>
      <c r="G279" s="182" t="s">
        <v>504</v>
      </c>
      <c r="H279" s="183">
        <v>1</v>
      </c>
      <c r="I279" s="184"/>
      <c r="J279" s="185">
        <f t="shared" si="20"/>
        <v>0</v>
      </c>
      <c r="K279" s="181" t="s">
        <v>19</v>
      </c>
      <c r="L279" s="186"/>
      <c r="M279" s="187" t="s">
        <v>19</v>
      </c>
      <c r="N279" s="188" t="s">
        <v>49</v>
      </c>
      <c r="P279" s="143">
        <f t="shared" si="21"/>
        <v>0</v>
      </c>
      <c r="Q279" s="143">
        <v>0</v>
      </c>
      <c r="R279" s="143">
        <f t="shared" si="22"/>
        <v>0</v>
      </c>
      <c r="S279" s="143">
        <v>0</v>
      </c>
      <c r="T279" s="144">
        <f t="shared" si="23"/>
        <v>0</v>
      </c>
      <c r="AR279" s="145" t="s">
        <v>558</v>
      </c>
      <c r="AT279" s="145" t="s">
        <v>440</v>
      </c>
      <c r="AU279" s="145" t="s">
        <v>90</v>
      </c>
      <c r="AY279" s="18" t="s">
        <v>358</v>
      </c>
      <c r="BE279" s="146">
        <f t="shared" si="24"/>
        <v>0</v>
      </c>
      <c r="BF279" s="146">
        <f t="shared" si="25"/>
        <v>0</v>
      </c>
      <c r="BG279" s="146">
        <f t="shared" si="26"/>
        <v>0</v>
      </c>
      <c r="BH279" s="146">
        <f t="shared" si="27"/>
        <v>0</v>
      </c>
      <c r="BI279" s="146">
        <f t="shared" si="28"/>
        <v>0</v>
      </c>
      <c r="BJ279" s="18" t="s">
        <v>90</v>
      </c>
      <c r="BK279" s="146">
        <f t="shared" si="29"/>
        <v>0</v>
      </c>
      <c r="BL279" s="18" t="s">
        <v>454</v>
      </c>
      <c r="BM279" s="145" t="s">
        <v>5437</v>
      </c>
    </row>
    <row r="280" spans="2:65" s="11" customFormat="1" ht="25.9" customHeight="1">
      <c r="B280" s="122"/>
      <c r="D280" s="123" t="s">
        <v>76</v>
      </c>
      <c r="E280" s="124" t="s">
        <v>4509</v>
      </c>
      <c r="F280" s="124" t="s">
        <v>4510</v>
      </c>
      <c r="I280" s="125"/>
      <c r="J280" s="126">
        <f>BK280</f>
        <v>0</v>
      </c>
      <c r="L280" s="122"/>
      <c r="M280" s="127"/>
      <c r="P280" s="128">
        <f>SUM(P281:P282)</f>
        <v>0</v>
      </c>
      <c r="R280" s="128">
        <f>SUM(R281:R282)</f>
        <v>0</v>
      </c>
      <c r="T280" s="129">
        <f>SUM(T281:T282)</f>
        <v>0</v>
      </c>
      <c r="AR280" s="123" t="s">
        <v>364</v>
      </c>
      <c r="AT280" s="130" t="s">
        <v>76</v>
      </c>
      <c r="AU280" s="130" t="s">
        <v>77</v>
      </c>
      <c r="AY280" s="123" t="s">
        <v>358</v>
      </c>
      <c r="BK280" s="131">
        <f>SUM(BK281:BK282)</f>
        <v>0</v>
      </c>
    </row>
    <row r="281" spans="2:65" s="1" customFormat="1" ht="24.2" customHeight="1">
      <c r="B281" s="33"/>
      <c r="C281" s="134" t="s">
        <v>1262</v>
      </c>
      <c r="D281" s="134" t="s">
        <v>360</v>
      </c>
      <c r="E281" s="135" t="s">
        <v>4511</v>
      </c>
      <c r="F281" s="136" t="s">
        <v>4512</v>
      </c>
      <c r="G281" s="137" t="s">
        <v>4513</v>
      </c>
      <c r="H281" s="138">
        <v>55</v>
      </c>
      <c r="I281" s="139"/>
      <c r="J281" s="140">
        <f>ROUND(I281*H281,2)</f>
        <v>0</v>
      </c>
      <c r="K281" s="136" t="s">
        <v>363</v>
      </c>
      <c r="L281" s="33"/>
      <c r="M281" s="141" t="s">
        <v>19</v>
      </c>
      <c r="N281" s="142" t="s">
        <v>49</v>
      </c>
      <c r="P281" s="143">
        <f>O281*H281</f>
        <v>0</v>
      </c>
      <c r="Q281" s="143">
        <v>0</v>
      </c>
      <c r="R281" s="143">
        <f>Q281*H281</f>
        <v>0</v>
      </c>
      <c r="S281" s="143">
        <v>0</v>
      </c>
      <c r="T281" s="144">
        <f>S281*H281</f>
        <v>0</v>
      </c>
      <c r="AR281" s="145" t="s">
        <v>3629</v>
      </c>
      <c r="AT281" s="145" t="s">
        <v>360</v>
      </c>
      <c r="AU281" s="145" t="s">
        <v>84</v>
      </c>
      <c r="AY281" s="18" t="s">
        <v>358</v>
      </c>
      <c r="BE281" s="146">
        <f>IF(N281="základní",J281,0)</f>
        <v>0</v>
      </c>
      <c r="BF281" s="146">
        <f>IF(N281="snížená",J281,0)</f>
        <v>0</v>
      </c>
      <c r="BG281" s="146">
        <f>IF(N281="zákl. přenesená",J281,0)</f>
        <v>0</v>
      </c>
      <c r="BH281" s="146">
        <f>IF(N281="sníž. přenesená",J281,0)</f>
        <v>0</v>
      </c>
      <c r="BI281" s="146">
        <f>IF(N281="nulová",J281,0)</f>
        <v>0</v>
      </c>
      <c r="BJ281" s="18" t="s">
        <v>90</v>
      </c>
      <c r="BK281" s="146">
        <f>ROUND(I281*H281,2)</f>
        <v>0</v>
      </c>
      <c r="BL281" s="18" t="s">
        <v>3629</v>
      </c>
      <c r="BM281" s="145" t="s">
        <v>5438</v>
      </c>
    </row>
    <row r="282" spans="2:65" s="1" customFormat="1" ht="11.25">
      <c r="B282" s="33"/>
      <c r="D282" s="147" t="s">
        <v>366</v>
      </c>
      <c r="F282" s="148" t="s">
        <v>4515</v>
      </c>
      <c r="I282" s="149"/>
      <c r="L282" s="33"/>
      <c r="M282" s="150"/>
      <c r="T282" s="54"/>
      <c r="AT282" s="18" t="s">
        <v>366</v>
      </c>
      <c r="AU282" s="18" t="s">
        <v>84</v>
      </c>
    </row>
    <row r="283" spans="2:65" s="11" customFormat="1" ht="25.9" customHeight="1">
      <c r="B283" s="122"/>
      <c r="D283" s="123" t="s">
        <v>76</v>
      </c>
      <c r="E283" s="124" t="s">
        <v>190</v>
      </c>
      <c r="F283" s="124" t="s">
        <v>191</v>
      </c>
      <c r="I283" s="125"/>
      <c r="J283" s="126">
        <f>BK283</f>
        <v>0</v>
      </c>
      <c r="L283" s="122"/>
      <c r="M283" s="127"/>
      <c r="P283" s="128">
        <f>P284+P287</f>
        <v>0</v>
      </c>
      <c r="R283" s="128">
        <f>R284+R287</f>
        <v>0</v>
      </c>
      <c r="T283" s="129">
        <f>T284+T287</f>
        <v>0</v>
      </c>
      <c r="AR283" s="123" t="s">
        <v>388</v>
      </c>
      <c r="AT283" s="130" t="s">
        <v>76</v>
      </c>
      <c r="AU283" s="130" t="s">
        <v>77</v>
      </c>
      <c r="AY283" s="123" t="s">
        <v>358</v>
      </c>
      <c r="BK283" s="131">
        <f>BK284+BK287</f>
        <v>0</v>
      </c>
    </row>
    <row r="284" spans="2:65" s="11" customFormat="1" ht="22.9" customHeight="1">
      <c r="B284" s="122"/>
      <c r="D284" s="123" t="s">
        <v>76</v>
      </c>
      <c r="E284" s="132" t="s">
        <v>4056</v>
      </c>
      <c r="F284" s="132" t="s">
        <v>4057</v>
      </c>
      <c r="I284" s="125"/>
      <c r="J284" s="133">
        <f>BK284</f>
        <v>0</v>
      </c>
      <c r="L284" s="122"/>
      <c r="M284" s="127"/>
      <c r="P284" s="128">
        <f>SUM(P285:P286)</f>
        <v>0</v>
      </c>
      <c r="R284" s="128">
        <f>SUM(R285:R286)</f>
        <v>0</v>
      </c>
      <c r="T284" s="129">
        <f>SUM(T285:T286)</f>
        <v>0</v>
      </c>
      <c r="AR284" s="123" t="s">
        <v>388</v>
      </c>
      <c r="AT284" s="130" t="s">
        <v>76</v>
      </c>
      <c r="AU284" s="130" t="s">
        <v>84</v>
      </c>
      <c r="AY284" s="123" t="s">
        <v>358</v>
      </c>
      <c r="BK284" s="131">
        <f>SUM(BK285:BK286)</f>
        <v>0</v>
      </c>
    </row>
    <row r="285" spans="2:65" s="1" customFormat="1" ht="16.5" customHeight="1">
      <c r="B285" s="33"/>
      <c r="C285" s="134" t="s">
        <v>1267</v>
      </c>
      <c r="D285" s="134" t="s">
        <v>360</v>
      </c>
      <c r="E285" s="135" t="s">
        <v>4516</v>
      </c>
      <c r="F285" s="136" t="s">
        <v>4517</v>
      </c>
      <c r="G285" s="137" t="s">
        <v>4518</v>
      </c>
      <c r="H285" s="138">
        <v>1</v>
      </c>
      <c r="I285" s="139"/>
      <c r="J285" s="140">
        <f>ROUND(I285*H285,2)</f>
        <v>0</v>
      </c>
      <c r="K285" s="136" t="s">
        <v>3989</v>
      </c>
      <c r="L285" s="33"/>
      <c r="M285" s="141" t="s">
        <v>19</v>
      </c>
      <c r="N285" s="142" t="s">
        <v>49</v>
      </c>
      <c r="P285" s="143">
        <f>O285*H285</f>
        <v>0</v>
      </c>
      <c r="Q285" s="143">
        <v>0</v>
      </c>
      <c r="R285" s="143">
        <f>Q285*H285</f>
        <v>0</v>
      </c>
      <c r="S285" s="143">
        <v>0</v>
      </c>
      <c r="T285" s="144">
        <f>S285*H285</f>
        <v>0</v>
      </c>
      <c r="AR285" s="145" t="s">
        <v>4061</v>
      </c>
      <c r="AT285" s="145" t="s">
        <v>360</v>
      </c>
      <c r="AU285" s="145" t="s">
        <v>90</v>
      </c>
      <c r="AY285" s="18" t="s">
        <v>358</v>
      </c>
      <c r="BE285" s="146">
        <f>IF(N285="základní",J285,0)</f>
        <v>0</v>
      </c>
      <c r="BF285" s="146">
        <f>IF(N285="snížená",J285,0)</f>
        <v>0</v>
      </c>
      <c r="BG285" s="146">
        <f>IF(N285="zákl. přenesená",J285,0)</f>
        <v>0</v>
      </c>
      <c r="BH285" s="146">
        <f>IF(N285="sníž. přenesená",J285,0)</f>
        <v>0</v>
      </c>
      <c r="BI285" s="146">
        <f>IF(N285="nulová",J285,0)</f>
        <v>0</v>
      </c>
      <c r="BJ285" s="18" t="s">
        <v>90</v>
      </c>
      <c r="BK285" s="146">
        <f>ROUND(I285*H285,2)</f>
        <v>0</v>
      </c>
      <c r="BL285" s="18" t="s">
        <v>4061</v>
      </c>
      <c r="BM285" s="145" t="s">
        <v>5439</v>
      </c>
    </row>
    <row r="286" spans="2:65" s="1" customFormat="1" ht="11.25">
      <c r="B286" s="33"/>
      <c r="D286" s="147" t="s">
        <v>366</v>
      </c>
      <c r="F286" s="148" t="s">
        <v>4520</v>
      </c>
      <c r="I286" s="149"/>
      <c r="L286" s="33"/>
      <c r="M286" s="150"/>
      <c r="T286" s="54"/>
      <c r="AT286" s="18" t="s">
        <v>366</v>
      </c>
      <c r="AU286" s="18" t="s">
        <v>90</v>
      </c>
    </row>
    <row r="287" spans="2:65" s="11" customFormat="1" ht="22.9" customHeight="1">
      <c r="B287" s="122"/>
      <c r="D287" s="123" t="s">
        <v>76</v>
      </c>
      <c r="E287" s="132" t="s">
        <v>4521</v>
      </c>
      <c r="F287" s="132" t="s">
        <v>4522</v>
      </c>
      <c r="I287" s="125"/>
      <c r="J287" s="133">
        <f>BK287</f>
        <v>0</v>
      </c>
      <c r="L287" s="122"/>
      <c r="M287" s="127"/>
      <c r="P287" s="128">
        <f>SUM(P288:P289)</f>
        <v>0</v>
      </c>
      <c r="R287" s="128">
        <f>SUM(R288:R289)</f>
        <v>0</v>
      </c>
      <c r="T287" s="129">
        <f>SUM(T288:T289)</f>
        <v>0</v>
      </c>
      <c r="AR287" s="123" t="s">
        <v>388</v>
      </c>
      <c r="AT287" s="130" t="s">
        <v>76</v>
      </c>
      <c r="AU287" s="130" t="s">
        <v>84</v>
      </c>
      <c r="AY287" s="123" t="s">
        <v>358</v>
      </c>
      <c r="BK287" s="131">
        <f>SUM(BK288:BK289)</f>
        <v>0</v>
      </c>
    </row>
    <row r="288" spans="2:65" s="1" customFormat="1" ht="21.75" customHeight="1">
      <c r="B288" s="33"/>
      <c r="C288" s="134" t="s">
        <v>1275</v>
      </c>
      <c r="D288" s="134" t="s">
        <v>360</v>
      </c>
      <c r="E288" s="135" t="s">
        <v>4523</v>
      </c>
      <c r="F288" s="136" t="s">
        <v>4524</v>
      </c>
      <c r="G288" s="137" t="s">
        <v>4518</v>
      </c>
      <c r="H288" s="138">
        <v>1</v>
      </c>
      <c r="I288" s="139"/>
      <c r="J288" s="140">
        <f>ROUND(I288*H288,2)</f>
        <v>0</v>
      </c>
      <c r="K288" s="136" t="s">
        <v>3989</v>
      </c>
      <c r="L288" s="33"/>
      <c r="M288" s="141" t="s">
        <v>19</v>
      </c>
      <c r="N288" s="142" t="s">
        <v>49</v>
      </c>
      <c r="P288" s="143">
        <f>O288*H288</f>
        <v>0</v>
      </c>
      <c r="Q288" s="143">
        <v>0</v>
      </c>
      <c r="R288" s="143">
        <f>Q288*H288</f>
        <v>0</v>
      </c>
      <c r="S288" s="143">
        <v>0</v>
      </c>
      <c r="T288" s="144">
        <f>S288*H288</f>
        <v>0</v>
      </c>
      <c r="AR288" s="145" t="s">
        <v>4061</v>
      </c>
      <c r="AT288" s="145" t="s">
        <v>360</v>
      </c>
      <c r="AU288" s="145" t="s">
        <v>90</v>
      </c>
      <c r="AY288" s="18" t="s">
        <v>358</v>
      </c>
      <c r="BE288" s="146">
        <f>IF(N288="základní",J288,0)</f>
        <v>0</v>
      </c>
      <c r="BF288" s="146">
        <f>IF(N288="snížená",J288,0)</f>
        <v>0</v>
      </c>
      <c r="BG288" s="146">
        <f>IF(N288="zákl. přenesená",J288,0)</f>
        <v>0</v>
      </c>
      <c r="BH288" s="146">
        <f>IF(N288="sníž. přenesená",J288,0)</f>
        <v>0</v>
      </c>
      <c r="BI288" s="146">
        <f>IF(N288="nulová",J288,0)</f>
        <v>0</v>
      </c>
      <c r="BJ288" s="18" t="s">
        <v>90</v>
      </c>
      <c r="BK288" s="146">
        <f>ROUND(I288*H288,2)</f>
        <v>0</v>
      </c>
      <c r="BL288" s="18" t="s">
        <v>4061</v>
      </c>
      <c r="BM288" s="145" t="s">
        <v>5440</v>
      </c>
    </row>
    <row r="289" spans="2:47" s="1" customFormat="1" ht="11.25">
      <c r="B289" s="33"/>
      <c r="D289" s="147" t="s">
        <v>366</v>
      </c>
      <c r="F289" s="148" t="s">
        <v>4526</v>
      </c>
      <c r="I289" s="149"/>
      <c r="L289" s="33"/>
      <c r="M289" s="201"/>
      <c r="N289" s="198"/>
      <c r="O289" s="198"/>
      <c r="P289" s="198"/>
      <c r="Q289" s="198"/>
      <c r="R289" s="198"/>
      <c r="S289" s="198"/>
      <c r="T289" s="202"/>
      <c r="AT289" s="18" t="s">
        <v>366</v>
      </c>
      <c r="AU289" s="18" t="s">
        <v>90</v>
      </c>
    </row>
    <row r="290" spans="2:47" s="1" customFormat="1" ht="6.95" customHeight="1">
      <c r="B290" s="42"/>
      <c r="C290" s="43"/>
      <c r="D290" s="43"/>
      <c r="E290" s="43"/>
      <c r="F290" s="43"/>
      <c r="G290" s="43"/>
      <c r="H290" s="43"/>
      <c r="I290" s="43"/>
      <c r="J290" s="43"/>
      <c r="K290" s="43"/>
      <c r="L290" s="33"/>
    </row>
  </sheetData>
  <sheetProtection algorithmName="SHA-512" hashValue="Y0M3l6A+XSnXEbMSgaifR++WNL3UfPdptYzzi0aaAMOiUbEAmRYy5J5ljMHWs3toFf31Pu2WT9318cfBkPMofQ==" saltValue="k8qu5hg0TU8zedPSUmaL4fcbaKFC+7xvH/3CnLSVdqcOpQyLKm1QPx4ZQ9/regsHnm7v/1WrsZZ1ld0x5UXJkg==" spinCount="100000" sheet="1" objects="1" scenarios="1" formatColumns="0" formatRows="0" autoFilter="0"/>
  <autoFilter ref="C96:K289" xr:uid="{00000000-0009-0000-0000-00000C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C00-000000000000}"/>
    <hyperlink ref="F104" r:id="rId2" xr:uid="{00000000-0004-0000-0C00-000001000000}"/>
    <hyperlink ref="F107" r:id="rId3" xr:uid="{00000000-0004-0000-0C00-000002000000}"/>
    <hyperlink ref="F110" r:id="rId4" xr:uid="{00000000-0004-0000-0C00-000003000000}"/>
    <hyperlink ref="F113" r:id="rId5" xr:uid="{00000000-0004-0000-0C00-000004000000}"/>
    <hyperlink ref="F116" r:id="rId6" xr:uid="{00000000-0004-0000-0C00-000005000000}"/>
    <hyperlink ref="F119" r:id="rId7" xr:uid="{00000000-0004-0000-0C00-000006000000}"/>
    <hyperlink ref="F122" r:id="rId8" xr:uid="{00000000-0004-0000-0C00-000007000000}"/>
    <hyperlink ref="F125" r:id="rId9" xr:uid="{00000000-0004-0000-0C00-000008000000}"/>
    <hyperlink ref="F128" r:id="rId10" xr:uid="{00000000-0004-0000-0C00-000009000000}"/>
    <hyperlink ref="F131" r:id="rId11" xr:uid="{00000000-0004-0000-0C00-00000A000000}"/>
    <hyperlink ref="F135" r:id="rId12" xr:uid="{00000000-0004-0000-0C00-00000B000000}"/>
    <hyperlink ref="F139" r:id="rId13" xr:uid="{00000000-0004-0000-0C00-00000C000000}"/>
    <hyperlink ref="F142" r:id="rId14" xr:uid="{00000000-0004-0000-0C00-00000D000000}"/>
    <hyperlink ref="F145" r:id="rId15" xr:uid="{00000000-0004-0000-0C00-00000E000000}"/>
    <hyperlink ref="F151" r:id="rId16" xr:uid="{00000000-0004-0000-0C00-00000F000000}"/>
    <hyperlink ref="F154" r:id="rId17" xr:uid="{00000000-0004-0000-0C00-000010000000}"/>
    <hyperlink ref="F159" r:id="rId18" xr:uid="{00000000-0004-0000-0C00-000011000000}"/>
    <hyperlink ref="F163" r:id="rId19" xr:uid="{00000000-0004-0000-0C00-000012000000}"/>
    <hyperlink ref="F166" r:id="rId20" xr:uid="{00000000-0004-0000-0C00-000013000000}"/>
    <hyperlink ref="F169" r:id="rId21" xr:uid="{00000000-0004-0000-0C00-000014000000}"/>
    <hyperlink ref="F172" r:id="rId22" xr:uid="{00000000-0004-0000-0C00-000015000000}"/>
    <hyperlink ref="F175" r:id="rId23" xr:uid="{00000000-0004-0000-0C00-000016000000}"/>
    <hyperlink ref="F178" r:id="rId24" xr:uid="{00000000-0004-0000-0C00-000017000000}"/>
    <hyperlink ref="F181" r:id="rId25" xr:uid="{00000000-0004-0000-0C00-000018000000}"/>
    <hyperlink ref="F184" r:id="rId26" xr:uid="{00000000-0004-0000-0C00-000019000000}"/>
    <hyperlink ref="F187" r:id="rId27" xr:uid="{00000000-0004-0000-0C00-00001A000000}"/>
    <hyperlink ref="F190" r:id="rId28" xr:uid="{00000000-0004-0000-0C00-00001B000000}"/>
    <hyperlink ref="F193" r:id="rId29" xr:uid="{00000000-0004-0000-0C00-00001C000000}"/>
    <hyperlink ref="F196" r:id="rId30" xr:uid="{00000000-0004-0000-0C00-00001D000000}"/>
    <hyperlink ref="F205" r:id="rId31" xr:uid="{00000000-0004-0000-0C00-00001E000000}"/>
    <hyperlink ref="F209" r:id="rId32" xr:uid="{00000000-0004-0000-0C00-00001F000000}"/>
    <hyperlink ref="F213" r:id="rId33" xr:uid="{00000000-0004-0000-0C00-000020000000}"/>
    <hyperlink ref="F217" r:id="rId34" xr:uid="{00000000-0004-0000-0C00-000021000000}"/>
    <hyperlink ref="F225" r:id="rId35" xr:uid="{00000000-0004-0000-0C00-000022000000}"/>
    <hyperlink ref="F228" r:id="rId36" xr:uid="{00000000-0004-0000-0C00-000023000000}"/>
    <hyperlink ref="F231" r:id="rId37" xr:uid="{00000000-0004-0000-0C00-000024000000}"/>
    <hyperlink ref="F234" r:id="rId38" xr:uid="{00000000-0004-0000-0C00-000025000000}"/>
    <hyperlink ref="F237" r:id="rId39" xr:uid="{00000000-0004-0000-0C00-000026000000}"/>
    <hyperlink ref="F243" r:id="rId40" xr:uid="{00000000-0004-0000-0C00-000027000000}"/>
    <hyperlink ref="F247" r:id="rId41" xr:uid="{00000000-0004-0000-0C00-000028000000}"/>
    <hyperlink ref="F250" r:id="rId42" xr:uid="{00000000-0004-0000-0C00-000029000000}"/>
    <hyperlink ref="F253" r:id="rId43" xr:uid="{00000000-0004-0000-0C00-00002A000000}"/>
    <hyperlink ref="F256" r:id="rId44" xr:uid="{00000000-0004-0000-0C00-00002B000000}"/>
    <hyperlink ref="F260" r:id="rId45" xr:uid="{00000000-0004-0000-0C00-00002C000000}"/>
    <hyperlink ref="F262" r:id="rId46" xr:uid="{00000000-0004-0000-0C00-00002D000000}"/>
    <hyperlink ref="F264" r:id="rId47" xr:uid="{00000000-0004-0000-0C00-00002E000000}"/>
    <hyperlink ref="F266" r:id="rId48" xr:uid="{00000000-0004-0000-0C00-00002F000000}"/>
    <hyperlink ref="F269" r:id="rId49" xr:uid="{00000000-0004-0000-0C00-000030000000}"/>
    <hyperlink ref="F271" r:id="rId50" xr:uid="{00000000-0004-0000-0C00-000031000000}"/>
    <hyperlink ref="F282" r:id="rId51" xr:uid="{00000000-0004-0000-0C00-000032000000}"/>
    <hyperlink ref="F286" r:id="rId52" xr:uid="{00000000-0004-0000-0C00-000033000000}"/>
    <hyperlink ref="F289" r:id="rId53" xr:uid="{00000000-0004-0000-0C00-00003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131</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5171</v>
      </c>
      <c r="F9" s="303"/>
      <c r="G9" s="303"/>
      <c r="H9" s="303"/>
      <c r="L9" s="21"/>
    </row>
    <row r="10" spans="2:46" ht="12" customHeight="1">
      <c r="B10" s="21"/>
      <c r="D10" s="28" t="s">
        <v>222</v>
      </c>
      <c r="L10" s="21"/>
    </row>
    <row r="11" spans="2:46" s="1" customFormat="1" ht="16.5" customHeight="1">
      <c r="B11" s="33"/>
      <c r="E11" s="337" t="s">
        <v>5198</v>
      </c>
      <c r="F11" s="343"/>
      <c r="G11" s="343"/>
      <c r="H11" s="343"/>
      <c r="L11" s="33"/>
    </row>
    <row r="12" spans="2:46" s="1" customFormat="1" ht="12" customHeight="1">
      <c r="B12" s="33"/>
      <c r="D12" s="28" t="s">
        <v>2976</v>
      </c>
      <c r="L12" s="33"/>
    </row>
    <row r="13" spans="2:46" s="1" customFormat="1" ht="16.5" customHeight="1">
      <c r="B13" s="33"/>
      <c r="E13" s="324" t="s">
        <v>5441</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ROUND((SUM(BE97:BE195)),  2)</f>
        <v>0</v>
      </c>
      <c r="I37" s="96">
        <v>0.21</v>
      </c>
      <c r="J37" s="84">
        <f>ROUND(((SUM(BE97:BE195))*I37),  2)</f>
        <v>0</v>
      </c>
      <c r="L37" s="33"/>
    </row>
    <row r="38" spans="2:12" s="1" customFormat="1" ht="14.45" customHeight="1">
      <c r="B38" s="33"/>
      <c r="E38" s="28" t="s">
        <v>49</v>
      </c>
      <c r="F38" s="84">
        <f>ROUND((SUM(BF97:BF195)),  2)</f>
        <v>0</v>
      </c>
      <c r="I38" s="96">
        <v>0.12</v>
      </c>
      <c r="J38" s="84">
        <f>ROUND(((SUM(BF97:BF195))*I38),  2)</f>
        <v>0</v>
      </c>
      <c r="L38" s="33"/>
    </row>
    <row r="39" spans="2:12" s="1" customFormat="1" ht="14.45" hidden="1" customHeight="1">
      <c r="B39" s="33"/>
      <c r="E39" s="28" t="s">
        <v>50</v>
      </c>
      <c r="F39" s="84">
        <f>ROUND((SUM(BG97:BG195)),  2)</f>
        <v>0</v>
      </c>
      <c r="I39" s="96">
        <v>0.21</v>
      </c>
      <c r="J39" s="84">
        <f>0</f>
        <v>0</v>
      </c>
      <c r="L39" s="33"/>
    </row>
    <row r="40" spans="2:12" s="1" customFormat="1" ht="14.45" hidden="1" customHeight="1">
      <c r="B40" s="33"/>
      <c r="E40" s="28" t="s">
        <v>51</v>
      </c>
      <c r="F40" s="84">
        <f>ROUND((SUM(BH97:BH195)),  2)</f>
        <v>0</v>
      </c>
      <c r="I40" s="96">
        <v>0.12</v>
      </c>
      <c r="J40" s="84">
        <f>0</f>
        <v>0</v>
      </c>
      <c r="L40" s="33"/>
    </row>
    <row r="41" spans="2:12" s="1" customFormat="1" ht="14.45" hidden="1" customHeight="1">
      <c r="B41" s="33"/>
      <c r="E41" s="28" t="s">
        <v>52</v>
      </c>
      <c r="F41" s="84">
        <f>ROUND((SUM(BI97:BI195)),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5171</v>
      </c>
      <c r="F54" s="303"/>
      <c r="G54" s="303"/>
      <c r="H54" s="303"/>
      <c r="L54" s="21"/>
    </row>
    <row r="55" spans="2:12" ht="12" customHeight="1">
      <c r="B55" s="21"/>
      <c r="C55" s="28" t="s">
        <v>222</v>
      </c>
      <c r="L55" s="21"/>
    </row>
    <row r="56" spans="2:12" s="1" customFormat="1" ht="16.5" customHeight="1">
      <c r="B56" s="33"/>
      <c r="E56" s="337" t="s">
        <v>5198</v>
      </c>
      <c r="F56" s="343"/>
      <c r="G56" s="343"/>
      <c r="H56" s="343"/>
      <c r="L56" s="33"/>
    </row>
    <row r="57" spans="2:12" s="1" customFormat="1" ht="12" customHeight="1">
      <c r="B57" s="33"/>
      <c r="C57" s="28" t="s">
        <v>2976</v>
      </c>
      <c r="L57" s="33"/>
    </row>
    <row r="58" spans="2:12" s="1" customFormat="1" ht="16.5" customHeight="1">
      <c r="B58" s="33"/>
      <c r="E58" s="324" t="str">
        <f>E13</f>
        <v>D.1.4.4B - Elektroinstalace - slaboproudy</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4066</v>
      </c>
      <c r="E69" s="112"/>
      <c r="F69" s="112"/>
      <c r="G69" s="112"/>
      <c r="H69" s="112"/>
      <c r="I69" s="112"/>
      <c r="J69" s="113">
        <f>J99</f>
        <v>0</v>
      </c>
      <c r="L69" s="110"/>
    </row>
    <row r="70" spans="2:47" s="9" customFormat="1" ht="19.899999999999999" customHeight="1">
      <c r="B70" s="110"/>
      <c r="D70" s="111" t="s">
        <v>327</v>
      </c>
      <c r="E70" s="112"/>
      <c r="F70" s="112"/>
      <c r="G70" s="112"/>
      <c r="H70" s="112"/>
      <c r="I70" s="112"/>
      <c r="J70" s="113">
        <f>J103</f>
        <v>0</v>
      </c>
      <c r="L70" s="110"/>
    </row>
    <row r="71" spans="2:47" s="8" customFormat="1" ht="24.95" customHeight="1">
      <c r="B71" s="106"/>
      <c r="D71" s="107" t="s">
        <v>4067</v>
      </c>
      <c r="E71" s="108"/>
      <c r="F71" s="108"/>
      <c r="G71" s="108"/>
      <c r="H71" s="108"/>
      <c r="I71" s="108"/>
      <c r="J71" s="109">
        <f>J187</f>
        <v>0</v>
      </c>
      <c r="L71" s="106"/>
    </row>
    <row r="72" spans="2:47" s="8" customFormat="1" ht="24.95" customHeight="1">
      <c r="B72" s="106"/>
      <c r="D72" s="107" t="s">
        <v>3690</v>
      </c>
      <c r="E72" s="108"/>
      <c r="F72" s="108"/>
      <c r="G72" s="108"/>
      <c r="H72" s="108"/>
      <c r="I72" s="108"/>
      <c r="J72" s="109">
        <f>J190</f>
        <v>0</v>
      </c>
      <c r="L72" s="106"/>
    </row>
    <row r="73" spans="2:47" s="9" customFormat="1" ht="19.899999999999999" customHeight="1">
      <c r="B73" s="110"/>
      <c r="D73" s="111" t="s">
        <v>3691</v>
      </c>
      <c r="E73" s="112"/>
      <c r="F73" s="112"/>
      <c r="G73" s="112"/>
      <c r="H73" s="112"/>
      <c r="I73" s="112"/>
      <c r="J73" s="113">
        <f>J191</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5171</v>
      </c>
      <c r="F85" s="303"/>
      <c r="G85" s="303"/>
      <c r="H85" s="303"/>
      <c r="L85" s="21"/>
    </row>
    <row r="86" spans="2:20" ht="12" customHeight="1">
      <c r="B86" s="21"/>
      <c r="C86" s="28" t="s">
        <v>222</v>
      </c>
      <c r="L86" s="21"/>
    </row>
    <row r="87" spans="2:20" s="1" customFormat="1" ht="16.5" customHeight="1">
      <c r="B87" s="33"/>
      <c r="E87" s="337" t="s">
        <v>5198</v>
      </c>
      <c r="F87" s="343"/>
      <c r="G87" s="343"/>
      <c r="H87" s="343"/>
      <c r="L87" s="33"/>
    </row>
    <row r="88" spans="2:20" s="1" customFormat="1" ht="12" customHeight="1">
      <c r="B88" s="33"/>
      <c r="C88" s="28" t="s">
        <v>2976</v>
      </c>
      <c r="L88" s="33"/>
    </row>
    <row r="89" spans="2:20" s="1" customFormat="1" ht="16.5" customHeight="1">
      <c r="B89" s="33"/>
      <c r="E89" s="324" t="str">
        <f>E13</f>
        <v>D.1.4.4B - Elektroinstalace - slaboproudy</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40.15" customHeight="1">
      <c r="B93" s="33"/>
      <c r="C93" s="28" t="s">
        <v>24</v>
      </c>
      <c r="F93" s="26" t="str">
        <f>E19</f>
        <v>Město Kroměříž</v>
      </c>
      <c r="I93" s="28" t="s">
        <v>32</v>
      </c>
      <c r="J93" s="31" t="str">
        <f>E25</f>
        <v>Jiří Škop-elektroprojekce, Duhová 269, Náchod</v>
      </c>
      <c r="L93" s="33"/>
    </row>
    <row r="94" spans="2:20" s="1" customFormat="1" ht="40.15" customHeight="1">
      <c r="B94" s="33"/>
      <c r="C94" s="28" t="s">
        <v>30</v>
      </c>
      <c r="F94" s="26" t="str">
        <f>IF(E22="","",E22)</f>
        <v>Vyplň údaj</v>
      </c>
      <c r="I94" s="28" t="s">
        <v>37</v>
      </c>
      <c r="J94" s="31" t="str">
        <f>E28</f>
        <v>Jiří Škop-elektroprojekce, Duhová 269, Náchod</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P98+P187+P190</f>
        <v>0</v>
      </c>
      <c r="Q97" s="51"/>
      <c r="R97" s="119">
        <f>R98+R187+R190</f>
        <v>0.11113000000000001</v>
      </c>
      <c r="S97" s="51"/>
      <c r="T97" s="120">
        <f>T98+T187+T190</f>
        <v>0</v>
      </c>
      <c r="AT97" s="18" t="s">
        <v>76</v>
      </c>
      <c r="AU97" s="18" t="s">
        <v>313</v>
      </c>
      <c r="BK97" s="121">
        <f>BK98+BK187+BK190</f>
        <v>0</v>
      </c>
    </row>
    <row r="98" spans="2:65" s="11" customFormat="1" ht="25.9" customHeight="1">
      <c r="B98" s="122"/>
      <c r="D98" s="123" t="s">
        <v>76</v>
      </c>
      <c r="E98" s="124" t="s">
        <v>1407</v>
      </c>
      <c r="F98" s="124" t="s">
        <v>1408</v>
      </c>
      <c r="I98" s="125"/>
      <c r="J98" s="126">
        <f>BK98</f>
        <v>0</v>
      </c>
      <c r="L98" s="122"/>
      <c r="M98" s="127"/>
      <c r="P98" s="128">
        <f>P99+P103</f>
        <v>0</v>
      </c>
      <c r="R98" s="128">
        <f>R99+R103</f>
        <v>0.11113000000000001</v>
      </c>
      <c r="T98" s="129">
        <f>T99+T103</f>
        <v>0</v>
      </c>
      <c r="AR98" s="123" t="s">
        <v>90</v>
      </c>
      <c r="AT98" s="130" t="s">
        <v>76</v>
      </c>
      <c r="AU98" s="130" t="s">
        <v>77</v>
      </c>
      <c r="AY98" s="123" t="s">
        <v>358</v>
      </c>
      <c r="BK98" s="131">
        <f>BK99+BK103</f>
        <v>0</v>
      </c>
    </row>
    <row r="99" spans="2:65" s="11" customFormat="1" ht="22.9" customHeight="1">
      <c r="B99" s="122"/>
      <c r="D99" s="123" t="s">
        <v>76</v>
      </c>
      <c r="E99" s="132" t="s">
        <v>4069</v>
      </c>
      <c r="F99" s="132" t="s">
        <v>103</v>
      </c>
      <c r="I99" s="125"/>
      <c r="J99" s="133">
        <f>BK99</f>
        <v>0</v>
      </c>
      <c r="L99" s="122"/>
      <c r="M99" s="127"/>
      <c r="P99" s="128">
        <f>SUM(P100:P102)</f>
        <v>0</v>
      </c>
      <c r="R99" s="128">
        <f>SUM(R100:R102)</f>
        <v>6.7499999999999991E-3</v>
      </c>
      <c r="T99" s="129">
        <f>SUM(T100:T102)</f>
        <v>0</v>
      </c>
      <c r="AR99" s="123" t="s">
        <v>90</v>
      </c>
      <c r="AT99" s="130" t="s">
        <v>76</v>
      </c>
      <c r="AU99" s="130" t="s">
        <v>84</v>
      </c>
      <c r="AY99" s="123" t="s">
        <v>358</v>
      </c>
      <c r="BK99" s="131">
        <f>SUM(BK100:BK102)</f>
        <v>0</v>
      </c>
    </row>
    <row r="100" spans="2:65" s="1" customFormat="1" ht="37.9" customHeight="1">
      <c r="B100" s="33"/>
      <c r="C100" s="134" t="s">
        <v>84</v>
      </c>
      <c r="D100" s="134" t="s">
        <v>360</v>
      </c>
      <c r="E100" s="135" t="s">
        <v>4112</v>
      </c>
      <c r="F100" s="136" t="s">
        <v>4113</v>
      </c>
      <c r="G100" s="137" t="s">
        <v>235</v>
      </c>
      <c r="H100" s="138">
        <v>45</v>
      </c>
      <c r="I100" s="139"/>
      <c r="J100" s="140">
        <f>ROUND(I100*H100,2)</f>
        <v>0</v>
      </c>
      <c r="K100" s="136" t="s">
        <v>363</v>
      </c>
      <c r="L100" s="33"/>
      <c r="M100" s="141" t="s">
        <v>19</v>
      </c>
      <c r="N100" s="142" t="s">
        <v>49</v>
      </c>
      <c r="P100" s="143">
        <f>O100*H100</f>
        <v>0</v>
      </c>
      <c r="Q100" s="143">
        <v>0</v>
      </c>
      <c r="R100" s="143">
        <f>Q100*H100</f>
        <v>0</v>
      </c>
      <c r="S100" s="143">
        <v>0</v>
      </c>
      <c r="T100" s="144">
        <f>S100*H100</f>
        <v>0</v>
      </c>
      <c r="AR100" s="145" t="s">
        <v>454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454</v>
      </c>
      <c r="BM100" s="145" t="s">
        <v>5442</v>
      </c>
    </row>
    <row r="101" spans="2:65" s="1" customFormat="1" ht="11.25">
      <c r="B101" s="33"/>
      <c r="D101" s="147" t="s">
        <v>366</v>
      </c>
      <c r="F101" s="148" t="s">
        <v>4115</v>
      </c>
      <c r="I101" s="149"/>
      <c r="L101" s="33"/>
      <c r="M101" s="150"/>
      <c r="T101" s="54"/>
      <c r="AT101" s="18" t="s">
        <v>366</v>
      </c>
      <c r="AU101" s="18" t="s">
        <v>90</v>
      </c>
    </row>
    <row r="102" spans="2:65" s="1" customFormat="1" ht="49.15" customHeight="1">
      <c r="B102" s="33"/>
      <c r="C102" s="179" t="s">
        <v>90</v>
      </c>
      <c r="D102" s="179" t="s">
        <v>440</v>
      </c>
      <c r="E102" s="180" t="s">
        <v>4529</v>
      </c>
      <c r="F102" s="181" t="s">
        <v>4530</v>
      </c>
      <c r="G102" s="182" t="s">
        <v>235</v>
      </c>
      <c r="H102" s="183">
        <v>45</v>
      </c>
      <c r="I102" s="184"/>
      <c r="J102" s="185">
        <f>ROUND(I102*H102,2)</f>
        <v>0</v>
      </c>
      <c r="K102" s="181" t="s">
        <v>363</v>
      </c>
      <c r="L102" s="186"/>
      <c r="M102" s="187" t="s">
        <v>19</v>
      </c>
      <c r="N102" s="188" t="s">
        <v>49</v>
      </c>
      <c r="P102" s="143">
        <f>O102*H102</f>
        <v>0</v>
      </c>
      <c r="Q102" s="143">
        <v>1.4999999999999999E-4</v>
      </c>
      <c r="R102" s="143">
        <f>Q102*H102</f>
        <v>6.7499999999999991E-3</v>
      </c>
      <c r="S102" s="143">
        <v>0</v>
      </c>
      <c r="T102" s="144">
        <f>S102*H102</f>
        <v>0</v>
      </c>
      <c r="AR102" s="145" t="s">
        <v>558</v>
      </c>
      <c r="AT102" s="145" t="s">
        <v>440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5443</v>
      </c>
    </row>
    <row r="103" spans="2:65" s="11" customFormat="1" ht="22.9" customHeight="1">
      <c r="B103" s="122"/>
      <c r="D103" s="123" t="s">
        <v>76</v>
      </c>
      <c r="E103" s="132" t="s">
        <v>1851</v>
      </c>
      <c r="F103" s="132" t="s">
        <v>1852</v>
      </c>
      <c r="I103" s="125"/>
      <c r="J103" s="133">
        <f>BK103</f>
        <v>0</v>
      </c>
      <c r="L103" s="122"/>
      <c r="M103" s="127"/>
      <c r="P103" s="128">
        <f>SUM(P104:P186)</f>
        <v>0</v>
      </c>
      <c r="R103" s="128">
        <f>SUM(R104:R186)</f>
        <v>0.10438</v>
      </c>
      <c r="T103" s="129">
        <f>SUM(T104:T186)</f>
        <v>0</v>
      </c>
      <c r="AR103" s="123" t="s">
        <v>90</v>
      </c>
      <c r="AT103" s="130" t="s">
        <v>76</v>
      </c>
      <c r="AU103" s="130" t="s">
        <v>84</v>
      </c>
      <c r="AY103" s="123" t="s">
        <v>358</v>
      </c>
      <c r="BK103" s="131">
        <f>SUM(BK104:BK186)</f>
        <v>0</v>
      </c>
    </row>
    <row r="104" spans="2:65" s="1" customFormat="1" ht="24.2" customHeight="1">
      <c r="B104" s="33"/>
      <c r="C104" s="134" t="s">
        <v>97</v>
      </c>
      <c r="D104" s="134" t="s">
        <v>360</v>
      </c>
      <c r="E104" s="135" t="s">
        <v>4532</v>
      </c>
      <c r="F104" s="136" t="s">
        <v>4533</v>
      </c>
      <c r="G104" s="137" t="s">
        <v>235</v>
      </c>
      <c r="H104" s="138">
        <v>1090</v>
      </c>
      <c r="I104" s="139"/>
      <c r="J104" s="140">
        <f>ROUND(I104*H104,2)</f>
        <v>0</v>
      </c>
      <c r="K104" s="136" t="s">
        <v>363</v>
      </c>
      <c r="L104" s="33"/>
      <c r="M104" s="141" t="s">
        <v>19</v>
      </c>
      <c r="N104" s="142" t="s">
        <v>49</v>
      </c>
      <c r="P104" s="143">
        <f>O104*H104</f>
        <v>0</v>
      </c>
      <c r="Q104" s="143">
        <v>0</v>
      </c>
      <c r="R104" s="143">
        <f>Q104*H104</f>
        <v>0</v>
      </c>
      <c r="S104" s="143">
        <v>0</v>
      </c>
      <c r="T104" s="144">
        <f>S104*H104</f>
        <v>0</v>
      </c>
      <c r="AR104" s="145" t="s">
        <v>454</v>
      </c>
      <c r="AT104" s="145" t="s">
        <v>360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90</v>
      </c>
      <c r="BK104" s="146">
        <f>ROUND(I104*H104,2)</f>
        <v>0</v>
      </c>
      <c r="BL104" s="18" t="s">
        <v>454</v>
      </c>
      <c r="BM104" s="145" t="s">
        <v>5444</v>
      </c>
    </row>
    <row r="105" spans="2:65" s="1" customFormat="1" ht="11.25">
      <c r="B105" s="33"/>
      <c r="D105" s="147" t="s">
        <v>366</v>
      </c>
      <c r="F105" s="148" t="s">
        <v>4535</v>
      </c>
      <c r="I105" s="149"/>
      <c r="L105" s="33"/>
      <c r="M105" s="150"/>
      <c r="T105" s="54"/>
      <c r="AT105" s="18" t="s">
        <v>366</v>
      </c>
      <c r="AU105" s="18" t="s">
        <v>90</v>
      </c>
    </row>
    <row r="106" spans="2:65" s="1" customFormat="1" ht="21.75" customHeight="1">
      <c r="B106" s="33"/>
      <c r="C106" s="179" t="s">
        <v>364</v>
      </c>
      <c r="D106" s="179" t="s">
        <v>440</v>
      </c>
      <c r="E106" s="180" t="s">
        <v>4536</v>
      </c>
      <c r="F106" s="181" t="s">
        <v>4537</v>
      </c>
      <c r="G106" s="182" t="s">
        <v>235</v>
      </c>
      <c r="H106" s="183">
        <v>440</v>
      </c>
      <c r="I106" s="184"/>
      <c r="J106" s="185">
        <f>ROUND(I106*H106,2)</f>
        <v>0</v>
      </c>
      <c r="K106" s="181" t="s">
        <v>363</v>
      </c>
      <c r="L106" s="186"/>
      <c r="M106" s="187" t="s">
        <v>19</v>
      </c>
      <c r="N106" s="188" t="s">
        <v>49</v>
      </c>
      <c r="P106" s="143">
        <f>O106*H106</f>
        <v>0</v>
      </c>
      <c r="Q106" s="143">
        <v>6.9999999999999994E-5</v>
      </c>
      <c r="R106" s="143">
        <f>Q106*H106</f>
        <v>3.0799999999999998E-2</v>
      </c>
      <c r="S106" s="143">
        <v>0</v>
      </c>
      <c r="T106" s="144">
        <f>S106*H106</f>
        <v>0</v>
      </c>
      <c r="AR106" s="145" t="s">
        <v>558</v>
      </c>
      <c r="AT106" s="145" t="s">
        <v>440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5445</v>
      </c>
    </row>
    <row r="107" spans="2:65" s="1" customFormat="1" ht="21.75" customHeight="1">
      <c r="B107" s="33"/>
      <c r="C107" s="179" t="s">
        <v>388</v>
      </c>
      <c r="D107" s="179" t="s">
        <v>440</v>
      </c>
      <c r="E107" s="180" t="s">
        <v>4539</v>
      </c>
      <c r="F107" s="181" t="s">
        <v>4540</v>
      </c>
      <c r="G107" s="182" t="s">
        <v>235</v>
      </c>
      <c r="H107" s="183">
        <v>500</v>
      </c>
      <c r="I107" s="184"/>
      <c r="J107" s="185">
        <f>ROUND(I107*H107,2)</f>
        <v>0</v>
      </c>
      <c r="K107" s="181" t="s">
        <v>363</v>
      </c>
      <c r="L107" s="186"/>
      <c r="M107" s="187" t="s">
        <v>19</v>
      </c>
      <c r="N107" s="188" t="s">
        <v>49</v>
      </c>
      <c r="P107" s="143">
        <f>O107*H107</f>
        <v>0</v>
      </c>
      <c r="Q107" s="143">
        <v>4.0000000000000003E-5</v>
      </c>
      <c r="R107" s="143">
        <f>Q107*H107</f>
        <v>0.02</v>
      </c>
      <c r="S107" s="143">
        <v>0</v>
      </c>
      <c r="T107" s="144">
        <f>S107*H107</f>
        <v>0</v>
      </c>
      <c r="AR107" s="145" t="s">
        <v>558</v>
      </c>
      <c r="AT107" s="145" t="s">
        <v>440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5446</v>
      </c>
    </row>
    <row r="108" spans="2:65" s="1" customFormat="1" ht="21.75" customHeight="1">
      <c r="B108" s="33"/>
      <c r="C108" s="179" t="s">
        <v>394</v>
      </c>
      <c r="D108" s="179" t="s">
        <v>440</v>
      </c>
      <c r="E108" s="180" t="s">
        <v>4542</v>
      </c>
      <c r="F108" s="181" t="s">
        <v>4543</v>
      </c>
      <c r="G108" s="182" t="s">
        <v>235</v>
      </c>
      <c r="H108" s="183">
        <v>150</v>
      </c>
      <c r="I108" s="184"/>
      <c r="J108" s="185">
        <f>ROUND(I108*H108,2)</f>
        <v>0</v>
      </c>
      <c r="K108" s="181" t="s">
        <v>363</v>
      </c>
      <c r="L108" s="186"/>
      <c r="M108" s="187" t="s">
        <v>19</v>
      </c>
      <c r="N108" s="188" t="s">
        <v>49</v>
      </c>
      <c r="P108" s="143">
        <f>O108*H108</f>
        <v>0</v>
      </c>
      <c r="Q108" s="143">
        <v>1.2E-4</v>
      </c>
      <c r="R108" s="143">
        <f>Q108*H108</f>
        <v>1.8000000000000002E-2</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5447</v>
      </c>
    </row>
    <row r="109" spans="2:65" s="1" customFormat="1" ht="24.2" customHeight="1">
      <c r="B109" s="33"/>
      <c r="C109" s="134" t="s">
        <v>399</v>
      </c>
      <c r="D109" s="134" t="s">
        <v>360</v>
      </c>
      <c r="E109" s="135" t="s">
        <v>4545</v>
      </c>
      <c r="F109" s="136" t="s">
        <v>4546</v>
      </c>
      <c r="G109" s="137" t="s">
        <v>504</v>
      </c>
      <c r="H109" s="138">
        <v>93</v>
      </c>
      <c r="I109" s="139"/>
      <c r="J109" s="140">
        <f>ROUND(I109*H109,2)</f>
        <v>0</v>
      </c>
      <c r="K109" s="136" t="s">
        <v>363</v>
      </c>
      <c r="L109" s="33"/>
      <c r="M109" s="141" t="s">
        <v>19</v>
      </c>
      <c r="N109" s="142" t="s">
        <v>49</v>
      </c>
      <c r="P109" s="143">
        <f>O109*H109</f>
        <v>0</v>
      </c>
      <c r="Q109" s="143">
        <v>0</v>
      </c>
      <c r="R109" s="143">
        <f>Q109*H109</f>
        <v>0</v>
      </c>
      <c r="S109" s="143">
        <v>0</v>
      </c>
      <c r="T109" s="144">
        <f>S109*H109</f>
        <v>0</v>
      </c>
      <c r="AR109" s="145" t="s">
        <v>454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454</v>
      </c>
      <c r="BM109" s="145" t="s">
        <v>5448</v>
      </c>
    </row>
    <row r="110" spans="2:65" s="1" customFormat="1" ht="11.25">
      <c r="B110" s="33"/>
      <c r="D110" s="147" t="s">
        <v>366</v>
      </c>
      <c r="F110" s="148" t="s">
        <v>4548</v>
      </c>
      <c r="I110" s="149"/>
      <c r="L110" s="33"/>
      <c r="M110" s="150"/>
      <c r="T110" s="54"/>
      <c r="AT110" s="18" t="s">
        <v>366</v>
      </c>
      <c r="AU110" s="18" t="s">
        <v>90</v>
      </c>
    </row>
    <row r="111" spans="2:65" s="1" customFormat="1" ht="24.2" customHeight="1">
      <c r="B111" s="33"/>
      <c r="C111" s="179" t="s">
        <v>406</v>
      </c>
      <c r="D111" s="179" t="s">
        <v>440</v>
      </c>
      <c r="E111" s="180" t="s">
        <v>4549</v>
      </c>
      <c r="F111" s="181" t="s">
        <v>4550</v>
      </c>
      <c r="G111" s="182" t="s">
        <v>504</v>
      </c>
      <c r="H111" s="183">
        <v>93</v>
      </c>
      <c r="I111" s="184"/>
      <c r="J111" s="185">
        <f>ROUND(I111*H111,2)</f>
        <v>0</v>
      </c>
      <c r="K111" s="181" t="s">
        <v>363</v>
      </c>
      <c r="L111" s="186"/>
      <c r="M111" s="187" t="s">
        <v>19</v>
      </c>
      <c r="N111" s="188" t="s">
        <v>49</v>
      </c>
      <c r="P111" s="143">
        <f>O111*H111</f>
        <v>0</v>
      </c>
      <c r="Q111" s="143">
        <v>4.0000000000000003E-5</v>
      </c>
      <c r="R111" s="143">
        <f>Q111*H111</f>
        <v>3.7200000000000002E-3</v>
      </c>
      <c r="S111" s="143">
        <v>0</v>
      </c>
      <c r="T111" s="144">
        <f>S111*H111</f>
        <v>0</v>
      </c>
      <c r="AR111" s="145" t="s">
        <v>558</v>
      </c>
      <c r="AT111" s="145" t="s">
        <v>440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5449</v>
      </c>
    </row>
    <row r="112" spans="2:65" s="1" customFormat="1" ht="24.2" customHeight="1">
      <c r="B112" s="33"/>
      <c r="C112" s="134" t="s">
        <v>411</v>
      </c>
      <c r="D112" s="134" t="s">
        <v>360</v>
      </c>
      <c r="E112" s="135" t="s">
        <v>4552</v>
      </c>
      <c r="F112" s="136" t="s">
        <v>4553</v>
      </c>
      <c r="G112" s="137" t="s">
        <v>504</v>
      </c>
      <c r="H112" s="138">
        <v>3</v>
      </c>
      <c r="I112" s="139"/>
      <c r="J112" s="140">
        <f>ROUND(I112*H112,2)</f>
        <v>0</v>
      </c>
      <c r="K112" s="136" t="s">
        <v>363</v>
      </c>
      <c r="L112" s="33"/>
      <c r="M112" s="141" t="s">
        <v>19</v>
      </c>
      <c r="N112" s="142" t="s">
        <v>49</v>
      </c>
      <c r="P112" s="143">
        <f>O112*H112</f>
        <v>0</v>
      </c>
      <c r="Q112" s="143">
        <v>0</v>
      </c>
      <c r="R112" s="143">
        <f>Q112*H112</f>
        <v>0</v>
      </c>
      <c r="S112" s="143">
        <v>0</v>
      </c>
      <c r="T112" s="144">
        <f>S112*H112</f>
        <v>0</v>
      </c>
      <c r="AR112" s="145" t="s">
        <v>454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5450</v>
      </c>
    </row>
    <row r="113" spans="2:65" s="1" customFormat="1" ht="11.25">
      <c r="B113" s="33"/>
      <c r="D113" s="147" t="s">
        <v>366</v>
      </c>
      <c r="F113" s="148" t="s">
        <v>4555</v>
      </c>
      <c r="I113" s="149"/>
      <c r="L113" s="33"/>
      <c r="M113" s="150"/>
      <c r="T113" s="54"/>
      <c r="AT113" s="18" t="s">
        <v>366</v>
      </c>
      <c r="AU113" s="18" t="s">
        <v>90</v>
      </c>
    </row>
    <row r="114" spans="2:65" s="1" customFormat="1" ht="24.2" customHeight="1">
      <c r="B114" s="33"/>
      <c r="C114" s="179" t="s">
        <v>417</v>
      </c>
      <c r="D114" s="179" t="s">
        <v>440</v>
      </c>
      <c r="E114" s="180" t="s">
        <v>4556</v>
      </c>
      <c r="F114" s="181" t="s">
        <v>4557</v>
      </c>
      <c r="G114" s="182" t="s">
        <v>504</v>
      </c>
      <c r="H114" s="183">
        <v>3</v>
      </c>
      <c r="I114" s="184"/>
      <c r="J114" s="185">
        <f>ROUND(I114*H114,2)</f>
        <v>0</v>
      </c>
      <c r="K114" s="181" t="s">
        <v>363</v>
      </c>
      <c r="L114" s="186"/>
      <c r="M114" s="187" t="s">
        <v>19</v>
      </c>
      <c r="N114" s="188" t="s">
        <v>49</v>
      </c>
      <c r="P114" s="143">
        <f>O114*H114</f>
        <v>0</v>
      </c>
      <c r="Q114" s="143">
        <v>2.3000000000000001E-4</v>
      </c>
      <c r="R114" s="143">
        <f>Q114*H114</f>
        <v>6.9000000000000008E-4</v>
      </c>
      <c r="S114" s="143">
        <v>0</v>
      </c>
      <c r="T114" s="144">
        <f>S114*H114</f>
        <v>0</v>
      </c>
      <c r="AR114" s="145" t="s">
        <v>558</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5451</v>
      </c>
    </row>
    <row r="115" spans="2:65" s="1" customFormat="1" ht="24.2" customHeight="1">
      <c r="B115" s="33"/>
      <c r="C115" s="134" t="s">
        <v>422</v>
      </c>
      <c r="D115" s="134" t="s">
        <v>360</v>
      </c>
      <c r="E115" s="135" t="s">
        <v>4559</v>
      </c>
      <c r="F115" s="136" t="s">
        <v>4560</v>
      </c>
      <c r="G115" s="137" t="s">
        <v>235</v>
      </c>
      <c r="H115" s="138">
        <v>975</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454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5452</v>
      </c>
    </row>
    <row r="116" spans="2:65" s="1" customFormat="1" ht="11.25">
      <c r="B116" s="33"/>
      <c r="D116" s="147" t="s">
        <v>366</v>
      </c>
      <c r="F116" s="148" t="s">
        <v>4562</v>
      </c>
      <c r="I116" s="149"/>
      <c r="L116" s="33"/>
      <c r="M116" s="150"/>
      <c r="T116" s="54"/>
      <c r="AT116" s="18" t="s">
        <v>366</v>
      </c>
      <c r="AU116" s="18" t="s">
        <v>90</v>
      </c>
    </row>
    <row r="117" spans="2:65" s="1" customFormat="1" ht="16.5" customHeight="1">
      <c r="B117" s="33"/>
      <c r="C117" s="179" t="s">
        <v>8</v>
      </c>
      <c r="D117" s="179" t="s">
        <v>440</v>
      </c>
      <c r="E117" s="180" t="s">
        <v>4563</v>
      </c>
      <c r="F117" s="181" t="s">
        <v>4564</v>
      </c>
      <c r="G117" s="182" t="s">
        <v>235</v>
      </c>
      <c r="H117" s="183">
        <v>135</v>
      </c>
      <c r="I117" s="184"/>
      <c r="J117" s="185">
        <f>ROUND(I117*H117,2)</f>
        <v>0</v>
      </c>
      <c r="K117" s="181" t="s">
        <v>19</v>
      </c>
      <c r="L117" s="186"/>
      <c r="M117" s="187" t="s">
        <v>19</v>
      </c>
      <c r="N117" s="188" t="s">
        <v>49</v>
      </c>
      <c r="P117" s="143">
        <f>O117*H117</f>
        <v>0</v>
      </c>
      <c r="Q117" s="143">
        <v>0</v>
      </c>
      <c r="R117" s="143">
        <f>Q117*H117</f>
        <v>0</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5453</v>
      </c>
    </row>
    <row r="118" spans="2:65" s="1" customFormat="1" ht="16.5" customHeight="1">
      <c r="B118" s="33"/>
      <c r="C118" s="179" t="s">
        <v>434</v>
      </c>
      <c r="D118" s="179" t="s">
        <v>440</v>
      </c>
      <c r="E118" s="180" t="s">
        <v>4566</v>
      </c>
      <c r="F118" s="181" t="s">
        <v>4567</v>
      </c>
      <c r="G118" s="182" t="s">
        <v>235</v>
      </c>
      <c r="H118" s="183">
        <v>340</v>
      </c>
      <c r="I118" s="184"/>
      <c r="J118" s="185">
        <f>ROUND(I118*H118,2)</f>
        <v>0</v>
      </c>
      <c r="K118" s="181" t="s">
        <v>19</v>
      </c>
      <c r="L118" s="186"/>
      <c r="M118" s="187" t="s">
        <v>19</v>
      </c>
      <c r="N118" s="188" t="s">
        <v>49</v>
      </c>
      <c r="P118" s="143">
        <f>O118*H118</f>
        <v>0</v>
      </c>
      <c r="Q118" s="143">
        <v>0</v>
      </c>
      <c r="R118" s="143">
        <f>Q118*H118</f>
        <v>0</v>
      </c>
      <c r="S118" s="143">
        <v>0</v>
      </c>
      <c r="T118" s="144">
        <f>S118*H118</f>
        <v>0</v>
      </c>
      <c r="AR118" s="145" t="s">
        <v>558</v>
      </c>
      <c r="AT118" s="145" t="s">
        <v>440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5454</v>
      </c>
    </row>
    <row r="119" spans="2:65" s="1" customFormat="1" ht="16.5" customHeight="1">
      <c r="B119" s="33"/>
      <c r="C119" s="179" t="s">
        <v>439</v>
      </c>
      <c r="D119" s="179" t="s">
        <v>440</v>
      </c>
      <c r="E119" s="180" t="s">
        <v>4569</v>
      </c>
      <c r="F119" s="181" t="s">
        <v>4570</v>
      </c>
      <c r="G119" s="182" t="s">
        <v>235</v>
      </c>
      <c r="H119" s="183">
        <v>500</v>
      </c>
      <c r="I119" s="184"/>
      <c r="J119" s="185">
        <f>ROUND(I119*H119,2)</f>
        <v>0</v>
      </c>
      <c r="K119" s="181" t="s">
        <v>19</v>
      </c>
      <c r="L119" s="186"/>
      <c r="M119" s="187" t="s">
        <v>19</v>
      </c>
      <c r="N119" s="188" t="s">
        <v>49</v>
      </c>
      <c r="P119" s="143">
        <f>O119*H119</f>
        <v>0</v>
      </c>
      <c r="Q119" s="143">
        <v>0</v>
      </c>
      <c r="R119" s="143">
        <f>Q119*H119</f>
        <v>0</v>
      </c>
      <c r="S119" s="143">
        <v>0</v>
      </c>
      <c r="T119" s="144">
        <f>S119*H119</f>
        <v>0</v>
      </c>
      <c r="AR119" s="145" t="s">
        <v>558</v>
      </c>
      <c r="AT119" s="145" t="s">
        <v>440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5455</v>
      </c>
    </row>
    <row r="120" spans="2:65" s="1" customFormat="1" ht="24.2" customHeight="1">
      <c r="B120" s="33"/>
      <c r="C120" s="134" t="s">
        <v>447</v>
      </c>
      <c r="D120" s="134" t="s">
        <v>360</v>
      </c>
      <c r="E120" s="135" t="s">
        <v>4572</v>
      </c>
      <c r="F120" s="136" t="s">
        <v>4573</v>
      </c>
      <c r="G120" s="137" t="s">
        <v>235</v>
      </c>
      <c r="H120" s="138">
        <v>200</v>
      </c>
      <c r="I120" s="139"/>
      <c r="J120" s="140">
        <f>ROUND(I120*H120,2)</f>
        <v>0</v>
      </c>
      <c r="K120" s="136" t="s">
        <v>363</v>
      </c>
      <c r="L120" s="33"/>
      <c r="M120" s="141" t="s">
        <v>19</v>
      </c>
      <c r="N120" s="142" t="s">
        <v>49</v>
      </c>
      <c r="P120" s="143">
        <f>O120*H120</f>
        <v>0</v>
      </c>
      <c r="Q120" s="143">
        <v>0</v>
      </c>
      <c r="R120" s="143">
        <f>Q120*H120</f>
        <v>0</v>
      </c>
      <c r="S120" s="143">
        <v>0</v>
      </c>
      <c r="T120" s="144">
        <f>S120*H120</f>
        <v>0</v>
      </c>
      <c r="AR120" s="145" t="s">
        <v>454</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5456</v>
      </c>
    </row>
    <row r="121" spans="2:65" s="1" customFormat="1" ht="11.25">
      <c r="B121" s="33"/>
      <c r="D121" s="147" t="s">
        <v>366</v>
      </c>
      <c r="F121" s="148" t="s">
        <v>4575</v>
      </c>
      <c r="I121" s="149"/>
      <c r="L121" s="33"/>
      <c r="M121" s="150"/>
      <c r="T121" s="54"/>
      <c r="AT121" s="18" t="s">
        <v>366</v>
      </c>
      <c r="AU121" s="18" t="s">
        <v>90</v>
      </c>
    </row>
    <row r="122" spans="2:65" s="1" customFormat="1" ht="16.5" customHeight="1">
      <c r="B122" s="33"/>
      <c r="C122" s="179" t="s">
        <v>454</v>
      </c>
      <c r="D122" s="179" t="s">
        <v>440</v>
      </c>
      <c r="E122" s="180" t="s">
        <v>4183</v>
      </c>
      <c r="F122" s="181" t="s">
        <v>4576</v>
      </c>
      <c r="G122" s="182" t="s">
        <v>235</v>
      </c>
      <c r="H122" s="183">
        <v>200</v>
      </c>
      <c r="I122" s="184"/>
      <c r="J122" s="185">
        <f>ROUND(I122*H122,2)</f>
        <v>0</v>
      </c>
      <c r="K122" s="181" t="s">
        <v>19</v>
      </c>
      <c r="L122" s="186"/>
      <c r="M122" s="187" t="s">
        <v>19</v>
      </c>
      <c r="N122" s="188" t="s">
        <v>49</v>
      </c>
      <c r="P122" s="143">
        <f>O122*H122</f>
        <v>0</v>
      </c>
      <c r="Q122" s="143">
        <v>0</v>
      </c>
      <c r="R122" s="143">
        <f>Q122*H122</f>
        <v>0</v>
      </c>
      <c r="S122" s="143">
        <v>0</v>
      </c>
      <c r="T122" s="144">
        <f>S122*H122</f>
        <v>0</v>
      </c>
      <c r="AR122" s="145" t="s">
        <v>558</v>
      </c>
      <c r="AT122" s="145" t="s">
        <v>440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5457</v>
      </c>
    </row>
    <row r="123" spans="2:65" s="1" customFormat="1" ht="24.2" customHeight="1">
      <c r="B123" s="33"/>
      <c r="C123" s="134" t="s">
        <v>462</v>
      </c>
      <c r="D123" s="134" t="s">
        <v>360</v>
      </c>
      <c r="E123" s="135" t="s">
        <v>4578</v>
      </c>
      <c r="F123" s="136" t="s">
        <v>4579</v>
      </c>
      <c r="G123" s="137" t="s">
        <v>504</v>
      </c>
      <c r="H123" s="138">
        <v>36</v>
      </c>
      <c r="I123" s="139"/>
      <c r="J123" s="140">
        <f>ROUND(I123*H123,2)</f>
        <v>0</v>
      </c>
      <c r="K123" s="136" t="s">
        <v>363</v>
      </c>
      <c r="L123" s="33"/>
      <c r="M123" s="141" t="s">
        <v>19</v>
      </c>
      <c r="N123" s="142" t="s">
        <v>49</v>
      </c>
      <c r="P123" s="143">
        <f>O123*H123</f>
        <v>0</v>
      </c>
      <c r="Q123" s="143">
        <v>0</v>
      </c>
      <c r="R123" s="143">
        <f>Q123*H123</f>
        <v>0</v>
      </c>
      <c r="S123" s="143">
        <v>0</v>
      </c>
      <c r="T123" s="144">
        <f>S123*H123</f>
        <v>0</v>
      </c>
      <c r="AR123" s="145" t="s">
        <v>454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5458</v>
      </c>
    </row>
    <row r="124" spans="2:65" s="1" customFormat="1" ht="11.25">
      <c r="B124" s="33"/>
      <c r="D124" s="147" t="s">
        <v>366</v>
      </c>
      <c r="F124" s="148" t="s">
        <v>4581</v>
      </c>
      <c r="I124" s="149"/>
      <c r="L124" s="33"/>
      <c r="M124" s="150"/>
      <c r="T124" s="54"/>
      <c r="AT124" s="18" t="s">
        <v>366</v>
      </c>
      <c r="AU124" s="18" t="s">
        <v>90</v>
      </c>
    </row>
    <row r="125" spans="2:65" s="1" customFormat="1" ht="24.2" customHeight="1">
      <c r="B125" s="33"/>
      <c r="C125" s="179" t="s">
        <v>468</v>
      </c>
      <c r="D125" s="179" t="s">
        <v>440</v>
      </c>
      <c r="E125" s="180" t="s">
        <v>4582</v>
      </c>
      <c r="F125" s="181" t="s">
        <v>4583</v>
      </c>
      <c r="G125" s="182" t="s">
        <v>504</v>
      </c>
      <c r="H125" s="183">
        <v>36</v>
      </c>
      <c r="I125" s="184"/>
      <c r="J125" s="185">
        <f>ROUND(I125*H125,2)</f>
        <v>0</v>
      </c>
      <c r="K125" s="181" t="s">
        <v>363</v>
      </c>
      <c r="L125" s="186"/>
      <c r="M125" s="187" t="s">
        <v>19</v>
      </c>
      <c r="N125" s="188" t="s">
        <v>49</v>
      </c>
      <c r="P125" s="143">
        <f>O125*H125</f>
        <v>0</v>
      </c>
      <c r="Q125" s="143">
        <v>5.0000000000000002E-5</v>
      </c>
      <c r="R125" s="143">
        <f>Q125*H125</f>
        <v>1.8000000000000002E-3</v>
      </c>
      <c r="S125" s="143">
        <v>0</v>
      </c>
      <c r="T125" s="144">
        <f>S125*H125</f>
        <v>0</v>
      </c>
      <c r="AR125" s="145" t="s">
        <v>558</v>
      </c>
      <c r="AT125" s="145" t="s">
        <v>440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5459</v>
      </c>
    </row>
    <row r="126" spans="2:65" s="1" customFormat="1" ht="16.5" customHeight="1">
      <c r="B126" s="33"/>
      <c r="C126" s="134" t="s">
        <v>473</v>
      </c>
      <c r="D126" s="134" t="s">
        <v>360</v>
      </c>
      <c r="E126" s="135" t="s">
        <v>4585</v>
      </c>
      <c r="F126" s="136" t="s">
        <v>4586</v>
      </c>
      <c r="G126" s="137" t="s">
        <v>235</v>
      </c>
      <c r="H126" s="138">
        <v>500</v>
      </c>
      <c r="I126" s="139"/>
      <c r="J126" s="140">
        <f>ROUND(I126*H126,2)</f>
        <v>0</v>
      </c>
      <c r="K126" s="136" t="s">
        <v>363</v>
      </c>
      <c r="L126" s="33"/>
      <c r="M126" s="141" t="s">
        <v>19</v>
      </c>
      <c r="N126" s="142" t="s">
        <v>49</v>
      </c>
      <c r="P126" s="143">
        <f>O126*H126</f>
        <v>0</v>
      </c>
      <c r="Q126" s="143">
        <v>0</v>
      </c>
      <c r="R126" s="143">
        <f>Q126*H126</f>
        <v>0</v>
      </c>
      <c r="S126" s="143">
        <v>0</v>
      </c>
      <c r="T126" s="144">
        <f>S126*H126</f>
        <v>0</v>
      </c>
      <c r="AR126" s="145" t="s">
        <v>454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5460</v>
      </c>
    </row>
    <row r="127" spans="2:65" s="1" customFormat="1" ht="11.25">
      <c r="B127" s="33"/>
      <c r="D127" s="147" t="s">
        <v>366</v>
      </c>
      <c r="F127" s="148" t="s">
        <v>4588</v>
      </c>
      <c r="I127" s="149"/>
      <c r="L127" s="33"/>
      <c r="M127" s="150"/>
      <c r="T127" s="54"/>
      <c r="AT127" s="18" t="s">
        <v>366</v>
      </c>
      <c r="AU127" s="18" t="s">
        <v>90</v>
      </c>
    </row>
    <row r="128" spans="2:65" s="1" customFormat="1" ht="24.2" customHeight="1">
      <c r="B128" s="33"/>
      <c r="C128" s="134" t="s">
        <v>480</v>
      </c>
      <c r="D128" s="134" t="s">
        <v>360</v>
      </c>
      <c r="E128" s="135" t="s">
        <v>4589</v>
      </c>
      <c r="F128" s="136" t="s">
        <v>4590</v>
      </c>
      <c r="G128" s="137" t="s">
        <v>504</v>
      </c>
      <c r="H128" s="138">
        <v>5</v>
      </c>
      <c r="I128" s="139"/>
      <c r="J128" s="140">
        <f>ROUND(I128*H128,2)</f>
        <v>0</v>
      </c>
      <c r="K128" s="136" t="s">
        <v>363</v>
      </c>
      <c r="L128" s="33"/>
      <c r="M128" s="141" t="s">
        <v>19</v>
      </c>
      <c r="N128" s="142" t="s">
        <v>49</v>
      </c>
      <c r="P128" s="143">
        <f>O128*H128</f>
        <v>0</v>
      </c>
      <c r="Q128" s="143">
        <v>0</v>
      </c>
      <c r="R128" s="143">
        <f>Q128*H128</f>
        <v>0</v>
      </c>
      <c r="S128" s="143">
        <v>0</v>
      </c>
      <c r="T128" s="144">
        <f>S128*H128</f>
        <v>0</v>
      </c>
      <c r="AR128" s="145" t="s">
        <v>454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5461</v>
      </c>
    </row>
    <row r="129" spans="2:65" s="1" customFormat="1" ht="11.25">
      <c r="B129" s="33"/>
      <c r="D129" s="147" t="s">
        <v>366</v>
      </c>
      <c r="F129" s="148" t="s">
        <v>4592</v>
      </c>
      <c r="I129" s="149"/>
      <c r="L129" s="33"/>
      <c r="M129" s="150"/>
      <c r="T129" s="54"/>
      <c r="AT129" s="18" t="s">
        <v>366</v>
      </c>
      <c r="AU129" s="18" t="s">
        <v>90</v>
      </c>
    </row>
    <row r="130" spans="2:65" s="1" customFormat="1" ht="16.5" customHeight="1">
      <c r="B130" s="33"/>
      <c r="C130" s="179" t="s">
        <v>7</v>
      </c>
      <c r="D130" s="179" t="s">
        <v>440</v>
      </c>
      <c r="E130" s="180" t="s">
        <v>4593</v>
      </c>
      <c r="F130" s="181" t="s">
        <v>4594</v>
      </c>
      <c r="G130" s="182" t="s">
        <v>1511</v>
      </c>
      <c r="H130" s="183">
        <v>5</v>
      </c>
      <c r="I130" s="184"/>
      <c r="J130" s="185">
        <f>ROUND(I130*H130,2)</f>
        <v>0</v>
      </c>
      <c r="K130" s="181" t="s">
        <v>363</v>
      </c>
      <c r="L130" s="186"/>
      <c r="M130" s="187" t="s">
        <v>19</v>
      </c>
      <c r="N130" s="188" t="s">
        <v>49</v>
      </c>
      <c r="P130" s="143">
        <f>O130*H130</f>
        <v>0</v>
      </c>
      <c r="Q130" s="143">
        <v>1.07E-3</v>
      </c>
      <c r="R130" s="143">
        <f>Q130*H130</f>
        <v>5.3499999999999997E-3</v>
      </c>
      <c r="S130" s="143">
        <v>0</v>
      </c>
      <c r="T130" s="144">
        <f>S130*H130</f>
        <v>0</v>
      </c>
      <c r="AR130" s="145" t="s">
        <v>558</v>
      </c>
      <c r="AT130" s="145" t="s">
        <v>440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5462</v>
      </c>
    </row>
    <row r="131" spans="2:65" s="1" customFormat="1" ht="21.75" customHeight="1">
      <c r="B131" s="33"/>
      <c r="C131" s="134" t="s">
        <v>496</v>
      </c>
      <c r="D131" s="134" t="s">
        <v>360</v>
      </c>
      <c r="E131" s="135" t="s">
        <v>4596</v>
      </c>
      <c r="F131" s="136" t="s">
        <v>4597</v>
      </c>
      <c r="G131" s="137" t="s">
        <v>504</v>
      </c>
      <c r="H131" s="138">
        <v>1</v>
      </c>
      <c r="I131" s="139"/>
      <c r="J131" s="140">
        <f>ROUND(I131*H131,2)</f>
        <v>0</v>
      </c>
      <c r="K131" s="136" t="s">
        <v>363</v>
      </c>
      <c r="L131" s="33"/>
      <c r="M131" s="141" t="s">
        <v>19</v>
      </c>
      <c r="N131" s="142" t="s">
        <v>49</v>
      </c>
      <c r="P131" s="143">
        <f>O131*H131</f>
        <v>0</v>
      </c>
      <c r="Q131" s="143">
        <v>0</v>
      </c>
      <c r="R131" s="143">
        <f>Q131*H131</f>
        <v>0</v>
      </c>
      <c r="S131" s="143">
        <v>0</v>
      </c>
      <c r="T131" s="144">
        <f>S131*H131</f>
        <v>0</v>
      </c>
      <c r="AR131" s="145" t="s">
        <v>454</v>
      </c>
      <c r="AT131" s="145" t="s">
        <v>360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454</v>
      </c>
      <c r="BM131" s="145" t="s">
        <v>5463</v>
      </c>
    </row>
    <row r="132" spans="2:65" s="1" customFormat="1" ht="11.25">
      <c r="B132" s="33"/>
      <c r="D132" s="147" t="s">
        <v>366</v>
      </c>
      <c r="F132" s="148" t="s">
        <v>4599</v>
      </c>
      <c r="I132" s="149"/>
      <c r="L132" s="33"/>
      <c r="M132" s="150"/>
      <c r="T132" s="54"/>
      <c r="AT132" s="18" t="s">
        <v>366</v>
      </c>
      <c r="AU132" s="18" t="s">
        <v>90</v>
      </c>
    </row>
    <row r="133" spans="2:65" s="1" customFormat="1" ht="24.2" customHeight="1">
      <c r="B133" s="33"/>
      <c r="C133" s="179" t="s">
        <v>501</v>
      </c>
      <c r="D133" s="179" t="s">
        <v>440</v>
      </c>
      <c r="E133" s="180" t="s">
        <v>4600</v>
      </c>
      <c r="F133" s="181" t="s">
        <v>4601</v>
      </c>
      <c r="G133" s="182" t="s">
        <v>504</v>
      </c>
      <c r="H133" s="183">
        <v>1</v>
      </c>
      <c r="I133" s="184"/>
      <c r="J133" s="185">
        <f>ROUND(I133*H133,2)</f>
        <v>0</v>
      </c>
      <c r="K133" s="181" t="s">
        <v>363</v>
      </c>
      <c r="L133" s="186"/>
      <c r="M133" s="187" t="s">
        <v>19</v>
      </c>
      <c r="N133" s="188" t="s">
        <v>49</v>
      </c>
      <c r="P133" s="143">
        <f>O133*H133</f>
        <v>0</v>
      </c>
      <c r="Q133" s="143">
        <v>1.9099999999999999E-2</v>
      </c>
      <c r="R133" s="143">
        <f>Q133*H133</f>
        <v>1.9099999999999999E-2</v>
      </c>
      <c r="S133" s="143">
        <v>0</v>
      </c>
      <c r="T133" s="144">
        <f>S133*H133</f>
        <v>0</v>
      </c>
      <c r="AR133" s="145" t="s">
        <v>558</v>
      </c>
      <c r="AT133" s="145" t="s">
        <v>440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454</v>
      </c>
      <c r="BM133" s="145" t="s">
        <v>5464</v>
      </c>
    </row>
    <row r="134" spans="2:65" s="1" customFormat="1" ht="33" customHeight="1">
      <c r="B134" s="33"/>
      <c r="C134" s="134" t="s">
        <v>210</v>
      </c>
      <c r="D134" s="134" t="s">
        <v>360</v>
      </c>
      <c r="E134" s="135" t="s">
        <v>4603</v>
      </c>
      <c r="F134" s="136" t="s">
        <v>4604</v>
      </c>
      <c r="G134" s="137" t="s">
        <v>504</v>
      </c>
      <c r="H134" s="138">
        <v>4</v>
      </c>
      <c r="I134" s="139"/>
      <c r="J134" s="140">
        <f>ROUND(I134*H134,2)</f>
        <v>0</v>
      </c>
      <c r="K134" s="136" t="s">
        <v>363</v>
      </c>
      <c r="L134" s="33"/>
      <c r="M134" s="141" t="s">
        <v>19</v>
      </c>
      <c r="N134" s="142" t="s">
        <v>49</v>
      </c>
      <c r="P134" s="143">
        <f>O134*H134</f>
        <v>0</v>
      </c>
      <c r="Q134" s="143">
        <v>0</v>
      </c>
      <c r="R134" s="143">
        <f>Q134*H134</f>
        <v>0</v>
      </c>
      <c r="S134" s="143">
        <v>0</v>
      </c>
      <c r="T134" s="144">
        <f>S134*H134</f>
        <v>0</v>
      </c>
      <c r="AR134" s="145" t="s">
        <v>454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454</v>
      </c>
      <c r="BM134" s="145" t="s">
        <v>5465</v>
      </c>
    </row>
    <row r="135" spans="2:65" s="1" customFormat="1" ht="11.25">
      <c r="B135" s="33"/>
      <c r="D135" s="147" t="s">
        <v>366</v>
      </c>
      <c r="F135" s="148" t="s">
        <v>4606</v>
      </c>
      <c r="I135" s="149"/>
      <c r="L135" s="33"/>
      <c r="M135" s="150"/>
      <c r="T135" s="54"/>
      <c r="AT135" s="18" t="s">
        <v>366</v>
      </c>
      <c r="AU135" s="18" t="s">
        <v>90</v>
      </c>
    </row>
    <row r="136" spans="2:65" s="1" customFormat="1" ht="16.5" customHeight="1">
      <c r="B136" s="33"/>
      <c r="C136" s="179" t="s">
        <v>515</v>
      </c>
      <c r="D136" s="179" t="s">
        <v>440</v>
      </c>
      <c r="E136" s="180" t="s">
        <v>4607</v>
      </c>
      <c r="F136" s="181" t="s">
        <v>4608</v>
      </c>
      <c r="G136" s="182" t="s">
        <v>504</v>
      </c>
      <c r="H136" s="183">
        <v>4</v>
      </c>
      <c r="I136" s="184"/>
      <c r="J136" s="185">
        <f>ROUND(I136*H136,2)</f>
        <v>0</v>
      </c>
      <c r="K136" s="181" t="s">
        <v>19</v>
      </c>
      <c r="L136" s="186"/>
      <c r="M136" s="187" t="s">
        <v>19</v>
      </c>
      <c r="N136" s="188" t="s">
        <v>49</v>
      </c>
      <c r="P136" s="143">
        <f>O136*H136</f>
        <v>0</v>
      </c>
      <c r="Q136" s="143">
        <v>0</v>
      </c>
      <c r="R136" s="143">
        <f>Q136*H136</f>
        <v>0</v>
      </c>
      <c r="S136" s="143">
        <v>0</v>
      </c>
      <c r="T136" s="144">
        <f>S136*H136</f>
        <v>0</v>
      </c>
      <c r="AR136" s="145" t="s">
        <v>558</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454</v>
      </c>
      <c r="BM136" s="145" t="s">
        <v>5466</v>
      </c>
    </row>
    <row r="137" spans="2:65" s="1" customFormat="1" ht="24.2" customHeight="1">
      <c r="B137" s="33"/>
      <c r="C137" s="134" t="s">
        <v>521</v>
      </c>
      <c r="D137" s="134" t="s">
        <v>360</v>
      </c>
      <c r="E137" s="135" t="s">
        <v>4610</v>
      </c>
      <c r="F137" s="136" t="s">
        <v>4611</v>
      </c>
      <c r="G137" s="137" t="s">
        <v>504</v>
      </c>
      <c r="H137" s="138">
        <v>1</v>
      </c>
      <c r="I137" s="139"/>
      <c r="J137" s="140">
        <f>ROUND(I137*H137,2)</f>
        <v>0</v>
      </c>
      <c r="K137" s="136" t="s">
        <v>363</v>
      </c>
      <c r="L137" s="33"/>
      <c r="M137" s="141" t="s">
        <v>19</v>
      </c>
      <c r="N137" s="142" t="s">
        <v>49</v>
      </c>
      <c r="P137" s="143">
        <f>O137*H137</f>
        <v>0</v>
      </c>
      <c r="Q137" s="143">
        <v>0</v>
      </c>
      <c r="R137" s="143">
        <f>Q137*H137</f>
        <v>0</v>
      </c>
      <c r="S137" s="143">
        <v>0</v>
      </c>
      <c r="T137" s="144">
        <f>S137*H137</f>
        <v>0</v>
      </c>
      <c r="AR137" s="145" t="s">
        <v>454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454</v>
      </c>
      <c r="BM137" s="145" t="s">
        <v>5467</v>
      </c>
    </row>
    <row r="138" spans="2:65" s="1" customFormat="1" ht="11.25">
      <c r="B138" s="33"/>
      <c r="D138" s="147" t="s">
        <v>366</v>
      </c>
      <c r="F138" s="148" t="s">
        <v>4613</v>
      </c>
      <c r="I138" s="149"/>
      <c r="L138" s="33"/>
      <c r="M138" s="150"/>
      <c r="T138" s="54"/>
      <c r="AT138" s="18" t="s">
        <v>366</v>
      </c>
      <c r="AU138" s="18" t="s">
        <v>90</v>
      </c>
    </row>
    <row r="139" spans="2:65" s="1" customFormat="1" ht="24.2" customHeight="1">
      <c r="B139" s="33"/>
      <c r="C139" s="179" t="s">
        <v>528</v>
      </c>
      <c r="D139" s="179" t="s">
        <v>440</v>
      </c>
      <c r="E139" s="180" t="s">
        <v>4614</v>
      </c>
      <c r="F139" s="181" t="s">
        <v>4615</v>
      </c>
      <c r="G139" s="182" t="s">
        <v>504</v>
      </c>
      <c r="H139" s="183">
        <v>1</v>
      </c>
      <c r="I139" s="184"/>
      <c r="J139" s="185">
        <f>ROUND(I139*H139,2)</f>
        <v>0</v>
      </c>
      <c r="K139" s="181" t="s">
        <v>363</v>
      </c>
      <c r="L139" s="186"/>
      <c r="M139" s="187" t="s">
        <v>19</v>
      </c>
      <c r="N139" s="188" t="s">
        <v>49</v>
      </c>
      <c r="P139" s="143">
        <f>O139*H139</f>
        <v>0</v>
      </c>
      <c r="Q139" s="143">
        <v>2E-3</v>
      </c>
      <c r="R139" s="143">
        <f>Q139*H139</f>
        <v>2E-3</v>
      </c>
      <c r="S139" s="143">
        <v>0</v>
      </c>
      <c r="T139" s="144">
        <f>S139*H139</f>
        <v>0</v>
      </c>
      <c r="AR139" s="145" t="s">
        <v>558</v>
      </c>
      <c r="AT139" s="145" t="s">
        <v>440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454</v>
      </c>
      <c r="BM139" s="145" t="s">
        <v>5468</v>
      </c>
    </row>
    <row r="140" spans="2:65" s="1" customFormat="1" ht="33" customHeight="1">
      <c r="B140" s="33"/>
      <c r="C140" s="134" t="s">
        <v>535</v>
      </c>
      <c r="D140" s="134" t="s">
        <v>360</v>
      </c>
      <c r="E140" s="135" t="s">
        <v>4617</v>
      </c>
      <c r="F140" s="136" t="s">
        <v>4618</v>
      </c>
      <c r="G140" s="137" t="s">
        <v>504</v>
      </c>
      <c r="H140" s="138">
        <v>1</v>
      </c>
      <c r="I140" s="139"/>
      <c r="J140" s="140">
        <f>ROUND(I140*H140,2)</f>
        <v>0</v>
      </c>
      <c r="K140" s="136" t="s">
        <v>363</v>
      </c>
      <c r="L140" s="33"/>
      <c r="M140" s="141" t="s">
        <v>19</v>
      </c>
      <c r="N140" s="142" t="s">
        <v>49</v>
      </c>
      <c r="P140" s="143">
        <f>O140*H140</f>
        <v>0</v>
      </c>
      <c r="Q140" s="143">
        <v>0</v>
      </c>
      <c r="R140" s="143">
        <f>Q140*H140</f>
        <v>0</v>
      </c>
      <c r="S140" s="143">
        <v>0</v>
      </c>
      <c r="T140" s="144">
        <f>S140*H140</f>
        <v>0</v>
      </c>
      <c r="AR140" s="145" t="s">
        <v>454</v>
      </c>
      <c r="AT140" s="145" t="s">
        <v>360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5469</v>
      </c>
    </row>
    <row r="141" spans="2:65" s="1" customFormat="1" ht="11.25">
      <c r="B141" s="33"/>
      <c r="D141" s="147" t="s">
        <v>366</v>
      </c>
      <c r="F141" s="148" t="s">
        <v>4620</v>
      </c>
      <c r="I141" s="149"/>
      <c r="L141" s="33"/>
      <c r="M141" s="150"/>
      <c r="T141" s="54"/>
      <c r="AT141" s="18" t="s">
        <v>366</v>
      </c>
      <c r="AU141" s="18" t="s">
        <v>90</v>
      </c>
    </row>
    <row r="142" spans="2:65" s="1" customFormat="1" ht="21.75" customHeight="1">
      <c r="B142" s="33"/>
      <c r="C142" s="179" t="s">
        <v>540</v>
      </c>
      <c r="D142" s="179" t="s">
        <v>440</v>
      </c>
      <c r="E142" s="180" t="s">
        <v>4621</v>
      </c>
      <c r="F142" s="181" t="s">
        <v>4622</v>
      </c>
      <c r="G142" s="182" t="s">
        <v>504</v>
      </c>
      <c r="H142" s="183">
        <v>1</v>
      </c>
      <c r="I142" s="184"/>
      <c r="J142" s="185">
        <f>ROUND(I142*H142,2)</f>
        <v>0</v>
      </c>
      <c r="K142" s="181" t="s">
        <v>3989</v>
      </c>
      <c r="L142" s="186"/>
      <c r="M142" s="187" t="s">
        <v>19</v>
      </c>
      <c r="N142" s="188" t="s">
        <v>49</v>
      </c>
      <c r="P142" s="143">
        <f>O142*H142</f>
        <v>0</v>
      </c>
      <c r="Q142" s="143">
        <v>1E-4</v>
      </c>
      <c r="R142" s="143">
        <f>Q142*H142</f>
        <v>1E-4</v>
      </c>
      <c r="S142" s="143">
        <v>0</v>
      </c>
      <c r="T142" s="144">
        <f>S142*H142</f>
        <v>0</v>
      </c>
      <c r="AR142" s="145" t="s">
        <v>558</v>
      </c>
      <c r="AT142" s="145" t="s">
        <v>440</v>
      </c>
      <c r="AU142" s="145" t="s">
        <v>90</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454</v>
      </c>
      <c r="BM142" s="145" t="s">
        <v>5470</v>
      </c>
    </row>
    <row r="143" spans="2:65" s="1" customFormat="1" ht="37.9" customHeight="1">
      <c r="B143" s="33"/>
      <c r="C143" s="134" t="s">
        <v>546</v>
      </c>
      <c r="D143" s="134" t="s">
        <v>360</v>
      </c>
      <c r="E143" s="135" t="s">
        <v>4624</v>
      </c>
      <c r="F143" s="136" t="s">
        <v>4625</v>
      </c>
      <c r="G143" s="137" t="s">
        <v>504</v>
      </c>
      <c r="H143" s="138">
        <v>20</v>
      </c>
      <c r="I143" s="139"/>
      <c r="J143" s="140">
        <f>ROUND(I143*H143,2)</f>
        <v>0</v>
      </c>
      <c r="K143" s="136" t="s">
        <v>363</v>
      </c>
      <c r="L143" s="33"/>
      <c r="M143" s="141" t="s">
        <v>19</v>
      </c>
      <c r="N143" s="142" t="s">
        <v>49</v>
      </c>
      <c r="P143" s="143">
        <f>O143*H143</f>
        <v>0</v>
      </c>
      <c r="Q143" s="143">
        <v>0</v>
      </c>
      <c r="R143" s="143">
        <f>Q143*H143</f>
        <v>0</v>
      </c>
      <c r="S143" s="143">
        <v>0</v>
      </c>
      <c r="T143" s="144">
        <f>S143*H143</f>
        <v>0</v>
      </c>
      <c r="AR143" s="145" t="s">
        <v>454</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454</v>
      </c>
      <c r="BM143" s="145" t="s">
        <v>5471</v>
      </c>
    </row>
    <row r="144" spans="2:65" s="1" customFormat="1" ht="11.25">
      <c r="B144" s="33"/>
      <c r="D144" s="147" t="s">
        <v>366</v>
      </c>
      <c r="F144" s="148" t="s">
        <v>4627</v>
      </c>
      <c r="I144" s="149"/>
      <c r="L144" s="33"/>
      <c r="M144" s="150"/>
      <c r="T144" s="54"/>
      <c r="AT144" s="18" t="s">
        <v>366</v>
      </c>
      <c r="AU144" s="18" t="s">
        <v>90</v>
      </c>
    </row>
    <row r="145" spans="2:65" s="1" customFormat="1" ht="21.75" customHeight="1">
      <c r="B145" s="33"/>
      <c r="C145" s="179" t="s">
        <v>552</v>
      </c>
      <c r="D145" s="179" t="s">
        <v>440</v>
      </c>
      <c r="E145" s="180" t="s">
        <v>4628</v>
      </c>
      <c r="F145" s="181" t="s">
        <v>4629</v>
      </c>
      <c r="G145" s="182" t="s">
        <v>504</v>
      </c>
      <c r="H145" s="183">
        <v>16</v>
      </c>
      <c r="I145" s="184"/>
      <c r="J145" s="185">
        <f>ROUND(I145*H145,2)</f>
        <v>0</v>
      </c>
      <c r="K145" s="181" t="s">
        <v>19</v>
      </c>
      <c r="L145" s="186"/>
      <c r="M145" s="187" t="s">
        <v>19</v>
      </c>
      <c r="N145" s="188" t="s">
        <v>49</v>
      </c>
      <c r="P145" s="143">
        <f>O145*H145</f>
        <v>0</v>
      </c>
      <c r="Q145" s="143">
        <v>0</v>
      </c>
      <c r="R145" s="143">
        <f>Q145*H145</f>
        <v>0</v>
      </c>
      <c r="S145" s="143">
        <v>0</v>
      </c>
      <c r="T145" s="144">
        <f>S145*H145</f>
        <v>0</v>
      </c>
      <c r="AR145" s="145" t="s">
        <v>558</v>
      </c>
      <c r="AT145" s="145" t="s">
        <v>440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454</v>
      </c>
      <c r="BM145" s="145" t="s">
        <v>5472</v>
      </c>
    </row>
    <row r="146" spans="2:65" s="1" customFormat="1" ht="21.75" customHeight="1">
      <c r="B146" s="33"/>
      <c r="C146" s="179" t="s">
        <v>558</v>
      </c>
      <c r="D146" s="179" t="s">
        <v>440</v>
      </c>
      <c r="E146" s="180" t="s">
        <v>4631</v>
      </c>
      <c r="F146" s="181" t="s">
        <v>4632</v>
      </c>
      <c r="G146" s="182" t="s">
        <v>504</v>
      </c>
      <c r="H146" s="183">
        <v>4</v>
      </c>
      <c r="I146" s="184"/>
      <c r="J146" s="185">
        <f>ROUND(I146*H146,2)</f>
        <v>0</v>
      </c>
      <c r="K146" s="181" t="s">
        <v>19</v>
      </c>
      <c r="L146" s="186"/>
      <c r="M146" s="187" t="s">
        <v>19</v>
      </c>
      <c r="N146" s="188" t="s">
        <v>49</v>
      </c>
      <c r="P146" s="143">
        <f>O146*H146</f>
        <v>0</v>
      </c>
      <c r="Q146" s="143">
        <v>0</v>
      </c>
      <c r="R146" s="143">
        <f>Q146*H146</f>
        <v>0</v>
      </c>
      <c r="S146" s="143">
        <v>0</v>
      </c>
      <c r="T146" s="144">
        <f>S146*H146</f>
        <v>0</v>
      </c>
      <c r="AR146" s="145" t="s">
        <v>558</v>
      </c>
      <c r="AT146" s="145" t="s">
        <v>440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5473</v>
      </c>
    </row>
    <row r="147" spans="2:65" s="1" customFormat="1" ht="24.2" customHeight="1">
      <c r="B147" s="33"/>
      <c r="C147" s="134" t="s">
        <v>564</v>
      </c>
      <c r="D147" s="134" t="s">
        <v>360</v>
      </c>
      <c r="E147" s="135" t="s">
        <v>4634</v>
      </c>
      <c r="F147" s="136" t="s">
        <v>4635</v>
      </c>
      <c r="G147" s="137" t="s">
        <v>504</v>
      </c>
      <c r="H147" s="138">
        <v>12</v>
      </c>
      <c r="I147" s="139"/>
      <c r="J147" s="140">
        <f>ROUND(I147*H147,2)</f>
        <v>0</v>
      </c>
      <c r="K147" s="136" t="s">
        <v>363</v>
      </c>
      <c r="L147" s="33"/>
      <c r="M147" s="141" t="s">
        <v>19</v>
      </c>
      <c r="N147" s="142" t="s">
        <v>49</v>
      </c>
      <c r="P147" s="143">
        <f>O147*H147</f>
        <v>0</v>
      </c>
      <c r="Q147" s="143">
        <v>0</v>
      </c>
      <c r="R147" s="143">
        <f>Q147*H147</f>
        <v>0</v>
      </c>
      <c r="S147" s="143">
        <v>0</v>
      </c>
      <c r="T147" s="144">
        <f>S147*H147</f>
        <v>0</v>
      </c>
      <c r="AR147" s="145" t="s">
        <v>454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454</v>
      </c>
      <c r="BM147" s="145" t="s">
        <v>5474</v>
      </c>
    </row>
    <row r="148" spans="2:65" s="1" customFormat="1" ht="11.25">
      <c r="B148" s="33"/>
      <c r="D148" s="147" t="s">
        <v>366</v>
      </c>
      <c r="F148" s="148" t="s">
        <v>4637</v>
      </c>
      <c r="I148" s="149"/>
      <c r="L148" s="33"/>
      <c r="M148" s="150"/>
      <c r="T148" s="54"/>
      <c r="AT148" s="18" t="s">
        <v>366</v>
      </c>
      <c r="AU148" s="18" t="s">
        <v>90</v>
      </c>
    </row>
    <row r="149" spans="2:65" s="1" customFormat="1" ht="16.5" customHeight="1">
      <c r="B149" s="33"/>
      <c r="C149" s="179" t="s">
        <v>571</v>
      </c>
      <c r="D149" s="179" t="s">
        <v>440</v>
      </c>
      <c r="E149" s="180" t="s">
        <v>4638</v>
      </c>
      <c r="F149" s="181" t="s">
        <v>4639</v>
      </c>
      <c r="G149" s="182" t="s">
        <v>504</v>
      </c>
      <c r="H149" s="183">
        <v>12</v>
      </c>
      <c r="I149" s="184"/>
      <c r="J149" s="185">
        <f>ROUND(I149*H149,2)</f>
        <v>0</v>
      </c>
      <c r="K149" s="181" t="s">
        <v>19</v>
      </c>
      <c r="L149" s="186"/>
      <c r="M149" s="187" t="s">
        <v>19</v>
      </c>
      <c r="N149" s="188" t="s">
        <v>49</v>
      </c>
      <c r="P149" s="143">
        <f>O149*H149</f>
        <v>0</v>
      </c>
      <c r="Q149" s="143">
        <v>0</v>
      </c>
      <c r="R149" s="143">
        <f>Q149*H149</f>
        <v>0</v>
      </c>
      <c r="S149" s="143">
        <v>0</v>
      </c>
      <c r="T149" s="144">
        <f>S149*H149</f>
        <v>0</v>
      </c>
      <c r="AR149" s="145" t="s">
        <v>558</v>
      </c>
      <c r="AT149" s="145" t="s">
        <v>440</v>
      </c>
      <c r="AU149" s="145" t="s">
        <v>90</v>
      </c>
      <c r="AY149" s="18" t="s">
        <v>358</v>
      </c>
      <c r="BE149" s="146">
        <f>IF(N149="základní",J149,0)</f>
        <v>0</v>
      </c>
      <c r="BF149" s="146">
        <f>IF(N149="snížená",J149,0)</f>
        <v>0</v>
      </c>
      <c r="BG149" s="146">
        <f>IF(N149="zákl. přenesená",J149,0)</f>
        <v>0</v>
      </c>
      <c r="BH149" s="146">
        <f>IF(N149="sníž. přenesená",J149,0)</f>
        <v>0</v>
      </c>
      <c r="BI149" s="146">
        <f>IF(N149="nulová",J149,0)</f>
        <v>0</v>
      </c>
      <c r="BJ149" s="18" t="s">
        <v>90</v>
      </c>
      <c r="BK149" s="146">
        <f>ROUND(I149*H149,2)</f>
        <v>0</v>
      </c>
      <c r="BL149" s="18" t="s">
        <v>454</v>
      </c>
      <c r="BM149" s="145" t="s">
        <v>5475</v>
      </c>
    </row>
    <row r="150" spans="2:65" s="1" customFormat="1" ht="33" customHeight="1">
      <c r="B150" s="33"/>
      <c r="C150" s="134" t="s">
        <v>577</v>
      </c>
      <c r="D150" s="134" t="s">
        <v>360</v>
      </c>
      <c r="E150" s="135" t="s">
        <v>4641</v>
      </c>
      <c r="F150" s="136" t="s">
        <v>4642</v>
      </c>
      <c r="G150" s="137" t="s">
        <v>504</v>
      </c>
      <c r="H150" s="138">
        <v>12</v>
      </c>
      <c r="I150" s="139"/>
      <c r="J150" s="140">
        <f>ROUND(I150*H150,2)</f>
        <v>0</v>
      </c>
      <c r="K150" s="136" t="s">
        <v>363</v>
      </c>
      <c r="L150" s="33"/>
      <c r="M150" s="141" t="s">
        <v>19</v>
      </c>
      <c r="N150" s="142" t="s">
        <v>49</v>
      </c>
      <c r="P150" s="143">
        <f>O150*H150</f>
        <v>0</v>
      </c>
      <c r="Q150" s="143">
        <v>0</v>
      </c>
      <c r="R150" s="143">
        <f>Q150*H150</f>
        <v>0</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5476</v>
      </c>
    </row>
    <row r="151" spans="2:65" s="1" customFormat="1" ht="11.25">
      <c r="B151" s="33"/>
      <c r="D151" s="147" t="s">
        <v>366</v>
      </c>
      <c r="F151" s="148" t="s">
        <v>4644</v>
      </c>
      <c r="I151" s="149"/>
      <c r="L151" s="33"/>
      <c r="M151" s="150"/>
      <c r="T151" s="54"/>
      <c r="AT151" s="18" t="s">
        <v>366</v>
      </c>
      <c r="AU151" s="18" t="s">
        <v>90</v>
      </c>
    </row>
    <row r="152" spans="2:65" s="1" customFormat="1" ht="16.5" customHeight="1">
      <c r="B152" s="33"/>
      <c r="C152" s="179" t="s">
        <v>583</v>
      </c>
      <c r="D152" s="179" t="s">
        <v>440</v>
      </c>
      <c r="E152" s="180" t="s">
        <v>4645</v>
      </c>
      <c r="F152" s="181" t="s">
        <v>4646</v>
      </c>
      <c r="G152" s="182" t="s">
        <v>504</v>
      </c>
      <c r="H152" s="183">
        <v>12</v>
      </c>
      <c r="I152" s="184"/>
      <c r="J152" s="185">
        <f>ROUND(I152*H152,2)</f>
        <v>0</v>
      </c>
      <c r="K152" s="181" t="s">
        <v>19</v>
      </c>
      <c r="L152" s="186"/>
      <c r="M152" s="187" t="s">
        <v>19</v>
      </c>
      <c r="N152" s="188" t="s">
        <v>49</v>
      </c>
      <c r="P152" s="143">
        <f>O152*H152</f>
        <v>0</v>
      </c>
      <c r="Q152" s="143">
        <v>0</v>
      </c>
      <c r="R152" s="143">
        <f>Q152*H152</f>
        <v>0</v>
      </c>
      <c r="S152" s="143">
        <v>0</v>
      </c>
      <c r="T152" s="144">
        <f>S152*H152</f>
        <v>0</v>
      </c>
      <c r="AR152" s="145" t="s">
        <v>558</v>
      </c>
      <c r="AT152" s="145" t="s">
        <v>440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5477</v>
      </c>
    </row>
    <row r="153" spans="2:65" s="1" customFormat="1" ht="16.5" customHeight="1">
      <c r="B153" s="33"/>
      <c r="C153" s="134" t="s">
        <v>591</v>
      </c>
      <c r="D153" s="134" t="s">
        <v>360</v>
      </c>
      <c r="E153" s="135" t="s">
        <v>4648</v>
      </c>
      <c r="F153" s="136" t="s">
        <v>4649</v>
      </c>
      <c r="G153" s="137" t="s">
        <v>504</v>
      </c>
      <c r="H153" s="138">
        <v>1</v>
      </c>
      <c r="I153" s="139"/>
      <c r="J153" s="140">
        <f>ROUND(I153*H153,2)</f>
        <v>0</v>
      </c>
      <c r="K153" s="136" t="s">
        <v>19</v>
      </c>
      <c r="L153" s="33"/>
      <c r="M153" s="141" t="s">
        <v>19</v>
      </c>
      <c r="N153" s="142" t="s">
        <v>49</v>
      </c>
      <c r="P153" s="143">
        <f>O153*H153</f>
        <v>0</v>
      </c>
      <c r="Q153" s="143">
        <v>0</v>
      </c>
      <c r="R153" s="143">
        <f>Q153*H153</f>
        <v>0</v>
      </c>
      <c r="S153" s="143">
        <v>0</v>
      </c>
      <c r="T153" s="144">
        <f>S153*H153</f>
        <v>0</v>
      </c>
      <c r="AR153" s="145" t="s">
        <v>454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5478</v>
      </c>
    </row>
    <row r="154" spans="2:65" s="1" customFormat="1" ht="16.5" customHeight="1">
      <c r="B154" s="33"/>
      <c r="C154" s="179" t="s">
        <v>598</v>
      </c>
      <c r="D154" s="179" t="s">
        <v>440</v>
      </c>
      <c r="E154" s="180" t="s">
        <v>4651</v>
      </c>
      <c r="F154" s="181" t="s">
        <v>4652</v>
      </c>
      <c r="G154" s="182" t="s">
        <v>504</v>
      </c>
      <c r="H154" s="183">
        <v>1</v>
      </c>
      <c r="I154" s="184"/>
      <c r="J154" s="185">
        <f>ROUND(I154*H154,2)</f>
        <v>0</v>
      </c>
      <c r="K154" s="181" t="s">
        <v>19</v>
      </c>
      <c r="L154" s="186"/>
      <c r="M154" s="187" t="s">
        <v>19</v>
      </c>
      <c r="N154" s="188" t="s">
        <v>49</v>
      </c>
      <c r="P154" s="143">
        <f>O154*H154</f>
        <v>0</v>
      </c>
      <c r="Q154" s="143">
        <v>0</v>
      </c>
      <c r="R154" s="143">
        <f>Q154*H154</f>
        <v>0</v>
      </c>
      <c r="S154" s="143">
        <v>0</v>
      </c>
      <c r="T154" s="144">
        <f>S154*H154</f>
        <v>0</v>
      </c>
      <c r="AR154" s="145" t="s">
        <v>558</v>
      </c>
      <c r="AT154" s="145" t="s">
        <v>440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454</v>
      </c>
      <c r="BM154" s="145" t="s">
        <v>5479</v>
      </c>
    </row>
    <row r="155" spans="2:65" s="1" customFormat="1" ht="24.2" customHeight="1">
      <c r="B155" s="33"/>
      <c r="C155" s="134" t="s">
        <v>605</v>
      </c>
      <c r="D155" s="134" t="s">
        <v>360</v>
      </c>
      <c r="E155" s="135" t="s">
        <v>4654</v>
      </c>
      <c r="F155" s="136" t="s">
        <v>4655</v>
      </c>
      <c r="G155" s="137" t="s">
        <v>504</v>
      </c>
      <c r="H155" s="138">
        <v>1</v>
      </c>
      <c r="I155" s="139"/>
      <c r="J155" s="140">
        <f>ROUND(I155*H155,2)</f>
        <v>0</v>
      </c>
      <c r="K155" s="136" t="s">
        <v>363</v>
      </c>
      <c r="L155" s="33"/>
      <c r="M155" s="141" t="s">
        <v>19</v>
      </c>
      <c r="N155" s="142" t="s">
        <v>49</v>
      </c>
      <c r="P155" s="143">
        <f>O155*H155</f>
        <v>0</v>
      </c>
      <c r="Q155" s="143">
        <v>0</v>
      </c>
      <c r="R155" s="143">
        <f>Q155*H155</f>
        <v>0</v>
      </c>
      <c r="S155" s="143">
        <v>0</v>
      </c>
      <c r="T155" s="144">
        <f>S155*H155</f>
        <v>0</v>
      </c>
      <c r="AR155" s="145" t="s">
        <v>454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5480</v>
      </c>
    </row>
    <row r="156" spans="2:65" s="1" customFormat="1" ht="11.25">
      <c r="B156" s="33"/>
      <c r="D156" s="147" t="s">
        <v>366</v>
      </c>
      <c r="F156" s="148" t="s">
        <v>4657</v>
      </c>
      <c r="I156" s="149"/>
      <c r="L156" s="33"/>
      <c r="M156" s="150"/>
      <c r="T156" s="54"/>
      <c r="AT156" s="18" t="s">
        <v>366</v>
      </c>
      <c r="AU156" s="18" t="s">
        <v>90</v>
      </c>
    </row>
    <row r="157" spans="2:65" s="1" customFormat="1" ht="16.5" customHeight="1">
      <c r="B157" s="33"/>
      <c r="C157" s="179" t="s">
        <v>612</v>
      </c>
      <c r="D157" s="179" t="s">
        <v>440</v>
      </c>
      <c r="E157" s="180" t="s">
        <v>4658</v>
      </c>
      <c r="F157" s="181" t="s">
        <v>4659</v>
      </c>
      <c r="G157" s="182" t="s">
        <v>504</v>
      </c>
      <c r="H157" s="183">
        <v>1</v>
      </c>
      <c r="I157" s="184"/>
      <c r="J157" s="185">
        <f>ROUND(I157*H157,2)</f>
        <v>0</v>
      </c>
      <c r="K157" s="181" t="s">
        <v>19</v>
      </c>
      <c r="L157" s="186"/>
      <c r="M157" s="187" t="s">
        <v>19</v>
      </c>
      <c r="N157" s="188" t="s">
        <v>49</v>
      </c>
      <c r="P157" s="143">
        <f>O157*H157</f>
        <v>0</v>
      </c>
      <c r="Q157" s="143">
        <v>0</v>
      </c>
      <c r="R157" s="143">
        <f>Q157*H157</f>
        <v>0</v>
      </c>
      <c r="S157" s="143">
        <v>0</v>
      </c>
      <c r="T157" s="144">
        <f>S157*H157</f>
        <v>0</v>
      </c>
      <c r="AR157" s="145" t="s">
        <v>558</v>
      </c>
      <c r="AT157" s="145" t="s">
        <v>440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5481</v>
      </c>
    </row>
    <row r="158" spans="2:65" s="1" customFormat="1" ht="24.2" customHeight="1">
      <c r="B158" s="33"/>
      <c r="C158" s="134" t="s">
        <v>621</v>
      </c>
      <c r="D158" s="134" t="s">
        <v>360</v>
      </c>
      <c r="E158" s="135" t="s">
        <v>4661</v>
      </c>
      <c r="F158" s="136" t="s">
        <v>4662</v>
      </c>
      <c r="G158" s="137" t="s">
        <v>504</v>
      </c>
      <c r="H158" s="138">
        <v>1</v>
      </c>
      <c r="I158" s="139"/>
      <c r="J158" s="140">
        <f>ROUND(I158*H158,2)</f>
        <v>0</v>
      </c>
      <c r="K158" s="136" t="s">
        <v>363</v>
      </c>
      <c r="L158" s="33"/>
      <c r="M158" s="141" t="s">
        <v>19</v>
      </c>
      <c r="N158" s="142" t="s">
        <v>49</v>
      </c>
      <c r="P158" s="143">
        <f>O158*H158</f>
        <v>0</v>
      </c>
      <c r="Q158" s="143">
        <v>0</v>
      </c>
      <c r="R158" s="143">
        <f>Q158*H158</f>
        <v>0</v>
      </c>
      <c r="S158" s="143">
        <v>0</v>
      </c>
      <c r="T158" s="144">
        <f>S158*H158</f>
        <v>0</v>
      </c>
      <c r="AR158" s="145" t="s">
        <v>454</v>
      </c>
      <c r="AT158" s="145" t="s">
        <v>360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454</v>
      </c>
      <c r="BM158" s="145" t="s">
        <v>5482</v>
      </c>
    </row>
    <row r="159" spans="2:65" s="1" customFormat="1" ht="11.25">
      <c r="B159" s="33"/>
      <c r="D159" s="147" t="s">
        <v>366</v>
      </c>
      <c r="F159" s="148" t="s">
        <v>4664</v>
      </c>
      <c r="I159" s="149"/>
      <c r="L159" s="33"/>
      <c r="M159" s="150"/>
      <c r="T159" s="54"/>
      <c r="AT159" s="18" t="s">
        <v>366</v>
      </c>
      <c r="AU159" s="18" t="s">
        <v>90</v>
      </c>
    </row>
    <row r="160" spans="2:65" s="1" customFormat="1" ht="16.5" customHeight="1">
      <c r="B160" s="33"/>
      <c r="C160" s="179" t="s">
        <v>627</v>
      </c>
      <c r="D160" s="179" t="s">
        <v>440</v>
      </c>
      <c r="E160" s="180" t="s">
        <v>4665</v>
      </c>
      <c r="F160" s="181" t="s">
        <v>4666</v>
      </c>
      <c r="G160" s="182" t="s">
        <v>504</v>
      </c>
      <c r="H160" s="183">
        <v>1</v>
      </c>
      <c r="I160" s="184"/>
      <c r="J160" s="185">
        <f>ROUND(I160*H160,2)</f>
        <v>0</v>
      </c>
      <c r="K160" s="181" t="s">
        <v>19</v>
      </c>
      <c r="L160" s="186"/>
      <c r="M160" s="187" t="s">
        <v>19</v>
      </c>
      <c r="N160" s="188" t="s">
        <v>49</v>
      </c>
      <c r="P160" s="143">
        <f>O160*H160</f>
        <v>0</v>
      </c>
      <c r="Q160" s="143">
        <v>0</v>
      </c>
      <c r="R160" s="143">
        <f>Q160*H160</f>
        <v>0</v>
      </c>
      <c r="S160" s="143">
        <v>0</v>
      </c>
      <c r="T160" s="144">
        <f>S160*H160</f>
        <v>0</v>
      </c>
      <c r="AR160" s="145" t="s">
        <v>558</v>
      </c>
      <c r="AT160" s="145" t="s">
        <v>440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5483</v>
      </c>
    </row>
    <row r="161" spans="2:65" s="1" customFormat="1" ht="24.2" customHeight="1">
      <c r="B161" s="33"/>
      <c r="C161" s="134" t="s">
        <v>633</v>
      </c>
      <c r="D161" s="134" t="s">
        <v>360</v>
      </c>
      <c r="E161" s="135" t="s">
        <v>4668</v>
      </c>
      <c r="F161" s="136" t="s">
        <v>4669</v>
      </c>
      <c r="G161" s="137" t="s">
        <v>504</v>
      </c>
      <c r="H161" s="138">
        <v>13</v>
      </c>
      <c r="I161" s="139"/>
      <c r="J161" s="140">
        <f>ROUND(I161*H161,2)</f>
        <v>0</v>
      </c>
      <c r="K161" s="136" t="s">
        <v>363</v>
      </c>
      <c r="L161" s="33"/>
      <c r="M161" s="141" t="s">
        <v>19</v>
      </c>
      <c r="N161" s="142" t="s">
        <v>49</v>
      </c>
      <c r="P161" s="143">
        <f>O161*H161</f>
        <v>0</v>
      </c>
      <c r="Q161" s="143">
        <v>0</v>
      </c>
      <c r="R161" s="143">
        <f>Q161*H161</f>
        <v>0</v>
      </c>
      <c r="S161" s="143">
        <v>0</v>
      </c>
      <c r="T161" s="144">
        <f>S161*H161</f>
        <v>0</v>
      </c>
      <c r="AR161" s="145" t="s">
        <v>454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5484</v>
      </c>
    </row>
    <row r="162" spans="2:65" s="1" customFormat="1" ht="11.25">
      <c r="B162" s="33"/>
      <c r="D162" s="147" t="s">
        <v>366</v>
      </c>
      <c r="F162" s="148" t="s">
        <v>4671</v>
      </c>
      <c r="I162" s="149"/>
      <c r="L162" s="33"/>
      <c r="M162" s="150"/>
      <c r="T162" s="54"/>
      <c r="AT162" s="18" t="s">
        <v>366</v>
      </c>
      <c r="AU162" s="18" t="s">
        <v>90</v>
      </c>
    </row>
    <row r="163" spans="2:65" s="1" customFormat="1" ht="16.5" customHeight="1">
      <c r="B163" s="33"/>
      <c r="C163" s="179" t="s">
        <v>640</v>
      </c>
      <c r="D163" s="179" t="s">
        <v>440</v>
      </c>
      <c r="E163" s="180" t="s">
        <v>4672</v>
      </c>
      <c r="F163" s="181" t="s">
        <v>4673</v>
      </c>
      <c r="G163" s="182" t="s">
        <v>504</v>
      </c>
      <c r="H163" s="183">
        <v>13</v>
      </c>
      <c r="I163" s="184"/>
      <c r="J163" s="185">
        <f t="shared" ref="J163:J179" si="0">ROUND(I163*H163,2)</f>
        <v>0</v>
      </c>
      <c r="K163" s="181" t="s">
        <v>19</v>
      </c>
      <c r="L163" s="186"/>
      <c r="M163" s="187" t="s">
        <v>19</v>
      </c>
      <c r="N163" s="188" t="s">
        <v>49</v>
      </c>
      <c r="P163" s="143">
        <f t="shared" ref="P163:P179" si="1">O163*H163</f>
        <v>0</v>
      </c>
      <c r="Q163" s="143">
        <v>0</v>
      </c>
      <c r="R163" s="143">
        <f t="shared" ref="R163:R179" si="2">Q163*H163</f>
        <v>0</v>
      </c>
      <c r="S163" s="143">
        <v>0</v>
      </c>
      <c r="T163" s="144">
        <f t="shared" ref="T163:T179" si="3">S163*H163</f>
        <v>0</v>
      </c>
      <c r="AR163" s="145" t="s">
        <v>558</v>
      </c>
      <c r="AT163" s="145" t="s">
        <v>440</v>
      </c>
      <c r="AU163" s="145" t="s">
        <v>90</v>
      </c>
      <c r="AY163" s="18" t="s">
        <v>358</v>
      </c>
      <c r="BE163" s="146">
        <f t="shared" ref="BE163:BE179" si="4">IF(N163="základní",J163,0)</f>
        <v>0</v>
      </c>
      <c r="BF163" s="146">
        <f t="shared" ref="BF163:BF179" si="5">IF(N163="snížená",J163,0)</f>
        <v>0</v>
      </c>
      <c r="BG163" s="146">
        <f t="shared" ref="BG163:BG179" si="6">IF(N163="zákl. přenesená",J163,0)</f>
        <v>0</v>
      </c>
      <c r="BH163" s="146">
        <f t="shared" ref="BH163:BH179" si="7">IF(N163="sníž. přenesená",J163,0)</f>
        <v>0</v>
      </c>
      <c r="BI163" s="146">
        <f t="shared" ref="BI163:BI179" si="8">IF(N163="nulová",J163,0)</f>
        <v>0</v>
      </c>
      <c r="BJ163" s="18" t="s">
        <v>90</v>
      </c>
      <c r="BK163" s="146">
        <f t="shared" ref="BK163:BK179" si="9">ROUND(I163*H163,2)</f>
        <v>0</v>
      </c>
      <c r="BL163" s="18" t="s">
        <v>454</v>
      </c>
      <c r="BM163" s="145" t="s">
        <v>5485</v>
      </c>
    </row>
    <row r="164" spans="2:65" s="1" customFormat="1" ht="16.5" customHeight="1">
      <c r="B164" s="33"/>
      <c r="C164" s="134" t="s">
        <v>646</v>
      </c>
      <c r="D164" s="134" t="s">
        <v>360</v>
      </c>
      <c r="E164" s="135" t="s">
        <v>4675</v>
      </c>
      <c r="F164" s="136" t="s">
        <v>4676</v>
      </c>
      <c r="G164" s="137" t="s">
        <v>504</v>
      </c>
      <c r="H164" s="138">
        <v>11</v>
      </c>
      <c r="I164" s="139"/>
      <c r="J164" s="140">
        <f t="shared" si="0"/>
        <v>0</v>
      </c>
      <c r="K164" s="136" t="s">
        <v>19</v>
      </c>
      <c r="L164" s="33"/>
      <c r="M164" s="141" t="s">
        <v>19</v>
      </c>
      <c r="N164" s="142" t="s">
        <v>49</v>
      </c>
      <c r="P164" s="143">
        <f t="shared" si="1"/>
        <v>0</v>
      </c>
      <c r="Q164" s="143">
        <v>0</v>
      </c>
      <c r="R164" s="143">
        <f t="shared" si="2"/>
        <v>0</v>
      </c>
      <c r="S164" s="143">
        <v>0</v>
      </c>
      <c r="T164" s="144">
        <f t="shared" si="3"/>
        <v>0</v>
      </c>
      <c r="AR164" s="145" t="s">
        <v>454</v>
      </c>
      <c r="AT164" s="145" t="s">
        <v>360</v>
      </c>
      <c r="AU164" s="145" t="s">
        <v>90</v>
      </c>
      <c r="AY164" s="18" t="s">
        <v>358</v>
      </c>
      <c r="BE164" s="146">
        <f t="shared" si="4"/>
        <v>0</v>
      </c>
      <c r="BF164" s="146">
        <f t="shared" si="5"/>
        <v>0</v>
      </c>
      <c r="BG164" s="146">
        <f t="shared" si="6"/>
        <v>0</v>
      </c>
      <c r="BH164" s="146">
        <f t="shared" si="7"/>
        <v>0</v>
      </c>
      <c r="BI164" s="146">
        <f t="shared" si="8"/>
        <v>0</v>
      </c>
      <c r="BJ164" s="18" t="s">
        <v>90</v>
      </c>
      <c r="BK164" s="146">
        <f t="shared" si="9"/>
        <v>0</v>
      </c>
      <c r="BL164" s="18" t="s">
        <v>454</v>
      </c>
      <c r="BM164" s="145" t="s">
        <v>5486</v>
      </c>
    </row>
    <row r="165" spans="2:65" s="1" customFormat="1" ht="24.2" customHeight="1">
      <c r="B165" s="33"/>
      <c r="C165" s="179" t="s">
        <v>653</v>
      </c>
      <c r="D165" s="179" t="s">
        <v>440</v>
      </c>
      <c r="E165" s="180" t="s">
        <v>4678</v>
      </c>
      <c r="F165" s="181" t="s">
        <v>4679</v>
      </c>
      <c r="G165" s="182" t="s">
        <v>504</v>
      </c>
      <c r="H165" s="183">
        <v>11</v>
      </c>
      <c r="I165" s="184"/>
      <c r="J165" s="185">
        <f t="shared" si="0"/>
        <v>0</v>
      </c>
      <c r="K165" s="181" t="s">
        <v>19</v>
      </c>
      <c r="L165" s="186"/>
      <c r="M165" s="187" t="s">
        <v>19</v>
      </c>
      <c r="N165" s="188" t="s">
        <v>49</v>
      </c>
      <c r="P165" s="143">
        <f t="shared" si="1"/>
        <v>0</v>
      </c>
      <c r="Q165" s="143">
        <v>0</v>
      </c>
      <c r="R165" s="143">
        <f t="shared" si="2"/>
        <v>0</v>
      </c>
      <c r="S165" s="143">
        <v>0</v>
      </c>
      <c r="T165" s="144">
        <f t="shared" si="3"/>
        <v>0</v>
      </c>
      <c r="AR165" s="145" t="s">
        <v>558</v>
      </c>
      <c r="AT165" s="145" t="s">
        <v>440</v>
      </c>
      <c r="AU165" s="145" t="s">
        <v>90</v>
      </c>
      <c r="AY165" s="18" t="s">
        <v>358</v>
      </c>
      <c r="BE165" s="146">
        <f t="shared" si="4"/>
        <v>0</v>
      </c>
      <c r="BF165" s="146">
        <f t="shared" si="5"/>
        <v>0</v>
      </c>
      <c r="BG165" s="146">
        <f t="shared" si="6"/>
        <v>0</v>
      </c>
      <c r="BH165" s="146">
        <f t="shared" si="7"/>
        <v>0</v>
      </c>
      <c r="BI165" s="146">
        <f t="shared" si="8"/>
        <v>0</v>
      </c>
      <c r="BJ165" s="18" t="s">
        <v>90</v>
      </c>
      <c r="BK165" s="146">
        <f t="shared" si="9"/>
        <v>0</v>
      </c>
      <c r="BL165" s="18" t="s">
        <v>454</v>
      </c>
      <c r="BM165" s="145" t="s">
        <v>5487</v>
      </c>
    </row>
    <row r="166" spans="2:65" s="1" customFormat="1" ht="16.5" customHeight="1">
      <c r="B166" s="33"/>
      <c r="C166" s="134" t="s">
        <v>660</v>
      </c>
      <c r="D166" s="134" t="s">
        <v>360</v>
      </c>
      <c r="E166" s="135" t="s">
        <v>4681</v>
      </c>
      <c r="F166" s="136" t="s">
        <v>4682</v>
      </c>
      <c r="G166" s="137" t="s">
        <v>504</v>
      </c>
      <c r="H166" s="138">
        <v>11</v>
      </c>
      <c r="I166" s="139"/>
      <c r="J166" s="140">
        <f t="shared" si="0"/>
        <v>0</v>
      </c>
      <c r="K166" s="136" t="s">
        <v>19</v>
      </c>
      <c r="L166" s="33"/>
      <c r="M166" s="141" t="s">
        <v>19</v>
      </c>
      <c r="N166" s="142" t="s">
        <v>49</v>
      </c>
      <c r="P166" s="143">
        <f t="shared" si="1"/>
        <v>0</v>
      </c>
      <c r="Q166" s="143">
        <v>0</v>
      </c>
      <c r="R166" s="143">
        <f t="shared" si="2"/>
        <v>0</v>
      </c>
      <c r="S166" s="143">
        <v>0</v>
      </c>
      <c r="T166" s="144">
        <f t="shared" si="3"/>
        <v>0</v>
      </c>
      <c r="AR166" s="145" t="s">
        <v>454</v>
      </c>
      <c r="AT166" s="145" t="s">
        <v>360</v>
      </c>
      <c r="AU166" s="145" t="s">
        <v>90</v>
      </c>
      <c r="AY166" s="18" t="s">
        <v>358</v>
      </c>
      <c r="BE166" s="146">
        <f t="shared" si="4"/>
        <v>0</v>
      </c>
      <c r="BF166" s="146">
        <f t="shared" si="5"/>
        <v>0</v>
      </c>
      <c r="BG166" s="146">
        <f t="shared" si="6"/>
        <v>0</v>
      </c>
      <c r="BH166" s="146">
        <f t="shared" si="7"/>
        <v>0</v>
      </c>
      <c r="BI166" s="146">
        <f t="shared" si="8"/>
        <v>0</v>
      </c>
      <c r="BJ166" s="18" t="s">
        <v>90</v>
      </c>
      <c r="BK166" s="146">
        <f t="shared" si="9"/>
        <v>0</v>
      </c>
      <c r="BL166" s="18" t="s">
        <v>454</v>
      </c>
      <c r="BM166" s="145" t="s">
        <v>5488</v>
      </c>
    </row>
    <row r="167" spans="2:65" s="1" customFormat="1" ht="24.2" customHeight="1">
      <c r="B167" s="33"/>
      <c r="C167" s="179" t="s">
        <v>666</v>
      </c>
      <c r="D167" s="179" t="s">
        <v>440</v>
      </c>
      <c r="E167" s="180" t="s">
        <v>4684</v>
      </c>
      <c r="F167" s="181" t="s">
        <v>4685</v>
      </c>
      <c r="G167" s="182" t="s">
        <v>504</v>
      </c>
      <c r="H167" s="183">
        <v>11</v>
      </c>
      <c r="I167" s="184"/>
      <c r="J167" s="185">
        <f t="shared" si="0"/>
        <v>0</v>
      </c>
      <c r="K167" s="181" t="s">
        <v>19</v>
      </c>
      <c r="L167" s="186"/>
      <c r="M167" s="187" t="s">
        <v>19</v>
      </c>
      <c r="N167" s="188" t="s">
        <v>49</v>
      </c>
      <c r="P167" s="143">
        <f t="shared" si="1"/>
        <v>0</v>
      </c>
      <c r="Q167" s="143">
        <v>0</v>
      </c>
      <c r="R167" s="143">
        <f t="shared" si="2"/>
        <v>0</v>
      </c>
      <c r="S167" s="143">
        <v>0</v>
      </c>
      <c r="T167" s="144">
        <f t="shared" si="3"/>
        <v>0</v>
      </c>
      <c r="AR167" s="145" t="s">
        <v>558</v>
      </c>
      <c r="AT167" s="145" t="s">
        <v>440</v>
      </c>
      <c r="AU167" s="145" t="s">
        <v>90</v>
      </c>
      <c r="AY167" s="18" t="s">
        <v>358</v>
      </c>
      <c r="BE167" s="146">
        <f t="shared" si="4"/>
        <v>0</v>
      </c>
      <c r="BF167" s="146">
        <f t="shared" si="5"/>
        <v>0</v>
      </c>
      <c r="BG167" s="146">
        <f t="shared" si="6"/>
        <v>0</v>
      </c>
      <c r="BH167" s="146">
        <f t="shared" si="7"/>
        <v>0</v>
      </c>
      <c r="BI167" s="146">
        <f t="shared" si="8"/>
        <v>0</v>
      </c>
      <c r="BJ167" s="18" t="s">
        <v>90</v>
      </c>
      <c r="BK167" s="146">
        <f t="shared" si="9"/>
        <v>0</v>
      </c>
      <c r="BL167" s="18" t="s">
        <v>454</v>
      </c>
      <c r="BM167" s="145" t="s">
        <v>5489</v>
      </c>
    </row>
    <row r="168" spans="2:65" s="1" customFormat="1" ht="16.5" customHeight="1">
      <c r="B168" s="33"/>
      <c r="C168" s="134" t="s">
        <v>672</v>
      </c>
      <c r="D168" s="134" t="s">
        <v>360</v>
      </c>
      <c r="E168" s="135" t="s">
        <v>4687</v>
      </c>
      <c r="F168" s="136" t="s">
        <v>4688</v>
      </c>
      <c r="G168" s="137" t="s">
        <v>504</v>
      </c>
      <c r="H168" s="138">
        <v>11</v>
      </c>
      <c r="I168" s="139"/>
      <c r="J168" s="140">
        <f t="shared" si="0"/>
        <v>0</v>
      </c>
      <c r="K168" s="136" t="s">
        <v>19</v>
      </c>
      <c r="L168" s="33"/>
      <c r="M168" s="141" t="s">
        <v>19</v>
      </c>
      <c r="N168" s="142" t="s">
        <v>49</v>
      </c>
      <c r="P168" s="143">
        <f t="shared" si="1"/>
        <v>0</v>
      </c>
      <c r="Q168" s="143">
        <v>0</v>
      </c>
      <c r="R168" s="143">
        <f t="shared" si="2"/>
        <v>0</v>
      </c>
      <c r="S168" s="143">
        <v>0</v>
      </c>
      <c r="T168" s="144">
        <f t="shared" si="3"/>
        <v>0</v>
      </c>
      <c r="AR168" s="145" t="s">
        <v>454</v>
      </c>
      <c r="AT168" s="145" t="s">
        <v>360</v>
      </c>
      <c r="AU168" s="145" t="s">
        <v>90</v>
      </c>
      <c r="AY168" s="18" t="s">
        <v>358</v>
      </c>
      <c r="BE168" s="146">
        <f t="shared" si="4"/>
        <v>0</v>
      </c>
      <c r="BF168" s="146">
        <f t="shared" si="5"/>
        <v>0</v>
      </c>
      <c r="BG168" s="146">
        <f t="shared" si="6"/>
        <v>0</v>
      </c>
      <c r="BH168" s="146">
        <f t="shared" si="7"/>
        <v>0</v>
      </c>
      <c r="BI168" s="146">
        <f t="shared" si="8"/>
        <v>0</v>
      </c>
      <c r="BJ168" s="18" t="s">
        <v>90</v>
      </c>
      <c r="BK168" s="146">
        <f t="shared" si="9"/>
        <v>0</v>
      </c>
      <c r="BL168" s="18" t="s">
        <v>454</v>
      </c>
      <c r="BM168" s="145" t="s">
        <v>5490</v>
      </c>
    </row>
    <row r="169" spans="2:65" s="1" customFormat="1" ht="16.5" customHeight="1">
      <c r="B169" s="33"/>
      <c r="C169" s="179" t="s">
        <v>678</v>
      </c>
      <c r="D169" s="179" t="s">
        <v>440</v>
      </c>
      <c r="E169" s="180" t="s">
        <v>4690</v>
      </c>
      <c r="F169" s="181" t="s">
        <v>4691</v>
      </c>
      <c r="G169" s="182" t="s">
        <v>504</v>
      </c>
      <c r="H169" s="183">
        <v>11</v>
      </c>
      <c r="I169" s="184"/>
      <c r="J169" s="185">
        <f t="shared" si="0"/>
        <v>0</v>
      </c>
      <c r="K169" s="181" t="s">
        <v>19</v>
      </c>
      <c r="L169" s="186"/>
      <c r="M169" s="187" t="s">
        <v>19</v>
      </c>
      <c r="N169" s="188" t="s">
        <v>49</v>
      </c>
      <c r="P169" s="143">
        <f t="shared" si="1"/>
        <v>0</v>
      </c>
      <c r="Q169" s="143">
        <v>0</v>
      </c>
      <c r="R169" s="143">
        <f t="shared" si="2"/>
        <v>0</v>
      </c>
      <c r="S169" s="143">
        <v>0</v>
      </c>
      <c r="T169" s="144">
        <f t="shared" si="3"/>
        <v>0</v>
      </c>
      <c r="AR169" s="145" t="s">
        <v>558</v>
      </c>
      <c r="AT169" s="145" t="s">
        <v>440</v>
      </c>
      <c r="AU169" s="145" t="s">
        <v>90</v>
      </c>
      <c r="AY169" s="18" t="s">
        <v>358</v>
      </c>
      <c r="BE169" s="146">
        <f t="shared" si="4"/>
        <v>0</v>
      </c>
      <c r="BF169" s="146">
        <f t="shared" si="5"/>
        <v>0</v>
      </c>
      <c r="BG169" s="146">
        <f t="shared" si="6"/>
        <v>0</v>
      </c>
      <c r="BH169" s="146">
        <f t="shared" si="7"/>
        <v>0</v>
      </c>
      <c r="BI169" s="146">
        <f t="shared" si="8"/>
        <v>0</v>
      </c>
      <c r="BJ169" s="18" t="s">
        <v>90</v>
      </c>
      <c r="BK169" s="146">
        <f t="shared" si="9"/>
        <v>0</v>
      </c>
      <c r="BL169" s="18" t="s">
        <v>454</v>
      </c>
      <c r="BM169" s="145" t="s">
        <v>5491</v>
      </c>
    </row>
    <row r="170" spans="2:65" s="1" customFormat="1" ht="16.5" customHeight="1">
      <c r="B170" s="33"/>
      <c r="C170" s="134" t="s">
        <v>697</v>
      </c>
      <c r="D170" s="134" t="s">
        <v>360</v>
      </c>
      <c r="E170" s="135" t="s">
        <v>4693</v>
      </c>
      <c r="F170" s="136" t="s">
        <v>4694</v>
      </c>
      <c r="G170" s="137" t="s">
        <v>504</v>
      </c>
      <c r="H170" s="138">
        <v>1</v>
      </c>
      <c r="I170" s="139"/>
      <c r="J170" s="140">
        <f t="shared" si="0"/>
        <v>0</v>
      </c>
      <c r="K170" s="136" t="s">
        <v>19</v>
      </c>
      <c r="L170" s="33"/>
      <c r="M170" s="141" t="s">
        <v>19</v>
      </c>
      <c r="N170" s="142" t="s">
        <v>49</v>
      </c>
      <c r="P170" s="143">
        <f t="shared" si="1"/>
        <v>0</v>
      </c>
      <c r="Q170" s="143">
        <v>0</v>
      </c>
      <c r="R170" s="143">
        <f t="shared" si="2"/>
        <v>0</v>
      </c>
      <c r="S170" s="143">
        <v>0</v>
      </c>
      <c r="T170" s="144">
        <f t="shared" si="3"/>
        <v>0</v>
      </c>
      <c r="AR170" s="145" t="s">
        <v>454</v>
      </c>
      <c r="AT170" s="145" t="s">
        <v>360</v>
      </c>
      <c r="AU170" s="145" t="s">
        <v>90</v>
      </c>
      <c r="AY170" s="18" t="s">
        <v>358</v>
      </c>
      <c r="BE170" s="146">
        <f t="shared" si="4"/>
        <v>0</v>
      </c>
      <c r="BF170" s="146">
        <f t="shared" si="5"/>
        <v>0</v>
      </c>
      <c r="BG170" s="146">
        <f t="shared" si="6"/>
        <v>0</v>
      </c>
      <c r="BH170" s="146">
        <f t="shared" si="7"/>
        <v>0</v>
      </c>
      <c r="BI170" s="146">
        <f t="shared" si="8"/>
        <v>0</v>
      </c>
      <c r="BJ170" s="18" t="s">
        <v>90</v>
      </c>
      <c r="BK170" s="146">
        <f t="shared" si="9"/>
        <v>0</v>
      </c>
      <c r="BL170" s="18" t="s">
        <v>454</v>
      </c>
      <c r="BM170" s="145" t="s">
        <v>5492</v>
      </c>
    </row>
    <row r="171" spans="2:65" s="1" customFormat="1" ht="16.5" customHeight="1">
      <c r="B171" s="33"/>
      <c r="C171" s="179" t="s">
        <v>714</v>
      </c>
      <c r="D171" s="179" t="s">
        <v>440</v>
      </c>
      <c r="E171" s="180" t="s">
        <v>4696</v>
      </c>
      <c r="F171" s="181" t="s">
        <v>4697</v>
      </c>
      <c r="G171" s="182" t="s">
        <v>504</v>
      </c>
      <c r="H171" s="183">
        <v>1</v>
      </c>
      <c r="I171" s="184"/>
      <c r="J171" s="185">
        <f t="shared" si="0"/>
        <v>0</v>
      </c>
      <c r="K171" s="181" t="s">
        <v>19</v>
      </c>
      <c r="L171" s="186"/>
      <c r="M171" s="187" t="s">
        <v>19</v>
      </c>
      <c r="N171" s="188" t="s">
        <v>49</v>
      </c>
      <c r="P171" s="143">
        <f t="shared" si="1"/>
        <v>0</v>
      </c>
      <c r="Q171" s="143">
        <v>0</v>
      </c>
      <c r="R171" s="143">
        <f t="shared" si="2"/>
        <v>0</v>
      </c>
      <c r="S171" s="143">
        <v>0</v>
      </c>
      <c r="T171" s="144">
        <f t="shared" si="3"/>
        <v>0</v>
      </c>
      <c r="AR171" s="145" t="s">
        <v>558</v>
      </c>
      <c r="AT171" s="145" t="s">
        <v>440</v>
      </c>
      <c r="AU171" s="145" t="s">
        <v>90</v>
      </c>
      <c r="AY171" s="18" t="s">
        <v>358</v>
      </c>
      <c r="BE171" s="146">
        <f t="shared" si="4"/>
        <v>0</v>
      </c>
      <c r="BF171" s="146">
        <f t="shared" si="5"/>
        <v>0</v>
      </c>
      <c r="BG171" s="146">
        <f t="shared" si="6"/>
        <v>0</v>
      </c>
      <c r="BH171" s="146">
        <f t="shared" si="7"/>
        <v>0</v>
      </c>
      <c r="BI171" s="146">
        <f t="shared" si="8"/>
        <v>0</v>
      </c>
      <c r="BJ171" s="18" t="s">
        <v>90</v>
      </c>
      <c r="BK171" s="146">
        <f t="shared" si="9"/>
        <v>0</v>
      </c>
      <c r="BL171" s="18" t="s">
        <v>454</v>
      </c>
      <c r="BM171" s="145" t="s">
        <v>5493</v>
      </c>
    </row>
    <row r="172" spans="2:65" s="1" customFormat="1" ht="16.5" customHeight="1">
      <c r="B172" s="33"/>
      <c r="C172" s="134" t="s">
        <v>719</v>
      </c>
      <c r="D172" s="134" t="s">
        <v>360</v>
      </c>
      <c r="E172" s="135" t="s">
        <v>4699</v>
      </c>
      <c r="F172" s="136" t="s">
        <v>4700</v>
      </c>
      <c r="G172" s="137" t="s">
        <v>504</v>
      </c>
      <c r="H172" s="138">
        <v>1</v>
      </c>
      <c r="I172" s="139"/>
      <c r="J172" s="140">
        <f t="shared" si="0"/>
        <v>0</v>
      </c>
      <c r="K172" s="136" t="s">
        <v>19</v>
      </c>
      <c r="L172" s="33"/>
      <c r="M172" s="141" t="s">
        <v>19</v>
      </c>
      <c r="N172" s="142" t="s">
        <v>49</v>
      </c>
      <c r="P172" s="143">
        <f t="shared" si="1"/>
        <v>0</v>
      </c>
      <c r="Q172" s="143">
        <v>0</v>
      </c>
      <c r="R172" s="143">
        <f t="shared" si="2"/>
        <v>0</v>
      </c>
      <c r="S172" s="143">
        <v>0</v>
      </c>
      <c r="T172" s="144">
        <f t="shared" si="3"/>
        <v>0</v>
      </c>
      <c r="AR172" s="145" t="s">
        <v>454</v>
      </c>
      <c r="AT172" s="145" t="s">
        <v>360</v>
      </c>
      <c r="AU172" s="145" t="s">
        <v>90</v>
      </c>
      <c r="AY172" s="18" t="s">
        <v>358</v>
      </c>
      <c r="BE172" s="146">
        <f t="shared" si="4"/>
        <v>0</v>
      </c>
      <c r="BF172" s="146">
        <f t="shared" si="5"/>
        <v>0</v>
      </c>
      <c r="BG172" s="146">
        <f t="shared" si="6"/>
        <v>0</v>
      </c>
      <c r="BH172" s="146">
        <f t="shared" si="7"/>
        <v>0</v>
      </c>
      <c r="BI172" s="146">
        <f t="shared" si="8"/>
        <v>0</v>
      </c>
      <c r="BJ172" s="18" t="s">
        <v>90</v>
      </c>
      <c r="BK172" s="146">
        <f t="shared" si="9"/>
        <v>0</v>
      </c>
      <c r="BL172" s="18" t="s">
        <v>454</v>
      </c>
      <c r="BM172" s="145" t="s">
        <v>5494</v>
      </c>
    </row>
    <row r="173" spans="2:65" s="1" customFormat="1" ht="16.5" customHeight="1">
      <c r="B173" s="33"/>
      <c r="C173" s="179" t="s">
        <v>726</v>
      </c>
      <c r="D173" s="179" t="s">
        <v>440</v>
      </c>
      <c r="E173" s="180" t="s">
        <v>4702</v>
      </c>
      <c r="F173" s="181" t="s">
        <v>4703</v>
      </c>
      <c r="G173" s="182" t="s">
        <v>504</v>
      </c>
      <c r="H173" s="183">
        <v>1</v>
      </c>
      <c r="I173" s="184"/>
      <c r="J173" s="185">
        <f t="shared" si="0"/>
        <v>0</v>
      </c>
      <c r="K173" s="181" t="s">
        <v>19</v>
      </c>
      <c r="L173" s="186"/>
      <c r="M173" s="187" t="s">
        <v>19</v>
      </c>
      <c r="N173" s="188" t="s">
        <v>49</v>
      </c>
      <c r="P173" s="143">
        <f t="shared" si="1"/>
        <v>0</v>
      </c>
      <c r="Q173" s="143">
        <v>0</v>
      </c>
      <c r="R173" s="143">
        <f t="shared" si="2"/>
        <v>0</v>
      </c>
      <c r="S173" s="143">
        <v>0</v>
      </c>
      <c r="T173" s="144">
        <f t="shared" si="3"/>
        <v>0</v>
      </c>
      <c r="AR173" s="145" t="s">
        <v>558</v>
      </c>
      <c r="AT173" s="145" t="s">
        <v>440</v>
      </c>
      <c r="AU173" s="145" t="s">
        <v>90</v>
      </c>
      <c r="AY173" s="18" t="s">
        <v>358</v>
      </c>
      <c r="BE173" s="146">
        <f t="shared" si="4"/>
        <v>0</v>
      </c>
      <c r="BF173" s="146">
        <f t="shared" si="5"/>
        <v>0</v>
      </c>
      <c r="BG173" s="146">
        <f t="shared" si="6"/>
        <v>0</v>
      </c>
      <c r="BH173" s="146">
        <f t="shared" si="7"/>
        <v>0</v>
      </c>
      <c r="BI173" s="146">
        <f t="shared" si="8"/>
        <v>0</v>
      </c>
      <c r="BJ173" s="18" t="s">
        <v>90</v>
      </c>
      <c r="BK173" s="146">
        <f t="shared" si="9"/>
        <v>0</v>
      </c>
      <c r="BL173" s="18" t="s">
        <v>454</v>
      </c>
      <c r="BM173" s="145" t="s">
        <v>5495</v>
      </c>
    </row>
    <row r="174" spans="2:65" s="1" customFormat="1" ht="16.5" customHeight="1">
      <c r="B174" s="33"/>
      <c r="C174" s="134" t="s">
        <v>733</v>
      </c>
      <c r="D174" s="134" t="s">
        <v>360</v>
      </c>
      <c r="E174" s="135" t="s">
        <v>4705</v>
      </c>
      <c r="F174" s="136" t="s">
        <v>4706</v>
      </c>
      <c r="G174" s="137" t="s">
        <v>504</v>
      </c>
      <c r="H174" s="138">
        <v>12</v>
      </c>
      <c r="I174" s="139"/>
      <c r="J174" s="140">
        <f t="shared" si="0"/>
        <v>0</v>
      </c>
      <c r="K174" s="136" t="s">
        <v>19</v>
      </c>
      <c r="L174" s="33"/>
      <c r="M174" s="141" t="s">
        <v>19</v>
      </c>
      <c r="N174" s="142" t="s">
        <v>49</v>
      </c>
      <c r="P174" s="143">
        <f t="shared" si="1"/>
        <v>0</v>
      </c>
      <c r="Q174" s="143">
        <v>0</v>
      </c>
      <c r="R174" s="143">
        <f t="shared" si="2"/>
        <v>0</v>
      </c>
      <c r="S174" s="143">
        <v>0</v>
      </c>
      <c r="T174" s="144">
        <f t="shared" si="3"/>
        <v>0</v>
      </c>
      <c r="AR174" s="145" t="s">
        <v>454</v>
      </c>
      <c r="AT174" s="145" t="s">
        <v>360</v>
      </c>
      <c r="AU174" s="145" t="s">
        <v>90</v>
      </c>
      <c r="AY174" s="18" t="s">
        <v>358</v>
      </c>
      <c r="BE174" s="146">
        <f t="shared" si="4"/>
        <v>0</v>
      </c>
      <c r="BF174" s="146">
        <f t="shared" si="5"/>
        <v>0</v>
      </c>
      <c r="BG174" s="146">
        <f t="shared" si="6"/>
        <v>0</v>
      </c>
      <c r="BH174" s="146">
        <f t="shared" si="7"/>
        <v>0</v>
      </c>
      <c r="BI174" s="146">
        <f t="shared" si="8"/>
        <v>0</v>
      </c>
      <c r="BJ174" s="18" t="s">
        <v>90</v>
      </c>
      <c r="BK174" s="146">
        <f t="shared" si="9"/>
        <v>0</v>
      </c>
      <c r="BL174" s="18" t="s">
        <v>454</v>
      </c>
      <c r="BM174" s="145" t="s">
        <v>5496</v>
      </c>
    </row>
    <row r="175" spans="2:65" s="1" customFormat="1" ht="16.5" customHeight="1">
      <c r="B175" s="33"/>
      <c r="C175" s="179" t="s">
        <v>739</v>
      </c>
      <c r="D175" s="179" t="s">
        <v>440</v>
      </c>
      <c r="E175" s="180" t="s">
        <v>4708</v>
      </c>
      <c r="F175" s="181" t="s">
        <v>4706</v>
      </c>
      <c r="G175" s="182" t="s">
        <v>504</v>
      </c>
      <c r="H175" s="183">
        <v>12</v>
      </c>
      <c r="I175" s="184"/>
      <c r="J175" s="185">
        <f t="shared" si="0"/>
        <v>0</v>
      </c>
      <c r="K175" s="181" t="s">
        <v>19</v>
      </c>
      <c r="L175" s="186"/>
      <c r="M175" s="187" t="s">
        <v>19</v>
      </c>
      <c r="N175" s="188" t="s">
        <v>49</v>
      </c>
      <c r="P175" s="143">
        <f t="shared" si="1"/>
        <v>0</v>
      </c>
      <c r="Q175" s="143">
        <v>0</v>
      </c>
      <c r="R175" s="143">
        <f t="shared" si="2"/>
        <v>0</v>
      </c>
      <c r="S175" s="143">
        <v>0</v>
      </c>
      <c r="T175" s="144">
        <f t="shared" si="3"/>
        <v>0</v>
      </c>
      <c r="AR175" s="145" t="s">
        <v>558</v>
      </c>
      <c r="AT175" s="145" t="s">
        <v>440</v>
      </c>
      <c r="AU175" s="145" t="s">
        <v>90</v>
      </c>
      <c r="AY175" s="18" t="s">
        <v>358</v>
      </c>
      <c r="BE175" s="146">
        <f t="shared" si="4"/>
        <v>0</v>
      </c>
      <c r="BF175" s="146">
        <f t="shared" si="5"/>
        <v>0</v>
      </c>
      <c r="BG175" s="146">
        <f t="shared" si="6"/>
        <v>0</v>
      </c>
      <c r="BH175" s="146">
        <f t="shared" si="7"/>
        <v>0</v>
      </c>
      <c r="BI175" s="146">
        <f t="shared" si="8"/>
        <v>0</v>
      </c>
      <c r="BJ175" s="18" t="s">
        <v>90</v>
      </c>
      <c r="BK175" s="146">
        <f t="shared" si="9"/>
        <v>0</v>
      </c>
      <c r="BL175" s="18" t="s">
        <v>454</v>
      </c>
      <c r="BM175" s="145" t="s">
        <v>5497</v>
      </c>
    </row>
    <row r="176" spans="2:65" s="1" customFormat="1" ht="16.5" customHeight="1">
      <c r="B176" s="33"/>
      <c r="C176" s="134" t="s">
        <v>744</v>
      </c>
      <c r="D176" s="134" t="s">
        <v>360</v>
      </c>
      <c r="E176" s="135" t="s">
        <v>4710</v>
      </c>
      <c r="F176" s="136" t="s">
        <v>4711</v>
      </c>
      <c r="G176" s="137" t="s">
        <v>504</v>
      </c>
      <c r="H176" s="138">
        <v>1</v>
      </c>
      <c r="I176" s="139"/>
      <c r="J176" s="140">
        <f t="shared" si="0"/>
        <v>0</v>
      </c>
      <c r="K176" s="136" t="s">
        <v>19</v>
      </c>
      <c r="L176" s="33"/>
      <c r="M176" s="141" t="s">
        <v>19</v>
      </c>
      <c r="N176" s="142" t="s">
        <v>49</v>
      </c>
      <c r="P176" s="143">
        <f t="shared" si="1"/>
        <v>0</v>
      </c>
      <c r="Q176" s="143">
        <v>0</v>
      </c>
      <c r="R176" s="143">
        <f t="shared" si="2"/>
        <v>0</v>
      </c>
      <c r="S176" s="143">
        <v>0</v>
      </c>
      <c r="T176" s="144">
        <f t="shared" si="3"/>
        <v>0</v>
      </c>
      <c r="AR176" s="145" t="s">
        <v>454</v>
      </c>
      <c r="AT176" s="145" t="s">
        <v>360</v>
      </c>
      <c r="AU176" s="145" t="s">
        <v>90</v>
      </c>
      <c r="AY176" s="18" t="s">
        <v>358</v>
      </c>
      <c r="BE176" s="146">
        <f t="shared" si="4"/>
        <v>0</v>
      </c>
      <c r="BF176" s="146">
        <f t="shared" si="5"/>
        <v>0</v>
      </c>
      <c r="BG176" s="146">
        <f t="shared" si="6"/>
        <v>0</v>
      </c>
      <c r="BH176" s="146">
        <f t="shared" si="7"/>
        <v>0</v>
      </c>
      <c r="BI176" s="146">
        <f t="shared" si="8"/>
        <v>0</v>
      </c>
      <c r="BJ176" s="18" t="s">
        <v>90</v>
      </c>
      <c r="BK176" s="146">
        <f t="shared" si="9"/>
        <v>0</v>
      </c>
      <c r="BL176" s="18" t="s">
        <v>454</v>
      </c>
      <c r="BM176" s="145" t="s">
        <v>5498</v>
      </c>
    </row>
    <row r="177" spans="2:65" s="1" customFormat="1" ht="16.5" customHeight="1">
      <c r="B177" s="33"/>
      <c r="C177" s="179" t="s">
        <v>751</v>
      </c>
      <c r="D177" s="179" t="s">
        <v>440</v>
      </c>
      <c r="E177" s="180" t="s">
        <v>4713</v>
      </c>
      <c r="F177" s="181" t="s">
        <v>4711</v>
      </c>
      <c r="G177" s="182" t="s">
        <v>504</v>
      </c>
      <c r="H177" s="183">
        <v>1</v>
      </c>
      <c r="I177" s="184"/>
      <c r="J177" s="185">
        <f t="shared" si="0"/>
        <v>0</v>
      </c>
      <c r="K177" s="181" t="s">
        <v>19</v>
      </c>
      <c r="L177" s="186"/>
      <c r="M177" s="187" t="s">
        <v>19</v>
      </c>
      <c r="N177" s="188" t="s">
        <v>49</v>
      </c>
      <c r="P177" s="143">
        <f t="shared" si="1"/>
        <v>0</v>
      </c>
      <c r="Q177" s="143">
        <v>0</v>
      </c>
      <c r="R177" s="143">
        <f t="shared" si="2"/>
        <v>0</v>
      </c>
      <c r="S177" s="143">
        <v>0</v>
      </c>
      <c r="T177" s="144">
        <f t="shared" si="3"/>
        <v>0</v>
      </c>
      <c r="AR177" s="145" t="s">
        <v>558</v>
      </c>
      <c r="AT177" s="145" t="s">
        <v>440</v>
      </c>
      <c r="AU177" s="145" t="s">
        <v>90</v>
      </c>
      <c r="AY177" s="18" t="s">
        <v>358</v>
      </c>
      <c r="BE177" s="146">
        <f t="shared" si="4"/>
        <v>0</v>
      </c>
      <c r="BF177" s="146">
        <f t="shared" si="5"/>
        <v>0</v>
      </c>
      <c r="BG177" s="146">
        <f t="shared" si="6"/>
        <v>0</v>
      </c>
      <c r="BH177" s="146">
        <f t="shared" si="7"/>
        <v>0</v>
      </c>
      <c r="BI177" s="146">
        <f t="shared" si="8"/>
        <v>0</v>
      </c>
      <c r="BJ177" s="18" t="s">
        <v>90</v>
      </c>
      <c r="BK177" s="146">
        <f t="shared" si="9"/>
        <v>0</v>
      </c>
      <c r="BL177" s="18" t="s">
        <v>454</v>
      </c>
      <c r="BM177" s="145" t="s">
        <v>5499</v>
      </c>
    </row>
    <row r="178" spans="2:65" s="1" customFormat="1" ht="16.5" customHeight="1">
      <c r="B178" s="33"/>
      <c r="C178" s="134" t="s">
        <v>759</v>
      </c>
      <c r="D178" s="134" t="s">
        <v>360</v>
      </c>
      <c r="E178" s="135" t="s">
        <v>4715</v>
      </c>
      <c r="F178" s="136" t="s">
        <v>4716</v>
      </c>
      <c r="G178" s="137" t="s">
        <v>504</v>
      </c>
      <c r="H178" s="138">
        <v>1</v>
      </c>
      <c r="I178" s="139"/>
      <c r="J178" s="140">
        <f t="shared" si="0"/>
        <v>0</v>
      </c>
      <c r="K178" s="136" t="s">
        <v>19</v>
      </c>
      <c r="L178" s="33"/>
      <c r="M178" s="141" t="s">
        <v>19</v>
      </c>
      <c r="N178" s="142" t="s">
        <v>49</v>
      </c>
      <c r="P178" s="143">
        <f t="shared" si="1"/>
        <v>0</v>
      </c>
      <c r="Q178" s="143">
        <v>0</v>
      </c>
      <c r="R178" s="143">
        <f t="shared" si="2"/>
        <v>0</v>
      </c>
      <c r="S178" s="143">
        <v>0</v>
      </c>
      <c r="T178" s="144">
        <f t="shared" si="3"/>
        <v>0</v>
      </c>
      <c r="AR178" s="145" t="s">
        <v>454</v>
      </c>
      <c r="AT178" s="145" t="s">
        <v>360</v>
      </c>
      <c r="AU178" s="145" t="s">
        <v>90</v>
      </c>
      <c r="AY178" s="18" t="s">
        <v>358</v>
      </c>
      <c r="BE178" s="146">
        <f t="shared" si="4"/>
        <v>0</v>
      </c>
      <c r="BF178" s="146">
        <f t="shared" si="5"/>
        <v>0</v>
      </c>
      <c r="BG178" s="146">
        <f t="shared" si="6"/>
        <v>0</v>
      </c>
      <c r="BH178" s="146">
        <f t="shared" si="7"/>
        <v>0</v>
      </c>
      <c r="BI178" s="146">
        <f t="shared" si="8"/>
        <v>0</v>
      </c>
      <c r="BJ178" s="18" t="s">
        <v>90</v>
      </c>
      <c r="BK178" s="146">
        <f t="shared" si="9"/>
        <v>0</v>
      </c>
      <c r="BL178" s="18" t="s">
        <v>454</v>
      </c>
      <c r="BM178" s="145" t="s">
        <v>5500</v>
      </c>
    </row>
    <row r="179" spans="2:65" s="1" customFormat="1" ht="24.2" customHeight="1">
      <c r="B179" s="33"/>
      <c r="C179" s="134" t="s">
        <v>765</v>
      </c>
      <c r="D179" s="134" t="s">
        <v>360</v>
      </c>
      <c r="E179" s="135" t="s">
        <v>4718</v>
      </c>
      <c r="F179" s="136" t="s">
        <v>4719</v>
      </c>
      <c r="G179" s="137" t="s">
        <v>504</v>
      </c>
      <c r="H179" s="138">
        <v>1</v>
      </c>
      <c r="I179" s="139"/>
      <c r="J179" s="140">
        <f t="shared" si="0"/>
        <v>0</v>
      </c>
      <c r="K179" s="136" t="s">
        <v>363</v>
      </c>
      <c r="L179" s="33"/>
      <c r="M179" s="141" t="s">
        <v>19</v>
      </c>
      <c r="N179" s="142" t="s">
        <v>49</v>
      </c>
      <c r="P179" s="143">
        <f t="shared" si="1"/>
        <v>0</v>
      </c>
      <c r="Q179" s="143">
        <v>0</v>
      </c>
      <c r="R179" s="143">
        <f t="shared" si="2"/>
        <v>0</v>
      </c>
      <c r="S179" s="143">
        <v>0</v>
      </c>
      <c r="T179" s="144">
        <f t="shared" si="3"/>
        <v>0</v>
      </c>
      <c r="AR179" s="145" t="s">
        <v>454</v>
      </c>
      <c r="AT179" s="145" t="s">
        <v>360</v>
      </c>
      <c r="AU179" s="145" t="s">
        <v>90</v>
      </c>
      <c r="AY179" s="18" t="s">
        <v>358</v>
      </c>
      <c r="BE179" s="146">
        <f t="shared" si="4"/>
        <v>0</v>
      </c>
      <c r="BF179" s="146">
        <f t="shared" si="5"/>
        <v>0</v>
      </c>
      <c r="BG179" s="146">
        <f t="shared" si="6"/>
        <v>0</v>
      </c>
      <c r="BH179" s="146">
        <f t="shared" si="7"/>
        <v>0</v>
      </c>
      <c r="BI179" s="146">
        <f t="shared" si="8"/>
        <v>0</v>
      </c>
      <c r="BJ179" s="18" t="s">
        <v>90</v>
      </c>
      <c r="BK179" s="146">
        <f t="shared" si="9"/>
        <v>0</v>
      </c>
      <c r="BL179" s="18" t="s">
        <v>454</v>
      </c>
      <c r="BM179" s="145" t="s">
        <v>5501</v>
      </c>
    </row>
    <row r="180" spans="2:65" s="1" customFormat="1" ht="11.25">
      <c r="B180" s="33"/>
      <c r="D180" s="147" t="s">
        <v>366</v>
      </c>
      <c r="F180" s="148" t="s">
        <v>4721</v>
      </c>
      <c r="I180" s="149"/>
      <c r="L180" s="33"/>
      <c r="M180" s="150"/>
      <c r="T180" s="54"/>
      <c r="AT180" s="18" t="s">
        <v>366</v>
      </c>
      <c r="AU180" s="18" t="s">
        <v>90</v>
      </c>
    </row>
    <row r="181" spans="2:65" s="1" customFormat="1" ht="24.2" customHeight="1">
      <c r="B181" s="33"/>
      <c r="C181" s="179" t="s">
        <v>773</v>
      </c>
      <c r="D181" s="179" t="s">
        <v>440</v>
      </c>
      <c r="E181" s="180" t="s">
        <v>4722</v>
      </c>
      <c r="F181" s="181" t="s">
        <v>4723</v>
      </c>
      <c r="G181" s="182" t="s">
        <v>504</v>
      </c>
      <c r="H181" s="183">
        <v>1</v>
      </c>
      <c r="I181" s="184"/>
      <c r="J181" s="185">
        <f>ROUND(I181*H181,2)</f>
        <v>0</v>
      </c>
      <c r="K181" s="181" t="s">
        <v>363</v>
      </c>
      <c r="L181" s="186"/>
      <c r="M181" s="187" t="s">
        <v>19</v>
      </c>
      <c r="N181" s="188" t="s">
        <v>49</v>
      </c>
      <c r="P181" s="143">
        <f>O181*H181</f>
        <v>0</v>
      </c>
      <c r="Q181" s="143">
        <v>1.74E-3</v>
      </c>
      <c r="R181" s="143">
        <f>Q181*H181</f>
        <v>1.74E-3</v>
      </c>
      <c r="S181" s="143">
        <v>0</v>
      </c>
      <c r="T181" s="144">
        <f>S181*H181</f>
        <v>0</v>
      </c>
      <c r="AR181" s="145" t="s">
        <v>558</v>
      </c>
      <c r="AT181" s="145" t="s">
        <v>440</v>
      </c>
      <c r="AU181" s="145" t="s">
        <v>90</v>
      </c>
      <c r="AY181" s="18" t="s">
        <v>358</v>
      </c>
      <c r="BE181" s="146">
        <f>IF(N181="základní",J181,0)</f>
        <v>0</v>
      </c>
      <c r="BF181" s="146">
        <f>IF(N181="snížená",J181,0)</f>
        <v>0</v>
      </c>
      <c r="BG181" s="146">
        <f>IF(N181="zákl. přenesená",J181,0)</f>
        <v>0</v>
      </c>
      <c r="BH181" s="146">
        <f>IF(N181="sníž. přenesená",J181,0)</f>
        <v>0</v>
      </c>
      <c r="BI181" s="146">
        <f>IF(N181="nulová",J181,0)</f>
        <v>0</v>
      </c>
      <c r="BJ181" s="18" t="s">
        <v>90</v>
      </c>
      <c r="BK181" s="146">
        <f>ROUND(I181*H181,2)</f>
        <v>0</v>
      </c>
      <c r="BL181" s="18" t="s">
        <v>454</v>
      </c>
      <c r="BM181" s="145" t="s">
        <v>5502</v>
      </c>
    </row>
    <row r="182" spans="2:65" s="1" customFormat="1" ht="24.2" customHeight="1">
      <c r="B182" s="33"/>
      <c r="C182" s="134" t="s">
        <v>779</v>
      </c>
      <c r="D182" s="134" t="s">
        <v>360</v>
      </c>
      <c r="E182" s="135" t="s">
        <v>4725</v>
      </c>
      <c r="F182" s="136" t="s">
        <v>4726</v>
      </c>
      <c r="G182" s="137" t="s">
        <v>504</v>
      </c>
      <c r="H182" s="138">
        <v>12</v>
      </c>
      <c r="I182" s="139"/>
      <c r="J182" s="140">
        <f>ROUND(I182*H182,2)</f>
        <v>0</v>
      </c>
      <c r="K182" s="136" t="s">
        <v>363</v>
      </c>
      <c r="L182" s="33"/>
      <c r="M182" s="141" t="s">
        <v>19</v>
      </c>
      <c r="N182" s="142" t="s">
        <v>49</v>
      </c>
      <c r="P182" s="143">
        <f>O182*H182</f>
        <v>0</v>
      </c>
      <c r="Q182" s="143">
        <v>0</v>
      </c>
      <c r="R182" s="143">
        <f>Q182*H182</f>
        <v>0</v>
      </c>
      <c r="S182" s="143">
        <v>0</v>
      </c>
      <c r="T182" s="144">
        <f>S182*H182</f>
        <v>0</v>
      </c>
      <c r="AR182" s="145" t="s">
        <v>454</v>
      </c>
      <c r="AT182" s="145" t="s">
        <v>360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454</v>
      </c>
      <c r="BM182" s="145" t="s">
        <v>5503</v>
      </c>
    </row>
    <row r="183" spans="2:65" s="1" customFormat="1" ht="11.25">
      <c r="B183" s="33"/>
      <c r="D183" s="147" t="s">
        <v>366</v>
      </c>
      <c r="F183" s="148" t="s">
        <v>4728</v>
      </c>
      <c r="I183" s="149"/>
      <c r="L183" s="33"/>
      <c r="M183" s="150"/>
      <c r="T183" s="54"/>
      <c r="AT183" s="18" t="s">
        <v>366</v>
      </c>
      <c r="AU183" s="18" t="s">
        <v>90</v>
      </c>
    </row>
    <row r="184" spans="2:65" s="1" customFormat="1" ht="24.2" customHeight="1">
      <c r="B184" s="33"/>
      <c r="C184" s="179" t="s">
        <v>784</v>
      </c>
      <c r="D184" s="179" t="s">
        <v>440</v>
      </c>
      <c r="E184" s="180" t="s">
        <v>4729</v>
      </c>
      <c r="F184" s="181" t="s">
        <v>4730</v>
      </c>
      <c r="G184" s="182" t="s">
        <v>504</v>
      </c>
      <c r="H184" s="183">
        <v>12</v>
      </c>
      <c r="I184" s="184"/>
      <c r="J184" s="185">
        <f>ROUND(I184*H184,2)</f>
        <v>0</v>
      </c>
      <c r="K184" s="181" t="s">
        <v>363</v>
      </c>
      <c r="L184" s="186"/>
      <c r="M184" s="187" t="s">
        <v>19</v>
      </c>
      <c r="N184" s="188" t="s">
        <v>49</v>
      </c>
      <c r="P184" s="143">
        <f>O184*H184</f>
        <v>0</v>
      </c>
      <c r="Q184" s="143">
        <v>9.0000000000000006E-5</v>
      </c>
      <c r="R184" s="143">
        <f>Q184*H184</f>
        <v>1.08E-3</v>
      </c>
      <c r="S184" s="143">
        <v>0</v>
      </c>
      <c r="T184" s="144">
        <f>S184*H184</f>
        <v>0</v>
      </c>
      <c r="AR184" s="145" t="s">
        <v>558</v>
      </c>
      <c r="AT184" s="145" t="s">
        <v>440</v>
      </c>
      <c r="AU184" s="145" t="s">
        <v>90</v>
      </c>
      <c r="AY184" s="18" t="s">
        <v>358</v>
      </c>
      <c r="BE184" s="146">
        <f>IF(N184="základní",J184,0)</f>
        <v>0</v>
      </c>
      <c r="BF184" s="146">
        <f>IF(N184="snížená",J184,0)</f>
        <v>0</v>
      </c>
      <c r="BG184" s="146">
        <f>IF(N184="zákl. přenesená",J184,0)</f>
        <v>0</v>
      </c>
      <c r="BH184" s="146">
        <f>IF(N184="sníž. přenesená",J184,0)</f>
        <v>0</v>
      </c>
      <c r="BI184" s="146">
        <f>IF(N184="nulová",J184,0)</f>
        <v>0</v>
      </c>
      <c r="BJ184" s="18" t="s">
        <v>90</v>
      </c>
      <c r="BK184" s="146">
        <f>ROUND(I184*H184,2)</f>
        <v>0</v>
      </c>
      <c r="BL184" s="18" t="s">
        <v>454</v>
      </c>
      <c r="BM184" s="145" t="s">
        <v>5504</v>
      </c>
    </row>
    <row r="185" spans="2:65" s="1" customFormat="1" ht="44.25" customHeight="1">
      <c r="B185" s="33"/>
      <c r="C185" s="134" t="s">
        <v>789</v>
      </c>
      <c r="D185" s="134" t="s">
        <v>360</v>
      </c>
      <c r="E185" s="135" t="s">
        <v>1874</v>
      </c>
      <c r="F185" s="136" t="s">
        <v>4732</v>
      </c>
      <c r="G185" s="137" t="s">
        <v>1498</v>
      </c>
      <c r="H185" s="189"/>
      <c r="I185" s="139"/>
      <c r="J185" s="140">
        <f>ROUND(I185*H185,2)</f>
        <v>0</v>
      </c>
      <c r="K185" s="136" t="s">
        <v>3989</v>
      </c>
      <c r="L185" s="33"/>
      <c r="M185" s="141" t="s">
        <v>19</v>
      </c>
      <c r="N185" s="142" t="s">
        <v>49</v>
      </c>
      <c r="P185" s="143">
        <f>O185*H185</f>
        <v>0</v>
      </c>
      <c r="Q185" s="143">
        <v>0</v>
      </c>
      <c r="R185" s="143">
        <f>Q185*H185</f>
        <v>0</v>
      </c>
      <c r="S185" s="143">
        <v>0</v>
      </c>
      <c r="T185" s="144">
        <f>S185*H185</f>
        <v>0</v>
      </c>
      <c r="AR185" s="145" t="s">
        <v>454</v>
      </c>
      <c r="AT185" s="145" t="s">
        <v>360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5505</v>
      </c>
    </row>
    <row r="186" spans="2:65" s="1" customFormat="1" ht="11.25">
      <c r="B186" s="33"/>
      <c r="D186" s="147" t="s">
        <v>366</v>
      </c>
      <c r="F186" s="148" t="s">
        <v>4734</v>
      </c>
      <c r="I186" s="149"/>
      <c r="L186" s="33"/>
      <c r="M186" s="150"/>
      <c r="T186" s="54"/>
      <c r="AT186" s="18" t="s">
        <v>366</v>
      </c>
      <c r="AU186" s="18" t="s">
        <v>90</v>
      </c>
    </row>
    <row r="187" spans="2:65" s="11" customFormat="1" ht="25.9" customHeight="1">
      <c r="B187" s="122"/>
      <c r="D187" s="123" t="s">
        <v>76</v>
      </c>
      <c r="E187" s="124" t="s">
        <v>4509</v>
      </c>
      <c r="F187" s="124" t="s">
        <v>4510</v>
      </c>
      <c r="I187" s="125"/>
      <c r="J187" s="126">
        <f>BK187</f>
        <v>0</v>
      </c>
      <c r="L187" s="122"/>
      <c r="M187" s="127"/>
      <c r="P187" s="128">
        <f>SUM(P188:P189)</f>
        <v>0</v>
      </c>
      <c r="R187" s="128">
        <f>SUM(R188:R189)</f>
        <v>0</v>
      </c>
      <c r="T187" s="129">
        <f>SUM(T188:T189)</f>
        <v>0</v>
      </c>
      <c r="AR187" s="123" t="s">
        <v>364</v>
      </c>
      <c r="AT187" s="130" t="s">
        <v>76</v>
      </c>
      <c r="AU187" s="130" t="s">
        <v>77</v>
      </c>
      <c r="AY187" s="123" t="s">
        <v>358</v>
      </c>
      <c r="BK187" s="131">
        <f>SUM(BK188:BK189)</f>
        <v>0</v>
      </c>
    </row>
    <row r="188" spans="2:65" s="1" customFormat="1" ht="24.2" customHeight="1">
      <c r="B188" s="33"/>
      <c r="C188" s="134" t="s">
        <v>794</v>
      </c>
      <c r="D188" s="134" t="s">
        <v>360</v>
      </c>
      <c r="E188" s="135" t="s">
        <v>4511</v>
      </c>
      <c r="F188" s="136" t="s">
        <v>4512</v>
      </c>
      <c r="G188" s="137" t="s">
        <v>4513</v>
      </c>
      <c r="H188" s="138">
        <v>25</v>
      </c>
      <c r="I188" s="139"/>
      <c r="J188" s="140">
        <f>ROUND(I188*H188,2)</f>
        <v>0</v>
      </c>
      <c r="K188" s="136" t="s">
        <v>363</v>
      </c>
      <c r="L188" s="33"/>
      <c r="M188" s="141" t="s">
        <v>19</v>
      </c>
      <c r="N188" s="142" t="s">
        <v>49</v>
      </c>
      <c r="P188" s="143">
        <f>O188*H188</f>
        <v>0</v>
      </c>
      <c r="Q188" s="143">
        <v>0</v>
      </c>
      <c r="R188" s="143">
        <f>Q188*H188</f>
        <v>0</v>
      </c>
      <c r="S188" s="143">
        <v>0</v>
      </c>
      <c r="T188" s="144">
        <f>S188*H188</f>
        <v>0</v>
      </c>
      <c r="AR188" s="145" t="s">
        <v>3629</v>
      </c>
      <c r="AT188" s="145" t="s">
        <v>360</v>
      </c>
      <c r="AU188" s="145" t="s">
        <v>84</v>
      </c>
      <c r="AY188" s="18" t="s">
        <v>358</v>
      </c>
      <c r="BE188" s="146">
        <f>IF(N188="základní",J188,0)</f>
        <v>0</v>
      </c>
      <c r="BF188" s="146">
        <f>IF(N188="snížená",J188,0)</f>
        <v>0</v>
      </c>
      <c r="BG188" s="146">
        <f>IF(N188="zákl. přenesená",J188,0)</f>
        <v>0</v>
      </c>
      <c r="BH188" s="146">
        <f>IF(N188="sníž. přenesená",J188,0)</f>
        <v>0</v>
      </c>
      <c r="BI188" s="146">
        <f>IF(N188="nulová",J188,0)</f>
        <v>0</v>
      </c>
      <c r="BJ188" s="18" t="s">
        <v>90</v>
      </c>
      <c r="BK188" s="146">
        <f>ROUND(I188*H188,2)</f>
        <v>0</v>
      </c>
      <c r="BL188" s="18" t="s">
        <v>3629</v>
      </c>
      <c r="BM188" s="145" t="s">
        <v>5506</v>
      </c>
    </row>
    <row r="189" spans="2:65" s="1" customFormat="1" ht="11.25">
      <c r="B189" s="33"/>
      <c r="D189" s="147" t="s">
        <v>366</v>
      </c>
      <c r="F189" s="148" t="s">
        <v>4515</v>
      </c>
      <c r="I189" s="149"/>
      <c r="L189" s="33"/>
      <c r="M189" s="150"/>
      <c r="T189" s="54"/>
      <c r="AT189" s="18" t="s">
        <v>366</v>
      </c>
      <c r="AU189" s="18" t="s">
        <v>84</v>
      </c>
    </row>
    <row r="190" spans="2:65" s="11" customFormat="1" ht="25.9" customHeight="1">
      <c r="B190" s="122"/>
      <c r="D190" s="123" t="s">
        <v>76</v>
      </c>
      <c r="E190" s="124" t="s">
        <v>190</v>
      </c>
      <c r="F190" s="124" t="s">
        <v>191</v>
      </c>
      <c r="I190" s="125"/>
      <c r="J190" s="126">
        <f>BK190</f>
        <v>0</v>
      </c>
      <c r="L190" s="122"/>
      <c r="M190" s="127"/>
      <c r="P190" s="128">
        <f>P191</f>
        <v>0</v>
      </c>
      <c r="R190" s="128">
        <f>R191</f>
        <v>0</v>
      </c>
      <c r="T190" s="129">
        <f>T191</f>
        <v>0</v>
      </c>
      <c r="AR190" s="123" t="s">
        <v>388</v>
      </c>
      <c r="AT190" s="130" t="s">
        <v>76</v>
      </c>
      <c r="AU190" s="130" t="s">
        <v>77</v>
      </c>
      <c r="AY190" s="123" t="s">
        <v>358</v>
      </c>
      <c r="BK190" s="131">
        <f>BK191</f>
        <v>0</v>
      </c>
    </row>
    <row r="191" spans="2:65" s="11" customFormat="1" ht="22.9" customHeight="1">
      <c r="B191" s="122"/>
      <c r="D191" s="123" t="s">
        <v>76</v>
      </c>
      <c r="E191" s="132" t="s">
        <v>4056</v>
      </c>
      <c r="F191" s="132" t="s">
        <v>4057</v>
      </c>
      <c r="I191" s="125"/>
      <c r="J191" s="133">
        <f>BK191</f>
        <v>0</v>
      </c>
      <c r="L191" s="122"/>
      <c r="M191" s="127"/>
      <c r="P191" s="128">
        <f>SUM(P192:P195)</f>
        <v>0</v>
      </c>
      <c r="R191" s="128">
        <f>SUM(R192:R195)</f>
        <v>0</v>
      </c>
      <c r="T191" s="129">
        <f>SUM(T192:T195)</f>
        <v>0</v>
      </c>
      <c r="AR191" s="123" t="s">
        <v>388</v>
      </c>
      <c r="AT191" s="130" t="s">
        <v>76</v>
      </c>
      <c r="AU191" s="130" t="s">
        <v>84</v>
      </c>
      <c r="AY191" s="123" t="s">
        <v>358</v>
      </c>
      <c r="BK191" s="131">
        <f>SUM(BK192:BK195)</f>
        <v>0</v>
      </c>
    </row>
    <row r="192" spans="2:65" s="1" customFormat="1" ht="16.5" customHeight="1">
      <c r="B192" s="33"/>
      <c r="C192" s="134" t="s">
        <v>798</v>
      </c>
      <c r="D192" s="134" t="s">
        <v>360</v>
      </c>
      <c r="E192" s="135" t="s">
        <v>4736</v>
      </c>
      <c r="F192" s="136" t="s">
        <v>4737</v>
      </c>
      <c r="G192" s="137" t="s">
        <v>504</v>
      </c>
      <c r="H192" s="138">
        <v>1</v>
      </c>
      <c r="I192" s="139"/>
      <c r="J192" s="140">
        <f>ROUND(I192*H192,2)</f>
        <v>0</v>
      </c>
      <c r="K192" s="136" t="s">
        <v>402</v>
      </c>
      <c r="L192" s="33"/>
      <c r="M192" s="141" t="s">
        <v>19</v>
      </c>
      <c r="N192" s="142" t="s">
        <v>49</v>
      </c>
      <c r="P192" s="143">
        <f>O192*H192</f>
        <v>0</v>
      </c>
      <c r="Q192" s="143">
        <v>0</v>
      </c>
      <c r="R192" s="143">
        <f>Q192*H192</f>
        <v>0</v>
      </c>
      <c r="S192" s="143">
        <v>0</v>
      </c>
      <c r="T192" s="144">
        <f>S192*H192</f>
        <v>0</v>
      </c>
      <c r="AR192" s="145" t="s">
        <v>4061</v>
      </c>
      <c r="AT192" s="145" t="s">
        <v>360</v>
      </c>
      <c r="AU192" s="145" t="s">
        <v>90</v>
      </c>
      <c r="AY192" s="18" t="s">
        <v>358</v>
      </c>
      <c r="BE192" s="146">
        <f>IF(N192="základní",J192,0)</f>
        <v>0</v>
      </c>
      <c r="BF192" s="146">
        <f>IF(N192="snížená",J192,0)</f>
        <v>0</v>
      </c>
      <c r="BG192" s="146">
        <f>IF(N192="zákl. přenesená",J192,0)</f>
        <v>0</v>
      </c>
      <c r="BH192" s="146">
        <f>IF(N192="sníž. přenesená",J192,0)</f>
        <v>0</v>
      </c>
      <c r="BI192" s="146">
        <f>IF(N192="nulová",J192,0)</f>
        <v>0</v>
      </c>
      <c r="BJ192" s="18" t="s">
        <v>90</v>
      </c>
      <c r="BK192" s="146">
        <f>ROUND(I192*H192,2)</f>
        <v>0</v>
      </c>
      <c r="BL192" s="18" t="s">
        <v>4061</v>
      </c>
      <c r="BM192" s="145" t="s">
        <v>5507</v>
      </c>
    </row>
    <row r="193" spans="2:65" s="1" customFormat="1" ht="11.25">
      <c r="B193" s="33"/>
      <c r="D193" s="147" t="s">
        <v>366</v>
      </c>
      <c r="F193" s="148" t="s">
        <v>4739</v>
      </c>
      <c r="I193" s="149"/>
      <c r="L193" s="33"/>
      <c r="M193" s="150"/>
      <c r="T193" s="54"/>
      <c r="AT193" s="18" t="s">
        <v>366</v>
      </c>
      <c r="AU193" s="18" t="s">
        <v>90</v>
      </c>
    </row>
    <row r="194" spans="2:65" s="1" customFormat="1" ht="16.5" customHeight="1">
      <c r="B194" s="33"/>
      <c r="C194" s="134" t="s">
        <v>802</v>
      </c>
      <c r="D194" s="134" t="s">
        <v>360</v>
      </c>
      <c r="E194" s="135" t="s">
        <v>4516</v>
      </c>
      <c r="F194" s="136" t="s">
        <v>4517</v>
      </c>
      <c r="G194" s="137" t="s">
        <v>504</v>
      </c>
      <c r="H194" s="138">
        <v>1</v>
      </c>
      <c r="I194" s="139"/>
      <c r="J194" s="140">
        <f>ROUND(I194*H194,2)</f>
        <v>0</v>
      </c>
      <c r="K194" s="136" t="s">
        <v>3989</v>
      </c>
      <c r="L194" s="33"/>
      <c r="M194" s="141" t="s">
        <v>19</v>
      </c>
      <c r="N194" s="142" t="s">
        <v>49</v>
      </c>
      <c r="P194" s="143">
        <f>O194*H194</f>
        <v>0</v>
      </c>
      <c r="Q194" s="143">
        <v>0</v>
      </c>
      <c r="R194" s="143">
        <f>Q194*H194</f>
        <v>0</v>
      </c>
      <c r="S194" s="143">
        <v>0</v>
      </c>
      <c r="T194" s="144">
        <f>S194*H194</f>
        <v>0</v>
      </c>
      <c r="AR194" s="145" t="s">
        <v>4061</v>
      </c>
      <c r="AT194" s="145" t="s">
        <v>360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4061</v>
      </c>
      <c r="BM194" s="145" t="s">
        <v>5508</v>
      </c>
    </row>
    <row r="195" spans="2:65" s="1" customFormat="1" ht="11.25">
      <c r="B195" s="33"/>
      <c r="D195" s="147" t="s">
        <v>366</v>
      </c>
      <c r="F195" s="148" t="s">
        <v>4520</v>
      </c>
      <c r="I195" s="149"/>
      <c r="L195" s="33"/>
      <c r="M195" s="201"/>
      <c r="N195" s="198"/>
      <c r="O195" s="198"/>
      <c r="P195" s="198"/>
      <c r="Q195" s="198"/>
      <c r="R195" s="198"/>
      <c r="S195" s="198"/>
      <c r="T195" s="202"/>
      <c r="AT195" s="18" t="s">
        <v>366</v>
      </c>
      <c r="AU195" s="18" t="s">
        <v>90</v>
      </c>
    </row>
    <row r="196" spans="2:65" s="1" customFormat="1" ht="6.95" customHeight="1">
      <c r="B196" s="42"/>
      <c r="C196" s="43"/>
      <c r="D196" s="43"/>
      <c r="E196" s="43"/>
      <c r="F196" s="43"/>
      <c r="G196" s="43"/>
      <c r="H196" s="43"/>
      <c r="I196" s="43"/>
      <c r="J196" s="43"/>
      <c r="K196" s="43"/>
      <c r="L196" s="33"/>
    </row>
  </sheetData>
  <sheetProtection algorithmName="SHA-512" hashValue="vaThHOJDEceLxawV3Meiass5zuHVNnpPkhWcw1WkfrF286GOkSCpcNbUH0YzfuT57BHOGat1vOIeMV4POjVn2Q==" saltValue="hSDQdhpby6Ke01BUb0+Njs/txyFssShpBVYoZE9YqcX+8V8EX6gT0KWN3UbpAYs2COVXTCVBgOMhyQdH7AUsrw==" spinCount="100000" sheet="1" objects="1" scenarios="1" formatColumns="0" formatRows="0" autoFilter="0"/>
  <autoFilter ref="C96:K195" xr:uid="{00000000-0009-0000-0000-00000D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D00-000000000000}"/>
    <hyperlink ref="F105" r:id="rId2" xr:uid="{00000000-0004-0000-0D00-000001000000}"/>
    <hyperlink ref="F110" r:id="rId3" xr:uid="{00000000-0004-0000-0D00-000002000000}"/>
    <hyperlink ref="F113" r:id="rId4" xr:uid="{00000000-0004-0000-0D00-000003000000}"/>
    <hyperlink ref="F116" r:id="rId5" xr:uid="{00000000-0004-0000-0D00-000004000000}"/>
    <hyperlink ref="F121" r:id="rId6" xr:uid="{00000000-0004-0000-0D00-000005000000}"/>
    <hyperlink ref="F124" r:id="rId7" xr:uid="{00000000-0004-0000-0D00-000006000000}"/>
    <hyperlink ref="F127" r:id="rId8" xr:uid="{00000000-0004-0000-0D00-000007000000}"/>
    <hyperlink ref="F129" r:id="rId9" xr:uid="{00000000-0004-0000-0D00-000008000000}"/>
    <hyperlink ref="F132" r:id="rId10" xr:uid="{00000000-0004-0000-0D00-000009000000}"/>
    <hyperlink ref="F135" r:id="rId11" xr:uid="{00000000-0004-0000-0D00-00000A000000}"/>
    <hyperlink ref="F138" r:id="rId12" xr:uid="{00000000-0004-0000-0D00-00000B000000}"/>
    <hyperlink ref="F141" r:id="rId13" xr:uid="{00000000-0004-0000-0D00-00000C000000}"/>
    <hyperlink ref="F144" r:id="rId14" xr:uid="{00000000-0004-0000-0D00-00000D000000}"/>
    <hyperlink ref="F148" r:id="rId15" xr:uid="{00000000-0004-0000-0D00-00000E000000}"/>
    <hyperlink ref="F151" r:id="rId16" xr:uid="{00000000-0004-0000-0D00-00000F000000}"/>
    <hyperlink ref="F156" r:id="rId17" xr:uid="{00000000-0004-0000-0D00-000010000000}"/>
    <hyperlink ref="F159" r:id="rId18" xr:uid="{00000000-0004-0000-0D00-000011000000}"/>
    <hyperlink ref="F162" r:id="rId19" xr:uid="{00000000-0004-0000-0D00-000012000000}"/>
    <hyperlink ref="F180" r:id="rId20" xr:uid="{00000000-0004-0000-0D00-000013000000}"/>
    <hyperlink ref="F183" r:id="rId21" xr:uid="{00000000-0004-0000-0D00-000014000000}"/>
    <hyperlink ref="F186" r:id="rId22" xr:uid="{00000000-0004-0000-0D00-000015000000}"/>
    <hyperlink ref="F189" r:id="rId23" xr:uid="{00000000-0004-0000-0D00-000016000000}"/>
    <hyperlink ref="F193" r:id="rId24" xr:uid="{00000000-0004-0000-0D00-000017000000}"/>
    <hyperlink ref="F195" r:id="rId25" xr:uid="{00000000-0004-0000-0D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133</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5171</v>
      </c>
      <c r="F9" s="303"/>
      <c r="G9" s="303"/>
      <c r="H9" s="303"/>
      <c r="L9" s="21"/>
    </row>
    <row r="10" spans="2:46" ht="12" customHeight="1">
      <c r="B10" s="21"/>
      <c r="D10" s="28" t="s">
        <v>222</v>
      </c>
      <c r="L10" s="21"/>
    </row>
    <row r="11" spans="2:46" s="1" customFormat="1" ht="16.5" customHeight="1">
      <c r="B11" s="33"/>
      <c r="E11" s="337" t="s">
        <v>5198</v>
      </c>
      <c r="F11" s="343"/>
      <c r="G11" s="343"/>
      <c r="H11" s="343"/>
      <c r="L11" s="33"/>
    </row>
    <row r="12" spans="2:46" s="1" customFormat="1" ht="12" customHeight="1">
      <c r="B12" s="33"/>
      <c r="D12" s="28" t="s">
        <v>2976</v>
      </c>
      <c r="L12" s="33"/>
    </row>
    <row r="13" spans="2:46" s="1" customFormat="1" ht="16.5" customHeight="1">
      <c r="B13" s="33"/>
      <c r="E13" s="324" t="s">
        <v>5509</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ROUND((SUM(BE97:BE242)),  2)</f>
        <v>0</v>
      </c>
      <c r="I37" s="96">
        <v>0.21</v>
      </c>
      <c r="J37" s="84">
        <f>ROUND(((SUM(BE97:BE242))*I37),  2)</f>
        <v>0</v>
      </c>
      <c r="L37" s="33"/>
    </row>
    <row r="38" spans="2:12" s="1" customFormat="1" ht="14.45" customHeight="1">
      <c r="B38" s="33"/>
      <c r="E38" s="28" t="s">
        <v>49</v>
      </c>
      <c r="F38" s="84">
        <f>ROUND((SUM(BF97:BF242)),  2)</f>
        <v>0</v>
      </c>
      <c r="I38" s="96">
        <v>0.12</v>
      </c>
      <c r="J38" s="84">
        <f>ROUND(((SUM(BF97:BF242))*I38),  2)</f>
        <v>0</v>
      </c>
      <c r="L38" s="33"/>
    </row>
    <row r="39" spans="2:12" s="1" customFormat="1" ht="14.45" hidden="1" customHeight="1">
      <c r="B39" s="33"/>
      <c r="E39" s="28" t="s">
        <v>50</v>
      </c>
      <c r="F39" s="84">
        <f>ROUND((SUM(BG97:BG242)),  2)</f>
        <v>0</v>
      </c>
      <c r="I39" s="96">
        <v>0.21</v>
      </c>
      <c r="J39" s="84">
        <f>0</f>
        <v>0</v>
      </c>
      <c r="L39" s="33"/>
    </row>
    <row r="40" spans="2:12" s="1" customFormat="1" ht="14.45" hidden="1" customHeight="1">
      <c r="B40" s="33"/>
      <c r="E40" s="28" t="s">
        <v>51</v>
      </c>
      <c r="F40" s="84">
        <f>ROUND((SUM(BH97:BH242)),  2)</f>
        <v>0</v>
      </c>
      <c r="I40" s="96">
        <v>0.12</v>
      </c>
      <c r="J40" s="84">
        <f>0</f>
        <v>0</v>
      </c>
      <c r="L40" s="33"/>
    </row>
    <row r="41" spans="2:12" s="1" customFormat="1" ht="14.45" hidden="1" customHeight="1">
      <c r="B41" s="33"/>
      <c r="E41" s="28" t="s">
        <v>52</v>
      </c>
      <c r="F41" s="84">
        <f>ROUND((SUM(BI97:BI242)),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5171</v>
      </c>
      <c r="F54" s="303"/>
      <c r="G54" s="303"/>
      <c r="H54" s="303"/>
      <c r="L54" s="21"/>
    </row>
    <row r="55" spans="2:12" ht="12" customHeight="1">
      <c r="B55" s="21"/>
      <c r="C55" s="28" t="s">
        <v>222</v>
      </c>
      <c r="L55" s="21"/>
    </row>
    <row r="56" spans="2:12" s="1" customFormat="1" ht="16.5" customHeight="1">
      <c r="B56" s="33"/>
      <c r="E56" s="337" t="s">
        <v>5198</v>
      </c>
      <c r="F56" s="343"/>
      <c r="G56" s="343"/>
      <c r="H56" s="343"/>
      <c r="L56" s="33"/>
    </row>
    <row r="57" spans="2:12" s="1" customFormat="1" ht="12" customHeight="1">
      <c r="B57" s="33"/>
      <c r="C57" s="28" t="s">
        <v>2976</v>
      </c>
      <c r="L57" s="33"/>
    </row>
    <row r="58" spans="2:12" s="1" customFormat="1" ht="16.5" customHeight="1">
      <c r="B58" s="33"/>
      <c r="E58" s="324" t="str">
        <f>E13</f>
        <v>D.1.4.5B - Vzduchotechnika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4742</v>
      </c>
      <c r="E69" s="112"/>
      <c r="F69" s="112"/>
      <c r="G69" s="112"/>
      <c r="H69" s="112"/>
      <c r="I69" s="112"/>
      <c r="J69" s="113">
        <f>J99</f>
        <v>0</v>
      </c>
      <c r="L69" s="110"/>
    </row>
    <row r="70" spans="2:47" s="9" customFormat="1" ht="19.899999999999999" customHeight="1">
      <c r="B70" s="110"/>
      <c r="D70" s="111" t="s">
        <v>326</v>
      </c>
      <c r="E70" s="112"/>
      <c r="F70" s="112"/>
      <c r="G70" s="112"/>
      <c r="H70" s="112"/>
      <c r="I70" s="112"/>
      <c r="J70" s="113">
        <f>J109</f>
        <v>0</v>
      </c>
      <c r="L70" s="110"/>
    </row>
    <row r="71" spans="2:47" s="9" customFormat="1" ht="19.899999999999999" customHeight="1">
      <c r="B71" s="110"/>
      <c r="D71" s="111" t="s">
        <v>328</v>
      </c>
      <c r="E71" s="112"/>
      <c r="F71" s="112"/>
      <c r="G71" s="112"/>
      <c r="H71" s="112"/>
      <c r="I71" s="112"/>
      <c r="J71" s="113">
        <f>J124</f>
        <v>0</v>
      </c>
      <c r="L71" s="110"/>
    </row>
    <row r="72" spans="2:47" s="9" customFormat="1" ht="19.899999999999999" customHeight="1">
      <c r="B72" s="110"/>
      <c r="D72" s="111" t="s">
        <v>4743</v>
      </c>
      <c r="E72" s="112"/>
      <c r="F72" s="112"/>
      <c r="G72" s="112"/>
      <c r="H72" s="112"/>
      <c r="I72" s="112"/>
      <c r="J72" s="113">
        <f>J129</f>
        <v>0</v>
      </c>
      <c r="L72" s="110"/>
    </row>
    <row r="73" spans="2:47" s="9" customFormat="1" ht="19.899999999999999" customHeight="1">
      <c r="B73" s="110"/>
      <c r="D73" s="111" t="s">
        <v>4744</v>
      </c>
      <c r="E73" s="112"/>
      <c r="F73" s="112"/>
      <c r="G73" s="112"/>
      <c r="H73" s="112"/>
      <c r="I73" s="112"/>
      <c r="J73" s="113">
        <f>J230</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5171</v>
      </c>
      <c r="F85" s="303"/>
      <c r="G85" s="303"/>
      <c r="H85" s="303"/>
      <c r="L85" s="21"/>
    </row>
    <row r="86" spans="2:20" ht="12" customHeight="1">
      <c r="B86" s="21"/>
      <c r="C86" s="28" t="s">
        <v>222</v>
      </c>
      <c r="L86" s="21"/>
    </row>
    <row r="87" spans="2:20" s="1" customFormat="1" ht="16.5" customHeight="1">
      <c r="B87" s="33"/>
      <c r="E87" s="337" t="s">
        <v>5198</v>
      </c>
      <c r="F87" s="343"/>
      <c r="G87" s="343"/>
      <c r="H87" s="343"/>
      <c r="L87" s="33"/>
    </row>
    <row r="88" spans="2:20" s="1" customFormat="1" ht="12" customHeight="1">
      <c r="B88" s="33"/>
      <c r="C88" s="28" t="s">
        <v>2976</v>
      </c>
      <c r="L88" s="33"/>
    </row>
    <row r="89" spans="2:20" s="1" customFormat="1" ht="16.5" customHeight="1">
      <c r="B89" s="33"/>
      <c r="E89" s="324" t="str">
        <f>E13</f>
        <v>D.1.4.5B - Vzduchotechnika</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15.2" customHeight="1">
      <c r="B93" s="33"/>
      <c r="C93" s="28" t="s">
        <v>24</v>
      </c>
      <c r="F93" s="26" t="str">
        <f>E19</f>
        <v>Město Kroměříž</v>
      </c>
      <c r="I93" s="28" t="s">
        <v>32</v>
      </c>
      <c r="J93" s="31" t="str">
        <f>E25</f>
        <v>Ondřej Zikán</v>
      </c>
      <c r="L93" s="33"/>
    </row>
    <row r="94" spans="2:20" s="1" customFormat="1" ht="15.2" customHeight="1">
      <c r="B94" s="33"/>
      <c r="C94" s="28" t="s">
        <v>30</v>
      </c>
      <c r="F94" s="26" t="str">
        <f>IF(E22="","",E22)</f>
        <v>Vyplň údaj</v>
      </c>
      <c r="I94" s="28" t="s">
        <v>37</v>
      </c>
      <c r="J94" s="31" t="str">
        <f>E28</f>
        <v>Ondřej Zikán</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f>
        <v>0</v>
      </c>
      <c r="Q97" s="51"/>
      <c r="R97" s="119">
        <f>R98</f>
        <v>2.5094898000000003</v>
      </c>
      <c r="S97" s="51"/>
      <c r="T97" s="120">
        <f>T98</f>
        <v>0</v>
      </c>
      <c r="AT97" s="18" t="s">
        <v>76</v>
      </c>
      <c r="AU97" s="18" t="s">
        <v>313</v>
      </c>
      <c r="BK97" s="121">
        <f>BK98</f>
        <v>0</v>
      </c>
    </row>
    <row r="98" spans="2:65" s="11" customFormat="1" ht="25.9" customHeight="1">
      <c r="B98" s="122"/>
      <c r="D98" s="123" t="s">
        <v>76</v>
      </c>
      <c r="E98" s="124" t="s">
        <v>1407</v>
      </c>
      <c r="F98" s="124" t="s">
        <v>1408</v>
      </c>
      <c r="I98" s="125"/>
      <c r="J98" s="126">
        <f>BK98</f>
        <v>0</v>
      </c>
      <c r="L98" s="122"/>
      <c r="M98" s="127"/>
      <c r="P98" s="128">
        <f>P99+P109+P124+P129+P230</f>
        <v>0</v>
      </c>
      <c r="R98" s="128">
        <f>R99+R109+R124+R129+R230</f>
        <v>2.5094898000000003</v>
      </c>
      <c r="T98" s="129">
        <f>T99+T109+T124+T129+T230</f>
        <v>0</v>
      </c>
      <c r="AR98" s="123" t="s">
        <v>84</v>
      </c>
      <c r="AT98" s="130" t="s">
        <v>76</v>
      </c>
      <c r="AU98" s="130" t="s">
        <v>77</v>
      </c>
      <c r="AY98" s="123" t="s">
        <v>358</v>
      </c>
      <c r="BK98" s="131">
        <f>BK99+BK109+BK124+BK129+BK230</f>
        <v>0</v>
      </c>
    </row>
    <row r="99" spans="2:65" s="11" customFormat="1" ht="22.9" customHeight="1">
      <c r="B99" s="122"/>
      <c r="D99" s="123" t="s">
        <v>76</v>
      </c>
      <c r="E99" s="132" t="s">
        <v>4745</v>
      </c>
      <c r="F99" s="132" t="s">
        <v>4746</v>
      </c>
      <c r="I99" s="125"/>
      <c r="J99" s="133">
        <f>BK99</f>
        <v>0</v>
      </c>
      <c r="L99" s="122"/>
      <c r="M99" s="127"/>
      <c r="P99" s="128">
        <f>SUM(P100:P108)</f>
        <v>0</v>
      </c>
      <c r="R99" s="128">
        <f>SUM(R100:R108)</f>
        <v>0</v>
      </c>
      <c r="T99" s="129">
        <f>SUM(T100:T108)</f>
        <v>0</v>
      </c>
      <c r="AR99" s="123" t="s">
        <v>84</v>
      </c>
      <c r="AT99" s="130" t="s">
        <v>76</v>
      </c>
      <c r="AU99" s="130" t="s">
        <v>84</v>
      </c>
      <c r="AY99" s="123" t="s">
        <v>358</v>
      </c>
      <c r="BK99" s="131">
        <f>SUM(BK100:BK108)</f>
        <v>0</v>
      </c>
    </row>
    <row r="100" spans="2:65" s="1" customFormat="1" ht="24.2" customHeight="1">
      <c r="B100" s="33"/>
      <c r="C100" s="134" t="s">
        <v>84</v>
      </c>
      <c r="D100" s="134" t="s">
        <v>360</v>
      </c>
      <c r="E100" s="135" t="s">
        <v>4747</v>
      </c>
      <c r="F100" s="136" t="s">
        <v>4748</v>
      </c>
      <c r="G100" s="137" t="s">
        <v>504</v>
      </c>
      <c r="H100" s="138">
        <v>1</v>
      </c>
      <c r="I100" s="139"/>
      <c r="J100" s="140">
        <f t="shared" ref="J100:J108" si="0">ROUND(I100*H100,2)</f>
        <v>0</v>
      </c>
      <c r="K100" s="136" t="s">
        <v>4749</v>
      </c>
      <c r="L100" s="33"/>
      <c r="M100" s="141" t="s">
        <v>19</v>
      </c>
      <c r="N100" s="142" t="s">
        <v>49</v>
      </c>
      <c r="P100" s="143">
        <f t="shared" ref="P100:P108" si="1">O100*H100</f>
        <v>0</v>
      </c>
      <c r="Q100" s="143">
        <v>0</v>
      </c>
      <c r="R100" s="143">
        <f t="shared" ref="R100:R108" si="2">Q100*H100</f>
        <v>0</v>
      </c>
      <c r="S100" s="143">
        <v>0</v>
      </c>
      <c r="T100" s="144">
        <f t="shared" ref="T100:T108" si="3">S100*H100</f>
        <v>0</v>
      </c>
      <c r="AR100" s="145" t="s">
        <v>454</v>
      </c>
      <c r="AT100" s="145" t="s">
        <v>360</v>
      </c>
      <c r="AU100" s="145" t="s">
        <v>90</v>
      </c>
      <c r="AY100" s="18" t="s">
        <v>358</v>
      </c>
      <c r="BE100" s="146">
        <f t="shared" ref="BE100:BE108" si="4">IF(N100="základní",J100,0)</f>
        <v>0</v>
      </c>
      <c r="BF100" s="146">
        <f t="shared" ref="BF100:BF108" si="5">IF(N100="snížená",J100,0)</f>
        <v>0</v>
      </c>
      <c r="BG100" s="146">
        <f t="shared" ref="BG100:BG108" si="6">IF(N100="zákl. přenesená",J100,0)</f>
        <v>0</v>
      </c>
      <c r="BH100" s="146">
        <f t="shared" ref="BH100:BH108" si="7">IF(N100="sníž. přenesená",J100,0)</f>
        <v>0</v>
      </c>
      <c r="BI100" s="146">
        <f t="shared" ref="BI100:BI108" si="8">IF(N100="nulová",J100,0)</f>
        <v>0</v>
      </c>
      <c r="BJ100" s="18" t="s">
        <v>90</v>
      </c>
      <c r="BK100" s="146">
        <f t="shared" ref="BK100:BK108" si="9">ROUND(I100*H100,2)</f>
        <v>0</v>
      </c>
      <c r="BL100" s="18" t="s">
        <v>454</v>
      </c>
      <c r="BM100" s="145" t="s">
        <v>4750</v>
      </c>
    </row>
    <row r="101" spans="2:65" s="1" customFormat="1" ht="33" customHeight="1">
      <c r="B101" s="33"/>
      <c r="C101" s="134" t="s">
        <v>90</v>
      </c>
      <c r="D101" s="134" t="s">
        <v>360</v>
      </c>
      <c r="E101" s="135" t="s">
        <v>4751</v>
      </c>
      <c r="F101" s="136" t="s">
        <v>4752</v>
      </c>
      <c r="G101" s="137" t="s">
        <v>504</v>
      </c>
      <c r="H101" s="138">
        <v>1</v>
      </c>
      <c r="I101" s="139"/>
      <c r="J101" s="140">
        <f t="shared" si="0"/>
        <v>0</v>
      </c>
      <c r="K101" s="136" t="s">
        <v>4749</v>
      </c>
      <c r="L101" s="33"/>
      <c r="M101" s="141" t="s">
        <v>19</v>
      </c>
      <c r="N101" s="142" t="s">
        <v>49</v>
      </c>
      <c r="P101" s="143">
        <f t="shared" si="1"/>
        <v>0</v>
      </c>
      <c r="Q101" s="143">
        <v>0</v>
      </c>
      <c r="R101" s="143">
        <f t="shared" si="2"/>
        <v>0</v>
      </c>
      <c r="S101" s="143">
        <v>0</v>
      </c>
      <c r="T101" s="144">
        <f t="shared" si="3"/>
        <v>0</v>
      </c>
      <c r="AR101" s="145" t="s">
        <v>454</v>
      </c>
      <c r="AT101" s="145" t="s">
        <v>360</v>
      </c>
      <c r="AU101" s="145" t="s">
        <v>90</v>
      </c>
      <c r="AY101" s="18" t="s">
        <v>358</v>
      </c>
      <c r="BE101" s="146">
        <f t="shared" si="4"/>
        <v>0</v>
      </c>
      <c r="BF101" s="146">
        <f t="shared" si="5"/>
        <v>0</v>
      </c>
      <c r="BG101" s="146">
        <f t="shared" si="6"/>
        <v>0</v>
      </c>
      <c r="BH101" s="146">
        <f t="shared" si="7"/>
        <v>0</v>
      </c>
      <c r="BI101" s="146">
        <f t="shared" si="8"/>
        <v>0</v>
      </c>
      <c r="BJ101" s="18" t="s">
        <v>90</v>
      </c>
      <c r="BK101" s="146">
        <f t="shared" si="9"/>
        <v>0</v>
      </c>
      <c r="BL101" s="18" t="s">
        <v>454</v>
      </c>
      <c r="BM101" s="145" t="s">
        <v>4753</v>
      </c>
    </row>
    <row r="102" spans="2:65" s="1" customFormat="1" ht="16.5" customHeight="1">
      <c r="B102" s="33"/>
      <c r="C102" s="134" t="s">
        <v>97</v>
      </c>
      <c r="D102" s="134" t="s">
        <v>360</v>
      </c>
      <c r="E102" s="135" t="s">
        <v>4754</v>
      </c>
      <c r="F102" s="136" t="s">
        <v>4755</v>
      </c>
      <c r="G102" s="137" t="s">
        <v>504</v>
      </c>
      <c r="H102" s="138">
        <v>1</v>
      </c>
      <c r="I102" s="139"/>
      <c r="J102" s="140">
        <f t="shared" si="0"/>
        <v>0</v>
      </c>
      <c r="K102" s="136" t="s">
        <v>4749</v>
      </c>
      <c r="L102" s="33"/>
      <c r="M102" s="141" t="s">
        <v>19</v>
      </c>
      <c r="N102" s="142" t="s">
        <v>49</v>
      </c>
      <c r="P102" s="143">
        <f t="shared" si="1"/>
        <v>0</v>
      </c>
      <c r="Q102" s="143">
        <v>0</v>
      </c>
      <c r="R102" s="143">
        <f t="shared" si="2"/>
        <v>0</v>
      </c>
      <c r="S102" s="143">
        <v>0</v>
      </c>
      <c r="T102" s="144">
        <f t="shared" si="3"/>
        <v>0</v>
      </c>
      <c r="AR102" s="145" t="s">
        <v>454</v>
      </c>
      <c r="AT102" s="145" t="s">
        <v>360</v>
      </c>
      <c r="AU102" s="145" t="s">
        <v>90</v>
      </c>
      <c r="AY102" s="18" t="s">
        <v>358</v>
      </c>
      <c r="BE102" s="146">
        <f t="shared" si="4"/>
        <v>0</v>
      </c>
      <c r="BF102" s="146">
        <f t="shared" si="5"/>
        <v>0</v>
      </c>
      <c r="BG102" s="146">
        <f t="shared" si="6"/>
        <v>0</v>
      </c>
      <c r="BH102" s="146">
        <f t="shared" si="7"/>
        <v>0</v>
      </c>
      <c r="BI102" s="146">
        <f t="shared" si="8"/>
        <v>0</v>
      </c>
      <c r="BJ102" s="18" t="s">
        <v>90</v>
      </c>
      <c r="BK102" s="146">
        <f t="shared" si="9"/>
        <v>0</v>
      </c>
      <c r="BL102" s="18" t="s">
        <v>454</v>
      </c>
      <c r="BM102" s="145" t="s">
        <v>4756</v>
      </c>
    </row>
    <row r="103" spans="2:65" s="1" customFormat="1" ht="16.5" customHeight="1">
      <c r="B103" s="33"/>
      <c r="C103" s="134" t="s">
        <v>364</v>
      </c>
      <c r="D103" s="134" t="s">
        <v>360</v>
      </c>
      <c r="E103" s="135" t="s">
        <v>4757</v>
      </c>
      <c r="F103" s="136" t="s">
        <v>4758</v>
      </c>
      <c r="G103" s="137" t="s">
        <v>504</v>
      </c>
      <c r="H103" s="138">
        <v>1</v>
      </c>
      <c r="I103" s="139"/>
      <c r="J103" s="140">
        <f t="shared" si="0"/>
        <v>0</v>
      </c>
      <c r="K103" s="136" t="s">
        <v>4749</v>
      </c>
      <c r="L103" s="33"/>
      <c r="M103" s="141" t="s">
        <v>19</v>
      </c>
      <c r="N103" s="142" t="s">
        <v>49</v>
      </c>
      <c r="P103" s="143">
        <f t="shared" si="1"/>
        <v>0</v>
      </c>
      <c r="Q103" s="143">
        <v>0</v>
      </c>
      <c r="R103" s="143">
        <f t="shared" si="2"/>
        <v>0</v>
      </c>
      <c r="S103" s="143">
        <v>0</v>
      </c>
      <c r="T103" s="144">
        <f t="shared" si="3"/>
        <v>0</v>
      </c>
      <c r="AR103" s="145" t="s">
        <v>454</v>
      </c>
      <c r="AT103" s="145" t="s">
        <v>360</v>
      </c>
      <c r="AU103" s="145" t="s">
        <v>90</v>
      </c>
      <c r="AY103" s="18" t="s">
        <v>358</v>
      </c>
      <c r="BE103" s="146">
        <f t="shared" si="4"/>
        <v>0</v>
      </c>
      <c r="BF103" s="146">
        <f t="shared" si="5"/>
        <v>0</v>
      </c>
      <c r="BG103" s="146">
        <f t="shared" si="6"/>
        <v>0</v>
      </c>
      <c r="BH103" s="146">
        <f t="shared" si="7"/>
        <v>0</v>
      </c>
      <c r="BI103" s="146">
        <f t="shared" si="8"/>
        <v>0</v>
      </c>
      <c r="BJ103" s="18" t="s">
        <v>90</v>
      </c>
      <c r="BK103" s="146">
        <f t="shared" si="9"/>
        <v>0</v>
      </c>
      <c r="BL103" s="18" t="s">
        <v>454</v>
      </c>
      <c r="BM103" s="145" t="s">
        <v>4759</v>
      </c>
    </row>
    <row r="104" spans="2:65" s="1" customFormat="1" ht="24.2" customHeight="1">
      <c r="B104" s="33"/>
      <c r="C104" s="134" t="s">
        <v>388</v>
      </c>
      <c r="D104" s="134" t="s">
        <v>360</v>
      </c>
      <c r="E104" s="135" t="s">
        <v>4760</v>
      </c>
      <c r="F104" s="136" t="s">
        <v>4761</v>
      </c>
      <c r="G104" s="137" t="s">
        <v>504</v>
      </c>
      <c r="H104" s="138">
        <v>1</v>
      </c>
      <c r="I104" s="139"/>
      <c r="J104" s="140">
        <f t="shared" si="0"/>
        <v>0</v>
      </c>
      <c r="K104" s="136" t="s">
        <v>4749</v>
      </c>
      <c r="L104" s="33"/>
      <c r="M104" s="141" t="s">
        <v>19</v>
      </c>
      <c r="N104" s="142" t="s">
        <v>49</v>
      </c>
      <c r="P104" s="143">
        <f t="shared" si="1"/>
        <v>0</v>
      </c>
      <c r="Q104" s="143">
        <v>0</v>
      </c>
      <c r="R104" s="143">
        <f t="shared" si="2"/>
        <v>0</v>
      </c>
      <c r="S104" s="143">
        <v>0</v>
      </c>
      <c r="T104" s="144">
        <f t="shared" si="3"/>
        <v>0</v>
      </c>
      <c r="AR104" s="145" t="s">
        <v>454</v>
      </c>
      <c r="AT104" s="145" t="s">
        <v>360</v>
      </c>
      <c r="AU104" s="145" t="s">
        <v>90</v>
      </c>
      <c r="AY104" s="18" t="s">
        <v>358</v>
      </c>
      <c r="BE104" s="146">
        <f t="shared" si="4"/>
        <v>0</v>
      </c>
      <c r="BF104" s="146">
        <f t="shared" si="5"/>
        <v>0</v>
      </c>
      <c r="BG104" s="146">
        <f t="shared" si="6"/>
        <v>0</v>
      </c>
      <c r="BH104" s="146">
        <f t="shared" si="7"/>
        <v>0</v>
      </c>
      <c r="BI104" s="146">
        <f t="shared" si="8"/>
        <v>0</v>
      </c>
      <c r="BJ104" s="18" t="s">
        <v>90</v>
      </c>
      <c r="BK104" s="146">
        <f t="shared" si="9"/>
        <v>0</v>
      </c>
      <c r="BL104" s="18" t="s">
        <v>454</v>
      </c>
      <c r="BM104" s="145" t="s">
        <v>4762</v>
      </c>
    </row>
    <row r="105" spans="2:65" s="1" customFormat="1" ht="24.2" customHeight="1">
      <c r="B105" s="33"/>
      <c r="C105" s="134" t="s">
        <v>394</v>
      </c>
      <c r="D105" s="134" t="s">
        <v>360</v>
      </c>
      <c r="E105" s="135" t="s">
        <v>4763</v>
      </c>
      <c r="F105" s="136" t="s">
        <v>4764</v>
      </c>
      <c r="G105" s="137" t="s">
        <v>504</v>
      </c>
      <c r="H105" s="138">
        <v>1</v>
      </c>
      <c r="I105" s="139"/>
      <c r="J105" s="140">
        <f t="shared" si="0"/>
        <v>0</v>
      </c>
      <c r="K105" s="136" t="s">
        <v>4749</v>
      </c>
      <c r="L105" s="33"/>
      <c r="M105" s="141" t="s">
        <v>19</v>
      </c>
      <c r="N105" s="142" t="s">
        <v>49</v>
      </c>
      <c r="P105" s="143">
        <f t="shared" si="1"/>
        <v>0</v>
      </c>
      <c r="Q105" s="143">
        <v>0</v>
      </c>
      <c r="R105" s="143">
        <f t="shared" si="2"/>
        <v>0</v>
      </c>
      <c r="S105" s="143">
        <v>0</v>
      </c>
      <c r="T105" s="144">
        <f t="shared" si="3"/>
        <v>0</v>
      </c>
      <c r="AR105" s="145" t="s">
        <v>454</v>
      </c>
      <c r="AT105" s="145" t="s">
        <v>360</v>
      </c>
      <c r="AU105" s="145" t="s">
        <v>90</v>
      </c>
      <c r="AY105" s="18" t="s">
        <v>358</v>
      </c>
      <c r="BE105" s="146">
        <f t="shared" si="4"/>
        <v>0</v>
      </c>
      <c r="BF105" s="146">
        <f t="shared" si="5"/>
        <v>0</v>
      </c>
      <c r="BG105" s="146">
        <f t="shared" si="6"/>
        <v>0</v>
      </c>
      <c r="BH105" s="146">
        <f t="shared" si="7"/>
        <v>0</v>
      </c>
      <c r="BI105" s="146">
        <f t="shared" si="8"/>
        <v>0</v>
      </c>
      <c r="BJ105" s="18" t="s">
        <v>90</v>
      </c>
      <c r="BK105" s="146">
        <f t="shared" si="9"/>
        <v>0</v>
      </c>
      <c r="BL105" s="18" t="s">
        <v>454</v>
      </c>
      <c r="BM105" s="145" t="s">
        <v>4765</v>
      </c>
    </row>
    <row r="106" spans="2:65" s="1" customFormat="1" ht="24.2" customHeight="1">
      <c r="B106" s="33"/>
      <c r="C106" s="134" t="s">
        <v>399</v>
      </c>
      <c r="D106" s="134" t="s">
        <v>360</v>
      </c>
      <c r="E106" s="135" t="s">
        <v>4766</v>
      </c>
      <c r="F106" s="136" t="s">
        <v>4767</v>
      </c>
      <c r="G106" s="137" t="s">
        <v>504</v>
      </c>
      <c r="H106" s="138">
        <v>1</v>
      </c>
      <c r="I106" s="139"/>
      <c r="J106" s="140">
        <f t="shared" si="0"/>
        <v>0</v>
      </c>
      <c r="K106" s="136" t="s">
        <v>4749</v>
      </c>
      <c r="L106" s="33"/>
      <c r="M106" s="141" t="s">
        <v>19</v>
      </c>
      <c r="N106" s="142" t="s">
        <v>49</v>
      </c>
      <c r="P106" s="143">
        <f t="shared" si="1"/>
        <v>0</v>
      </c>
      <c r="Q106" s="143">
        <v>0</v>
      </c>
      <c r="R106" s="143">
        <f t="shared" si="2"/>
        <v>0</v>
      </c>
      <c r="S106" s="143">
        <v>0</v>
      </c>
      <c r="T106" s="144">
        <f t="shared" si="3"/>
        <v>0</v>
      </c>
      <c r="AR106" s="145" t="s">
        <v>454</v>
      </c>
      <c r="AT106" s="145" t="s">
        <v>360</v>
      </c>
      <c r="AU106" s="145" t="s">
        <v>90</v>
      </c>
      <c r="AY106" s="18" t="s">
        <v>358</v>
      </c>
      <c r="BE106" s="146">
        <f t="shared" si="4"/>
        <v>0</v>
      </c>
      <c r="BF106" s="146">
        <f t="shared" si="5"/>
        <v>0</v>
      </c>
      <c r="BG106" s="146">
        <f t="shared" si="6"/>
        <v>0</v>
      </c>
      <c r="BH106" s="146">
        <f t="shared" si="7"/>
        <v>0</v>
      </c>
      <c r="BI106" s="146">
        <f t="shared" si="8"/>
        <v>0</v>
      </c>
      <c r="BJ106" s="18" t="s">
        <v>90</v>
      </c>
      <c r="BK106" s="146">
        <f t="shared" si="9"/>
        <v>0</v>
      </c>
      <c r="BL106" s="18" t="s">
        <v>454</v>
      </c>
      <c r="BM106" s="145" t="s">
        <v>4768</v>
      </c>
    </row>
    <row r="107" spans="2:65" s="1" customFormat="1" ht="24.2" customHeight="1">
      <c r="B107" s="33"/>
      <c r="C107" s="134" t="s">
        <v>406</v>
      </c>
      <c r="D107" s="134" t="s">
        <v>360</v>
      </c>
      <c r="E107" s="135" t="s">
        <v>4769</v>
      </c>
      <c r="F107" s="136" t="s">
        <v>4770</v>
      </c>
      <c r="G107" s="137" t="s">
        <v>504</v>
      </c>
      <c r="H107" s="138">
        <v>1</v>
      </c>
      <c r="I107" s="139"/>
      <c r="J107" s="140">
        <f t="shared" si="0"/>
        <v>0</v>
      </c>
      <c r="K107" s="136" t="s">
        <v>4749</v>
      </c>
      <c r="L107" s="33"/>
      <c r="M107" s="141" t="s">
        <v>19</v>
      </c>
      <c r="N107" s="142" t="s">
        <v>49</v>
      </c>
      <c r="P107" s="143">
        <f t="shared" si="1"/>
        <v>0</v>
      </c>
      <c r="Q107" s="143">
        <v>0</v>
      </c>
      <c r="R107" s="143">
        <f t="shared" si="2"/>
        <v>0</v>
      </c>
      <c r="S107" s="143">
        <v>0</v>
      </c>
      <c r="T107" s="144">
        <f t="shared" si="3"/>
        <v>0</v>
      </c>
      <c r="AR107" s="145" t="s">
        <v>454</v>
      </c>
      <c r="AT107" s="145" t="s">
        <v>360</v>
      </c>
      <c r="AU107" s="145" t="s">
        <v>90</v>
      </c>
      <c r="AY107" s="18" t="s">
        <v>358</v>
      </c>
      <c r="BE107" s="146">
        <f t="shared" si="4"/>
        <v>0</v>
      </c>
      <c r="BF107" s="146">
        <f t="shared" si="5"/>
        <v>0</v>
      </c>
      <c r="BG107" s="146">
        <f t="shared" si="6"/>
        <v>0</v>
      </c>
      <c r="BH107" s="146">
        <f t="shared" si="7"/>
        <v>0</v>
      </c>
      <c r="BI107" s="146">
        <f t="shared" si="8"/>
        <v>0</v>
      </c>
      <c r="BJ107" s="18" t="s">
        <v>90</v>
      </c>
      <c r="BK107" s="146">
        <f t="shared" si="9"/>
        <v>0</v>
      </c>
      <c r="BL107" s="18" t="s">
        <v>454</v>
      </c>
      <c r="BM107" s="145" t="s">
        <v>4771</v>
      </c>
    </row>
    <row r="108" spans="2:65" s="1" customFormat="1" ht="37.9" customHeight="1">
      <c r="B108" s="33"/>
      <c r="C108" s="134" t="s">
        <v>411</v>
      </c>
      <c r="D108" s="134" t="s">
        <v>360</v>
      </c>
      <c r="E108" s="135" t="s">
        <v>4772</v>
      </c>
      <c r="F108" s="136" t="s">
        <v>4773</v>
      </c>
      <c r="G108" s="137" t="s">
        <v>504</v>
      </c>
      <c r="H108" s="138">
        <v>4</v>
      </c>
      <c r="I108" s="139"/>
      <c r="J108" s="140">
        <f t="shared" si="0"/>
        <v>0</v>
      </c>
      <c r="K108" s="136" t="s">
        <v>4749</v>
      </c>
      <c r="L108" s="33"/>
      <c r="M108" s="141" t="s">
        <v>19</v>
      </c>
      <c r="N108" s="142" t="s">
        <v>49</v>
      </c>
      <c r="P108" s="143">
        <f t="shared" si="1"/>
        <v>0</v>
      </c>
      <c r="Q108" s="143">
        <v>0</v>
      </c>
      <c r="R108" s="143">
        <f t="shared" si="2"/>
        <v>0</v>
      </c>
      <c r="S108" s="143">
        <v>0</v>
      </c>
      <c r="T108" s="144">
        <f t="shared" si="3"/>
        <v>0</v>
      </c>
      <c r="AR108" s="145" t="s">
        <v>3629</v>
      </c>
      <c r="AT108" s="145" t="s">
        <v>360</v>
      </c>
      <c r="AU108" s="145" t="s">
        <v>90</v>
      </c>
      <c r="AY108" s="18" t="s">
        <v>358</v>
      </c>
      <c r="BE108" s="146">
        <f t="shared" si="4"/>
        <v>0</v>
      </c>
      <c r="BF108" s="146">
        <f t="shared" si="5"/>
        <v>0</v>
      </c>
      <c r="BG108" s="146">
        <f t="shared" si="6"/>
        <v>0</v>
      </c>
      <c r="BH108" s="146">
        <f t="shared" si="7"/>
        <v>0</v>
      </c>
      <c r="BI108" s="146">
        <f t="shared" si="8"/>
        <v>0</v>
      </c>
      <c r="BJ108" s="18" t="s">
        <v>90</v>
      </c>
      <c r="BK108" s="146">
        <f t="shared" si="9"/>
        <v>0</v>
      </c>
      <c r="BL108" s="18" t="s">
        <v>3629</v>
      </c>
      <c r="BM108" s="145" t="s">
        <v>4774</v>
      </c>
    </row>
    <row r="109" spans="2:65" s="11" customFormat="1" ht="22.9" customHeight="1">
      <c r="B109" s="122"/>
      <c r="D109" s="123" t="s">
        <v>76</v>
      </c>
      <c r="E109" s="132" t="s">
        <v>1716</v>
      </c>
      <c r="F109" s="132" t="s">
        <v>1717</v>
      </c>
      <c r="I109" s="125"/>
      <c r="J109" s="133">
        <f>BK109</f>
        <v>0</v>
      </c>
      <c r="L109" s="122"/>
      <c r="M109" s="127"/>
      <c r="P109" s="128">
        <f>SUM(P110:P123)</f>
        <v>0</v>
      </c>
      <c r="R109" s="128">
        <f>SUM(R110:R123)</f>
        <v>6.1465799999999994E-2</v>
      </c>
      <c r="T109" s="129">
        <f>SUM(T110:T123)</f>
        <v>0</v>
      </c>
      <c r="AR109" s="123" t="s">
        <v>90</v>
      </c>
      <c r="AT109" s="130" t="s">
        <v>76</v>
      </c>
      <c r="AU109" s="130" t="s">
        <v>84</v>
      </c>
      <c r="AY109" s="123" t="s">
        <v>358</v>
      </c>
      <c r="BK109" s="131">
        <f>SUM(BK110:BK123)</f>
        <v>0</v>
      </c>
    </row>
    <row r="110" spans="2:65" s="1" customFormat="1" ht="24.2" customHeight="1">
      <c r="B110" s="33"/>
      <c r="C110" s="134" t="s">
        <v>417</v>
      </c>
      <c r="D110" s="134" t="s">
        <v>360</v>
      </c>
      <c r="E110" s="135" t="s">
        <v>3692</v>
      </c>
      <c r="F110" s="136" t="s">
        <v>3693</v>
      </c>
      <c r="G110" s="137" t="s">
        <v>235</v>
      </c>
      <c r="H110" s="138">
        <v>10.14</v>
      </c>
      <c r="I110" s="139"/>
      <c r="J110" s="140">
        <f>ROUND(I110*H110,2)</f>
        <v>0</v>
      </c>
      <c r="K110" s="136" t="s">
        <v>402</v>
      </c>
      <c r="L110" s="33"/>
      <c r="M110" s="141" t="s">
        <v>19</v>
      </c>
      <c r="N110" s="142" t="s">
        <v>49</v>
      </c>
      <c r="P110" s="143">
        <f>O110*H110</f>
        <v>0</v>
      </c>
      <c r="Q110" s="143">
        <v>2.2000000000000001E-4</v>
      </c>
      <c r="R110" s="143">
        <f>Q110*H110</f>
        <v>2.2308000000000002E-3</v>
      </c>
      <c r="S110" s="143">
        <v>0</v>
      </c>
      <c r="T110" s="144">
        <f>S110*H110</f>
        <v>0</v>
      </c>
      <c r="AR110" s="145" t="s">
        <v>454</v>
      </c>
      <c r="AT110" s="145" t="s">
        <v>360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5510</v>
      </c>
    </row>
    <row r="111" spans="2:65" s="1" customFormat="1" ht="11.25">
      <c r="B111" s="33"/>
      <c r="D111" s="147" t="s">
        <v>366</v>
      </c>
      <c r="F111" s="148" t="s">
        <v>3695</v>
      </c>
      <c r="I111" s="149"/>
      <c r="L111" s="33"/>
      <c r="M111" s="150"/>
      <c r="T111" s="54"/>
      <c r="AT111" s="18" t="s">
        <v>366</v>
      </c>
      <c r="AU111" s="18" t="s">
        <v>90</v>
      </c>
    </row>
    <row r="112" spans="2:65" s="13" customFormat="1" ht="11.25">
      <c r="B112" s="158"/>
      <c r="D112" s="152" t="s">
        <v>368</v>
      </c>
      <c r="E112" s="159" t="s">
        <v>19</v>
      </c>
      <c r="F112" s="160" t="s">
        <v>4776</v>
      </c>
      <c r="H112" s="161">
        <v>7.8</v>
      </c>
      <c r="I112" s="162"/>
      <c r="L112" s="158"/>
      <c r="M112" s="163"/>
      <c r="T112" s="164"/>
      <c r="AT112" s="159" t="s">
        <v>368</v>
      </c>
      <c r="AU112" s="159" t="s">
        <v>90</v>
      </c>
      <c r="AV112" s="13" t="s">
        <v>90</v>
      </c>
      <c r="AW112" s="13" t="s">
        <v>36</v>
      </c>
      <c r="AX112" s="13" t="s">
        <v>84</v>
      </c>
      <c r="AY112" s="159" t="s">
        <v>358</v>
      </c>
    </row>
    <row r="113" spans="2:65" s="13" customFormat="1" ht="11.25">
      <c r="B113" s="158"/>
      <c r="D113" s="152" t="s">
        <v>368</v>
      </c>
      <c r="F113" s="160" t="s">
        <v>4777</v>
      </c>
      <c r="H113" s="161">
        <v>10.14</v>
      </c>
      <c r="I113" s="162"/>
      <c r="L113" s="158"/>
      <c r="M113" s="163"/>
      <c r="T113" s="164"/>
      <c r="AT113" s="159" t="s">
        <v>368</v>
      </c>
      <c r="AU113" s="159" t="s">
        <v>90</v>
      </c>
      <c r="AV113" s="13" t="s">
        <v>90</v>
      </c>
      <c r="AW113" s="13" t="s">
        <v>4</v>
      </c>
      <c r="AX113" s="13" t="s">
        <v>84</v>
      </c>
      <c r="AY113" s="159" t="s">
        <v>358</v>
      </c>
    </row>
    <row r="114" spans="2:65" s="1" customFormat="1" ht="37.9" customHeight="1">
      <c r="B114" s="33"/>
      <c r="C114" s="179" t="s">
        <v>422</v>
      </c>
      <c r="D114" s="179" t="s">
        <v>440</v>
      </c>
      <c r="E114" s="180" t="s">
        <v>4778</v>
      </c>
      <c r="F114" s="181" t="s">
        <v>4779</v>
      </c>
      <c r="G114" s="182" t="s">
        <v>195</v>
      </c>
      <c r="H114" s="183">
        <v>1.69</v>
      </c>
      <c r="I114" s="184"/>
      <c r="J114" s="185">
        <f>ROUND(I114*H114,2)</f>
        <v>0</v>
      </c>
      <c r="K114" s="181" t="s">
        <v>402</v>
      </c>
      <c r="L114" s="186"/>
      <c r="M114" s="187" t="s">
        <v>19</v>
      </c>
      <c r="N114" s="188" t="s">
        <v>49</v>
      </c>
      <c r="P114" s="143">
        <f>O114*H114</f>
        <v>0</v>
      </c>
      <c r="Q114" s="143">
        <v>8.9999999999999993E-3</v>
      </c>
      <c r="R114" s="143">
        <f>Q114*H114</f>
        <v>1.5209999999999998E-2</v>
      </c>
      <c r="S114" s="143">
        <v>0</v>
      </c>
      <c r="T114" s="144">
        <f>S114*H114</f>
        <v>0</v>
      </c>
      <c r="AR114" s="145" t="s">
        <v>558</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5511</v>
      </c>
    </row>
    <row r="115" spans="2:65" s="13" customFormat="1" ht="11.25">
      <c r="B115" s="158"/>
      <c r="D115" s="152" t="s">
        <v>368</v>
      </c>
      <c r="E115" s="159" t="s">
        <v>19</v>
      </c>
      <c r="F115" s="160" t="s">
        <v>4781</v>
      </c>
      <c r="H115" s="161">
        <v>1.3</v>
      </c>
      <c r="I115" s="162"/>
      <c r="L115" s="158"/>
      <c r="M115" s="163"/>
      <c r="T115" s="164"/>
      <c r="AT115" s="159" t="s">
        <v>368</v>
      </c>
      <c r="AU115" s="159" t="s">
        <v>90</v>
      </c>
      <c r="AV115" s="13" t="s">
        <v>90</v>
      </c>
      <c r="AW115" s="13" t="s">
        <v>36</v>
      </c>
      <c r="AX115" s="13" t="s">
        <v>84</v>
      </c>
      <c r="AY115" s="159" t="s">
        <v>358</v>
      </c>
    </row>
    <row r="116" spans="2:65" s="13" customFormat="1" ht="11.25">
      <c r="B116" s="158"/>
      <c r="D116" s="152" t="s">
        <v>368</v>
      </c>
      <c r="F116" s="160" t="s">
        <v>4782</v>
      </c>
      <c r="H116" s="161">
        <v>1.69</v>
      </c>
      <c r="I116" s="162"/>
      <c r="L116" s="158"/>
      <c r="M116" s="163"/>
      <c r="T116" s="164"/>
      <c r="AT116" s="159" t="s">
        <v>368</v>
      </c>
      <c r="AU116" s="159" t="s">
        <v>90</v>
      </c>
      <c r="AV116" s="13" t="s">
        <v>90</v>
      </c>
      <c r="AW116" s="13" t="s">
        <v>4</v>
      </c>
      <c r="AX116" s="13" t="s">
        <v>84</v>
      </c>
      <c r="AY116" s="159" t="s">
        <v>358</v>
      </c>
    </row>
    <row r="117" spans="2:65" s="1" customFormat="1" ht="37.9" customHeight="1">
      <c r="B117" s="33"/>
      <c r="C117" s="179" t="s">
        <v>8</v>
      </c>
      <c r="D117" s="179" t="s">
        <v>440</v>
      </c>
      <c r="E117" s="180" t="s">
        <v>4783</v>
      </c>
      <c r="F117" s="181" t="s">
        <v>4784</v>
      </c>
      <c r="G117" s="182" t="s">
        <v>195</v>
      </c>
      <c r="H117" s="183">
        <v>8.4499999999999993</v>
      </c>
      <c r="I117" s="184"/>
      <c r="J117" s="185">
        <f>ROUND(I117*H117,2)</f>
        <v>0</v>
      </c>
      <c r="K117" s="181" t="s">
        <v>402</v>
      </c>
      <c r="L117" s="186"/>
      <c r="M117" s="187" t="s">
        <v>19</v>
      </c>
      <c r="N117" s="188" t="s">
        <v>49</v>
      </c>
      <c r="P117" s="143">
        <f>O117*H117</f>
        <v>0</v>
      </c>
      <c r="Q117" s="143">
        <v>4.4999999999999997E-3</v>
      </c>
      <c r="R117" s="143">
        <f>Q117*H117</f>
        <v>3.8024999999999996E-2</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5512</v>
      </c>
    </row>
    <row r="118" spans="2:65" s="13" customFormat="1" ht="11.25">
      <c r="B118" s="158"/>
      <c r="D118" s="152" t="s">
        <v>368</v>
      </c>
      <c r="E118" s="159" t="s">
        <v>19</v>
      </c>
      <c r="F118" s="160" t="s">
        <v>4786</v>
      </c>
      <c r="H118" s="161">
        <v>6.5</v>
      </c>
      <c r="I118" s="162"/>
      <c r="L118" s="158"/>
      <c r="M118" s="163"/>
      <c r="T118" s="164"/>
      <c r="AT118" s="159" t="s">
        <v>368</v>
      </c>
      <c r="AU118" s="159" t="s">
        <v>90</v>
      </c>
      <c r="AV118" s="13" t="s">
        <v>90</v>
      </c>
      <c r="AW118" s="13" t="s">
        <v>36</v>
      </c>
      <c r="AX118" s="13" t="s">
        <v>84</v>
      </c>
      <c r="AY118" s="159" t="s">
        <v>358</v>
      </c>
    </row>
    <row r="119" spans="2:65" s="13" customFormat="1" ht="11.25">
      <c r="B119" s="158"/>
      <c r="D119" s="152" t="s">
        <v>368</v>
      </c>
      <c r="F119" s="160" t="s">
        <v>4787</v>
      </c>
      <c r="H119" s="161">
        <v>8.4499999999999993</v>
      </c>
      <c r="I119" s="162"/>
      <c r="L119" s="158"/>
      <c r="M119" s="163"/>
      <c r="T119" s="164"/>
      <c r="AT119" s="159" t="s">
        <v>368</v>
      </c>
      <c r="AU119" s="159" t="s">
        <v>90</v>
      </c>
      <c r="AV119" s="13" t="s">
        <v>90</v>
      </c>
      <c r="AW119" s="13" t="s">
        <v>4</v>
      </c>
      <c r="AX119" s="13" t="s">
        <v>84</v>
      </c>
      <c r="AY119" s="159" t="s">
        <v>358</v>
      </c>
    </row>
    <row r="120" spans="2:65" s="1" customFormat="1" ht="16.5" customHeight="1">
      <c r="B120" s="33"/>
      <c r="C120" s="179" t="s">
        <v>434</v>
      </c>
      <c r="D120" s="179" t="s">
        <v>440</v>
      </c>
      <c r="E120" s="180" t="s">
        <v>4788</v>
      </c>
      <c r="F120" s="181" t="s">
        <v>3703</v>
      </c>
      <c r="G120" s="182" t="s">
        <v>776</v>
      </c>
      <c r="H120" s="183">
        <v>30</v>
      </c>
      <c r="I120" s="184"/>
      <c r="J120" s="185">
        <f>ROUND(I120*H120,2)</f>
        <v>0</v>
      </c>
      <c r="K120" s="181" t="s">
        <v>4749</v>
      </c>
      <c r="L120" s="186"/>
      <c r="M120" s="187" t="s">
        <v>19</v>
      </c>
      <c r="N120" s="188" t="s">
        <v>49</v>
      </c>
      <c r="P120" s="143">
        <f>O120*H120</f>
        <v>0</v>
      </c>
      <c r="Q120" s="143">
        <v>2.0000000000000001E-4</v>
      </c>
      <c r="R120" s="143">
        <f>Q120*H120</f>
        <v>6.0000000000000001E-3</v>
      </c>
      <c r="S120" s="143">
        <v>0</v>
      </c>
      <c r="T120" s="144">
        <f>S120*H120</f>
        <v>0</v>
      </c>
      <c r="AR120" s="145" t="s">
        <v>558</v>
      </c>
      <c r="AT120" s="145" t="s">
        <v>440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5513</v>
      </c>
    </row>
    <row r="121" spans="2:65" s="1" customFormat="1" ht="24.2" customHeight="1">
      <c r="B121" s="33"/>
      <c r="C121" s="134" t="s">
        <v>439</v>
      </c>
      <c r="D121" s="134" t="s">
        <v>360</v>
      </c>
      <c r="E121" s="135" t="s">
        <v>4790</v>
      </c>
      <c r="F121" s="136" t="s">
        <v>4791</v>
      </c>
      <c r="G121" s="137" t="s">
        <v>195</v>
      </c>
      <c r="H121" s="138">
        <v>8.4499999999999993</v>
      </c>
      <c r="I121" s="139"/>
      <c r="J121" s="140">
        <f>ROUND(I121*H121,2)</f>
        <v>0</v>
      </c>
      <c r="K121" s="136" t="s">
        <v>4749</v>
      </c>
      <c r="L121" s="33"/>
      <c r="M121" s="141" t="s">
        <v>19</v>
      </c>
      <c r="N121" s="142" t="s">
        <v>49</v>
      </c>
      <c r="P121" s="143">
        <f>O121*H121</f>
        <v>0</v>
      </c>
      <c r="Q121" s="143">
        <v>0</v>
      </c>
      <c r="R121" s="143">
        <f>Q121*H121</f>
        <v>0</v>
      </c>
      <c r="S121" s="143">
        <v>0</v>
      </c>
      <c r="T121" s="144">
        <f>S121*H121</f>
        <v>0</v>
      </c>
      <c r="AR121" s="145" t="s">
        <v>454</v>
      </c>
      <c r="AT121" s="145" t="s">
        <v>360</v>
      </c>
      <c r="AU121" s="145" t="s">
        <v>90</v>
      </c>
      <c r="AY121" s="18" t="s">
        <v>358</v>
      </c>
      <c r="BE121" s="146">
        <f>IF(N121="základní",J121,0)</f>
        <v>0</v>
      </c>
      <c r="BF121" s="146">
        <f>IF(N121="snížená",J121,0)</f>
        <v>0</v>
      </c>
      <c r="BG121" s="146">
        <f>IF(N121="zákl. přenesená",J121,0)</f>
        <v>0</v>
      </c>
      <c r="BH121" s="146">
        <f>IF(N121="sníž. přenesená",J121,0)</f>
        <v>0</v>
      </c>
      <c r="BI121" s="146">
        <f>IF(N121="nulová",J121,0)</f>
        <v>0</v>
      </c>
      <c r="BJ121" s="18" t="s">
        <v>90</v>
      </c>
      <c r="BK121" s="146">
        <f>ROUND(I121*H121,2)</f>
        <v>0</v>
      </c>
      <c r="BL121" s="18" t="s">
        <v>454</v>
      </c>
      <c r="BM121" s="145" t="s">
        <v>4792</v>
      </c>
    </row>
    <row r="122" spans="2:65" s="13" customFormat="1" ht="11.25">
      <c r="B122" s="158"/>
      <c r="D122" s="152" t="s">
        <v>368</v>
      </c>
      <c r="E122" s="159" t="s">
        <v>19</v>
      </c>
      <c r="F122" s="160" t="s">
        <v>4786</v>
      </c>
      <c r="H122" s="161">
        <v>6.5</v>
      </c>
      <c r="I122" s="162"/>
      <c r="L122" s="158"/>
      <c r="M122" s="163"/>
      <c r="T122" s="164"/>
      <c r="AT122" s="159" t="s">
        <v>368</v>
      </c>
      <c r="AU122" s="159" t="s">
        <v>90</v>
      </c>
      <c r="AV122" s="13" t="s">
        <v>90</v>
      </c>
      <c r="AW122" s="13" t="s">
        <v>36</v>
      </c>
      <c r="AX122" s="13" t="s">
        <v>84</v>
      </c>
      <c r="AY122" s="159" t="s">
        <v>358</v>
      </c>
    </row>
    <row r="123" spans="2:65" s="13" customFormat="1" ht="11.25">
      <c r="B123" s="158"/>
      <c r="D123" s="152" t="s">
        <v>368</v>
      </c>
      <c r="F123" s="160" t="s">
        <v>4787</v>
      </c>
      <c r="H123" s="161">
        <v>8.4499999999999993</v>
      </c>
      <c r="I123" s="162"/>
      <c r="L123" s="158"/>
      <c r="M123" s="163"/>
      <c r="T123" s="164"/>
      <c r="AT123" s="159" t="s">
        <v>368</v>
      </c>
      <c r="AU123" s="159" t="s">
        <v>90</v>
      </c>
      <c r="AV123" s="13" t="s">
        <v>90</v>
      </c>
      <c r="AW123" s="13" t="s">
        <v>4</v>
      </c>
      <c r="AX123" s="13" t="s">
        <v>84</v>
      </c>
      <c r="AY123" s="159" t="s">
        <v>358</v>
      </c>
    </row>
    <row r="124" spans="2:65" s="11" customFormat="1" ht="22.9" customHeight="1">
      <c r="B124" s="122"/>
      <c r="D124" s="123" t="s">
        <v>76</v>
      </c>
      <c r="E124" s="132" t="s">
        <v>1878</v>
      </c>
      <c r="F124" s="132" t="s">
        <v>109</v>
      </c>
      <c r="I124" s="125"/>
      <c r="J124" s="133">
        <f>BK124</f>
        <v>0</v>
      </c>
      <c r="L124" s="122"/>
      <c r="M124" s="127"/>
      <c r="P124" s="128">
        <f>SUM(P125:P128)</f>
        <v>0</v>
      </c>
      <c r="R124" s="128">
        <f>SUM(R125:R128)</f>
        <v>0</v>
      </c>
      <c r="T124" s="129">
        <f>SUM(T125:T128)</f>
        <v>0</v>
      </c>
      <c r="AR124" s="123" t="s">
        <v>90</v>
      </c>
      <c r="AT124" s="130" t="s">
        <v>76</v>
      </c>
      <c r="AU124" s="130" t="s">
        <v>84</v>
      </c>
      <c r="AY124" s="123" t="s">
        <v>358</v>
      </c>
      <c r="BK124" s="131">
        <f>SUM(BK125:BK128)</f>
        <v>0</v>
      </c>
    </row>
    <row r="125" spans="2:65" s="1" customFormat="1" ht="24.2" customHeight="1">
      <c r="B125" s="33"/>
      <c r="C125" s="134" t="s">
        <v>447</v>
      </c>
      <c r="D125" s="134" t="s">
        <v>360</v>
      </c>
      <c r="E125" s="135" t="s">
        <v>1895</v>
      </c>
      <c r="F125" s="136" t="s">
        <v>4793</v>
      </c>
      <c r="G125" s="137" t="s">
        <v>1498</v>
      </c>
      <c r="H125" s="189"/>
      <c r="I125" s="139"/>
      <c r="J125" s="140">
        <f>ROUND(I125*H125,2)</f>
        <v>0</v>
      </c>
      <c r="K125" s="136" t="s">
        <v>3989</v>
      </c>
      <c r="L125" s="33"/>
      <c r="M125" s="141" t="s">
        <v>19</v>
      </c>
      <c r="N125" s="142" t="s">
        <v>49</v>
      </c>
      <c r="P125" s="143">
        <f>O125*H125</f>
        <v>0</v>
      </c>
      <c r="Q125" s="143">
        <v>0</v>
      </c>
      <c r="R125" s="143">
        <f>Q125*H125</f>
        <v>0</v>
      </c>
      <c r="S125" s="143">
        <v>0</v>
      </c>
      <c r="T125" s="144">
        <f>S125*H125</f>
        <v>0</v>
      </c>
      <c r="AR125" s="145" t="s">
        <v>454</v>
      </c>
      <c r="AT125" s="145" t="s">
        <v>360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4794</v>
      </c>
    </row>
    <row r="126" spans="2:65" s="1" customFormat="1" ht="11.25">
      <c r="B126" s="33"/>
      <c r="D126" s="147" t="s">
        <v>366</v>
      </c>
      <c r="F126" s="148" t="s">
        <v>4795</v>
      </c>
      <c r="I126" s="149"/>
      <c r="L126" s="33"/>
      <c r="M126" s="150"/>
      <c r="T126" s="54"/>
      <c r="AT126" s="18" t="s">
        <v>366</v>
      </c>
      <c r="AU126" s="18" t="s">
        <v>90</v>
      </c>
    </row>
    <row r="127" spans="2:65" s="1" customFormat="1" ht="24.2" customHeight="1">
      <c r="B127" s="33"/>
      <c r="C127" s="134" t="s">
        <v>454</v>
      </c>
      <c r="D127" s="134" t="s">
        <v>360</v>
      </c>
      <c r="E127" s="135" t="s">
        <v>4796</v>
      </c>
      <c r="F127" s="136" t="s">
        <v>4797</v>
      </c>
      <c r="G127" s="137" t="s">
        <v>1498</v>
      </c>
      <c r="H127" s="189"/>
      <c r="I127" s="139"/>
      <c r="J127" s="140">
        <f>ROUND(I127*H127,2)</f>
        <v>0</v>
      </c>
      <c r="K127" s="136" t="s">
        <v>3989</v>
      </c>
      <c r="L127" s="33"/>
      <c r="M127" s="141" t="s">
        <v>19</v>
      </c>
      <c r="N127" s="142" t="s">
        <v>49</v>
      </c>
      <c r="P127" s="143">
        <f>O127*H127</f>
        <v>0</v>
      </c>
      <c r="Q127" s="143">
        <v>0</v>
      </c>
      <c r="R127" s="143">
        <f>Q127*H127</f>
        <v>0</v>
      </c>
      <c r="S127" s="143">
        <v>0</v>
      </c>
      <c r="T127" s="144">
        <f>S127*H127</f>
        <v>0</v>
      </c>
      <c r="AR127" s="145" t="s">
        <v>454</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454</v>
      </c>
      <c r="BM127" s="145" t="s">
        <v>4798</v>
      </c>
    </row>
    <row r="128" spans="2:65" s="1" customFormat="1" ht="11.25">
      <c r="B128" s="33"/>
      <c r="D128" s="147" t="s">
        <v>366</v>
      </c>
      <c r="F128" s="148" t="s">
        <v>4799</v>
      </c>
      <c r="I128" s="149"/>
      <c r="L128" s="33"/>
      <c r="M128" s="150"/>
      <c r="T128" s="54"/>
      <c r="AT128" s="18" t="s">
        <v>366</v>
      </c>
      <c r="AU128" s="18" t="s">
        <v>90</v>
      </c>
    </row>
    <row r="129" spans="2:65" s="11" customFormat="1" ht="22.9" customHeight="1">
      <c r="B129" s="122"/>
      <c r="D129" s="123" t="s">
        <v>76</v>
      </c>
      <c r="E129" s="132" t="s">
        <v>4800</v>
      </c>
      <c r="F129" s="132" t="s">
        <v>4801</v>
      </c>
      <c r="I129" s="125"/>
      <c r="J129" s="133">
        <f>BK129</f>
        <v>0</v>
      </c>
      <c r="L129" s="122"/>
      <c r="M129" s="127"/>
      <c r="P129" s="128">
        <f>SUM(P130:P229)</f>
        <v>0</v>
      </c>
      <c r="R129" s="128">
        <f>SUM(R130:R229)</f>
        <v>2.4369040000000002</v>
      </c>
      <c r="T129" s="129">
        <f>SUM(T130:T229)</f>
        <v>0</v>
      </c>
      <c r="AR129" s="123" t="s">
        <v>90</v>
      </c>
      <c r="AT129" s="130" t="s">
        <v>76</v>
      </c>
      <c r="AU129" s="130" t="s">
        <v>84</v>
      </c>
      <c r="AY129" s="123" t="s">
        <v>358</v>
      </c>
      <c r="BK129" s="131">
        <f>SUM(BK130:BK229)</f>
        <v>0</v>
      </c>
    </row>
    <row r="130" spans="2:65" s="1" customFormat="1" ht="37.9" customHeight="1">
      <c r="B130" s="33"/>
      <c r="C130" s="134" t="s">
        <v>462</v>
      </c>
      <c r="D130" s="134" t="s">
        <v>360</v>
      </c>
      <c r="E130" s="135" t="s">
        <v>4802</v>
      </c>
      <c r="F130" s="136" t="s">
        <v>4803</v>
      </c>
      <c r="G130" s="137" t="s">
        <v>504</v>
      </c>
      <c r="H130" s="138">
        <v>1</v>
      </c>
      <c r="I130" s="139"/>
      <c r="J130" s="140">
        <f>ROUND(I130*H130,2)</f>
        <v>0</v>
      </c>
      <c r="K130" s="136" t="s">
        <v>402</v>
      </c>
      <c r="L130" s="33"/>
      <c r="M130" s="141" t="s">
        <v>19</v>
      </c>
      <c r="N130" s="142" t="s">
        <v>49</v>
      </c>
      <c r="P130" s="143">
        <f>O130*H130</f>
        <v>0</v>
      </c>
      <c r="Q130" s="143">
        <v>0</v>
      </c>
      <c r="R130" s="143">
        <f>Q130*H130</f>
        <v>0</v>
      </c>
      <c r="S130" s="143">
        <v>0</v>
      </c>
      <c r="T130" s="144">
        <f>S130*H130</f>
        <v>0</v>
      </c>
      <c r="AR130" s="145" t="s">
        <v>454</v>
      </c>
      <c r="AT130" s="145" t="s">
        <v>360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4804</v>
      </c>
    </row>
    <row r="131" spans="2:65" s="1" customFormat="1" ht="11.25">
      <c r="B131" s="33"/>
      <c r="D131" s="147" t="s">
        <v>366</v>
      </c>
      <c r="F131" s="148" t="s">
        <v>4805</v>
      </c>
      <c r="I131" s="149"/>
      <c r="L131" s="33"/>
      <c r="M131" s="150"/>
      <c r="T131" s="54"/>
      <c r="AT131" s="18" t="s">
        <v>366</v>
      </c>
      <c r="AU131" s="18" t="s">
        <v>90</v>
      </c>
    </row>
    <row r="132" spans="2:65" s="1" customFormat="1" ht="62.65" customHeight="1">
      <c r="B132" s="33"/>
      <c r="C132" s="179" t="s">
        <v>468</v>
      </c>
      <c r="D132" s="179" t="s">
        <v>440</v>
      </c>
      <c r="E132" s="180" t="s">
        <v>4806</v>
      </c>
      <c r="F132" s="181" t="s">
        <v>4807</v>
      </c>
      <c r="G132" s="182" t="s">
        <v>504</v>
      </c>
      <c r="H132" s="183">
        <v>1</v>
      </c>
      <c r="I132" s="184"/>
      <c r="J132" s="185">
        <f>ROUND(I132*H132,2)</f>
        <v>0</v>
      </c>
      <c r="K132" s="181" t="s">
        <v>4749</v>
      </c>
      <c r="L132" s="186"/>
      <c r="M132" s="187" t="s">
        <v>19</v>
      </c>
      <c r="N132" s="188" t="s">
        <v>49</v>
      </c>
      <c r="P132" s="143">
        <f>O132*H132</f>
        <v>0</v>
      </c>
      <c r="Q132" s="143">
        <v>0.245</v>
      </c>
      <c r="R132" s="143">
        <f>Q132*H132</f>
        <v>0.245</v>
      </c>
      <c r="S132" s="143">
        <v>0</v>
      </c>
      <c r="T132" s="144">
        <f>S132*H132</f>
        <v>0</v>
      </c>
      <c r="AR132" s="145" t="s">
        <v>558</v>
      </c>
      <c r="AT132" s="145" t="s">
        <v>440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4808</v>
      </c>
    </row>
    <row r="133" spans="2:65" s="13" customFormat="1" ht="11.25">
      <c r="B133" s="158"/>
      <c r="D133" s="152" t="s">
        <v>368</v>
      </c>
      <c r="E133" s="159" t="s">
        <v>19</v>
      </c>
      <c r="F133" s="160" t="s">
        <v>4809</v>
      </c>
      <c r="H133" s="161">
        <v>1</v>
      </c>
      <c r="I133" s="162"/>
      <c r="L133" s="158"/>
      <c r="M133" s="163"/>
      <c r="T133" s="164"/>
      <c r="AT133" s="159" t="s">
        <v>368</v>
      </c>
      <c r="AU133" s="159" t="s">
        <v>90</v>
      </c>
      <c r="AV133" s="13" t="s">
        <v>90</v>
      </c>
      <c r="AW133" s="13" t="s">
        <v>36</v>
      </c>
      <c r="AX133" s="13" t="s">
        <v>84</v>
      </c>
      <c r="AY133" s="159" t="s">
        <v>358</v>
      </c>
    </row>
    <row r="134" spans="2:65" s="1" customFormat="1" ht="16.5" customHeight="1">
      <c r="B134" s="33"/>
      <c r="C134" s="134" t="s">
        <v>473</v>
      </c>
      <c r="D134" s="134" t="s">
        <v>360</v>
      </c>
      <c r="E134" s="135" t="s">
        <v>4810</v>
      </c>
      <c r="F134" s="136" t="s">
        <v>4811</v>
      </c>
      <c r="G134" s="137" t="s">
        <v>504</v>
      </c>
      <c r="H134" s="138">
        <v>15</v>
      </c>
      <c r="I134" s="139"/>
      <c r="J134" s="140">
        <f>ROUND(I134*H134,2)</f>
        <v>0</v>
      </c>
      <c r="K134" s="136" t="s">
        <v>402</v>
      </c>
      <c r="L134" s="33"/>
      <c r="M134" s="141" t="s">
        <v>19</v>
      </c>
      <c r="N134" s="142" t="s">
        <v>49</v>
      </c>
      <c r="P134" s="143">
        <f>O134*H134</f>
        <v>0</v>
      </c>
      <c r="Q134" s="143">
        <v>0</v>
      </c>
      <c r="R134" s="143">
        <f>Q134*H134</f>
        <v>0</v>
      </c>
      <c r="S134" s="143">
        <v>0</v>
      </c>
      <c r="T134" s="144">
        <f>S134*H134</f>
        <v>0</v>
      </c>
      <c r="AR134" s="145" t="s">
        <v>3629</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3629</v>
      </c>
      <c r="BM134" s="145" t="s">
        <v>4812</v>
      </c>
    </row>
    <row r="135" spans="2:65" s="1" customFormat="1" ht="11.25">
      <c r="B135" s="33"/>
      <c r="D135" s="147" t="s">
        <v>366</v>
      </c>
      <c r="F135" s="148" t="s">
        <v>4813</v>
      </c>
      <c r="I135" s="149"/>
      <c r="L135" s="33"/>
      <c r="M135" s="150"/>
      <c r="T135" s="54"/>
      <c r="AT135" s="18" t="s">
        <v>366</v>
      </c>
      <c r="AU135" s="18" t="s">
        <v>90</v>
      </c>
    </row>
    <row r="136" spans="2:65" s="1" customFormat="1" ht="16.5" customHeight="1">
      <c r="B136" s="33"/>
      <c r="C136" s="179" t="s">
        <v>480</v>
      </c>
      <c r="D136" s="179" t="s">
        <v>440</v>
      </c>
      <c r="E136" s="180" t="s">
        <v>4814</v>
      </c>
      <c r="F136" s="181" t="s">
        <v>4815</v>
      </c>
      <c r="G136" s="182" t="s">
        <v>504</v>
      </c>
      <c r="H136" s="183">
        <v>15</v>
      </c>
      <c r="I136" s="184"/>
      <c r="J136" s="185">
        <f>ROUND(I136*H136,2)</f>
        <v>0</v>
      </c>
      <c r="K136" s="181" t="s">
        <v>402</v>
      </c>
      <c r="L136" s="186"/>
      <c r="M136" s="187" t="s">
        <v>19</v>
      </c>
      <c r="N136" s="188" t="s">
        <v>49</v>
      </c>
      <c r="P136" s="143">
        <f>O136*H136</f>
        <v>0</v>
      </c>
      <c r="Q136" s="143">
        <v>2.0000000000000001E-4</v>
      </c>
      <c r="R136" s="143">
        <f>Q136*H136</f>
        <v>3.0000000000000001E-3</v>
      </c>
      <c r="S136" s="143">
        <v>0</v>
      </c>
      <c r="T136" s="144">
        <f>S136*H136</f>
        <v>0</v>
      </c>
      <c r="AR136" s="145" t="s">
        <v>3629</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3629</v>
      </c>
      <c r="BM136" s="145" t="s">
        <v>4816</v>
      </c>
    </row>
    <row r="137" spans="2:65" s="13" customFormat="1" ht="11.25">
      <c r="B137" s="158"/>
      <c r="D137" s="152" t="s">
        <v>368</v>
      </c>
      <c r="E137" s="159" t="s">
        <v>19</v>
      </c>
      <c r="F137" s="160" t="s">
        <v>4817</v>
      </c>
      <c r="H137" s="161">
        <v>15</v>
      </c>
      <c r="I137" s="162"/>
      <c r="L137" s="158"/>
      <c r="M137" s="163"/>
      <c r="T137" s="164"/>
      <c r="AT137" s="159" t="s">
        <v>368</v>
      </c>
      <c r="AU137" s="159" t="s">
        <v>90</v>
      </c>
      <c r="AV137" s="13" t="s">
        <v>90</v>
      </c>
      <c r="AW137" s="13" t="s">
        <v>36</v>
      </c>
      <c r="AX137" s="13" t="s">
        <v>84</v>
      </c>
      <c r="AY137" s="159" t="s">
        <v>358</v>
      </c>
    </row>
    <row r="138" spans="2:65" s="1" customFormat="1" ht="24.2" customHeight="1">
      <c r="B138" s="33"/>
      <c r="C138" s="134" t="s">
        <v>7</v>
      </c>
      <c r="D138" s="134" t="s">
        <v>360</v>
      </c>
      <c r="E138" s="135" t="s">
        <v>4818</v>
      </c>
      <c r="F138" s="136" t="s">
        <v>4819</v>
      </c>
      <c r="G138" s="137" t="s">
        <v>504</v>
      </c>
      <c r="H138" s="138">
        <v>1</v>
      </c>
      <c r="I138" s="139"/>
      <c r="J138" s="140">
        <f>ROUND(I138*H138,2)</f>
        <v>0</v>
      </c>
      <c r="K138" s="136" t="s">
        <v>402</v>
      </c>
      <c r="L138" s="33"/>
      <c r="M138" s="141" t="s">
        <v>19</v>
      </c>
      <c r="N138" s="142" t="s">
        <v>49</v>
      </c>
      <c r="P138" s="143">
        <f>O138*H138</f>
        <v>0</v>
      </c>
      <c r="Q138" s="143">
        <v>0</v>
      </c>
      <c r="R138" s="143">
        <f>Q138*H138</f>
        <v>0</v>
      </c>
      <c r="S138" s="143">
        <v>0</v>
      </c>
      <c r="T138" s="144">
        <f>S138*H138</f>
        <v>0</v>
      </c>
      <c r="AR138" s="145" t="s">
        <v>454</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454</v>
      </c>
      <c r="BM138" s="145" t="s">
        <v>4820</v>
      </c>
    </row>
    <row r="139" spans="2:65" s="1" customFormat="1" ht="11.25">
      <c r="B139" s="33"/>
      <c r="D139" s="147" t="s">
        <v>366</v>
      </c>
      <c r="F139" s="148" t="s">
        <v>4821</v>
      </c>
      <c r="I139" s="149"/>
      <c r="L139" s="33"/>
      <c r="M139" s="150"/>
      <c r="T139" s="54"/>
      <c r="AT139" s="18" t="s">
        <v>366</v>
      </c>
      <c r="AU139" s="18" t="s">
        <v>90</v>
      </c>
    </row>
    <row r="140" spans="2:65" s="1" customFormat="1" ht="37.9" customHeight="1">
      <c r="B140" s="33"/>
      <c r="C140" s="179" t="s">
        <v>496</v>
      </c>
      <c r="D140" s="179" t="s">
        <v>440</v>
      </c>
      <c r="E140" s="180" t="s">
        <v>4822</v>
      </c>
      <c r="F140" s="181" t="s">
        <v>4823</v>
      </c>
      <c r="G140" s="182" t="s">
        <v>504</v>
      </c>
      <c r="H140" s="183">
        <v>1</v>
      </c>
      <c r="I140" s="184"/>
      <c r="J140" s="185">
        <f>ROUND(I140*H140,2)</f>
        <v>0</v>
      </c>
      <c r="K140" s="181" t="s">
        <v>4749</v>
      </c>
      <c r="L140" s="186"/>
      <c r="M140" s="187" t="s">
        <v>19</v>
      </c>
      <c r="N140" s="188" t="s">
        <v>49</v>
      </c>
      <c r="P140" s="143">
        <f>O140*H140</f>
        <v>0</v>
      </c>
      <c r="Q140" s="143">
        <v>0.05</v>
      </c>
      <c r="R140" s="143">
        <f>Q140*H140</f>
        <v>0.05</v>
      </c>
      <c r="S140" s="143">
        <v>0</v>
      </c>
      <c r="T140" s="144">
        <f>S140*H140</f>
        <v>0</v>
      </c>
      <c r="AR140" s="145" t="s">
        <v>558</v>
      </c>
      <c r="AT140" s="145" t="s">
        <v>440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4824</v>
      </c>
    </row>
    <row r="141" spans="2:65" s="13" customFormat="1" ht="11.25">
      <c r="B141" s="158"/>
      <c r="D141" s="152" t="s">
        <v>368</v>
      </c>
      <c r="E141" s="159" t="s">
        <v>19</v>
      </c>
      <c r="F141" s="160" t="s">
        <v>4809</v>
      </c>
      <c r="H141" s="161">
        <v>1</v>
      </c>
      <c r="I141" s="162"/>
      <c r="L141" s="158"/>
      <c r="M141" s="163"/>
      <c r="T141" s="164"/>
      <c r="AT141" s="159" t="s">
        <v>368</v>
      </c>
      <c r="AU141" s="159" t="s">
        <v>90</v>
      </c>
      <c r="AV141" s="13" t="s">
        <v>90</v>
      </c>
      <c r="AW141" s="13" t="s">
        <v>36</v>
      </c>
      <c r="AX141" s="13" t="s">
        <v>84</v>
      </c>
      <c r="AY141" s="159" t="s">
        <v>358</v>
      </c>
    </row>
    <row r="142" spans="2:65" s="1" customFormat="1" ht="24.2" customHeight="1">
      <c r="B142" s="33"/>
      <c r="C142" s="179" t="s">
        <v>501</v>
      </c>
      <c r="D142" s="179" t="s">
        <v>440</v>
      </c>
      <c r="E142" s="180" t="s">
        <v>4825</v>
      </c>
      <c r="F142" s="181" t="s">
        <v>4826</v>
      </c>
      <c r="G142" s="182" t="s">
        <v>235</v>
      </c>
      <c r="H142" s="183">
        <v>2.4</v>
      </c>
      <c r="I142" s="184"/>
      <c r="J142" s="185">
        <f>ROUND(I142*H142,2)</f>
        <v>0</v>
      </c>
      <c r="K142" s="181" t="s">
        <v>4749</v>
      </c>
      <c r="L142" s="186"/>
      <c r="M142" s="187" t="s">
        <v>19</v>
      </c>
      <c r="N142" s="188" t="s">
        <v>49</v>
      </c>
      <c r="P142" s="143">
        <f>O142*H142</f>
        <v>0</v>
      </c>
      <c r="Q142" s="143">
        <v>0</v>
      </c>
      <c r="R142" s="143">
        <f>Q142*H142</f>
        <v>0</v>
      </c>
      <c r="S142" s="143">
        <v>0</v>
      </c>
      <c r="T142" s="144">
        <f>S142*H142</f>
        <v>0</v>
      </c>
      <c r="AR142" s="145" t="s">
        <v>3629</v>
      </c>
      <c r="AT142" s="145" t="s">
        <v>440</v>
      </c>
      <c r="AU142" s="145" t="s">
        <v>90</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3629</v>
      </c>
      <c r="BM142" s="145" t="s">
        <v>4827</v>
      </c>
    </row>
    <row r="143" spans="2:65" s="13" customFormat="1" ht="11.25">
      <c r="B143" s="158"/>
      <c r="D143" s="152" t="s">
        <v>368</v>
      </c>
      <c r="E143" s="159" t="s">
        <v>19</v>
      </c>
      <c r="F143" s="160" t="s">
        <v>4828</v>
      </c>
      <c r="H143" s="161">
        <v>2</v>
      </c>
      <c r="I143" s="162"/>
      <c r="L143" s="158"/>
      <c r="M143" s="163"/>
      <c r="T143" s="164"/>
      <c r="AT143" s="159" t="s">
        <v>368</v>
      </c>
      <c r="AU143" s="159" t="s">
        <v>90</v>
      </c>
      <c r="AV143" s="13" t="s">
        <v>90</v>
      </c>
      <c r="AW143" s="13" t="s">
        <v>36</v>
      </c>
      <c r="AX143" s="13" t="s">
        <v>84</v>
      </c>
      <c r="AY143" s="159" t="s">
        <v>358</v>
      </c>
    </row>
    <row r="144" spans="2:65" s="13" customFormat="1" ht="11.25">
      <c r="B144" s="158"/>
      <c r="D144" s="152" t="s">
        <v>368</v>
      </c>
      <c r="F144" s="160" t="s">
        <v>4829</v>
      </c>
      <c r="H144" s="161">
        <v>2.4</v>
      </c>
      <c r="I144" s="162"/>
      <c r="L144" s="158"/>
      <c r="M144" s="163"/>
      <c r="T144" s="164"/>
      <c r="AT144" s="159" t="s">
        <v>368</v>
      </c>
      <c r="AU144" s="159" t="s">
        <v>90</v>
      </c>
      <c r="AV144" s="13" t="s">
        <v>90</v>
      </c>
      <c r="AW144" s="13" t="s">
        <v>4</v>
      </c>
      <c r="AX144" s="13" t="s">
        <v>84</v>
      </c>
      <c r="AY144" s="159" t="s">
        <v>358</v>
      </c>
    </row>
    <row r="145" spans="2:65" s="1" customFormat="1" ht="33" customHeight="1">
      <c r="B145" s="33"/>
      <c r="C145" s="134" t="s">
        <v>210</v>
      </c>
      <c r="D145" s="134" t="s">
        <v>360</v>
      </c>
      <c r="E145" s="135" t="s">
        <v>4830</v>
      </c>
      <c r="F145" s="136" t="s">
        <v>4831</v>
      </c>
      <c r="G145" s="137" t="s">
        <v>504</v>
      </c>
      <c r="H145" s="138">
        <v>1</v>
      </c>
      <c r="I145" s="139"/>
      <c r="J145" s="140">
        <f>ROUND(I145*H145,2)</f>
        <v>0</v>
      </c>
      <c r="K145" s="136" t="s">
        <v>4749</v>
      </c>
      <c r="L145" s="33"/>
      <c r="M145" s="141" t="s">
        <v>19</v>
      </c>
      <c r="N145" s="142" t="s">
        <v>49</v>
      </c>
      <c r="P145" s="143">
        <f>O145*H145</f>
        <v>0</v>
      </c>
      <c r="Q145" s="143">
        <v>0</v>
      </c>
      <c r="R145" s="143">
        <f>Q145*H145</f>
        <v>0</v>
      </c>
      <c r="S145" s="143">
        <v>0</v>
      </c>
      <c r="T145" s="144">
        <f>S145*H145</f>
        <v>0</v>
      </c>
      <c r="AR145" s="145" t="s">
        <v>3629</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3629</v>
      </c>
      <c r="BM145" s="145" t="s">
        <v>4832</v>
      </c>
    </row>
    <row r="146" spans="2:65" s="1" customFormat="1" ht="24.2" customHeight="1">
      <c r="B146" s="33"/>
      <c r="C146" s="134" t="s">
        <v>515</v>
      </c>
      <c r="D146" s="134" t="s">
        <v>360</v>
      </c>
      <c r="E146" s="135" t="s">
        <v>4833</v>
      </c>
      <c r="F146" s="136" t="s">
        <v>4834</v>
      </c>
      <c r="G146" s="137" t="s">
        <v>504</v>
      </c>
      <c r="H146" s="138">
        <v>1</v>
      </c>
      <c r="I146" s="139"/>
      <c r="J146" s="140">
        <f>ROUND(I146*H146,2)</f>
        <v>0</v>
      </c>
      <c r="K146" s="136" t="s">
        <v>402</v>
      </c>
      <c r="L146" s="33"/>
      <c r="M146" s="141" t="s">
        <v>19</v>
      </c>
      <c r="N146" s="142" t="s">
        <v>49</v>
      </c>
      <c r="P146" s="143">
        <f>O146*H146</f>
        <v>0</v>
      </c>
      <c r="Q146" s="143">
        <v>0</v>
      </c>
      <c r="R146" s="143">
        <f>Q146*H146</f>
        <v>0</v>
      </c>
      <c r="S146" s="143">
        <v>0</v>
      </c>
      <c r="T146" s="144">
        <f>S146*H146</f>
        <v>0</v>
      </c>
      <c r="AR146" s="145" t="s">
        <v>454</v>
      </c>
      <c r="AT146" s="145" t="s">
        <v>360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4835</v>
      </c>
    </row>
    <row r="147" spans="2:65" s="1" customFormat="1" ht="11.25">
      <c r="B147" s="33"/>
      <c r="D147" s="147" t="s">
        <v>366</v>
      </c>
      <c r="F147" s="148" t="s">
        <v>4836</v>
      </c>
      <c r="I147" s="149"/>
      <c r="L147" s="33"/>
      <c r="M147" s="150"/>
      <c r="T147" s="54"/>
      <c r="AT147" s="18" t="s">
        <v>366</v>
      </c>
      <c r="AU147" s="18" t="s">
        <v>90</v>
      </c>
    </row>
    <row r="148" spans="2:65" s="1" customFormat="1" ht="33" customHeight="1">
      <c r="B148" s="33"/>
      <c r="C148" s="179" t="s">
        <v>521</v>
      </c>
      <c r="D148" s="179" t="s">
        <v>440</v>
      </c>
      <c r="E148" s="180" t="s">
        <v>4837</v>
      </c>
      <c r="F148" s="181" t="s">
        <v>4838</v>
      </c>
      <c r="G148" s="182" t="s">
        <v>504</v>
      </c>
      <c r="H148" s="183">
        <v>1</v>
      </c>
      <c r="I148" s="184"/>
      <c r="J148" s="185">
        <f>ROUND(I148*H148,2)</f>
        <v>0</v>
      </c>
      <c r="K148" s="181" t="s">
        <v>4749</v>
      </c>
      <c r="L148" s="186"/>
      <c r="M148" s="187" t="s">
        <v>19</v>
      </c>
      <c r="N148" s="188" t="s">
        <v>49</v>
      </c>
      <c r="P148" s="143">
        <f>O148*H148</f>
        <v>0</v>
      </c>
      <c r="Q148" s="143">
        <v>2E-3</v>
      </c>
      <c r="R148" s="143">
        <f>Q148*H148</f>
        <v>2E-3</v>
      </c>
      <c r="S148" s="143">
        <v>0</v>
      </c>
      <c r="T148" s="144">
        <f>S148*H148</f>
        <v>0</v>
      </c>
      <c r="AR148" s="145" t="s">
        <v>558</v>
      </c>
      <c r="AT148" s="145" t="s">
        <v>440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454</v>
      </c>
      <c r="BM148" s="145" t="s">
        <v>4839</v>
      </c>
    </row>
    <row r="149" spans="2:65" s="1" customFormat="1" ht="19.5">
      <c r="B149" s="33"/>
      <c r="D149" s="152" t="s">
        <v>4840</v>
      </c>
      <c r="F149" s="203" t="s">
        <v>4841</v>
      </c>
      <c r="I149" s="149"/>
      <c r="L149" s="33"/>
      <c r="M149" s="150"/>
      <c r="T149" s="54"/>
      <c r="AT149" s="18" t="s">
        <v>4840</v>
      </c>
      <c r="AU149" s="18" t="s">
        <v>90</v>
      </c>
    </row>
    <row r="150" spans="2:65" s="13" customFormat="1" ht="11.25">
      <c r="B150" s="158"/>
      <c r="D150" s="152" t="s">
        <v>368</v>
      </c>
      <c r="E150" s="159" t="s">
        <v>19</v>
      </c>
      <c r="F150" s="160" t="s">
        <v>4809</v>
      </c>
      <c r="H150" s="161">
        <v>1</v>
      </c>
      <c r="I150" s="162"/>
      <c r="L150" s="158"/>
      <c r="M150" s="163"/>
      <c r="T150" s="164"/>
      <c r="AT150" s="159" t="s">
        <v>368</v>
      </c>
      <c r="AU150" s="159" t="s">
        <v>90</v>
      </c>
      <c r="AV150" s="13" t="s">
        <v>90</v>
      </c>
      <c r="AW150" s="13" t="s">
        <v>36</v>
      </c>
      <c r="AX150" s="13" t="s">
        <v>84</v>
      </c>
      <c r="AY150" s="159" t="s">
        <v>358</v>
      </c>
    </row>
    <row r="151" spans="2:65" s="1" customFormat="1" ht="33" customHeight="1">
      <c r="B151" s="33"/>
      <c r="C151" s="134" t="s">
        <v>528</v>
      </c>
      <c r="D151" s="134" t="s">
        <v>360</v>
      </c>
      <c r="E151" s="135" t="s">
        <v>4842</v>
      </c>
      <c r="F151" s="136" t="s">
        <v>4843</v>
      </c>
      <c r="G151" s="137" t="s">
        <v>504</v>
      </c>
      <c r="H151" s="138">
        <v>2</v>
      </c>
      <c r="I151" s="139"/>
      <c r="J151" s="140">
        <f>ROUND(I151*H151,2)</f>
        <v>0</v>
      </c>
      <c r="K151" s="136" t="s">
        <v>402</v>
      </c>
      <c r="L151" s="33"/>
      <c r="M151" s="141" t="s">
        <v>19</v>
      </c>
      <c r="N151" s="142" t="s">
        <v>49</v>
      </c>
      <c r="P151" s="143">
        <f>O151*H151</f>
        <v>0</v>
      </c>
      <c r="Q151" s="143">
        <v>0</v>
      </c>
      <c r="R151" s="143">
        <f>Q151*H151</f>
        <v>0</v>
      </c>
      <c r="S151" s="143">
        <v>0</v>
      </c>
      <c r="T151" s="144">
        <f>S151*H151</f>
        <v>0</v>
      </c>
      <c r="AR151" s="145" t="s">
        <v>454</v>
      </c>
      <c r="AT151" s="145" t="s">
        <v>360</v>
      </c>
      <c r="AU151" s="145" t="s">
        <v>90</v>
      </c>
      <c r="AY151" s="18" t="s">
        <v>358</v>
      </c>
      <c r="BE151" s="146">
        <f>IF(N151="základní",J151,0)</f>
        <v>0</v>
      </c>
      <c r="BF151" s="146">
        <f>IF(N151="snížená",J151,0)</f>
        <v>0</v>
      </c>
      <c r="BG151" s="146">
        <f>IF(N151="zákl. přenesená",J151,0)</f>
        <v>0</v>
      </c>
      <c r="BH151" s="146">
        <f>IF(N151="sníž. přenesená",J151,0)</f>
        <v>0</v>
      </c>
      <c r="BI151" s="146">
        <f>IF(N151="nulová",J151,0)</f>
        <v>0</v>
      </c>
      <c r="BJ151" s="18" t="s">
        <v>90</v>
      </c>
      <c r="BK151" s="146">
        <f>ROUND(I151*H151,2)</f>
        <v>0</v>
      </c>
      <c r="BL151" s="18" t="s">
        <v>454</v>
      </c>
      <c r="BM151" s="145" t="s">
        <v>4844</v>
      </c>
    </row>
    <row r="152" spans="2:65" s="1" customFormat="1" ht="11.25">
      <c r="B152" s="33"/>
      <c r="D152" s="147" t="s">
        <v>366</v>
      </c>
      <c r="F152" s="148" t="s">
        <v>4845</v>
      </c>
      <c r="I152" s="149"/>
      <c r="L152" s="33"/>
      <c r="M152" s="150"/>
      <c r="T152" s="54"/>
      <c r="AT152" s="18" t="s">
        <v>366</v>
      </c>
      <c r="AU152" s="18" t="s">
        <v>90</v>
      </c>
    </row>
    <row r="153" spans="2:65" s="1" customFormat="1" ht="24.2" customHeight="1">
      <c r="B153" s="33"/>
      <c r="C153" s="179" t="s">
        <v>535</v>
      </c>
      <c r="D153" s="179" t="s">
        <v>440</v>
      </c>
      <c r="E153" s="180" t="s">
        <v>4846</v>
      </c>
      <c r="F153" s="181" t="s">
        <v>4847</v>
      </c>
      <c r="G153" s="182" t="s">
        <v>504</v>
      </c>
      <c r="H153" s="183">
        <v>2</v>
      </c>
      <c r="I153" s="184"/>
      <c r="J153" s="185">
        <f>ROUND(I153*H153,2)</f>
        <v>0</v>
      </c>
      <c r="K153" s="181" t="s">
        <v>4749</v>
      </c>
      <c r="L153" s="186"/>
      <c r="M153" s="187" t="s">
        <v>19</v>
      </c>
      <c r="N153" s="188" t="s">
        <v>49</v>
      </c>
      <c r="P153" s="143">
        <f>O153*H153</f>
        <v>0</v>
      </c>
      <c r="Q153" s="143">
        <v>1.1999999999999999E-3</v>
      </c>
      <c r="R153" s="143">
        <f>Q153*H153</f>
        <v>2.3999999999999998E-3</v>
      </c>
      <c r="S153" s="143">
        <v>0</v>
      </c>
      <c r="T153" s="144">
        <f>S153*H153</f>
        <v>0</v>
      </c>
      <c r="AR153" s="145" t="s">
        <v>558</v>
      </c>
      <c r="AT153" s="145" t="s">
        <v>440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4848</v>
      </c>
    </row>
    <row r="154" spans="2:65" s="13" customFormat="1" ht="11.25">
      <c r="B154" s="158"/>
      <c r="D154" s="152" t="s">
        <v>368</v>
      </c>
      <c r="E154" s="159" t="s">
        <v>19</v>
      </c>
      <c r="F154" s="160" t="s">
        <v>4828</v>
      </c>
      <c r="H154" s="161">
        <v>2</v>
      </c>
      <c r="I154" s="162"/>
      <c r="L154" s="158"/>
      <c r="M154" s="163"/>
      <c r="T154" s="164"/>
      <c r="AT154" s="159" t="s">
        <v>368</v>
      </c>
      <c r="AU154" s="159" t="s">
        <v>90</v>
      </c>
      <c r="AV154" s="13" t="s">
        <v>90</v>
      </c>
      <c r="AW154" s="13" t="s">
        <v>36</v>
      </c>
      <c r="AX154" s="13" t="s">
        <v>84</v>
      </c>
      <c r="AY154" s="159" t="s">
        <v>358</v>
      </c>
    </row>
    <row r="155" spans="2:65" s="1" customFormat="1" ht="33" customHeight="1">
      <c r="B155" s="33"/>
      <c r="C155" s="134" t="s">
        <v>540</v>
      </c>
      <c r="D155" s="134" t="s">
        <v>360</v>
      </c>
      <c r="E155" s="135" t="s">
        <v>4849</v>
      </c>
      <c r="F155" s="136" t="s">
        <v>4850</v>
      </c>
      <c r="G155" s="137" t="s">
        <v>504</v>
      </c>
      <c r="H155" s="138">
        <v>1</v>
      </c>
      <c r="I155" s="139"/>
      <c r="J155" s="140">
        <f>ROUND(I155*H155,2)</f>
        <v>0</v>
      </c>
      <c r="K155" s="136" t="s">
        <v>402</v>
      </c>
      <c r="L155" s="33"/>
      <c r="M155" s="141" t="s">
        <v>19</v>
      </c>
      <c r="N155" s="142" t="s">
        <v>49</v>
      </c>
      <c r="P155" s="143">
        <f>O155*H155</f>
        <v>0</v>
      </c>
      <c r="Q155" s="143">
        <v>0</v>
      </c>
      <c r="R155" s="143">
        <f>Q155*H155</f>
        <v>0</v>
      </c>
      <c r="S155" s="143">
        <v>0</v>
      </c>
      <c r="T155" s="144">
        <f>S155*H155</f>
        <v>0</v>
      </c>
      <c r="AR155" s="145" t="s">
        <v>454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4851</v>
      </c>
    </row>
    <row r="156" spans="2:65" s="1" customFormat="1" ht="11.25">
      <c r="B156" s="33"/>
      <c r="D156" s="147" t="s">
        <v>366</v>
      </c>
      <c r="F156" s="148" t="s">
        <v>4852</v>
      </c>
      <c r="I156" s="149"/>
      <c r="L156" s="33"/>
      <c r="M156" s="150"/>
      <c r="T156" s="54"/>
      <c r="AT156" s="18" t="s">
        <v>366</v>
      </c>
      <c r="AU156" s="18" t="s">
        <v>90</v>
      </c>
    </row>
    <row r="157" spans="2:65" s="1" customFormat="1" ht="16.5" customHeight="1">
      <c r="B157" s="33"/>
      <c r="C157" s="179" t="s">
        <v>546</v>
      </c>
      <c r="D157" s="179" t="s">
        <v>440</v>
      </c>
      <c r="E157" s="180" t="s">
        <v>4853</v>
      </c>
      <c r="F157" s="181" t="s">
        <v>4854</v>
      </c>
      <c r="G157" s="182" t="s">
        <v>504</v>
      </c>
      <c r="H157" s="183">
        <v>1</v>
      </c>
      <c r="I157" s="184"/>
      <c r="J157" s="185">
        <f>ROUND(I157*H157,2)</f>
        <v>0</v>
      </c>
      <c r="K157" s="181" t="s">
        <v>402</v>
      </c>
      <c r="L157" s="186"/>
      <c r="M157" s="187" t="s">
        <v>19</v>
      </c>
      <c r="N157" s="188" t="s">
        <v>49</v>
      </c>
      <c r="P157" s="143">
        <f>O157*H157</f>
        <v>0</v>
      </c>
      <c r="Q157" s="143">
        <v>6.9999999999999999E-4</v>
      </c>
      <c r="R157" s="143">
        <f>Q157*H157</f>
        <v>6.9999999999999999E-4</v>
      </c>
      <c r="S157" s="143">
        <v>0</v>
      </c>
      <c r="T157" s="144">
        <f>S157*H157</f>
        <v>0</v>
      </c>
      <c r="AR157" s="145" t="s">
        <v>558</v>
      </c>
      <c r="AT157" s="145" t="s">
        <v>440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4855</v>
      </c>
    </row>
    <row r="158" spans="2:65" s="13" customFormat="1" ht="11.25">
      <c r="B158" s="158"/>
      <c r="D158" s="152" t="s">
        <v>368</v>
      </c>
      <c r="E158" s="159" t="s">
        <v>19</v>
      </c>
      <c r="F158" s="160" t="s">
        <v>4809</v>
      </c>
      <c r="H158" s="161">
        <v>1</v>
      </c>
      <c r="I158" s="162"/>
      <c r="L158" s="158"/>
      <c r="M158" s="163"/>
      <c r="T158" s="164"/>
      <c r="AT158" s="159" t="s">
        <v>368</v>
      </c>
      <c r="AU158" s="159" t="s">
        <v>90</v>
      </c>
      <c r="AV158" s="13" t="s">
        <v>90</v>
      </c>
      <c r="AW158" s="13" t="s">
        <v>36</v>
      </c>
      <c r="AX158" s="13" t="s">
        <v>84</v>
      </c>
      <c r="AY158" s="159" t="s">
        <v>358</v>
      </c>
    </row>
    <row r="159" spans="2:65" s="1" customFormat="1" ht="21.75" customHeight="1">
      <c r="B159" s="33"/>
      <c r="C159" s="134" t="s">
        <v>552</v>
      </c>
      <c r="D159" s="134" t="s">
        <v>360</v>
      </c>
      <c r="E159" s="135" t="s">
        <v>4856</v>
      </c>
      <c r="F159" s="136" t="s">
        <v>4857</v>
      </c>
      <c r="G159" s="137" t="s">
        <v>504</v>
      </c>
      <c r="H159" s="138">
        <v>30</v>
      </c>
      <c r="I159" s="139"/>
      <c r="J159" s="140">
        <f>ROUND(I159*H159,2)</f>
        <v>0</v>
      </c>
      <c r="K159" s="136" t="s">
        <v>4749</v>
      </c>
      <c r="L159" s="33"/>
      <c r="M159" s="141" t="s">
        <v>19</v>
      </c>
      <c r="N159" s="142" t="s">
        <v>49</v>
      </c>
      <c r="P159" s="143">
        <f>O159*H159</f>
        <v>0</v>
      </c>
      <c r="Q159" s="143">
        <v>0</v>
      </c>
      <c r="R159" s="143">
        <f>Q159*H159</f>
        <v>0</v>
      </c>
      <c r="S159" s="143">
        <v>0</v>
      </c>
      <c r="T159" s="144">
        <f>S159*H159</f>
        <v>0</v>
      </c>
      <c r="AR159" s="145" t="s">
        <v>454</v>
      </c>
      <c r="AT159" s="145" t="s">
        <v>360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454</v>
      </c>
      <c r="BM159" s="145" t="s">
        <v>4858</v>
      </c>
    </row>
    <row r="160" spans="2:65" s="1" customFormat="1" ht="21.75" customHeight="1">
      <c r="B160" s="33"/>
      <c r="C160" s="179" t="s">
        <v>558</v>
      </c>
      <c r="D160" s="179" t="s">
        <v>440</v>
      </c>
      <c r="E160" s="180" t="s">
        <v>4859</v>
      </c>
      <c r="F160" s="181" t="s">
        <v>4860</v>
      </c>
      <c r="G160" s="182" t="s">
        <v>504</v>
      </c>
      <c r="H160" s="183">
        <v>7</v>
      </c>
      <c r="I160" s="184"/>
      <c r="J160" s="185">
        <f>ROUND(I160*H160,2)</f>
        <v>0</v>
      </c>
      <c r="K160" s="181" t="s">
        <v>402</v>
      </c>
      <c r="L160" s="186"/>
      <c r="M160" s="187" t="s">
        <v>19</v>
      </c>
      <c r="N160" s="188" t="s">
        <v>49</v>
      </c>
      <c r="P160" s="143">
        <f>O160*H160</f>
        <v>0</v>
      </c>
      <c r="Q160" s="143">
        <v>4.0000000000000002E-4</v>
      </c>
      <c r="R160" s="143">
        <f>Q160*H160</f>
        <v>2.8E-3</v>
      </c>
      <c r="S160" s="143">
        <v>0</v>
      </c>
      <c r="T160" s="144">
        <f>S160*H160</f>
        <v>0</v>
      </c>
      <c r="AR160" s="145" t="s">
        <v>558</v>
      </c>
      <c r="AT160" s="145" t="s">
        <v>440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4861</v>
      </c>
    </row>
    <row r="161" spans="2:65" s="13" customFormat="1" ht="11.25">
      <c r="B161" s="158"/>
      <c r="D161" s="152" t="s">
        <v>368</v>
      </c>
      <c r="E161" s="159" t="s">
        <v>19</v>
      </c>
      <c r="F161" s="160" t="s">
        <v>4862</v>
      </c>
      <c r="H161" s="161">
        <v>7</v>
      </c>
      <c r="I161" s="162"/>
      <c r="L161" s="158"/>
      <c r="M161" s="163"/>
      <c r="T161" s="164"/>
      <c r="AT161" s="159" t="s">
        <v>368</v>
      </c>
      <c r="AU161" s="159" t="s">
        <v>90</v>
      </c>
      <c r="AV161" s="13" t="s">
        <v>90</v>
      </c>
      <c r="AW161" s="13" t="s">
        <v>36</v>
      </c>
      <c r="AX161" s="13" t="s">
        <v>84</v>
      </c>
      <c r="AY161" s="159" t="s">
        <v>358</v>
      </c>
    </row>
    <row r="162" spans="2:65" s="1" customFormat="1" ht="21.75" customHeight="1">
      <c r="B162" s="33"/>
      <c r="C162" s="179" t="s">
        <v>564</v>
      </c>
      <c r="D162" s="179" t="s">
        <v>440</v>
      </c>
      <c r="E162" s="180" t="s">
        <v>4863</v>
      </c>
      <c r="F162" s="181" t="s">
        <v>4864</v>
      </c>
      <c r="G162" s="182" t="s">
        <v>504</v>
      </c>
      <c r="H162" s="183">
        <v>23</v>
      </c>
      <c r="I162" s="184"/>
      <c r="J162" s="185">
        <f>ROUND(I162*H162,2)</f>
        <v>0</v>
      </c>
      <c r="K162" s="181" t="s">
        <v>402</v>
      </c>
      <c r="L162" s="186"/>
      <c r="M162" s="187" t="s">
        <v>19</v>
      </c>
      <c r="N162" s="188" t="s">
        <v>49</v>
      </c>
      <c r="P162" s="143">
        <f>O162*H162</f>
        <v>0</v>
      </c>
      <c r="Q162" s="143">
        <v>5.0000000000000001E-4</v>
      </c>
      <c r="R162" s="143">
        <f>Q162*H162</f>
        <v>1.15E-2</v>
      </c>
      <c r="S162" s="143">
        <v>0</v>
      </c>
      <c r="T162" s="144">
        <f>S162*H162</f>
        <v>0</v>
      </c>
      <c r="AR162" s="145" t="s">
        <v>558</v>
      </c>
      <c r="AT162" s="145" t="s">
        <v>440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454</v>
      </c>
      <c r="BM162" s="145" t="s">
        <v>4865</v>
      </c>
    </row>
    <row r="163" spans="2:65" s="13" customFormat="1" ht="11.25">
      <c r="B163" s="158"/>
      <c r="D163" s="152" t="s">
        <v>368</v>
      </c>
      <c r="E163" s="159" t="s">
        <v>19</v>
      </c>
      <c r="F163" s="160" t="s">
        <v>4866</v>
      </c>
      <c r="H163" s="161">
        <v>23</v>
      </c>
      <c r="I163" s="162"/>
      <c r="L163" s="158"/>
      <c r="M163" s="163"/>
      <c r="T163" s="164"/>
      <c r="AT163" s="159" t="s">
        <v>368</v>
      </c>
      <c r="AU163" s="159" t="s">
        <v>90</v>
      </c>
      <c r="AV163" s="13" t="s">
        <v>90</v>
      </c>
      <c r="AW163" s="13" t="s">
        <v>36</v>
      </c>
      <c r="AX163" s="13" t="s">
        <v>84</v>
      </c>
      <c r="AY163" s="159" t="s">
        <v>358</v>
      </c>
    </row>
    <row r="164" spans="2:65" s="1" customFormat="1" ht="24.2" customHeight="1">
      <c r="B164" s="33"/>
      <c r="C164" s="134" t="s">
        <v>571</v>
      </c>
      <c r="D164" s="134" t="s">
        <v>360</v>
      </c>
      <c r="E164" s="135" t="s">
        <v>4867</v>
      </c>
      <c r="F164" s="136" t="s">
        <v>4868</v>
      </c>
      <c r="G164" s="137" t="s">
        <v>504</v>
      </c>
      <c r="H164" s="138">
        <v>26</v>
      </c>
      <c r="I164" s="139"/>
      <c r="J164" s="140">
        <f>ROUND(I164*H164,2)</f>
        <v>0</v>
      </c>
      <c r="K164" s="136" t="s">
        <v>402</v>
      </c>
      <c r="L164" s="33"/>
      <c r="M164" s="141" t="s">
        <v>19</v>
      </c>
      <c r="N164" s="142" t="s">
        <v>49</v>
      </c>
      <c r="P164" s="143">
        <f>O164*H164</f>
        <v>0</v>
      </c>
      <c r="Q164" s="143">
        <v>0</v>
      </c>
      <c r="R164" s="143">
        <f>Q164*H164</f>
        <v>0</v>
      </c>
      <c r="S164" s="143">
        <v>0</v>
      </c>
      <c r="T164" s="144">
        <f>S164*H164</f>
        <v>0</v>
      </c>
      <c r="AR164" s="145" t="s">
        <v>454</v>
      </c>
      <c r="AT164" s="145" t="s">
        <v>360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4869</v>
      </c>
    </row>
    <row r="165" spans="2:65" s="1" customFormat="1" ht="11.25">
      <c r="B165" s="33"/>
      <c r="D165" s="147" t="s">
        <v>366</v>
      </c>
      <c r="F165" s="148" t="s">
        <v>4870</v>
      </c>
      <c r="I165" s="149"/>
      <c r="L165" s="33"/>
      <c r="M165" s="150"/>
      <c r="T165" s="54"/>
      <c r="AT165" s="18" t="s">
        <v>366</v>
      </c>
      <c r="AU165" s="18" t="s">
        <v>90</v>
      </c>
    </row>
    <row r="166" spans="2:65" s="1" customFormat="1" ht="24.2" customHeight="1">
      <c r="B166" s="33"/>
      <c r="C166" s="179" t="s">
        <v>577</v>
      </c>
      <c r="D166" s="179" t="s">
        <v>440</v>
      </c>
      <c r="E166" s="180" t="s">
        <v>4871</v>
      </c>
      <c r="F166" s="181" t="s">
        <v>4872</v>
      </c>
      <c r="G166" s="182" t="s">
        <v>504</v>
      </c>
      <c r="H166" s="183">
        <v>3</v>
      </c>
      <c r="I166" s="184"/>
      <c r="J166" s="185">
        <f>ROUND(I166*H166,2)</f>
        <v>0</v>
      </c>
      <c r="K166" s="181" t="s">
        <v>4749</v>
      </c>
      <c r="L166" s="186"/>
      <c r="M166" s="187" t="s">
        <v>19</v>
      </c>
      <c r="N166" s="188" t="s">
        <v>49</v>
      </c>
      <c r="P166" s="143">
        <f>O166*H166</f>
        <v>0</v>
      </c>
      <c r="Q166" s="143">
        <v>2.0000000000000001E-4</v>
      </c>
      <c r="R166" s="143">
        <f>Q166*H166</f>
        <v>6.0000000000000006E-4</v>
      </c>
      <c r="S166" s="143">
        <v>0</v>
      </c>
      <c r="T166" s="144">
        <f>S166*H166</f>
        <v>0</v>
      </c>
      <c r="AR166" s="145" t="s">
        <v>558</v>
      </c>
      <c r="AT166" s="145" t="s">
        <v>440</v>
      </c>
      <c r="AU166" s="145" t="s">
        <v>90</v>
      </c>
      <c r="AY166" s="18" t="s">
        <v>358</v>
      </c>
      <c r="BE166" s="146">
        <f>IF(N166="základní",J166,0)</f>
        <v>0</v>
      </c>
      <c r="BF166" s="146">
        <f>IF(N166="snížená",J166,0)</f>
        <v>0</v>
      </c>
      <c r="BG166" s="146">
        <f>IF(N166="zákl. přenesená",J166,0)</f>
        <v>0</v>
      </c>
      <c r="BH166" s="146">
        <f>IF(N166="sníž. přenesená",J166,0)</f>
        <v>0</v>
      </c>
      <c r="BI166" s="146">
        <f>IF(N166="nulová",J166,0)</f>
        <v>0</v>
      </c>
      <c r="BJ166" s="18" t="s">
        <v>90</v>
      </c>
      <c r="BK166" s="146">
        <f>ROUND(I166*H166,2)</f>
        <v>0</v>
      </c>
      <c r="BL166" s="18" t="s">
        <v>454</v>
      </c>
      <c r="BM166" s="145" t="s">
        <v>4873</v>
      </c>
    </row>
    <row r="167" spans="2:65" s="13" customFormat="1" ht="11.25">
      <c r="B167" s="158"/>
      <c r="D167" s="152" t="s">
        <v>368</v>
      </c>
      <c r="E167" s="159" t="s">
        <v>19</v>
      </c>
      <c r="F167" s="160" t="s">
        <v>4874</v>
      </c>
      <c r="H167" s="161">
        <v>3</v>
      </c>
      <c r="I167" s="162"/>
      <c r="L167" s="158"/>
      <c r="M167" s="163"/>
      <c r="T167" s="164"/>
      <c r="AT167" s="159" t="s">
        <v>368</v>
      </c>
      <c r="AU167" s="159" t="s">
        <v>90</v>
      </c>
      <c r="AV167" s="13" t="s">
        <v>90</v>
      </c>
      <c r="AW167" s="13" t="s">
        <v>36</v>
      </c>
      <c r="AX167" s="13" t="s">
        <v>84</v>
      </c>
      <c r="AY167" s="159" t="s">
        <v>358</v>
      </c>
    </row>
    <row r="168" spans="2:65" s="1" customFormat="1" ht="24.2" customHeight="1">
      <c r="B168" s="33"/>
      <c r="C168" s="179" t="s">
        <v>583</v>
      </c>
      <c r="D168" s="179" t="s">
        <v>440</v>
      </c>
      <c r="E168" s="180" t="s">
        <v>4875</v>
      </c>
      <c r="F168" s="181" t="s">
        <v>4876</v>
      </c>
      <c r="G168" s="182" t="s">
        <v>504</v>
      </c>
      <c r="H168" s="183">
        <v>23</v>
      </c>
      <c r="I168" s="184"/>
      <c r="J168" s="185">
        <f>ROUND(I168*H168,2)</f>
        <v>0</v>
      </c>
      <c r="K168" s="181" t="s">
        <v>4749</v>
      </c>
      <c r="L168" s="186"/>
      <c r="M168" s="187" t="s">
        <v>19</v>
      </c>
      <c r="N168" s="188" t="s">
        <v>49</v>
      </c>
      <c r="P168" s="143">
        <f>O168*H168</f>
        <v>0</v>
      </c>
      <c r="Q168" s="143">
        <v>2.0000000000000001E-4</v>
      </c>
      <c r="R168" s="143">
        <f>Q168*H168</f>
        <v>4.5999999999999999E-3</v>
      </c>
      <c r="S168" s="143">
        <v>0</v>
      </c>
      <c r="T168" s="144">
        <f>S168*H168</f>
        <v>0</v>
      </c>
      <c r="AR168" s="145" t="s">
        <v>558</v>
      </c>
      <c r="AT168" s="145" t="s">
        <v>440</v>
      </c>
      <c r="AU168" s="145" t="s">
        <v>90</v>
      </c>
      <c r="AY168" s="18" t="s">
        <v>358</v>
      </c>
      <c r="BE168" s="146">
        <f>IF(N168="základní",J168,0)</f>
        <v>0</v>
      </c>
      <c r="BF168" s="146">
        <f>IF(N168="snížená",J168,0)</f>
        <v>0</v>
      </c>
      <c r="BG168" s="146">
        <f>IF(N168="zákl. přenesená",J168,0)</f>
        <v>0</v>
      </c>
      <c r="BH168" s="146">
        <f>IF(N168="sníž. přenesená",J168,0)</f>
        <v>0</v>
      </c>
      <c r="BI168" s="146">
        <f>IF(N168="nulová",J168,0)</f>
        <v>0</v>
      </c>
      <c r="BJ168" s="18" t="s">
        <v>90</v>
      </c>
      <c r="BK168" s="146">
        <f>ROUND(I168*H168,2)</f>
        <v>0</v>
      </c>
      <c r="BL168" s="18" t="s">
        <v>454</v>
      </c>
      <c r="BM168" s="145" t="s">
        <v>4877</v>
      </c>
    </row>
    <row r="169" spans="2:65" s="13" customFormat="1" ht="11.25">
      <c r="B169" s="158"/>
      <c r="D169" s="152" t="s">
        <v>368</v>
      </c>
      <c r="E169" s="159" t="s">
        <v>19</v>
      </c>
      <c r="F169" s="160" t="s">
        <v>4866</v>
      </c>
      <c r="H169" s="161">
        <v>23</v>
      </c>
      <c r="I169" s="162"/>
      <c r="L169" s="158"/>
      <c r="M169" s="163"/>
      <c r="T169" s="164"/>
      <c r="AT169" s="159" t="s">
        <v>368</v>
      </c>
      <c r="AU169" s="159" t="s">
        <v>90</v>
      </c>
      <c r="AV169" s="13" t="s">
        <v>90</v>
      </c>
      <c r="AW169" s="13" t="s">
        <v>36</v>
      </c>
      <c r="AX169" s="13" t="s">
        <v>84</v>
      </c>
      <c r="AY169" s="159" t="s">
        <v>358</v>
      </c>
    </row>
    <row r="170" spans="2:65" s="1" customFormat="1" ht="24.2" customHeight="1">
      <c r="B170" s="33"/>
      <c r="C170" s="134" t="s">
        <v>591</v>
      </c>
      <c r="D170" s="134" t="s">
        <v>360</v>
      </c>
      <c r="E170" s="135" t="s">
        <v>4878</v>
      </c>
      <c r="F170" s="136" t="s">
        <v>4879</v>
      </c>
      <c r="G170" s="137" t="s">
        <v>504</v>
      </c>
      <c r="H170" s="138">
        <v>1</v>
      </c>
      <c r="I170" s="139"/>
      <c r="J170" s="140">
        <f>ROUND(I170*H170,2)</f>
        <v>0</v>
      </c>
      <c r="K170" s="136" t="s">
        <v>4749</v>
      </c>
      <c r="L170" s="33"/>
      <c r="M170" s="141" t="s">
        <v>19</v>
      </c>
      <c r="N170" s="142" t="s">
        <v>49</v>
      </c>
      <c r="P170" s="143">
        <f>O170*H170</f>
        <v>0</v>
      </c>
      <c r="Q170" s="143">
        <v>0</v>
      </c>
      <c r="R170" s="143">
        <f>Q170*H170</f>
        <v>0</v>
      </c>
      <c r="S170" s="143">
        <v>0</v>
      </c>
      <c r="T170" s="144">
        <f>S170*H170</f>
        <v>0</v>
      </c>
      <c r="AR170" s="145" t="s">
        <v>454</v>
      </c>
      <c r="AT170" s="145" t="s">
        <v>360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4880</v>
      </c>
    </row>
    <row r="171" spans="2:65" s="1" customFormat="1" ht="21.75" customHeight="1">
      <c r="B171" s="33"/>
      <c r="C171" s="179" t="s">
        <v>598</v>
      </c>
      <c r="D171" s="179" t="s">
        <v>440</v>
      </c>
      <c r="E171" s="180" t="s">
        <v>4881</v>
      </c>
      <c r="F171" s="181" t="s">
        <v>4882</v>
      </c>
      <c r="G171" s="182" t="s">
        <v>504</v>
      </c>
      <c r="H171" s="183">
        <v>1</v>
      </c>
      <c r="I171" s="184"/>
      <c r="J171" s="185">
        <f>ROUND(I171*H171,2)</f>
        <v>0</v>
      </c>
      <c r="K171" s="181" t="s">
        <v>4749</v>
      </c>
      <c r="L171" s="186"/>
      <c r="M171" s="187" t="s">
        <v>19</v>
      </c>
      <c r="N171" s="188" t="s">
        <v>49</v>
      </c>
      <c r="P171" s="143">
        <f>O171*H171</f>
        <v>0</v>
      </c>
      <c r="Q171" s="143">
        <v>0</v>
      </c>
      <c r="R171" s="143">
        <f>Q171*H171</f>
        <v>0</v>
      </c>
      <c r="S171" s="143">
        <v>0</v>
      </c>
      <c r="T171" s="144">
        <f>S171*H171</f>
        <v>0</v>
      </c>
      <c r="AR171" s="145" t="s">
        <v>558</v>
      </c>
      <c r="AT171" s="145" t="s">
        <v>440</v>
      </c>
      <c r="AU171" s="145" t="s">
        <v>90</v>
      </c>
      <c r="AY171" s="18" t="s">
        <v>358</v>
      </c>
      <c r="BE171" s="146">
        <f>IF(N171="základní",J171,0)</f>
        <v>0</v>
      </c>
      <c r="BF171" s="146">
        <f>IF(N171="snížená",J171,0)</f>
        <v>0</v>
      </c>
      <c r="BG171" s="146">
        <f>IF(N171="zákl. přenesená",J171,0)</f>
        <v>0</v>
      </c>
      <c r="BH171" s="146">
        <f>IF(N171="sníž. přenesená",J171,0)</f>
        <v>0</v>
      </c>
      <c r="BI171" s="146">
        <f>IF(N171="nulová",J171,0)</f>
        <v>0</v>
      </c>
      <c r="BJ171" s="18" t="s">
        <v>90</v>
      </c>
      <c r="BK171" s="146">
        <f>ROUND(I171*H171,2)</f>
        <v>0</v>
      </c>
      <c r="BL171" s="18" t="s">
        <v>454</v>
      </c>
      <c r="BM171" s="145" t="s">
        <v>4883</v>
      </c>
    </row>
    <row r="172" spans="2:65" s="13" customFormat="1" ht="11.25">
      <c r="B172" s="158"/>
      <c r="D172" s="152" t="s">
        <v>368</v>
      </c>
      <c r="E172" s="159" t="s">
        <v>19</v>
      </c>
      <c r="F172" s="160" t="s">
        <v>4809</v>
      </c>
      <c r="H172" s="161">
        <v>1</v>
      </c>
      <c r="I172" s="162"/>
      <c r="L172" s="158"/>
      <c r="M172" s="163"/>
      <c r="T172" s="164"/>
      <c r="AT172" s="159" t="s">
        <v>368</v>
      </c>
      <c r="AU172" s="159" t="s">
        <v>90</v>
      </c>
      <c r="AV172" s="13" t="s">
        <v>90</v>
      </c>
      <c r="AW172" s="13" t="s">
        <v>36</v>
      </c>
      <c r="AX172" s="13" t="s">
        <v>84</v>
      </c>
      <c r="AY172" s="159" t="s">
        <v>358</v>
      </c>
    </row>
    <row r="173" spans="2:65" s="1" customFormat="1" ht="24.2" customHeight="1">
      <c r="B173" s="33"/>
      <c r="C173" s="134" t="s">
        <v>605</v>
      </c>
      <c r="D173" s="134" t="s">
        <v>360</v>
      </c>
      <c r="E173" s="135" t="s">
        <v>4884</v>
      </c>
      <c r="F173" s="136" t="s">
        <v>4885</v>
      </c>
      <c r="G173" s="137" t="s">
        <v>504</v>
      </c>
      <c r="H173" s="138">
        <v>2</v>
      </c>
      <c r="I173" s="139"/>
      <c r="J173" s="140">
        <f>ROUND(I173*H173,2)</f>
        <v>0</v>
      </c>
      <c r="K173" s="136" t="s">
        <v>4749</v>
      </c>
      <c r="L173" s="33"/>
      <c r="M173" s="141" t="s">
        <v>19</v>
      </c>
      <c r="N173" s="142" t="s">
        <v>49</v>
      </c>
      <c r="P173" s="143">
        <f>O173*H173</f>
        <v>0</v>
      </c>
      <c r="Q173" s="143">
        <v>0</v>
      </c>
      <c r="R173" s="143">
        <f>Q173*H173</f>
        <v>0</v>
      </c>
      <c r="S173" s="143">
        <v>0</v>
      </c>
      <c r="T173" s="144">
        <f>S173*H173</f>
        <v>0</v>
      </c>
      <c r="AR173" s="145" t="s">
        <v>454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4886</v>
      </c>
    </row>
    <row r="174" spans="2:65" s="1" customFormat="1" ht="24.2" customHeight="1">
      <c r="B174" s="33"/>
      <c r="C174" s="179" t="s">
        <v>612</v>
      </c>
      <c r="D174" s="179" t="s">
        <v>440</v>
      </c>
      <c r="E174" s="180" t="s">
        <v>4887</v>
      </c>
      <c r="F174" s="181" t="s">
        <v>4888</v>
      </c>
      <c r="G174" s="182" t="s">
        <v>504</v>
      </c>
      <c r="H174" s="183">
        <v>2</v>
      </c>
      <c r="I174" s="184"/>
      <c r="J174" s="185">
        <f>ROUND(I174*H174,2)</f>
        <v>0</v>
      </c>
      <c r="K174" s="181" t="s">
        <v>4749</v>
      </c>
      <c r="L174" s="186"/>
      <c r="M174" s="187" t="s">
        <v>19</v>
      </c>
      <c r="N174" s="188" t="s">
        <v>49</v>
      </c>
      <c r="P174" s="143">
        <f>O174*H174</f>
        <v>0</v>
      </c>
      <c r="Q174" s="143">
        <v>0</v>
      </c>
      <c r="R174" s="143">
        <f>Q174*H174</f>
        <v>0</v>
      </c>
      <c r="S174" s="143">
        <v>0</v>
      </c>
      <c r="T174" s="144">
        <f>S174*H174</f>
        <v>0</v>
      </c>
      <c r="AR174" s="145" t="s">
        <v>558</v>
      </c>
      <c r="AT174" s="145" t="s">
        <v>440</v>
      </c>
      <c r="AU174" s="145" t="s">
        <v>90</v>
      </c>
      <c r="AY174" s="18" t="s">
        <v>358</v>
      </c>
      <c r="BE174" s="146">
        <f>IF(N174="základní",J174,0)</f>
        <v>0</v>
      </c>
      <c r="BF174" s="146">
        <f>IF(N174="snížená",J174,0)</f>
        <v>0</v>
      </c>
      <c r="BG174" s="146">
        <f>IF(N174="zákl. přenesená",J174,0)</f>
        <v>0</v>
      </c>
      <c r="BH174" s="146">
        <f>IF(N174="sníž. přenesená",J174,0)</f>
        <v>0</v>
      </c>
      <c r="BI174" s="146">
        <f>IF(N174="nulová",J174,0)</f>
        <v>0</v>
      </c>
      <c r="BJ174" s="18" t="s">
        <v>90</v>
      </c>
      <c r="BK174" s="146">
        <f>ROUND(I174*H174,2)</f>
        <v>0</v>
      </c>
      <c r="BL174" s="18" t="s">
        <v>454</v>
      </c>
      <c r="BM174" s="145" t="s">
        <v>4889</v>
      </c>
    </row>
    <row r="175" spans="2:65" s="13" customFormat="1" ht="11.25">
      <c r="B175" s="158"/>
      <c r="D175" s="152" t="s">
        <v>368</v>
      </c>
      <c r="E175" s="159" t="s">
        <v>19</v>
      </c>
      <c r="F175" s="160" t="s">
        <v>4828</v>
      </c>
      <c r="H175" s="161">
        <v>2</v>
      </c>
      <c r="I175" s="162"/>
      <c r="L175" s="158"/>
      <c r="M175" s="163"/>
      <c r="T175" s="164"/>
      <c r="AT175" s="159" t="s">
        <v>368</v>
      </c>
      <c r="AU175" s="159" t="s">
        <v>90</v>
      </c>
      <c r="AV175" s="13" t="s">
        <v>90</v>
      </c>
      <c r="AW175" s="13" t="s">
        <v>36</v>
      </c>
      <c r="AX175" s="13" t="s">
        <v>84</v>
      </c>
      <c r="AY175" s="159" t="s">
        <v>358</v>
      </c>
    </row>
    <row r="176" spans="2:65" s="1" customFormat="1" ht="16.5" customHeight="1">
      <c r="B176" s="33"/>
      <c r="C176" s="134" t="s">
        <v>621</v>
      </c>
      <c r="D176" s="134" t="s">
        <v>360</v>
      </c>
      <c r="E176" s="135" t="s">
        <v>4890</v>
      </c>
      <c r="F176" s="136" t="s">
        <v>4891</v>
      </c>
      <c r="G176" s="137" t="s">
        <v>504</v>
      </c>
      <c r="H176" s="138">
        <v>12</v>
      </c>
      <c r="I176" s="139"/>
      <c r="J176" s="140">
        <f>ROUND(I176*H176,2)</f>
        <v>0</v>
      </c>
      <c r="K176" s="136" t="s">
        <v>4749</v>
      </c>
      <c r="L176" s="33"/>
      <c r="M176" s="141" t="s">
        <v>19</v>
      </c>
      <c r="N176" s="142" t="s">
        <v>49</v>
      </c>
      <c r="P176" s="143">
        <f>O176*H176</f>
        <v>0</v>
      </c>
      <c r="Q176" s="143">
        <v>0</v>
      </c>
      <c r="R176" s="143">
        <f>Q176*H176</f>
        <v>0</v>
      </c>
      <c r="S176" s="143">
        <v>0</v>
      </c>
      <c r="T176" s="144">
        <f>S176*H176</f>
        <v>0</v>
      </c>
      <c r="AR176" s="145" t="s">
        <v>454</v>
      </c>
      <c r="AT176" s="145" t="s">
        <v>360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4892</v>
      </c>
    </row>
    <row r="177" spans="2:65" s="1" customFormat="1" ht="24.2" customHeight="1">
      <c r="B177" s="33"/>
      <c r="C177" s="179" t="s">
        <v>627</v>
      </c>
      <c r="D177" s="179" t="s">
        <v>440</v>
      </c>
      <c r="E177" s="180" t="s">
        <v>4893</v>
      </c>
      <c r="F177" s="181" t="s">
        <v>4894</v>
      </c>
      <c r="G177" s="182" t="s">
        <v>504</v>
      </c>
      <c r="H177" s="183">
        <v>12</v>
      </c>
      <c r="I177" s="184"/>
      <c r="J177" s="185">
        <f>ROUND(I177*H177,2)</f>
        <v>0</v>
      </c>
      <c r="K177" s="181" t="s">
        <v>4749</v>
      </c>
      <c r="L177" s="186"/>
      <c r="M177" s="187" t="s">
        <v>19</v>
      </c>
      <c r="N177" s="188" t="s">
        <v>49</v>
      </c>
      <c r="P177" s="143">
        <f>O177*H177</f>
        <v>0</v>
      </c>
      <c r="Q177" s="143">
        <v>3.2799999999999999E-3</v>
      </c>
      <c r="R177" s="143">
        <f>Q177*H177</f>
        <v>3.9359999999999999E-2</v>
      </c>
      <c r="S177" s="143">
        <v>0</v>
      </c>
      <c r="T177" s="144">
        <f>S177*H177</f>
        <v>0</v>
      </c>
      <c r="AR177" s="145" t="s">
        <v>558</v>
      </c>
      <c r="AT177" s="145" t="s">
        <v>440</v>
      </c>
      <c r="AU177" s="145" t="s">
        <v>90</v>
      </c>
      <c r="AY177" s="18" t="s">
        <v>358</v>
      </c>
      <c r="BE177" s="146">
        <f>IF(N177="základní",J177,0)</f>
        <v>0</v>
      </c>
      <c r="BF177" s="146">
        <f>IF(N177="snížená",J177,0)</f>
        <v>0</v>
      </c>
      <c r="BG177" s="146">
        <f>IF(N177="zákl. přenesená",J177,0)</f>
        <v>0</v>
      </c>
      <c r="BH177" s="146">
        <f>IF(N177="sníž. přenesená",J177,0)</f>
        <v>0</v>
      </c>
      <c r="BI177" s="146">
        <f>IF(N177="nulová",J177,0)</f>
        <v>0</v>
      </c>
      <c r="BJ177" s="18" t="s">
        <v>90</v>
      </c>
      <c r="BK177" s="146">
        <f>ROUND(I177*H177,2)</f>
        <v>0</v>
      </c>
      <c r="BL177" s="18" t="s">
        <v>454</v>
      </c>
      <c r="BM177" s="145" t="s">
        <v>4895</v>
      </c>
    </row>
    <row r="178" spans="2:65" s="13" customFormat="1" ht="11.25">
      <c r="B178" s="158"/>
      <c r="D178" s="152" t="s">
        <v>368</v>
      </c>
      <c r="E178" s="159" t="s">
        <v>19</v>
      </c>
      <c r="F178" s="160" t="s">
        <v>4896</v>
      </c>
      <c r="H178" s="161">
        <v>12</v>
      </c>
      <c r="I178" s="162"/>
      <c r="L178" s="158"/>
      <c r="M178" s="163"/>
      <c r="T178" s="164"/>
      <c r="AT178" s="159" t="s">
        <v>368</v>
      </c>
      <c r="AU178" s="159" t="s">
        <v>90</v>
      </c>
      <c r="AV178" s="13" t="s">
        <v>90</v>
      </c>
      <c r="AW178" s="13" t="s">
        <v>36</v>
      </c>
      <c r="AX178" s="13" t="s">
        <v>84</v>
      </c>
      <c r="AY178" s="159" t="s">
        <v>358</v>
      </c>
    </row>
    <row r="179" spans="2:65" s="1" customFormat="1" ht="33" customHeight="1">
      <c r="B179" s="33"/>
      <c r="C179" s="134" t="s">
        <v>633</v>
      </c>
      <c r="D179" s="134" t="s">
        <v>360</v>
      </c>
      <c r="E179" s="135" t="s">
        <v>4897</v>
      </c>
      <c r="F179" s="136" t="s">
        <v>4898</v>
      </c>
      <c r="G179" s="137" t="s">
        <v>504</v>
      </c>
      <c r="H179" s="138">
        <v>6</v>
      </c>
      <c r="I179" s="139"/>
      <c r="J179" s="140">
        <f>ROUND(I179*H179,2)</f>
        <v>0</v>
      </c>
      <c r="K179" s="136" t="s">
        <v>402</v>
      </c>
      <c r="L179" s="33"/>
      <c r="M179" s="141" t="s">
        <v>19</v>
      </c>
      <c r="N179" s="142" t="s">
        <v>49</v>
      </c>
      <c r="P179" s="143">
        <f>O179*H179</f>
        <v>0</v>
      </c>
      <c r="Q179" s="143">
        <v>0</v>
      </c>
      <c r="R179" s="143">
        <f>Q179*H179</f>
        <v>0</v>
      </c>
      <c r="S179" s="143">
        <v>0</v>
      </c>
      <c r="T179" s="144">
        <f>S179*H179</f>
        <v>0</v>
      </c>
      <c r="AR179" s="145" t="s">
        <v>454</v>
      </c>
      <c r="AT179" s="145" t="s">
        <v>360</v>
      </c>
      <c r="AU179" s="145" t="s">
        <v>90</v>
      </c>
      <c r="AY179" s="18" t="s">
        <v>358</v>
      </c>
      <c r="BE179" s="146">
        <f>IF(N179="základní",J179,0)</f>
        <v>0</v>
      </c>
      <c r="BF179" s="146">
        <f>IF(N179="snížená",J179,0)</f>
        <v>0</v>
      </c>
      <c r="BG179" s="146">
        <f>IF(N179="zákl. přenesená",J179,0)</f>
        <v>0</v>
      </c>
      <c r="BH179" s="146">
        <f>IF(N179="sníž. přenesená",J179,0)</f>
        <v>0</v>
      </c>
      <c r="BI179" s="146">
        <f>IF(N179="nulová",J179,0)</f>
        <v>0</v>
      </c>
      <c r="BJ179" s="18" t="s">
        <v>90</v>
      </c>
      <c r="BK179" s="146">
        <f>ROUND(I179*H179,2)</f>
        <v>0</v>
      </c>
      <c r="BL179" s="18" t="s">
        <v>454</v>
      </c>
      <c r="BM179" s="145" t="s">
        <v>4899</v>
      </c>
    </row>
    <row r="180" spans="2:65" s="1" customFormat="1" ht="11.25">
      <c r="B180" s="33"/>
      <c r="D180" s="147" t="s">
        <v>366</v>
      </c>
      <c r="F180" s="148" t="s">
        <v>4900</v>
      </c>
      <c r="I180" s="149"/>
      <c r="L180" s="33"/>
      <c r="M180" s="150"/>
      <c r="T180" s="54"/>
      <c r="AT180" s="18" t="s">
        <v>366</v>
      </c>
      <c r="AU180" s="18" t="s">
        <v>90</v>
      </c>
    </row>
    <row r="181" spans="2:65" s="1" customFormat="1" ht="24.2" customHeight="1">
      <c r="B181" s="33"/>
      <c r="C181" s="179" t="s">
        <v>640</v>
      </c>
      <c r="D181" s="179" t="s">
        <v>440</v>
      </c>
      <c r="E181" s="180" t="s">
        <v>4901</v>
      </c>
      <c r="F181" s="181" t="s">
        <v>4902</v>
      </c>
      <c r="G181" s="182" t="s">
        <v>504</v>
      </c>
      <c r="H181" s="183">
        <v>4</v>
      </c>
      <c r="I181" s="184"/>
      <c r="J181" s="185">
        <f>ROUND(I181*H181,2)</f>
        <v>0</v>
      </c>
      <c r="K181" s="181" t="s">
        <v>4749</v>
      </c>
      <c r="L181" s="186"/>
      <c r="M181" s="187" t="s">
        <v>19</v>
      </c>
      <c r="N181" s="188" t="s">
        <v>49</v>
      </c>
      <c r="P181" s="143">
        <f>O181*H181</f>
        <v>0</v>
      </c>
      <c r="Q181" s="143">
        <v>4.5999999999999999E-3</v>
      </c>
      <c r="R181" s="143">
        <f>Q181*H181</f>
        <v>1.84E-2</v>
      </c>
      <c r="S181" s="143">
        <v>0</v>
      </c>
      <c r="T181" s="144">
        <f>S181*H181</f>
        <v>0</v>
      </c>
      <c r="AR181" s="145" t="s">
        <v>558</v>
      </c>
      <c r="AT181" s="145" t="s">
        <v>440</v>
      </c>
      <c r="AU181" s="145" t="s">
        <v>90</v>
      </c>
      <c r="AY181" s="18" t="s">
        <v>358</v>
      </c>
      <c r="BE181" s="146">
        <f>IF(N181="základní",J181,0)</f>
        <v>0</v>
      </c>
      <c r="BF181" s="146">
        <f>IF(N181="snížená",J181,0)</f>
        <v>0</v>
      </c>
      <c r="BG181" s="146">
        <f>IF(N181="zákl. přenesená",J181,0)</f>
        <v>0</v>
      </c>
      <c r="BH181" s="146">
        <f>IF(N181="sníž. přenesená",J181,0)</f>
        <v>0</v>
      </c>
      <c r="BI181" s="146">
        <f>IF(N181="nulová",J181,0)</f>
        <v>0</v>
      </c>
      <c r="BJ181" s="18" t="s">
        <v>90</v>
      </c>
      <c r="BK181" s="146">
        <f>ROUND(I181*H181,2)</f>
        <v>0</v>
      </c>
      <c r="BL181" s="18" t="s">
        <v>454</v>
      </c>
      <c r="BM181" s="145" t="s">
        <v>4903</v>
      </c>
    </row>
    <row r="182" spans="2:65" s="13" customFormat="1" ht="11.25">
      <c r="B182" s="158"/>
      <c r="D182" s="152" t="s">
        <v>368</v>
      </c>
      <c r="E182" s="159" t="s">
        <v>19</v>
      </c>
      <c r="F182" s="160" t="s">
        <v>4904</v>
      </c>
      <c r="H182" s="161">
        <v>4</v>
      </c>
      <c r="I182" s="162"/>
      <c r="L182" s="158"/>
      <c r="M182" s="163"/>
      <c r="T182" s="164"/>
      <c r="AT182" s="159" t="s">
        <v>368</v>
      </c>
      <c r="AU182" s="159" t="s">
        <v>90</v>
      </c>
      <c r="AV182" s="13" t="s">
        <v>90</v>
      </c>
      <c r="AW182" s="13" t="s">
        <v>36</v>
      </c>
      <c r="AX182" s="13" t="s">
        <v>84</v>
      </c>
      <c r="AY182" s="159" t="s">
        <v>358</v>
      </c>
    </row>
    <row r="183" spans="2:65" s="1" customFormat="1" ht="24.2" customHeight="1">
      <c r="B183" s="33"/>
      <c r="C183" s="179" t="s">
        <v>646</v>
      </c>
      <c r="D183" s="179" t="s">
        <v>440</v>
      </c>
      <c r="E183" s="180" t="s">
        <v>4905</v>
      </c>
      <c r="F183" s="181" t="s">
        <v>4906</v>
      </c>
      <c r="G183" s="182" t="s">
        <v>504</v>
      </c>
      <c r="H183" s="183">
        <v>2</v>
      </c>
      <c r="I183" s="184"/>
      <c r="J183" s="185">
        <f>ROUND(I183*H183,2)</f>
        <v>0</v>
      </c>
      <c r="K183" s="181" t="s">
        <v>4749</v>
      </c>
      <c r="L183" s="186"/>
      <c r="M183" s="187" t="s">
        <v>19</v>
      </c>
      <c r="N183" s="188" t="s">
        <v>49</v>
      </c>
      <c r="P183" s="143">
        <f>O183*H183</f>
        <v>0</v>
      </c>
      <c r="Q183" s="143">
        <v>4.5999999999999999E-3</v>
      </c>
      <c r="R183" s="143">
        <f>Q183*H183</f>
        <v>9.1999999999999998E-3</v>
      </c>
      <c r="S183" s="143">
        <v>0</v>
      </c>
      <c r="T183" s="144">
        <f>S183*H183</f>
        <v>0</v>
      </c>
      <c r="AR183" s="145" t="s">
        <v>558</v>
      </c>
      <c r="AT183" s="145" t="s">
        <v>440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454</v>
      </c>
      <c r="BM183" s="145" t="s">
        <v>4907</v>
      </c>
    </row>
    <row r="184" spans="2:65" s="13" customFormat="1" ht="11.25">
      <c r="B184" s="158"/>
      <c r="D184" s="152" t="s">
        <v>368</v>
      </c>
      <c r="E184" s="159" t="s">
        <v>19</v>
      </c>
      <c r="F184" s="160" t="s">
        <v>4828</v>
      </c>
      <c r="H184" s="161">
        <v>2</v>
      </c>
      <c r="I184" s="162"/>
      <c r="L184" s="158"/>
      <c r="M184" s="163"/>
      <c r="T184" s="164"/>
      <c r="AT184" s="159" t="s">
        <v>368</v>
      </c>
      <c r="AU184" s="159" t="s">
        <v>90</v>
      </c>
      <c r="AV184" s="13" t="s">
        <v>90</v>
      </c>
      <c r="AW184" s="13" t="s">
        <v>36</v>
      </c>
      <c r="AX184" s="13" t="s">
        <v>84</v>
      </c>
      <c r="AY184" s="159" t="s">
        <v>358</v>
      </c>
    </row>
    <row r="185" spans="2:65" s="1" customFormat="1" ht="33" customHeight="1">
      <c r="B185" s="33"/>
      <c r="C185" s="134" t="s">
        <v>653</v>
      </c>
      <c r="D185" s="134" t="s">
        <v>360</v>
      </c>
      <c r="E185" s="135" t="s">
        <v>4908</v>
      </c>
      <c r="F185" s="136" t="s">
        <v>4909</v>
      </c>
      <c r="G185" s="137" t="s">
        <v>504</v>
      </c>
      <c r="H185" s="138">
        <v>15</v>
      </c>
      <c r="I185" s="139"/>
      <c r="J185" s="140">
        <f>ROUND(I185*H185,2)</f>
        <v>0</v>
      </c>
      <c r="K185" s="136" t="s">
        <v>402</v>
      </c>
      <c r="L185" s="33"/>
      <c r="M185" s="141" t="s">
        <v>19</v>
      </c>
      <c r="N185" s="142" t="s">
        <v>49</v>
      </c>
      <c r="P185" s="143">
        <f>O185*H185</f>
        <v>0</v>
      </c>
      <c r="Q185" s="143">
        <v>0</v>
      </c>
      <c r="R185" s="143">
        <f>Q185*H185</f>
        <v>0</v>
      </c>
      <c r="S185" s="143">
        <v>0</v>
      </c>
      <c r="T185" s="144">
        <f>S185*H185</f>
        <v>0</v>
      </c>
      <c r="AR185" s="145" t="s">
        <v>454</v>
      </c>
      <c r="AT185" s="145" t="s">
        <v>360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4910</v>
      </c>
    </row>
    <row r="186" spans="2:65" s="1" customFormat="1" ht="11.25">
      <c r="B186" s="33"/>
      <c r="D186" s="147" t="s">
        <v>366</v>
      </c>
      <c r="F186" s="148" t="s">
        <v>4911</v>
      </c>
      <c r="I186" s="149"/>
      <c r="L186" s="33"/>
      <c r="M186" s="150"/>
      <c r="T186" s="54"/>
      <c r="AT186" s="18" t="s">
        <v>366</v>
      </c>
      <c r="AU186" s="18" t="s">
        <v>90</v>
      </c>
    </row>
    <row r="187" spans="2:65" s="1" customFormat="1" ht="24.2" customHeight="1">
      <c r="B187" s="33"/>
      <c r="C187" s="179" t="s">
        <v>660</v>
      </c>
      <c r="D187" s="179" t="s">
        <v>440</v>
      </c>
      <c r="E187" s="180" t="s">
        <v>4912</v>
      </c>
      <c r="F187" s="181" t="s">
        <v>4913</v>
      </c>
      <c r="G187" s="182" t="s">
        <v>504</v>
      </c>
      <c r="H187" s="183">
        <v>12</v>
      </c>
      <c r="I187" s="184"/>
      <c r="J187" s="185">
        <f>ROUND(I187*H187,2)</f>
        <v>0</v>
      </c>
      <c r="K187" s="181" t="s">
        <v>402</v>
      </c>
      <c r="L187" s="186"/>
      <c r="M187" s="187" t="s">
        <v>19</v>
      </c>
      <c r="N187" s="188" t="s">
        <v>49</v>
      </c>
      <c r="P187" s="143">
        <f>O187*H187</f>
        <v>0</v>
      </c>
      <c r="Q187" s="143">
        <v>5.9999999999999995E-4</v>
      </c>
      <c r="R187" s="143">
        <f>Q187*H187</f>
        <v>7.1999999999999998E-3</v>
      </c>
      <c r="S187" s="143">
        <v>0</v>
      </c>
      <c r="T187" s="144">
        <f>S187*H187</f>
        <v>0</v>
      </c>
      <c r="AR187" s="145" t="s">
        <v>558</v>
      </c>
      <c r="AT187" s="145" t="s">
        <v>440</v>
      </c>
      <c r="AU187" s="145" t="s">
        <v>90</v>
      </c>
      <c r="AY187" s="18" t="s">
        <v>358</v>
      </c>
      <c r="BE187" s="146">
        <f>IF(N187="základní",J187,0)</f>
        <v>0</v>
      </c>
      <c r="BF187" s="146">
        <f>IF(N187="snížená",J187,0)</f>
        <v>0</v>
      </c>
      <c r="BG187" s="146">
        <f>IF(N187="zákl. přenesená",J187,0)</f>
        <v>0</v>
      </c>
      <c r="BH187" s="146">
        <f>IF(N187="sníž. přenesená",J187,0)</f>
        <v>0</v>
      </c>
      <c r="BI187" s="146">
        <f>IF(N187="nulová",J187,0)</f>
        <v>0</v>
      </c>
      <c r="BJ187" s="18" t="s">
        <v>90</v>
      </c>
      <c r="BK187" s="146">
        <f>ROUND(I187*H187,2)</f>
        <v>0</v>
      </c>
      <c r="BL187" s="18" t="s">
        <v>454</v>
      </c>
      <c r="BM187" s="145" t="s">
        <v>4914</v>
      </c>
    </row>
    <row r="188" spans="2:65" s="13" customFormat="1" ht="11.25">
      <c r="B188" s="158"/>
      <c r="D188" s="152" t="s">
        <v>368</v>
      </c>
      <c r="E188" s="159" t="s">
        <v>19</v>
      </c>
      <c r="F188" s="160" t="s">
        <v>4896</v>
      </c>
      <c r="H188" s="161">
        <v>12</v>
      </c>
      <c r="I188" s="162"/>
      <c r="L188" s="158"/>
      <c r="M188" s="163"/>
      <c r="T188" s="164"/>
      <c r="AT188" s="159" t="s">
        <v>368</v>
      </c>
      <c r="AU188" s="159" t="s">
        <v>90</v>
      </c>
      <c r="AV188" s="13" t="s">
        <v>90</v>
      </c>
      <c r="AW188" s="13" t="s">
        <v>36</v>
      </c>
      <c r="AX188" s="13" t="s">
        <v>84</v>
      </c>
      <c r="AY188" s="159" t="s">
        <v>358</v>
      </c>
    </row>
    <row r="189" spans="2:65" s="1" customFormat="1" ht="24.2" customHeight="1">
      <c r="B189" s="33"/>
      <c r="C189" s="179" t="s">
        <v>666</v>
      </c>
      <c r="D189" s="179" t="s">
        <v>440</v>
      </c>
      <c r="E189" s="180" t="s">
        <v>4915</v>
      </c>
      <c r="F189" s="181" t="s">
        <v>4916</v>
      </c>
      <c r="G189" s="182" t="s">
        <v>504</v>
      </c>
      <c r="H189" s="183">
        <v>2</v>
      </c>
      <c r="I189" s="184"/>
      <c r="J189" s="185">
        <f>ROUND(I189*H189,2)</f>
        <v>0</v>
      </c>
      <c r="K189" s="181" t="s">
        <v>402</v>
      </c>
      <c r="L189" s="186"/>
      <c r="M189" s="187" t="s">
        <v>19</v>
      </c>
      <c r="N189" s="188" t="s">
        <v>49</v>
      </c>
      <c r="P189" s="143">
        <f>O189*H189</f>
        <v>0</v>
      </c>
      <c r="Q189" s="143">
        <v>1E-3</v>
      </c>
      <c r="R189" s="143">
        <f>Q189*H189</f>
        <v>2E-3</v>
      </c>
      <c r="S189" s="143">
        <v>0</v>
      </c>
      <c r="T189" s="144">
        <f>S189*H189</f>
        <v>0</v>
      </c>
      <c r="AR189" s="145" t="s">
        <v>558</v>
      </c>
      <c r="AT189" s="145" t="s">
        <v>440</v>
      </c>
      <c r="AU189" s="145" t="s">
        <v>90</v>
      </c>
      <c r="AY189" s="18" t="s">
        <v>358</v>
      </c>
      <c r="BE189" s="146">
        <f>IF(N189="základní",J189,0)</f>
        <v>0</v>
      </c>
      <c r="BF189" s="146">
        <f>IF(N189="snížená",J189,0)</f>
        <v>0</v>
      </c>
      <c r="BG189" s="146">
        <f>IF(N189="zákl. přenesená",J189,0)</f>
        <v>0</v>
      </c>
      <c r="BH189" s="146">
        <f>IF(N189="sníž. přenesená",J189,0)</f>
        <v>0</v>
      </c>
      <c r="BI189" s="146">
        <f>IF(N189="nulová",J189,0)</f>
        <v>0</v>
      </c>
      <c r="BJ189" s="18" t="s">
        <v>90</v>
      </c>
      <c r="BK189" s="146">
        <f>ROUND(I189*H189,2)</f>
        <v>0</v>
      </c>
      <c r="BL189" s="18" t="s">
        <v>454</v>
      </c>
      <c r="BM189" s="145" t="s">
        <v>4917</v>
      </c>
    </row>
    <row r="190" spans="2:65" s="13" customFormat="1" ht="11.25">
      <c r="B190" s="158"/>
      <c r="D190" s="152" t="s">
        <v>368</v>
      </c>
      <c r="E190" s="159" t="s">
        <v>19</v>
      </c>
      <c r="F190" s="160" t="s">
        <v>4828</v>
      </c>
      <c r="H190" s="161">
        <v>2</v>
      </c>
      <c r="I190" s="162"/>
      <c r="L190" s="158"/>
      <c r="M190" s="163"/>
      <c r="T190" s="164"/>
      <c r="AT190" s="159" t="s">
        <v>368</v>
      </c>
      <c r="AU190" s="159" t="s">
        <v>90</v>
      </c>
      <c r="AV190" s="13" t="s">
        <v>90</v>
      </c>
      <c r="AW190" s="13" t="s">
        <v>36</v>
      </c>
      <c r="AX190" s="13" t="s">
        <v>84</v>
      </c>
      <c r="AY190" s="159" t="s">
        <v>358</v>
      </c>
    </row>
    <row r="191" spans="2:65" s="1" customFormat="1" ht="24.2" customHeight="1">
      <c r="B191" s="33"/>
      <c r="C191" s="179" t="s">
        <v>672</v>
      </c>
      <c r="D191" s="179" t="s">
        <v>440</v>
      </c>
      <c r="E191" s="180" t="s">
        <v>4918</v>
      </c>
      <c r="F191" s="181" t="s">
        <v>4919</v>
      </c>
      <c r="G191" s="182" t="s">
        <v>504</v>
      </c>
      <c r="H191" s="183">
        <v>1</v>
      </c>
      <c r="I191" s="184"/>
      <c r="J191" s="185">
        <f>ROUND(I191*H191,2)</f>
        <v>0</v>
      </c>
      <c r="K191" s="181" t="s">
        <v>402</v>
      </c>
      <c r="L191" s="186"/>
      <c r="M191" s="187" t="s">
        <v>19</v>
      </c>
      <c r="N191" s="188" t="s">
        <v>49</v>
      </c>
      <c r="P191" s="143">
        <f>O191*H191</f>
        <v>0</v>
      </c>
      <c r="Q191" s="143">
        <v>1.4E-3</v>
      </c>
      <c r="R191" s="143">
        <f>Q191*H191</f>
        <v>1.4E-3</v>
      </c>
      <c r="S191" s="143">
        <v>0</v>
      </c>
      <c r="T191" s="144">
        <f>S191*H191</f>
        <v>0</v>
      </c>
      <c r="AR191" s="145" t="s">
        <v>558</v>
      </c>
      <c r="AT191" s="145" t="s">
        <v>440</v>
      </c>
      <c r="AU191" s="145" t="s">
        <v>90</v>
      </c>
      <c r="AY191" s="18" t="s">
        <v>358</v>
      </c>
      <c r="BE191" s="146">
        <f>IF(N191="základní",J191,0)</f>
        <v>0</v>
      </c>
      <c r="BF191" s="146">
        <f>IF(N191="snížená",J191,0)</f>
        <v>0</v>
      </c>
      <c r="BG191" s="146">
        <f>IF(N191="zákl. přenesená",J191,0)</f>
        <v>0</v>
      </c>
      <c r="BH191" s="146">
        <f>IF(N191="sníž. přenesená",J191,0)</f>
        <v>0</v>
      </c>
      <c r="BI191" s="146">
        <f>IF(N191="nulová",J191,0)</f>
        <v>0</v>
      </c>
      <c r="BJ191" s="18" t="s">
        <v>90</v>
      </c>
      <c r="BK191" s="146">
        <f>ROUND(I191*H191,2)</f>
        <v>0</v>
      </c>
      <c r="BL191" s="18" t="s">
        <v>454</v>
      </c>
      <c r="BM191" s="145" t="s">
        <v>4920</v>
      </c>
    </row>
    <row r="192" spans="2:65" s="13" customFormat="1" ht="11.25">
      <c r="B192" s="158"/>
      <c r="D192" s="152" t="s">
        <v>368</v>
      </c>
      <c r="E192" s="159" t="s">
        <v>19</v>
      </c>
      <c r="F192" s="160" t="s">
        <v>4809</v>
      </c>
      <c r="H192" s="161">
        <v>1</v>
      </c>
      <c r="I192" s="162"/>
      <c r="L192" s="158"/>
      <c r="M192" s="163"/>
      <c r="T192" s="164"/>
      <c r="AT192" s="159" t="s">
        <v>368</v>
      </c>
      <c r="AU192" s="159" t="s">
        <v>90</v>
      </c>
      <c r="AV192" s="13" t="s">
        <v>90</v>
      </c>
      <c r="AW192" s="13" t="s">
        <v>36</v>
      </c>
      <c r="AX192" s="13" t="s">
        <v>84</v>
      </c>
      <c r="AY192" s="159" t="s">
        <v>358</v>
      </c>
    </row>
    <row r="193" spans="2:65" s="1" customFormat="1" ht="24.2" customHeight="1">
      <c r="B193" s="33"/>
      <c r="C193" s="134" t="s">
        <v>678</v>
      </c>
      <c r="D193" s="134" t="s">
        <v>360</v>
      </c>
      <c r="E193" s="135" t="s">
        <v>4921</v>
      </c>
      <c r="F193" s="136" t="s">
        <v>4922</v>
      </c>
      <c r="G193" s="137" t="s">
        <v>504</v>
      </c>
      <c r="H193" s="138">
        <v>2</v>
      </c>
      <c r="I193" s="139"/>
      <c r="J193" s="140">
        <f>ROUND(I193*H193,2)</f>
        <v>0</v>
      </c>
      <c r="K193" s="136" t="s">
        <v>402</v>
      </c>
      <c r="L193" s="33"/>
      <c r="M193" s="141" t="s">
        <v>19</v>
      </c>
      <c r="N193" s="142" t="s">
        <v>49</v>
      </c>
      <c r="P193" s="143">
        <f>O193*H193</f>
        <v>0</v>
      </c>
      <c r="Q193" s="143">
        <v>0</v>
      </c>
      <c r="R193" s="143">
        <f>Q193*H193</f>
        <v>0</v>
      </c>
      <c r="S193" s="143">
        <v>0</v>
      </c>
      <c r="T193" s="144">
        <f>S193*H193</f>
        <v>0</v>
      </c>
      <c r="AR193" s="145" t="s">
        <v>454</v>
      </c>
      <c r="AT193" s="145" t="s">
        <v>360</v>
      </c>
      <c r="AU193" s="145" t="s">
        <v>90</v>
      </c>
      <c r="AY193" s="18" t="s">
        <v>358</v>
      </c>
      <c r="BE193" s="146">
        <f>IF(N193="základní",J193,0)</f>
        <v>0</v>
      </c>
      <c r="BF193" s="146">
        <f>IF(N193="snížená",J193,0)</f>
        <v>0</v>
      </c>
      <c r="BG193" s="146">
        <f>IF(N193="zákl. přenesená",J193,0)</f>
        <v>0</v>
      </c>
      <c r="BH193" s="146">
        <f>IF(N193="sníž. přenesená",J193,0)</f>
        <v>0</v>
      </c>
      <c r="BI193" s="146">
        <f>IF(N193="nulová",J193,0)</f>
        <v>0</v>
      </c>
      <c r="BJ193" s="18" t="s">
        <v>90</v>
      </c>
      <c r="BK193" s="146">
        <f>ROUND(I193*H193,2)</f>
        <v>0</v>
      </c>
      <c r="BL193" s="18" t="s">
        <v>454</v>
      </c>
      <c r="BM193" s="145" t="s">
        <v>4923</v>
      </c>
    </row>
    <row r="194" spans="2:65" s="1" customFormat="1" ht="11.25">
      <c r="B194" s="33"/>
      <c r="D194" s="147" t="s">
        <v>366</v>
      </c>
      <c r="F194" s="148" t="s">
        <v>4924</v>
      </c>
      <c r="I194" s="149"/>
      <c r="L194" s="33"/>
      <c r="M194" s="150"/>
      <c r="T194" s="54"/>
      <c r="AT194" s="18" t="s">
        <v>366</v>
      </c>
      <c r="AU194" s="18" t="s">
        <v>90</v>
      </c>
    </row>
    <row r="195" spans="2:65" s="1" customFormat="1" ht="24.2" customHeight="1">
      <c r="B195" s="33"/>
      <c r="C195" s="179" t="s">
        <v>697</v>
      </c>
      <c r="D195" s="179" t="s">
        <v>440</v>
      </c>
      <c r="E195" s="180" t="s">
        <v>4925</v>
      </c>
      <c r="F195" s="181" t="s">
        <v>4926</v>
      </c>
      <c r="G195" s="182" t="s">
        <v>504</v>
      </c>
      <c r="H195" s="183">
        <v>1</v>
      </c>
      <c r="I195" s="184"/>
      <c r="J195" s="185">
        <f>ROUND(I195*H195,2)</f>
        <v>0</v>
      </c>
      <c r="K195" s="181" t="s">
        <v>4749</v>
      </c>
      <c r="L195" s="186"/>
      <c r="M195" s="187" t="s">
        <v>19</v>
      </c>
      <c r="N195" s="188" t="s">
        <v>49</v>
      </c>
      <c r="P195" s="143">
        <f>O195*H195</f>
        <v>0</v>
      </c>
      <c r="Q195" s="143">
        <v>1.8599999999999998E-2</v>
      </c>
      <c r="R195" s="143">
        <f>Q195*H195</f>
        <v>1.8599999999999998E-2</v>
      </c>
      <c r="S195" s="143">
        <v>0</v>
      </c>
      <c r="T195" s="144">
        <f>S195*H195</f>
        <v>0</v>
      </c>
      <c r="AR195" s="145" t="s">
        <v>558</v>
      </c>
      <c r="AT195" s="145" t="s">
        <v>440</v>
      </c>
      <c r="AU195" s="145" t="s">
        <v>90</v>
      </c>
      <c r="AY195" s="18" t="s">
        <v>358</v>
      </c>
      <c r="BE195" s="146">
        <f>IF(N195="základní",J195,0)</f>
        <v>0</v>
      </c>
      <c r="BF195" s="146">
        <f>IF(N195="snížená",J195,0)</f>
        <v>0</v>
      </c>
      <c r="BG195" s="146">
        <f>IF(N195="zákl. přenesená",J195,0)</f>
        <v>0</v>
      </c>
      <c r="BH195" s="146">
        <f>IF(N195="sníž. přenesená",J195,0)</f>
        <v>0</v>
      </c>
      <c r="BI195" s="146">
        <f>IF(N195="nulová",J195,0)</f>
        <v>0</v>
      </c>
      <c r="BJ195" s="18" t="s">
        <v>90</v>
      </c>
      <c r="BK195" s="146">
        <f>ROUND(I195*H195,2)</f>
        <v>0</v>
      </c>
      <c r="BL195" s="18" t="s">
        <v>454</v>
      </c>
      <c r="BM195" s="145" t="s">
        <v>4927</v>
      </c>
    </row>
    <row r="196" spans="2:65" s="13" customFormat="1" ht="11.25">
      <c r="B196" s="158"/>
      <c r="D196" s="152" t="s">
        <v>368</v>
      </c>
      <c r="E196" s="159" t="s">
        <v>19</v>
      </c>
      <c r="F196" s="160" t="s">
        <v>4809</v>
      </c>
      <c r="H196" s="161">
        <v>1</v>
      </c>
      <c r="I196" s="162"/>
      <c r="L196" s="158"/>
      <c r="M196" s="163"/>
      <c r="T196" s="164"/>
      <c r="AT196" s="159" t="s">
        <v>368</v>
      </c>
      <c r="AU196" s="159" t="s">
        <v>90</v>
      </c>
      <c r="AV196" s="13" t="s">
        <v>90</v>
      </c>
      <c r="AW196" s="13" t="s">
        <v>36</v>
      </c>
      <c r="AX196" s="13" t="s">
        <v>84</v>
      </c>
      <c r="AY196" s="159" t="s">
        <v>358</v>
      </c>
    </row>
    <row r="197" spans="2:65" s="1" customFormat="1" ht="24.2" customHeight="1">
      <c r="B197" s="33"/>
      <c r="C197" s="179" t="s">
        <v>714</v>
      </c>
      <c r="D197" s="179" t="s">
        <v>440</v>
      </c>
      <c r="E197" s="180" t="s">
        <v>4928</v>
      </c>
      <c r="F197" s="181" t="s">
        <v>5514</v>
      </c>
      <c r="G197" s="182" t="s">
        <v>504</v>
      </c>
      <c r="H197" s="183">
        <v>1</v>
      </c>
      <c r="I197" s="184"/>
      <c r="J197" s="185">
        <f>ROUND(I197*H197,2)</f>
        <v>0</v>
      </c>
      <c r="K197" s="181" t="s">
        <v>4749</v>
      </c>
      <c r="L197" s="186"/>
      <c r="M197" s="187" t="s">
        <v>19</v>
      </c>
      <c r="N197" s="188" t="s">
        <v>49</v>
      </c>
      <c r="P197" s="143">
        <f>O197*H197</f>
        <v>0</v>
      </c>
      <c r="Q197" s="143">
        <v>1.8599999999999998E-2</v>
      </c>
      <c r="R197" s="143">
        <f>Q197*H197</f>
        <v>1.8599999999999998E-2</v>
      </c>
      <c r="S197" s="143">
        <v>0</v>
      </c>
      <c r="T197" s="144">
        <f>S197*H197</f>
        <v>0</v>
      </c>
      <c r="AR197" s="145" t="s">
        <v>558</v>
      </c>
      <c r="AT197" s="145" t="s">
        <v>440</v>
      </c>
      <c r="AU197" s="145" t="s">
        <v>90</v>
      </c>
      <c r="AY197" s="18" t="s">
        <v>358</v>
      </c>
      <c r="BE197" s="146">
        <f>IF(N197="základní",J197,0)</f>
        <v>0</v>
      </c>
      <c r="BF197" s="146">
        <f>IF(N197="snížená",J197,0)</f>
        <v>0</v>
      </c>
      <c r="BG197" s="146">
        <f>IF(N197="zákl. přenesená",J197,0)</f>
        <v>0</v>
      </c>
      <c r="BH197" s="146">
        <f>IF(N197="sníž. přenesená",J197,0)</f>
        <v>0</v>
      </c>
      <c r="BI197" s="146">
        <f>IF(N197="nulová",J197,0)</f>
        <v>0</v>
      </c>
      <c r="BJ197" s="18" t="s">
        <v>90</v>
      </c>
      <c r="BK197" s="146">
        <f>ROUND(I197*H197,2)</f>
        <v>0</v>
      </c>
      <c r="BL197" s="18" t="s">
        <v>454</v>
      </c>
      <c r="BM197" s="145" t="s">
        <v>4930</v>
      </c>
    </row>
    <row r="198" spans="2:65" s="13" customFormat="1" ht="11.25">
      <c r="B198" s="158"/>
      <c r="D198" s="152" t="s">
        <v>368</v>
      </c>
      <c r="E198" s="159" t="s">
        <v>19</v>
      </c>
      <c r="F198" s="160" t="s">
        <v>4809</v>
      </c>
      <c r="H198" s="161">
        <v>1</v>
      </c>
      <c r="I198" s="162"/>
      <c r="L198" s="158"/>
      <c r="M198" s="163"/>
      <c r="T198" s="164"/>
      <c r="AT198" s="159" t="s">
        <v>368</v>
      </c>
      <c r="AU198" s="159" t="s">
        <v>90</v>
      </c>
      <c r="AV198" s="13" t="s">
        <v>90</v>
      </c>
      <c r="AW198" s="13" t="s">
        <v>36</v>
      </c>
      <c r="AX198" s="13" t="s">
        <v>84</v>
      </c>
      <c r="AY198" s="159" t="s">
        <v>358</v>
      </c>
    </row>
    <row r="199" spans="2:65" s="1" customFormat="1" ht="24.2" customHeight="1">
      <c r="B199" s="33"/>
      <c r="C199" s="134" t="s">
        <v>719</v>
      </c>
      <c r="D199" s="134" t="s">
        <v>360</v>
      </c>
      <c r="E199" s="135" t="s">
        <v>4931</v>
      </c>
      <c r="F199" s="136" t="s">
        <v>4932</v>
      </c>
      <c r="G199" s="137" t="s">
        <v>504</v>
      </c>
      <c r="H199" s="138">
        <v>3</v>
      </c>
      <c r="I199" s="139"/>
      <c r="J199" s="140">
        <f>ROUND(I199*H199,2)</f>
        <v>0</v>
      </c>
      <c r="K199" s="136" t="s">
        <v>402</v>
      </c>
      <c r="L199" s="33"/>
      <c r="M199" s="141" t="s">
        <v>19</v>
      </c>
      <c r="N199" s="142" t="s">
        <v>49</v>
      </c>
      <c r="P199" s="143">
        <f>O199*H199</f>
        <v>0</v>
      </c>
      <c r="Q199" s="143">
        <v>0</v>
      </c>
      <c r="R199" s="143">
        <f>Q199*H199</f>
        <v>0</v>
      </c>
      <c r="S199" s="143">
        <v>0</v>
      </c>
      <c r="T199" s="144">
        <f>S199*H199</f>
        <v>0</v>
      </c>
      <c r="AR199" s="145" t="s">
        <v>454</v>
      </c>
      <c r="AT199" s="145" t="s">
        <v>360</v>
      </c>
      <c r="AU199" s="145" t="s">
        <v>90</v>
      </c>
      <c r="AY199" s="18" t="s">
        <v>358</v>
      </c>
      <c r="BE199" s="146">
        <f>IF(N199="základní",J199,0)</f>
        <v>0</v>
      </c>
      <c r="BF199" s="146">
        <f>IF(N199="snížená",J199,0)</f>
        <v>0</v>
      </c>
      <c r="BG199" s="146">
        <f>IF(N199="zákl. přenesená",J199,0)</f>
        <v>0</v>
      </c>
      <c r="BH199" s="146">
        <f>IF(N199="sníž. přenesená",J199,0)</f>
        <v>0</v>
      </c>
      <c r="BI199" s="146">
        <f>IF(N199="nulová",J199,0)</f>
        <v>0</v>
      </c>
      <c r="BJ199" s="18" t="s">
        <v>90</v>
      </c>
      <c r="BK199" s="146">
        <f>ROUND(I199*H199,2)</f>
        <v>0</v>
      </c>
      <c r="BL199" s="18" t="s">
        <v>454</v>
      </c>
      <c r="BM199" s="145" t="s">
        <v>4933</v>
      </c>
    </row>
    <row r="200" spans="2:65" s="1" customFormat="1" ht="11.25">
      <c r="B200" s="33"/>
      <c r="D200" s="147" t="s">
        <v>366</v>
      </c>
      <c r="F200" s="148" t="s">
        <v>4934</v>
      </c>
      <c r="I200" s="149"/>
      <c r="L200" s="33"/>
      <c r="M200" s="150"/>
      <c r="T200" s="54"/>
      <c r="AT200" s="18" t="s">
        <v>366</v>
      </c>
      <c r="AU200" s="18" t="s">
        <v>90</v>
      </c>
    </row>
    <row r="201" spans="2:65" s="1" customFormat="1" ht="24.2" customHeight="1">
      <c r="B201" s="33"/>
      <c r="C201" s="179" t="s">
        <v>726</v>
      </c>
      <c r="D201" s="179" t="s">
        <v>440</v>
      </c>
      <c r="E201" s="180" t="s">
        <v>4935</v>
      </c>
      <c r="F201" s="181" t="s">
        <v>5515</v>
      </c>
      <c r="G201" s="182" t="s">
        <v>504</v>
      </c>
      <c r="H201" s="183">
        <v>1</v>
      </c>
      <c r="I201" s="184"/>
      <c r="J201" s="185">
        <f>ROUND(I201*H201,2)</f>
        <v>0</v>
      </c>
      <c r="K201" s="181" t="s">
        <v>4749</v>
      </c>
      <c r="L201" s="186"/>
      <c r="M201" s="187" t="s">
        <v>19</v>
      </c>
      <c r="N201" s="188" t="s">
        <v>49</v>
      </c>
      <c r="P201" s="143">
        <f>O201*H201</f>
        <v>0</v>
      </c>
      <c r="Q201" s="143">
        <v>2.8199999999999999E-2</v>
      </c>
      <c r="R201" s="143">
        <f>Q201*H201</f>
        <v>2.8199999999999999E-2</v>
      </c>
      <c r="S201" s="143">
        <v>0</v>
      </c>
      <c r="T201" s="144">
        <f>S201*H201</f>
        <v>0</v>
      </c>
      <c r="AR201" s="145" t="s">
        <v>558</v>
      </c>
      <c r="AT201" s="145" t="s">
        <v>440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454</v>
      </c>
      <c r="BM201" s="145" t="s">
        <v>4937</v>
      </c>
    </row>
    <row r="202" spans="2:65" s="13" customFormat="1" ht="11.25">
      <c r="B202" s="158"/>
      <c r="D202" s="152" t="s">
        <v>368</v>
      </c>
      <c r="E202" s="159" t="s">
        <v>19</v>
      </c>
      <c r="F202" s="160" t="s">
        <v>4809</v>
      </c>
      <c r="H202" s="161">
        <v>1</v>
      </c>
      <c r="I202" s="162"/>
      <c r="L202" s="158"/>
      <c r="M202" s="163"/>
      <c r="T202" s="164"/>
      <c r="AT202" s="159" t="s">
        <v>368</v>
      </c>
      <c r="AU202" s="159" t="s">
        <v>90</v>
      </c>
      <c r="AV202" s="13" t="s">
        <v>90</v>
      </c>
      <c r="AW202" s="13" t="s">
        <v>36</v>
      </c>
      <c r="AX202" s="13" t="s">
        <v>84</v>
      </c>
      <c r="AY202" s="159" t="s">
        <v>358</v>
      </c>
    </row>
    <row r="203" spans="2:65" s="1" customFormat="1" ht="24.2" customHeight="1">
      <c r="B203" s="33"/>
      <c r="C203" s="179" t="s">
        <v>733</v>
      </c>
      <c r="D203" s="179" t="s">
        <v>440</v>
      </c>
      <c r="E203" s="180" t="s">
        <v>4938</v>
      </c>
      <c r="F203" s="181" t="s">
        <v>4939</v>
      </c>
      <c r="G203" s="182" t="s">
        <v>504</v>
      </c>
      <c r="H203" s="183">
        <v>1</v>
      </c>
      <c r="I203" s="184"/>
      <c r="J203" s="185">
        <f>ROUND(I203*H203,2)</f>
        <v>0</v>
      </c>
      <c r="K203" s="181" t="s">
        <v>4749</v>
      </c>
      <c r="L203" s="186"/>
      <c r="M203" s="187" t="s">
        <v>19</v>
      </c>
      <c r="N203" s="188" t="s">
        <v>49</v>
      </c>
      <c r="P203" s="143">
        <f>O203*H203</f>
        <v>0</v>
      </c>
      <c r="Q203" s="143">
        <v>2.8199999999999999E-2</v>
      </c>
      <c r="R203" s="143">
        <f>Q203*H203</f>
        <v>2.8199999999999999E-2</v>
      </c>
      <c r="S203" s="143">
        <v>0</v>
      </c>
      <c r="T203" s="144">
        <f>S203*H203</f>
        <v>0</v>
      </c>
      <c r="AR203" s="145" t="s">
        <v>558</v>
      </c>
      <c r="AT203" s="145" t="s">
        <v>440</v>
      </c>
      <c r="AU203" s="145" t="s">
        <v>90</v>
      </c>
      <c r="AY203" s="18" t="s">
        <v>358</v>
      </c>
      <c r="BE203" s="146">
        <f>IF(N203="základní",J203,0)</f>
        <v>0</v>
      </c>
      <c r="BF203" s="146">
        <f>IF(N203="snížená",J203,0)</f>
        <v>0</v>
      </c>
      <c r="BG203" s="146">
        <f>IF(N203="zákl. přenesená",J203,0)</f>
        <v>0</v>
      </c>
      <c r="BH203" s="146">
        <f>IF(N203="sníž. přenesená",J203,0)</f>
        <v>0</v>
      </c>
      <c r="BI203" s="146">
        <f>IF(N203="nulová",J203,0)</f>
        <v>0</v>
      </c>
      <c r="BJ203" s="18" t="s">
        <v>90</v>
      </c>
      <c r="BK203" s="146">
        <f>ROUND(I203*H203,2)</f>
        <v>0</v>
      </c>
      <c r="BL203" s="18" t="s">
        <v>454</v>
      </c>
      <c r="BM203" s="145" t="s">
        <v>4940</v>
      </c>
    </row>
    <row r="204" spans="2:65" s="13" customFormat="1" ht="11.25">
      <c r="B204" s="158"/>
      <c r="D204" s="152" t="s">
        <v>368</v>
      </c>
      <c r="E204" s="159" t="s">
        <v>19</v>
      </c>
      <c r="F204" s="160" t="s">
        <v>4809</v>
      </c>
      <c r="H204" s="161">
        <v>1</v>
      </c>
      <c r="I204" s="162"/>
      <c r="L204" s="158"/>
      <c r="M204" s="163"/>
      <c r="T204" s="164"/>
      <c r="AT204" s="159" t="s">
        <v>368</v>
      </c>
      <c r="AU204" s="159" t="s">
        <v>90</v>
      </c>
      <c r="AV204" s="13" t="s">
        <v>90</v>
      </c>
      <c r="AW204" s="13" t="s">
        <v>36</v>
      </c>
      <c r="AX204" s="13" t="s">
        <v>84</v>
      </c>
      <c r="AY204" s="159" t="s">
        <v>358</v>
      </c>
    </row>
    <row r="205" spans="2:65" s="1" customFormat="1" ht="24.2" customHeight="1">
      <c r="B205" s="33"/>
      <c r="C205" s="179" t="s">
        <v>739</v>
      </c>
      <c r="D205" s="179" t="s">
        <v>440</v>
      </c>
      <c r="E205" s="180" t="s">
        <v>4941</v>
      </c>
      <c r="F205" s="181" t="s">
        <v>5516</v>
      </c>
      <c r="G205" s="182" t="s">
        <v>504</v>
      </c>
      <c r="H205" s="183">
        <v>1</v>
      </c>
      <c r="I205" s="184"/>
      <c r="J205" s="185">
        <f>ROUND(I205*H205,2)</f>
        <v>0</v>
      </c>
      <c r="K205" s="181" t="s">
        <v>4749</v>
      </c>
      <c r="L205" s="186"/>
      <c r="M205" s="187" t="s">
        <v>19</v>
      </c>
      <c r="N205" s="188" t="s">
        <v>49</v>
      </c>
      <c r="P205" s="143">
        <f>O205*H205</f>
        <v>0</v>
      </c>
      <c r="Q205" s="143">
        <v>2.8199999999999999E-2</v>
      </c>
      <c r="R205" s="143">
        <f>Q205*H205</f>
        <v>2.8199999999999999E-2</v>
      </c>
      <c r="S205" s="143">
        <v>0</v>
      </c>
      <c r="T205" s="144">
        <f>S205*H205</f>
        <v>0</v>
      </c>
      <c r="AR205" s="145" t="s">
        <v>558</v>
      </c>
      <c r="AT205" s="145" t="s">
        <v>440</v>
      </c>
      <c r="AU205" s="145" t="s">
        <v>90</v>
      </c>
      <c r="AY205" s="18" t="s">
        <v>358</v>
      </c>
      <c r="BE205" s="146">
        <f>IF(N205="základní",J205,0)</f>
        <v>0</v>
      </c>
      <c r="BF205" s="146">
        <f>IF(N205="snížená",J205,0)</f>
        <v>0</v>
      </c>
      <c r="BG205" s="146">
        <f>IF(N205="zákl. přenesená",J205,0)</f>
        <v>0</v>
      </c>
      <c r="BH205" s="146">
        <f>IF(N205="sníž. přenesená",J205,0)</f>
        <v>0</v>
      </c>
      <c r="BI205" s="146">
        <f>IF(N205="nulová",J205,0)</f>
        <v>0</v>
      </c>
      <c r="BJ205" s="18" t="s">
        <v>90</v>
      </c>
      <c r="BK205" s="146">
        <f>ROUND(I205*H205,2)</f>
        <v>0</v>
      </c>
      <c r="BL205" s="18" t="s">
        <v>454</v>
      </c>
      <c r="BM205" s="145" t="s">
        <v>4943</v>
      </c>
    </row>
    <row r="206" spans="2:65" s="13" customFormat="1" ht="11.25">
      <c r="B206" s="158"/>
      <c r="D206" s="152" t="s">
        <v>368</v>
      </c>
      <c r="E206" s="159" t="s">
        <v>19</v>
      </c>
      <c r="F206" s="160" t="s">
        <v>4809</v>
      </c>
      <c r="H206" s="161">
        <v>1</v>
      </c>
      <c r="I206" s="162"/>
      <c r="L206" s="158"/>
      <c r="M206" s="163"/>
      <c r="T206" s="164"/>
      <c r="AT206" s="159" t="s">
        <v>368</v>
      </c>
      <c r="AU206" s="159" t="s">
        <v>90</v>
      </c>
      <c r="AV206" s="13" t="s">
        <v>90</v>
      </c>
      <c r="AW206" s="13" t="s">
        <v>36</v>
      </c>
      <c r="AX206" s="13" t="s">
        <v>84</v>
      </c>
      <c r="AY206" s="159" t="s">
        <v>358</v>
      </c>
    </row>
    <row r="207" spans="2:65" s="1" customFormat="1" ht="24.2" customHeight="1">
      <c r="B207" s="33"/>
      <c r="C207" s="134" t="s">
        <v>744</v>
      </c>
      <c r="D207" s="134" t="s">
        <v>360</v>
      </c>
      <c r="E207" s="135" t="s">
        <v>4944</v>
      </c>
      <c r="F207" s="136" t="s">
        <v>4945</v>
      </c>
      <c r="G207" s="137" t="s">
        <v>504</v>
      </c>
      <c r="H207" s="138">
        <v>4</v>
      </c>
      <c r="I207" s="139"/>
      <c r="J207" s="140">
        <f>ROUND(I207*H207,2)</f>
        <v>0</v>
      </c>
      <c r="K207" s="136" t="s">
        <v>4749</v>
      </c>
      <c r="L207" s="33"/>
      <c r="M207" s="141" t="s">
        <v>19</v>
      </c>
      <c r="N207" s="142" t="s">
        <v>49</v>
      </c>
      <c r="P207" s="143">
        <f>O207*H207</f>
        <v>0</v>
      </c>
      <c r="Q207" s="143">
        <v>0</v>
      </c>
      <c r="R207" s="143">
        <f>Q207*H207</f>
        <v>0</v>
      </c>
      <c r="S207" s="143">
        <v>0</v>
      </c>
      <c r="T207" s="144">
        <f>S207*H207</f>
        <v>0</v>
      </c>
      <c r="AR207" s="145" t="s">
        <v>454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4946</v>
      </c>
    </row>
    <row r="208" spans="2:65" s="1" customFormat="1" ht="16.5" customHeight="1">
      <c r="B208" s="33"/>
      <c r="C208" s="179" t="s">
        <v>751</v>
      </c>
      <c r="D208" s="179" t="s">
        <v>440</v>
      </c>
      <c r="E208" s="180" t="s">
        <v>4947</v>
      </c>
      <c r="F208" s="181" t="s">
        <v>4948</v>
      </c>
      <c r="G208" s="182" t="s">
        <v>504</v>
      </c>
      <c r="H208" s="183">
        <v>2</v>
      </c>
      <c r="I208" s="184"/>
      <c r="J208" s="185">
        <f>ROUND(I208*H208,2)</f>
        <v>0</v>
      </c>
      <c r="K208" s="181" t="s">
        <v>4749</v>
      </c>
      <c r="L208" s="186"/>
      <c r="M208" s="187" t="s">
        <v>19</v>
      </c>
      <c r="N208" s="188" t="s">
        <v>49</v>
      </c>
      <c r="P208" s="143">
        <f>O208*H208</f>
        <v>0</v>
      </c>
      <c r="Q208" s="143">
        <v>0</v>
      </c>
      <c r="R208" s="143">
        <f>Q208*H208</f>
        <v>0</v>
      </c>
      <c r="S208" s="143">
        <v>0</v>
      </c>
      <c r="T208" s="144">
        <f>S208*H208</f>
        <v>0</v>
      </c>
      <c r="AR208" s="145" t="s">
        <v>558</v>
      </c>
      <c r="AT208" s="145" t="s">
        <v>440</v>
      </c>
      <c r="AU208" s="145" t="s">
        <v>90</v>
      </c>
      <c r="AY208" s="18" t="s">
        <v>358</v>
      </c>
      <c r="BE208" s="146">
        <f>IF(N208="základní",J208,0)</f>
        <v>0</v>
      </c>
      <c r="BF208" s="146">
        <f>IF(N208="snížená",J208,0)</f>
        <v>0</v>
      </c>
      <c r="BG208" s="146">
        <f>IF(N208="zákl. přenesená",J208,0)</f>
        <v>0</v>
      </c>
      <c r="BH208" s="146">
        <f>IF(N208="sníž. přenesená",J208,0)</f>
        <v>0</v>
      </c>
      <c r="BI208" s="146">
        <f>IF(N208="nulová",J208,0)</f>
        <v>0</v>
      </c>
      <c r="BJ208" s="18" t="s">
        <v>90</v>
      </c>
      <c r="BK208" s="146">
        <f>ROUND(I208*H208,2)</f>
        <v>0</v>
      </c>
      <c r="BL208" s="18" t="s">
        <v>454</v>
      </c>
      <c r="BM208" s="145" t="s">
        <v>4949</v>
      </c>
    </row>
    <row r="209" spans="2:65" s="13" customFormat="1" ht="11.25">
      <c r="B209" s="158"/>
      <c r="D209" s="152" t="s">
        <v>368</v>
      </c>
      <c r="E209" s="159" t="s">
        <v>19</v>
      </c>
      <c r="F209" s="160" t="s">
        <v>4828</v>
      </c>
      <c r="H209" s="161">
        <v>2</v>
      </c>
      <c r="I209" s="162"/>
      <c r="L209" s="158"/>
      <c r="M209" s="163"/>
      <c r="T209" s="164"/>
      <c r="AT209" s="159" t="s">
        <v>368</v>
      </c>
      <c r="AU209" s="159" t="s">
        <v>90</v>
      </c>
      <c r="AV209" s="13" t="s">
        <v>90</v>
      </c>
      <c r="AW209" s="13" t="s">
        <v>36</v>
      </c>
      <c r="AX209" s="13" t="s">
        <v>84</v>
      </c>
      <c r="AY209" s="159" t="s">
        <v>358</v>
      </c>
    </row>
    <row r="210" spans="2:65" s="1" customFormat="1" ht="16.5" customHeight="1">
      <c r="B210" s="33"/>
      <c r="C210" s="179" t="s">
        <v>759</v>
      </c>
      <c r="D210" s="179" t="s">
        <v>440</v>
      </c>
      <c r="E210" s="180" t="s">
        <v>4950</v>
      </c>
      <c r="F210" s="181" t="s">
        <v>4951</v>
      </c>
      <c r="G210" s="182" t="s">
        <v>504</v>
      </c>
      <c r="H210" s="183">
        <v>2</v>
      </c>
      <c r="I210" s="184"/>
      <c r="J210" s="185">
        <f>ROUND(I210*H210,2)</f>
        <v>0</v>
      </c>
      <c r="K210" s="181" t="s">
        <v>4749</v>
      </c>
      <c r="L210" s="186"/>
      <c r="M210" s="187" t="s">
        <v>19</v>
      </c>
      <c r="N210" s="188" t="s">
        <v>49</v>
      </c>
      <c r="P210" s="143">
        <f>O210*H210</f>
        <v>0</v>
      </c>
      <c r="Q210" s="143">
        <v>0</v>
      </c>
      <c r="R210" s="143">
        <f>Q210*H210</f>
        <v>0</v>
      </c>
      <c r="S210" s="143">
        <v>0</v>
      </c>
      <c r="T210" s="144">
        <f>S210*H210</f>
        <v>0</v>
      </c>
      <c r="AR210" s="145" t="s">
        <v>558</v>
      </c>
      <c r="AT210" s="145" t="s">
        <v>440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454</v>
      </c>
      <c r="BM210" s="145" t="s">
        <v>4952</v>
      </c>
    </row>
    <row r="211" spans="2:65" s="13" customFormat="1" ht="11.25">
      <c r="B211" s="158"/>
      <c r="D211" s="152" t="s">
        <v>368</v>
      </c>
      <c r="E211" s="159" t="s">
        <v>19</v>
      </c>
      <c r="F211" s="160" t="s">
        <v>4828</v>
      </c>
      <c r="H211" s="161">
        <v>2</v>
      </c>
      <c r="I211" s="162"/>
      <c r="L211" s="158"/>
      <c r="M211" s="163"/>
      <c r="T211" s="164"/>
      <c r="AT211" s="159" t="s">
        <v>368</v>
      </c>
      <c r="AU211" s="159" t="s">
        <v>90</v>
      </c>
      <c r="AV211" s="13" t="s">
        <v>90</v>
      </c>
      <c r="AW211" s="13" t="s">
        <v>36</v>
      </c>
      <c r="AX211" s="13" t="s">
        <v>84</v>
      </c>
      <c r="AY211" s="159" t="s">
        <v>358</v>
      </c>
    </row>
    <row r="212" spans="2:65" s="1" customFormat="1" ht="33" customHeight="1">
      <c r="B212" s="33"/>
      <c r="C212" s="134" t="s">
        <v>765</v>
      </c>
      <c r="D212" s="134" t="s">
        <v>360</v>
      </c>
      <c r="E212" s="135" t="s">
        <v>4953</v>
      </c>
      <c r="F212" s="136" t="s">
        <v>4954</v>
      </c>
      <c r="G212" s="137" t="s">
        <v>235</v>
      </c>
      <c r="H212" s="138">
        <v>140</v>
      </c>
      <c r="I212" s="139"/>
      <c r="J212" s="140">
        <f>ROUND(I212*H212,2)</f>
        <v>0</v>
      </c>
      <c r="K212" s="136" t="s">
        <v>402</v>
      </c>
      <c r="L212" s="33"/>
      <c r="M212" s="141" t="s">
        <v>19</v>
      </c>
      <c r="N212" s="142" t="s">
        <v>49</v>
      </c>
      <c r="P212" s="143">
        <f>O212*H212</f>
        <v>0</v>
      </c>
      <c r="Q212" s="143">
        <v>0</v>
      </c>
      <c r="R212" s="143">
        <f>Q212*H212</f>
        <v>0</v>
      </c>
      <c r="S212" s="143">
        <v>0</v>
      </c>
      <c r="T212" s="144">
        <f>S212*H212</f>
        <v>0</v>
      </c>
      <c r="AR212" s="145" t="s">
        <v>454</v>
      </c>
      <c r="AT212" s="145" t="s">
        <v>360</v>
      </c>
      <c r="AU212" s="145" t="s">
        <v>90</v>
      </c>
      <c r="AY212" s="18" t="s">
        <v>358</v>
      </c>
      <c r="BE212" s="146">
        <f>IF(N212="základní",J212,0)</f>
        <v>0</v>
      </c>
      <c r="BF212" s="146">
        <f>IF(N212="snížená",J212,0)</f>
        <v>0</v>
      </c>
      <c r="BG212" s="146">
        <f>IF(N212="zákl. přenesená",J212,0)</f>
        <v>0</v>
      </c>
      <c r="BH212" s="146">
        <f>IF(N212="sníž. přenesená",J212,0)</f>
        <v>0</v>
      </c>
      <c r="BI212" s="146">
        <f>IF(N212="nulová",J212,0)</f>
        <v>0</v>
      </c>
      <c r="BJ212" s="18" t="s">
        <v>90</v>
      </c>
      <c r="BK212" s="146">
        <f>ROUND(I212*H212,2)</f>
        <v>0</v>
      </c>
      <c r="BL212" s="18" t="s">
        <v>454</v>
      </c>
      <c r="BM212" s="145" t="s">
        <v>4955</v>
      </c>
    </row>
    <row r="213" spans="2:65" s="1" customFormat="1" ht="11.25">
      <c r="B213" s="33"/>
      <c r="D213" s="147" t="s">
        <v>366</v>
      </c>
      <c r="F213" s="148" t="s">
        <v>4956</v>
      </c>
      <c r="I213" s="149"/>
      <c r="L213" s="33"/>
      <c r="M213" s="150"/>
      <c r="T213" s="54"/>
      <c r="AT213" s="18" t="s">
        <v>366</v>
      </c>
      <c r="AU213" s="18" t="s">
        <v>90</v>
      </c>
    </row>
    <row r="214" spans="2:65" s="13" customFormat="1" ht="11.25">
      <c r="B214" s="158"/>
      <c r="D214" s="152" t="s">
        <v>368</v>
      </c>
      <c r="E214" s="159" t="s">
        <v>19</v>
      </c>
      <c r="F214" s="160" t="s">
        <v>4957</v>
      </c>
      <c r="H214" s="161">
        <v>20</v>
      </c>
      <c r="I214" s="162"/>
      <c r="L214" s="158"/>
      <c r="M214" s="163"/>
      <c r="T214" s="164"/>
      <c r="AT214" s="159" t="s">
        <v>368</v>
      </c>
      <c r="AU214" s="159" t="s">
        <v>90</v>
      </c>
      <c r="AV214" s="13" t="s">
        <v>90</v>
      </c>
      <c r="AW214" s="13" t="s">
        <v>36</v>
      </c>
      <c r="AX214" s="13" t="s">
        <v>77</v>
      </c>
      <c r="AY214" s="159" t="s">
        <v>358</v>
      </c>
    </row>
    <row r="215" spans="2:65" s="13" customFormat="1" ht="11.25">
      <c r="B215" s="158"/>
      <c r="D215" s="152" t="s">
        <v>368</v>
      </c>
      <c r="E215" s="159" t="s">
        <v>19</v>
      </c>
      <c r="F215" s="160" t="s">
        <v>4958</v>
      </c>
      <c r="H215" s="161">
        <v>120</v>
      </c>
      <c r="I215" s="162"/>
      <c r="L215" s="158"/>
      <c r="M215" s="163"/>
      <c r="T215" s="164"/>
      <c r="AT215" s="159" t="s">
        <v>368</v>
      </c>
      <c r="AU215" s="159" t="s">
        <v>90</v>
      </c>
      <c r="AV215" s="13" t="s">
        <v>90</v>
      </c>
      <c r="AW215" s="13" t="s">
        <v>36</v>
      </c>
      <c r="AX215" s="13" t="s">
        <v>77</v>
      </c>
      <c r="AY215" s="159" t="s">
        <v>358</v>
      </c>
    </row>
    <row r="216" spans="2:65" s="14" customFormat="1" ht="11.25">
      <c r="B216" s="165"/>
      <c r="D216" s="152" t="s">
        <v>368</v>
      </c>
      <c r="E216" s="166" t="s">
        <v>19</v>
      </c>
      <c r="F216" s="167" t="s">
        <v>371</v>
      </c>
      <c r="H216" s="168">
        <v>140</v>
      </c>
      <c r="I216" s="169"/>
      <c r="L216" s="165"/>
      <c r="M216" s="170"/>
      <c r="T216" s="171"/>
      <c r="AT216" s="166" t="s">
        <v>368</v>
      </c>
      <c r="AU216" s="166" t="s">
        <v>90</v>
      </c>
      <c r="AV216" s="14" t="s">
        <v>364</v>
      </c>
      <c r="AW216" s="14" t="s">
        <v>36</v>
      </c>
      <c r="AX216" s="14" t="s">
        <v>84</v>
      </c>
      <c r="AY216" s="166" t="s">
        <v>358</v>
      </c>
    </row>
    <row r="217" spans="2:65" s="1" customFormat="1" ht="24.2" customHeight="1">
      <c r="B217" s="33"/>
      <c r="C217" s="179" t="s">
        <v>773</v>
      </c>
      <c r="D217" s="179" t="s">
        <v>440</v>
      </c>
      <c r="E217" s="180" t="s">
        <v>4959</v>
      </c>
      <c r="F217" s="181" t="s">
        <v>4960</v>
      </c>
      <c r="G217" s="182" t="s">
        <v>504</v>
      </c>
      <c r="H217" s="183">
        <v>2</v>
      </c>
      <c r="I217" s="184"/>
      <c r="J217" s="185">
        <f>ROUND(I217*H217,2)</f>
        <v>0</v>
      </c>
      <c r="K217" s="181" t="s">
        <v>402</v>
      </c>
      <c r="L217" s="186"/>
      <c r="M217" s="187" t="s">
        <v>19</v>
      </c>
      <c r="N217" s="188" t="s">
        <v>49</v>
      </c>
      <c r="P217" s="143">
        <f>O217*H217</f>
        <v>0</v>
      </c>
      <c r="Q217" s="143">
        <v>5.3E-3</v>
      </c>
      <c r="R217" s="143">
        <f>Q217*H217</f>
        <v>1.06E-2</v>
      </c>
      <c r="S217" s="143">
        <v>0</v>
      </c>
      <c r="T217" s="144">
        <f>S217*H217</f>
        <v>0</v>
      </c>
      <c r="AR217" s="145" t="s">
        <v>558</v>
      </c>
      <c r="AT217" s="145" t="s">
        <v>440</v>
      </c>
      <c r="AU217" s="145" t="s">
        <v>90</v>
      </c>
      <c r="AY217" s="18" t="s">
        <v>358</v>
      </c>
      <c r="BE217" s="146">
        <f>IF(N217="základní",J217,0)</f>
        <v>0</v>
      </c>
      <c r="BF217" s="146">
        <f>IF(N217="snížená",J217,0)</f>
        <v>0</v>
      </c>
      <c r="BG217" s="146">
        <f>IF(N217="zákl. přenesená",J217,0)</f>
        <v>0</v>
      </c>
      <c r="BH217" s="146">
        <f>IF(N217="sníž. přenesená",J217,0)</f>
        <v>0</v>
      </c>
      <c r="BI217" s="146">
        <f>IF(N217="nulová",J217,0)</f>
        <v>0</v>
      </c>
      <c r="BJ217" s="18" t="s">
        <v>90</v>
      </c>
      <c r="BK217" s="146">
        <f>ROUND(I217*H217,2)</f>
        <v>0</v>
      </c>
      <c r="BL217" s="18" t="s">
        <v>454</v>
      </c>
      <c r="BM217" s="145" t="s">
        <v>4961</v>
      </c>
    </row>
    <row r="218" spans="2:65" s="1" customFormat="1" ht="24.2" customHeight="1">
      <c r="B218" s="33"/>
      <c r="C218" s="179" t="s">
        <v>779</v>
      </c>
      <c r="D218" s="179" t="s">
        <v>440</v>
      </c>
      <c r="E218" s="180" t="s">
        <v>4962</v>
      </c>
      <c r="F218" s="181" t="s">
        <v>4963</v>
      </c>
      <c r="G218" s="182" t="s">
        <v>504</v>
      </c>
      <c r="H218" s="183">
        <v>12</v>
      </c>
      <c r="I218" s="184"/>
      <c r="J218" s="185">
        <f>ROUND(I218*H218,2)</f>
        <v>0</v>
      </c>
      <c r="K218" s="181" t="s">
        <v>402</v>
      </c>
      <c r="L218" s="186"/>
      <c r="M218" s="187" t="s">
        <v>19</v>
      </c>
      <c r="N218" s="188" t="s">
        <v>49</v>
      </c>
      <c r="P218" s="143">
        <f>O218*H218</f>
        <v>0</v>
      </c>
      <c r="Q218" s="143">
        <v>7.7999999999999996E-3</v>
      </c>
      <c r="R218" s="143">
        <f>Q218*H218</f>
        <v>9.3599999999999989E-2</v>
      </c>
      <c r="S218" s="143">
        <v>0</v>
      </c>
      <c r="T218" s="144">
        <f>S218*H218</f>
        <v>0</v>
      </c>
      <c r="AR218" s="145" t="s">
        <v>558</v>
      </c>
      <c r="AT218" s="145" t="s">
        <v>440</v>
      </c>
      <c r="AU218" s="145" t="s">
        <v>90</v>
      </c>
      <c r="AY218" s="18" t="s">
        <v>358</v>
      </c>
      <c r="BE218" s="146">
        <f>IF(N218="základní",J218,0)</f>
        <v>0</v>
      </c>
      <c r="BF218" s="146">
        <f>IF(N218="snížená",J218,0)</f>
        <v>0</v>
      </c>
      <c r="BG218" s="146">
        <f>IF(N218="zákl. přenesená",J218,0)</f>
        <v>0</v>
      </c>
      <c r="BH218" s="146">
        <f>IF(N218="sníž. přenesená",J218,0)</f>
        <v>0</v>
      </c>
      <c r="BI218" s="146">
        <f>IF(N218="nulová",J218,0)</f>
        <v>0</v>
      </c>
      <c r="BJ218" s="18" t="s">
        <v>90</v>
      </c>
      <c r="BK218" s="146">
        <f>ROUND(I218*H218,2)</f>
        <v>0</v>
      </c>
      <c r="BL218" s="18" t="s">
        <v>454</v>
      </c>
      <c r="BM218" s="145" t="s">
        <v>4964</v>
      </c>
    </row>
    <row r="219" spans="2:65" s="1" customFormat="1" ht="37.9" customHeight="1">
      <c r="B219" s="33"/>
      <c r="C219" s="134" t="s">
        <v>784</v>
      </c>
      <c r="D219" s="134" t="s">
        <v>360</v>
      </c>
      <c r="E219" s="135" t="s">
        <v>4965</v>
      </c>
      <c r="F219" s="136" t="s">
        <v>4966</v>
      </c>
      <c r="G219" s="137" t="s">
        <v>235</v>
      </c>
      <c r="H219" s="138">
        <v>218.4</v>
      </c>
      <c r="I219" s="139"/>
      <c r="J219" s="140">
        <f>ROUND(I219*H219,2)</f>
        <v>0</v>
      </c>
      <c r="K219" s="136" t="s">
        <v>402</v>
      </c>
      <c r="L219" s="33"/>
      <c r="M219" s="141" t="s">
        <v>19</v>
      </c>
      <c r="N219" s="142" t="s">
        <v>49</v>
      </c>
      <c r="P219" s="143">
        <f>O219*H219</f>
        <v>0</v>
      </c>
      <c r="Q219" s="143">
        <v>3.4399999999999999E-3</v>
      </c>
      <c r="R219" s="143">
        <f>Q219*H219</f>
        <v>0.75129599999999996</v>
      </c>
      <c r="S219" s="143">
        <v>0</v>
      </c>
      <c r="T219" s="144">
        <f>S219*H219</f>
        <v>0</v>
      </c>
      <c r="AR219" s="145" t="s">
        <v>454</v>
      </c>
      <c r="AT219" s="145" t="s">
        <v>360</v>
      </c>
      <c r="AU219" s="145" t="s">
        <v>90</v>
      </c>
      <c r="AY219" s="18" t="s">
        <v>358</v>
      </c>
      <c r="BE219" s="146">
        <f>IF(N219="základní",J219,0)</f>
        <v>0</v>
      </c>
      <c r="BF219" s="146">
        <f>IF(N219="snížená",J219,0)</f>
        <v>0</v>
      </c>
      <c r="BG219" s="146">
        <f>IF(N219="zákl. přenesená",J219,0)</f>
        <v>0</v>
      </c>
      <c r="BH219" s="146">
        <f>IF(N219="sníž. přenesená",J219,0)</f>
        <v>0</v>
      </c>
      <c r="BI219" s="146">
        <f>IF(N219="nulová",J219,0)</f>
        <v>0</v>
      </c>
      <c r="BJ219" s="18" t="s">
        <v>90</v>
      </c>
      <c r="BK219" s="146">
        <f>ROUND(I219*H219,2)</f>
        <v>0</v>
      </c>
      <c r="BL219" s="18" t="s">
        <v>454</v>
      </c>
      <c r="BM219" s="145" t="s">
        <v>4967</v>
      </c>
    </row>
    <row r="220" spans="2:65" s="1" customFormat="1" ht="11.25">
      <c r="B220" s="33"/>
      <c r="D220" s="147" t="s">
        <v>366</v>
      </c>
      <c r="F220" s="148" t="s">
        <v>4968</v>
      </c>
      <c r="I220" s="149"/>
      <c r="L220" s="33"/>
      <c r="M220" s="150"/>
      <c r="T220" s="54"/>
      <c r="AT220" s="18" t="s">
        <v>366</v>
      </c>
      <c r="AU220" s="18" t="s">
        <v>90</v>
      </c>
    </row>
    <row r="221" spans="2:65" s="13" customFormat="1" ht="22.5">
      <c r="B221" s="158"/>
      <c r="D221" s="152" t="s">
        <v>368</v>
      </c>
      <c r="E221" s="159" t="s">
        <v>19</v>
      </c>
      <c r="F221" s="160" t="s">
        <v>4969</v>
      </c>
      <c r="H221" s="161">
        <v>20</v>
      </c>
      <c r="I221" s="162"/>
      <c r="L221" s="158"/>
      <c r="M221" s="163"/>
      <c r="T221" s="164"/>
      <c r="AT221" s="159" t="s">
        <v>368</v>
      </c>
      <c r="AU221" s="159" t="s">
        <v>90</v>
      </c>
      <c r="AV221" s="13" t="s">
        <v>90</v>
      </c>
      <c r="AW221" s="13" t="s">
        <v>36</v>
      </c>
      <c r="AX221" s="13" t="s">
        <v>77</v>
      </c>
      <c r="AY221" s="159" t="s">
        <v>358</v>
      </c>
    </row>
    <row r="222" spans="2:65" s="13" customFormat="1" ht="22.5">
      <c r="B222" s="158"/>
      <c r="D222" s="152" t="s">
        <v>368</v>
      </c>
      <c r="E222" s="159" t="s">
        <v>19</v>
      </c>
      <c r="F222" s="160" t="s">
        <v>4970</v>
      </c>
      <c r="H222" s="161">
        <v>140</v>
      </c>
      <c r="I222" s="162"/>
      <c r="L222" s="158"/>
      <c r="M222" s="163"/>
      <c r="T222" s="164"/>
      <c r="AT222" s="159" t="s">
        <v>368</v>
      </c>
      <c r="AU222" s="159" t="s">
        <v>90</v>
      </c>
      <c r="AV222" s="13" t="s">
        <v>90</v>
      </c>
      <c r="AW222" s="13" t="s">
        <v>36</v>
      </c>
      <c r="AX222" s="13" t="s">
        <v>77</v>
      </c>
      <c r="AY222" s="159" t="s">
        <v>358</v>
      </c>
    </row>
    <row r="223" spans="2:65" s="13" customFormat="1" ht="22.5">
      <c r="B223" s="158"/>
      <c r="D223" s="152" t="s">
        <v>368</v>
      </c>
      <c r="E223" s="159" t="s">
        <v>19</v>
      </c>
      <c r="F223" s="160" t="s">
        <v>4971</v>
      </c>
      <c r="H223" s="161">
        <v>4.5</v>
      </c>
      <c r="I223" s="162"/>
      <c r="L223" s="158"/>
      <c r="M223" s="163"/>
      <c r="T223" s="164"/>
      <c r="AT223" s="159" t="s">
        <v>368</v>
      </c>
      <c r="AU223" s="159" t="s">
        <v>90</v>
      </c>
      <c r="AV223" s="13" t="s">
        <v>90</v>
      </c>
      <c r="AW223" s="13" t="s">
        <v>36</v>
      </c>
      <c r="AX223" s="13" t="s">
        <v>77</v>
      </c>
      <c r="AY223" s="159" t="s">
        <v>358</v>
      </c>
    </row>
    <row r="224" spans="2:65" s="13" customFormat="1" ht="22.5">
      <c r="B224" s="158"/>
      <c r="D224" s="152" t="s">
        <v>368</v>
      </c>
      <c r="E224" s="159" t="s">
        <v>19</v>
      </c>
      <c r="F224" s="160" t="s">
        <v>4972</v>
      </c>
      <c r="H224" s="161">
        <v>3.5</v>
      </c>
      <c r="I224" s="162"/>
      <c r="L224" s="158"/>
      <c r="M224" s="163"/>
      <c r="T224" s="164"/>
      <c r="AT224" s="159" t="s">
        <v>368</v>
      </c>
      <c r="AU224" s="159" t="s">
        <v>90</v>
      </c>
      <c r="AV224" s="13" t="s">
        <v>90</v>
      </c>
      <c r="AW224" s="13" t="s">
        <v>36</v>
      </c>
      <c r="AX224" s="13" t="s">
        <v>77</v>
      </c>
      <c r="AY224" s="159" t="s">
        <v>358</v>
      </c>
    </row>
    <row r="225" spans="2:65" s="14" customFormat="1" ht="11.25">
      <c r="B225" s="165"/>
      <c r="D225" s="152" t="s">
        <v>368</v>
      </c>
      <c r="E225" s="166" t="s">
        <v>19</v>
      </c>
      <c r="F225" s="167" t="s">
        <v>371</v>
      </c>
      <c r="H225" s="168">
        <v>168</v>
      </c>
      <c r="I225" s="169"/>
      <c r="L225" s="165"/>
      <c r="M225" s="170"/>
      <c r="T225" s="171"/>
      <c r="AT225" s="166" t="s">
        <v>368</v>
      </c>
      <c r="AU225" s="166" t="s">
        <v>90</v>
      </c>
      <c r="AV225" s="14" t="s">
        <v>364</v>
      </c>
      <c r="AW225" s="14" t="s">
        <v>36</v>
      </c>
      <c r="AX225" s="14" t="s">
        <v>84</v>
      </c>
      <c r="AY225" s="166" t="s">
        <v>358</v>
      </c>
    </row>
    <row r="226" spans="2:65" s="13" customFormat="1" ht="11.25">
      <c r="B226" s="158"/>
      <c r="D226" s="152" t="s">
        <v>368</v>
      </c>
      <c r="F226" s="160" t="s">
        <v>4973</v>
      </c>
      <c r="H226" s="161">
        <v>218.4</v>
      </c>
      <c r="I226" s="162"/>
      <c r="L226" s="158"/>
      <c r="M226" s="163"/>
      <c r="T226" s="164"/>
      <c r="AT226" s="159" t="s">
        <v>368</v>
      </c>
      <c r="AU226" s="159" t="s">
        <v>90</v>
      </c>
      <c r="AV226" s="13" t="s">
        <v>90</v>
      </c>
      <c r="AW226" s="13" t="s">
        <v>4</v>
      </c>
      <c r="AX226" s="13" t="s">
        <v>84</v>
      </c>
      <c r="AY226" s="159" t="s">
        <v>358</v>
      </c>
    </row>
    <row r="227" spans="2:65" s="1" customFormat="1" ht="37.9" customHeight="1">
      <c r="B227" s="33"/>
      <c r="C227" s="134" t="s">
        <v>789</v>
      </c>
      <c r="D227" s="134" t="s">
        <v>360</v>
      </c>
      <c r="E227" s="135" t="s">
        <v>4974</v>
      </c>
      <c r="F227" s="136" t="s">
        <v>4975</v>
      </c>
      <c r="G227" s="137" t="s">
        <v>195</v>
      </c>
      <c r="H227" s="138">
        <v>79.3</v>
      </c>
      <c r="I227" s="139"/>
      <c r="J227" s="140">
        <f>ROUND(I227*H227,2)</f>
        <v>0</v>
      </c>
      <c r="K227" s="136" t="s">
        <v>4749</v>
      </c>
      <c r="L227" s="33"/>
      <c r="M227" s="141" t="s">
        <v>19</v>
      </c>
      <c r="N227" s="142" t="s">
        <v>49</v>
      </c>
      <c r="P227" s="143">
        <f>O227*H227</f>
        <v>0</v>
      </c>
      <c r="Q227" s="143">
        <v>1.336E-2</v>
      </c>
      <c r="R227" s="143">
        <f>Q227*H227</f>
        <v>1.0594479999999999</v>
      </c>
      <c r="S227" s="143">
        <v>0</v>
      </c>
      <c r="T227" s="144">
        <f>S227*H227</f>
        <v>0</v>
      </c>
      <c r="AR227" s="145" t="s">
        <v>3629</v>
      </c>
      <c r="AT227" s="145" t="s">
        <v>360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3629</v>
      </c>
      <c r="BM227" s="145" t="s">
        <v>4976</v>
      </c>
    </row>
    <row r="228" spans="2:65" s="13" customFormat="1" ht="22.5">
      <c r="B228" s="158"/>
      <c r="D228" s="152" t="s">
        <v>368</v>
      </c>
      <c r="E228" s="159" t="s">
        <v>19</v>
      </c>
      <c r="F228" s="160" t="s">
        <v>4977</v>
      </c>
      <c r="H228" s="161">
        <v>61</v>
      </c>
      <c r="I228" s="162"/>
      <c r="L228" s="158"/>
      <c r="M228" s="163"/>
      <c r="T228" s="164"/>
      <c r="AT228" s="159" t="s">
        <v>368</v>
      </c>
      <c r="AU228" s="159" t="s">
        <v>90</v>
      </c>
      <c r="AV228" s="13" t="s">
        <v>90</v>
      </c>
      <c r="AW228" s="13" t="s">
        <v>36</v>
      </c>
      <c r="AX228" s="13" t="s">
        <v>84</v>
      </c>
      <c r="AY228" s="159" t="s">
        <v>358</v>
      </c>
    </row>
    <row r="229" spans="2:65" s="13" customFormat="1" ht="11.25">
      <c r="B229" s="158"/>
      <c r="D229" s="152" t="s">
        <v>368</v>
      </c>
      <c r="F229" s="160" t="s">
        <v>4978</v>
      </c>
      <c r="H229" s="161">
        <v>79.3</v>
      </c>
      <c r="I229" s="162"/>
      <c r="L229" s="158"/>
      <c r="M229" s="163"/>
      <c r="T229" s="164"/>
      <c r="AT229" s="159" t="s">
        <v>368</v>
      </c>
      <c r="AU229" s="159" t="s">
        <v>90</v>
      </c>
      <c r="AV229" s="13" t="s">
        <v>90</v>
      </c>
      <c r="AW229" s="13" t="s">
        <v>4</v>
      </c>
      <c r="AX229" s="13" t="s">
        <v>84</v>
      </c>
      <c r="AY229" s="159" t="s">
        <v>358</v>
      </c>
    </row>
    <row r="230" spans="2:65" s="11" customFormat="1" ht="22.9" customHeight="1">
      <c r="B230" s="122"/>
      <c r="D230" s="123" t="s">
        <v>76</v>
      </c>
      <c r="E230" s="132" t="s">
        <v>4979</v>
      </c>
      <c r="F230" s="132" t="s">
        <v>4980</v>
      </c>
      <c r="I230" s="125"/>
      <c r="J230" s="133">
        <f>BK230</f>
        <v>0</v>
      </c>
      <c r="L230" s="122"/>
      <c r="M230" s="127"/>
      <c r="P230" s="128">
        <f>SUM(P231:P242)</f>
        <v>0</v>
      </c>
      <c r="R230" s="128">
        <f>SUM(R231:R242)</f>
        <v>1.112E-2</v>
      </c>
      <c r="T230" s="129">
        <f>SUM(T231:T242)</f>
        <v>0</v>
      </c>
      <c r="AR230" s="123" t="s">
        <v>90</v>
      </c>
      <c r="AT230" s="130" t="s">
        <v>76</v>
      </c>
      <c r="AU230" s="130" t="s">
        <v>84</v>
      </c>
      <c r="AY230" s="123" t="s">
        <v>358</v>
      </c>
      <c r="BK230" s="131">
        <f>SUM(BK231:BK242)</f>
        <v>0</v>
      </c>
    </row>
    <row r="231" spans="2:65" s="1" customFormat="1" ht="37.9" customHeight="1">
      <c r="B231" s="33"/>
      <c r="C231" s="134" t="s">
        <v>794</v>
      </c>
      <c r="D231" s="134" t="s">
        <v>360</v>
      </c>
      <c r="E231" s="135" t="s">
        <v>4981</v>
      </c>
      <c r="F231" s="136" t="s">
        <v>4982</v>
      </c>
      <c r="G231" s="137" t="s">
        <v>504</v>
      </c>
      <c r="H231" s="138">
        <v>1</v>
      </c>
      <c r="I231" s="139"/>
      <c r="J231" s="140">
        <f>ROUND(I231*H231,2)</f>
        <v>0</v>
      </c>
      <c r="K231" s="136" t="s">
        <v>402</v>
      </c>
      <c r="L231" s="33"/>
      <c r="M231" s="141" t="s">
        <v>19</v>
      </c>
      <c r="N231" s="142" t="s">
        <v>49</v>
      </c>
      <c r="P231" s="143">
        <f>O231*H231</f>
        <v>0</v>
      </c>
      <c r="Q231" s="143">
        <v>0</v>
      </c>
      <c r="R231" s="143">
        <f>Q231*H231</f>
        <v>0</v>
      </c>
      <c r="S231" s="143">
        <v>0</v>
      </c>
      <c r="T231" s="144">
        <f>S231*H231</f>
        <v>0</v>
      </c>
      <c r="AR231" s="145" t="s">
        <v>454</v>
      </c>
      <c r="AT231" s="145" t="s">
        <v>360</v>
      </c>
      <c r="AU231" s="145" t="s">
        <v>90</v>
      </c>
      <c r="AY231" s="18" t="s">
        <v>358</v>
      </c>
      <c r="BE231" s="146">
        <f>IF(N231="základní",J231,0)</f>
        <v>0</v>
      </c>
      <c r="BF231" s="146">
        <f>IF(N231="snížená",J231,0)</f>
        <v>0</v>
      </c>
      <c r="BG231" s="146">
        <f>IF(N231="zákl. přenesená",J231,0)</f>
        <v>0</v>
      </c>
      <c r="BH231" s="146">
        <f>IF(N231="sníž. přenesená",J231,0)</f>
        <v>0</v>
      </c>
      <c r="BI231" s="146">
        <f>IF(N231="nulová",J231,0)</f>
        <v>0</v>
      </c>
      <c r="BJ231" s="18" t="s">
        <v>90</v>
      </c>
      <c r="BK231" s="146">
        <f>ROUND(I231*H231,2)</f>
        <v>0</v>
      </c>
      <c r="BL231" s="18" t="s">
        <v>454</v>
      </c>
      <c r="BM231" s="145" t="s">
        <v>4983</v>
      </c>
    </row>
    <row r="232" spans="2:65" s="1" customFormat="1" ht="11.25">
      <c r="B232" s="33"/>
      <c r="D232" s="147" t="s">
        <v>366</v>
      </c>
      <c r="F232" s="148" t="s">
        <v>4984</v>
      </c>
      <c r="I232" s="149"/>
      <c r="L232" s="33"/>
      <c r="M232" s="150"/>
      <c r="T232" s="54"/>
      <c r="AT232" s="18" t="s">
        <v>366</v>
      </c>
      <c r="AU232" s="18" t="s">
        <v>90</v>
      </c>
    </row>
    <row r="233" spans="2:65" s="1" customFormat="1" ht="16.5" customHeight="1">
      <c r="B233" s="33"/>
      <c r="C233" s="179" t="s">
        <v>798</v>
      </c>
      <c r="D233" s="179" t="s">
        <v>440</v>
      </c>
      <c r="E233" s="180" t="s">
        <v>4985</v>
      </c>
      <c r="F233" s="181" t="s">
        <v>4986</v>
      </c>
      <c r="G233" s="182" t="s">
        <v>504</v>
      </c>
      <c r="H233" s="183">
        <v>1</v>
      </c>
      <c r="I233" s="184"/>
      <c r="J233" s="185">
        <f>ROUND(I233*H233,2)</f>
        <v>0</v>
      </c>
      <c r="K233" s="181" t="s">
        <v>4749</v>
      </c>
      <c r="L233" s="186"/>
      <c r="M233" s="187" t="s">
        <v>19</v>
      </c>
      <c r="N233" s="188" t="s">
        <v>49</v>
      </c>
      <c r="P233" s="143">
        <f>O233*H233</f>
        <v>0</v>
      </c>
      <c r="Q233" s="143">
        <v>5.0000000000000001E-4</v>
      </c>
      <c r="R233" s="143">
        <f>Q233*H233</f>
        <v>5.0000000000000001E-4</v>
      </c>
      <c r="S233" s="143">
        <v>0</v>
      </c>
      <c r="T233" s="144">
        <f>S233*H233</f>
        <v>0</v>
      </c>
      <c r="AR233" s="145" t="s">
        <v>558</v>
      </c>
      <c r="AT233" s="145" t="s">
        <v>440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4987</v>
      </c>
    </row>
    <row r="234" spans="2:65" s="13" customFormat="1" ht="11.25">
      <c r="B234" s="158"/>
      <c r="D234" s="152" t="s">
        <v>368</v>
      </c>
      <c r="E234" s="159" t="s">
        <v>19</v>
      </c>
      <c r="F234" s="160" t="s">
        <v>4809</v>
      </c>
      <c r="H234" s="161">
        <v>1</v>
      </c>
      <c r="I234" s="162"/>
      <c r="L234" s="158"/>
      <c r="M234" s="163"/>
      <c r="T234" s="164"/>
      <c r="AT234" s="159" t="s">
        <v>368</v>
      </c>
      <c r="AU234" s="159" t="s">
        <v>90</v>
      </c>
      <c r="AV234" s="13" t="s">
        <v>90</v>
      </c>
      <c r="AW234" s="13" t="s">
        <v>36</v>
      </c>
      <c r="AX234" s="13" t="s">
        <v>84</v>
      </c>
      <c r="AY234" s="159" t="s">
        <v>358</v>
      </c>
    </row>
    <row r="235" spans="2:65" s="1" customFormat="1" ht="24.2" customHeight="1">
      <c r="B235" s="33"/>
      <c r="C235" s="134" t="s">
        <v>802</v>
      </c>
      <c r="D235" s="134" t="s">
        <v>360</v>
      </c>
      <c r="E235" s="135" t="s">
        <v>4988</v>
      </c>
      <c r="F235" s="136" t="s">
        <v>4989</v>
      </c>
      <c r="G235" s="137" t="s">
        <v>504</v>
      </c>
      <c r="H235" s="138">
        <v>1</v>
      </c>
      <c r="I235" s="139"/>
      <c r="J235" s="140">
        <f>ROUND(I235*H235,2)</f>
        <v>0</v>
      </c>
      <c r="K235" s="136" t="s">
        <v>402</v>
      </c>
      <c r="L235" s="33"/>
      <c r="M235" s="141" t="s">
        <v>19</v>
      </c>
      <c r="N235" s="142" t="s">
        <v>49</v>
      </c>
      <c r="P235" s="143">
        <f>O235*H235</f>
        <v>0</v>
      </c>
      <c r="Q235" s="143">
        <v>0</v>
      </c>
      <c r="R235" s="143">
        <f>Q235*H235</f>
        <v>0</v>
      </c>
      <c r="S235" s="143">
        <v>0</v>
      </c>
      <c r="T235" s="144">
        <f>S235*H235</f>
        <v>0</v>
      </c>
      <c r="AR235" s="145" t="s">
        <v>454</v>
      </c>
      <c r="AT235" s="145" t="s">
        <v>360</v>
      </c>
      <c r="AU235" s="145" t="s">
        <v>90</v>
      </c>
      <c r="AY235" s="18" t="s">
        <v>358</v>
      </c>
      <c r="BE235" s="146">
        <f>IF(N235="základní",J235,0)</f>
        <v>0</v>
      </c>
      <c r="BF235" s="146">
        <f>IF(N235="snížená",J235,0)</f>
        <v>0</v>
      </c>
      <c r="BG235" s="146">
        <f>IF(N235="zákl. přenesená",J235,0)</f>
        <v>0</v>
      </c>
      <c r="BH235" s="146">
        <f>IF(N235="sníž. přenesená",J235,0)</f>
        <v>0</v>
      </c>
      <c r="BI235" s="146">
        <f>IF(N235="nulová",J235,0)</f>
        <v>0</v>
      </c>
      <c r="BJ235" s="18" t="s">
        <v>90</v>
      </c>
      <c r="BK235" s="146">
        <f>ROUND(I235*H235,2)</f>
        <v>0</v>
      </c>
      <c r="BL235" s="18" t="s">
        <v>454</v>
      </c>
      <c r="BM235" s="145" t="s">
        <v>4990</v>
      </c>
    </row>
    <row r="236" spans="2:65" s="1" customFormat="1" ht="11.25">
      <c r="B236" s="33"/>
      <c r="D236" s="147" t="s">
        <v>366</v>
      </c>
      <c r="F236" s="148" t="s">
        <v>4991</v>
      </c>
      <c r="I236" s="149"/>
      <c r="L236" s="33"/>
      <c r="M236" s="150"/>
      <c r="T236" s="54"/>
      <c r="AT236" s="18" t="s">
        <v>366</v>
      </c>
      <c r="AU236" s="18" t="s">
        <v>90</v>
      </c>
    </row>
    <row r="237" spans="2:65" s="1" customFormat="1" ht="21.75" customHeight="1">
      <c r="B237" s="33"/>
      <c r="C237" s="179" t="s">
        <v>810</v>
      </c>
      <c r="D237" s="179" t="s">
        <v>440</v>
      </c>
      <c r="E237" s="180" t="s">
        <v>4992</v>
      </c>
      <c r="F237" s="181" t="s">
        <v>4993</v>
      </c>
      <c r="G237" s="182" t="s">
        <v>504</v>
      </c>
      <c r="H237" s="183">
        <v>1</v>
      </c>
      <c r="I237" s="184"/>
      <c r="J237" s="185">
        <f>ROUND(I237*H237,2)</f>
        <v>0</v>
      </c>
      <c r="K237" s="181" t="s">
        <v>402</v>
      </c>
      <c r="L237" s="186"/>
      <c r="M237" s="187" t="s">
        <v>19</v>
      </c>
      <c r="N237" s="188" t="s">
        <v>49</v>
      </c>
      <c r="P237" s="143">
        <f>O237*H237</f>
        <v>0</v>
      </c>
      <c r="Q237" s="143">
        <v>2.9999999999999997E-4</v>
      </c>
      <c r="R237" s="143">
        <f>Q237*H237</f>
        <v>2.9999999999999997E-4</v>
      </c>
      <c r="S237" s="143">
        <v>0</v>
      </c>
      <c r="T237" s="144">
        <f>S237*H237</f>
        <v>0</v>
      </c>
      <c r="AR237" s="145" t="s">
        <v>558</v>
      </c>
      <c r="AT237" s="145" t="s">
        <v>440</v>
      </c>
      <c r="AU237" s="145" t="s">
        <v>90</v>
      </c>
      <c r="AY237" s="18" t="s">
        <v>358</v>
      </c>
      <c r="BE237" s="146">
        <f>IF(N237="základní",J237,0)</f>
        <v>0</v>
      </c>
      <c r="BF237" s="146">
        <f>IF(N237="snížená",J237,0)</f>
        <v>0</v>
      </c>
      <c r="BG237" s="146">
        <f>IF(N237="zákl. přenesená",J237,0)</f>
        <v>0</v>
      </c>
      <c r="BH237" s="146">
        <f>IF(N237="sníž. přenesená",J237,0)</f>
        <v>0</v>
      </c>
      <c r="BI237" s="146">
        <f>IF(N237="nulová",J237,0)</f>
        <v>0</v>
      </c>
      <c r="BJ237" s="18" t="s">
        <v>90</v>
      </c>
      <c r="BK237" s="146">
        <f>ROUND(I237*H237,2)</f>
        <v>0</v>
      </c>
      <c r="BL237" s="18" t="s">
        <v>454</v>
      </c>
      <c r="BM237" s="145" t="s">
        <v>4994</v>
      </c>
    </row>
    <row r="238" spans="2:65" s="13" customFormat="1" ht="11.25">
      <c r="B238" s="158"/>
      <c r="D238" s="152" t="s">
        <v>368</v>
      </c>
      <c r="E238" s="159" t="s">
        <v>19</v>
      </c>
      <c r="F238" s="160" t="s">
        <v>4809</v>
      </c>
      <c r="H238" s="161">
        <v>1</v>
      </c>
      <c r="I238" s="162"/>
      <c r="L238" s="158"/>
      <c r="M238" s="163"/>
      <c r="T238" s="164"/>
      <c r="AT238" s="159" t="s">
        <v>368</v>
      </c>
      <c r="AU238" s="159" t="s">
        <v>90</v>
      </c>
      <c r="AV238" s="13" t="s">
        <v>90</v>
      </c>
      <c r="AW238" s="13" t="s">
        <v>36</v>
      </c>
      <c r="AX238" s="13" t="s">
        <v>84</v>
      </c>
      <c r="AY238" s="159" t="s">
        <v>358</v>
      </c>
    </row>
    <row r="239" spans="2:65" s="1" customFormat="1" ht="37.9" customHeight="1">
      <c r="B239" s="33"/>
      <c r="C239" s="134" t="s">
        <v>816</v>
      </c>
      <c r="D239" s="134" t="s">
        <v>360</v>
      </c>
      <c r="E239" s="135" t="s">
        <v>4965</v>
      </c>
      <c r="F239" s="136" t="s">
        <v>4966</v>
      </c>
      <c r="G239" s="137" t="s">
        <v>235</v>
      </c>
      <c r="H239" s="138">
        <v>3</v>
      </c>
      <c r="I239" s="139"/>
      <c r="J239" s="140">
        <f>ROUND(I239*H239,2)</f>
        <v>0</v>
      </c>
      <c r="K239" s="136" t="s">
        <v>402</v>
      </c>
      <c r="L239" s="33"/>
      <c r="M239" s="141" t="s">
        <v>19</v>
      </c>
      <c r="N239" s="142" t="s">
        <v>49</v>
      </c>
      <c r="P239" s="143">
        <f>O239*H239</f>
        <v>0</v>
      </c>
      <c r="Q239" s="143">
        <v>3.4399999999999999E-3</v>
      </c>
      <c r="R239" s="143">
        <f>Q239*H239</f>
        <v>1.0319999999999999E-2</v>
      </c>
      <c r="S239" s="143">
        <v>0</v>
      </c>
      <c r="T239" s="144">
        <f>S239*H239</f>
        <v>0</v>
      </c>
      <c r="AR239" s="145" t="s">
        <v>454</v>
      </c>
      <c r="AT239" s="145" t="s">
        <v>360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454</v>
      </c>
      <c r="BM239" s="145" t="s">
        <v>4995</v>
      </c>
    </row>
    <row r="240" spans="2:65" s="1" customFormat="1" ht="11.25">
      <c r="B240" s="33"/>
      <c r="D240" s="147" t="s">
        <v>366</v>
      </c>
      <c r="F240" s="148" t="s">
        <v>4968</v>
      </c>
      <c r="I240" s="149"/>
      <c r="L240" s="33"/>
      <c r="M240" s="150"/>
      <c r="T240" s="54"/>
      <c r="AT240" s="18" t="s">
        <v>366</v>
      </c>
      <c r="AU240" s="18" t="s">
        <v>90</v>
      </c>
    </row>
    <row r="241" spans="2:51" s="13" customFormat="1" ht="11.25">
      <c r="B241" s="158"/>
      <c r="D241" s="152" t="s">
        <v>368</v>
      </c>
      <c r="E241" s="159" t="s">
        <v>19</v>
      </c>
      <c r="F241" s="160" t="s">
        <v>4996</v>
      </c>
      <c r="H241" s="161">
        <v>2.5</v>
      </c>
      <c r="I241" s="162"/>
      <c r="L241" s="158"/>
      <c r="M241" s="163"/>
      <c r="T241" s="164"/>
      <c r="AT241" s="159" t="s">
        <v>368</v>
      </c>
      <c r="AU241" s="159" t="s">
        <v>90</v>
      </c>
      <c r="AV241" s="13" t="s">
        <v>90</v>
      </c>
      <c r="AW241" s="13" t="s">
        <v>36</v>
      </c>
      <c r="AX241" s="13" t="s">
        <v>84</v>
      </c>
      <c r="AY241" s="159" t="s">
        <v>358</v>
      </c>
    </row>
    <row r="242" spans="2:51" s="13" customFormat="1" ht="11.25">
      <c r="B242" s="158"/>
      <c r="D242" s="152" t="s">
        <v>368</v>
      </c>
      <c r="F242" s="160" t="s">
        <v>4997</v>
      </c>
      <c r="H242" s="161">
        <v>3</v>
      </c>
      <c r="I242" s="162"/>
      <c r="L242" s="158"/>
      <c r="M242" s="193"/>
      <c r="N242" s="194"/>
      <c r="O242" s="194"/>
      <c r="P242" s="194"/>
      <c r="Q242" s="194"/>
      <c r="R242" s="194"/>
      <c r="S242" s="194"/>
      <c r="T242" s="195"/>
      <c r="AT242" s="159" t="s">
        <v>368</v>
      </c>
      <c r="AU242" s="159" t="s">
        <v>90</v>
      </c>
      <c r="AV242" s="13" t="s">
        <v>90</v>
      </c>
      <c r="AW242" s="13" t="s">
        <v>4</v>
      </c>
      <c r="AX242" s="13" t="s">
        <v>84</v>
      </c>
      <c r="AY242" s="159" t="s">
        <v>358</v>
      </c>
    </row>
    <row r="243" spans="2:51" s="1" customFormat="1" ht="6.95" customHeight="1">
      <c r="B243" s="42"/>
      <c r="C243" s="43"/>
      <c r="D243" s="43"/>
      <c r="E243" s="43"/>
      <c r="F243" s="43"/>
      <c r="G243" s="43"/>
      <c r="H243" s="43"/>
      <c r="I243" s="43"/>
      <c r="J243" s="43"/>
      <c r="K243" s="43"/>
      <c r="L243" s="33"/>
    </row>
  </sheetData>
  <sheetProtection algorithmName="SHA-512" hashValue="xzPwI7gutIx0yUNBxZlhQ78muc40ISxoy4Nyt6H2C5ohJNc/CGSobEih3pz80jIvVfYeH3jb+uWhbW4sayzFAw==" saltValue="lKHdIKyWVeD7lDqActRtJrYoPdqp2Aka/HQXPy7oiblbDAn88seff2C/ONzdje4nzYuZk5uOfmA0xxq90pGtVg==" spinCount="100000" sheet="1" objects="1" scenarios="1" formatColumns="0" formatRows="0" autoFilter="0"/>
  <autoFilter ref="C96:K242" xr:uid="{00000000-0009-0000-0000-00000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E00-000000000000}"/>
    <hyperlink ref="F126" r:id="rId2" xr:uid="{00000000-0004-0000-0E00-000001000000}"/>
    <hyperlink ref="F128" r:id="rId3" xr:uid="{00000000-0004-0000-0E00-000002000000}"/>
    <hyperlink ref="F131" r:id="rId4" xr:uid="{00000000-0004-0000-0E00-000003000000}"/>
    <hyperlink ref="F135" r:id="rId5" xr:uid="{00000000-0004-0000-0E00-000004000000}"/>
    <hyperlink ref="F139" r:id="rId6" xr:uid="{00000000-0004-0000-0E00-000005000000}"/>
    <hyperlink ref="F147" r:id="rId7" xr:uid="{00000000-0004-0000-0E00-000006000000}"/>
    <hyperlink ref="F152" r:id="rId8" xr:uid="{00000000-0004-0000-0E00-000007000000}"/>
    <hyperlink ref="F156" r:id="rId9" xr:uid="{00000000-0004-0000-0E00-000008000000}"/>
    <hyperlink ref="F165" r:id="rId10" xr:uid="{00000000-0004-0000-0E00-000009000000}"/>
    <hyperlink ref="F180" r:id="rId11" xr:uid="{00000000-0004-0000-0E00-00000A000000}"/>
    <hyperlink ref="F186" r:id="rId12" xr:uid="{00000000-0004-0000-0E00-00000B000000}"/>
    <hyperlink ref="F194" r:id="rId13" xr:uid="{00000000-0004-0000-0E00-00000C000000}"/>
    <hyperlink ref="F200" r:id="rId14" xr:uid="{00000000-0004-0000-0E00-00000D000000}"/>
    <hyperlink ref="F213" r:id="rId15" xr:uid="{00000000-0004-0000-0E00-00000E000000}"/>
    <hyperlink ref="F220" r:id="rId16" xr:uid="{00000000-0004-0000-0E00-00000F000000}"/>
    <hyperlink ref="F232" r:id="rId17" xr:uid="{00000000-0004-0000-0E00-000010000000}"/>
    <hyperlink ref="F236" r:id="rId18" xr:uid="{00000000-0004-0000-0E00-000011000000}"/>
    <hyperlink ref="F240" r:id="rId19" xr:uid="{00000000-0004-0000-0E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136</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5171</v>
      </c>
      <c r="F9" s="303"/>
      <c r="G9" s="303"/>
      <c r="H9" s="303"/>
      <c r="L9" s="21"/>
    </row>
    <row r="10" spans="2:46" ht="12" customHeight="1">
      <c r="B10" s="21"/>
      <c r="D10" s="28" t="s">
        <v>222</v>
      </c>
      <c r="L10" s="21"/>
    </row>
    <row r="11" spans="2:46" s="1" customFormat="1" ht="16.5" customHeight="1">
      <c r="B11" s="33"/>
      <c r="E11" s="337" t="s">
        <v>5198</v>
      </c>
      <c r="F11" s="343"/>
      <c r="G11" s="343"/>
      <c r="H11" s="343"/>
      <c r="L11" s="33"/>
    </row>
    <row r="12" spans="2:46" s="1" customFormat="1" ht="12" customHeight="1">
      <c r="B12" s="33"/>
      <c r="D12" s="28" t="s">
        <v>2976</v>
      </c>
      <c r="L12" s="33"/>
    </row>
    <row r="13" spans="2:46" s="1" customFormat="1" ht="16.5" customHeight="1">
      <c r="B13" s="33"/>
      <c r="E13" s="324" t="s">
        <v>5517</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ROUND((SUM(BE96:BE144)),  2)</f>
        <v>0</v>
      </c>
      <c r="I37" s="96">
        <v>0.21</v>
      </c>
      <c r="J37" s="84">
        <f>ROUND(((SUM(BE96:BE144))*I37),  2)</f>
        <v>0</v>
      </c>
      <c r="L37" s="33"/>
    </row>
    <row r="38" spans="2:12" s="1" customFormat="1" ht="14.45" customHeight="1">
      <c r="B38" s="33"/>
      <c r="E38" s="28" t="s">
        <v>49</v>
      </c>
      <c r="F38" s="84">
        <f>ROUND((SUM(BF96:BF144)),  2)</f>
        <v>0</v>
      </c>
      <c r="I38" s="96">
        <v>0.12</v>
      </c>
      <c r="J38" s="84">
        <f>ROUND(((SUM(BF96:BF144))*I38),  2)</f>
        <v>0</v>
      </c>
      <c r="L38" s="33"/>
    </row>
    <row r="39" spans="2:12" s="1" customFormat="1" ht="14.45" hidden="1" customHeight="1">
      <c r="B39" s="33"/>
      <c r="E39" s="28" t="s">
        <v>50</v>
      </c>
      <c r="F39" s="84">
        <f>ROUND((SUM(BG96:BG144)),  2)</f>
        <v>0</v>
      </c>
      <c r="I39" s="96">
        <v>0.21</v>
      </c>
      <c r="J39" s="84">
        <f>0</f>
        <v>0</v>
      </c>
      <c r="L39" s="33"/>
    </row>
    <row r="40" spans="2:12" s="1" customFormat="1" ht="14.45" hidden="1" customHeight="1">
      <c r="B40" s="33"/>
      <c r="E40" s="28" t="s">
        <v>51</v>
      </c>
      <c r="F40" s="84">
        <f>ROUND((SUM(BH96:BH144)),  2)</f>
        <v>0</v>
      </c>
      <c r="I40" s="96">
        <v>0.12</v>
      </c>
      <c r="J40" s="84">
        <f>0</f>
        <v>0</v>
      </c>
      <c r="L40" s="33"/>
    </row>
    <row r="41" spans="2:12" s="1" customFormat="1" ht="14.45" hidden="1" customHeight="1">
      <c r="B41" s="33"/>
      <c r="E41" s="28" t="s">
        <v>52</v>
      </c>
      <c r="F41" s="84">
        <f>ROUND((SUM(BI96:BI144)),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5171</v>
      </c>
      <c r="F54" s="303"/>
      <c r="G54" s="303"/>
      <c r="H54" s="303"/>
      <c r="L54" s="21"/>
    </row>
    <row r="55" spans="2:12" ht="12" customHeight="1">
      <c r="B55" s="21"/>
      <c r="C55" s="28" t="s">
        <v>222</v>
      </c>
      <c r="L55" s="21"/>
    </row>
    <row r="56" spans="2:12" s="1" customFormat="1" ht="16.5" customHeight="1">
      <c r="B56" s="33"/>
      <c r="E56" s="337" t="s">
        <v>5198</v>
      </c>
      <c r="F56" s="343"/>
      <c r="G56" s="343"/>
      <c r="H56" s="343"/>
      <c r="L56" s="33"/>
    </row>
    <row r="57" spans="2:12" s="1" customFormat="1" ht="12" customHeight="1">
      <c r="B57" s="33"/>
      <c r="C57" s="28" t="s">
        <v>2976</v>
      </c>
      <c r="L57" s="33"/>
    </row>
    <row r="58" spans="2:12" s="1" customFormat="1" ht="16.5" customHeight="1">
      <c r="B58" s="33"/>
      <c r="E58" s="324" t="str">
        <f>E13</f>
        <v>D.1.4.6B - Fotovoltaická  elektrárna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J96</f>
        <v>0</v>
      </c>
      <c r="L67" s="33"/>
      <c r="AU67" s="18" t="s">
        <v>313</v>
      </c>
    </row>
    <row r="68" spans="2:47" s="8" customFormat="1" ht="24.95" customHeight="1">
      <c r="B68" s="106"/>
      <c r="D68" s="107" t="s">
        <v>323</v>
      </c>
      <c r="E68" s="108"/>
      <c r="F68" s="108"/>
      <c r="G68" s="108"/>
      <c r="H68" s="108"/>
      <c r="I68" s="108"/>
      <c r="J68" s="109">
        <f>J97</f>
        <v>0</v>
      </c>
      <c r="L68" s="106"/>
    </row>
    <row r="69" spans="2:47" s="9" customFormat="1" ht="19.899999999999999" customHeight="1">
      <c r="B69" s="110"/>
      <c r="D69" s="111" t="s">
        <v>4066</v>
      </c>
      <c r="E69" s="112"/>
      <c r="F69" s="112"/>
      <c r="G69" s="112"/>
      <c r="H69" s="112"/>
      <c r="I69" s="112"/>
      <c r="J69" s="113">
        <f>J98</f>
        <v>0</v>
      </c>
      <c r="L69" s="110"/>
    </row>
    <row r="70" spans="2:47" s="8" customFormat="1" ht="24.95" customHeight="1">
      <c r="B70" s="106"/>
      <c r="D70" s="107" t="s">
        <v>4067</v>
      </c>
      <c r="E70" s="108"/>
      <c r="F70" s="108"/>
      <c r="G70" s="108"/>
      <c r="H70" s="108"/>
      <c r="I70" s="108"/>
      <c r="J70" s="109">
        <f>J134</f>
        <v>0</v>
      </c>
      <c r="L70" s="106"/>
    </row>
    <row r="71" spans="2:47" s="8" customFormat="1" ht="24.95" customHeight="1">
      <c r="B71" s="106"/>
      <c r="D71" s="107" t="s">
        <v>3690</v>
      </c>
      <c r="E71" s="108"/>
      <c r="F71" s="108"/>
      <c r="G71" s="108"/>
      <c r="H71" s="108"/>
      <c r="I71" s="108"/>
      <c r="J71" s="109">
        <f>J137</f>
        <v>0</v>
      </c>
      <c r="L71" s="106"/>
    </row>
    <row r="72" spans="2:47" s="9" customFormat="1" ht="19.899999999999999" customHeight="1">
      <c r="B72" s="110"/>
      <c r="D72" s="111" t="s">
        <v>3691</v>
      </c>
      <c r="E72" s="112"/>
      <c r="F72" s="112"/>
      <c r="G72" s="112"/>
      <c r="H72" s="112"/>
      <c r="I72" s="112"/>
      <c r="J72" s="113">
        <f>J138</f>
        <v>0</v>
      </c>
      <c r="L72" s="110"/>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343</v>
      </c>
      <c r="L79" s="33"/>
    </row>
    <row r="80" spans="2:47" s="1" customFormat="1" ht="6.95" customHeight="1">
      <c r="B80" s="33"/>
      <c r="L80" s="33"/>
    </row>
    <row r="81" spans="2:63" s="1" customFormat="1" ht="12" customHeight="1">
      <c r="B81" s="33"/>
      <c r="C81" s="28" t="s">
        <v>16</v>
      </c>
      <c r="L81" s="33"/>
    </row>
    <row r="82" spans="2:63" s="1" customFormat="1" ht="16.5" customHeight="1">
      <c r="B82" s="33"/>
      <c r="E82" s="341" t="str">
        <f>E7</f>
        <v>Domov se zvláštním režimem Račín, Kroměříž</v>
      </c>
      <c r="F82" s="342"/>
      <c r="G82" s="342"/>
      <c r="H82" s="342"/>
      <c r="L82" s="33"/>
    </row>
    <row r="83" spans="2:63" ht="12" customHeight="1">
      <c r="B83" s="21"/>
      <c r="C83" s="28" t="s">
        <v>214</v>
      </c>
      <c r="L83" s="21"/>
    </row>
    <row r="84" spans="2:63" ht="16.5" customHeight="1">
      <c r="B84" s="21"/>
      <c r="E84" s="341" t="s">
        <v>5171</v>
      </c>
      <c r="F84" s="303"/>
      <c r="G84" s="303"/>
      <c r="H84" s="303"/>
      <c r="L84" s="21"/>
    </row>
    <row r="85" spans="2:63" ht="12" customHeight="1">
      <c r="B85" s="21"/>
      <c r="C85" s="28" t="s">
        <v>222</v>
      </c>
      <c r="L85" s="21"/>
    </row>
    <row r="86" spans="2:63" s="1" customFormat="1" ht="16.5" customHeight="1">
      <c r="B86" s="33"/>
      <c r="E86" s="337" t="s">
        <v>5198</v>
      </c>
      <c r="F86" s="343"/>
      <c r="G86" s="343"/>
      <c r="H86" s="343"/>
      <c r="L86" s="33"/>
    </row>
    <row r="87" spans="2:63" s="1" customFormat="1" ht="12" customHeight="1">
      <c r="B87" s="33"/>
      <c r="C87" s="28" t="s">
        <v>2976</v>
      </c>
      <c r="L87" s="33"/>
    </row>
    <row r="88" spans="2:63" s="1" customFormat="1" ht="16.5" customHeight="1">
      <c r="B88" s="33"/>
      <c r="E88" s="324" t="str">
        <f>E13</f>
        <v>D.1.4.6B - Fotovoltaická  elektrárna</v>
      </c>
      <c r="F88" s="343"/>
      <c r="G88" s="343"/>
      <c r="H88" s="343"/>
      <c r="L88" s="33"/>
    </row>
    <row r="89" spans="2:63" s="1" customFormat="1" ht="6.95" customHeight="1">
      <c r="B89" s="33"/>
      <c r="L89" s="33"/>
    </row>
    <row r="90" spans="2:63" s="1" customFormat="1" ht="12" customHeight="1">
      <c r="B90" s="33"/>
      <c r="C90" s="28" t="s">
        <v>21</v>
      </c>
      <c r="F90" s="26" t="str">
        <f>F16</f>
        <v>p.č. 5036, Kroměříž</v>
      </c>
      <c r="I90" s="28" t="s">
        <v>23</v>
      </c>
      <c r="J90" s="50">
        <f>IF(J16="","",J16)</f>
        <v>45460</v>
      </c>
      <c r="L90" s="33"/>
    </row>
    <row r="91" spans="2:63" s="1" customFormat="1" ht="6.95" customHeight="1">
      <c r="B91" s="33"/>
      <c r="L91" s="33"/>
    </row>
    <row r="92" spans="2:63" s="1" customFormat="1" ht="40.15" customHeight="1">
      <c r="B92" s="33"/>
      <c r="C92" s="28" t="s">
        <v>24</v>
      </c>
      <c r="F92" s="26" t="str">
        <f>E19</f>
        <v>Město Kroměříž</v>
      </c>
      <c r="I92" s="28" t="s">
        <v>32</v>
      </c>
      <c r="J92" s="31" t="str">
        <f>E25</f>
        <v>Jiří Škop-elektroprojekce, Duhová 269, Náchod</v>
      </c>
      <c r="L92" s="33"/>
    </row>
    <row r="93" spans="2:63" s="1" customFormat="1" ht="40.15" customHeight="1">
      <c r="B93" s="33"/>
      <c r="C93" s="28" t="s">
        <v>30</v>
      </c>
      <c r="F93" s="26" t="str">
        <f>IF(E22="","",E22)</f>
        <v>Vyplň údaj</v>
      </c>
      <c r="I93" s="28" t="s">
        <v>37</v>
      </c>
      <c r="J93" s="31" t="str">
        <f>E28</f>
        <v>Jiří Škop-elektroprojekce, Duhová 269, Náchod</v>
      </c>
      <c r="L93" s="33"/>
    </row>
    <row r="94" spans="2:63" s="1" customFormat="1" ht="10.35" customHeight="1">
      <c r="B94" s="33"/>
      <c r="L94" s="33"/>
    </row>
    <row r="95" spans="2:63" s="10" customFormat="1" ht="29.25" customHeight="1">
      <c r="B95" s="114"/>
      <c r="C95" s="115" t="s">
        <v>344</v>
      </c>
      <c r="D95" s="116" t="s">
        <v>62</v>
      </c>
      <c r="E95" s="116" t="s">
        <v>58</v>
      </c>
      <c r="F95" s="116" t="s">
        <v>59</v>
      </c>
      <c r="G95" s="116" t="s">
        <v>345</v>
      </c>
      <c r="H95" s="116" t="s">
        <v>346</v>
      </c>
      <c r="I95" s="116" t="s">
        <v>347</v>
      </c>
      <c r="J95" s="116" t="s">
        <v>312</v>
      </c>
      <c r="K95" s="117" t="s">
        <v>348</v>
      </c>
      <c r="L95" s="114"/>
      <c r="M95" s="57" t="s">
        <v>19</v>
      </c>
      <c r="N95" s="58" t="s">
        <v>47</v>
      </c>
      <c r="O95" s="58" t="s">
        <v>349</v>
      </c>
      <c r="P95" s="58" t="s">
        <v>350</v>
      </c>
      <c r="Q95" s="58" t="s">
        <v>351</v>
      </c>
      <c r="R95" s="58" t="s">
        <v>352</v>
      </c>
      <c r="S95" s="58" t="s">
        <v>353</v>
      </c>
      <c r="T95" s="59" t="s">
        <v>354</v>
      </c>
    </row>
    <row r="96" spans="2:63" s="1" customFormat="1" ht="22.9" customHeight="1">
      <c r="B96" s="33"/>
      <c r="C96" s="62" t="s">
        <v>355</v>
      </c>
      <c r="J96" s="118">
        <f>BK96</f>
        <v>0</v>
      </c>
      <c r="L96" s="33"/>
      <c r="M96" s="60"/>
      <c r="N96" s="51"/>
      <c r="O96" s="51"/>
      <c r="P96" s="119">
        <f>P97+P134+P137</f>
        <v>0</v>
      </c>
      <c r="Q96" s="51"/>
      <c r="R96" s="119">
        <f>R97+R134+R137</f>
        <v>0.33500000000000002</v>
      </c>
      <c r="S96" s="51"/>
      <c r="T96" s="120">
        <f>T97+T134+T137</f>
        <v>0</v>
      </c>
      <c r="AT96" s="18" t="s">
        <v>76</v>
      </c>
      <c r="AU96" s="18" t="s">
        <v>313</v>
      </c>
      <c r="BK96" s="121">
        <f>BK97+BK134+BK137</f>
        <v>0</v>
      </c>
    </row>
    <row r="97" spans="2:65" s="11" customFormat="1" ht="25.9" customHeight="1">
      <c r="B97" s="122"/>
      <c r="D97" s="123" t="s">
        <v>76</v>
      </c>
      <c r="E97" s="124" t="s">
        <v>1407</v>
      </c>
      <c r="F97" s="124" t="s">
        <v>1408</v>
      </c>
      <c r="I97" s="125"/>
      <c r="J97" s="126">
        <f>BK97</f>
        <v>0</v>
      </c>
      <c r="L97" s="122"/>
      <c r="M97" s="127"/>
      <c r="P97" s="128">
        <f>P98</f>
        <v>0</v>
      </c>
      <c r="R97" s="128">
        <f>R98</f>
        <v>0.33500000000000002</v>
      </c>
      <c r="T97" s="129">
        <f>T98</f>
        <v>0</v>
      </c>
      <c r="AR97" s="123" t="s">
        <v>90</v>
      </c>
      <c r="AT97" s="130" t="s">
        <v>76</v>
      </c>
      <c r="AU97" s="130" t="s">
        <v>77</v>
      </c>
      <c r="AY97" s="123" t="s">
        <v>358</v>
      </c>
      <c r="BK97" s="131">
        <f>BK98</f>
        <v>0</v>
      </c>
    </row>
    <row r="98" spans="2:65" s="11" customFormat="1" ht="22.9" customHeight="1">
      <c r="B98" s="122"/>
      <c r="D98" s="123" t="s">
        <v>76</v>
      </c>
      <c r="E98" s="132" t="s">
        <v>4069</v>
      </c>
      <c r="F98" s="132" t="s">
        <v>103</v>
      </c>
      <c r="I98" s="125"/>
      <c r="J98" s="133">
        <f>BK98</f>
        <v>0</v>
      </c>
      <c r="L98" s="122"/>
      <c r="M98" s="127"/>
      <c r="P98" s="128">
        <f>SUM(P99:P133)</f>
        <v>0</v>
      </c>
      <c r="R98" s="128">
        <f>SUM(R99:R133)</f>
        <v>0.33500000000000002</v>
      </c>
      <c r="T98" s="129">
        <f>SUM(T99:T133)</f>
        <v>0</v>
      </c>
      <c r="AR98" s="123" t="s">
        <v>90</v>
      </c>
      <c r="AT98" s="130" t="s">
        <v>76</v>
      </c>
      <c r="AU98" s="130" t="s">
        <v>84</v>
      </c>
      <c r="AY98" s="123" t="s">
        <v>358</v>
      </c>
      <c r="BK98" s="131">
        <f>SUM(BK99:BK133)</f>
        <v>0</v>
      </c>
    </row>
    <row r="99" spans="2:65" s="1" customFormat="1" ht="44.25" customHeight="1">
      <c r="B99" s="33"/>
      <c r="C99" s="134" t="s">
        <v>84</v>
      </c>
      <c r="D99" s="134" t="s">
        <v>360</v>
      </c>
      <c r="E99" s="135" t="s">
        <v>4098</v>
      </c>
      <c r="F99" s="136" t="s">
        <v>4099</v>
      </c>
      <c r="G99" s="137" t="s">
        <v>235</v>
      </c>
      <c r="H99" s="138">
        <v>125</v>
      </c>
      <c r="I99" s="139"/>
      <c r="J99" s="140">
        <f>ROUND(I99*H99,2)</f>
        <v>0</v>
      </c>
      <c r="K99" s="136" t="s">
        <v>363</v>
      </c>
      <c r="L99" s="33"/>
      <c r="M99" s="141" t="s">
        <v>19</v>
      </c>
      <c r="N99" s="142" t="s">
        <v>49</v>
      </c>
      <c r="P99" s="143">
        <f>O99*H99</f>
        <v>0</v>
      </c>
      <c r="Q99" s="143">
        <v>0</v>
      </c>
      <c r="R99" s="143">
        <f>Q99*H99</f>
        <v>0</v>
      </c>
      <c r="S99" s="143">
        <v>0</v>
      </c>
      <c r="T99" s="144">
        <f>S99*H99</f>
        <v>0</v>
      </c>
      <c r="AR99" s="145" t="s">
        <v>454</v>
      </c>
      <c r="AT99" s="145" t="s">
        <v>360</v>
      </c>
      <c r="AU99" s="145" t="s">
        <v>90</v>
      </c>
      <c r="AY99" s="18" t="s">
        <v>358</v>
      </c>
      <c r="BE99" s="146">
        <f>IF(N99="základní",J99,0)</f>
        <v>0</v>
      </c>
      <c r="BF99" s="146">
        <f>IF(N99="snížená",J99,0)</f>
        <v>0</v>
      </c>
      <c r="BG99" s="146">
        <f>IF(N99="zákl. přenesená",J99,0)</f>
        <v>0</v>
      </c>
      <c r="BH99" s="146">
        <f>IF(N99="sníž. přenesená",J99,0)</f>
        <v>0</v>
      </c>
      <c r="BI99" s="146">
        <f>IF(N99="nulová",J99,0)</f>
        <v>0</v>
      </c>
      <c r="BJ99" s="18" t="s">
        <v>90</v>
      </c>
      <c r="BK99" s="146">
        <f>ROUND(I99*H99,2)</f>
        <v>0</v>
      </c>
      <c r="BL99" s="18" t="s">
        <v>454</v>
      </c>
      <c r="BM99" s="145" t="s">
        <v>5518</v>
      </c>
    </row>
    <row r="100" spans="2:65" s="1" customFormat="1" ht="11.25">
      <c r="B100" s="33"/>
      <c r="D100" s="147" t="s">
        <v>366</v>
      </c>
      <c r="F100" s="148" t="s">
        <v>4101</v>
      </c>
      <c r="I100" s="149"/>
      <c r="L100" s="33"/>
      <c r="M100" s="150"/>
      <c r="T100" s="54"/>
      <c r="AT100" s="18" t="s">
        <v>366</v>
      </c>
      <c r="AU100" s="18" t="s">
        <v>90</v>
      </c>
    </row>
    <row r="101" spans="2:65" s="1" customFormat="1" ht="24.2" customHeight="1">
      <c r="B101" s="33"/>
      <c r="C101" s="179" t="s">
        <v>90</v>
      </c>
      <c r="D101" s="179" t="s">
        <v>440</v>
      </c>
      <c r="E101" s="180" t="s">
        <v>5000</v>
      </c>
      <c r="F101" s="181" t="s">
        <v>5001</v>
      </c>
      <c r="G101" s="182" t="s">
        <v>235</v>
      </c>
      <c r="H101" s="183">
        <v>125</v>
      </c>
      <c r="I101" s="184"/>
      <c r="J101" s="185">
        <f>ROUND(I101*H101,2)</f>
        <v>0</v>
      </c>
      <c r="K101" s="181" t="s">
        <v>363</v>
      </c>
      <c r="L101" s="186"/>
      <c r="M101" s="187" t="s">
        <v>19</v>
      </c>
      <c r="N101" s="188" t="s">
        <v>49</v>
      </c>
      <c r="P101" s="143">
        <f>O101*H101</f>
        <v>0</v>
      </c>
      <c r="Q101" s="143">
        <v>1.7000000000000001E-4</v>
      </c>
      <c r="R101" s="143">
        <f>Q101*H101</f>
        <v>2.1250000000000002E-2</v>
      </c>
      <c r="S101" s="143">
        <v>0</v>
      </c>
      <c r="T101" s="144">
        <f>S101*H101</f>
        <v>0</v>
      </c>
      <c r="AR101" s="145" t="s">
        <v>558</v>
      </c>
      <c r="AT101" s="145" t="s">
        <v>440</v>
      </c>
      <c r="AU101" s="145" t="s">
        <v>90</v>
      </c>
      <c r="AY101" s="18" t="s">
        <v>358</v>
      </c>
      <c r="BE101" s="146">
        <f>IF(N101="základní",J101,0)</f>
        <v>0</v>
      </c>
      <c r="BF101" s="146">
        <f>IF(N101="snížená",J101,0)</f>
        <v>0</v>
      </c>
      <c r="BG101" s="146">
        <f>IF(N101="zákl. přenesená",J101,0)</f>
        <v>0</v>
      </c>
      <c r="BH101" s="146">
        <f>IF(N101="sníž. přenesená",J101,0)</f>
        <v>0</v>
      </c>
      <c r="BI101" s="146">
        <f>IF(N101="nulová",J101,0)</f>
        <v>0</v>
      </c>
      <c r="BJ101" s="18" t="s">
        <v>90</v>
      </c>
      <c r="BK101" s="146">
        <f>ROUND(I101*H101,2)</f>
        <v>0</v>
      </c>
      <c r="BL101" s="18" t="s">
        <v>454</v>
      </c>
      <c r="BM101" s="145" t="s">
        <v>5519</v>
      </c>
    </row>
    <row r="102" spans="2:65" s="1" customFormat="1" ht="24.2" customHeight="1">
      <c r="B102" s="33"/>
      <c r="C102" s="134" t="s">
        <v>97</v>
      </c>
      <c r="D102" s="134" t="s">
        <v>360</v>
      </c>
      <c r="E102" s="135" t="s">
        <v>5003</v>
      </c>
      <c r="F102" s="136" t="s">
        <v>5004</v>
      </c>
      <c r="G102" s="137" t="s">
        <v>235</v>
      </c>
      <c r="H102" s="138">
        <v>225</v>
      </c>
      <c r="I102" s="139"/>
      <c r="J102" s="140">
        <f>ROUND(I102*H102,2)</f>
        <v>0</v>
      </c>
      <c r="K102" s="136" t="s">
        <v>363</v>
      </c>
      <c r="L102" s="33"/>
      <c r="M102" s="141" t="s">
        <v>19</v>
      </c>
      <c r="N102" s="142" t="s">
        <v>49</v>
      </c>
      <c r="P102" s="143">
        <f>O102*H102</f>
        <v>0</v>
      </c>
      <c r="Q102" s="143">
        <v>0</v>
      </c>
      <c r="R102" s="143">
        <f>Q102*H102</f>
        <v>0</v>
      </c>
      <c r="S102" s="143">
        <v>0</v>
      </c>
      <c r="T102" s="144">
        <f>S102*H102</f>
        <v>0</v>
      </c>
      <c r="AR102" s="145" t="s">
        <v>454</v>
      </c>
      <c r="AT102" s="145" t="s">
        <v>360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5520</v>
      </c>
    </row>
    <row r="103" spans="2:65" s="1" customFormat="1" ht="11.25">
      <c r="B103" s="33"/>
      <c r="D103" s="147" t="s">
        <v>366</v>
      </c>
      <c r="F103" s="148" t="s">
        <v>5006</v>
      </c>
      <c r="I103" s="149"/>
      <c r="L103" s="33"/>
      <c r="M103" s="150"/>
      <c r="T103" s="54"/>
      <c r="AT103" s="18" t="s">
        <v>366</v>
      </c>
      <c r="AU103" s="18" t="s">
        <v>90</v>
      </c>
    </row>
    <row r="104" spans="2:65" s="1" customFormat="1" ht="21.75" customHeight="1">
      <c r="B104" s="33"/>
      <c r="C104" s="179" t="s">
        <v>364</v>
      </c>
      <c r="D104" s="179" t="s">
        <v>440</v>
      </c>
      <c r="E104" s="180" t="s">
        <v>5007</v>
      </c>
      <c r="F104" s="181" t="s">
        <v>5008</v>
      </c>
      <c r="G104" s="182" t="s">
        <v>235</v>
      </c>
      <c r="H104" s="183">
        <v>225</v>
      </c>
      <c r="I104" s="184"/>
      <c r="J104" s="185">
        <f>ROUND(I104*H104,2)</f>
        <v>0</v>
      </c>
      <c r="K104" s="181" t="s">
        <v>363</v>
      </c>
      <c r="L104" s="186"/>
      <c r="M104" s="187" t="s">
        <v>19</v>
      </c>
      <c r="N104" s="188" t="s">
        <v>49</v>
      </c>
      <c r="P104" s="143">
        <f>O104*H104</f>
        <v>0</v>
      </c>
      <c r="Q104" s="143">
        <v>0</v>
      </c>
      <c r="R104" s="143">
        <f>Q104*H104</f>
        <v>0</v>
      </c>
      <c r="S104" s="143">
        <v>0</v>
      </c>
      <c r="T104" s="144">
        <f>S104*H104</f>
        <v>0</v>
      </c>
      <c r="AR104" s="145" t="s">
        <v>558</v>
      </c>
      <c r="AT104" s="145" t="s">
        <v>440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90</v>
      </c>
      <c r="BK104" s="146">
        <f>ROUND(I104*H104,2)</f>
        <v>0</v>
      </c>
      <c r="BL104" s="18" t="s">
        <v>454</v>
      </c>
      <c r="BM104" s="145" t="s">
        <v>5521</v>
      </c>
    </row>
    <row r="105" spans="2:65" s="1" customFormat="1" ht="37.9" customHeight="1">
      <c r="B105" s="33"/>
      <c r="C105" s="134" t="s">
        <v>388</v>
      </c>
      <c r="D105" s="134" t="s">
        <v>360</v>
      </c>
      <c r="E105" s="135" t="s">
        <v>4112</v>
      </c>
      <c r="F105" s="136" t="s">
        <v>4113</v>
      </c>
      <c r="G105" s="137" t="s">
        <v>235</v>
      </c>
      <c r="H105" s="138">
        <v>50</v>
      </c>
      <c r="I105" s="139"/>
      <c r="J105" s="140">
        <f>ROUND(I105*H105,2)</f>
        <v>0</v>
      </c>
      <c r="K105" s="136" t="s">
        <v>363</v>
      </c>
      <c r="L105" s="33"/>
      <c r="M105" s="141" t="s">
        <v>19</v>
      </c>
      <c r="N105" s="142" t="s">
        <v>49</v>
      </c>
      <c r="P105" s="143">
        <f>O105*H105</f>
        <v>0</v>
      </c>
      <c r="Q105" s="143">
        <v>0</v>
      </c>
      <c r="R105" s="143">
        <f>Q105*H105</f>
        <v>0</v>
      </c>
      <c r="S105" s="143">
        <v>0</v>
      </c>
      <c r="T105" s="144">
        <f>S105*H105</f>
        <v>0</v>
      </c>
      <c r="AR105" s="145" t="s">
        <v>454</v>
      </c>
      <c r="AT105" s="145" t="s">
        <v>360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5522</v>
      </c>
    </row>
    <row r="106" spans="2:65" s="1" customFormat="1" ht="11.25">
      <c r="B106" s="33"/>
      <c r="D106" s="147" t="s">
        <v>366</v>
      </c>
      <c r="F106" s="148" t="s">
        <v>4115</v>
      </c>
      <c r="I106" s="149"/>
      <c r="L106" s="33"/>
      <c r="M106" s="150"/>
      <c r="T106" s="54"/>
      <c r="AT106" s="18" t="s">
        <v>366</v>
      </c>
      <c r="AU106" s="18" t="s">
        <v>90</v>
      </c>
    </row>
    <row r="107" spans="2:65" s="1" customFormat="1" ht="49.15" customHeight="1">
      <c r="B107" s="33"/>
      <c r="C107" s="179" t="s">
        <v>394</v>
      </c>
      <c r="D107" s="179" t="s">
        <v>440</v>
      </c>
      <c r="E107" s="180" t="s">
        <v>4122</v>
      </c>
      <c r="F107" s="181" t="s">
        <v>4123</v>
      </c>
      <c r="G107" s="182" t="s">
        <v>235</v>
      </c>
      <c r="H107" s="183">
        <v>50</v>
      </c>
      <c r="I107" s="184"/>
      <c r="J107" s="185">
        <f>ROUND(I107*H107,2)</f>
        <v>0</v>
      </c>
      <c r="K107" s="181" t="s">
        <v>363</v>
      </c>
      <c r="L107" s="186"/>
      <c r="M107" s="187" t="s">
        <v>19</v>
      </c>
      <c r="N107" s="188" t="s">
        <v>49</v>
      </c>
      <c r="P107" s="143">
        <f>O107*H107</f>
        <v>0</v>
      </c>
      <c r="Q107" s="143">
        <v>1.2999999999999999E-4</v>
      </c>
      <c r="R107" s="143">
        <f>Q107*H107</f>
        <v>6.4999999999999997E-3</v>
      </c>
      <c r="S107" s="143">
        <v>0</v>
      </c>
      <c r="T107" s="144">
        <f>S107*H107</f>
        <v>0</v>
      </c>
      <c r="AR107" s="145" t="s">
        <v>558</v>
      </c>
      <c r="AT107" s="145" t="s">
        <v>440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5523</v>
      </c>
    </row>
    <row r="108" spans="2:65" s="1" customFormat="1" ht="49.15" customHeight="1">
      <c r="B108" s="33"/>
      <c r="C108" s="134" t="s">
        <v>399</v>
      </c>
      <c r="D108" s="134" t="s">
        <v>360</v>
      </c>
      <c r="E108" s="135" t="s">
        <v>4139</v>
      </c>
      <c r="F108" s="136" t="s">
        <v>4140</v>
      </c>
      <c r="G108" s="137" t="s">
        <v>235</v>
      </c>
      <c r="H108" s="138">
        <v>155</v>
      </c>
      <c r="I108" s="139"/>
      <c r="J108" s="140">
        <f>ROUND(I108*H108,2)</f>
        <v>0</v>
      </c>
      <c r="K108" s="136" t="s">
        <v>363</v>
      </c>
      <c r="L108" s="33"/>
      <c r="M108" s="141" t="s">
        <v>19</v>
      </c>
      <c r="N108" s="142" t="s">
        <v>49</v>
      </c>
      <c r="P108" s="143">
        <f>O108*H108</f>
        <v>0</v>
      </c>
      <c r="Q108" s="143">
        <v>0</v>
      </c>
      <c r="R108" s="143">
        <f>Q108*H108</f>
        <v>0</v>
      </c>
      <c r="S108" s="143">
        <v>0</v>
      </c>
      <c r="T108" s="144">
        <f>S108*H108</f>
        <v>0</v>
      </c>
      <c r="AR108" s="145" t="s">
        <v>454</v>
      </c>
      <c r="AT108" s="145" t="s">
        <v>360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5524</v>
      </c>
    </row>
    <row r="109" spans="2:65" s="1" customFormat="1" ht="11.25">
      <c r="B109" s="33"/>
      <c r="D109" s="147" t="s">
        <v>366</v>
      </c>
      <c r="F109" s="148" t="s">
        <v>4142</v>
      </c>
      <c r="I109" s="149"/>
      <c r="L109" s="33"/>
      <c r="M109" s="150"/>
      <c r="T109" s="54"/>
      <c r="AT109" s="18" t="s">
        <v>366</v>
      </c>
      <c r="AU109" s="18" t="s">
        <v>90</v>
      </c>
    </row>
    <row r="110" spans="2:65" s="1" customFormat="1" ht="24.2" customHeight="1">
      <c r="B110" s="33"/>
      <c r="C110" s="179" t="s">
        <v>406</v>
      </c>
      <c r="D110" s="179" t="s">
        <v>440</v>
      </c>
      <c r="E110" s="180" t="s">
        <v>4146</v>
      </c>
      <c r="F110" s="181" t="s">
        <v>4147</v>
      </c>
      <c r="G110" s="182" t="s">
        <v>235</v>
      </c>
      <c r="H110" s="183">
        <v>155</v>
      </c>
      <c r="I110" s="184"/>
      <c r="J110" s="185">
        <f>ROUND(I110*H110,2)</f>
        <v>0</v>
      </c>
      <c r="K110" s="181" t="s">
        <v>363</v>
      </c>
      <c r="L110" s="186"/>
      <c r="M110" s="187" t="s">
        <v>19</v>
      </c>
      <c r="N110" s="188" t="s">
        <v>49</v>
      </c>
      <c r="P110" s="143">
        <f>O110*H110</f>
        <v>0</v>
      </c>
      <c r="Q110" s="143">
        <v>2.5000000000000001E-4</v>
      </c>
      <c r="R110" s="143">
        <f>Q110*H110</f>
        <v>3.875E-2</v>
      </c>
      <c r="S110" s="143">
        <v>0</v>
      </c>
      <c r="T110" s="144">
        <f>S110*H110</f>
        <v>0</v>
      </c>
      <c r="AR110" s="145" t="s">
        <v>558</v>
      </c>
      <c r="AT110" s="145" t="s">
        <v>440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5525</v>
      </c>
    </row>
    <row r="111" spans="2:65" s="1" customFormat="1" ht="37.9" customHeight="1">
      <c r="B111" s="33"/>
      <c r="C111" s="134" t="s">
        <v>411</v>
      </c>
      <c r="D111" s="134" t="s">
        <v>360</v>
      </c>
      <c r="E111" s="135" t="s">
        <v>5014</v>
      </c>
      <c r="F111" s="136" t="s">
        <v>5015</v>
      </c>
      <c r="G111" s="137" t="s">
        <v>235</v>
      </c>
      <c r="H111" s="138">
        <v>85</v>
      </c>
      <c r="I111" s="139"/>
      <c r="J111" s="140">
        <f>ROUND(I111*H111,2)</f>
        <v>0</v>
      </c>
      <c r="K111" s="136" t="s">
        <v>363</v>
      </c>
      <c r="L111" s="33"/>
      <c r="M111" s="141" t="s">
        <v>19</v>
      </c>
      <c r="N111" s="142" t="s">
        <v>49</v>
      </c>
      <c r="P111" s="143">
        <f>O111*H111</f>
        <v>0</v>
      </c>
      <c r="Q111" s="143">
        <v>0</v>
      </c>
      <c r="R111" s="143">
        <f>Q111*H111</f>
        <v>0</v>
      </c>
      <c r="S111" s="143">
        <v>0</v>
      </c>
      <c r="T111" s="144">
        <f>S111*H111</f>
        <v>0</v>
      </c>
      <c r="AR111" s="145" t="s">
        <v>454</v>
      </c>
      <c r="AT111" s="145" t="s">
        <v>360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5526</v>
      </c>
    </row>
    <row r="112" spans="2:65" s="1" customFormat="1" ht="11.25">
      <c r="B112" s="33"/>
      <c r="D112" s="147" t="s">
        <v>366</v>
      </c>
      <c r="F112" s="148" t="s">
        <v>5017</v>
      </c>
      <c r="I112" s="149"/>
      <c r="L112" s="33"/>
      <c r="M112" s="150"/>
      <c r="T112" s="54"/>
      <c r="AT112" s="18" t="s">
        <v>366</v>
      </c>
      <c r="AU112" s="18" t="s">
        <v>90</v>
      </c>
    </row>
    <row r="113" spans="2:65" s="1" customFormat="1" ht="24.2" customHeight="1">
      <c r="B113" s="33"/>
      <c r="C113" s="179" t="s">
        <v>417</v>
      </c>
      <c r="D113" s="179" t="s">
        <v>440</v>
      </c>
      <c r="E113" s="180" t="s">
        <v>4163</v>
      </c>
      <c r="F113" s="181" t="s">
        <v>4164</v>
      </c>
      <c r="G113" s="182" t="s">
        <v>235</v>
      </c>
      <c r="H113" s="183">
        <v>85</v>
      </c>
      <c r="I113" s="184"/>
      <c r="J113" s="185">
        <f>ROUND(I113*H113,2)</f>
        <v>0</v>
      </c>
      <c r="K113" s="181" t="s">
        <v>363</v>
      </c>
      <c r="L113" s="186"/>
      <c r="M113" s="187" t="s">
        <v>19</v>
      </c>
      <c r="N113" s="188" t="s">
        <v>49</v>
      </c>
      <c r="P113" s="143">
        <f>O113*H113</f>
        <v>0</v>
      </c>
      <c r="Q113" s="143">
        <v>1.1000000000000001E-3</v>
      </c>
      <c r="R113" s="143">
        <f>Q113*H113</f>
        <v>9.35E-2</v>
      </c>
      <c r="S113" s="143">
        <v>0</v>
      </c>
      <c r="T113" s="144">
        <f>S113*H113</f>
        <v>0</v>
      </c>
      <c r="AR113" s="145" t="s">
        <v>558</v>
      </c>
      <c r="AT113" s="145" t="s">
        <v>440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454</v>
      </c>
      <c r="BM113" s="145" t="s">
        <v>5527</v>
      </c>
    </row>
    <row r="114" spans="2:65" s="1" customFormat="1" ht="33" customHeight="1">
      <c r="B114" s="33"/>
      <c r="C114" s="134" t="s">
        <v>422</v>
      </c>
      <c r="D114" s="134" t="s">
        <v>360</v>
      </c>
      <c r="E114" s="135" t="s">
        <v>4173</v>
      </c>
      <c r="F114" s="136" t="s">
        <v>4174</v>
      </c>
      <c r="G114" s="137" t="s">
        <v>504</v>
      </c>
      <c r="H114" s="138">
        <v>1</v>
      </c>
      <c r="I114" s="139"/>
      <c r="J114" s="140">
        <f>ROUND(I114*H114,2)</f>
        <v>0</v>
      </c>
      <c r="K114" s="136" t="s">
        <v>363</v>
      </c>
      <c r="L114" s="33"/>
      <c r="M114" s="141" t="s">
        <v>19</v>
      </c>
      <c r="N114" s="142" t="s">
        <v>49</v>
      </c>
      <c r="P114" s="143">
        <f>O114*H114</f>
        <v>0</v>
      </c>
      <c r="Q114" s="143">
        <v>0</v>
      </c>
      <c r="R114" s="143">
        <f>Q114*H114</f>
        <v>0</v>
      </c>
      <c r="S114" s="143">
        <v>0</v>
      </c>
      <c r="T114" s="144">
        <f>S114*H114</f>
        <v>0</v>
      </c>
      <c r="AR114" s="145" t="s">
        <v>454</v>
      </c>
      <c r="AT114" s="145" t="s">
        <v>360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5528</v>
      </c>
    </row>
    <row r="115" spans="2:65" s="1" customFormat="1" ht="11.25">
      <c r="B115" s="33"/>
      <c r="D115" s="147" t="s">
        <v>366</v>
      </c>
      <c r="F115" s="148" t="s">
        <v>4176</v>
      </c>
      <c r="I115" s="149"/>
      <c r="L115" s="33"/>
      <c r="M115" s="150"/>
      <c r="T115" s="54"/>
      <c r="AT115" s="18" t="s">
        <v>366</v>
      </c>
      <c r="AU115" s="18" t="s">
        <v>90</v>
      </c>
    </row>
    <row r="116" spans="2:65" s="1" customFormat="1" ht="24.2" customHeight="1">
      <c r="B116" s="33"/>
      <c r="C116" s="179" t="s">
        <v>8</v>
      </c>
      <c r="D116" s="179" t="s">
        <v>440</v>
      </c>
      <c r="E116" s="180" t="s">
        <v>4645</v>
      </c>
      <c r="F116" s="181" t="s">
        <v>5020</v>
      </c>
      <c r="G116" s="182" t="s">
        <v>504</v>
      </c>
      <c r="H116" s="183">
        <v>1</v>
      </c>
      <c r="I116" s="184"/>
      <c r="J116" s="185">
        <f>ROUND(I116*H116,2)</f>
        <v>0</v>
      </c>
      <c r="K116" s="181" t="s">
        <v>19</v>
      </c>
      <c r="L116" s="186"/>
      <c r="M116" s="187" t="s">
        <v>19</v>
      </c>
      <c r="N116" s="188" t="s">
        <v>49</v>
      </c>
      <c r="P116" s="143">
        <f>O116*H116</f>
        <v>0</v>
      </c>
      <c r="Q116" s="143">
        <v>0</v>
      </c>
      <c r="R116" s="143">
        <f>Q116*H116</f>
        <v>0</v>
      </c>
      <c r="S116" s="143">
        <v>0</v>
      </c>
      <c r="T116" s="144">
        <f>S116*H116</f>
        <v>0</v>
      </c>
      <c r="AR116" s="145" t="s">
        <v>558</v>
      </c>
      <c r="AT116" s="145" t="s">
        <v>440</v>
      </c>
      <c r="AU116" s="145" t="s">
        <v>90</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454</v>
      </c>
      <c r="BM116" s="145" t="s">
        <v>5529</v>
      </c>
    </row>
    <row r="117" spans="2:65" s="1" customFormat="1" ht="24.2" customHeight="1">
      <c r="B117" s="33"/>
      <c r="C117" s="134" t="s">
        <v>434</v>
      </c>
      <c r="D117" s="134" t="s">
        <v>360</v>
      </c>
      <c r="E117" s="135" t="s">
        <v>5022</v>
      </c>
      <c r="F117" s="136" t="s">
        <v>5023</v>
      </c>
      <c r="G117" s="137" t="s">
        <v>504</v>
      </c>
      <c r="H117" s="138">
        <v>20</v>
      </c>
      <c r="I117" s="139"/>
      <c r="J117" s="140">
        <f>ROUND(I117*H117,2)</f>
        <v>0</v>
      </c>
      <c r="K117" s="136" t="s">
        <v>363</v>
      </c>
      <c r="L117" s="33"/>
      <c r="M117" s="141" t="s">
        <v>19</v>
      </c>
      <c r="N117" s="142" t="s">
        <v>49</v>
      </c>
      <c r="P117" s="143">
        <f>O117*H117</f>
        <v>0</v>
      </c>
      <c r="Q117" s="143">
        <v>0</v>
      </c>
      <c r="R117" s="143">
        <f>Q117*H117</f>
        <v>0</v>
      </c>
      <c r="S117" s="143">
        <v>0</v>
      </c>
      <c r="T117" s="144">
        <f>S117*H117</f>
        <v>0</v>
      </c>
      <c r="AR117" s="145" t="s">
        <v>454</v>
      </c>
      <c r="AT117" s="145" t="s">
        <v>360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5530</v>
      </c>
    </row>
    <row r="118" spans="2:65" s="1" customFormat="1" ht="11.25">
      <c r="B118" s="33"/>
      <c r="D118" s="147" t="s">
        <v>366</v>
      </c>
      <c r="F118" s="148" t="s">
        <v>5025</v>
      </c>
      <c r="I118" s="149"/>
      <c r="L118" s="33"/>
      <c r="M118" s="150"/>
      <c r="T118" s="54"/>
      <c r="AT118" s="18" t="s">
        <v>366</v>
      </c>
      <c r="AU118" s="18" t="s">
        <v>90</v>
      </c>
    </row>
    <row r="119" spans="2:65" s="1" customFormat="1" ht="24.2" customHeight="1">
      <c r="B119" s="33"/>
      <c r="C119" s="179" t="s">
        <v>439</v>
      </c>
      <c r="D119" s="179" t="s">
        <v>440</v>
      </c>
      <c r="E119" s="180" t="s">
        <v>5026</v>
      </c>
      <c r="F119" s="181" t="s">
        <v>5027</v>
      </c>
      <c r="G119" s="182" t="s">
        <v>2247</v>
      </c>
      <c r="H119" s="183">
        <v>1</v>
      </c>
      <c r="I119" s="184"/>
      <c r="J119" s="185">
        <f>ROUND(I119*H119,2)</f>
        <v>0</v>
      </c>
      <c r="K119" s="181" t="s">
        <v>3989</v>
      </c>
      <c r="L119" s="186"/>
      <c r="M119" s="187" t="s">
        <v>19</v>
      </c>
      <c r="N119" s="188" t="s">
        <v>49</v>
      </c>
      <c r="P119" s="143">
        <f>O119*H119</f>
        <v>0</v>
      </c>
      <c r="Q119" s="143">
        <v>0.155</v>
      </c>
      <c r="R119" s="143">
        <f>Q119*H119</f>
        <v>0.155</v>
      </c>
      <c r="S119" s="143">
        <v>0</v>
      </c>
      <c r="T119" s="144">
        <f>S119*H119</f>
        <v>0</v>
      </c>
      <c r="AR119" s="145" t="s">
        <v>558</v>
      </c>
      <c r="AT119" s="145" t="s">
        <v>440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5531</v>
      </c>
    </row>
    <row r="120" spans="2:65" s="1" customFormat="1" ht="24.2" customHeight="1">
      <c r="B120" s="33"/>
      <c r="C120" s="134" t="s">
        <v>447</v>
      </c>
      <c r="D120" s="134" t="s">
        <v>360</v>
      </c>
      <c r="E120" s="135" t="s">
        <v>5029</v>
      </c>
      <c r="F120" s="136" t="s">
        <v>5030</v>
      </c>
      <c r="G120" s="137" t="s">
        <v>504</v>
      </c>
      <c r="H120" s="138">
        <v>20</v>
      </c>
      <c r="I120" s="139"/>
      <c r="J120" s="140">
        <f>ROUND(I120*H120,2)</f>
        <v>0</v>
      </c>
      <c r="K120" s="136" t="s">
        <v>363</v>
      </c>
      <c r="L120" s="33"/>
      <c r="M120" s="141" t="s">
        <v>19</v>
      </c>
      <c r="N120" s="142" t="s">
        <v>49</v>
      </c>
      <c r="P120" s="143">
        <f>O120*H120</f>
        <v>0</v>
      </c>
      <c r="Q120" s="143">
        <v>0</v>
      </c>
      <c r="R120" s="143">
        <f>Q120*H120</f>
        <v>0</v>
      </c>
      <c r="S120" s="143">
        <v>0</v>
      </c>
      <c r="T120" s="144">
        <f>S120*H120</f>
        <v>0</v>
      </c>
      <c r="AR120" s="145" t="s">
        <v>454</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5532</v>
      </c>
    </row>
    <row r="121" spans="2:65" s="1" customFormat="1" ht="11.25">
      <c r="B121" s="33"/>
      <c r="D121" s="147" t="s">
        <v>366</v>
      </c>
      <c r="F121" s="148" t="s">
        <v>5032</v>
      </c>
      <c r="I121" s="149"/>
      <c r="L121" s="33"/>
      <c r="M121" s="150"/>
      <c r="T121" s="54"/>
      <c r="AT121" s="18" t="s">
        <v>366</v>
      </c>
      <c r="AU121" s="18" t="s">
        <v>90</v>
      </c>
    </row>
    <row r="122" spans="2:65" s="1" customFormat="1" ht="49.15" customHeight="1">
      <c r="B122" s="33"/>
      <c r="C122" s="179" t="s">
        <v>454</v>
      </c>
      <c r="D122" s="179" t="s">
        <v>440</v>
      </c>
      <c r="E122" s="180" t="s">
        <v>5033</v>
      </c>
      <c r="F122" s="181" t="s">
        <v>5034</v>
      </c>
      <c r="G122" s="182" t="s">
        <v>504</v>
      </c>
      <c r="H122" s="183">
        <v>20</v>
      </c>
      <c r="I122" s="184"/>
      <c r="J122" s="185">
        <f>ROUND(I122*H122,2)</f>
        <v>0</v>
      </c>
      <c r="K122" s="181" t="s">
        <v>19</v>
      </c>
      <c r="L122" s="186"/>
      <c r="M122" s="187" t="s">
        <v>19</v>
      </c>
      <c r="N122" s="188" t="s">
        <v>49</v>
      </c>
      <c r="P122" s="143">
        <f>O122*H122</f>
        <v>0</v>
      </c>
      <c r="Q122" s="143">
        <v>0</v>
      </c>
      <c r="R122" s="143">
        <f>Q122*H122</f>
        <v>0</v>
      </c>
      <c r="S122" s="143">
        <v>0</v>
      </c>
      <c r="T122" s="144">
        <f>S122*H122</f>
        <v>0</v>
      </c>
      <c r="AR122" s="145" t="s">
        <v>558</v>
      </c>
      <c r="AT122" s="145" t="s">
        <v>440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5533</v>
      </c>
    </row>
    <row r="123" spans="2:65" s="1" customFormat="1" ht="49.15" customHeight="1">
      <c r="B123" s="33"/>
      <c r="C123" s="134" t="s">
        <v>462</v>
      </c>
      <c r="D123" s="134" t="s">
        <v>360</v>
      </c>
      <c r="E123" s="135" t="s">
        <v>5036</v>
      </c>
      <c r="F123" s="136" t="s">
        <v>5037</v>
      </c>
      <c r="G123" s="137" t="s">
        <v>504</v>
      </c>
      <c r="H123" s="138">
        <v>1</v>
      </c>
      <c r="I123" s="139"/>
      <c r="J123" s="140">
        <f>ROUND(I123*H123,2)</f>
        <v>0</v>
      </c>
      <c r="K123" s="136" t="s">
        <v>402</v>
      </c>
      <c r="L123" s="33"/>
      <c r="M123" s="141" t="s">
        <v>19</v>
      </c>
      <c r="N123" s="142" t="s">
        <v>49</v>
      </c>
      <c r="P123" s="143">
        <f>O123*H123</f>
        <v>0</v>
      </c>
      <c r="Q123" s="143">
        <v>0</v>
      </c>
      <c r="R123" s="143">
        <f>Q123*H123</f>
        <v>0</v>
      </c>
      <c r="S123" s="143">
        <v>0</v>
      </c>
      <c r="T123" s="144">
        <f>S123*H123</f>
        <v>0</v>
      </c>
      <c r="AR123" s="145" t="s">
        <v>454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5534</v>
      </c>
    </row>
    <row r="124" spans="2:65" s="1" customFormat="1" ht="11.25">
      <c r="B124" s="33"/>
      <c r="D124" s="147" t="s">
        <v>366</v>
      </c>
      <c r="F124" s="148" t="s">
        <v>5039</v>
      </c>
      <c r="I124" s="149"/>
      <c r="L124" s="33"/>
      <c r="M124" s="150"/>
      <c r="T124" s="54"/>
      <c r="AT124" s="18" t="s">
        <v>366</v>
      </c>
      <c r="AU124" s="18" t="s">
        <v>90</v>
      </c>
    </row>
    <row r="125" spans="2:65" s="1" customFormat="1" ht="66.75" customHeight="1">
      <c r="B125" s="33"/>
      <c r="C125" s="179" t="s">
        <v>468</v>
      </c>
      <c r="D125" s="179" t="s">
        <v>440</v>
      </c>
      <c r="E125" s="180" t="s">
        <v>4665</v>
      </c>
      <c r="F125" s="181" t="s">
        <v>5040</v>
      </c>
      <c r="G125" s="182" t="s">
        <v>504</v>
      </c>
      <c r="H125" s="183">
        <v>1</v>
      </c>
      <c r="I125" s="184"/>
      <c r="J125" s="185">
        <f>ROUND(I125*H125,2)</f>
        <v>0</v>
      </c>
      <c r="K125" s="181" t="s">
        <v>19</v>
      </c>
      <c r="L125" s="186"/>
      <c r="M125" s="187" t="s">
        <v>19</v>
      </c>
      <c r="N125" s="188" t="s">
        <v>49</v>
      </c>
      <c r="P125" s="143">
        <f>O125*H125</f>
        <v>0</v>
      </c>
      <c r="Q125" s="143">
        <v>0</v>
      </c>
      <c r="R125" s="143">
        <f>Q125*H125</f>
        <v>0</v>
      </c>
      <c r="S125" s="143">
        <v>0</v>
      </c>
      <c r="T125" s="144">
        <f>S125*H125</f>
        <v>0</v>
      </c>
      <c r="AR125" s="145" t="s">
        <v>558</v>
      </c>
      <c r="AT125" s="145" t="s">
        <v>440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5535</v>
      </c>
    </row>
    <row r="126" spans="2:65" s="1" customFormat="1" ht="37.9" customHeight="1">
      <c r="B126" s="33"/>
      <c r="C126" s="134" t="s">
        <v>473</v>
      </c>
      <c r="D126" s="134" t="s">
        <v>360</v>
      </c>
      <c r="E126" s="135" t="s">
        <v>5042</v>
      </c>
      <c r="F126" s="136" t="s">
        <v>5043</v>
      </c>
      <c r="G126" s="137" t="s">
        <v>504</v>
      </c>
      <c r="H126" s="138">
        <v>20</v>
      </c>
      <c r="I126" s="139"/>
      <c r="J126" s="140">
        <f>ROUND(I126*H126,2)</f>
        <v>0</v>
      </c>
      <c r="K126" s="136" t="s">
        <v>363</v>
      </c>
      <c r="L126" s="33"/>
      <c r="M126" s="141" t="s">
        <v>19</v>
      </c>
      <c r="N126" s="142" t="s">
        <v>49</v>
      </c>
      <c r="P126" s="143">
        <f>O126*H126</f>
        <v>0</v>
      </c>
      <c r="Q126" s="143">
        <v>0</v>
      </c>
      <c r="R126" s="143">
        <f>Q126*H126</f>
        <v>0</v>
      </c>
      <c r="S126" s="143">
        <v>0</v>
      </c>
      <c r="T126" s="144">
        <f>S126*H126</f>
        <v>0</v>
      </c>
      <c r="AR126" s="145" t="s">
        <v>454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5536</v>
      </c>
    </row>
    <row r="127" spans="2:65" s="1" customFormat="1" ht="11.25">
      <c r="B127" s="33"/>
      <c r="D127" s="147" t="s">
        <v>366</v>
      </c>
      <c r="F127" s="148" t="s">
        <v>5045</v>
      </c>
      <c r="I127" s="149"/>
      <c r="L127" s="33"/>
      <c r="M127" s="150"/>
      <c r="T127" s="54"/>
      <c r="AT127" s="18" t="s">
        <v>366</v>
      </c>
      <c r="AU127" s="18" t="s">
        <v>90</v>
      </c>
    </row>
    <row r="128" spans="2:65" s="1" customFormat="1" ht="21.75" customHeight="1">
      <c r="B128" s="33"/>
      <c r="C128" s="179" t="s">
        <v>480</v>
      </c>
      <c r="D128" s="179" t="s">
        <v>440</v>
      </c>
      <c r="E128" s="180" t="s">
        <v>5046</v>
      </c>
      <c r="F128" s="181" t="s">
        <v>5537</v>
      </c>
      <c r="G128" s="182" t="s">
        <v>504</v>
      </c>
      <c r="H128" s="183">
        <v>20</v>
      </c>
      <c r="I128" s="184"/>
      <c r="J128" s="185">
        <f>ROUND(I128*H128,2)</f>
        <v>0</v>
      </c>
      <c r="K128" s="181" t="s">
        <v>363</v>
      </c>
      <c r="L128" s="186"/>
      <c r="M128" s="187" t="s">
        <v>19</v>
      </c>
      <c r="N128" s="188" t="s">
        <v>49</v>
      </c>
      <c r="P128" s="143">
        <f>O128*H128</f>
        <v>0</v>
      </c>
      <c r="Q128" s="143">
        <v>1E-3</v>
      </c>
      <c r="R128" s="143">
        <f>Q128*H128</f>
        <v>0.02</v>
      </c>
      <c r="S128" s="143">
        <v>0</v>
      </c>
      <c r="T128" s="144">
        <f>S128*H128</f>
        <v>0</v>
      </c>
      <c r="AR128" s="145" t="s">
        <v>558</v>
      </c>
      <c r="AT128" s="145" t="s">
        <v>440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5538</v>
      </c>
    </row>
    <row r="129" spans="2:65" s="1" customFormat="1" ht="37.9" customHeight="1">
      <c r="B129" s="33"/>
      <c r="C129" s="134" t="s">
        <v>7</v>
      </c>
      <c r="D129" s="134" t="s">
        <v>360</v>
      </c>
      <c r="E129" s="135" t="s">
        <v>4470</v>
      </c>
      <c r="F129" s="136" t="s">
        <v>4471</v>
      </c>
      <c r="G129" s="137" t="s">
        <v>504</v>
      </c>
      <c r="H129" s="138">
        <v>1</v>
      </c>
      <c r="I129" s="139"/>
      <c r="J129" s="140">
        <f>ROUND(I129*H129,2)</f>
        <v>0</v>
      </c>
      <c r="K129" s="136" t="s">
        <v>363</v>
      </c>
      <c r="L129" s="33"/>
      <c r="M129" s="141" t="s">
        <v>19</v>
      </c>
      <c r="N129" s="142" t="s">
        <v>49</v>
      </c>
      <c r="P129" s="143">
        <f>O129*H129</f>
        <v>0</v>
      </c>
      <c r="Q129" s="143">
        <v>0</v>
      </c>
      <c r="R129" s="143">
        <f>Q129*H129</f>
        <v>0</v>
      </c>
      <c r="S129" s="143">
        <v>0</v>
      </c>
      <c r="T129" s="144">
        <f>S129*H129</f>
        <v>0</v>
      </c>
      <c r="AR129" s="145" t="s">
        <v>454</v>
      </c>
      <c r="AT129" s="145" t="s">
        <v>360</v>
      </c>
      <c r="AU129" s="145" t="s">
        <v>90</v>
      </c>
      <c r="AY129" s="18" t="s">
        <v>358</v>
      </c>
      <c r="BE129" s="146">
        <f>IF(N129="základní",J129,0)</f>
        <v>0</v>
      </c>
      <c r="BF129" s="146">
        <f>IF(N129="snížená",J129,0)</f>
        <v>0</v>
      </c>
      <c r="BG129" s="146">
        <f>IF(N129="zákl. přenesená",J129,0)</f>
        <v>0</v>
      </c>
      <c r="BH129" s="146">
        <f>IF(N129="sníž. přenesená",J129,0)</f>
        <v>0</v>
      </c>
      <c r="BI129" s="146">
        <f>IF(N129="nulová",J129,0)</f>
        <v>0</v>
      </c>
      <c r="BJ129" s="18" t="s">
        <v>90</v>
      </c>
      <c r="BK129" s="146">
        <f>ROUND(I129*H129,2)</f>
        <v>0</v>
      </c>
      <c r="BL129" s="18" t="s">
        <v>454</v>
      </c>
      <c r="BM129" s="145" t="s">
        <v>5539</v>
      </c>
    </row>
    <row r="130" spans="2:65" s="1" customFormat="1" ht="11.25">
      <c r="B130" s="33"/>
      <c r="D130" s="147" t="s">
        <v>366</v>
      </c>
      <c r="F130" s="148" t="s">
        <v>4473</v>
      </c>
      <c r="I130" s="149"/>
      <c r="L130" s="33"/>
      <c r="M130" s="150"/>
      <c r="T130" s="54"/>
      <c r="AT130" s="18" t="s">
        <v>366</v>
      </c>
      <c r="AU130" s="18" t="s">
        <v>90</v>
      </c>
    </row>
    <row r="131" spans="2:65" s="1" customFormat="1" ht="16.5" customHeight="1">
      <c r="B131" s="33"/>
      <c r="C131" s="179" t="s">
        <v>496</v>
      </c>
      <c r="D131" s="179" t="s">
        <v>440</v>
      </c>
      <c r="E131" s="180" t="s">
        <v>4628</v>
      </c>
      <c r="F131" s="181" t="s">
        <v>4475</v>
      </c>
      <c r="G131" s="182" t="s">
        <v>504</v>
      </c>
      <c r="H131" s="183">
        <v>1</v>
      </c>
      <c r="I131" s="184"/>
      <c r="J131" s="185">
        <f>ROUND(I131*H131,2)</f>
        <v>0</v>
      </c>
      <c r="K131" s="181" t="s">
        <v>19</v>
      </c>
      <c r="L131" s="186"/>
      <c r="M131" s="187" t="s">
        <v>19</v>
      </c>
      <c r="N131" s="188" t="s">
        <v>49</v>
      </c>
      <c r="P131" s="143">
        <f>O131*H131</f>
        <v>0</v>
      </c>
      <c r="Q131" s="143">
        <v>0</v>
      </c>
      <c r="R131" s="143">
        <f>Q131*H131</f>
        <v>0</v>
      </c>
      <c r="S131" s="143">
        <v>0</v>
      </c>
      <c r="T131" s="144">
        <f>S131*H131</f>
        <v>0</v>
      </c>
      <c r="AR131" s="145" t="s">
        <v>558</v>
      </c>
      <c r="AT131" s="145" t="s">
        <v>440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454</v>
      </c>
      <c r="BM131" s="145" t="s">
        <v>5540</v>
      </c>
    </row>
    <row r="132" spans="2:65" s="1" customFormat="1" ht="44.25" customHeight="1">
      <c r="B132" s="33"/>
      <c r="C132" s="134" t="s">
        <v>501</v>
      </c>
      <c r="D132" s="134" t="s">
        <v>360</v>
      </c>
      <c r="E132" s="135" t="s">
        <v>4481</v>
      </c>
      <c r="F132" s="136" t="s">
        <v>4482</v>
      </c>
      <c r="G132" s="137" t="s">
        <v>1498</v>
      </c>
      <c r="H132" s="189"/>
      <c r="I132" s="139"/>
      <c r="J132" s="140">
        <f>ROUND(I132*H132,2)</f>
        <v>0</v>
      </c>
      <c r="K132" s="136" t="s">
        <v>3989</v>
      </c>
      <c r="L132" s="33"/>
      <c r="M132" s="141" t="s">
        <v>19</v>
      </c>
      <c r="N132" s="142" t="s">
        <v>49</v>
      </c>
      <c r="P132" s="143">
        <f>O132*H132</f>
        <v>0</v>
      </c>
      <c r="Q132" s="143">
        <v>0</v>
      </c>
      <c r="R132" s="143">
        <f>Q132*H132</f>
        <v>0</v>
      </c>
      <c r="S132" s="143">
        <v>0</v>
      </c>
      <c r="T132" s="144">
        <f>S132*H132</f>
        <v>0</v>
      </c>
      <c r="AR132" s="145" t="s">
        <v>454</v>
      </c>
      <c r="AT132" s="145" t="s">
        <v>360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5541</v>
      </c>
    </row>
    <row r="133" spans="2:65" s="1" customFormat="1" ht="11.25">
      <c r="B133" s="33"/>
      <c r="D133" s="147" t="s">
        <v>366</v>
      </c>
      <c r="F133" s="148" t="s">
        <v>4484</v>
      </c>
      <c r="I133" s="149"/>
      <c r="L133" s="33"/>
      <c r="M133" s="150"/>
      <c r="T133" s="54"/>
      <c r="AT133" s="18" t="s">
        <v>366</v>
      </c>
      <c r="AU133" s="18" t="s">
        <v>90</v>
      </c>
    </row>
    <row r="134" spans="2:65" s="11" customFormat="1" ht="25.9" customHeight="1">
      <c r="B134" s="122"/>
      <c r="D134" s="123" t="s">
        <v>76</v>
      </c>
      <c r="E134" s="124" t="s">
        <v>4509</v>
      </c>
      <c r="F134" s="124" t="s">
        <v>4510</v>
      </c>
      <c r="I134" s="125"/>
      <c r="J134" s="126">
        <f>BK134</f>
        <v>0</v>
      </c>
      <c r="L134" s="122"/>
      <c r="M134" s="127"/>
      <c r="P134" s="128">
        <f>SUM(P135:P136)</f>
        <v>0</v>
      </c>
      <c r="R134" s="128">
        <f>SUM(R135:R136)</f>
        <v>0</v>
      </c>
      <c r="T134" s="129">
        <f>SUM(T135:T136)</f>
        <v>0</v>
      </c>
      <c r="AR134" s="123" t="s">
        <v>364</v>
      </c>
      <c r="AT134" s="130" t="s">
        <v>76</v>
      </c>
      <c r="AU134" s="130" t="s">
        <v>77</v>
      </c>
      <c r="AY134" s="123" t="s">
        <v>358</v>
      </c>
      <c r="BK134" s="131">
        <f>SUM(BK135:BK136)</f>
        <v>0</v>
      </c>
    </row>
    <row r="135" spans="2:65" s="1" customFormat="1" ht="24.2" customHeight="1">
      <c r="B135" s="33"/>
      <c r="C135" s="134" t="s">
        <v>210</v>
      </c>
      <c r="D135" s="134" t="s">
        <v>360</v>
      </c>
      <c r="E135" s="135" t="s">
        <v>4511</v>
      </c>
      <c r="F135" s="136" t="s">
        <v>4512</v>
      </c>
      <c r="G135" s="137" t="s">
        <v>4513</v>
      </c>
      <c r="H135" s="138">
        <v>30</v>
      </c>
      <c r="I135" s="139"/>
      <c r="J135" s="140">
        <f>ROUND(I135*H135,2)</f>
        <v>0</v>
      </c>
      <c r="K135" s="136" t="s">
        <v>363</v>
      </c>
      <c r="L135" s="33"/>
      <c r="M135" s="141" t="s">
        <v>19</v>
      </c>
      <c r="N135" s="142" t="s">
        <v>49</v>
      </c>
      <c r="P135" s="143">
        <f>O135*H135</f>
        <v>0</v>
      </c>
      <c r="Q135" s="143">
        <v>0</v>
      </c>
      <c r="R135" s="143">
        <f>Q135*H135</f>
        <v>0</v>
      </c>
      <c r="S135" s="143">
        <v>0</v>
      </c>
      <c r="T135" s="144">
        <f>S135*H135</f>
        <v>0</v>
      </c>
      <c r="AR135" s="145" t="s">
        <v>3629</v>
      </c>
      <c r="AT135" s="145" t="s">
        <v>360</v>
      </c>
      <c r="AU135" s="145" t="s">
        <v>84</v>
      </c>
      <c r="AY135" s="18" t="s">
        <v>358</v>
      </c>
      <c r="BE135" s="146">
        <f>IF(N135="základní",J135,0)</f>
        <v>0</v>
      </c>
      <c r="BF135" s="146">
        <f>IF(N135="snížená",J135,0)</f>
        <v>0</v>
      </c>
      <c r="BG135" s="146">
        <f>IF(N135="zákl. přenesená",J135,0)</f>
        <v>0</v>
      </c>
      <c r="BH135" s="146">
        <f>IF(N135="sníž. přenesená",J135,0)</f>
        <v>0</v>
      </c>
      <c r="BI135" s="146">
        <f>IF(N135="nulová",J135,0)</f>
        <v>0</v>
      </c>
      <c r="BJ135" s="18" t="s">
        <v>90</v>
      </c>
      <c r="BK135" s="146">
        <f>ROUND(I135*H135,2)</f>
        <v>0</v>
      </c>
      <c r="BL135" s="18" t="s">
        <v>3629</v>
      </c>
      <c r="BM135" s="145" t="s">
        <v>5542</v>
      </c>
    </row>
    <row r="136" spans="2:65" s="1" customFormat="1" ht="11.25">
      <c r="B136" s="33"/>
      <c r="D136" s="147" t="s">
        <v>366</v>
      </c>
      <c r="F136" s="148" t="s">
        <v>4515</v>
      </c>
      <c r="I136" s="149"/>
      <c r="L136" s="33"/>
      <c r="M136" s="150"/>
      <c r="T136" s="54"/>
      <c r="AT136" s="18" t="s">
        <v>366</v>
      </c>
      <c r="AU136" s="18" t="s">
        <v>84</v>
      </c>
    </row>
    <row r="137" spans="2:65" s="11" customFormat="1" ht="25.9" customHeight="1">
      <c r="B137" s="122"/>
      <c r="D137" s="123" t="s">
        <v>76</v>
      </c>
      <c r="E137" s="124" t="s">
        <v>190</v>
      </c>
      <c r="F137" s="124" t="s">
        <v>191</v>
      </c>
      <c r="I137" s="125"/>
      <c r="J137" s="126">
        <f>BK137</f>
        <v>0</v>
      </c>
      <c r="L137" s="122"/>
      <c r="M137" s="127"/>
      <c r="P137" s="128">
        <f>P138</f>
        <v>0</v>
      </c>
      <c r="R137" s="128">
        <f>R138</f>
        <v>0</v>
      </c>
      <c r="T137" s="129">
        <f>T138</f>
        <v>0</v>
      </c>
      <c r="AR137" s="123" t="s">
        <v>388</v>
      </c>
      <c r="AT137" s="130" t="s">
        <v>76</v>
      </c>
      <c r="AU137" s="130" t="s">
        <v>77</v>
      </c>
      <c r="AY137" s="123" t="s">
        <v>358</v>
      </c>
      <c r="BK137" s="131">
        <f>BK138</f>
        <v>0</v>
      </c>
    </row>
    <row r="138" spans="2:65" s="11" customFormat="1" ht="22.9" customHeight="1">
      <c r="B138" s="122"/>
      <c r="D138" s="123" t="s">
        <v>76</v>
      </c>
      <c r="E138" s="132" t="s">
        <v>4056</v>
      </c>
      <c r="F138" s="132" t="s">
        <v>4057</v>
      </c>
      <c r="I138" s="125"/>
      <c r="J138" s="133">
        <f>BK138</f>
        <v>0</v>
      </c>
      <c r="L138" s="122"/>
      <c r="M138" s="127"/>
      <c r="P138" s="128">
        <f>SUM(P139:P144)</f>
        <v>0</v>
      </c>
      <c r="R138" s="128">
        <f>SUM(R139:R144)</f>
        <v>0</v>
      </c>
      <c r="T138" s="129">
        <f>SUM(T139:T144)</f>
        <v>0</v>
      </c>
      <c r="AR138" s="123" t="s">
        <v>388</v>
      </c>
      <c r="AT138" s="130" t="s">
        <v>76</v>
      </c>
      <c r="AU138" s="130" t="s">
        <v>84</v>
      </c>
      <c r="AY138" s="123" t="s">
        <v>358</v>
      </c>
      <c r="BK138" s="131">
        <f>SUM(BK139:BK144)</f>
        <v>0</v>
      </c>
    </row>
    <row r="139" spans="2:65" s="1" customFormat="1" ht="16.5" customHeight="1">
      <c r="B139" s="33"/>
      <c r="C139" s="134" t="s">
        <v>515</v>
      </c>
      <c r="D139" s="134" t="s">
        <v>360</v>
      </c>
      <c r="E139" s="135" t="s">
        <v>4736</v>
      </c>
      <c r="F139" s="136" t="s">
        <v>5053</v>
      </c>
      <c r="G139" s="137" t="s">
        <v>504</v>
      </c>
      <c r="H139" s="138">
        <v>1</v>
      </c>
      <c r="I139" s="139"/>
      <c r="J139" s="140">
        <f>ROUND(I139*H139,2)</f>
        <v>0</v>
      </c>
      <c r="K139" s="136" t="s">
        <v>402</v>
      </c>
      <c r="L139" s="33"/>
      <c r="M139" s="141" t="s">
        <v>19</v>
      </c>
      <c r="N139" s="142" t="s">
        <v>49</v>
      </c>
      <c r="P139" s="143">
        <f>O139*H139</f>
        <v>0</v>
      </c>
      <c r="Q139" s="143">
        <v>0</v>
      </c>
      <c r="R139" s="143">
        <f>Q139*H139</f>
        <v>0</v>
      </c>
      <c r="S139" s="143">
        <v>0</v>
      </c>
      <c r="T139" s="144">
        <f>S139*H139</f>
        <v>0</v>
      </c>
      <c r="AR139" s="145" t="s">
        <v>4061</v>
      </c>
      <c r="AT139" s="145" t="s">
        <v>360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4061</v>
      </c>
      <c r="BM139" s="145" t="s">
        <v>5543</v>
      </c>
    </row>
    <row r="140" spans="2:65" s="1" customFormat="1" ht="11.25">
      <c r="B140" s="33"/>
      <c r="D140" s="147" t="s">
        <v>366</v>
      </c>
      <c r="F140" s="148" t="s">
        <v>4739</v>
      </c>
      <c r="I140" s="149"/>
      <c r="L140" s="33"/>
      <c r="M140" s="150"/>
      <c r="T140" s="54"/>
      <c r="AT140" s="18" t="s">
        <v>366</v>
      </c>
      <c r="AU140" s="18" t="s">
        <v>90</v>
      </c>
    </row>
    <row r="141" spans="2:65" s="1" customFormat="1" ht="16.5" customHeight="1">
      <c r="B141" s="33"/>
      <c r="C141" s="134" t="s">
        <v>521</v>
      </c>
      <c r="D141" s="134" t="s">
        <v>360</v>
      </c>
      <c r="E141" s="135" t="s">
        <v>4058</v>
      </c>
      <c r="F141" s="136" t="s">
        <v>5544</v>
      </c>
      <c r="G141" s="137" t="s">
        <v>504</v>
      </c>
      <c r="H141" s="138">
        <v>1</v>
      </c>
      <c r="I141" s="139"/>
      <c r="J141" s="140">
        <f>ROUND(I141*H141,2)</f>
        <v>0</v>
      </c>
      <c r="K141" s="136" t="s">
        <v>3989</v>
      </c>
      <c r="L141" s="33"/>
      <c r="M141" s="141" t="s">
        <v>19</v>
      </c>
      <c r="N141" s="142" t="s">
        <v>49</v>
      </c>
      <c r="P141" s="143">
        <f>O141*H141</f>
        <v>0</v>
      </c>
      <c r="Q141" s="143">
        <v>0</v>
      </c>
      <c r="R141" s="143">
        <f>Q141*H141</f>
        <v>0</v>
      </c>
      <c r="S141" s="143">
        <v>0</v>
      </c>
      <c r="T141" s="144">
        <f>S141*H141</f>
        <v>0</v>
      </c>
      <c r="AR141" s="145" t="s">
        <v>4061</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4061</v>
      </c>
      <c r="BM141" s="145" t="s">
        <v>5545</v>
      </c>
    </row>
    <row r="142" spans="2:65" s="1" customFormat="1" ht="11.25">
      <c r="B142" s="33"/>
      <c r="D142" s="147" t="s">
        <v>366</v>
      </c>
      <c r="F142" s="148" t="s">
        <v>5057</v>
      </c>
      <c r="I142" s="149"/>
      <c r="L142" s="33"/>
      <c r="M142" s="150"/>
      <c r="T142" s="54"/>
      <c r="AT142" s="18" t="s">
        <v>366</v>
      </c>
      <c r="AU142" s="18" t="s">
        <v>90</v>
      </c>
    </row>
    <row r="143" spans="2:65" s="1" customFormat="1" ht="16.5" customHeight="1">
      <c r="B143" s="33"/>
      <c r="C143" s="134" t="s">
        <v>528</v>
      </c>
      <c r="D143" s="134" t="s">
        <v>360</v>
      </c>
      <c r="E143" s="135" t="s">
        <v>4516</v>
      </c>
      <c r="F143" s="136" t="s">
        <v>4517</v>
      </c>
      <c r="G143" s="137" t="s">
        <v>504</v>
      </c>
      <c r="H143" s="138">
        <v>1</v>
      </c>
      <c r="I143" s="139"/>
      <c r="J143" s="140">
        <f>ROUND(I143*H143,2)</f>
        <v>0</v>
      </c>
      <c r="K143" s="136" t="s">
        <v>3989</v>
      </c>
      <c r="L143" s="33"/>
      <c r="M143" s="141" t="s">
        <v>19</v>
      </c>
      <c r="N143" s="142" t="s">
        <v>49</v>
      </c>
      <c r="P143" s="143">
        <f>O143*H143</f>
        <v>0</v>
      </c>
      <c r="Q143" s="143">
        <v>0</v>
      </c>
      <c r="R143" s="143">
        <f>Q143*H143</f>
        <v>0</v>
      </c>
      <c r="S143" s="143">
        <v>0</v>
      </c>
      <c r="T143" s="144">
        <f>S143*H143</f>
        <v>0</v>
      </c>
      <c r="AR143" s="145" t="s">
        <v>4061</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4061</v>
      </c>
      <c r="BM143" s="145" t="s">
        <v>5546</v>
      </c>
    </row>
    <row r="144" spans="2:65" s="1" customFormat="1" ht="11.25">
      <c r="B144" s="33"/>
      <c r="D144" s="147" t="s">
        <v>366</v>
      </c>
      <c r="F144" s="148" t="s">
        <v>4520</v>
      </c>
      <c r="I144" s="149"/>
      <c r="L144" s="33"/>
      <c r="M144" s="201"/>
      <c r="N144" s="198"/>
      <c r="O144" s="198"/>
      <c r="P144" s="198"/>
      <c r="Q144" s="198"/>
      <c r="R144" s="198"/>
      <c r="S144" s="198"/>
      <c r="T144" s="202"/>
      <c r="AT144" s="18" t="s">
        <v>366</v>
      </c>
      <c r="AU144" s="18" t="s">
        <v>90</v>
      </c>
    </row>
    <row r="145" spans="2:12" s="1" customFormat="1" ht="6.95" customHeight="1">
      <c r="B145" s="42"/>
      <c r="C145" s="43"/>
      <c r="D145" s="43"/>
      <c r="E145" s="43"/>
      <c r="F145" s="43"/>
      <c r="G145" s="43"/>
      <c r="H145" s="43"/>
      <c r="I145" s="43"/>
      <c r="J145" s="43"/>
      <c r="K145" s="43"/>
      <c r="L145" s="33"/>
    </row>
  </sheetData>
  <sheetProtection algorithmName="SHA-512" hashValue="RYjf93juJq1zDEFgOR6DH72JC+aTHTGhWXZwX4v1c3undEVCfhAX6pQNfAx+PC/Ch15ZZR01bJaWw7zd5ZNdcw==" saltValue="YTPNMKGJIXjV/SCjtMxZnY7I/bYxpIx3DU+cAZ6XE2nM+EHF8jd8bsy5IcmfTlf8/ibohXaO6w1tI7Oi/7BBzA==" spinCount="100000" sheet="1" objects="1" scenarios="1" formatColumns="0" formatRows="0" autoFilter="0"/>
  <autoFilter ref="C95:K144" xr:uid="{00000000-0009-0000-0000-00000F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F00-000000000000}"/>
    <hyperlink ref="F103" r:id="rId2" xr:uid="{00000000-0004-0000-0F00-000001000000}"/>
    <hyperlink ref="F106" r:id="rId3" xr:uid="{00000000-0004-0000-0F00-000002000000}"/>
    <hyperlink ref="F109" r:id="rId4" xr:uid="{00000000-0004-0000-0F00-000003000000}"/>
    <hyperlink ref="F112" r:id="rId5" xr:uid="{00000000-0004-0000-0F00-000004000000}"/>
    <hyperlink ref="F115" r:id="rId6" xr:uid="{00000000-0004-0000-0F00-000005000000}"/>
    <hyperlink ref="F118" r:id="rId7" xr:uid="{00000000-0004-0000-0F00-000006000000}"/>
    <hyperlink ref="F121" r:id="rId8" xr:uid="{00000000-0004-0000-0F00-000007000000}"/>
    <hyperlink ref="F124" r:id="rId9" xr:uid="{00000000-0004-0000-0F00-000008000000}"/>
    <hyperlink ref="F127" r:id="rId10" xr:uid="{00000000-0004-0000-0F00-000009000000}"/>
    <hyperlink ref="F130" r:id="rId11" xr:uid="{00000000-0004-0000-0F00-00000A000000}"/>
    <hyperlink ref="F133" r:id="rId12" xr:uid="{00000000-0004-0000-0F00-00000B000000}"/>
    <hyperlink ref="F136" r:id="rId13" xr:uid="{00000000-0004-0000-0F00-00000C000000}"/>
    <hyperlink ref="F140" r:id="rId14" xr:uid="{00000000-0004-0000-0F00-00000D000000}"/>
    <hyperlink ref="F142" r:id="rId15" xr:uid="{00000000-0004-0000-0F00-00000E000000}"/>
    <hyperlink ref="F144" r:id="rId16" xr:uid="{00000000-0004-0000-0F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4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138</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 customHeight="1">
      <c r="B8" s="21"/>
      <c r="D8" s="28" t="s">
        <v>214</v>
      </c>
      <c r="L8" s="21"/>
    </row>
    <row r="9" spans="2:46" s="1" customFormat="1" ht="16.5" customHeight="1">
      <c r="B9" s="33"/>
      <c r="E9" s="341" t="s">
        <v>5171</v>
      </c>
      <c r="F9" s="343"/>
      <c r="G9" s="343"/>
      <c r="H9" s="343"/>
      <c r="L9" s="33"/>
    </row>
    <row r="10" spans="2:46" s="1" customFormat="1" ht="12" customHeight="1">
      <c r="B10" s="33"/>
      <c r="D10" s="28" t="s">
        <v>222</v>
      </c>
      <c r="L10" s="33"/>
    </row>
    <row r="11" spans="2:46" s="1" customFormat="1" ht="16.5" customHeight="1">
      <c r="B11" s="33"/>
      <c r="E11" s="324" t="s">
        <v>5547</v>
      </c>
      <c r="F11" s="343"/>
      <c r="G11" s="343"/>
      <c r="H11" s="343"/>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f>'Rekapitulace stavby'!AN8</f>
        <v>45460</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344" t="str">
        <f>'Rekapitulace stavby'!E14</f>
        <v>Vyplň údaj</v>
      </c>
      <c r="F20" s="302"/>
      <c r="G20" s="302"/>
      <c r="H20" s="302"/>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38</v>
      </c>
      <c r="L25" s="33"/>
    </row>
    <row r="26" spans="2:12" s="1" customFormat="1" ht="18" customHeight="1">
      <c r="B26" s="33"/>
      <c r="E26" s="26" t="s">
        <v>39</v>
      </c>
      <c r="I26" s="28" t="s">
        <v>28</v>
      </c>
      <c r="J26" s="26" t="s">
        <v>40</v>
      </c>
      <c r="L26" s="33"/>
    </row>
    <row r="27" spans="2:12" s="1" customFormat="1" ht="6.95" customHeight="1">
      <c r="B27" s="33"/>
      <c r="L27" s="33"/>
    </row>
    <row r="28" spans="2:12" s="1" customFormat="1" ht="12" customHeight="1">
      <c r="B28" s="33"/>
      <c r="D28" s="28" t="s">
        <v>41</v>
      </c>
      <c r="L28" s="33"/>
    </row>
    <row r="29" spans="2:12" s="7" customFormat="1" ht="16.5" customHeight="1">
      <c r="B29" s="93"/>
      <c r="E29" s="307" t="s">
        <v>19</v>
      </c>
      <c r="F29" s="307"/>
      <c r="G29" s="307"/>
      <c r="H29" s="307"/>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5" t="s">
        <v>43</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ROUND((SUM(BE87:BE143)),  2)</f>
        <v>0</v>
      </c>
      <c r="I35" s="96">
        <v>0.21</v>
      </c>
      <c r="J35" s="84">
        <f>ROUND(((SUM(BE87:BE143))*I35),  2)</f>
        <v>0</v>
      </c>
      <c r="L35" s="33"/>
    </row>
    <row r="36" spans="2:12" s="1" customFormat="1" ht="14.45" customHeight="1">
      <c r="B36" s="33"/>
      <c r="E36" s="28" t="s">
        <v>49</v>
      </c>
      <c r="F36" s="84">
        <f>ROUND((SUM(BF87:BF143)),  2)</f>
        <v>0</v>
      </c>
      <c r="I36" s="96">
        <v>0.12</v>
      </c>
      <c r="J36" s="84">
        <f>ROUND(((SUM(BF87:BF143))*I36),  2)</f>
        <v>0</v>
      </c>
      <c r="L36" s="33"/>
    </row>
    <row r="37" spans="2:12" s="1" customFormat="1" ht="14.45" hidden="1" customHeight="1">
      <c r="B37" s="33"/>
      <c r="E37" s="28" t="s">
        <v>50</v>
      </c>
      <c r="F37" s="84">
        <f>ROUND((SUM(BG87:BG143)),  2)</f>
        <v>0</v>
      </c>
      <c r="I37" s="96">
        <v>0.21</v>
      </c>
      <c r="J37" s="84">
        <f>0</f>
        <v>0</v>
      </c>
      <c r="L37" s="33"/>
    </row>
    <row r="38" spans="2:12" s="1" customFormat="1" ht="14.45" hidden="1" customHeight="1">
      <c r="B38" s="33"/>
      <c r="E38" s="28" t="s">
        <v>51</v>
      </c>
      <c r="F38" s="84">
        <f>ROUND((SUM(BH87:BH143)),  2)</f>
        <v>0</v>
      </c>
      <c r="I38" s="96">
        <v>0.12</v>
      </c>
      <c r="J38" s="84">
        <f>0</f>
        <v>0</v>
      </c>
      <c r="L38" s="33"/>
    </row>
    <row r="39" spans="2:12" s="1" customFormat="1" ht="14.45" hidden="1" customHeight="1">
      <c r="B39" s="33"/>
      <c r="E39" s="28" t="s">
        <v>52</v>
      </c>
      <c r="F39" s="84">
        <f>ROUND((SUM(BI87:BI143)),  2)</f>
        <v>0</v>
      </c>
      <c r="I39" s="96">
        <v>0</v>
      </c>
      <c r="J39" s="84">
        <f>0</f>
        <v>0</v>
      </c>
      <c r="L39" s="33"/>
    </row>
    <row r="40" spans="2:12" s="1" customFormat="1" ht="6.95" customHeight="1">
      <c r="B40" s="33"/>
      <c r="L40" s="33"/>
    </row>
    <row r="41" spans="2:12" s="1" customFormat="1" ht="25.35" customHeight="1">
      <c r="B41" s="33"/>
      <c r="C41" s="97"/>
      <c r="D41" s="98" t="s">
        <v>53</v>
      </c>
      <c r="E41" s="55"/>
      <c r="F41" s="55"/>
      <c r="G41" s="99" t="s">
        <v>54</v>
      </c>
      <c r="H41" s="100" t="s">
        <v>55</v>
      </c>
      <c r="I41" s="55"/>
      <c r="J41" s="101">
        <f>SUM(J32:J39)</f>
        <v>0</v>
      </c>
      <c r="K41" s="102"/>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310</v>
      </c>
      <c r="L47" s="33"/>
    </row>
    <row r="48" spans="2:12"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214</v>
      </c>
      <c r="L51" s="21"/>
    </row>
    <row r="52" spans="2:47" s="1" customFormat="1" ht="16.5" customHeight="1">
      <c r="B52" s="33"/>
      <c r="E52" s="341" t="s">
        <v>5171</v>
      </c>
      <c r="F52" s="343"/>
      <c r="G52" s="343"/>
      <c r="H52" s="343"/>
      <c r="L52" s="33"/>
    </row>
    <row r="53" spans="2:47" s="1" customFormat="1" ht="12" customHeight="1">
      <c r="B53" s="33"/>
      <c r="C53" s="28" t="s">
        <v>222</v>
      </c>
      <c r="L53" s="33"/>
    </row>
    <row r="54" spans="2:47" s="1" customFormat="1" ht="16.5" customHeight="1">
      <c r="B54" s="33"/>
      <c r="E54" s="324" t="str">
        <f>E11</f>
        <v>D.1.5B - Interiér</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f>IF(J14="","",J14)</f>
        <v>45460</v>
      </c>
      <c r="L56" s="33"/>
    </row>
    <row r="57" spans="2:47" s="1" customFormat="1" ht="6.95" customHeight="1">
      <c r="B57" s="33"/>
      <c r="L57" s="33"/>
    </row>
    <row r="58" spans="2:47" s="1" customFormat="1" ht="25.7" customHeight="1">
      <c r="B58" s="33"/>
      <c r="C58" s="28" t="s">
        <v>24</v>
      </c>
      <c r="F58" s="26" t="str">
        <f>E17</f>
        <v>Město Kroměříž</v>
      </c>
      <c r="I58" s="28" t="s">
        <v>32</v>
      </c>
      <c r="J58" s="31" t="str">
        <f>E23</f>
        <v>Řezanina &amp; Bartoň, s.r.o.</v>
      </c>
      <c r="L58" s="33"/>
    </row>
    <row r="59" spans="2:47" s="1" customFormat="1" ht="15.2" customHeight="1">
      <c r="B59" s="33"/>
      <c r="C59" s="28" t="s">
        <v>30</v>
      </c>
      <c r="F59" s="26" t="str">
        <f>IF(E20="","",E20)</f>
        <v>Vyplň údaj</v>
      </c>
      <c r="I59" s="28" t="s">
        <v>37</v>
      </c>
      <c r="J59" s="31" t="str">
        <f>E26</f>
        <v>BACing s.r.o</v>
      </c>
      <c r="L59" s="33"/>
    </row>
    <row r="60" spans="2:47" s="1" customFormat="1" ht="10.35" customHeight="1">
      <c r="B60" s="33"/>
      <c r="L60" s="33"/>
    </row>
    <row r="61" spans="2:47" s="1" customFormat="1" ht="29.25" customHeight="1">
      <c r="B61" s="33"/>
      <c r="C61" s="103" t="s">
        <v>311</v>
      </c>
      <c r="D61" s="97"/>
      <c r="E61" s="97"/>
      <c r="F61" s="97"/>
      <c r="G61" s="97"/>
      <c r="H61" s="97"/>
      <c r="I61" s="97"/>
      <c r="J61" s="104" t="s">
        <v>312</v>
      </c>
      <c r="K61" s="97"/>
      <c r="L61" s="33"/>
    </row>
    <row r="62" spans="2:47" s="1" customFormat="1" ht="10.35" customHeight="1">
      <c r="B62" s="33"/>
      <c r="L62" s="33"/>
    </row>
    <row r="63" spans="2:47" s="1" customFormat="1" ht="22.9" customHeight="1">
      <c r="B63" s="33"/>
      <c r="C63" s="105" t="s">
        <v>75</v>
      </c>
      <c r="J63" s="64">
        <f>J87</f>
        <v>0</v>
      </c>
      <c r="L63" s="33"/>
      <c r="AU63" s="18" t="s">
        <v>313</v>
      </c>
    </row>
    <row r="64" spans="2:47" s="8" customFormat="1" ht="24.95" customHeight="1">
      <c r="B64" s="106"/>
      <c r="D64" s="107" t="s">
        <v>5060</v>
      </c>
      <c r="E64" s="108"/>
      <c r="F64" s="108"/>
      <c r="G64" s="108"/>
      <c r="H64" s="108"/>
      <c r="I64" s="108"/>
      <c r="J64" s="109">
        <f>J88</f>
        <v>0</v>
      </c>
      <c r="L64" s="106"/>
    </row>
    <row r="65" spans="2:12" s="8" customFormat="1" ht="24.95" customHeight="1">
      <c r="B65" s="106"/>
      <c r="D65" s="107" t="s">
        <v>5061</v>
      </c>
      <c r="E65" s="108"/>
      <c r="F65" s="108"/>
      <c r="G65" s="108"/>
      <c r="H65" s="108"/>
      <c r="I65" s="108"/>
      <c r="J65" s="109">
        <f>J109</f>
        <v>0</v>
      </c>
      <c r="L65" s="106"/>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343</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ht="12" customHeight="1">
      <c r="B76" s="21"/>
      <c r="C76" s="28" t="s">
        <v>214</v>
      </c>
      <c r="L76" s="21"/>
    </row>
    <row r="77" spans="2:12" s="1" customFormat="1" ht="16.5" customHeight="1">
      <c r="B77" s="33"/>
      <c r="E77" s="341" t="s">
        <v>5171</v>
      </c>
      <c r="F77" s="343"/>
      <c r="G77" s="343"/>
      <c r="H77" s="343"/>
      <c r="L77" s="33"/>
    </row>
    <row r="78" spans="2:12" s="1" customFormat="1" ht="12" customHeight="1">
      <c r="B78" s="33"/>
      <c r="C78" s="28" t="s">
        <v>222</v>
      </c>
      <c r="L78" s="33"/>
    </row>
    <row r="79" spans="2:12" s="1" customFormat="1" ht="16.5" customHeight="1">
      <c r="B79" s="33"/>
      <c r="E79" s="324" t="str">
        <f>E11</f>
        <v>D.1.5B - Interiér</v>
      </c>
      <c r="F79" s="343"/>
      <c r="G79" s="343"/>
      <c r="H79" s="343"/>
      <c r="L79" s="33"/>
    </row>
    <row r="80" spans="2:12" s="1" customFormat="1" ht="6.95" customHeight="1">
      <c r="B80" s="33"/>
      <c r="L80" s="33"/>
    </row>
    <row r="81" spans="2:65" s="1" customFormat="1" ht="12" customHeight="1">
      <c r="B81" s="33"/>
      <c r="C81" s="28" t="s">
        <v>21</v>
      </c>
      <c r="F81" s="26" t="str">
        <f>F14</f>
        <v>p.č. 5036, Kroměříž</v>
      </c>
      <c r="I81" s="28" t="s">
        <v>23</v>
      </c>
      <c r="J81" s="50">
        <f>IF(J14="","",J14)</f>
        <v>45460</v>
      </c>
      <c r="L81" s="33"/>
    </row>
    <row r="82" spans="2:65" s="1" customFormat="1" ht="6.95" customHeight="1">
      <c r="B82" s="33"/>
      <c r="L82" s="33"/>
    </row>
    <row r="83" spans="2:65" s="1" customFormat="1" ht="25.7" customHeight="1">
      <c r="B83" s="33"/>
      <c r="C83" s="28" t="s">
        <v>24</v>
      </c>
      <c r="F83" s="26" t="str">
        <f>E17</f>
        <v>Město Kroměříž</v>
      </c>
      <c r="I83" s="28" t="s">
        <v>32</v>
      </c>
      <c r="J83" s="31" t="str">
        <f>E23</f>
        <v>Řezanina &amp; Bartoň, s.r.o.</v>
      </c>
      <c r="L83" s="33"/>
    </row>
    <row r="84" spans="2:65" s="1" customFormat="1" ht="15.2" customHeight="1">
      <c r="B84" s="33"/>
      <c r="C84" s="28" t="s">
        <v>30</v>
      </c>
      <c r="F84" s="26" t="str">
        <f>IF(E20="","",E20)</f>
        <v>Vyplň údaj</v>
      </c>
      <c r="I84" s="28" t="s">
        <v>37</v>
      </c>
      <c r="J84" s="31" t="str">
        <f>E26</f>
        <v>BACing s.r.o</v>
      </c>
      <c r="L84" s="33"/>
    </row>
    <row r="85" spans="2:65" s="1" customFormat="1" ht="10.35" customHeight="1">
      <c r="B85" s="33"/>
      <c r="L85" s="33"/>
    </row>
    <row r="86" spans="2:65" s="10" customFormat="1" ht="29.25" customHeight="1">
      <c r="B86" s="114"/>
      <c r="C86" s="115" t="s">
        <v>344</v>
      </c>
      <c r="D86" s="116" t="s">
        <v>62</v>
      </c>
      <c r="E86" s="116" t="s">
        <v>58</v>
      </c>
      <c r="F86" s="116" t="s">
        <v>59</v>
      </c>
      <c r="G86" s="116" t="s">
        <v>345</v>
      </c>
      <c r="H86" s="116" t="s">
        <v>346</v>
      </c>
      <c r="I86" s="116" t="s">
        <v>347</v>
      </c>
      <c r="J86" s="116" t="s">
        <v>312</v>
      </c>
      <c r="K86" s="117" t="s">
        <v>348</v>
      </c>
      <c r="L86" s="114"/>
      <c r="M86" s="57" t="s">
        <v>19</v>
      </c>
      <c r="N86" s="58" t="s">
        <v>47</v>
      </c>
      <c r="O86" s="58" t="s">
        <v>349</v>
      </c>
      <c r="P86" s="58" t="s">
        <v>350</v>
      </c>
      <c r="Q86" s="58" t="s">
        <v>351</v>
      </c>
      <c r="R86" s="58" t="s">
        <v>352</v>
      </c>
      <c r="S86" s="58" t="s">
        <v>353</v>
      </c>
      <c r="T86" s="59" t="s">
        <v>354</v>
      </c>
    </row>
    <row r="87" spans="2:65" s="1" customFormat="1" ht="22.9" customHeight="1">
      <c r="B87" s="33"/>
      <c r="C87" s="62" t="s">
        <v>355</v>
      </c>
      <c r="J87" s="118">
        <f>BK87</f>
        <v>0</v>
      </c>
      <c r="L87" s="33"/>
      <c r="M87" s="60"/>
      <c r="N87" s="51"/>
      <c r="O87" s="51"/>
      <c r="P87" s="119">
        <f>P88+P109</f>
        <v>0</v>
      </c>
      <c r="Q87" s="51"/>
      <c r="R87" s="119">
        <f>R88+R109</f>
        <v>0</v>
      </c>
      <c r="S87" s="51"/>
      <c r="T87" s="120">
        <f>T88+T109</f>
        <v>0</v>
      </c>
      <c r="AT87" s="18" t="s">
        <v>76</v>
      </c>
      <c r="AU87" s="18" t="s">
        <v>313</v>
      </c>
      <c r="BK87" s="121">
        <f>BK88+BK109</f>
        <v>0</v>
      </c>
    </row>
    <row r="88" spans="2:65" s="11" customFormat="1" ht="25.9" customHeight="1">
      <c r="B88" s="122"/>
      <c r="D88" s="123" t="s">
        <v>76</v>
      </c>
      <c r="E88" s="124" t="s">
        <v>5062</v>
      </c>
      <c r="F88" s="124" t="s">
        <v>5063</v>
      </c>
      <c r="I88" s="125"/>
      <c r="J88" s="126">
        <f>BK88</f>
        <v>0</v>
      </c>
      <c r="L88" s="122"/>
      <c r="M88" s="127"/>
      <c r="P88" s="128">
        <f>SUM(P89:P108)</f>
        <v>0</v>
      </c>
      <c r="R88" s="128">
        <f>SUM(R89:R108)</f>
        <v>0</v>
      </c>
      <c r="T88" s="129">
        <f>SUM(T89:T108)</f>
        <v>0</v>
      </c>
      <c r="AR88" s="123" t="s">
        <v>84</v>
      </c>
      <c r="AT88" s="130" t="s">
        <v>76</v>
      </c>
      <c r="AU88" s="130" t="s">
        <v>77</v>
      </c>
      <c r="AY88" s="123" t="s">
        <v>358</v>
      </c>
      <c r="BK88" s="131">
        <f>SUM(BK89:BK108)</f>
        <v>0</v>
      </c>
    </row>
    <row r="89" spans="2:65" s="1" customFormat="1" ht="24.2" customHeight="1">
      <c r="B89" s="33"/>
      <c r="C89" s="134" t="s">
        <v>84</v>
      </c>
      <c r="D89" s="134" t="s">
        <v>360</v>
      </c>
      <c r="E89" s="135" t="s">
        <v>5064</v>
      </c>
      <c r="F89" s="136" t="s">
        <v>5065</v>
      </c>
      <c r="G89" s="137" t="s">
        <v>504</v>
      </c>
      <c r="H89" s="138">
        <v>12</v>
      </c>
      <c r="I89" s="139"/>
      <c r="J89" s="140">
        <f>ROUND(I89*H89,2)</f>
        <v>0</v>
      </c>
      <c r="K89" s="136" t="s">
        <v>19</v>
      </c>
      <c r="L89" s="33"/>
      <c r="M89" s="141" t="s">
        <v>19</v>
      </c>
      <c r="N89" s="142" t="s">
        <v>49</v>
      </c>
      <c r="P89" s="143">
        <f>O89*H89</f>
        <v>0</v>
      </c>
      <c r="Q89" s="143">
        <v>0</v>
      </c>
      <c r="R89" s="143">
        <f>Q89*H89</f>
        <v>0</v>
      </c>
      <c r="S89" s="143">
        <v>0</v>
      </c>
      <c r="T89" s="144">
        <f>S89*H89</f>
        <v>0</v>
      </c>
      <c r="AR89" s="145" t="s">
        <v>454</v>
      </c>
      <c r="AT89" s="145" t="s">
        <v>360</v>
      </c>
      <c r="AU89" s="145" t="s">
        <v>84</v>
      </c>
      <c r="AY89" s="18" t="s">
        <v>358</v>
      </c>
      <c r="BE89" s="146">
        <f>IF(N89="základní",J89,0)</f>
        <v>0</v>
      </c>
      <c r="BF89" s="146">
        <f>IF(N89="snížená",J89,0)</f>
        <v>0</v>
      </c>
      <c r="BG89" s="146">
        <f>IF(N89="zákl. přenesená",J89,0)</f>
        <v>0</v>
      </c>
      <c r="BH89" s="146">
        <f>IF(N89="sníž. přenesená",J89,0)</f>
        <v>0</v>
      </c>
      <c r="BI89" s="146">
        <f>IF(N89="nulová",J89,0)</f>
        <v>0</v>
      </c>
      <c r="BJ89" s="18" t="s">
        <v>90</v>
      </c>
      <c r="BK89" s="146">
        <f>ROUND(I89*H89,2)</f>
        <v>0</v>
      </c>
      <c r="BL89" s="18" t="s">
        <v>454</v>
      </c>
      <c r="BM89" s="145" t="s">
        <v>5066</v>
      </c>
    </row>
    <row r="90" spans="2:65" s="1" customFormat="1" ht="39">
      <c r="B90" s="33"/>
      <c r="D90" s="152" t="s">
        <v>4840</v>
      </c>
      <c r="F90" s="203" t="s">
        <v>5067</v>
      </c>
      <c r="I90" s="149"/>
      <c r="L90" s="33"/>
      <c r="M90" s="150"/>
      <c r="T90" s="54"/>
      <c r="AT90" s="18" t="s">
        <v>4840</v>
      </c>
      <c r="AU90" s="18" t="s">
        <v>84</v>
      </c>
    </row>
    <row r="91" spans="2:65" s="1" customFormat="1" ht="16.5" customHeight="1">
      <c r="B91" s="33"/>
      <c r="C91" s="134" t="s">
        <v>90</v>
      </c>
      <c r="D91" s="134" t="s">
        <v>360</v>
      </c>
      <c r="E91" s="135" t="s">
        <v>5068</v>
      </c>
      <c r="F91" s="136" t="s">
        <v>5069</v>
      </c>
      <c r="G91" s="137" t="s">
        <v>504</v>
      </c>
      <c r="H91" s="138">
        <v>11</v>
      </c>
      <c r="I91" s="139"/>
      <c r="J91" s="140">
        <f>ROUND(I91*H91,2)</f>
        <v>0</v>
      </c>
      <c r="K91" s="136" t="s">
        <v>19</v>
      </c>
      <c r="L91" s="33"/>
      <c r="M91" s="141" t="s">
        <v>19</v>
      </c>
      <c r="N91" s="142" t="s">
        <v>49</v>
      </c>
      <c r="P91" s="143">
        <f>O91*H91</f>
        <v>0</v>
      </c>
      <c r="Q91" s="143">
        <v>0</v>
      </c>
      <c r="R91" s="143">
        <f>Q91*H91</f>
        <v>0</v>
      </c>
      <c r="S91" s="143">
        <v>0</v>
      </c>
      <c r="T91" s="144">
        <f>S91*H91</f>
        <v>0</v>
      </c>
      <c r="AR91" s="145" t="s">
        <v>454</v>
      </c>
      <c r="AT91" s="145" t="s">
        <v>360</v>
      </c>
      <c r="AU91" s="145" t="s">
        <v>84</v>
      </c>
      <c r="AY91" s="18" t="s">
        <v>358</v>
      </c>
      <c r="BE91" s="146">
        <f>IF(N91="základní",J91,0)</f>
        <v>0</v>
      </c>
      <c r="BF91" s="146">
        <f>IF(N91="snížená",J91,0)</f>
        <v>0</v>
      </c>
      <c r="BG91" s="146">
        <f>IF(N91="zákl. přenesená",J91,0)</f>
        <v>0</v>
      </c>
      <c r="BH91" s="146">
        <f>IF(N91="sníž. přenesená",J91,0)</f>
        <v>0</v>
      </c>
      <c r="BI91" s="146">
        <f>IF(N91="nulová",J91,0)</f>
        <v>0</v>
      </c>
      <c r="BJ91" s="18" t="s">
        <v>90</v>
      </c>
      <c r="BK91" s="146">
        <f>ROUND(I91*H91,2)</f>
        <v>0</v>
      </c>
      <c r="BL91" s="18" t="s">
        <v>454</v>
      </c>
      <c r="BM91" s="145" t="s">
        <v>5070</v>
      </c>
    </row>
    <row r="92" spans="2:65" s="1" customFormat="1" ht="19.5">
      <c r="B92" s="33"/>
      <c r="D92" s="152" t="s">
        <v>4840</v>
      </c>
      <c r="F92" s="203" t="s">
        <v>5071</v>
      </c>
      <c r="I92" s="149"/>
      <c r="L92" s="33"/>
      <c r="M92" s="150"/>
      <c r="T92" s="54"/>
      <c r="AT92" s="18" t="s">
        <v>4840</v>
      </c>
      <c r="AU92" s="18" t="s">
        <v>84</v>
      </c>
    </row>
    <row r="93" spans="2:65" s="1" customFormat="1" ht="21.75" customHeight="1">
      <c r="B93" s="33"/>
      <c r="C93" s="134" t="s">
        <v>97</v>
      </c>
      <c r="D93" s="134" t="s">
        <v>360</v>
      </c>
      <c r="E93" s="135" t="s">
        <v>5072</v>
      </c>
      <c r="F93" s="136" t="s">
        <v>5073</v>
      </c>
      <c r="G93" s="137" t="s">
        <v>504</v>
      </c>
      <c r="H93" s="138">
        <v>13</v>
      </c>
      <c r="I93" s="139"/>
      <c r="J93" s="140">
        <f>ROUND(I93*H93,2)</f>
        <v>0</v>
      </c>
      <c r="K93" s="136" t="s">
        <v>19</v>
      </c>
      <c r="L93" s="33"/>
      <c r="M93" s="141" t="s">
        <v>19</v>
      </c>
      <c r="N93" s="142" t="s">
        <v>49</v>
      </c>
      <c r="P93" s="143">
        <f>O93*H93</f>
        <v>0</v>
      </c>
      <c r="Q93" s="143">
        <v>0</v>
      </c>
      <c r="R93" s="143">
        <f>Q93*H93</f>
        <v>0</v>
      </c>
      <c r="S93" s="143">
        <v>0</v>
      </c>
      <c r="T93" s="144">
        <f>S93*H93</f>
        <v>0</v>
      </c>
      <c r="AR93" s="145" t="s">
        <v>454</v>
      </c>
      <c r="AT93" s="145" t="s">
        <v>360</v>
      </c>
      <c r="AU93" s="145" t="s">
        <v>84</v>
      </c>
      <c r="AY93" s="18" t="s">
        <v>358</v>
      </c>
      <c r="BE93" s="146">
        <f>IF(N93="základní",J93,0)</f>
        <v>0</v>
      </c>
      <c r="BF93" s="146">
        <f>IF(N93="snížená",J93,0)</f>
        <v>0</v>
      </c>
      <c r="BG93" s="146">
        <f>IF(N93="zákl. přenesená",J93,0)</f>
        <v>0</v>
      </c>
      <c r="BH93" s="146">
        <f>IF(N93="sníž. přenesená",J93,0)</f>
        <v>0</v>
      </c>
      <c r="BI93" s="146">
        <f>IF(N93="nulová",J93,0)</f>
        <v>0</v>
      </c>
      <c r="BJ93" s="18" t="s">
        <v>90</v>
      </c>
      <c r="BK93" s="146">
        <f>ROUND(I93*H93,2)</f>
        <v>0</v>
      </c>
      <c r="BL93" s="18" t="s">
        <v>454</v>
      </c>
      <c r="BM93" s="145" t="s">
        <v>5074</v>
      </c>
    </row>
    <row r="94" spans="2:65" s="1" customFormat="1" ht="29.25">
      <c r="B94" s="33"/>
      <c r="D94" s="152" t="s">
        <v>4840</v>
      </c>
      <c r="F94" s="203" t="s">
        <v>5075</v>
      </c>
      <c r="I94" s="149"/>
      <c r="L94" s="33"/>
      <c r="M94" s="150"/>
      <c r="T94" s="54"/>
      <c r="AT94" s="18" t="s">
        <v>4840</v>
      </c>
      <c r="AU94" s="18" t="s">
        <v>84</v>
      </c>
    </row>
    <row r="95" spans="2:65" s="1" customFormat="1" ht="16.5" customHeight="1">
      <c r="B95" s="33"/>
      <c r="C95" s="134" t="s">
        <v>364</v>
      </c>
      <c r="D95" s="134" t="s">
        <v>360</v>
      </c>
      <c r="E95" s="135" t="s">
        <v>5076</v>
      </c>
      <c r="F95" s="136" t="s">
        <v>5077</v>
      </c>
      <c r="G95" s="137" t="s">
        <v>504</v>
      </c>
      <c r="H95" s="138">
        <v>12</v>
      </c>
      <c r="I95" s="139"/>
      <c r="J95" s="140">
        <f>ROUND(I95*H95,2)</f>
        <v>0</v>
      </c>
      <c r="K95" s="136" t="s">
        <v>19</v>
      </c>
      <c r="L95" s="33"/>
      <c r="M95" s="141" t="s">
        <v>19</v>
      </c>
      <c r="N95" s="142" t="s">
        <v>49</v>
      </c>
      <c r="P95" s="143">
        <f>O95*H95</f>
        <v>0</v>
      </c>
      <c r="Q95" s="143">
        <v>0</v>
      </c>
      <c r="R95" s="143">
        <f>Q95*H95</f>
        <v>0</v>
      </c>
      <c r="S95" s="143">
        <v>0</v>
      </c>
      <c r="T95" s="144">
        <f>S95*H95</f>
        <v>0</v>
      </c>
      <c r="AR95" s="145" t="s">
        <v>454</v>
      </c>
      <c r="AT95" s="145" t="s">
        <v>360</v>
      </c>
      <c r="AU95" s="145" t="s">
        <v>84</v>
      </c>
      <c r="AY95" s="18" t="s">
        <v>358</v>
      </c>
      <c r="BE95" s="146">
        <f>IF(N95="základní",J95,0)</f>
        <v>0</v>
      </c>
      <c r="BF95" s="146">
        <f>IF(N95="snížená",J95,0)</f>
        <v>0</v>
      </c>
      <c r="BG95" s="146">
        <f>IF(N95="zákl. přenesená",J95,0)</f>
        <v>0</v>
      </c>
      <c r="BH95" s="146">
        <f>IF(N95="sníž. přenesená",J95,0)</f>
        <v>0</v>
      </c>
      <c r="BI95" s="146">
        <f>IF(N95="nulová",J95,0)</f>
        <v>0</v>
      </c>
      <c r="BJ95" s="18" t="s">
        <v>90</v>
      </c>
      <c r="BK95" s="146">
        <f>ROUND(I95*H95,2)</f>
        <v>0</v>
      </c>
      <c r="BL95" s="18" t="s">
        <v>454</v>
      </c>
      <c r="BM95" s="145" t="s">
        <v>5078</v>
      </c>
    </row>
    <row r="96" spans="2:65" s="1" customFormat="1" ht="19.5">
      <c r="B96" s="33"/>
      <c r="D96" s="152" t="s">
        <v>4840</v>
      </c>
      <c r="F96" s="203" t="s">
        <v>5079</v>
      </c>
      <c r="I96" s="149"/>
      <c r="L96" s="33"/>
      <c r="M96" s="150"/>
      <c r="T96" s="54"/>
      <c r="AT96" s="18" t="s">
        <v>4840</v>
      </c>
      <c r="AU96" s="18" t="s">
        <v>84</v>
      </c>
    </row>
    <row r="97" spans="2:65" s="1" customFormat="1" ht="16.5" customHeight="1">
      <c r="B97" s="33"/>
      <c r="C97" s="134" t="s">
        <v>388</v>
      </c>
      <c r="D97" s="134" t="s">
        <v>360</v>
      </c>
      <c r="E97" s="135" t="s">
        <v>5080</v>
      </c>
      <c r="F97" s="136" t="s">
        <v>5081</v>
      </c>
      <c r="G97" s="137" t="s">
        <v>504</v>
      </c>
      <c r="H97" s="138">
        <v>22</v>
      </c>
      <c r="I97" s="139"/>
      <c r="J97" s="140">
        <f>ROUND(I97*H97,2)</f>
        <v>0</v>
      </c>
      <c r="K97" s="136" t="s">
        <v>19</v>
      </c>
      <c r="L97" s="33"/>
      <c r="M97" s="141" t="s">
        <v>19</v>
      </c>
      <c r="N97" s="142" t="s">
        <v>49</v>
      </c>
      <c r="P97" s="143">
        <f>O97*H97</f>
        <v>0</v>
      </c>
      <c r="Q97" s="143">
        <v>0</v>
      </c>
      <c r="R97" s="143">
        <f>Q97*H97</f>
        <v>0</v>
      </c>
      <c r="S97" s="143">
        <v>0</v>
      </c>
      <c r="T97" s="144">
        <f>S97*H97</f>
        <v>0</v>
      </c>
      <c r="AR97" s="145" t="s">
        <v>454</v>
      </c>
      <c r="AT97" s="145" t="s">
        <v>360</v>
      </c>
      <c r="AU97" s="145" t="s">
        <v>84</v>
      </c>
      <c r="AY97" s="18" t="s">
        <v>358</v>
      </c>
      <c r="BE97" s="146">
        <f>IF(N97="základní",J97,0)</f>
        <v>0</v>
      </c>
      <c r="BF97" s="146">
        <f>IF(N97="snížená",J97,0)</f>
        <v>0</v>
      </c>
      <c r="BG97" s="146">
        <f>IF(N97="zákl. přenesená",J97,0)</f>
        <v>0</v>
      </c>
      <c r="BH97" s="146">
        <f>IF(N97="sníž. přenesená",J97,0)</f>
        <v>0</v>
      </c>
      <c r="BI97" s="146">
        <f>IF(N97="nulová",J97,0)</f>
        <v>0</v>
      </c>
      <c r="BJ97" s="18" t="s">
        <v>90</v>
      </c>
      <c r="BK97" s="146">
        <f>ROUND(I97*H97,2)</f>
        <v>0</v>
      </c>
      <c r="BL97" s="18" t="s">
        <v>454</v>
      </c>
      <c r="BM97" s="145" t="s">
        <v>5082</v>
      </c>
    </row>
    <row r="98" spans="2:65" s="1" customFormat="1" ht="19.5">
      <c r="B98" s="33"/>
      <c r="D98" s="152" t="s">
        <v>4840</v>
      </c>
      <c r="F98" s="203" t="s">
        <v>5083</v>
      </c>
      <c r="I98" s="149"/>
      <c r="L98" s="33"/>
      <c r="M98" s="150"/>
      <c r="T98" s="54"/>
      <c r="AT98" s="18" t="s">
        <v>4840</v>
      </c>
      <c r="AU98" s="18" t="s">
        <v>84</v>
      </c>
    </row>
    <row r="99" spans="2:65" s="1" customFormat="1" ht="21.75" customHeight="1">
      <c r="B99" s="33"/>
      <c r="C99" s="134" t="s">
        <v>394</v>
      </c>
      <c r="D99" s="134" t="s">
        <v>360</v>
      </c>
      <c r="E99" s="135" t="s">
        <v>5084</v>
      </c>
      <c r="F99" s="136" t="s">
        <v>5085</v>
      </c>
      <c r="G99" s="137" t="s">
        <v>504</v>
      </c>
      <c r="H99" s="138">
        <v>10</v>
      </c>
      <c r="I99" s="139"/>
      <c r="J99" s="140">
        <f>ROUND(I99*H99,2)</f>
        <v>0</v>
      </c>
      <c r="K99" s="136" t="s">
        <v>19</v>
      </c>
      <c r="L99" s="33"/>
      <c r="M99" s="141" t="s">
        <v>19</v>
      </c>
      <c r="N99" s="142" t="s">
        <v>49</v>
      </c>
      <c r="P99" s="143">
        <f>O99*H99</f>
        <v>0</v>
      </c>
      <c r="Q99" s="143">
        <v>0</v>
      </c>
      <c r="R99" s="143">
        <f>Q99*H99</f>
        <v>0</v>
      </c>
      <c r="S99" s="143">
        <v>0</v>
      </c>
      <c r="T99" s="144">
        <f>S99*H99</f>
        <v>0</v>
      </c>
      <c r="AR99" s="145" t="s">
        <v>454</v>
      </c>
      <c r="AT99" s="145" t="s">
        <v>360</v>
      </c>
      <c r="AU99" s="145" t="s">
        <v>84</v>
      </c>
      <c r="AY99" s="18" t="s">
        <v>358</v>
      </c>
      <c r="BE99" s="146">
        <f>IF(N99="základní",J99,0)</f>
        <v>0</v>
      </c>
      <c r="BF99" s="146">
        <f>IF(N99="snížená",J99,0)</f>
        <v>0</v>
      </c>
      <c r="BG99" s="146">
        <f>IF(N99="zákl. přenesená",J99,0)</f>
        <v>0</v>
      </c>
      <c r="BH99" s="146">
        <f>IF(N99="sníž. přenesená",J99,0)</f>
        <v>0</v>
      </c>
      <c r="BI99" s="146">
        <f>IF(N99="nulová",J99,0)</f>
        <v>0</v>
      </c>
      <c r="BJ99" s="18" t="s">
        <v>90</v>
      </c>
      <c r="BK99" s="146">
        <f>ROUND(I99*H99,2)</f>
        <v>0</v>
      </c>
      <c r="BL99" s="18" t="s">
        <v>454</v>
      </c>
      <c r="BM99" s="145" t="s">
        <v>5086</v>
      </c>
    </row>
    <row r="100" spans="2:65" s="1" customFormat="1" ht="19.5">
      <c r="B100" s="33"/>
      <c r="D100" s="152" t="s">
        <v>4840</v>
      </c>
      <c r="F100" s="203" t="s">
        <v>5087</v>
      </c>
      <c r="I100" s="149"/>
      <c r="L100" s="33"/>
      <c r="M100" s="150"/>
      <c r="T100" s="54"/>
      <c r="AT100" s="18" t="s">
        <v>4840</v>
      </c>
      <c r="AU100" s="18" t="s">
        <v>84</v>
      </c>
    </row>
    <row r="101" spans="2:65" s="1" customFormat="1" ht="24.2" customHeight="1">
      <c r="B101" s="33"/>
      <c r="C101" s="134" t="s">
        <v>399</v>
      </c>
      <c r="D101" s="134" t="s">
        <v>360</v>
      </c>
      <c r="E101" s="135" t="s">
        <v>5088</v>
      </c>
      <c r="F101" s="136" t="s">
        <v>5089</v>
      </c>
      <c r="G101" s="137" t="s">
        <v>504</v>
      </c>
      <c r="H101" s="138">
        <v>3</v>
      </c>
      <c r="I101" s="139"/>
      <c r="J101" s="140">
        <f>ROUND(I101*H101,2)</f>
        <v>0</v>
      </c>
      <c r="K101" s="136" t="s">
        <v>19</v>
      </c>
      <c r="L101" s="33"/>
      <c r="M101" s="141" t="s">
        <v>19</v>
      </c>
      <c r="N101" s="142" t="s">
        <v>49</v>
      </c>
      <c r="P101" s="143">
        <f>O101*H101</f>
        <v>0</v>
      </c>
      <c r="Q101" s="143">
        <v>0</v>
      </c>
      <c r="R101" s="143">
        <f>Q101*H101</f>
        <v>0</v>
      </c>
      <c r="S101" s="143">
        <v>0</v>
      </c>
      <c r="T101" s="144">
        <f>S101*H101</f>
        <v>0</v>
      </c>
      <c r="AR101" s="145" t="s">
        <v>454</v>
      </c>
      <c r="AT101" s="145" t="s">
        <v>360</v>
      </c>
      <c r="AU101" s="145" t="s">
        <v>84</v>
      </c>
      <c r="AY101" s="18" t="s">
        <v>358</v>
      </c>
      <c r="BE101" s="146">
        <f>IF(N101="základní",J101,0)</f>
        <v>0</v>
      </c>
      <c r="BF101" s="146">
        <f>IF(N101="snížená",J101,0)</f>
        <v>0</v>
      </c>
      <c r="BG101" s="146">
        <f>IF(N101="zákl. přenesená",J101,0)</f>
        <v>0</v>
      </c>
      <c r="BH101" s="146">
        <f>IF(N101="sníž. přenesená",J101,0)</f>
        <v>0</v>
      </c>
      <c r="BI101" s="146">
        <f>IF(N101="nulová",J101,0)</f>
        <v>0</v>
      </c>
      <c r="BJ101" s="18" t="s">
        <v>90</v>
      </c>
      <c r="BK101" s="146">
        <f>ROUND(I101*H101,2)</f>
        <v>0</v>
      </c>
      <c r="BL101" s="18" t="s">
        <v>454</v>
      </c>
      <c r="BM101" s="145" t="s">
        <v>5090</v>
      </c>
    </row>
    <row r="102" spans="2:65" s="1" customFormat="1" ht="39">
      <c r="B102" s="33"/>
      <c r="D102" s="152" t="s">
        <v>4840</v>
      </c>
      <c r="F102" s="203" t="s">
        <v>5091</v>
      </c>
      <c r="I102" s="149"/>
      <c r="L102" s="33"/>
      <c r="M102" s="150"/>
      <c r="T102" s="54"/>
      <c r="AT102" s="18" t="s">
        <v>4840</v>
      </c>
      <c r="AU102" s="18" t="s">
        <v>84</v>
      </c>
    </row>
    <row r="103" spans="2:65" s="1" customFormat="1" ht="24.2" customHeight="1">
      <c r="B103" s="33"/>
      <c r="C103" s="134" t="s">
        <v>406</v>
      </c>
      <c r="D103" s="134" t="s">
        <v>360</v>
      </c>
      <c r="E103" s="135" t="s">
        <v>5092</v>
      </c>
      <c r="F103" s="136" t="s">
        <v>5093</v>
      </c>
      <c r="G103" s="137" t="s">
        <v>504</v>
      </c>
      <c r="H103" s="138">
        <v>1</v>
      </c>
      <c r="I103" s="139"/>
      <c r="J103" s="140">
        <f>ROUND(I103*H103,2)</f>
        <v>0</v>
      </c>
      <c r="K103" s="136" t="s">
        <v>19</v>
      </c>
      <c r="L103" s="33"/>
      <c r="M103" s="141" t="s">
        <v>19</v>
      </c>
      <c r="N103" s="142" t="s">
        <v>49</v>
      </c>
      <c r="P103" s="143">
        <f>O103*H103</f>
        <v>0</v>
      </c>
      <c r="Q103" s="143">
        <v>0</v>
      </c>
      <c r="R103" s="143">
        <f>Q103*H103</f>
        <v>0</v>
      </c>
      <c r="S103" s="143">
        <v>0</v>
      </c>
      <c r="T103" s="144">
        <f>S103*H103</f>
        <v>0</v>
      </c>
      <c r="AR103" s="145" t="s">
        <v>454</v>
      </c>
      <c r="AT103" s="145" t="s">
        <v>360</v>
      </c>
      <c r="AU103" s="145" t="s">
        <v>84</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5094</v>
      </c>
    </row>
    <row r="104" spans="2:65" s="1" customFormat="1" ht="29.25">
      <c r="B104" s="33"/>
      <c r="D104" s="152" t="s">
        <v>4840</v>
      </c>
      <c r="F104" s="203" t="s">
        <v>5095</v>
      </c>
      <c r="I104" s="149"/>
      <c r="L104" s="33"/>
      <c r="M104" s="150"/>
      <c r="T104" s="54"/>
      <c r="AT104" s="18" t="s">
        <v>4840</v>
      </c>
      <c r="AU104" s="18" t="s">
        <v>84</v>
      </c>
    </row>
    <row r="105" spans="2:65" s="1" customFormat="1" ht="16.5" customHeight="1">
      <c r="B105" s="33"/>
      <c r="C105" s="134" t="s">
        <v>411</v>
      </c>
      <c r="D105" s="134" t="s">
        <v>360</v>
      </c>
      <c r="E105" s="135" t="s">
        <v>5096</v>
      </c>
      <c r="F105" s="136" t="s">
        <v>5069</v>
      </c>
      <c r="G105" s="137" t="s">
        <v>504</v>
      </c>
      <c r="H105" s="138">
        <v>1</v>
      </c>
      <c r="I105" s="139"/>
      <c r="J105" s="140">
        <f>ROUND(I105*H105,2)</f>
        <v>0</v>
      </c>
      <c r="K105" s="136" t="s">
        <v>19</v>
      </c>
      <c r="L105" s="33"/>
      <c r="M105" s="141" t="s">
        <v>19</v>
      </c>
      <c r="N105" s="142" t="s">
        <v>49</v>
      </c>
      <c r="P105" s="143">
        <f>O105*H105</f>
        <v>0</v>
      </c>
      <c r="Q105" s="143">
        <v>0</v>
      </c>
      <c r="R105" s="143">
        <f>Q105*H105</f>
        <v>0</v>
      </c>
      <c r="S105" s="143">
        <v>0</v>
      </c>
      <c r="T105" s="144">
        <f>S105*H105</f>
        <v>0</v>
      </c>
      <c r="AR105" s="145" t="s">
        <v>454</v>
      </c>
      <c r="AT105" s="145" t="s">
        <v>360</v>
      </c>
      <c r="AU105" s="145" t="s">
        <v>84</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5097</v>
      </c>
    </row>
    <row r="106" spans="2:65" s="1" customFormat="1" ht="19.5">
      <c r="B106" s="33"/>
      <c r="D106" s="152" t="s">
        <v>4840</v>
      </c>
      <c r="F106" s="203" t="s">
        <v>5098</v>
      </c>
      <c r="I106" s="149"/>
      <c r="L106" s="33"/>
      <c r="M106" s="150"/>
      <c r="T106" s="54"/>
      <c r="AT106" s="18" t="s">
        <v>4840</v>
      </c>
      <c r="AU106" s="18" t="s">
        <v>84</v>
      </c>
    </row>
    <row r="107" spans="2:65" s="1" customFormat="1" ht="24.2" customHeight="1">
      <c r="B107" s="33"/>
      <c r="C107" s="134" t="s">
        <v>417</v>
      </c>
      <c r="D107" s="134" t="s">
        <v>360</v>
      </c>
      <c r="E107" s="135" t="s">
        <v>5099</v>
      </c>
      <c r="F107" s="136" t="s">
        <v>5065</v>
      </c>
      <c r="G107" s="137" t="s">
        <v>504</v>
      </c>
      <c r="H107" s="138">
        <v>1</v>
      </c>
      <c r="I107" s="139"/>
      <c r="J107" s="140">
        <f>ROUND(I107*H107,2)</f>
        <v>0</v>
      </c>
      <c r="K107" s="136" t="s">
        <v>19</v>
      </c>
      <c r="L107" s="33"/>
      <c r="M107" s="141" t="s">
        <v>19</v>
      </c>
      <c r="N107" s="142" t="s">
        <v>49</v>
      </c>
      <c r="P107" s="143">
        <f>O107*H107</f>
        <v>0</v>
      </c>
      <c r="Q107" s="143">
        <v>0</v>
      </c>
      <c r="R107" s="143">
        <f>Q107*H107</f>
        <v>0</v>
      </c>
      <c r="S107" s="143">
        <v>0</v>
      </c>
      <c r="T107" s="144">
        <f>S107*H107</f>
        <v>0</v>
      </c>
      <c r="AR107" s="145" t="s">
        <v>454</v>
      </c>
      <c r="AT107" s="145" t="s">
        <v>360</v>
      </c>
      <c r="AU107" s="145" t="s">
        <v>84</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5100</v>
      </c>
    </row>
    <row r="108" spans="2:65" s="1" customFormat="1" ht="39">
      <c r="B108" s="33"/>
      <c r="D108" s="152" t="s">
        <v>4840</v>
      </c>
      <c r="F108" s="203" t="s">
        <v>5101</v>
      </c>
      <c r="I108" s="149"/>
      <c r="L108" s="33"/>
      <c r="M108" s="150"/>
      <c r="T108" s="54"/>
      <c r="AT108" s="18" t="s">
        <v>4840</v>
      </c>
      <c r="AU108" s="18" t="s">
        <v>84</v>
      </c>
    </row>
    <row r="109" spans="2:65" s="11" customFormat="1" ht="25.9" customHeight="1">
      <c r="B109" s="122"/>
      <c r="D109" s="123" t="s">
        <v>76</v>
      </c>
      <c r="E109" s="124" t="s">
        <v>5102</v>
      </c>
      <c r="F109" s="124" t="s">
        <v>5103</v>
      </c>
      <c r="I109" s="125"/>
      <c r="J109" s="126">
        <f>BK109</f>
        <v>0</v>
      </c>
      <c r="L109" s="122"/>
      <c r="M109" s="127"/>
      <c r="P109" s="128">
        <f>SUM(P110:P143)</f>
        <v>0</v>
      </c>
      <c r="R109" s="128">
        <f>SUM(R110:R143)</f>
        <v>0</v>
      </c>
      <c r="T109" s="129">
        <f>SUM(T110:T143)</f>
        <v>0</v>
      </c>
      <c r="AR109" s="123" t="s">
        <v>84</v>
      </c>
      <c r="AT109" s="130" t="s">
        <v>76</v>
      </c>
      <c r="AU109" s="130" t="s">
        <v>77</v>
      </c>
      <c r="AY109" s="123" t="s">
        <v>358</v>
      </c>
      <c r="BK109" s="131">
        <f>SUM(BK110:BK143)</f>
        <v>0</v>
      </c>
    </row>
    <row r="110" spans="2:65" s="1" customFormat="1" ht="24.2" customHeight="1">
      <c r="B110" s="33"/>
      <c r="C110" s="134" t="s">
        <v>422</v>
      </c>
      <c r="D110" s="134" t="s">
        <v>360</v>
      </c>
      <c r="E110" s="135" t="s">
        <v>5104</v>
      </c>
      <c r="F110" s="136" t="s">
        <v>5105</v>
      </c>
      <c r="G110" s="137" t="s">
        <v>504</v>
      </c>
      <c r="H110" s="138">
        <v>10</v>
      </c>
      <c r="I110" s="139"/>
      <c r="J110" s="140">
        <f>ROUND(I110*H110,2)</f>
        <v>0</v>
      </c>
      <c r="K110" s="136" t="s">
        <v>19</v>
      </c>
      <c r="L110" s="33"/>
      <c r="M110" s="141" t="s">
        <v>19</v>
      </c>
      <c r="N110" s="142" t="s">
        <v>49</v>
      </c>
      <c r="P110" s="143">
        <f>O110*H110</f>
        <v>0</v>
      </c>
      <c r="Q110" s="143">
        <v>0</v>
      </c>
      <c r="R110" s="143">
        <f>Q110*H110</f>
        <v>0</v>
      </c>
      <c r="S110" s="143">
        <v>0</v>
      </c>
      <c r="T110" s="144">
        <f>S110*H110</f>
        <v>0</v>
      </c>
      <c r="AR110" s="145" t="s">
        <v>454</v>
      </c>
      <c r="AT110" s="145" t="s">
        <v>360</v>
      </c>
      <c r="AU110" s="145" t="s">
        <v>84</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5106</v>
      </c>
    </row>
    <row r="111" spans="2:65" s="1" customFormat="1" ht="29.25">
      <c r="B111" s="33"/>
      <c r="D111" s="152" t="s">
        <v>4840</v>
      </c>
      <c r="F111" s="203" t="s">
        <v>5107</v>
      </c>
      <c r="I111" s="149"/>
      <c r="L111" s="33"/>
      <c r="M111" s="150"/>
      <c r="T111" s="54"/>
      <c r="AT111" s="18" t="s">
        <v>4840</v>
      </c>
      <c r="AU111" s="18" t="s">
        <v>84</v>
      </c>
    </row>
    <row r="112" spans="2:65" s="1" customFormat="1" ht="16.5" customHeight="1">
      <c r="B112" s="33"/>
      <c r="C112" s="134" t="s">
        <v>8</v>
      </c>
      <c r="D112" s="134" t="s">
        <v>360</v>
      </c>
      <c r="E112" s="135" t="s">
        <v>5108</v>
      </c>
      <c r="F112" s="136" t="s">
        <v>5109</v>
      </c>
      <c r="G112" s="137" t="s">
        <v>504</v>
      </c>
      <c r="H112" s="138">
        <v>12</v>
      </c>
      <c r="I112" s="139"/>
      <c r="J112" s="140">
        <f>ROUND(I112*H112,2)</f>
        <v>0</v>
      </c>
      <c r="K112" s="136" t="s">
        <v>19</v>
      </c>
      <c r="L112" s="33"/>
      <c r="M112" s="141" t="s">
        <v>19</v>
      </c>
      <c r="N112" s="142" t="s">
        <v>49</v>
      </c>
      <c r="P112" s="143">
        <f>O112*H112</f>
        <v>0</v>
      </c>
      <c r="Q112" s="143">
        <v>0</v>
      </c>
      <c r="R112" s="143">
        <f>Q112*H112</f>
        <v>0</v>
      </c>
      <c r="S112" s="143">
        <v>0</v>
      </c>
      <c r="T112" s="144">
        <f>S112*H112</f>
        <v>0</v>
      </c>
      <c r="AR112" s="145" t="s">
        <v>454</v>
      </c>
      <c r="AT112" s="145" t="s">
        <v>360</v>
      </c>
      <c r="AU112" s="145" t="s">
        <v>84</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5110</v>
      </c>
    </row>
    <row r="113" spans="2:65" s="1" customFormat="1" ht="19.5">
      <c r="B113" s="33"/>
      <c r="D113" s="152" t="s">
        <v>4840</v>
      </c>
      <c r="F113" s="203" t="s">
        <v>5111</v>
      </c>
      <c r="I113" s="149"/>
      <c r="L113" s="33"/>
      <c r="M113" s="150"/>
      <c r="T113" s="54"/>
      <c r="AT113" s="18" t="s">
        <v>4840</v>
      </c>
      <c r="AU113" s="18" t="s">
        <v>84</v>
      </c>
    </row>
    <row r="114" spans="2:65" s="1" customFormat="1" ht="16.5" customHeight="1">
      <c r="B114" s="33"/>
      <c r="C114" s="134" t="s">
        <v>434</v>
      </c>
      <c r="D114" s="134" t="s">
        <v>360</v>
      </c>
      <c r="E114" s="135" t="s">
        <v>5112</v>
      </c>
      <c r="F114" s="136" t="s">
        <v>5113</v>
      </c>
      <c r="G114" s="137" t="s">
        <v>504</v>
      </c>
      <c r="H114" s="138">
        <v>2</v>
      </c>
      <c r="I114" s="139"/>
      <c r="J114" s="140">
        <f>ROUND(I114*H114,2)</f>
        <v>0</v>
      </c>
      <c r="K114" s="136" t="s">
        <v>19</v>
      </c>
      <c r="L114" s="33"/>
      <c r="M114" s="141" t="s">
        <v>19</v>
      </c>
      <c r="N114" s="142" t="s">
        <v>49</v>
      </c>
      <c r="P114" s="143">
        <f>O114*H114</f>
        <v>0</v>
      </c>
      <c r="Q114" s="143">
        <v>0</v>
      </c>
      <c r="R114" s="143">
        <f>Q114*H114</f>
        <v>0</v>
      </c>
      <c r="S114" s="143">
        <v>0</v>
      </c>
      <c r="T114" s="144">
        <f>S114*H114</f>
        <v>0</v>
      </c>
      <c r="AR114" s="145" t="s">
        <v>454</v>
      </c>
      <c r="AT114" s="145" t="s">
        <v>360</v>
      </c>
      <c r="AU114" s="145" t="s">
        <v>84</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5114</v>
      </c>
    </row>
    <row r="115" spans="2:65" s="1" customFormat="1" ht="19.5">
      <c r="B115" s="33"/>
      <c r="D115" s="152" t="s">
        <v>4840</v>
      </c>
      <c r="F115" s="203" t="s">
        <v>5115</v>
      </c>
      <c r="I115" s="149"/>
      <c r="L115" s="33"/>
      <c r="M115" s="150"/>
      <c r="T115" s="54"/>
      <c r="AT115" s="18" t="s">
        <v>4840</v>
      </c>
      <c r="AU115" s="18" t="s">
        <v>84</v>
      </c>
    </row>
    <row r="116" spans="2:65" s="1" customFormat="1" ht="21.75" customHeight="1">
      <c r="B116" s="33"/>
      <c r="C116" s="134" t="s">
        <v>439</v>
      </c>
      <c r="D116" s="134" t="s">
        <v>360</v>
      </c>
      <c r="E116" s="135" t="s">
        <v>5116</v>
      </c>
      <c r="F116" s="136" t="s">
        <v>5117</v>
      </c>
      <c r="G116" s="137" t="s">
        <v>504</v>
      </c>
      <c r="H116" s="138">
        <v>2</v>
      </c>
      <c r="I116" s="139"/>
      <c r="J116" s="140">
        <f>ROUND(I116*H116,2)</f>
        <v>0</v>
      </c>
      <c r="K116" s="136" t="s">
        <v>19</v>
      </c>
      <c r="L116" s="33"/>
      <c r="M116" s="141" t="s">
        <v>19</v>
      </c>
      <c r="N116" s="142" t="s">
        <v>49</v>
      </c>
      <c r="P116" s="143">
        <f>O116*H116</f>
        <v>0</v>
      </c>
      <c r="Q116" s="143">
        <v>0</v>
      </c>
      <c r="R116" s="143">
        <f>Q116*H116</f>
        <v>0</v>
      </c>
      <c r="S116" s="143">
        <v>0</v>
      </c>
      <c r="T116" s="144">
        <f>S116*H116</f>
        <v>0</v>
      </c>
      <c r="AR116" s="145" t="s">
        <v>454</v>
      </c>
      <c r="AT116" s="145" t="s">
        <v>360</v>
      </c>
      <c r="AU116" s="145" t="s">
        <v>84</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454</v>
      </c>
      <c r="BM116" s="145" t="s">
        <v>5118</v>
      </c>
    </row>
    <row r="117" spans="2:65" s="1" customFormat="1" ht="68.25">
      <c r="B117" s="33"/>
      <c r="D117" s="152" t="s">
        <v>4840</v>
      </c>
      <c r="F117" s="203" t="s">
        <v>5119</v>
      </c>
      <c r="I117" s="149"/>
      <c r="L117" s="33"/>
      <c r="M117" s="150"/>
      <c r="T117" s="54"/>
      <c r="AT117" s="18" t="s">
        <v>4840</v>
      </c>
      <c r="AU117" s="18" t="s">
        <v>84</v>
      </c>
    </row>
    <row r="118" spans="2:65" s="1" customFormat="1" ht="21.75" customHeight="1">
      <c r="B118" s="33"/>
      <c r="C118" s="134" t="s">
        <v>447</v>
      </c>
      <c r="D118" s="134" t="s">
        <v>360</v>
      </c>
      <c r="E118" s="135" t="s">
        <v>5120</v>
      </c>
      <c r="F118" s="136" t="s">
        <v>5121</v>
      </c>
      <c r="G118" s="137" t="s">
        <v>504</v>
      </c>
      <c r="H118" s="138">
        <v>2</v>
      </c>
      <c r="I118" s="139"/>
      <c r="J118" s="140">
        <f>ROUND(I118*H118,2)</f>
        <v>0</v>
      </c>
      <c r="K118" s="136" t="s">
        <v>19</v>
      </c>
      <c r="L118" s="33"/>
      <c r="M118" s="141" t="s">
        <v>19</v>
      </c>
      <c r="N118" s="142" t="s">
        <v>49</v>
      </c>
      <c r="P118" s="143">
        <f>O118*H118</f>
        <v>0</v>
      </c>
      <c r="Q118" s="143">
        <v>0</v>
      </c>
      <c r="R118" s="143">
        <f>Q118*H118</f>
        <v>0</v>
      </c>
      <c r="S118" s="143">
        <v>0</v>
      </c>
      <c r="T118" s="144">
        <f>S118*H118</f>
        <v>0</v>
      </c>
      <c r="AR118" s="145" t="s">
        <v>454</v>
      </c>
      <c r="AT118" s="145" t="s">
        <v>360</v>
      </c>
      <c r="AU118" s="145" t="s">
        <v>84</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5122</v>
      </c>
    </row>
    <row r="119" spans="2:65" s="1" customFormat="1" ht="78">
      <c r="B119" s="33"/>
      <c r="D119" s="152" t="s">
        <v>4840</v>
      </c>
      <c r="F119" s="203" t="s">
        <v>5123</v>
      </c>
      <c r="I119" s="149"/>
      <c r="L119" s="33"/>
      <c r="M119" s="150"/>
      <c r="T119" s="54"/>
      <c r="AT119" s="18" t="s">
        <v>4840</v>
      </c>
      <c r="AU119" s="18" t="s">
        <v>84</v>
      </c>
    </row>
    <row r="120" spans="2:65" s="1" customFormat="1" ht="24.2" customHeight="1">
      <c r="B120" s="33"/>
      <c r="C120" s="134" t="s">
        <v>454</v>
      </c>
      <c r="D120" s="134" t="s">
        <v>360</v>
      </c>
      <c r="E120" s="135" t="s">
        <v>5124</v>
      </c>
      <c r="F120" s="136" t="s">
        <v>5125</v>
      </c>
      <c r="G120" s="137" t="s">
        <v>504</v>
      </c>
      <c r="H120" s="138">
        <v>2</v>
      </c>
      <c r="I120" s="139"/>
      <c r="J120" s="140">
        <f>ROUND(I120*H120,2)</f>
        <v>0</v>
      </c>
      <c r="K120" s="136" t="s">
        <v>19</v>
      </c>
      <c r="L120" s="33"/>
      <c r="M120" s="141" t="s">
        <v>19</v>
      </c>
      <c r="N120" s="142" t="s">
        <v>49</v>
      </c>
      <c r="P120" s="143">
        <f>O120*H120</f>
        <v>0</v>
      </c>
      <c r="Q120" s="143">
        <v>0</v>
      </c>
      <c r="R120" s="143">
        <f>Q120*H120</f>
        <v>0</v>
      </c>
      <c r="S120" s="143">
        <v>0</v>
      </c>
      <c r="T120" s="144">
        <f>S120*H120</f>
        <v>0</v>
      </c>
      <c r="AR120" s="145" t="s">
        <v>454</v>
      </c>
      <c r="AT120" s="145" t="s">
        <v>360</v>
      </c>
      <c r="AU120" s="145" t="s">
        <v>84</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5126</v>
      </c>
    </row>
    <row r="121" spans="2:65" s="1" customFormat="1" ht="68.25">
      <c r="B121" s="33"/>
      <c r="D121" s="152" t="s">
        <v>4840</v>
      </c>
      <c r="F121" s="203" t="s">
        <v>5127</v>
      </c>
      <c r="I121" s="149"/>
      <c r="L121" s="33"/>
      <c r="M121" s="150"/>
      <c r="T121" s="54"/>
      <c r="AT121" s="18" t="s">
        <v>4840</v>
      </c>
      <c r="AU121" s="18" t="s">
        <v>84</v>
      </c>
    </row>
    <row r="122" spans="2:65" s="1" customFormat="1" ht="24.2" customHeight="1">
      <c r="B122" s="33"/>
      <c r="C122" s="134" t="s">
        <v>462</v>
      </c>
      <c r="D122" s="134" t="s">
        <v>360</v>
      </c>
      <c r="E122" s="135" t="s">
        <v>5128</v>
      </c>
      <c r="F122" s="136" t="s">
        <v>5129</v>
      </c>
      <c r="G122" s="137" t="s">
        <v>504</v>
      </c>
      <c r="H122" s="138">
        <v>2</v>
      </c>
      <c r="I122" s="139"/>
      <c r="J122" s="140">
        <f>ROUND(I122*H122,2)</f>
        <v>0</v>
      </c>
      <c r="K122" s="136" t="s">
        <v>19</v>
      </c>
      <c r="L122" s="33"/>
      <c r="M122" s="141" t="s">
        <v>19</v>
      </c>
      <c r="N122" s="142" t="s">
        <v>49</v>
      </c>
      <c r="P122" s="143">
        <f>O122*H122</f>
        <v>0</v>
      </c>
      <c r="Q122" s="143">
        <v>0</v>
      </c>
      <c r="R122" s="143">
        <f>Q122*H122</f>
        <v>0</v>
      </c>
      <c r="S122" s="143">
        <v>0</v>
      </c>
      <c r="T122" s="144">
        <f>S122*H122</f>
        <v>0</v>
      </c>
      <c r="AR122" s="145" t="s">
        <v>454</v>
      </c>
      <c r="AT122" s="145" t="s">
        <v>360</v>
      </c>
      <c r="AU122" s="145" t="s">
        <v>84</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5130</v>
      </c>
    </row>
    <row r="123" spans="2:65" s="1" customFormat="1" ht="68.25">
      <c r="B123" s="33"/>
      <c r="D123" s="152" t="s">
        <v>4840</v>
      </c>
      <c r="F123" s="203" t="s">
        <v>5131</v>
      </c>
      <c r="I123" s="149"/>
      <c r="L123" s="33"/>
      <c r="M123" s="150"/>
      <c r="T123" s="54"/>
      <c r="AT123" s="18" t="s">
        <v>4840</v>
      </c>
      <c r="AU123" s="18" t="s">
        <v>84</v>
      </c>
    </row>
    <row r="124" spans="2:65" s="1" customFormat="1" ht="24.2" customHeight="1">
      <c r="B124" s="33"/>
      <c r="C124" s="134" t="s">
        <v>468</v>
      </c>
      <c r="D124" s="134" t="s">
        <v>360</v>
      </c>
      <c r="E124" s="135" t="s">
        <v>5132</v>
      </c>
      <c r="F124" s="136" t="s">
        <v>5133</v>
      </c>
      <c r="G124" s="137" t="s">
        <v>504</v>
      </c>
      <c r="H124" s="138">
        <v>2</v>
      </c>
      <c r="I124" s="139"/>
      <c r="J124" s="140">
        <f>ROUND(I124*H124,2)</f>
        <v>0</v>
      </c>
      <c r="K124" s="136" t="s">
        <v>19</v>
      </c>
      <c r="L124" s="33"/>
      <c r="M124" s="141" t="s">
        <v>19</v>
      </c>
      <c r="N124" s="142" t="s">
        <v>49</v>
      </c>
      <c r="P124" s="143">
        <f>O124*H124</f>
        <v>0</v>
      </c>
      <c r="Q124" s="143">
        <v>0</v>
      </c>
      <c r="R124" s="143">
        <f>Q124*H124</f>
        <v>0</v>
      </c>
      <c r="S124" s="143">
        <v>0</v>
      </c>
      <c r="T124" s="144">
        <f>S124*H124</f>
        <v>0</v>
      </c>
      <c r="AR124" s="145" t="s">
        <v>454</v>
      </c>
      <c r="AT124" s="145" t="s">
        <v>360</v>
      </c>
      <c r="AU124" s="145" t="s">
        <v>84</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454</v>
      </c>
      <c r="BM124" s="145" t="s">
        <v>5134</v>
      </c>
    </row>
    <row r="125" spans="2:65" s="1" customFormat="1" ht="58.5">
      <c r="B125" s="33"/>
      <c r="D125" s="152" t="s">
        <v>4840</v>
      </c>
      <c r="F125" s="203" t="s">
        <v>5135</v>
      </c>
      <c r="I125" s="149"/>
      <c r="L125" s="33"/>
      <c r="M125" s="150"/>
      <c r="T125" s="54"/>
      <c r="AT125" s="18" t="s">
        <v>4840</v>
      </c>
      <c r="AU125" s="18" t="s">
        <v>84</v>
      </c>
    </row>
    <row r="126" spans="2:65" s="1" customFormat="1" ht="16.5" customHeight="1">
      <c r="B126" s="33"/>
      <c r="C126" s="134" t="s">
        <v>473</v>
      </c>
      <c r="D126" s="134" t="s">
        <v>360</v>
      </c>
      <c r="E126" s="135" t="s">
        <v>5136</v>
      </c>
      <c r="F126" s="136" t="s">
        <v>5137</v>
      </c>
      <c r="G126" s="137" t="s">
        <v>504</v>
      </c>
      <c r="H126" s="138">
        <v>2</v>
      </c>
      <c r="I126" s="139"/>
      <c r="J126" s="140">
        <f>ROUND(I126*H126,2)</f>
        <v>0</v>
      </c>
      <c r="K126" s="136" t="s">
        <v>19</v>
      </c>
      <c r="L126" s="33"/>
      <c r="M126" s="141" t="s">
        <v>19</v>
      </c>
      <c r="N126" s="142" t="s">
        <v>49</v>
      </c>
      <c r="P126" s="143">
        <f>O126*H126</f>
        <v>0</v>
      </c>
      <c r="Q126" s="143">
        <v>0</v>
      </c>
      <c r="R126" s="143">
        <f>Q126*H126</f>
        <v>0</v>
      </c>
      <c r="S126" s="143">
        <v>0</v>
      </c>
      <c r="T126" s="144">
        <f>S126*H126</f>
        <v>0</v>
      </c>
      <c r="AR126" s="145" t="s">
        <v>454</v>
      </c>
      <c r="AT126" s="145" t="s">
        <v>360</v>
      </c>
      <c r="AU126" s="145" t="s">
        <v>84</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5138</v>
      </c>
    </row>
    <row r="127" spans="2:65" s="1" customFormat="1" ht="39">
      <c r="B127" s="33"/>
      <c r="D127" s="152" t="s">
        <v>4840</v>
      </c>
      <c r="F127" s="203" t="s">
        <v>5139</v>
      </c>
      <c r="I127" s="149"/>
      <c r="L127" s="33"/>
      <c r="M127" s="150"/>
      <c r="T127" s="54"/>
      <c r="AT127" s="18" t="s">
        <v>4840</v>
      </c>
      <c r="AU127" s="18" t="s">
        <v>84</v>
      </c>
    </row>
    <row r="128" spans="2:65" s="1" customFormat="1" ht="24.2" customHeight="1">
      <c r="B128" s="33"/>
      <c r="C128" s="134" t="s">
        <v>480</v>
      </c>
      <c r="D128" s="134" t="s">
        <v>360</v>
      </c>
      <c r="E128" s="135" t="s">
        <v>5140</v>
      </c>
      <c r="F128" s="136" t="s">
        <v>5141</v>
      </c>
      <c r="G128" s="137" t="s">
        <v>504</v>
      </c>
      <c r="H128" s="138">
        <v>2</v>
      </c>
      <c r="I128" s="139"/>
      <c r="J128" s="140">
        <f>ROUND(I128*H128,2)</f>
        <v>0</v>
      </c>
      <c r="K128" s="136" t="s">
        <v>19</v>
      </c>
      <c r="L128" s="33"/>
      <c r="M128" s="141" t="s">
        <v>19</v>
      </c>
      <c r="N128" s="142" t="s">
        <v>49</v>
      </c>
      <c r="P128" s="143">
        <f>O128*H128</f>
        <v>0</v>
      </c>
      <c r="Q128" s="143">
        <v>0</v>
      </c>
      <c r="R128" s="143">
        <f>Q128*H128</f>
        <v>0</v>
      </c>
      <c r="S128" s="143">
        <v>0</v>
      </c>
      <c r="T128" s="144">
        <f>S128*H128</f>
        <v>0</v>
      </c>
      <c r="AR128" s="145" t="s">
        <v>454</v>
      </c>
      <c r="AT128" s="145" t="s">
        <v>360</v>
      </c>
      <c r="AU128" s="145" t="s">
        <v>84</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5142</v>
      </c>
    </row>
    <row r="129" spans="2:65" s="1" customFormat="1" ht="19.5">
      <c r="B129" s="33"/>
      <c r="D129" s="152" t="s">
        <v>4840</v>
      </c>
      <c r="F129" s="203" t="s">
        <v>5143</v>
      </c>
      <c r="I129" s="149"/>
      <c r="L129" s="33"/>
      <c r="M129" s="150"/>
      <c r="T129" s="54"/>
      <c r="AT129" s="18" t="s">
        <v>4840</v>
      </c>
      <c r="AU129" s="18" t="s">
        <v>84</v>
      </c>
    </row>
    <row r="130" spans="2:65" s="1" customFormat="1" ht="16.5" customHeight="1">
      <c r="B130" s="33"/>
      <c r="C130" s="134" t="s">
        <v>7</v>
      </c>
      <c r="D130" s="134" t="s">
        <v>360</v>
      </c>
      <c r="E130" s="135" t="s">
        <v>5144</v>
      </c>
      <c r="F130" s="136" t="s">
        <v>5145</v>
      </c>
      <c r="G130" s="137" t="s">
        <v>504</v>
      </c>
      <c r="H130" s="138">
        <v>2</v>
      </c>
      <c r="I130" s="139"/>
      <c r="J130" s="140">
        <f>ROUND(I130*H130,2)</f>
        <v>0</v>
      </c>
      <c r="K130" s="136" t="s">
        <v>19</v>
      </c>
      <c r="L130" s="33"/>
      <c r="M130" s="141" t="s">
        <v>19</v>
      </c>
      <c r="N130" s="142" t="s">
        <v>49</v>
      </c>
      <c r="P130" s="143">
        <f>O130*H130</f>
        <v>0</v>
      </c>
      <c r="Q130" s="143">
        <v>0</v>
      </c>
      <c r="R130" s="143">
        <f>Q130*H130</f>
        <v>0</v>
      </c>
      <c r="S130" s="143">
        <v>0</v>
      </c>
      <c r="T130" s="144">
        <f>S130*H130</f>
        <v>0</v>
      </c>
      <c r="AR130" s="145" t="s">
        <v>454</v>
      </c>
      <c r="AT130" s="145" t="s">
        <v>360</v>
      </c>
      <c r="AU130" s="145" t="s">
        <v>84</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5146</v>
      </c>
    </row>
    <row r="131" spans="2:65" s="1" customFormat="1" ht="39">
      <c r="B131" s="33"/>
      <c r="D131" s="152" t="s">
        <v>4840</v>
      </c>
      <c r="F131" s="203" t="s">
        <v>5147</v>
      </c>
      <c r="I131" s="149"/>
      <c r="L131" s="33"/>
      <c r="M131" s="150"/>
      <c r="T131" s="54"/>
      <c r="AT131" s="18" t="s">
        <v>4840</v>
      </c>
      <c r="AU131" s="18" t="s">
        <v>84</v>
      </c>
    </row>
    <row r="132" spans="2:65" s="1" customFormat="1" ht="21.75" customHeight="1">
      <c r="B132" s="33"/>
      <c r="C132" s="134" t="s">
        <v>496</v>
      </c>
      <c r="D132" s="134" t="s">
        <v>360</v>
      </c>
      <c r="E132" s="135" t="s">
        <v>5148</v>
      </c>
      <c r="F132" s="136" t="s">
        <v>5149</v>
      </c>
      <c r="G132" s="137" t="s">
        <v>504</v>
      </c>
      <c r="H132" s="138">
        <v>8</v>
      </c>
      <c r="I132" s="139"/>
      <c r="J132" s="140">
        <f>ROUND(I132*H132,2)</f>
        <v>0</v>
      </c>
      <c r="K132" s="136" t="s">
        <v>19</v>
      </c>
      <c r="L132" s="33"/>
      <c r="M132" s="141" t="s">
        <v>19</v>
      </c>
      <c r="N132" s="142" t="s">
        <v>49</v>
      </c>
      <c r="P132" s="143">
        <f>O132*H132</f>
        <v>0</v>
      </c>
      <c r="Q132" s="143">
        <v>0</v>
      </c>
      <c r="R132" s="143">
        <f>Q132*H132</f>
        <v>0</v>
      </c>
      <c r="S132" s="143">
        <v>0</v>
      </c>
      <c r="T132" s="144">
        <f>S132*H132</f>
        <v>0</v>
      </c>
      <c r="AR132" s="145" t="s">
        <v>454</v>
      </c>
      <c r="AT132" s="145" t="s">
        <v>360</v>
      </c>
      <c r="AU132" s="145" t="s">
        <v>84</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5150</v>
      </c>
    </row>
    <row r="133" spans="2:65" s="1" customFormat="1" ht="19.5">
      <c r="B133" s="33"/>
      <c r="D133" s="152" t="s">
        <v>4840</v>
      </c>
      <c r="F133" s="203" t="s">
        <v>5151</v>
      </c>
      <c r="I133" s="149"/>
      <c r="L133" s="33"/>
      <c r="M133" s="150"/>
      <c r="T133" s="54"/>
      <c r="AT133" s="18" t="s">
        <v>4840</v>
      </c>
      <c r="AU133" s="18" t="s">
        <v>84</v>
      </c>
    </row>
    <row r="134" spans="2:65" s="1" customFormat="1" ht="16.5" customHeight="1">
      <c r="B134" s="33"/>
      <c r="C134" s="134" t="s">
        <v>501</v>
      </c>
      <c r="D134" s="134" t="s">
        <v>360</v>
      </c>
      <c r="E134" s="135" t="s">
        <v>5152</v>
      </c>
      <c r="F134" s="136" t="s">
        <v>5109</v>
      </c>
      <c r="G134" s="137" t="s">
        <v>504</v>
      </c>
      <c r="H134" s="138">
        <v>1</v>
      </c>
      <c r="I134" s="139"/>
      <c r="J134" s="140">
        <f>ROUND(I134*H134,2)</f>
        <v>0</v>
      </c>
      <c r="K134" s="136" t="s">
        <v>19</v>
      </c>
      <c r="L134" s="33"/>
      <c r="M134" s="141" t="s">
        <v>19</v>
      </c>
      <c r="N134" s="142" t="s">
        <v>49</v>
      </c>
      <c r="P134" s="143">
        <f>O134*H134</f>
        <v>0</v>
      </c>
      <c r="Q134" s="143">
        <v>0</v>
      </c>
      <c r="R134" s="143">
        <f>Q134*H134</f>
        <v>0</v>
      </c>
      <c r="S134" s="143">
        <v>0</v>
      </c>
      <c r="T134" s="144">
        <f>S134*H134</f>
        <v>0</v>
      </c>
      <c r="AR134" s="145" t="s">
        <v>454</v>
      </c>
      <c r="AT134" s="145" t="s">
        <v>360</v>
      </c>
      <c r="AU134" s="145" t="s">
        <v>84</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454</v>
      </c>
      <c r="BM134" s="145" t="s">
        <v>5153</v>
      </c>
    </row>
    <row r="135" spans="2:65" s="1" customFormat="1" ht="29.25">
      <c r="B135" s="33"/>
      <c r="D135" s="152" t="s">
        <v>4840</v>
      </c>
      <c r="F135" s="203" t="s">
        <v>5154</v>
      </c>
      <c r="I135" s="149"/>
      <c r="L135" s="33"/>
      <c r="M135" s="150"/>
      <c r="T135" s="54"/>
      <c r="AT135" s="18" t="s">
        <v>4840</v>
      </c>
      <c r="AU135" s="18" t="s">
        <v>84</v>
      </c>
    </row>
    <row r="136" spans="2:65" s="1" customFormat="1" ht="24.2" customHeight="1">
      <c r="B136" s="33"/>
      <c r="C136" s="134" t="s">
        <v>210</v>
      </c>
      <c r="D136" s="134" t="s">
        <v>360</v>
      </c>
      <c r="E136" s="135" t="s">
        <v>5155</v>
      </c>
      <c r="F136" s="136" t="s">
        <v>5156</v>
      </c>
      <c r="G136" s="137" t="s">
        <v>504</v>
      </c>
      <c r="H136" s="138">
        <v>1</v>
      </c>
      <c r="I136" s="139"/>
      <c r="J136" s="140">
        <f>ROUND(I136*H136,2)</f>
        <v>0</v>
      </c>
      <c r="K136" s="136" t="s">
        <v>19</v>
      </c>
      <c r="L136" s="33"/>
      <c r="M136" s="141" t="s">
        <v>19</v>
      </c>
      <c r="N136" s="142" t="s">
        <v>49</v>
      </c>
      <c r="P136" s="143">
        <f>O136*H136</f>
        <v>0</v>
      </c>
      <c r="Q136" s="143">
        <v>0</v>
      </c>
      <c r="R136" s="143">
        <f>Q136*H136</f>
        <v>0</v>
      </c>
      <c r="S136" s="143">
        <v>0</v>
      </c>
      <c r="T136" s="144">
        <f>S136*H136</f>
        <v>0</v>
      </c>
      <c r="AR136" s="145" t="s">
        <v>454</v>
      </c>
      <c r="AT136" s="145" t="s">
        <v>360</v>
      </c>
      <c r="AU136" s="145" t="s">
        <v>84</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454</v>
      </c>
      <c r="BM136" s="145" t="s">
        <v>5157</v>
      </c>
    </row>
    <row r="137" spans="2:65" s="1" customFormat="1" ht="29.25">
      <c r="B137" s="33"/>
      <c r="D137" s="152" t="s">
        <v>4840</v>
      </c>
      <c r="F137" s="203" t="s">
        <v>5158</v>
      </c>
      <c r="I137" s="149"/>
      <c r="L137" s="33"/>
      <c r="M137" s="150"/>
      <c r="T137" s="54"/>
      <c r="AT137" s="18" t="s">
        <v>4840</v>
      </c>
      <c r="AU137" s="18" t="s">
        <v>84</v>
      </c>
    </row>
    <row r="138" spans="2:65" s="1" customFormat="1" ht="24.2" customHeight="1">
      <c r="B138" s="33"/>
      <c r="C138" s="134" t="s">
        <v>515</v>
      </c>
      <c r="D138" s="134" t="s">
        <v>360</v>
      </c>
      <c r="E138" s="135" t="s">
        <v>5159</v>
      </c>
      <c r="F138" s="136" t="s">
        <v>5160</v>
      </c>
      <c r="G138" s="137" t="s">
        <v>504</v>
      </c>
      <c r="H138" s="138">
        <v>1</v>
      </c>
      <c r="I138" s="139"/>
      <c r="J138" s="140">
        <f>ROUND(I138*H138,2)</f>
        <v>0</v>
      </c>
      <c r="K138" s="136" t="s">
        <v>19</v>
      </c>
      <c r="L138" s="33"/>
      <c r="M138" s="141" t="s">
        <v>19</v>
      </c>
      <c r="N138" s="142" t="s">
        <v>49</v>
      </c>
      <c r="P138" s="143">
        <f>O138*H138</f>
        <v>0</v>
      </c>
      <c r="Q138" s="143">
        <v>0</v>
      </c>
      <c r="R138" s="143">
        <f>Q138*H138</f>
        <v>0</v>
      </c>
      <c r="S138" s="143">
        <v>0</v>
      </c>
      <c r="T138" s="144">
        <f>S138*H138</f>
        <v>0</v>
      </c>
      <c r="AR138" s="145" t="s">
        <v>454</v>
      </c>
      <c r="AT138" s="145" t="s">
        <v>360</v>
      </c>
      <c r="AU138" s="145" t="s">
        <v>84</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454</v>
      </c>
      <c r="BM138" s="145" t="s">
        <v>5161</v>
      </c>
    </row>
    <row r="139" spans="2:65" s="1" customFormat="1" ht="48.75">
      <c r="B139" s="33"/>
      <c r="D139" s="152" t="s">
        <v>4840</v>
      </c>
      <c r="F139" s="203" t="s">
        <v>5162</v>
      </c>
      <c r="I139" s="149"/>
      <c r="L139" s="33"/>
      <c r="M139" s="150"/>
      <c r="T139" s="54"/>
      <c r="AT139" s="18" t="s">
        <v>4840</v>
      </c>
      <c r="AU139" s="18" t="s">
        <v>84</v>
      </c>
    </row>
    <row r="140" spans="2:65" s="1" customFormat="1" ht="24.2" customHeight="1">
      <c r="B140" s="33"/>
      <c r="C140" s="134" t="s">
        <v>521</v>
      </c>
      <c r="D140" s="134" t="s">
        <v>360</v>
      </c>
      <c r="E140" s="135" t="s">
        <v>5163</v>
      </c>
      <c r="F140" s="136" t="s">
        <v>5164</v>
      </c>
      <c r="G140" s="137" t="s">
        <v>504</v>
      </c>
      <c r="H140" s="138">
        <v>1</v>
      </c>
      <c r="I140" s="139"/>
      <c r="J140" s="140">
        <f>ROUND(I140*H140,2)</f>
        <v>0</v>
      </c>
      <c r="K140" s="136" t="s">
        <v>19</v>
      </c>
      <c r="L140" s="33"/>
      <c r="M140" s="141" t="s">
        <v>19</v>
      </c>
      <c r="N140" s="142" t="s">
        <v>49</v>
      </c>
      <c r="P140" s="143">
        <f>O140*H140</f>
        <v>0</v>
      </c>
      <c r="Q140" s="143">
        <v>0</v>
      </c>
      <c r="R140" s="143">
        <f>Q140*H140</f>
        <v>0</v>
      </c>
      <c r="S140" s="143">
        <v>0</v>
      </c>
      <c r="T140" s="144">
        <f>S140*H140</f>
        <v>0</v>
      </c>
      <c r="AR140" s="145" t="s">
        <v>454</v>
      </c>
      <c r="AT140" s="145" t="s">
        <v>360</v>
      </c>
      <c r="AU140" s="145" t="s">
        <v>84</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5165</v>
      </c>
    </row>
    <row r="141" spans="2:65" s="1" customFormat="1" ht="29.25">
      <c r="B141" s="33"/>
      <c r="D141" s="152" t="s">
        <v>4840</v>
      </c>
      <c r="F141" s="203" t="s">
        <v>5166</v>
      </c>
      <c r="I141" s="149"/>
      <c r="L141" s="33"/>
      <c r="M141" s="150"/>
      <c r="T141" s="54"/>
      <c r="AT141" s="18" t="s">
        <v>4840</v>
      </c>
      <c r="AU141" s="18" t="s">
        <v>84</v>
      </c>
    </row>
    <row r="142" spans="2:65" s="1" customFormat="1" ht="24.2" customHeight="1">
      <c r="B142" s="33"/>
      <c r="C142" s="134" t="s">
        <v>528</v>
      </c>
      <c r="D142" s="134" t="s">
        <v>360</v>
      </c>
      <c r="E142" s="135" t="s">
        <v>5167</v>
      </c>
      <c r="F142" s="136" t="s">
        <v>5168</v>
      </c>
      <c r="G142" s="137" t="s">
        <v>504</v>
      </c>
      <c r="H142" s="138">
        <v>1</v>
      </c>
      <c r="I142" s="139"/>
      <c r="J142" s="140">
        <f>ROUND(I142*H142,2)</f>
        <v>0</v>
      </c>
      <c r="K142" s="136" t="s">
        <v>19</v>
      </c>
      <c r="L142" s="33"/>
      <c r="M142" s="141" t="s">
        <v>19</v>
      </c>
      <c r="N142" s="142" t="s">
        <v>49</v>
      </c>
      <c r="P142" s="143">
        <f>O142*H142</f>
        <v>0</v>
      </c>
      <c r="Q142" s="143">
        <v>0</v>
      </c>
      <c r="R142" s="143">
        <f>Q142*H142</f>
        <v>0</v>
      </c>
      <c r="S142" s="143">
        <v>0</v>
      </c>
      <c r="T142" s="144">
        <f>S142*H142</f>
        <v>0</v>
      </c>
      <c r="AR142" s="145" t="s">
        <v>454</v>
      </c>
      <c r="AT142" s="145" t="s">
        <v>360</v>
      </c>
      <c r="AU142" s="145" t="s">
        <v>84</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454</v>
      </c>
      <c r="BM142" s="145" t="s">
        <v>5169</v>
      </c>
    </row>
    <row r="143" spans="2:65" s="1" customFormat="1" ht="29.25">
      <c r="B143" s="33"/>
      <c r="D143" s="152" t="s">
        <v>4840</v>
      </c>
      <c r="F143" s="203" t="s">
        <v>5170</v>
      </c>
      <c r="I143" s="149"/>
      <c r="L143" s="33"/>
      <c r="M143" s="201"/>
      <c r="N143" s="198"/>
      <c r="O143" s="198"/>
      <c r="P143" s="198"/>
      <c r="Q143" s="198"/>
      <c r="R143" s="198"/>
      <c r="S143" s="198"/>
      <c r="T143" s="202"/>
      <c r="AT143" s="18" t="s">
        <v>4840</v>
      </c>
      <c r="AU143" s="18" t="s">
        <v>84</v>
      </c>
    </row>
    <row r="144" spans="2:65" s="1" customFormat="1" ht="6.95" customHeight="1">
      <c r="B144" s="42"/>
      <c r="C144" s="43"/>
      <c r="D144" s="43"/>
      <c r="E144" s="43"/>
      <c r="F144" s="43"/>
      <c r="G144" s="43"/>
      <c r="H144" s="43"/>
      <c r="I144" s="43"/>
      <c r="J144" s="43"/>
      <c r="K144" s="43"/>
      <c r="L144" s="33"/>
    </row>
  </sheetData>
  <sheetProtection algorithmName="SHA-512" hashValue="MCCd21Fg1umqzKYNqjCRfgQyVHclacFbzSaOKJhpO1Wu8LiIAtsSl2dajBN4sWjXJVmVx66PKc7vJjH5vF1x5g==" saltValue="YMnP/7lse2Mxg1+jQh9+dbz8u03vaUrZHuN7Wi5gAxY9F8dfK7IBoBCdnMZajjfsV0n1Oy4w5NvGaLs6yJ9u4Q==" spinCount="100000" sheet="1" objects="1" scenarios="1" formatColumns="0" formatRows="0" autoFilter="0"/>
  <autoFilter ref="C86:K143" xr:uid="{00000000-0009-0000-0000-000010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281"/>
  <sheetViews>
    <sheetView showGridLines="0" tabSelected="1" topLeftCell="A1518" workbookViewId="0">
      <selection activeCell="J1546" sqref="J154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143</v>
      </c>
      <c r="AZ2" s="91" t="s">
        <v>5548</v>
      </c>
      <c r="BA2" s="91" t="s">
        <v>5549</v>
      </c>
      <c r="BB2" s="91" t="s">
        <v>195</v>
      </c>
      <c r="BC2" s="91" t="s">
        <v>2191</v>
      </c>
      <c r="BD2" s="91" t="s">
        <v>90</v>
      </c>
    </row>
    <row r="3" spans="2:56" ht="6.95" customHeight="1">
      <c r="B3" s="19"/>
      <c r="C3" s="20"/>
      <c r="D3" s="20"/>
      <c r="E3" s="20"/>
      <c r="F3" s="20"/>
      <c r="G3" s="20"/>
      <c r="H3" s="20"/>
      <c r="I3" s="20"/>
      <c r="J3" s="20"/>
      <c r="K3" s="20"/>
      <c r="L3" s="21"/>
      <c r="AT3" s="18" t="s">
        <v>84</v>
      </c>
      <c r="AZ3" s="91" t="s">
        <v>5550</v>
      </c>
      <c r="BA3" s="91" t="s">
        <v>5551</v>
      </c>
      <c r="BB3" s="91" t="s">
        <v>195</v>
      </c>
      <c r="BC3" s="91" t="s">
        <v>5552</v>
      </c>
      <c r="BD3" s="91" t="s">
        <v>90</v>
      </c>
    </row>
    <row r="4" spans="2:56" ht="24.95" customHeight="1">
      <c r="B4" s="21"/>
      <c r="D4" s="22" t="s">
        <v>200</v>
      </c>
      <c r="L4" s="21"/>
      <c r="M4" s="92" t="s">
        <v>10</v>
      </c>
      <c r="AT4" s="18" t="s">
        <v>4</v>
      </c>
      <c r="AZ4" s="91" t="s">
        <v>5553</v>
      </c>
      <c r="BA4" s="91" t="s">
        <v>5554</v>
      </c>
      <c r="BB4" s="91" t="s">
        <v>195</v>
      </c>
      <c r="BC4" s="91" t="s">
        <v>1841</v>
      </c>
      <c r="BD4" s="91" t="s">
        <v>90</v>
      </c>
    </row>
    <row r="5" spans="2:56" ht="6.95" customHeight="1">
      <c r="B5" s="21"/>
      <c r="L5" s="21"/>
      <c r="AZ5" s="91" t="s">
        <v>5555</v>
      </c>
      <c r="BA5" s="91" t="s">
        <v>282</v>
      </c>
      <c r="BB5" s="91" t="s">
        <v>195</v>
      </c>
      <c r="BC5" s="91" t="s">
        <v>5556</v>
      </c>
      <c r="BD5" s="91" t="s">
        <v>90</v>
      </c>
    </row>
    <row r="6" spans="2:56" ht="12" customHeight="1">
      <c r="B6" s="21"/>
      <c r="D6" s="28" t="s">
        <v>16</v>
      </c>
      <c r="L6" s="21"/>
      <c r="AZ6" s="91" t="s">
        <v>5557</v>
      </c>
      <c r="BA6" s="91" t="s">
        <v>285</v>
      </c>
      <c r="BB6" s="91" t="s">
        <v>195</v>
      </c>
      <c r="BC6" s="91" t="s">
        <v>5558</v>
      </c>
      <c r="BD6" s="91" t="s">
        <v>90</v>
      </c>
    </row>
    <row r="7" spans="2:56" ht="16.5" customHeight="1">
      <c r="B7" s="21"/>
      <c r="E7" s="341" t="str">
        <f>'Rekapitulace stavby'!K6</f>
        <v>Domov se zvláštním režimem Račín, Kroměříž</v>
      </c>
      <c r="F7" s="342"/>
      <c r="G7" s="342"/>
      <c r="H7" s="342"/>
      <c r="L7" s="21"/>
      <c r="AZ7" s="91" t="s">
        <v>5559</v>
      </c>
      <c r="BA7" s="91" t="s">
        <v>5560</v>
      </c>
      <c r="BB7" s="91" t="s">
        <v>195</v>
      </c>
      <c r="BC7" s="91" t="s">
        <v>5561</v>
      </c>
      <c r="BD7" s="91" t="s">
        <v>90</v>
      </c>
    </row>
    <row r="8" spans="2:56" ht="12" customHeight="1">
      <c r="B8" s="21"/>
      <c r="D8" s="28" t="s">
        <v>214</v>
      </c>
      <c r="L8" s="21"/>
      <c r="AZ8" s="91" t="s">
        <v>193</v>
      </c>
      <c r="BA8" s="91" t="s">
        <v>194</v>
      </c>
      <c r="BB8" s="91" t="s">
        <v>195</v>
      </c>
      <c r="BC8" s="91" t="s">
        <v>5562</v>
      </c>
      <c r="BD8" s="91" t="s">
        <v>90</v>
      </c>
    </row>
    <row r="9" spans="2:56" s="1" customFormat="1" ht="16.5" customHeight="1">
      <c r="B9" s="33"/>
      <c r="E9" s="341" t="s">
        <v>5563</v>
      </c>
      <c r="F9" s="343"/>
      <c r="G9" s="343"/>
      <c r="H9" s="343"/>
      <c r="L9" s="33"/>
      <c r="AZ9" s="91" t="s">
        <v>197</v>
      </c>
      <c r="BA9" s="91" t="s">
        <v>198</v>
      </c>
      <c r="BB9" s="91" t="s">
        <v>195</v>
      </c>
      <c r="BC9" s="91" t="s">
        <v>5564</v>
      </c>
      <c r="BD9" s="91" t="s">
        <v>90</v>
      </c>
    </row>
    <row r="10" spans="2:56" s="1" customFormat="1" ht="12" customHeight="1">
      <c r="B10" s="33"/>
      <c r="D10" s="28" t="s">
        <v>222</v>
      </c>
      <c r="L10" s="33"/>
      <c r="AZ10" s="91" t="s">
        <v>201</v>
      </c>
      <c r="BA10" s="91" t="s">
        <v>202</v>
      </c>
      <c r="BB10" s="91" t="s">
        <v>195</v>
      </c>
      <c r="BC10" s="91" t="s">
        <v>5565</v>
      </c>
      <c r="BD10" s="91" t="s">
        <v>90</v>
      </c>
    </row>
    <row r="11" spans="2:56" s="1" customFormat="1" ht="16.5" customHeight="1">
      <c r="B11" s="33"/>
      <c r="E11" s="324" t="s">
        <v>5566</v>
      </c>
      <c r="F11" s="343"/>
      <c r="G11" s="343"/>
      <c r="H11" s="343"/>
      <c r="L11" s="33"/>
      <c r="AZ11" s="91" t="s">
        <v>204</v>
      </c>
      <c r="BA11" s="91" t="s">
        <v>205</v>
      </c>
      <c r="BB11" s="91" t="s">
        <v>195</v>
      </c>
      <c r="BC11" s="91" t="s">
        <v>5567</v>
      </c>
      <c r="BD11" s="91" t="s">
        <v>90</v>
      </c>
    </row>
    <row r="12" spans="2:56" s="1" customFormat="1" ht="11.25">
      <c r="B12" s="33"/>
      <c r="L12" s="33"/>
      <c r="AZ12" s="91" t="s">
        <v>207</v>
      </c>
      <c r="BA12" s="91" t="s">
        <v>208</v>
      </c>
      <c r="BB12" s="91" t="s">
        <v>209</v>
      </c>
      <c r="BC12" s="91" t="s">
        <v>5568</v>
      </c>
      <c r="BD12" s="91" t="s">
        <v>90</v>
      </c>
    </row>
    <row r="13" spans="2:56" s="1" customFormat="1" ht="12" customHeight="1">
      <c r="B13" s="33"/>
      <c r="D13" s="28" t="s">
        <v>18</v>
      </c>
      <c r="F13" s="26" t="s">
        <v>19</v>
      </c>
      <c r="I13" s="28" t="s">
        <v>20</v>
      </c>
      <c r="J13" s="26" t="s">
        <v>19</v>
      </c>
      <c r="L13" s="33"/>
      <c r="AZ13" s="91" t="s">
        <v>211</v>
      </c>
      <c r="BA13" s="91" t="s">
        <v>212</v>
      </c>
      <c r="BB13" s="91" t="s">
        <v>209</v>
      </c>
      <c r="BC13" s="91" t="s">
        <v>5569</v>
      </c>
      <c r="BD13" s="91" t="s">
        <v>90</v>
      </c>
    </row>
    <row r="14" spans="2:56" s="1" customFormat="1" ht="12" customHeight="1">
      <c r="B14" s="33"/>
      <c r="D14" s="28" t="s">
        <v>21</v>
      </c>
      <c r="F14" s="26" t="s">
        <v>22</v>
      </c>
      <c r="I14" s="28" t="s">
        <v>23</v>
      </c>
      <c r="J14" s="50">
        <f>'Rekapitulace stavby'!AN8</f>
        <v>45460</v>
      </c>
      <c r="L14" s="33"/>
      <c r="AZ14" s="91" t="s">
        <v>5570</v>
      </c>
      <c r="BA14" s="91" t="s">
        <v>274</v>
      </c>
      <c r="BB14" s="91" t="s">
        <v>209</v>
      </c>
      <c r="BC14" s="91" t="s">
        <v>5571</v>
      </c>
      <c r="BD14" s="91" t="s">
        <v>90</v>
      </c>
    </row>
    <row r="15" spans="2:56" s="1" customFormat="1" ht="10.9" customHeight="1">
      <c r="B15" s="33"/>
      <c r="L15" s="33"/>
      <c r="AZ15" s="91" t="s">
        <v>276</v>
      </c>
      <c r="BA15" s="91" t="s">
        <v>276</v>
      </c>
      <c r="BB15" s="91" t="s">
        <v>195</v>
      </c>
      <c r="BC15" s="91" t="s">
        <v>5572</v>
      </c>
      <c r="BD15" s="91" t="s">
        <v>90</v>
      </c>
    </row>
    <row r="16" spans="2:56" s="1" customFormat="1" ht="12" customHeight="1">
      <c r="B16" s="33"/>
      <c r="D16" s="28" t="s">
        <v>24</v>
      </c>
      <c r="I16" s="28" t="s">
        <v>25</v>
      </c>
      <c r="J16" s="26" t="s">
        <v>26</v>
      </c>
      <c r="L16" s="33"/>
      <c r="AZ16" s="91" t="s">
        <v>278</v>
      </c>
      <c r="BA16" s="91" t="s">
        <v>279</v>
      </c>
      <c r="BB16" s="91" t="s">
        <v>195</v>
      </c>
      <c r="BC16" s="91" t="s">
        <v>5573</v>
      </c>
      <c r="BD16" s="91" t="s">
        <v>90</v>
      </c>
    </row>
    <row r="17" spans="2:56" s="1" customFormat="1" ht="18" customHeight="1">
      <c r="B17" s="33"/>
      <c r="E17" s="26" t="s">
        <v>27</v>
      </c>
      <c r="I17" s="28" t="s">
        <v>28</v>
      </c>
      <c r="J17" s="26" t="s">
        <v>29</v>
      </c>
      <c r="L17" s="33"/>
      <c r="AZ17" s="91" t="s">
        <v>293</v>
      </c>
      <c r="BA17" s="91" t="s">
        <v>294</v>
      </c>
      <c r="BB17" s="91" t="s">
        <v>195</v>
      </c>
      <c r="BC17" s="91" t="s">
        <v>5574</v>
      </c>
      <c r="BD17" s="91" t="s">
        <v>90</v>
      </c>
    </row>
    <row r="18" spans="2:56" s="1" customFormat="1" ht="6.95" customHeight="1">
      <c r="B18" s="33"/>
      <c r="L18" s="33"/>
      <c r="AZ18" s="91" t="s">
        <v>256</v>
      </c>
      <c r="BA18" s="91" t="s">
        <v>257</v>
      </c>
      <c r="BB18" s="91" t="s">
        <v>195</v>
      </c>
      <c r="BC18" s="91" t="s">
        <v>5575</v>
      </c>
      <c r="BD18" s="91" t="s">
        <v>90</v>
      </c>
    </row>
    <row r="19" spans="2:56" s="1" customFormat="1" ht="12" customHeight="1">
      <c r="B19" s="33"/>
      <c r="D19" s="28" t="s">
        <v>30</v>
      </c>
      <c r="I19" s="28" t="s">
        <v>25</v>
      </c>
      <c r="J19" s="29" t="str">
        <f>'Rekapitulace stavby'!AN13</f>
        <v>Vyplň údaj</v>
      </c>
      <c r="L19" s="33"/>
      <c r="AZ19" s="91" t="s">
        <v>5576</v>
      </c>
      <c r="BA19" s="91" t="s">
        <v>271</v>
      </c>
      <c r="BB19" s="91" t="s">
        <v>209</v>
      </c>
      <c r="BC19" s="91" t="s">
        <v>5577</v>
      </c>
      <c r="BD19" s="91" t="s">
        <v>90</v>
      </c>
    </row>
    <row r="20" spans="2:56" s="1" customFormat="1" ht="18" customHeight="1">
      <c r="B20" s="33"/>
      <c r="E20" s="344" t="str">
        <f>'Rekapitulace stavby'!E14</f>
        <v>Vyplň údaj</v>
      </c>
      <c r="F20" s="302"/>
      <c r="G20" s="302"/>
      <c r="H20" s="302"/>
      <c r="I20" s="28" t="s">
        <v>28</v>
      </c>
      <c r="J20" s="29" t="str">
        <f>'Rekapitulace stavby'!AN14</f>
        <v>Vyplň údaj</v>
      </c>
      <c r="L20" s="33"/>
      <c r="AZ20" s="91" t="s">
        <v>5578</v>
      </c>
      <c r="BA20" s="91" t="s">
        <v>5579</v>
      </c>
      <c r="BB20" s="91" t="s">
        <v>195</v>
      </c>
      <c r="BC20" s="91" t="s">
        <v>5580</v>
      </c>
      <c r="BD20" s="91" t="s">
        <v>90</v>
      </c>
    </row>
    <row r="21" spans="2:56" s="1" customFormat="1" ht="6.95" customHeight="1">
      <c r="B21" s="33"/>
      <c r="L21" s="33"/>
      <c r="AZ21" s="91" t="s">
        <v>5581</v>
      </c>
      <c r="BA21" s="91" t="s">
        <v>5582</v>
      </c>
      <c r="BB21" s="91" t="s">
        <v>235</v>
      </c>
      <c r="BC21" s="91" t="s">
        <v>5583</v>
      </c>
      <c r="BD21" s="91" t="s">
        <v>90</v>
      </c>
    </row>
    <row r="22" spans="2:56" s="1" customFormat="1" ht="12" customHeight="1">
      <c r="B22" s="33"/>
      <c r="D22" s="28" t="s">
        <v>32</v>
      </c>
      <c r="I22" s="28" t="s">
        <v>25</v>
      </c>
      <c r="J22" s="26" t="s">
        <v>33</v>
      </c>
      <c r="L22" s="33"/>
      <c r="AZ22" s="91" t="s">
        <v>246</v>
      </c>
      <c r="BA22" s="91" t="s">
        <v>247</v>
      </c>
      <c r="BB22" s="91" t="s">
        <v>235</v>
      </c>
      <c r="BC22" s="91" t="s">
        <v>5584</v>
      </c>
      <c r="BD22" s="91" t="s">
        <v>90</v>
      </c>
    </row>
    <row r="23" spans="2:56" s="1" customFormat="1" ht="18" customHeight="1">
      <c r="B23" s="33"/>
      <c r="E23" s="26" t="s">
        <v>34</v>
      </c>
      <c r="I23" s="28" t="s">
        <v>28</v>
      </c>
      <c r="J23" s="26" t="s">
        <v>35</v>
      </c>
      <c r="L23" s="33"/>
      <c r="AZ23" s="91" t="s">
        <v>243</v>
      </c>
      <c r="BA23" s="91" t="s">
        <v>244</v>
      </c>
      <c r="BB23" s="91" t="s">
        <v>235</v>
      </c>
      <c r="BC23" s="91" t="s">
        <v>5585</v>
      </c>
      <c r="BD23" s="91" t="s">
        <v>90</v>
      </c>
    </row>
    <row r="24" spans="2:56" s="1" customFormat="1" ht="6.95" customHeight="1">
      <c r="B24" s="33"/>
      <c r="L24" s="33"/>
      <c r="AZ24" s="91" t="s">
        <v>252</v>
      </c>
      <c r="BA24" s="91" t="s">
        <v>253</v>
      </c>
      <c r="BB24" s="91" t="s">
        <v>235</v>
      </c>
      <c r="BC24" s="91" t="s">
        <v>5586</v>
      </c>
      <c r="BD24" s="91" t="s">
        <v>90</v>
      </c>
    </row>
    <row r="25" spans="2:56" s="1" customFormat="1" ht="12" customHeight="1">
      <c r="B25" s="33"/>
      <c r="D25" s="28" t="s">
        <v>37</v>
      </c>
      <c r="I25" s="28" t="s">
        <v>25</v>
      </c>
      <c r="J25" s="26" t="s">
        <v>38</v>
      </c>
      <c r="L25" s="33"/>
      <c r="AZ25" s="91" t="s">
        <v>249</v>
      </c>
      <c r="BA25" s="91" t="s">
        <v>250</v>
      </c>
      <c r="BB25" s="91" t="s">
        <v>235</v>
      </c>
      <c r="BC25" s="91" t="s">
        <v>5587</v>
      </c>
      <c r="BD25" s="91" t="s">
        <v>90</v>
      </c>
    </row>
    <row r="26" spans="2:56" s="1" customFormat="1" ht="18" customHeight="1">
      <c r="B26" s="33"/>
      <c r="E26" s="26" t="s">
        <v>39</v>
      </c>
      <c r="I26" s="28" t="s">
        <v>28</v>
      </c>
      <c r="J26" s="26" t="s">
        <v>40</v>
      </c>
      <c r="L26" s="33"/>
      <c r="AZ26" s="91" t="s">
        <v>255</v>
      </c>
      <c r="BA26" s="91" t="s">
        <v>255</v>
      </c>
      <c r="BB26" s="91" t="s">
        <v>195</v>
      </c>
      <c r="BC26" s="91" t="s">
        <v>5588</v>
      </c>
      <c r="BD26" s="91" t="s">
        <v>90</v>
      </c>
    </row>
    <row r="27" spans="2:56" s="1" customFormat="1" ht="6.95" customHeight="1">
      <c r="B27" s="33"/>
      <c r="L27" s="33"/>
      <c r="AZ27" s="91" t="s">
        <v>5589</v>
      </c>
      <c r="BA27" s="91" t="s">
        <v>5589</v>
      </c>
      <c r="BB27" s="91" t="s">
        <v>195</v>
      </c>
      <c r="BC27" s="91" t="s">
        <v>5590</v>
      </c>
      <c r="BD27" s="91" t="s">
        <v>90</v>
      </c>
    </row>
    <row r="28" spans="2:56" s="1" customFormat="1" ht="12" customHeight="1">
      <c r="B28" s="33"/>
      <c r="D28" s="28" t="s">
        <v>41</v>
      </c>
      <c r="L28" s="33"/>
      <c r="AZ28" s="91" t="s">
        <v>287</v>
      </c>
      <c r="BA28" s="91" t="s">
        <v>5591</v>
      </c>
      <c r="BB28" s="91" t="s">
        <v>195</v>
      </c>
      <c r="BC28" s="91" t="s">
        <v>5592</v>
      </c>
      <c r="BD28" s="91" t="s">
        <v>90</v>
      </c>
    </row>
    <row r="29" spans="2:56" s="7" customFormat="1" ht="16.5" customHeight="1">
      <c r="B29" s="93"/>
      <c r="E29" s="307" t="s">
        <v>19</v>
      </c>
      <c r="F29" s="307"/>
      <c r="G29" s="307"/>
      <c r="H29" s="307"/>
      <c r="L29" s="93"/>
      <c r="AZ29" s="94" t="s">
        <v>5593</v>
      </c>
      <c r="BA29" s="94" t="s">
        <v>255</v>
      </c>
      <c r="BB29" s="94" t="s">
        <v>235</v>
      </c>
      <c r="BC29" s="94" t="s">
        <v>245</v>
      </c>
      <c r="BD29" s="94" t="s">
        <v>97</v>
      </c>
    </row>
    <row r="30" spans="2:56" s="1" customFormat="1" ht="6.95" customHeight="1">
      <c r="B30" s="33"/>
      <c r="L30" s="33"/>
      <c r="AZ30" s="91" t="s">
        <v>259</v>
      </c>
      <c r="BA30" s="91" t="s">
        <v>260</v>
      </c>
      <c r="BB30" s="91" t="s">
        <v>195</v>
      </c>
      <c r="BC30" s="91" t="s">
        <v>5594</v>
      </c>
      <c r="BD30" s="91" t="s">
        <v>90</v>
      </c>
    </row>
    <row r="31" spans="2:56" s="1" customFormat="1" ht="6.95" customHeight="1">
      <c r="B31" s="33"/>
      <c r="D31" s="51"/>
      <c r="E31" s="51"/>
      <c r="F31" s="51"/>
      <c r="G31" s="51"/>
      <c r="H31" s="51"/>
      <c r="I31" s="51"/>
      <c r="J31" s="51"/>
      <c r="K31" s="51"/>
      <c r="L31" s="33"/>
      <c r="AZ31" s="91" t="s">
        <v>5595</v>
      </c>
      <c r="BA31" s="91" t="s">
        <v>262</v>
      </c>
      <c r="BB31" s="91" t="s">
        <v>195</v>
      </c>
      <c r="BC31" s="91" t="s">
        <v>5596</v>
      </c>
      <c r="BD31" s="91" t="s">
        <v>90</v>
      </c>
    </row>
    <row r="32" spans="2:56" s="1" customFormat="1" ht="25.35" customHeight="1">
      <c r="B32" s="33"/>
      <c r="D32" s="95" t="s">
        <v>43</v>
      </c>
      <c r="J32" s="64">
        <f>ROUND(J115, 2)</f>
        <v>0</v>
      </c>
      <c r="L32" s="33"/>
      <c r="AZ32" s="91" t="s">
        <v>5597</v>
      </c>
      <c r="BA32" s="91" t="s">
        <v>5598</v>
      </c>
      <c r="BB32" s="91" t="s">
        <v>195</v>
      </c>
      <c r="BC32" s="91" t="s">
        <v>5599</v>
      </c>
      <c r="BD32" s="91" t="s">
        <v>90</v>
      </c>
    </row>
    <row r="33" spans="2:56" s="1" customFormat="1" ht="6.95" customHeight="1">
      <c r="B33" s="33"/>
      <c r="D33" s="51"/>
      <c r="E33" s="51"/>
      <c r="F33" s="51"/>
      <c r="G33" s="51"/>
      <c r="H33" s="51"/>
      <c r="I33" s="51"/>
      <c r="J33" s="51"/>
      <c r="K33" s="51"/>
      <c r="L33" s="33"/>
      <c r="AZ33" s="91" t="s">
        <v>5600</v>
      </c>
      <c r="BA33" s="91" t="s">
        <v>234</v>
      </c>
      <c r="BB33" s="91" t="s">
        <v>235</v>
      </c>
      <c r="BC33" s="91" t="s">
        <v>779</v>
      </c>
      <c r="BD33" s="91" t="s">
        <v>90</v>
      </c>
    </row>
    <row r="34" spans="2:56" s="1" customFormat="1" ht="14.45" customHeight="1">
      <c r="B34" s="33"/>
      <c r="F34" s="36" t="s">
        <v>45</v>
      </c>
      <c r="I34" s="36" t="s">
        <v>44</v>
      </c>
      <c r="J34" s="36" t="s">
        <v>46</v>
      </c>
      <c r="L34" s="33"/>
      <c r="AZ34" s="91" t="s">
        <v>231</v>
      </c>
      <c r="BA34" s="91" t="s">
        <v>231</v>
      </c>
      <c r="BB34" s="91" t="s">
        <v>195</v>
      </c>
      <c r="BC34" s="91" t="s">
        <v>5601</v>
      </c>
      <c r="BD34" s="91" t="s">
        <v>90</v>
      </c>
    </row>
    <row r="35" spans="2:56" s="1" customFormat="1" ht="14.45" customHeight="1">
      <c r="B35" s="33"/>
      <c r="D35" s="53" t="s">
        <v>47</v>
      </c>
      <c r="E35" s="28" t="s">
        <v>48</v>
      </c>
      <c r="F35" s="84">
        <f>ROUND((SUM(BE115:BE2280)),  2)</f>
        <v>0</v>
      </c>
      <c r="I35" s="96">
        <v>0.21</v>
      </c>
      <c r="J35" s="84">
        <f>ROUND(((SUM(BE115:BE2280))*I35),  2)</f>
        <v>0</v>
      </c>
      <c r="L35" s="33"/>
      <c r="AZ35" s="91" t="s">
        <v>5602</v>
      </c>
      <c r="BA35" s="91" t="s">
        <v>223</v>
      </c>
      <c r="BB35" s="91" t="s">
        <v>195</v>
      </c>
      <c r="BC35" s="91" t="s">
        <v>5603</v>
      </c>
      <c r="BD35" s="91" t="s">
        <v>90</v>
      </c>
    </row>
    <row r="36" spans="2:56" s="1" customFormat="1" ht="14.45" customHeight="1">
      <c r="B36" s="33"/>
      <c r="E36" s="28" t="s">
        <v>49</v>
      </c>
      <c r="F36" s="84">
        <f>ROUND((SUM(BF115:BF2280)),  2)</f>
        <v>0</v>
      </c>
      <c r="I36" s="96">
        <v>0.12</v>
      </c>
      <c r="J36" s="84">
        <f>ROUND(((SUM(BF115:BF2280))*I36),  2)</f>
        <v>0</v>
      </c>
      <c r="L36" s="33"/>
      <c r="AZ36" s="91" t="s">
        <v>264</v>
      </c>
      <c r="BA36" s="91" t="s">
        <v>265</v>
      </c>
      <c r="BB36" s="91" t="s">
        <v>235</v>
      </c>
      <c r="BC36" s="91" t="s">
        <v>5604</v>
      </c>
      <c r="BD36" s="91" t="s">
        <v>90</v>
      </c>
    </row>
    <row r="37" spans="2:56" s="1" customFormat="1" ht="14.45" hidden="1" customHeight="1">
      <c r="B37" s="33"/>
      <c r="E37" s="28" t="s">
        <v>50</v>
      </c>
      <c r="F37" s="84">
        <f>ROUND((SUM(BG115:BG2280)),  2)</f>
        <v>0</v>
      </c>
      <c r="I37" s="96">
        <v>0.21</v>
      </c>
      <c r="J37" s="84">
        <f>0</f>
        <v>0</v>
      </c>
      <c r="L37" s="33"/>
      <c r="AZ37" s="91" t="s">
        <v>267</v>
      </c>
      <c r="BA37" s="91" t="s">
        <v>268</v>
      </c>
      <c r="BB37" s="91" t="s">
        <v>235</v>
      </c>
      <c r="BC37" s="91" t="s">
        <v>5605</v>
      </c>
      <c r="BD37" s="91" t="s">
        <v>90</v>
      </c>
    </row>
    <row r="38" spans="2:56" s="1" customFormat="1" ht="14.45" hidden="1" customHeight="1">
      <c r="B38" s="33"/>
      <c r="E38" s="28" t="s">
        <v>51</v>
      </c>
      <c r="F38" s="84">
        <f>ROUND((SUM(BH115:BH2280)),  2)</f>
        <v>0</v>
      </c>
      <c r="I38" s="96">
        <v>0.12</v>
      </c>
      <c r="J38" s="84">
        <f>0</f>
        <v>0</v>
      </c>
      <c r="L38" s="33"/>
      <c r="AZ38" s="91" t="s">
        <v>5606</v>
      </c>
      <c r="BA38" s="91" t="s">
        <v>5607</v>
      </c>
      <c r="BB38" s="91" t="s">
        <v>195</v>
      </c>
      <c r="BC38" s="91" t="s">
        <v>5608</v>
      </c>
      <c r="BD38" s="91" t="s">
        <v>90</v>
      </c>
    </row>
    <row r="39" spans="2:56" s="1" customFormat="1" ht="14.45" hidden="1" customHeight="1">
      <c r="B39" s="33"/>
      <c r="E39" s="28" t="s">
        <v>52</v>
      </c>
      <c r="F39" s="84">
        <f>ROUND((SUM(BI115:BI2280)),  2)</f>
        <v>0</v>
      </c>
      <c r="I39" s="96">
        <v>0</v>
      </c>
      <c r="J39" s="84">
        <f>0</f>
        <v>0</v>
      </c>
      <c r="L39" s="33"/>
      <c r="AZ39" s="91" t="s">
        <v>5609</v>
      </c>
      <c r="BA39" s="91" t="s">
        <v>5610</v>
      </c>
      <c r="BB39" s="91" t="s">
        <v>195</v>
      </c>
      <c r="BC39" s="91" t="s">
        <v>5611</v>
      </c>
      <c r="BD39" s="91" t="s">
        <v>90</v>
      </c>
    </row>
    <row r="40" spans="2:56" s="1" customFormat="1" ht="6.95" customHeight="1">
      <c r="B40" s="33"/>
      <c r="L40" s="33"/>
      <c r="AZ40" s="91" t="s">
        <v>5612</v>
      </c>
      <c r="BA40" s="91" t="s">
        <v>5613</v>
      </c>
      <c r="BB40" s="91" t="s">
        <v>195</v>
      </c>
      <c r="BC40" s="91" t="s">
        <v>546</v>
      </c>
      <c r="BD40" s="91" t="s">
        <v>90</v>
      </c>
    </row>
    <row r="41" spans="2:56" s="1" customFormat="1" ht="25.35" customHeight="1">
      <c r="B41" s="33"/>
      <c r="C41" s="97"/>
      <c r="D41" s="98" t="s">
        <v>53</v>
      </c>
      <c r="E41" s="55"/>
      <c r="F41" s="55"/>
      <c r="G41" s="99" t="s">
        <v>54</v>
      </c>
      <c r="H41" s="100" t="s">
        <v>55</v>
      </c>
      <c r="I41" s="55"/>
      <c r="J41" s="101">
        <f>SUM(J32:J39)</f>
        <v>0</v>
      </c>
      <c r="K41" s="102"/>
      <c r="L41" s="33"/>
      <c r="AZ41" s="91" t="s">
        <v>302</v>
      </c>
      <c r="BA41" s="91" t="s">
        <v>5614</v>
      </c>
      <c r="BB41" s="91" t="s">
        <v>209</v>
      </c>
      <c r="BC41" s="91" t="s">
        <v>5615</v>
      </c>
      <c r="BD41" s="91" t="s">
        <v>90</v>
      </c>
    </row>
    <row r="42" spans="2:56" s="1" customFormat="1" ht="14.45" customHeight="1">
      <c r="B42" s="42"/>
      <c r="C42" s="43"/>
      <c r="D42" s="43"/>
      <c r="E42" s="43"/>
      <c r="F42" s="43"/>
      <c r="G42" s="43"/>
      <c r="H42" s="43"/>
      <c r="I42" s="43"/>
      <c r="J42" s="43"/>
      <c r="K42" s="43"/>
      <c r="L42" s="33"/>
      <c r="AZ42" s="91" t="s">
        <v>304</v>
      </c>
      <c r="BA42" s="91" t="s">
        <v>5616</v>
      </c>
      <c r="BB42" s="91" t="s">
        <v>209</v>
      </c>
      <c r="BC42" s="91" t="s">
        <v>5617</v>
      </c>
      <c r="BD42" s="91" t="s">
        <v>90</v>
      </c>
    </row>
    <row r="43" spans="2:56" ht="11.25">
      <c r="AZ43" s="91" t="s">
        <v>307</v>
      </c>
      <c r="BA43" s="91" t="s">
        <v>5618</v>
      </c>
      <c r="BB43" s="91" t="s">
        <v>19</v>
      </c>
      <c r="BC43" s="91" t="s">
        <v>5619</v>
      </c>
      <c r="BD43" s="91" t="s">
        <v>90</v>
      </c>
    </row>
    <row r="44" spans="2:56" ht="11.25">
      <c r="AZ44" s="91" t="s">
        <v>5620</v>
      </c>
      <c r="BA44" s="91" t="s">
        <v>5621</v>
      </c>
      <c r="BB44" s="91" t="s">
        <v>195</v>
      </c>
      <c r="BC44" s="91" t="s">
        <v>5622</v>
      </c>
      <c r="BD44" s="91" t="s">
        <v>90</v>
      </c>
    </row>
    <row r="46" spans="2:56" s="1" customFormat="1" ht="6.95" customHeight="1">
      <c r="B46" s="44"/>
      <c r="C46" s="45"/>
      <c r="D46" s="45"/>
      <c r="E46" s="45"/>
      <c r="F46" s="45"/>
      <c r="G46" s="45"/>
      <c r="H46" s="45"/>
      <c r="I46" s="45"/>
      <c r="J46" s="45"/>
      <c r="K46" s="45"/>
      <c r="L46" s="33"/>
    </row>
    <row r="47" spans="2:56" s="1" customFormat="1" ht="24.95" customHeight="1">
      <c r="B47" s="33"/>
      <c r="C47" s="22" t="s">
        <v>310</v>
      </c>
      <c r="L47" s="33"/>
    </row>
    <row r="48" spans="2:56"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214</v>
      </c>
      <c r="L51" s="21"/>
    </row>
    <row r="52" spans="2:47" s="1" customFormat="1" ht="16.5" customHeight="1">
      <c r="B52" s="33"/>
      <c r="E52" s="341" t="s">
        <v>5563</v>
      </c>
      <c r="F52" s="343"/>
      <c r="G52" s="343"/>
      <c r="H52" s="343"/>
      <c r="L52" s="33"/>
    </row>
    <row r="53" spans="2:47" s="1" customFormat="1" ht="12" customHeight="1">
      <c r="B53" s="33"/>
      <c r="C53" s="28" t="s">
        <v>222</v>
      </c>
      <c r="L53" s="33"/>
    </row>
    <row r="54" spans="2:47" s="1" customFormat="1" ht="16.5" customHeight="1">
      <c r="B54" s="33"/>
      <c r="E54" s="324" t="str">
        <f>E11</f>
        <v>D.1.1C - Architektonicko - konstrukční řešení</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f>IF(J14="","",J14)</f>
        <v>45460</v>
      </c>
      <c r="L56" s="33"/>
    </row>
    <row r="57" spans="2:47" s="1" customFormat="1" ht="6.95" customHeight="1">
      <c r="B57" s="33"/>
      <c r="L57" s="33"/>
    </row>
    <row r="58" spans="2:47" s="1" customFormat="1" ht="25.7" customHeight="1">
      <c r="B58" s="33"/>
      <c r="C58" s="28" t="s">
        <v>24</v>
      </c>
      <c r="F58" s="26" t="str">
        <f>E17</f>
        <v>Město Kroměříž</v>
      </c>
      <c r="I58" s="28" t="s">
        <v>32</v>
      </c>
      <c r="J58" s="31" t="str">
        <f>E23</f>
        <v>Řezanina &amp; Bartoň, s.r.o.</v>
      </c>
      <c r="L58" s="33"/>
    </row>
    <row r="59" spans="2:47" s="1" customFormat="1" ht="15.2" customHeight="1">
      <c r="B59" s="33"/>
      <c r="C59" s="28" t="s">
        <v>30</v>
      </c>
      <c r="F59" s="26" t="str">
        <f>IF(E20="","",E20)</f>
        <v>Vyplň údaj</v>
      </c>
      <c r="I59" s="28" t="s">
        <v>37</v>
      </c>
      <c r="J59" s="31" t="str">
        <f>E26</f>
        <v>BACing s.r.o</v>
      </c>
      <c r="L59" s="33"/>
    </row>
    <row r="60" spans="2:47" s="1" customFormat="1" ht="10.35" customHeight="1">
      <c r="B60" s="33"/>
      <c r="L60" s="33"/>
    </row>
    <row r="61" spans="2:47" s="1" customFormat="1" ht="29.25" customHeight="1">
      <c r="B61" s="33"/>
      <c r="C61" s="103" t="s">
        <v>311</v>
      </c>
      <c r="D61" s="97"/>
      <c r="E61" s="97"/>
      <c r="F61" s="97"/>
      <c r="G61" s="97"/>
      <c r="H61" s="97"/>
      <c r="I61" s="97"/>
      <c r="J61" s="104" t="s">
        <v>312</v>
      </c>
      <c r="K61" s="97"/>
      <c r="L61" s="33"/>
    </row>
    <row r="62" spans="2:47" s="1" customFormat="1" ht="10.35" customHeight="1">
      <c r="B62" s="33"/>
      <c r="L62" s="33"/>
    </row>
    <row r="63" spans="2:47" s="1" customFormat="1" ht="22.9" customHeight="1">
      <c r="B63" s="33"/>
      <c r="C63" s="105" t="s">
        <v>75</v>
      </c>
      <c r="J63" s="64">
        <f>J115</f>
        <v>0</v>
      </c>
      <c r="L63" s="33"/>
      <c r="AU63" s="18" t="s">
        <v>313</v>
      </c>
    </row>
    <row r="64" spans="2:47" s="8" customFormat="1" ht="24.95" customHeight="1">
      <c r="B64" s="106"/>
      <c r="D64" s="107" t="s">
        <v>314</v>
      </c>
      <c r="E64" s="108"/>
      <c r="F64" s="108"/>
      <c r="G64" s="108"/>
      <c r="H64" s="108"/>
      <c r="I64" s="108"/>
      <c r="J64" s="109">
        <f>J116</f>
        <v>0</v>
      </c>
      <c r="L64" s="106"/>
    </row>
    <row r="65" spans="2:12" s="9" customFormat="1" ht="19.899999999999999" customHeight="1">
      <c r="B65" s="110"/>
      <c r="D65" s="111" t="s">
        <v>315</v>
      </c>
      <c r="E65" s="112"/>
      <c r="F65" s="112"/>
      <c r="G65" s="112"/>
      <c r="H65" s="112"/>
      <c r="I65" s="112"/>
      <c r="J65" s="113">
        <f>J117</f>
        <v>0</v>
      </c>
      <c r="L65" s="110"/>
    </row>
    <row r="66" spans="2:12" s="9" customFormat="1" ht="19.899999999999999" customHeight="1">
      <c r="B66" s="110"/>
      <c r="D66" s="111" t="s">
        <v>316</v>
      </c>
      <c r="E66" s="112"/>
      <c r="F66" s="112"/>
      <c r="G66" s="112"/>
      <c r="H66" s="112"/>
      <c r="I66" s="112"/>
      <c r="J66" s="113">
        <f>J224</f>
        <v>0</v>
      </c>
      <c r="L66" s="110"/>
    </row>
    <row r="67" spans="2:12" s="9" customFormat="1" ht="19.899999999999999" customHeight="1">
      <c r="B67" s="110"/>
      <c r="D67" s="111" t="s">
        <v>317</v>
      </c>
      <c r="E67" s="112"/>
      <c r="F67" s="112"/>
      <c r="G67" s="112"/>
      <c r="H67" s="112"/>
      <c r="I67" s="112"/>
      <c r="J67" s="113">
        <f>J339</f>
        <v>0</v>
      </c>
      <c r="L67" s="110"/>
    </row>
    <row r="68" spans="2:12" s="9" customFormat="1" ht="19.899999999999999" customHeight="1">
      <c r="B68" s="110"/>
      <c r="D68" s="111" t="s">
        <v>318</v>
      </c>
      <c r="E68" s="112"/>
      <c r="F68" s="112"/>
      <c r="G68" s="112"/>
      <c r="H68" s="112"/>
      <c r="I68" s="112"/>
      <c r="J68" s="113">
        <f>J546</f>
        <v>0</v>
      </c>
      <c r="L68" s="110"/>
    </row>
    <row r="69" spans="2:12" s="9" customFormat="1" ht="19.899999999999999" customHeight="1">
      <c r="B69" s="110"/>
      <c r="D69" s="111" t="s">
        <v>5623</v>
      </c>
      <c r="E69" s="112"/>
      <c r="F69" s="112"/>
      <c r="G69" s="112"/>
      <c r="H69" s="112"/>
      <c r="I69" s="112"/>
      <c r="J69" s="113">
        <f>J638</f>
        <v>0</v>
      </c>
      <c r="L69" s="110"/>
    </row>
    <row r="70" spans="2:12" s="9" customFormat="1" ht="19.899999999999999" customHeight="1">
      <c r="B70" s="110"/>
      <c r="D70" s="111" t="s">
        <v>319</v>
      </c>
      <c r="E70" s="112"/>
      <c r="F70" s="112"/>
      <c r="G70" s="112"/>
      <c r="H70" s="112"/>
      <c r="I70" s="112"/>
      <c r="J70" s="113">
        <f>J650</f>
        <v>0</v>
      </c>
      <c r="L70" s="110"/>
    </row>
    <row r="71" spans="2:12" s="9" customFormat="1" ht="19.899999999999999" customHeight="1">
      <c r="B71" s="110"/>
      <c r="D71" s="111" t="s">
        <v>320</v>
      </c>
      <c r="E71" s="112"/>
      <c r="F71" s="112"/>
      <c r="G71" s="112"/>
      <c r="H71" s="112"/>
      <c r="I71" s="112"/>
      <c r="J71" s="113">
        <f>J955</f>
        <v>0</v>
      </c>
      <c r="L71" s="110"/>
    </row>
    <row r="72" spans="2:12" s="9" customFormat="1" ht="19.899999999999999" customHeight="1">
      <c r="B72" s="110"/>
      <c r="D72" s="111" t="s">
        <v>321</v>
      </c>
      <c r="E72" s="112"/>
      <c r="F72" s="112"/>
      <c r="G72" s="112"/>
      <c r="H72" s="112"/>
      <c r="I72" s="112"/>
      <c r="J72" s="113">
        <f>J1075</f>
        <v>0</v>
      </c>
      <c r="L72" s="110"/>
    </row>
    <row r="73" spans="2:12" s="9" customFormat="1" ht="19.899999999999999" customHeight="1">
      <c r="B73" s="110"/>
      <c r="D73" s="111" t="s">
        <v>322</v>
      </c>
      <c r="E73" s="112"/>
      <c r="F73" s="112"/>
      <c r="G73" s="112"/>
      <c r="H73" s="112"/>
      <c r="I73" s="112"/>
      <c r="J73" s="113">
        <f>J1085</f>
        <v>0</v>
      </c>
      <c r="L73" s="110"/>
    </row>
    <row r="74" spans="2:12" s="8" customFormat="1" ht="24.95" customHeight="1">
      <c r="B74" s="106"/>
      <c r="D74" s="107" t="s">
        <v>323</v>
      </c>
      <c r="E74" s="108"/>
      <c r="F74" s="108"/>
      <c r="G74" s="108"/>
      <c r="H74" s="108"/>
      <c r="I74" s="108"/>
      <c r="J74" s="109">
        <f>J1088</f>
        <v>0</v>
      </c>
      <c r="L74" s="106"/>
    </row>
    <row r="75" spans="2:12" s="9" customFormat="1" ht="19.899999999999999" customHeight="1">
      <c r="B75" s="110"/>
      <c r="D75" s="111" t="s">
        <v>324</v>
      </c>
      <c r="E75" s="112"/>
      <c r="F75" s="112"/>
      <c r="G75" s="112"/>
      <c r="H75" s="112"/>
      <c r="I75" s="112"/>
      <c r="J75" s="113">
        <f>J1089</f>
        <v>0</v>
      </c>
      <c r="L75" s="110"/>
    </row>
    <row r="76" spans="2:12" s="9" customFormat="1" ht="19.899999999999999" customHeight="1">
      <c r="B76" s="110"/>
      <c r="D76" s="111" t="s">
        <v>326</v>
      </c>
      <c r="E76" s="112"/>
      <c r="F76" s="112"/>
      <c r="G76" s="112"/>
      <c r="H76" s="112"/>
      <c r="I76" s="112"/>
      <c r="J76" s="113">
        <f>J1161</f>
        <v>0</v>
      </c>
      <c r="L76" s="110"/>
    </row>
    <row r="77" spans="2:12" s="9" customFormat="1" ht="19.899999999999999" customHeight="1">
      <c r="B77" s="110"/>
      <c r="D77" s="111" t="s">
        <v>327</v>
      </c>
      <c r="E77" s="112"/>
      <c r="F77" s="112"/>
      <c r="G77" s="112"/>
      <c r="H77" s="112"/>
      <c r="I77" s="112"/>
      <c r="J77" s="113">
        <f>J1212</f>
        <v>0</v>
      </c>
      <c r="L77" s="110"/>
    </row>
    <row r="78" spans="2:12" s="9" customFormat="1" ht="19.899999999999999" customHeight="1">
      <c r="B78" s="110"/>
      <c r="D78" s="111" t="s">
        <v>328</v>
      </c>
      <c r="E78" s="112"/>
      <c r="F78" s="112"/>
      <c r="G78" s="112"/>
      <c r="H78" s="112"/>
      <c r="I78" s="112"/>
      <c r="J78" s="113">
        <f>J1244</f>
        <v>0</v>
      </c>
      <c r="L78" s="110"/>
    </row>
    <row r="79" spans="2:12" s="9" customFormat="1" ht="19.899999999999999" customHeight="1">
      <c r="B79" s="110"/>
      <c r="D79" s="111" t="s">
        <v>329</v>
      </c>
      <c r="E79" s="112"/>
      <c r="F79" s="112"/>
      <c r="G79" s="112"/>
      <c r="H79" s="112"/>
      <c r="I79" s="112"/>
      <c r="J79" s="113">
        <f>J1252</f>
        <v>0</v>
      </c>
      <c r="L79" s="110"/>
    </row>
    <row r="80" spans="2:12" s="9" customFormat="1" ht="19.899999999999999" customHeight="1">
      <c r="B80" s="110"/>
      <c r="D80" s="111" t="s">
        <v>330</v>
      </c>
      <c r="E80" s="112"/>
      <c r="F80" s="112"/>
      <c r="G80" s="112"/>
      <c r="H80" s="112"/>
      <c r="I80" s="112"/>
      <c r="J80" s="113">
        <f>J1313</f>
        <v>0</v>
      </c>
      <c r="L80" s="110"/>
    </row>
    <row r="81" spans="2:12" s="9" customFormat="1" ht="19.899999999999999" customHeight="1">
      <c r="B81" s="110"/>
      <c r="D81" s="111" t="s">
        <v>331</v>
      </c>
      <c r="E81" s="112"/>
      <c r="F81" s="112"/>
      <c r="G81" s="112"/>
      <c r="H81" s="112"/>
      <c r="I81" s="112"/>
      <c r="J81" s="113">
        <f>J1416</f>
        <v>0</v>
      </c>
      <c r="L81" s="110"/>
    </row>
    <row r="82" spans="2:12" s="9" customFormat="1" ht="19.899999999999999" customHeight="1">
      <c r="B82" s="110"/>
      <c r="D82" s="111" t="s">
        <v>5624</v>
      </c>
      <c r="E82" s="112"/>
      <c r="F82" s="112"/>
      <c r="G82" s="112"/>
      <c r="H82" s="112"/>
      <c r="I82" s="112"/>
      <c r="J82" s="113">
        <f>J1464</f>
        <v>0</v>
      </c>
      <c r="L82" s="110"/>
    </row>
    <row r="83" spans="2:12" s="9" customFormat="1" ht="19.899999999999999" customHeight="1">
      <c r="B83" s="110"/>
      <c r="D83" s="111" t="s">
        <v>332</v>
      </c>
      <c r="E83" s="112"/>
      <c r="F83" s="112"/>
      <c r="G83" s="112"/>
      <c r="H83" s="112"/>
      <c r="I83" s="112"/>
      <c r="J83" s="113">
        <f>J1523</f>
        <v>0</v>
      </c>
      <c r="L83" s="110"/>
    </row>
    <row r="84" spans="2:12" s="9" customFormat="1" ht="19.899999999999999" customHeight="1">
      <c r="B84" s="110"/>
      <c r="D84" s="111" t="s">
        <v>333</v>
      </c>
      <c r="E84" s="112"/>
      <c r="F84" s="112"/>
      <c r="G84" s="112"/>
      <c r="H84" s="112"/>
      <c r="I84" s="112"/>
      <c r="J84" s="113">
        <f>J1733</f>
        <v>0</v>
      </c>
      <c r="L84" s="110"/>
    </row>
    <row r="85" spans="2:12" s="9" customFormat="1" ht="19.899999999999999" customHeight="1">
      <c r="B85" s="110"/>
      <c r="D85" s="111" t="s">
        <v>334</v>
      </c>
      <c r="E85" s="112"/>
      <c r="F85" s="112"/>
      <c r="G85" s="112"/>
      <c r="H85" s="112"/>
      <c r="I85" s="112"/>
      <c r="J85" s="113">
        <f>J1790</f>
        <v>0</v>
      </c>
      <c r="L85" s="110"/>
    </row>
    <row r="86" spans="2:12" s="9" customFormat="1" ht="19.899999999999999" customHeight="1">
      <c r="B86" s="110"/>
      <c r="D86" s="111" t="s">
        <v>335</v>
      </c>
      <c r="E86" s="112"/>
      <c r="F86" s="112"/>
      <c r="G86" s="112"/>
      <c r="H86" s="112"/>
      <c r="I86" s="112"/>
      <c r="J86" s="113">
        <f>J1925</f>
        <v>0</v>
      </c>
      <c r="L86" s="110"/>
    </row>
    <row r="87" spans="2:12" s="9" customFormat="1" ht="19.899999999999999" customHeight="1">
      <c r="B87" s="110"/>
      <c r="D87" s="111" t="s">
        <v>336</v>
      </c>
      <c r="E87" s="112"/>
      <c r="F87" s="112"/>
      <c r="G87" s="112"/>
      <c r="H87" s="112"/>
      <c r="I87" s="112"/>
      <c r="J87" s="113">
        <f>J1998</f>
        <v>0</v>
      </c>
      <c r="L87" s="110"/>
    </row>
    <row r="88" spans="2:12" s="9" customFormat="1" ht="19.899999999999999" customHeight="1">
      <c r="B88" s="110"/>
      <c r="D88" s="111" t="s">
        <v>337</v>
      </c>
      <c r="E88" s="112"/>
      <c r="F88" s="112"/>
      <c r="G88" s="112"/>
      <c r="H88" s="112"/>
      <c r="I88" s="112"/>
      <c r="J88" s="113">
        <f>J2114</f>
        <v>0</v>
      </c>
      <c r="L88" s="110"/>
    </row>
    <row r="89" spans="2:12" s="9" customFormat="1" ht="19.899999999999999" customHeight="1">
      <c r="B89" s="110"/>
      <c r="D89" s="111" t="s">
        <v>338</v>
      </c>
      <c r="E89" s="112"/>
      <c r="F89" s="112"/>
      <c r="G89" s="112"/>
      <c r="H89" s="112"/>
      <c r="I89" s="112"/>
      <c r="J89" s="113">
        <f>J2167</f>
        <v>0</v>
      </c>
      <c r="L89" s="110"/>
    </row>
    <row r="90" spans="2:12" s="9" customFormat="1" ht="19.899999999999999" customHeight="1">
      <c r="B90" s="110"/>
      <c r="D90" s="111" t="s">
        <v>339</v>
      </c>
      <c r="E90" s="112"/>
      <c r="F90" s="112"/>
      <c r="G90" s="112"/>
      <c r="H90" s="112"/>
      <c r="I90" s="112"/>
      <c r="J90" s="113">
        <f>J2204</f>
        <v>0</v>
      </c>
      <c r="L90" s="110"/>
    </row>
    <row r="91" spans="2:12" s="9" customFormat="1" ht="19.899999999999999" customHeight="1">
      <c r="B91" s="110"/>
      <c r="D91" s="111" t="s">
        <v>340</v>
      </c>
      <c r="E91" s="112"/>
      <c r="F91" s="112"/>
      <c r="G91" s="112"/>
      <c r="H91" s="112"/>
      <c r="I91" s="112"/>
      <c r="J91" s="113">
        <f>J2219</f>
        <v>0</v>
      </c>
      <c r="L91" s="110"/>
    </row>
    <row r="92" spans="2:12" s="8" customFormat="1" ht="24.95" customHeight="1">
      <c r="B92" s="106"/>
      <c r="D92" s="107" t="s">
        <v>341</v>
      </c>
      <c r="E92" s="108"/>
      <c r="F92" s="108"/>
      <c r="G92" s="108"/>
      <c r="H92" s="108"/>
      <c r="I92" s="108"/>
      <c r="J92" s="109">
        <f>J2274</f>
        <v>0</v>
      </c>
      <c r="L92" s="106"/>
    </row>
    <row r="93" spans="2:12" s="9" customFormat="1" ht="19.899999999999999" customHeight="1">
      <c r="B93" s="110"/>
      <c r="D93" s="111" t="s">
        <v>342</v>
      </c>
      <c r="E93" s="112"/>
      <c r="F93" s="112"/>
      <c r="G93" s="112"/>
      <c r="H93" s="112"/>
      <c r="I93" s="112"/>
      <c r="J93" s="113">
        <f>J2275</f>
        <v>0</v>
      </c>
      <c r="L93" s="110"/>
    </row>
    <row r="94" spans="2:12" s="1" customFormat="1" ht="21.75" customHeight="1">
      <c r="B94" s="33"/>
      <c r="L94" s="33"/>
    </row>
    <row r="95" spans="2:12" s="1" customFormat="1" ht="6.95" customHeight="1">
      <c r="B95" s="42"/>
      <c r="C95" s="43"/>
      <c r="D95" s="43"/>
      <c r="E95" s="43"/>
      <c r="F95" s="43"/>
      <c r="G95" s="43"/>
      <c r="H95" s="43"/>
      <c r="I95" s="43"/>
      <c r="J95" s="43"/>
      <c r="K95" s="43"/>
      <c r="L95" s="33"/>
    </row>
    <row r="99" spans="2:12" s="1" customFormat="1" ht="6.95" customHeight="1">
      <c r="B99" s="44"/>
      <c r="C99" s="45"/>
      <c r="D99" s="45"/>
      <c r="E99" s="45"/>
      <c r="F99" s="45"/>
      <c r="G99" s="45"/>
      <c r="H99" s="45"/>
      <c r="I99" s="45"/>
      <c r="J99" s="45"/>
      <c r="K99" s="45"/>
      <c r="L99" s="33"/>
    </row>
    <row r="100" spans="2:12" s="1" customFormat="1" ht="24.95" customHeight="1">
      <c r="B100" s="33"/>
      <c r="C100" s="22" t="s">
        <v>343</v>
      </c>
      <c r="L100" s="33"/>
    </row>
    <row r="101" spans="2:12" s="1" customFormat="1" ht="6.95" customHeight="1">
      <c r="B101" s="33"/>
      <c r="L101" s="33"/>
    </row>
    <row r="102" spans="2:12" s="1" customFormat="1" ht="12" customHeight="1">
      <c r="B102" s="33"/>
      <c r="C102" s="28" t="s">
        <v>16</v>
      </c>
      <c r="L102" s="33"/>
    </row>
    <row r="103" spans="2:12" s="1" customFormat="1" ht="16.5" customHeight="1">
      <c r="B103" s="33"/>
      <c r="E103" s="341" t="str">
        <f>E7</f>
        <v>Domov se zvláštním režimem Račín, Kroměříž</v>
      </c>
      <c r="F103" s="342"/>
      <c r="G103" s="342"/>
      <c r="H103" s="342"/>
      <c r="L103" s="33"/>
    </row>
    <row r="104" spans="2:12" ht="12" customHeight="1">
      <c r="B104" s="21"/>
      <c r="C104" s="28" t="s">
        <v>214</v>
      </c>
      <c r="L104" s="21"/>
    </row>
    <row r="105" spans="2:12" s="1" customFormat="1" ht="16.5" customHeight="1">
      <c r="B105" s="33"/>
      <c r="E105" s="341" t="s">
        <v>5563</v>
      </c>
      <c r="F105" s="343"/>
      <c r="G105" s="343"/>
      <c r="H105" s="343"/>
      <c r="L105" s="33"/>
    </row>
    <row r="106" spans="2:12" s="1" customFormat="1" ht="12" customHeight="1">
      <c r="B106" s="33"/>
      <c r="C106" s="28" t="s">
        <v>222</v>
      </c>
      <c r="L106" s="33"/>
    </row>
    <row r="107" spans="2:12" s="1" customFormat="1" ht="16.5" customHeight="1">
      <c r="B107" s="33"/>
      <c r="E107" s="324" t="str">
        <f>E11</f>
        <v>D.1.1C - Architektonicko - konstrukční řešení</v>
      </c>
      <c r="F107" s="343"/>
      <c r="G107" s="343"/>
      <c r="H107" s="343"/>
      <c r="L107" s="33"/>
    </row>
    <row r="108" spans="2:12" s="1" customFormat="1" ht="6.95" customHeight="1">
      <c r="B108" s="33"/>
      <c r="L108" s="33"/>
    </row>
    <row r="109" spans="2:12" s="1" customFormat="1" ht="12" customHeight="1">
      <c r="B109" s="33"/>
      <c r="C109" s="28" t="s">
        <v>21</v>
      </c>
      <c r="F109" s="26" t="str">
        <f>F14</f>
        <v>p.č. 5036, Kroměříž</v>
      </c>
      <c r="I109" s="28" t="s">
        <v>23</v>
      </c>
      <c r="J109" s="50">
        <f>IF(J14="","",J14)</f>
        <v>45460</v>
      </c>
      <c r="L109" s="33"/>
    </row>
    <row r="110" spans="2:12" s="1" customFormat="1" ht="6.95" customHeight="1">
      <c r="B110" s="33"/>
      <c r="L110" s="33"/>
    </row>
    <row r="111" spans="2:12" s="1" customFormat="1" ht="25.7" customHeight="1">
      <c r="B111" s="33"/>
      <c r="C111" s="28" t="s">
        <v>24</v>
      </c>
      <c r="F111" s="26" t="str">
        <f>E17</f>
        <v>Město Kroměříž</v>
      </c>
      <c r="I111" s="28" t="s">
        <v>32</v>
      </c>
      <c r="J111" s="31" t="str">
        <f>E23</f>
        <v>Řezanina &amp; Bartoň, s.r.o.</v>
      </c>
      <c r="L111" s="33"/>
    </row>
    <row r="112" spans="2:12" s="1" customFormat="1" ht="15.2" customHeight="1">
      <c r="B112" s="33"/>
      <c r="C112" s="28" t="s">
        <v>30</v>
      </c>
      <c r="F112" s="26" t="str">
        <f>IF(E20="","",E20)</f>
        <v>Vyplň údaj</v>
      </c>
      <c r="I112" s="28" t="s">
        <v>37</v>
      </c>
      <c r="J112" s="31" t="str">
        <f>E26</f>
        <v>BACing s.r.o</v>
      </c>
      <c r="L112" s="33"/>
    </row>
    <row r="113" spans="2:65" s="1" customFormat="1" ht="10.35" customHeight="1">
      <c r="B113" s="33"/>
      <c r="L113" s="33"/>
    </row>
    <row r="114" spans="2:65" s="10" customFormat="1" ht="29.25" customHeight="1">
      <c r="B114" s="114"/>
      <c r="C114" s="115" t="s">
        <v>344</v>
      </c>
      <c r="D114" s="116" t="s">
        <v>62</v>
      </c>
      <c r="E114" s="116" t="s">
        <v>58</v>
      </c>
      <c r="F114" s="116" t="s">
        <v>59</v>
      </c>
      <c r="G114" s="116" t="s">
        <v>345</v>
      </c>
      <c r="H114" s="116" t="s">
        <v>346</v>
      </c>
      <c r="I114" s="116" t="s">
        <v>347</v>
      </c>
      <c r="J114" s="116" t="s">
        <v>312</v>
      </c>
      <c r="K114" s="117" t="s">
        <v>348</v>
      </c>
      <c r="L114" s="114"/>
      <c r="M114" s="57" t="s">
        <v>19</v>
      </c>
      <c r="N114" s="58" t="s">
        <v>47</v>
      </c>
      <c r="O114" s="58" t="s">
        <v>349</v>
      </c>
      <c r="P114" s="58" t="s">
        <v>350</v>
      </c>
      <c r="Q114" s="58" t="s">
        <v>351</v>
      </c>
      <c r="R114" s="58" t="s">
        <v>352</v>
      </c>
      <c r="S114" s="58" t="s">
        <v>353</v>
      </c>
      <c r="T114" s="59" t="s">
        <v>354</v>
      </c>
    </row>
    <row r="115" spans="2:65" s="1" customFormat="1" ht="22.9" customHeight="1">
      <c r="B115" s="33"/>
      <c r="C115" s="62" t="s">
        <v>355</v>
      </c>
      <c r="J115" s="118">
        <f>BK115</f>
        <v>0</v>
      </c>
      <c r="L115" s="33"/>
      <c r="M115" s="60"/>
      <c r="N115" s="51"/>
      <c r="O115" s="51"/>
      <c r="P115" s="119">
        <f>P116+P1088+P2274</f>
        <v>0</v>
      </c>
      <c r="Q115" s="51"/>
      <c r="R115" s="119">
        <f>R116+R1088+R2274</f>
        <v>1222.461010875935</v>
      </c>
      <c r="S115" s="51"/>
      <c r="T115" s="120">
        <f>T116+T1088+T2274</f>
        <v>11.935572500000001</v>
      </c>
      <c r="AT115" s="18" t="s">
        <v>76</v>
      </c>
      <c r="AU115" s="18" t="s">
        <v>313</v>
      </c>
      <c r="BK115" s="121">
        <f>BK116+BK1088+BK2274</f>
        <v>0</v>
      </c>
    </row>
    <row r="116" spans="2:65" s="11" customFormat="1" ht="25.9" customHeight="1">
      <c r="B116" s="122"/>
      <c r="D116" s="123" t="s">
        <v>76</v>
      </c>
      <c r="E116" s="124" t="s">
        <v>356</v>
      </c>
      <c r="F116" s="124" t="s">
        <v>357</v>
      </c>
      <c r="I116" s="125"/>
      <c r="J116" s="126">
        <f>BK116</f>
        <v>0</v>
      </c>
      <c r="L116" s="122"/>
      <c r="M116" s="127"/>
      <c r="P116" s="128">
        <f>P117+P224+P339+P546+P638+P650+P955+P1075+P1085</f>
        <v>0</v>
      </c>
      <c r="R116" s="128">
        <f>R117+R224+R339+R546+R638+R650+R955+R1075+R1085</f>
        <v>1164.8956104731431</v>
      </c>
      <c r="T116" s="129">
        <f>T117+T224+T339+T546+T638+T650+T955+T1075+T1085</f>
        <v>11.935572500000001</v>
      </c>
      <c r="AR116" s="123" t="s">
        <v>84</v>
      </c>
      <c r="AT116" s="130" t="s">
        <v>76</v>
      </c>
      <c r="AU116" s="130" t="s">
        <v>77</v>
      </c>
      <c r="AY116" s="123" t="s">
        <v>358</v>
      </c>
      <c r="BK116" s="131">
        <f>BK117+BK224+BK339+BK546+BK638+BK650+BK955+BK1075+BK1085</f>
        <v>0</v>
      </c>
    </row>
    <row r="117" spans="2:65" s="11" customFormat="1" ht="22.9" customHeight="1">
      <c r="B117" s="122"/>
      <c r="D117" s="123" t="s">
        <v>76</v>
      </c>
      <c r="E117" s="132" t="s">
        <v>84</v>
      </c>
      <c r="F117" s="132" t="s">
        <v>359</v>
      </c>
      <c r="I117" s="125"/>
      <c r="J117" s="133">
        <f>BK117</f>
        <v>0</v>
      </c>
      <c r="L117" s="122"/>
      <c r="M117" s="127"/>
      <c r="P117" s="128">
        <f>SUM(P118:P223)</f>
        <v>0</v>
      </c>
      <c r="R117" s="128">
        <f>SUM(R118:R223)</f>
        <v>354.03100000000001</v>
      </c>
      <c r="T117" s="129">
        <f>SUM(T118:T223)</f>
        <v>0</v>
      </c>
      <c r="AR117" s="123" t="s">
        <v>84</v>
      </c>
      <c r="AT117" s="130" t="s">
        <v>76</v>
      </c>
      <c r="AU117" s="130" t="s">
        <v>84</v>
      </c>
      <c r="AY117" s="123" t="s">
        <v>358</v>
      </c>
      <c r="BK117" s="131">
        <f>SUM(BK118:BK223)</f>
        <v>0</v>
      </c>
    </row>
    <row r="118" spans="2:65" s="1" customFormat="1" ht="33" customHeight="1">
      <c r="B118" s="33"/>
      <c r="C118" s="134" t="s">
        <v>84</v>
      </c>
      <c r="D118" s="134" t="s">
        <v>360</v>
      </c>
      <c r="E118" s="135" t="s">
        <v>361</v>
      </c>
      <c r="F118" s="136" t="s">
        <v>362</v>
      </c>
      <c r="G118" s="137" t="s">
        <v>209</v>
      </c>
      <c r="H118" s="138">
        <v>77.5</v>
      </c>
      <c r="I118" s="139"/>
      <c r="J118" s="140">
        <f>ROUND(I118*H118,2)</f>
        <v>0</v>
      </c>
      <c r="K118" s="136" t="s">
        <v>363</v>
      </c>
      <c r="L118" s="33"/>
      <c r="M118" s="141" t="s">
        <v>19</v>
      </c>
      <c r="N118" s="142" t="s">
        <v>49</v>
      </c>
      <c r="P118" s="143">
        <f>O118*H118</f>
        <v>0</v>
      </c>
      <c r="Q118" s="143">
        <v>0</v>
      </c>
      <c r="R118" s="143">
        <f>Q118*H118</f>
        <v>0</v>
      </c>
      <c r="S118" s="143">
        <v>0</v>
      </c>
      <c r="T118" s="144">
        <f>S118*H118</f>
        <v>0</v>
      </c>
      <c r="AR118" s="145" t="s">
        <v>364</v>
      </c>
      <c r="AT118" s="145" t="s">
        <v>360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364</v>
      </c>
      <c r="BM118" s="145" t="s">
        <v>5625</v>
      </c>
    </row>
    <row r="119" spans="2:65" s="1" customFormat="1" ht="11.25">
      <c r="B119" s="33"/>
      <c r="D119" s="147" t="s">
        <v>366</v>
      </c>
      <c r="F119" s="148" t="s">
        <v>367</v>
      </c>
      <c r="I119" s="149"/>
      <c r="L119" s="33"/>
      <c r="M119" s="150"/>
      <c r="T119" s="54"/>
      <c r="AT119" s="18" t="s">
        <v>366</v>
      </c>
      <c r="AU119" s="18" t="s">
        <v>90</v>
      </c>
    </row>
    <row r="120" spans="2:65" s="12" customFormat="1" ht="11.25">
      <c r="B120" s="151"/>
      <c r="D120" s="152" t="s">
        <v>368</v>
      </c>
      <c r="E120" s="153" t="s">
        <v>19</v>
      </c>
      <c r="F120" s="154" t="s">
        <v>485</v>
      </c>
      <c r="H120" s="153" t="s">
        <v>19</v>
      </c>
      <c r="I120" s="155"/>
      <c r="L120" s="151"/>
      <c r="M120" s="156"/>
      <c r="T120" s="157"/>
      <c r="AT120" s="153" t="s">
        <v>368</v>
      </c>
      <c r="AU120" s="153" t="s">
        <v>90</v>
      </c>
      <c r="AV120" s="12" t="s">
        <v>84</v>
      </c>
      <c r="AW120" s="12" t="s">
        <v>36</v>
      </c>
      <c r="AX120" s="12" t="s">
        <v>77</v>
      </c>
      <c r="AY120" s="153" t="s">
        <v>358</v>
      </c>
    </row>
    <row r="121" spans="2:65" s="12" customFormat="1" ht="11.25">
      <c r="B121" s="151"/>
      <c r="D121" s="152" t="s">
        <v>368</v>
      </c>
      <c r="E121" s="153" t="s">
        <v>19</v>
      </c>
      <c r="F121" s="154" t="s">
        <v>507</v>
      </c>
      <c r="H121" s="153" t="s">
        <v>19</v>
      </c>
      <c r="I121" s="155"/>
      <c r="L121" s="151"/>
      <c r="M121" s="156"/>
      <c r="T121" s="157"/>
      <c r="AT121" s="153" t="s">
        <v>368</v>
      </c>
      <c r="AU121" s="153" t="s">
        <v>90</v>
      </c>
      <c r="AV121" s="12" t="s">
        <v>84</v>
      </c>
      <c r="AW121" s="12" t="s">
        <v>36</v>
      </c>
      <c r="AX121" s="12" t="s">
        <v>77</v>
      </c>
      <c r="AY121" s="153" t="s">
        <v>358</v>
      </c>
    </row>
    <row r="122" spans="2:65" s="13" customFormat="1" ht="11.25">
      <c r="B122" s="158"/>
      <c r="D122" s="152" t="s">
        <v>368</v>
      </c>
      <c r="E122" s="159" t="s">
        <v>19</v>
      </c>
      <c r="F122" s="160" t="s">
        <v>5626</v>
      </c>
      <c r="H122" s="161">
        <v>77.5</v>
      </c>
      <c r="I122" s="162"/>
      <c r="L122" s="158"/>
      <c r="M122" s="163"/>
      <c r="T122" s="164"/>
      <c r="AT122" s="159" t="s">
        <v>368</v>
      </c>
      <c r="AU122" s="159" t="s">
        <v>90</v>
      </c>
      <c r="AV122" s="13" t="s">
        <v>90</v>
      </c>
      <c r="AW122" s="13" t="s">
        <v>36</v>
      </c>
      <c r="AX122" s="13" t="s">
        <v>77</v>
      </c>
      <c r="AY122" s="159" t="s">
        <v>358</v>
      </c>
    </row>
    <row r="123" spans="2:65" s="14" customFormat="1" ht="11.25">
      <c r="B123" s="165"/>
      <c r="D123" s="152" t="s">
        <v>368</v>
      </c>
      <c r="E123" s="166" t="s">
        <v>5576</v>
      </c>
      <c r="F123" s="167" t="s">
        <v>371</v>
      </c>
      <c r="H123" s="168">
        <v>77.5</v>
      </c>
      <c r="I123" s="169"/>
      <c r="L123" s="165"/>
      <c r="M123" s="170"/>
      <c r="T123" s="171"/>
      <c r="AT123" s="166" t="s">
        <v>368</v>
      </c>
      <c r="AU123" s="166" t="s">
        <v>90</v>
      </c>
      <c r="AV123" s="14" t="s">
        <v>364</v>
      </c>
      <c r="AW123" s="14" t="s">
        <v>36</v>
      </c>
      <c r="AX123" s="14" t="s">
        <v>84</v>
      </c>
      <c r="AY123" s="166" t="s">
        <v>358</v>
      </c>
    </row>
    <row r="124" spans="2:65" s="1" customFormat="1" ht="33" customHeight="1">
      <c r="B124" s="33"/>
      <c r="C124" s="134" t="s">
        <v>90</v>
      </c>
      <c r="D124" s="134" t="s">
        <v>360</v>
      </c>
      <c r="E124" s="135" t="s">
        <v>5627</v>
      </c>
      <c r="F124" s="136" t="s">
        <v>5628</v>
      </c>
      <c r="G124" s="137" t="s">
        <v>209</v>
      </c>
      <c r="H124" s="138">
        <v>46.5</v>
      </c>
      <c r="I124" s="139"/>
      <c r="J124" s="140">
        <f>ROUND(I124*H124,2)</f>
        <v>0</v>
      </c>
      <c r="K124" s="136" t="s">
        <v>363</v>
      </c>
      <c r="L124" s="33"/>
      <c r="M124" s="141" t="s">
        <v>19</v>
      </c>
      <c r="N124" s="142" t="s">
        <v>49</v>
      </c>
      <c r="P124" s="143">
        <f>O124*H124</f>
        <v>0</v>
      </c>
      <c r="Q124" s="143">
        <v>0</v>
      </c>
      <c r="R124" s="143">
        <f>Q124*H124</f>
        <v>0</v>
      </c>
      <c r="S124" s="143">
        <v>0</v>
      </c>
      <c r="T124" s="144">
        <f>S124*H124</f>
        <v>0</v>
      </c>
      <c r="AR124" s="145" t="s">
        <v>364</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364</v>
      </c>
      <c r="BM124" s="145" t="s">
        <v>5629</v>
      </c>
    </row>
    <row r="125" spans="2:65" s="1" customFormat="1" ht="11.25">
      <c r="B125" s="33"/>
      <c r="D125" s="147" t="s">
        <v>366</v>
      </c>
      <c r="F125" s="148" t="s">
        <v>5630</v>
      </c>
      <c r="I125" s="149"/>
      <c r="L125" s="33"/>
      <c r="M125" s="150"/>
      <c r="T125" s="54"/>
      <c r="AT125" s="18" t="s">
        <v>366</v>
      </c>
      <c r="AU125" s="18" t="s">
        <v>90</v>
      </c>
    </row>
    <row r="126" spans="2:65" s="12" customFormat="1" ht="11.25">
      <c r="B126" s="151"/>
      <c r="D126" s="152" t="s">
        <v>368</v>
      </c>
      <c r="E126" s="153" t="s">
        <v>19</v>
      </c>
      <c r="F126" s="154" t="s">
        <v>485</v>
      </c>
      <c r="H126" s="153" t="s">
        <v>19</v>
      </c>
      <c r="I126" s="155"/>
      <c r="L126" s="151"/>
      <c r="M126" s="156"/>
      <c r="T126" s="157"/>
      <c r="AT126" s="153" t="s">
        <v>368</v>
      </c>
      <c r="AU126" s="153" t="s">
        <v>90</v>
      </c>
      <c r="AV126" s="12" t="s">
        <v>84</v>
      </c>
      <c r="AW126" s="12" t="s">
        <v>36</v>
      </c>
      <c r="AX126" s="12" t="s">
        <v>77</v>
      </c>
      <c r="AY126" s="153" t="s">
        <v>358</v>
      </c>
    </row>
    <row r="127" spans="2:65" s="12" customFormat="1" ht="11.25">
      <c r="B127" s="151"/>
      <c r="D127" s="152" t="s">
        <v>368</v>
      </c>
      <c r="E127" s="153" t="s">
        <v>19</v>
      </c>
      <c r="F127" s="154" t="s">
        <v>507</v>
      </c>
      <c r="H127" s="153" t="s">
        <v>19</v>
      </c>
      <c r="I127" s="155"/>
      <c r="L127" s="151"/>
      <c r="M127" s="156"/>
      <c r="T127" s="157"/>
      <c r="AT127" s="153" t="s">
        <v>368</v>
      </c>
      <c r="AU127" s="153" t="s">
        <v>90</v>
      </c>
      <c r="AV127" s="12" t="s">
        <v>84</v>
      </c>
      <c r="AW127" s="12" t="s">
        <v>36</v>
      </c>
      <c r="AX127" s="12" t="s">
        <v>77</v>
      </c>
      <c r="AY127" s="153" t="s">
        <v>358</v>
      </c>
    </row>
    <row r="128" spans="2:65" s="13" customFormat="1" ht="11.25">
      <c r="B128" s="158"/>
      <c r="D128" s="152" t="s">
        <v>368</v>
      </c>
      <c r="E128" s="159" t="s">
        <v>19</v>
      </c>
      <c r="F128" s="160" t="s">
        <v>5631</v>
      </c>
      <c r="H128" s="161">
        <v>46.5</v>
      </c>
      <c r="I128" s="162"/>
      <c r="L128" s="158"/>
      <c r="M128" s="163"/>
      <c r="T128" s="164"/>
      <c r="AT128" s="159" t="s">
        <v>368</v>
      </c>
      <c r="AU128" s="159" t="s">
        <v>90</v>
      </c>
      <c r="AV128" s="13" t="s">
        <v>90</v>
      </c>
      <c r="AW128" s="13" t="s">
        <v>36</v>
      </c>
      <c r="AX128" s="13" t="s">
        <v>77</v>
      </c>
      <c r="AY128" s="159" t="s">
        <v>358</v>
      </c>
    </row>
    <row r="129" spans="2:65" s="14" customFormat="1" ht="11.25">
      <c r="B129" s="165"/>
      <c r="D129" s="152" t="s">
        <v>368</v>
      </c>
      <c r="E129" s="166" t="s">
        <v>302</v>
      </c>
      <c r="F129" s="167" t="s">
        <v>371</v>
      </c>
      <c r="H129" s="168">
        <v>46.5</v>
      </c>
      <c r="I129" s="169"/>
      <c r="L129" s="165"/>
      <c r="M129" s="170"/>
      <c r="T129" s="171"/>
      <c r="AT129" s="166" t="s">
        <v>368</v>
      </c>
      <c r="AU129" s="166" t="s">
        <v>90</v>
      </c>
      <c r="AV129" s="14" t="s">
        <v>364</v>
      </c>
      <c r="AW129" s="14" t="s">
        <v>36</v>
      </c>
      <c r="AX129" s="14" t="s">
        <v>84</v>
      </c>
      <c r="AY129" s="166" t="s">
        <v>358</v>
      </c>
    </row>
    <row r="130" spans="2:65" s="1" customFormat="1" ht="44.25" customHeight="1">
      <c r="B130" s="33"/>
      <c r="C130" s="134" t="s">
        <v>97</v>
      </c>
      <c r="D130" s="134" t="s">
        <v>360</v>
      </c>
      <c r="E130" s="135" t="s">
        <v>376</v>
      </c>
      <c r="F130" s="136" t="s">
        <v>377</v>
      </c>
      <c r="G130" s="137" t="s">
        <v>209</v>
      </c>
      <c r="H130" s="138">
        <v>16.8</v>
      </c>
      <c r="I130" s="139"/>
      <c r="J130" s="140">
        <f>ROUND(I130*H130,2)</f>
        <v>0</v>
      </c>
      <c r="K130" s="136" t="s">
        <v>363</v>
      </c>
      <c r="L130" s="33"/>
      <c r="M130" s="141" t="s">
        <v>19</v>
      </c>
      <c r="N130" s="142" t="s">
        <v>49</v>
      </c>
      <c r="P130" s="143">
        <f>O130*H130</f>
        <v>0</v>
      </c>
      <c r="Q130" s="143">
        <v>0</v>
      </c>
      <c r="R130" s="143">
        <f>Q130*H130</f>
        <v>0</v>
      </c>
      <c r="S130" s="143">
        <v>0</v>
      </c>
      <c r="T130" s="144">
        <f>S130*H130</f>
        <v>0</v>
      </c>
      <c r="AR130" s="145" t="s">
        <v>364</v>
      </c>
      <c r="AT130" s="145" t="s">
        <v>360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364</v>
      </c>
      <c r="BM130" s="145" t="s">
        <v>5632</v>
      </c>
    </row>
    <row r="131" spans="2:65" s="1" customFormat="1" ht="11.25">
      <c r="B131" s="33"/>
      <c r="D131" s="147" t="s">
        <v>366</v>
      </c>
      <c r="F131" s="148" t="s">
        <v>379</v>
      </c>
      <c r="I131" s="149"/>
      <c r="L131" s="33"/>
      <c r="M131" s="150"/>
      <c r="T131" s="54"/>
      <c r="AT131" s="18" t="s">
        <v>366</v>
      </c>
      <c r="AU131" s="18" t="s">
        <v>90</v>
      </c>
    </row>
    <row r="132" spans="2:65" s="13" customFormat="1" ht="11.25">
      <c r="B132" s="158"/>
      <c r="D132" s="152" t="s">
        <v>368</v>
      </c>
      <c r="E132" s="159" t="s">
        <v>19</v>
      </c>
      <c r="F132" s="160" t="s">
        <v>5633</v>
      </c>
      <c r="H132" s="161">
        <v>16.8</v>
      </c>
      <c r="I132" s="162"/>
      <c r="L132" s="158"/>
      <c r="M132" s="163"/>
      <c r="T132" s="164"/>
      <c r="AT132" s="159" t="s">
        <v>368</v>
      </c>
      <c r="AU132" s="159" t="s">
        <v>90</v>
      </c>
      <c r="AV132" s="13" t="s">
        <v>90</v>
      </c>
      <c r="AW132" s="13" t="s">
        <v>36</v>
      </c>
      <c r="AX132" s="13" t="s">
        <v>77</v>
      </c>
      <c r="AY132" s="159" t="s">
        <v>358</v>
      </c>
    </row>
    <row r="133" spans="2:65" s="14" customFormat="1" ht="11.25">
      <c r="B133" s="165"/>
      <c r="D133" s="152" t="s">
        <v>368</v>
      </c>
      <c r="E133" s="166" t="s">
        <v>207</v>
      </c>
      <c r="F133" s="167" t="s">
        <v>371</v>
      </c>
      <c r="H133" s="168">
        <v>16.8</v>
      </c>
      <c r="I133" s="169"/>
      <c r="L133" s="165"/>
      <c r="M133" s="170"/>
      <c r="T133" s="171"/>
      <c r="AT133" s="166" t="s">
        <v>368</v>
      </c>
      <c r="AU133" s="166" t="s">
        <v>90</v>
      </c>
      <c r="AV133" s="14" t="s">
        <v>364</v>
      </c>
      <c r="AW133" s="14" t="s">
        <v>36</v>
      </c>
      <c r="AX133" s="14" t="s">
        <v>84</v>
      </c>
      <c r="AY133" s="166" t="s">
        <v>358</v>
      </c>
    </row>
    <row r="134" spans="2:65" s="1" customFormat="1" ht="49.15" customHeight="1">
      <c r="B134" s="33"/>
      <c r="C134" s="134" t="s">
        <v>364</v>
      </c>
      <c r="D134" s="134" t="s">
        <v>360</v>
      </c>
      <c r="E134" s="135" t="s">
        <v>382</v>
      </c>
      <c r="F134" s="136" t="s">
        <v>383</v>
      </c>
      <c r="G134" s="137" t="s">
        <v>209</v>
      </c>
      <c r="H134" s="138">
        <v>288.35899999999998</v>
      </c>
      <c r="I134" s="139"/>
      <c r="J134" s="140">
        <f>ROUND(I134*H134,2)</f>
        <v>0</v>
      </c>
      <c r="K134" s="136" t="s">
        <v>363</v>
      </c>
      <c r="L134" s="33"/>
      <c r="M134" s="141" t="s">
        <v>19</v>
      </c>
      <c r="N134" s="142" t="s">
        <v>49</v>
      </c>
      <c r="P134" s="143">
        <f>O134*H134</f>
        <v>0</v>
      </c>
      <c r="Q134" s="143">
        <v>0</v>
      </c>
      <c r="R134" s="143">
        <f>Q134*H134</f>
        <v>0</v>
      </c>
      <c r="S134" s="143">
        <v>0</v>
      </c>
      <c r="T134" s="144">
        <f>S134*H134</f>
        <v>0</v>
      </c>
      <c r="AR134" s="145" t="s">
        <v>364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364</v>
      </c>
      <c r="BM134" s="145" t="s">
        <v>384</v>
      </c>
    </row>
    <row r="135" spans="2:65" s="1" customFormat="1" ht="11.25">
      <c r="B135" s="33"/>
      <c r="D135" s="147" t="s">
        <v>366</v>
      </c>
      <c r="F135" s="148" t="s">
        <v>385</v>
      </c>
      <c r="I135" s="149"/>
      <c r="L135" s="33"/>
      <c r="M135" s="150"/>
      <c r="T135" s="54"/>
      <c r="AT135" s="18" t="s">
        <v>366</v>
      </c>
      <c r="AU135" s="18" t="s">
        <v>90</v>
      </c>
    </row>
    <row r="136" spans="2:65" s="12" customFormat="1" ht="11.25">
      <c r="B136" s="151"/>
      <c r="D136" s="152" t="s">
        <v>368</v>
      </c>
      <c r="E136" s="153" t="s">
        <v>19</v>
      </c>
      <c r="F136" s="154" t="s">
        <v>485</v>
      </c>
      <c r="H136" s="153" t="s">
        <v>19</v>
      </c>
      <c r="I136" s="155"/>
      <c r="L136" s="151"/>
      <c r="M136" s="156"/>
      <c r="T136" s="157"/>
      <c r="AT136" s="153" t="s">
        <v>368</v>
      </c>
      <c r="AU136" s="153" t="s">
        <v>90</v>
      </c>
      <c r="AV136" s="12" t="s">
        <v>84</v>
      </c>
      <c r="AW136" s="12" t="s">
        <v>36</v>
      </c>
      <c r="AX136" s="12" t="s">
        <v>77</v>
      </c>
      <c r="AY136" s="153" t="s">
        <v>358</v>
      </c>
    </row>
    <row r="137" spans="2:65" s="12" customFormat="1" ht="11.25">
      <c r="B137" s="151"/>
      <c r="D137" s="152" t="s">
        <v>368</v>
      </c>
      <c r="E137" s="153" t="s">
        <v>19</v>
      </c>
      <c r="F137" s="154" t="s">
        <v>5634</v>
      </c>
      <c r="H137" s="153" t="s">
        <v>19</v>
      </c>
      <c r="I137" s="155"/>
      <c r="L137" s="151"/>
      <c r="M137" s="156"/>
      <c r="T137" s="157"/>
      <c r="AT137" s="153" t="s">
        <v>368</v>
      </c>
      <c r="AU137" s="153" t="s">
        <v>90</v>
      </c>
      <c r="AV137" s="12" t="s">
        <v>84</v>
      </c>
      <c r="AW137" s="12" t="s">
        <v>36</v>
      </c>
      <c r="AX137" s="12" t="s">
        <v>77</v>
      </c>
      <c r="AY137" s="153" t="s">
        <v>358</v>
      </c>
    </row>
    <row r="138" spans="2:65" s="12" customFormat="1" ht="11.25">
      <c r="B138" s="151"/>
      <c r="D138" s="152" t="s">
        <v>368</v>
      </c>
      <c r="E138" s="153" t="s">
        <v>19</v>
      </c>
      <c r="F138" s="154" t="s">
        <v>5635</v>
      </c>
      <c r="H138" s="153" t="s">
        <v>19</v>
      </c>
      <c r="I138" s="155"/>
      <c r="L138" s="151"/>
      <c r="M138" s="156"/>
      <c r="T138" s="157"/>
      <c r="AT138" s="153" t="s">
        <v>368</v>
      </c>
      <c r="AU138" s="153" t="s">
        <v>90</v>
      </c>
      <c r="AV138" s="12" t="s">
        <v>84</v>
      </c>
      <c r="AW138" s="12" t="s">
        <v>36</v>
      </c>
      <c r="AX138" s="12" t="s">
        <v>77</v>
      </c>
      <c r="AY138" s="153" t="s">
        <v>358</v>
      </c>
    </row>
    <row r="139" spans="2:65" s="12" customFormat="1" ht="11.25">
      <c r="B139" s="151"/>
      <c r="D139" s="152" t="s">
        <v>368</v>
      </c>
      <c r="E139" s="153" t="s">
        <v>19</v>
      </c>
      <c r="F139" s="154" t="s">
        <v>507</v>
      </c>
      <c r="H139" s="153" t="s">
        <v>19</v>
      </c>
      <c r="I139" s="155"/>
      <c r="L139" s="151"/>
      <c r="M139" s="156"/>
      <c r="T139" s="157"/>
      <c r="AT139" s="153" t="s">
        <v>368</v>
      </c>
      <c r="AU139" s="153" t="s">
        <v>90</v>
      </c>
      <c r="AV139" s="12" t="s">
        <v>84</v>
      </c>
      <c r="AW139" s="12" t="s">
        <v>36</v>
      </c>
      <c r="AX139" s="12" t="s">
        <v>77</v>
      </c>
      <c r="AY139" s="153" t="s">
        <v>358</v>
      </c>
    </row>
    <row r="140" spans="2:65" s="13" customFormat="1" ht="11.25">
      <c r="B140" s="158"/>
      <c r="D140" s="152" t="s">
        <v>368</v>
      </c>
      <c r="E140" s="159" t="s">
        <v>19</v>
      </c>
      <c r="F140" s="160" t="s">
        <v>5636</v>
      </c>
      <c r="H140" s="161">
        <v>287.10899999999998</v>
      </c>
      <c r="I140" s="162"/>
      <c r="L140" s="158"/>
      <c r="M140" s="163"/>
      <c r="T140" s="164"/>
      <c r="AT140" s="159" t="s">
        <v>368</v>
      </c>
      <c r="AU140" s="159" t="s">
        <v>90</v>
      </c>
      <c r="AV140" s="13" t="s">
        <v>90</v>
      </c>
      <c r="AW140" s="13" t="s">
        <v>36</v>
      </c>
      <c r="AX140" s="13" t="s">
        <v>77</v>
      </c>
      <c r="AY140" s="159" t="s">
        <v>358</v>
      </c>
    </row>
    <row r="141" spans="2:65" s="13" customFormat="1" ht="11.25">
      <c r="B141" s="158"/>
      <c r="D141" s="152" t="s">
        <v>368</v>
      </c>
      <c r="E141" s="159" t="s">
        <v>19</v>
      </c>
      <c r="F141" s="160" t="s">
        <v>5637</v>
      </c>
      <c r="H141" s="161">
        <v>1.25</v>
      </c>
      <c r="I141" s="162"/>
      <c r="L141" s="158"/>
      <c r="M141" s="163"/>
      <c r="T141" s="164"/>
      <c r="AT141" s="159" t="s">
        <v>368</v>
      </c>
      <c r="AU141" s="159" t="s">
        <v>90</v>
      </c>
      <c r="AV141" s="13" t="s">
        <v>90</v>
      </c>
      <c r="AW141" s="13" t="s">
        <v>36</v>
      </c>
      <c r="AX141" s="13" t="s">
        <v>77</v>
      </c>
      <c r="AY141" s="159" t="s">
        <v>358</v>
      </c>
    </row>
    <row r="142" spans="2:65" s="14" customFormat="1" ht="11.25">
      <c r="B142" s="165"/>
      <c r="D142" s="152" t="s">
        <v>368</v>
      </c>
      <c r="E142" s="166" t="s">
        <v>211</v>
      </c>
      <c r="F142" s="167" t="s">
        <v>371</v>
      </c>
      <c r="H142" s="168">
        <v>288.35899999999998</v>
      </c>
      <c r="I142" s="169"/>
      <c r="L142" s="165"/>
      <c r="M142" s="170"/>
      <c r="T142" s="171"/>
      <c r="AT142" s="166" t="s">
        <v>368</v>
      </c>
      <c r="AU142" s="166" t="s">
        <v>90</v>
      </c>
      <c r="AV142" s="14" t="s">
        <v>364</v>
      </c>
      <c r="AW142" s="14" t="s">
        <v>36</v>
      </c>
      <c r="AX142" s="14" t="s">
        <v>84</v>
      </c>
      <c r="AY142" s="166" t="s">
        <v>358</v>
      </c>
    </row>
    <row r="143" spans="2:65" s="1" customFormat="1" ht="62.65" customHeight="1">
      <c r="B143" s="33"/>
      <c r="C143" s="134" t="s">
        <v>388</v>
      </c>
      <c r="D143" s="134" t="s">
        <v>360</v>
      </c>
      <c r="E143" s="135" t="s">
        <v>389</v>
      </c>
      <c r="F143" s="136" t="s">
        <v>390</v>
      </c>
      <c r="G143" s="137" t="s">
        <v>209</v>
      </c>
      <c r="H143" s="138">
        <v>412.35899999999998</v>
      </c>
      <c r="I143" s="139"/>
      <c r="J143" s="140">
        <f>ROUND(I143*H143,2)</f>
        <v>0</v>
      </c>
      <c r="K143" s="136" t="s">
        <v>363</v>
      </c>
      <c r="L143" s="33"/>
      <c r="M143" s="141" t="s">
        <v>19</v>
      </c>
      <c r="N143" s="142" t="s">
        <v>49</v>
      </c>
      <c r="P143" s="143">
        <f>O143*H143</f>
        <v>0</v>
      </c>
      <c r="Q143" s="143">
        <v>0</v>
      </c>
      <c r="R143" s="143">
        <f>Q143*H143</f>
        <v>0</v>
      </c>
      <c r="S143" s="143">
        <v>0</v>
      </c>
      <c r="T143" s="144">
        <f>S143*H143</f>
        <v>0</v>
      </c>
      <c r="AR143" s="145" t="s">
        <v>364</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364</v>
      </c>
      <c r="BM143" s="145" t="s">
        <v>391</v>
      </c>
    </row>
    <row r="144" spans="2:65" s="1" customFormat="1" ht="11.25">
      <c r="B144" s="33"/>
      <c r="D144" s="147" t="s">
        <v>366</v>
      </c>
      <c r="F144" s="148" t="s">
        <v>392</v>
      </c>
      <c r="I144" s="149"/>
      <c r="L144" s="33"/>
      <c r="M144" s="150"/>
      <c r="T144" s="54"/>
      <c r="AT144" s="18" t="s">
        <v>366</v>
      </c>
      <c r="AU144" s="18" t="s">
        <v>90</v>
      </c>
    </row>
    <row r="145" spans="2:65" s="12" customFormat="1" ht="11.25">
      <c r="B145" s="151"/>
      <c r="D145" s="152" t="s">
        <v>368</v>
      </c>
      <c r="E145" s="153" t="s">
        <v>19</v>
      </c>
      <c r="F145" s="154" t="s">
        <v>393</v>
      </c>
      <c r="H145" s="153" t="s">
        <v>19</v>
      </c>
      <c r="I145" s="155"/>
      <c r="L145" s="151"/>
      <c r="M145" s="156"/>
      <c r="T145" s="157"/>
      <c r="AT145" s="153" t="s">
        <v>368</v>
      </c>
      <c r="AU145" s="153" t="s">
        <v>90</v>
      </c>
      <c r="AV145" s="12" t="s">
        <v>84</v>
      </c>
      <c r="AW145" s="12" t="s">
        <v>36</v>
      </c>
      <c r="AX145" s="12" t="s">
        <v>77</v>
      </c>
      <c r="AY145" s="153" t="s">
        <v>358</v>
      </c>
    </row>
    <row r="146" spans="2:65" s="13" customFormat="1" ht="11.25">
      <c r="B146" s="158"/>
      <c r="D146" s="152" t="s">
        <v>368</v>
      </c>
      <c r="E146" s="159" t="s">
        <v>19</v>
      </c>
      <c r="F146" s="160" t="s">
        <v>302</v>
      </c>
      <c r="H146" s="161">
        <v>46.5</v>
      </c>
      <c r="I146" s="162"/>
      <c r="L146" s="158"/>
      <c r="M146" s="163"/>
      <c r="T146" s="164"/>
      <c r="AT146" s="159" t="s">
        <v>368</v>
      </c>
      <c r="AU146" s="159" t="s">
        <v>90</v>
      </c>
      <c r="AV146" s="13" t="s">
        <v>90</v>
      </c>
      <c r="AW146" s="13" t="s">
        <v>36</v>
      </c>
      <c r="AX146" s="13" t="s">
        <v>77</v>
      </c>
      <c r="AY146" s="159" t="s">
        <v>358</v>
      </c>
    </row>
    <row r="147" spans="2:65" s="13" customFormat="1" ht="11.25">
      <c r="B147" s="158"/>
      <c r="D147" s="152" t="s">
        <v>368</v>
      </c>
      <c r="E147" s="159" t="s">
        <v>19</v>
      </c>
      <c r="F147" s="160" t="s">
        <v>5576</v>
      </c>
      <c r="H147" s="161">
        <v>77.5</v>
      </c>
      <c r="I147" s="162"/>
      <c r="L147" s="158"/>
      <c r="M147" s="163"/>
      <c r="T147" s="164"/>
      <c r="AT147" s="159" t="s">
        <v>368</v>
      </c>
      <c r="AU147" s="159" t="s">
        <v>90</v>
      </c>
      <c r="AV147" s="13" t="s">
        <v>90</v>
      </c>
      <c r="AW147" s="13" t="s">
        <v>36</v>
      </c>
      <c r="AX147" s="13" t="s">
        <v>77</v>
      </c>
      <c r="AY147" s="159" t="s">
        <v>358</v>
      </c>
    </row>
    <row r="148" spans="2:65" s="13" customFormat="1" ht="11.25">
      <c r="B148" s="158"/>
      <c r="D148" s="152" t="s">
        <v>368</v>
      </c>
      <c r="E148" s="159" t="s">
        <v>19</v>
      </c>
      <c r="F148" s="160" t="s">
        <v>211</v>
      </c>
      <c r="H148" s="161">
        <v>288.35899999999998</v>
      </c>
      <c r="I148" s="162"/>
      <c r="L148" s="158"/>
      <c r="M148" s="163"/>
      <c r="T148" s="164"/>
      <c r="AT148" s="159" t="s">
        <v>368</v>
      </c>
      <c r="AU148" s="159" t="s">
        <v>90</v>
      </c>
      <c r="AV148" s="13" t="s">
        <v>90</v>
      </c>
      <c r="AW148" s="13" t="s">
        <v>36</v>
      </c>
      <c r="AX148" s="13" t="s">
        <v>77</v>
      </c>
      <c r="AY148" s="159" t="s">
        <v>358</v>
      </c>
    </row>
    <row r="149" spans="2:65" s="14" customFormat="1" ht="11.25">
      <c r="B149" s="165"/>
      <c r="D149" s="152" t="s">
        <v>368</v>
      </c>
      <c r="E149" s="166" t="s">
        <v>19</v>
      </c>
      <c r="F149" s="167" t="s">
        <v>371</v>
      </c>
      <c r="H149" s="168">
        <v>412.35899999999998</v>
      </c>
      <c r="I149" s="169"/>
      <c r="L149" s="165"/>
      <c r="M149" s="170"/>
      <c r="T149" s="171"/>
      <c r="AT149" s="166" t="s">
        <v>368</v>
      </c>
      <c r="AU149" s="166" t="s">
        <v>90</v>
      </c>
      <c r="AV149" s="14" t="s">
        <v>364</v>
      </c>
      <c r="AW149" s="14" t="s">
        <v>36</v>
      </c>
      <c r="AX149" s="14" t="s">
        <v>84</v>
      </c>
      <c r="AY149" s="166" t="s">
        <v>358</v>
      </c>
    </row>
    <row r="150" spans="2:65" s="1" customFormat="1" ht="62.65" customHeight="1">
      <c r="B150" s="33"/>
      <c r="C150" s="134" t="s">
        <v>394</v>
      </c>
      <c r="D150" s="134" t="s">
        <v>360</v>
      </c>
      <c r="E150" s="135" t="s">
        <v>395</v>
      </c>
      <c r="F150" s="136" t="s">
        <v>396</v>
      </c>
      <c r="G150" s="137" t="s">
        <v>209</v>
      </c>
      <c r="H150" s="138">
        <v>16.8</v>
      </c>
      <c r="I150" s="139"/>
      <c r="J150" s="140">
        <f>ROUND(I150*H150,2)</f>
        <v>0</v>
      </c>
      <c r="K150" s="136" t="s">
        <v>363</v>
      </c>
      <c r="L150" s="33"/>
      <c r="M150" s="141" t="s">
        <v>19</v>
      </c>
      <c r="N150" s="142" t="s">
        <v>49</v>
      </c>
      <c r="P150" s="143">
        <f>O150*H150</f>
        <v>0</v>
      </c>
      <c r="Q150" s="143">
        <v>0</v>
      </c>
      <c r="R150" s="143">
        <f>Q150*H150</f>
        <v>0</v>
      </c>
      <c r="S150" s="143">
        <v>0</v>
      </c>
      <c r="T150" s="144">
        <f>S150*H150</f>
        <v>0</v>
      </c>
      <c r="AR150" s="145" t="s">
        <v>364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364</v>
      </c>
      <c r="BM150" s="145" t="s">
        <v>397</v>
      </c>
    </row>
    <row r="151" spans="2:65" s="1" customFormat="1" ht="11.25">
      <c r="B151" s="33"/>
      <c r="D151" s="147" t="s">
        <v>366</v>
      </c>
      <c r="F151" s="148" t="s">
        <v>398</v>
      </c>
      <c r="I151" s="149"/>
      <c r="L151" s="33"/>
      <c r="M151" s="150"/>
      <c r="T151" s="54"/>
      <c r="AT151" s="18" t="s">
        <v>366</v>
      </c>
      <c r="AU151" s="18" t="s">
        <v>90</v>
      </c>
    </row>
    <row r="152" spans="2:65" s="12" customFormat="1" ht="11.25">
      <c r="B152" s="151"/>
      <c r="D152" s="152" t="s">
        <v>368</v>
      </c>
      <c r="E152" s="153" t="s">
        <v>19</v>
      </c>
      <c r="F152" s="154" t="s">
        <v>393</v>
      </c>
      <c r="H152" s="153" t="s">
        <v>19</v>
      </c>
      <c r="I152" s="155"/>
      <c r="L152" s="151"/>
      <c r="M152" s="156"/>
      <c r="T152" s="157"/>
      <c r="AT152" s="153" t="s">
        <v>368</v>
      </c>
      <c r="AU152" s="153" t="s">
        <v>90</v>
      </c>
      <c r="AV152" s="12" t="s">
        <v>84</v>
      </c>
      <c r="AW152" s="12" t="s">
        <v>36</v>
      </c>
      <c r="AX152" s="12" t="s">
        <v>77</v>
      </c>
      <c r="AY152" s="153" t="s">
        <v>358</v>
      </c>
    </row>
    <row r="153" spans="2:65" s="13" customFormat="1" ht="11.25">
      <c r="B153" s="158"/>
      <c r="D153" s="152" t="s">
        <v>368</v>
      </c>
      <c r="E153" s="159" t="s">
        <v>19</v>
      </c>
      <c r="F153" s="160" t="s">
        <v>207</v>
      </c>
      <c r="H153" s="161">
        <v>16.8</v>
      </c>
      <c r="I153" s="162"/>
      <c r="L153" s="158"/>
      <c r="M153" s="163"/>
      <c r="T153" s="164"/>
      <c r="AT153" s="159" t="s">
        <v>368</v>
      </c>
      <c r="AU153" s="159" t="s">
        <v>90</v>
      </c>
      <c r="AV153" s="13" t="s">
        <v>90</v>
      </c>
      <c r="AW153" s="13" t="s">
        <v>36</v>
      </c>
      <c r="AX153" s="13" t="s">
        <v>77</v>
      </c>
      <c r="AY153" s="159" t="s">
        <v>358</v>
      </c>
    </row>
    <row r="154" spans="2:65" s="14" customFormat="1" ht="11.25">
      <c r="B154" s="165"/>
      <c r="D154" s="152" t="s">
        <v>368</v>
      </c>
      <c r="E154" s="166" t="s">
        <v>19</v>
      </c>
      <c r="F154" s="167" t="s">
        <v>371</v>
      </c>
      <c r="H154" s="168">
        <v>16.8</v>
      </c>
      <c r="I154" s="169"/>
      <c r="L154" s="165"/>
      <c r="M154" s="170"/>
      <c r="T154" s="171"/>
      <c r="AT154" s="166" t="s">
        <v>368</v>
      </c>
      <c r="AU154" s="166" t="s">
        <v>90</v>
      </c>
      <c r="AV154" s="14" t="s">
        <v>364</v>
      </c>
      <c r="AW154" s="14" t="s">
        <v>36</v>
      </c>
      <c r="AX154" s="14" t="s">
        <v>84</v>
      </c>
      <c r="AY154" s="166" t="s">
        <v>358</v>
      </c>
    </row>
    <row r="155" spans="2:65" s="1" customFormat="1" ht="62.65" customHeight="1">
      <c r="B155" s="33"/>
      <c r="C155" s="134" t="s">
        <v>399</v>
      </c>
      <c r="D155" s="134" t="s">
        <v>360</v>
      </c>
      <c r="E155" s="135" t="s">
        <v>400</v>
      </c>
      <c r="F155" s="136" t="s">
        <v>401</v>
      </c>
      <c r="G155" s="137" t="s">
        <v>209</v>
      </c>
      <c r="H155" s="138">
        <v>412.35899999999998</v>
      </c>
      <c r="I155" s="139"/>
      <c r="J155" s="140">
        <f>ROUND(I155*H155,2)</f>
        <v>0</v>
      </c>
      <c r="K155" s="136" t="s">
        <v>363</v>
      </c>
      <c r="L155" s="33"/>
      <c r="M155" s="141" t="s">
        <v>19</v>
      </c>
      <c r="N155" s="142" t="s">
        <v>49</v>
      </c>
      <c r="P155" s="143">
        <f>O155*H155</f>
        <v>0</v>
      </c>
      <c r="Q155" s="143">
        <v>0</v>
      </c>
      <c r="R155" s="143">
        <f>Q155*H155</f>
        <v>0</v>
      </c>
      <c r="S155" s="143">
        <v>0</v>
      </c>
      <c r="T155" s="144">
        <f>S155*H155</f>
        <v>0</v>
      </c>
      <c r="AR155" s="145" t="s">
        <v>364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364</v>
      </c>
      <c r="BM155" s="145" t="s">
        <v>5638</v>
      </c>
    </row>
    <row r="156" spans="2:65" s="1" customFormat="1" ht="11.25">
      <c r="B156" s="33"/>
      <c r="D156" s="147" t="s">
        <v>366</v>
      </c>
      <c r="F156" s="148" t="s">
        <v>5639</v>
      </c>
      <c r="I156" s="149"/>
      <c r="L156" s="33"/>
      <c r="M156" s="150"/>
      <c r="T156" s="54"/>
      <c r="AT156" s="18" t="s">
        <v>366</v>
      </c>
      <c r="AU156" s="18" t="s">
        <v>90</v>
      </c>
    </row>
    <row r="157" spans="2:65" s="12" customFormat="1" ht="11.25">
      <c r="B157" s="151"/>
      <c r="D157" s="152" t="s">
        <v>368</v>
      </c>
      <c r="E157" s="153" t="s">
        <v>19</v>
      </c>
      <c r="F157" s="154" t="s">
        <v>393</v>
      </c>
      <c r="H157" s="153" t="s">
        <v>19</v>
      </c>
      <c r="I157" s="155"/>
      <c r="L157" s="151"/>
      <c r="M157" s="156"/>
      <c r="T157" s="157"/>
      <c r="AT157" s="153" t="s">
        <v>368</v>
      </c>
      <c r="AU157" s="153" t="s">
        <v>90</v>
      </c>
      <c r="AV157" s="12" t="s">
        <v>84</v>
      </c>
      <c r="AW157" s="12" t="s">
        <v>36</v>
      </c>
      <c r="AX157" s="12" t="s">
        <v>77</v>
      </c>
      <c r="AY157" s="153" t="s">
        <v>358</v>
      </c>
    </row>
    <row r="158" spans="2:65" s="13" customFormat="1" ht="11.25">
      <c r="B158" s="158"/>
      <c r="D158" s="152" t="s">
        <v>368</v>
      </c>
      <c r="E158" s="159" t="s">
        <v>19</v>
      </c>
      <c r="F158" s="160" t="s">
        <v>302</v>
      </c>
      <c r="H158" s="161">
        <v>46.5</v>
      </c>
      <c r="I158" s="162"/>
      <c r="L158" s="158"/>
      <c r="M158" s="163"/>
      <c r="T158" s="164"/>
      <c r="AT158" s="159" t="s">
        <v>368</v>
      </c>
      <c r="AU158" s="159" t="s">
        <v>90</v>
      </c>
      <c r="AV158" s="13" t="s">
        <v>90</v>
      </c>
      <c r="AW158" s="13" t="s">
        <v>36</v>
      </c>
      <c r="AX158" s="13" t="s">
        <v>77</v>
      </c>
      <c r="AY158" s="159" t="s">
        <v>358</v>
      </c>
    </row>
    <row r="159" spans="2:65" s="13" customFormat="1" ht="11.25">
      <c r="B159" s="158"/>
      <c r="D159" s="152" t="s">
        <v>368</v>
      </c>
      <c r="E159" s="159" t="s">
        <v>19</v>
      </c>
      <c r="F159" s="160" t="s">
        <v>5576</v>
      </c>
      <c r="H159" s="161">
        <v>77.5</v>
      </c>
      <c r="I159" s="162"/>
      <c r="L159" s="158"/>
      <c r="M159" s="163"/>
      <c r="T159" s="164"/>
      <c r="AT159" s="159" t="s">
        <v>368</v>
      </c>
      <c r="AU159" s="159" t="s">
        <v>90</v>
      </c>
      <c r="AV159" s="13" t="s">
        <v>90</v>
      </c>
      <c r="AW159" s="13" t="s">
        <v>36</v>
      </c>
      <c r="AX159" s="13" t="s">
        <v>77</v>
      </c>
      <c r="AY159" s="159" t="s">
        <v>358</v>
      </c>
    </row>
    <row r="160" spans="2:65" s="13" customFormat="1" ht="11.25">
      <c r="B160" s="158"/>
      <c r="D160" s="152" t="s">
        <v>368</v>
      </c>
      <c r="E160" s="159" t="s">
        <v>19</v>
      </c>
      <c r="F160" s="160" t="s">
        <v>211</v>
      </c>
      <c r="H160" s="161">
        <v>288.35899999999998</v>
      </c>
      <c r="I160" s="162"/>
      <c r="L160" s="158"/>
      <c r="M160" s="163"/>
      <c r="T160" s="164"/>
      <c r="AT160" s="159" t="s">
        <v>368</v>
      </c>
      <c r="AU160" s="159" t="s">
        <v>90</v>
      </c>
      <c r="AV160" s="13" t="s">
        <v>90</v>
      </c>
      <c r="AW160" s="13" t="s">
        <v>36</v>
      </c>
      <c r="AX160" s="13" t="s">
        <v>77</v>
      </c>
      <c r="AY160" s="159" t="s">
        <v>358</v>
      </c>
    </row>
    <row r="161" spans="2:65" s="14" customFormat="1" ht="11.25">
      <c r="B161" s="165"/>
      <c r="D161" s="152" t="s">
        <v>368</v>
      </c>
      <c r="E161" s="166" t="s">
        <v>19</v>
      </c>
      <c r="F161" s="167" t="s">
        <v>371</v>
      </c>
      <c r="H161" s="168">
        <v>412.35899999999998</v>
      </c>
      <c r="I161" s="169"/>
      <c r="L161" s="165"/>
      <c r="M161" s="170"/>
      <c r="T161" s="171"/>
      <c r="AT161" s="166" t="s">
        <v>368</v>
      </c>
      <c r="AU161" s="166" t="s">
        <v>90</v>
      </c>
      <c r="AV161" s="14" t="s">
        <v>364</v>
      </c>
      <c r="AW161" s="14" t="s">
        <v>36</v>
      </c>
      <c r="AX161" s="14" t="s">
        <v>84</v>
      </c>
      <c r="AY161" s="166" t="s">
        <v>358</v>
      </c>
    </row>
    <row r="162" spans="2:65" s="1" customFormat="1" ht="62.65" customHeight="1">
      <c r="B162" s="33"/>
      <c r="C162" s="134" t="s">
        <v>406</v>
      </c>
      <c r="D162" s="134" t="s">
        <v>360</v>
      </c>
      <c r="E162" s="135" t="s">
        <v>407</v>
      </c>
      <c r="F162" s="136" t="s">
        <v>408</v>
      </c>
      <c r="G162" s="137" t="s">
        <v>209</v>
      </c>
      <c r="H162" s="138">
        <v>16.8</v>
      </c>
      <c r="I162" s="139"/>
      <c r="J162" s="140">
        <f>ROUND(I162*H162,2)</f>
        <v>0</v>
      </c>
      <c r="K162" s="136" t="s">
        <v>363</v>
      </c>
      <c r="L162" s="33"/>
      <c r="M162" s="141" t="s">
        <v>19</v>
      </c>
      <c r="N162" s="142" t="s">
        <v>49</v>
      </c>
      <c r="P162" s="143">
        <f>O162*H162</f>
        <v>0</v>
      </c>
      <c r="Q162" s="143">
        <v>0</v>
      </c>
      <c r="R162" s="143">
        <f>Q162*H162</f>
        <v>0</v>
      </c>
      <c r="S162" s="143">
        <v>0</v>
      </c>
      <c r="T162" s="144">
        <f>S162*H162</f>
        <v>0</v>
      </c>
      <c r="AR162" s="145" t="s">
        <v>364</v>
      </c>
      <c r="AT162" s="145" t="s">
        <v>360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364</v>
      </c>
      <c r="BM162" s="145" t="s">
        <v>5640</v>
      </c>
    </row>
    <row r="163" spans="2:65" s="1" customFormat="1" ht="11.25">
      <c r="B163" s="33"/>
      <c r="D163" s="147" t="s">
        <v>366</v>
      </c>
      <c r="F163" s="148" t="s">
        <v>5641</v>
      </c>
      <c r="I163" s="149"/>
      <c r="L163" s="33"/>
      <c r="M163" s="150"/>
      <c r="T163" s="54"/>
      <c r="AT163" s="18" t="s">
        <v>366</v>
      </c>
      <c r="AU163" s="18" t="s">
        <v>90</v>
      </c>
    </row>
    <row r="164" spans="2:65" s="12" customFormat="1" ht="11.25">
      <c r="B164" s="151"/>
      <c r="D164" s="152" t="s">
        <v>368</v>
      </c>
      <c r="E164" s="153" t="s">
        <v>19</v>
      </c>
      <c r="F164" s="154" t="s">
        <v>393</v>
      </c>
      <c r="H164" s="153" t="s">
        <v>19</v>
      </c>
      <c r="I164" s="155"/>
      <c r="L164" s="151"/>
      <c r="M164" s="156"/>
      <c r="T164" s="157"/>
      <c r="AT164" s="153" t="s">
        <v>368</v>
      </c>
      <c r="AU164" s="153" t="s">
        <v>90</v>
      </c>
      <c r="AV164" s="12" t="s">
        <v>84</v>
      </c>
      <c r="AW164" s="12" t="s">
        <v>36</v>
      </c>
      <c r="AX164" s="12" t="s">
        <v>77</v>
      </c>
      <c r="AY164" s="153" t="s">
        <v>358</v>
      </c>
    </row>
    <row r="165" spans="2:65" s="13" customFormat="1" ht="11.25">
      <c r="B165" s="158"/>
      <c r="D165" s="152" t="s">
        <v>368</v>
      </c>
      <c r="E165" s="159" t="s">
        <v>19</v>
      </c>
      <c r="F165" s="160" t="s">
        <v>207</v>
      </c>
      <c r="H165" s="161">
        <v>16.8</v>
      </c>
      <c r="I165" s="162"/>
      <c r="L165" s="158"/>
      <c r="M165" s="163"/>
      <c r="T165" s="164"/>
      <c r="AT165" s="159" t="s">
        <v>368</v>
      </c>
      <c r="AU165" s="159" t="s">
        <v>90</v>
      </c>
      <c r="AV165" s="13" t="s">
        <v>90</v>
      </c>
      <c r="AW165" s="13" t="s">
        <v>36</v>
      </c>
      <c r="AX165" s="13" t="s">
        <v>77</v>
      </c>
      <c r="AY165" s="159" t="s">
        <v>358</v>
      </c>
    </row>
    <row r="166" spans="2:65" s="14" customFormat="1" ht="11.25">
      <c r="B166" s="165"/>
      <c r="D166" s="152" t="s">
        <v>368</v>
      </c>
      <c r="E166" s="166" t="s">
        <v>19</v>
      </c>
      <c r="F166" s="167" t="s">
        <v>371</v>
      </c>
      <c r="H166" s="168">
        <v>16.8</v>
      </c>
      <c r="I166" s="169"/>
      <c r="L166" s="165"/>
      <c r="M166" s="170"/>
      <c r="T166" s="171"/>
      <c r="AT166" s="166" t="s">
        <v>368</v>
      </c>
      <c r="AU166" s="166" t="s">
        <v>90</v>
      </c>
      <c r="AV166" s="14" t="s">
        <v>364</v>
      </c>
      <c r="AW166" s="14" t="s">
        <v>36</v>
      </c>
      <c r="AX166" s="14" t="s">
        <v>84</v>
      </c>
      <c r="AY166" s="166" t="s">
        <v>358</v>
      </c>
    </row>
    <row r="167" spans="2:65" s="1" customFormat="1" ht="44.25" customHeight="1">
      <c r="B167" s="33"/>
      <c r="C167" s="134" t="s">
        <v>411</v>
      </c>
      <c r="D167" s="134" t="s">
        <v>360</v>
      </c>
      <c r="E167" s="135" t="s">
        <v>5642</v>
      </c>
      <c r="F167" s="136" t="s">
        <v>5643</v>
      </c>
      <c r="G167" s="137" t="s">
        <v>209</v>
      </c>
      <c r="H167" s="138">
        <v>518.46900000000005</v>
      </c>
      <c r="I167" s="139"/>
      <c r="J167" s="140">
        <f>ROUND(I167*H167,2)</f>
        <v>0</v>
      </c>
      <c r="K167" s="136" t="s">
        <v>363</v>
      </c>
      <c r="L167" s="33"/>
      <c r="M167" s="141" t="s">
        <v>19</v>
      </c>
      <c r="N167" s="142" t="s">
        <v>49</v>
      </c>
      <c r="P167" s="143">
        <f>O167*H167</f>
        <v>0</v>
      </c>
      <c r="Q167" s="143">
        <v>0</v>
      </c>
      <c r="R167" s="143">
        <f>Q167*H167</f>
        <v>0</v>
      </c>
      <c r="S167" s="143">
        <v>0</v>
      </c>
      <c r="T167" s="144">
        <f>S167*H167</f>
        <v>0</v>
      </c>
      <c r="AR167" s="145" t="s">
        <v>364</v>
      </c>
      <c r="AT167" s="145" t="s">
        <v>360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364</v>
      </c>
      <c r="BM167" s="145" t="s">
        <v>5644</v>
      </c>
    </row>
    <row r="168" spans="2:65" s="1" customFormat="1" ht="11.25">
      <c r="B168" s="33"/>
      <c r="D168" s="147" t="s">
        <v>366</v>
      </c>
      <c r="F168" s="148" t="s">
        <v>5645</v>
      </c>
      <c r="I168" s="149"/>
      <c r="L168" s="33"/>
      <c r="M168" s="150"/>
      <c r="T168" s="54"/>
      <c r="AT168" s="18" t="s">
        <v>366</v>
      </c>
      <c r="AU168" s="18" t="s">
        <v>90</v>
      </c>
    </row>
    <row r="169" spans="2:65" s="13" customFormat="1" ht="11.25">
      <c r="B169" s="158"/>
      <c r="D169" s="152" t="s">
        <v>368</v>
      </c>
      <c r="E169" s="159" t="s">
        <v>19</v>
      </c>
      <c r="F169" s="160" t="s">
        <v>307</v>
      </c>
      <c r="H169" s="161">
        <v>89.31</v>
      </c>
      <c r="I169" s="162"/>
      <c r="L169" s="158"/>
      <c r="M169" s="163"/>
      <c r="T169" s="164"/>
      <c r="AT169" s="159" t="s">
        <v>368</v>
      </c>
      <c r="AU169" s="159" t="s">
        <v>90</v>
      </c>
      <c r="AV169" s="13" t="s">
        <v>90</v>
      </c>
      <c r="AW169" s="13" t="s">
        <v>36</v>
      </c>
      <c r="AX169" s="13" t="s">
        <v>77</v>
      </c>
      <c r="AY169" s="159" t="s">
        <v>358</v>
      </c>
    </row>
    <row r="170" spans="2:65" s="13" customFormat="1" ht="11.25">
      <c r="B170" s="158"/>
      <c r="D170" s="152" t="s">
        <v>368</v>
      </c>
      <c r="E170" s="159" t="s">
        <v>19</v>
      </c>
      <c r="F170" s="160" t="s">
        <v>302</v>
      </c>
      <c r="H170" s="161">
        <v>46.5</v>
      </c>
      <c r="I170" s="162"/>
      <c r="L170" s="158"/>
      <c r="M170" s="163"/>
      <c r="T170" s="164"/>
      <c r="AT170" s="159" t="s">
        <v>368</v>
      </c>
      <c r="AU170" s="159" t="s">
        <v>90</v>
      </c>
      <c r="AV170" s="13" t="s">
        <v>90</v>
      </c>
      <c r="AW170" s="13" t="s">
        <v>36</v>
      </c>
      <c r="AX170" s="13" t="s">
        <v>77</v>
      </c>
      <c r="AY170" s="159" t="s">
        <v>358</v>
      </c>
    </row>
    <row r="171" spans="2:65" s="13" customFormat="1" ht="11.25">
      <c r="B171" s="158"/>
      <c r="D171" s="152" t="s">
        <v>368</v>
      </c>
      <c r="E171" s="159" t="s">
        <v>19</v>
      </c>
      <c r="F171" s="160" t="s">
        <v>5576</v>
      </c>
      <c r="H171" s="161">
        <v>77.5</v>
      </c>
      <c r="I171" s="162"/>
      <c r="L171" s="158"/>
      <c r="M171" s="163"/>
      <c r="T171" s="164"/>
      <c r="AT171" s="159" t="s">
        <v>368</v>
      </c>
      <c r="AU171" s="159" t="s">
        <v>90</v>
      </c>
      <c r="AV171" s="13" t="s">
        <v>90</v>
      </c>
      <c r="AW171" s="13" t="s">
        <v>36</v>
      </c>
      <c r="AX171" s="13" t="s">
        <v>77</v>
      </c>
      <c r="AY171" s="159" t="s">
        <v>358</v>
      </c>
    </row>
    <row r="172" spans="2:65" s="13" customFormat="1" ht="11.25">
      <c r="B172" s="158"/>
      <c r="D172" s="152" t="s">
        <v>368</v>
      </c>
      <c r="E172" s="159" t="s">
        <v>19</v>
      </c>
      <c r="F172" s="160" t="s">
        <v>211</v>
      </c>
      <c r="H172" s="161">
        <v>288.35899999999998</v>
      </c>
      <c r="I172" s="162"/>
      <c r="L172" s="158"/>
      <c r="M172" s="163"/>
      <c r="T172" s="164"/>
      <c r="AT172" s="159" t="s">
        <v>368</v>
      </c>
      <c r="AU172" s="159" t="s">
        <v>90</v>
      </c>
      <c r="AV172" s="13" t="s">
        <v>90</v>
      </c>
      <c r="AW172" s="13" t="s">
        <v>36</v>
      </c>
      <c r="AX172" s="13" t="s">
        <v>77</v>
      </c>
      <c r="AY172" s="159" t="s">
        <v>358</v>
      </c>
    </row>
    <row r="173" spans="2:65" s="15" customFormat="1" ht="11.25">
      <c r="B173" s="172"/>
      <c r="D173" s="152" t="s">
        <v>368</v>
      </c>
      <c r="E173" s="173" t="s">
        <v>19</v>
      </c>
      <c r="F173" s="174" t="s">
        <v>416</v>
      </c>
      <c r="H173" s="175">
        <v>501.66899999999998</v>
      </c>
      <c r="I173" s="176"/>
      <c r="L173" s="172"/>
      <c r="M173" s="177"/>
      <c r="T173" s="178"/>
      <c r="AT173" s="173" t="s">
        <v>368</v>
      </c>
      <c r="AU173" s="173" t="s">
        <v>90</v>
      </c>
      <c r="AV173" s="15" t="s">
        <v>97</v>
      </c>
      <c r="AW173" s="15" t="s">
        <v>36</v>
      </c>
      <c r="AX173" s="15" t="s">
        <v>77</v>
      </c>
      <c r="AY173" s="173" t="s">
        <v>358</v>
      </c>
    </row>
    <row r="174" spans="2:65" s="13" customFormat="1" ht="11.25">
      <c r="B174" s="158"/>
      <c r="D174" s="152" t="s">
        <v>368</v>
      </c>
      <c r="E174" s="159" t="s">
        <v>19</v>
      </c>
      <c r="F174" s="160" t="s">
        <v>207</v>
      </c>
      <c r="H174" s="161">
        <v>16.8</v>
      </c>
      <c r="I174" s="162"/>
      <c r="L174" s="158"/>
      <c r="M174" s="163"/>
      <c r="T174" s="164"/>
      <c r="AT174" s="159" t="s">
        <v>368</v>
      </c>
      <c r="AU174" s="159" t="s">
        <v>90</v>
      </c>
      <c r="AV174" s="13" t="s">
        <v>90</v>
      </c>
      <c r="AW174" s="13" t="s">
        <v>36</v>
      </c>
      <c r="AX174" s="13" t="s">
        <v>77</v>
      </c>
      <c r="AY174" s="159" t="s">
        <v>358</v>
      </c>
    </row>
    <row r="175" spans="2:65" s="15" customFormat="1" ht="11.25">
      <c r="B175" s="172"/>
      <c r="D175" s="152" t="s">
        <v>368</v>
      </c>
      <c r="E175" s="173" t="s">
        <v>19</v>
      </c>
      <c r="F175" s="174" t="s">
        <v>416</v>
      </c>
      <c r="H175" s="175">
        <v>16.8</v>
      </c>
      <c r="I175" s="176"/>
      <c r="L175" s="172"/>
      <c r="M175" s="177"/>
      <c r="T175" s="178"/>
      <c r="AT175" s="173" t="s">
        <v>368</v>
      </c>
      <c r="AU175" s="173" t="s">
        <v>90</v>
      </c>
      <c r="AV175" s="15" t="s">
        <v>97</v>
      </c>
      <c r="AW175" s="15" t="s">
        <v>36</v>
      </c>
      <c r="AX175" s="15" t="s">
        <v>77</v>
      </c>
      <c r="AY175" s="173" t="s">
        <v>358</v>
      </c>
    </row>
    <row r="176" spans="2:65" s="14" customFormat="1" ht="11.25">
      <c r="B176" s="165"/>
      <c r="D176" s="152" t="s">
        <v>368</v>
      </c>
      <c r="E176" s="166" t="s">
        <v>19</v>
      </c>
      <c r="F176" s="167" t="s">
        <v>371</v>
      </c>
      <c r="H176" s="168">
        <v>518.46900000000005</v>
      </c>
      <c r="I176" s="169"/>
      <c r="L176" s="165"/>
      <c r="M176" s="170"/>
      <c r="T176" s="171"/>
      <c r="AT176" s="166" t="s">
        <v>368</v>
      </c>
      <c r="AU176" s="166" t="s">
        <v>90</v>
      </c>
      <c r="AV176" s="14" t="s">
        <v>364</v>
      </c>
      <c r="AW176" s="14" t="s">
        <v>36</v>
      </c>
      <c r="AX176" s="14" t="s">
        <v>84</v>
      </c>
      <c r="AY176" s="166" t="s">
        <v>358</v>
      </c>
    </row>
    <row r="177" spans="2:65" s="1" customFormat="1" ht="37.9" customHeight="1">
      <c r="B177" s="33"/>
      <c r="C177" s="134" t="s">
        <v>417</v>
      </c>
      <c r="D177" s="134" t="s">
        <v>360</v>
      </c>
      <c r="E177" s="135" t="s">
        <v>418</v>
      </c>
      <c r="F177" s="136" t="s">
        <v>419</v>
      </c>
      <c r="G177" s="137" t="s">
        <v>209</v>
      </c>
      <c r="H177" s="138">
        <v>339.84899999999999</v>
      </c>
      <c r="I177" s="139"/>
      <c r="J177" s="140">
        <f>ROUND(I177*H177,2)</f>
        <v>0</v>
      </c>
      <c r="K177" s="136" t="s">
        <v>363</v>
      </c>
      <c r="L177" s="33"/>
      <c r="M177" s="141" t="s">
        <v>19</v>
      </c>
      <c r="N177" s="142" t="s">
        <v>49</v>
      </c>
      <c r="P177" s="143">
        <f>O177*H177</f>
        <v>0</v>
      </c>
      <c r="Q177" s="143">
        <v>0</v>
      </c>
      <c r="R177" s="143">
        <f>Q177*H177</f>
        <v>0</v>
      </c>
      <c r="S177" s="143">
        <v>0</v>
      </c>
      <c r="T177" s="144">
        <f>S177*H177</f>
        <v>0</v>
      </c>
      <c r="AR177" s="145" t="s">
        <v>364</v>
      </c>
      <c r="AT177" s="145" t="s">
        <v>360</v>
      </c>
      <c r="AU177" s="145" t="s">
        <v>90</v>
      </c>
      <c r="AY177" s="18" t="s">
        <v>358</v>
      </c>
      <c r="BE177" s="146">
        <f>IF(N177="základní",J177,0)</f>
        <v>0</v>
      </c>
      <c r="BF177" s="146">
        <f>IF(N177="snížená",J177,0)</f>
        <v>0</v>
      </c>
      <c r="BG177" s="146">
        <f>IF(N177="zákl. přenesená",J177,0)</f>
        <v>0</v>
      </c>
      <c r="BH177" s="146">
        <f>IF(N177="sníž. přenesená",J177,0)</f>
        <v>0</v>
      </c>
      <c r="BI177" s="146">
        <f>IF(N177="nulová",J177,0)</f>
        <v>0</v>
      </c>
      <c r="BJ177" s="18" t="s">
        <v>90</v>
      </c>
      <c r="BK177" s="146">
        <f>ROUND(I177*H177,2)</f>
        <v>0</v>
      </c>
      <c r="BL177" s="18" t="s">
        <v>364</v>
      </c>
      <c r="BM177" s="145" t="s">
        <v>5646</v>
      </c>
    </row>
    <row r="178" spans="2:65" s="1" customFormat="1" ht="11.25">
      <c r="B178" s="33"/>
      <c r="D178" s="147" t="s">
        <v>366</v>
      </c>
      <c r="F178" s="148" t="s">
        <v>5647</v>
      </c>
      <c r="I178" s="149"/>
      <c r="L178" s="33"/>
      <c r="M178" s="150"/>
      <c r="T178" s="54"/>
      <c r="AT178" s="18" t="s">
        <v>366</v>
      </c>
      <c r="AU178" s="18" t="s">
        <v>90</v>
      </c>
    </row>
    <row r="179" spans="2:65" s="13" customFormat="1" ht="11.25">
      <c r="B179" s="158"/>
      <c r="D179" s="152" t="s">
        <v>368</v>
      </c>
      <c r="E179" s="159" t="s">
        <v>19</v>
      </c>
      <c r="F179" s="160" t="s">
        <v>302</v>
      </c>
      <c r="H179" s="161">
        <v>46.5</v>
      </c>
      <c r="I179" s="162"/>
      <c r="L179" s="158"/>
      <c r="M179" s="163"/>
      <c r="T179" s="164"/>
      <c r="AT179" s="159" t="s">
        <v>368</v>
      </c>
      <c r="AU179" s="159" t="s">
        <v>90</v>
      </c>
      <c r="AV179" s="13" t="s">
        <v>90</v>
      </c>
      <c r="AW179" s="13" t="s">
        <v>36</v>
      </c>
      <c r="AX179" s="13" t="s">
        <v>77</v>
      </c>
      <c r="AY179" s="159" t="s">
        <v>358</v>
      </c>
    </row>
    <row r="180" spans="2:65" s="13" customFormat="1" ht="11.25">
      <c r="B180" s="158"/>
      <c r="D180" s="152" t="s">
        <v>368</v>
      </c>
      <c r="E180" s="159" t="s">
        <v>19</v>
      </c>
      <c r="F180" s="160" t="s">
        <v>5576</v>
      </c>
      <c r="H180" s="161">
        <v>77.5</v>
      </c>
      <c r="I180" s="162"/>
      <c r="L180" s="158"/>
      <c r="M180" s="163"/>
      <c r="T180" s="164"/>
      <c r="AT180" s="159" t="s">
        <v>368</v>
      </c>
      <c r="AU180" s="159" t="s">
        <v>90</v>
      </c>
      <c r="AV180" s="13" t="s">
        <v>90</v>
      </c>
      <c r="AW180" s="13" t="s">
        <v>36</v>
      </c>
      <c r="AX180" s="13" t="s">
        <v>77</v>
      </c>
      <c r="AY180" s="159" t="s">
        <v>358</v>
      </c>
    </row>
    <row r="181" spans="2:65" s="13" customFormat="1" ht="11.25">
      <c r="B181" s="158"/>
      <c r="D181" s="152" t="s">
        <v>368</v>
      </c>
      <c r="E181" s="159" t="s">
        <v>19</v>
      </c>
      <c r="F181" s="160" t="s">
        <v>211</v>
      </c>
      <c r="H181" s="161">
        <v>288.35899999999998</v>
      </c>
      <c r="I181" s="162"/>
      <c r="L181" s="158"/>
      <c r="M181" s="163"/>
      <c r="T181" s="164"/>
      <c r="AT181" s="159" t="s">
        <v>368</v>
      </c>
      <c r="AU181" s="159" t="s">
        <v>90</v>
      </c>
      <c r="AV181" s="13" t="s">
        <v>90</v>
      </c>
      <c r="AW181" s="13" t="s">
        <v>36</v>
      </c>
      <c r="AX181" s="13" t="s">
        <v>77</v>
      </c>
      <c r="AY181" s="159" t="s">
        <v>358</v>
      </c>
    </row>
    <row r="182" spans="2:65" s="13" customFormat="1" ht="11.25">
      <c r="B182" s="158"/>
      <c r="D182" s="152" t="s">
        <v>368</v>
      </c>
      <c r="E182" s="159" t="s">
        <v>19</v>
      </c>
      <c r="F182" s="160" t="s">
        <v>405</v>
      </c>
      <c r="H182" s="161">
        <v>-89.31</v>
      </c>
      <c r="I182" s="162"/>
      <c r="L182" s="158"/>
      <c r="M182" s="163"/>
      <c r="T182" s="164"/>
      <c r="AT182" s="159" t="s">
        <v>368</v>
      </c>
      <c r="AU182" s="159" t="s">
        <v>90</v>
      </c>
      <c r="AV182" s="13" t="s">
        <v>90</v>
      </c>
      <c r="AW182" s="13" t="s">
        <v>36</v>
      </c>
      <c r="AX182" s="13" t="s">
        <v>77</v>
      </c>
      <c r="AY182" s="159" t="s">
        <v>358</v>
      </c>
    </row>
    <row r="183" spans="2:65" s="15" customFormat="1" ht="11.25">
      <c r="B183" s="172"/>
      <c r="D183" s="152" t="s">
        <v>368</v>
      </c>
      <c r="E183" s="173" t="s">
        <v>19</v>
      </c>
      <c r="F183" s="174" t="s">
        <v>416</v>
      </c>
      <c r="H183" s="175">
        <v>323.04899999999998</v>
      </c>
      <c r="I183" s="176"/>
      <c r="L183" s="172"/>
      <c r="M183" s="177"/>
      <c r="T183" s="178"/>
      <c r="AT183" s="173" t="s">
        <v>368</v>
      </c>
      <c r="AU183" s="173" t="s">
        <v>90</v>
      </c>
      <c r="AV183" s="15" t="s">
        <v>97</v>
      </c>
      <c r="AW183" s="15" t="s">
        <v>36</v>
      </c>
      <c r="AX183" s="15" t="s">
        <v>77</v>
      </c>
      <c r="AY183" s="173" t="s">
        <v>358</v>
      </c>
    </row>
    <row r="184" spans="2:65" s="13" customFormat="1" ht="11.25">
      <c r="B184" s="158"/>
      <c r="D184" s="152" t="s">
        <v>368</v>
      </c>
      <c r="E184" s="159" t="s">
        <v>19</v>
      </c>
      <c r="F184" s="160" t="s">
        <v>207</v>
      </c>
      <c r="H184" s="161">
        <v>16.8</v>
      </c>
      <c r="I184" s="162"/>
      <c r="L184" s="158"/>
      <c r="M184" s="163"/>
      <c r="T184" s="164"/>
      <c r="AT184" s="159" t="s">
        <v>368</v>
      </c>
      <c r="AU184" s="159" t="s">
        <v>90</v>
      </c>
      <c r="AV184" s="13" t="s">
        <v>90</v>
      </c>
      <c r="AW184" s="13" t="s">
        <v>36</v>
      </c>
      <c r="AX184" s="13" t="s">
        <v>77</v>
      </c>
      <c r="AY184" s="159" t="s">
        <v>358</v>
      </c>
    </row>
    <row r="185" spans="2:65" s="15" customFormat="1" ht="11.25">
      <c r="B185" s="172"/>
      <c r="D185" s="152" t="s">
        <v>368</v>
      </c>
      <c r="E185" s="173" t="s">
        <v>19</v>
      </c>
      <c r="F185" s="174" t="s">
        <v>416</v>
      </c>
      <c r="H185" s="175">
        <v>16.8</v>
      </c>
      <c r="I185" s="176"/>
      <c r="L185" s="172"/>
      <c r="M185" s="177"/>
      <c r="T185" s="178"/>
      <c r="AT185" s="173" t="s">
        <v>368</v>
      </c>
      <c r="AU185" s="173" t="s">
        <v>90</v>
      </c>
      <c r="AV185" s="15" t="s">
        <v>97</v>
      </c>
      <c r="AW185" s="15" t="s">
        <v>36</v>
      </c>
      <c r="AX185" s="15" t="s">
        <v>77</v>
      </c>
      <c r="AY185" s="173" t="s">
        <v>358</v>
      </c>
    </row>
    <row r="186" spans="2:65" s="14" customFormat="1" ht="11.25">
      <c r="B186" s="165"/>
      <c r="D186" s="152" t="s">
        <v>368</v>
      </c>
      <c r="E186" s="166" t="s">
        <v>19</v>
      </c>
      <c r="F186" s="167" t="s">
        <v>371</v>
      </c>
      <c r="H186" s="168">
        <v>339.84899999999999</v>
      </c>
      <c r="I186" s="169"/>
      <c r="L186" s="165"/>
      <c r="M186" s="170"/>
      <c r="T186" s="171"/>
      <c r="AT186" s="166" t="s">
        <v>368</v>
      </c>
      <c r="AU186" s="166" t="s">
        <v>90</v>
      </c>
      <c r="AV186" s="14" t="s">
        <v>364</v>
      </c>
      <c r="AW186" s="14" t="s">
        <v>36</v>
      </c>
      <c r="AX186" s="14" t="s">
        <v>84</v>
      </c>
      <c r="AY186" s="166" t="s">
        <v>358</v>
      </c>
    </row>
    <row r="187" spans="2:65" s="1" customFormat="1" ht="37.9" customHeight="1">
      <c r="B187" s="33"/>
      <c r="C187" s="134" t="s">
        <v>422</v>
      </c>
      <c r="D187" s="134" t="s">
        <v>360</v>
      </c>
      <c r="E187" s="135" t="s">
        <v>423</v>
      </c>
      <c r="F187" s="136" t="s">
        <v>424</v>
      </c>
      <c r="G187" s="137" t="s">
        <v>209</v>
      </c>
      <c r="H187" s="138">
        <v>429.15899999999999</v>
      </c>
      <c r="I187" s="139"/>
      <c r="J187" s="140">
        <f>ROUND(I187*H187,2)</f>
        <v>0</v>
      </c>
      <c r="K187" s="136" t="s">
        <v>363</v>
      </c>
      <c r="L187" s="33"/>
      <c r="M187" s="141" t="s">
        <v>19</v>
      </c>
      <c r="N187" s="142" t="s">
        <v>49</v>
      </c>
      <c r="P187" s="143">
        <f>O187*H187</f>
        <v>0</v>
      </c>
      <c r="Q187" s="143">
        <v>0</v>
      </c>
      <c r="R187" s="143">
        <f>Q187*H187</f>
        <v>0</v>
      </c>
      <c r="S187" s="143">
        <v>0</v>
      </c>
      <c r="T187" s="144">
        <f>S187*H187</f>
        <v>0</v>
      </c>
      <c r="AR187" s="145" t="s">
        <v>364</v>
      </c>
      <c r="AT187" s="145" t="s">
        <v>360</v>
      </c>
      <c r="AU187" s="145" t="s">
        <v>90</v>
      </c>
      <c r="AY187" s="18" t="s">
        <v>358</v>
      </c>
      <c r="BE187" s="146">
        <f>IF(N187="základní",J187,0)</f>
        <v>0</v>
      </c>
      <c r="BF187" s="146">
        <f>IF(N187="snížená",J187,0)</f>
        <v>0</v>
      </c>
      <c r="BG187" s="146">
        <f>IF(N187="zákl. přenesená",J187,0)</f>
        <v>0</v>
      </c>
      <c r="BH187" s="146">
        <f>IF(N187="sníž. přenesená",J187,0)</f>
        <v>0</v>
      </c>
      <c r="BI187" s="146">
        <f>IF(N187="nulová",J187,0)</f>
        <v>0</v>
      </c>
      <c r="BJ187" s="18" t="s">
        <v>90</v>
      </c>
      <c r="BK187" s="146">
        <f>ROUND(I187*H187,2)</f>
        <v>0</v>
      </c>
      <c r="BL187" s="18" t="s">
        <v>364</v>
      </c>
      <c r="BM187" s="145" t="s">
        <v>425</v>
      </c>
    </row>
    <row r="188" spans="2:65" s="1" customFormat="1" ht="11.25">
      <c r="B188" s="33"/>
      <c r="D188" s="147" t="s">
        <v>366</v>
      </c>
      <c r="F188" s="148" t="s">
        <v>426</v>
      </c>
      <c r="I188" s="149"/>
      <c r="L188" s="33"/>
      <c r="M188" s="150"/>
      <c r="T188" s="54"/>
      <c r="AT188" s="18" t="s">
        <v>366</v>
      </c>
      <c r="AU188" s="18" t="s">
        <v>90</v>
      </c>
    </row>
    <row r="189" spans="2:65" s="13" customFormat="1" ht="11.25">
      <c r="B189" s="158"/>
      <c r="D189" s="152" t="s">
        <v>368</v>
      </c>
      <c r="E189" s="159" t="s">
        <v>19</v>
      </c>
      <c r="F189" s="160" t="s">
        <v>5576</v>
      </c>
      <c r="H189" s="161">
        <v>77.5</v>
      </c>
      <c r="I189" s="162"/>
      <c r="L189" s="158"/>
      <c r="M189" s="163"/>
      <c r="T189" s="164"/>
      <c r="AT189" s="159" t="s">
        <v>368</v>
      </c>
      <c r="AU189" s="159" t="s">
        <v>90</v>
      </c>
      <c r="AV189" s="13" t="s">
        <v>90</v>
      </c>
      <c r="AW189" s="13" t="s">
        <v>36</v>
      </c>
      <c r="AX189" s="13" t="s">
        <v>77</v>
      </c>
      <c r="AY189" s="159" t="s">
        <v>358</v>
      </c>
    </row>
    <row r="190" spans="2:65" s="13" customFormat="1" ht="11.25">
      <c r="B190" s="158"/>
      <c r="D190" s="152" t="s">
        <v>368</v>
      </c>
      <c r="E190" s="159" t="s">
        <v>19</v>
      </c>
      <c r="F190" s="160" t="s">
        <v>302</v>
      </c>
      <c r="H190" s="161">
        <v>46.5</v>
      </c>
      <c r="I190" s="162"/>
      <c r="L190" s="158"/>
      <c r="M190" s="163"/>
      <c r="T190" s="164"/>
      <c r="AT190" s="159" t="s">
        <v>368</v>
      </c>
      <c r="AU190" s="159" t="s">
        <v>90</v>
      </c>
      <c r="AV190" s="13" t="s">
        <v>90</v>
      </c>
      <c r="AW190" s="13" t="s">
        <v>36</v>
      </c>
      <c r="AX190" s="13" t="s">
        <v>77</v>
      </c>
      <c r="AY190" s="159" t="s">
        <v>358</v>
      </c>
    </row>
    <row r="191" spans="2:65" s="13" customFormat="1" ht="11.25">
      <c r="B191" s="158"/>
      <c r="D191" s="152" t="s">
        <v>368</v>
      </c>
      <c r="E191" s="159" t="s">
        <v>19</v>
      </c>
      <c r="F191" s="160" t="s">
        <v>211</v>
      </c>
      <c r="H191" s="161">
        <v>288.35899999999998</v>
      </c>
      <c r="I191" s="162"/>
      <c r="L191" s="158"/>
      <c r="M191" s="163"/>
      <c r="T191" s="164"/>
      <c r="AT191" s="159" t="s">
        <v>368</v>
      </c>
      <c r="AU191" s="159" t="s">
        <v>90</v>
      </c>
      <c r="AV191" s="13" t="s">
        <v>90</v>
      </c>
      <c r="AW191" s="13" t="s">
        <v>36</v>
      </c>
      <c r="AX191" s="13" t="s">
        <v>77</v>
      </c>
      <c r="AY191" s="159" t="s">
        <v>358</v>
      </c>
    </row>
    <row r="192" spans="2:65" s="15" customFormat="1" ht="11.25">
      <c r="B192" s="172"/>
      <c r="D192" s="152" t="s">
        <v>368</v>
      </c>
      <c r="E192" s="173" t="s">
        <v>19</v>
      </c>
      <c r="F192" s="174" t="s">
        <v>416</v>
      </c>
      <c r="H192" s="175">
        <v>412.35899999999998</v>
      </c>
      <c r="I192" s="176"/>
      <c r="L192" s="172"/>
      <c r="M192" s="177"/>
      <c r="T192" s="178"/>
      <c r="AT192" s="173" t="s">
        <v>368</v>
      </c>
      <c r="AU192" s="173" t="s">
        <v>90</v>
      </c>
      <c r="AV192" s="15" t="s">
        <v>97</v>
      </c>
      <c r="AW192" s="15" t="s">
        <v>36</v>
      </c>
      <c r="AX192" s="15" t="s">
        <v>77</v>
      </c>
      <c r="AY192" s="173" t="s">
        <v>358</v>
      </c>
    </row>
    <row r="193" spans="2:65" s="13" customFormat="1" ht="11.25">
      <c r="B193" s="158"/>
      <c r="D193" s="152" t="s">
        <v>368</v>
      </c>
      <c r="E193" s="159" t="s">
        <v>19</v>
      </c>
      <c r="F193" s="160" t="s">
        <v>207</v>
      </c>
      <c r="H193" s="161">
        <v>16.8</v>
      </c>
      <c r="I193" s="162"/>
      <c r="L193" s="158"/>
      <c r="M193" s="163"/>
      <c r="T193" s="164"/>
      <c r="AT193" s="159" t="s">
        <v>368</v>
      </c>
      <c r="AU193" s="159" t="s">
        <v>90</v>
      </c>
      <c r="AV193" s="13" t="s">
        <v>90</v>
      </c>
      <c r="AW193" s="13" t="s">
        <v>36</v>
      </c>
      <c r="AX193" s="13" t="s">
        <v>77</v>
      </c>
      <c r="AY193" s="159" t="s">
        <v>358</v>
      </c>
    </row>
    <row r="194" spans="2:65" s="15" customFormat="1" ht="11.25">
      <c r="B194" s="172"/>
      <c r="D194" s="152" t="s">
        <v>368</v>
      </c>
      <c r="E194" s="173" t="s">
        <v>19</v>
      </c>
      <c r="F194" s="174" t="s">
        <v>416</v>
      </c>
      <c r="H194" s="175">
        <v>16.8</v>
      </c>
      <c r="I194" s="176"/>
      <c r="L194" s="172"/>
      <c r="M194" s="177"/>
      <c r="T194" s="178"/>
      <c r="AT194" s="173" t="s">
        <v>368</v>
      </c>
      <c r="AU194" s="173" t="s">
        <v>90</v>
      </c>
      <c r="AV194" s="15" t="s">
        <v>97</v>
      </c>
      <c r="AW194" s="15" t="s">
        <v>36</v>
      </c>
      <c r="AX194" s="15" t="s">
        <v>77</v>
      </c>
      <c r="AY194" s="173" t="s">
        <v>358</v>
      </c>
    </row>
    <row r="195" spans="2:65" s="14" customFormat="1" ht="11.25">
      <c r="B195" s="165"/>
      <c r="D195" s="152" t="s">
        <v>368</v>
      </c>
      <c r="E195" s="166" t="s">
        <v>19</v>
      </c>
      <c r="F195" s="167" t="s">
        <v>371</v>
      </c>
      <c r="H195" s="168">
        <v>429.15899999999999</v>
      </c>
      <c r="I195" s="169"/>
      <c r="L195" s="165"/>
      <c r="M195" s="170"/>
      <c r="T195" s="171"/>
      <c r="AT195" s="166" t="s">
        <v>368</v>
      </c>
      <c r="AU195" s="166" t="s">
        <v>90</v>
      </c>
      <c r="AV195" s="14" t="s">
        <v>364</v>
      </c>
      <c r="AW195" s="14" t="s">
        <v>36</v>
      </c>
      <c r="AX195" s="14" t="s">
        <v>84</v>
      </c>
      <c r="AY195" s="166" t="s">
        <v>358</v>
      </c>
    </row>
    <row r="196" spans="2:65" s="1" customFormat="1" ht="44.25" customHeight="1">
      <c r="B196" s="33"/>
      <c r="C196" s="134" t="s">
        <v>8</v>
      </c>
      <c r="D196" s="134" t="s">
        <v>360</v>
      </c>
      <c r="E196" s="135" t="s">
        <v>427</v>
      </c>
      <c r="F196" s="136" t="s">
        <v>428</v>
      </c>
      <c r="G196" s="137" t="s">
        <v>209</v>
      </c>
      <c r="H196" s="138">
        <v>146.245</v>
      </c>
      <c r="I196" s="139"/>
      <c r="J196" s="140">
        <f>ROUND(I196*H196,2)</f>
        <v>0</v>
      </c>
      <c r="K196" s="136" t="s">
        <v>363</v>
      </c>
      <c r="L196" s="33"/>
      <c r="M196" s="141" t="s">
        <v>19</v>
      </c>
      <c r="N196" s="142" t="s">
        <v>49</v>
      </c>
      <c r="P196" s="143">
        <f>O196*H196</f>
        <v>0</v>
      </c>
      <c r="Q196" s="143">
        <v>0</v>
      </c>
      <c r="R196" s="143">
        <f>Q196*H196</f>
        <v>0</v>
      </c>
      <c r="S196" s="143">
        <v>0</v>
      </c>
      <c r="T196" s="144">
        <f>S196*H196</f>
        <v>0</v>
      </c>
      <c r="AR196" s="145" t="s">
        <v>364</v>
      </c>
      <c r="AT196" s="145" t="s">
        <v>360</v>
      </c>
      <c r="AU196" s="145" t="s">
        <v>90</v>
      </c>
      <c r="AY196" s="18" t="s">
        <v>358</v>
      </c>
      <c r="BE196" s="146">
        <f>IF(N196="základní",J196,0)</f>
        <v>0</v>
      </c>
      <c r="BF196" s="146">
        <f>IF(N196="snížená",J196,0)</f>
        <v>0</v>
      </c>
      <c r="BG196" s="146">
        <f>IF(N196="zákl. přenesená",J196,0)</f>
        <v>0</v>
      </c>
      <c r="BH196" s="146">
        <f>IF(N196="sníž. přenesená",J196,0)</f>
        <v>0</v>
      </c>
      <c r="BI196" s="146">
        <f>IF(N196="nulová",J196,0)</f>
        <v>0</v>
      </c>
      <c r="BJ196" s="18" t="s">
        <v>90</v>
      </c>
      <c r="BK196" s="146">
        <f>ROUND(I196*H196,2)</f>
        <v>0</v>
      </c>
      <c r="BL196" s="18" t="s">
        <v>364</v>
      </c>
      <c r="BM196" s="145" t="s">
        <v>429</v>
      </c>
    </row>
    <row r="197" spans="2:65" s="1" customFormat="1" ht="11.25">
      <c r="B197" s="33"/>
      <c r="D197" s="147" t="s">
        <v>366</v>
      </c>
      <c r="F197" s="148" t="s">
        <v>430</v>
      </c>
      <c r="I197" s="149"/>
      <c r="L197" s="33"/>
      <c r="M197" s="150"/>
      <c r="T197" s="54"/>
      <c r="AT197" s="18" t="s">
        <v>366</v>
      </c>
      <c r="AU197" s="18" t="s">
        <v>90</v>
      </c>
    </row>
    <row r="198" spans="2:65" s="12" customFormat="1" ht="11.25">
      <c r="B198" s="151"/>
      <c r="D198" s="152" t="s">
        <v>368</v>
      </c>
      <c r="E198" s="153" t="s">
        <v>19</v>
      </c>
      <c r="F198" s="154" t="s">
        <v>485</v>
      </c>
      <c r="H198" s="153" t="s">
        <v>19</v>
      </c>
      <c r="I198" s="155"/>
      <c r="L198" s="151"/>
      <c r="M198" s="156"/>
      <c r="T198" s="157"/>
      <c r="AT198" s="153" t="s">
        <v>368</v>
      </c>
      <c r="AU198" s="153" t="s">
        <v>90</v>
      </c>
      <c r="AV198" s="12" t="s">
        <v>84</v>
      </c>
      <c r="AW198" s="12" t="s">
        <v>36</v>
      </c>
      <c r="AX198" s="12" t="s">
        <v>77</v>
      </c>
      <c r="AY198" s="153" t="s">
        <v>358</v>
      </c>
    </row>
    <row r="199" spans="2:65" s="12" customFormat="1" ht="11.25">
      <c r="B199" s="151"/>
      <c r="D199" s="152" t="s">
        <v>368</v>
      </c>
      <c r="E199" s="153" t="s">
        <v>19</v>
      </c>
      <c r="F199" s="154" t="s">
        <v>5634</v>
      </c>
      <c r="H199" s="153" t="s">
        <v>19</v>
      </c>
      <c r="I199" s="155"/>
      <c r="L199" s="151"/>
      <c r="M199" s="156"/>
      <c r="T199" s="157"/>
      <c r="AT199" s="153" t="s">
        <v>368</v>
      </c>
      <c r="AU199" s="153" t="s">
        <v>90</v>
      </c>
      <c r="AV199" s="12" t="s">
        <v>84</v>
      </c>
      <c r="AW199" s="12" t="s">
        <v>36</v>
      </c>
      <c r="AX199" s="12" t="s">
        <v>77</v>
      </c>
      <c r="AY199" s="153" t="s">
        <v>358</v>
      </c>
    </row>
    <row r="200" spans="2:65" s="12" customFormat="1" ht="11.25">
      <c r="B200" s="151"/>
      <c r="D200" s="152" t="s">
        <v>368</v>
      </c>
      <c r="E200" s="153" t="s">
        <v>19</v>
      </c>
      <c r="F200" s="154" t="s">
        <v>5635</v>
      </c>
      <c r="H200" s="153" t="s">
        <v>19</v>
      </c>
      <c r="I200" s="155"/>
      <c r="L200" s="151"/>
      <c r="M200" s="156"/>
      <c r="T200" s="157"/>
      <c r="AT200" s="153" t="s">
        <v>368</v>
      </c>
      <c r="AU200" s="153" t="s">
        <v>90</v>
      </c>
      <c r="AV200" s="12" t="s">
        <v>84</v>
      </c>
      <c r="AW200" s="12" t="s">
        <v>36</v>
      </c>
      <c r="AX200" s="12" t="s">
        <v>77</v>
      </c>
      <c r="AY200" s="153" t="s">
        <v>358</v>
      </c>
    </row>
    <row r="201" spans="2:65" s="12" customFormat="1" ht="11.25">
      <c r="B201" s="151"/>
      <c r="D201" s="152" t="s">
        <v>368</v>
      </c>
      <c r="E201" s="153" t="s">
        <v>19</v>
      </c>
      <c r="F201" s="154" t="s">
        <v>507</v>
      </c>
      <c r="H201" s="153" t="s">
        <v>19</v>
      </c>
      <c r="I201" s="155"/>
      <c r="L201" s="151"/>
      <c r="M201" s="156"/>
      <c r="T201" s="157"/>
      <c r="AT201" s="153" t="s">
        <v>368</v>
      </c>
      <c r="AU201" s="153" t="s">
        <v>90</v>
      </c>
      <c r="AV201" s="12" t="s">
        <v>84</v>
      </c>
      <c r="AW201" s="12" t="s">
        <v>36</v>
      </c>
      <c r="AX201" s="12" t="s">
        <v>77</v>
      </c>
      <c r="AY201" s="153" t="s">
        <v>358</v>
      </c>
    </row>
    <row r="202" spans="2:65" s="13" customFormat="1" ht="11.25">
      <c r="B202" s="158"/>
      <c r="D202" s="152" t="s">
        <v>368</v>
      </c>
      <c r="E202" s="159" t="s">
        <v>19</v>
      </c>
      <c r="F202" s="160" t="s">
        <v>5648</v>
      </c>
      <c r="H202" s="161">
        <v>56.935000000000002</v>
      </c>
      <c r="I202" s="162"/>
      <c r="L202" s="158"/>
      <c r="M202" s="163"/>
      <c r="T202" s="164"/>
      <c r="AT202" s="159" t="s">
        <v>368</v>
      </c>
      <c r="AU202" s="159" t="s">
        <v>90</v>
      </c>
      <c r="AV202" s="13" t="s">
        <v>90</v>
      </c>
      <c r="AW202" s="13" t="s">
        <v>36</v>
      </c>
      <c r="AX202" s="13" t="s">
        <v>77</v>
      </c>
      <c r="AY202" s="159" t="s">
        <v>358</v>
      </c>
    </row>
    <row r="203" spans="2:65" s="15" customFormat="1" ht="11.25">
      <c r="B203" s="172"/>
      <c r="D203" s="152" t="s">
        <v>368</v>
      </c>
      <c r="E203" s="173" t="s">
        <v>304</v>
      </c>
      <c r="F203" s="174" t="s">
        <v>416</v>
      </c>
      <c r="H203" s="175">
        <v>56.935000000000002</v>
      </c>
      <c r="I203" s="176"/>
      <c r="L203" s="172"/>
      <c r="M203" s="177"/>
      <c r="T203" s="178"/>
      <c r="AT203" s="173" t="s">
        <v>368</v>
      </c>
      <c r="AU203" s="173" t="s">
        <v>90</v>
      </c>
      <c r="AV203" s="15" t="s">
        <v>97</v>
      </c>
      <c r="AW203" s="15" t="s">
        <v>36</v>
      </c>
      <c r="AX203" s="15" t="s">
        <v>77</v>
      </c>
      <c r="AY203" s="173" t="s">
        <v>358</v>
      </c>
    </row>
    <row r="204" spans="2:65" s="13" customFormat="1" ht="11.25">
      <c r="B204" s="158"/>
      <c r="D204" s="152" t="s">
        <v>368</v>
      </c>
      <c r="E204" s="159" t="s">
        <v>19</v>
      </c>
      <c r="F204" s="160" t="s">
        <v>5649</v>
      </c>
      <c r="H204" s="161">
        <v>89.31</v>
      </c>
      <c r="I204" s="162"/>
      <c r="L204" s="158"/>
      <c r="M204" s="163"/>
      <c r="T204" s="164"/>
      <c r="AT204" s="159" t="s">
        <v>368</v>
      </c>
      <c r="AU204" s="159" t="s">
        <v>90</v>
      </c>
      <c r="AV204" s="13" t="s">
        <v>90</v>
      </c>
      <c r="AW204" s="13" t="s">
        <v>36</v>
      </c>
      <c r="AX204" s="13" t="s">
        <v>77</v>
      </c>
      <c r="AY204" s="159" t="s">
        <v>358</v>
      </c>
    </row>
    <row r="205" spans="2:65" s="15" customFormat="1" ht="11.25">
      <c r="B205" s="172"/>
      <c r="D205" s="152" t="s">
        <v>368</v>
      </c>
      <c r="E205" s="173" t="s">
        <v>307</v>
      </c>
      <c r="F205" s="174" t="s">
        <v>416</v>
      </c>
      <c r="H205" s="175">
        <v>89.31</v>
      </c>
      <c r="I205" s="176"/>
      <c r="L205" s="172"/>
      <c r="M205" s="177"/>
      <c r="T205" s="178"/>
      <c r="AT205" s="173" t="s">
        <v>368</v>
      </c>
      <c r="AU205" s="173" t="s">
        <v>90</v>
      </c>
      <c r="AV205" s="15" t="s">
        <v>97</v>
      </c>
      <c r="AW205" s="15" t="s">
        <v>36</v>
      </c>
      <c r="AX205" s="15" t="s">
        <v>77</v>
      </c>
      <c r="AY205" s="173" t="s">
        <v>358</v>
      </c>
    </row>
    <row r="206" spans="2:65" s="14" customFormat="1" ht="11.25">
      <c r="B206" s="165"/>
      <c r="D206" s="152" t="s">
        <v>368</v>
      </c>
      <c r="E206" s="166" t="s">
        <v>433</v>
      </c>
      <c r="F206" s="167" t="s">
        <v>371</v>
      </c>
      <c r="H206" s="168">
        <v>146.245</v>
      </c>
      <c r="I206" s="169"/>
      <c r="L206" s="165"/>
      <c r="M206" s="170"/>
      <c r="T206" s="171"/>
      <c r="AT206" s="166" t="s">
        <v>368</v>
      </c>
      <c r="AU206" s="166" t="s">
        <v>90</v>
      </c>
      <c r="AV206" s="14" t="s">
        <v>364</v>
      </c>
      <c r="AW206" s="14" t="s">
        <v>36</v>
      </c>
      <c r="AX206" s="14" t="s">
        <v>84</v>
      </c>
      <c r="AY206" s="166" t="s">
        <v>358</v>
      </c>
    </row>
    <row r="207" spans="2:65" s="1" customFormat="1" ht="49.15" customHeight="1">
      <c r="B207" s="33"/>
      <c r="C207" s="134" t="s">
        <v>434</v>
      </c>
      <c r="D207" s="134" t="s">
        <v>360</v>
      </c>
      <c r="E207" s="135" t="s">
        <v>435</v>
      </c>
      <c r="F207" s="136" t="s">
        <v>436</v>
      </c>
      <c r="G207" s="137" t="s">
        <v>209</v>
      </c>
      <c r="H207" s="138">
        <v>139.749</v>
      </c>
      <c r="I207" s="139"/>
      <c r="J207" s="140">
        <f>ROUND(I207*H207,2)</f>
        <v>0</v>
      </c>
      <c r="K207" s="136" t="s">
        <v>363</v>
      </c>
      <c r="L207" s="33"/>
      <c r="M207" s="141" t="s">
        <v>19</v>
      </c>
      <c r="N207" s="142" t="s">
        <v>49</v>
      </c>
      <c r="P207" s="143">
        <f>O207*H207</f>
        <v>0</v>
      </c>
      <c r="Q207" s="143">
        <v>0</v>
      </c>
      <c r="R207" s="143">
        <f>Q207*H207</f>
        <v>0</v>
      </c>
      <c r="S207" s="143">
        <v>0</v>
      </c>
      <c r="T207" s="144">
        <f>S207*H207</f>
        <v>0</v>
      </c>
      <c r="AR207" s="145" t="s">
        <v>364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364</v>
      </c>
      <c r="BM207" s="145" t="s">
        <v>437</v>
      </c>
    </row>
    <row r="208" spans="2:65" s="1" customFormat="1" ht="11.25">
      <c r="B208" s="33"/>
      <c r="D208" s="147" t="s">
        <v>366</v>
      </c>
      <c r="F208" s="148" t="s">
        <v>438</v>
      </c>
      <c r="I208" s="149"/>
      <c r="L208" s="33"/>
      <c r="M208" s="150"/>
      <c r="T208" s="54"/>
      <c r="AT208" s="18" t="s">
        <v>366</v>
      </c>
      <c r="AU208" s="18" t="s">
        <v>90</v>
      </c>
    </row>
    <row r="209" spans="2:65" s="12" customFormat="1" ht="11.25">
      <c r="B209" s="151"/>
      <c r="D209" s="152" t="s">
        <v>368</v>
      </c>
      <c r="E209" s="153" t="s">
        <v>19</v>
      </c>
      <c r="F209" s="154" t="s">
        <v>485</v>
      </c>
      <c r="H209" s="153" t="s">
        <v>19</v>
      </c>
      <c r="I209" s="155"/>
      <c r="L209" s="151"/>
      <c r="M209" s="156"/>
      <c r="T209" s="157"/>
      <c r="AT209" s="153" t="s">
        <v>368</v>
      </c>
      <c r="AU209" s="153" t="s">
        <v>90</v>
      </c>
      <c r="AV209" s="12" t="s">
        <v>84</v>
      </c>
      <c r="AW209" s="12" t="s">
        <v>36</v>
      </c>
      <c r="AX209" s="12" t="s">
        <v>77</v>
      </c>
      <c r="AY209" s="153" t="s">
        <v>358</v>
      </c>
    </row>
    <row r="210" spans="2:65" s="12" customFormat="1" ht="11.25">
      <c r="B210" s="151"/>
      <c r="D210" s="152" t="s">
        <v>368</v>
      </c>
      <c r="E210" s="153" t="s">
        <v>19</v>
      </c>
      <c r="F210" s="154" t="s">
        <v>5634</v>
      </c>
      <c r="H210" s="153" t="s">
        <v>19</v>
      </c>
      <c r="I210" s="155"/>
      <c r="L210" s="151"/>
      <c r="M210" s="156"/>
      <c r="T210" s="157"/>
      <c r="AT210" s="153" t="s">
        <v>368</v>
      </c>
      <c r="AU210" s="153" t="s">
        <v>90</v>
      </c>
      <c r="AV210" s="12" t="s">
        <v>84</v>
      </c>
      <c r="AW210" s="12" t="s">
        <v>36</v>
      </c>
      <c r="AX210" s="12" t="s">
        <v>77</v>
      </c>
      <c r="AY210" s="153" t="s">
        <v>358</v>
      </c>
    </row>
    <row r="211" spans="2:65" s="12" customFormat="1" ht="11.25">
      <c r="B211" s="151"/>
      <c r="D211" s="152" t="s">
        <v>368</v>
      </c>
      <c r="E211" s="153" t="s">
        <v>19</v>
      </c>
      <c r="F211" s="154" t="s">
        <v>5635</v>
      </c>
      <c r="H211" s="153" t="s">
        <v>19</v>
      </c>
      <c r="I211" s="155"/>
      <c r="L211" s="151"/>
      <c r="M211" s="156"/>
      <c r="T211" s="157"/>
      <c r="AT211" s="153" t="s">
        <v>368</v>
      </c>
      <c r="AU211" s="153" t="s">
        <v>90</v>
      </c>
      <c r="AV211" s="12" t="s">
        <v>84</v>
      </c>
      <c r="AW211" s="12" t="s">
        <v>36</v>
      </c>
      <c r="AX211" s="12" t="s">
        <v>77</v>
      </c>
      <c r="AY211" s="153" t="s">
        <v>358</v>
      </c>
    </row>
    <row r="212" spans="2:65" s="12" customFormat="1" ht="11.25">
      <c r="B212" s="151"/>
      <c r="D212" s="152" t="s">
        <v>368</v>
      </c>
      <c r="E212" s="153" t="s">
        <v>19</v>
      </c>
      <c r="F212" s="154" t="s">
        <v>507</v>
      </c>
      <c r="H212" s="153" t="s">
        <v>19</v>
      </c>
      <c r="I212" s="155"/>
      <c r="L212" s="151"/>
      <c r="M212" s="156"/>
      <c r="T212" s="157"/>
      <c r="AT212" s="153" t="s">
        <v>368</v>
      </c>
      <c r="AU212" s="153" t="s">
        <v>90</v>
      </c>
      <c r="AV212" s="12" t="s">
        <v>84</v>
      </c>
      <c r="AW212" s="12" t="s">
        <v>36</v>
      </c>
      <c r="AX212" s="12" t="s">
        <v>77</v>
      </c>
      <c r="AY212" s="153" t="s">
        <v>358</v>
      </c>
    </row>
    <row r="213" spans="2:65" s="13" customFormat="1" ht="11.25">
      <c r="B213" s="158"/>
      <c r="D213" s="152" t="s">
        <v>368</v>
      </c>
      <c r="E213" s="159" t="s">
        <v>19</v>
      </c>
      <c r="F213" s="160" t="s">
        <v>5650</v>
      </c>
      <c r="H213" s="161">
        <v>6.9</v>
      </c>
      <c r="I213" s="162"/>
      <c r="L213" s="158"/>
      <c r="M213" s="163"/>
      <c r="T213" s="164"/>
      <c r="AT213" s="159" t="s">
        <v>368</v>
      </c>
      <c r="AU213" s="159" t="s">
        <v>90</v>
      </c>
      <c r="AV213" s="13" t="s">
        <v>90</v>
      </c>
      <c r="AW213" s="13" t="s">
        <v>36</v>
      </c>
      <c r="AX213" s="13" t="s">
        <v>77</v>
      </c>
      <c r="AY213" s="159" t="s">
        <v>358</v>
      </c>
    </row>
    <row r="214" spans="2:65" s="13" customFormat="1" ht="11.25">
      <c r="B214" s="158"/>
      <c r="D214" s="152" t="s">
        <v>368</v>
      </c>
      <c r="E214" s="159" t="s">
        <v>19</v>
      </c>
      <c r="F214" s="160" t="s">
        <v>5651</v>
      </c>
      <c r="H214" s="161">
        <v>132.84899999999999</v>
      </c>
      <c r="I214" s="162"/>
      <c r="L214" s="158"/>
      <c r="M214" s="163"/>
      <c r="T214" s="164"/>
      <c r="AT214" s="159" t="s">
        <v>368</v>
      </c>
      <c r="AU214" s="159" t="s">
        <v>90</v>
      </c>
      <c r="AV214" s="13" t="s">
        <v>90</v>
      </c>
      <c r="AW214" s="13" t="s">
        <v>36</v>
      </c>
      <c r="AX214" s="13" t="s">
        <v>77</v>
      </c>
      <c r="AY214" s="159" t="s">
        <v>358</v>
      </c>
    </row>
    <row r="215" spans="2:65" s="14" customFormat="1" ht="11.25">
      <c r="B215" s="165"/>
      <c r="D215" s="152" t="s">
        <v>368</v>
      </c>
      <c r="E215" s="166" t="s">
        <v>5570</v>
      </c>
      <c r="F215" s="167" t="s">
        <v>371</v>
      </c>
      <c r="H215" s="168">
        <v>139.749</v>
      </c>
      <c r="I215" s="169"/>
      <c r="L215" s="165"/>
      <c r="M215" s="170"/>
      <c r="T215" s="171"/>
      <c r="AT215" s="166" t="s">
        <v>368</v>
      </c>
      <c r="AU215" s="166" t="s">
        <v>90</v>
      </c>
      <c r="AV215" s="14" t="s">
        <v>364</v>
      </c>
      <c r="AW215" s="14" t="s">
        <v>36</v>
      </c>
      <c r="AX215" s="14" t="s">
        <v>84</v>
      </c>
      <c r="AY215" s="166" t="s">
        <v>358</v>
      </c>
    </row>
    <row r="216" spans="2:65" s="1" customFormat="1" ht="16.5" customHeight="1">
      <c r="B216" s="33"/>
      <c r="C216" s="179" t="s">
        <v>439</v>
      </c>
      <c r="D216" s="179" t="s">
        <v>440</v>
      </c>
      <c r="E216" s="180" t="s">
        <v>441</v>
      </c>
      <c r="F216" s="181" t="s">
        <v>442</v>
      </c>
      <c r="G216" s="182" t="s">
        <v>443</v>
      </c>
      <c r="H216" s="183">
        <v>354.03100000000001</v>
      </c>
      <c r="I216" s="184"/>
      <c r="J216" s="185">
        <f>ROUND(I216*H216,2)</f>
        <v>0</v>
      </c>
      <c r="K216" s="181" t="s">
        <v>363</v>
      </c>
      <c r="L216" s="186"/>
      <c r="M216" s="187" t="s">
        <v>19</v>
      </c>
      <c r="N216" s="188" t="s">
        <v>49</v>
      </c>
      <c r="P216" s="143">
        <f>O216*H216</f>
        <v>0</v>
      </c>
      <c r="Q216" s="143">
        <v>1</v>
      </c>
      <c r="R216" s="143">
        <f>Q216*H216</f>
        <v>354.03100000000001</v>
      </c>
      <c r="S216" s="143">
        <v>0</v>
      </c>
      <c r="T216" s="144">
        <f>S216*H216</f>
        <v>0</v>
      </c>
      <c r="AR216" s="145" t="s">
        <v>406</v>
      </c>
      <c r="AT216" s="145" t="s">
        <v>440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364</v>
      </c>
      <c r="BM216" s="145" t="s">
        <v>5652</v>
      </c>
    </row>
    <row r="217" spans="2:65" s="13" customFormat="1" ht="11.25">
      <c r="B217" s="158"/>
      <c r="D217" s="152" t="s">
        <v>368</v>
      </c>
      <c r="E217" s="159" t="s">
        <v>19</v>
      </c>
      <c r="F217" s="160" t="s">
        <v>5653</v>
      </c>
      <c r="H217" s="161">
        <v>196.684</v>
      </c>
      <c r="I217" s="162"/>
      <c r="L217" s="158"/>
      <c r="M217" s="163"/>
      <c r="T217" s="164"/>
      <c r="AT217" s="159" t="s">
        <v>368</v>
      </c>
      <c r="AU217" s="159" t="s">
        <v>90</v>
      </c>
      <c r="AV217" s="13" t="s">
        <v>90</v>
      </c>
      <c r="AW217" s="13" t="s">
        <v>36</v>
      </c>
      <c r="AX217" s="13" t="s">
        <v>77</v>
      </c>
      <c r="AY217" s="159" t="s">
        <v>358</v>
      </c>
    </row>
    <row r="218" spans="2:65" s="14" customFormat="1" ht="11.25">
      <c r="B218" s="165"/>
      <c r="D218" s="152" t="s">
        <v>368</v>
      </c>
      <c r="E218" s="166" t="s">
        <v>19</v>
      </c>
      <c r="F218" s="167" t="s">
        <v>371</v>
      </c>
      <c r="H218" s="168">
        <v>196.684</v>
      </c>
      <c r="I218" s="169"/>
      <c r="L218" s="165"/>
      <c r="M218" s="170"/>
      <c r="T218" s="171"/>
      <c r="AT218" s="166" t="s">
        <v>368</v>
      </c>
      <c r="AU218" s="166" t="s">
        <v>90</v>
      </c>
      <c r="AV218" s="14" t="s">
        <v>364</v>
      </c>
      <c r="AW218" s="14" t="s">
        <v>36</v>
      </c>
      <c r="AX218" s="14" t="s">
        <v>84</v>
      </c>
      <c r="AY218" s="166" t="s">
        <v>358</v>
      </c>
    </row>
    <row r="219" spans="2:65" s="13" customFormat="1" ht="11.25">
      <c r="B219" s="158"/>
      <c r="D219" s="152" t="s">
        <v>368</v>
      </c>
      <c r="F219" s="160" t="s">
        <v>5654</v>
      </c>
      <c r="H219" s="161">
        <v>354.03100000000001</v>
      </c>
      <c r="I219" s="162"/>
      <c r="L219" s="158"/>
      <c r="M219" s="163"/>
      <c r="T219" s="164"/>
      <c r="AT219" s="159" t="s">
        <v>368</v>
      </c>
      <c r="AU219" s="159" t="s">
        <v>90</v>
      </c>
      <c r="AV219" s="13" t="s">
        <v>90</v>
      </c>
      <c r="AW219" s="13" t="s">
        <v>4</v>
      </c>
      <c r="AX219" s="13" t="s">
        <v>84</v>
      </c>
      <c r="AY219" s="159" t="s">
        <v>358</v>
      </c>
    </row>
    <row r="220" spans="2:65" s="1" customFormat="1" ht="33" customHeight="1">
      <c r="B220" s="33"/>
      <c r="C220" s="134" t="s">
        <v>447</v>
      </c>
      <c r="D220" s="134" t="s">
        <v>360</v>
      </c>
      <c r="E220" s="135" t="s">
        <v>448</v>
      </c>
      <c r="F220" s="136" t="s">
        <v>449</v>
      </c>
      <c r="G220" s="137" t="s">
        <v>195</v>
      </c>
      <c r="H220" s="138">
        <v>310</v>
      </c>
      <c r="I220" s="139"/>
      <c r="J220" s="140">
        <f>ROUND(I220*H220,2)</f>
        <v>0</v>
      </c>
      <c r="K220" s="136" t="s">
        <v>363</v>
      </c>
      <c r="L220" s="33"/>
      <c r="M220" s="141" t="s">
        <v>19</v>
      </c>
      <c r="N220" s="142" t="s">
        <v>49</v>
      </c>
      <c r="P220" s="143">
        <f>O220*H220</f>
        <v>0</v>
      </c>
      <c r="Q220" s="143">
        <v>0</v>
      </c>
      <c r="R220" s="143">
        <f>Q220*H220</f>
        <v>0</v>
      </c>
      <c r="S220" s="143">
        <v>0</v>
      </c>
      <c r="T220" s="144">
        <f>S220*H220</f>
        <v>0</v>
      </c>
      <c r="AR220" s="145" t="s">
        <v>364</v>
      </c>
      <c r="AT220" s="145" t="s">
        <v>360</v>
      </c>
      <c r="AU220" s="145" t="s">
        <v>90</v>
      </c>
      <c r="AY220" s="18" t="s">
        <v>358</v>
      </c>
      <c r="BE220" s="146">
        <f>IF(N220="základní",J220,0)</f>
        <v>0</v>
      </c>
      <c r="BF220" s="146">
        <f>IF(N220="snížená",J220,0)</f>
        <v>0</v>
      </c>
      <c r="BG220" s="146">
        <f>IF(N220="zákl. přenesená",J220,0)</f>
        <v>0</v>
      </c>
      <c r="BH220" s="146">
        <f>IF(N220="sníž. přenesená",J220,0)</f>
        <v>0</v>
      </c>
      <c r="BI220" s="146">
        <f>IF(N220="nulová",J220,0)</f>
        <v>0</v>
      </c>
      <c r="BJ220" s="18" t="s">
        <v>90</v>
      </c>
      <c r="BK220" s="146">
        <f>ROUND(I220*H220,2)</f>
        <v>0</v>
      </c>
      <c r="BL220" s="18" t="s">
        <v>364</v>
      </c>
      <c r="BM220" s="145" t="s">
        <v>450</v>
      </c>
    </row>
    <row r="221" spans="2:65" s="1" customFormat="1" ht="11.25">
      <c r="B221" s="33"/>
      <c r="D221" s="147" t="s">
        <v>366</v>
      </c>
      <c r="F221" s="148" t="s">
        <v>451</v>
      </c>
      <c r="I221" s="149"/>
      <c r="L221" s="33"/>
      <c r="M221" s="150"/>
      <c r="T221" s="54"/>
      <c r="AT221" s="18" t="s">
        <v>366</v>
      </c>
      <c r="AU221" s="18" t="s">
        <v>90</v>
      </c>
    </row>
    <row r="222" spans="2:65" s="13" customFormat="1" ht="11.25">
      <c r="B222" s="158"/>
      <c r="D222" s="152" t="s">
        <v>368</v>
      </c>
      <c r="E222" s="159" t="s">
        <v>19</v>
      </c>
      <c r="F222" s="160" t="s">
        <v>2206</v>
      </c>
      <c r="H222" s="161">
        <v>310</v>
      </c>
      <c r="I222" s="162"/>
      <c r="L222" s="158"/>
      <c r="M222" s="163"/>
      <c r="T222" s="164"/>
      <c r="AT222" s="159" t="s">
        <v>368</v>
      </c>
      <c r="AU222" s="159" t="s">
        <v>90</v>
      </c>
      <c r="AV222" s="13" t="s">
        <v>90</v>
      </c>
      <c r="AW222" s="13" t="s">
        <v>36</v>
      </c>
      <c r="AX222" s="13" t="s">
        <v>77</v>
      </c>
      <c r="AY222" s="159" t="s">
        <v>358</v>
      </c>
    </row>
    <row r="223" spans="2:65" s="14" customFormat="1" ht="11.25">
      <c r="B223" s="165"/>
      <c r="D223" s="152" t="s">
        <v>368</v>
      </c>
      <c r="E223" s="166" t="s">
        <v>19</v>
      </c>
      <c r="F223" s="167" t="s">
        <v>371</v>
      </c>
      <c r="H223" s="168">
        <v>310</v>
      </c>
      <c r="I223" s="169"/>
      <c r="L223" s="165"/>
      <c r="M223" s="170"/>
      <c r="T223" s="171"/>
      <c r="AT223" s="166" t="s">
        <v>368</v>
      </c>
      <c r="AU223" s="166" t="s">
        <v>90</v>
      </c>
      <c r="AV223" s="14" t="s">
        <v>364</v>
      </c>
      <c r="AW223" s="14" t="s">
        <v>36</v>
      </c>
      <c r="AX223" s="14" t="s">
        <v>84</v>
      </c>
      <c r="AY223" s="166" t="s">
        <v>358</v>
      </c>
    </row>
    <row r="224" spans="2:65" s="11" customFormat="1" ht="22.9" customHeight="1">
      <c r="B224" s="122"/>
      <c r="D224" s="123" t="s">
        <v>76</v>
      </c>
      <c r="E224" s="132" t="s">
        <v>90</v>
      </c>
      <c r="F224" s="132" t="s">
        <v>453</v>
      </c>
      <c r="I224" s="125"/>
      <c r="J224" s="133">
        <f>BK224</f>
        <v>0</v>
      </c>
      <c r="L224" s="122"/>
      <c r="M224" s="127"/>
      <c r="P224" s="128">
        <f>SUM(P225:P338)</f>
        <v>0</v>
      </c>
      <c r="R224" s="128">
        <f>SUM(R225:R338)</f>
        <v>397.06788426592192</v>
      </c>
      <c r="T224" s="129">
        <f>SUM(T225:T338)</f>
        <v>0</v>
      </c>
      <c r="AR224" s="123" t="s">
        <v>84</v>
      </c>
      <c r="AT224" s="130" t="s">
        <v>76</v>
      </c>
      <c r="AU224" s="130" t="s">
        <v>84</v>
      </c>
      <c r="AY224" s="123" t="s">
        <v>358</v>
      </c>
      <c r="BK224" s="131">
        <f>SUM(BK225:BK338)</f>
        <v>0</v>
      </c>
    </row>
    <row r="225" spans="2:65" s="1" customFormat="1" ht="37.9" customHeight="1">
      <c r="B225" s="33"/>
      <c r="C225" s="134" t="s">
        <v>454</v>
      </c>
      <c r="D225" s="134" t="s">
        <v>360</v>
      </c>
      <c r="E225" s="135" t="s">
        <v>474</v>
      </c>
      <c r="F225" s="136" t="s">
        <v>475</v>
      </c>
      <c r="G225" s="137" t="s">
        <v>209</v>
      </c>
      <c r="H225" s="138">
        <v>30.215</v>
      </c>
      <c r="I225" s="139"/>
      <c r="J225" s="140">
        <f>ROUND(I225*H225,2)</f>
        <v>0</v>
      </c>
      <c r="K225" s="136" t="s">
        <v>363</v>
      </c>
      <c r="L225" s="33"/>
      <c r="M225" s="141" t="s">
        <v>19</v>
      </c>
      <c r="N225" s="142" t="s">
        <v>49</v>
      </c>
      <c r="P225" s="143">
        <f>O225*H225</f>
        <v>0</v>
      </c>
      <c r="Q225" s="143">
        <v>2.16</v>
      </c>
      <c r="R225" s="143">
        <f>Q225*H225</f>
        <v>65.264400000000009</v>
      </c>
      <c r="S225" s="143">
        <v>0</v>
      </c>
      <c r="T225" s="144">
        <f>S225*H225</f>
        <v>0</v>
      </c>
      <c r="AR225" s="145" t="s">
        <v>364</v>
      </c>
      <c r="AT225" s="145" t="s">
        <v>360</v>
      </c>
      <c r="AU225" s="145" t="s">
        <v>90</v>
      </c>
      <c r="AY225" s="18" t="s">
        <v>358</v>
      </c>
      <c r="BE225" s="146">
        <f>IF(N225="základní",J225,0)</f>
        <v>0</v>
      </c>
      <c r="BF225" s="146">
        <f>IF(N225="snížená",J225,0)</f>
        <v>0</v>
      </c>
      <c r="BG225" s="146">
        <f>IF(N225="zákl. přenesená",J225,0)</f>
        <v>0</v>
      </c>
      <c r="BH225" s="146">
        <f>IF(N225="sníž. přenesená",J225,0)</f>
        <v>0</v>
      </c>
      <c r="BI225" s="146">
        <f>IF(N225="nulová",J225,0)</f>
        <v>0</v>
      </c>
      <c r="BJ225" s="18" t="s">
        <v>90</v>
      </c>
      <c r="BK225" s="146">
        <f>ROUND(I225*H225,2)</f>
        <v>0</v>
      </c>
      <c r="BL225" s="18" t="s">
        <v>364</v>
      </c>
      <c r="BM225" s="145" t="s">
        <v>476</v>
      </c>
    </row>
    <row r="226" spans="2:65" s="1" customFormat="1" ht="11.25">
      <c r="B226" s="33"/>
      <c r="D226" s="147" t="s">
        <v>366</v>
      </c>
      <c r="F226" s="148" t="s">
        <v>477</v>
      </c>
      <c r="I226" s="149"/>
      <c r="L226" s="33"/>
      <c r="M226" s="150"/>
      <c r="T226" s="54"/>
      <c r="AT226" s="18" t="s">
        <v>366</v>
      </c>
      <c r="AU226" s="18" t="s">
        <v>90</v>
      </c>
    </row>
    <row r="227" spans="2:65" s="12" customFormat="1" ht="11.25">
      <c r="B227" s="151"/>
      <c r="D227" s="152" t="s">
        <v>368</v>
      </c>
      <c r="E227" s="153" t="s">
        <v>19</v>
      </c>
      <c r="F227" s="154" t="s">
        <v>485</v>
      </c>
      <c r="H227" s="153" t="s">
        <v>19</v>
      </c>
      <c r="I227" s="155"/>
      <c r="L227" s="151"/>
      <c r="M227" s="156"/>
      <c r="T227" s="157"/>
      <c r="AT227" s="153" t="s">
        <v>368</v>
      </c>
      <c r="AU227" s="153" t="s">
        <v>90</v>
      </c>
      <c r="AV227" s="12" t="s">
        <v>84</v>
      </c>
      <c r="AW227" s="12" t="s">
        <v>36</v>
      </c>
      <c r="AX227" s="12" t="s">
        <v>77</v>
      </c>
      <c r="AY227" s="153" t="s">
        <v>358</v>
      </c>
    </row>
    <row r="228" spans="2:65" s="12" customFormat="1" ht="11.25">
      <c r="B228" s="151"/>
      <c r="D228" s="152" t="s">
        <v>368</v>
      </c>
      <c r="E228" s="153" t="s">
        <v>19</v>
      </c>
      <c r="F228" s="154" t="s">
        <v>5634</v>
      </c>
      <c r="H228" s="153" t="s">
        <v>19</v>
      </c>
      <c r="I228" s="155"/>
      <c r="L228" s="151"/>
      <c r="M228" s="156"/>
      <c r="T228" s="157"/>
      <c r="AT228" s="153" t="s">
        <v>368</v>
      </c>
      <c r="AU228" s="153" t="s">
        <v>90</v>
      </c>
      <c r="AV228" s="12" t="s">
        <v>84</v>
      </c>
      <c r="AW228" s="12" t="s">
        <v>36</v>
      </c>
      <c r="AX228" s="12" t="s">
        <v>77</v>
      </c>
      <c r="AY228" s="153" t="s">
        <v>358</v>
      </c>
    </row>
    <row r="229" spans="2:65" s="12" customFormat="1" ht="11.25">
      <c r="B229" s="151"/>
      <c r="D229" s="152" t="s">
        <v>368</v>
      </c>
      <c r="E229" s="153" t="s">
        <v>19</v>
      </c>
      <c r="F229" s="154" t="s">
        <v>5635</v>
      </c>
      <c r="H229" s="153" t="s">
        <v>19</v>
      </c>
      <c r="I229" s="155"/>
      <c r="L229" s="151"/>
      <c r="M229" s="156"/>
      <c r="T229" s="157"/>
      <c r="AT229" s="153" t="s">
        <v>368</v>
      </c>
      <c r="AU229" s="153" t="s">
        <v>90</v>
      </c>
      <c r="AV229" s="12" t="s">
        <v>84</v>
      </c>
      <c r="AW229" s="12" t="s">
        <v>36</v>
      </c>
      <c r="AX229" s="12" t="s">
        <v>77</v>
      </c>
      <c r="AY229" s="153" t="s">
        <v>358</v>
      </c>
    </row>
    <row r="230" spans="2:65" s="12" customFormat="1" ht="11.25">
      <c r="B230" s="151"/>
      <c r="D230" s="152" t="s">
        <v>368</v>
      </c>
      <c r="E230" s="153" t="s">
        <v>19</v>
      </c>
      <c r="F230" s="154" t="s">
        <v>507</v>
      </c>
      <c r="H230" s="153" t="s">
        <v>19</v>
      </c>
      <c r="I230" s="155"/>
      <c r="L230" s="151"/>
      <c r="M230" s="156"/>
      <c r="T230" s="157"/>
      <c r="AT230" s="153" t="s">
        <v>368</v>
      </c>
      <c r="AU230" s="153" t="s">
        <v>90</v>
      </c>
      <c r="AV230" s="12" t="s">
        <v>84</v>
      </c>
      <c r="AW230" s="12" t="s">
        <v>36</v>
      </c>
      <c r="AX230" s="12" t="s">
        <v>77</v>
      </c>
      <c r="AY230" s="153" t="s">
        <v>358</v>
      </c>
    </row>
    <row r="231" spans="2:65" s="13" customFormat="1" ht="22.5">
      <c r="B231" s="158"/>
      <c r="D231" s="152" t="s">
        <v>368</v>
      </c>
      <c r="E231" s="159" t="s">
        <v>19</v>
      </c>
      <c r="F231" s="160" t="s">
        <v>5655</v>
      </c>
      <c r="H231" s="161">
        <v>30.215</v>
      </c>
      <c r="I231" s="162"/>
      <c r="L231" s="158"/>
      <c r="M231" s="163"/>
      <c r="T231" s="164"/>
      <c r="AT231" s="159" t="s">
        <v>368</v>
      </c>
      <c r="AU231" s="159" t="s">
        <v>90</v>
      </c>
      <c r="AV231" s="13" t="s">
        <v>90</v>
      </c>
      <c r="AW231" s="13" t="s">
        <v>36</v>
      </c>
      <c r="AX231" s="13" t="s">
        <v>77</v>
      </c>
      <c r="AY231" s="159" t="s">
        <v>358</v>
      </c>
    </row>
    <row r="232" spans="2:65" s="14" customFormat="1" ht="11.25">
      <c r="B232" s="165"/>
      <c r="D232" s="152" t="s">
        <v>368</v>
      </c>
      <c r="E232" s="166" t="s">
        <v>19</v>
      </c>
      <c r="F232" s="167" t="s">
        <v>371</v>
      </c>
      <c r="H232" s="168">
        <v>30.215</v>
      </c>
      <c r="I232" s="169"/>
      <c r="L232" s="165"/>
      <c r="M232" s="170"/>
      <c r="T232" s="171"/>
      <c r="AT232" s="166" t="s">
        <v>368</v>
      </c>
      <c r="AU232" s="166" t="s">
        <v>90</v>
      </c>
      <c r="AV232" s="14" t="s">
        <v>364</v>
      </c>
      <c r="AW232" s="14" t="s">
        <v>36</v>
      </c>
      <c r="AX232" s="14" t="s">
        <v>84</v>
      </c>
      <c r="AY232" s="166" t="s">
        <v>358</v>
      </c>
    </row>
    <row r="233" spans="2:65" s="1" customFormat="1" ht="33" customHeight="1">
      <c r="B233" s="33"/>
      <c r="C233" s="134" t="s">
        <v>462</v>
      </c>
      <c r="D233" s="134" t="s">
        <v>360</v>
      </c>
      <c r="E233" s="135" t="s">
        <v>481</v>
      </c>
      <c r="F233" s="136" t="s">
        <v>482</v>
      </c>
      <c r="G233" s="137" t="s">
        <v>209</v>
      </c>
      <c r="H233" s="138">
        <v>60.091000000000001</v>
      </c>
      <c r="I233" s="139"/>
      <c r="J233" s="140">
        <f>ROUND(I233*H233,2)</f>
        <v>0</v>
      </c>
      <c r="K233" s="136" t="s">
        <v>363</v>
      </c>
      <c r="L233" s="33"/>
      <c r="M233" s="141" t="s">
        <v>19</v>
      </c>
      <c r="N233" s="142" t="s">
        <v>49</v>
      </c>
      <c r="P233" s="143">
        <f>O233*H233</f>
        <v>0</v>
      </c>
      <c r="Q233" s="143">
        <v>2.5018722040000001</v>
      </c>
      <c r="R233" s="143">
        <f>Q233*H233</f>
        <v>150.340002610564</v>
      </c>
      <c r="S233" s="143">
        <v>0</v>
      </c>
      <c r="T233" s="144">
        <f>S233*H233</f>
        <v>0</v>
      </c>
      <c r="AR233" s="145" t="s">
        <v>364</v>
      </c>
      <c r="AT233" s="145" t="s">
        <v>360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364</v>
      </c>
      <c r="BM233" s="145" t="s">
        <v>5656</v>
      </c>
    </row>
    <row r="234" spans="2:65" s="1" customFormat="1" ht="11.25">
      <c r="B234" s="33"/>
      <c r="D234" s="147" t="s">
        <v>366</v>
      </c>
      <c r="F234" s="148" t="s">
        <v>484</v>
      </c>
      <c r="I234" s="149"/>
      <c r="L234" s="33"/>
      <c r="M234" s="150"/>
      <c r="T234" s="54"/>
      <c r="AT234" s="18" t="s">
        <v>366</v>
      </c>
      <c r="AU234" s="18" t="s">
        <v>90</v>
      </c>
    </row>
    <row r="235" spans="2:65" s="12" customFormat="1" ht="11.25">
      <c r="B235" s="151"/>
      <c r="D235" s="152" t="s">
        <v>368</v>
      </c>
      <c r="E235" s="153" t="s">
        <v>19</v>
      </c>
      <c r="F235" s="154" t="s">
        <v>485</v>
      </c>
      <c r="H235" s="153" t="s">
        <v>19</v>
      </c>
      <c r="I235" s="155"/>
      <c r="L235" s="151"/>
      <c r="M235" s="156"/>
      <c r="T235" s="157"/>
      <c r="AT235" s="153" t="s">
        <v>368</v>
      </c>
      <c r="AU235" s="153" t="s">
        <v>90</v>
      </c>
      <c r="AV235" s="12" t="s">
        <v>84</v>
      </c>
      <c r="AW235" s="12" t="s">
        <v>36</v>
      </c>
      <c r="AX235" s="12" t="s">
        <v>77</v>
      </c>
      <c r="AY235" s="153" t="s">
        <v>358</v>
      </c>
    </row>
    <row r="236" spans="2:65" s="12" customFormat="1" ht="11.25">
      <c r="B236" s="151"/>
      <c r="D236" s="152" t="s">
        <v>368</v>
      </c>
      <c r="E236" s="153" t="s">
        <v>19</v>
      </c>
      <c r="F236" s="154" t="s">
        <v>5634</v>
      </c>
      <c r="H236" s="153" t="s">
        <v>19</v>
      </c>
      <c r="I236" s="155"/>
      <c r="L236" s="151"/>
      <c r="M236" s="156"/>
      <c r="T236" s="157"/>
      <c r="AT236" s="153" t="s">
        <v>368</v>
      </c>
      <c r="AU236" s="153" t="s">
        <v>90</v>
      </c>
      <c r="AV236" s="12" t="s">
        <v>84</v>
      </c>
      <c r="AW236" s="12" t="s">
        <v>36</v>
      </c>
      <c r="AX236" s="12" t="s">
        <v>77</v>
      </c>
      <c r="AY236" s="153" t="s">
        <v>358</v>
      </c>
    </row>
    <row r="237" spans="2:65" s="12" customFormat="1" ht="11.25">
      <c r="B237" s="151"/>
      <c r="D237" s="152" t="s">
        <v>368</v>
      </c>
      <c r="E237" s="153" t="s">
        <v>19</v>
      </c>
      <c r="F237" s="154" t="s">
        <v>5635</v>
      </c>
      <c r="H237" s="153" t="s">
        <v>19</v>
      </c>
      <c r="I237" s="155"/>
      <c r="L237" s="151"/>
      <c r="M237" s="156"/>
      <c r="T237" s="157"/>
      <c r="AT237" s="153" t="s">
        <v>368</v>
      </c>
      <c r="AU237" s="153" t="s">
        <v>90</v>
      </c>
      <c r="AV237" s="12" t="s">
        <v>84</v>
      </c>
      <c r="AW237" s="12" t="s">
        <v>36</v>
      </c>
      <c r="AX237" s="12" t="s">
        <v>77</v>
      </c>
      <c r="AY237" s="153" t="s">
        <v>358</v>
      </c>
    </row>
    <row r="238" spans="2:65" s="12" customFormat="1" ht="11.25">
      <c r="B238" s="151"/>
      <c r="D238" s="152" t="s">
        <v>368</v>
      </c>
      <c r="E238" s="153" t="s">
        <v>19</v>
      </c>
      <c r="F238" s="154" t="s">
        <v>507</v>
      </c>
      <c r="H238" s="153" t="s">
        <v>19</v>
      </c>
      <c r="I238" s="155"/>
      <c r="L238" s="151"/>
      <c r="M238" s="156"/>
      <c r="T238" s="157"/>
      <c r="AT238" s="153" t="s">
        <v>368</v>
      </c>
      <c r="AU238" s="153" t="s">
        <v>90</v>
      </c>
      <c r="AV238" s="12" t="s">
        <v>84</v>
      </c>
      <c r="AW238" s="12" t="s">
        <v>36</v>
      </c>
      <c r="AX238" s="12" t="s">
        <v>77</v>
      </c>
      <c r="AY238" s="153" t="s">
        <v>358</v>
      </c>
    </row>
    <row r="239" spans="2:65" s="13" customFormat="1" ht="11.25">
      <c r="B239" s="158"/>
      <c r="D239" s="152" t="s">
        <v>368</v>
      </c>
      <c r="E239" s="159" t="s">
        <v>19</v>
      </c>
      <c r="F239" s="160" t="s">
        <v>5657</v>
      </c>
      <c r="H239" s="161">
        <v>1.8420000000000001</v>
      </c>
      <c r="I239" s="162"/>
      <c r="L239" s="158"/>
      <c r="M239" s="163"/>
      <c r="T239" s="164"/>
      <c r="AT239" s="159" t="s">
        <v>368</v>
      </c>
      <c r="AU239" s="159" t="s">
        <v>90</v>
      </c>
      <c r="AV239" s="13" t="s">
        <v>90</v>
      </c>
      <c r="AW239" s="13" t="s">
        <v>36</v>
      </c>
      <c r="AX239" s="13" t="s">
        <v>77</v>
      </c>
      <c r="AY239" s="159" t="s">
        <v>358</v>
      </c>
    </row>
    <row r="240" spans="2:65" s="13" customFormat="1" ht="11.25">
      <c r="B240" s="158"/>
      <c r="D240" s="152" t="s">
        <v>368</v>
      </c>
      <c r="E240" s="159" t="s">
        <v>19</v>
      </c>
      <c r="F240" s="160" t="s">
        <v>5658</v>
      </c>
      <c r="H240" s="161">
        <v>57.811</v>
      </c>
      <c r="I240" s="162"/>
      <c r="L240" s="158"/>
      <c r="M240" s="163"/>
      <c r="T240" s="164"/>
      <c r="AT240" s="159" t="s">
        <v>368</v>
      </c>
      <c r="AU240" s="159" t="s">
        <v>90</v>
      </c>
      <c r="AV240" s="13" t="s">
        <v>90</v>
      </c>
      <c r="AW240" s="13" t="s">
        <v>36</v>
      </c>
      <c r="AX240" s="13" t="s">
        <v>77</v>
      </c>
      <c r="AY240" s="159" t="s">
        <v>358</v>
      </c>
    </row>
    <row r="241" spans="2:65" s="13" customFormat="1" ht="11.25">
      <c r="B241" s="158"/>
      <c r="D241" s="152" t="s">
        <v>368</v>
      </c>
      <c r="E241" s="159" t="s">
        <v>19</v>
      </c>
      <c r="F241" s="160" t="s">
        <v>5659</v>
      </c>
      <c r="H241" s="161">
        <v>0.438</v>
      </c>
      <c r="I241" s="162"/>
      <c r="L241" s="158"/>
      <c r="M241" s="163"/>
      <c r="T241" s="164"/>
      <c r="AT241" s="159" t="s">
        <v>368</v>
      </c>
      <c r="AU241" s="159" t="s">
        <v>90</v>
      </c>
      <c r="AV241" s="13" t="s">
        <v>90</v>
      </c>
      <c r="AW241" s="13" t="s">
        <v>36</v>
      </c>
      <c r="AX241" s="13" t="s">
        <v>77</v>
      </c>
      <c r="AY241" s="159" t="s">
        <v>358</v>
      </c>
    </row>
    <row r="242" spans="2:65" s="14" customFormat="1" ht="11.25">
      <c r="B242" s="165"/>
      <c r="D242" s="152" t="s">
        <v>368</v>
      </c>
      <c r="E242" s="166" t="s">
        <v>19</v>
      </c>
      <c r="F242" s="167" t="s">
        <v>371</v>
      </c>
      <c r="H242" s="168">
        <v>60.091000000000001</v>
      </c>
      <c r="I242" s="169"/>
      <c r="L242" s="165"/>
      <c r="M242" s="170"/>
      <c r="T242" s="171"/>
      <c r="AT242" s="166" t="s">
        <v>368</v>
      </c>
      <c r="AU242" s="166" t="s">
        <v>90</v>
      </c>
      <c r="AV242" s="14" t="s">
        <v>364</v>
      </c>
      <c r="AW242" s="14" t="s">
        <v>36</v>
      </c>
      <c r="AX242" s="14" t="s">
        <v>84</v>
      </c>
      <c r="AY242" s="166" t="s">
        <v>358</v>
      </c>
    </row>
    <row r="243" spans="2:65" s="1" customFormat="1" ht="16.5" customHeight="1">
      <c r="B243" s="33"/>
      <c r="C243" s="134" t="s">
        <v>468</v>
      </c>
      <c r="D243" s="134" t="s">
        <v>360</v>
      </c>
      <c r="E243" s="135" t="s">
        <v>489</v>
      </c>
      <c r="F243" s="136" t="s">
        <v>490</v>
      </c>
      <c r="G243" s="137" t="s">
        <v>195</v>
      </c>
      <c r="H243" s="138">
        <v>28.242000000000001</v>
      </c>
      <c r="I243" s="139"/>
      <c r="J243" s="140">
        <f>ROUND(I243*H243,2)</f>
        <v>0</v>
      </c>
      <c r="K243" s="136" t="s">
        <v>363</v>
      </c>
      <c r="L243" s="33"/>
      <c r="M243" s="141" t="s">
        <v>19</v>
      </c>
      <c r="N243" s="142" t="s">
        <v>49</v>
      </c>
      <c r="P243" s="143">
        <f>O243*H243</f>
        <v>0</v>
      </c>
      <c r="Q243" s="143">
        <v>2.944E-3</v>
      </c>
      <c r="R243" s="143">
        <f>Q243*H243</f>
        <v>8.3144447999999996E-2</v>
      </c>
      <c r="S243" s="143">
        <v>0</v>
      </c>
      <c r="T243" s="144">
        <f>S243*H243</f>
        <v>0</v>
      </c>
      <c r="AR243" s="145" t="s">
        <v>364</v>
      </c>
      <c r="AT243" s="145" t="s">
        <v>360</v>
      </c>
      <c r="AU243" s="145" t="s">
        <v>90</v>
      </c>
      <c r="AY243" s="18" t="s">
        <v>358</v>
      </c>
      <c r="BE243" s="146">
        <f>IF(N243="základní",J243,0)</f>
        <v>0</v>
      </c>
      <c r="BF243" s="146">
        <f>IF(N243="snížená",J243,0)</f>
        <v>0</v>
      </c>
      <c r="BG243" s="146">
        <f>IF(N243="zákl. přenesená",J243,0)</f>
        <v>0</v>
      </c>
      <c r="BH243" s="146">
        <f>IF(N243="sníž. přenesená",J243,0)</f>
        <v>0</v>
      </c>
      <c r="BI243" s="146">
        <f>IF(N243="nulová",J243,0)</f>
        <v>0</v>
      </c>
      <c r="BJ243" s="18" t="s">
        <v>90</v>
      </c>
      <c r="BK243" s="146">
        <f>ROUND(I243*H243,2)</f>
        <v>0</v>
      </c>
      <c r="BL243" s="18" t="s">
        <v>364</v>
      </c>
      <c r="BM243" s="145" t="s">
        <v>491</v>
      </c>
    </row>
    <row r="244" spans="2:65" s="1" customFormat="1" ht="11.25">
      <c r="B244" s="33"/>
      <c r="D244" s="147" t="s">
        <v>366</v>
      </c>
      <c r="F244" s="148" t="s">
        <v>492</v>
      </c>
      <c r="I244" s="149"/>
      <c r="L244" s="33"/>
      <c r="M244" s="150"/>
      <c r="T244" s="54"/>
      <c r="AT244" s="18" t="s">
        <v>366</v>
      </c>
      <c r="AU244" s="18" t="s">
        <v>90</v>
      </c>
    </row>
    <row r="245" spans="2:65" s="12" customFormat="1" ht="11.25">
      <c r="B245" s="151"/>
      <c r="D245" s="152" t="s">
        <v>368</v>
      </c>
      <c r="E245" s="153" t="s">
        <v>19</v>
      </c>
      <c r="F245" s="154" t="s">
        <v>485</v>
      </c>
      <c r="H245" s="153" t="s">
        <v>19</v>
      </c>
      <c r="I245" s="155"/>
      <c r="L245" s="151"/>
      <c r="M245" s="156"/>
      <c r="T245" s="157"/>
      <c r="AT245" s="153" t="s">
        <v>368</v>
      </c>
      <c r="AU245" s="153" t="s">
        <v>90</v>
      </c>
      <c r="AV245" s="12" t="s">
        <v>84</v>
      </c>
      <c r="AW245" s="12" t="s">
        <v>36</v>
      </c>
      <c r="AX245" s="12" t="s">
        <v>77</v>
      </c>
      <c r="AY245" s="153" t="s">
        <v>358</v>
      </c>
    </row>
    <row r="246" spans="2:65" s="12" customFormat="1" ht="11.25">
      <c r="B246" s="151"/>
      <c r="D246" s="152" t="s">
        <v>368</v>
      </c>
      <c r="E246" s="153" t="s">
        <v>19</v>
      </c>
      <c r="F246" s="154" t="s">
        <v>5634</v>
      </c>
      <c r="H246" s="153" t="s">
        <v>19</v>
      </c>
      <c r="I246" s="155"/>
      <c r="L246" s="151"/>
      <c r="M246" s="156"/>
      <c r="T246" s="157"/>
      <c r="AT246" s="153" t="s">
        <v>368</v>
      </c>
      <c r="AU246" s="153" t="s">
        <v>90</v>
      </c>
      <c r="AV246" s="12" t="s">
        <v>84</v>
      </c>
      <c r="AW246" s="12" t="s">
        <v>36</v>
      </c>
      <c r="AX246" s="12" t="s">
        <v>77</v>
      </c>
      <c r="AY246" s="153" t="s">
        <v>358</v>
      </c>
    </row>
    <row r="247" spans="2:65" s="12" customFormat="1" ht="11.25">
      <c r="B247" s="151"/>
      <c r="D247" s="152" t="s">
        <v>368</v>
      </c>
      <c r="E247" s="153" t="s">
        <v>19</v>
      </c>
      <c r="F247" s="154" t="s">
        <v>5635</v>
      </c>
      <c r="H247" s="153" t="s">
        <v>19</v>
      </c>
      <c r="I247" s="155"/>
      <c r="L247" s="151"/>
      <c r="M247" s="156"/>
      <c r="T247" s="157"/>
      <c r="AT247" s="153" t="s">
        <v>368</v>
      </c>
      <c r="AU247" s="153" t="s">
        <v>90</v>
      </c>
      <c r="AV247" s="12" t="s">
        <v>84</v>
      </c>
      <c r="AW247" s="12" t="s">
        <v>36</v>
      </c>
      <c r="AX247" s="12" t="s">
        <v>77</v>
      </c>
      <c r="AY247" s="153" t="s">
        <v>358</v>
      </c>
    </row>
    <row r="248" spans="2:65" s="12" customFormat="1" ht="11.25">
      <c r="B248" s="151"/>
      <c r="D248" s="152" t="s">
        <v>368</v>
      </c>
      <c r="E248" s="153" t="s">
        <v>19</v>
      </c>
      <c r="F248" s="154" t="s">
        <v>507</v>
      </c>
      <c r="H248" s="153" t="s">
        <v>19</v>
      </c>
      <c r="I248" s="155"/>
      <c r="L248" s="151"/>
      <c r="M248" s="156"/>
      <c r="T248" s="157"/>
      <c r="AT248" s="153" t="s">
        <v>368</v>
      </c>
      <c r="AU248" s="153" t="s">
        <v>90</v>
      </c>
      <c r="AV248" s="12" t="s">
        <v>84</v>
      </c>
      <c r="AW248" s="12" t="s">
        <v>36</v>
      </c>
      <c r="AX248" s="12" t="s">
        <v>77</v>
      </c>
      <c r="AY248" s="153" t="s">
        <v>358</v>
      </c>
    </row>
    <row r="249" spans="2:65" s="13" customFormat="1" ht="11.25">
      <c r="B249" s="158"/>
      <c r="D249" s="152" t="s">
        <v>368</v>
      </c>
      <c r="E249" s="159" t="s">
        <v>19</v>
      </c>
      <c r="F249" s="160" t="s">
        <v>5660</v>
      </c>
      <c r="H249" s="161">
        <v>3.2610000000000001</v>
      </c>
      <c r="I249" s="162"/>
      <c r="L249" s="158"/>
      <c r="M249" s="163"/>
      <c r="T249" s="164"/>
      <c r="AT249" s="159" t="s">
        <v>368</v>
      </c>
      <c r="AU249" s="159" t="s">
        <v>90</v>
      </c>
      <c r="AV249" s="13" t="s">
        <v>90</v>
      </c>
      <c r="AW249" s="13" t="s">
        <v>36</v>
      </c>
      <c r="AX249" s="13" t="s">
        <v>77</v>
      </c>
      <c r="AY249" s="159" t="s">
        <v>358</v>
      </c>
    </row>
    <row r="250" spans="2:65" s="13" customFormat="1" ht="11.25">
      <c r="B250" s="158"/>
      <c r="D250" s="152" t="s">
        <v>368</v>
      </c>
      <c r="E250" s="159" t="s">
        <v>19</v>
      </c>
      <c r="F250" s="160" t="s">
        <v>5661</v>
      </c>
      <c r="H250" s="161">
        <v>20.52</v>
      </c>
      <c r="I250" s="162"/>
      <c r="L250" s="158"/>
      <c r="M250" s="163"/>
      <c r="T250" s="164"/>
      <c r="AT250" s="159" t="s">
        <v>368</v>
      </c>
      <c r="AU250" s="159" t="s">
        <v>90</v>
      </c>
      <c r="AV250" s="13" t="s">
        <v>90</v>
      </c>
      <c r="AW250" s="13" t="s">
        <v>36</v>
      </c>
      <c r="AX250" s="13" t="s">
        <v>77</v>
      </c>
      <c r="AY250" s="159" t="s">
        <v>358</v>
      </c>
    </row>
    <row r="251" spans="2:65" s="13" customFormat="1" ht="11.25">
      <c r="B251" s="158"/>
      <c r="D251" s="152" t="s">
        <v>368</v>
      </c>
      <c r="E251" s="159" t="s">
        <v>19</v>
      </c>
      <c r="F251" s="160" t="s">
        <v>5662</v>
      </c>
      <c r="H251" s="161">
        <v>2.661</v>
      </c>
      <c r="I251" s="162"/>
      <c r="L251" s="158"/>
      <c r="M251" s="163"/>
      <c r="T251" s="164"/>
      <c r="AT251" s="159" t="s">
        <v>368</v>
      </c>
      <c r="AU251" s="159" t="s">
        <v>90</v>
      </c>
      <c r="AV251" s="13" t="s">
        <v>90</v>
      </c>
      <c r="AW251" s="13" t="s">
        <v>36</v>
      </c>
      <c r="AX251" s="13" t="s">
        <v>77</v>
      </c>
      <c r="AY251" s="159" t="s">
        <v>358</v>
      </c>
    </row>
    <row r="252" spans="2:65" s="13" customFormat="1" ht="11.25">
      <c r="B252" s="158"/>
      <c r="D252" s="152" t="s">
        <v>368</v>
      </c>
      <c r="E252" s="159" t="s">
        <v>19</v>
      </c>
      <c r="F252" s="160" t="s">
        <v>5663</v>
      </c>
      <c r="H252" s="161">
        <v>1.8</v>
      </c>
      <c r="I252" s="162"/>
      <c r="L252" s="158"/>
      <c r="M252" s="163"/>
      <c r="T252" s="164"/>
      <c r="AT252" s="159" t="s">
        <v>368</v>
      </c>
      <c r="AU252" s="159" t="s">
        <v>90</v>
      </c>
      <c r="AV252" s="13" t="s">
        <v>90</v>
      </c>
      <c r="AW252" s="13" t="s">
        <v>36</v>
      </c>
      <c r="AX252" s="13" t="s">
        <v>77</v>
      </c>
      <c r="AY252" s="159" t="s">
        <v>358</v>
      </c>
    </row>
    <row r="253" spans="2:65" s="14" customFormat="1" ht="11.25">
      <c r="B253" s="165"/>
      <c r="D253" s="152" t="s">
        <v>368</v>
      </c>
      <c r="E253" s="166" t="s">
        <v>19</v>
      </c>
      <c r="F253" s="167" t="s">
        <v>371</v>
      </c>
      <c r="H253" s="168">
        <v>28.242000000000001</v>
      </c>
      <c r="I253" s="169"/>
      <c r="L253" s="165"/>
      <c r="M253" s="170"/>
      <c r="T253" s="171"/>
      <c r="AT253" s="166" t="s">
        <v>368</v>
      </c>
      <c r="AU253" s="166" t="s">
        <v>90</v>
      </c>
      <c r="AV253" s="14" t="s">
        <v>364</v>
      </c>
      <c r="AW253" s="14" t="s">
        <v>36</v>
      </c>
      <c r="AX253" s="14" t="s">
        <v>84</v>
      </c>
      <c r="AY253" s="166" t="s">
        <v>358</v>
      </c>
    </row>
    <row r="254" spans="2:65" s="1" customFormat="1" ht="16.5" customHeight="1">
      <c r="B254" s="33"/>
      <c r="C254" s="134" t="s">
        <v>473</v>
      </c>
      <c r="D254" s="134" t="s">
        <v>360</v>
      </c>
      <c r="E254" s="135" t="s">
        <v>497</v>
      </c>
      <c r="F254" s="136" t="s">
        <v>498</v>
      </c>
      <c r="G254" s="137" t="s">
        <v>195</v>
      </c>
      <c r="H254" s="138">
        <v>28.242000000000001</v>
      </c>
      <c r="I254" s="139"/>
      <c r="J254" s="140">
        <f>ROUND(I254*H254,2)</f>
        <v>0</v>
      </c>
      <c r="K254" s="136" t="s">
        <v>363</v>
      </c>
      <c r="L254" s="33"/>
      <c r="M254" s="141" t="s">
        <v>19</v>
      </c>
      <c r="N254" s="142" t="s">
        <v>49</v>
      </c>
      <c r="P254" s="143">
        <f>O254*H254</f>
        <v>0</v>
      </c>
      <c r="Q254" s="143">
        <v>0</v>
      </c>
      <c r="R254" s="143">
        <f>Q254*H254</f>
        <v>0</v>
      </c>
      <c r="S254" s="143">
        <v>0</v>
      </c>
      <c r="T254" s="144">
        <f>S254*H254</f>
        <v>0</v>
      </c>
      <c r="AR254" s="145" t="s">
        <v>364</v>
      </c>
      <c r="AT254" s="145" t="s">
        <v>360</v>
      </c>
      <c r="AU254" s="145" t="s">
        <v>90</v>
      </c>
      <c r="AY254" s="18" t="s">
        <v>358</v>
      </c>
      <c r="BE254" s="146">
        <f>IF(N254="základní",J254,0)</f>
        <v>0</v>
      </c>
      <c r="BF254" s="146">
        <f>IF(N254="snížená",J254,0)</f>
        <v>0</v>
      </c>
      <c r="BG254" s="146">
        <f>IF(N254="zákl. přenesená",J254,0)</f>
        <v>0</v>
      </c>
      <c r="BH254" s="146">
        <f>IF(N254="sníž. přenesená",J254,0)</f>
        <v>0</v>
      </c>
      <c r="BI254" s="146">
        <f>IF(N254="nulová",J254,0)</f>
        <v>0</v>
      </c>
      <c r="BJ254" s="18" t="s">
        <v>90</v>
      </c>
      <c r="BK254" s="146">
        <f>ROUND(I254*H254,2)</f>
        <v>0</v>
      </c>
      <c r="BL254" s="18" t="s">
        <v>364</v>
      </c>
      <c r="BM254" s="145" t="s">
        <v>499</v>
      </c>
    </row>
    <row r="255" spans="2:65" s="1" customFormat="1" ht="11.25">
      <c r="B255" s="33"/>
      <c r="D255" s="147" t="s">
        <v>366</v>
      </c>
      <c r="F255" s="148" t="s">
        <v>500</v>
      </c>
      <c r="I255" s="149"/>
      <c r="L255" s="33"/>
      <c r="M255" s="150"/>
      <c r="T255" s="54"/>
      <c r="AT255" s="18" t="s">
        <v>366</v>
      </c>
      <c r="AU255" s="18" t="s">
        <v>90</v>
      </c>
    </row>
    <row r="256" spans="2:65" s="1" customFormat="1" ht="55.5" customHeight="1">
      <c r="B256" s="33"/>
      <c r="C256" s="134" t="s">
        <v>480</v>
      </c>
      <c r="D256" s="134" t="s">
        <v>360</v>
      </c>
      <c r="E256" s="135" t="s">
        <v>502</v>
      </c>
      <c r="F256" s="136" t="s">
        <v>503</v>
      </c>
      <c r="G256" s="137" t="s">
        <v>504</v>
      </c>
      <c r="H256" s="138">
        <v>8</v>
      </c>
      <c r="I256" s="139"/>
      <c r="J256" s="140">
        <f>ROUND(I256*H256,2)</f>
        <v>0</v>
      </c>
      <c r="K256" s="136" t="s">
        <v>363</v>
      </c>
      <c r="L256" s="33"/>
      <c r="M256" s="141" t="s">
        <v>19</v>
      </c>
      <c r="N256" s="142" t="s">
        <v>49</v>
      </c>
      <c r="P256" s="143">
        <f>O256*H256</f>
        <v>0</v>
      </c>
      <c r="Q256" s="143">
        <v>3.0846799999999998E-3</v>
      </c>
      <c r="R256" s="143">
        <f>Q256*H256</f>
        <v>2.4677439999999998E-2</v>
      </c>
      <c r="S256" s="143">
        <v>0</v>
      </c>
      <c r="T256" s="144">
        <f>S256*H256</f>
        <v>0</v>
      </c>
      <c r="AR256" s="145" t="s">
        <v>364</v>
      </c>
      <c r="AT256" s="145" t="s">
        <v>360</v>
      </c>
      <c r="AU256" s="145" t="s">
        <v>90</v>
      </c>
      <c r="AY256" s="18" t="s">
        <v>358</v>
      </c>
      <c r="BE256" s="146">
        <f>IF(N256="základní",J256,0)</f>
        <v>0</v>
      </c>
      <c r="BF256" s="146">
        <f>IF(N256="snížená",J256,0)</f>
        <v>0</v>
      </c>
      <c r="BG256" s="146">
        <f>IF(N256="zákl. přenesená",J256,0)</f>
        <v>0</v>
      </c>
      <c r="BH256" s="146">
        <f>IF(N256="sníž. přenesená",J256,0)</f>
        <v>0</v>
      </c>
      <c r="BI256" s="146">
        <f>IF(N256="nulová",J256,0)</f>
        <v>0</v>
      </c>
      <c r="BJ256" s="18" t="s">
        <v>90</v>
      </c>
      <c r="BK256" s="146">
        <f>ROUND(I256*H256,2)</f>
        <v>0</v>
      </c>
      <c r="BL256" s="18" t="s">
        <v>364</v>
      </c>
      <c r="BM256" s="145" t="s">
        <v>5664</v>
      </c>
    </row>
    <row r="257" spans="2:65" s="1" customFormat="1" ht="11.25">
      <c r="B257" s="33"/>
      <c r="D257" s="147" t="s">
        <v>366</v>
      </c>
      <c r="F257" s="148" t="s">
        <v>506</v>
      </c>
      <c r="I257" s="149"/>
      <c r="L257" s="33"/>
      <c r="M257" s="150"/>
      <c r="T257" s="54"/>
      <c r="AT257" s="18" t="s">
        <v>366</v>
      </c>
      <c r="AU257" s="18" t="s">
        <v>90</v>
      </c>
    </row>
    <row r="258" spans="2:65" s="12" customFormat="1" ht="11.25">
      <c r="B258" s="151"/>
      <c r="D258" s="152" t="s">
        <v>368</v>
      </c>
      <c r="E258" s="153" t="s">
        <v>19</v>
      </c>
      <c r="F258" s="154" t="s">
        <v>507</v>
      </c>
      <c r="H258" s="153" t="s">
        <v>19</v>
      </c>
      <c r="I258" s="155"/>
      <c r="L258" s="151"/>
      <c r="M258" s="156"/>
      <c r="T258" s="157"/>
      <c r="AT258" s="153" t="s">
        <v>368</v>
      </c>
      <c r="AU258" s="153" t="s">
        <v>90</v>
      </c>
      <c r="AV258" s="12" t="s">
        <v>84</v>
      </c>
      <c r="AW258" s="12" t="s">
        <v>36</v>
      </c>
      <c r="AX258" s="12" t="s">
        <v>77</v>
      </c>
      <c r="AY258" s="153" t="s">
        <v>358</v>
      </c>
    </row>
    <row r="259" spans="2:65" s="13" customFormat="1" ht="11.25">
      <c r="B259" s="158"/>
      <c r="D259" s="152" t="s">
        <v>368</v>
      </c>
      <c r="E259" s="159" t="s">
        <v>19</v>
      </c>
      <c r="F259" s="160" t="s">
        <v>5665</v>
      </c>
      <c r="H259" s="161">
        <v>8</v>
      </c>
      <c r="I259" s="162"/>
      <c r="L259" s="158"/>
      <c r="M259" s="163"/>
      <c r="T259" s="164"/>
      <c r="AT259" s="159" t="s">
        <v>368</v>
      </c>
      <c r="AU259" s="159" t="s">
        <v>90</v>
      </c>
      <c r="AV259" s="13" t="s">
        <v>90</v>
      </c>
      <c r="AW259" s="13" t="s">
        <v>36</v>
      </c>
      <c r="AX259" s="13" t="s">
        <v>77</v>
      </c>
      <c r="AY259" s="159" t="s">
        <v>358</v>
      </c>
    </row>
    <row r="260" spans="2:65" s="14" customFormat="1" ht="11.25">
      <c r="B260" s="165"/>
      <c r="D260" s="152" t="s">
        <v>368</v>
      </c>
      <c r="E260" s="166" t="s">
        <v>19</v>
      </c>
      <c r="F260" s="167" t="s">
        <v>371</v>
      </c>
      <c r="H260" s="168">
        <v>8</v>
      </c>
      <c r="I260" s="169"/>
      <c r="L260" s="165"/>
      <c r="M260" s="170"/>
      <c r="T260" s="171"/>
      <c r="AT260" s="166" t="s">
        <v>368</v>
      </c>
      <c r="AU260" s="166" t="s">
        <v>90</v>
      </c>
      <c r="AV260" s="14" t="s">
        <v>364</v>
      </c>
      <c r="AW260" s="14" t="s">
        <v>36</v>
      </c>
      <c r="AX260" s="14" t="s">
        <v>84</v>
      </c>
      <c r="AY260" s="166" t="s">
        <v>358</v>
      </c>
    </row>
    <row r="261" spans="2:65" s="1" customFormat="1" ht="24.2" customHeight="1">
      <c r="B261" s="33"/>
      <c r="C261" s="134" t="s">
        <v>7</v>
      </c>
      <c r="D261" s="134" t="s">
        <v>360</v>
      </c>
      <c r="E261" s="135" t="s">
        <v>509</v>
      </c>
      <c r="F261" s="136" t="s">
        <v>510</v>
      </c>
      <c r="G261" s="137" t="s">
        <v>443</v>
      </c>
      <c r="H261" s="138">
        <v>4.9939999999999998</v>
      </c>
      <c r="I261" s="139"/>
      <c r="J261" s="140">
        <f>ROUND(I261*H261,2)</f>
        <v>0</v>
      </c>
      <c r="K261" s="136" t="s">
        <v>363</v>
      </c>
      <c r="L261" s="33"/>
      <c r="M261" s="141" t="s">
        <v>19</v>
      </c>
      <c r="N261" s="142" t="s">
        <v>49</v>
      </c>
      <c r="P261" s="143">
        <f>O261*H261</f>
        <v>0</v>
      </c>
      <c r="Q261" s="143">
        <v>1.0627727796999999</v>
      </c>
      <c r="R261" s="143">
        <f>Q261*H261</f>
        <v>5.3074872618217999</v>
      </c>
      <c r="S261" s="143">
        <v>0</v>
      </c>
      <c r="T261" s="144">
        <f>S261*H261</f>
        <v>0</v>
      </c>
      <c r="AR261" s="145" t="s">
        <v>364</v>
      </c>
      <c r="AT261" s="145" t="s">
        <v>360</v>
      </c>
      <c r="AU261" s="145" t="s">
        <v>90</v>
      </c>
      <c r="AY261" s="18" t="s">
        <v>358</v>
      </c>
      <c r="BE261" s="146">
        <f>IF(N261="základní",J261,0)</f>
        <v>0</v>
      </c>
      <c r="BF261" s="146">
        <f>IF(N261="snížená",J261,0)</f>
        <v>0</v>
      </c>
      <c r="BG261" s="146">
        <f>IF(N261="zákl. přenesená",J261,0)</f>
        <v>0</v>
      </c>
      <c r="BH261" s="146">
        <f>IF(N261="sníž. přenesená",J261,0)</f>
        <v>0</v>
      </c>
      <c r="BI261" s="146">
        <f>IF(N261="nulová",J261,0)</f>
        <v>0</v>
      </c>
      <c r="BJ261" s="18" t="s">
        <v>90</v>
      </c>
      <c r="BK261" s="146">
        <f>ROUND(I261*H261,2)</f>
        <v>0</v>
      </c>
      <c r="BL261" s="18" t="s">
        <v>364</v>
      </c>
      <c r="BM261" s="145" t="s">
        <v>5666</v>
      </c>
    </row>
    <row r="262" spans="2:65" s="1" customFormat="1" ht="11.25">
      <c r="B262" s="33"/>
      <c r="D262" s="147" t="s">
        <v>366</v>
      </c>
      <c r="F262" s="148" t="s">
        <v>512</v>
      </c>
      <c r="I262" s="149"/>
      <c r="L262" s="33"/>
      <c r="M262" s="150"/>
      <c r="T262" s="54"/>
      <c r="AT262" s="18" t="s">
        <v>366</v>
      </c>
      <c r="AU262" s="18" t="s">
        <v>90</v>
      </c>
    </row>
    <row r="263" spans="2:65" s="12" customFormat="1" ht="11.25">
      <c r="B263" s="151"/>
      <c r="D263" s="152" t="s">
        <v>368</v>
      </c>
      <c r="E263" s="153" t="s">
        <v>19</v>
      </c>
      <c r="F263" s="154" t="s">
        <v>513</v>
      </c>
      <c r="H263" s="153" t="s">
        <v>19</v>
      </c>
      <c r="I263" s="155"/>
      <c r="L263" s="151"/>
      <c r="M263" s="156"/>
      <c r="T263" s="157"/>
      <c r="AT263" s="153" t="s">
        <v>368</v>
      </c>
      <c r="AU263" s="153" t="s">
        <v>90</v>
      </c>
      <c r="AV263" s="12" t="s">
        <v>84</v>
      </c>
      <c r="AW263" s="12" t="s">
        <v>36</v>
      </c>
      <c r="AX263" s="12" t="s">
        <v>77</v>
      </c>
      <c r="AY263" s="153" t="s">
        <v>358</v>
      </c>
    </row>
    <row r="264" spans="2:65" s="13" customFormat="1" ht="11.25">
      <c r="B264" s="158"/>
      <c r="D264" s="152" t="s">
        <v>368</v>
      </c>
      <c r="E264" s="159" t="s">
        <v>19</v>
      </c>
      <c r="F264" s="160" t="s">
        <v>5667</v>
      </c>
      <c r="H264" s="161">
        <v>4.9939999999999998</v>
      </c>
      <c r="I264" s="162"/>
      <c r="L264" s="158"/>
      <c r="M264" s="163"/>
      <c r="T264" s="164"/>
      <c r="AT264" s="159" t="s">
        <v>368</v>
      </c>
      <c r="AU264" s="159" t="s">
        <v>90</v>
      </c>
      <c r="AV264" s="13" t="s">
        <v>90</v>
      </c>
      <c r="AW264" s="13" t="s">
        <v>36</v>
      </c>
      <c r="AX264" s="13" t="s">
        <v>77</v>
      </c>
      <c r="AY264" s="159" t="s">
        <v>358</v>
      </c>
    </row>
    <row r="265" spans="2:65" s="14" customFormat="1" ht="11.25">
      <c r="B265" s="165"/>
      <c r="D265" s="152" t="s">
        <v>368</v>
      </c>
      <c r="E265" s="166" t="s">
        <v>19</v>
      </c>
      <c r="F265" s="167" t="s">
        <v>371</v>
      </c>
      <c r="H265" s="168">
        <v>4.9939999999999998</v>
      </c>
      <c r="I265" s="169"/>
      <c r="L265" s="165"/>
      <c r="M265" s="170"/>
      <c r="T265" s="171"/>
      <c r="AT265" s="166" t="s">
        <v>368</v>
      </c>
      <c r="AU265" s="166" t="s">
        <v>90</v>
      </c>
      <c r="AV265" s="14" t="s">
        <v>364</v>
      </c>
      <c r="AW265" s="14" t="s">
        <v>36</v>
      </c>
      <c r="AX265" s="14" t="s">
        <v>84</v>
      </c>
      <c r="AY265" s="166" t="s">
        <v>358</v>
      </c>
    </row>
    <row r="266" spans="2:65" s="1" customFormat="1" ht="24.2" customHeight="1">
      <c r="B266" s="33"/>
      <c r="C266" s="134" t="s">
        <v>496</v>
      </c>
      <c r="D266" s="134" t="s">
        <v>360</v>
      </c>
      <c r="E266" s="135" t="s">
        <v>516</v>
      </c>
      <c r="F266" s="136" t="s">
        <v>517</v>
      </c>
      <c r="G266" s="137" t="s">
        <v>209</v>
      </c>
      <c r="H266" s="138">
        <v>4.8869999999999996</v>
      </c>
      <c r="I266" s="139"/>
      <c r="J266" s="140">
        <f>ROUND(I266*H266,2)</f>
        <v>0</v>
      </c>
      <c r="K266" s="136" t="s">
        <v>19</v>
      </c>
      <c r="L266" s="33"/>
      <c r="M266" s="141" t="s">
        <v>19</v>
      </c>
      <c r="N266" s="142" t="s">
        <v>49</v>
      </c>
      <c r="P266" s="143">
        <f>O266*H266</f>
        <v>0</v>
      </c>
      <c r="Q266" s="143">
        <v>2.3010199999999998</v>
      </c>
      <c r="R266" s="143">
        <f>Q266*H266</f>
        <v>11.245084739999998</v>
      </c>
      <c r="S266" s="143">
        <v>0</v>
      </c>
      <c r="T266" s="144">
        <f>S266*H266</f>
        <v>0</v>
      </c>
      <c r="AR266" s="145" t="s">
        <v>364</v>
      </c>
      <c r="AT266" s="145" t="s">
        <v>360</v>
      </c>
      <c r="AU266" s="145" t="s">
        <v>90</v>
      </c>
      <c r="AY266" s="18" t="s">
        <v>358</v>
      </c>
      <c r="BE266" s="146">
        <f>IF(N266="základní",J266,0)</f>
        <v>0</v>
      </c>
      <c r="BF266" s="146">
        <f>IF(N266="snížená",J266,0)</f>
        <v>0</v>
      </c>
      <c r="BG266" s="146">
        <f>IF(N266="zákl. přenesená",J266,0)</f>
        <v>0</v>
      </c>
      <c r="BH266" s="146">
        <f>IF(N266="sníž. přenesená",J266,0)</f>
        <v>0</v>
      </c>
      <c r="BI266" s="146">
        <f>IF(N266="nulová",J266,0)</f>
        <v>0</v>
      </c>
      <c r="BJ266" s="18" t="s">
        <v>90</v>
      </c>
      <c r="BK266" s="146">
        <f>ROUND(I266*H266,2)</f>
        <v>0</v>
      </c>
      <c r="BL266" s="18" t="s">
        <v>364</v>
      </c>
      <c r="BM266" s="145" t="s">
        <v>5668</v>
      </c>
    </row>
    <row r="267" spans="2:65" s="12" customFormat="1" ht="11.25">
      <c r="B267" s="151"/>
      <c r="D267" s="152" t="s">
        <v>368</v>
      </c>
      <c r="E267" s="153" t="s">
        <v>19</v>
      </c>
      <c r="F267" s="154" t="s">
        <v>485</v>
      </c>
      <c r="H267" s="153" t="s">
        <v>19</v>
      </c>
      <c r="I267" s="155"/>
      <c r="L267" s="151"/>
      <c r="M267" s="156"/>
      <c r="T267" s="157"/>
      <c r="AT267" s="153" t="s">
        <v>368</v>
      </c>
      <c r="AU267" s="153" t="s">
        <v>90</v>
      </c>
      <c r="AV267" s="12" t="s">
        <v>84</v>
      </c>
      <c r="AW267" s="12" t="s">
        <v>36</v>
      </c>
      <c r="AX267" s="12" t="s">
        <v>77</v>
      </c>
      <c r="AY267" s="153" t="s">
        <v>358</v>
      </c>
    </row>
    <row r="268" spans="2:65" s="12" customFormat="1" ht="11.25">
      <c r="B268" s="151"/>
      <c r="D268" s="152" t="s">
        <v>368</v>
      </c>
      <c r="E268" s="153" t="s">
        <v>19</v>
      </c>
      <c r="F268" s="154" t="s">
        <v>5634</v>
      </c>
      <c r="H268" s="153" t="s">
        <v>19</v>
      </c>
      <c r="I268" s="155"/>
      <c r="L268" s="151"/>
      <c r="M268" s="156"/>
      <c r="T268" s="157"/>
      <c r="AT268" s="153" t="s">
        <v>368</v>
      </c>
      <c r="AU268" s="153" t="s">
        <v>90</v>
      </c>
      <c r="AV268" s="12" t="s">
        <v>84</v>
      </c>
      <c r="AW268" s="12" t="s">
        <v>36</v>
      </c>
      <c r="AX268" s="12" t="s">
        <v>77</v>
      </c>
      <c r="AY268" s="153" t="s">
        <v>358</v>
      </c>
    </row>
    <row r="269" spans="2:65" s="12" customFormat="1" ht="11.25">
      <c r="B269" s="151"/>
      <c r="D269" s="152" t="s">
        <v>368</v>
      </c>
      <c r="E269" s="153" t="s">
        <v>19</v>
      </c>
      <c r="F269" s="154" t="s">
        <v>5635</v>
      </c>
      <c r="H269" s="153" t="s">
        <v>19</v>
      </c>
      <c r="I269" s="155"/>
      <c r="L269" s="151"/>
      <c r="M269" s="156"/>
      <c r="T269" s="157"/>
      <c r="AT269" s="153" t="s">
        <v>368</v>
      </c>
      <c r="AU269" s="153" t="s">
        <v>90</v>
      </c>
      <c r="AV269" s="12" t="s">
        <v>84</v>
      </c>
      <c r="AW269" s="12" t="s">
        <v>36</v>
      </c>
      <c r="AX269" s="12" t="s">
        <v>77</v>
      </c>
      <c r="AY269" s="153" t="s">
        <v>358</v>
      </c>
    </row>
    <row r="270" spans="2:65" s="12" customFormat="1" ht="11.25">
      <c r="B270" s="151"/>
      <c r="D270" s="152" t="s">
        <v>368</v>
      </c>
      <c r="E270" s="153" t="s">
        <v>19</v>
      </c>
      <c r="F270" s="154" t="s">
        <v>507</v>
      </c>
      <c r="H270" s="153" t="s">
        <v>19</v>
      </c>
      <c r="I270" s="155"/>
      <c r="L270" s="151"/>
      <c r="M270" s="156"/>
      <c r="T270" s="157"/>
      <c r="AT270" s="153" t="s">
        <v>368</v>
      </c>
      <c r="AU270" s="153" t="s">
        <v>90</v>
      </c>
      <c r="AV270" s="12" t="s">
        <v>84</v>
      </c>
      <c r="AW270" s="12" t="s">
        <v>36</v>
      </c>
      <c r="AX270" s="12" t="s">
        <v>77</v>
      </c>
      <c r="AY270" s="153" t="s">
        <v>358</v>
      </c>
    </row>
    <row r="271" spans="2:65" s="13" customFormat="1" ht="11.25">
      <c r="B271" s="158"/>
      <c r="D271" s="152" t="s">
        <v>368</v>
      </c>
      <c r="E271" s="159" t="s">
        <v>19</v>
      </c>
      <c r="F271" s="160" t="s">
        <v>5669</v>
      </c>
      <c r="H271" s="161">
        <v>4.8869999999999996</v>
      </c>
      <c r="I271" s="162"/>
      <c r="L271" s="158"/>
      <c r="M271" s="163"/>
      <c r="T271" s="164"/>
      <c r="AT271" s="159" t="s">
        <v>368</v>
      </c>
      <c r="AU271" s="159" t="s">
        <v>90</v>
      </c>
      <c r="AV271" s="13" t="s">
        <v>90</v>
      </c>
      <c r="AW271" s="13" t="s">
        <v>36</v>
      </c>
      <c r="AX271" s="13" t="s">
        <v>77</v>
      </c>
      <c r="AY271" s="159" t="s">
        <v>358</v>
      </c>
    </row>
    <row r="272" spans="2:65" s="14" customFormat="1" ht="11.25">
      <c r="B272" s="165"/>
      <c r="D272" s="152" t="s">
        <v>368</v>
      </c>
      <c r="E272" s="166" t="s">
        <v>19</v>
      </c>
      <c r="F272" s="167" t="s">
        <v>371</v>
      </c>
      <c r="H272" s="168">
        <v>4.8869999999999996</v>
      </c>
      <c r="I272" s="169"/>
      <c r="L272" s="165"/>
      <c r="M272" s="170"/>
      <c r="T272" s="171"/>
      <c r="AT272" s="166" t="s">
        <v>368</v>
      </c>
      <c r="AU272" s="166" t="s">
        <v>90</v>
      </c>
      <c r="AV272" s="14" t="s">
        <v>364</v>
      </c>
      <c r="AW272" s="14" t="s">
        <v>36</v>
      </c>
      <c r="AX272" s="14" t="s">
        <v>84</v>
      </c>
      <c r="AY272" s="166" t="s">
        <v>358</v>
      </c>
    </row>
    <row r="273" spans="2:65" s="1" customFormat="1" ht="33" customHeight="1">
      <c r="B273" s="33"/>
      <c r="C273" s="134" t="s">
        <v>501</v>
      </c>
      <c r="D273" s="134" t="s">
        <v>360</v>
      </c>
      <c r="E273" s="135" t="s">
        <v>522</v>
      </c>
      <c r="F273" s="136" t="s">
        <v>523</v>
      </c>
      <c r="G273" s="137" t="s">
        <v>209</v>
      </c>
      <c r="H273" s="138">
        <v>39.091999999999999</v>
      </c>
      <c r="I273" s="139"/>
      <c r="J273" s="140">
        <f>ROUND(I273*H273,2)</f>
        <v>0</v>
      </c>
      <c r="K273" s="136" t="s">
        <v>363</v>
      </c>
      <c r="L273" s="33"/>
      <c r="M273" s="141" t="s">
        <v>19</v>
      </c>
      <c r="N273" s="142" t="s">
        <v>49</v>
      </c>
      <c r="P273" s="143">
        <f>O273*H273</f>
        <v>0</v>
      </c>
      <c r="Q273" s="143">
        <v>2.5018722040000001</v>
      </c>
      <c r="R273" s="143">
        <f>Q273*H273</f>
        <v>97.803188198767998</v>
      </c>
      <c r="S273" s="143">
        <v>0</v>
      </c>
      <c r="T273" s="144">
        <f>S273*H273</f>
        <v>0</v>
      </c>
      <c r="AR273" s="145" t="s">
        <v>364</v>
      </c>
      <c r="AT273" s="145" t="s">
        <v>360</v>
      </c>
      <c r="AU273" s="145" t="s">
        <v>90</v>
      </c>
      <c r="AY273" s="18" t="s">
        <v>358</v>
      </c>
      <c r="BE273" s="146">
        <f>IF(N273="základní",J273,0)</f>
        <v>0</v>
      </c>
      <c r="BF273" s="146">
        <f>IF(N273="snížená",J273,0)</f>
        <v>0</v>
      </c>
      <c r="BG273" s="146">
        <f>IF(N273="zákl. přenesená",J273,0)</f>
        <v>0</v>
      </c>
      <c r="BH273" s="146">
        <f>IF(N273="sníž. přenesená",J273,0)</f>
        <v>0</v>
      </c>
      <c r="BI273" s="146">
        <f>IF(N273="nulová",J273,0)</f>
        <v>0</v>
      </c>
      <c r="BJ273" s="18" t="s">
        <v>90</v>
      </c>
      <c r="BK273" s="146">
        <f>ROUND(I273*H273,2)</f>
        <v>0</v>
      </c>
      <c r="BL273" s="18" t="s">
        <v>364</v>
      </c>
      <c r="BM273" s="145" t="s">
        <v>524</v>
      </c>
    </row>
    <row r="274" spans="2:65" s="1" customFormat="1" ht="11.25">
      <c r="B274" s="33"/>
      <c r="D274" s="147" t="s">
        <v>366</v>
      </c>
      <c r="F274" s="148" t="s">
        <v>525</v>
      </c>
      <c r="I274" s="149"/>
      <c r="L274" s="33"/>
      <c r="M274" s="150"/>
      <c r="T274" s="54"/>
      <c r="AT274" s="18" t="s">
        <v>366</v>
      </c>
      <c r="AU274" s="18" t="s">
        <v>90</v>
      </c>
    </row>
    <row r="275" spans="2:65" s="12" customFormat="1" ht="11.25">
      <c r="B275" s="151"/>
      <c r="D275" s="152" t="s">
        <v>368</v>
      </c>
      <c r="E275" s="153" t="s">
        <v>19</v>
      </c>
      <c r="F275" s="154" t="s">
        <v>485</v>
      </c>
      <c r="H275" s="153" t="s">
        <v>19</v>
      </c>
      <c r="I275" s="155"/>
      <c r="L275" s="151"/>
      <c r="M275" s="156"/>
      <c r="T275" s="157"/>
      <c r="AT275" s="153" t="s">
        <v>368</v>
      </c>
      <c r="AU275" s="153" t="s">
        <v>90</v>
      </c>
      <c r="AV275" s="12" t="s">
        <v>84</v>
      </c>
      <c r="AW275" s="12" t="s">
        <v>36</v>
      </c>
      <c r="AX275" s="12" t="s">
        <v>77</v>
      </c>
      <c r="AY275" s="153" t="s">
        <v>358</v>
      </c>
    </row>
    <row r="276" spans="2:65" s="12" customFormat="1" ht="11.25">
      <c r="B276" s="151"/>
      <c r="D276" s="152" t="s">
        <v>368</v>
      </c>
      <c r="E276" s="153" t="s">
        <v>19</v>
      </c>
      <c r="F276" s="154" t="s">
        <v>5634</v>
      </c>
      <c r="H276" s="153" t="s">
        <v>19</v>
      </c>
      <c r="I276" s="155"/>
      <c r="L276" s="151"/>
      <c r="M276" s="156"/>
      <c r="T276" s="157"/>
      <c r="AT276" s="153" t="s">
        <v>368</v>
      </c>
      <c r="AU276" s="153" t="s">
        <v>90</v>
      </c>
      <c r="AV276" s="12" t="s">
        <v>84</v>
      </c>
      <c r="AW276" s="12" t="s">
        <v>36</v>
      </c>
      <c r="AX276" s="12" t="s">
        <v>77</v>
      </c>
      <c r="AY276" s="153" t="s">
        <v>358</v>
      </c>
    </row>
    <row r="277" spans="2:65" s="12" customFormat="1" ht="11.25">
      <c r="B277" s="151"/>
      <c r="D277" s="152" t="s">
        <v>368</v>
      </c>
      <c r="E277" s="153" t="s">
        <v>19</v>
      </c>
      <c r="F277" s="154" t="s">
        <v>5635</v>
      </c>
      <c r="H277" s="153" t="s">
        <v>19</v>
      </c>
      <c r="I277" s="155"/>
      <c r="L277" s="151"/>
      <c r="M277" s="156"/>
      <c r="T277" s="157"/>
      <c r="AT277" s="153" t="s">
        <v>368</v>
      </c>
      <c r="AU277" s="153" t="s">
        <v>90</v>
      </c>
      <c r="AV277" s="12" t="s">
        <v>84</v>
      </c>
      <c r="AW277" s="12" t="s">
        <v>36</v>
      </c>
      <c r="AX277" s="12" t="s">
        <v>77</v>
      </c>
      <c r="AY277" s="153" t="s">
        <v>358</v>
      </c>
    </row>
    <row r="278" spans="2:65" s="12" customFormat="1" ht="11.25">
      <c r="B278" s="151"/>
      <c r="D278" s="152" t="s">
        <v>368</v>
      </c>
      <c r="E278" s="153" t="s">
        <v>19</v>
      </c>
      <c r="F278" s="154" t="s">
        <v>507</v>
      </c>
      <c r="H278" s="153" t="s">
        <v>19</v>
      </c>
      <c r="I278" s="155"/>
      <c r="L278" s="151"/>
      <c r="M278" s="156"/>
      <c r="T278" s="157"/>
      <c r="AT278" s="153" t="s">
        <v>368</v>
      </c>
      <c r="AU278" s="153" t="s">
        <v>90</v>
      </c>
      <c r="AV278" s="12" t="s">
        <v>84</v>
      </c>
      <c r="AW278" s="12" t="s">
        <v>36</v>
      </c>
      <c r="AX278" s="12" t="s">
        <v>77</v>
      </c>
      <c r="AY278" s="153" t="s">
        <v>358</v>
      </c>
    </row>
    <row r="279" spans="2:65" s="13" customFormat="1" ht="11.25">
      <c r="B279" s="158"/>
      <c r="D279" s="152" t="s">
        <v>368</v>
      </c>
      <c r="E279" s="159" t="s">
        <v>19</v>
      </c>
      <c r="F279" s="160" t="s">
        <v>5670</v>
      </c>
      <c r="H279" s="161">
        <v>39.091999999999999</v>
      </c>
      <c r="I279" s="162"/>
      <c r="L279" s="158"/>
      <c r="M279" s="163"/>
      <c r="T279" s="164"/>
      <c r="AT279" s="159" t="s">
        <v>368</v>
      </c>
      <c r="AU279" s="159" t="s">
        <v>90</v>
      </c>
      <c r="AV279" s="13" t="s">
        <v>90</v>
      </c>
      <c r="AW279" s="13" t="s">
        <v>36</v>
      </c>
      <c r="AX279" s="13" t="s">
        <v>77</v>
      </c>
      <c r="AY279" s="159" t="s">
        <v>358</v>
      </c>
    </row>
    <row r="280" spans="2:65" s="14" customFormat="1" ht="11.25">
      <c r="B280" s="165"/>
      <c r="D280" s="152" t="s">
        <v>368</v>
      </c>
      <c r="E280" s="166" t="s">
        <v>19</v>
      </c>
      <c r="F280" s="167" t="s">
        <v>371</v>
      </c>
      <c r="H280" s="168">
        <v>39.091999999999999</v>
      </c>
      <c r="I280" s="169"/>
      <c r="L280" s="165"/>
      <c r="M280" s="170"/>
      <c r="T280" s="171"/>
      <c r="AT280" s="166" t="s">
        <v>368</v>
      </c>
      <c r="AU280" s="166" t="s">
        <v>90</v>
      </c>
      <c r="AV280" s="14" t="s">
        <v>364</v>
      </c>
      <c r="AW280" s="14" t="s">
        <v>36</v>
      </c>
      <c r="AX280" s="14" t="s">
        <v>84</v>
      </c>
      <c r="AY280" s="166" t="s">
        <v>358</v>
      </c>
    </row>
    <row r="281" spans="2:65" s="1" customFormat="1" ht="16.5" customHeight="1">
      <c r="B281" s="33"/>
      <c r="C281" s="134" t="s">
        <v>210</v>
      </c>
      <c r="D281" s="134" t="s">
        <v>360</v>
      </c>
      <c r="E281" s="135" t="s">
        <v>529</v>
      </c>
      <c r="F281" s="136" t="s">
        <v>530</v>
      </c>
      <c r="G281" s="137" t="s">
        <v>195</v>
      </c>
      <c r="H281" s="138">
        <v>97.73</v>
      </c>
      <c r="I281" s="139"/>
      <c r="J281" s="140">
        <f>ROUND(I281*H281,2)</f>
        <v>0</v>
      </c>
      <c r="K281" s="136" t="s">
        <v>363</v>
      </c>
      <c r="L281" s="33"/>
      <c r="M281" s="141" t="s">
        <v>19</v>
      </c>
      <c r="N281" s="142" t="s">
        <v>49</v>
      </c>
      <c r="P281" s="143">
        <f>O281*H281</f>
        <v>0</v>
      </c>
      <c r="Q281" s="143">
        <v>2.6919000000000001E-3</v>
      </c>
      <c r="R281" s="143">
        <f>Q281*H281</f>
        <v>0.263079387</v>
      </c>
      <c r="S281" s="143">
        <v>0</v>
      </c>
      <c r="T281" s="144">
        <f>S281*H281</f>
        <v>0</v>
      </c>
      <c r="AR281" s="145" t="s">
        <v>364</v>
      </c>
      <c r="AT281" s="145" t="s">
        <v>360</v>
      </c>
      <c r="AU281" s="145" t="s">
        <v>90</v>
      </c>
      <c r="AY281" s="18" t="s">
        <v>358</v>
      </c>
      <c r="BE281" s="146">
        <f>IF(N281="základní",J281,0)</f>
        <v>0</v>
      </c>
      <c r="BF281" s="146">
        <f>IF(N281="snížená",J281,0)</f>
        <v>0</v>
      </c>
      <c r="BG281" s="146">
        <f>IF(N281="zákl. přenesená",J281,0)</f>
        <v>0</v>
      </c>
      <c r="BH281" s="146">
        <f>IF(N281="sníž. přenesená",J281,0)</f>
        <v>0</v>
      </c>
      <c r="BI281" s="146">
        <f>IF(N281="nulová",J281,0)</f>
        <v>0</v>
      </c>
      <c r="BJ281" s="18" t="s">
        <v>90</v>
      </c>
      <c r="BK281" s="146">
        <f>ROUND(I281*H281,2)</f>
        <v>0</v>
      </c>
      <c r="BL281" s="18" t="s">
        <v>364</v>
      </c>
      <c r="BM281" s="145" t="s">
        <v>531</v>
      </c>
    </row>
    <row r="282" spans="2:65" s="1" customFormat="1" ht="11.25">
      <c r="B282" s="33"/>
      <c r="D282" s="147" t="s">
        <v>366</v>
      </c>
      <c r="F282" s="148" t="s">
        <v>532</v>
      </c>
      <c r="I282" s="149"/>
      <c r="L282" s="33"/>
      <c r="M282" s="150"/>
      <c r="T282" s="54"/>
      <c r="AT282" s="18" t="s">
        <v>366</v>
      </c>
      <c r="AU282" s="18" t="s">
        <v>90</v>
      </c>
    </row>
    <row r="283" spans="2:65" s="12" customFormat="1" ht="11.25">
      <c r="B283" s="151"/>
      <c r="D283" s="152" t="s">
        <v>368</v>
      </c>
      <c r="E283" s="153" t="s">
        <v>19</v>
      </c>
      <c r="F283" s="154" t="s">
        <v>485</v>
      </c>
      <c r="H283" s="153" t="s">
        <v>19</v>
      </c>
      <c r="I283" s="155"/>
      <c r="L283" s="151"/>
      <c r="M283" s="156"/>
      <c r="T283" s="157"/>
      <c r="AT283" s="153" t="s">
        <v>368</v>
      </c>
      <c r="AU283" s="153" t="s">
        <v>90</v>
      </c>
      <c r="AV283" s="12" t="s">
        <v>84</v>
      </c>
      <c r="AW283" s="12" t="s">
        <v>36</v>
      </c>
      <c r="AX283" s="12" t="s">
        <v>77</v>
      </c>
      <c r="AY283" s="153" t="s">
        <v>358</v>
      </c>
    </row>
    <row r="284" spans="2:65" s="12" customFormat="1" ht="11.25">
      <c r="B284" s="151"/>
      <c r="D284" s="152" t="s">
        <v>368</v>
      </c>
      <c r="E284" s="153" t="s">
        <v>19</v>
      </c>
      <c r="F284" s="154" t="s">
        <v>5634</v>
      </c>
      <c r="H284" s="153" t="s">
        <v>19</v>
      </c>
      <c r="I284" s="155"/>
      <c r="L284" s="151"/>
      <c r="M284" s="156"/>
      <c r="T284" s="157"/>
      <c r="AT284" s="153" t="s">
        <v>368</v>
      </c>
      <c r="AU284" s="153" t="s">
        <v>90</v>
      </c>
      <c r="AV284" s="12" t="s">
        <v>84</v>
      </c>
      <c r="AW284" s="12" t="s">
        <v>36</v>
      </c>
      <c r="AX284" s="12" t="s">
        <v>77</v>
      </c>
      <c r="AY284" s="153" t="s">
        <v>358</v>
      </c>
    </row>
    <row r="285" spans="2:65" s="12" customFormat="1" ht="11.25">
      <c r="B285" s="151"/>
      <c r="D285" s="152" t="s">
        <v>368</v>
      </c>
      <c r="E285" s="153" t="s">
        <v>19</v>
      </c>
      <c r="F285" s="154" t="s">
        <v>5635</v>
      </c>
      <c r="H285" s="153" t="s">
        <v>19</v>
      </c>
      <c r="I285" s="155"/>
      <c r="L285" s="151"/>
      <c r="M285" s="156"/>
      <c r="T285" s="157"/>
      <c r="AT285" s="153" t="s">
        <v>368</v>
      </c>
      <c r="AU285" s="153" t="s">
        <v>90</v>
      </c>
      <c r="AV285" s="12" t="s">
        <v>84</v>
      </c>
      <c r="AW285" s="12" t="s">
        <v>36</v>
      </c>
      <c r="AX285" s="12" t="s">
        <v>77</v>
      </c>
      <c r="AY285" s="153" t="s">
        <v>358</v>
      </c>
    </row>
    <row r="286" spans="2:65" s="12" customFormat="1" ht="11.25">
      <c r="B286" s="151"/>
      <c r="D286" s="152" t="s">
        <v>368</v>
      </c>
      <c r="E286" s="153" t="s">
        <v>19</v>
      </c>
      <c r="F286" s="154" t="s">
        <v>507</v>
      </c>
      <c r="H286" s="153" t="s">
        <v>19</v>
      </c>
      <c r="I286" s="155"/>
      <c r="L286" s="151"/>
      <c r="M286" s="156"/>
      <c r="T286" s="157"/>
      <c r="AT286" s="153" t="s">
        <v>368</v>
      </c>
      <c r="AU286" s="153" t="s">
        <v>90</v>
      </c>
      <c r="AV286" s="12" t="s">
        <v>84</v>
      </c>
      <c r="AW286" s="12" t="s">
        <v>36</v>
      </c>
      <c r="AX286" s="12" t="s">
        <v>77</v>
      </c>
      <c r="AY286" s="153" t="s">
        <v>358</v>
      </c>
    </row>
    <row r="287" spans="2:65" s="13" customFormat="1" ht="11.25">
      <c r="B287" s="158"/>
      <c r="D287" s="152" t="s">
        <v>368</v>
      </c>
      <c r="E287" s="159" t="s">
        <v>19</v>
      </c>
      <c r="F287" s="160" t="s">
        <v>5671</v>
      </c>
      <c r="H287" s="161">
        <v>97.73</v>
      </c>
      <c r="I287" s="162"/>
      <c r="L287" s="158"/>
      <c r="M287" s="163"/>
      <c r="T287" s="164"/>
      <c r="AT287" s="159" t="s">
        <v>368</v>
      </c>
      <c r="AU287" s="159" t="s">
        <v>90</v>
      </c>
      <c r="AV287" s="13" t="s">
        <v>90</v>
      </c>
      <c r="AW287" s="13" t="s">
        <v>36</v>
      </c>
      <c r="AX287" s="13" t="s">
        <v>77</v>
      </c>
      <c r="AY287" s="159" t="s">
        <v>358</v>
      </c>
    </row>
    <row r="288" spans="2:65" s="14" customFormat="1" ht="11.25">
      <c r="B288" s="165"/>
      <c r="D288" s="152" t="s">
        <v>368</v>
      </c>
      <c r="E288" s="166" t="s">
        <v>19</v>
      </c>
      <c r="F288" s="167" t="s">
        <v>371</v>
      </c>
      <c r="H288" s="168">
        <v>97.73</v>
      </c>
      <c r="I288" s="169"/>
      <c r="L288" s="165"/>
      <c r="M288" s="170"/>
      <c r="T288" s="171"/>
      <c r="AT288" s="166" t="s">
        <v>368</v>
      </c>
      <c r="AU288" s="166" t="s">
        <v>90</v>
      </c>
      <c r="AV288" s="14" t="s">
        <v>364</v>
      </c>
      <c r="AW288" s="14" t="s">
        <v>36</v>
      </c>
      <c r="AX288" s="14" t="s">
        <v>84</v>
      </c>
      <c r="AY288" s="166" t="s">
        <v>358</v>
      </c>
    </row>
    <row r="289" spans="2:65" s="1" customFormat="1" ht="16.5" customHeight="1">
      <c r="B289" s="33"/>
      <c r="C289" s="134" t="s">
        <v>515</v>
      </c>
      <c r="D289" s="134" t="s">
        <v>360</v>
      </c>
      <c r="E289" s="135" t="s">
        <v>536</v>
      </c>
      <c r="F289" s="136" t="s">
        <v>537</v>
      </c>
      <c r="G289" s="137" t="s">
        <v>195</v>
      </c>
      <c r="H289" s="138">
        <v>97.73</v>
      </c>
      <c r="I289" s="139"/>
      <c r="J289" s="140">
        <f>ROUND(I289*H289,2)</f>
        <v>0</v>
      </c>
      <c r="K289" s="136" t="s">
        <v>363</v>
      </c>
      <c r="L289" s="33"/>
      <c r="M289" s="141" t="s">
        <v>19</v>
      </c>
      <c r="N289" s="142" t="s">
        <v>49</v>
      </c>
      <c r="P289" s="143">
        <f>O289*H289</f>
        <v>0</v>
      </c>
      <c r="Q289" s="143">
        <v>0</v>
      </c>
      <c r="R289" s="143">
        <f>Q289*H289</f>
        <v>0</v>
      </c>
      <c r="S289" s="143">
        <v>0</v>
      </c>
      <c r="T289" s="144">
        <f>S289*H289</f>
        <v>0</v>
      </c>
      <c r="AR289" s="145" t="s">
        <v>364</v>
      </c>
      <c r="AT289" s="145" t="s">
        <v>360</v>
      </c>
      <c r="AU289" s="145" t="s">
        <v>90</v>
      </c>
      <c r="AY289" s="18" t="s">
        <v>358</v>
      </c>
      <c r="BE289" s="146">
        <f>IF(N289="základní",J289,0)</f>
        <v>0</v>
      </c>
      <c r="BF289" s="146">
        <f>IF(N289="snížená",J289,0)</f>
        <v>0</v>
      </c>
      <c r="BG289" s="146">
        <f>IF(N289="zákl. přenesená",J289,0)</f>
        <v>0</v>
      </c>
      <c r="BH289" s="146">
        <f>IF(N289="sníž. přenesená",J289,0)</f>
        <v>0</v>
      </c>
      <c r="BI289" s="146">
        <f>IF(N289="nulová",J289,0)</f>
        <v>0</v>
      </c>
      <c r="BJ289" s="18" t="s">
        <v>90</v>
      </c>
      <c r="BK289" s="146">
        <f>ROUND(I289*H289,2)</f>
        <v>0</v>
      </c>
      <c r="BL289" s="18" t="s">
        <v>364</v>
      </c>
      <c r="BM289" s="145" t="s">
        <v>538</v>
      </c>
    </row>
    <row r="290" spans="2:65" s="1" customFormat="1" ht="11.25">
      <c r="B290" s="33"/>
      <c r="D290" s="147" t="s">
        <v>366</v>
      </c>
      <c r="F290" s="148" t="s">
        <v>539</v>
      </c>
      <c r="I290" s="149"/>
      <c r="L290" s="33"/>
      <c r="M290" s="150"/>
      <c r="T290" s="54"/>
      <c r="AT290" s="18" t="s">
        <v>366</v>
      </c>
      <c r="AU290" s="18" t="s">
        <v>90</v>
      </c>
    </row>
    <row r="291" spans="2:65" s="13" customFormat="1" ht="11.25">
      <c r="B291" s="158"/>
      <c r="D291" s="152" t="s">
        <v>368</v>
      </c>
      <c r="E291" s="159" t="s">
        <v>19</v>
      </c>
      <c r="F291" s="160" t="s">
        <v>5672</v>
      </c>
      <c r="H291" s="161">
        <v>97.73</v>
      </c>
      <c r="I291" s="162"/>
      <c r="L291" s="158"/>
      <c r="M291" s="163"/>
      <c r="T291" s="164"/>
      <c r="AT291" s="159" t="s">
        <v>368</v>
      </c>
      <c r="AU291" s="159" t="s">
        <v>90</v>
      </c>
      <c r="AV291" s="13" t="s">
        <v>90</v>
      </c>
      <c r="AW291" s="13" t="s">
        <v>36</v>
      </c>
      <c r="AX291" s="13" t="s">
        <v>77</v>
      </c>
      <c r="AY291" s="159" t="s">
        <v>358</v>
      </c>
    </row>
    <row r="292" spans="2:65" s="14" customFormat="1" ht="11.25">
      <c r="B292" s="165"/>
      <c r="D292" s="152" t="s">
        <v>368</v>
      </c>
      <c r="E292" s="166" t="s">
        <v>19</v>
      </c>
      <c r="F292" s="167" t="s">
        <v>371</v>
      </c>
      <c r="H292" s="168">
        <v>97.73</v>
      </c>
      <c r="I292" s="169"/>
      <c r="L292" s="165"/>
      <c r="M292" s="170"/>
      <c r="T292" s="171"/>
      <c r="AT292" s="166" t="s">
        <v>368</v>
      </c>
      <c r="AU292" s="166" t="s">
        <v>90</v>
      </c>
      <c r="AV292" s="14" t="s">
        <v>364</v>
      </c>
      <c r="AW292" s="14" t="s">
        <v>36</v>
      </c>
      <c r="AX292" s="14" t="s">
        <v>84</v>
      </c>
      <c r="AY292" s="166" t="s">
        <v>358</v>
      </c>
    </row>
    <row r="293" spans="2:65" s="1" customFormat="1" ht="55.5" customHeight="1">
      <c r="B293" s="33"/>
      <c r="C293" s="134" t="s">
        <v>521</v>
      </c>
      <c r="D293" s="134" t="s">
        <v>360</v>
      </c>
      <c r="E293" s="135" t="s">
        <v>541</v>
      </c>
      <c r="F293" s="136" t="s">
        <v>542</v>
      </c>
      <c r="G293" s="137" t="s">
        <v>504</v>
      </c>
      <c r="H293" s="138">
        <v>9</v>
      </c>
      <c r="I293" s="139"/>
      <c r="J293" s="140">
        <f>ROUND(I293*H293,2)</f>
        <v>0</v>
      </c>
      <c r="K293" s="136" t="s">
        <v>363</v>
      </c>
      <c r="L293" s="33"/>
      <c r="M293" s="141" t="s">
        <v>19</v>
      </c>
      <c r="N293" s="142" t="s">
        <v>49</v>
      </c>
      <c r="P293" s="143">
        <f>O293*H293</f>
        <v>0</v>
      </c>
      <c r="Q293" s="143">
        <v>9.3964400000000007E-3</v>
      </c>
      <c r="R293" s="143">
        <f>Q293*H293</f>
        <v>8.4567960000000011E-2</v>
      </c>
      <c r="S293" s="143">
        <v>0</v>
      </c>
      <c r="T293" s="144">
        <f>S293*H293</f>
        <v>0</v>
      </c>
      <c r="AR293" s="145" t="s">
        <v>364</v>
      </c>
      <c r="AT293" s="145" t="s">
        <v>360</v>
      </c>
      <c r="AU293" s="145" t="s">
        <v>90</v>
      </c>
      <c r="AY293" s="18" t="s">
        <v>358</v>
      </c>
      <c r="BE293" s="146">
        <f>IF(N293="základní",J293,0)</f>
        <v>0</v>
      </c>
      <c r="BF293" s="146">
        <f>IF(N293="snížená",J293,0)</f>
        <v>0</v>
      </c>
      <c r="BG293" s="146">
        <f>IF(N293="zákl. přenesená",J293,0)</f>
        <v>0</v>
      </c>
      <c r="BH293" s="146">
        <f>IF(N293="sníž. přenesená",J293,0)</f>
        <v>0</v>
      </c>
      <c r="BI293" s="146">
        <f>IF(N293="nulová",J293,0)</f>
        <v>0</v>
      </c>
      <c r="BJ293" s="18" t="s">
        <v>90</v>
      </c>
      <c r="BK293" s="146">
        <f>ROUND(I293*H293,2)</f>
        <v>0</v>
      </c>
      <c r="BL293" s="18" t="s">
        <v>364</v>
      </c>
      <c r="BM293" s="145" t="s">
        <v>5673</v>
      </c>
    </row>
    <row r="294" spans="2:65" s="1" customFormat="1" ht="11.25">
      <c r="B294" s="33"/>
      <c r="D294" s="147" t="s">
        <v>366</v>
      </c>
      <c r="F294" s="148" t="s">
        <v>544</v>
      </c>
      <c r="I294" s="149"/>
      <c r="L294" s="33"/>
      <c r="M294" s="150"/>
      <c r="T294" s="54"/>
      <c r="AT294" s="18" t="s">
        <v>366</v>
      </c>
      <c r="AU294" s="18" t="s">
        <v>90</v>
      </c>
    </row>
    <row r="295" spans="2:65" s="12" customFormat="1" ht="11.25">
      <c r="B295" s="151"/>
      <c r="D295" s="152" t="s">
        <v>368</v>
      </c>
      <c r="E295" s="153" t="s">
        <v>19</v>
      </c>
      <c r="F295" s="154" t="s">
        <v>507</v>
      </c>
      <c r="H295" s="153" t="s">
        <v>19</v>
      </c>
      <c r="I295" s="155"/>
      <c r="L295" s="151"/>
      <c r="M295" s="156"/>
      <c r="T295" s="157"/>
      <c r="AT295" s="153" t="s">
        <v>368</v>
      </c>
      <c r="AU295" s="153" t="s">
        <v>90</v>
      </c>
      <c r="AV295" s="12" t="s">
        <v>84</v>
      </c>
      <c r="AW295" s="12" t="s">
        <v>36</v>
      </c>
      <c r="AX295" s="12" t="s">
        <v>77</v>
      </c>
      <c r="AY295" s="153" t="s">
        <v>358</v>
      </c>
    </row>
    <row r="296" spans="2:65" s="13" customFormat="1" ht="11.25">
      <c r="B296" s="158"/>
      <c r="D296" s="152" t="s">
        <v>368</v>
      </c>
      <c r="E296" s="159" t="s">
        <v>19</v>
      </c>
      <c r="F296" s="160" t="s">
        <v>5674</v>
      </c>
      <c r="H296" s="161">
        <v>9</v>
      </c>
      <c r="I296" s="162"/>
      <c r="L296" s="158"/>
      <c r="M296" s="163"/>
      <c r="T296" s="164"/>
      <c r="AT296" s="159" t="s">
        <v>368</v>
      </c>
      <c r="AU296" s="159" t="s">
        <v>90</v>
      </c>
      <c r="AV296" s="13" t="s">
        <v>90</v>
      </c>
      <c r="AW296" s="13" t="s">
        <v>36</v>
      </c>
      <c r="AX296" s="13" t="s">
        <v>77</v>
      </c>
      <c r="AY296" s="159" t="s">
        <v>358</v>
      </c>
    </row>
    <row r="297" spans="2:65" s="14" customFormat="1" ht="11.25">
      <c r="B297" s="165"/>
      <c r="D297" s="152" t="s">
        <v>368</v>
      </c>
      <c r="E297" s="166" t="s">
        <v>19</v>
      </c>
      <c r="F297" s="167" t="s">
        <v>371</v>
      </c>
      <c r="H297" s="168">
        <v>9</v>
      </c>
      <c r="I297" s="169"/>
      <c r="L297" s="165"/>
      <c r="M297" s="170"/>
      <c r="T297" s="171"/>
      <c r="AT297" s="166" t="s">
        <v>368</v>
      </c>
      <c r="AU297" s="166" t="s">
        <v>90</v>
      </c>
      <c r="AV297" s="14" t="s">
        <v>364</v>
      </c>
      <c r="AW297" s="14" t="s">
        <v>36</v>
      </c>
      <c r="AX297" s="14" t="s">
        <v>84</v>
      </c>
      <c r="AY297" s="166" t="s">
        <v>358</v>
      </c>
    </row>
    <row r="298" spans="2:65" s="1" customFormat="1" ht="24.2" customHeight="1">
      <c r="B298" s="33"/>
      <c r="C298" s="134" t="s">
        <v>528</v>
      </c>
      <c r="D298" s="134" t="s">
        <v>360</v>
      </c>
      <c r="E298" s="135" t="s">
        <v>547</v>
      </c>
      <c r="F298" s="136" t="s">
        <v>548</v>
      </c>
      <c r="G298" s="137" t="s">
        <v>443</v>
      </c>
      <c r="H298" s="138">
        <v>8.407</v>
      </c>
      <c r="I298" s="139"/>
      <c r="J298" s="140">
        <f>ROUND(I298*H298,2)</f>
        <v>0</v>
      </c>
      <c r="K298" s="136" t="s">
        <v>363</v>
      </c>
      <c r="L298" s="33"/>
      <c r="M298" s="141" t="s">
        <v>19</v>
      </c>
      <c r="N298" s="142" t="s">
        <v>49</v>
      </c>
      <c r="P298" s="143">
        <f>O298*H298</f>
        <v>0</v>
      </c>
      <c r="Q298" s="143">
        <v>1.0606207999999999</v>
      </c>
      <c r="R298" s="143">
        <f>Q298*H298</f>
        <v>8.9166390656000001</v>
      </c>
      <c r="S298" s="143">
        <v>0</v>
      </c>
      <c r="T298" s="144">
        <f>S298*H298</f>
        <v>0</v>
      </c>
      <c r="AR298" s="145" t="s">
        <v>364</v>
      </c>
      <c r="AT298" s="145" t="s">
        <v>360</v>
      </c>
      <c r="AU298" s="145" t="s">
        <v>90</v>
      </c>
      <c r="AY298" s="18" t="s">
        <v>358</v>
      </c>
      <c r="BE298" s="146">
        <f>IF(N298="základní",J298,0)</f>
        <v>0</v>
      </c>
      <c r="BF298" s="146">
        <f>IF(N298="snížená",J298,0)</f>
        <v>0</v>
      </c>
      <c r="BG298" s="146">
        <f>IF(N298="zákl. přenesená",J298,0)</f>
        <v>0</v>
      </c>
      <c r="BH298" s="146">
        <f>IF(N298="sníž. přenesená",J298,0)</f>
        <v>0</v>
      </c>
      <c r="BI298" s="146">
        <f>IF(N298="nulová",J298,0)</f>
        <v>0</v>
      </c>
      <c r="BJ298" s="18" t="s">
        <v>90</v>
      </c>
      <c r="BK298" s="146">
        <f>ROUND(I298*H298,2)</f>
        <v>0</v>
      </c>
      <c r="BL298" s="18" t="s">
        <v>364</v>
      </c>
      <c r="BM298" s="145" t="s">
        <v>549</v>
      </c>
    </row>
    <row r="299" spans="2:65" s="1" customFormat="1" ht="11.25">
      <c r="B299" s="33"/>
      <c r="D299" s="147" t="s">
        <v>366</v>
      </c>
      <c r="F299" s="148" t="s">
        <v>550</v>
      </c>
      <c r="I299" s="149"/>
      <c r="L299" s="33"/>
      <c r="M299" s="150"/>
      <c r="T299" s="54"/>
      <c r="AT299" s="18" t="s">
        <v>366</v>
      </c>
      <c r="AU299" s="18" t="s">
        <v>90</v>
      </c>
    </row>
    <row r="300" spans="2:65" s="12" customFormat="1" ht="11.25">
      <c r="B300" s="151"/>
      <c r="D300" s="152" t="s">
        <v>368</v>
      </c>
      <c r="E300" s="153" t="s">
        <v>19</v>
      </c>
      <c r="F300" s="154" t="s">
        <v>513</v>
      </c>
      <c r="H300" s="153" t="s">
        <v>19</v>
      </c>
      <c r="I300" s="155"/>
      <c r="L300" s="151"/>
      <c r="M300" s="156"/>
      <c r="T300" s="157"/>
      <c r="AT300" s="153" t="s">
        <v>368</v>
      </c>
      <c r="AU300" s="153" t="s">
        <v>90</v>
      </c>
      <c r="AV300" s="12" t="s">
        <v>84</v>
      </c>
      <c r="AW300" s="12" t="s">
        <v>36</v>
      </c>
      <c r="AX300" s="12" t="s">
        <v>77</v>
      </c>
      <c r="AY300" s="153" t="s">
        <v>358</v>
      </c>
    </row>
    <row r="301" spans="2:65" s="13" customFormat="1" ht="11.25">
      <c r="B301" s="158"/>
      <c r="D301" s="152" t="s">
        <v>368</v>
      </c>
      <c r="E301" s="159" t="s">
        <v>19</v>
      </c>
      <c r="F301" s="160" t="s">
        <v>5675</v>
      </c>
      <c r="H301" s="161">
        <v>8.407</v>
      </c>
      <c r="I301" s="162"/>
      <c r="L301" s="158"/>
      <c r="M301" s="163"/>
      <c r="T301" s="164"/>
      <c r="AT301" s="159" t="s">
        <v>368</v>
      </c>
      <c r="AU301" s="159" t="s">
        <v>90</v>
      </c>
      <c r="AV301" s="13" t="s">
        <v>90</v>
      </c>
      <c r="AW301" s="13" t="s">
        <v>36</v>
      </c>
      <c r="AX301" s="13" t="s">
        <v>77</v>
      </c>
      <c r="AY301" s="159" t="s">
        <v>358</v>
      </c>
    </row>
    <row r="302" spans="2:65" s="14" customFormat="1" ht="11.25">
      <c r="B302" s="165"/>
      <c r="D302" s="152" t="s">
        <v>368</v>
      </c>
      <c r="E302" s="166" t="s">
        <v>19</v>
      </c>
      <c r="F302" s="167" t="s">
        <v>371</v>
      </c>
      <c r="H302" s="168">
        <v>8.407</v>
      </c>
      <c r="I302" s="169"/>
      <c r="L302" s="165"/>
      <c r="M302" s="170"/>
      <c r="T302" s="171"/>
      <c r="AT302" s="166" t="s">
        <v>368</v>
      </c>
      <c r="AU302" s="166" t="s">
        <v>90</v>
      </c>
      <c r="AV302" s="14" t="s">
        <v>364</v>
      </c>
      <c r="AW302" s="14" t="s">
        <v>36</v>
      </c>
      <c r="AX302" s="14" t="s">
        <v>84</v>
      </c>
      <c r="AY302" s="166" t="s">
        <v>358</v>
      </c>
    </row>
    <row r="303" spans="2:65" s="1" customFormat="1" ht="44.25" customHeight="1">
      <c r="B303" s="33"/>
      <c r="C303" s="134" t="s">
        <v>535</v>
      </c>
      <c r="D303" s="134" t="s">
        <v>360</v>
      </c>
      <c r="E303" s="135" t="s">
        <v>5676</v>
      </c>
      <c r="F303" s="136" t="s">
        <v>5677</v>
      </c>
      <c r="G303" s="137" t="s">
        <v>195</v>
      </c>
      <c r="H303" s="138">
        <v>2</v>
      </c>
      <c r="I303" s="139"/>
      <c r="J303" s="140">
        <f>ROUND(I303*H303,2)</f>
        <v>0</v>
      </c>
      <c r="K303" s="136" t="s">
        <v>363</v>
      </c>
      <c r="L303" s="33"/>
      <c r="M303" s="141" t="s">
        <v>19</v>
      </c>
      <c r="N303" s="142" t="s">
        <v>49</v>
      </c>
      <c r="P303" s="143">
        <f>O303*H303</f>
        <v>0</v>
      </c>
      <c r="Q303" s="143">
        <v>0.37678477999999999</v>
      </c>
      <c r="R303" s="143">
        <f>Q303*H303</f>
        <v>0.75356955999999997</v>
      </c>
      <c r="S303" s="143">
        <v>0</v>
      </c>
      <c r="T303" s="144">
        <f>S303*H303</f>
        <v>0</v>
      </c>
      <c r="AR303" s="145" t="s">
        <v>364</v>
      </c>
      <c r="AT303" s="145" t="s">
        <v>360</v>
      </c>
      <c r="AU303" s="145" t="s">
        <v>90</v>
      </c>
      <c r="AY303" s="18" t="s">
        <v>358</v>
      </c>
      <c r="BE303" s="146">
        <f>IF(N303="základní",J303,0)</f>
        <v>0</v>
      </c>
      <c r="BF303" s="146">
        <f>IF(N303="snížená",J303,0)</f>
        <v>0</v>
      </c>
      <c r="BG303" s="146">
        <f>IF(N303="zákl. přenesená",J303,0)</f>
        <v>0</v>
      </c>
      <c r="BH303" s="146">
        <f>IF(N303="sníž. přenesená",J303,0)</f>
        <v>0</v>
      </c>
      <c r="BI303" s="146">
        <f>IF(N303="nulová",J303,0)</f>
        <v>0</v>
      </c>
      <c r="BJ303" s="18" t="s">
        <v>90</v>
      </c>
      <c r="BK303" s="146">
        <f>ROUND(I303*H303,2)</f>
        <v>0</v>
      </c>
      <c r="BL303" s="18" t="s">
        <v>364</v>
      </c>
      <c r="BM303" s="145" t="s">
        <v>5678</v>
      </c>
    </row>
    <row r="304" spans="2:65" s="1" customFormat="1" ht="11.25">
      <c r="B304" s="33"/>
      <c r="D304" s="147" t="s">
        <v>366</v>
      </c>
      <c r="F304" s="148" t="s">
        <v>5679</v>
      </c>
      <c r="I304" s="149"/>
      <c r="L304" s="33"/>
      <c r="M304" s="150"/>
      <c r="T304" s="54"/>
      <c r="AT304" s="18" t="s">
        <v>366</v>
      </c>
      <c r="AU304" s="18" t="s">
        <v>90</v>
      </c>
    </row>
    <row r="305" spans="2:65" s="12" customFormat="1" ht="11.25">
      <c r="B305" s="151"/>
      <c r="D305" s="152" t="s">
        <v>368</v>
      </c>
      <c r="E305" s="153" t="s">
        <v>19</v>
      </c>
      <c r="F305" s="154" t="s">
        <v>485</v>
      </c>
      <c r="H305" s="153" t="s">
        <v>19</v>
      </c>
      <c r="I305" s="155"/>
      <c r="L305" s="151"/>
      <c r="M305" s="156"/>
      <c r="T305" s="157"/>
      <c r="AT305" s="153" t="s">
        <v>368</v>
      </c>
      <c r="AU305" s="153" t="s">
        <v>90</v>
      </c>
      <c r="AV305" s="12" t="s">
        <v>84</v>
      </c>
      <c r="AW305" s="12" t="s">
        <v>36</v>
      </c>
      <c r="AX305" s="12" t="s">
        <v>77</v>
      </c>
      <c r="AY305" s="153" t="s">
        <v>358</v>
      </c>
    </row>
    <row r="306" spans="2:65" s="12" customFormat="1" ht="11.25">
      <c r="B306" s="151"/>
      <c r="D306" s="152" t="s">
        <v>368</v>
      </c>
      <c r="E306" s="153" t="s">
        <v>19</v>
      </c>
      <c r="F306" s="154" t="s">
        <v>507</v>
      </c>
      <c r="H306" s="153" t="s">
        <v>19</v>
      </c>
      <c r="I306" s="155"/>
      <c r="L306" s="151"/>
      <c r="M306" s="156"/>
      <c r="T306" s="157"/>
      <c r="AT306" s="153" t="s">
        <v>368</v>
      </c>
      <c r="AU306" s="153" t="s">
        <v>90</v>
      </c>
      <c r="AV306" s="12" t="s">
        <v>84</v>
      </c>
      <c r="AW306" s="12" t="s">
        <v>36</v>
      </c>
      <c r="AX306" s="12" t="s">
        <v>77</v>
      </c>
      <c r="AY306" s="153" t="s">
        <v>358</v>
      </c>
    </row>
    <row r="307" spans="2:65" s="13" customFormat="1" ht="11.25">
      <c r="B307" s="158"/>
      <c r="D307" s="152" t="s">
        <v>368</v>
      </c>
      <c r="E307" s="159" t="s">
        <v>19</v>
      </c>
      <c r="F307" s="160" t="s">
        <v>5680</v>
      </c>
      <c r="H307" s="161">
        <v>2</v>
      </c>
      <c r="I307" s="162"/>
      <c r="L307" s="158"/>
      <c r="M307" s="163"/>
      <c r="T307" s="164"/>
      <c r="AT307" s="159" t="s">
        <v>368</v>
      </c>
      <c r="AU307" s="159" t="s">
        <v>90</v>
      </c>
      <c r="AV307" s="13" t="s">
        <v>90</v>
      </c>
      <c r="AW307" s="13" t="s">
        <v>36</v>
      </c>
      <c r="AX307" s="13" t="s">
        <v>77</v>
      </c>
      <c r="AY307" s="159" t="s">
        <v>358</v>
      </c>
    </row>
    <row r="308" spans="2:65" s="14" customFormat="1" ht="11.25">
      <c r="B308" s="165"/>
      <c r="D308" s="152" t="s">
        <v>368</v>
      </c>
      <c r="E308" s="166" t="s">
        <v>19</v>
      </c>
      <c r="F308" s="167" t="s">
        <v>371</v>
      </c>
      <c r="H308" s="168">
        <v>2</v>
      </c>
      <c r="I308" s="169"/>
      <c r="L308" s="165"/>
      <c r="M308" s="170"/>
      <c r="T308" s="171"/>
      <c r="AT308" s="166" t="s">
        <v>368</v>
      </c>
      <c r="AU308" s="166" t="s">
        <v>90</v>
      </c>
      <c r="AV308" s="14" t="s">
        <v>364</v>
      </c>
      <c r="AW308" s="14" t="s">
        <v>36</v>
      </c>
      <c r="AX308" s="14" t="s">
        <v>84</v>
      </c>
      <c r="AY308" s="166" t="s">
        <v>358</v>
      </c>
    </row>
    <row r="309" spans="2:65" s="1" customFormat="1" ht="44.25" customHeight="1">
      <c r="B309" s="33"/>
      <c r="C309" s="134" t="s">
        <v>540</v>
      </c>
      <c r="D309" s="134" t="s">
        <v>360</v>
      </c>
      <c r="E309" s="135" t="s">
        <v>553</v>
      </c>
      <c r="F309" s="136" t="s">
        <v>554</v>
      </c>
      <c r="G309" s="137" t="s">
        <v>195</v>
      </c>
      <c r="H309" s="138">
        <v>21.603999999999999</v>
      </c>
      <c r="I309" s="139"/>
      <c r="J309" s="140">
        <f>ROUND(I309*H309,2)</f>
        <v>0</v>
      </c>
      <c r="K309" s="136" t="s">
        <v>363</v>
      </c>
      <c r="L309" s="33"/>
      <c r="M309" s="141" t="s">
        <v>19</v>
      </c>
      <c r="N309" s="142" t="s">
        <v>49</v>
      </c>
      <c r="P309" s="143">
        <f>O309*H309</f>
        <v>0</v>
      </c>
      <c r="Q309" s="143">
        <v>0.54960140000000002</v>
      </c>
      <c r="R309" s="143">
        <f>Q309*H309</f>
        <v>11.8735886456</v>
      </c>
      <c r="S309" s="143">
        <v>0</v>
      </c>
      <c r="T309" s="144">
        <f>S309*H309</f>
        <v>0</v>
      </c>
      <c r="AR309" s="145" t="s">
        <v>364</v>
      </c>
      <c r="AT309" s="145" t="s">
        <v>360</v>
      </c>
      <c r="AU309" s="145" t="s">
        <v>90</v>
      </c>
      <c r="AY309" s="18" t="s">
        <v>358</v>
      </c>
      <c r="BE309" s="146">
        <f>IF(N309="základní",J309,0)</f>
        <v>0</v>
      </c>
      <c r="BF309" s="146">
        <f>IF(N309="snížená",J309,0)</f>
        <v>0</v>
      </c>
      <c r="BG309" s="146">
        <f>IF(N309="zákl. přenesená",J309,0)</f>
        <v>0</v>
      </c>
      <c r="BH309" s="146">
        <f>IF(N309="sníž. přenesená",J309,0)</f>
        <v>0</v>
      </c>
      <c r="BI309" s="146">
        <f>IF(N309="nulová",J309,0)</f>
        <v>0</v>
      </c>
      <c r="BJ309" s="18" t="s">
        <v>90</v>
      </c>
      <c r="BK309" s="146">
        <f>ROUND(I309*H309,2)</f>
        <v>0</v>
      </c>
      <c r="BL309" s="18" t="s">
        <v>364</v>
      </c>
      <c r="BM309" s="145" t="s">
        <v>5681</v>
      </c>
    </row>
    <row r="310" spans="2:65" s="1" customFormat="1" ht="11.25">
      <c r="B310" s="33"/>
      <c r="D310" s="147" t="s">
        <v>366</v>
      </c>
      <c r="F310" s="148" t="s">
        <v>556</v>
      </c>
      <c r="I310" s="149"/>
      <c r="L310" s="33"/>
      <c r="M310" s="150"/>
      <c r="T310" s="54"/>
      <c r="AT310" s="18" t="s">
        <v>366</v>
      </c>
      <c r="AU310" s="18" t="s">
        <v>90</v>
      </c>
    </row>
    <row r="311" spans="2:65" s="12" customFormat="1" ht="11.25">
      <c r="B311" s="151"/>
      <c r="D311" s="152" t="s">
        <v>368</v>
      </c>
      <c r="E311" s="153" t="s">
        <v>19</v>
      </c>
      <c r="F311" s="154" t="s">
        <v>485</v>
      </c>
      <c r="H311" s="153" t="s">
        <v>19</v>
      </c>
      <c r="I311" s="155"/>
      <c r="L311" s="151"/>
      <c r="M311" s="156"/>
      <c r="T311" s="157"/>
      <c r="AT311" s="153" t="s">
        <v>368</v>
      </c>
      <c r="AU311" s="153" t="s">
        <v>90</v>
      </c>
      <c r="AV311" s="12" t="s">
        <v>84</v>
      </c>
      <c r="AW311" s="12" t="s">
        <v>36</v>
      </c>
      <c r="AX311" s="12" t="s">
        <v>77</v>
      </c>
      <c r="AY311" s="153" t="s">
        <v>358</v>
      </c>
    </row>
    <row r="312" spans="2:65" s="12" customFormat="1" ht="11.25">
      <c r="B312" s="151"/>
      <c r="D312" s="152" t="s">
        <v>368</v>
      </c>
      <c r="E312" s="153" t="s">
        <v>19</v>
      </c>
      <c r="F312" s="154" t="s">
        <v>507</v>
      </c>
      <c r="H312" s="153" t="s">
        <v>19</v>
      </c>
      <c r="I312" s="155"/>
      <c r="L312" s="151"/>
      <c r="M312" s="156"/>
      <c r="T312" s="157"/>
      <c r="AT312" s="153" t="s">
        <v>368</v>
      </c>
      <c r="AU312" s="153" t="s">
        <v>90</v>
      </c>
      <c r="AV312" s="12" t="s">
        <v>84</v>
      </c>
      <c r="AW312" s="12" t="s">
        <v>36</v>
      </c>
      <c r="AX312" s="12" t="s">
        <v>77</v>
      </c>
      <c r="AY312" s="153" t="s">
        <v>358</v>
      </c>
    </row>
    <row r="313" spans="2:65" s="13" customFormat="1" ht="11.25">
      <c r="B313" s="158"/>
      <c r="D313" s="152" t="s">
        <v>368</v>
      </c>
      <c r="E313" s="159" t="s">
        <v>19</v>
      </c>
      <c r="F313" s="160" t="s">
        <v>5682</v>
      </c>
      <c r="H313" s="161">
        <v>21.603999999999999</v>
      </c>
      <c r="I313" s="162"/>
      <c r="L313" s="158"/>
      <c r="M313" s="163"/>
      <c r="T313" s="164"/>
      <c r="AT313" s="159" t="s">
        <v>368</v>
      </c>
      <c r="AU313" s="159" t="s">
        <v>90</v>
      </c>
      <c r="AV313" s="13" t="s">
        <v>90</v>
      </c>
      <c r="AW313" s="13" t="s">
        <v>36</v>
      </c>
      <c r="AX313" s="13" t="s">
        <v>77</v>
      </c>
      <c r="AY313" s="159" t="s">
        <v>358</v>
      </c>
    </row>
    <row r="314" spans="2:65" s="14" customFormat="1" ht="11.25">
      <c r="B314" s="165"/>
      <c r="D314" s="152" t="s">
        <v>368</v>
      </c>
      <c r="E314" s="166" t="s">
        <v>19</v>
      </c>
      <c r="F314" s="167" t="s">
        <v>371</v>
      </c>
      <c r="H314" s="168">
        <v>21.603999999999999</v>
      </c>
      <c r="I314" s="169"/>
      <c r="L314" s="165"/>
      <c r="M314" s="170"/>
      <c r="T314" s="171"/>
      <c r="AT314" s="166" t="s">
        <v>368</v>
      </c>
      <c r="AU314" s="166" t="s">
        <v>90</v>
      </c>
      <c r="AV314" s="14" t="s">
        <v>364</v>
      </c>
      <c r="AW314" s="14" t="s">
        <v>36</v>
      </c>
      <c r="AX314" s="14" t="s">
        <v>84</v>
      </c>
      <c r="AY314" s="166" t="s">
        <v>358</v>
      </c>
    </row>
    <row r="315" spans="2:65" s="1" customFormat="1" ht="44.25" customHeight="1">
      <c r="B315" s="33"/>
      <c r="C315" s="134" t="s">
        <v>546</v>
      </c>
      <c r="D315" s="134" t="s">
        <v>360</v>
      </c>
      <c r="E315" s="135" t="s">
        <v>559</v>
      </c>
      <c r="F315" s="136" t="s">
        <v>560</v>
      </c>
      <c r="G315" s="137" t="s">
        <v>195</v>
      </c>
      <c r="H315" s="138">
        <v>53.4</v>
      </c>
      <c r="I315" s="139"/>
      <c r="J315" s="140">
        <f>ROUND(I315*H315,2)</f>
        <v>0</v>
      </c>
      <c r="K315" s="136" t="s">
        <v>363</v>
      </c>
      <c r="L315" s="33"/>
      <c r="M315" s="141" t="s">
        <v>19</v>
      </c>
      <c r="N315" s="142" t="s">
        <v>49</v>
      </c>
      <c r="P315" s="143">
        <f>O315*H315</f>
        <v>0</v>
      </c>
      <c r="Q315" s="143">
        <v>0.73403773999999999</v>
      </c>
      <c r="R315" s="143">
        <f>Q315*H315</f>
        <v>39.197615315999997</v>
      </c>
      <c r="S315" s="143">
        <v>0</v>
      </c>
      <c r="T315" s="144">
        <f>S315*H315</f>
        <v>0</v>
      </c>
      <c r="AR315" s="145" t="s">
        <v>364</v>
      </c>
      <c r="AT315" s="145" t="s">
        <v>360</v>
      </c>
      <c r="AU315" s="145" t="s">
        <v>90</v>
      </c>
      <c r="AY315" s="18" t="s">
        <v>358</v>
      </c>
      <c r="BE315" s="146">
        <f>IF(N315="základní",J315,0)</f>
        <v>0</v>
      </c>
      <c r="BF315" s="146">
        <f>IF(N315="snížená",J315,0)</f>
        <v>0</v>
      </c>
      <c r="BG315" s="146">
        <f>IF(N315="zákl. přenesená",J315,0)</f>
        <v>0</v>
      </c>
      <c r="BH315" s="146">
        <f>IF(N315="sníž. přenesená",J315,0)</f>
        <v>0</v>
      </c>
      <c r="BI315" s="146">
        <f>IF(N315="nulová",J315,0)</f>
        <v>0</v>
      </c>
      <c r="BJ315" s="18" t="s">
        <v>90</v>
      </c>
      <c r="BK315" s="146">
        <f>ROUND(I315*H315,2)</f>
        <v>0</v>
      </c>
      <c r="BL315" s="18" t="s">
        <v>364</v>
      </c>
      <c r="BM315" s="145" t="s">
        <v>561</v>
      </c>
    </row>
    <row r="316" spans="2:65" s="1" customFormat="1" ht="11.25">
      <c r="B316" s="33"/>
      <c r="D316" s="147" t="s">
        <v>366</v>
      </c>
      <c r="F316" s="148" t="s">
        <v>562</v>
      </c>
      <c r="I316" s="149"/>
      <c r="L316" s="33"/>
      <c r="M316" s="150"/>
      <c r="T316" s="54"/>
      <c r="AT316" s="18" t="s">
        <v>366</v>
      </c>
      <c r="AU316" s="18" t="s">
        <v>90</v>
      </c>
    </row>
    <row r="317" spans="2:65" s="12" customFormat="1" ht="11.25">
      <c r="B317" s="151"/>
      <c r="D317" s="152" t="s">
        <v>368</v>
      </c>
      <c r="E317" s="153" t="s">
        <v>19</v>
      </c>
      <c r="F317" s="154" t="s">
        <v>485</v>
      </c>
      <c r="H317" s="153" t="s">
        <v>19</v>
      </c>
      <c r="I317" s="155"/>
      <c r="L317" s="151"/>
      <c r="M317" s="156"/>
      <c r="T317" s="157"/>
      <c r="AT317" s="153" t="s">
        <v>368</v>
      </c>
      <c r="AU317" s="153" t="s">
        <v>90</v>
      </c>
      <c r="AV317" s="12" t="s">
        <v>84</v>
      </c>
      <c r="AW317" s="12" t="s">
        <v>36</v>
      </c>
      <c r="AX317" s="12" t="s">
        <v>77</v>
      </c>
      <c r="AY317" s="153" t="s">
        <v>358</v>
      </c>
    </row>
    <row r="318" spans="2:65" s="12" customFormat="1" ht="11.25">
      <c r="B318" s="151"/>
      <c r="D318" s="152" t="s">
        <v>368</v>
      </c>
      <c r="E318" s="153" t="s">
        <v>19</v>
      </c>
      <c r="F318" s="154" t="s">
        <v>507</v>
      </c>
      <c r="H318" s="153" t="s">
        <v>19</v>
      </c>
      <c r="I318" s="155"/>
      <c r="L318" s="151"/>
      <c r="M318" s="156"/>
      <c r="T318" s="157"/>
      <c r="AT318" s="153" t="s">
        <v>368</v>
      </c>
      <c r="AU318" s="153" t="s">
        <v>90</v>
      </c>
      <c r="AV318" s="12" t="s">
        <v>84</v>
      </c>
      <c r="AW318" s="12" t="s">
        <v>36</v>
      </c>
      <c r="AX318" s="12" t="s">
        <v>77</v>
      </c>
      <c r="AY318" s="153" t="s">
        <v>358</v>
      </c>
    </row>
    <row r="319" spans="2:65" s="13" customFormat="1" ht="11.25">
      <c r="B319" s="158"/>
      <c r="D319" s="152" t="s">
        <v>368</v>
      </c>
      <c r="E319" s="159" t="s">
        <v>19</v>
      </c>
      <c r="F319" s="160" t="s">
        <v>5683</v>
      </c>
      <c r="H319" s="161">
        <v>53.4</v>
      </c>
      <c r="I319" s="162"/>
      <c r="L319" s="158"/>
      <c r="M319" s="163"/>
      <c r="T319" s="164"/>
      <c r="AT319" s="159" t="s">
        <v>368</v>
      </c>
      <c r="AU319" s="159" t="s">
        <v>90</v>
      </c>
      <c r="AV319" s="13" t="s">
        <v>90</v>
      </c>
      <c r="AW319" s="13" t="s">
        <v>36</v>
      </c>
      <c r="AX319" s="13" t="s">
        <v>77</v>
      </c>
      <c r="AY319" s="159" t="s">
        <v>358</v>
      </c>
    </row>
    <row r="320" spans="2:65" s="14" customFormat="1" ht="11.25">
      <c r="B320" s="165"/>
      <c r="D320" s="152" t="s">
        <v>368</v>
      </c>
      <c r="E320" s="166" t="s">
        <v>19</v>
      </c>
      <c r="F320" s="167" t="s">
        <v>371</v>
      </c>
      <c r="H320" s="168">
        <v>53.4</v>
      </c>
      <c r="I320" s="169"/>
      <c r="L320" s="165"/>
      <c r="M320" s="170"/>
      <c r="T320" s="171"/>
      <c r="AT320" s="166" t="s">
        <v>368</v>
      </c>
      <c r="AU320" s="166" t="s">
        <v>90</v>
      </c>
      <c r="AV320" s="14" t="s">
        <v>364</v>
      </c>
      <c r="AW320" s="14" t="s">
        <v>36</v>
      </c>
      <c r="AX320" s="14" t="s">
        <v>84</v>
      </c>
      <c r="AY320" s="166" t="s">
        <v>358</v>
      </c>
    </row>
    <row r="321" spans="2:65" s="1" customFormat="1" ht="24.2" customHeight="1">
      <c r="B321" s="33"/>
      <c r="C321" s="134" t="s">
        <v>552</v>
      </c>
      <c r="D321" s="134" t="s">
        <v>360</v>
      </c>
      <c r="E321" s="135" t="s">
        <v>565</v>
      </c>
      <c r="F321" s="136" t="s">
        <v>566</v>
      </c>
      <c r="G321" s="137" t="s">
        <v>209</v>
      </c>
      <c r="H321" s="138">
        <v>2.3420000000000001</v>
      </c>
      <c r="I321" s="139"/>
      <c r="J321" s="140">
        <f>ROUND(I321*H321,2)</f>
        <v>0</v>
      </c>
      <c r="K321" s="136" t="s">
        <v>363</v>
      </c>
      <c r="L321" s="33"/>
      <c r="M321" s="141" t="s">
        <v>19</v>
      </c>
      <c r="N321" s="142" t="s">
        <v>49</v>
      </c>
      <c r="P321" s="143">
        <f>O321*H321</f>
        <v>0</v>
      </c>
      <c r="Q321" s="143">
        <v>2.5018722040000001</v>
      </c>
      <c r="R321" s="143">
        <f>Q321*H321</f>
        <v>5.8593847017680005</v>
      </c>
      <c r="S321" s="143">
        <v>0</v>
      </c>
      <c r="T321" s="144">
        <f>S321*H321</f>
        <v>0</v>
      </c>
      <c r="AR321" s="145" t="s">
        <v>364</v>
      </c>
      <c r="AT321" s="145" t="s">
        <v>360</v>
      </c>
      <c r="AU321" s="145" t="s">
        <v>90</v>
      </c>
      <c r="AY321" s="18" t="s">
        <v>358</v>
      </c>
      <c r="BE321" s="146">
        <f>IF(N321="základní",J321,0)</f>
        <v>0</v>
      </c>
      <c r="BF321" s="146">
        <f>IF(N321="snížená",J321,0)</f>
        <v>0</v>
      </c>
      <c r="BG321" s="146">
        <f>IF(N321="zákl. přenesená",J321,0)</f>
        <v>0</v>
      </c>
      <c r="BH321" s="146">
        <f>IF(N321="sníž. přenesená",J321,0)</f>
        <v>0</v>
      </c>
      <c r="BI321" s="146">
        <f>IF(N321="nulová",J321,0)</f>
        <v>0</v>
      </c>
      <c r="BJ321" s="18" t="s">
        <v>90</v>
      </c>
      <c r="BK321" s="146">
        <f>ROUND(I321*H321,2)</f>
        <v>0</v>
      </c>
      <c r="BL321" s="18" t="s">
        <v>364</v>
      </c>
      <c r="BM321" s="145" t="s">
        <v>5684</v>
      </c>
    </row>
    <row r="322" spans="2:65" s="1" customFormat="1" ht="11.25">
      <c r="B322" s="33"/>
      <c r="D322" s="147" t="s">
        <v>366</v>
      </c>
      <c r="F322" s="148" t="s">
        <v>568</v>
      </c>
      <c r="I322" s="149"/>
      <c r="L322" s="33"/>
      <c r="M322" s="150"/>
      <c r="T322" s="54"/>
      <c r="AT322" s="18" t="s">
        <v>366</v>
      </c>
      <c r="AU322" s="18" t="s">
        <v>90</v>
      </c>
    </row>
    <row r="323" spans="2:65" s="12" customFormat="1" ht="11.25">
      <c r="B323" s="151"/>
      <c r="D323" s="152" t="s">
        <v>368</v>
      </c>
      <c r="E323" s="153" t="s">
        <v>19</v>
      </c>
      <c r="F323" s="154" t="s">
        <v>507</v>
      </c>
      <c r="H323" s="153" t="s">
        <v>19</v>
      </c>
      <c r="I323" s="155"/>
      <c r="L323" s="151"/>
      <c r="M323" s="156"/>
      <c r="T323" s="157"/>
      <c r="AT323" s="153" t="s">
        <v>368</v>
      </c>
      <c r="AU323" s="153" t="s">
        <v>90</v>
      </c>
      <c r="AV323" s="12" t="s">
        <v>84</v>
      </c>
      <c r="AW323" s="12" t="s">
        <v>36</v>
      </c>
      <c r="AX323" s="12" t="s">
        <v>77</v>
      </c>
      <c r="AY323" s="153" t="s">
        <v>358</v>
      </c>
    </row>
    <row r="324" spans="2:65" s="12" customFormat="1" ht="11.25">
      <c r="B324" s="151"/>
      <c r="D324" s="152" t="s">
        <v>368</v>
      </c>
      <c r="E324" s="153" t="s">
        <v>19</v>
      </c>
      <c r="F324" s="154" t="s">
        <v>486</v>
      </c>
      <c r="H324" s="153" t="s">
        <v>19</v>
      </c>
      <c r="I324" s="155"/>
      <c r="L324" s="151"/>
      <c r="M324" s="156"/>
      <c r="T324" s="157"/>
      <c r="AT324" s="153" t="s">
        <v>368</v>
      </c>
      <c r="AU324" s="153" t="s">
        <v>90</v>
      </c>
      <c r="AV324" s="12" t="s">
        <v>84</v>
      </c>
      <c r="AW324" s="12" t="s">
        <v>36</v>
      </c>
      <c r="AX324" s="12" t="s">
        <v>77</v>
      </c>
      <c r="AY324" s="153" t="s">
        <v>358</v>
      </c>
    </row>
    <row r="325" spans="2:65" s="13" customFormat="1" ht="11.25">
      <c r="B325" s="158"/>
      <c r="D325" s="152" t="s">
        <v>368</v>
      </c>
      <c r="E325" s="159" t="s">
        <v>19</v>
      </c>
      <c r="F325" s="160" t="s">
        <v>5685</v>
      </c>
      <c r="H325" s="161">
        <v>2.3420000000000001</v>
      </c>
      <c r="I325" s="162"/>
      <c r="L325" s="158"/>
      <c r="M325" s="163"/>
      <c r="T325" s="164"/>
      <c r="AT325" s="159" t="s">
        <v>368</v>
      </c>
      <c r="AU325" s="159" t="s">
        <v>90</v>
      </c>
      <c r="AV325" s="13" t="s">
        <v>90</v>
      </c>
      <c r="AW325" s="13" t="s">
        <v>36</v>
      </c>
      <c r="AX325" s="13" t="s">
        <v>77</v>
      </c>
      <c r="AY325" s="159" t="s">
        <v>358</v>
      </c>
    </row>
    <row r="326" spans="2:65" s="14" customFormat="1" ht="11.25">
      <c r="B326" s="165"/>
      <c r="D326" s="152" t="s">
        <v>368</v>
      </c>
      <c r="E326" s="166" t="s">
        <v>19</v>
      </c>
      <c r="F326" s="167" t="s">
        <v>371</v>
      </c>
      <c r="H326" s="168">
        <v>2.3420000000000001</v>
      </c>
      <c r="I326" s="169"/>
      <c r="L326" s="165"/>
      <c r="M326" s="170"/>
      <c r="T326" s="171"/>
      <c r="AT326" s="166" t="s">
        <v>368</v>
      </c>
      <c r="AU326" s="166" t="s">
        <v>90</v>
      </c>
      <c r="AV326" s="14" t="s">
        <v>364</v>
      </c>
      <c r="AW326" s="14" t="s">
        <v>36</v>
      </c>
      <c r="AX326" s="14" t="s">
        <v>84</v>
      </c>
      <c r="AY326" s="166" t="s">
        <v>358</v>
      </c>
    </row>
    <row r="327" spans="2:65" s="1" customFormat="1" ht="24.2" customHeight="1">
      <c r="B327" s="33"/>
      <c r="C327" s="134" t="s">
        <v>558</v>
      </c>
      <c r="D327" s="134" t="s">
        <v>360</v>
      </c>
      <c r="E327" s="135" t="s">
        <v>572</v>
      </c>
      <c r="F327" s="136" t="s">
        <v>573</v>
      </c>
      <c r="G327" s="137" t="s">
        <v>195</v>
      </c>
      <c r="H327" s="138">
        <v>18.731999999999999</v>
      </c>
      <c r="I327" s="139"/>
      <c r="J327" s="140">
        <f>ROUND(I327*H327,2)</f>
        <v>0</v>
      </c>
      <c r="K327" s="136" t="s">
        <v>363</v>
      </c>
      <c r="L327" s="33"/>
      <c r="M327" s="141" t="s">
        <v>19</v>
      </c>
      <c r="N327" s="142" t="s">
        <v>49</v>
      </c>
      <c r="P327" s="143">
        <f>O327*H327</f>
        <v>0</v>
      </c>
      <c r="Q327" s="143">
        <v>2.7469E-3</v>
      </c>
      <c r="R327" s="143">
        <f>Q327*H327</f>
        <v>5.14549308E-2</v>
      </c>
      <c r="S327" s="143">
        <v>0</v>
      </c>
      <c r="T327" s="144">
        <f>S327*H327</f>
        <v>0</v>
      </c>
      <c r="AR327" s="145" t="s">
        <v>364</v>
      </c>
      <c r="AT327" s="145" t="s">
        <v>360</v>
      </c>
      <c r="AU327" s="145" t="s">
        <v>90</v>
      </c>
      <c r="AY327" s="18" t="s">
        <v>358</v>
      </c>
      <c r="BE327" s="146">
        <f>IF(N327="základní",J327,0)</f>
        <v>0</v>
      </c>
      <c r="BF327" s="146">
        <f>IF(N327="snížená",J327,0)</f>
        <v>0</v>
      </c>
      <c r="BG327" s="146">
        <f>IF(N327="zákl. přenesená",J327,0)</f>
        <v>0</v>
      </c>
      <c r="BH327" s="146">
        <f>IF(N327="sníž. přenesená",J327,0)</f>
        <v>0</v>
      </c>
      <c r="BI327" s="146">
        <f>IF(N327="nulová",J327,0)</f>
        <v>0</v>
      </c>
      <c r="BJ327" s="18" t="s">
        <v>90</v>
      </c>
      <c r="BK327" s="146">
        <f>ROUND(I327*H327,2)</f>
        <v>0</v>
      </c>
      <c r="BL327" s="18" t="s">
        <v>364</v>
      </c>
      <c r="BM327" s="145" t="s">
        <v>5686</v>
      </c>
    </row>
    <row r="328" spans="2:65" s="1" customFormat="1" ht="11.25">
      <c r="B328" s="33"/>
      <c r="D328" s="147" t="s">
        <v>366</v>
      </c>
      <c r="F328" s="148" t="s">
        <v>575</v>
      </c>
      <c r="I328" s="149"/>
      <c r="L328" s="33"/>
      <c r="M328" s="150"/>
      <c r="T328" s="54"/>
      <c r="AT328" s="18" t="s">
        <v>366</v>
      </c>
      <c r="AU328" s="18" t="s">
        <v>90</v>
      </c>
    </row>
    <row r="329" spans="2:65" s="12" customFormat="1" ht="11.25">
      <c r="B329" s="151"/>
      <c r="D329" s="152" t="s">
        <v>368</v>
      </c>
      <c r="E329" s="153" t="s">
        <v>19</v>
      </c>
      <c r="F329" s="154" t="s">
        <v>507</v>
      </c>
      <c r="H329" s="153" t="s">
        <v>19</v>
      </c>
      <c r="I329" s="155"/>
      <c r="L329" s="151"/>
      <c r="M329" s="156"/>
      <c r="T329" s="157"/>
      <c r="AT329" s="153" t="s">
        <v>368</v>
      </c>
      <c r="AU329" s="153" t="s">
        <v>90</v>
      </c>
      <c r="AV329" s="12" t="s">
        <v>84</v>
      </c>
      <c r="AW329" s="12" t="s">
        <v>36</v>
      </c>
      <c r="AX329" s="12" t="s">
        <v>77</v>
      </c>
      <c r="AY329" s="153" t="s">
        <v>358</v>
      </c>
    </row>
    <row r="330" spans="2:65" s="12" customFormat="1" ht="11.25">
      <c r="B330" s="151"/>
      <c r="D330" s="152" t="s">
        <v>368</v>
      </c>
      <c r="E330" s="153" t="s">
        <v>19</v>
      </c>
      <c r="F330" s="154" t="s">
        <v>486</v>
      </c>
      <c r="H330" s="153" t="s">
        <v>19</v>
      </c>
      <c r="I330" s="155"/>
      <c r="L330" s="151"/>
      <c r="M330" s="156"/>
      <c r="T330" s="157"/>
      <c r="AT330" s="153" t="s">
        <v>368</v>
      </c>
      <c r="AU330" s="153" t="s">
        <v>90</v>
      </c>
      <c r="AV330" s="12" t="s">
        <v>84</v>
      </c>
      <c r="AW330" s="12" t="s">
        <v>36</v>
      </c>
      <c r="AX330" s="12" t="s">
        <v>77</v>
      </c>
      <c r="AY330" s="153" t="s">
        <v>358</v>
      </c>
    </row>
    <row r="331" spans="2:65" s="13" customFormat="1" ht="11.25">
      <c r="B331" s="158"/>
      <c r="D331" s="152" t="s">
        <v>368</v>
      </c>
      <c r="E331" s="159" t="s">
        <v>19</v>
      </c>
      <c r="F331" s="160" t="s">
        <v>5687</v>
      </c>
      <c r="H331" s="161">
        <v>18.731999999999999</v>
      </c>
      <c r="I331" s="162"/>
      <c r="L331" s="158"/>
      <c r="M331" s="163"/>
      <c r="T331" s="164"/>
      <c r="AT331" s="159" t="s">
        <v>368</v>
      </c>
      <c r="AU331" s="159" t="s">
        <v>90</v>
      </c>
      <c r="AV331" s="13" t="s">
        <v>90</v>
      </c>
      <c r="AW331" s="13" t="s">
        <v>36</v>
      </c>
      <c r="AX331" s="13" t="s">
        <v>77</v>
      </c>
      <c r="AY331" s="159" t="s">
        <v>358</v>
      </c>
    </row>
    <row r="332" spans="2:65" s="14" customFormat="1" ht="11.25">
      <c r="B332" s="165"/>
      <c r="D332" s="152" t="s">
        <v>368</v>
      </c>
      <c r="E332" s="166" t="s">
        <v>19</v>
      </c>
      <c r="F332" s="167" t="s">
        <v>371</v>
      </c>
      <c r="H332" s="168">
        <v>18.731999999999999</v>
      </c>
      <c r="I332" s="169"/>
      <c r="L332" s="165"/>
      <c r="M332" s="170"/>
      <c r="T332" s="171"/>
      <c r="AT332" s="166" t="s">
        <v>368</v>
      </c>
      <c r="AU332" s="166" t="s">
        <v>90</v>
      </c>
      <c r="AV332" s="14" t="s">
        <v>364</v>
      </c>
      <c r="AW332" s="14" t="s">
        <v>36</v>
      </c>
      <c r="AX332" s="14" t="s">
        <v>84</v>
      </c>
      <c r="AY332" s="166" t="s">
        <v>358</v>
      </c>
    </row>
    <row r="333" spans="2:65" s="1" customFormat="1" ht="24.2" customHeight="1">
      <c r="B333" s="33"/>
      <c r="C333" s="134" t="s">
        <v>564</v>
      </c>
      <c r="D333" s="134" t="s">
        <v>360</v>
      </c>
      <c r="E333" s="135" t="s">
        <v>578</v>
      </c>
      <c r="F333" s="136" t="s">
        <v>579</v>
      </c>
      <c r="G333" s="137" t="s">
        <v>195</v>
      </c>
      <c r="H333" s="138">
        <v>18.731999999999999</v>
      </c>
      <c r="I333" s="139"/>
      <c r="J333" s="140">
        <f>ROUND(I333*H333,2)</f>
        <v>0</v>
      </c>
      <c r="K333" s="136" t="s">
        <v>363</v>
      </c>
      <c r="L333" s="33"/>
      <c r="M333" s="141" t="s">
        <v>19</v>
      </c>
      <c r="N333" s="142" t="s">
        <v>49</v>
      </c>
      <c r="P333" s="143">
        <f>O333*H333</f>
        <v>0</v>
      </c>
      <c r="Q333" s="143">
        <v>0</v>
      </c>
      <c r="R333" s="143">
        <f>Q333*H333</f>
        <v>0</v>
      </c>
      <c r="S333" s="143">
        <v>0</v>
      </c>
      <c r="T333" s="144">
        <f>S333*H333</f>
        <v>0</v>
      </c>
      <c r="AR333" s="145" t="s">
        <v>364</v>
      </c>
      <c r="AT333" s="145" t="s">
        <v>360</v>
      </c>
      <c r="AU333" s="145" t="s">
        <v>90</v>
      </c>
      <c r="AY333" s="18" t="s">
        <v>358</v>
      </c>
      <c r="BE333" s="146">
        <f>IF(N333="základní",J333,0)</f>
        <v>0</v>
      </c>
      <c r="BF333" s="146">
        <f>IF(N333="snížená",J333,0)</f>
        <v>0</v>
      </c>
      <c r="BG333" s="146">
        <f>IF(N333="zákl. přenesená",J333,0)</f>
        <v>0</v>
      </c>
      <c r="BH333" s="146">
        <f>IF(N333="sníž. přenesená",J333,0)</f>
        <v>0</v>
      </c>
      <c r="BI333" s="146">
        <f>IF(N333="nulová",J333,0)</f>
        <v>0</v>
      </c>
      <c r="BJ333" s="18" t="s">
        <v>90</v>
      </c>
      <c r="BK333" s="146">
        <f>ROUND(I333*H333,2)</f>
        <v>0</v>
      </c>
      <c r="BL333" s="18" t="s">
        <v>364</v>
      </c>
      <c r="BM333" s="145" t="s">
        <v>5688</v>
      </c>
    </row>
    <row r="334" spans="2:65" s="1" customFormat="1" ht="11.25">
      <c r="B334" s="33"/>
      <c r="D334" s="147" t="s">
        <v>366</v>
      </c>
      <c r="F334" s="148" t="s">
        <v>581</v>
      </c>
      <c r="I334" s="149"/>
      <c r="L334" s="33"/>
      <c r="M334" s="150"/>
      <c r="T334" s="54"/>
      <c r="AT334" s="18" t="s">
        <v>366</v>
      </c>
      <c r="AU334" s="18" t="s">
        <v>90</v>
      </c>
    </row>
    <row r="335" spans="2:65" s="12" customFormat="1" ht="11.25">
      <c r="B335" s="151"/>
      <c r="D335" s="152" t="s">
        <v>368</v>
      </c>
      <c r="E335" s="153" t="s">
        <v>19</v>
      </c>
      <c r="F335" s="154" t="s">
        <v>507</v>
      </c>
      <c r="H335" s="153" t="s">
        <v>19</v>
      </c>
      <c r="I335" s="155"/>
      <c r="L335" s="151"/>
      <c r="M335" s="156"/>
      <c r="T335" s="157"/>
      <c r="AT335" s="153" t="s">
        <v>368</v>
      </c>
      <c r="AU335" s="153" t="s">
        <v>90</v>
      </c>
      <c r="AV335" s="12" t="s">
        <v>84</v>
      </c>
      <c r="AW335" s="12" t="s">
        <v>36</v>
      </c>
      <c r="AX335" s="12" t="s">
        <v>77</v>
      </c>
      <c r="AY335" s="153" t="s">
        <v>358</v>
      </c>
    </row>
    <row r="336" spans="2:65" s="12" customFormat="1" ht="11.25">
      <c r="B336" s="151"/>
      <c r="D336" s="152" t="s">
        <v>368</v>
      </c>
      <c r="E336" s="153" t="s">
        <v>19</v>
      </c>
      <c r="F336" s="154" t="s">
        <v>486</v>
      </c>
      <c r="H336" s="153" t="s">
        <v>19</v>
      </c>
      <c r="I336" s="155"/>
      <c r="L336" s="151"/>
      <c r="M336" s="156"/>
      <c r="T336" s="157"/>
      <c r="AT336" s="153" t="s">
        <v>368</v>
      </c>
      <c r="AU336" s="153" t="s">
        <v>90</v>
      </c>
      <c r="AV336" s="12" t="s">
        <v>84</v>
      </c>
      <c r="AW336" s="12" t="s">
        <v>36</v>
      </c>
      <c r="AX336" s="12" t="s">
        <v>77</v>
      </c>
      <c r="AY336" s="153" t="s">
        <v>358</v>
      </c>
    </row>
    <row r="337" spans="2:65" s="13" customFormat="1" ht="11.25">
      <c r="B337" s="158"/>
      <c r="D337" s="152" t="s">
        <v>368</v>
      </c>
      <c r="E337" s="159" t="s">
        <v>19</v>
      </c>
      <c r="F337" s="160" t="s">
        <v>5687</v>
      </c>
      <c r="H337" s="161">
        <v>18.731999999999999</v>
      </c>
      <c r="I337" s="162"/>
      <c r="L337" s="158"/>
      <c r="M337" s="163"/>
      <c r="T337" s="164"/>
      <c r="AT337" s="159" t="s">
        <v>368</v>
      </c>
      <c r="AU337" s="159" t="s">
        <v>90</v>
      </c>
      <c r="AV337" s="13" t="s">
        <v>90</v>
      </c>
      <c r="AW337" s="13" t="s">
        <v>36</v>
      </c>
      <c r="AX337" s="13" t="s">
        <v>77</v>
      </c>
      <c r="AY337" s="159" t="s">
        <v>358</v>
      </c>
    </row>
    <row r="338" spans="2:65" s="14" customFormat="1" ht="11.25">
      <c r="B338" s="165"/>
      <c r="D338" s="152" t="s">
        <v>368</v>
      </c>
      <c r="E338" s="166" t="s">
        <v>19</v>
      </c>
      <c r="F338" s="167" t="s">
        <v>371</v>
      </c>
      <c r="H338" s="168">
        <v>18.731999999999999</v>
      </c>
      <c r="I338" s="169"/>
      <c r="L338" s="165"/>
      <c r="M338" s="170"/>
      <c r="T338" s="171"/>
      <c r="AT338" s="166" t="s">
        <v>368</v>
      </c>
      <c r="AU338" s="166" t="s">
        <v>90</v>
      </c>
      <c r="AV338" s="14" t="s">
        <v>364</v>
      </c>
      <c r="AW338" s="14" t="s">
        <v>36</v>
      </c>
      <c r="AX338" s="14" t="s">
        <v>84</v>
      </c>
      <c r="AY338" s="166" t="s">
        <v>358</v>
      </c>
    </row>
    <row r="339" spans="2:65" s="11" customFormat="1" ht="22.9" customHeight="1">
      <c r="B339" s="122"/>
      <c r="D339" s="123" t="s">
        <v>76</v>
      </c>
      <c r="E339" s="132" t="s">
        <v>97</v>
      </c>
      <c r="F339" s="132" t="s">
        <v>582</v>
      </c>
      <c r="I339" s="125"/>
      <c r="J339" s="133">
        <f>BK339</f>
        <v>0</v>
      </c>
      <c r="L339" s="122"/>
      <c r="M339" s="127"/>
      <c r="P339" s="128">
        <f>SUM(P340:P545)</f>
        <v>0</v>
      </c>
      <c r="R339" s="128">
        <f>SUM(R340:R545)</f>
        <v>242.74470025378801</v>
      </c>
      <c r="T339" s="129">
        <f>SUM(T340:T545)</f>
        <v>0</v>
      </c>
      <c r="AR339" s="123" t="s">
        <v>84</v>
      </c>
      <c r="AT339" s="130" t="s">
        <v>76</v>
      </c>
      <c r="AU339" s="130" t="s">
        <v>84</v>
      </c>
      <c r="AY339" s="123" t="s">
        <v>358</v>
      </c>
      <c r="BK339" s="131">
        <f>SUM(BK340:BK545)</f>
        <v>0</v>
      </c>
    </row>
    <row r="340" spans="2:65" s="1" customFormat="1" ht="37.9" customHeight="1">
      <c r="B340" s="33"/>
      <c r="C340" s="134" t="s">
        <v>571</v>
      </c>
      <c r="D340" s="134" t="s">
        <v>360</v>
      </c>
      <c r="E340" s="135" t="s">
        <v>592</v>
      </c>
      <c r="F340" s="136" t="s">
        <v>593</v>
      </c>
      <c r="G340" s="137" t="s">
        <v>195</v>
      </c>
      <c r="H340" s="138">
        <v>58.432000000000002</v>
      </c>
      <c r="I340" s="139"/>
      <c r="J340" s="140">
        <f>ROUND(I340*H340,2)</f>
        <v>0</v>
      </c>
      <c r="K340" s="136" t="s">
        <v>363</v>
      </c>
      <c r="L340" s="33"/>
      <c r="M340" s="141" t="s">
        <v>19</v>
      </c>
      <c r="N340" s="142" t="s">
        <v>49</v>
      </c>
      <c r="P340" s="143">
        <f>O340*H340</f>
        <v>0</v>
      </c>
      <c r="Q340" s="143">
        <v>0.54960140000000002</v>
      </c>
      <c r="R340" s="143">
        <f>Q340*H340</f>
        <v>32.114309004799999</v>
      </c>
      <c r="S340" s="143">
        <v>0</v>
      </c>
      <c r="T340" s="144">
        <f>S340*H340</f>
        <v>0</v>
      </c>
      <c r="AR340" s="145" t="s">
        <v>364</v>
      </c>
      <c r="AT340" s="145" t="s">
        <v>360</v>
      </c>
      <c r="AU340" s="145" t="s">
        <v>90</v>
      </c>
      <c r="AY340" s="18" t="s">
        <v>358</v>
      </c>
      <c r="BE340" s="146">
        <f>IF(N340="základní",J340,0)</f>
        <v>0</v>
      </c>
      <c r="BF340" s="146">
        <f>IF(N340="snížená",J340,0)</f>
        <v>0</v>
      </c>
      <c r="BG340" s="146">
        <f>IF(N340="zákl. přenesená",J340,0)</f>
        <v>0</v>
      </c>
      <c r="BH340" s="146">
        <f>IF(N340="sníž. přenesená",J340,0)</f>
        <v>0</v>
      </c>
      <c r="BI340" s="146">
        <f>IF(N340="nulová",J340,0)</f>
        <v>0</v>
      </c>
      <c r="BJ340" s="18" t="s">
        <v>90</v>
      </c>
      <c r="BK340" s="146">
        <f>ROUND(I340*H340,2)</f>
        <v>0</v>
      </c>
      <c r="BL340" s="18" t="s">
        <v>364</v>
      </c>
      <c r="BM340" s="145" t="s">
        <v>5689</v>
      </c>
    </row>
    <row r="341" spans="2:65" s="1" customFormat="1" ht="11.25">
      <c r="B341" s="33"/>
      <c r="D341" s="147" t="s">
        <v>366</v>
      </c>
      <c r="F341" s="148" t="s">
        <v>595</v>
      </c>
      <c r="I341" s="149"/>
      <c r="L341" s="33"/>
      <c r="M341" s="150"/>
      <c r="T341" s="54"/>
      <c r="AT341" s="18" t="s">
        <v>366</v>
      </c>
      <c r="AU341" s="18" t="s">
        <v>90</v>
      </c>
    </row>
    <row r="342" spans="2:65" s="12" customFormat="1" ht="11.25">
      <c r="B342" s="151"/>
      <c r="D342" s="152" t="s">
        <v>368</v>
      </c>
      <c r="E342" s="153" t="s">
        <v>19</v>
      </c>
      <c r="F342" s="154" t="s">
        <v>485</v>
      </c>
      <c r="H342" s="153" t="s">
        <v>19</v>
      </c>
      <c r="I342" s="155"/>
      <c r="L342" s="151"/>
      <c r="M342" s="156"/>
      <c r="T342" s="157"/>
      <c r="AT342" s="153" t="s">
        <v>368</v>
      </c>
      <c r="AU342" s="153" t="s">
        <v>90</v>
      </c>
      <c r="AV342" s="12" t="s">
        <v>84</v>
      </c>
      <c r="AW342" s="12" t="s">
        <v>36</v>
      </c>
      <c r="AX342" s="12" t="s">
        <v>77</v>
      </c>
      <c r="AY342" s="153" t="s">
        <v>358</v>
      </c>
    </row>
    <row r="343" spans="2:65" s="12" customFormat="1" ht="11.25">
      <c r="B343" s="151"/>
      <c r="D343" s="152" t="s">
        <v>368</v>
      </c>
      <c r="E343" s="153" t="s">
        <v>19</v>
      </c>
      <c r="F343" s="154" t="s">
        <v>5690</v>
      </c>
      <c r="H343" s="153" t="s">
        <v>19</v>
      </c>
      <c r="I343" s="155"/>
      <c r="L343" s="151"/>
      <c r="M343" s="156"/>
      <c r="T343" s="157"/>
      <c r="AT343" s="153" t="s">
        <v>368</v>
      </c>
      <c r="AU343" s="153" t="s">
        <v>90</v>
      </c>
      <c r="AV343" s="12" t="s">
        <v>84</v>
      </c>
      <c r="AW343" s="12" t="s">
        <v>36</v>
      </c>
      <c r="AX343" s="12" t="s">
        <v>77</v>
      </c>
      <c r="AY343" s="153" t="s">
        <v>358</v>
      </c>
    </row>
    <row r="344" spans="2:65" s="12" customFormat="1" ht="11.25">
      <c r="B344" s="151"/>
      <c r="D344" s="152" t="s">
        <v>368</v>
      </c>
      <c r="E344" s="153" t="s">
        <v>19</v>
      </c>
      <c r="F344" s="154" t="s">
        <v>5691</v>
      </c>
      <c r="H344" s="153" t="s">
        <v>19</v>
      </c>
      <c r="I344" s="155"/>
      <c r="L344" s="151"/>
      <c r="M344" s="156"/>
      <c r="T344" s="157"/>
      <c r="AT344" s="153" t="s">
        <v>368</v>
      </c>
      <c r="AU344" s="153" t="s">
        <v>90</v>
      </c>
      <c r="AV344" s="12" t="s">
        <v>84</v>
      </c>
      <c r="AW344" s="12" t="s">
        <v>36</v>
      </c>
      <c r="AX344" s="12" t="s">
        <v>77</v>
      </c>
      <c r="AY344" s="153" t="s">
        <v>358</v>
      </c>
    </row>
    <row r="345" spans="2:65" s="12" customFormat="1" ht="11.25">
      <c r="B345" s="151"/>
      <c r="D345" s="152" t="s">
        <v>368</v>
      </c>
      <c r="E345" s="153" t="s">
        <v>19</v>
      </c>
      <c r="F345" s="154" t="s">
        <v>1302</v>
      </c>
      <c r="H345" s="153" t="s">
        <v>19</v>
      </c>
      <c r="I345" s="155"/>
      <c r="L345" s="151"/>
      <c r="M345" s="156"/>
      <c r="T345" s="157"/>
      <c r="AT345" s="153" t="s">
        <v>368</v>
      </c>
      <c r="AU345" s="153" t="s">
        <v>90</v>
      </c>
      <c r="AV345" s="12" t="s">
        <v>84</v>
      </c>
      <c r="AW345" s="12" t="s">
        <v>36</v>
      </c>
      <c r="AX345" s="12" t="s">
        <v>77</v>
      </c>
      <c r="AY345" s="153" t="s">
        <v>358</v>
      </c>
    </row>
    <row r="346" spans="2:65" s="13" customFormat="1" ht="11.25">
      <c r="B346" s="158"/>
      <c r="D346" s="152" t="s">
        <v>368</v>
      </c>
      <c r="E346" s="159" t="s">
        <v>19</v>
      </c>
      <c r="F346" s="160" t="s">
        <v>5692</v>
      </c>
      <c r="H346" s="161">
        <v>58.432000000000002</v>
      </c>
      <c r="I346" s="162"/>
      <c r="L346" s="158"/>
      <c r="M346" s="163"/>
      <c r="T346" s="164"/>
      <c r="AT346" s="159" t="s">
        <v>368</v>
      </c>
      <c r="AU346" s="159" t="s">
        <v>90</v>
      </c>
      <c r="AV346" s="13" t="s">
        <v>90</v>
      </c>
      <c r="AW346" s="13" t="s">
        <v>36</v>
      </c>
      <c r="AX346" s="13" t="s">
        <v>77</v>
      </c>
      <c r="AY346" s="159" t="s">
        <v>358</v>
      </c>
    </row>
    <row r="347" spans="2:65" s="14" customFormat="1" ht="11.25">
      <c r="B347" s="165"/>
      <c r="D347" s="152" t="s">
        <v>368</v>
      </c>
      <c r="E347" s="166" t="s">
        <v>19</v>
      </c>
      <c r="F347" s="167" t="s">
        <v>371</v>
      </c>
      <c r="H347" s="168">
        <v>58.432000000000002</v>
      </c>
      <c r="I347" s="169"/>
      <c r="L347" s="165"/>
      <c r="M347" s="170"/>
      <c r="T347" s="171"/>
      <c r="AT347" s="166" t="s">
        <v>368</v>
      </c>
      <c r="AU347" s="166" t="s">
        <v>90</v>
      </c>
      <c r="AV347" s="14" t="s">
        <v>364</v>
      </c>
      <c r="AW347" s="14" t="s">
        <v>36</v>
      </c>
      <c r="AX347" s="14" t="s">
        <v>84</v>
      </c>
      <c r="AY347" s="166" t="s">
        <v>358</v>
      </c>
    </row>
    <row r="348" spans="2:65" s="1" customFormat="1" ht="37.9" customHeight="1">
      <c r="B348" s="33"/>
      <c r="C348" s="134" t="s">
        <v>577</v>
      </c>
      <c r="D348" s="134" t="s">
        <v>360</v>
      </c>
      <c r="E348" s="135" t="s">
        <v>599</v>
      </c>
      <c r="F348" s="136" t="s">
        <v>600</v>
      </c>
      <c r="G348" s="137" t="s">
        <v>195</v>
      </c>
      <c r="H348" s="138">
        <v>122.655</v>
      </c>
      <c r="I348" s="139"/>
      <c r="J348" s="140">
        <f>ROUND(I348*H348,2)</f>
        <v>0</v>
      </c>
      <c r="K348" s="136" t="s">
        <v>363</v>
      </c>
      <c r="L348" s="33"/>
      <c r="M348" s="141" t="s">
        <v>19</v>
      </c>
      <c r="N348" s="142" t="s">
        <v>49</v>
      </c>
      <c r="P348" s="143">
        <f>O348*H348</f>
        <v>0</v>
      </c>
      <c r="Q348" s="143">
        <v>0.18971099999999999</v>
      </c>
      <c r="R348" s="143">
        <f>Q348*H348</f>
        <v>23.269002704999998</v>
      </c>
      <c r="S348" s="143">
        <v>0</v>
      </c>
      <c r="T348" s="144">
        <f>S348*H348</f>
        <v>0</v>
      </c>
      <c r="AR348" s="145" t="s">
        <v>364</v>
      </c>
      <c r="AT348" s="145" t="s">
        <v>360</v>
      </c>
      <c r="AU348" s="145" t="s">
        <v>90</v>
      </c>
      <c r="AY348" s="18" t="s">
        <v>358</v>
      </c>
      <c r="BE348" s="146">
        <f>IF(N348="základní",J348,0)</f>
        <v>0</v>
      </c>
      <c r="BF348" s="146">
        <f>IF(N348="snížená",J348,0)</f>
        <v>0</v>
      </c>
      <c r="BG348" s="146">
        <f>IF(N348="zákl. přenesená",J348,0)</f>
        <v>0</v>
      </c>
      <c r="BH348" s="146">
        <f>IF(N348="sníž. přenesená",J348,0)</f>
        <v>0</v>
      </c>
      <c r="BI348" s="146">
        <f>IF(N348="nulová",J348,0)</f>
        <v>0</v>
      </c>
      <c r="BJ348" s="18" t="s">
        <v>90</v>
      </c>
      <c r="BK348" s="146">
        <f>ROUND(I348*H348,2)</f>
        <v>0</v>
      </c>
      <c r="BL348" s="18" t="s">
        <v>364</v>
      </c>
      <c r="BM348" s="145" t="s">
        <v>601</v>
      </c>
    </row>
    <row r="349" spans="2:65" s="1" customFormat="1" ht="11.25">
      <c r="B349" s="33"/>
      <c r="D349" s="147" t="s">
        <v>366</v>
      </c>
      <c r="F349" s="148" t="s">
        <v>602</v>
      </c>
      <c r="I349" s="149"/>
      <c r="L349" s="33"/>
      <c r="M349" s="150"/>
      <c r="T349" s="54"/>
      <c r="AT349" s="18" t="s">
        <v>366</v>
      </c>
      <c r="AU349" s="18" t="s">
        <v>90</v>
      </c>
    </row>
    <row r="350" spans="2:65" s="12" customFormat="1" ht="11.25">
      <c r="B350" s="151"/>
      <c r="D350" s="152" t="s">
        <v>368</v>
      </c>
      <c r="E350" s="153" t="s">
        <v>19</v>
      </c>
      <c r="F350" s="154" t="s">
        <v>485</v>
      </c>
      <c r="H350" s="153" t="s">
        <v>19</v>
      </c>
      <c r="I350" s="155"/>
      <c r="L350" s="151"/>
      <c r="M350" s="156"/>
      <c r="T350" s="157"/>
      <c r="AT350" s="153" t="s">
        <v>368</v>
      </c>
      <c r="AU350" s="153" t="s">
        <v>90</v>
      </c>
      <c r="AV350" s="12" t="s">
        <v>84</v>
      </c>
      <c r="AW350" s="12" t="s">
        <v>36</v>
      </c>
      <c r="AX350" s="12" t="s">
        <v>77</v>
      </c>
      <c r="AY350" s="153" t="s">
        <v>358</v>
      </c>
    </row>
    <row r="351" spans="2:65" s="12" customFormat="1" ht="11.25">
      <c r="B351" s="151"/>
      <c r="D351" s="152" t="s">
        <v>368</v>
      </c>
      <c r="E351" s="153" t="s">
        <v>19</v>
      </c>
      <c r="F351" s="154" t="s">
        <v>5691</v>
      </c>
      <c r="H351" s="153" t="s">
        <v>19</v>
      </c>
      <c r="I351" s="155"/>
      <c r="L351" s="151"/>
      <c r="M351" s="156"/>
      <c r="T351" s="157"/>
      <c r="AT351" s="153" t="s">
        <v>368</v>
      </c>
      <c r="AU351" s="153" t="s">
        <v>90</v>
      </c>
      <c r="AV351" s="12" t="s">
        <v>84</v>
      </c>
      <c r="AW351" s="12" t="s">
        <v>36</v>
      </c>
      <c r="AX351" s="12" t="s">
        <v>77</v>
      </c>
      <c r="AY351" s="153" t="s">
        <v>358</v>
      </c>
    </row>
    <row r="352" spans="2:65" s="12" customFormat="1" ht="11.25">
      <c r="B352" s="151"/>
      <c r="D352" s="152" t="s">
        <v>368</v>
      </c>
      <c r="E352" s="153" t="s">
        <v>19</v>
      </c>
      <c r="F352" s="154" t="s">
        <v>5690</v>
      </c>
      <c r="H352" s="153" t="s">
        <v>19</v>
      </c>
      <c r="I352" s="155"/>
      <c r="L352" s="151"/>
      <c r="M352" s="156"/>
      <c r="T352" s="157"/>
      <c r="AT352" s="153" t="s">
        <v>368</v>
      </c>
      <c r="AU352" s="153" t="s">
        <v>90</v>
      </c>
      <c r="AV352" s="12" t="s">
        <v>84</v>
      </c>
      <c r="AW352" s="12" t="s">
        <v>36</v>
      </c>
      <c r="AX352" s="12" t="s">
        <v>77</v>
      </c>
      <c r="AY352" s="153" t="s">
        <v>358</v>
      </c>
    </row>
    <row r="353" spans="2:65" s="13" customFormat="1" ht="11.25">
      <c r="B353" s="158"/>
      <c r="D353" s="152" t="s">
        <v>368</v>
      </c>
      <c r="E353" s="159" t="s">
        <v>19</v>
      </c>
      <c r="F353" s="160" t="s">
        <v>5693</v>
      </c>
      <c r="H353" s="161">
        <v>62.366999999999997</v>
      </c>
      <c r="I353" s="162"/>
      <c r="L353" s="158"/>
      <c r="M353" s="163"/>
      <c r="T353" s="164"/>
      <c r="AT353" s="159" t="s">
        <v>368</v>
      </c>
      <c r="AU353" s="159" t="s">
        <v>90</v>
      </c>
      <c r="AV353" s="13" t="s">
        <v>90</v>
      </c>
      <c r="AW353" s="13" t="s">
        <v>36</v>
      </c>
      <c r="AX353" s="13" t="s">
        <v>77</v>
      </c>
      <c r="AY353" s="159" t="s">
        <v>358</v>
      </c>
    </row>
    <row r="354" spans="2:65" s="12" customFormat="1" ht="11.25">
      <c r="B354" s="151"/>
      <c r="D354" s="152" t="s">
        <v>368</v>
      </c>
      <c r="E354" s="153" t="s">
        <v>19</v>
      </c>
      <c r="F354" s="154" t="s">
        <v>5694</v>
      </c>
      <c r="H354" s="153" t="s">
        <v>19</v>
      </c>
      <c r="I354" s="155"/>
      <c r="L354" s="151"/>
      <c r="M354" s="156"/>
      <c r="T354" s="157"/>
      <c r="AT354" s="153" t="s">
        <v>368</v>
      </c>
      <c r="AU354" s="153" t="s">
        <v>90</v>
      </c>
      <c r="AV354" s="12" t="s">
        <v>84</v>
      </c>
      <c r="AW354" s="12" t="s">
        <v>36</v>
      </c>
      <c r="AX354" s="12" t="s">
        <v>77</v>
      </c>
      <c r="AY354" s="153" t="s">
        <v>358</v>
      </c>
    </row>
    <row r="355" spans="2:65" s="13" customFormat="1" ht="11.25">
      <c r="B355" s="158"/>
      <c r="D355" s="152" t="s">
        <v>368</v>
      </c>
      <c r="E355" s="159" t="s">
        <v>19</v>
      </c>
      <c r="F355" s="160" t="s">
        <v>5695</v>
      </c>
      <c r="H355" s="161">
        <v>60.287999999999997</v>
      </c>
      <c r="I355" s="162"/>
      <c r="L355" s="158"/>
      <c r="M355" s="163"/>
      <c r="T355" s="164"/>
      <c r="AT355" s="159" t="s">
        <v>368</v>
      </c>
      <c r="AU355" s="159" t="s">
        <v>90</v>
      </c>
      <c r="AV355" s="13" t="s">
        <v>90</v>
      </c>
      <c r="AW355" s="13" t="s">
        <v>36</v>
      </c>
      <c r="AX355" s="13" t="s">
        <v>77</v>
      </c>
      <c r="AY355" s="159" t="s">
        <v>358</v>
      </c>
    </row>
    <row r="356" spans="2:65" s="14" customFormat="1" ht="11.25">
      <c r="B356" s="165"/>
      <c r="D356" s="152" t="s">
        <v>368</v>
      </c>
      <c r="E356" s="166" t="s">
        <v>19</v>
      </c>
      <c r="F356" s="167" t="s">
        <v>371</v>
      </c>
      <c r="H356" s="168">
        <v>122.655</v>
      </c>
      <c r="I356" s="169"/>
      <c r="L356" s="165"/>
      <c r="M356" s="170"/>
      <c r="T356" s="171"/>
      <c r="AT356" s="166" t="s">
        <v>368</v>
      </c>
      <c r="AU356" s="166" t="s">
        <v>90</v>
      </c>
      <c r="AV356" s="14" t="s">
        <v>364</v>
      </c>
      <c r="AW356" s="14" t="s">
        <v>36</v>
      </c>
      <c r="AX356" s="14" t="s">
        <v>84</v>
      </c>
      <c r="AY356" s="166" t="s">
        <v>358</v>
      </c>
    </row>
    <row r="357" spans="2:65" s="1" customFormat="1" ht="37.9" customHeight="1">
      <c r="B357" s="33"/>
      <c r="C357" s="134" t="s">
        <v>583</v>
      </c>
      <c r="D357" s="134" t="s">
        <v>360</v>
      </c>
      <c r="E357" s="135" t="s">
        <v>606</v>
      </c>
      <c r="F357" s="136" t="s">
        <v>607</v>
      </c>
      <c r="G357" s="137" t="s">
        <v>195</v>
      </c>
      <c r="H357" s="138">
        <v>460.11399999999998</v>
      </c>
      <c r="I357" s="139"/>
      <c r="J357" s="140">
        <f>ROUND(I357*H357,2)</f>
        <v>0</v>
      </c>
      <c r="K357" s="136" t="s">
        <v>363</v>
      </c>
      <c r="L357" s="33"/>
      <c r="M357" s="141" t="s">
        <v>19</v>
      </c>
      <c r="N357" s="142" t="s">
        <v>49</v>
      </c>
      <c r="P357" s="143">
        <f>O357*H357</f>
        <v>0</v>
      </c>
      <c r="Q357" s="143">
        <v>0.26878400000000002</v>
      </c>
      <c r="R357" s="143">
        <f>Q357*H357</f>
        <v>123.67128137600001</v>
      </c>
      <c r="S357" s="143">
        <v>0</v>
      </c>
      <c r="T357" s="144">
        <f>S357*H357</f>
        <v>0</v>
      </c>
      <c r="AR357" s="145" t="s">
        <v>364</v>
      </c>
      <c r="AT357" s="145" t="s">
        <v>360</v>
      </c>
      <c r="AU357" s="145" t="s">
        <v>90</v>
      </c>
      <c r="AY357" s="18" t="s">
        <v>358</v>
      </c>
      <c r="BE357" s="146">
        <f>IF(N357="základní",J357,0)</f>
        <v>0</v>
      </c>
      <c r="BF357" s="146">
        <f>IF(N357="snížená",J357,0)</f>
        <v>0</v>
      </c>
      <c r="BG357" s="146">
        <f>IF(N357="zákl. přenesená",J357,0)</f>
        <v>0</v>
      </c>
      <c r="BH357" s="146">
        <f>IF(N357="sníž. přenesená",J357,0)</f>
        <v>0</v>
      </c>
      <c r="BI357" s="146">
        <f>IF(N357="nulová",J357,0)</f>
        <v>0</v>
      </c>
      <c r="BJ357" s="18" t="s">
        <v>90</v>
      </c>
      <c r="BK357" s="146">
        <f>ROUND(I357*H357,2)</f>
        <v>0</v>
      </c>
      <c r="BL357" s="18" t="s">
        <v>364</v>
      </c>
      <c r="BM357" s="145" t="s">
        <v>608</v>
      </c>
    </row>
    <row r="358" spans="2:65" s="1" customFormat="1" ht="11.25">
      <c r="B358" s="33"/>
      <c r="D358" s="147" t="s">
        <v>366</v>
      </c>
      <c r="F358" s="148" t="s">
        <v>609</v>
      </c>
      <c r="I358" s="149"/>
      <c r="L358" s="33"/>
      <c r="M358" s="150"/>
      <c r="T358" s="54"/>
      <c r="AT358" s="18" t="s">
        <v>366</v>
      </c>
      <c r="AU358" s="18" t="s">
        <v>90</v>
      </c>
    </row>
    <row r="359" spans="2:65" s="12" customFormat="1" ht="11.25">
      <c r="B359" s="151"/>
      <c r="D359" s="152" t="s">
        <v>368</v>
      </c>
      <c r="E359" s="153" t="s">
        <v>19</v>
      </c>
      <c r="F359" s="154" t="s">
        <v>485</v>
      </c>
      <c r="H359" s="153" t="s">
        <v>19</v>
      </c>
      <c r="I359" s="155"/>
      <c r="L359" s="151"/>
      <c r="M359" s="156"/>
      <c r="T359" s="157"/>
      <c r="AT359" s="153" t="s">
        <v>368</v>
      </c>
      <c r="AU359" s="153" t="s">
        <v>90</v>
      </c>
      <c r="AV359" s="12" t="s">
        <v>84</v>
      </c>
      <c r="AW359" s="12" t="s">
        <v>36</v>
      </c>
      <c r="AX359" s="12" t="s">
        <v>77</v>
      </c>
      <c r="AY359" s="153" t="s">
        <v>358</v>
      </c>
    </row>
    <row r="360" spans="2:65" s="12" customFormat="1" ht="11.25">
      <c r="B360" s="151"/>
      <c r="D360" s="152" t="s">
        <v>368</v>
      </c>
      <c r="E360" s="153" t="s">
        <v>19</v>
      </c>
      <c r="F360" s="154" t="s">
        <v>5690</v>
      </c>
      <c r="H360" s="153" t="s">
        <v>19</v>
      </c>
      <c r="I360" s="155"/>
      <c r="L360" s="151"/>
      <c r="M360" s="156"/>
      <c r="T360" s="157"/>
      <c r="AT360" s="153" t="s">
        <v>368</v>
      </c>
      <c r="AU360" s="153" t="s">
        <v>90</v>
      </c>
      <c r="AV360" s="12" t="s">
        <v>84</v>
      </c>
      <c r="AW360" s="12" t="s">
        <v>36</v>
      </c>
      <c r="AX360" s="12" t="s">
        <v>77</v>
      </c>
      <c r="AY360" s="153" t="s">
        <v>358</v>
      </c>
    </row>
    <row r="361" spans="2:65" s="12" customFormat="1" ht="11.25">
      <c r="B361" s="151"/>
      <c r="D361" s="152" t="s">
        <v>368</v>
      </c>
      <c r="E361" s="153" t="s">
        <v>19</v>
      </c>
      <c r="F361" s="154" t="s">
        <v>5694</v>
      </c>
      <c r="H361" s="153" t="s">
        <v>19</v>
      </c>
      <c r="I361" s="155"/>
      <c r="L361" s="151"/>
      <c r="M361" s="156"/>
      <c r="T361" s="157"/>
      <c r="AT361" s="153" t="s">
        <v>368</v>
      </c>
      <c r="AU361" s="153" t="s">
        <v>90</v>
      </c>
      <c r="AV361" s="12" t="s">
        <v>84</v>
      </c>
      <c r="AW361" s="12" t="s">
        <v>36</v>
      </c>
      <c r="AX361" s="12" t="s">
        <v>77</v>
      </c>
      <c r="AY361" s="153" t="s">
        <v>358</v>
      </c>
    </row>
    <row r="362" spans="2:65" s="12" customFormat="1" ht="11.25">
      <c r="B362" s="151"/>
      <c r="D362" s="152" t="s">
        <v>368</v>
      </c>
      <c r="E362" s="153" t="s">
        <v>19</v>
      </c>
      <c r="F362" s="154" t="s">
        <v>5691</v>
      </c>
      <c r="H362" s="153" t="s">
        <v>19</v>
      </c>
      <c r="I362" s="155"/>
      <c r="L362" s="151"/>
      <c r="M362" s="156"/>
      <c r="T362" s="157"/>
      <c r="AT362" s="153" t="s">
        <v>368</v>
      </c>
      <c r="AU362" s="153" t="s">
        <v>90</v>
      </c>
      <c r="AV362" s="12" t="s">
        <v>84</v>
      </c>
      <c r="AW362" s="12" t="s">
        <v>36</v>
      </c>
      <c r="AX362" s="12" t="s">
        <v>77</v>
      </c>
      <c r="AY362" s="153" t="s">
        <v>358</v>
      </c>
    </row>
    <row r="363" spans="2:65" s="13" customFormat="1" ht="11.25">
      <c r="B363" s="158"/>
      <c r="D363" s="152" t="s">
        <v>368</v>
      </c>
      <c r="E363" s="159" t="s">
        <v>19</v>
      </c>
      <c r="F363" s="160" t="s">
        <v>5696</v>
      </c>
      <c r="H363" s="161">
        <v>452.64400000000001</v>
      </c>
      <c r="I363" s="162"/>
      <c r="L363" s="158"/>
      <c r="M363" s="163"/>
      <c r="T363" s="164"/>
      <c r="AT363" s="159" t="s">
        <v>368</v>
      </c>
      <c r="AU363" s="159" t="s">
        <v>90</v>
      </c>
      <c r="AV363" s="13" t="s">
        <v>90</v>
      </c>
      <c r="AW363" s="13" t="s">
        <v>36</v>
      </c>
      <c r="AX363" s="13" t="s">
        <v>77</v>
      </c>
      <c r="AY363" s="159" t="s">
        <v>358</v>
      </c>
    </row>
    <row r="364" spans="2:65" s="13" customFormat="1" ht="11.25">
      <c r="B364" s="158"/>
      <c r="D364" s="152" t="s">
        <v>368</v>
      </c>
      <c r="E364" s="159" t="s">
        <v>19</v>
      </c>
      <c r="F364" s="160" t="s">
        <v>5697</v>
      </c>
      <c r="H364" s="161">
        <v>7.47</v>
      </c>
      <c r="I364" s="162"/>
      <c r="L364" s="158"/>
      <c r="M364" s="163"/>
      <c r="T364" s="164"/>
      <c r="AT364" s="159" t="s">
        <v>368</v>
      </c>
      <c r="AU364" s="159" t="s">
        <v>90</v>
      </c>
      <c r="AV364" s="13" t="s">
        <v>90</v>
      </c>
      <c r="AW364" s="13" t="s">
        <v>36</v>
      </c>
      <c r="AX364" s="13" t="s">
        <v>77</v>
      </c>
      <c r="AY364" s="159" t="s">
        <v>358</v>
      </c>
    </row>
    <row r="365" spans="2:65" s="14" customFormat="1" ht="11.25">
      <c r="B365" s="165"/>
      <c r="D365" s="152" t="s">
        <v>368</v>
      </c>
      <c r="E365" s="166" t="s">
        <v>19</v>
      </c>
      <c r="F365" s="167" t="s">
        <v>371</v>
      </c>
      <c r="H365" s="168">
        <v>460.11399999999998</v>
      </c>
      <c r="I365" s="169"/>
      <c r="L365" s="165"/>
      <c r="M365" s="170"/>
      <c r="T365" s="171"/>
      <c r="AT365" s="166" t="s">
        <v>368</v>
      </c>
      <c r="AU365" s="166" t="s">
        <v>90</v>
      </c>
      <c r="AV365" s="14" t="s">
        <v>364</v>
      </c>
      <c r="AW365" s="14" t="s">
        <v>36</v>
      </c>
      <c r="AX365" s="14" t="s">
        <v>84</v>
      </c>
      <c r="AY365" s="166" t="s">
        <v>358</v>
      </c>
    </row>
    <row r="366" spans="2:65" s="1" customFormat="1" ht="44.25" customHeight="1">
      <c r="B366" s="33"/>
      <c r="C366" s="134" t="s">
        <v>591</v>
      </c>
      <c r="D366" s="134" t="s">
        <v>360</v>
      </c>
      <c r="E366" s="135" t="s">
        <v>613</v>
      </c>
      <c r="F366" s="136" t="s">
        <v>614</v>
      </c>
      <c r="G366" s="137" t="s">
        <v>195</v>
      </c>
      <c r="H366" s="138">
        <v>26.78</v>
      </c>
      <c r="I366" s="139"/>
      <c r="J366" s="140">
        <f>ROUND(I366*H366,2)</f>
        <v>0</v>
      </c>
      <c r="K366" s="136" t="s">
        <v>363</v>
      </c>
      <c r="L366" s="33"/>
      <c r="M366" s="141" t="s">
        <v>19</v>
      </c>
      <c r="N366" s="142" t="s">
        <v>49</v>
      </c>
      <c r="P366" s="143">
        <f>O366*H366</f>
        <v>0</v>
      </c>
      <c r="Q366" s="143">
        <v>0.28716900000000001</v>
      </c>
      <c r="R366" s="143">
        <f>Q366*H366</f>
        <v>7.6903858200000004</v>
      </c>
      <c r="S366" s="143">
        <v>0</v>
      </c>
      <c r="T366" s="144">
        <f>S366*H366</f>
        <v>0</v>
      </c>
      <c r="AR366" s="145" t="s">
        <v>364</v>
      </c>
      <c r="AT366" s="145" t="s">
        <v>360</v>
      </c>
      <c r="AU366" s="145" t="s">
        <v>90</v>
      </c>
      <c r="AY366" s="18" t="s">
        <v>358</v>
      </c>
      <c r="BE366" s="146">
        <f>IF(N366="základní",J366,0)</f>
        <v>0</v>
      </c>
      <c r="BF366" s="146">
        <f>IF(N366="snížená",J366,0)</f>
        <v>0</v>
      </c>
      <c r="BG366" s="146">
        <f>IF(N366="zákl. přenesená",J366,0)</f>
        <v>0</v>
      </c>
      <c r="BH366" s="146">
        <f>IF(N366="sníž. přenesená",J366,0)</f>
        <v>0</v>
      </c>
      <c r="BI366" s="146">
        <f>IF(N366="nulová",J366,0)</f>
        <v>0</v>
      </c>
      <c r="BJ366" s="18" t="s">
        <v>90</v>
      </c>
      <c r="BK366" s="146">
        <f>ROUND(I366*H366,2)</f>
        <v>0</v>
      </c>
      <c r="BL366" s="18" t="s">
        <v>364</v>
      </c>
      <c r="BM366" s="145" t="s">
        <v>615</v>
      </c>
    </row>
    <row r="367" spans="2:65" s="1" customFormat="1" ht="11.25">
      <c r="B367" s="33"/>
      <c r="D367" s="147" t="s">
        <v>366</v>
      </c>
      <c r="F367" s="148" t="s">
        <v>616</v>
      </c>
      <c r="I367" s="149"/>
      <c r="L367" s="33"/>
      <c r="M367" s="150"/>
      <c r="T367" s="54"/>
      <c r="AT367" s="18" t="s">
        <v>366</v>
      </c>
      <c r="AU367" s="18" t="s">
        <v>90</v>
      </c>
    </row>
    <row r="368" spans="2:65" s="12" customFormat="1" ht="11.25">
      <c r="B368" s="151"/>
      <c r="D368" s="152" t="s">
        <v>368</v>
      </c>
      <c r="E368" s="153" t="s">
        <v>19</v>
      </c>
      <c r="F368" s="154" t="s">
        <v>485</v>
      </c>
      <c r="H368" s="153" t="s">
        <v>19</v>
      </c>
      <c r="I368" s="155"/>
      <c r="L368" s="151"/>
      <c r="M368" s="156"/>
      <c r="T368" s="157"/>
      <c r="AT368" s="153" t="s">
        <v>368</v>
      </c>
      <c r="AU368" s="153" t="s">
        <v>90</v>
      </c>
      <c r="AV368" s="12" t="s">
        <v>84</v>
      </c>
      <c r="AW368" s="12" t="s">
        <v>36</v>
      </c>
      <c r="AX368" s="12" t="s">
        <v>77</v>
      </c>
      <c r="AY368" s="153" t="s">
        <v>358</v>
      </c>
    </row>
    <row r="369" spans="2:65" s="12" customFormat="1" ht="11.25">
      <c r="B369" s="151"/>
      <c r="D369" s="152" t="s">
        <v>368</v>
      </c>
      <c r="E369" s="153" t="s">
        <v>19</v>
      </c>
      <c r="F369" s="154" t="s">
        <v>5691</v>
      </c>
      <c r="H369" s="153" t="s">
        <v>19</v>
      </c>
      <c r="I369" s="155"/>
      <c r="L369" s="151"/>
      <c r="M369" s="156"/>
      <c r="T369" s="157"/>
      <c r="AT369" s="153" t="s">
        <v>368</v>
      </c>
      <c r="AU369" s="153" t="s">
        <v>90</v>
      </c>
      <c r="AV369" s="12" t="s">
        <v>84</v>
      </c>
      <c r="AW369" s="12" t="s">
        <v>36</v>
      </c>
      <c r="AX369" s="12" t="s">
        <v>77</v>
      </c>
      <c r="AY369" s="153" t="s">
        <v>358</v>
      </c>
    </row>
    <row r="370" spans="2:65" s="12" customFormat="1" ht="11.25">
      <c r="B370" s="151"/>
      <c r="D370" s="152" t="s">
        <v>368</v>
      </c>
      <c r="E370" s="153" t="s">
        <v>19</v>
      </c>
      <c r="F370" s="154" t="s">
        <v>5690</v>
      </c>
      <c r="H370" s="153" t="s">
        <v>19</v>
      </c>
      <c r="I370" s="155"/>
      <c r="L370" s="151"/>
      <c r="M370" s="156"/>
      <c r="T370" s="157"/>
      <c r="AT370" s="153" t="s">
        <v>368</v>
      </c>
      <c r="AU370" s="153" t="s">
        <v>90</v>
      </c>
      <c r="AV370" s="12" t="s">
        <v>84</v>
      </c>
      <c r="AW370" s="12" t="s">
        <v>36</v>
      </c>
      <c r="AX370" s="12" t="s">
        <v>77</v>
      </c>
      <c r="AY370" s="153" t="s">
        <v>358</v>
      </c>
    </row>
    <row r="371" spans="2:65" s="13" customFormat="1" ht="11.25">
      <c r="B371" s="158"/>
      <c r="D371" s="152" t="s">
        <v>368</v>
      </c>
      <c r="E371" s="159" t="s">
        <v>19</v>
      </c>
      <c r="F371" s="160" t="s">
        <v>5698</v>
      </c>
      <c r="H371" s="161">
        <v>26.78</v>
      </c>
      <c r="I371" s="162"/>
      <c r="L371" s="158"/>
      <c r="M371" s="163"/>
      <c r="T371" s="164"/>
      <c r="AT371" s="159" t="s">
        <v>368</v>
      </c>
      <c r="AU371" s="159" t="s">
        <v>90</v>
      </c>
      <c r="AV371" s="13" t="s">
        <v>90</v>
      </c>
      <c r="AW371" s="13" t="s">
        <v>36</v>
      </c>
      <c r="AX371" s="13" t="s">
        <v>77</v>
      </c>
      <c r="AY371" s="159" t="s">
        <v>358</v>
      </c>
    </row>
    <row r="372" spans="2:65" s="14" customFormat="1" ht="11.25">
      <c r="B372" s="165"/>
      <c r="D372" s="152" t="s">
        <v>368</v>
      </c>
      <c r="E372" s="166" t="s">
        <v>19</v>
      </c>
      <c r="F372" s="167" t="s">
        <v>371</v>
      </c>
      <c r="H372" s="168">
        <v>26.78</v>
      </c>
      <c r="I372" s="169"/>
      <c r="L372" s="165"/>
      <c r="M372" s="170"/>
      <c r="T372" s="171"/>
      <c r="AT372" s="166" t="s">
        <v>368</v>
      </c>
      <c r="AU372" s="166" t="s">
        <v>90</v>
      </c>
      <c r="AV372" s="14" t="s">
        <v>364</v>
      </c>
      <c r="AW372" s="14" t="s">
        <v>36</v>
      </c>
      <c r="AX372" s="14" t="s">
        <v>84</v>
      </c>
      <c r="AY372" s="166" t="s">
        <v>358</v>
      </c>
    </row>
    <row r="373" spans="2:65" s="1" customFormat="1" ht="24.2" customHeight="1">
      <c r="B373" s="33"/>
      <c r="C373" s="134" t="s">
        <v>598</v>
      </c>
      <c r="D373" s="134" t="s">
        <v>360</v>
      </c>
      <c r="E373" s="135" t="s">
        <v>622</v>
      </c>
      <c r="F373" s="136" t="s">
        <v>623</v>
      </c>
      <c r="G373" s="137" t="s">
        <v>235</v>
      </c>
      <c r="H373" s="138">
        <v>21.69</v>
      </c>
      <c r="I373" s="139"/>
      <c r="J373" s="140">
        <f>ROUND(I373*H373,2)</f>
        <v>0</v>
      </c>
      <c r="K373" s="136" t="s">
        <v>363</v>
      </c>
      <c r="L373" s="33"/>
      <c r="M373" s="141" t="s">
        <v>19</v>
      </c>
      <c r="N373" s="142" t="s">
        <v>49</v>
      </c>
      <c r="P373" s="143">
        <f>O373*H373</f>
        <v>0</v>
      </c>
      <c r="Q373" s="143">
        <v>1.5520000000000001E-2</v>
      </c>
      <c r="R373" s="143">
        <f>Q373*H373</f>
        <v>0.33662880000000006</v>
      </c>
      <c r="S373" s="143">
        <v>0</v>
      </c>
      <c r="T373" s="144">
        <f>S373*H373</f>
        <v>0</v>
      </c>
      <c r="AR373" s="145" t="s">
        <v>364</v>
      </c>
      <c r="AT373" s="145" t="s">
        <v>360</v>
      </c>
      <c r="AU373" s="145" t="s">
        <v>90</v>
      </c>
      <c r="AY373" s="18" t="s">
        <v>358</v>
      </c>
      <c r="BE373" s="146">
        <f>IF(N373="základní",J373,0)</f>
        <v>0</v>
      </c>
      <c r="BF373" s="146">
        <f>IF(N373="snížená",J373,0)</f>
        <v>0</v>
      </c>
      <c r="BG373" s="146">
        <f>IF(N373="zákl. přenesená",J373,0)</f>
        <v>0</v>
      </c>
      <c r="BH373" s="146">
        <f>IF(N373="sníž. přenesená",J373,0)</f>
        <v>0</v>
      </c>
      <c r="BI373" s="146">
        <f>IF(N373="nulová",J373,0)</f>
        <v>0</v>
      </c>
      <c r="BJ373" s="18" t="s">
        <v>90</v>
      </c>
      <c r="BK373" s="146">
        <f>ROUND(I373*H373,2)</f>
        <v>0</v>
      </c>
      <c r="BL373" s="18" t="s">
        <v>364</v>
      </c>
      <c r="BM373" s="145" t="s">
        <v>5699</v>
      </c>
    </row>
    <row r="374" spans="2:65" s="1" customFormat="1" ht="11.25">
      <c r="B374" s="33"/>
      <c r="D374" s="147" t="s">
        <v>366</v>
      </c>
      <c r="F374" s="148" t="s">
        <v>625</v>
      </c>
      <c r="I374" s="149"/>
      <c r="L374" s="33"/>
      <c r="M374" s="150"/>
      <c r="T374" s="54"/>
      <c r="AT374" s="18" t="s">
        <v>366</v>
      </c>
      <c r="AU374" s="18" t="s">
        <v>90</v>
      </c>
    </row>
    <row r="375" spans="2:65" s="12" customFormat="1" ht="11.25">
      <c r="B375" s="151"/>
      <c r="D375" s="152" t="s">
        <v>368</v>
      </c>
      <c r="E375" s="153" t="s">
        <v>19</v>
      </c>
      <c r="F375" s="154" t="s">
        <v>485</v>
      </c>
      <c r="H375" s="153" t="s">
        <v>19</v>
      </c>
      <c r="I375" s="155"/>
      <c r="L375" s="151"/>
      <c r="M375" s="156"/>
      <c r="T375" s="157"/>
      <c r="AT375" s="153" t="s">
        <v>368</v>
      </c>
      <c r="AU375" s="153" t="s">
        <v>90</v>
      </c>
      <c r="AV375" s="12" t="s">
        <v>84</v>
      </c>
      <c r="AW375" s="12" t="s">
        <v>36</v>
      </c>
      <c r="AX375" s="12" t="s">
        <v>77</v>
      </c>
      <c r="AY375" s="153" t="s">
        <v>358</v>
      </c>
    </row>
    <row r="376" spans="2:65" s="12" customFormat="1" ht="11.25">
      <c r="B376" s="151"/>
      <c r="D376" s="152" t="s">
        <v>368</v>
      </c>
      <c r="E376" s="153" t="s">
        <v>19</v>
      </c>
      <c r="F376" s="154" t="s">
        <v>5691</v>
      </c>
      <c r="H376" s="153" t="s">
        <v>19</v>
      </c>
      <c r="I376" s="155"/>
      <c r="L376" s="151"/>
      <c r="M376" s="156"/>
      <c r="T376" s="157"/>
      <c r="AT376" s="153" t="s">
        <v>368</v>
      </c>
      <c r="AU376" s="153" t="s">
        <v>90</v>
      </c>
      <c r="AV376" s="12" t="s">
        <v>84</v>
      </c>
      <c r="AW376" s="12" t="s">
        <v>36</v>
      </c>
      <c r="AX376" s="12" t="s">
        <v>77</v>
      </c>
      <c r="AY376" s="153" t="s">
        <v>358</v>
      </c>
    </row>
    <row r="377" spans="2:65" s="12" customFormat="1" ht="11.25">
      <c r="B377" s="151"/>
      <c r="D377" s="152" t="s">
        <v>368</v>
      </c>
      <c r="E377" s="153" t="s">
        <v>19</v>
      </c>
      <c r="F377" s="154" t="s">
        <v>5690</v>
      </c>
      <c r="H377" s="153" t="s">
        <v>19</v>
      </c>
      <c r="I377" s="155"/>
      <c r="L377" s="151"/>
      <c r="M377" s="156"/>
      <c r="T377" s="157"/>
      <c r="AT377" s="153" t="s">
        <v>368</v>
      </c>
      <c r="AU377" s="153" t="s">
        <v>90</v>
      </c>
      <c r="AV377" s="12" t="s">
        <v>84</v>
      </c>
      <c r="AW377" s="12" t="s">
        <v>36</v>
      </c>
      <c r="AX377" s="12" t="s">
        <v>77</v>
      </c>
      <c r="AY377" s="153" t="s">
        <v>358</v>
      </c>
    </row>
    <row r="378" spans="2:65" s="13" customFormat="1" ht="11.25">
      <c r="B378" s="158"/>
      <c r="D378" s="152" t="s">
        <v>368</v>
      </c>
      <c r="E378" s="159" t="s">
        <v>19</v>
      </c>
      <c r="F378" s="160" t="s">
        <v>5700</v>
      </c>
      <c r="H378" s="161">
        <v>21.69</v>
      </c>
      <c r="I378" s="162"/>
      <c r="L378" s="158"/>
      <c r="M378" s="163"/>
      <c r="T378" s="164"/>
      <c r="AT378" s="159" t="s">
        <v>368</v>
      </c>
      <c r="AU378" s="159" t="s">
        <v>90</v>
      </c>
      <c r="AV378" s="13" t="s">
        <v>90</v>
      </c>
      <c r="AW378" s="13" t="s">
        <v>36</v>
      </c>
      <c r="AX378" s="13" t="s">
        <v>77</v>
      </c>
      <c r="AY378" s="159" t="s">
        <v>358</v>
      </c>
    </row>
    <row r="379" spans="2:65" s="14" customFormat="1" ht="11.25">
      <c r="B379" s="165"/>
      <c r="D379" s="152" t="s">
        <v>368</v>
      </c>
      <c r="E379" s="166" t="s">
        <v>19</v>
      </c>
      <c r="F379" s="167" t="s">
        <v>371</v>
      </c>
      <c r="H379" s="168">
        <v>21.69</v>
      </c>
      <c r="I379" s="169"/>
      <c r="L379" s="165"/>
      <c r="M379" s="170"/>
      <c r="T379" s="171"/>
      <c r="AT379" s="166" t="s">
        <v>368</v>
      </c>
      <c r="AU379" s="166" t="s">
        <v>90</v>
      </c>
      <c r="AV379" s="14" t="s">
        <v>364</v>
      </c>
      <c r="AW379" s="14" t="s">
        <v>36</v>
      </c>
      <c r="AX379" s="14" t="s">
        <v>84</v>
      </c>
      <c r="AY379" s="166" t="s">
        <v>358</v>
      </c>
    </row>
    <row r="380" spans="2:65" s="1" customFormat="1" ht="24.2" customHeight="1">
      <c r="B380" s="33"/>
      <c r="C380" s="134" t="s">
        <v>605</v>
      </c>
      <c r="D380" s="134" t="s">
        <v>360</v>
      </c>
      <c r="E380" s="135" t="s">
        <v>628</v>
      </c>
      <c r="F380" s="136" t="s">
        <v>629</v>
      </c>
      <c r="G380" s="137" t="s">
        <v>235</v>
      </c>
      <c r="H380" s="138">
        <v>71.040000000000006</v>
      </c>
      <c r="I380" s="139"/>
      <c r="J380" s="140">
        <f>ROUND(I380*H380,2)</f>
        <v>0</v>
      </c>
      <c r="K380" s="136" t="s">
        <v>363</v>
      </c>
      <c r="L380" s="33"/>
      <c r="M380" s="141" t="s">
        <v>19</v>
      </c>
      <c r="N380" s="142" t="s">
        <v>49</v>
      </c>
      <c r="P380" s="143">
        <f>O380*H380</f>
        <v>0</v>
      </c>
      <c r="Q380" s="143">
        <v>1.856E-2</v>
      </c>
      <c r="R380" s="143">
        <f>Q380*H380</f>
        <v>1.3185024000000001</v>
      </c>
      <c r="S380" s="143">
        <v>0</v>
      </c>
      <c r="T380" s="144">
        <f>S380*H380</f>
        <v>0</v>
      </c>
      <c r="AR380" s="145" t="s">
        <v>364</v>
      </c>
      <c r="AT380" s="145" t="s">
        <v>360</v>
      </c>
      <c r="AU380" s="145" t="s">
        <v>90</v>
      </c>
      <c r="AY380" s="18" t="s">
        <v>358</v>
      </c>
      <c r="BE380" s="146">
        <f>IF(N380="základní",J380,0)</f>
        <v>0</v>
      </c>
      <c r="BF380" s="146">
        <f>IF(N380="snížená",J380,0)</f>
        <v>0</v>
      </c>
      <c r="BG380" s="146">
        <f>IF(N380="zákl. přenesená",J380,0)</f>
        <v>0</v>
      </c>
      <c r="BH380" s="146">
        <f>IF(N380="sníž. přenesená",J380,0)</f>
        <v>0</v>
      </c>
      <c r="BI380" s="146">
        <f>IF(N380="nulová",J380,0)</f>
        <v>0</v>
      </c>
      <c r="BJ380" s="18" t="s">
        <v>90</v>
      </c>
      <c r="BK380" s="146">
        <f>ROUND(I380*H380,2)</f>
        <v>0</v>
      </c>
      <c r="BL380" s="18" t="s">
        <v>364</v>
      </c>
      <c r="BM380" s="145" t="s">
        <v>5701</v>
      </c>
    </row>
    <row r="381" spans="2:65" s="1" customFormat="1" ht="11.25">
      <c r="B381" s="33"/>
      <c r="D381" s="147" t="s">
        <v>366</v>
      </c>
      <c r="F381" s="148" t="s">
        <v>631</v>
      </c>
      <c r="I381" s="149"/>
      <c r="L381" s="33"/>
      <c r="M381" s="150"/>
      <c r="T381" s="54"/>
      <c r="AT381" s="18" t="s">
        <v>366</v>
      </c>
      <c r="AU381" s="18" t="s">
        <v>90</v>
      </c>
    </row>
    <row r="382" spans="2:65" s="12" customFormat="1" ht="11.25">
      <c r="B382" s="151"/>
      <c r="D382" s="152" t="s">
        <v>368</v>
      </c>
      <c r="E382" s="153" t="s">
        <v>19</v>
      </c>
      <c r="F382" s="154" t="s">
        <v>485</v>
      </c>
      <c r="H382" s="153" t="s">
        <v>19</v>
      </c>
      <c r="I382" s="155"/>
      <c r="L382" s="151"/>
      <c r="M382" s="156"/>
      <c r="T382" s="157"/>
      <c r="AT382" s="153" t="s">
        <v>368</v>
      </c>
      <c r="AU382" s="153" t="s">
        <v>90</v>
      </c>
      <c r="AV382" s="12" t="s">
        <v>84</v>
      </c>
      <c r="AW382" s="12" t="s">
        <v>36</v>
      </c>
      <c r="AX382" s="12" t="s">
        <v>77</v>
      </c>
      <c r="AY382" s="153" t="s">
        <v>358</v>
      </c>
    </row>
    <row r="383" spans="2:65" s="12" customFormat="1" ht="11.25">
      <c r="B383" s="151"/>
      <c r="D383" s="152" t="s">
        <v>368</v>
      </c>
      <c r="E383" s="153" t="s">
        <v>19</v>
      </c>
      <c r="F383" s="154" t="s">
        <v>5690</v>
      </c>
      <c r="H383" s="153" t="s">
        <v>19</v>
      </c>
      <c r="I383" s="155"/>
      <c r="L383" s="151"/>
      <c r="M383" s="156"/>
      <c r="T383" s="157"/>
      <c r="AT383" s="153" t="s">
        <v>368</v>
      </c>
      <c r="AU383" s="153" t="s">
        <v>90</v>
      </c>
      <c r="AV383" s="12" t="s">
        <v>84</v>
      </c>
      <c r="AW383" s="12" t="s">
        <v>36</v>
      </c>
      <c r="AX383" s="12" t="s">
        <v>77</v>
      </c>
      <c r="AY383" s="153" t="s">
        <v>358</v>
      </c>
    </row>
    <row r="384" spans="2:65" s="12" customFormat="1" ht="11.25">
      <c r="B384" s="151"/>
      <c r="D384" s="152" t="s">
        <v>368</v>
      </c>
      <c r="E384" s="153" t="s">
        <v>19</v>
      </c>
      <c r="F384" s="154" t="s">
        <v>5694</v>
      </c>
      <c r="H384" s="153" t="s">
        <v>19</v>
      </c>
      <c r="I384" s="155"/>
      <c r="L384" s="151"/>
      <c r="M384" s="156"/>
      <c r="T384" s="157"/>
      <c r="AT384" s="153" t="s">
        <v>368</v>
      </c>
      <c r="AU384" s="153" t="s">
        <v>90</v>
      </c>
      <c r="AV384" s="12" t="s">
        <v>84</v>
      </c>
      <c r="AW384" s="12" t="s">
        <v>36</v>
      </c>
      <c r="AX384" s="12" t="s">
        <v>77</v>
      </c>
      <c r="AY384" s="153" t="s">
        <v>358</v>
      </c>
    </row>
    <row r="385" spans="2:65" s="12" customFormat="1" ht="11.25">
      <c r="B385" s="151"/>
      <c r="D385" s="152" t="s">
        <v>368</v>
      </c>
      <c r="E385" s="153" t="s">
        <v>19</v>
      </c>
      <c r="F385" s="154" t="s">
        <v>5691</v>
      </c>
      <c r="H385" s="153" t="s">
        <v>19</v>
      </c>
      <c r="I385" s="155"/>
      <c r="L385" s="151"/>
      <c r="M385" s="156"/>
      <c r="T385" s="157"/>
      <c r="AT385" s="153" t="s">
        <v>368</v>
      </c>
      <c r="AU385" s="153" t="s">
        <v>90</v>
      </c>
      <c r="AV385" s="12" t="s">
        <v>84</v>
      </c>
      <c r="AW385" s="12" t="s">
        <v>36</v>
      </c>
      <c r="AX385" s="12" t="s">
        <v>77</v>
      </c>
      <c r="AY385" s="153" t="s">
        <v>358</v>
      </c>
    </row>
    <row r="386" spans="2:65" s="13" customFormat="1" ht="11.25">
      <c r="B386" s="158"/>
      <c r="D386" s="152" t="s">
        <v>368</v>
      </c>
      <c r="E386" s="159" t="s">
        <v>19</v>
      </c>
      <c r="F386" s="160" t="s">
        <v>5702</v>
      </c>
      <c r="H386" s="161">
        <v>67.239999999999995</v>
      </c>
      <c r="I386" s="162"/>
      <c r="L386" s="158"/>
      <c r="M386" s="163"/>
      <c r="T386" s="164"/>
      <c r="AT386" s="159" t="s">
        <v>368</v>
      </c>
      <c r="AU386" s="159" t="s">
        <v>90</v>
      </c>
      <c r="AV386" s="13" t="s">
        <v>90</v>
      </c>
      <c r="AW386" s="13" t="s">
        <v>36</v>
      </c>
      <c r="AX386" s="13" t="s">
        <v>77</v>
      </c>
      <c r="AY386" s="159" t="s">
        <v>358</v>
      </c>
    </row>
    <row r="387" spans="2:65" s="13" customFormat="1" ht="11.25">
      <c r="B387" s="158"/>
      <c r="D387" s="152" t="s">
        <v>368</v>
      </c>
      <c r="E387" s="159" t="s">
        <v>19</v>
      </c>
      <c r="F387" s="160" t="s">
        <v>5703</v>
      </c>
      <c r="H387" s="161">
        <v>3.8</v>
      </c>
      <c r="I387" s="162"/>
      <c r="L387" s="158"/>
      <c r="M387" s="163"/>
      <c r="T387" s="164"/>
      <c r="AT387" s="159" t="s">
        <v>368</v>
      </c>
      <c r="AU387" s="159" t="s">
        <v>90</v>
      </c>
      <c r="AV387" s="13" t="s">
        <v>90</v>
      </c>
      <c r="AW387" s="13" t="s">
        <v>36</v>
      </c>
      <c r="AX387" s="13" t="s">
        <v>77</v>
      </c>
      <c r="AY387" s="159" t="s">
        <v>358</v>
      </c>
    </row>
    <row r="388" spans="2:65" s="14" customFormat="1" ht="11.25">
      <c r="B388" s="165"/>
      <c r="D388" s="152" t="s">
        <v>368</v>
      </c>
      <c r="E388" s="166" t="s">
        <v>19</v>
      </c>
      <c r="F388" s="167" t="s">
        <v>371</v>
      </c>
      <c r="H388" s="168">
        <v>71.040000000000006</v>
      </c>
      <c r="I388" s="169"/>
      <c r="L388" s="165"/>
      <c r="M388" s="170"/>
      <c r="T388" s="171"/>
      <c r="AT388" s="166" t="s">
        <v>368</v>
      </c>
      <c r="AU388" s="166" t="s">
        <v>90</v>
      </c>
      <c r="AV388" s="14" t="s">
        <v>364</v>
      </c>
      <c r="AW388" s="14" t="s">
        <v>36</v>
      </c>
      <c r="AX388" s="14" t="s">
        <v>84</v>
      </c>
      <c r="AY388" s="166" t="s">
        <v>358</v>
      </c>
    </row>
    <row r="389" spans="2:65" s="1" customFormat="1" ht="37.9" customHeight="1">
      <c r="B389" s="33"/>
      <c r="C389" s="134" t="s">
        <v>612</v>
      </c>
      <c r="D389" s="134" t="s">
        <v>360</v>
      </c>
      <c r="E389" s="135" t="s">
        <v>634</v>
      </c>
      <c r="F389" s="136" t="s">
        <v>635</v>
      </c>
      <c r="G389" s="137" t="s">
        <v>504</v>
      </c>
      <c r="H389" s="138">
        <v>16</v>
      </c>
      <c r="I389" s="139"/>
      <c r="J389" s="140">
        <f>ROUND(I389*H389,2)</f>
        <v>0</v>
      </c>
      <c r="K389" s="136" t="s">
        <v>363</v>
      </c>
      <c r="L389" s="33"/>
      <c r="M389" s="141" t="s">
        <v>19</v>
      </c>
      <c r="N389" s="142" t="s">
        <v>49</v>
      </c>
      <c r="P389" s="143">
        <f>O389*H389</f>
        <v>0</v>
      </c>
      <c r="Q389" s="143">
        <v>2.6931E-2</v>
      </c>
      <c r="R389" s="143">
        <f>Q389*H389</f>
        <v>0.430896</v>
      </c>
      <c r="S389" s="143">
        <v>0</v>
      </c>
      <c r="T389" s="144">
        <f>S389*H389</f>
        <v>0</v>
      </c>
      <c r="AR389" s="145" t="s">
        <v>364</v>
      </c>
      <c r="AT389" s="145" t="s">
        <v>360</v>
      </c>
      <c r="AU389" s="145" t="s">
        <v>90</v>
      </c>
      <c r="AY389" s="18" t="s">
        <v>358</v>
      </c>
      <c r="BE389" s="146">
        <f>IF(N389="základní",J389,0)</f>
        <v>0</v>
      </c>
      <c r="BF389" s="146">
        <f>IF(N389="snížená",J389,0)</f>
        <v>0</v>
      </c>
      <c r="BG389" s="146">
        <f>IF(N389="zákl. přenesená",J389,0)</f>
        <v>0</v>
      </c>
      <c r="BH389" s="146">
        <f>IF(N389="sníž. přenesená",J389,0)</f>
        <v>0</v>
      </c>
      <c r="BI389" s="146">
        <f>IF(N389="nulová",J389,0)</f>
        <v>0</v>
      </c>
      <c r="BJ389" s="18" t="s">
        <v>90</v>
      </c>
      <c r="BK389" s="146">
        <f>ROUND(I389*H389,2)</f>
        <v>0</v>
      </c>
      <c r="BL389" s="18" t="s">
        <v>364</v>
      </c>
      <c r="BM389" s="145" t="s">
        <v>5704</v>
      </c>
    </row>
    <row r="390" spans="2:65" s="1" customFormat="1" ht="11.25">
      <c r="B390" s="33"/>
      <c r="D390" s="147" t="s">
        <v>366</v>
      </c>
      <c r="F390" s="148" t="s">
        <v>637</v>
      </c>
      <c r="I390" s="149"/>
      <c r="L390" s="33"/>
      <c r="M390" s="150"/>
      <c r="T390" s="54"/>
      <c r="AT390" s="18" t="s">
        <v>366</v>
      </c>
      <c r="AU390" s="18" t="s">
        <v>90</v>
      </c>
    </row>
    <row r="391" spans="2:65" s="12" customFormat="1" ht="11.25">
      <c r="B391" s="151"/>
      <c r="D391" s="152" t="s">
        <v>368</v>
      </c>
      <c r="E391" s="153" t="s">
        <v>19</v>
      </c>
      <c r="F391" s="154" t="s">
        <v>638</v>
      </c>
      <c r="H391" s="153" t="s">
        <v>19</v>
      </c>
      <c r="I391" s="155"/>
      <c r="L391" s="151"/>
      <c r="M391" s="156"/>
      <c r="T391" s="157"/>
      <c r="AT391" s="153" t="s">
        <v>368</v>
      </c>
      <c r="AU391" s="153" t="s">
        <v>90</v>
      </c>
      <c r="AV391" s="12" t="s">
        <v>84</v>
      </c>
      <c r="AW391" s="12" t="s">
        <v>36</v>
      </c>
      <c r="AX391" s="12" t="s">
        <v>77</v>
      </c>
      <c r="AY391" s="153" t="s">
        <v>358</v>
      </c>
    </row>
    <row r="392" spans="2:65" s="13" customFormat="1" ht="11.25">
      <c r="B392" s="158"/>
      <c r="D392" s="152" t="s">
        <v>368</v>
      </c>
      <c r="E392" s="159" t="s">
        <v>19</v>
      </c>
      <c r="F392" s="160" t="s">
        <v>5705</v>
      </c>
      <c r="H392" s="161">
        <v>16</v>
      </c>
      <c r="I392" s="162"/>
      <c r="L392" s="158"/>
      <c r="M392" s="163"/>
      <c r="T392" s="164"/>
      <c r="AT392" s="159" t="s">
        <v>368</v>
      </c>
      <c r="AU392" s="159" t="s">
        <v>90</v>
      </c>
      <c r="AV392" s="13" t="s">
        <v>90</v>
      </c>
      <c r="AW392" s="13" t="s">
        <v>36</v>
      </c>
      <c r="AX392" s="13" t="s">
        <v>77</v>
      </c>
      <c r="AY392" s="159" t="s">
        <v>358</v>
      </c>
    </row>
    <row r="393" spans="2:65" s="14" customFormat="1" ht="11.25">
      <c r="B393" s="165"/>
      <c r="D393" s="152" t="s">
        <v>368</v>
      </c>
      <c r="E393" s="166" t="s">
        <v>19</v>
      </c>
      <c r="F393" s="167" t="s">
        <v>371</v>
      </c>
      <c r="H393" s="168">
        <v>16</v>
      </c>
      <c r="I393" s="169"/>
      <c r="L393" s="165"/>
      <c r="M393" s="170"/>
      <c r="T393" s="171"/>
      <c r="AT393" s="166" t="s">
        <v>368</v>
      </c>
      <c r="AU393" s="166" t="s">
        <v>90</v>
      </c>
      <c r="AV393" s="14" t="s">
        <v>364</v>
      </c>
      <c r="AW393" s="14" t="s">
        <v>36</v>
      </c>
      <c r="AX393" s="14" t="s">
        <v>84</v>
      </c>
      <c r="AY393" s="166" t="s">
        <v>358</v>
      </c>
    </row>
    <row r="394" spans="2:65" s="1" customFormat="1" ht="37.9" customHeight="1">
      <c r="B394" s="33"/>
      <c r="C394" s="134" t="s">
        <v>621</v>
      </c>
      <c r="D394" s="134" t="s">
        <v>360</v>
      </c>
      <c r="E394" s="135" t="s">
        <v>5706</v>
      </c>
      <c r="F394" s="136" t="s">
        <v>5707</v>
      </c>
      <c r="G394" s="137" t="s">
        <v>504</v>
      </c>
      <c r="H394" s="138">
        <v>1</v>
      </c>
      <c r="I394" s="139"/>
      <c r="J394" s="140">
        <f>ROUND(I394*H394,2)</f>
        <v>0</v>
      </c>
      <c r="K394" s="136" t="s">
        <v>363</v>
      </c>
      <c r="L394" s="33"/>
      <c r="M394" s="141" t="s">
        <v>19</v>
      </c>
      <c r="N394" s="142" t="s">
        <v>49</v>
      </c>
      <c r="P394" s="143">
        <f>O394*H394</f>
        <v>0</v>
      </c>
      <c r="Q394" s="143">
        <v>4.7764500000000001E-2</v>
      </c>
      <c r="R394" s="143">
        <f>Q394*H394</f>
        <v>4.7764500000000001E-2</v>
      </c>
      <c r="S394" s="143">
        <v>0</v>
      </c>
      <c r="T394" s="144">
        <f>S394*H394</f>
        <v>0</v>
      </c>
      <c r="AR394" s="145" t="s">
        <v>364</v>
      </c>
      <c r="AT394" s="145" t="s">
        <v>360</v>
      </c>
      <c r="AU394" s="145" t="s">
        <v>90</v>
      </c>
      <c r="AY394" s="18" t="s">
        <v>358</v>
      </c>
      <c r="BE394" s="146">
        <f>IF(N394="základní",J394,0)</f>
        <v>0</v>
      </c>
      <c r="BF394" s="146">
        <f>IF(N394="snížená",J394,0)</f>
        <v>0</v>
      </c>
      <c r="BG394" s="146">
        <f>IF(N394="zákl. přenesená",J394,0)</f>
        <v>0</v>
      </c>
      <c r="BH394" s="146">
        <f>IF(N394="sníž. přenesená",J394,0)</f>
        <v>0</v>
      </c>
      <c r="BI394" s="146">
        <f>IF(N394="nulová",J394,0)</f>
        <v>0</v>
      </c>
      <c r="BJ394" s="18" t="s">
        <v>90</v>
      </c>
      <c r="BK394" s="146">
        <f>ROUND(I394*H394,2)</f>
        <v>0</v>
      </c>
      <c r="BL394" s="18" t="s">
        <v>364</v>
      </c>
      <c r="BM394" s="145" t="s">
        <v>5708</v>
      </c>
    </row>
    <row r="395" spans="2:65" s="1" customFormat="1" ht="11.25">
      <c r="B395" s="33"/>
      <c r="D395" s="147" t="s">
        <v>366</v>
      </c>
      <c r="F395" s="148" t="s">
        <v>5709</v>
      </c>
      <c r="I395" s="149"/>
      <c r="L395" s="33"/>
      <c r="M395" s="150"/>
      <c r="T395" s="54"/>
      <c r="AT395" s="18" t="s">
        <v>366</v>
      </c>
      <c r="AU395" s="18" t="s">
        <v>90</v>
      </c>
    </row>
    <row r="396" spans="2:65" s="12" customFormat="1" ht="11.25">
      <c r="B396" s="151"/>
      <c r="D396" s="152" t="s">
        <v>368</v>
      </c>
      <c r="E396" s="153" t="s">
        <v>19</v>
      </c>
      <c r="F396" s="154" t="s">
        <v>638</v>
      </c>
      <c r="H396" s="153" t="s">
        <v>19</v>
      </c>
      <c r="I396" s="155"/>
      <c r="L396" s="151"/>
      <c r="M396" s="156"/>
      <c r="T396" s="157"/>
      <c r="AT396" s="153" t="s">
        <v>368</v>
      </c>
      <c r="AU396" s="153" t="s">
        <v>90</v>
      </c>
      <c r="AV396" s="12" t="s">
        <v>84</v>
      </c>
      <c r="AW396" s="12" t="s">
        <v>36</v>
      </c>
      <c r="AX396" s="12" t="s">
        <v>77</v>
      </c>
      <c r="AY396" s="153" t="s">
        <v>358</v>
      </c>
    </row>
    <row r="397" spans="2:65" s="13" customFormat="1" ht="11.25">
      <c r="B397" s="158"/>
      <c r="D397" s="152" t="s">
        <v>368</v>
      </c>
      <c r="E397" s="159" t="s">
        <v>19</v>
      </c>
      <c r="F397" s="160" t="s">
        <v>645</v>
      </c>
      <c r="H397" s="161">
        <v>1</v>
      </c>
      <c r="I397" s="162"/>
      <c r="L397" s="158"/>
      <c r="M397" s="163"/>
      <c r="T397" s="164"/>
      <c r="AT397" s="159" t="s">
        <v>368</v>
      </c>
      <c r="AU397" s="159" t="s">
        <v>90</v>
      </c>
      <c r="AV397" s="13" t="s">
        <v>90</v>
      </c>
      <c r="AW397" s="13" t="s">
        <v>36</v>
      </c>
      <c r="AX397" s="13" t="s">
        <v>77</v>
      </c>
      <c r="AY397" s="159" t="s">
        <v>358</v>
      </c>
    </row>
    <row r="398" spans="2:65" s="14" customFormat="1" ht="11.25">
      <c r="B398" s="165"/>
      <c r="D398" s="152" t="s">
        <v>368</v>
      </c>
      <c r="E398" s="166" t="s">
        <v>19</v>
      </c>
      <c r="F398" s="167" t="s">
        <v>371</v>
      </c>
      <c r="H398" s="168">
        <v>1</v>
      </c>
      <c r="I398" s="169"/>
      <c r="L398" s="165"/>
      <c r="M398" s="170"/>
      <c r="T398" s="171"/>
      <c r="AT398" s="166" t="s">
        <v>368</v>
      </c>
      <c r="AU398" s="166" t="s">
        <v>90</v>
      </c>
      <c r="AV398" s="14" t="s">
        <v>364</v>
      </c>
      <c r="AW398" s="14" t="s">
        <v>36</v>
      </c>
      <c r="AX398" s="14" t="s">
        <v>84</v>
      </c>
      <c r="AY398" s="166" t="s">
        <v>358</v>
      </c>
    </row>
    <row r="399" spans="2:65" s="1" customFormat="1" ht="37.9" customHeight="1">
      <c r="B399" s="33"/>
      <c r="C399" s="134" t="s">
        <v>627</v>
      </c>
      <c r="D399" s="134" t="s">
        <v>360</v>
      </c>
      <c r="E399" s="135" t="s">
        <v>5710</v>
      </c>
      <c r="F399" s="136" t="s">
        <v>5711</v>
      </c>
      <c r="G399" s="137" t="s">
        <v>504</v>
      </c>
      <c r="H399" s="138">
        <v>1</v>
      </c>
      <c r="I399" s="139"/>
      <c r="J399" s="140">
        <f>ROUND(I399*H399,2)</f>
        <v>0</v>
      </c>
      <c r="K399" s="136" t="s">
        <v>19</v>
      </c>
      <c r="L399" s="33"/>
      <c r="M399" s="141" t="s">
        <v>19</v>
      </c>
      <c r="N399" s="142" t="s">
        <v>49</v>
      </c>
      <c r="P399" s="143">
        <f>O399*H399</f>
        <v>0</v>
      </c>
      <c r="Q399" s="143">
        <v>5.781E-2</v>
      </c>
      <c r="R399" s="143">
        <f>Q399*H399</f>
        <v>5.781E-2</v>
      </c>
      <c r="S399" s="143">
        <v>0</v>
      </c>
      <c r="T399" s="144">
        <f>S399*H399</f>
        <v>0</v>
      </c>
      <c r="AR399" s="145" t="s">
        <v>364</v>
      </c>
      <c r="AT399" s="145" t="s">
        <v>360</v>
      </c>
      <c r="AU399" s="145" t="s">
        <v>90</v>
      </c>
      <c r="AY399" s="18" t="s">
        <v>358</v>
      </c>
      <c r="BE399" s="146">
        <f>IF(N399="základní",J399,0)</f>
        <v>0</v>
      </c>
      <c r="BF399" s="146">
        <f>IF(N399="snížená",J399,0)</f>
        <v>0</v>
      </c>
      <c r="BG399" s="146">
        <f>IF(N399="zákl. přenesená",J399,0)</f>
        <v>0</v>
      </c>
      <c r="BH399" s="146">
        <f>IF(N399="sníž. přenesená",J399,0)</f>
        <v>0</v>
      </c>
      <c r="BI399" s="146">
        <f>IF(N399="nulová",J399,0)</f>
        <v>0</v>
      </c>
      <c r="BJ399" s="18" t="s">
        <v>90</v>
      </c>
      <c r="BK399" s="146">
        <f>ROUND(I399*H399,2)</f>
        <v>0</v>
      </c>
      <c r="BL399" s="18" t="s">
        <v>364</v>
      </c>
      <c r="BM399" s="145" t="s">
        <v>5712</v>
      </c>
    </row>
    <row r="400" spans="2:65" s="12" customFormat="1" ht="11.25">
      <c r="B400" s="151"/>
      <c r="D400" s="152" t="s">
        <v>368</v>
      </c>
      <c r="E400" s="153" t="s">
        <v>19</v>
      </c>
      <c r="F400" s="154" t="s">
        <v>638</v>
      </c>
      <c r="H400" s="153" t="s">
        <v>19</v>
      </c>
      <c r="I400" s="155"/>
      <c r="L400" s="151"/>
      <c r="M400" s="156"/>
      <c r="T400" s="157"/>
      <c r="AT400" s="153" t="s">
        <v>368</v>
      </c>
      <c r="AU400" s="153" t="s">
        <v>90</v>
      </c>
      <c r="AV400" s="12" t="s">
        <v>84</v>
      </c>
      <c r="AW400" s="12" t="s">
        <v>36</v>
      </c>
      <c r="AX400" s="12" t="s">
        <v>77</v>
      </c>
      <c r="AY400" s="153" t="s">
        <v>358</v>
      </c>
    </row>
    <row r="401" spans="2:65" s="13" customFormat="1" ht="11.25">
      <c r="B401" s="158"/>
      <c r="D401" s="152" t="s">
        <v>368</v>
      </c>
      <c r="E401" s="159" t="s">
        <v>19</v>
      </c>
      <c r="F401" s="160" t="s">
        <v>5713</v>
      </c>
      <c r="H401" s="161">
        <v>1</v>
      </c>
      <c r="I401" s="162"/>
      <c r="L401" s="158"/>
      <c r="M401" s="163"/>
      <c r="T401" s="164"/>
      <c r="AT401" s="159" t="s">
        <v>368</v>
      </c>
      <c r="AU401" s="159" t="s">
        <v>90</v>
      </c>
      <c r="AV401" s="13" t="s">
        <v>90</v>
      </c>
      <c r="AW401" s="13" t="s">
        <v>36</v>
      </c>
      <c r="AX401" s="13" t="s">
        <v>77</v>
      </c>
      <c r="AY401" s="159" t="s">
        <v>358</v>
      </c>
    </row>
    <row r="402" spans="2:65" s="14" customFormat="1" ht="11.25">
      <c r="B402" s="165"/>
      <c r="D402" s="152" t="s">
        <v>368</v>
      </c>
      <c r="E402" s="166" t="s">
        <v>19</v>
      </c>
      <c r="F402" s="167" t="s">
        <v>371</v>
      </c>
      <c r="H402" s="168">
        <v>1</v>
      </c>
      <c r="I402" s="169"/>
      <c r="L402" s="165"/>
      <c r="M402" s="170"/>
      <c r="T402" s="171"/>
      <c r="AT402" s="166" t="s">
        <v>368</v>
      </c>
      <c r="AU402" s="166" t="s">
        <v>90</v>
      </c>
      <c r="AV402" s="14" t="s">
        <v>364</v>
      </c>
      <c r="AW402" s="14" t="s">
        <v>36</v>
      </c>
      <c r="AX402" s="14" t="s">
        <v>84</v>
      </c>
      <c r="AY402" s="166" t="s">
        <v>358</v>
      </c>
    </row>
    <row r="403" spans="2:65" s="1" customFormat="1" ht="37.9" customHeight="1">
      <c r="B403" s="33"/>
      <c r="C403" s="134" t="s">
        <v>633</v>
      </c>
      <c r="D403" s="134" t="s">
        <v>360</v>
      </c>
      <c r="E403" s="135" t="s">
        <v>647</v>
      </c>
      <c r="F403" s="136" t="s">
        <v>648</v>
      </c>
      <c r="G403" s="137" t="s">
        <v>504</v>
      </c>
      <c r="H403" s="138">
        <v>9</v>
      </c>
      <c r="I403" s="139"/>
      <c r="J403" s="140">
        <f>ROUND(I403*H403,2)</f>
        <v>0</v>
      </c>
      <c r="K403" s="136" t="s">
        <v>363</v>
      </c>
      <c r="L403" s="33"/>
      <c r="M403" s="141" t="s">
        <v>19</v>
      </c>
      <c r="N403" s="142" t="s">
        <v>49</v>
      </c>
      <c r="P403" s="143">
        <f>O403*H403</f>
        <v>0</v>
      </c>
      <c r="Q403" s="143">
        <v>3.6547999999999997E-2</v>
      </c>
      <c r="R403" s="143">
        <f>Q403*H403</f>
        <v>0.328932</v>
      </c>
      <c r="S403" s="143">
        <v>0</v>
      </c>
      <c r="T403" s="144">
        <f>S403*H403</f>
        <v>0</v>
      </c>
      <c r="AR403" s="145" t="s">
        <v>364</v>
      </c>
      <c r="AT403" s="145" t="s">
        <v>360</v>
      </c>
      <c r="AU403" s="145" t="s">
        <v>90</v>
      </c>
      <c r="AY403" s="18" t="s">
        <v>358</v>
      </c>
      <c r="BE403" s="146">
        <f>IF(N403="základní",J403,0)</f>
        <v>0</v>
      </c>
      <c r="BF403" s="146">
        <f>IF(N403="snížená",J403,0)</f>
        <v>0</v>
      </c>
      <c r="BG403" s="146">
        <f>IF(N403="zákl. přenesená",J403,0)</f>
        <v>0</v>
      </c>
      <c r="BH403" s="146">
        <f>IF(N403="sníž. přenesená",J403,0)</f>
        <v>0</v>
      </c>
      <c r="BI403" s="146">
        <f>IF(N403="nulová",J403,0)</f>
        <v>0</v>
      </c>
      <c r="BJ403" s="18" t="s">
        <v>90</v>
      </c>
      <c r="BK403" s="146">
        <f>ROUND(I403*H403,2)</f>
        <v>0</v>
      </c>
      <c r="BL403" s="18" t="s">
        <v>364</v>
      </c>
      <c r="BM403" s="145" t="s">
        <v>5714</v>
      </c>
    </row>
    <row r="404" spans="2:65" s="1" customFormat="1" ht="11.25">
      <c r="B404" s="33"/>
      <c r="D404" s="147" t="s">
        <v>366</v>
      </c>
      <c r="F404" s="148" t="s">
        <v>650</v>
      </c>
      <c r="I404" s="149"/>
      <c r="L404" s="33"/>
      <c r="M404" s="150"/>
      <c r="T404" s="54"/>
      <c r="AT404" s="18" t="s">
        <v>366</v>
      </c>
      <c r="AU404" s="18" t="s">
        <v>90</v>
      </c>
    </row>
    <row r="405" spans="2:65" s="12" customFormat="1" ht="11.25">
      <c r="B405" s="151"/>
      <c r="D405" s="152" t="s">
        <v>368</v>
      </c>
      <c r="E405" s="153" t="s">
        <v>19</v>
      </c>
      <c r="F405" s="154" t="s">
        <v>638</v>
      </c>
      <c r="H405" s="153" t="s">
        <v>19</v>
      </c>
      <c r="I405" s="155"/>
      <c r="L405" s="151"/>
      <c r="M405" s="156"/>
      <c r="T405" s="157"/>
      <c r="AT405" s="153" t="s">
        <v>368</v>
      </c>
      <c r="AU405" s="153" t="s">
        <v>90</v>
      </c>
      <c r="AV405" s="12" t="s">
        <v>84</v>
      </c>
      <c r="AW405" s="12" t="s">
        <v>36</v>
      </c>
      <c r="AX405" s="12" t="s">
        <v>77</v>
      </c>
      <c r="AY405" s="153" t="s">
        <v>358</v>
      </c>
    </row>
    <row r="406" spans="2:65" s="13" customFormat="1" ht="11.25">
      <c r="B406" s="158"/>
      <c r="D406" s="152" t="s">
        <v>368</v>
      </c>
      <c r="E406" s="159" t="s">
        <v>19</v>
      </c>
      <c r="F406" s="160" t="s">
        <v>5715</v>
      </c>
      <c r="H406" s="161">
        <v>9</v>
      </c>
      <c r="I406" s="162"/>
      <c r="L406" s="158"/>
      <c r="M406" s="163"/>
      <c r="T406" s="164"/>
      <c r="AT406" s="159" t="s">
        <v>368</v>
      </c>
      <c r="AU406" s="159" t="s">
        <v>90</v>
      </c>
      <c r="AV406" s="13" t="s">
        <v>90</v>
      </c>
      <c r="AW406" s="13" t="s">
        <v>36</v>
      </c>
      <c r="AX406" s="13" t="s">
        <v>77</v>
      </c>
      <c r="AY406" s="159" t="s">
        <v>358</v>
      </c>
    </row>
    <row r="407" spans="2:65" s="14" customFormat="1" ht="11.25">
      <c r="B407" s="165"/>
      <c r="D407" s="152" t="s">
        <v>368</v>
      </c>
      <c r="E407" s="166" t="s">
        <v>19</v>
      </c>
      <c r="F407" s="167" t="s">
        <v>371</v>
      </c>
      <c r="H407" s="168">
        <v>9</v>
      </c>
      <c r="I407" s="169"/>
      <c r="L407" s="165"/>
      <c r="M407" s="170"/>
      <c r="T407" s="171"/>
      <c r="AT407" s="166" t="s">
        <v>368</v>
      </c>
      <c r="AU407" s="166" t="s">
        <v>90</v>
      </c>
      <c r="AV407" s="14" t="s">
        <v>364</v>
      </c>
      <c r="AW407" s="14" t="s">
        <v>36</v>
      </c>
      <c r="AX407" s="14" t="s">
        <v>84</v>
      </c>
      <c r="AY407" s="166" t="s">
        <v>358</v>
      </c>
    </row>
    <row r="408" spans="2:65" s="1" customFormat="1" ht="37.9" customHeight="1">
      <c r="B408" s="33"/>
      <c r="C408" s="134" t="s">
        <v>640</v>
      </c>
      <c r="D408" s="134" t="s">
        <v>360</v>
      </c>
      <c r="E408" s="135" t="s">
        <v>654</v>
      </c>
      <c r="F408" s="136" t="s">
        <v>655</v>
      </c>
      <c r="G408" s="137" t="s">
        <v>504</v>
      </c>
      <c r="H408" s="138">
        <v>12</v>
      </c>
      <c r="I408" s="139"/>
      <c r="J408" s="140">
        <f>ROUND(I408*H408,2)</f>
        <v>0</v>
      </c>
      <c r="K408" s="136" t="s">
        <v>363</v>
      </c>
      <c r="L408" s="33"/>
      <c r="M408" s="141" t="s">
        <v>19</v>
      </c>
      <c r="N408" s="142" t="s">
        <v>49</v>
      </c>
      <c r="P408" s="143">
        <f>O408*H408</f>
        <v>0</v>
      </c>
      <c r="Q408" s="143">
        <v>4.5547999999999998E-2</v>
      </c>
      <c r="R408" s="143">
        <f>Q408*H408</f>
        <v>0.54657599999999995</v>
      </c>
      <c r="S408" s="143">
        <v>0</v>
      </c>
      <c r="T408" s="144">
        <f>S408*H408</f>
        <v>0</v>
      </c>
      <c r="AR408" s="145" t="s">
        <v>364</v>
      </c>
      <c r="AT408" s="145" t="s">
        <v>360</v>
      </c>
      <c r="AU408" s="145" t="s">
        <v>90</v>
      </c>
      <c r="AY408" s="18" t="s">
        <v>358</v>
      </c>
      <c r="BE408" s="146">
        <f>IF(N408="základní",J408,0)</f>
        <v>0</v>
      </c>
      <c r="BF408" s="146">
        <f>IF(N408="snížená",J408,0)</f>
        <v>0</v>
      </c>
      <c r="BG408" s="146">
        <f>IF(N408="zákl. přenesená",J408,0)</f>
        <v>0</v>
      </c>
      <c r="BH408" s="146">
        <f>IF(N408="sníž. přenesená",J408,0)</f>
        <v>0</v>
      </c>
      <c r="BI408" s="146">
        <f>IF(N408="nulová",J408,0)</f>
        <v>0</v>
      </c>
      <c r="BJ408" s="18" t="s">
        <v>90</v>
      </c>
      <c r="BK408" s="146">
        <f>ROUND(I408*H408,2)</f>
        <v>0</v>
      </c>
      <c r="BL408" s="18" t="s">
        <v>364</v>
      </c>
      <c r="BM408" s="145" t="s">
        <v>5716</v>
      </c>
    </row>
    <row r="409" spans="2:65" s="1" customFormat="1" ht="11.25">
      <c r="B409" s="33"/>
      <c r="D409" s="147" t="s">
        <v>366</v>
      </c>
      <c r="F409" s="148" t="s">
        <v>657</v>
      </c>
      <c r="I409" s="149"/>
      <c r="L409" s="33"/>
      <c r="M409" s="150"/>
      <c r="T409" s="54"/>
      <c r="AT409" s="18" t="s">
        <v>366</v>
      </c>
      <c r="AU409" s="18" t="s">
        <v>90</v>
      </c>
    </row>
    <row r="410" spans="2:65" s="12" customFormat="1" ht="11.25">
      <c r="B410" s="151"/>
      <c r="D410" s="152" t="s">
        <v>368</v>
      </c>
      <c r="E410" s="153" t="s">
        <v>19</v>
      </c>
      <c r="F410" s="154" t="s">
        <v>638</v>
      </c>
      <c r="H410" s="153" t="s">
        <v>19</v>
      </c>
      <c r="I410" s="155"/>
      <c r="L410" s="151"/>
      <c r="M410" s="156"/>
      <c r="T410" s="157"/>
      <c r="AT410" s="153" t="s">
        <v>368</v>
      </c>
      <c r="AU410" s="153" t="s">
        <v>90</v>
      </c>
      <c r="AV410" s="12" t="s">
        <v>84</v>
      </c>
      <c r="AW410" s="12" t="s">
        <v>36</v>
      </c>
      <c r="AX410" s="12" t="s">
        <v>77</v>
      </c>
      <c r="AY410" s="153" t="s">
        <v>358</v>
      </c>
    </row>
    <row r="411" spans="2:65" s="13" customFormat="1" ht="11.25">
      <c r="B411" s="158"/>
      <c r="D411" s="152" t="s">
        <v>368</v>
      </c>
      <c r="E411" s="159" t="s">
        <v>19</v>
      </c>
      <c r="F411" s="160" t="s">
        <v>5717</v>
      </c>
      <c r="H411" s="161">
        <v>12</v>
      </c>
      <c r="I411" s="162"/>
      <c r="L411" s="158"/>
      <c r="M411" s="163"/>
      <c r="T411" s="164"/>
      <c r="AT411" s="159" t="s">
        <v>368</v>
      </c>
      <c r="AU411" s="159" t="s">
        <v>90</v>
      </c>
      <c r="AV411" s="13" t="s">
        <v>90</v>
      </c>
      <c r="AW411" s="13" t="s">
        <v>36</v>
      </c>
      <c r="AX411" s="13" t="s">
        <v>77</v>
      </c>
      <c r="AY411" s="159" t="s">
        <v>358</v>
      </c>
    </row>
    <row r="412" spans="2:65" s="14" customFormat="1" ht="11.25">
      <c r="B412" s="165"/>
      <c r="D412" s="152" t="s">
        <v>368</v>
      </c>
      <c r="E412" s="166" t="s">
        <v>19</v>
      </c>
      <c r="F412" s="167" t="s">
        <v>371</v>
      </c>
      <c r="H412" s="168">
        <v>12</v>
      </c>
      <c r="I412" s="169"/>
      <c r="L412" s="165"/>
      <c r="M412" s="170"/>
      <c r="T412" s="171"/>
      <c r="AT412" s="166" t="s">
        <v>368</v>
      </c>
      <c r="AU412" s="166" t="s">
        <v>90</v>
      </c>
      <c r="AV412" s="14" t="s">
        <v>364</v>
      </c>
      <c r="AW412" s="14" t="s">
        <v>36</v>
      </c>
      <c r="AX412" s="14" t="s">
        <v>84</v>
      </c>
      <c r="AY412" s="166" t="s">
        <v>358</v>
      </c>
    </row>
    <row r="413" spans="2:65" s="1" customFormat="1" ht="37.9" customHeight="1">
      <c r="B413" s="33"/>
      <c r="C413" s="134" t="s">
        <v>646</v>
      </c>
      <c r="D413" s="134" t="s">
        <v>360</v>
      </c>
      <c r="E413" s="135" t="s">
        <v>661</v>
      </c>
      <c r="F413" s="136" t="s">
        <v>662</v>
      </c>
      <c r="G413" s="137" t="s">
        <v>504</v>
      </c>
      <c r="H413" s="138">
        <v>6</v>
      </c>
      <c r="I413" s="139"/>
      <c r="J413" s="140">
        <f>ROUND(I413*H413,2)</f>
        <v>0</v>
      </c>
      <c r="K413" s="136" t="s">
        <v>363</v>
      </c>
      <c r="L413" s="33"/>
      <c r="M413" s="141" t="s">
        <v>19</v>
      </c>
      <c r="N413" s="142" t="s">
        <v>49</v>
      </c>
      <c r="P413" s="143">
        <f>O413*H413</f>
        <v>0</v>
      </c>
      <c r="Q413" s="143">
        <v>5.4547999999999999E-2</v>
      </c>
      <c r="R413" s="143">
        <f>Q413*H413</f>
        <v>0.32728800000000002</v>
      </c>
      <c r="S413" s="143">
        <v>0</v>
      </c>
      <c r="T413" s="144">
        <f>S413*H413</f>
        <v>0</v>
      </c>
      <c r="AR413" s="145" t="s">
        <v>364</v>
      </c>
      <c r="AT413" s="145" t="s">
        <v>360</v>
      </c>
      <c r="AU413" s="145" t="s">
        <v>90</v>
      </c>
      <c r="AY413" s="18" t="s">
        <v>358</v>
      </c>
      <c r="BE413" s="146">
        <f>IF(N413="základní",J413,0)</f>
        <v>0</v>
      </c>
      <c r="BF413" s="146">
        <f>IF(N413="snížená",J413,0)</f>
        <v>0</v>
      </c>
      <c r="BG413" s="146">
        <f>IF(N413="zákl. přenesená",J413,0)</f>
        <v>0</v>
      </c>
      <c r="BH413" s="146">
        <f>IF(N413="sníž. přenesená",J413,0)</f>
        <v>0</v>
      </c>
      <c r="BI413" s="146">
        <f>IF(N413="nulová",J413,0)</f>
        <v>0</v>
      </c>
      <c r="BJ413" s="18" t="s">
        <v>90</v>
      </c>
      <c r="BK413" s="146">
        <f>ROUND(I413*H413,2)</f>
        <v>0</v>
      </c>
      <c r="BL413" s="18" t="s">
        <v>364</v>
      </c>
      <c r="BM413" s="145" t="s">
        <v>5718</v>
      </c>
    </row>
    <row r="414" spans="2:65" s="1" customFormat="1" ht="11.25">
      <c r="B414" s="33"/>
      <c r="D414" s="147" t="s">
        <v>366</v>
      </c>
      <c r="F414" s="148" t="s">
        <v>664</v>
      </c>
      <c r="I414" s="149"/>
      <c r="L414" s="33"/>
      <c r="M414" s="150"/>
      <c r="T414" s="54"/>
      <c r="AT414" s="18" t="s">
        <v>366</v>
      </c>
      <c r="AU414" s="18" t="s">
        <v>90</v>
      </c>
    </row>
    <row r="415" spans="2:65" s="12" customFormat="1" ht="11.25">
      <c r="B415" s="151"/>
      <c r="D415" s="152" t="s">
        <v>368</v>
      </c>
      <c r="E415" s="153" t="s">
        <v>19</v>
      </c>
      <c r="F415" s="154" t="s">
        <v>638</v>
      </c>
      <c r="H415" s="153" t="s">
        <v>19</v>
      </c>
      <c r="I415" s="155"/>
      <c r="L415" s="151"/>
      <c r="M415" s="156"/>
      <c r="T415" s="157"/>
      <c r="AT415" s="153" t="s">
        <v>368</v>
      </c>
      <c r="AU415" s="153" t="s">
        <v>90</v>
      </c>
      <c r="AV415" s="12" t="s">
        <v>84</v>
      </c>
      <c r="AW415" s="12" t="s">
        <v>36</v>
      </c>
      <c r="AX415" s="12" t="s">
        <v>77</v>
      </c>
      <c r="AY415" s="153" t="s">
        <v>358</v>
      </c>
    </row>
    <row r="416" spans="2:65" s="13" customFormat="1" ht="11.25">
      <c r="B416" s="158"/>
      <c r="D416" s="152" t="s">
        <v>368</v>
      </c>
      <c r="E416" s="159" t="s">
        <v>19</v>
      </c>
      <c r="F416" s="160" t="s">
        <v>5719</v>
      </c>
      <c r="H416" s="161">
        <v>6</v>
      </c>
      <c r="I416" s="162"/>
      <c r="L416" s="158"/>
      <c r="M416" s="163"/>
      <c r="T416" s="164"/>
      <c r="AT416" s="159" t="s">
        <v>368</v>
      </c>
      <c r="AU416" s="159" t="s">
        <v>90</v>
      </c>
      <c r="AV416" s="13" t="s">
        <v>90</v>
      </c>
      <c r="AW416" s="13" t="s">
        <v>36</v>
      </c>
      <c r="AX416" s="13" t="s">
        <v>77</v>
      </c>
      <c r="AY416" s="159" t="s">
        <v>358</v>
      </c>
    </row>
    <row r="417" spans="2:65" s="14" customFormat="1" ht="11.25">
      <c r="B417" s="165"/>
      <c r="D417" s="152" t="s">
        <v>368</v>
      </c>
      <c r="E417" s="166" t="s">
        <v>19</v>
      </c>
      <c r="F417" s="167" t="s">
        <v>371</v>
      </c>
      <c r="H417" s="168">
        <v>6</v>
      </c>
      <c r="I417" s="169"/>
      <c r="L417" s="165"/>
      <c r="M417" s="170"/>
      <c r="T417" s="171"/>
      <c r="AT417" s="166" t="s">
        <v>368</v>
      </c>
      <c r="AU417" s="166" t="s">
        <v>90</v>
      </c>
      <c r="AV417" s="14" t="s">
        <v>364</v>
      </c>
      <c r="AW417" s="14" t="s">
        <v>36</v>
      </c>
      <c r="AX417" s="14" t="s">
        <v>84</v>
      </c>
      <c r="AY417" s="166" t="s">
        <v>358</v>
      </c>
    </row>
    <row r="418" spans="2:65" s="1" customFormat="1" ht="37.9" customHeight="1">
      <c r="B418" s="33"/>
      <c r="C418" s="134" t="s">
        <v>653</v>
      </c>
      <c r="D418" s="134" t="s">
        <v>360</v>
      </c>
      <c r="E418" s="135" t="s">
        <v>667</v>
      </c>
      <c r="F418" s="136" t="s">
        <v>668</v>
      </c>
      <c r="G418" s="137" t="s">
        <v>504</v>
      </c>
      <c r="H418" s="138">
        <v>9</v>
      </c>
      <c r="I418" s="139"/>
      <c r="J418" s="140">
        <f>ROUND(I418*H418,2)</f>
        <v>0</v>
      </c>
      <c r="K418" s="136" t="s">
        <v>363</v>
      </c>
      <c r="L418" s="33"/>
      <c r="M418" s="141" t="s">
        <v>19</v>
      </c>
      <c r="N418" s="142" t="s">
        <v>49</v>
      </c>
      <c r="P418" s="143">
        <f>O418*H418</f>
        <v>0</v>
      </c>
      <c r="Q418" s="143">
        <v>6.3547999999999993E-2</v>
      </c>
      <c r="R418" s="143">
        <f>Q418*H418</f>
        <v>0.57193199999999988</v>
      </c>
      <c r="S418" s="143">
        <v>0</v>
      </c>
      <c r="T418" s="144">
        <f>S418*H418</f>
        <v>0</v>
      </c>
      <c r="AR418" s="145" t="s">
        <v>364</v>
      </c>
      <c r="AT418" s="145" t="s">
        <v>360</v>
      </c>
      <c r="AU418" s="145" t="s">
        <v>90</v>
      </c>
      <c r="AY418" s="18" t="s">
        <v>358</v>
      </c>
      <c r="BE418" s="146">
        <f>IF(N418="základní",J418,0)</f>
        <v>0</v>
      </c>
      <c r="BF418" s="146">
        <f>IF(N418="snížená",J418,0)</f>
        <v>0</v>
      </c>
      <c r="BG418" s="146">
        <f>IF(N418="zákl. přenesená",J418,0)</f>
        <v>0</v>
      </c>
      <c r="BH418" s="146">
        <f>IF(N418="sníž. přenesená",J418,0)</f>
        <v>0</v>
      </c>
      <c r="BI418" s="146">
        <f>IF(N418="nulová",J418,0)</f>
        <v>0</v>
      </c>
      <c r="BJ418" s="18" t="s">
        <v>90</v>
      </c>
      <c r="BK418" s="146">
        <f>ROUND(I418*H418,2)</f>
        <v>0</v>
      </c>
      <c r="BL418" s="18" t="s">
        <v>364</v>
      </c>
      <c r="BM418" s="145" t="s">
        <v>5720</v>
      </c>
    </row>
    <row r="419" spans="2:65" s="1" customFormat="1" ht="11.25">
      <c r="B419" s="33"/>
      <c r="D419" s="147" t="s">
        <v>366</v>
      </c>
      <c r="F419" s="148" t="s">
        <v>670</v>
      </c>
      <c r="I419" s="149"/>
      <c r="L419" s="33"/>
      <c r="M419" s="150"/>
      <c r="T419" s="54"/>
      <c r="AT419" s="18" t="s">
        <v>366</v>
      </c>
      <c r="AU419" s="18" t="s">
        <v>90</v>
      </c>
    </row>
    <row r="420" spans="2:65" s="12" customFormat="1" ht="11.25">
      <c r="B420" s="151"/>
      <c r="D420" s="152" t="s">
        <v>368</v>
      </c>
      <c r="E420" s="153" t="s">
        <v>19</v>
      </c>
      <c r="F420" s="154" t="s">
        <v>638</v>
      </c>
      <c r="H420" s="153" t="s">
        <v>19</v>
      </c>
      <c r="I420" s="155"/>
      <c r="L420" s="151"/>
      <c r="M420" s="156"/>
      <c r="T420" s="157"/>
      <c r="AT420" s="153" t="s">
        <v>368</v>
      </c>
      <c r="AU420" s="153" t="s">
        <v>90</v>
      </c>
      <c r="AV420" s="12" t="s">
        <v>84</v>
      </c>
      <c r="AW420" s="12" t="s">
        <v>36</v>
      </c>
      <c r="AX420" s="12" t="s">
        <v>77</v>
      </c>
      <c r="AY420" s="153" t="s">
        <v>358</v>
      </c>
    </row>
    <row r="421" spans="2:65" s="13" customFormat="1" ht="11.25">
      <c r="B421" s="158"/>
      <c r="D421" s="152" t="s">
        <v>368</v>
      </c>
      <c r="E421" s="159" t="s">
        <v>19</v>
      </c>
      <c r="F421" s="160" t="s">
        <v>5721</v>
      </c>
      <c r="H421" s="161">
        <v>9</v>
      </c>
      <c r="I421" s="162"/>
      <c r="L421" s="158"/>
      <c r="M421" s="163"/>
      <c r="T421" s="164"/>
      <c r="AT421" s="159" t="s">
        <v>368</v>
      </c>
      <c r="AU421" s="159" t="s">
        <v>90</v>
      </c>
      <c r="AV421" s="13" t="s">
        <v>90</v>
      </c>
      <c r="AW421" s="13" t="s">
        <v>36</v>
      </c>
      <c r="AX421" s="13" t="s">
        <v>77</v>
      </c>
      <c r="AY421" s="159" t="s">
        <v>358</v>
      </c>
    </row>
    <row r="422" spans="2:65" s="14" customFormat="1" ht="11.25">
      <c r="B422" s="165"/>
      <c r="D422" s="152" t="s">
        <v>368</v>
      </c>
      <c r="E422" s="166" t="s">
        <v>19</v>
      </c>
      <c r="F422" s="167" t="s">
        <v>371</v>
      </c>
      <c r="H422" s="168">
        <v>9</v>
      </c>
      <c r="I422" s="169"/>
      <c r="L422" s="165"/>
      <c r="M422" s="170"/>
      <c r="T422" s="171"/>
      <c r="AT422" s="166" t="s">
        <v>368</v>
      </c>
      <c r="AU422" s="166" t="s">
        <v>90</v>
      </c>
      <c r="AV422" s="14" t="s">
        <v>364</v>
      </c>
      <c r="AW422" s="14" t="s">
        <v>36</v>
      </c>
      <c r="AX422" s="14" t="s">
        <v>84</v>
      </c>
      <c r="AY422" s="166" t="s">
        <v>358</v>
      </c>
    </row>
    <row r="423" spans="2:65" s="1" customFormat="1" ht="37.9" customHeight="1">
      <c r="B423" s="33"/>
      <c r="C423" s="134" t="s">
        <v>660</v>
      </c>
      <c r="D423" s="134" t="s">
        <v>360</v>
      </c>
      <c r="E423" s="135" t="s">
        <v>673</v>
      </c>
      <c r="F423" s="136" t="s">
        <v>674</v>
      </c>
      <c r="G423" s="137" t="s">
        <v>504</v>
      </c>
      <c r="H423" s="138">
        <v>3</v>
      </c>
      <c r="I423" s="139"/>
      <c r="J423" s="140">
        <f>ROUND(I423*H423,2)</f>
        <v>0</v>
      </c>
      <c r="K423" s="136" t="s">
        <v>363</v>
      </c>
      <c r="L423" s="33"/>
      <c r="M423" s="141" t="s">
        <v>19</v>
      </c>
      <c r="N423" s="142" t="s">
        <v>49</v>
      </c>
      <c r="P423" s="143">
        <f>O423*H423</f>
        <v>0</v>
      </c>
      <c r="Q423" s="143">
        <v>0.100048</v>
      </c>
      <c r="R423" s="143">
        <f>Q423*H423</f>
        <v>0.30014399999999997</v>
      </c>
      <c r="S423" s="143">
        <v>0</v>
      </c>
      <c r="T423" s="144">
        <f>S423*H423</f>
        <v>0</v>
      </c>
      <c r="AR423" s="145" t="s">
        <v>364</v>
      </c>
      <c r="AT423" s="145" t="s">
        <v>360</v>
      </c>
      <c r="AU423" s="145" t="s">
        <v>90</v>
      </c>
      <c r="AY423" s="18" t="s">
        <v>358</v>
      </c>
      <c r="BE423" s="146">
        <f>IF(N423="základní",J423,0)</f>
        <v>0</v>
      </c>
      <c r="BF423" s="146">
        <f>IF(N423="snížená",J423,0)</f>
        <v>0</v>
      </c>
      <c r="BG423" s="146">
        <f>IF(N423="zákl. přenesená",J423,0)</f>
        <v>0</v>
      </c>
      <c r="BH423" s="146">
        <f>IF(N423="sníž. přenesená",J423,0)</f>
        <v>0</v>
      </c>
      <c r="BI423" s="146">
        <f>IF(N423="nulová",J423,0)</f>
        <v>0</v>
      </c>
      <c r="BJ423" s="18" t="s">
        <v>90</v>
      </c>
      <c r="BK423" s="146">
        <f>ROUND(I423*H423,2)</f>
        <v>0</v>
      </c>
      <c r="BL423" s="18" t="s">
        <v>364</v>
      </c>
      <c r="BM423" s="145" t="s">
        <v>5722</v>
      </c>
    </row>
    <row r="424" spans="2:65" s="1" customFormat="1" ht="11.25">
      <c r="B424" s="33"/>
      <c r="D424" s="147" t="s">
        <v>366</v>
      </c>
      <c r="F424" s="148" t="s">
        <v>676</v>
      </c>
      <c r="I424" s="149"/>
      <c r="L424" s="33"/>
      <c r="M424" s="150"/>
      <c r="T424" s="54"/>
      <c r="AT424" s="18" t="s">
        <v>366</v>
      </c>
      <c r="AU424" s="18" t="s">
        <v>90</v>
      </c>
    </row>
    <row r="425" spans="2:65" s="12" customFormat="1" ht="11.25">
      <c r="B425" s="151"/>
      <c r="D425" s="152" t="s">
        <v>368</v>
      </c>
      <c r="E425" s="153" t="s">
        <v>19</v>
      </c>
      <c r="F425" s="154" t="s">
        <v>638</v>
      </c>
      <c r="H425" s="153" t="s">
        <v>19</v>
      </c>
      <c r="I425" s="155"/>
      <c r="L425" s="151"/>
      <c r="M425" s="156"/>
      <c r="T425" s="157"/>
      <c r="AT425" s="153" t="s">
        <v>368</v>
      </c>
      <c r="AU425" s="153" t="s">
        <v>90</v>
      </c>
      <c r="AV425" s="12" t="s">
        <v>84</v>
      </c>
      <c r="AW425" s="12" t="s">
        <v>36</v>
      </c>
      <c r="AX425" s="12" t="s">
        <v>77</v>
      </c>
      <c r="AY425" s="153" t="s">
        <v>358</v>
      </c>
    </row>
    <row r="426" spans="2:65" s="13" customFormat="1" ht="11.25">
      <c r="B426" s="158"/>
      <c r="D426" s="152" t="s">
        <v>368</v>
      </c>
      <c r="E426" s="159" t="s">
        <v>19</v>
      </c>
      <c r="F426" s="160" t="s">
        <v>725</v>
      </c>
      <c r="H426" s="161">
        <v>3</v>
      </c>
      <c r="I426" s="162"/>
      <c r="L426" s="158"/>
      <c r="M426" s="163"/>
      <c r="T426" s="164"/>
      <c r="AT426" s="159" t="s">
        <v>368</v>
      </c>
      <c r="AU426" s="159" t="s">
        <v>90</v>
      </c>
      <c r="AV426" s="13" t="s">
        <v>90</v>
      </c>
      <c r="AW426" s="13" t="s">
        <v>36</v>
      </c>
      <c r="AX426" s="13" t="s">
        <v>77</v>
      </c>
      <c r="AY426" s="159" t="s">
        <v>358</v>
      </c>
    </row>
    <row r="427" spans="2:65" s="14" customFormat="1" ht="11.25">
      <c r="B427" s="165"/>
      <c r="D427" s="152" t="s">
        <v>368</v>
      </c>
      <c r="E427" s="166" t="s">
        <v>19</v>
      </c>
      <c r="F427" s="167" t="s">
        <v>371</v>
      </c>
      <c r="H427" s="168">
        <v>3</v>
      </c>
      <c r="I427" s="169"/>
      <c r="L427" s="165"/>
      <c r="M427" s="170"/>
      <c r="T427" s="171"/>
      <c r="AT427" s="166" t="s">
        <v>368</v>
      </c>
      <c r="AU427" s="166" t="s">
        <v>90</v>
      </c>
      <c r="AV427" s="14" t="s">
        <v>364</v>
      </c>
      <c r="AW427" s="14" t="s">
        <v>36</v>
      </c>
      <c r="AX427" s="14" t="s">
        <v>84</v>
      </c>
      <c r="AY427" s="166" t="s">
        <v>358</v>
      </c>
    </row>
    <row r="428" spans="2:65" s="1" customFormat="1" ht="37.9" customHeight="1">
      <c r="B428" s="33"/>
      <c r="C428" s="134" t="s">
        <v>666</v>
      </c>
      <c r="D428" s="134" t="s">
        <v>360</v>
      </c>
      <c r="E428" s="135" t="s">
        <v>5723</v>
      </c>
      <c r="F428" s="136" t="s">
        <v>5724</v>
      </c>
      <c r="G428" s="137" t="s">
        <v>504</v>
      </c>
      <c r="H428" s="138">
        <v>3</v>
      </c>
      <c r="I428" s="139"/>
      <c r="J428" s="140">
        <f>ROUND(I428*H428,2)</f>
        <v>0</v>
      </c>
      <c r="K428" s="136" t="s">
        <v>363</v>
      </c>
      <c r="L428" s="33"/>
      <c r="M428" s="141" t="s">
        <v>19</v>
      </c>
      <c r="N428" s="142" t="s">
        <v>49</v>
      </c>
      <c r="P428" s="143">
        <f>O428*H428</f>
        <v>0</v>
      </c>
      <c r="Q428" s="143">
        <v>0.118048</v>
      </c>
      <c r="R428" s="143">
        <f>Q428*H428</f>
        <v>0.35414400000000001</v>
      </c>
      <c r="S428" s="143">
        <v>0</v>
      </c>
      <c r="T428" s="144">
        <f>S428*H428</f>
        <v>0</v>
      </c>
      <c r="AR428" s="145" t="s">
        <v>364</v>
      </c>
      <c r="AT428" s="145" t="s">
        <v>360</v>
      </c>
      <c r="AU428" s="145" t="s">
        <v>90</v>
      </c>
      <c r="AY428" s="18" t="s">
        <v>358</v>
      </c>
      <c r="BE428" s="146">
        <f>IF(N428="základní",J428,0)</f>
        <v>0</v>
      </c>
      <c r="BF428" s="146">
        <f>IF(N428="snížená",J428,0)</f>
        <v>0</v>
      </c>
      <c r="BG428" s="146">
        <f>IF(N428="zákl. přenesená",J428,0)</f>
        <v>0</v>
      </c>
      <c r="BH428" s="146">
        <f>IF(N428="sníž. přenesená",J428,0)</f>
        <v>0</v>
      </c>
      <c r="BI428" s="146">
        <f>IF(N428="nulová",J428,0)</f>
        <v>0</v>
      </c>
      <c r="BJ428" s="18" t="s">
        <v>90</v>
      </c>
      <c r="BK428" s="146">
        <f>ROUND(I428*H428,2)</f>
        <v>0</v>
      </c>
      <c r="BL428" s="18" t="s">
        <v>364</v>
      </c>
      <c r="BM428" s="145" t="s">
        <v>5725</v>
      </c>
    </row>
    <row r="429" spans="2:65" s="1" customFormat="1" ht="11.25">
      <c r="B429" s="33"/>
      <c r="D429" s="147" t="s">
        <v>366</v>
      </c>
      <c r="F429" s="148" t="s">
        <v>5726</v>
      </c>
      <c r="I429" s="149"/>
      <c r="L429" s="33"/>
      <c r="M429" s="150"/>
      <c r="T429" s="54"/>
      <c r="AT429" s="18" t="s">
        <v>366</v>
      </c>
      <c r="AU429" s="18" t="s">
        <v>90</v>
      </c>
    </row>
    <row r="430" spans="2:65" s="12" customFormat="1" ht="11.25">
      <c r="B430" s="151"/>
      <c r="D430" s="152" t="s">
        <v>368</v>
      </c>
      <c r="E430" s="153" t="s">
        <v>19</v>
      </c>
      <c r="F430" s="154" t="s">
        <v>638</v>
      </c>
      <c r="H430" s="153" t="s">
        <v>19</v>
      </c>
      <c r="I430" s="155"/>
      <c r="L430" s="151"/>
      <c r="M430" s="156"/>
      <c r="T430" s="157"/>
      <c r="AT430" s="153" t="s">
        <v>368</v>
      </c>
      <c r="AU430" s="153" t="s">
        <v>90</v>
      </c>
      <c r="AV430" s="12" t="s">
        <v>84</v>
      </c>
      <c r="AW430" s="12" t="s">
        <v>36</v>
      </c>
      <c r="AX430" s="12" t="s">
        <v>77</v>
      </c>
      <c r="AY430" s="153" t="s">
        <v>358</v>
      </c>
    </row>
    <row r="431" spans="2:65" s="13" customFormat="1" ht="11.25">
      <c r="B431" s="158"/>
      <c r="D431" s="152" t="s">
        <v>368</v>
      </c>
      <c r="E431" s="159" t="s">
        <v>19</v>
      </c>
      <c r="F431" s="160" t="s">
        <v>5727</v>
      </c>
      <c r="H431" s="161">
        <v>3</v>
      </c>
      <c r="I431" s="162"/>
      <c r="L431" s="158"/>
      <c r="M431" s="163"/>
      <c r="T431" s="164"/>
      <c r="AT431" s="159" t="s">
        <v>368</v>
      </c>
      <c r="AU431" s="159" t="s">
        <v>90</v>
      </c>
      <c r="AV431" s="13" t="s">
        <v>90</v>
      </c>
      <c r="AW431" s="13" t="s">
        <v>36</v>
      </c>
      <c r="AX431" s="13" t="s">
        <v>77</v>
      </c>
      <c r="AY431" s="159" t="s">
        <v>358</v>
      </c>
    </row>
    <row r="432" spans="2:65" s="14" customFormat="1" ht="11.25">
      <c r="B432" s="165"/>
      <c r="D432" s="152" t="s">
        <v>368</v>
      </c>
      <c r="E432" s="166" t="s">
        <v>19</v>
      </c>
      <c r="F432" s="167" t="s">
        <v>371</v>
      </c>
      <c r="H432" s="168">
        <v>3</v>
      </c>
      <c r="I432" s="169"/>
      <c r="L432" s="165"/>
      <c r="M432" s="170"/>
      <c r="T432" s="171"/>
      <c r="AT432" s="166" t="s">
        <v>368</v>
      </c>
      <c r="AU432" s="166" t="s">
        <v>90</v>
      </c>
      <c r="AV432" s="14" t="s">
        <v>364</v>
      </c>
      <c r="AW432" s="14" t="s">
        <v>36</v>
      </c>
      <c r="AX432" s="14" t="s">
        <v>84</v>
      </c>
      <c r="AY432" s="166" t="s">
        <v>358</v>
      </c>
    </row>
    <row r="433" spans="2:65" s="1" customFormat="1" ht="21.75" customHeight="1">
      <c r="B433" s="33"/>
      <c r="C433" s="134" t="s">
        <v>672</v>
      </c>
      <c r="D433" s="134" t="s">
        <v>360</v>
      </c>
      <c r="E433" s="135" t="s">
        <v>679</v>
      </c>
      <c r="F433" s="136" t="s">
        <v>680</v>
      </c>
      <c r="G433" s="137" t="s">
        <v>209</v>
      </c>
      <c r="H433" s="138">
        <v>3.4089999999999998</v>
      </c>
      <c r="I433" s="139"/>
      <c r="J433" s="140">
        <f>ROUND(I433*H433,2)</f>
        <v>0</v>
      </c>
      <c r="K433" s="136" t="s">
        <v>363</v>
      </c>
      <c r="L433" s="33"/>
      <c r="M433" s="141" t="s">
        <v>19</v>
      </c>
      <c r="N433" s="142" t="s">
        <v>49</v>
      </c>
      <c r="P433" s="143">
        <f>O433*H433</f>
        <v>0</v>
      </c>
      <c r="Q433" s="143">
        <v>2.5018773520000002</v>
      </c>
      <c r="R433" s="143">
        <f>Q433*H433</f>
        <v>8.5288998929680009</v>
      </c>
      <c r="S433" s="143">
        <v>0</v>
      </c>
      <c r="T433" s="144">
        <f>S433*H433</f>
        <v>0</v>
      </c>
      <c r="AR433" s="145" t="s">
        <v>364</v>
      </c>
      <c r="AT433" s="145" t="s">
        <v>360</v>
      </c>
      <c r="AU433" s="145" t="s">
        <v>90</v>
      </c>
      <c r="AY433" s="18" t="s">
        <v>358</v>
      </c>
      <c r="BE433" s="146">
        <f>IF(N433="základní",J433,0)</f>
        <v>0</v>
      </c>
      <c r="BF433" s="146">
        <f>IF(N433="snížená",J433,0)</f>
        <v>0</v>
      </c>
      <c r="BG433" s="146">
        <f>IF(N433="zákl. přenesená",J433,0)</f>
        <v>0</v>
      </c>
      <c r="BH433" s="146">
        <f>IF(N433="sníž. přenesená",J433,0)</f>
        <v>0</v>
      </c>
      <c r="BI433" s="146">
        <f>IF(N433="nulová",J433,0)</f>
        <v>0</v>
      </c>
      <c r="BJ433" s="18" t="s">
        <v>90</v>
      </c>
      <c r="BK433" s="146">
        <f>ROUND(I433*H433,2)</f>
        <v>0</v>
      </c>
      <c r="BL433" s="18" t="s">
        <v>364</v>
      </c>
      <c r="BM433" s="145" t="s">
        <v>5728</v>
      </c>
    </row>
    <row r="434" spans="2:65" s="1" customFormat="1" ht="11.25">
      <c r="B434" s="33"/>
      <c r="D434" s="147" t="s">
        <v>366</v>
      </c>
      <c r="F434" s="148" t="s">
        <v>682</v>
      </c>
      <c r="I434" s="149"/>
      <c r="L434" s="33"/>
      <c r="M434" s="150"/>
      <c r="T434" s="54"/>
      <c r="AT434" s="18" t="s">
        <v>366</v>
      </c>
      <c r="AU434" s="18" t="s">
        <v>90</v>
      </c>
    </row>
    <row r="435" spans="2:65" s="12" customFormat="1" ht="11.25">
      <c r="B435" s="151"/>
      <c r="D435" s="152" t="s">
        <v>368</v>
      </c>
      <c r="E435" s="153" t="s">
        <v>19</v>
      </c>
      <c r="F435" s="154" t="s">
        <v>683</v>
      </c>
      <c r="H435" s="153" t="s">
        <v>19</v>
      </c>
      <c r="I435" s="155"/>
      <c r="L435" s="151"/>
      <c r="M435" s="156"/>
      <c r="T435" s="157"/>
      <c r="AT435" s="153" t="s">
        <v>368</v>
      </c>
      <c r="AU435" s="153" t="s">
        <v>90</v>
      </c>
      <c r="AV435" s="12" t="s">
        <v>84</v>
      </c>
      <c r="AW435" s="12" t="s">
        <v>36</v>
      </c>
      <c r="AX435" s="12" t="s">
        <v>77</v>
      </c>
      <c r="AY435" s="153" t="s">
        <v>358</v>
      </c>
    </row>
    <row r="436" spans="2:65" s="13" customFormat="1" ht="11.25">
      <c r="B436" s="158"/>
      <c r="D436" s="152" t="s">
        <v>368</v>
      </c>
      <c r="E436" s="159" t="s">
        <v>19</v>
      </c>
      <c r="F436" s="160" t="s">
        <v>5729</v>
      </c>
      <c r="H436" s="161">
        <v>0.495</v>
      </c>
      <c r="I436" s="162"/>
      <c r="L436" s="158"/>
      <c r="M436" s="163"/>
      <c r="T436" s="164"/>
      <c r="AT436" s="159" t="s">
        <v>368</v>
      </c>
      <c r="AU436" s="159" t="s">
        <v>90</v>
      </c>
      <c r="AV436" s="13" t="s">
        <v>90</v>
      </c>
      <c r="AW436" s="13" t="s">
        <v>36</v>
      </c>
      <c r="AX436" s="13" t="s">
        <v>77</v>
      </c>
      <c r="AY436" s="159" t="s">
        <v>358</v>
      </c>
    </row>
    <row r="437" spans="2:65" s="13" customFormat="1" ht="11.25">
      <c r="B437" s="158"/>
      <c r="D437" s="152" t="s">
        <v>368</v>
      </c>
      <c r="E437" s="159" t="s">
        <v>19</v>
      </c>
      <c r="F437" s="160" t="s">
        <v>5730</v>
      </c>
      <c r="H437" s="161">
        <v>0.13400000000000001</v>
      </c>
      <c r="I437" s="162"/>
      <c r="L437" s="158"/>
      <c r="M437" s="163"/>
      <c r="T437" s="164"/>
      <c r="AT437" s="159" t="s">
        <v>368</v>
      </c>
      <c r="AU437" s="159" t="s">
        <v>90</v>
      </c>
      <c r="AV437" s="13" t="s">
        <v>90</v>
      </c>
      <c r="AW437" s="13" t="s">
        <v>36</v>
      </c>
      <c r="AX437" s="13" t="s">
        <v>77</v>
      </c>
      <c r="AY437" s="159" t="s">
        <v>358</v>
      </c>
    </row>
    <row r="438" spans="2:65" s="13" customFormat="1" ht="11.25">
      <c r="B438" s="158"/>
      <c r="D438" s="152" t="s">
        <v>368</v>
      </c>
      <c r="E438" s="159" t="s">
        <v>19</v>
      </c>
      <c r="F438" s="160" t="s">
        <v>5731</v>
      </c>
      <c r="H438" s="161">
        <v>0.68600000000000005</v>
      </c>
      <c r="I438" s="162"/>
      <c r="L438" s="158"/>
      <c r="M438" s="163"/>
      <c r="T438" s="164"/>
      <c r="AT438" s="159" t="s">
        <v>368</v>
      </c>
      <c r="AU438" s="159" t="s">
        <v>90</v>
      </c>
      <c r="AV438" s="13" t="s">
        <v>90</v>
      </c>
      <c r="AW438" s="13" t="s">
        <v>36</v>
      </c>
      <c r="AX438" s="13" t="s">
        <v>77</v>
      </c>
      <c r="AY438" s="159" t="s">
        <v>358</v>
      </c>
    </row>
    <row r="439" spans="2:65" s="13" customFormat="1" ht="11.25">
      <c r="B439" s="158"/>
      <c r="D439" s="152" t="s">
        <v>368</v>
      </c>
      <c r="E439" s="159" t="s">
        <v>19</v>
      </c>
      <c r="F439" s="160" t="s">
        <v>5732</v>
      </c>
      <c r="H439" s="161">
        <v>0.188</v>
      </c>
      <c r="I439" s="162"/>
      <c r="L439" s="158"/>
      <c r="M439" s="163"/>
      <c r="T439" s="164"/>
      <c r="AT439" s="159" t="s">
        <v>368</v>
      </c>
      <c r="AU439" s="159" t="s">
        <v>90</v>
      </c>
      <c r="AV439" s="13" t="s">
        <v>90</v>
      </c>
      <c r="AW439" s="13" t="s">
        <v>36</v>
      </c>
      <c r="AX439" s="13" t="s">
        <v>77</v>
      </c>
      <c r="AY439" s="159" t="s">
        <v>358</v>
      </c>
    </row>
    <row r="440" spans="2:65" s="13" customFormat="1" ht="11.25">
      <c r="B440" s="158"/>
      <c r="D440" s="152" t="s">
        <v>368</v>
      </c>
      <c r="E440" s="159" t="s">
        <v>19</v>
      </c>
      <c r="F440" s="160" t="s">
        <v>5733</v>
      </c>
      <c r="H440" s="161">
        <v>0.13500000000000001</v>
      </c>
      <c r="I440" s="162"/>
      <c r="L440" s="158"/>
      <c r="M440" s="163"/>
      <c r="T440" s="164"/>
      <c r="AT440" s="159" t="s">
        <v>368</v>
      </c>
      <c r="AU440" s="159" t="s">
        <v>90</v>
      </c>
      <c r="AV440" s="13" t="s">
        <v>90</v>
      </c>
      <c r="AW440" s="13" t="s">
        <v>36</v>
      </c>
      <c r="AX440" s="13" t="s">
        <v>77</v>
      </c>
      <c r="AY440" s="159" t="s">
        <v>358</v>
      </c>
    </row>
    <row r="441" spans="2:65" s="13" customFormat="1" ht="11.25">
      <c r="B441" s="158"/>
      <c r="D441" s="152" t="s">
        <v>368</v>
      </c>
      <c r="E441" s="159" t="s">
        <v>19</v>
      </c>
      <c r="F441" s="160" t="s">
        <v>5734</v>
      </c>
      <c r="H441" s="161">
        <v>0.28499999999999998</v>
      </c>
      <c r="I441" s="162"/>
      <c r="L441" s="158"/>
      <c r="M441" s="163"/>
      <c r="T441" s="164"/>
      <c r="AT441" s="159" t="s">
        <v>368</v>
      </c>
      <c r="AU441" s="159" t="s">
        <v>90</v>
      </c>
      <c r="AV441" s="13" t="s">
        <v>90</v>
      </c>
      <c r="AW441" s="13" t="s">
        <v>36</v>
      </c>
      <c r="AX441" s="13" t="s">
        <v>77</v>
      </c>
      <c r="AY441" s="159" t="s">
        <v>358</v>
      </c>
    </row>
    <row r="442" spans="2:65" s="13" customFormat="1" ht="11.25">
      <c r="B442" s="158"/>
      <c r="D442" s="152" t="s">
        <v>368</v>
      </c>
      <c r="E442" s="159" t="s">
        <v>19</v>
      </c>
      <c r="F442" s="160" t="s">
        <v>5735</v>
      </c>
      <c r="H442" s="161">
        <v>0.09</v>
      </c>
      <c r="I442" s="162"/>
      <c r="L442" s="158"/>
      <c r="M442" s="163"/>
      <c r="T442" s="164"/>
      <c r="AT442" s="159" t="s">
        <v>368</v>
      </c>
      <c r="AU442" s="159" t="s">
        <v>90</v>
      </c>
      <c r="AV442" s="13" t="s">
        <v>90</v>
      </c>
      <c r="AW442" s="13" t="s">
        <v>36</v>
      </c>
      <c r="AX442" s="13" t="s">
        <v>77</v>
      </c>
      <c r="AY442" s="159" t="s">
        <v>358</v>
      </c>
    </row>
    <row r="443" spans="2:65" s="13" customFormat="1" ht="11.25">
      <c r="B443" s="158"/>
      <c r="D443" s="152" t="s">
        <v>368</v>
      </c>
      <c r="E443" s="159" t="s">
        <v>19</v>
      </c>
      <c r="F443" s="160" t="s">
        <v>5736</v>
      </c>
      <c r="H443" s="161">
        <v>0.10100000000000001</v>
      </c>
      <c r="I443" s="162"/>
      <c r="L443" s="158"/>
      <c r="M443" s="163"/>
      <c r="T443" s="164"/>
      <c r="AT443" s="159" t="s">
        <v>368</v>
      </c>
      <c r="AU443" s="159" t="s">
        <v>90</v>
      </c>
      <c r="AV443" s="13" t="s">
        <v>90</v>
      </c>
      <c r="AW443" s="13" t="s">
        <v>36</v>
      </c>
      <c r="AX443" s="13" t="s">
        <v>77</v>
      </c>
      <c r="AY443" s="159" t="s">
        <v>358</v>
      </c>
    </row>
    <row r="444" spans="2:65" s="13" customFormat="1" ht="11.25">
      <c r="B444" s="158"/>
      <c r="D444" s="152" t="s">
        <v>368</v>
      </c>
      <c r="E444" s="159" t="s">
        <v>19</v>
      </c>
      <c r="F444" s="160" t="s">
        <v>5737</v>
      </c>
      <c r="H444" s="161">
        <v>0.107</v>
      </c>
      <c r="I444" s="162"/>
      <c r="L444" s="158"/>
      <c r="M444" s="163"/>
      <c r="T444" s="164"/>
      <c r="AT444" s="159" t="s">
        <v>368</v>
      </c>
      <c r="AU444" s="159" t="s">
        <v>90</v>
      </c>
      <c r="AV444" s="13" t="s">
        <v>90</v>
      </c>
      <c r="AW444" s="13" t="s">
        <v>36</v>
      </c>
      <c r="AX444" s="13" t="s">
        <v>77</v>
      </c>
      <c r="AY444" s="159" t="s">
        <v>358</v>
      </c>
    </row>
    <row r="445" spans="2:65" s="15" customFormat="1" ht="11.25">
      <c r="B445" s="172"/>
      <c r="D445" s="152" t="s">
        <v>368</v>
      </c>
      <c r="E445" s="173" t="s">
        <v>19</v>
      </c>
      <c r="F445" s="174" t="s">
        <v>416</v>
      </c>
      <c r="H445" s="175">
        <v>2.2210000000000001</v>
      </c>
      <c r="I445" s="176"/>
      <c r="L445" s="172"/>
      <c r="M445" s="177"/>
      <c r="T445" s="178"/>
      <c r="AT445" s="173" t="s">
        <v>368</v>
      </c>
      <c r="AU445" s="173" t="s">
        <v>90</v>
      </c>
      <c r="AV445" s="15" t="s">
        <v>97</v>
      </c>
      <c r="AW445" s="15" t="s">
        <v>36</v>
      </c>
      <c r="AX445" s="15" t="s">
        <v>77</v>
      </c>
      <c r="AY445" s="173" t="s">
        <v>358</v>
      </c>
    </row>
    <row r="446" spans="2:65" s="12" customFormat="1" ht="11.25">
      <c r="B446" s="151"/>
      <c r="D446" s="152" t="s">
        <v>368</v>
      </c>
      <c r="E446" s="153" t="s">
        <v>19</v>
      </c>
      <c r="F446" s="154" t="s">
        <v>689</v>
      </c>
      <c r="H446" s="153" t="s">
        <v>19</v>
      </c>
      <c r="I446" s="155"/>
      <c r="L446" s="151"/>
      <c r="M446" s="156"/>
      <c r="T446" s="157"/>
      <c r="AT446" s="153" t="s">
        <v>368</v>
      </c>
      <c r="AU446" s="153" t="s">
        <v>90</v>
      </c>
      <c r="AV446" s="12" t="s">
        <v>84</v>
      </c>
      <c r="AW446" s="12" t="s">
        <v>36</v>
      </c>
      <c r="AX446" s="12" t="s">
        <v>77</v>
      </c>
      <c r="AY446" s="153" t="s">
        <v>358</v>
      </c>
    </row>
    <row r="447" spans="2:65" s="13" customFormat="1" ht="11.25">
      <c r="B447" s="158"/>
      <c r="D447" s="152" t="s">
        <v>368</v>
      </c>
      <c r="E447" s="159" t="s">
        <v>19</v>
      </c>
      <c r="F447" s="160" t="s">
        <v>5738</v>
      </c>
      <c r="H447" s="161">
        <v>0.191</v>
      </c>
      <c r="I447" s="162"/>
      <c r="L447" s="158"/>
      <c r="M447" s="163"/>
      <c r="T447" s="164"/>
      <c r="AT447" s="159" t="s">
        <v>368</v>
      </c>
      <c r="AU447" s="159" t="s">
        <v>90</v>
      </c>
      <c r="AV447" s="13" t="s">
        <v>90</v>
      </c>
      <c r="AW447" s="13" t="s">
        <v>36</v>
      </c>
      <c r="AX447" s="13" t="s">
        <v>77</v>
      </c>
      <c r="AY447" s="159" t="s">
        <v>358</v>
      </c>
    </row>
    <row r="448" spans="2:65" s="13" customFormat="1" ht="11.25">
      <c r="B448" s="158"/>
      <c r="D448" s="152" t="s">
        <v>368</v>
      </c>
      <c r="E448" s="159" t="s">
        <v>19</v>
      </c>
      <c r="F448" s="160" t="s">
        <v>5739</v>
      </c>
      <c r="H448" s="161">
        <v>0.27</v>
      </c>
      <c r="I448" s="162"/>
      <c r="L448" s="158"/>
      <c r="M448" s="163"/>
      <c r="T448" s="164"/>
      <c r="AT448" s="159" t="s">
        <v>368</v>
      </c>
      <c r="AU448" s="159" t="s">
        <v>90</v>
      </c>
      <c r="AV448" s="13" t="s">
        <v>90</v>
      </c>
      <c r="AW448" s="13" t="s">
        <v>36</v>
      </c>
      <c r="AX448" s="13" t="s">
        <v>77</v>
      </c>
      <c r="AY448" s="159" t="s">
        <v>358</v>
      </c>
    </row>
    <row r="449" spans="2:65" s="13" customFormat="1" ht="11.25">
      <c r="B449" s="158"/>
      <c r="D449" s="152" t="s">
        <v>368</v>
      </c>
      <c r="E449" s="159" t="s">
        <v>19</v>
      </c>
      <c r="F449" s="160" t="s">
        <v>5740</v>
      </c>
      <c r="H449" s="161">
        <v>0.45800000000000002</v>
      </c>
      <c r="I449" s="162"/>
      <c r="L449" s="158"/>
      <c r="M449" s="163"/>
      <c r="T449" s="164"/>
      <c r="AT449" s="159" t="s">
        <v>368</v>
      </c>
      <c r="AU449" s="159" t="s">
        <v>90</v>
      </c>
      <c r="AV449" s="13" t="s">
        <v>90</v>
      </c>
      <c r="AW449" s="13" t="s">
        <v>36</v>
      </c>
      <c r="AX449" s="13" t="s">
        <v>77</v>
      </c>
      <c r="AY449" s="159" t="s">
        <v>358</v>
      </c>
    </row>
    <row r="450" spans="2:65" s="13" customFormat="1" ht="11.25">
      <c r="B450" s="158"/>
      <c r="D450" s="152" t="s">
        <v>368</v>
      </c>
      <c r="E450" s="159" t="s">
        <v>19</v>
      </c>
      <c r="F450" s="160" t="s">
        <v>5741</v>
      </c>
      <c r="H450" s="161">
        <v>0.107</v>
      </c>
      <c r="I450" s="162"/>
      <c r="L450" s="158"/>
      <c r="M450" s="163"/>
      <c r="T450" s="164"/>
      <c r="AT450" s="159" t="s">
        <v>368</v>
      </c>
      <c r="AU450" s="159" t="s">
        <v>90</v>
      </c>
      <c r="AV450" s="13" t="s">
        <v>90</v>
      </c>
      <c r="AW450" s="13" t="s">
        <v>36</v>
      </c>
      <c r="AX450" s="13" t="s">
        <v>77</v>
      </c>
      <c r="AY450" s="159" t="s">
        <v>358</v>
      </c>
    </row>
    <row r="451" spans="2:65" s="13" customFormat="1" ht="11.25">
      <c r="B451" s="158"/>
      <c r="D451" s="152" t="s">
        <v>368</v>
      </c>
      <c r="E451" s="159" t="s">
        <v>19</v>
      </c>
      <c r="F451" s="160" t="s">
        <v>5742</v>
      </c>
      <c r="H451" s="161">
        <v>0.09</v>
      </c>
      <c r="I451" s="162"/>
      <c r="L451" s="158"/>
      <c r="M451" s="163"/>
      <c r="T451" s="164"/>
      <c r="AT451" s="159" t="s">
        <v>368</v>
      </c>
      <c r="AU451" s="159" t="s">
        <v>90</v>
      </c>
      <c r="AV451" s="13" t="s">
        <v>90</v>
      </c>
      <c r="AW451" s="13" t="s">
        <v>36</v>
      </c>
      <c r="AX451" s="13" t="s">
        <v>77</v>
      </c>
      <c r="AY451" s="159" t="s">
        <v>358</v>
      </c>
    </row>
    <row r="452" spans="2:65" s="13" customFormat="1" ht="11.25">
      <c r="B452" s="158"/>
      <c r="D452" s="152" t="s">
        <v>368</v>
      </c>
      <c r="E452" s="159" t="s">
        <v>19</v>
      </c>
      <c r="F452" s="160" t="s">
        <v>5743</v>
      </c>
      <c r="H452" s="161">
        <v>7.1999999999999995E-2</v>
      </c>
      <c r="I452" s="162"/>
      <c r="L452" s="158"/>
      <c r="M452" s="163"/>
      <c r="T452" s="164"/>
      <c r="AT452" s="159" t="s">
        <v>368</v>
      </c>
      <c r="AU452" s="159" t="s">
        <v>90</v>
      </c>
      <c r="AV452" s="13" t="s">
        <v>90</v>
      </c>
      <c r="AW452" s="13" t="s">
        <v>36</v>
      </c>
      <c r="AX452" s="13" t="s">
        <v>77</v>
      </c>
      <c r="AY452" s="159" t="s">
        <v>358</v>
      </c>
    </row>
    <row r="453" spans="2:65" s="15" customFormat="1" ht="11.25">
      <c r="B453" s="172"/>
      <c r="D453" s="152" t="s">
        <v>368</v>
      </c>
      <c r="E453" s="173" t="s">
        <v>19</v>
      </c>
      <c r="F453" s="174" t="s">
        <v>416</v>
      </c>
      <c r="H453" s="175">
        <v>1.1879999999999999</v>
      </c>
      <c r="I453" s="176"/>
      <c r="L453" s="172"/>
      <c r="M453" s="177"/>
      <c r="T453" s="178"/>
      <c r="AT453" s="173" t="s">
        <v>368</v>
      </c>
      <c r="AU453" s="173" t="s">
        <v>90</v>
      </c>
      <c r="AV453" s="15" t="s">
        <v>97</v>
      </c>
      <c r="AW453" s="15" t="s">
        <v>36</v>
      </c>
      <c r="AX453" s="15" t="s">
        <v>77</v>
      </c>
      <c r="AY453" s="173" t="s">
        <v>358</v>
      </c>
    </row>
    <row r="454" spans="2:65" s="14" customFormat="1" ht="11.25">
      <c r="B454" s="165"/>
      <c r="D454" s="152" t="s">
        <v>368</v>
      </c>
      <c r="E454" s="166" t="s">
        <v>19</v>
      </c>
      <c r="F454" s="167" t="s">
        <v>371</v>
      </c>
      <c r="H454" s="168">
        <v>3.4089999999999998</v>
      </c>
      <c r="I454" s="169"/>
      <c r="L454" s="165"/>
      <c r="M454" s="170"/>
      <c r="T454" s="171"/>
      <c r="AT454" s="166" t="s">
        <v>368</v>
      </c>
      <c r="AU454" s="166" t="s">
        <v>90</v>
      </c>
      <c r="AV454" s="14" t="s">
        <v>364</v>
      </c>
      <c r="AW454" s="14" t="s">
        <v>36</v>
      </c>
      <c r="AX454" s="14" t="s">
        <v>84</v>
      </c>
      <c r="AY454" s="166" t="s">
        <v>358</v>
      </c>
    </row>
    <row r="455" spans="2:65" s="1" customFormat="1" ht="37.9" customHeight="1">
      <c r="B455" s="33"/>
      <c r="C455" s="134" t="s">
        <v>678</v>
      </c>
      <c r="D455" s="134" t="s">
        <v>360</v>
      </c>
      <c r="E455" s="135" t="s">
        <v>698</v>
      </c>
      <c r="F455" s="136" t="s">
        <v>699</v>
      </c>
      <c r="G455" s="137" t="s">
        <v>195</v>
      </c>
      <c r="H455" s="138">
        <v>37.296999999999997</v>
      </c>
      <c r="I455" s="139"/>
      <c r="J455" s="140">
        <f>ROUND(I455*H455,2)</f>
        <v>0</v>
      </c>
      <c r="K455" s="136" t="s">
        <v>363</v>
      </c>
      <c r="L455" s="33"/>
      <c r="M455" s="141" t="s">
        <v>19</v>
      </c>
      <c r="N455" s="142" t="s">
        <v>49</v>
      </c>
      <c r="P455" s="143">
        <f>O455*H455</f>
        <v>0</v>
      </c>
      <c r="Q455" s="143">
        <v>9.8385E-3</v>
      </c>
      <c r="R455" s="143">
        <f>Q455*H455</f>
        <v>0.36694653449999998</v>
      </c>
      <c r="S455" s="143">
        <v>0</v>
      </c>
      <c r="T455" s="144">
        <f>S455*H455</f>
        <v>0</v>
      </c>
      <c r="AR455" s="145" t="s">
        <v>364</v>
      </c>
      <c r="AT455" s="145" t="s">
        <v>360</v>
      </c>
      <c r="AU455" s="145" t="s">
        <v>90</v>
      </c>
      <c r="AY455" s="18" t="s">
        <v>358</v>
      </c>
      <c r="BE455" s="146">
        <f>IF(N455="základní",J455,0)</f>
        <v>0</v>
      </c>
      <c r="BF455" s="146">
        <f>IF(N455="snížená",J455,0)</f>
        <v>0</v>
      </c>
      <c r="BG455" s="146">
        <f>IF(N455="zákl. přenesená",J455,0)</f>
        <v>0</v>
      </c>
      <c r="BH455" s="146">
        <f>IF(N455="sníž. přenesená",J455,0)</f>
        <v>0</v>
      </c>
      <c r="BI455" s="146">
        <f>IF(N455="nulová",J455,0)</f>
        <v>0</v>
      </c>
      <c r="BJ455" s="18" t="s">
        <v>90</v>
      </c>
      <c r="BK455" s="146">
        <f>ROUND(I455*H455,2)</f>
        <v>0</v>
      </c>
      <c r="BL455" s="18" t="s">
        <v>364</v>
      </c>
      <c r="BM455" s="145" t="s">
        <v>5744</v>
      </c>
    </row>
    <row r="456" spans="2:65" s="1" customFormat="1" ht="11.25">
      <c r="B456" s="33"/>
      <c r="D456" s="147" t="s">
        <v>366</v>
      </c>
      <c r="F456" s="148" t="s">
        <v>701</v>
      </c>
      <c r="I456" s="149"/>
      <c r="L456" s="33"/>
      <c r="M456" s="150"/>
      <c r="T456" s="54"/>
      <c r="AT456" s="18" t="s">
        <v>366</v>
      </c>
      <c r="AU456" s="18" t="s">
        <v>90</v>
      </c>
    </row>
    <row r="457" spans="2:65" s="12" customFormat="1" ht="11.25">
      <c r="B457" s="151"/>
      <c r="D457" s="152" t="s">
        <v>368</v>
      </c>
      <c r="E457" s="153" t="s">
        <v>19</v>
      </c>
      <c r="F457" s="154" t="s">
        <v>683</v>
      </c>
      <c r="H457" s="153" t="s">
        <v>19</v>
      </c>
      <c r="I457" s="155"/>
      <c r="L457" s="151"/>
      <c r="M457" s="156"/>
      <c r="T457" s="157"/>
      <c r="AT457" s="153" t="s">
        <v>368</v>
      </c>
      <c r="AU457" s="153" t="s">
        <v>90</v>
      </c>
      <c r="AV457" s="12" t="s">
        <v>84</v>
      </c>
      <c r="AW457" s="12" t="s">
        <v>36</v>
      </c>
      <c r="AX457" s="12" t="s">
        <v>77</v>
      </c>
      <c r="AY457" s="153" t="s">
        <v>358</v>
      </c>
    </row>
    <row r="458" spans="2:65" s="13" customFormat="1" ht="11.25">
      <c r="B458" s="158"/>
      <c r="D458" s="152" t="s">
        <v>368</v>
      </c>
      <c r="E458" s="159" t="s">
        <v>19</v>
      </c>
      <c r="F458" s="160" t="s">
        <v>5745</v>
      </c>
      <c r="H458" s="161">
        <v>5.28</v>
      </c>
      <c r="I458" s="162"/>
      <c r="L458" s="158"/>
      <c r="M458" s="163"/>
      <c r="T458" s="164"/>
      <c r="AT458" s="159" t="s">
        <v>368</v>
      </c>
      <c r="AU458" s="159" t="s">
        <v>90</v>
      </c>
      <c r="AV458" s="13" t="s">
        <v>90</v>
      </c>
      <c r="AW458" s="13" t="s">
        <v>36</v>
      </c>
      <c r="AX458" s="13" t="s">
        <v>77</v>
      </c>
      <c r="AY458" s="159" t="s">
        <v>358</v>
      </c>
    </row>
    <row r="459" spans="2:65" s="13" customFormat="1" ht="11.25">
      <c r="B459" s="158"/>
      <c r="D459" s="152" t="s">
        <v>368</v>
      </c>
      <c r="E459" s="159" t="s">
        <v>19</v>
      </c>
      <c r="F459" s="160" t="s">
        <v>5746</v>
      </c>
      <c r="H459" s="161">
        <v>1.4239999999999999</v>
      </c>
      <c r="I459" s="162"/>
      <c r="L459" s="158"/>
      <c r="M459" s="163"/>
      <c r="T459" s="164"/>
      <c r="AT459" s="159" t="s">
        <v>368</v>
      </c>
      <c r="AU459" s="159" t="s">
        <v>90</v>
      </c>
      <c r="AV459" s="13" t="s">
        <v>90</v>
      </c>
      <c r="AW459" s="13" t="s">
        <v>36</v>
      </c>
      <c r="AX459" s="13" t="s">
        <v>77</v>
      </c>
      <c r="AY459" s="159" t="s">
        <v>358</v>
      </c>
    </row>
    <row r="460" spans="2:65" s="13" customFormat="1" ht="11.25">
      <c r="B460" s="158"/>
      <c r="D460" s="152" t="s">
        <v>368</v>
      </c>
      <c r="E460" s="159" t="s">
        <v>19</v>
      </c>
      <c r="F460" s="160" t="s">
        <v>5747</v>
      </c>
      <c r="H460" s="161">
        <v>7.32</v>
      </c>
      <c r="I460" s="162"/>
      <c r="L460" s="158"/>
      <c r="M460" s="163"/>
      <c r="T460" s="164"/>
      <c r="AT460" s="159" t="s">
        <v>368</v>
      </c>
      <c r="AU460" s="159" t="s">
        <v>90</v>
      </c>
      <c r="AV460" s="13" t="s">
        <v>90</v>
      </c>
      <c r="AW460" s="13" t="s">
        <v>36</v>
      </c>
      <c r="AX460" s="13" t="s">
        <v>77</v>
      </c>
      <c r="AY460" s="159" t="s">
        <v>358</v>
      </c>
    </row>
    <row r="461" spans="2:65" s="13" customFormat="1" ht="11.25">
      <c r="B461" s="158"/>
      <c r="D461" s="152" t="s">
        <v>368</v>
      </c>
      <c r="E461" s="159" t="s">
        <v>19</v>
      </c>
      <c r="F461" s="160" t="s">
        <v>5748</v>
      </c>
      <c r="H461" s="161">
        <v>2</v>
      </c>
      <c r="I461" s="162"/>
      <c r="L461" s="158"/>
      <c r="M461" s="163"/>
      <c r="T461" s="164"/>
      <c r="AT461" s="159" t="s">
        <v>368</v>
      </c>
      <c r="AU461" s="159" t="s">
        <v>90</v>
      </c>
      <c r="AV461" s="13" t="s">
        <v>90</v>
      </c>
      <c r="AW461" s="13" t="s">
        <v>36</v>
      </c>
      <c r="AX461" s="13" t="s">
        <v>77</v>
      </c>
      <c r="AY461" s="159" t="s">
        <v>358</v>
      </c>
    </row>
    <row r="462" spans="2:65" s="13" customFormat="1" ht="11.25">
      <c r="B462" s="158"/>
      <c r="D462" s="152" t="s">
        <v>368</v>
      </c>
      <c r="E462" s="159" t="s">
        <v>19</v>
      </c>
      <c r="F462" s="160" t="s">
        <v>5749</v>
      </c>
      <c r="H462" s="161">
        <v>1.44</v>
      </c>
      <c r="I462" s="162"/>
      <c r="L462" s="158"/>
      <c r="M462" s="163"/>
      <c r="T462" s="164"/>
      <c r="AT462" s="159" t="s">
        <v>368</v>
      </c>
      <c r="AU462" s="159" t="s">
        <v>90</v>
      </c>
      <c r="AV462" s="13" t="s">
        <v>90</v>
      </c>
      <c r="AW462" s="13" t="s">
        <v>36</v>
      </c>
      <c r="AX462" s="13" t="s">
        <v>77</v>
      </c>
      <c r="AY462" s="159" t="s">
        <v>358</v>
      </c>
    </row>
    <row r="463" spans="2:65" s="13" customFormat="1" ht="11.25">
      <c r="B463" s="158"/>
      <c r="D463" s="152" t="s">
        <v>368</v>
      </c>
      <c r="E463" s="159" t="s">
        <v>19</v>
      </c>
      <c r="F463" s="160" t="s">
        <v>5750</v>
      </c>
      <c r="H463" s="161">
        <v>3.04</v>
      </c>
      <c r="I463" s="162"/>
      <c r="L463" s="158"/>
      <c r="M463" s="163"/>
      <c r="T463" s="164"/>
      <c r="AT463" s="159" t="s">
        <v>368</v>
      </c>
      <c r="AU463" s="159" t="s">
        <v>90</v>
      </c>
      <c r="AV463" s="13" t="s">
        <v>90</v>
      </c>
      <c r="AW463" s="13" t="s">
        <v>36</v>
      </c>
      <c r="AX463" s="13" t="s">
        <v>77</v>
      </c>
      <c r="AY463" s="159" t="s">
        <v>358</v>
      </c>
    </row>
    <row r="464" spans="2:65" s="13" customFormat="1" ht="11.25">
      <c r="B464" s="158"/>
      <c r="D464" s="152" t="s">
        <v>368</v>
      </c>
      <c r="E464" s="159" t="s">
        <v>19</v>
      </c>
      <c r="F464" s="160" t="s">
        <v>5751</v>
      </c>
      <c r="H464" s="161">
        <v>1.1100000000000001</v>
      </c>
      <c r="I464" s="162"/>
      <c r="L464" s="158"/>
      <c r="M464" s="163"/>
      <c r="T464" s="164"/>
      <c r="AT464" s="159" t="s">
        <v>368</v>
      </c>
      <c r="AU464" s="159" t="s">
        <v>90</v>
      </c>
      <c r="AV464" s="13" t="s">
        <v>90</v>
      </c>
      <c r="AW464" s="13" t="s">
        <v>36</v>
      </c>
      <c r="AX464" s="13" t="s">
        <v>77</v>
      </c>
      <c r="AY464" s="159" t="s">
        <v>358</v>
      </c>
    </row>
    <row r="465" spans="2:65" s="13" customFormat="1" ht="11.25">
      <c r="B465" s="158"/>
      <c r="D465" s="152" t="s">
        <v>368</v>
      </c>
      <c r="E465" s="159" t="s">
        <v>19</v>
      </c>
      <c r="F465" s="160" t="s">
        <v>5752</v>
      </c>
      <c r="H465" s="161">
        <v>1.2430000000000001</v>
      </c>
      <c r="I465" s="162"/>
      <c r="L465" s="158"/>
      <c r="M465" s="163"/>
      <c r="T465" s="164"/>
      <c r="AT465" s="159" t="s">
        <v>368</v>
      </c>
      <c r="AU465" s="159" t="s">
        <v>90</v>
      </c>
      <c r="AV465" s="13" t="s">
        <v>90</v>
      </c>
      <c r="AW465" s="13" t="s">
        <v>36</v>
      </c>
      <c r="AX465" s="13" t="s">
        <v>77</v>
      </c>
      <c r="AY465" s="159" t="s">
        <v>358</v>
      </c>
    </row>
    <row r="466" spans="2:65" s="13" customFormat="1" ht="11.25">
      <c r="B466" s="158"/>
      <c r="D466" s="152" t="s">
        <v>368</v>
      </c>
      <c r="E466" s="159" t="s">
        <v>19</v>
      </c>
      <c r="F466" s="160" t="s">
        <v>5753</v>
      </c>
      <c r="H466" s="161">
        <v>1.3169999999999999</v>
      </c>
      <c r="I466" s="162"/>
      <c r="L466" s="158"/>
      <c r="M466" s="163"/>
      <c r="T466" s="164"/>
      <c r="AT466" s="159" t="s">
        <v>368</v>
      </c>
      <c r="AU466" s="159" t="s">
        <v>90</v>
      </c>
      <c r="AV466" s="13" t="s">
        <v>90</v>
      </c>
      <c r="AW466" s="13" t="s">
        <v>36</v>
      </c>
      <c r="AX466" s="13" t="s">
        <v>77</v>
      </c>
      <c r="AY466" s="159" t="s">
        <v>358</v>
      </c>
    </row>
    <row r="467" spans="2:65" s="15" customFormat="1" ht="11.25">
      <c r="B467" s="172"/>
      <c r="D467" s="152" t="s">
        <v>368</v>
      </c>
      <c r="E467" s="173" t="s">
        <v>19</v>
      </c>
      <c r="F467" s="174" t="s">
        <v>416</v>
      </c>
      <c r="H467" s="175">
        <v>24.173999999999999</v>
      </c>
      <c r="I467" s="176"/>
      <c r="L467" s="172"/>
      <c r="M467" s="177"/>
      <c r="T467" s="178"/>
      <c r="AT467" s="173" t="s">
        <v>368</v>
      </c>
      <c r="AU467" s="173" t="s">
        <v>90</v>
      </c>
      <c r="AV467" s="15" t="s">
        <v>97</v>
      </c>
      <c r="AW467" s="15" t="s">
        <v>36</v>
      </c>
      <c r="AX467" s="15" t="s">
        <v>77</v>
      </c>
      <c r="AY467" s="173" t="s">
        <v>358</v>
      </c>
    </row>
    <row r="468" spans="2:65" s="12" customFormat="1" ht="11.25">
      <c r="B468" s="151"/>
      <c r="D468" s="152" t="s">
        <v>368</v>
      </c>
      <c r="E468" s="153" t="s">
        <v>19</v>
      </c>
      <c r="F468" s="154" t="s">
        <v>689</v>
      </c>
      <c r="H468" s="153" t="s">
        <v>19</v>
      </c>
      <c r="I468" s="155"/>
      <c r="L468" s="151"/>
      <c r="M468" s="156"/>
      <c r="T468" s="157"/>
      <c r="AT468" s="153" t="s">
        <v>368</v>
      </c>
      <c r="AU468" s="153" t="s">
        <v>90</v>
      </c>
      <c r="AV468" s="12" t="s">
        <v>84</v>
      </c>
      <c r="AW468" s="12" t="s">
        <v>36</v>
      </c>
      <c r="AX468" s="12" t="s">
        <v>77</v>
      </c>
      <c r="AY468" s="153" t="s">
        <v>358</v>
      </c>
    </row>
    <row r="469" spans="2:65" s="13" customFormat="1" ht="11.25">
      <c r="B469" s="158"/>
      <c r="D469" s="152" t="s">
        <v>368</v>
      </c>
      <c r="E469" s="159" t="s">
        <v>19</v>
      </c>
      <c r="F469" s="160" t="s">
        <v>5754</v>
      </c>
      <c r="H469" s="161">
        <v>2.04</v>
      </c>
      <c r="I469" s="162"/>
      <c r="L469" s="158"/>
      <c r="M469" s="163"/>
      <c r="T469" s="164"/>
      <c r="AT469" s="159" t="s">
        <v>368</v>
      </c>
      <c r="AU469" s="159" t="s">
        <v>90</v>
      </c>
      <c r="AV469" s="13" t="s">
        <v>90</v>
      </c>
      <c r="AW469" s="13" t="s">
        <v>36</v>
      </c>
      <c r="AX469" s="13" t="s">
        <v>77</v>
      </c>
      <c r="AY469" s="159" t="s">
        <v>358</v>
      </c>
    </row>
    <row r="470" spans="2:65" s="13" customFormat="1" ht="11.25">
      <c r="B470" s="158"/>
      <c r="D470" s="152" t="s">
        <v>368</v>
      </c>
      <c r="E470" s="159" t="s">
        <v>19</v>
      </c>
      <c r="F470" s="160" t="s">
        <v>5755</v>
      </c>
      <c r="H470" s="161">
        <v>2.88</v>
      </c>
      <c r="I470" s="162"/>
      <c r="L470" s="158"/>
      <c r="M470" s="163"/>
      <c r="T470" s="164"/>
      <c r="AT470" s="159" t="s">
        <v>368</v>
      </c>
      <c r="AU470" s="159" t="s">
        <v>90</v>
      </c>
      <c r="AV470" s="13" t="s">
        <v>90</v>
      </c>
      <c r="AW470" s="13" t="s">
        <v>36</v>
      </c>
      <c r="AX470" s="13" t="s">
        <v>77</v>
      </c>
      <c r="AY470" s="159" t="s">
        <v>358</v>
      </c>
    </row>
    <row r="471" spans="2:65" s="13" customFormat="1" ht="11.25">
      <c r="B471" s="158"/>
      <c r="D471" s="152" t="s">
        <v>368</v>
      </c>
      <c r="E471" s="159" t="s">
        <v>19</v>
      </c>
      <c r="F471" s="160" t="s">
        <v>5756</v>
      </c>
      <c r="H471" s="161">
        <v>4.88</v>
      </c>
      <c r="I471" s="162"/>
      <c r="L471" s="158"/>
      <c r="M471" s="163"/>
      <c r="T471" s="164"/>
      <c r="AT471" s="159" t="s">
        <v>368</v>
      </c>
      <c r="AU471" s="159" t="s">
        <v>90</v>
      </c>
      <c r="AV471" s="13" t="s">
        <v>90</v>
      </c>
      <c r="AW471" s="13" t="s">
        <v>36</v>
      </c>
      <c r="AX471" s="13" t="s">
        <v>77</v>
      </c>
      <c r="AY471" s="159" t="s">
        <v>358</v>
      </c>
    </row>
    <row r="472" spans="2:65" s="13" customFormat="1" ht="11.25">
      <c r="B472" s="158"/>
      <c r="D472" s="152" t="s">
        <v>368</v>
      </c>
      <c r="E472" s="159" t="s">
        <v>19</v>
      </c>
      <c r="F472" s="160" t="s">
        <v>5757</v>
      </c>
      <c r="H472" s="161">
        <v>1.325</v>
      </c>
      <c r="I472" s="162"/>
      <c r="L472" s="158"/>
      <c r="M472" s="163"/>
      <c r="T472" s="164"/>
      <c r="AT472" s="159" t="s">
        <v>368</v>
      </c>
      <c r="AU472" s="159" t="s">
        <v>90</v>
      </c>
      <c r="AV472" s="13" t="s">
        <v>90</v>
      </c>
      <c r="AW472" s="13" t="s">
        <v>36</v>
      </c>
      <c r="AX472" s="13" t="s">
        <v>77</v>
      </c>
      <c r="AY472" s="159" t="s">
        <v>358</v>
      </c>
    </row>
    <row r="473" spans="2:65" s="13" customFormat="1" ht="11.25">
      <c r="B473" s="158"/>
      <c r="D473" s="152" t="s">
        <v>368</v>
      </c>
      <c r="E473" s="159" t="s">
        <v>19</v>
      </c>
      <c r="F473" s="160" t="s">
        <v>5758</v>
      </c>
      <c r="H473" s="161">
        <v>1.1100000000000001</v>
      </c>
      <c r="I473" s="162"/>
      <c r="L473" s="158"/>
      <c r="M473" s="163"/>
      <c r="T473" s="164"/>
      <c r="AT473" s="159" t="s">
        <v>368</v>
      </c>
      <c r="AU473" s="159" t="s">
        <v>90</v>
      </c>
      <c r="AV473" s="13" t="s">
        <v>90</v>
      </c>
      <c r="AW473" s="13" t="s">
        <v>36</v>
      </c>
      <c r="AX473" s="13" t="s">
        <v>77</v>
      </c>
      <c r="AY473" s="159" t="s">
        <v>358</v>
      </c>
    </row>
    <row r="474" spans="2:65" s="13" customFormat="1" ht="11.25">
      <c r="B474" s="158"/>
      <c r="D474" s="152" t="s">
        <v>368</v>
      </c>
      <c r="E474" s="159" t="s">
        <v>19</v>
      </c>
      <c r="F474" s="160" t="s">
        <v>5759</v>
      </c>
      <c r="H474" s="161">
        <v>0.88800000000000001</v>
      </c>
      <c r="I474" s="162"/>
      <c r="L474" s="158"/>
      <c r="M474" s="163"/>
      <c r="T474" s="164"/>
      <c r="AT474" s="159" t="s">
        <v>368</v>
      </c>
      <c r="AU474" s="159" t="s">
        <v>90</v>
      </c>
      <c r="AV474" s="13" t="s">
        <v>90</v>
      </c>
      <c r="AW474" s="13" t="s">
        <v>36</v>
      </c>
      <c r="AX474" s="13" t="s">
        <v>77</v>
      </c>
      <c r="AY474" s="159" t="s">
        <v>358</v>
      </c>
    </row>
    <row r="475" spans="2:65" s="15" customFormat="1" ht="11.25">
      <c r="B475" s="172"/>
      <c r="D475" s="152" t="s">
        <v>368</v>
      </c>
      <c r="E475" s="173" t="s">
        <v>19</v>
      </c>
      <c r="F475" s="174" t="s">
        <v>416</v>
      </c>
      <c r="H475" s="175">
        <v>13.122999999999999</v>
      </c>
      <c r="I475" s="176"/>
      <c r="L475" s="172"/>
      <c r="M475" s="177"/>
      <c r="T475" s="178"/>
      <c r="AT475" s="173" t="s">
        <v>368</v>
      </c>
      <c r="AU475" s="173" t="s">
        <v>90</v>
      </c>
      <c r="AV475" s="15" t="s">
        <v>97</v>
      </c>
      <c r="AW475" s="15" t="s">
        <v>36</v>
      </c>
      <c r="AX475" s="15" t="s">
        <v>77</v>
      </c>
      <c r="AY475" s="173" t="s">
        <v>358</v>
      </c>
    </row>
    <row r="476" spans="2:65" s="14" customFormat="1" ht="11.25">
      <c r="B476" s="165"/>
      <c r="D476" s="152" t="s">
        <v>368</v>
      </c>
      <c r="E476" s="166" t="s">
        <v>19</v>
      </c>
      <c r="F476" s="167" t="s">
        <v>371</v>
      </c>
      <c r="H476" s="168">
        <v>37.296999999999997</v>
      </c>
      <c r="I476" s="169"/>
      <c r="L476" s="165"/>
      <c r="M476" s="170"/>
      <c r="T476" s="171"/>
      <c r="AT476" s="166" t="s">
        <v>368</v>
      </c>
      <c r="AU476" s="166" t="s">
        <v>90</v>
      </c>
      <c r="AV476" s="14" t="s">
        <v>364</v>
      </c>
      <c r="AW476" s="14" t="s">
        <v>36</v>
      </c>
      <c r="AX476" s="14" t="s">
        <v>84</v>
      </c>
      <c r="AY476" s="166" t="s">
        <v>358</v>
      </c>
    </row>
    <row r="477" spans="2:65" s="1" customFormat="1" ht="37.9" customHeight="1">
      <c r="B477" s="33"/>
      <c r="C477" s="134" t="s">
        <v>697</v>
      </c>
      <c r="D477" s="134" t="s">
        <v>360</v>
      </c>
      <c r="E477" s="135" t="s">
        <v>715</v>
      </c>
      <c r="F477" s="136" t="s">
        <v>716</v>
      </c>
      <c r="G477" s="137" t="s">
        <v>195</v>
      </c>
      <c r="H477" s="138">
        <v>37.296999999999997</v>
      </c>
      <c r="I477" s="139"/>
      <c r="J477" s="140">
        <f>ROUND(I477*H477,2)</f>
        <v>0</v>
      </c>
      <c r="K477" s="136" t="s">
        <v>363</v>
      </c>
      <c r="L477" s="33"/>
      <c r="M477" s="141" t="s">
        <v>19</v>
      </c>
      <c r="N477" s="142" t="s">
        <v>49</v>
      </c>
      <c r="P477" s="143">
        <f>O477*H477</f>
        <v>0</v>
      </c>
      <c r="Q477" s="143">
        <v>0</v>
      </c>
      <c r="R477" s="143">
        <f>Q477*H477</f>
        <v>0</v>
      </c>
      <c r="S477" s="143">
        <v>0</v>
      </c>
      <c r="T477" s="144">
        <f>S477*H477</f>
        <v>0</v>
      </c>
      <c r="AR477" s="145" t="s">
        <v>364</v>
      </c>
      <c r="AT477" s="145" t="s">
        <v>360</v>
      </c>
      <c r="AU477" s="145" t="s">
        <v>90</v>
      </c>
      <c r="AY477" s="18" t="s">
        <v>358</v>
      </c>
      <c r="BE477" s="146">
        <f>IF(N477="základní",J477,0)</f>
        <v>0</v>
      </c>
      <c r="BF477" s="146">
        <f>IF(N477="snížená",J477,0)</f>
        <v>0</v>
      </c>
      <c r="BG477" s="146">
        <f>IF(N477="zákl. přenesená",J477,0)</f>
        <v>0</v>
      </c>
      <c r="BH477" s="146">
        <f>IF(N477="sníž. přenesená",J477,0)</f>
        <v>0</v>
      </c>
      <c r="BI477" s="146">
        <f>IF(N477="nulová",J477,0)</f>
        <v>0</v>
      </c>
      <c r="BJ477" s="18" t="s">
        <v>90</v>
      </c>
      <c r="BK477" s="146">
        <f>ROUND(I477*H477,2)</f>
        <v>0</v>
      </c>
      <c r="BL477" s="18" t="s">
        <v>364</v>
      </c>
      <c r="BM477" s="145" t="s">
        <v>5760</v>
      </c>
    </row>
    <row r="478" spans="2:65" s="1" customFormat="1" ht="11.25">
      <c r="B478" s="33"/>
      <c r="D478" s="147" t="s">
        <v>366</v>
      </c>
      <c r="F478" s="148" t="s">
        <v>718</v>
      </c>
      <c r="I478" s="149"/>
      <c r="L478" s="33"/>
      <c r="M478" s="150"/>
      <c r="T478" s="54"/>
      <c r="AT478" s="18" t="s">
        <v>366</v>
      </c>
      <c r="AU478" s="18" t="s">
        <v>90</v>
      </c>
    </row>
    <row r="479" spans="2:65" s="12" customFormat="1" ht="11.25">
      <c r="B479" s="151"/>
      <c r="D479" s="152" t="s">
        <v>368</v>
      </c>
      <c r="E479" s="153" t="s">
        <v>19</v>
      </c>
      <c r="F479" s="154" t="s">
        <v>683</v>
      </c>
      <c r="H479" s="153" t="s">
        <v>19</v>
      </c>
      <c r="I479" s="155"/>
      <c r="L479" s="151"/>
      <c r="M479" s="156"/>
      <c r="T479" s="157"/>
      <c r="AT479" s="153" t="s">
        <v>368</v>
      </c>
      <c r="AU479" s="153" t="s">
        <v>90</v>
      </c>
      <c r="AV479" s="12" t="s">
        <v>84</v>
      </c>
      <c r="AW479" s="12" t="s">
        <v>36</v>
      </c>
      <c r="AX479" s="12" t="s">
        <v>77</v>
      </c>
      <c r="AY479" s="153" t="s">
        <v>358</v>
      </c>
    </row>
    <row r="480" spans="2:65" s="13" customFormat="1" ht="11.25">
      <c r="B480" s="158"/>
      <c r="D480" s="152" t="s">
        <v>368</v>
      </c>
      <c r="E480" s="159" t="s">
        <v>19</v>
      </c>
      <c r="F480" s="160" t="s">
        <v>5745</v>
      </c>
      <c r="H480" s="161">
        <v>5.28</v>
      </c>
      <c r="I480" s="162"/>
      <c r="L480" s="158"/>
      <c r="M480" s="163"/>
      <c r="T480" s="164"/>
      <c r="AT480" s="159" t="s">
        <v>368</v>
      </c>
      <c r="AU480" s="159" t="s">
        <v>90</v>
      </c>
      <c r="AV480" s="13" t="s">
        <v>90</v>
      </c>
      <c r="AW480" s="13" t="s">
        <v>36</v>
      </c>
      <c r="AX480" s="13" t="s">
        <v>77</v>
      </c>
      <c r="AY480" s="159" t="s">
        <v>358</v>
      </c>
    </row>
    <row r="481" spans="2:51" s="13" customFormat="1" ht="11.25">
      <c r="B481" s="158"/>
      <c r="D481" s="152" t="s">
        <v>368</v>
      </c>
      <c r="E481" s="159" t="s">
        <v>19</v>
      </c>
      <c r="F481" s="160" t="s">
        <v>5746</v>
      </c>
      <c r="H481" s="161">
        <v>1.4239999999999999</v>
      </c>
      <c r="I481" s="162"/>
      <c r="L481" s="158"/>
      <c r="M481" s="163"/>
      <c r="T481" s="164"/>
      <c r="AT481" s="159" t="s">
        <v>368</v>
      </c>
      <c r="AU481" s="159" t="s">
        <v>90</v>
      </c>
      <c r="AV481" s="13" t="s">
        <v>90</v>
      </c>
      <c r="AW481" s="13" t="s">
        <v>36</v>
      </c>
      <c r="AX481" s="13" t="s">
        <v>77</v>
      </c>
      <c r="AY481" s="159" t="s">
        <v>358</v>
      </c>
    </row>
    <row r="482" spans="2:51" s="13" customFormat="1" ht="11.25">
      <c r="B482" s="158"/>
      <c r="D482" s="152" t="s">
        <v>368</v>
      </c>
      <c r="E482" s="159" t="s">
        <v>19</v>
      </c>
      <c r="F482" s="160" t="s">
        <v>5747</v>
      </c>
      <c r="H482" s="161">
        <v>7.32</v>
      </c>
      <c r="I482" s="162"/>
      <c r="L482" s="158"/>
      <c r="M482" s="163"/>
      <c r="T482" s="164"/>
      <c r="AT482" s="159" t="s">
        <v>368</v>
      </c>
      <c r="AU482" s="159" t="s">
        <v>90</v>
      </c>
      <c r="AV482" s="13" t="s">
        <v>90</v>
      </c>
      <c r="AW482" s="13" t="s">
        <v>36</v>
      </c>
      <c r="AX482" s="13" t="s">
        <v>77</v>
      </c>
      <c r="AY482" s="159" t="s">
        <v>358</v>
      </c>
    </row>
    <row r="483" spans="2:51" s="13" customFormat="1" ht="11.25">
      <c r="B483" s="158"/>
      <c r="D483" s="152" t="s">
        <v>368</v>
      </c>
      <c r="E483" s="159" t="s">
        <v>19</v>
      </c>
      <c r="F483" s="160" t="s">
        <v>5748</v>
      </c>
      <c r="H483" s="161">
        <v>2</v>
      </c>
      <c r="I483" s="162"/>
      <c r="L483" s="158"/>
      <c r="M483" s="163"/>
      <c r="T483" s="164"/>
      <c r="AT483" s="159" t="s">
        <v>368</v>
      </c>
      <c r="AU483" s="159" t="s">
        <v>90</v>
      </c>
      <c r="AV483" s="13" t="s">
        <v>90</v>
      </c>
      <c r="AW483" s="13" t="s">
        <v>36</v>
      </c>
      <c r="AX483" s="13" t="s">
        <v>77</v>
      </c>
      <c r="AY483" s="159" t="s">
        <v>358</v>
      </c>
    </row>
    <row r="484" spans="2:51" s="13" customFormat="1" ht="11.25">
      <c r="B484" s="158"/>
      <c r="D484" s="152" t="s">
        <v>368</v>
      </c>
      <c r="E484" s="159" t="s">
        <v>19</v>
      </c>
      <c r="F484" s="160" t="s">
        <v>5749</v>
      </c>
      <c r="H484" s="161">
        <v>1.44</v>
      </c>
      <c r="I484" s="162"/>
      <c r="L484" s="158"/>
      <c r="M484" s="163"/>
      <c r="T484" s="164"/>
      <c r="AT484" s="159" t="s">
        <v>368</v>
      </c>
      <c r="AU484" s="159" t="s">
        <v>90</v>
      </c>
      <c r="AV484" s="13" t="s">
        <v>90</v>
      </c>
      <c r="AW484" s="13" t="s">
        <v>36</v>
      </c>
      <c r="AX484" s="13" t="s">
        <v>77</v>
      </c>
      <c r="AY484" s="159" t="s">
        <v>358</v>
      </c>
    </row>
    <row r="485" spans="2:51" s="13" customFormat="1" ht="11.25">
      <c r="B485" s="158"/>
      <c r="D485" s="152" t="s">
        <v>368</v>
      </c>
      <c r="E485" s="159" t="s">
        <v>19</v>
      </c>
      <c r="F485" s="160" t="s">
        <v>5750</v>
      </c>
      <c r="H485" s="161">
        <v>3.04</v>
      </c>
      <c r="I485" s="162"/>
      <c r="L485" s="158"/>
      <c r="M485" s="163"/>
      <c r="T485" s="164"/>
      <c r="AT485" s="159" t="s">
        <v>368</v>
      </c>
      <c r="AU485" s="159" t="s">
        <v>90</v>
      </c>
      <c r="AV485" s="13" t="s">
        <v>90</v>
      </c>
      <c r="AW485" s="13" t="s">
        <v>36</v>
      </c>
      <c r="AX485" s="13" t="s">
        <v>77</v>
      </c>
      <c r="AY485" s="159" t="s">
        <v>358</v>
      </c>
    </row>
    <row r="486" spans="2:51" s="13" customFormat="1" ht="11.25">
      <c r="B486" s="158"/>
      <c r="D486" s="152" t="s">
        <v>368</v>
      </c>
      <c r="E486" s="159" t="s">
        <v>19</v>
      </c>
      <c r="F486" s="160" t="s">
        <v>5751</v>
      </c>
      <c r="H486" s="161">
        <v>1.1100000000000001</v>
      </c>
      <c r="I486" s="162"/>
      <c r="L486" s="158"/>
      <c r="M486" s="163"/>
      <c r="T486" s="164"/>
      <c r="AT486" s="159" t="s">
        <v>368</v>
      </c>
      <c r="AU486" s="159" t="s">
        <v>90</v>
      </c>
      <c r="AV486" s="13" t="s">
        <v>90</v>
      </c>
      <c r="AW486" s="13" t="s">
        <v>36</v>
      </c>
      <c r="AX486" s="13" t="s">
        <v>77</v>
      </c>
      <c r="AY486" s="159" t="s">
        <v>358</v>
      </c>
    </row>
    <row r="487" spans="2:51" s="13" customFormat="1" ht="11.25">
      <c r="B487" s="158"/>
      <c r="D487" s="152" t="s">
        <v>368</v>
      </c>
      <c r="E487" s="159" t="s">
        <v>19</v>
      </c>
      <c r="F487" s="160" t="s">
        <v>5752</v>
      </c>
      <c r="H487" s="161">
        <v>1.2430000000000001</v>
      </c>
      <c r="I487" s="162"/>
      <c r="L487" s="158"/>
      <c r="M487" s="163"/>
      <c r="T487" s="164"/>
      <c r="AT487" s="159" t="s">
        <v>368</v>
      </c>
      <c r="AU487" s="159" t="s">
        <v>90</v>
      </c>
      <c r="AV487" s="13" t="s">
        <v>90</v>
      </c>
      <c r="AW487" s="13" t="s">
        <v>36</v>
      </c>
      <c r="AX487" s="13" t="s">
        <v>77</v>
      </c>
      <c r="AY487" s="159" t="s">
        <v>358</v>
      </c>
    </row>
    <row r="488" spans="2:51" s="13" customFormat="1" ht="11.25">
      <c r="B488" s="158"/>
      <c r="D488" s="152" t="s">
        <v>368</v>
      </c>
      <c r="E488" s="159" t="s">
        <v>19</v>
      </c>
      <c r="F488" s="160" t="s">
        <v>5753</v>
      </c>
      <c r="H488" s="161">
        <v>1.3169999999999999</v>
      </c>
      <c r="I488" s="162"/>
      <c r="L488" s="158"/>
      <c r="M488" s="163"/>
      <c r="T488" s="164"/>
      <c r="AT488" s="159" t="s">
        <v>368</v>
      </c>
      <c r="AU488" s="159" t="s">
        <v>90</v>
      </c>
      <c r="AV488" s="13" t="s">
        <v>90</v>
      </c>
      <c r="AW488" s="13" t="s">
        <v>36</v>
      </c>
      <c r="AX488" s="13" t="s">
        <v>77</v>
      </c>
      <c r="AY488" s="159" t="s">
        <v>358</v>
      </c>
    </row>
    <row r="489" spans="2:51" s="15" customFormat="1" ht="11.25">
      <c r="B489" s="172"/>
      <c r="D489" s="152" t="s">
        <v>368</v>
      </c>
      <c r="E489" s="173" t="s">
        <v>19</v>
      </c>
      <c r="F489" s="174" t="s">
        <v>416</v>
      </c>
      <c r="H489" s="175">
        <v>24.173999999999999</v>
      </c>
      <c r="I489" s="176"/>
      <c r="L489" s="172"/>
      <c r="M489" s="177"/>
      <c r="T489" s="178"/>
      <c r="AT489" s="173" t="s">
        <v>368</v>
      </c>
      <c r="AU489" s="173" t="s">
        <v>90</v>
      </c>
      <c r="AV489" s="15" t="s">
        <v>97</v>
      </c>
      <c r="AW489" s="15" t="s">
        <v>36</v>
      </c>
      <c r="AX489" s="15" t="s">
        <v>77</v>
      </c>
      <c r="AY489" s="173" t="s">
        <v>358</v>
      </c>
    </row>
    <row r="490" spans="2:51" s="12" customFormat="1" ht="11.25">
      <c r="B490" s="151"/>
      <c r="D490" s="152" t="s">
        <v>368</v>
      </c>
      <c r="E490" s="153" t="s">
        <v>19</v>
      </c>
      <c r="F490" s="154" t="s">
        <v>689</v>
      </c>
      <c r="H490" s="153" t="s">
        <v>19</v>
      </c>
      <c r="I490" s="155"/>
      <c r="L490" s="151"/>
      <c r="M490" s="156"/>
      <c r="T490" s="157"/>
      <c r="AT490" s="153" t="s">
        <v>368</v>
      </c>
      <c r="AU490" s="153" t="s">
        <v>90</v>
      </c>
      <c r="AV490" s="12" t="s">
        <v>84</v>
      </c>
      <c r="AW490" s="12" t="s">
        <v>36</v>
      </c>
      <c r="AX490" s="12" t="s">
        <v>77</v>
      </c>
      <c r="AY490" s="153" t="s">
        <v>358</v>
      </c>
    </row>
    <row r="491" spans="2:51" s="13" customFormat="1" ht="11.25">
      <c r="B491" s="158"/>
      <c r="D491" s="152" t="s">
        <v>368</v>
      </c>
      <c r="E491" s="159" t="s">
        <v>19</v>
      </c>
      <c r="F491" s="160" t="s">
        <v>5754</v>
      </c>
      <c r="H491" s="161">
        <v>2.04</v>
      </c>
      <c r="I491" s="162"/>
      <c r="L491" s="158"/>
      <c r="M491" s="163"/>
      <c r="T491" s="164"/>
      <c r="AT491" s="159" t="s">
        <v>368</v>
      </c>
      <c r="AU491" s="159" t="s">
        <v>90</v>
      </c>
      <c r="AV491" s="13" t="s">
        <v>90</v>
      </c>
      <c r="AW491" s="13" t="s">
        <v>36</v>
      </c>
      <c r="AX491" s="13" t="s">
        <v>77</v>
      </c>
      <c r="AY491" s="159" t="s">
        <v>358</v>
      </c>
    </row>
    <row r="492" spans="2:51" s="13" customFormat="1" ht="11.25">
      <c r="B492" s="158"/>
      <c r="D492" s="152" t="s">
        <v>368</v>
      </c>
      <c r="E492" s="159" t="s">
        <v>19</v>
      </c>
      <c r="F492" s="160" t="s">
        <v>5755</v>
      </c>
      <c r="H492" s="161">
        <v>2.88</v>
      </c>
      <c r="I492" s="162"/>
      <c r="L492" s="158"/>
      <c r="M492" s="163"/>
      <c r="T492" s="164"/>
      <c r="AT492" s="159" t="s">
        <v>368</v>
      </c>
      <c r="AU492" s="159" t="s">
        <v>90</v>
      </c>
      <c r="AV492" s="13" t="s">
        <v>90</v>
      </c>
      <c r="AW492" s="13" t="s">
        <v>36</v>
      </c>
      <c r="AX492" s="13" t="s">
        <v>77</v>
      </c>
      <c r="AY492" s="159" t="s">
        <v>358</v>
      </c>
    </row>
    <row r="493" spans="2:51" s="13" customFormat="1" ht="11.25">
      <c r="B493" s="158"/>
      <c r="D493" s="152" t="s">
        <v>368</v>
      </c>
      <c r="E493" s="159" t="s">
        <v>19</v>
      </c>
      <c r="F493" s="160" t="s">
        <v>5756</v>
      </c>
      <c r="H493" s="161">
        <v>4.88</v>
      </c>
      <c r="I493" s="162"/>
      <c r="L493" s="158"/>
      <c r="M493" s="163"/>
      <c r="T493" s="164"/>
      <c r="AT493" s="159" t="s">
        <v>368</v>
      </c>
      <c r="AU493" s="159" t="s">
        <v>90</v>
      </c>
      <c r="AV493" s="13" t="s">
        <v>90</v>
      </c>
      <c r="AW493" s="13" t="s">
        <v>36</v>
      </c>
      <c r="AX493" s="13" t="s">
        <v>77</v>
      </c>
      <c r="AY493" s="159" t="s">
        <v>358</v>
      </c>
    </row>
    <row r="494" spans="2:51" s="13" customFormat="1" ht="11.25">
      <c r="B494" s="158"/>
      <c r="D494" s="152" t="s">
        <v>368</v>
      </c>
      <c r="E494" s="159" t="s">
        <v>19</v>
      </c>
      <c r="F494" s="160" t="s">
        <v>5757</v>
      </c>
      <c r="H494" s="161">
        <v>1.325</v>
      </c>
      <c r="I494" s="162"/>
      <c r="L494" s="158"/>
      <c r="M494" s="163"/>
      <c r="T494" s="164"/>
      <c r="AT494" s="159" t="s">
        <v>368</v>
      </c>
      <c r="AU494" s="159" t="s">
        <v>90</v>
      </c>
      <c r="AV494" s="13" t="s">
        <v>90</v>
      </c>
      <c r="AW494" s="13" t="s">
        <v>36</v>
      </c>
      <c r="AX494" s="13" t="s">
        <v>77</v>
      </c>
      <c r="AY494" s="159" t="s">
        <v>358</v>
      </c>
    </row>
    <row r="495" spans="2:51" s="13" customFormat="1" ht="11.25">
      <c r="B495" s="158"/>
      <c r="D495" s="152" t="s">
        <v>368</v>
      </c>
      <c r="E495" s="159" t="s">
        <v>19</v>
      </c>
      <c r="F495" s="160" t="s">
        <v>5758</v>
      </c>
      <c r="H495" s="161">
        <v>1.1100000000000001</v>
      </c>
      <c r="I495" s="162"/>
      <c r="L495" s="158"/>
      <c r="M495" s="163"/>
      <c r="T495" s="164"/>
      <c r="AT495" s="159" t="s">
        <v>368</v>
      </c>
      <c r="AU495" s="159" t="s">
        <v>90</v>
      </c>
      <c r="AV495" s="13" t="s">
        <v>90</v>
      </c>
      <c r="AW495" s="13" t="s">
        <v>36</v>
      </c>
      <c r="AX495" s="13" t="s">
        <v>77</v>
      </c>
      <c r="AY495" s="159" t="s">
        <v>358</v>
      </c>
    </row>
    <row r="496" spans="2:51" s="13" customFormat="1" ht="11.25">
      <c r="B496" s="158"/>
      <c r="D496" s="152" t="s">
        <v>368</v>
      </c>
      <c r="E496" s="159" t="s">
        <v>19</v>
      </c>
      <c r="F496" s="160" t="s">
        <v>5759</v>
      </c>
      <c r="H496" s="161">
        <v>0.88800000000000001</v>
      </c>
      <c r="I496" s="162"/>
      <c r="L496" s="158"/>
      <c r="M496" s="163"/>
      <c r="T496" s="164"/>
      <c r="AT496" s="159" t="s">
        <v>368</v>
      </c>
      <c r="AU496" s="159" t="s">
        <v>90</v>
      </c>
      <c r="AV496" s="13" t="s">
        <v>90</v>
      </c>
      <c r="AW496" s="13" t="s">
        <v>36</v>
      </c>
      <c r="AX496" s="13" t="s">
        <v>77</v>
      </c>
      <c r="AY496" s="159" t="s">
        <v>358</v>
      </c>
    </row>
    <row r="497" spans="2:65" s="15" customFormat="1" ht="11.25">
      <c r="B497" s="172"/>
      <c r="D497" s="152" t="s">
        <v>368</v>
      </c>
      <c r="E497" s="173" t="s">
        <v>19</v>
      </c>
      <c r="F497" s="174" t="s">
        <v>416</v>
      </c>
      <c r="H497" s="175">
        <v>13.122999999999999</v>
      </c>
      <c r="I497" s="176"/>
      <c r="L497" s="172"/>
      <c r="M497" s="177"/>
      <c r="T497" s="178"/>
      <c r="AT497" s="173" t="s">
        <v>368</v>
      </c>
      <c r="AU497" s="173" t="s">
        <v>90</v>
      </c>
      <c r="AV497" s="15" t="s">
        <v>97</v>
      </c>
      <c r="AW497" s="15" t="s">
        <v>36</v>
      </c>
      <c r="AX497" s="15" t="s">
        <v>77</v>
      </c>
      <c r="AY497" s="173" t="s">
        <v>358</v>
      </c>
    </row>
    <row r="498" spans="2:65" s="14" customFormat="1" ht="11.25">
      <c r="B498" s="165"/>
      <c r="D498" s="152" t="s">
        <v>368</v>
      </c>
      <c r="E498" s="166" t="s">
        <v>19</v>
      </c>
      <c r="F498" s="167" t="s">
        <v>371</v>
      </c>
      <c r="H498" s="168">
        <v>37.296999999999997</v>
      </c>
      <c r="I498" s="169"/>
      <c r="L498" s="165"/>
      <c r="M498" s="170"/>
      <c r="T498" s="171"/>
      <c r="AT498" s="166" t="s">
        <v>368</v>
      </c>
      <c r="AU498" s="166" t="s">
        <v>90</v>
      </c>
      <c r="AV498" s="14" t="s">
        <v>364</v>
      </c>
      <c r="AW498" s="14" t="s">
        <v>36</v>
      </c>
      <c r="AX498" s="14" t="s">
        <v>84</v>
      </c>
      <c r="AY498" s="166" t="s">
        <v>358</v>
      </c>
    </row>
    <row r="499" spans="2:65" s="1" customFormat="1" ht="24.2" customHeight="1">
      <c r="B499" s="33"/>
      <c r="C499" s="134" t="s">
        <v>714</v>
      </c>
      <c r="D499" s="134" t="s">
        <v>360</v>
      </c>
      <c r="E499" s="135" t="s">
        <v>727</v>
      </c>
      <c r="F499" s="136" t="s">
        <v>728</v>
      </c>
      <c r="G499" s="137" t="s">
        <v>209</v>
      </c>
      <c r="H499" s="138">
        <v>0.22</v>
      </c>
      <c r="I499" s="139"/>
      <c r="J499" s="140">
        <f>ROUND(I499*H499,2)</f>
        <v>0</v>
      </c>
      <c r="K499" s="136" t="s">
        <v>363</v>
      </c>
      <c r="L499" s="33"/>
      <c r="M499" s="141" t="s">
        <v>19</v>
      </c>
      <c r="N499" s="142" t="s">
        <v>49</v>
      </c>
      <c r="P499" s="143">
        <f>O499*H499</f>
        <v>0</v>
      </c>
      <c r="Q499" s="143">
        <v>2.501876996</v>
      </c>
      <c r="R499" s="143">
        <f>Q499*H499</f>
        <v>0.55041293912</v>
      </c>
      <c r="S499" s="143">
        <v>0</v>
      </c>
      <c r="T499" s="144">
        <f>S499*H499</f>
        <v>0</v>
      </c>
      <c r="AR499" s="145" t="s">
        <v>364</v>
      </c>
      <c r="AT499" s="145" t="s">
        <v>360</v>
      </c>
      <c r="AU499" s="145" t="s">
        <v>90</v>
      </c>
      <c r="AY499" s="18" t="s">
        <v>358</v>
      </c>
      <c r="BE499" s="146">
        <f>IF(N499="základní",J499,0)</f>
        <v>0</v>
      </c>
      <c r="BF499" s="146">
        <f>IF(N499="snížená",J499,0)</f>
        <v>0</v>
      </c>
      <c r="BG499" s="146">
        <f>IF(N499="zákl. přenesená",J499,0)</f>
        <v>0</v>
      </c>
      <c r="BH499" s="146">
        <f>IF(N499="sníž. přenesená",J499,0)</f>
        <v>0</v>
      </c>
      <c r="BI499" s="146">
        <f>IF(N499="nulová",J499,0)</f>
        <v>0</v>
      </c>
      <c r="BJ499" s="18" t="s">
        <v>90</v>
      </c>
      <c r="BK499" s="146">
        <f>ROUND(I499*H499,2)</f>
        <v>0</v>
      </c>
      <c r="BL499" s="18" t="s">
        <v>364</v>
      </c>
      <c r="BM499" s="145" t="s">
        <v>5761</v>
      </c>
    </row>
    <row r="500" spans="2:65" s="1" customFormat="1" ht="11.25">
      <c r="B500" s="33"/>
      <c r="D500" s="147" t="s">
        <v>366</v>
      </c>
      <c r="F500" s="148" t="s">
        <v>730</v>
      </c>
      <c r="I500" s="149"/>
      <c r="L500" s="33"/>
      <c r="M500" s="150"/>
      <c r="T500" s="54"/>
      <c r="AT500" s="18" t="s">
        <v>366</v>
      </c>
      <c r="AU500" s="18" t="s">
        <v>90</v>
      </c>
    </row>
    <row r="501" spans="2:65" s="12" customFormat="1" ht="11.25">
      <c r="B501" s="151"/>
      <c r="D501" s="152" t="s">
        <v>368</v>
      </c>
      <c r="E501" s="153" t="s">
        <v>19</v>
      </c>
      <c r="F501" s="154" t="s">
        <v>731</v>
      </c>
      <c r="H501" s="153" t="s">
        <v>19</v>
      </c>
      <c r="I501" s="155"/>
      <c r="L501" s="151"/>
      <c r="M501" s="156"/>
      <c r="T501" s="157"/>
      <c r="AT501" s="153" t="s">
        <v>368</v>
      </c>
      <c r="AU501" s="153" t="s">
        <v>90</v>
      </c>
      <c r="AV501" s="12" t="s">
        <v>84</v>
      </c>
      <c r="AW501" s="12" t="s">
        <v>36</v>
      </c>
      <c r="AX501" s="12" t="s">
        <v>77</v>
      </c>
      <c r="AY501" s="153" t="s">
        <v>358</v>
      </c>
    </row>
    <row r="502" spans="2:65" s="13" customFormat="1" ht="11.25">
      <c r="B502" s="158"/>
      <c r="D502" s="152" t="s">
        <v>368</v>
      </c>
      <c r="E502" s="159" t="s">
        <v>19</v>
      </c>
      <c r="F502" s="160" t="s">
        <v>5762</v>
      </c>
      <c r="H502" s="161">
        <v>0.22</v>
      </c>
      <c r="I502" s="162"/>
      <c r="L502" s="158"/>
      <c r="M502" s="163"/>
      <c r="T502" s="164"/>
      <c r="AT502" s="159" t="s">
        <v>368</v>
      </c>
      <c r="AU502" s="159" t="s">
        <v>90</v>
      </c>
      <c r="AV502" s="13" t="s">
        <v>90</v>
      </c>
      <c r="AW502" s="13" t="s">
        <v>36</v>
      </c>
      <c r="AX502" s="13" t="s">
        <v>77</v>
      </c>
      <c r="AY502" s="159" t="s">
        <v>358</v>
      </c>
    </row>
    <row r="503" spans="2:65" s="14" customFormat="1" ht="11.25">
      <c r="B503" s="165"/>
      <c r="D503" s="152" t="s">
        <v>368</v>
      </c>
      <c r="E503" s="166" t="s">
        <v>19</v>
      </c>
      <c r="F503" s="167" t="s">
        <v>371</v>
      </c>
      <c r="H503" s="168">
        <v>0.22</v>
      </c>
      <c r="I503" s="169"/>
      <c r="L503" s="165"/>
      <c r="M503" s="170"/>
      <c r="T503" s="171"/>
      <c r="AT503" s="166" t="s">
        <v>368</v>
      </c>
      <c r="AU503" s="166" t="s">
        <v>90</v>
      </c>
      <c r="AV503" s="14" t="s">
        <v>364</v>
      </c>
      <c r="AW503" s="14" t="s">
        <v>36</v>
      </c>
      <c r="AX503" s="14" t="s">
        <v>84</v>
      </c>
      <c r="AY503" s="166" t="s">
        <v>358</v>
      </c>
    </row>
    <row r="504" spans="2:65" s="1" customFormat="1" ht="24.2" customHeight="1">
      <c r="B504" s="33"/>
      <c r="C504" s="134" t="s">
        <v>719</v>
      </c>
      <c r="D504" s="134" t="s">
        <v>360</v>
      </c>
      <c r="E504" s="135" t="s">
        <v>734</v>
      </c>
      <c r="F504" s="136" t="s">
        <v>735</v>
      </c>
      <c r="G504" s="137" t="s">
        <v>195</v>
      </c>
      <c r="H504" s="138">
        <v>2.2000000000000002</v>
      </c>
      <c r="I504" s="139"/>
      <c r="J504" s="140">
        <f>ROUND(I504*H504,2)</f>
        <v>0</v>
      </c>
      <c r="K504" s="136" t="s">
        <v>363</v>
      </c>
      <c r="L504" s="33"/>
      <c r="M504" s="141" t="s">
        <v>19</v>
      </c>
      <c r="N504" s="142" t="s">
        <v>49</v>
      </c>
      <c r="P504" s="143">
        <f>O504*H504</f>
        <v>0</v>
      </c>
      <c r="Q504" s="143">
        <v>2.7469E-3</v>
      </c>
      <c r="R504" s="143">
        <f>Q504*H504</f>
        <v>6.0431800000000004E-3</v>
      </c>
      <c r="S504" s="143">
        <v>0</v>
      </c>
      <c r="T504" s="144">
        <f>S504*H504</f>
        <v>0</v>
      </c>
      <c r="AR504" s="145" t="s">
        <v>364</v>
      </c>
      <c r="AT504" s="145" t="s">
        <v>360</v>
      </c>
      <c r="AU504" s="145" t="s">
        <v>90</v>
      </c>
      <c r="AY504" s="18" t="s">
        <v>358</v>
      </c>
      <c r="BE504" s="146">
        <f>IF(N504="základní",J504,0)</f>
        <v>0</v>
      </c>
      <c r="BF504" s="146">
        <f>IF(N504="snížená",J504,0)</f>
        <v>0</v>
      </c>
      <c r="BG504" s="146">
        <f>IF(N504="zákl. přenesená",J504,0)</f>
        <v>0</v>
      </c>
      <c r="BH504" s="146">
        <f>IF(N504="sníž. přenesená",J504,0)</f>
        <v>0</v>
      </c>
      <c r="BI504" s="146">
        <f>IF(N504="nulová",J504,0)</f>
        <v>0</v>
      </c>
      <c r="BJ504" s="18" t="s">
        <v>90</v>
      </c>
      <c r="BK504" s="146">
        <f>ROUND(I504*H504,2)</f>
        <v>0</v>
      </c>
      <c r="BL504" s="18" t="s">
        <v>364</v>
      </c>
      <c r="BM504" s="145" t="s">
        <v>5763</v>
      </c>
    </row>
    <row r="505" spans="2:65" s="1" customFormat="1" ht="11.25">
      <c r="B505" s="33"/>
      <c r="D505" s="147" t="s">
        <v>366</v>
      </c>
      <c r="F505" s="148" t="s">
        <v>737</v>
      </c>
      <c r="I505" s="149"/>
      <c r="L505" s="33"/>
      <c r="M505" s="150"/>
      <c r="T505" s="54"/>
      <c r="AT505" s="18" t="s">
        <v>366</v>
      </c>
      <c r="AU505" s="18" t="s">
        <v>90</v>
      </c>
    </row>
    <row r="506" spans="2:65" s="12" customFormat="1" ht="11.25">
      <c r="B506" s="151"/>
      <c r="D506" s="152" t="s">
        <v>368</v>
      </c>
      <c r="E506" s="153" t="s">
        <v>19</v>
      </c>
      <c r="F506" s="154" t="s">
        <v>731</v>
      </c>
      <c r="H506" s="153" t="s">
        <v>19</v>
      </c>
      <c r="I506" s="155"/>
      <c r="L506" s="151"/>
      <c r="M506" s="156"/>
      <c r="T506" s="157"/>
      <c r="AT506" s="153" t="s">
        <v>368</v>
      </c>
      <c r="AU506" s="153" t="s">
        <v>90</v>
      </c>
      <c r="AV506" s="12" t="s">
        <v>84</v>
      </c>
      <c r="AW506" s="12" t="s">
        <v>36</v>
      </c>
      <c r="AX506" s="12" t="s">
        <v>77</v>
      </c>
      <c r="AY506" s="153" t="s">
        <v>358</v>
      </c>
    </row>
    <row r="507" spans="2:65" s="13" customFormat="1" ht="11.25">
      <c r="B507" s="158"/>
      <c r="D507" s="152" t="s">
        <v>368</v>
      </c>
      <c r="E507" s="159" t="s">
        <v>19</v>
      </c>
      <c r="F507" s="160" t="s">
        <v>5764</v>
      </c>
      <c r="H507" s="161">
        <v>2.2000000000000002</v>
      </c>
      <c r="I507" s="162"/>
      <c r="L507" s="158"/>
      <c r="M507" s="163"/>
      <c r="T507" s="164"/>
      <c r="AT507" s="159" t="s">
        <v>368</v>
      </c>
      <c r="AU507" s="159" t="s">
        <v>90</v>
      </c>
      <c r="AV507" s="13" t="s">
        <v>90</v>
      </c>
      <c r="AW507" s="13" t="s">
        <v>36</v>
      </c>
      <c r="AX507" s="13" t="s">
        <v>77</v>
      </c>
      <c r="AY507" s="159" t="s">
        <v>358</v>
      </c>
    </row>
    <row r="508" spans="2:65" s="14" customFormat="1" ht="11.25">
      <c r="B508" s="165"/>
      <c r="D508" s="152" t="s">
        <v>368</v>
      </c>
      <c r="E508" s="166" t="s">
        <v>19</v>
      </c>
      <c r="F508" s="167" t="s">
        <v>371</v>
      </c>
      <c r="H508" s="168">
        <v>2.2000000000000002</v>
      </c>
      <c r="I508" s="169"/>
      <c r="L508" s="165"/>
      <c r="M508" s="170"/>
      <c r="T508" s="171"/>
      <c r="AT508" s="166" t="s">
        <v>368</v>
      </c>
      <c r="AU508" s="166" t="s">
        <v>90</v>
      </c>
      <c r="AV508" s="14" t="s">
        <v>364</v>
      </c>
      <c r="AW508" s="14" t="s">
        <v>36</v>
      </c>
      <c r="AX508" s="14" t="s">
        <v>84</v>
      </c>
      <c r="AY508" s="166" t="s">
        <v>358</v>
      </c>
    </row>
    <row r="509" spans="2:65" s="1" customFormat="1" ht="24.2" customHeight="1">
      <c r="B509" s="33"/>
      <c r="C509" s="134" t="s">
        <v>726</v>
      </c>
      <c r="D509" s="134" t="s">
        <v>360</v>
      </c>
      <c r="E509" s="135" t="s">
        <v>740</v>
      </c>
      <c r="F509" s="136" t="s">
        <v>741</v>
      </c>
      <c r="G509" s="137" t="s">
        <v>195</v>
      </c>
      <c r="H509" s="138">
        <v>2.2000000000000002</v>
      </c>
      <c r="I509" s="139"/>
      <c r="J509" s="140">
        <f>ROUND(I509*H509,2)</f>
        <v>0</v>
      </c>
      <c r="K509" s="136" t="s">
        <v>363</v>
      </c>
      <c r="L509" s="33"/>
      <c r="M509" s="141" t="s">
        <v>19</v>
      </c>
      <c r="N509" s="142" t="s">
        <v>49</v>
      </c>
      <c r="P509" s="143">
        <f>O509*H509</f>
        <v>0</v>
      </c>
      <c r="Q509" s="143">
        <v>0</v>
      </c>
      <c r="R509" s="143">
        <f>Q509*H509</f>
        <v>0</v>
      </c>
      <c r="S509" s="143">
        <v>0</v>
      </c>
      <c r="T509" s="144">
        <f>S509*H509</f>
        <v>0</v>
      </c>
      <c r="AR509" s="145" t="s">
        <v>364</v>
      </c>
      <c r="AT509" s="145" t="s">
        <v>360</v>
      </c>
      <c r="AU509" s="145" t="s">
        <v>90</v>
      </c>
      <c r="AY509" s="18" t="s">
        <v>358</v>
      </c>
      <c r="BE509" s="146">
        <f>IF(N509="základní",J509,0)</f>
        <v>0</v>
      </c>
      <c r="BF509" s="146">
        <f>IF(N509="snížená",J509,0)</f>
        <v>0</v>
      </c>
      <c r="BG509" s="146">
        <f>IF(N509="zákl. přenesená",J509,0)</f>
        <v>0</v>
      </c>
      <c r="BH509" s="146">
        <f>IF(N509="sníž. přenesená",J509,0)</f>
        <v>0</v>
      </c>
      <c r="BI509" s="146">
        <f>IF(N509="nulová",J509,0)</f>
        <v>0</v>
      </c>
      <c r="BJ509" s="18" t="s">
        <v>90</v>
      </c>
      <c r="BK509" s="146">
        <f>ROUND(I509*H509,2)</f>
        <v>0</v>
      </c>
      <c r="BL509" s="18" t="s">
        <v>364</v>
      </c>
      <c r="BM509" s="145" t="s">
        <v>5765</v>
      </c>
    </row>
    <row r="510" spans="2:65" s="1" customFormat="1" ht="11.25">
      <c r="B510" s="33"/>
      <c r="D510" s="147" t="s">
        <v>366</v>
      </c>
      <c r="F510" s="148" t="s">
        <v>743</v>
      </c>
      <c r="I510" s="149"/>
      <c r="L510" s="33"/>
      <c r="M510" s="150"/>
      <c r="T510" s="54"/>
      <c r="AT510" s="18" t="s">
        <v>366</v>
      </c>
      <c r="AU510" s="18" t="s">
        <v>90</v>
      </c>
    </row>
    <row r="511" spans="2:65" s="1" customFormat="1" ht="37.9" customHeight="1">
      <c r="B511" s="33"/>
      <c r="C511" s="134" t="s">
        <v>733</v>
      </c>
      <c r="D511" s="134" t="s">
        <v>360</v>
      </c>
      <c r="E511" s="135" t="s">
        <v>745</v>
      </c>
      <c r="F511" s="136" t="s">
        <v>746</v>
      </c>
      <c r="G511" s="137" t="s">
        <v>443</v>
      </c>
      <c r="H511" s="138">
        <v>3.234</v>
      </c>
      <c r="I511" s="139"/>
      <c r="J511" s="140">
        <f>ROUND(I511*H511,2)</f>
        <v>0</v>
      </c>
      <c r="K511" s="136" t="s">
        <v>363</v>
      </c>
      <c r="L511" s="33"/>
      <c r="M511" s="141" t="s">
        <v>19</v>
      </c>
      <c r="N511" s="142" t="s">
        <v>49</v>
      </c>
      <c r="P511" s="143">
        <f>O511*H511</f>
        <v>0</v>
      </c>
      <c r="Q511" s="143">
        <v>1.0463206</v>
      </c>
      <c r="R511" s="143">
        <f>Q511*H511</f>
        <v>3.3838008204000003</v>
      </c>
      <c r="S511" s="143">
        <v>0</v>
      </c>
      <c r="T511" s="144">
        <f>S511*H511</f>
        <v>0</v>
      </c>
      <c r="AR511" s="145" t="s">
        <v>364</v>
      </c>
      <c r="AT511" s="145" t="s">
        <v>360</v>
      </c>
      <c r="AU511" s="145" t="s">
        <v>90</v>
      </c>
      <c r="AY511" s="18" t="s">
        <v>358</v>
      </c>
      <c r="BE511" s="146">
        <f>IF(N511="základní",J511,0)</f>
        <v>0</v>
      </c>
      <c r="BF511" s="146">
        <f>IF(N511="snížená",J511,0)</f>
        <v>0</v>
      </c>
      <c r="BG511" s="146">
        <f>IF(N511="zákl. přenesená",J511,0)</f>
        <v>0</v>
      </c>
      <c r="BH511" s="146">
        <f>IF(N511="sníž. přenesená",J511,0)</f>
        <v>0</v>
      </c>
      <c r="BI511" s="146">
        <f>IF(N511="nulová",J511,0)</f>
        <v>0</v>
      </c>
      <c r="BJ511" s="18" t="s">
        <v>90</v>
      </c>
      <c r="BK511" s="146">
        <f>ROUND(I511*H511,2)</f>
        <v>0</v>
      </c>
      <c r="BL511" s="18" t="s">
        <v>364</v>
      </c>
      <c r="BM511" s="145" t="s">
        <v>5766</v>
      </c>
    </row>
    <row r="512" spans="2:65" s="1" customFormat="1" ht="11.25">
      <c r="B512" s="33"/>
      <c r="D512" s="147" t="s">
        <v>366</v>
      </c>
      <c r="F512" s="148" t="s">
        <v>748</v>
      </c>
      <c r="I512" s="149"/>
      <c r="L512" s="33"/>
      <c r="M512" s="150"/>
      <c r="T512" s="54"/>
      <c r="AT512" s="18" t="s">
        <v>366</v>
      </c>
      <c r="AU512" s="18" t="s">
        <v>90</v>
      </c>
    </row>
    <row r="513" spans="2:65" s="12" customFormat="1" ht="11.25">
      <c r="B513" s="151"/>
      <c r="D513" s="152" t="s">
        <v>368</v>
      </c>
      <c r="E513" s="153" t="s">
        <v>19</v>
      </c>
      <c r="F513" s="154" t="s">
        <v>485</v>
      </c>
      <c r="H513" s="153" t="s">
        <v>19</v>
      </c>
      <c r="I513" s="155"/>
      <c r="L513" s="151"/>
      <c r="M513" s="156"/>
      <c r="T513" s="157"/>
      <c r="AT513" s="153" t="s">
        <v>368</v>
      </c>
      <c r="AU513" s="153" t="s">
        <v>90</v>
      </c>
      <c r="AV513" s="12" t="s">
        <v>84</v>
      </c>
      <c r="AW513" s="12" t="s">
        <v>36</v>
      </c>
      <c r="AX513" s="12" t="s">
        <v>77</v>
      </c>
      <c r="AY513" s="153" t="s">
        <v>358</v>
      </c>
    </row>
    <row r="514" spans="2:65" s="12" customFormat="1" ht="11.25">
      <c r="B514" s="151"/>
      <c r="D514" s="152" t="s">
        <v>368</v>
      </c>
      <c r="E514" s="153" t="s">
        <v>19</v>
      </c>
      <c r="F514" s="154" t="s">
        <v>5690</v>
      </c>
      <c r="H514" s="153" t="s">
        <v>19</v>
      </c>
      <c r="I514" s="155"/>
      <c r="L514" s="151"/>
      <c r="M514" s="156"/>
      <c r="T514" s="157"/>
      <c r="AT514" s="153" t="s">
        <v>368</v>
      </c>
      <c r="AU514" s="153" t="s">
        <v>90</v>
      </c>
      <c r="AV514" s="12" t="s">
        <v>84</v>
      </c>
      <c r="AW514" s="12" t="s">
        <v>36</v>
      </c>
      <c r="AX514" s="12" t="s">
        <v>77</v>
      </c>
      <c r="AY514" s="153" t="s">
        <v>358</v>
      </c>
    </row>
    <row r="515" spans="2:65" s="12" customFormat="1" ht="11.25">
      <c r="B515" s="151"/>
      <c r="D515" s="152" t="s">
        <v>368</v>
      </c>
      <c r="E515" s="153" t="s">
        <v>19</v>
      </c>
      <c r="F515" s="154" t="s">
        <v>5691</v>
      </c>
      <c r="H515" s="153" t="s">
        <v>19</v>
      </c>
      <c r="I515" s="155"/>
      <c r="L515" s="151"/>
      <c r="M515" s="156"/>
      <c r="T515" s="157"/>
      <c r="AT515" s="153" t="s">
        <v>368</v>
      </c>
      <c r="AU515" s="153" t="s">
        <v>90</v>
      </c>
      <c r="AV515" s="12" t="s">
        <v>84</v>
      </c>
      <c r="AW515" s="12" t="s">
        <v>36</v>
      </c>
      <c r="AX515" s="12" t="s">
        <v>77</v>
      </c>
      <c r="AY515" s="153" t="s">
        <v>358</v>
      </c>
    </row>
    <row r="516" spans="2:65" s="12" customFormat="1" ht="11.25">
      <c r="B516" s="151"/>
      <c r="D516" s="152" t="s">
        <v>368</v>
      </c>
      <c r="E516" s="153" t="s">
        <v>19</v>
      </c>
      <c r="F516" s="154" t="s">
        <v>749</v>
      </c>
      <c r="H516" s="153" t="s">
        <v>19</v>
      </c>
      <c r="I516" s="155"/>
      <c r="L516" s="151"/>
      <c r="M516" s="156"/>
      <c r="T516" s="157"/>
      <c r="AT516" s="153" t="s">
        <v>368</v>
      </c>
      <c r="AU516" s="153" t="s">
        <v>90</v>
      </c>
      <c r="AV516" s="12" t="s">
        <v>84</v>
      </c>
      <c r="AW516" s="12" t="s">
        <v>36</v>
      </c>
      <c r="AX516" s="12" t="s">
        <v>77</v>
      </c>
      <c r="AY516" s="153" t="s">
        <v>358</v>
      </c>
    </row>
    <row r="517" spans="2:65" s="13" customFormat="1" ht="11.25">
      <c r="B517" s="158"/>
      <c r="D517" s="152" t="s">
        <v>368</v>
      </c>
      <c r="E517" s="159" t="s">
        <v>19</v>
      </c>
      <c r="F517" s="160" t="s">
        <v>5767</v>
      </c>
      <c r="H517" s="161">
        <v>3.234</v>
      </c>
      <c r="I517" s="162"/>
      <c r="L517" s="158"/>
      <c r="M517" s="163"/>
      <c r="T517" s="164"/>
      <c r="AT517" s="159" t="s">
        <v>368</v>
      </c>
      <c r="AU517" s="159" t="s">
        <v>90</v>
      </c>
      <c r="AV517" s="13" t="s">
        <v>90</v>
      </c>
      <c r="AW517" s="13" t="s">
        <v>36</v>
      </c>
      <c r="AX517" s="13" t="s">
        <v>77</v>
      </c>
      <c r="AY517" s="159" t="s">
        <v>358</v>
      </c>
    </row>
    <row r="518" spans="2:65" s="14" customFormat="1" ht="11.25">
      <c r="B518" s="165"/>
      <c r="D518" s="152" t="s">
        <v>368</v>
      </c>
      <c r="E518" s="166" t="s">
        <v>19</v>
      </c>
      <c r="F518" s="167" t="s">
        <v>371</v>
      </c>
      <c r="H518" s="168">
        <v>3.234</v>
      </c>
      <c r="I518" s="169"/>
      <c r="L518" s="165"/>
      <c r="M518" s="170"/>
      <c r="T518" s="171"/>
      <c r="AT518" s="166" t="s">
        <v>368</v>
      </c>
      <c r="AU518" s="166" t="s">
        <v>90</v>
      </c>
      <c r="AV518" s="14" t="s">
        <v>364</v>
      </c>
      <c r="AW518" s="14" t="s">
        <v>36</v>
      </c>
      <c r="AX518" s="14" t="s">
        <v>84</v>
      </c>
      <c r="AY518" s="166" t="s">
        <v>358</v>
      </c>
    </row>
    <row r="519" spans="2:65" s="1" customFormat="1" ht="37.9" customHeight="1">
      <c r="B519" s="33"/>
      <c r="C519" s="134" t="s">
        <v>739</v>
      </c>
      <c r="D519" s="134" t="s">
        <v>360</v>
      </c>
      <c r="E519" s="135" t="s">
        <v>5768</v>
      </c>
      <c r="F519" s="136" t="s">
        <v>5769</v>
      </c>
      <c r="G519" s="137" t="s">
        <v>195</v>
      </c>
      <c r="H519" s="138">
        <v>10.256</v>
      </c>
      <c r="I519" s="139"/>
      <c r="J519" s="140">
        <f>ROUND(I519*H519,2)</f>
        <v>0</v>
      </c>
      <c r="K519" s="136" t="s">
        <v>363</v>
      </c>
      <c r="L519" s="33"/>
      <c r="M519" s="141" t="s">
        <v>19</v>
      </c>
      <c r="N519" s="142" t="s">
        <v>49</v>
      </c>
      <c r="P519" s="143">
        <f>O519*H519</f>
        <v>0</v>
      </c>
      <c r="Q519" s="143">
        <v>9.4480999999999996E-2</v>
      </c>
      <c r="R519" s="143">
        <f>Q519*H519</f>
        <v>0.96899713599999993</v>
      </c>
      <c r="S519" s="143">
        <v>0</v>
      </c>
      <c r="T519" s="144">
        <f>S519*H519</f>
        <v>0</v>
      </c>
      <c r="AR519" s="145" t="s">
        <v>364</v>
      </c>
      <c r="AT519" s="145" t="s">
        <v>360</v>
      </c>
      <c r="AU519" s="145" t="s">
        <v>90</v>
      </c>
      <c r="AY519" s="18" t="s">
        <v>358</v>
      </c>
      <c r="BE519" s="146">
        <f>IF(N519="základní",J519,0)</f>
        <v>0</v>
      </c>
      <c r="BF519" s="146">
        <f>IF(N519="snížená",J519,0)</f>
        <v>0</v>
      </c>
      <c r="BG519" s="146">
        <f>IF(N519="zákl. přenesená",J519,0)</f>
        <v>0</v>
      </c>
      <c r="BH519" s="146">
        <f>IF(N519="sníž. přenesená",J519,0)</f>
        <v>0</v>
      </c>
      <c r="BI519" s="146">
        <f>IF(N519="nulová",J519,0)</f>
        <v>0</v>
      </c>
      <c r="BJ519" s="18" t="s">
        <v>90</v>
      </c>
      <c r="BK519" s="146">
        <f>ROUND(I519*H519,2)</f>
        <v>0</v>
      </c>
      <c r="BL519" s="18" t="s">
        <v>364</v>
      </c>
      <c r="BM519" s="145" t="s">
        <v>5770</v>
      </c>
    </row>
    <row r="520" spans="2:65" s="1" customFormat="1" ht="11.25">
      <c r="B520" s="33"/>
      <c r="D520" s="147" t="s">
        <v>366</v>
      </c>
      <c r="F520" s="148" t="s">
        <v>5771</v>
      </c>
      <c r="I520" s="149"/>
      <c r="L520" s="33"/>
      <c r="M520" s="150"/>
      <c r="T520" s="54"/>
      <c r="AT520" s="18" t="s">
        <v>366</v>
      </c>
      <c r="AU520" s="18" t="s">
        <v>90</v>
      </c>
    </row>
    <row r="521" spans="2:65" s="12" customFormat="1" ht="11.25">
      <c r="B521" s="151"/>
      <c r="D521" s="152" t="s">
        <v>368</v>
      </c>
      <c r="E521" s="153" t="s">
        <v>19</v>
      </c>
      <c r="F521" s="154" t="s">
        <v>485</v>
      </c>
      <c r="H521" s="153" t="s">
        <v>19</v>
      </c>
      <c r="I521" s="155"/>
      <c r="L521" s="151"/>
      <c r="M521" s="156"/>
      <c r="T521" s="157"/>
      <c r="AT521" s="153" t="s">
        <v>368</v>
      </c>
      <c r="AU521" s="153" t="s">
        <v>90</v>
      </c>
      <c r="AV521" s="12" t="s">
        <v>84</v>
      </c>
      <c r="AW521" s="12" t="s">
        <v>36</v>
      </c>
      <c r="AX521" s="12" t="s">
        <v>77</v>
      </c>
      <c r="AY521" s="153" t="s">
        <v>358</v>
      </c>
    </row>
    <row r="522" spans="2:65" s="12" customFormat="1" ht="11.25">
      <c r="B522" s="151"/>
      <c r="D522" s="152" t="s">
        <v>368</v>
      </c>
      <c r="E522" s="153" t="s">
        <v>19</v>
      </c>
      <c r="F522" s="154" t="s">
        <v>5691</v>
      </c>
      <c r="H522" s="153" t="s">
        <v>19</v>
      </c>
      <c r="I522" s="155"/>
      <c r="L522" s="151"/>
      <c r="M522" s="156"/>
      <c r="T522" s="157"/>
      <c r="AT522" s="153" t="s">
        <v>368</v>
      </c>
      <c r="AU522" s="153" t="s">
        <v>90</v>
      </c>
      <c r="AV522" s="12" t="s">
        <v>84</v>
      </c>
      <c r="AW522" s="12" t="s">
        <v>36</v>
      </c>
      <c r="AX522" s="12" t="s">
        <v>77</v>
      </c>
      <c r="AY522" s="153" t="s">
        <v>358</v>
      </c>
    </row>
    <row r="523" spans="2:65" s="12" customFormat="1" ht="11.25">
      <c r="B523" s="151"/>
      <c r="D523" s="152" t="s">
        <v>368</v>
      </c>
      <c r="E523" s="153" t="s">
        <v>19</v>
      </c>
      <c r="F523" s="154" t="s">
        <v>5694</v>
      </c>
      <c r="H523" s="153" t="s">
        <v>19</v>
      </c>
      <c r="I523" s="155"/>
      <c r="L523" s="151"/>
      <c r="M523" s="156"/>
      <c r="T523" s="157"/>
      <c r="AT523" s="153" t="s">
        <v>368</v>
      </c>
      <c r="AU523" s="153" t="s">
        <v>90</v>
      </c>
      <c r="AV523" s="12" t="s">
        <v>84</v>
      </c>
      <c r="AW523" s="12" t="s">
        <v>36</v>
      </c>
      <c r="AX523" s="12" t="s">
        <v>77</v>
      </c>
      <c r="AY523" s="153" t="s">
        <v>358</v>
      </c>
    </row>
    <row r="524" spans="2:65" s="13" customFormat="1" ht="11.25">
      <c r="B524" s="158"/>
      <c r="D524" s="152" t="s">
        <v>368</v>
      </c>
      <c r="E524" s="159" t="s">
        <v>19</v>
      </c>
      <c r="F524" s="160" t="s">
        <v>5772</v>
      </c>
      <c r="H524" s="161">
        <v>10.256</v>
      </c>
      <c r="I524" s="162"/>
      <c r="L524" s="158"/>
      <c r="M524" s="163"/>
      <c r="T524" s="164"/>
      <c r="AT524" s="159" t="s">
        <v>368</v>
      </c>
      <c r="AU524" s="159" t="s">
        <v>90</v>
      </c>
      <c r="AV524" s="13" t="s">
        <v>90</v>
      </c>
      <c r="AW524" s="13" t="s">
        <v>36</v>
      </c>
      <c r="AX524" s="13" t="s">
        <v>77</v>
      </c>
      <c r="AY524" s="159" t="s">
        <v>358</v>
      </c>
    </row>
    <row r="525" spans="2:65" s="14" customFormat="1" ht="11.25">
      <c r="B525" s="165"/>
      <c r="D525" s="152" t="s">
        <v>368</v>
      </c>
      <c r="E525" s="166" t="s">
        <v>19</v>
      </c>
      <c r="F525" s="167" t="s">
        <v>371</v>
      </c>
      <c r="H525" s="168">
        <v>10.256</v>
      </c>
      <c r="I525" s="169"/>
      <c r="L525" s="165"/>
      <c r="M525" s="170"/>
      <c r="T525" s="171"/>
      <c r="AT525" s="166" t="s">
        <v>368</v>
      </c>
      <c r="AU525" s="166" t="s">
        <v>90</v>
      </c>
      <c r="AV525" s="14" t="s">
        <v>364</v>
      </c>
      <c r="AW525" s="14" t="s">
        <v>36</v>
      </c>
      <c r="AX525" s="14" t="s">
        <v>84</v>
      </c>
      <c r="AY525" s="166" t="s">
        <v>358</v>
      </c>
    </row>
    <row r="526" spans="2:65" s="1" customFormat="1" ht="37.9" customHeight="1">
      <c r="B526" s="33"/>
      <c r="C526" s="134" t="s">
        <v>744</v>
      </c>
      <c r="D526" s="134" t="s">
        <v>360</v>
      </c>
      <c r="E526" s="135" t="s">
        <v>752</v>
      </c>
      <c r="F526" s="136" t="s">
        <v>753</v>
      </c>
      <c r="G526" s="137" t="s">
        <v>195</v>
      </c>
      <c r="H526" s="138">
        <v>329.61900000000003</v>
      </c>
      <c r="I526" s="139"/>
      <c r="J526" s="140">
        <f>ROUND(I526*H526,2)</f>
        <v>0</v>
      </c>
      <c r="K526" s="136" t="s">
        <v>363</v>
      </c>
      <c r="L526" s="33"/>
      <c r="M526" s="141" t="s">
        <v>19</v>
      </c>
      <c r="N526" s="142" t="s">
        <v>49</v>
      </c>
      <c r="P526" s="143">
        <f>O526*H526</f>
        <v>0</v>
      </c>
      <c r="Q526" s="143">
        <v>0.113955</v>
      </c>
      <c r="R526" s="143">
        <f>Q526*H526</f>
        <v>37.561733145000005</v>
      </c>
      <c r="S526" s="143">
        <v>0</v>
      </c>
      <c r="T526" s="144">
        <f>S526*H526</f>
        <v>0</v>
      </c>
      <c r="AR526" s="145" t="s">
        <v>364</v>
      </c>
      <c r="AT526" s="145" t="s">
        <v>360</v>
      </c>
      <c r="AU526" s="145" t="s">
        <v>90</v>
      </c>
      <c r="AY526" s="18" t="s">
        <v>358</v>
      </c>
      <c r="BE526" s="146">
        <f>IF(N526="základní",J526,0)</f>
        <v>0</v>
      </c>
      <c r="BF526" s="146">
        <f>IF(N526="snížená",J526,0)</f>
        <v>0</v>
      </c>
      <c r="BG526" s="146">
        <f>IF(N526="zákl. přenesená",J526,0)</f>
        <v>0</v>
      </c>
      <c r="BH526" s="146">
        <f>IF(N526="sníž. přenesená",J526,0)</f>
        <v>0</v>
      </c>
      <c r="BI526" s="146">
        <f>IF(N526="nulová",J526,0)</f>
        <v>0</v>
      </c>
      <c r="BJ526" s="18" t="s">
        <v>90</v>
      </c>
      <c r="BK526" s="146">
        <f>ROUND(I526*H526,2)</f>
        <v>0</v>
      </c>
      <c r="BL526" s="18" t="s">
        <v>364</v>
      </c>
      <c r="BM526" s="145" t="s">
        <v>754</v>
      </c>
    </row>
    <row r="527" spans="2:65" s="1" customFormat="1" ht="11.25">
      <c r="B527" s="33"/>
      <c r="D527" s="147" t="s">
        <v>366</v>
      </c>
      <c r="F527" s="148" t="s">
        <v>755</v>
      </c>
      <c r="I527" s="149"/>
      <c r="L527" s="33"/>
      <c r="M527" s="150"/>
      <c r="T527" s="54"/>
      <c r="AT527" s="18" t="s">
        <v>366</v>
      </c>
      <c r="AU527" s="18" t="s">
        <v>90</v>
      </c>
    </row>
    <row r="528" spans="2:65" s="12" customFormat="1" ht="11.25">
      <c r="B528" s="151"/>
      <c r="D528" s="152" t="s">
        <v>368</v>
      </c>
      <c r="E528" s="153" t="s">
        <v>19</v>
      </c>
      <c r="F528" s="154" t="s">
        <v>485</v>
      </c>
      <c r="H528" s="153" t="s">
        <v>19</v>
      </c>
      <c r="I528" s="155"/>
      <c r="L528" s="151"/>
      <c r="M528" s="156"/>
      <c r="T528" s="157"/>
      <c r="AT528" s="153" t="s">
        <v>368</v>
      </c>
      <c r="AU528" s="153" t="s">
        <v>90</v>
      </c>
      <c r="AV528" s="12" t="s">
        <v>84</v>
      </c>
      <c r="AW528" s="12" t="s">
        <v>36</v>
      </c>
      <c r="AX528" s="12" t="s">
        <v>77</v>
      </c>
      <c r="AY528" s="153" t="s">
        <v>358</v>
      </c>
    </row>
    <row r="529" spans="2:65" s="12" customFormat="1" ht="11.25">
      <c r="B529" s="151"/>
      <c r="D529" s="152" t="s">
        <v>368</v>
      </c>
      <c r="E529" s="153" t="s">
        <v>19</v>
      </c>
      <c r="F529" s="154" t="s">
        <v>5691</v>
      </c>
      <c r="H529" s="153" t="s">
        <v>19</v>
      </c>
      <c r="I529" s="155"/>
      <c r="L529" s="151"/>
      <c r="M529" s="156"/>
      <c r="T529" s="157"/>
      <c r="AT529" s="153" t="s">
        <v>368</v>
      </c>
      <c r="AU529" s="153" t="s">
        <v>90</v>
      </c>
      <c r="AV529" s="12" t="s">
        <v>84</v>
      </c>
      <c r="AW529" s="12" t="s">
        <v>36</v>
      </c>
      <c r="AX529" s="12" t="s">
        <v>77</v>
      </c>
      <c r="AY529" s="153" t="s">
        <v>358</v>
      </c>
    </row>
    <row r="530" spans="2:65" s="12" customFormat="1" ht="11.25">
      <c r="B530" s="151"/>
      <c r="D530" s="152" t="s">
        <v>368</v>
      </c>
      <c r="E530" s="153" t="s">
        <v>19</v>
      </c>
      <c r="F530" s="154" t="s">
        <v>5690</v>
      </c>
      <c r="H530" s="153" t="s">
        <v>19</v>
      </c>
      <c r="I530" s="155"/>
      <c r="L530" s="151"/>
      <c r="M530" s="156"/>
      <c r="T530" s="157"/>
      <c r="AT530" s="153" t="s">
        <v>368</v>
      </c>
      <c r="AU530" s="153" t="s">
        <v>90</v>
      </c>
      <c r="AV530" s="12" t="s">
        <v>84</v>
      </c>
      <c r="AW530" s="12" t="s">
        <v>36</v>
      </c>
      <c r="AX530" s="12" t="s">
        <v>77</v>
      </c>
      <c r="AY530" s="153" t="s">
        <v>358</v>
      </c>
    </row>
    <row r="531" spans="2:65" s="13" customFormat="1" ht="22.5">
      <c r="B531" s="158"/>
      <c r="D531" s="152" t="s">
        <v>368</v>
      </c>
      <c r="E531" s="159" t="s">
        <v>19</v>
      </c>
      <c r="F531" s="160" t="s">
        <v>5773</v>
      </c>
      <c r="H531" s="161">
        <v>117.134</v>
      </c>
      <c r="I531" s="162"/>
      <c r="L531" s="158"/>
      <c r="M531" s="163"/>
      <c r="T531" s="164"/>
      <c r="AT531" s="159" t="s">
        <v>368</v>
      </c>
      <c r="AU531" s="159" t="s">
        <v>90</v>
      </c>
      <c r="AV531" s="13" t="s">
        <v>90</v>
      </c>
      <c r="AW531" s="13" t="s">
        <v>36</v>
      </c>
      <c r="AX531" s="13" t="s">
        <v>77</v>
      </c>
      <c r="AY531" s="159" t="s">
        <v>358</v>
      </c>
    </row>
    <row r="532" spans="2:65" s="12" customFormat="1" ht="11.25">
      <c r="B532" s="151"/>
      <c r="D532" s="152" t="s">
        <v>368</v>
      </c>
      <c r="E532" s="153" t="s">
        <v>19</v>
      </c>
      <c r="F532" s="154" t="s">
        <v>5694</v>
      </c>
      <c r="H532" s="153" t="s">
        <v>19</v>
      </c>
      <c r="I532" s="155"/>
      <c r="L532" s="151"/>
      <c r="M532" s="156"/>
      <c r="T532" s="157"/>
      <c r="AT532" s="153" t="s">
        <v>368</v>
      </c>
      <c r="AU532" s="153" t="s">
        <v>90</v>
      </c>
      <c r="AV532" s="12" t="s">
        <v>84</v>
      </c>
      <c r="AW532" s="12" t="s">
        <v>36</v>
      </c>
      <c r="AX532" s="12" t="s">
        <v>77</v>
      </c>
      <c r="AY532" s="153" t="s">
        <v>358</v>
      </c>
    </row>
    <row r="533" spans="2:65" s="13" customFormat="1" ht="22.5">
      <c r="B533" s="158"/>
      <c r="D533" s="152" t="s">
        <v>368</v>
      </c>
      <c r="E533" s="159" t="s">
        <v>19</v>
      </c>
      <c r="F533" s="160" t="s">
        <v>5774</v>
      </c>
      <c r="H533" s="161">
        <v>212.48500000000001</v>
      </c>
      <c r="I533" s="162"/>
      <c r="L533" s="158"/>
      <c r="M533" s="163"/>
      <c r="T533" s="164"/>
      <c r="AT533" s="159" t="s">
        <v>368</v>
      </c>
      <c r="AU533" s="159" t="s">
        <v>90</v>
      </c>
      <c r="AV533" s="13" t="s">
        <v>90</v>
      </c>
      <c r="AW533" s="13" t="s">
        <v>36</v>
      </c>
      <c r="AX533" s="13" t="s">
        <v>77</v>
      </c>
      <c r="AY533" s="159" t="s">
        <v>358</v>
      </c>
    </row>
    <row r="534" spans="2:65" s="14" customFormat="1" ht="11.25">
      <c r="B534" s="165"/>
      <c r="D534" s="152" t="s">
        <v>368</v>
      </c>
      <c r="E534" s="166" t="s">
        <v>19</v>
      </c>
      <c r="F534" s="167" t="s">
        <v>371</v>
      </c>
      <c r="H534" s="168">
        <v>329.61900000000003</v>
      </c>
      <c r="I534" s="169"/>
      <c r="L534" s="165"/>
      <c r="M534" s="170"/>
      <c r="T534" s="171"/>
      <c r="AT534" s="166" t="s">
        <v>368</v>
      </c>
      <c r="AU534" s="166" t="s">
        <v>90</v>
      </c>
      <c r="AV534" s="14" t="s">
        <v>364</v>
      </c>
      <c r="AW534" s="14" t="s">
        <v>36</v>
      </c>
      <c r="AX534" s="14" t="s">
        <v>84</v>
      </c>
      <c r="AY534" s="166" t="s">
        <v>358</v>
      </c>
    </row>
    <row r="535" spans="2:65" s="1" customFormat="1" ht="33" customHeight="1">
      <c r="B535" s="33"/>
      <c r="C535" s="134" t="s">
        <v>751</v>
      </c>
      <c r="D535" s="134" t="s">
        <v>360</v>
      </c>
      <c r="E535" s="135" t="s">
        <v>5775</v>
      </c>
      <c r="F535" s="136" t="s">
        <v>5776</v>
      </c>
      <c r="G535" s="137" t="s">
        <v>504</v>
      </c>
      <c r="H535" s="138">
        <v>1</v>
      </c>
      <c r="I535" s="139"/>
      <c r="J535" s="140">
        <f>ROUND(I535*H535,2)</f>
        <v>0</v>
      </c>
      <c r="K535" s="136" t="s">
        <v>363</v>
      </c>
      <c r="L535" s="33"/>
      <c r="M535" s="141" t="s">
        <v>19</v>
      </c>
      <c r="N535" s="142" t="s">
        <v>49</v>
      </c>
      <c r="P535" s="143">
        <f>O535*H535</f>
        <v>0</v>
      </c>
      <c r="Q535" s="143">
        <v>0</v>
      </c>
      <c r="R535" s="143">
        <f>Q535*H535</f>
        <v>0</v>
      </c>
      <c r="S535" s="143">
        <v>0</v>
      </c>
      <c r="T535" s="144">
        <f>S535*H535</f>
        <v>0</v>
      </c>
      <c r="AR535" s="145" t="s">
        <v>364</v>
      </c>
      <c r="AT535" s="145" t="s">
        <v>360</v>
      </c>
      <c r="AU535" s="145" t="s">
        <v>90</v>
      </c>
      <c r="AY535" s="18" t="s">
        <v>358</v>
      </c>
      <c r="BE535" s="146">
        <f>IF(N535="základní",J535,0)</f>
        <v>0</v>
      </c>
      <c r="BF535" s="146">
        <f>IF(N535="snížená",J535,0)</f>
        <v>0</v>
      </c>
      <c r="BG535" s="146">
        <f>IF(N535="zákl. přenesená",J535,0)</f>
        <v>0</v>
      </c>
      <c r="BH535" s="146">
        <f>IF(N535="sníž. přenesená",J535,0)</f>
        <v>0</v>
      </c>
      <c r="BI535" s="146">
        <f>IF(N535="nulová",J535,0)</f>
        <v>0</v>
      </c>
      <c r="BJ535" s="18" t="s">
        <v>90</v>
      </c>
      <c r="BK535" s="146">
        <f>ROUND(I535*H535,2)</f>
        <v>0</v>
      </c>
      <c r="BL535" s="18" t="s">
        <v>364</v>
      </c>
      <c r="BM535" s="145" t="s">
        <v>5777</v>
      </c>
    </row>
    <row r="536" spans="2:65" s="1" customFormat="1" ht="11.25">
      <c r="B536" s="33"/>
      <c r="D536" s="147" t="s">
        <v>366</v>
      </c>
      <c r="F536" s="148" t="s">
        <v>5778</v>
      </c>
      <c r="I536" s="149"/>
      <c r="L536" s="33"/>
      <c r="M536" s="150"/>
      <c r="T536" s="54"/>
      <c r="AT536" s="18" t="s">
        <v>366</v>
      </c>
      <c r="AU536" s="18" t="s">
        <v>90</v>
      </c>
    </row>
    <row r="537" spans="2:65" s="12" customFormat="1" ht="11.25">
      <c r="B537" s="151"/>
      <c r="D537" s="152" t="s">
        <v>368</v>
      </c>
      <c r="E537" s="153" t="s">
        <v>19</v>
      </c>
      <c r="F537" s="154" t="s">
        <v>485</v>
      </c>
      <c r="H537" s="153" t="s">
        <v>19</v>
      </c>
      <c r="I537" s="155"/>
      <c r="L537" s="151"/>
      <c r="M537" s="156"/>
      <c r="T537" s="157"/>
      <c r="AT537" s="153" t="s">
        <v>368</v>
      </c>
      <c r="AU537" s="153" t="s">
        <v>90</v>
      </c>
      <c r="AV537" s="12" t="s">
        <v>84</v>
      </c>
      <c r="AW537" s="12" t="s">
        <v>36</v>
      </c>
      <c r="AX537" s="12" t="s">
        <v>77</v>
      </c>
      <c r="AY537" s="153" t="s">
        <v>358</v>
      </c>
    </row>
    <row r="538" spans="2:65" s="12" customFormat="1" ht="11.25">
      <c r="B538" s="151"/>
      <c r="D538" s="152" t="s">
        <v>368</v>
      </c>
      <c r="E538" s="153" t="s">
        <v>19</v>
      </c>
      <c r="F538" s="154" t="s">
        <v>5779</v>
      </c>
      <c r="H538" s="153" t="s">
        <v>19</v>
      </c>
      <c r="I538" s="155"/>
      <c r="L538" s="151"/>
      <c r="M538" s="156"/>
      <c r="T538" s="157"/>
      <c r="AT538" s="153" t="s">
        <v>368</v>
      </c>
      <c r="AU538" s="153" t="s">
        <v>90</v>
      </c>
      <c r="AV538" s="12" t="s">
        <v>84</v>
      </c>
      <c r="AW538" s="12" t="s">
        <v>36</v>
      </c>
      <c r="AX538" s="12" t="s">
        <v>77</v>
      </c>
      <c r="AY538" s="153" t="s">
        <v>358</v>
      </c>
    </row>
    <row r="539" spans="2:65" s="13" customFormat="1" ht="11.25">
      <c r="B539" s="158"/>
      <c r="D539" s="152" t="s">
        <v>368</v>
      </c>
      <c r="E539" s="159" t="s">
        <v>19</v>
      </c>
      <c r="F539" s="160" t="s">
        <v>5780</v>
      </c>
      <c r="H539" s="161">
        <v>1</v>
      </c>
      <c r="I539" s="162"/>
      <c r="L539" s="158"/>
      <c r="M539" s="163"/>
      <c r="T539" s="164"/>
      <c r="AT539" s="159" t="s">
        <v>368</v>
      </c>
      <c r="AU539" s="159" t="s">
        <v>90</v>
      </c>
      <c r="AV539" s="13" t="s">
        <v>90</v>
      </c>
      <c r="AW539" s="13" t="s">
        <v>36</v>
      </c>
      <c r="AX539" s="13" t="s">
        <v>77</v>
      </c>
      <c r="AY539" s="159" t="s">
        <v>358</v>
      </c>
    </row>
    <row r="540" spans="2:65" s="14" customFormat="1" ht="11.25">
      <c r="B540" s="165"/>
      <c r="D540" s="152" t="s">
        <v>368</v>
      </c>
      <c r="E540" s="166" t="s">
        <v>19</v>
      </c>
      <c r="F540" s="167" t="s">
        <v>371</v>
      </c>
      <c r="H540" s="168">
        <v>1</v>
      </c>
      <c r="I540" s="169"/>
      <c r="L540" s="165"/>
      <c r="M540" s="170"/>
      <c r="T540" s="171"/>
      <c r="AT540" s="166" t="s">
        <v>368</v>
      </c>
      <c r="AU540" s="166" t="s">
        <v>90</v>
      </c>
      <c r="AV540" s="14" t="s">
        <v>364</v>
      </c>
      <c r="AW540" s="14" t="s">
        <v>36</v>
      </c>
      <c r="AX540" s="14" t="s">
        <v>84</v>
      </c>
      <c r="AY540" s="166" t="s">
        <v>358</v>
      </c>
    </row>
    <row r="541" spans="2:65" s="1" customFormat="1" ht="33" customHeight="1">
      <c r="B541" s="33"/>
      <c r="C541" s="179" t="s">
        <v>759</v>
      </c>
      <c r="D541" s="179" t="s">
        <v>440</v>
      </c>
      <c r="E541" s="180" t="s">
        <v>5781</v>
      </c>
      <c r="F541" s="181" t="s">
        <v>5782</v>
      </c>
      <c r="G541" s="182" t="s">
        <v>504</v>
      </c>
      <c r="H541" s="183">
        <v>1</v>
      </c>
      <c r="I541" s="184"/>
      <c r="J541" s="185">
        <f>ROUND(I541*H541,2)</f>
        <v>0</v>
      </c>
      <c r="K541" s="181" t="s">
        <v>19</v>
      </c>
      <c r="L541" s="186"/>
      <c r="M541" s="187" t="s">
        <v>19</v>
      </c>
      <c r="N541" s="188" t="s">
        <v>49</v>
      </c>
      <c r="P541" s="143">
        <f>O541*H541</f>
        <v>0</v>
      </c>
      <c r="Q541" s="143">
        <v>1.227E-2</v>
      </c>
      <c r="R541" s="143">
        <f>Q541*H541</f>
        <v>1.227E-2</v>
      </c>
      <c r="S541" s="143">
        <v>0</v>
      </c>
      <c r="T541" s="144">
        <f>S541*H541</f>
        <v>0</v>
      </c>
      <c r="AR541" s="145" t="s">
        <v>406</v>
      </c>
      <c r="AT541" s="145" t="s">
        <v>440</v>
      </c>
      <c r="AU541" s="145" t="s">
        <v>90</v>
      </c>
      <c r="AY541" s="18" t="s">
        <v>358</v>
      </c>
      <c r="BE541" s="146">
        <f>IF(N541="základní",J541,0)</f>
        <v>0</v>
      </c>
      <c r="BF541" s="146">
        <f>IF(N541="snížená",J541,0)</f>
        <v>0</v>
      </c>
      <c r="BG541" s="146">
        <f>IF(N541="zákl. přenesená",J541,0)</f>
        <v>0</v>
      </c>
      <c r="BH541" s="146">
        <f>IF(N541="sníž. přenesená",J541,0)</f>
        <v>0</v>
      </c>
      <c r="BI541" s="146">
        <f>IF(N541="nulová",J541,0)</f>
        <v>0</v>
      </c>
      <c r="BJ541" s="18" t="s">
        <v>90</v>
      </c>
      <c r="BK541" s="146">
        <f>ROUND(I541*H541,2)</f>
        <v>0</v>
      </c>
      <c r="BL541" s="18" t="s">
        <v>364</v>
      </c>
      <c r="BM541" s="145" t="s">
        <v>5783</v>
      </c>
    </row>
    <row r="542" spans="2:65" s="12" customFormat="1" ht="11.25">
      <c r="B542" s="151"/>
      <c r="D542" s="152" t="s">
        <v>368</v>
      </c>
      <c r="E542" s="153" t="s">
        <v>19</v>
      </c>
      <c r="F542" s="154" t="s">
        <v>485</v>
      </c>
      <c r="H542" s="153" t="s">
        <v>19</v>
      </c>
      <c r="I542" s="155"/>
      <c r="L542" s="151"/>
      <c r="M542" s="156"/>
      <c r="T542" s="157"/>
      <c r="AT542" s="153" t="s">
        <v>368</v>
      </c>
      <c r="AU542" s="153" t="s">
        <v>90</v>
      </c>
      <c r="AV542" s="12" t="s">
        <v>84</v>
      </c>
      <c r="AW542" s="12" t="s">
        <v>36</v>
      </c>
      <c r="AX542" s="12" t="s">
        <v>77</v>
      </c>
      <c r="AY542" s="153" t="s">
        <v>358</v>
      </c>
    </row>
    <row r="543" spans="2:65" s="12" customFormat="1" ht="11.25">
      <c r="B543" s="151"/>
      <c r="D543" s="152" t="s">
        <v>368</v>
      </c>
      <c r="E543" s="153" t="s">
        <v>19</v>
      </c>
      <c r="F543" s="154" t="s">
        <v>5779</v>
      </c>
      <c r="H543" s="153" t="s">
        <v>19</v>
      </c>
      <c r="I543" s="155"/>
      <c r="L543" s="151"/>
      <c r="M543" s="156"/>
      <c r="T543" s="157"/>
      <c r="AT543" s="153" t="s">
        <v>368</v>
      </c>
      <c r="AU543" s="153" t="s">
        <v>90</v>
      </c>
      <c r="AV543" s="12" t="s">
        <v>84</v>
      </c>
      <c r="AW543" s="12" t="s">
        <v>36</v>
      </c>
      <c r="AX543" s="12" t="s">
        <v>77</v>
      </c>
      <c r="AY543" s="153" t="s">
        <v>358</v>
      </c>
    </row>
    <row r="544" spans="2:65" s="13" customFormat="1" ht="11.25">
      <c r="B544" s="158"/>
      <c r="D544" s="152" t="s">
        <v>368</v>
      </c>
      <c r="E544" s="159" t="s">
        <v>19</v>
      </c>
      <c r="F544" s="160" t="s">
        <v>5780</v>
      </c>
      <c r="H544" s="161">
        <v>1</v>
      </c>
      <c r="I544" s="162"/>
      <c r="L544" s="158"/>
      <c r="M544" s="163"/>
      <c r="T544" s="164"/>
      <c r="AT544" s="159" t="s">
        <v>368</v>
      </c>
      <c r="AU544" s="159" t="s">
        <v>90</v>
      </c>
      <c r="AV544" s="13" t="s">
        <v>90</v>
      </c>
      <c r="AW544" s="13" t="s">
        <v>36</v>
      </c>
      <c r="AX544" s="13" t="s">
        <v>77</v>
      </c>
      <c r="AY544" s="159" t="s">
        <v>358</v>
      </c>
    </row>
    <row r="545" spans="2:65" s="14" customFormat="1" ht="11.25">
      <c r="B545" s="165"/>
      <c r="D545" s="152" t="s">
        <v>368</v>
      </c>
      <c r="E545" s="166" t="s">
        <v>19</v>
      </c>
      <c r="F545" s="167" t="s">
        <v>371</v>
      </c>
      <c r="H545" s="168">
        <v>1</v>
      </c>
      <c r="I545" s="169"/>
      <c r="L545" s="165"/>
      <c r="M545" s="170"/>
      <c r="T545" s="171"/>
      <c r="AT545" s="166" t="s">
        <v>368</v>
      </c>
      <c r="AU545" s="166" t="s">
        <v>90</v>
      </c>
      <c r="AV545" s="14" t="s">
        <v>364</v>
      </c>
      <c r="AW545" s="14" t="s">
        <v>36</v>
      </c>
      <c r="AX545" s="14" t="s">
        <v>84</v>
      </c>
      <c r="AY545" s="166" t="s">
        <v>358</v>
      </c>
    </row>
    <row r="546" spans="2:65" s="11" customFormat="1" ht="22.9" customHeight="1">
      <c r="B546" s="122"/>
      <c r="D546" s="123" t="s">
        <v>76</v>
      </c>
      <c r="E546" s="132" t="s">
        <v>364</v>
      </c>
      <c r="F546" s="132" t="s">
        <v>764</v>
      </c>
      <c r="I546" s="125"/>
      <c r="J546" s="133">
        <f>BK546</f>
        <v>0</v>
      </c>
      <c r="L546" s="122"/>
      <c r="M546" s="127"/>
      <c r="P546" s="128">
        <f>SUM(P547:P637)</f>
        <v>0</v>
      </c>
      <c r="R546" s="128">
        <f>SUM(R547:R637)</f>
        <v>51.335751254140007</v>
      </c>
      <c r="T546" s="129">
        <f>SUM(T547:T637)</f>
        <v>0</v>
      </c>
      <c r="AR546" s="123" t="s">
        <v>84</v>
      </c>
      <c r="AT546" s="130" t="s">
        <v>76</v>
      </c>
      <c r="AU546" s="130" t="s">
        <v>84</v>
      </c>
      <c r="AY546" s="123" t="s">
        <v>358</v>
      </c>
      <c r="BK546" s="131">
        <f>SUM(BK547:BK637)</f>
        <v>0</v>
      </c>
    </row>
    <row r="547" spans="2:65" s="1" customFormat="1" ht="37.9" customHeight="1">
      <c r="B547" s="33"/>
      <c r="C547" s="134" t="s">
        <v>765</v>
      </c>
      <c r="D547" s="134" t="s">
        <v>360</v>
      </c>
      <c r="E547" s="135" t="s">
        <v>766</v>
      </c>
      <c r="F547" s="136" t="s">
        <v>767</v>
      </c>
      <c r="G547" s="137" t="s">
        <v>504</v>
      </c>
      <c r="H547" s="138">
        <v>24</v>
      </c>
      <c r="I547" s="139"/>
      <c r="J547" s="140">
        <f>ROUND(I547*H547,2)</f>
        <v>0</v>
      </c>
      <c r="K547" s="136" t="s">
        <v>363</v>
      </c>
      <c r="L547" s="33"/>
      <c r="M547" s="141" t="s">
        <v>19</v>
      </c>
      <c r="N547" s="142" t="s">
        <v>49</v>
      </c>
      <c r="P547" s="143">
        <f>O547*H547</f>
        <v>0</v>
      </c>
      <c r="Q547" s="143">
        <v>0.29121239999999998</v>
      </c>
      <c r="R547" s="143">
        <f>Q547*H547</f>
        <v>6.9890975999999991</v>
      </c>
      <c r="S547" s="143">
        <v>0</v>
      </c>
      <c r="T547" s="144">
        <f>S547*H547</f>
        <v>0</v>
      </c>
      <c r="AR547" s="145" t="s">
        <v>364</v>
      </c>
      <c r="AT547" s="145" t="s">
        <v>360</v>
      </c>
      <c r="AU547" s="145" t="s">
        <v>90</v>
      </c>
      <c r="AY547" s="18" t="s">
        <v>358</v>
      </c>
      <c r="BE547" s="146">
        <f>IF(N547="základní",J547,0)</f>
        <v>0</v>
      </c>
      <c r="BF547" s="146">
        <f>IF(N547="snížená",J547,0)</f>
        <v>0</v>
      </c>
      <c r="BG547" s="146">
        <f>IF(N547="zákl. přenesená",J547,0)</f>
        <v>0</v>
      </c>
      <c r="BH547" s="146">
        <f>IF(N547="sníž. přenesená",J547,0)</f>
        <v>0</v>
      </c>
      <c r="BI547" s="146">
        <f>IF(N547="nulová",J547,0)</f>
        <v>0</v>
      </c>
      <c r="BJ547" s="18" t="s">
        <v>90</v>
      </c>
      <c r="BK547" s="146">
        <f>ROUND(I547*H547,2)</f>
        <v>0</v>
      </c>
      <c r="BL547" s="18" t="s">
        <v>364</v>
      </c>
      <c r="BM547" s="145" t="s">
        <v>5784</v>
      </c>
    </row>
    <row r="548" spans="2:65" s="1" customFormat="1" ht="11.25">
      <c r="B548" s="33"/>
      <c r="D548" s="147" t="s">
        <v>366</v>
      </c>
      <c r="F548" s="148" t="s">
        <v>769</v>
      </c>
      <c r="I548" s="149"/>
      <c r="L548" s="33"/>
      <c r="M548" s="150"/>
      <c r="T548" s="54"/>
      <c r="AT548" s="18" t="s">
        <v>366</v>
      </c>
      <c r="AU548" s="18" t="s">
        <v>90</v>
      </c>
    </row>
    <row r="549" spans="2:65" s="12" customFormat="1" ht="11.25">
      <c r="B549" s="151"/>
      <c r="D549" s="152" t="s">
        <v>368</v>
      </c>
      <c r="E549" s="153" t="s">
        <v>19</v>
      </c>
      <c r="F549" s="154" t="s">
        <v>5785</v>
      </c>
      <c r="H549" s="153" t="s">
        <v>19</v>
      </c>
      <c r="I549" s="155"/>
      <c r="L549" s="151"/>
      <c r="M549" s="156"/>
      <c r="T549" s="157"/>
      <c r="AT549" s="153" t="s">
        <v>368</v>
      </c>
      <c r="AU549" s="153" t="s">
        <v>90</v>
      </c>
      <c r="AV549" s="12" t="s">
        <v>84</v>
      </c>
      <c r="AW549" s="12" t="s">
        <v>36</v>
      </c>
      <c r="AX549" s="12" t="s">
        <v>77</v>
      </c>
      <c r="AY549" s="153" t="s">
        <v>358</v>
      </c>
    </row>
    <row r="550" spans="2:65" s="13" customFormat="1" ht="11.25">
      <c r="B550" s="158"/>
      <c r="D550" s="152" t="s">
        <v>368</v>
      </c>
      <c r="E550" s="159" t="s">
        <v>19</v>
      </c>
      <c r="F550" s="160" t="s">
        <v>210</v>
      </c>
      <c r="H550" s="161">
        <v>24</v>
      </c>
      <c r="I550" s="162"/>
      <c r="L550" s="158"/>
      <c r="M550" s="163"/>
      <c r="T550" s="164"/>
      <c r="AT550" s="159" t="s">
        <v>368</v>
      </c>
      <c r="AU550" s="159" t="s">
        <v>90</v>
      </c>
      <c r="AV550" s="13" t="s">
        <v>90</v>
      </c>
      <c r="AW550" s="13" t="s">
        <v>36</v>
      </c>
      <c r="AX550" s="13" t="s">
        <v>77</v>
      </c>
      <c r="AY550" s="159" t="s">
        <v>358</v>
      </c>
    </row>
    <row r="551" spans="2:65" s="14" customFormat="1" ht="11.25">
      <c r="B551" s="165"/>
      <c r="D551" s="152" t="s">
        <v>368</v>
      </c>
      <c r="E551" s="166" t="s">
        <v>19</v>
      </c>
      <c r="F551" s="167" t="s">
        <v>371</v>
      </c>
      <c r="H551" s="168">
        <v>24</v>
      </c>
      <c r="I551" s="169"/>
      <c r="L551" s="165"/>
      <c r="M551" s="170"/>
      <c r="T551" s="171"/>
      <c r="AT551" s="166" t="s">
        <v>368</v>
      </c>
      <c r="AU551" s="166" t="s">
        <v>90</v>
      </c>
      <c r="AV551" s="14" t="s">
        <v>364</v>
      </c>
      <c r="AW551" s="14" t="s">
        <v>36</v>
      </c>
      <c r="AX551" s="14" t="s">
        <v>84</v>
      </c>
      <c r="AY551" s="166" t="s">
        <v>358</v>
      </c>
    </row>
    <row r="552" spans="2:65" s="1" customFormat="1" ht="16.5" customHeight="1">
      <c r="B552" s="33"/>
      <c r="C552" s="179" t="s">
        <v>773</v>
      </c>
      <c r="D552" s="179" t="s">
        <v>440</v>
      </c>
      <c r="E552" s="180" t="s">
        <v>5786</v>
      </c>
      <c r="F552" s="181" t="s">
        <v>5787</v>
      </c>
      <c r="G552" s="182" t="s">
        <v>776</v>
      </c>
      <c r="H552" s="183">
        <v>73.180000000000007</v>
      </c>
      <c r="I552" s="184"/>
      <c r="J552" s="185">
        <f>ROUND(I552*H552,2)</f>
        <v>0</v>
      </c>
      <c r="K552" s="181" t="s">
        <v>19</v>
      </c>
      <c r="L552" s="186"/>
      <c r="M552" s="187" t="s">
        <v>19</v>
      </c>
      <c r="N552" s="188" t="s">
        <v>49</v>
      </c>
      <c r="P552" s="143">
        <f>O552*H552</f>
        <v>0</v>
      </c>
      <c r="Q552" s="143">
        <v>0</v>
      </c>
      <c r="R552" s="143">
        <f>Q552*H552</f>
        <v>0</v>
      </c>
      <c r="S552" s="143">
        <v>0</v>
      </c>
      <c r="T552" s="144">
        <f>S552*H552</f>
        <v>0</v>
      </c>
      <c r="AR552" s="145" t="s">
        <v>406</v>
      </c>
      <c r="AT552" s="145" t="s">
        <v>440</v>
      </c>
      <c r="AU552" s="145" t="s">
        <v>90</v>
      </c>
      <c r="AY552" s="18" t="s">
        <v>358</v>
      </c>
      <c r="BE552" s="146">
        <f>IF(N552="základní",J552,0)</f>
        <v>0</v>
      </c>
      <c r="BF552" s="146">
        <f>IF(N552="snížená",J552,0)</f>
        <v>0</v>
      </c>
      <c r="BG552" s="146">
        <f>IF(N552="zákl. přenesená",J552,0)</f>
        <v>0</v>
      </c>
      <c r="BH552" s="146">
        <f>IF(N552="sníž. přenesená",J552,0)</f>
        <v>0</v>
      </c>
      <c r="BI552" s="146">
        <f>IF(N552="nulová",J552,0)</f>
        <v>0</v>
      </c>
      <c r="BJ552" s="18" t="s">
        <v>90</v>
      </c>
      <c r="BK552" s="146">
        <f>ROUND(I552*H552,2)</f>
        <v>0</v>
      </c>
      <c r="BL552" s="18" t="s">
        <v>364</v>
      </c>
      <c r="BM552" s="145" t="s">
        <v>5788</v>
      </c>
    </row>
    <row r="553" spans="2:65" s="12" customFormat="1" ht="11.25">
      <c r="B553" s="151"/>
      <c r="D553" s="152" t="s">
        <v>368</v>
      </c>
      <c r="E553" s="153" t="s">
        <v>19</v>
      </c>
      <c r="F553" s="154" t="s">
        <v>5785</v>
      </c>
      <c r="H553" s="153" t="s">
        <v>19</v>
      </c>
      <c r="I553" s="155"/>
      <c r="L553" s="151"/>
      <c r="M553" s="156"/>
      <c r="T553" s="157"/>
      <c r="AT553" s="153" t="s">
        <v>368</v>
      </c>
      <c r="AU553" s="153" t="s">
        <v>90</v>
      </c>
      <c r="AV553" s="12" t="s">
        <v>84</v>
      </c>
      <c r="AW553" s="12" t="s">
        <v>36</v>
      </c>
      <c r="AX553" s="12" t="s">
        <v>77</v>
      </c>
      <c r="AY553" s="153" t="s">
        <v>358</v>
      </c>
    </row>
    <row r="554" spans="2:65" s="13" customFormat="1" ht="11.25">
      <c r="B554" s="158"/>
      <c r="D554" s="152" t="s">
        <v>368</v>
      </c>
      <c r="E554" s="159" t="s">
        <v>19</v>
      </c>
      <c r="F554" s="160" t="s">
        <v>5789</v>
      </c>
      <c r="H554" s="161">
        <v>73.180000000000007</v>
      </c>
      <c r="I554" s="162"/>
      <c r="L554" s="158"/>
      <c r="M554" s="163"/>
      <c r="T554" s="164"/>
      <c r="AT554" s="159" t="s">
        <v>368</v>
      </c>
      <c r="AU554" s="159" t="s">
        <v>90</v>
      </c>
      <c r="AV554" s="13" t="s">
        <v>90</v>
      </c>
      <c r="AW554" s="13" t="s">
        <v>36</v>
      </c>
      <c r="AX554" s="13" t="s">
        <v>77</v>
      </c>
      <c r="AY554" s="159" t="s">
        <v>358</v>
      </c>
    </row>
    <row r="555" spans="2:65" s="14" customFormat="1" ht="11.25">
      <c r="B555" s="165"/>
      <c r="D555" s="152" t="s">
        <v>368</v>
      </c>
      <c r="E555" s="166" t="s">
        <v>19</v>
      </c>
      <c r="F555" s="167" t="s">
        <v>371</v>
      </c>
      <c r="H555" s="168">
        <v>73.180000000000007</v>
      </c>
      <c r="I555" s="169"/>
      <c r="L555" s="165"/>
      <c r="M555" s="170"/>
      <c r="T555" s="171"/>
      <c r="AT555" s="166" t="s">
        <v>368</v>
      </c>
      <c r="AU555" s="166" t="s">
        <v>90</v>
      </c>
      <c r="AV555" s="14" t="s">
        <v>364</v>
      </c>
      <c r="AW555" s="14" t="s">
        <v>36</v>
      </c>
      <c r="AX555" s="14" t="s">
        <v>84</v>
      </c>
      <c r="AY555" s="166" t="s">
        <v>358</v>
      </c>
    </row>
    <row r="556" spans="2:65" s="1" customFormat="1" ht="16.5" customHeight="1">
      <c r="B556" s="33"/>
      <c r="C556" s="179" t="s">
        <v>779</v>
      </c>
      <c r="D556" s="179" t="s">
        <v>440</v>
      </c>
      <c r="E556" s="180" t="s">
        <v>5790</v>
      </c>
      <c r="F556" s="181" t="s">
        <v>5791</v>
      </c>
      <c r="G556" s="182" t="s">
        <v>776</v>
      </c>
      <c r="H556" s="183">
        <v>93</v>
      </c>
      <c r="I556" s="184"/>
      <c r="J556" s="185">
        <f>ROUND(I556*H556,2)</f>
        <v>0</v>
      </c>
      <c r="K556" s="181" t="s">
        <v>19</v>
      </c>
      <c r="L556" s="186"/>
      <c r="M556" s="187" t="s">
        <v>19</v>
      </c>
      <c r="N556" s="188" t="s">
        <v>49</v>
      </c>
      <c r="P556" s="143">
        <f>O556*H556</f>
        <v>0</v>
      </c>
      <c r="Q556" s="143">
        <v>0</v>
      </c>
      <c r="R556" s="143">
        <f>Q556*H556</f>
        <v>0</v>
      </c>
      <c r="S556" s="143">
        <v>0</v>
      </c>
      <c r="T556" s="144">
        <f>S556*H556</f>
        <v>0</v>
      </c>
      <c r="AR556" s="145" t="s">
        <v>406</v>
      </c>
      <c r="AT556" s="145" t="s">
        <v>440</v>
      </c>
      <c r="AU556" s="145" t="s">
        <v>90</v>
      </c>
      <c r="AY556" s="18" t="s">
        <v>358</v>
      </c>
      <c r="BE556" s="146">
        <f>IF(N556="základní",J556,0)</f>
        <v>0</v>
      </c>
      <c r="BF556" s="146">
        <f>IF(N556="snížená",J556,0)</f>
        <v>0</v>
      </c>
      <c r="BG556" s="146">
        <f>IF(N556="zákl. přenesená",J556,0)</f>
        <v>0</v>
      </c>
      <c r="BH556" s="146">
        <f>IF(N556="sníž. přenesená",J556,0)</f>
        <v>0</v>
      </c>
      <c r="BI556" s="146">
        <f>IF(N556="nulová",J556,0)</f>
        <v>0</v>
      </c>
      <c r="BJ556" s="18" t="s">
        <v>90</v>
      </c>
      <c r="BK556" s="146">
        <f>ROUND(I556*H556,2)</f>
        <v>0</v>
      </c>
      <c r="BL556" s="18" t="s">
        <v>364</v>
      </c>
      <c r="BM556" s="145" t="s">
        <v>5792</v>
      </c>
    </row>
    <row r="557" spans="2:65" s="12" customFormat="1" ht="11.25">
      <c r="B557" s="151"/>
      <c r="D557" s="152" t="s">
        <v>368</v>
      </c>
      <c r="E557" s="153" t="s">
        <v>19</v>
      </c>
      <c r="F557" s="154" t="s">
        <v>5785</v>
      </c>
      <c r="H557" s="153" t="s">
        <v>19</v>
      </c>
      <c r="I557" s="155"/>
      <c r="L557" s="151"/>
      <c r="M557" s="156"/>
      <c r="T557" s="157"/>
      <c r="AT557" s="153" t="s">
        <v>368</v>
      </c>
      <c r="AU557" s="153" t="s">
        <v>90</v>
      </c>
      <c r="AV557" s="12" t="s">
        <v>84</v>
      </c>
      <c r="AW557" s="12" t="s">
        <v>36</v>
      </c>
      <c r="AX557" s="12" t="s">
        <v>77</v>
      </c>
      <c r="AY557" s="153" t="s">
        <v>358</v>
      </c>
    </row>
    <row r="558" spans="2:65" s="13" customFormat="1" ht="11.25">
      <c r="B558" s="158"/>
      <c r="D558" s="152" t="s">
        <v>368</v>
      </c>
      <c r="E558" s="159" t="s">
        <v>19</v>
      </c>
      <c r="F558" s="160" t="s">
        <v>1000</v>
      </c>
      <c r="H558" s="161">
        <v>93</v>
      </c>
      <c r="I558" s="162"/>
      <c r="L558" s="158"/>
      <c r="M558" s="163"/>
      <c r="T558" s="164"/>
      <c r="AT558" s="159" t="s">
        <v>368</v>
      </c>
      <c r="AU558" s="159" t="s">
        <v>90</v>
      </c>
      <c r="AV558" s="13" t="s">
        <v>90</v>
      </c>
      <c r="AW558" s="13" t="s">
        <v>36</v>
      </c>
      <c r="AX558" s="13" t="s">
        <v>77</v>
      </c>
      <c r="AY558" s="159" t="s">
        <v>358</v>
      </c>
    </row>
    <row r="559" spans="2:65" s="14" customFormat="1" ht="11.25">
      <c r="B559" s="165"/>
      <c r="D559" s="152" t="s">
        <v>368</v>
      </c>
      <c r="E559" s="166" t="s">
        <v>19</v>
      </c>
      <c r="F559" s="167" t="s">
        <v>371</v>
      </c>
      <c r="H559" s="168">
        <v>93</v>
      </c>
      <c r="I559" s="169"/>
      <c r="L559" s="165"/>
      <c r="M559" s="170"/>
      <c r="T559" s="171"/>
      <c r="AT559" s="166" t="s">
        <v>368</v>
      </c>
      <c r="AU559" s="166" t="s">
        <v>90</v>
      </c>
      <c r="AV559" s="14" t="s">
        <v>364</v>
      </c>
      <c r="AW559" s="14" t="s">
        <v>36</v>
      </c>
      <c r="AX559" s="14" t="s">
        <v>84</v>
      </c>
      <c r="AY559" s="166" t="s">
        <v>358</v>
      </c>
    </row>
    <row r="560" spans="2:65" s="1" customFormat="1" ht="49.15" customHeight="1">
      <c r="B560" s="33"/>
      <c r="C560" s="134" t="s">
        <v>784</v>
      </c>
      <c r="D560" s="134" t="s">
        <v>360</v>
      </c>
      <c r="E560" s="135" t="s">
        <v>803</v>
      </c>
      <c r="F560" s="136" t="s">
        <v>804</v>
      </c>
      <c r="G560" s="137" t="s">
        <v>209</v>
      </c>
      <c r="H560" s="138">
        <v>0.94099999999999995</v>
      </c>
      <c r="I560" s="139"/>
      <c r="J560" s="140">
        <f>ROUND(I560*H560,2)</f>
        <v>0</v>
      </c>
      <c r="K560" s="136" t="s">
        <v>363</v>
      </c>
      <c r="L560" s="33"/>
      <c r="M560" s="141" t="s">
        <v>19</v>
      </c>
      <c r="N560" s="142" t="s">
        <v>49</v>
      </c>
      <c r="P560" s="143">
        <f>O560*H560</f>
        <v>0</v>
      </c>
      <c r="Q560" s="143">
        <v>2.5020099999999998</v>
      </c>
      <c r="R560" s="143">
        <f>Q560*H560</f>
        <v>2.3543914099999999</v>
      </c>
      <c r="S560" s="143">
        <v>0</v>
      </c>
      <c r="T560" s="144">
        <f>S560*H560</f>
        <v>0</v>
      </c>
      <c r="AR560" s="145" t="s">
        <v>364</v>
      </c>
      <c r="AT560" s="145" t="s">
        <v>360</v>
      </c>
      <c r="AU560" s="145" t="s">
        <v>90</v>
      </c>
      <c r="AY560" s="18" t="s">
        <v>358</v>
      </c>
      <c r="BE560" s="146">
        <f>IF(N560="základní",J560,0)</f>
        <v>0</v>
      </c>
      <c r="BF560" s="146">
        <f>IF(N560="snížená",J560,0)</f>
        <v>0</v>
      </c>
      <c r="BG560" s="146">
        <f>IF(N560="zákl. přenesená",J560,0)</f>
        <v>0</v>
      </c>
      <c r="BH560" s="146">
        <f>IF(N560="sníž. přenesená",J560,0)</f>
        <v>0</v>
      </c>
      <c r="BI560" s="146">
        <f>IF(N560="nulová",J560,0)</f>
        <v>0</v>
      </c>
      <c r="BJ560" s="18" t="s">
        <v>90</v>
      </c>
      <c r="BK560" s="146">
        <f>ROUND(I560*H560,2)</f>
        <v>0</v>
      </c>
      <c r="BL560" s="18" t="s">
        <v>364</v>
      </c>
      <c r="BM560" s="145" t="s">
        <v>5793</v>
      </c>
    </row>
    <row r="561" spans="2:65" s="1" customFormat="1" ht="11.25">
      <c r="B561" s="33"/>
      <c r="D561" s="147" t="s">
        <v>366</v>
      </c>
      <c r="F561" s="148" t="s">
        <v>806</v>
      </c>
      <c r="I561" s="149"/>
      <c r="L561" s="33"/>
      <c r="M561" s="150"/>
      <c r="T561" s="54"/>
      <c r="AT561" s="18" t="s">
        <v>366</v>
      </c>
      <c r="AU561" s="18" t="s">
        <v>90</v>
      </c>
    </row>
    <row r="562" spans="2:65" s="12" customFormat="1" ht="11.25">
      <c r="B562" s="151"/>
      <c r="D562" s="152" t="s">
        <v>368</v>
      </c>
      <c r="E562" s="153" t="s">
        <v>19</v>
      </c>
      <c r="F562" s="154" t="s">
        <v>485</v>
      </c>
      <c r="H562" s="153" t="s">
        <v>19</v>
      </c>
      <c r="I562" s="155"/>
      <c r="L562" s="151"/>
      <c r="M562" s="156"/>
      <c r="T562" s="157"/>
      <c r="AT562" s="153" t="s">
        <v>368</v>
      </c>
      <c r="AU562" s="153" t="s">
        <v>90</v>
      </c>
      <c r="AV562" s="12" t="s">
        <v>84</v>
      </c>
      <c r="AW562" s="12" t="s">
        <v>36</v>
      </c>
      <c r="AX562" s="12" t="s">
        <v>77</v>
      </c>
      <c r="AY562" s="153" t="s">
        <v>358</v>
      </c>
    </row>
    <row r="563" spans="2:65" s="12" customFormat="1" ht="11.25">
      <c r="B563" s="151"/>
      <c r="D563" s="152" t="s">
        <v>368</v>
      </c>
      <c r="E563" s="153" t="s">
        <v>19</v>
      </c>
      <c r="F563" s="154" t="s">
        <v>5691</v>
      </c>
      <c r="H563" s="153" t="s">
        <v>19</v>
      </c>
      <c r="I563" s="155"/>
      <c r="L563" s="151"/>
      <c r="M563" s="156"/>
      <c r="T563" s="157"/>
      <c r="AT563" s="153" t="s">
        <v>368</v>
      </c>
      <c r="AU563" s="153" t="s">
        <v>90</v>
      </c>
      <c r="AV563" s="12" t="s">
        <v>84</v>
      </c>
      <c r="AW563" s="12" t="s">
        <v>36</v>
      </c>
      <c r="AX563" s="12" t="s">
        <v>77</v>
      </c>
      <c r="AY563" s="153" t="s">
        <v>358</v>
      </c>
    </row>
    <row r="564" spans="2:65" s="13" customFormat="1" ht="11.25">
      <c r="B564" s="158"/>
      <c r="D564" s="152" t="s">
        <v>368</v>
      </c>
      <c r="E564" s="159" t="s">
        <v>19</v>
      </c>
      <c r="F564" s="160" t="s">
        <v>5794</v>
      </c>
      <c r="H564" s="161">
        <v>0.94099999999999995</v>
      </c>
      <c r="I564" s="162"/>
      <c r="L564" s="158"/>
      <c r="M564" s="163"/>
      <c r="T564" s="164"/>
      <c r="AT564" s="159" t="s">
        <v>368</v>
      </c>
      <c r="AU564" s="159" t="s">
        <v>90</v>
      </c>
      <c r="AV564" s="13" t="s">
        <v>90</v>
      </c>
      <c r="AW564" s="13" t="s">
        <v>36</v>
      </c>
      <c r="AX564" s="13" t="s">
        <v>77</v>
      </c>
      <c r="AY564" s="159" t="s">
        <v>358</v>
      </c>
    </row>
    <row r="565" spans="2:65" s="14" customFormat="1" ht="11.25">
      <c r="B565" s="165"/>
      <c r="D565" s="152" t="s">
        <v>368</v>
      </c>
      <c r="E565" s="166" t="s">
        <v>19</v>
      </c>
      <c r="F565" s="167" t="s">
        <v>371</v>
      </c>
      <c r="H565" s="168">
        <v>0.94099999999999995</v>
      </c>
      <c r="I565" s="169"/>
      <c r="L565" s="165"/>
      <c r="M565" s="170"/>
      <c r="T565" s="171"/>
      <c r="AT565" s="166" t="s">
        <v>368</v>
      </c>
      <c r="AU565" s="166" t="s">
        <v>90</v>
      </c>
      <c r="AV565" s="14" t="s">
        <v>364</v>
      </c>
      <c r="AW565" s="14" t="s">
        <v>36</v>
      </c>
      <c r="AX565" s="14" t="s">
        <v>84</v>
      </c>
      <c r="AY565" s="166" t="s">
        <v>358</v>
      </c>
    </row>
    <row r="566" spans="2:65" s="1" customFormat="1" ht="16.5" customHeight="1">
      <c r="B566" s="33"/>
      <c r="C566" s="134" t="s">
        <v>789</v>
      </c>
      <c r="D566" s="134" t="s">
        <v>360</v>
      </c>
      <c r="E566" s="135" t="s">
        <v>5795</v>
      </c>
      <c r="F566" s="136" t="s">
        <v>5796</v>
      </c>
      <c r="G566" s="137" t="s">
        <v>504</v>
      </c>
      <c r="H566" s="138">
        <v>1</v>
      </c>
      <c r="I566" s="139"/>
      <c r="J566" s="140">
        <f>ROUND(I566*H566,2)</f>
        <v>0</v>
      </c>
      <c r="K566" s="136" t="s">
        <v>19</v>
      </c>
      <c r="L566" s="33"/>
      <c r="M566" s="141" t="s">
        <v>19</v>
      </c>
      <c r="N566" s="142" t="s">
        <v>49</v>
      </c>
      <c r="P566" s="143">
        <f>O566*H566</f>
        <v>0</v>
      </c>
      <c r="Q566" s="143">
        <v>0</v>
      </c>
      <c r="R566" s="143">
        <f>Q566*H566</f>
        <v>0</v>
      </c>
      <c r="S566" s="143">
        <v>0</v>
      </c>
      <c r="T566" s="144">
        <f>S566*H566</f>
        <v>0</v>
      </c>
      <c r="AR566" s="145" t="s">
        <v>364</v>
      </c>
      <c r="AT566" s="145" t="s">
        <v>360</v>
      </c>
      <c r="AU566" s="145" t="s">
        <v>90</v>
      </c>
      <c r="AY566" s="18" t="s">
        <v>358</v>
      </c>
      <c r="BE566" s="146">
        <f>IF(N566="základní",J566,0)</f>
        <v>0</v>
      </c>
      <c r="BF566" s="146">
        <f>IF(N566="snížená",J566,0)</f>
        <v>0</v>
      </c>
      <c r="BG566" s="146">
        <f>IF(N566="zákl. přenesená",J566,0)</f>
        <v>0</v>
      </c>
      <c r="BH566" s="146">
        <f>IF(N566="sníž. přenesená",J566,0)</f>
        <v>0</v>
      </c>
      <c r="BI566" s="146">
        <f>IF(N566="nulová",J566,0)</f>
        <v>0</v>
      </c>
      <c r="BJ566" s="18" t="s">
        <v>90</v>
      </c>
      <c r="BK566" s="146">
        <f>ROUND(I566*H566,2)</f>
        <v>0</v>
      </c>
      <c r="BL566" s="18" t="s">
        <v>364</v>
      </c>
      <c r="BM566" s="145" t="s">
        <v>5797</v>
      </c>
    </row>
    <row r="567" spans="2:65" s="12" customFormat="1" ht="11.25">
      <c r="B567" s="151"/>
      <c r="D567" s="152" t="s">
        <v>368</v>
      </c>
      <c r="E567" s="153" t="s">
        <v>19</v>
      </c>
      <c r="F567" s="154" t="s">
        <v>772</v>
      </c>
      <c r="H567" s="153" t="s">
        <v>19</v>
      </c>
      <c r="I567" s="155"/>
      <c r="L567" s="151"/>
      <c r="M567" s="156"/>
      <c r="T567" s="157"/>
      <c r="AT567" s="153" t="s">
        <v>368</v>
      </c>
      <c r="AU567" s="153" t="s">
        <v>90</v>
      </c>
      <c r="AV567" s="12" t="s">
        <v>84</v>
      </c>
      <c r="AW567" s="12" t="s">
        <v>36</v>
      </c>
      <c r="AX567" s="12" t="s">
        <v>77</v>
      </c>
      <c r="AY567" s="153" t="s">
        <v>358</v>
      </c>
    </row>
    <row r="568" spans="2:65" s="13" customFormat="1" ht="11.25">
      <c r="B568" s="158"/>
      <c r="D568" s="152" t="s">
        <v>368</v>
      </c>
      <c r="E568" s="159" t="s">
        <v>19</v>
      </c>
      <c r="F568" s="160" t="s">
        <v>84</v>
      </c>
      <c r="H568" s="161">
        <v>1</v>
      </c>
      <c r="I568" s="162"/>
      <c r="L568" s="158"/>
      <c r="M568" s="163"/>
      <c r="T568" s="164"/>
      <c r="AT568" s="159" t="s">
        <v>368</v>
      </c>
      <c r="AU568" s="159" t="s">
        <v>90</v>
      </c>
      <c r="AV568" s="13" t="s">
        <v>90</v>
      </c>
      <c r="AW568" s="13" t="s">
        <v>36</v>
      </c>
      <c r="AX568" s="13" t="s">
        <v>77</v>
      </c>
      <c r="AY568" s="159" t="s">
        <v>358</v>
      </c>
    </row>
    <row r="569" spans="2:65" s="14" customFormat="1" ht="11.25">
      <c r="B569" s="165"/>
      <c r="D569" s="152" t="s">
        <v>368</v>
      </c>
      <c r="E569" s="166" t="s">
        <v>19</v>
      </c>
      <c r="F569" s="167" t="s">
        <v>371</v>
      </c>
      <c r="H569" s="168">
        <v>1</v>
      </c>
      <c r="I569" s="169"/>
      <c r="L569" s="165"/>
      <c r="M569" s="170"/>
      <c r="T569" s="171"/>
      <c r="AT569" s="166" t="s">
        <v>368</v>
      </c>
      <c r="AU569" s="166" t="s">
        <v>90</v>
      </c>
      <c r="AV569" s="14" t="s">
        <v>364</v>
      </c>
      <c r="AW569" s="14" t="s">
        <v>36</v>
      </c>
      <c r="AX569" s="14" t="s">
        <v>84</v>
      </c>
      <c r="AY569" s="166" t="s">
        <v>358</v>
      </c>
    </row>
    <row r="570" spans="2:65" s="1" customFormat="1" ht="37.9" customHeight="1">
      <c r="B570" s="33"/>
      <c r="C570" s="134" t="s">
        <v>794</v>
      </c>
      <c r="D570" s="134" t="s">
        <v>360</v>
      </c>
      <c r="E570" s="135" t="s">
        <v>811</v>
      </c>
      <c r="F570" s="136" t="s">
        <v>812</v>
      </c>
      <c r="G570" s="137" t="s">
        <v>195</v>
      </c>
      <c r="H570" s="138">
        <v>4.5199999999999996</v>
      </c>
      <c r="I570" s="139"/>
      <c r="J570" s="140">
        <f>ROUND(I570*H570,2)</f>
        <v>0</v>
      </c>
      <c r="K570" s="136" t="s">
        <v>363</v>
      </c>
      <c r="L570" s="33"/>
      <c r="M570" s="141" t="s">
        <v>19</v>
      </c>
      <c r="N570" s="142" t="s">
        <v>49</v>
      </c>
      <c r="P570" s="143">
        <f>O570*H570</f>
        <v>0</v>
      </c>
      <c r="Q570" s="143">
        <v>5.3261999999999997E-3</v>
      </c>
      <c r="R570" s="143">
        <f>Q570*H570</f>
        <v>2.4074423999999997E-2</v>
      </c>
      <c r="S570" s="143">
        <v>0</v>
      </c>
      <c r="T570" s="144">
        <f>S570*H570</f>
        <v>0</v>
      </c>
      <c r="AR570" s="145" t="s">
        <v>364</v>
      </c>
      <c r="AT570" s="145" t="s">
        <v>360</v>
      </c>
      <c r="AU570" s="145" t="s">
        <v>90</v>
      </c>
      <c r="AY570" s="18" t="s">
        <v>358</v>
      </c>
      <c r="BE570" s="146">
        <f>IF(N570="základní",J570,0)</f>
        <v>0</v>
      </c>
      <c r="BF570" s="146">
        <f>IF(N570="snížená",J570,0)</f>
        <v>0</v>
      </c>
      <c r="BG570" s="146">
        <f>IF(N570="zákl. přenesená",J570,0)</f>
        <v>0</v>
      </c>
      <c r="BH570" s="146">
        <f>IF(N570="sníž. přenesená",J570,0)</f>
        <v>0</v>
      </c>
      <c r="BI570" s="146">
        <f>IF(N570="nulová",J570,0)</f>
        <v>0</v>
      </c>
      <c r="BJ570" s="18" t="s">
        <v>90</v>
      </c>
      <c r="BK570" s="146">
        <f>ROUND(I570*H570,2)</f>
        <v>0</v>
      </c>
      <c r="BL570" s="18" t="s">
        <v>364</v>
      </c>
      <c r="BM570" s="145" t="s">
        <v>5798</v>
      </c>
    </row>
    <row r="571" spans="2:65" s="1" customFormat="1" ht="11.25">
      <c r="B571" s="33"/>
      <c r="D571" s="147" t="s">
        <v>366</v>
      </c>
      <c r="F571" s="148" t="s">
        <v>814</v>
      </c>
      <c r="I571" s="149"/>
      <c r="L571" s="33"/>
      <c r="M571" s="150"/>
      <c r="T571" s="54"/>
      <c r="AT571" s="18" t="s">
        <v>366</v>
      </c>
      <c r="AU571" s="18" t="s">
        <v>90</v>
      </c>
    </row>
    <row r="572" spans="2:65" s="12" customFormat="1" ht="11.25">
      <c r="B572" s="151"/>
      <c r="D572" s="152" t="s">
        <v>368</v>
      </c>
      <c r="E572" s="153" t="s">
        <v>19</v>
      </c>
      <c r="F572" s="154" t="s">
        <v>485</v>
      </c>
      <c r="H572" s="153" t="s">
        <v>19</v>
      </c>
      <c r="I572" s="155"/>
      <c r="L572" s="151"/>
      <c r="M572" s="156"/>
      <c r="T572" s="157"/>
      <c r="AT572" s="153" t="s">
        <v>368</v>
      </c>
      <c r="AU572" s="153" t="s">
        <v>90</v>
      </c>
      <c r="AV572" s="12" t="s">
        <v>84</v>
      </c>
      <c r="AW572" s="12" t="s">
        <v>36</v>
      </c>
      <c r="AX572" s="12" t="s">
        <v>77</v>
      </c>
      <c r="AY572" s="153" t="s">
        <v>358</v>
      </c>
    </row>
    <row r="573" spans="2:65" s="13" customFormat="1" ht="11.25">
      <c r="B573" s="158"/>
      <c r="D573" s="152" t="s">
        <v>368</v>
      </c>
      <c r="E573" s="159" t="s">
        <v>19</v>
      </c>
      <c r="F573" s="160" t="s">
        <v>5799</v>
      </c>
      <c r="H573" s="161">
        <v>2.7839999999999998</v>
      </c>
      <c r="I573" s="162"/>
      <c r="L573" s="158"/>
      <c r="M573" s="163"/>
      <c r="T573" s="164"/>
      <c r="AT573" s="159" t="s">
        <v>368</v>
      </c>
      <c r="AU573" s="159" t="s">
        <v>90</v>
      </c>
      <c r="AV573" s="13" t="s">
        <v>90</v>
      </c>
      <c r="AW573" s="13" t="s">
        <v>36</v>
      </c>
      <c r="AX573" s="13" t="s">
        <v>77</v>
      </c>
      <c r="AY573" s="159" t="s">
        <v>358</v>
      </c>
    </row>
    <row r="574" spans="2:65" s="13" customFormat="1" ht="11.25">
      <c r="B574" s="158"/>
      <c r="D574" s="152" t="s">
        <v>368</v>
      </c>
      <c r="E574" s="159" t="s">
        <v>19</v>
      </c>
      <c r="F574" s="160" t="s">
        <v>5800</v>
      </c>
      <c r="H574" s="161">
        <v>1.736</v>
      </c>
      <c r="I574" s="162"/>
      <c r="L574" s="158"/>
      <c r="M574" s="163"/>
      <c r="T574" s="164"/>
      <c r="AT574" s="159" t="s">
        <v>368</v>
      </c>
      <c r="AU574" s="159" t="s">
        <v>90</v>
      </c>
      <c r="AV574" s="13" t="s">
        <v>90</v>
      </c>
      <c r="AW574" s="13" t="s">
        <v>36</v>
      </c>
      <c r="AX574" s="13" t="s">
        <v>77</v>
      </c>
      <c r="AY574" s="159" t="s">
        <v>358</v>
      </c>
    </row>
    <row r="575" spans="2:65" s="15" customFormat="1" ht="11.25">
      <c r="B575" s="172"/>
      <c r="D575" s="152" t="s">
        <v>368</v>
      </c>
      <c r="E575" s="173" t="s">
        <v>293</v>
      </c>
      <c r="F575" s="174" t="s">
        <v>416</v>
      </c>
      <c r="H575" s="175">
        <v>4.5199999999999996</v>
      </c>
      <c r="I575" s="176"/>
      <c r="L575" s="172"/>
      <c r="M575" s="177"/>
      <c r="T575" s="178"/>
      <c r="AT575" s="173" t="s">
        <v>368</v>
      </c>
      <c r="AU575" s="173" t="s">
        <v>90</v>
      </c>
      <c r="AV575" s="15" t="s">
        <v>97</v>
      </c>
      <c r="AW575" s="15" t="s">
        <v>36</v>
      </c>
      <c r="AX575" s="15" t="s">
        <v>77</v>
      </c>
      <c r="AY575" s="173" t="s">
        <v>358</v>
      </c>
    </row>
    <row r="576" spans="2:65" s="14" customFormat="1" ht="11.25">
      <c r="B576" s="165"/>
      <c r="D576" s="152" t="s">
        <v>368</v>
      </c>
      <c r="E576" s="166" t="s">
        <v>19</v>
      </c>
      <c r="F576" s="167" t="s">
        <v>371</v>
      </c>
      <c r="H576" s="168">
        <v>4.5199999999999996</v>
      </c>
      <c r="I576" s="169"/>
      <c r="L576" s="165"/>
      <c r="M576" s="170"/>
      <c r="T576" s="171"/>
      <c r="AT576" s="166" t="s">
        <v>368</v>
      </c>
      <c r="AU576" s="166" t="s">
        <v>90</v>
      </c>
      <c r="AV576" s="14" t="s">
        <v>364</v>
      </c>
      <c r="AW576" s="14" t="s">
        <v>36</v>
      </c>
      <c r="AX576" s="14" t="s">
        <v>84</v>
      </c>
      <c r="AY576" s="166" t="s">
        <v>358</v>
      </c>
    </row>
    <row r="577" spans="2:65" s="1" customFormat="1" ht="37.9" customHeight="1">
      <c r="B577" s="33"/>
      <c r="C577" s="134" t="s">
        <v>798</v>
      </c>
      <c r="D577" s="134" t="s">
        <v>360</v>
      </c>
      <c r="E577" s="135" t="s">
        <v>817</v>
      </c>
      <c r="F577" s="136" t="s">
        <v>818</v>
      </c>
      <c r="G577" s="137" t="s">
        <v>195</v>
      </c>
      <c r="H577" s="138">
        <v>4.5199999999999996</v>
      </c>
      <c r="I577" s="139"/>
      <c r="J577" s="140">
        <f>ROUND(I577*H577,2)</f>
        <v>0</v>
      </c>
      <c r="K577" s="136" t="s">
        <v>363</v>
      </c>
      <c r="L577" s="33"/>
      <c r="M577" s="141" t="s">
        <v>19</v>
      </c>
      <c r="N577" s="142" t="s">
        <v>49</v>
      </c>
      <c r="P577" s="143">
        <f>O577*H577</f>
        <v>0</v>
      </c>
      <c r="Q577" s="143">
        <v>0</v>
      </c>
      <c r="R577" s="143">
        <f>Q577*H577</f>
        <v>0</v>
      </c>
      <c r="S577" s="143">
        <v>0</v>
      </c>
      <c r="T577" s="144">
        <f>S577*H577</f>
        <v>0</v>
      </c>
      <c r="AR577" s="145" t="s">
        <v>364</v>
      </c>
      <c r="AT577" s="145" t="s">
        <v>360</v>
      </c>
      <c r="AU577" s="145" t="s">
        <v>90</v>
      </c>
      <c r="AY577" s="18" t="s">
        <v>358</v>
      </c>
      <c r="BE577" s="146">
        <f>IF(N577="základní",J577,0)</f>
        <v>0</v>
      </c>
      <c r="BF577" s="146">
        <f>IF(N577="snížená",J577,0)</f>
        <v>0</v>
      </c>
      <c r="BG577" s="146">
        <f>IF(N577="zákl. přenesená",J577,0)</f>
        <v>0</v>
      </c>
      <c r="BH577" s="146">
        <f>IF(N577="sníž. přenesená",J577,0)</f>
        <v>0</v>
      </c>
      <c r="BI577" s="146">
        <f>IF(N577="nulová",J577,0)</f>
        <v>0</v>
      </c>
      <c r="BJ577" s="18" t="s">
        <v>90</v>
      </c>
      <c r="BK577" s="146">
        <f>ROUND(I577*H577,2)</f>
        <v>0</v>
      </c>
      <c r="BL577" s="18" t="s">
        <v>364</v>
      </c>
      <c r="BM577" s="145" t="s">
        <v>5801</v>
      </c>
    </row>
    <row r="578" spans="2:65" s="1" customFormat="1" ht="11.25">
      <c r="B578" s="33"/>
      <c r="D578" s="147" t="s">
        <v>366</v>
      </c>
      <c r="F578" s="148" t="s">
        <v>820</v>
      </c>
      <c r="I578" s="149"/>
      <c r="L578" s="33"/>
      <c r="M578" s="150"/>
      <c r="T578" s="54"/>
      <c r="AT578" s="18" t="s">
        <v>366</v>
      </c>
      <c r="AU578" s="18" t="s">
        <v>90</v>
      </c>
    </row>
    <row r="579" spans="2:65" s="13" customFormat="1" ht="11.25">
      <c r="B579" s="158"/>
      <c r="D579" s="152" t="s">
        <v>368</v>
      </c>
      <c r="E579" s="159" t="s">
        <v>19</v>
      </c>
      <c r="F579" s="160" t="s">
        <v>293</v>
      </c>
      <c r="H579" s="161">
        <v>4.5199999999999996</v>
      </c>
      <c r="I579" s="162"/>
      <c r="L579" s="158"/>
      <c r="M579" s="163"/>
      <c r="T579" s="164"/>
      <c r="AT579" s="159" t="s">
        <v>368</v>
      </c>
      <c r="AU579" s="159" t="s">
        <v>90</v>
      </c>
      <c r="AV579" s="13" t="s">
        <v>90</v>
      </c>
      <c r="AW579" s="13" t="s">
        <v>36</v>
      </c>
      <c r="AX579" s="13" t="s">
        <v>77</v>
      </c>
      <c r="AY579" s="159" t="s">
        <v>358</v>
      </c>
    </row>
    <row r="580" spans="2:65" s="14" customFormat="1" ht="11.25">
      <c r="B580" s="165"/>
      <c r="D580" s="152" t="s">
        <v>368</v>
      </c>
      <c r="E580" s="166" t="s">
        <v>19</v>
      </c>
      <c r="F580" s="167" t="s">
        <v>371</v>
      </c>
      <c r="H580" s="168">
        <v>4.5199999999999996</v>
      </c>
      <c r="I580" s="169"/>
      <c r="L580" s="165"/>
      <c r="M580" s="170"/>
      <c r="T580" s="171"/>
      <c r="AT580" s="166" t="s">
        <v>368</v>
      </c>
      <c r="AU580" s="166" t="s">
        <v>90</v>
      </c>
      <c r="AV580" s="14" t="s">
        <v>364</v>
      </c>
      <c r="AW580" s="14" t="s">
        <v>36</v>
      </c>
      <c r="AX580" s="14" t="s">
        <v>84</v>
      </c>
      <c r="AY580" s="166" t="s">
        <v>358</v>
      </c>
    </row>
    <row r="581" spans="2:65" s="1" customFormat="1" ht="37.9" customHeight="1">
      <c r="B581" s="33"/>
      <c r="C581" s="134" t="s">
        <v>802</v>
      </c>
      <c r="D581" s="134" t="s">
        <v>360</v>
      </c>
      <c r="E581" s="135" t="s">
        <v>822</v>
      </c>
      <c r="F581" s="136" t="s">
        <v>823</v>
      </c>
      <c r="G581" s="137" t="s">
        <v>195</v>
      </c>
      <c r="H581" s="138">
        <v>2.7839999999999998</v>
      </c>
      <c r="I581" s="139"/>
      <c r="J581" s="140">
        <f>ROUND(I581*H581,2)</f>
        <v>0</v>
      </c>
      <c r="K581" s="136" t="s">
        <v>363</v>
      </c>
      <c r="L581" s="33"/>
      <c r="M581" s="141" t="s">
        <v>19</v>
      </c>
      <c r="N581" s="142" t="s">
        <v>49</v>
      </c>
      <c r="P581" s="143">
        <f>O581*H581</f>
        <v>0</v>
      </c>
      <c r="Q581" s="143">
        <v>9.2064000000000002E-4</v>
      </c>
      <c r="R581" s="143">
        <f>Q581*H581</f>
        <v>2.5630617599999997E-3</v>
      </c>
      <c r="S581" s="143">
        <v>0</v>
      </c>
      <c r="T581" s="144">
        <f>S581*H581</f>
        <v>0</v>
      </c>
      <c r="AR581" s="145" t="s">
        <v>364</v>
      </c>
      <c r="AT581" s="145" t="s">
        <v>360</v>
      </c>
      <c r="AU581" s="145" t="s">
        <v>90</v>
      </c>
      <c r="AY581" s="18" t="s">
        <v>358</v>
      </c>
      <c r="BE581" s="146">
        <f>IF(N581="základní",J581,0)</f>
        <v>0</v>
      </c>
      <c r="BF581" s="146">
        <f>IF(N581="snížená",J581,0)</f>
        <v>0</v>
      </c>
      <c r="BG581" s="146">
        <f>IF(N581="zákl. přenesená",J581,0)</f>
        <v>0</v>
      </c>
      <c r="BH581" s="146">
        <f>IF(N581="sníž. přenesená",J581,0)</f>
        <v>0</v>
      </c>
      <c r="BI581" s="146">
        <f>IF(N581="nulová",J581,0)</f>
        <v>0</v>
      </c>
      <c r="BJ581" s="18" t="s">
        <v>90</v>
      </c>
      <c r="BK581" s="146">
        <f>ROUND(I581*H581,2)</f>
        <v>0</v>
      </c>
      <c r="BL581" s="18" t="s">
        <v>364</v>
      </c>
      <c r="BM581" s="145" t="s">
        <v>5802</v>
      </c>
    </row>
    <row r="582" spans="2:65" s="1" customFormat="1" ht="11.25">
      <c r="B582" s="33"/>
      <c r="D582" s="147" t="s">
        <v>366</v>
      </c>
      <c r="F582" s="148" t="s">
        <v>825</v>
      </c>
      <c r="I582" s="149"/>
      <c r="L582" s="33"/>
      <c r="M582" s="150"/>
      <c r="T582" s="54"/>
      <c r="AT582" s="18" t="s">
        <v>366</v>
      </c>
      <c r="AU582" s="18" t="s">
        <v>90</v>
      </c>
    </row>
    <row r="583" spans="2:65" s="13" customFormat="1" ht="11.25">
      <c r="B583" s="158"/>
      <c r="D583" s="152" t="s">
        <v>368</v>
      </c>
      <c r="E583" s="159" t="s">
        <v>19</v>
      </c>
      <c r="F583" s="160" t="s">
        <v>5803</v>
      </c>
      <c r="H583" s="161">
        <v>2.7839999999999998</v>
      </c>
      <c r="I583" s="162"/>
      <c r="L583" s="158"/>
      <c r="M583" s="163"/>
      <c r="T583" s="164"/>
      <c r="AT583" s="159" t="s">
        <v>368</v>
      </c>
      <c r="AU583" s="159" t="s">
        <v>90</v>
      </c>
      <c r="AV583" s="13" t="s">
        <v>90</v>
      </c>
      <c r="AW583" s="13" t="s">
        <v>36</v>
      </c>
      <c r="AX583" s="13" t="s">
        <v>77</v>
      </c>
      <c r="AY583" s="159" t="s">
        <v>358</v>
      </c>
    </row>
    <row r="584" spans="2:65" s="14" customFormat="1" ht="11.25">
      <c r="B584" s="165"/>
      <c r="D584" s="152" t="s">
        <v>368</v>
      </c>
      <c r="E584" s="166" t="s">
        <v>19</v>
      </c>
      <c r="F584" s="167" t="s">
        <v>371</v>
      </c>
      <c r="H584" s="168">
        <v>2.7839999999999998</v>
      </c>
      <c r="I584" s="169"/>
      <c r="L584" s="165"/>
      <c r="M584" s="170"/>
      <c r="T584" s="171"/>
      <c r="AT584" s="166" t="s">
        <v>368</v>
      </c>
      <c r="AU584" s="166" t="s">
        <v>90</v>
      </c>
      <c r="AV584" s="14" t="s">
        <v>364</v>
      </c>
      <c r="AW584" s="14" t="s">
        <v>36</v>
      </c>
      <c r="AX584" s="14" t="s">
        <v>84</v>
      </c>
      <c r="AY584" s="166" t="s">
        <v>358</v>
      </c>
    </row>
    <row r="585" spans="2:65" s="1" customFormat="1" ht="37.9" customHeight="1">
      <c r="B585" s="33"/>
      <c r="C585" s="134" t="s">
        <v>810</v>
      </c>
      <c r="D585" s="134" t="s">
        <v>360</v>
      </c>
      <c r="E585" s="135" t="s">
        <v>827</v>
      </c>
      <c r="F585" s="136" t="s">
        <v>828</v>
      </c>
      <c r="G585" s="137" t="s">
        <v>195</v>
      </c>
      <c r="H585" s="138">
        <v>2.7839999999999998</v>
      </c>
      <c r="I585" s="139"/>
      <c r="J585" s="140">
        <f>ROUND(I585*H585,2)</f>
        <v>0</v>
      </c>
      <c r="K585" s="136" t="s">
        <v>363</v>
      </c>
      <c r="L585" s="33"/>
      <c r="M585" s="141" t="s">
        <v>19</v>
      </c>
      <c r="N585" s="142" t="s">
        <v>49</v>
      </c>
      <c r="P585" s="143">
        <f>O585*H585</f>
        <v>0</v>
      </c>
      <c r="Q585" s="143">
        <v>0</v>
      </c>
      <c r="R585" s="143">
        <f>Q585*H585</f>
        <v>0</v>
      </c>
      <c r="S585" s="143">
        <v>0</v>
      </c>
      <c r="T585" s="144">
        <f>S585*H585</f>
        <v>0</v>
      </c>
      <c r="AR585" s="145" t="s">
        <v>364</v>
      </c>
      <c r="AT585" s="145" t="s">
        <v>360</v>
      </c>
      <c r="AU585" s="145" t="s">
        <v>90</v>
      </c>
      <c r="AY585" s="18" t="s">
        <v>358</v>
      </c>
      <c r="BE585" s="146">
        <f>IF(N585="základní",J585,0)</f>
        <v>0</v>
      </c>
      <c r="BF585" s="146">
        <f>IF(N585="snížená",J585,0)</f>
        <v>0</v>
      </c>
      <c r="BG585" s="146">
        <f>IF(N585="zákl. přenesená",J585,0)</f>
        <v>0</v>
      </c>
      <c r="BH585" s="146">
        <f>IF(N585="sníž. přenesená",J585,0)</f>
        <v>0</v>
      </c>
      <c r="BI585" s="146">
        <f>IF(N585="nulová",J585,0)</f>
        <v>0</v>
      </c>
      <c r="BJ585" s="18" t="s">
        <v>90</v>
      </c>
      <c r="BK585" s="146">
        <f>ROUND(I585*H585,2)</f>
        <v>0</v>
      </c>
      <c r="BL585" s="18" t="s">
        <v>364</v>
      </c>
      <c r="BM585" s="145" t="s">
        <v>5804</v>
      </c>
    </row>
    <row r="586" spans="2:65" s="1" customFormat="1" ht="11.25">
      <c r="B586" s="33"/>
      <c r="D586" s="147" t="s">
        <v>366</v>
      </c>
      <c r="F586" s="148" t="s">
        <v>830</v>
      </c>
      <c r="I586" s="149"/>
      <c r="L586" s="33"/>
      <c r="M586" s="150"/>
      <c r="T586" s="54"/>
      <c r="AT586" s="18" t="s">
        <v>366</v>
      </c>
      <c r="AU586" s="18" t="s">
        <v>90</v>
      </c>
    </row>
    <row r="587" spans="2:65" s="13" customFormat="1" ht="11.25">
      <c r="B587" s="158"/>
      <c r="D587" s="152" t="s">
        <v>368</v>
      </c>
      <c r="E587" s="159" t="s">
        <v>19</v>
      </c>
      <c r="F587" s="160" t="s">
        <v>5805</v>
      </c>
      <c r="H587" s="161">
        <v>2.7839999999999998</v>
      </c>
      <c r="I587" s="162"/>
      <c r="L587" s="158"/>
      <c r="M587" s="163"/>
      <c r="T587" s="164"/>
      <c r="AT587" s="159" t="s">
        <v>368</v>
      </c>
      <c r="AU587" s="159" t="s">
        <v>90</v>
      </c>
      <c r="AV587" s="13" t="s">
        <v>90</v>
      </c>
      <c r="AW587" s="13" t="s">
        <v>36</v>
      </c>
      <c r="AX587" s="13" t="s">
        <v>77</v>
      </c>
      <c r="AY587" s="159" t="s">
        <v>358</v>
      </c>
    </row>
    <row r="588" spans="2:65" s="14" customFormat="1" ht="11.25">
      <c r="B588" s="165"/>
      <c r="D588" s="152" t="s">
        <v>368</v>
      </c>
      <c r="E588" s="166" t="s">
        <v>19</v>
      </c>
      <c r="F588" s="167" t="s">
        <v>371</v>
      </c>
      <c r="H588" s="168">
        <v>2.7839999999999998</v>
      </c>
      <c r="I588" s="169"/>
      <c r="L588" s="165"/>
      <c r="M588" s="170"/>
      <c r="T588" s="171"/>
      <c r="AT588" s="166" t="s">
        <v>368</v>
      </c>
      <c r="AU588" s="166" t="s">
        <v>90</v>
      </c>
      <c r="AV588" s="14" t="s">
        <v>364</v>
      </c>
      <c r="AW588" s="14" t="s">
        <v>36</v>
      </c>
      <c r="AX588" s="14" t="s">
        <v>84</v>
      </c>
      <c r="AY588" s="166" t="s">
        <v>358</v>
      </c>
    </row>
    <row r="589" spans="2:65" s="1" customFormat="1" ht="78" customHeight="1">
      <c r="B589" s="33"/>
      <c r="C589" s="134" t="s">
        <v>816</v>
      </c>
      <c r="D589" s="134" t="s">
        <v>360</v>
      </c>
      <c r="E589" s="135" t="s">
        <v>832</v>
      </c>
      <c r="F589" s="136" t="s">
        <v>833</v>
      </c>
      <c r="G589" s="137" t="s">
        <v>443</v>
      </c>
      <c r="H589" s="138">
        <v>0.188</v>
      </c>
      <c r="I589" s="139"/>
      <c r="J589" s="140">
        <f>ROUND(I589*H589,2)</f>
        <v>0</v>
      </c>
      <c r="K589" s="136" t="s">
        <v>363</v>
      </c>
      <c r="L589" s="33"/>
      <c r="M589" s="141" t="s">
        <v>19</v>
      </c>
      <c r="N589" s="142" t="s">
        <v>49</v>
      </c>
      <c r="P589" s="143">
        <f>O589*H589</f>
        <v>0</v>
      </c>
      <c r="Q589" s="143">
        <v>1.0555522399999999</v>
      </c>
      <c r="R589" s="143">
        <f>Q589*H589</f>
        <v>0.19844382111999997</v>
      </c>
      <c r="S589" s="143">
        <v>0</v>
      </c>
      <c r="T589" s="144">
        <f>S589*H589</f>
        <v>0</v>
      </c>
      <c r="AR589" s="145" t="s">
        <v>364</v>
      </c>
      <c r="AT589" s="145" t="s">
        <v>360</v>
      </c>
      <c r="AU589" s="145" t="s">
        <v>90</v>
      </c>
      <c r="AY589" s="18" t="s">
        <v>358</v>
      </c>
      <c r="BE589" s="146">
        <f>IF(N589="základní",J589,0)</f>
        <v>0</v>
      </c>
      <c r="BF589" s="146">
        <f>IF(N589="snížená",J589,0)</f>
        <v>0</v>
      </c>
      <c r="BG589" s="146">
        <f>IF(N589="zákl. přenesená",J589,0)</f>
        <v>0</v>
      </c>
      <c r="BH589" s="146">
        <f>IF(N589="sníž. přenesená",J589,0)</f>
        <v>0</v>
      </c>
      <c r="BI589" s="146">
        <f>IF(N589="nulová",J589,0)</f>
        <v>0</v>
      </c>
      <c r="BJ589" s="18" t="s">
        <v>90</v>
      </c>
      <c r="BK589" s="146">
        <f>ROUND(I589*H589,2)</f>
        <v>0</v>
      </c>
      <c r="BL589" s="18" t="s">
        <v>364</v>
      </c>
      <c r="BM589" s="145" t="s">
        <v>5806</v>
      </c>
    </row>
    <row r="590" spans="2:65" s="1" customFormat="1" ht="11.25">
      <c r="B590" s="33"/>
      <c r="D590" s="147" t="s">
        <v>366</v>
      </c>
      <c r="F590" s="148" t="s">
        <v>835</v>
      </c>
      <c r="I590" s="149"/>
      <c r="L590" s="33"/>
      <c r="M590" s="150"/>
      <c r="T590" s="54"/>
      <c r="AT590" s="18" t="s">
        <v>366</v>
      </c>
      <c r="AU590" s="18" t="s">
        <v>90</v>
      </c>
    </row>
    <row r="591" spans="2:65" s="12" customFormat="1" ht="11.25">
      <c r="B591" s="151"/>
      <c r="D591" s="152" t="s">
        <v>368</v>
      </c>
      <c r="E591" s="153" t="s">
        <v>19</v>
      </c>
      <c r="F591" s="154" t="s">
        <v>836</v>
      </c>
      <c r="H591" s="153" t="s">
        <v>19</v>
      </c>
      <c r="I591" s="155"/>
      <c r="L591" s="151"/>
      <c r="M591" s="156"/>
      <c r="T591" s="157"/>
      <c r="AT591" s="153" t="s">
        <v>368</v>
      </c>
      <c r="AU591" s="153" t="s">
        <v>90</v>
      </c>
      <c r="AV591" s="12" t="s">
        <v>84</v>
      </c>
      <c r="AW591" s="12" t="s">
        <v>36</v>
      </c>
      <c r="AX591" s="12" t="s">
        <v>77</v>
      </c>
      <c r="AY591" s="153" t="s">
        <v>358</v>
      </c>
    </row>
    <row r="592" spans="2:65" s="13" customFormat="1" ht="11.25">
      <c r="B592" s="158"/>
      <c r="D592" s="152" t="s">
        <v>368</v>
      </c>
      <c r="E592" s="159" t="s">
        <v>19</v>
      </c>
      <c r="F592" s="160" t="s">
        <v>5807</v>
      </c>
      <c r="H592" s="161">
        <v>0.188</v>
      </c>
      <c r="I592" s="162"/>
      <c r="L592" s="158"/>
      <c r="M592" s="163"/>
      <c r="T592" s="164"/>
      <c r="AT592" s="159" t="s">
        <v>368</v>
      </c>
      <c r="AU592" s="159" t="s">
        <v>90</v>
      </c>
      <c r="AV592" s="13" t="s">
        <v>90</v>
      </c>
      <c r="AW592" s="13" t="s">
        <v>36</v>
      </c>
      <c r="AX592" s="13" t="s">
        <v>77</v>
      </c>
      <c r="AY592" s="159" t="s">
        <v>358</v>
      </c>
    </row>
    <row r="593" spans="2:65" s="14" customFormat="1" ht="11.25">
      <c r="B593" s="165"/>
      <c r="D593" s="152" t="s">
        <v>368</v>
      </c>
      <c r="E593" s="166" t="s">
        <v>19</v>
      </c>
      <c r="F593" s="167" t="s">
        <v>371</v>
      </c>
      <c r="H593" s="168">
        <v>0.188</v>
      </c>
      <c r="I593" s="169"/>
      <c r="L593" s="165"/>
      <c r="M593" s="170"/>
      <c r="T593" s="171"/>
      <c r="AT593" s="166" t="s">
        <v>368</v>
      </c>
      <c r="AU593" s="166" t="s">
        <v>90</v>
      </c>
      <c r="AV593" s="14" t="s">
        <v>364</v>
      </c>
      <c r="AW593" s="14" t="s">
        <v>36</v>
      </c>
      <c r="AX593" s="14" t="s">
        <v>84</v>
      </c>
      <c r="AY593" s="166" t="s">
        <v>358</v>
      </c>
    </row>
    <row r="594" spans="2:65" s="1" customFormat="1" ht="24.2" customHeight="1">
      <c r="B594" s="33"/>
      <c r="C594" s="134" t="s">
        <v>821</v>
      </c>
      <c r="D594" s="134" t="s">
        <v>360</v>
      </c>
      <c r="E594" s="135" t="s">
        <v>839</v>
      </c>
      <c r="F594" s="136" t="s">
        <v>840</v>
      </c>
      <c r="G594" s="137" t="s">
        <v>209</v>
      </c>
      <c r="H594" s="138">
        <v>13.659000000000001</v>
      </c>
      <c r="I594" s="139"/>
      <c r="J594" s="140">
        <f>ROUND(I594*H594,2)</f>
        <v>0</v>
      </c>
      <c r="K594" s="136" t="s">
        <v>363</v>
      </c>
      <c r="L594" s="33"/>
      <c r="M594" s="141" t="s">
        <v>19</v>
      </c>
      <c r="N594" s="142" t="s">
        <v>49</v>
      </c>
      <c r="P594" s="143">
        <f>O594*H594</f>
        <v>0</v>
      </c>
      <c r="Q594" s="143">
        <v>2.5019749999999998</v>
      </c>
      <c r="R594" s="143">
        <f>Q594*H594</f>
        <v>34.174476525000003</v>
      </c>
      <c r="S594" s="143">
        <v>0</v>
      </c>
      <c r="T594" s="144">
        <f>S594*H594</f>
        <v>0</v>
      </c>
      <c r="AR594" s="145" t="s">
        <v>364</v>
      </c>
      <c r="AT594" s="145" t="s">
        <v>360</v>
      </c>
      <c r="AU594" s="145" t="s">
        <v>90</v>
      </c>
      <c r="AY594" s="18" t="s">
        <v>358</v>
      </c>
      <c r="BE594" s="146">
        <f>IF(N594="základní",J594,0)</f>
        <v>0</v>
      </c>
      <c r="BF594" s="146">
        <f>IF(N594="snížená",J594,0)</f>
        <v>0</v>
      </c>
      <c r="BG594" s="146">
        <f>IF(N594="zákl. přenesená",J594,0)</f>
        <v>0</v>
      </c>
      <c r="BH594" s="146">
        <f>IF(N594="sníž. přenesená",J594,0)</f>
        <v>0</v>
      </c>
      <c r="BI594" s="146">
        <f>IF(N594="nulová",J594,0)</f>
        <v>0</v>
      </c>
      <c r="BJ594" s="18" t="s">
        <v>90</v>
      </c>
      <c r="BK594" s="146">
        <f>ROUND(I594*H594,2)</f>
        <v>0</v>
      </c>
      <c r="BL594" s="18" t="s">
        <v>364</v>
      </c>
      <c r="BM594" s="145" t="s">
        <v>5808</v>
      </c>
    </row>
    <row r="595" spans="2:65" s="1" customFormat="1" ht="11.25">
      <c r="B595" s="33"/>
      <c r="D595" s="147" t="s">
        <v>366</v>
      </c>
      <c r="F595" s="148" t="s">
        <v>842</v>
      </c>
      <c r="I595" s="149"/>
      <c r="L595" s="33"/>
      <c r="M595" s="150"/>
      <c r="T595" s="54"/>
      <c r="AT595" s="18" t="s">
        <v>366</v>
      </c>
      <c r="AU595" s="18" t="s">
        <v>90</v>
      </c>
    </row>
    <row r="596" spans="2:65" s="12" customFormat="1" ht="11.25">
      <c r="B596" s="151"/>
      <c r="D596" s="152" t="s">
        <v>368</v>
      </c>
      <c r="E596" s="153" t="s">
        <v>19</v>
      </c>
      <c r="F596" s="154" t="s">
        <v>485</v>
      </c>
      <c r="H596" s="153" t="s">
        <v>19</v>
      </c>
      <c r="I596" s="155"/>
      <c r="L596" s="151"/>
      <c r="M596" s="156"/>
      <c r="T596" s="157"/>
      <c r="AT596" s="153" t="s">
        <v>368</v>
      </c>
      <c r="AU596" s="153" t="s">
        <v>90</v>
      </c>
      <c r="AV596" s="12" t="s">
        <v>84</v>
      </c>
      <c r="AW596" s="12" t="s">
        <v>36</v>
      </c>
      <c r="AX596" s="12" t="s">
        <v>77</v>
      </c>
      <c r="AY596" s="153" t="s">
        <v>358</v>
      </c>
    </row>
    <row r="597" spans="2:65" s="12" customFormat="1" ht="11.25">
      <c r="B597" s="151"/>
      <c r="D597" s="152" t="s">
        <v>368</v>
      </c>
      <c r="E597" s="153" t="s">
        <v>19</v>
      </c>
      <c r="F597" s="154" t="s">
        <v>380</v>
      </c>
      <c r="H597" s="153" t="s">
        <v>19</v>
      </c>
      <c r="I597" s="155"/>
      <c r="L597" s="151"/>
      <c r="M597" s="156"/>
      <c r="T597" s="157"/>
      <c r="AT597" s="153" t="s">
        <v>368</v>
      </c>
      <c r="AU597" s="153" t="s">
        <v>90</v>
      </c>
      <c r="AV597" s="12" t="s">
        <v>84</v>
      </c>
      <c r="AW597" s="12" t="s">
        <v>36</v>
      </c>
      <c r="AX597" s="12" t="s">
        <v>77</v>
      </c>
      <c r="AY597" s="153" t="s">
        <v>358</v>
      </c>
    </row>
    <row r="598" spans="2:65" s="12" customFormat="1" ht="11.25">
      <c r="B598" s="151"/>
      <c r="D598" s="152" t="s">
        <v>368</v>
      </c>
      <c r="E598" s="153" t="s">
        <v>19</v>
      </c>
      <c r="F598" s="154" t="s">
        <v>683</v>
      </c>
      <c r="H598" s="153" t="s">
        <v>19</v>
      </c>
      <c r="I598" s="155"/>
      <c r="L598" s="151"/>
      <c r="M598" s="156"/>
      <c r="T598" s="157"/>
      <c r="AT598" s="153" t="s">
        <v>368</v>
      </c>
      <c r="AU598" s="153" t="s">
        <v>90</v>
      </c>
      <c r="AV598" s="12" t="s">
        <v>84</v>
      </c>
      <c r="AW598" s="12" t="s">
        <v>36</v>
      </c>
      <c r="AX598" s="12" t="s">
        <v>77</v>
      </c>
      <c r="AY598" s="153" t="s">
        <v>358</v>
      </c>
    </row>
    <row r="599" spans="2:65" s="13" customFormat="1" ht="11.25">
      <c r="B599" s="158"/>
      <c r="D599" s="152" t="s">
        <v>368</v>
      </c>
      <c r="E599" s="159" t="s">
        <v>19</v>
      </c>
      <c r="F599" s="160" t="s">
        <v>5809</v>
      </c>
      <c r="H599" s="161">
        <v>3.5979999999999999</v>
      </c>
      <c r="I599" s="162"/>
      <c r="L599" s="158"/>
      <c r="M599" s="163"/>
      <c r="T599" s="164"/>
      <c r="AT599" s="159" t="s">
        <v>368</v>
      </c>
      <c r="AU599" s="159" t="s">
        <v>90</v>
      </c>
      <c r="AV599" s="13" t="s">
        <v>90</v>
      </c>
      <c r="AW599" s="13" t="s">
        <v>36</v>
      </c>
      <c r="AX599" s="13" t="s">
        <v>77</v>
      </c>
      <c r="AY599" s="159" t="s">
        <v>358</v>
      </c>
    </row>
    <row r="600" spans="2:65" s="13" customFormat="1" ht="11.25">
      <c r="B600" s="158"/>
      <c r="D600" s="152" t="s">
        <v>368</v>
      </c>
      <c r="E600" s="159" t="s">
        <v>19</v>
      </c>
      <c r="F600" s="160" t="s">
        <v>5810</v>
      </c>
      <c r="H600" s="161">
        <v>0.16200000000000001</v>
      </c>
      <c r="I600" s="162"/>
      <c r="L600" s="158"/>
      <c r="M600" s="163"/>
      <c r="T600" s="164"/>
      <c r="AT600" s="159" t="s">
        <v>368</v>
      </c>
      <c r="AU600" s="159" t="s">
        <v>90</v>
      </c>
      <c r="AV600" s="13" t="s">
        <v>90</v>
      </c>
      <c r="AW600" s="13" t="s">
        <v>36</v>
      </c>
      <c r="AX600" s="13" t="s">
        <v>77</v>
      </c>
      <c r="AY600" s="159" t="s">
        <v>358</v>
      </c>
    </row>
    <row r="601" spans="2:65" s="13" customFormat="1" ht="11.25">
      <c r="B601" s="158"/>
      <c r="D601" s="152" t="s">
        <v>368</v>
      </c>
      <c r="E601" s="159" t="s">
        <v>19</v>
      </c>
      <c r="F601" s="160" t="s">
        <v>5811</v>
      </c>
      <c r="H601" s="161">
        <v>3.3879999999999999</v>
      </c>
      <c r="I601" s="162"/>
      <c r="L601" s="158"/>
      <c r="M601" s="163"/>
      <c r="T601" s="164"/>
      <c r="AT601" s="159" t="s">
        <v>368</v>
      </c>
      <c r="AU601" s="159" t="s">
        <v>90</v>
      </c>
      <c r="AV601" s="13" t="s">
        <v>90</v>
      </c>
      <c r="AW601" s="13" t="s">
        <v>36</v>
      </c>
      <c r="AX601" s="13" t="s">
        <v>77</v>
      </c>
      <c r="AY601" s="159" t="s">
        <v>358</v>
      </c>
    </row>
    <row r="602" spans="2:65" s="13" customFormat="1" ht="11.25">
      <c r="B602" s="158"/>
      <c r="D602" s="152" t="s">
        <v>368</v>
      </c>
      <c r="E602" s="159" t="s">
        <v>19</v>
      </c>
      <c r="F602" s="160" t="s">
        <v>5812</v>
      </c>
      <c r="H602" s="161">
        <v>0.34599999999999997</v>
      </c>
      <c r="I602" s="162"/>
      <c r="L602" s="158"/>
      <c r="M602" s="163"/>
      <c r="T602" s="164"/>
      <c r="AT602" s="159" t="s">
        <v>368</v>
      </c>
      <c r="AU602" s="159" t="s">
        <v>90</v>
      </c>
      <c r="AV602" s="13" t="s">
        <v>90</v>
      </c>
      <c r="AW602" s="13" t="s">
        <v>36</v>
      </c>
      <c r="AX602" s="13" t="s">
        <v>77</v>
      </c>
      <c r="AY602" s="159" t="s">
        <v>358</v>
      </c>
    </row>
    <row r="603" spans="2:65" s="13" customFormat="1" ht="11.25">
      <c r="B603" s="158"/>
      <c r="D603" s="152" t="s">
        <v>368</v>
      </c>
      <c r="E603" s="159" t="s">
        <v>19</v>
      </c>
      <c r="F603" s="160" t="s">
        <v>5813</v>
      </c>
      <c r="H603" s="161">
        <v>1.0349999999999999</v>
      </c>
      <c r="I603" s="162"/>
      <c r="L603" s="158"/>
      <c r="M603" s="163"/>
      <c r="T603" s="164"/>
      <c r="AT603" s="159" t="s">
        <v>368</v>
      </c>
      <c r="AU603" s="159" t="s">
        <v>90</v>
      </c>
      <c r="AV603" s="13" t="s">
        <v>90</v>
      </c>
      <c r="AW603" s="13" t="s">
        <v>36</v>
      </c>
      <c r="AX603" s="13" t="s">
        <v>77</v>
      </c>
      <c r="AY603" s="159" t="s">
        <v>358</v>
      </c>
    </row>
    <row r="604" spans="2:65" s="15" customFormat="1" ht="11.25">
      <c r="B604" s="172"/>
      <c r="D604" s="152" t="s">
        <v>368</v>
      </c>
      <c r="E604" s="173" t="s">
        <v>19</v>
      </c>
      <c r="F604" s="174" t="s">
        <v>416</v>
      </c>
      <c r="H604" s="175">
        <v>8.5289999999999999</v>
      </c>
      <c r="I604" s="176"/>
      <c r="L604" s="172"/>
      <c r="M604" s="177"/>
      <c r="T604" s="178"/>
      <c r="AT604" s="173" t="s">
        <v>368</v>
      </c>
      <c r="AU604" s="173" t="s">
        <v>90</v>
      </c>
      <c r="AV604" s="15" t="s">
        <v>97</v>
      </c>
      <c r="AW604" s="15" t="s">
        <v>36</v>
      </c>
      <c r="AX604" s="15" t="s">
        <v>77</v>
      </c>
      <c r="AY604" s="173" t="s">
        <v>358</v>
      </c>
    </row>
    <row r="605" spans="2:65" s="12" customFormat="1" ht="11.25">
      <c r="B605" s="151"/>
      <c r="D605" s="152" t="s">
        <v>368</v>
      </c>
      <c r="E605" s="153" t="s">
        <v>19</v>
      </c>
      <c r="F605" s="154" t="s">
        <v>689</v>
      </c>
      <c r="H605" s="153" t="s">
        <v>19</v>
      </c>
      <c r="I605" s="155"/>
      <c r="L605" s="151"/>
      <c r="M605" s="156"/>
      <c r="T605" s="157"/>
      <c r="AT605" s="153" t="s">
        <v>368</v>
      </c>
      <c r="AU605" s="153" t="s">
        <v>90</v>
      </c>
      <c r="AV605" s="12" t="s">
        <v>84</v>
      </c>
      <c r="AW605" s="12" t="s">
        <v>36</v>
      </c>
      <c r="AX605" s="12" t="s">
        <v>77</v>
      </c>
      <c r="AY605" s="153" t="s">
        <v>358</v>
      </c>
    </row>
    <row r="606" spans="2:65" s="13" customFormat="1" ht="11.25">
      <c r="B606" s="158"/>
      <c r="D606" s="152" t="s">
        <v>368</v>
      </c>
      <c r="E606" s="159" t="s">
        <v>19</v>
      </c>
      <c r="F606" s="160" t="s">
        <v>5814</v>
      </c>
      <c r="H606" s="161">
        <v>5.13</v>
      </c>
      <c r="I606" s="162"/>
      <c r="L606" s="158"/>
      <c r="M606" s="163"/>
      <c r="T606" s="164"/>
      <c r="AT606" s="159" t="s">
        <v>368</v>
      </c>
      <c r="AU606" s="159" t="s">
        <v>90</v>
      </c>
      <c r="AV606" s="13" t="s">
        <v>90</v>
      </c>
      <c r="AW606" s="13" t="s">
        <v>36</v>
      </c>
      <c r="AX606" s="13" t="s">
        <v>77</v>
      </c>
      <c r="AY606" s="159" t="s">
        <v>358</v>
      </c>
    </row>
    <row r="607" spans="2:65" s="15" customFormat="1" ht="11.25">
      <c r="B607" s="172"/>
      <c r="D607" s="152" t="s">
        <v>368</v>
      </c>
      <c r="E607" s="173" t="s">
        <v>19</v>
      </c>
      <c r="F607" s="174" t="s">
        <v>416</v>
      </c>
      <c r="H607" s="175">
        <v>5.13</v>
      </c>
      <c r="I607" s="176"/>
      <c r="L607" s="172"/>
      <c r="M607" s="177"/>
      <c r="T607" s="178"/>
      <c r="AT607" s="173" t="s">
        <v>368</v>
      </c>
      <c r="AU607" s="173" t="s">
        <v>90</v>
      </c>
      <c r="AV607" s="15" t="s">
        <v>97</v>
      </c>
      <c r="AW607" s="15" t="s">
        <v>36</v>
      </c>
      <c r="AX607" s="15" t="s">
        <v>77</v>
      </c>
      <c r="AY607" s="173" t="s">
        <v>358</v>
      </c>
    </row>
    <row r="608" spans="2:65" s="14" customFormat="1" ht="11.25">
      <c r="B608" s="165"/>
      <c r="D608" s="152" t="s">
        <v>368</v>
      </c>
      <c r="E608" s="166" t="s">
        <v>19</v>
      </c>
      <c r="F608" s="167" t="s">
        <v>371</v>
      </c>
      <c r="H608" s="168">
        <v>13.659000000000001</v>
      </c>
      <c r="I608" s="169"/>
      <c r="L608" s="165"/>
      <c r="M608" s="170"/>
      <c r="T608" s="171"/>
      <c r="AT608" s="166" t="s">
        <v>368</v>
      </c>
      <c r="AU608" s="166" t="s">
        <v>90</v>
      </c>
      <c r="AV608" s="14" t="s">
        <v>364</v>
      </c>
      <c r="AW608" s="14" t="s">
        <v>36</v>
      </c>
      <c r="AX608" s="14" t="s">
        <v>84</v>
      </c>
      <c r="AY608" s="166" t="s">
        <v>358</v>
      </c>
    </row>
    <row r="609" spans="2:65" s="1" customFormat="1" ht="24.2" customHeight="1">
      <c r="B609" s="33"/>
      <c r="C609" s="134" t="s">
        <v>826</v>
      </c>
      <c r="D609" s="134" t="s">
        <v>360</v>
      </c>
      <c r="E609" s="135" t="s">
        <v>863</v>
      </c>
      <c r="F609" s="136" t="s">
        <v>864</v>
      </c>
      <c r="G609" s="137" t="s">
        <v>195</v>
      </c>
      <c r="H609" s="138">
        <v>116.425</v>
      </c>
      <c r="I609" s="139"/>
      <c r="J609" s="140">
        <f>ROUND(I609*H609,2)</f>
        <v>0</v>
      </c>
      <c r="K609" s="136" t="s">
        <v>363</v>
      </c>
      <c r="L609" s="33"/>
      <c r="M609" s="141" t="s">
        <v>19</v>
      </c>
      <c r="N609" s="142" t="s">
        <v>49</v>
      </c>
      <c r="P609" s="143">
        <f>O609*H609</f>
        <v>0</v>
      </c>
      <c r="Q609" s="143">
        <v>1.11725E-2</v>
      </c>
      <c r="R609" s="143">
        <f>Q609*H609</f>
        <v>1.3007583125</v>
      </c>
      <c r="S609" s="143">
        <v>0</v>
      </c>
      <c r="T609" s="144">
        <f>S609*H609</f>
        <v>0</v>
      </c>
      <c r="AR609" s="145" t="s">
        <v>364</v>
      </c>
      <c r="AT609" s="145" t="s">
        <v>360</v>
      </c>
      <c r="AU609" s="145" t="s">
        <v>90</v>
      </c>
      <c r="AY609" s="18" t="s">
        <v>358</v>
      </c>
      <c r="BE609" s="146">
        <f>IF(N609="základní",J609,0)</f>
        <v>0</v>
      </c>
      <c r="BF609" s="146">
        <f>IF(N609="snížená",J609,0)</f>
        <v>0</v>
      </c>
      <c r="BG609" s="146">
        <f>IF(N609="zákl. přenesená",J609,0)</f>
        <v>0</v>
      </c>
      <c r="BH609" s="146">
        <f>IF(N609="sníž. přenesená",J609,0)</f>
        <v>0</v>
      </c>
      <c r="BI609" s="146">
        <f>IF(N609="nulová",J609,0)</f>
        <v>0</v>
      </c>
      <c r="BJ609" s="18" t="s">
        <v>90</v>
      </c>
      <c r="BK609" s="146">
        <f>ROUND(I609*H609,2)</f>
        <v>0</v>
      </c>
      <c r="BL609" s="18" t="s">
        <v>364</v>
      </c>
      <c r="BM609" s="145" t="s">
        <v>5815</v>
      </c>
    </row>
    <row r="610" spans="2:65" s="1" customFormat="1" ht="11.25">
      <c r="B610" s="33"/>
      <c r="D610" s="147" t="s">
        <v>366</v>
      </c>
      <c r="F610" s="148" t="s">
        <v>866</v>
      </c>
      <c r="I610" s="149"/>
      <c r="L610" s="33"/>
      <c r="M610" s="150"/>
      <c r="T610" s="54"/>
      <c r="AT610" s="18" t="s">
        <v>366</v>
      </c>
      <c r="AU610" s="18" t="s">
        <v>90</v>
      </c>
    </row>
    <row r="611" spans="2:65" s="12" customFormat="1" ht="11.25">
      <c r="B611" s="151"/>
      <c r="D611" s="152" t="s">
        <v>368</v>
      </c>
      <c r="E611" s="153" t="s">
        <v>19</v>
      </c>
      <c r="F611" s="154" t="s">
        <v>485</v>
      </c>
      <c r="H611" s="153" t="s">
        <v>19</v>
      </c>
      <c r="I611" s="155"/>
      <c r="L611" s="151"/>
      <c r="M611" s="156"/>
      <c r="T611" s="157"/>
      <c r="AT611" s="153" t="s">
        <v>368</v>
      </c>
      <c r="AU611" s="153" t="s">
        <v>90</v>
      </c>
      <c r="AV611" s="12" t="s">
        <v>84</v>
      </c>
      <c r="AW611" s="12" t="s">
        <v>36</v>
      </c>
      <c r="AX611" s="12" t="s">
        <v>77</v>
      </c>
      <c r="AY611" s="153" t="s">
        <v>358</v>
      </c>
    </row>
    <row r="612" spans="2:65" s="12" customFormat="1" ht="11.25">
      <c r="B612" s="151"/>
      <c r="D612" s="152" t="s">
        <v>368</v>
      </c>
      <c r="E612" s="153" t="s">
        <v>19</v>
      </c>
      <c r="F612" s="154" t="s">
        <v>380</v>
      </c>
      <c r="H612" s="153" t="s">
        <v>19</v>
      </c>
      <c r="I612" s="155"/>
      <c r="L612" s="151"/>
      <c r="M612" s="156"/>
      <c r="T612" s="157"/>
      <c r="AT612" s="153" t="s">
        <v>368</v>
      </c>
      <c r="AU612" s="153" t="s">
        <v>90</v>
      </c>
      <c r="AV612" s="12" t="s">
        <v>84</v>
      </c>
      <c r="AW612" s="12" t="s">
        <v>36</v>
      </c>
      <c r="AX612" s="12" t="s">
        <v>77</v>
      </c>
      <c r="AY612" s="153" t="s">
        <v>358</v>
      </c>
    </row>
    <row r="613" spans="2:65" s="12" customFormat="1" ht="11.25">
      <c r="B613" s="151"/>
      <c r="D613" s="152" t="s">
        <v>368</v>
      </c>
      <c r="E613" s="153" t="s">
        <v>19</v>
      </c>
      <c r="F613" s="154" t="s">
        <v>683</v>
      </c>
      <c r="H613" s="153" t="s">
        <v>19</v>
      </c>
      <c r="I613" s="155"/>
      <c r="L613" s="151"/>
      <c r="M613" s="156"/>
      <c r="T613" s="157"/>
      <c r="AT613" s="153" t="s">
        <v>368</v>
      </c>
      <c r="AU613" s="153" t="s">
        <v>90</v>
      </c>
      <c r="AV613" s="12" t="s">
        <v>84</v>
      </c>
      <c r="AW613" s="12" t="s">
        <v>36</v>
      </c>
      <c r="AX613" s="12" t="s">
        <v>77</v>
      </c>
      <c r="AY613" s="153" t="s">
        <v>358</v>
      </c>
    </row>
    <row r="614" spans="2:65" s="13" customFormat="1" ht="11.25">
      <c r="B614" s="158"/>
      <c r="D614" s="152" t="s">
        <v>368</v>
      </c>
      <c r="E614" s="159" t="s">
        <v>19</v>
      </c>
      <c r="F614" s="160" t="s">
        <v>5816</v>
      </c>
      <c r="H614" s="161">
        <v>32.799999999999997</v>
      </c>
      <c r="I614" s="162"/>
      <c r="L614" s="158"/>
      <c r="M614" s="163"/>
      <c r="T614" s="164"/>
      <c r="AT614" s="159" t="s">
        <v>368</v>
      </c>
      <c r="AU614" s="159" t="s">
        <v>90</v>
      </c>
      <c r="AV614" s="13" t="s">
        <v>90</v>
      </c>
      <c r="AW614" s="13" t="s">
        <v>36</v>
      </c>
      <c r="AX614" s="13" t="s">
        <v>77</v>
      </c>
      <c r="AY614" s="159" t="s">
        <v>358</v>
      </c>
    </row>
    <row r="615" spans="2:65" s="13" customFormat="1" ht="11.25">
      <c r="B615" s="158"/>
      <c r="D615" s="152" t="s">
        <v>368</v>
      </c>
      <c r="E615" s="159" t="s">
        <v>19</v>
      </c>
      <c r="F615" s="160" t="s">
        <v>5817</v>
      </c>
      <c r="H615" s="161">
        <v>1.3520000000000001</v>
      </c>
      <c r="I615" s="162"/>
      <c r="L615" s="158"/>
      <c r="M615" s="163"/>
      <c r="T615" s="164"/>
      <c r="AT615" s="159" t="s">
        <v>368</v>
      </c>
      <c r="AU615" s="159" t="s">
        <v>90</v>
      </c>
      <c r="AV615" s="13" t="s">
        <v>90</v>
      </c>
      <c r="AW615" s="13" t="s">
        <v>36</v>
      </c>
      <c r="AX615" s="13" t="s">
        <v>77</v>
      </c>
      <c r="AY615" s="159" t="s">
        <v>358</v>
      </c>
    </row>
    <row r="616" spans="2:65" s="13" customFormat="1" ht="11.25">
      <c r="B616" s="158"/>
      <c r="D616" s="152" t="s">
        <v>368</v>
      </c>
      <c r="E616" s="159" t="s">
        <v>19</v>
      </c>
      <c r="F616" s="160" t="s">
        <v>5818</v>
      </c>
      <c r="H616" s="161">
        <v>26.57</v>
      </c>
      <c r="I616" s="162"/>
      <c r="L616" s="158"/>
      <c r="M616" s="163"/>
      <c r="T616" s="164"/>
      <c r="AT616" s="159" t="s">
        <v>368</v>
      </c>
      <c r="AU616" s="159" t="s">
        <v>90</v>
      </c>
      <c r="AV616" s="13" t="s">
        <v>90</v>
      </c>
      <c r="AW616" s="13" t="s">
        <v>36</v>
      </c>
      <c r="AX616" s="13" t="s">
        <v>77</v>
      </c>
      <c r="AY616" s="159" t="s">
        <v>358</v>
      </c>
    </row>
    <row r="617" spans="2:65" s="13" customFormat="1" ht="11.25">
      <c r="B617" s="158"/>
      <c r="D617" s="152" t="s">
        <v>368</v>
      </c>
      <c r="E617" s="159" t="s">
        <v>19</v>
      </c>
      <c r="F617" s="160" t="s">
        <v>5819</v>
      </c>
      <c r="H617" s="161">
        <v>3.6</v>
      </c>
      <c r="I617" s="162"/>
      <c r="L617" s="158"/>
      <c r="M617" s="163"/>
      <c r="T617" s="164"/>
      <c r="AT617" s="159" t="s">
        <v>368</v>
      </c>
      <c r="AU617" s="159" t="s">
        <v>90</v>
      </c>
      <c r="AV617" s="13" t="s">
        <v>90</v>
      </c>
      <c r="AW617" s="13" t="s">
        <v>36</v>
      </c>
      <c r="AX617" s="13" t="s">
        <v>77</v>
      </c>
      <c r="AY617" s="159" t="s">
        <v>358</v>
      </c>
    </row>
    <row r="618" spans="2:65" s="13" customFormat="1" ht="11.25">
      <c r="B618" s="158"/>
      <c r="D618" s="152" t="s">
        <v>368</v>
      </c>
      <c r="E618" s="159" t="s">
        <v>19</v>
      </c>
      <c r="F618" s="160" t="s">
        <v>5820</v>
      </c>
      <c r="H618" s="161">
        <v>11.063000000000001</v>
      </c>
      <c r="I618" s="162"/>
      <c r="L618" s="158"/>
      <c r="M618" s="163"/>
      <c r="T618" s="164"/>
      <c r="AT618" s="159" t="s">
        <v>368</v>
      </c>
      <c r="AU618" s="159" t="s">
        <v>90</v>
      </c>
      <c r="AV618" s="13" t="s">
        <v>90</v>
      </c>
      <c r="AW618" s="13" t="s">
        <v>36</v>
      </c>
      <c r="AX618" s="13" t="s">
        <v>77</v>
      </c>
      <c r="AY618" s="159" t="s">
        <v>358</v>
      </c>
    </row>
    <row r="619" spans="2:65" s="15" customFormat="1" ht="11.25">
      <c r="B619" s="172"/>
      <c r="D619" s="152" t="s">
        <v>368</v>
      </c>
      <c r="E619" s="173" t="s">
        <v>19</v>
      </c>
      <c r="F619" s="174" t="s">
        <v>416</v>
      </c>
      <c r="H619" s="175">
        <v>75.385000000000005</v>
      </c>
      <c r="I619" s="176"/>
      <c r="L619" s="172"/>
      <c r="M619" s="177"/>
      <c r="T619" s="178"/>
      <c r="AT619" s="173" t="s">
        <v>368</v>
      </c>
      <c r="AU619" s="173" t="s">
        <v>90</v>
      </c>
      <c r="AV619" s="15" t="s">
        <v>97</v>
      </c>
      <c r="AW619" s="15" t="s">
        <v>36</v>
      </c>
      <c r="AX619" s="15" t="s">
        <v>77</v>
      </c>
      <c r="AY619" s="173" t="s">
        <v>358</v>
      </c>
    </row>
    <row r="620" spans="2:65" s="12" customFormat="1" ht="11.25">
      <c r="B620" s="151"/>
      <c r="D620" s="152" t="s">
        <v>368</v>
      </c>
      <c r="E620" s="153" t="s">
        <v>19</v>
      </c>
      <c r="F620" s="154" t="s">
        <v>689</v>
      </c>
      <c r="H620" s="153" t="s">
        <v>19</v>
      </c>
      <c r="I620" s="155"/>
      <c r="L620" s="151"/>
      <c r="M620" s="156"/>
      <c r="T620" s="157"/>
      <c r="AT620" s="153" t="s">
        <v>368</v>
      </c>
      <c r="AU620" s="153" t="s">
        <v>90</v>
      </c>
      <c r="AV620" s="12" t="s">
        <v>84</v>
      </c>
      <c r="AW620" s="12" t="s">
        <v>36</v>
      </c>
      <c r="AX620" s="12" t="s">
        <v>77</v>
      </c>
      <c r="AY620" s="153" t="s">
        <v>358</v>
      </c>
    </row>
    <row r="621" spans="2:65" s="13" customFormat="1" ht="11.25">
      <c r="B621" s="158"/>
      <c r="D621" s="152" t="s">
        <v>368</v>
      </c>
      <c r="E621" s="159" t="s">
        <v>19</v>
      </c>
      <c r="F621" s="160" t="s">
        <v>5821</v>
      </c>
      <c r="H621" s="161">
        <v>41.04</v>
      </c>
      <c r="I621" s="162"/>
      <c r="L621" s="158"/>
      <c r="M621" s="163"/>
      <c r="T621" s="164"/>
      <c r="AT621" s="159" t="s">
        <v>368</v>
      </c>
      <c r="AU621" s="159" t="s">
        <v>90</v>
      </c>
      <c r="AV621" s="13" t="s">
        <v>90</v>
      </c>
      <c r="AW621" s="13" t="s">
        <v>36</v>
      </c>
      <c r="AX621" s="13" t="s">
        <v>77</v>
      </c>
      <c r="AY621" s="159" t="s">
        <v>358</v>
      </c>
    </row>
    <row r="622" spans="2:65" s="15" customFormat="1" ht="11.25">
      <c r="B622" s="172"/>
      <c r="D622" s="152" t="s">
        <v>368</v>
      </c>
      <c r="E622" s="173" t="s">
        <v>19</v>
      </c>
      <c r="F622" s="174" t="s">
        <v>416</v>
      </c>
      <c r="H622" s="175">
        <v>41.04</v>
      </c>
      <c r="I622" s="176"/>
      <c r="L622" s="172"/>
      <c r="M622" s="177"/>
      <c r="T622" s="178"/>
      <c r="AT622" s="173" t="s">
        <v>368</v>
      </c>
      <c r="AU622" s="173" t="s">
        <v>90</v>
      </c>
      <c r="AV622" s="15" t="s">
        <v>97</v>
      </c>
      <c r="AW622" s="15" t="s">
        <v>36</v>
      </c>
      <c r="AX622" s="15" t="s">
        <v>77</v>
      </c>
      <c r="AY622" s="173" t="s">
        <v>358</v>
      </c>
    </row>
    <row r="623" spans="2:65" s="14" customFormat="1" ht="11.25">
      <c r="B623" s="165"/>
      <c r="D623" s="152" t="s">
        <v>368</v>
      </c>
      <c r="E623" s="166" t="s">
        <v>256</v>
      </c>
      <c r="F623" s="167" t="s">
        <v>371</v>
      </c>
      <c r="H623" s="168">
        <v>116.425</v>
      </c>
      <c r="I623" s="169"/>
      <c r="L623" s="165"/>
      <c r="M623" s="170"/>
      <c r="T623" s="171"/>
      <c r="AT623" s="166" t="s">
        <v>368</v>
      </c>
      <c r="AU623" s="166" t="s">
        <v>90</v>
      </c>
      <c r="AV623" s="14" t="s">
        <v>364</v>
      </c>
      <c r="AW623" s="14" t="s">
        <v>36</v>
      </c>
      <c r="AX623" s="14" t="s">
        <v>84</v>
      </c>
      <c r="AY623" s="166" t="s">
        <v>358</v>
      </c>
    </row>
    <row r="624" spans="2:65" s="1" customFormat="1" ht="24.2" customHeight="1">
      <c r="B624" s="33"/>
      <c r="C624" s="134" t="s">
        <v>831</v>
      </c>
      <c r="D624" s="134" t="s">
        <v>360</v>
      </c>
      <c r="E624" s="135" t="s">
        <v>887</v>
      </c>
      <c r="F624" s="136" t="s">
        <v>888</v>
      </c>
      <c r="G624" s="137" t="s">
        <v>195</v>
      </c>
      <c r="H624" s="138">
        <v>116.425</v>
      </c>
      <c r="I624" s="139"/>
      <c r="J624" s="140">
        <f>ROUND(I624*H624,2)</f>
        <v>0</v>
      </c>
      <c r="K624" s="136" t="s">
        <v>363</v>
      </c>
      <c r="L624" s="33"/>
      <c r="M624" s="141" t="s">
        <v>19</v>
      </c>
      <c r="N624" s="142" t="s">
        <v>49</v>
      </c>
      <c r="P624" s="143">
        <f>O624*H624</f>
        <v>0</v>
      </c>
      <c r="Q624" s="143">
        <v>0</v>
      </c>
      <c r="R624" s="143">
        <f>Q624*H624</f>
        <v>0</v>
      </c>
      <c r="S624" s="143">
        <v>0</v>
      </c>
      <c r="T624" s="144">
        <f>S624*H624</f>
        <v>0</v>
      </c>
      <c r="AR624" s="145" t="s">
        <v>364</v>
      </c>
      <c r="AT624" s="145" t="s">
        <v>360</v>
      </c>
      <c r="AU624" s="145" t="s">
        <v>90</v>
      </c>
      <c r="AY624" s="18" t="s">
        <v>358</v>
      </c>
      <c r="BE624" s="146">
        <f>IF(N624="základní",J624,0)</f>
        <v>0</v>
      </c>
      <c r="BF624" s="146">
        <f>IF(N624="snížená",J624,0)</f>
        <v>0</v>
      </c>
      <c r="BG624" s="146">
        <f>IF(N624="zákl. přenesená",J624,0)</f>
        <v>0</v>
      </c>
      <c r="BH624" s="146">
        <f>IF(N624="sníž. přenesená",J624,0)</f>
        <v>0</v>
      </c>
      <c r="BI624" s="146">
        <f>IF(N624="nulová",J624,0)</f>
        <v>0</v>
      </c>
      <c r="BJ624" s="18" t="s">
        <v>90</v>
      </c>
      <c r="BK624" s="146">
        <f>ROUND(I624*H624,2)</f>
        <v>0</v>
      </c>
      <c r="BL624" s="18" t="s">
        <v>364</v>
      </c>
      <c r="BM624" s="145" t="s">
        <v>5822</v>
      </c>
    </row>
    <row r="625" spans="2:65" s="1" customFormat="1" ht="11.25">
      <c r="B625" s="33"/>
      <c r="D625" s="147" t="s">
        <v>366</v>
      </c>
      <c r="F625" s="148" t="s">
        <v>890</v>
      </c>
      <c r="I625" s="149"/>
      <c r="L625" s="33"/>
      <c r="M625" s="150"/>
      <c r="T625" s="54"/>
      <c r="AT625" s="18" t="s">
        <v>366</v>
      </c>
      <c r="AU625" s="18" t="s">
        <v>90</v>
      </c>
    </row>
    <row r="626" spans="2:65" s="13" customFormat="1" ht="11.25">
      <c r="B626" s="158"/>
      <c r="D626" s="152" t="s">
        <v>368</v>
      </c>
      <c r="E626" s="159" t="s">
        <v>19</v>
      </c>
      <c r="F626" s="160" t="s">
        <v>256</v>
      </c>
      <c r="H626" s="161">
        <v>116.425</v>
      </c>
      <c r="I626" s="162"/>
      <c r="L626" s="158"/>
      <c r="M626" s="163"/>
      <c r="T626" s="164"/>
      <c r="AT626" s="159" t="s">
        <v>368</v>
      </c>
      <c r="AU626" s="159" t="s">
        <v>90</v>
      </c>
      <c r="AV626" s="13" t="s">
        <v>90</v>
      </c>
      <c r="AW626" s="13" t="s">
        <v>36</v>
      </c>
      <c r="AX626" s="13" t="s">
        <v>77</v>
      </c>
      <c r="AY626" s="159" t="s">
        <v>358</v>
      </c>
    </row>
    <row r="627" spans="2:65" s="14" customFormat="1" ht="11.25">
      <c r="B627" s="165"/>
      <c r="D627" s="152" t="s">
        <v>368</v>
      </c>
      <c r="E627" s="166" t="s">
        <v>19</v>
      </c>
      <c r="F627" s="167" t="s">
        <v>371</v>
      </c>
      <c r="H627" s="168">
        <v>116.425</v>
      </c>
      <c r="I627" s="169"/>
      <c r="L627" s="165"/>
      <c r="M627" s="170"/>
      <c r="T627" s="171"/>
      <c r="AT627" s="166" t="s">
        <v>368</v>
      </c>
      <c r="AU627" s="166" t="s">
        <v>90</v>
      </c>
      <c r="AV627" s="14" t="s">
        <v>364</v>
      </c>
      <c r="AW627" s="14" t="s">
        <v>36</v>
      </c>
      <c r="AX627" s="14" t="s">
        <v>84</v>
      </c>
      <c r="AY627" s="166" t="s">
        <v>358</v>
      </c>
    </row>
    <row r="628" spans="2:65" s="1" customFormat="1" ht="24.2" customHeight="1">
      <c r="B628" s="33"/>
      <c r="C628" s="134" t="s">
        <v>838</v>
      </c>
      <c r="D628" s="134" t="s">
        <v>360</v>
      </c>
      <c r="E628" s="135" t="s">
        <v>892</v>
      </c>
      <c r="F628" s="136" t="s">
        <v>893</v>
      </c>
      <c r="G628" s="137" t="s">
        <v>443</v>
      </c>
      <c r="H628" s="138">
        <v>3.2570000000000001</v>
      </c>
      <c r="I628" s="139"/>
      <c r="J628" s="140">
        <f>ROUND(I628*H628,2)</f>
        <v>0</v>
      </c>
      <c r="K628" s="136" t="s">
        <v>363</v>
      </c>
      <c r="L628" s="33"/>
      <c r="M628" s="141" t="s">
        <v>19</v>
      </c>
      <c r="N628" s="142" t="s">
        <v>49</v>
      </c>
      <c r="P628" s="143">
        <f>O628*H628</f>
        <v>0</v>
      </c>
      <c r="Q628" s="143">
        <v>1.0529056800000001</v>
      </c>
      <c r="R628" s="143">
        <f>Q628*H628</f>
        <v>3.4293137997600005</v>
      </c>
      <c r="S628" s="143">
        <v>0</v>
      </c>
      <c r="T628" s="144">
        <f>S628*H628</f>
        <v>0</v>
      </c>
      <c r="AR628" s="145" t="s">
        <v>364</v>
      </c>
      <c r="AT628" s="145" t="s">
        <v>360</v>
      </c>
      <c r="AU628" s="145" t="s">
        <v>90</v>
      </c>
      <c r="AY628" s="18" t="s">
        <v>358</v>
      </c>
      <c r="BE628" s="146">
        <f>IF(N628="základní",J628,0)</f>
        <v>0</v>
      </c>
      <c r="BF628" s="146">
        <f>IF(N628="snížená",J628,0)</f>
        <v>0</v>
      </c>
      <c r="BG628" s="146">
        <f>IF(N628="zákl. přenesená",J628,0)</f>
        <v>0</v>
      </c>
      <c r="BH628" s="146">
        <f>IF(N628="sníž. přenesená",J628,0)</f>
        <v>0</v>
      </c>
      <c r="BI628" s="146">
        <f>IF(N628="nulová",J628,0)</f>
        <v>0</v>
      </c>
      <c r="BJ628" s="18" t="s">
        <v>90</v>
      </c>
      <c r="BK628" s="146">
        <f>ROUND(I628*H628,2)</f>
        <v>0</v>
      </c>
      <c r="BL628" s="18" t="s">
        <v>364</v>
      </c>
      <c r="BM628" s="145" t="s">
        <v>5823</v>
      </c>
    </row>
    <row r="629" spans="2:65" s="1" customFormat="1" ht="11.25">
      <c r="B629" s="33"/>
      <c r="D629" s="147" t="s">
        <v>366</v>
      </c>
      <c r="F629" s="148" t="s">
        <v>895</v>
      </c>
      <c r="I629" s="149"/>
      <c r="L629" s="33"/>
      <c r="M629" s="150"/>
      <c r="T629" s="54"/>
      <c r="AT629" s="18" t="s">
        <v>366</v>
      </c>
      <c r="AU629" s="18" t="s">
        <v>90</v>
      </c>
    </row>
    <row r="630" spans="2:65" s="12" customFormat="1" ht="11.25">
      <c r="B630" s="151"/>
      <c r="D630" s="152" t="s">
        <v>368</v>
      </c>
      <c r="E630" s="153" t="s">
        <v>19</v>
      </c>
      <c r="F630" s="154" t="s">
        <v>5824</v>
      </c>
      <c r="H630" s="153" t="s">
        <v>19</v>
      </c>
      <c r="I630" s="155"/>
      <c r="L630" s="151"/>
      <c r="M630" s="156"/>
      <c r="T630" s="157"/>
      <c r="AT630" s="153" t="s">
        <v>368</v>
      </c>
      <c r="AU630" s="153" t="s">
        <v>90</v>
      </c>
      <c r="AV630" s="12" t="s">
        <v>84</v>
      </c>
      <c r="AW630" s="12" t="s">
        <v>36</v>
      </c>
      <c r="AX630" s="12" t="s">
        <v>77</v>
      </c>
      <c r="AY630" s="153" t="s">
        <v>358</v>
      </c>
    </row>
    <row r="631" spans="2:65" s="13" customFormat="1" ht="11.25">
      <c r="B631" s="158"/>
      <c r="D631" s="152" t="s">
        <v>368</v>
      </c>
      <c r="E631" s="159" t="s">
        <v>19</v>
      </c>
      <c r="F631" s="160" t="s">
        <v>5825</v>
      </c>
      <c r="H631" s="161">
        <v>3.2570000000000001</v>
      </c>
      <c r="I631" s="162"/>
      <c r="L631" s="158"/>
      <c r="M631" s="163"/>
      <c r="T631" s="164"/>
      <c r="AT631" s="159" t="s">
        <v>368</v>
      </c>
      <c r="AU631" s="159" t="s">
        <v>90</v>
      </c>
      <c r="AV631" s="13" t="s">
        <v>90</v>
      </c>
      <c r="AW631" s="13" t="s">
        <v>36</v>
      </c>
      <c r="AX631" s="13" t="s">
        <v>77</v>
      </c>
      <c r="AY631" s="159" t="s">
        <v>358</v>
      </c>
    </row>
    <row r="632" spans="2:65" s="14" customFormat="1" ht="11.25">
      <c r="B632" s="165"/>
      <c r="D632" s="152" t="s">
        <v>368</v>
      </c>
      <c r="E632" s="166" t="s">
        <v>19</v>
      </c>
      <c r="F632" s="167" t="s">
        <v>371</v>
      </c>
      <c r="H632" s="168">
        <v>3.2570000000000001</v>
      </c>
      <c r="I632" s="169"/>
      <c r="L632" s="165"/>
      <c r="M632" s="170"/>
      <c r="T632" s="171"/>
      <c r="AT632" s="166" t="s">
        <v>368</v>
      </c>
      <c r="AU632" s="166" t="s">
        <v>90</v>
      </c>
      <c r="AV632" s="14" t="s">
        <v>364</v>
      </c>
      <c r="AW632" s="14" t="s">
        <v>36</v>
      </c>
      <c r="AX632" s="14" t="s">
        <v>84</v>
      </c>
      <c r="AY632" s="166" t="s">
        <v>358</v>
      </c>
    </row>
    <row r="633" spans="2:65" s="1" customFormat="1" ht="33" customHeight="1">
      <c r="B633" s="33"/>
      <c r="C633" s="134" t="s">
        <v>862</v>
      </c>
      <c r="D633" s="134" t="s">
        <v>360</v>
      </c>
      <c r="E633" s="135" t="s">
        <v>899</v>
      </c>
      <c r="F633" s="136" t="s">
        <v>900</v>
      </c>
      <c r="G633" s="137" t="s">
        <v>504</v>
      </c>
      <c r="H633" s="138">
        <v>1</v>
      </c>
      <c r="I633" s="139"/>
      <c r="J633" s="140">
        <f>ROUND(I633*H633,2)</f>
        <v>0</v>
      </c>
      <c r="K633" s="136" t="s">
        <v>363</v>
      </c>
      <c r="L633" s="33"/>
      <c r="M633" s="141" t="s">
        <v>19</v>
      </c>
      <c r="N633" s="142" t="s">
        <v>49</v>
      </c>
      <c r="P633" s="143">
        <f>O633*H633</f>
        <v>0</v>
      </c>
      <c r="Q633" s="143">
        <v>0.12231930000000001</v>
      </c>
      <c r="R633" s="143">
        <f>Q633*H633</f>
        <v>0.12231930000000001</v>
      </c>
      <c r="S633" s="143">
        <v>0</v>
      </c>
      <c r="T633" s="144">
        <f>S633*H633</f>
        <v>0</v>
      </c>
      <c r="AR633" s="145" t="s">
        <v>364</v>
      </c>
      <c r="AT633" s="145" t="s">
        <v>360</v>
      </c>
      <c r="AU633" s="145" t="s">
        <v>90</v>
      </c>
      <c r="AY633" s="18" t="s">
        <v>358</v>
      </c>
      <c r="BE633" s="146">
        <f>IF(N633="základní",J633,0)</f>
        <v>0</v>
      </c>
      <c r="BF633" s="146">
        <f>IF(N633="snížená",J633,0)</f>
        <v>0</v>
      </c>
      <c r="BG633" s="146">
        <f>IF(N633="zákl. přenesená",J633,0)</f>
        <v>0</v>
      </c>
      <c r="BH633" s="146">
        <f>IF(N633="sníž. přenesená",J633,0)</f>
        <v>0</v>
      </c>
      <c r="BI633" s="146">
        <f>IF(N633="nulová",J633,0)</f>
        <v>0</v>
      </c>
      <c r="BJ633" s="18" t="s">
        <v>90</v>
      </c>
      <c r="BK633" s="146">
        <f>ROUND(I633*H633,2)</f>
        <v>0</v>
      </c>
      <c r="BL633" s="18" t="s">
        <v>364</v>
      </c>
      <c r="BM633" s="145" t="s">
        <v>5826</v>
      </c>
    </row>
    <row r="634" spans="2:65" s="1" customFormat="1" ht="11.25">
      <c r="B634" s="33"/>
      <c r="D634" s="147" t="s">
        <v>366</v>
      </c>
      <c r="F634" s="148" t="s">
        <v>902</v>
      </c>
      <c r="I634" s="149"/>
      <c r="L634" s="33"/>
      <c r="M634" s="150"/>
      <c r="T634" s="54"/>
      <c r="AT634" s="18" t="s">
        <v>366</v>
      </c>
      <c r="AU634" s="18" t="s">
        <v>90</v>
      </c>
    </row>
    <row r="635" spans="2:65" s="1" customFormat="1" ht="33" customHeight="1">
      <c r="B635" s="33"/>
      <c r="C635" s="134" t="s">
        <v>886</v>
      </c>
      <c r="D635" s="134" t="s">
        <v>360</v>
      </c>
      <c r="E635" s="135" t="s">
        <v>904</v>
      </c>
      <c r="F635" s="136" t="s">
        <v>905</v>
      </c>
      <c r="G635" s="137" t="s">
        <v>504</v>
      </c>
      <c r="H635" s="138">
        <v>2</v>
      </c>
      <c r="I635" s="139"/>
      <c r="J635" s="140">
        <f>ROUND(I635*H635,2)</f>
        <v>0</v>
      </c>
      <c r="K635" s="136" t="s">
        <v>363</v>
      </c>
      <c r="L635" s="33"/>
      <c r="M635" s="141" t="s">
        <v>19</v>
      </c>
      <c r="N635" s="142" t="s">
        <v>49</v>
      </c>
      <c r="P635" s="143">
        <f>O635*H635</f>
        <v>0</v>
      </c>
      <c r="Q635" s="143">
        <v>8.5156499999999996E-2</v>
      </c>
      <c r="R635" s="143">
        <f>Q635*H635</f>
        <v>0.17031299999999999</v>
      </c>
      <c r="S635" s="143">
        <v>0</v>
      </c>
      <c r="T635" s="144">
        <f>S635*H635</f>
        <v>0</v>
      </c>
      <c r="AR635" s="145" t="s">
        <v>364</v>
      </c>
      <c r="AT635" s="145" t="s">
        <v>360</v>
      </c>
      <c r="AU635" s="145" t="s">
        <v>90</v>
      </c>
      <c r="AY635" s="18" t="s">
        <v>358</v>
      </c>
      <c r="BE635" s="146">
        <f>IF(N635="základní",J635,0)</f>
        <v>0</v>
      </c>
      <c r="BF635" s="146">
        <f>IF(N635="snížená",J635,0)</f>
        <v>0</v>
      </c>
      <c r="BG635" s="146">
        <f>IF(N635="zákl. přenesená",J635,0)</f>
        <v>0</v>
      </c>
      <c r="BH635" s="146">
        <f>IF(N635="sníž. přenesená",J635,0)</f>
        <v>0</v>
      </c>
      <c r="BI635" s="146">
        <f>IF(N635="nulová",J635,0)</f>
        <v>0</v>
      </c>
      <c r="BJ635" s="18" t="s">
        <v>90</v>
      </c>
      <c r="BK635" s="146">
        <f>ROUND(I635*H635,2)</f>
        <v>0</v>
      </c>
      <c r="BL635" s="18" t="s">
        <v>364</v>
      </c>
      <c r="BM635" s="145" t="s">
        <v>5827</v>
      </c>
    </row>
    <row r="636" spans="2:65" s="1" customFormat="1" ht="11.25">
      <c r="B636" s="33"/>
      <c r="D636" s="147" t="s">
        <v>366</v>
      </c>
      <c r="F636" s="148" t="s">
        <v>907</v>
      </c>
      <c r="I636" s="149"/>
      <c r="L636" s="33"/>
      <c r="M636" s="150"/>
      <c r="T636" s="54"/>
      <c r="AT636" s="18" t="s">
        <v>366</v>
      </c>
      <c r="AU636" s="18" t="s">
        <v>90</v>
      </c>
    </row>
    <row r="637" spans="2:65" s="1" customFormat="1" ht="16.5" customHeight="1">
      <c r="B637" s="33"/>
      <c r="C637" s="179" t="s">
        <v>891</v>
      </c>
      <c r="D637" s="179" t="s">
        <v>440</v>
      </c>
      <c r="E637" s="180" t="s">
        <v>909</v>
      </c>
      <c r="F637" s="181" t="s">
        <v>910</v>
      </c>
      <c r="G637" s="182" t="s">
        <v>504</v>
      </c>
      <c r="H637" s="183">
        <v>1</v>
      </c>
      <c r="I637" s="184"/>
      <c r="J637" s="185">
        <f>ROUND(I637*H637,2)</f>
        <v>0</v>
      </c>
      <c r="K637" s="181" t="s">
        <v>19</v>
      </c>
      <c r="L637" s="186"/>
      <c r="M637" s="187" t="s">
        <v>19</v>
      </c>
      <c r="N637" s="188" t="s">
        <v>49</v>
      </c>
      <c r="P637" s="143">
        <f>O637*H637</f>
        <v>0</v>
      </c>
      <c r="Q637" s="143">
        <v>2.57</v>
      </c>
      <c r="R637" s="143">
        <f>Q637*H637</f>
        <v>2.57</v>
      </c>
      <c r="S637" s="143">
        <v>0</v>
      </c>
      <c r="T637" s="144">
        <f>S637*H637</f>
        <v>0</v>
      </c>
      <c r="AR637" s="145" t="s">
        <v>406</v>
      </c>
      <c r="AT637" s="145" t="s">
        <v>440</v>
      </c>
      <c r="AU637" s="145" t="s">
        <v>90</v>
      </c>
      <c r="AY637" s="18" t="s">
        <v>358</v>
      </c>
      <c r="BE637" s="146">
        <f>IF(N637="základní",J637,0)</f>
        <v>0</v>
      </c>
      <c r="BF637" s="146">
        <f>IF(N637="snížená",J637,0)</f>
        <v>0</v>
      </c>
      <c r="BG637" s="146">
        <f>IF(N637="zákl. přenesená",J637,0)</f>
        <v>0</v>
      </c>
      <c r="BH637" s="146">
        <f>IF(N637="sníž. přenesená",J637,0)</f>
        <v>0</v>
      </c>
      <c r="BI637" s="146">
        <f>IF(N637="nulová",J637,0)</f>
        <v>0</v>
      </c>
      <c r="BJ637" s="18" t="s">
        <v>90</v>
      </c>
      <c r="BK637" s="146">
        <f>ROUND(I637*H637,2)</f>
        <v>0</v>
      </c>
      <c r="BL637" s="18" t="s">
        <v>364</v>
      </c>
      <c r="BM637" s="145" t="s">
        <v>5828</v>
      </c>
    </row>
    <row r="638" spans="2:65" s="11" customFormat="1" ht="22.9" customHeight="1">
      <c r="B638" s="122"/>
      <c r="D638" s="123" t="s">
        <v>76</v>
      </c>
      <c r="E638" s="132" t="s">
        <v>388</v>
      </c>
      <c r="F638" s="132" t="s">
        <v>5829</v>
      </c>
      <c r="I638" s="125"/>
      <c r="J638" s="133">
        <f>BK638</f>
        <v>0</v>
      </c>
      <c r="L638" s="122"/>
      <c r="M638" s="127"/>
      <c r="P638" s="128">
        <f>SUM(P639:P649)</f>
        <v>0</v>
      </c>
      <c r="R638" s="128">
        <f>SUM(R639:R649)</f>
        <v>0</v>
      </c>
      <c r="T638" s="129">
        <f>SUM(T639:T649)</f>
        <v>0</v>
      </c>
      <c r="AR638" s="123" t="s">
        <v>84</v>
      </c>
      <c r="AT638" s="130" t="s">
        <v>76</v>
      </c>
      <c r="AU638" s="130" t="s">
        <v>84</v>
      </c>
      <c r="AY638" s="123" t="s">
        <v>358</v>
      </c>
      <c r="BK638" s="131">
        <f>SUM(BK639:BK649)</f>
        <v>0</v>
      </c>
    </row>
    <row r="639" spans="2:65" s="1" customFormat="1" ht="44.25" customHeight="1">
      <c r="B639" s="33"/>
      <c r="C639" s="134" t="s">
        <v>898</v>
      </c>
      <c r="D639" s="134" t="s">
        <v>360</v>
      </c>
      <c r="E639" s="135" t="s">
        <v>5830</v>
      </c>
      <c r="F639" s="136" t="s">
        <v>5831</v>
      </c>
      <c r="G639" s="137" t="s">
        <v>195</v>
      </c>
      <c r="H639" s="138">
        <v>30</v>
      </c>
      <c r="I639" s="139"/>
      <c r="J639" s="140">
        <f>ROUND(I639*H639,2)</f>
        <v>0</v>
      </c>
      <c r="K639" s="136" t="s">
        <v>363</v>
      </c>
      <c r="L639" s="33"/>
      <c r="M639" s="141" t="s">
        <v>19</v>
      </c>
      <c r="N639" s="142" t="s">
        <v>49</v>
      </c>
      <c r="P639" s="143">
        <f>O639*H639</f>
        <v>0</v>
      </c>
      <c r="Q639" s="143">
        <v>0</v>
      </c>
      <c r="R639" s="143">
        <f>Q639*H639</f>
        <v>0</v>
      </c>
      <c r="S639" s="143">
        <v>0</v>
      </c>
      <c r="T639" s="144">
        <f>S639*H639</f>
        <v>0</v>
      </c>
      <c r="AR639" s="145" t="s">
        <v>364</v>
      </c>
      <c r="AT639" s="145" t="s">
        <v>360</v>
      </c>
      <c r="AU639" s="145" t="s">
        <v>90</v>
      </c>
      <c r="AY639" s="18" t="s">
        <v>358</v>
      </c>
      <c r="BE639" s="146">
        <f>IF(N639="základní",J639,0)</f>
        <v>0</v>
      </c>
      <c r="BF639" s="146">
        <f>IF(N639="snížená",J639,0)</f>
        <v>0</v>
      </c>
      <c r="BG639" s="146">
        <f>IF(N639="zákl. přenesená",J639,0)</f>
        <v>0</v>
      </c>
      <c r="BH639" s="146">
        <f>IF(N639="sníž. přenesená",J639,0)</f>
        <v>0</v>
      </c>
      <c r="BI639" s="146">
        <f>IF(N639="nulová",J639,0)</f>
        <v>0</v>
      </c>
      <c r="BJ639" s="18" t="s">
        <v>90</v>
      </c>
      <c r="BK639" s="146">
        <f>ROUND(I639*H639,2)</f>
        <v>0</v>
      </c>
      <c r="BL639" s="18" t="s">
        <v>364</v>
      </c>
      <c r="BM639" s="145" t="s">
        <v>5832</v>
      </c>
    </row>
    <row r="640" spans="2:65" s="1" customFormat="1" ht="11.25">
      <c r="B640" s="33"/>
      <c r="D640" s="147" t="s">
        <v>366</v>
      </c>
      <c r="F640" s="148" t="s">
        <v>5833</v>
      </c>
      <c r="I640" s="149"/>
      <c r="L640" s="33"/>
      <c r="M640" s="150"/>
      <c r="T640" s="54"/>
      <c r="AT640" s="18" t="s">
        <v>366</v>
      </c>
      <c r="AU640" s="18" t="s">
        <v>90</v>
      </c>
    </row>
    <row r="641" spans="2:65" s="12" customFormat="1" ht="11.25">
      <c r="B641" s="151"/>
      <c r="D641" s="152" t="s">
        <v>368</v>
      </c>
      <c r="E641" s="153" t="s">
        <v>19</v>
      </c>
      <c r="F641" s="154" t="s">
        <v>5834</v>
      </c>
      <c r="H641" s="153" t="s">
        <v>19</v>
      </c>
      <c r="I641" s="155"/>
      <c r="L641" s="151"/>
      <c r="M641" s="156"/>
      <c r="T641" s="157"/>
      <c r="AT641" s="153" t="s">
        <v>368</v>
      </c>
      <c r="AU641" s="153" t="s">
        <v>90</v>
      </c>
      <c r="AV641" s="12" t="s">
        <v>84</v>
      </c>
      <c r="AW641" s="12" t="s">
        <v>36</v>
      </c>
      <c r="AX641" s="12" t="s">
        <v>77</v>
      </c>
      <c r="AY641" s="153" t="s">
        <v>358</v>
      </c>
    </row>
    <row r="642" spans="2:65" s="12" customFormat="1" ht="11.25">
      <c r="B642" s="151"/>
      <c r="D642" s="152" t="s">
        <v>368</v>
      </c>
      <c r="E642" s="153" t="s">
        <v>19</v>
      </c>
      <c r="F642" s="154" t="s">
        <v>5634</v>
      </c>
      <c r="H642" s="153" t="s">
        <v>19</v>
      </c>
      <c r="I642" s="155"/>
      <c r="L642" s="151"/>
      <c r="M642" s="156"/>
      <c r="T642" s="157"/>
      <c r="AT642" s="153" t="s">
        <v>368</v>
      </c>
      <c r="AU642" s="153" t="s">
        <v>90</v>
      </c>
      <c r="AV642" s="12" t="s">
        <v>84</v>
      </c>
      <c r="AW642" s="12" t="s">
        <v>36</v>
      </c>
      <c r="AX642" s="12" t="s">
        <v>77</v>
      </c>
      <c r="AY642" s="153" t="s">
        <v>358</v>
      </c>
    </row>
    <row r="643" spans="2:65" s="12" customFormat="1" ht="11.25">
      <c r="B643" s="151"/>
      <c r="D643" s="152" t="s">
        <v>368</v>
      </c>
      <c r="E643" s="153" t="s">
        <v>19</v>
      </c>
      <c r="F643" s="154" t="s">
        <v>5835</v>
      </c>
      <c r="H643" s="153" t="s">
        <v>19</v>
      </c>
      <c r="I643" s="155"/>
      <c r="L643" s="151"/>
      <c r="M643" s="156"/>
      <c r="T643" s="157"/>
      <c r="AT643" s="153" t="s">
        <v>368</v>
      </c>
      <c r="AU643" s="153" t="s">
        <v>90</v>
      </c>
      <c r="AV643" s="12" t="s">
        <v>84</v>
      </c>
      <c r="AW643" s="12" t="s">
        <v>36</v>
      </c>
      <c r="AX643" s="12" t="s">
        <v>77</v>
      </c>
      <c r="AY643" s="153" t="s">
        <v>358</v>
      </c>
    </row>
    <row r="644" spans="2:65" s="12" customFormat="1" ht="11.25">
      <c r="B644" s="151"/>
      <c r="D644" s="152" t="s">
        <v>368</v>
      </c>
      <c r="E644" s="153" t="s">
        <v>19</v>
      </c>
      <c r="F644" s="154" t="s">
        <v>5690</v>
      </c>
      <c r="H644" s="153" t="s">
        <v>19</v>
      </c>
      <c r="I644" s="155"/>
      <c r="L644" s="151"/>
      <c r="M644" s="156"/>
      <c r="T644" s="157"/>
      <c r="AT644" s="153" t="s">
        <v>368</v>
      </c>
      <c r="AU644" s="153" t="s">
        <v>90</v>
      </c>
      <c r="AV644" s="12" t="s">
        <v>84</v>
      </c>
      <c r="AW644" s="12" t="s">
        <v>36</v>
      </c>
      <c r="AX644" s="12" t="s">
        <v>77</v>
      </c>
      <c r="AY644" s="153" t="s">
        <v>358</v>
      </c>
    </row>
    <row r="645" spans="2:65" s="13" customFormat="1" ht="11.25">
      <c r="B645" s="158"/>
      <c r="D645" s="152" t="s">
        <v>368</v>
      </c>
      <c r="E645" s="159" t="s">
        <v>19</v>
      </c>
      <c r="F645" s="160" t="s">
        <v>546</v>
      </c>
      <c r="H645" s="161">
        <v>30</v>
      </c>
      <c r="I645" s="162"/>
      <c r="L645" s="158"/>
      <c r="M645" s="163"/>
      <c r="T645" s="164"/>
      <c r="AT645" s="159" t="s">
        <v>368</v>
      </c>
      <c r="AU645" s="159" t="s">
        <v>90</v>
      </c>
      <c r="AV645" s="13" t="s">
        <v>90</v>
      </c>
      <c r="AW645" s="13" t="s">
        <v>36</v>
      </c>
      <c r="AX645" s="13" t="s">
        <v>77</v>
      </c>
      <c r="AY645" s="159" t="s">
        <v>358</v>
      </c>
    </row>
    <row r="646" spans="2:65" s="14" customFormat="1" ht="11.25">
      <c r="B646" s="165"/>
      <c r="D646" s="152" t="s">
        <v>368</v>
      </c>
      <c r="E646" s="166" t="s">
        <v>5612</v>
      </c>
      <c r="F646" s="167" t="s">
        <v>371</v>
      </c>
      <c r="H646" s="168">
        <v>30</v>
      </c>
      <c r="I646" s="169"/>
      <c r="L646" s="165"/>
      <c r="M646" s="170"/>
      <c r="T646" s="171"/>
      <c r="AT646" s="166" t="s">
        <v>368</v>
      </c>
      <c r="AU646" s="166" t="s">
        <v>90</v>
      </c>
      <c r="AV646" s="14" t="s">
        <v>364</v>
      </c>
      <c r="AW646" s="14" t="s">
        <v>36</v>
      </c>
      <c r="AX646" s="14" t="s">
        <v>84</v>
      </c>
      <c r="AY646" s="166" t="s">
        <v>358</v>
      </c>
    </row>
    <row r="647" spans="2:65" s="1" customFormat="1" ht="37.9" customHeight="1">
      <c r="B647" s="33"/>
      <c r="C647" s="134" t="s">
        <v>903</v>
      </c>
      <c r="D647" s="134" t="s">
        <v>360</v>
      </c>
      <c r="E647" s="135" t="s">
        <v>5836</v>
      </c>
      <c r="F647" s="136" t="s">
        <v>5837</v>
      </c>
      <c r="G647" s="137" t="s">
        <v>195</v>
      </c>
      <c r="H647" s="138">
        <v>30</v>
      </c>
      <c r="I647" s="139"/>
      <c r="J647" s="140">
        <f>ROUND(I647*H647,2)</f>
        <v>0</v>
      </c>
      <c r="K647" s="136" t="s">
        <v>19</v>
      </c>
      <c r="L647" s="33"/>
      <c r="M647" s="141" t="s">
        <v>19</v>
      </c>
      <c r="N647" s="142" t="s">
        <v>49</v>
      </c>
      <c r="P647" s="143">
        <f>O647*H647</f>
        <v>0</v>
      </c>
      <c r="Q647" s="143">
        <v>0</v>
      </c>
      <c r="R647" s="143">
        <f>Q647*H647</f>
        <v>0</v>
      </c>
      <c r="S647" s="143">
        <v>0</v>
      </c>
      <c r="T647" s="144">
        <f>S647*H647</f>
        <v>0</v>
      </c>
      <c r="AR647" s="145" t="s">
        <v>364</v>
      </c>
      <c r="AT647" s="145" t="s">
        <v>360</v>
      </c>
      <c r="AU647" s="145" t="s">
        <v>90</v>
      </c>
      <c r="AY647" s="18" t="s">
        <v>358</v>
      </c>
      <c r="BE647" s="146">
        <f>IF(N647="základní",J647,0)</f>
        <v>0</v>
      </c>
      <c r="BF647" s="146">
        <f>IF(N647="snížená",J647,0)</f>
        <v>0</v>
      </c>
      <c r="BG647" s="146">
        <f>IF(N647="zákl. přenesená",J647,0)</f>
        <v>0</v>
      </c>
      <c r="BH647" s="146">
        <f>IF(N647="sníž. přenesená",J647,0)</f>
        <v>0</v>
      </c>
      <c r="BI647" s="146">
        <f>IF(N647="nulová",J647,0)</f>
        <v>0</v>
      </c>
      <c r="BJ647" s="18" t="s">
        <v>90</v>
      </c>
      <c r="BK647" s="146">
        <f>ROUND(I647*H647,2)</f>
        <v>0</v>
      </c>
      <c r="BL647" s="18" t="s">
        <v>364</v>
      </c>
      <c r="BM647" s="145" t="s">
        <v>5838</v>
      </c>
    </row>
    <row r="648" spans="2:65" s="13" customFormat="1" ht="11.25">
      <c r="B648" s="158"/>
      <c r="D648" s="152" t="s">
        <v>368</v>
      </c>
      <c r="E648" s="159" t="s">
        <v>19</v>
      </c>
      <c r="F648" s="160" t="s">
        <v>5612</v>
      </c>
      <c r="H648" s="161">
        <v>30</v>
      </c>
      <c r="I648" s="162"/>
      <c r="L648" s="158"/>
      <c r="M648" s="163"/>
      <c r="T648" s="164"/>
      <c r="AT648" s="159" t="s">
        <v>368</v>
      </c>
      <c r="AU648" s="159" t="s">
        <v>90</v>
      </c>
      <c r="AV648" s="13" t="s">
        <v>90</v>
      </c>
      <c r="AW648" s="13" t="s">
        <v>36</v>
      </c>
      <c r="AX648" s="13" t="s">
        <v>77</v>
      </c>
      <c r="AY648" s="159" t="s">
        <v>358</v>
      </c>
    </row>
    <row r="649" spans="2:65" s="14" customFormat="1" ht="11.25">
      <c r="B649" s="165"/>
      <c r="D649" s="152" t="s">
        <v>368</v>
      </c>
      <c r="E649" s="166" t="s">
        <v>19</v>
      </c>
      <c r="F649" s="167" t="s">
        <v>371</v>
      </c>
      <c r="H649" s="168">
        <v>30</v>
      </c>
      <c r="I649" s="169"/>
      <c r="L649" s="165"/>
      <c r="M649" s="170"/>
      <c r="T649" s="171"/>
      <c r="AT649" s="166" t="s">
        <v>368</v>
      </c>
      <c r="AU649" s="166" t="s">
        <v>90</v>
      </c>
      <c r="AV649" s="14" t="s">
        <v>364</v>
      </c>
      <c r="AW649" s="14" t="s">
        <v>36</v>
      </c>
      <c r="AX649" s="14" t="s">
        <v>84</v>
      </c>
      <c r="AY649" s="166" t="s">
        <v>358</v>
      </c>
    </row>
    <row r="650" spans="2:65" s="11" customFormat="1" ht="22.9" customHeight="1">
      <c r="B650" s="122"/>
      <c r="D650" s="123" t="s">
        <v>76</v>
      </c>
      <c r="E650" s="132" t="s">
        <v>394</v>
      </c>
      <c r="F650" s="132" t="s">
        <v>912</v>
      </c>
      <c r="I650" s="125"/>
      <c r="J650" s="133">
        <f>BK650</f>
        <v>0</v>
      </c>
      <c r="L650" s="122"/>
      <c r="M650" s="127"/>
      <c r="P650" s="128">
        <f>SUM(P651:P954)</f>
        <v>0</v>
      </c>
      <c r="R650" s="128">
        <f>SUM(R651:R954)</f>
        <v>114.44016336329312</v>
      </c>
      <c r="T650" s="129">
        <f>SUM(T651:T954)</f>
        <v>3.9725000000000003E-3</v>
      </c>
      <c r="AR650" s="123" t="s">
        <v>84</v>
      </c>
      <c r="AT650" s="130" t="s">
        <v>76</v>
      </c>
      <c r="AU650" s="130" t="s">
        <v>84</v>
      </c>
      <c r="AY650" s="123" t="s">
        <v>358</v>
      </c>
      <c r="BK650" s="131">
        <f>SUM(BK651:BK954)</f>
        <v>0</v>
      </c>
    </row>
    <row r="651" spans="2:65" s="1" customFormat="1" ht="33" customHeight="1">
      <c r="B651" s="33"/>
      <c r="C651" s="134" t="s">
        <v>908</v>
      </c>
      <c r="D651" s="134" t="s">
        <v>360</v>
      </c>
      <c r="E651" s="135" t="s">
        <v>914</v>
      </c>
      <c r="F651" s="136" t="s">
        <v>915</v>
      </c>
      <c r="G651" s="137" t="s">
        <v>195</v>
      </c>
      <c r="H651" s="138">
        <v>1540.7170000000001</v>
      </c>
      <c r="I651" s="139"/>
      <c r="J651" s="140">
        <f>ROUND(I651*H651,2)</f>
        <v>0</v>
      </c>
      <c r="K651" s="136" t="s">
        <v>363</v>
      </c>
      <c r="L651" s="33"/>
      <c r="M651" s="141" t="s">
        <v>19</v>
      </c>
      <c r="N651" s="142" t="s">
        <v>49</v>
      </c>
      <c r="P651" s="143">
        <f>O651*H651</f>
        <v>0</v>
      </c>
      <c r="Q651" s="143">
        <v>7.3499999999999998E-3</v>
      </c>
      <c r="R651" s="143">
        <f>Q651*H651</f>
        <v>11.32426995</v>
      </c>
      <c r="S651" s="143">
        <v>0</v>
      </c>
      <c r="T651" s="144">
        <f>S651*H651</f>
        <v>0</v>
      </c>
      <c r="AR651" s="145" t="s">
        <v>364</v>
      </c>
      <c r="AT651" s="145" t="s">
        <v>360</v>
      </c>
      <c r="AU651" s="145" t="s">
        <v>90</v>
      </c>
      <c r="AY651" s="18" t="s">
        <v>358</v>
      </c>
      <c r="BE651" s="146">
        <f>IF(N651="základní",J651,0)</f>
        <v>0</v>
      </c>
      <c r="BF651" s="146">
        <f>IF(N651="snížená",J651,0)</f>
        <v>0</v>
      </c>
      <c r="BG651" s="146">
        <f>IF(N651="zákl. přenesená",J651,0)</f>
        <v>0</v>
      </c>
      <c r="BH651" s="146">
        <f>IF(N651="sníž. přenesená",J651,0)</f>
        <v>0</v>
      </c>
      <c r="BI651" s="146">
        <f>IF(N651="nulová",J651,0)</f>
        <v>0</v>
      </c>
      <c r="BJ651" s="18" t="s">
        <v>90</v>
      </c>
      <c r="BK651" s="146">
        <f>ROUND(I651*H651,2)</f>
        <v>0</v>
      </c>
      <c r="BL651" s="18" t="s">
        <v>364</v>
      </c>
      <c r="BM651" s="145" t="s">
        <v>5839</v>
      </c>
    </row>
    <row r="652" spans="2:65" s="1" customFormat="1" ht="11.25">
      <c r="B652" s="33"/>
      <c r="D652" s="147" t="s">
        <v>366</v>
      </c>
      <c r="F652" s="148" t="s">
        <v>917</v>
      </c>
      <c r="I652" s="149"/>
      <c r="L652" s="33"/>
      <c r="M652" s="150"/>
      <c r="T652" s="54"/>
      <c r="AT652" s="18" t="s">
        <v>366</v>
      </c>
      <c r="AU652" s="18" t="s">
        <v>90</v>
      </c>
    </row>
    <row r="653" spans="2:65" s="13" customFormat="1" ht="11.25">
      <c r="B653" s="158"/>
      <c r="D653" s="152" t="s">
        <v>368</v>
      </c>
      <c r="E653" s="159" t="s">
        <v>19</v>
      </c>
      <c r="F653" s="160" t="s">
        <v>259</v>
      </c>
      <c r="H653" s="161">
        <v>1540.7170000000001</v>
      </c>
      <c r="I653" s="162"/>
      <c r="L653" s="158"/>
      <c r="M653" s="163"/>
      <c r="T653" s="164"/>
      <c r="AT653" s="159" t="s">
        <v>368</v>
      </c>
      <c r="AU653" s="159" t="s">
        <v>90</v>
      </c>
      <c r="AV653" s="13" t="s">
        <v>90</v>
      </c>
      <c r="AW653" s="13" t="s">
        <v>36</v>
      </c>
      <c r="AX653" s="13" t="s">
        <v>77</v>
      </c>
      <c r="AY653" s="159" t="s">
        <v>358</v>
      </c>
    </row>
    <row r="654" spans="2:65" s="14" customFormat="1" ht="11.25">
      <c r="B654" s="165"/>
      <c r="D654" s="152" t="s">
        <v>368</v>
      </c>
      <c r="E654" s="166" t="s">
        <v>19</v>
      </c>
      <c r="F654" s="167" t="s">
        <v>371</v>
      </c>
      <c r="H654" s="168">
        <v>1540.7170000000001</v>
      </c>
      <c r="I654" s="169"/>
      <c r="L654" s="165"/>
      <c r="M654" s="170"/>
      <c r="T654" s="171"/>
      <c r="AT654" s="166" t="s">
        <v>368</v>
      </c>
      <c r="AU654" s="166" t="s">
        <v>90</v>
      </c>
      <c r="AV654" s="14" t="s">
        <v>364</v>
      </c>
      <c r="AW654" s="14" t="s">
        <v>36</v>
      </c>
      <c r="AX654" s="14" t="s">
        <v>84</v>
      </c>
      <c r="AY654" s="166" t="s">
        <v>358</v>
      </c>
    </row>
    <row r="655" spans="2:65" s="1" customFormat="1" ht="24.2" customHeight="1">
      <c r="B655" s="33"/>
      <c r="C655" s="134" t="s">
        <v>913</v>
      </c>
      <c r="D655" s="134" t="s">
        <v>360</v>
      </c>
      <c r="E655" s="135" t="s">
        <v>919</v>
      </c>
      <c r="F655" s="136" t="s">
        <v>920</v>
      </c>
      <c r="G655" s="137" t="s">
        <v>195</v>
      </c>
      <c r="H655" s="138">
        <v>1540.7170000000001</v>
      </c>
      <c r="I655" s="139"/>
      <c r="J655" s="140">
        <f>ROUND(I655*H655,2)</f>
        <v>0</v>
      </c>
      <c r="K655" s="136" t="s">
        <v>363</v>
      </c>
      <c r="L655" s="33"/>
      <c r="M655" s="141" t="s">
        <v>19</v>
      </c>
      <c r="N655" s="142" t="s">
        <v>49</v>
      </c>
      <c r="P655" s="143">
        <f>O655*H655</f>
        <v>0</v>
      </c>
      <c r="Q655" s="143">
        <v>2.63E-4</v>
      </c>
      <c r="R655" s="143">
        <f>Q655*H655</f>
        <v>0.40520857100000002</v>
      </c>
      <c r="S655" s="143">
        <v>0</v>
      </c>
      <c r="T655" s="144">
        <f>S655*H655</f>
        <v>0</v>
      </c>
      <c r="AR655" s="145" t="s">
        <v>364</v>
      </c>
      <c r="AT655" s="145" t="s">
        <v>360</v>
      </c>
      <c r="AU655" s="145" t="s">
        <v>90</v>
      </c>
      <c r="AY655" s="18" t="s">
        <v>358</v>
      </c>
      <c r="BE655" s="146">
        <f>IF(N655="základní",J655,0)</f>
        <v>0</v>
      </c>
      <c r="BF655" s="146">
        <f>IF(N655="snížená",J655,0)</f>
        <v>0</v>
      </c>
      <c r="BG655" s="146">
        <f>IF(N655="zákl. přenesená",J655,0)</f>
        <v>0</v>
      </c>
      <c r="BH655" s="146">
        <f>IF(N655="sníž. přenesená",J655,0)</f>
        <v>0</v>
      </c>
      <c r="BI655" s="146">
        <f>IF(N655="nulová",J655,0)</f>
        <v>0</v>
      </c>
      <c r="BJ655" s="18" t="s">
        <v>90</v>
      </c>
      <c r="BK655" s="146">
        <f>ROUND(I655*H655,2)</f>
        <v>0</v>
      </c>
      <c r="BL655" s="18" t="s">
        <v>364</v>
      </c>
      <c r="BM655" s="145" t="s">
        <v>5840</v>
      </c>
    </row>
    <row r="656" spans="2:65" s="1" customFormat="1" ht="11.25">
      <c r="B656" s="33"/>
      <c r="D656" s="147" t="s">
        <v>366</v>
      </c>
      <c r="F656" s="148" t="s">
        <v>922</v>
      </c>
      <c r="I656" s="149"/>
      <c r="L656" s="33"/>
      <c r="M656" s="150"/>
      <c r="T656" s="54"/>
      <c r="AT656" s="18" t="s">
        <v>366</v>
      </c>
      <c r="AU656" s="18" t="s">
        <v>90</v>
      </c>
    </row>
    <row r="657" spans="2:51" s="13" customFormat="1" ht="11.25">
      <c r="B657" s="158"/>
      <c r="D657" s="152" t="s">
        <v>368</v>
      </c>
      <c r="E657" s="159" t="s">
        <v>19</v>
      </c>
      <c r="F657" s="160" t="s">
        <v>5841</v>
      </c>
      <c r="H657" s="161">
        <v>61.201999999999998</v>
      </c>
      <c r="I657" s="162"/>
      <c r="L657" s="158"/>
      <c r="M657" s="163"/>
      <c r="T657" s="164"/>
      <c r="AT657" s="159" t="s">
        <v>368</v>
      </c>
      <c r="AU657" s="159" t="s">
        <v>90</v>
      </c>
      <c r="AV657" s="13" t="s">
        <v>90</v>
      </c>
      <c r="AW657" s="13" t="s">
        <v>36</v>
      </c>
      <c r="AX657" s="13" t="s">
        <v>77</v>
      </c>
      <c r="AY657" s="159" t="s">
        <v>358</v>
      </c>
    </row>
    <row r="658" spans="2:51" s="15" customFormat="1" ht="11.25">
      <c r="B658" s="172"/>
      <c r="D658" s="152" t="s">
        <v>368</v>
      </c>
      <c r="E658" s="173" t="s">
        <v>19</v>
      </c>
      <c r="F658" s="174" t="s">
        <v>416</v>
      </c>
      <c r="H658" s="175">
        <v>61.201999999999998</v>
      </c>
      <c r="I658" s="176"/>
      <c r="L658" s="172"/>
      <c r="M658" s="177"/>
      <c r="T658" s="178"/>
      <c r="AT658" s="173" t="s">
        <v>368</v>
      </c>
      <c r="AU658" s="173" t="s">
        <v>90</v>
      </c>
      <c r="AV658" s="15" t="s">
        <v>97</v>
      </c>
      <c r="AW658" s="15" t="s">
        <v>36</v>
      </c>
      <c r="AX658" s="15" t="s">
        <v>77</v>
      </c>
      <c r="AY658" s="173" t="s">
        <v>358</v>
      </c>
    </row>
    <row r="659" spans="2:51" s="13" customFormat="1" ht="22.5">
      <c r="B659" s="158"/>
      <c r="D659" s="152" t="s">
        <v>368</v>
      </c>
      <c r="E659" s="159" t="s">
        <v>19</v>
      </c>
      <c r="F659" s="160" t="s">
        <v>5842</v>
      </c>
      <c r="H659" s="161">
        <v>500.899</v>
      </c>
      <c r="I659" s="162"/>
      <c r="L659" s="158"/>
      <c r="M659" s="163"/>
      <c r="T659" s="164"/>
      <c r="AT659" s="159" t="s">
        <v>368</v>
      </c>
      <c r="AU659" s="159" t="s">
        <v>90</v>
      </c>
      <c r="AV659" s="13" t="s">
        <v>90</v>
      </c>
      <c r="AW659" s="13" t="s">
        <v>36</v>
      </c>
      <c r="AX659" s="13" t="s">
        <v>77</v>
      </c>
      <c r="AY659" s="159" t="s">
        <v>358</v>
      </c>
    </row>
    <row r="660" spans="2:51" s="15" customFormat="1" ht="11.25">
      <c r="B660" s="172"/>
      <c r="D660" s="152" t="s">
        <v>368</v>
      </c>
      <c r="E660" s="173" t="s">
        <v>19</v>
      </c>
      <c r="F660" s="174" t="s">
        <v>416</v>
      </c>
      <c r="H660" s="175">
        <v>500.899</v>
      </c>
      <c r="I660" s="176"/>
      <c r="L660" s="172"/>
      <c r="M660" s="177"/>
      <c r="T660" s="178"/>
      <c r="AT660" s="173" t="s">
        <v>368</v>
      </c>
      <c r="AU660" s="173" t="s">
        <v>90</v>
      </c>
      <c r="AV660" s="15" t="s">
        <v>97</v>
      </c>
      <c r="AW660" s="15" t="s">
        <v>36</v>
      </c>
      <c r="AX660" s="15" t="s">
        <v>77</v>
      </c>
      <c r="AY660" s="173" t="s">
        <v>358</v>
      </c>
    </row>
    <row r="661" spans="2:51" s="12" customFormat="1" ht="11.25">
      <c r="B661" s="151"/>
      <c r="D661" s="152" t="s">
        <v>368</v>
      </c>
      <c r="E661" s="153" t="s">
        <v>19</v>
      </c>
      <c r="F661" s="154" t="s">
        <v>925</v>
      </c>
      <c r="H661" s="153" t="s">
        <v>19</v>
      </c>
      <c r="I661" s="155"/>
      <c r="L661" s="151"/>
      <c r="M661" s="156"/>
      <c r="T661" s="157"/>
      <c r="AT661" s="153" t="s">
        <v>368</v>
      </c>
      <c r="AU661" s="153" t="s">
        <v>90</v>
      </c>
      <c r="AV661" s="12" t="s">
        <v>84</v>
      </c>
      <c r="AW661" s="12" t="s">
        <v>36</v>
      </c>
      <c r="AX661" s="12" t="s">
        <v>77</v>
      </c>
      <c r="AY661" s="153" t="s">
        <v>358</v>
      </c>
    </row>
    <row r="662" spans="2:51" s="12" customFormat="1" ht="11.25">
      <c r="B662" s="151"/>
      <c r="D662" s="152" t="s">
        <v>368</v>
      </c>
      <c r="E662" s="153" t="s">
        <v>19</v>
      </c>
      <c r="F662" s="154" t="s">
        <v>5843</v>
      </c>
      <c r="H662" s="153" t="s">
        <v>19</v>
      </c>
      <c r="I662" s="155"/>
      <c r="L662" s="151"/>
      <c r="M662" s="156"/>
      <c r="T662" s="157"/>
      <c r="AT662" s="153" t="s">
        <v>368</v>
      </c>
      <c r="AU662" s="153" t="s">
        <v>90</v>
      </c>
      <c r="AV662" s="12" t="s">
        <v>84</v>
      </c>
      <c r="AW662" s="12" t="s">
        <v>36</v>
      </c>
      <c r="AX662" s="12" t="s">
        <v>77</v>
      </c>
      <c r="AY662" s="153" t="s">
        <v>358</v>
      </c>
    </row>
    <row r="663" spans="2:51" s="12" customFormat="1" ht="11.25">
      <c r="B663" s="151"/>
      <c r="D663" s="152" t="s">
        <v>368</v>
      </c>
      <c r="E663" s="153" t="s">
        <v>19</v>
      </c>
      <c r="F663" s="154" t="s">
        <v>5690</v>
      </c>
      <c r="H663" s="153" t="s">
        <v>19</v>
      </c>
      <c r="I663" s="155"/>
      <c r="L663" s="151"/>
      <c r="M663" s="156"/>
      <c r="T663" s="157"/>
      <c r="AT663" s="153" t="s">
        <v>368</v>
      </c>
      <c r="AU663" s="153" t="s">
        <v>90</v>
      </c>
      <c r="AV663" s="12" t="s">
        <v>84</v>
      </c>
      <c r="AW663" s="12" t="s">
        <v>36</v>
      </c>
      <c r="AX663" s="12" t="s">
        <v>77</v>
      </c>
      <c r="AY663" s="153" t="s">
        <v>358</v>
      </c>
    </row>
    <row r="664" spans="2:51" s="13" customFormat="1" ht="22.5">
      <c r="B664" s="158"/>
      <c r="D664" s="152" t="s">
        <v>368</v>
      </c>
      <c r="E664" s="159" t="s">
        <v>19</v>
      </c>
      <c r="F664" s="160" t="s">
        <v>5844</v>
      </c>
      <c r="H664" s="161">
        <v>234.268</v>
      </c>
      <c r="I664" s="162"/>
      <c r="L664" s="158"/>
      <c r="M664" s="163"/>
      <c r="T664" s="164"/>
      <c r="AT664" s="159" t="s">
        <v>368</v>
      </c>
      <c r="AU664" s="159" t="s">
        <v>90</v>
      </c>
      <c r="AV664" s="13" t="s">
        <v>90</v>
      </c>
      <c r="AW664" s="13" t="s">
        <v>36</v>
      </c>
      <c r="AX664" s="13" t="s">
        <v>77</v>
      </c>
      <c r="AY664" s="159" t="s">
        <v>358</v>
      </c>
    </row>
    <row r="665" spans="2:51" s="12" customFormat="1" ht="11.25">
      <c r="B665" s="151"/>
      <c r="D665" s="152" t="s">
        <v>368</v>
      </c>
      <c r="E665" s="153" t="s">
        <v>19</v>
      </c>
      <c r="F665" s="154" t="s">
        <v>5694</v>
      </c>
      <c r="H665" s="153" t="s">
        <v>19</v>
      </c>
      <c r="I665" s="155"/>
      <c r="L665" s="151"/>
      <c r="M665" s="156"/>
      <c r="T665" s="157"/>
      <c r="AT665" s="153" t="s">
        <v>368</v>
      </c>
      <c r="AU665" s="153" t="s">
        <v>90</v>
      </c>
      <c r="AV665" s="12" t="s">
        <v>84</v>
      </c>
      <c r="AW665" s="12" t="s">
        <v>36</v>
      </c>
      <c r="AX665" s="12" t="s">
        <v>77</v>
      </c>
      <c r="AY665" s="153" t="s">
        <v>358</v>
      </c>
    </row>
    <row r="666" spans="2:51" s="13" customFormat="1" ht="22.5">
      <c r="B666" s="158"/>
      <c r="D666" s="152" t="s">
        <v>368</v>
      </c>
      <c r="E666" s="159" t="s">
        <v>19</v>
      </c>
      <c r="F666" s="160" t="s">
        <v>5845</v>
      </c>
      <c r="H666" s="161">
        <v>424.96899999999999</v>
      </c>
      <c r="I666" s="162"/>
      <c r="L666" s="158"/>
      <c r="M666" s="163"/>
      <c r="T666" s="164"/>
      <c r="AT666" s="159" t="s">
        <v>368</v>
      </c>
      <c r="AU666" s="159" t="s">
        <v>90</v>
      </c>
      <c r="AV666" s="13" t="s">
        <v>90</v>
      </c>
      <c r="AW666" s="13" t="s">
        <v>36</v>
      </c>
      <c r="AX666" s="13" t="s">
        <v>77</v>
      </c>
      <c r="AY666" s="159" t="s">
        <v>358</v>
      </c>
    </row>
    <row r="667" spans="2:51" s="15" customFormat="1" ht="11.25">
      <c r="B667" s="172"/>
      <c r="D667" s="152" t="s">
        <v>368</v>
      </c>
      <c r="E667" s="173" t="s">
        <v>19</v>
      </c>
      <c r="F667" s="174" t="s">
        <v>416</v>
      </c>
      <c r="H667" s="175">
        <v>659.23699999999997</v>
      </c>
      <c r="I667" s="176"/>
      <c r="L667" s="172"/>
      <c r="M667" s="177"/>
      <c r="T667" s="178"/>
      <c r="AT667" s="173" t="s">
        <v>368</v>
      </c>
      <c r="AU667" s="173" t="s">
        <v>90</v>
      </c>
      <c r="AV667" s="15" t="s">
        <v>97</v>
      </c>
      <c r="AW667" s="15" t="s">
        <v>36</v>
      </c>
      <c r="AX667" s="15" t="s">
        <v>77</v>
      </c>
      <c r="AY667" s="173" t="s">
        <v>358</v>
      </c>
    </row>
    <row r="668" spans="2:51" s="12" customFormat="1" ht="11.25">
      <c r="B668" s="151"/>
      <c r="D668" s="152" t="s">
        <v>368</v>
      </c>
      <c r="E668" s="153" t="s">
        <v>19</v>
      </c>
      <c r="F668" s="154" t="s">
        <v>5846</v>
      </c>
      <c r="H668" s="153" t="s">
        <v>19</v>
      </c>
      <c r="I668" s="155"/>
      <c r="L668" s="151"/>
      <c r="M668" s="156"/>
      <c r="T668" s="157"/>
      <c r="AT668" s="153" t="s">
        <v>368</v>
      </c>
      <c r="AU668" s="153" t="s">
        <v>90</v>
      </c>
      <c r="AV668" s="12" t="s">
        <v>84</v>
      </c>
      <c r="AW668" s="12" t="s">
        <v>36</v>
      </c>
      <c r="AX668" s="12" t="s">
        <v>77</v>
      </c>
      <c r="AY668" s="153" t="s">
        <v>358</v>
      </c>
    </row>
    <row r="669" spans="2:51" s="12" customFormat="1" ht="11.25">
      <c r="B669" s="151"/>
      <c r="D669" s="152" t="s">
        <v>368</v>
      </c>
      <c r="E669" s="153" t="s">
        <v>19</v>
      </c>
      <c r="F669" s="154" t="s">
        <v>618</v>
      </c>
      <c r="H669" s="153" t="s">
        <v>19</v>
      </c>
      <c r="I669" s="155"/>
      <c r="L669" s="151"/>
      <c r="M669" s="156"/>
      <c r="T669" s="157"/>
      <c r="AT669" s="153" t="s">
        <v>368</v>
      </c>
      <c r="AU669" s="153" t="s">
        <v>90</v>
      </c>
      <c r="AV669" s="12" t="s">
        <v>84</v>
      </c>
      <c r="AW669" s="12" t="s">
        <v>36</v>
      </c>
      <c r="AX669" s="12" t="s">
        <v>77</v>
      </c>
      <c r="AY669" s="153" t="s">
        <v>358</v>
      </c>
    </row>
    <row r="670" spans="2:51" s="13" customFormat="1" ht="11.25">
      <c r="B670" s="158"/>
      <c r="D670" s="152" t="s">
        <v>368</v>
      </c>
      <c r="E670" s="159" t="s">
        <v>19</v>
      </c>
      <c r="F670" s="160" t="s">
        <v>5847</v>
      </c>
      <c r="H670" s="161">
        <v>20.510999999999999</v>
      </c>
      <c r="I670" s="162"/>
      <c r="L670" s="158"/>
      <c r="M670" s="163"/>
      <c r="T670" s="164"/>
      <c r="AT670" s="159" t="s">
        <v>368</v>
      </c>
      <c r="AU670" s="159" t="s">
        <v>90</v>
      </c>
      <c r="AV670" s="13" t="s">
        <v>90</v>
      </c>
      <c r="AW670" s="13" t="s">
        <v>36</v>
      </c>
      <c r="AX670" s="13" t="s">
        <v>77</v>
      </c>
      <c r="AY670" s="159" t="s">
        <v>358</v>
      </c>
    </row>
    <row r="671" spans="2:51" s="15" customFormat="1" ht="11.25">
      <c r="B671" s="172"/>
      <c r="D671" s="152" t="s">
        <v>368</v>
      </c>
      <c r="E671" s="173" t="s">
        <v>19</v>
      </c>
      <c r="F671" s="174" t="s">
        <v>416</v>
      </c>
      <c r="H671" s="175">
        <v>20.510999999999999</v>
      </c>
      <c r="I671" s="176"/>
      <c r="L671" s="172"/>
      <c r="M671" s="177"/>
      <c r="T671" s="178"/>
      <c r="AT671" s="173" t="s">
        <v>368</v>
      </c>
      <c r="AU671" s="173" t="s">
        <v>90</v>
      </c>
      <c r="AV671" s="15" t="s">
        <v>97</v>
      </c>
      <c r="AW671" s="15" t="s">
        <v>36</v>
      </c>
      <c r="AX671" s="15" t="s">
        <v>77</v>
      </c>
      <c r="AY671" s="173" t="s">
        <v>358</v>
      </c>
    </row>
    <row r="672" spans="2:51" s="12" customFormat="1" ht="11.25">
      <c r="B672" s="151"/>
      <c r="D672" s="152" t="s">
        <v>368</v>
      </c>
      <c r="E672" s="153" t="s">
        <v>19</v>
      </c>
      <c r="F672" s="154" t="s">
        <v>5690</v>
      </c>
      <c r="H672" s="153" t="s">
        <v>19</v>
      </c>
      <c r="I672" s="155"/>
      <c r="L672" s="151"/>
      <c r="M672" s="156"/>
      <c r="T672" s="157"/>
      <c r="AT672" s="153" t="s">
        <v>368</v>
      </c>
      <c r="AU672" s="153" t="s">
        <v>90</v>
      </c>
      <c r="AV672" s="12" t="s">
        <v>84</v>
      </c>
      <c r="AW672" s="12" t="s">
        <v>36</v>
      </c>
      <c r="AX672" s="12" t="s">
        <v>77</v>
      </c>
      <c r="AY672" s="153" t="s">
        <v>358</v>
      </c>
    </row>
    <row r="673" spans="2:65" s="13" customFormat="1" ht="22.5">
      <c r="B673" s="158"/>
      <c r="D673" s="152" t="s">
        <v>368</v>
      </c>
      <c r="E673" s="159" t="s">
        <v>19</v>
      </c>
      <c r="F673" s="160" t="s">
        <v>5848</v>
      </c>
      <c r="H673" s="161">
        <v>124.733</v>
      </c>
      <c r="I673" s="162"/>
      <c r="L673" s="158"/>
      <c r="M673" s="163"/>
      <c r="T673" s="164"/>
      <c r="AT673" s="159" t="s">
        <v>368</v>
      </c>
      <c r="AU673" s="159" t="s">
        <v>90</v>
      </c>
      <c r="AV673" s="13" t="s">
        <v>90</v>
      </c>
      <c r="AW673" s="13" t="s">
        <v>36</v>
      </c>
      <c r="AX673" s="13" t="s">
        <v>77</v>
      </c>
      <c r="AY673" s="159" t="s">
        <v>358</v>
      </c>
    </row>
    <row r="674" spans="2:65" s="13" customFormat="1" ht="11.25">
      <c r="B674" s="158"/>
      <c r="D674" s="152" t="s">
        <v>368</v>
      </c>
      <c r="E674" s="159" t="s">
        <v>19</v>
      </c>
      <c r="F674" s="160" t="s">
        <v>5849</v>
      </c>
      <c r="H674" s="161">
        <v>53.56</v>
      </c>
      <c r="I674" s="162"/>
      <c r="L674" s="158"/>
      <c r="M674" s="163"/>
      <c r="T674" s="164"/>
      <c r="AT674" s="159" t="s">
        <v>368</v>
      </c>
      <c r="AU674" s="159" t="s">
        <v>90</v>
      </c>
      <c r="AV674" s="13" t="s">
        <v>90</v>
      </c>
      <c r="AW674" s="13" t="s">
        <v>36</v>
      </c>
      <c r="AX674" s="13" t="s">
        <v>77</v>
      </c>
      <c r="AY674" s="159" t="s">
        <v>358</v>
      </c>
    </row>
    <row r="675" spans="2:65" s="12" customFormat="1" ht="11.25">
      <c r="B675" s="151"/>
      <c r="D675" s="152" t="s">
        <v>368</v>
      </c>
      <c r="E675" s="153" t="s">
        <v>19</v>
      </c>
      <c r="F675" s="154" t="s">
        <v>5694</v>
      </c>
      <c r="H675" s="153" t="s">
        <v>19</v>
      </c>
      <c r="I675" s="155"/>
      <c r="L675" s="151"/>
      <c r="M675" s="156"/>
      <c r="T675" s="157"/>
      <c r="AT675" s="153" t="s">
        <v>368</v>
      </c>
      <c r="AU675" s="153" t="s">
        <v>90</v>
      </c>
      <c r="AV675" s="12" t="s">
        <v>84</v>
      </c>
      <c r="AW675" s="12" t="s">
        <v>36</v>
      </c>
      <c r="AX675" s="12" t="s">
        <v>77</v>
      </c>
      <c r="AY675" s="153" t="s">
        <v>358</v>
      </c>
    </row>
    <row r="676" spans="2:65" s="13" customFormat="1" ht="22.5">
      <c r="B676" s="158"/>
      <c r="D676" s="152" t="s">
        <v>368</v>
      </c>
      <c r="E676" s="159" t="s">
        <v>19</v>
      </c>
      <c r="F676" s="160" t="s">
        <v>5850</v>
      </c>
      <c r="H676" s="161">
        <v>120.575</v>
      </c>
      <c r="I676" s="162"/>
      <c r="L676" s="158"/>
      <c r="M676" s="163"/>
      <c r="T676" s="164"/>
      <c r="AT676" s="159" t="s">
        <v>368</v>
      </c>
      <c r="AU676" s="159" t="s">
        <v>90</v>
      </c>
      <c r="AV676" s="13" t="s">
        <v>90</v>
      </c>
      <c r="AW676" s="13" t="s">
        <v>36</v>
      </c>
      <c r="AX676" s="13" t="s">
        <v>77</v>
      </c>
      <c r="AY676" s="159" t="s">
        <v>358</v>
      </c>
    </row>
    <row r="677" spans="2:65" s="15" customFormat="1" ht="11.25">
      <c r="B677" s="172"/>
      <c r="D677" s="152" t="s">
        <v>368</v>
      </c>
      <c r="E677" s="173" t="s">
        <v>19</v>
      </c>
      <c r="F677" s="174" t="s">
        <v>416</v>
      </c>
      <c r="H677" s="175">
        <v>298.86799999999999</v>
      </c>
      <c r="I677" s="176"/>
      <c r="L677" s="172"/>
      <c r="M677" s="177"/>
      <c r="T677" s="178"/>
      <c r="AT677" s="173" t="s">
        <v>368</v>
      </c>
      <c r="AU677" s="173" t="s">
        <v>90</v>
      </c>
      <c r="AV677" s="15" t="s">
        <v>97</v>
      </c>
      <c r="AW677" s="15" t="s">
        <v>36</v>
      </c>
      <c r="AX677" s="15" t="s">
        <v>77</v>
      </c>
      <c r="AY677" s="173" t="s">
        <v>358</v>
      </c>
    </row>
    <row r="678" spans="2:65" s="14" customFormat="1" ht="11.25">
      <c r="B678" s="165"/>
      <c r="D678" s="152" t="s">
        <v>368</v>
      </c>
      <c r="E678" s="166" t="s">
        <v>259</v>
      </c>
      <c r="F678" s="167" t="s">
        <v>371</v>
      </c>
      <c r="H678" s="168">
        <v>1540.7170000000001</v>
      </c>
      <c r="I678" s="169"/>
      <c r="L678" s="165"/>
      <c r="M678" s="170"/>
      <c r="T678" s="171"/>
      <c r="AT678" s="166" t="s">
        <v>368</v>
      </c>
      <c r="AU678" s="166" t="s">
        <v>90</v>
      </c>
      <c r="AV678" s="14" t="s">
        <v>364</v>
      </c>
      <c r="AW678" s="14" t="s">
        <v>36</v>
      </c>
      <c r="AX678" s="14" t="s">
        <v>84</v>
      </c>
      <c r="AY678" s="166" t="s">
        <v>358</v>
      </c>
    </row>
    <row r="679" spans="2:65" s="1" customFormat="1" ht="24.2" customHeight="1">
      <c r="B679" s="33"/>
      <c r="C679" s="134" t="s">
        <v>918</v>
      </c>
      <c r="D679" s="134" t="s">
        <v>360</v>
      </c>
      <c r="E679" s="135" t="s">
        <v>932</v>
      </c>
      <c r="F679" s="136" t="s">
        <v>933</v>
      </c>
      <c r="G679" s="137" t="s">
        <v>195</v>
      </c>
      <c r="H679" s="138">
        <v>1319.9829999999999</v>
      </c>
      <c r="I679" s="139"/>
      <c r="J679" s="140">
        <f>ROUND(I679*H679,2)</f>
        <v>0</v>
      </c>
      <c r="K679" s="136" t="s">
        <v>363</v>
      </c>
      <c r="L679" s="33"/>
      <c r="M679" s="141" t="s">
        <v>19</v>
      </c>
      <c r="N679" s="142" t="s">
        <v>49</v>
      </c>
      <c r="P679" s="143">
        <f>O679*H679</f>
        <v>0</v>
      </c>
      <c r="Q679" s="143">
        <v>3.0000000000000001E-3</v>
      </c>
      <c r="R679" s="143">
        <f>Q679*H679</f>
        <v>3.9599489999999999</v>
      </c>
      <c r="S679" s="143">
        <v>0</v>
      </c>
      <c r="T679" s="144">
        <f>S679*H679</f>
        <v>0</v>
      </c>
      <c r="AR679" s="145" t="s">
        <v>364</v>
      </c>
      <c r="AT679" s="145" t="s">
        <v>360</v>
      </c>
      <c r="AU679" s="145" t="s">
        <v>90</v>
      </c>
      <c r="AY679" s="18" t="s">
        <v>358</v>
      </c>
      <c r="BE679" s="146">
        <f>IF(N679="základní",J679,0)</f>
        <v>0</v>
      </c>
      <c r="BF679" s="146">
        <f>IF(N679="snížená",J679,0)</f>
        <v>0</v>
      </c>
      <c r="BG679" s="146">
        <f>IF(N679="zákl. přenesená",J679,0)</f>
        <v>0</v>
      </c>
      <c r="BH679" s="146">
        <f>IF(N679="sníž. přenesená",J679,0)</f>
        <v>0</v>
      </c>
      <c r="BI679" s="146">
        <f>IF(N679="nulová",J679,0)</f>
        <v>0</v>
      </c>
      <c r="BJ679" s="18" t="s">
        <v>90</v>
      </c>
      <c r="BK679" s="146">
        <f>ROUND(I679*H679,2)</f>
        <v>0</v>
      </c>
      <c r="BL679" s="18" t="s">
        <v>364</v>
      </c>
      <c r="BM679" s="145" t="s">
        <v>5851</v>
      </c>
    </row>
    <row r="680" spans="2:65" s="1" customFormat="1" ht="11.25">
      <c r="B680" s="33"/>
      <c r="D680" s="147" t="s">
        <v>366</v>
      </c>
      <c r="F680" s="148" t="s">
        <v>935</v>
      </c>
      <c r="I680" s="149"/>
      <c r="L680" s="33"/>
      <c r="M680" s="150"/>
      <c r="T680" s="54"/>
      <c r="AT680" s="18" t="s">
        <v>366</v>
      </c>
      <c r="AU680" s="18" t="s">
        <v>90</v>
      </c>
    </row>
    <row r="681" spans="2:65" s="13" customFormat="1" ht="11.25">
      <c r="B681" s="158"/>
      <c r="D681" s="152" t="s">
        <v>368</v>
      </c>
      <c r="E681" s="159" t="s">
        <v>19</v>
      </c>
      <c r="F681" s="160" t="s">
        <v>936</v>
      </c>
      <c r="H681" s="161">
        <v>1319.9829999999999</v>
      </c>
      <c r="I681" s="162"/>
      <c r="L681" s="158"/>
      <c r="M681" s="163"/>
      <c r="T681" s="164"/>
      <c r="AT681" s="159" t="s">
        <v>368</v>
      </c>
      <c r="AU681" s="159" t="s">
        <v>90</v>
      </c>
      <c r="AV681" s="13" t="s">
        <v>90</v>
      </c>
      <c r="AW681" s="13" t="s">
        <v>36</v>
      </c>
      <c r="AX681" s="13" t="s">
        <v>77</v>
      </c>
      <c r="AY681" s="159" t="s">
        <v>358</v>
      </c>
    </row>
    <row r="682" spans="2:65" s="14" customFormat="1" ht="11.25">
      <c r="B682" s="165"/>
      <c r="D682" s="152" t="s">
        <v>368</v>
      </c>
      <c r="E682" s="166" t="s">
        <v>5595</v>
      </c>
      <c r="F682" s="167" t="s">
        <v>371</v>
      </c>
      <c r="H682" s="168">
        <v>1319.9829999999999</v>
      </c>
      <c r="I682" s="169"/>
      <c r="L682" s="165"/>
      <c r="M682" s="170"/>
      <c r="T682" s="171"/>
      <c r="AT682" s="166" t="s">
        <v>368</v>
      </c>
      <c r="AU682" s="166" t="s">
        <v>90</v>
      </c>
      <c r="AV682" s="14" t="s">
        <v>364</v>
      </c>
      <c r="AW682" s="14" t="s">
        <v>36</v>
      </c>
      <c r="AX682" s="14" t="s">
        <v>84</v>
      </c>
      <c r="AY682" s="166" t="s">
        <v>358</v>
      </c>
    </row>
    <row r="683" spans="2:65" s="1" customFormat="1" ht="37.9" customHeight="1">
      <c r="B683" s="33"/>
      <c r="C683" s="134" t="s">
        <v>931</v>
      </c>
      <c r="D683" s="134" t="s">
        <v>360</v>
      </c>
      <c r="E683" s="135" t="s">
        <v>938</v>
      </c>
      <c r="F683" s="136" t="s">
        <v>939</v>
      </c>
      <c r="G683" s="137" t="s">
        <v>195</v>
      </c>
      <c r="H683" s="138">
        <v>1540.7170000000001</v>
      </c>
      <c r="I683" s="139"/>
      <c r="J683" s="140">
        <f>ROUND(I683*H683,2)</f>
        <v>0</v>
      </c>
      <c r="K683" s="136" t="s">
        <v>363</v>
      </c>
      <c r="L683" s="33"/>
      <c r="M683" s="141" t="s">
        <v>19</v>
      </c>
      <c r="N683" s="142" t="s">
        <v>49</v>
      </c>
      <c r="P683" s="143">
        <f>O683*H683</f>
        <v>0</v>
      </c>
      <c r="Q683" s="143">
        <v>1.3599999999999999E-2</v>
      </c>
      <c r="R683" s="143">
        <f>Q683*H683</f>
        <v>20.953751199999999</v>
      </c>
      <c r="S683" s="143">
        <v>0</v>
      </c>
      <c r="T683" s="144">
        <f>S683*H683</f>
        <v>0</v>
      </c>
      <c r="AR683" s="145" t="s">
        <v>364</v>
      </c>
      <c r="AT683" s="145" t="s">
        <v>360</v>
      </c>
      <c r="AU683" s="145" t="s">
        <v>90</v>
      </c>
      <c r="AY683" s="18" t="s">
        <v>358</v>
      </c>
      <c r="BE683" s="146">
        <f>IF(N683="základní",J683,0)</f>
        <v>0</v>
      </c>
      <c r="BF683" s="146">
        <f>IF(N683="snížená",J683,0)</f>
        <v>0</v>
      </c>
      <c r="BG683" s="146">
        <f>IF(N683="zákl. přenesená",J683,0)</f>
        <v>0</v>
      </c>
      <c r="BH683" s="146">
        <f>IF(N683="sníž. přenesená",J683,0)</f>
        <v>0</v>
      </c>
      <c r="BI683" s="146">
        <f>IF(N683="nulová",J683,0)</f>
        <v>0</v>
      </c>
      <c r="BJ683" s="18" t="s">
        <v>90</v>
      </c>
      <c r="BK683" s="146">
        <f>ROUND(I683*H683,2)</f>
        <v>0</v>
      </c>
      <c r="BL683" s="18" t="s">
        <v>364</v>
      </c>
      <c r="BM683" s="145" t="s">
        <v>5852</v>
      </c>
    </row>
    <row r="684" spans="2:65" s="1" customFormat="1" ht="11.25">
      <c r="B684" s="33"/>
      <c r="D684" s="147" t="s">
        <v>366</v>
      </c>
      <c r="F684" s="148" t="s">
        <v>941</v>
      </c>
      <c r="I684" s="149"/>
      <c r="L684" s="33"/>
      <c r="M684" s="150"/>
      <c r="T684" s="54"/>
      <c r="AT684" s="18" t="s">
        <v>366</v>
      </c>
      <c r="AU684" s="18" t="s">
        <v>90</v>
      </c>
    </row>
    <row r="685" spans="2:65" s="13" customFormat="1" ht="11.25">
      <c r="B685" s="158"/>
      <c r="D685" s="152" t="s">
        <v>368</v>
      </c>
      <c r="E685" s="159" t="s">
        <v>19</v>
      </c>
      <c r="F685" s="160" t="s">
        <v>259</v>
      </c>
      <c r="H685" s="161">
        <v>1540.7170000000001</v>
      </c>
      <c r="I685" s="162"/>
      <c r="L685" s="158"/>
      <c r="M685" s="163"/>
      <c r="T685" s="164"/>
      <c r="AT685" s="159" t="s">
        <v>368</v>
      </c>
      <c r="AU685" s="159" t="s">
        <v>90</v>
      </c>
      <c r="AV685" s="13" t="s">
        <v>90</v>
      </c>
      <c r="AW685" s="13" t="s">
        <v>36</v>
      </c>
      <c r="AX685" s="13" t="s">
        <v>77</v>
      </c>
      <c r="AY685" s="159" t="s">
        <v>358</v>
      </c>
    </row>
    <row r="686" spans="2:65" s="14" customFormat="1" ht="11.25">
      <c r="B686" s="165"/>
      <c r="D686" s="152" t="s">
        <v>368</v>
      </c>
      <c r="E686" s="166" t="s">
        <v>19</v>
      </c>
      <c r="F686" s="167" t="s">
        <v>371</v>
      </c>
      <c r="H686" s="168">
        <v>1540.7170000000001</v>
      </c>
      <c r="I686" s="169"/>
      <c r="L686" s="165"/>
      <c r="M686" s="170"/>
      <c r="T686" s="171"/>
      <c r="AT686" s="166" t="s">
        <v>368</v>
      </c>
      <c r="AU686" s="166" t="s">
        <v>90</v>
      </c>
      <c r="AV686" s="14" t="s">
        <v>364</v>
      </c>
      <c r="AW686" s="14" t="s">
        <v>36</v>
      </c>
      <c r="AX686" s="14" t="s">
        <v>84</v>
      </c>
      <c r="AY686" s="166" t="s">
        <v>358</v>
      </c>
    </row>
    <row r="687" spans="2:65" s="1" customFormat="1" ht="33" customHeight="1">
      <c r="B687" s="33"/>
      <c r="C687" s="134" t="s">
        <v>937</v>
      </c>
      <c r="D687" s="134" t="s">
        <v>360</v>
      </c>
      <c r="E687" s="135" t="s">
        <v>943</v>
      </c>
      <c r="F687" s="136" t="s">
        <v>944</v>
      </c>
      <c r="G687" s="137" t="s">
        <v>195</v>
      </c>
      <c r="H687" s="138">
        <v>56.75</v>
      </c>
      <c r="I687" s="139"/>
      <c r="J687" s="140">
        <f>ROUND(I687*H687,2)</f>
        <v>0</v>
      </c>
      <c r="K687" s="136" t="s">
        <v>363</v>
      </c>
      <c r="L687" s="33"/>
      <c r="M687" s="141" t="s">
        <v>19</v>
      </c>
      <c r="N687" s="142" t="s">
        <v>49</v>
      </c>
      <c r="P687" s="143">
        <f>O687*H687</f>
        <v>0</v>
      </c>
      <c r="Q687" s="143">
        <v>1.1E-4</v>
      </c>
      <c r="R687" s="143">
        <f>Q687*H687</f>
        <v>6.2425000000000007E-3</v>
      </c>
      <c r="S687" s="143">
        <v>6.0000000000000002E-5</v>
      </c>
      <c r="T687" s="144">
        <f>S687*H687</f>
        <v>3.405E-3</v>
      </c>
      <c r="AR687" s="145" t="s">
        <v>364</v>
      </c>
      <c r="AT687" s="145" t="s">
        <v>360</v>
      </c>
      <c r="AU687" s="145" t="s">
        <v>90</v>
      </c>
      <c r="AY687" s="18" t="s">
        <v>358</v>
      </c>
      <c r="BE687" s="146">
        <f>IF(N687="základní",J687,0)</f>
        <v>0</v>
      </c>
      <c r="BF687" s="146">
        <f>IF(N687="snížená",J687,0)</f>
        <v>0</v>
      </c>
      <c r="BG687" s="146">
        <f>IF(N687="zákl. přenesená",J687,0)</f>
        <v>0</v>
      </c>
      <c r="BH687" s="146">
        <f>IF(N687="sníž. přenesená",J687,0)</f>
        <v>0</v>
      </c>
      <c r="BI687" s="146">
        <f>IF(N687="nulová",J687,0)</f>
        <v>0</v>
      </c>
      <c r="BJ687" s="18" t="s">
        <v>90</v>
      </c>
      <c r="BK687" s="146">
        <f>ROUND(I687*H687,2)</f>
        <v>0</v>
      </c>
      <c r="BL687" s="18" t="s">
        <v>364</v>
      </c>
      <c r="BM687" s="145" t="s">
        <v>5853</v>
      </c>
    </row>
    <row r="688" spans="2:65" s="1" customFormat="1" ht="11.25">
      <c r="B688" s="33"/>
      <c r="D688" s="147" t="s">
        <v>366</v>
      </c>
      <c r="F688" s="148" t="s">
        <v>946</v>
      </c>
      <c r="I688" s="149"/>
      <c r="L688" s="33"/>
      <c r="M688" s="150"/>
      <c r="T688" s="54"/>
      <c r="AT688" s="18" t="s">
        <v>366</v>
      </c>
      <c r="AU688" s="18" t="s">
        <v>90</v>
      </c>
    </row>
    <row r="689" spans="2:65" s="1" customFormat="1" ht="33" customHeight="1">
      <c r="B689" s="33"/>
      <c r="C689" s="134" t="s">
        <v>942</v>
      </c>
      <c r="D689" s="134" t="s">
        <v>360</v>
      </c>
      <c r="E689" s="135" t="s">
        <v>5854</v>
      </c>
      <c r="F689" s="136" t="s">
        <v>5855</v>
      </c>
      <c r="G689" s="137" t="s">
        <v>195</v>
      </c>
      <c r="H689" s="138">
        <v>14.94</v>
      </c>
      <c r="I689" s="139"/>
      <c r="J689" s="140">
        <f>ROUND(I689*H689,2)</f>
        <v>0</v>
      </c>
      <c r="K689" s="136" t="s">
        <v>363</v>
      </c>
      <c r="L689" s="33"/>
      <c r="M689" s="141" t="s">
        <v>19</v>
      </c>
      <c r="N689" s="142" t="s">
        <v>49</v>
      </c>
      <c r="P689" s="143">
        <f>O689*H689</f>
        <v>0</v>
      </c>
      <c r="Q689" s="143">
        <v>7.3499999999999998E-3</v>
      </c>
      <c r="R689" s="143">
        <f>Q689*H689</f>
        <v>0.10980899999999999</v>
      </c>
      <c r="S689" s="143">
        <v>0</v>
      </c>
      <c r="T689" s="144">
        <f>S689*H689</f>
        <v>0</v>
      </c>
      <c r="AR689" s="145" t="s">
        <v>364</v>
      </c>
      <c r="AT689" s="145" t="s">
        <v>360</v>
      </c>
      <c r="AU689" s="145" t="s">
        <v>90</v>
      </c>
      <c r="AY689" s="18" t="s">
        <v>358</v>
      </c>
      <c r="BE689" s="146">
        <f>IF(N689="základní",J689,0)</f>
        <v>0</v>
      </c>
      <c r="BF689" s="146">
        <f>IF(N689="snížená",J689,0)</f>
        <v>0</v>
      </c>
      <c r="BG689" s="146">
        <f>IF(N689="zákl. přenesená",J689,0)</f>
        <v>0</v>
      </c>
      <c r="BH689" s="146">
        <f>IF(N689="sníž. přenesená",J689,0)</f>
        <v>0</v>
      </c>
      <c r="BI689" s="146">
        <f>IF(N689="nulová",J689,0)</f>
        <v>0</v>
      </c>
      <c r="BJ689" s="18" t="s">
        <v>90</v>
      </c>
      <c r="BK689" s="146">
        <f>ROUND(I689*H689,2)</f>
        <v>0</v>
      </c>
      <c r="BL689" s="18" t="s">
        <v>364</v>
      </c>
      <c r="BM689" s="145" t="s">
        <v>5856</v>
      </c>
    </row>
    <row r="690" spans="2:65" s="1" customFormat="1" ht="11.25">
      <c r="B690" s="33"/>
      <c r="D690" s="147" t="s">
        <v>366</v>
      </c>
      <c r="F690" s="148" t="s">
        <v>5857</v>
      </c>
      <c r="I690" s="149"/>
      <c r="L690" s="33"/>
      <c r="M690" s="150"/>
      <c r="T690" s="54"/>
      <c r="AT690" s="18" t="s">
        <v>366</v>
      </c>
      <c r="AU690" s="18" t="s">
        <v>90</v>
      </c>
    </row>
    <row r="691" spans="2:65" s="12" customFormat="1" ht="11.25">
      <c r="B691" s="151"/>
      <c r="D691" s="152" t="s">
        <v>368</v>
      </c>
      <c r="E691" s="153" t="s">
        <v>19</v>
      </c>
      <c r="F691" s="154" t="s">
        <v>485</v>
      </c>
      <c r="H691" s="153" t="s">
        <v>19</v>
      </c>
      <c r="I691" s="155"/>
      <c r="L691" s="151"/>
      <c r="M691" s="156"/>
      <c r="T691" s="157"/>
      <c r="AT691" s="153" t="s">
        <v>368</v>
      </c>
      <c r="AU691" s="153" t="s">
        <v>90</v>
      </c>
      <c r="AV691" s="12" t="s">
        <v>84</v>
      </c>
      <c r="AW691" s="12" t="s">
        <v>36</v>
      </c>
      <c r="AX691" s="12" t="s">
        <v>77</v>
      </c>
      <c r="AY691" s="153" t="s">
        <v>358</v>
      </c>
    </row>
    <row r="692" spans="2:65" s="12" customFormat="1" ht="11.25">
      <c r="B692" s="151"/>
      <c r="D692" s="152" t="s">
        <v>368</v>
      </c>
      <c r="E692" s="153" t="s">
        <v>19</v>
      </c>
      <c r="F692" s="154" t="s">
        <v>5690</v>
      </c>
      <c r="H692" s="153" t="s">
        <v>19</v>
      </c>
      <c r="I692" s="155"/>
      <c r="L692" s="151"/>
      <c r="M692" s="156"/>
      <c r="T692" s="157"/>
      <c r="AT692" s="153" t="s">
        <v>368</v>
      </c>
      <c r="AU692" s="153" t="s">
        <v>90</v>
      </c>
      <c r="AV692" s="12" t="s">
        <v>84</v>
      </c>
      <c r="AW692" s="12" t="s">
        <v>36</v>
      </c>
      <c r="AX692" s="12" t="s">
        <v>77</v>
      </c>
      <c r="AY692" s="153" t="s">
        <v>358</v>
      </c>
    </row>
    <row r="693" spans="2:65" s="13" customFormat="1" ht="11.25">
      <c r="B693" s="158"/>
      <c r="D693" s="152" t="s">
        <v>368</v>
      </c>
      <c r="E693" s="159" t="s">
        <v>19</v>
      </c>
      <c r="F693" s="160" t="s">
        <v>5858</v>
      </c>
      <c r="H693" s="161">
        <v>14.94</v>
      </c>
      <c r="I693" s="162"/>
      <c r="L693" s="158"/>
      <c r="M693" s="163"/>
      <c r="T693" s="164"/>
      <c r="AT693" s="159" t="s">
        <v>368</v>
      </c>
      <c r="AU693" s="159" t="s">
        <v>90</v>
      </c>
      <c r="AV693" s="13" t="s">
        <v>90</v>
      </c>
      <c r="AW693" s="13" t="s">
        <v>36</v>
      </c>
      <c r="AX693" s="13" t="s">
        <v>77</v>
      </c>
      <c r="AY693" s="159" t="s">
        <v>358</v>
      </c>
    </row>
    <row r="694" spans="2:65" s="14" customFormat="1" ht="11.25">
      <c r="B694" s="165"/>
      <c r="D694" s="152" t="s">
        <v>368</v>
      </c>
      <c r="E694" s="166" t="s">
        <v>5620</v>
      </c>
      <c r="F694" s="167" t="s">
        <v>371</v>
      </c>
      <c r="H694" s="168">
        <v>14.94</v>
      </c>
      <c r="I694" s="169"/>
      <c r="L694" s="165"/>
      <c r="M694" s="170"/>
      <c r="T694" s="171"/>
      <c r="AT694" s="166" t="s">
        <v>368</v>
      </c>
      <c r="AU694" s="166" t="s">
        <v>90</v>
      </c>
      <c r="AV694" s="14" t="s">
        <v>364</v>
      </c>
      <c r="AW694" s="14" t="s">
        <v>36</v>
      </c>
      <c r="AX694" s="14" t="s">
        <v>84</v>
      </c>
      <c r="AY694" s="166" t="s">
        <v>358</v>
      </c>
    </row>
    <row r="695" spans="2:65" s="1" customFormat="1" ht="24.2" customHeight="1">
      <c r="B695" s="33"/>
      <c r="C695" s="134" t="s">
        <v>947</v>
      </c>
      <c r="D695" s="134" t="s">
        <v>360</v>
      </c>
      <c r="E695" s="135" t="s">
        <v>948</v>
      </c>
      <c r="F695" s="136" t="s">
        <v>949</v>
      </c>
      <c r="G695" s="137" t="s">
        <v>195</v>
      </c>
      <c r="H695" s="138">
        <v>452.64400000000001</v>
      </c>
      <c r="I695" s="139"/>
      <c r="J695" s="140">
        <f>ROUND(I695*H695,2)</f>
        <v>0</v>
      </c>
      <c r="K695" s="136" t="s">
        <v>363</v>
      </c>
      <c r="L695" s="33"/>
      <c r="M695" s="141" t="s">
        <v>19</v>
      </c>
      <c r="N695" s="142" t="s">
        <v>49</v>
      </c>
      <c r="P695" s="143">
        <f>O695*H695</f>
        <v>0</v>
      </c>
      <c r="Q695" s="143">
        <v>2.63E-4</v>
      </c>
      <c r="R695" s="143">
        <f>Q695*H695</f>
        <v>0.119045372</v>
      </c>
      <c r="S695" s="143">
        <v>0</v>
      </c>
      <c r="T695" s="144">
        <f>S695*H695</f>
        <v>0</v>
      </c>
      <c r="AR695" s="145" t="s">
        <v>364</v>
      </c>
      <c r="AT695" s="145" t="s">
        <v>360</v>
      </c>
      <c r="AU695" s="145" t="s">
        <v>90</v>
      </c>
      <c r="AY695" s="18" t="s">
        <v>358</v>
      </c>
      <c r="BE695" s="146">
        <f>IF(N695="základní",J695,0)</f>
        <v>0</v>
      </c>
      <c r="BF695" s="146">
        <f>IF(N695="snížená",J695,0)</f>
        <v>0</v>
      </c>
      <c r="BG695" s="146">
        <f>IF(N695="zákl. přenesená",J695,0)</f>
        <v>0</v>
      </c>
      <c r="BH695" s="146">
        <f>IF(N695="sníž. přenesená",J695,0)</f>
        <v>0</v>
      </c>
      <c r="BI695" s="146">
        <f>IF(N695="nulová",J695,0)</f>
        <v>0</v>
      </c>
      <c r="BJ695" s="18" t="s">
        <v>90</v>
      </c>
      <c r="BK695" s="146">
        <f>ROUND(I695*H695,2)</f>
        <v>0</v>
      </c>
      <c r="BL695" s="18" t="s">
        <v>364</v>
      </c>
      <c r="BM695" s="145" t="s">
        <v>5859</v>
      </c>
    </row>
    <row r="696" spans="2:65" s="1" customFormat="1" ht="11.25">
      <c r="B696" s="33"/>
      <c r="D696" s="147" t="s">
        <v>366</v>
      </c>
      <c r="F696" s="148" t="s">
        <v>951</v>
      </c>
      <c r="I696" s="149"/>
      <c r="L696" s="33"/>
      <c r="M696" s="150"/>
      <c r="T696" s="54"/>
      <c r="AT696" s="18" t="s">
        <v>366</v>
      </c>
      <c r="AU696" s="18" t="s">
        <v>90</v>
      </c>
    </row>
    <row r="697" spans="2:65" s="12" customFormat="1" ht="11.25">
      <c r="B697" s="151"/>
      <c r="D697" s="152" t="s">
        <v>368</v>
      </c>
      <c r="E697" s="153" t="s">
        <v>19</v>
      </c>
      <c r="F697" s="154" t="s">
        <v>485</v>
      </c>
      <c r="H697" s="153" t="s">
        <v>19</v>
      </c>
      <c r="I697" s="155"/>
      <c r="L697" s="151"/>
      <c r="M697" s="156"/>
      <c r="T697" s="157"/>
      <c r="AT697" s="153" t="s">
        <v>368</v>
      </c>
      <c r="AU697" s="153" t="s">
        <v>90</v>
      </c>
      <c r="AV697" s="12" t="s">
        <v>84</v>
      </c>
      <c r="AW697" s="12" t="s">
        <v>36</v>
      </c>
      <c r="AX697" s="12" t="s">
        <v>77</v>
      </c>
      <c r="AY697" s="153" t="s">
        <v>358</v>
      </c>
    </row>
    <row r="698" spans="2:65" s="12" customFormat="1" ht="11.25">
      <c r="B698" s="151"/>
      <c r="D698" s="152" t="s">
        <v>368</v>
      </c>
      <c r="E698" s="153" t="s">
        <v>19</v>
      </c>
      <c r="F698" s="154" t="s">
        <v>5690</v>
      </c>
      <c r="H698" s="153" t="s">
        <v>19</v>
      </c>
      <c r="I698" s="155"/>
      <c r="L698" s="151"/>
      <c r="M698" s="156"/>
      <c r="T698" s="157"/>
      <c r="AT698" s="153" t="s">
        <v>368</v>
      </c>
      <c r="AU698" s="153" t="s">
        <v>90</v>
      </c>
      <c r="AV698" s="12" t="s">
        <v>84</v>
      </c>
      <c r="AW698" s="12" t="s">
        <v>36</v>
      </c>
      <c r="AX698" s="12" t="s">
        <v>77</v>
      </c>
      <c r="AY698" s="153" t="s">
        <v>358</v>
      </c>
    </row>
    <row r="699" spans="2:65" s="12" customFormat="1" ht="11.25">
      <c r="B699" s="151"/>
      <c r="D699" s="152" t="s">
        <v>368</v>
      </c>
      <c r="E699" s="153" t="s">
        <v>19</v>
      </c>
      <c r="F699" s="154" t="s">
        <v>5694</v>
      </c>
      <c r="H699" s="153" t="s">
        <v>19</v>
      </c>
      <c r="I699" s="155"/>
      <c r="L699" s="151"/>
      <c r="M699" s="156"/>
      <c r="T699" s="157"/>
      <c r="AT699" s="153" t="s">
        <v>368</v>
      </c>
      <c r="AU699" s="153" t="s">
        <v>90</v>
      </c>
      <c r="AV699" s="12" t="s">
        <v>84</v>
      </c>
      <c r="AW699" s="12" t="s">
        <v>36</v>
      </c>
      <c r="AX699" s="12" t="s">
        <v>77</v>
      </c>
      <c r="AY699" s="153" t="s">
        <v>358</v>
      </c>
    </row>
    <row r="700" spans="2:65" s="12" customFormat="1" ht="11.25">
      <c r="B700" s="151"/>
      <c r="D700" s="152" t="s">
        <v>368</v>
      </c>
      <c r="E700" s="153" t="s">
        <v>19</v>
      </c>
      <c r="F700" s="154" t="s">
        <v>5691</v>
      </c>
      <c r="H700" s="153" t="s">
        <v>19</v>
      </c>
      <c r="I700" s="155"/>
      <c r="L700" s="151"/>
      <c r="M700" s="156"/>
      <c r="T700" s="157"/>
      <c r="AT700" s="153" t="s">
        <v>368</v>
      </c>
      <c r="AU700" s="153" t="s">
        <v>90</v>
      </c>
      <c r="AV700" s="12" t="s">
        <v>84</v>
      </c>
      <c r="AW700" s="12" t="s">
        <v>36</v>
      </c>
      <c r="AX700" s="12" t="s">
        <v>77</v>
      </c>
      <c r="AY700" s="153" t="s">
        <v>358</v>
      </c>
    </row>
    <row r="701" spans="2:65" s="13" customFormat="1" ht="11.25">
      <c r="B701" s="158"/>
      <c r="D701" s="152" t="s">
        <v>368</v>
      </c>
      <c r="E701" s="159" t="s">
        <v>19</v>
      </c>
      <c r="F701" s="160" t="s">
        <v>5696</v>
      </c>
      <c r="H701" s="161">
        <v>452.64400000000001</v>
      </c>
      <c r="I701" s="162"/>
      <c r="L701" s="158"/>
      <c r="M701" s="163"/>
      <c r="T701" s="164"/>
      <c r="AT701" s="159" t="s">
        <v>368</v>
      </c>
      <c r="AU701" s="159" t="s">
        <v>90</v>
      </c>
      <c r="AV701" s="13" t="s">
        <v>90</v>
      </c>
      <c r="AW701" s="13" t="s">
        <v>36</v>
      </c>
      <c r="AX701" s="13" t="s">
        <v>77</v>
      </c>
      <c r="AY701" s="159" t="s">
        <v>358</v>
      </c>
    </row>
    <row r="702" spans="2:65" s="14" customFormat="1" ht="11.25">
      <c r="B702" s="165"/>
      <c r="D702" s="152" t="s">
        <v>368</v>
      </c>
      <c r="E702" s="166" t="s">
        <v>19</v>
      </c>
      <c r="F702" s="167" t="s">
        <v>371</v>
      </c>
      <c r="H702" s="168">
        <v>452.64400000000001</v>
      </c>
      <c r="I702" s="169"/>
      <c r="L702" s="165"/>
      <c r="M702" s="170"/>
      <c r="T702" s="171"/>
      <c r="AT702" s="166" t="s">
        <v>368</v>
      </c>
      <c r="AU702" s="166" t="s">
        <v>90</v>
      </c>
      <c r="AV702" s="14" t="s">
        <v>364</v>
      </c>
      <c r="AW702" s="14" t="s">
        <v>36</v>
      </c>
      <c r="AX702" s="14" t="s">
        <v>84</v>
      </c>
      <c r="AY702" s="166" t="s">
        <v>358</v>
      </c>
    </row>
    <row r="703" spans="2:65" s="1" customFormat="1" ht="33" customHeight="1">
      <c r="B703" s="33"/>
      <c r="C703" s="134" t="s">
        <v>958</v>
      </c>
      <c r="D703" s="134" t="s">
        <v>360</v>
      </c>
      <c r="E703" s="135" t="s">
        <v>959</v>
      </c>
      <c r="F703" s="136" t="s">
        <v>960</v>
      </c>
      <c r="G703" s="137" t="s">
        <v>195</v>
      </c>
      <c r="H703" s="138">
        <v>34.979999999999997</v>
      </c>
      <c r="I703" s="139"/>
      <c r="J703" s="140">
        <f>ROUND(I703*H703,2)</f>
        <v>0</v>
      </c>
      <c r="K703" s="136" t="s">
        <v>363</v>
      </c>
      <c r="L703" s="33"/>
      <c r="M703" s="141" t="s">
        <v>19</v>
      </c>
      <c r="N703" s="142" t="s">
        <v>49</v>
      </c>
      <c r="P703" s="143">
        <f>O703*H703</f>
        <v>0</v>
      </c>
      <c r="Q703" s="143">
        <v>4.3839999999999999E-3</v>
      </c>
      <c r="R703" s="143">
        <f>Q703*H703</f>
        <v>0.15335231999999999</v>
      </c>
      <c r="S703" s="143">
        <v>0</v>
      </c>
      <c r="T703" s="144">
        <f>S703*H703</f>
        <v>0</v>
      </c>
      <c r="AR703" s="145" t="s">
        <v>364</v>
      </c>
      <c r="AT703" s="145" t="s">
        <v>360</v>
      </c>
      <c r="AU703" s="145" t="s">
        <v>90</v>
      </c>
      <c r="AY703" s="18" t="s">
        <v>358</v>
      </c>
      <c r="BE703" s="146">
        <f>IF(N703="základní",J703,0)</f>
        <v>0</v>
      </c>
      <c r="BF703" s="146">
        <f>IF(N703="snížená",J703,0)</f>
        <v>0</v>
      </c>
      <c r="BG703" s="146">
        <f>IF(N703="zákl. přenesená",J703,0)</f>
        <v>0</v>
      </c>
      <c r="BH703" s="146">
        <f>IF(N703="sníž. přenesená",J703,0)</f>
        <v>0</v>
      </c>
      <c r="BI703" s="146">
        <f>IF(N703="nulová",J703,0)</f>
        <v>0</v>
      </c>
      <c r="BJ703" s="18" t="s">
        <v>90</v>
      </c>
      <c r="BK703" s="146">
        <f>ROUND(I703*H703,2)</f>
        <v>0</v>
      </c>
      <c r="BL703" s="18" t="s">
        <v>364</v>
      </c>
      <c r="BM703" s="145" t="s">
        <v>5860</v>
      </c>
    </row>
    <row r="704" spans="2:65" s="1" customFormat="1" ht="11.25">
      <c r="B704" s="33"/>
      <c r="D704" s="147" t="s">
        <v>366</v>
      </c>
      <c r="F704" s="148" t="s">
        <v>962</v>
      </c>
      <c r="I704" s="149"/>
      <c r="L704" s="33"/>
      <c r="M704" s="150"/>
      <c r="T704" s="54"/>
      <c r="AT704" s="18" t="s">
        <v>366</v>
      </c>
      <c r="AU704" s="18" t="s">
        <v>90</v>
      </c>
    </row>
    <row r="705" spans="2:65" s="13" customFormat="1" ht="11.25">
      <c r="B705" s="158"/>
      <c r="D705" s="152" t="s">
        <v>368</v>
      </c>
      <c r="E705" s="159" t="s">
        <v>19</v>
      </c>
      <c r="F705" s="160" t="s">
        <v>5861</v>
      </c>
      <c r="H705" s="161">
        <v>34.979999999999997</v>
      </c>
      <c r="I705" s="162"/>
      <c r="L705" s="158"/>
      <c r="M705" s="163"/>
      <c r="T705" s="164"/>
      <c r="AT705" s="159" t="s">
        <v>368</v>
      </c>
      <c r="AU705" s="159" t="s">
        <v>90</v>
      </c>
      <c r="AV705" s="13" t="s">
        <v>90</v>
      </c>
      <c r="AW705" s="13" t="s">
        <v>36</v>
      </c>
      <c r="AX705" s="13" t="s">
        <v>77</v>
      </c>
      <c r="AY705" s="159" t="s">
        <v>358</v>
      </c>
    </row>
    <row r="706" spans="2:65" s="14" customFormat="1" ht="11.25">
      <c r="B706" s="165"/>
      <c r="D706" s="152" t="s">
        <v>368</v>
      </c>
      <c r="E706" s="166" t="s">
        <v>19</v>
      </c>
      <c r="F706" s="167" t="s">
        <v>371</v>
      </c>
      <c r="H706" s="168">
        <v>34.979999999999997</v>
      </c>
      <c r="I706" s="169"/>
      <c r="L706" s="165"/>
      <c r="M706" s="170"/>
      <c r="T706" s="171"/>
      <c r="AT706" s="166" t="s">
        <v>368</v>
      </c>
      <c r="AU706" s="166" t="s">
        <v>90</v>
      </c>
      <c r="AV706" s="14" t="s">
        <v>364</v>
      </c>
      <c r="AW706" s="14" t="s">
        <v>36</v>
      </c>
      <c r="AX706" s="14" t="s">
        <v>84</v>
      </c>
      <c r="AY706" s="166" t="s">
        <v>358</v>
      </c>
    </row>
    <row r="707" spans="2:65" s="1" customFormat="1" ht="55.5" customHeight="1">
      <c r="B707" s="33"/>
      <c r="C707" s="134" t="s">
        <v>966</v>
      </c>
      <c r="D707" s="134" t="s">
        <v>360</v>
      </c>
      <c r="E707" s="135" t="s">
        <v>967</v>
      </c>
      <c r="F707" s="136" t="s">
        <v>968</v>
      </c>
      <c r="G707" s="137" t="s">
        <v>235</v>
      </c>
      <c r="H707" s="138">
        <v>110.08</v>
      </c>
      <c r="I707" s="139"/>
      <c r="J707" s="140">
        <f>ROUND(I707*H707,2)</f>
        <v>0</v>
      </c>
      <c r="K707" s="136" t="s">
        <v>363</v>
      </c>
      <c r="L707" s="33"/>
      <c r="M707" s="141" t="s">
        <v>19</v>
      </c>
      <c r="N707" s="142" t="s">
        <v>49</v>
      </c>
      <c r="P707" s="143">
        <f>O707*H707</f>
        <v>0</v>
      </c>
      <c r="Q707" s="143">
        <v>0</v>
      </c>
      <c r="R707" s="143">
        <f>Q707*H707</f>
        <v>0</v>
      </c>
      <c r="S707" s="143">
        <v>0</v>
      </c>
      <c r="T707" s="144">
        <f>S707*H707</f>
        <v>0</v>
      </c>
      <c r="AR707" s="145" t="s">
        <v>364</v>
      </c>
      <c r="AT707" s="145" t="s">
        <v>360</v>
      </c>
      <c r="AU707" s="145" t="s">
        <v>90</v>
      </c>
      <c r="AY707" s="18" t="s">
        <v>358</v>
      </c>
      <c r="BE707" s="146">
        <f>IF(N707="základní",J707,0)</f>
        <v>0</v>
      </c>
      <c r="BF707" s="146">
        <f>IF(N707="snížená",J707,0)</f>
        <v>0</v>
      </c>
      <c r="BG707" s="146">
        <f>IF(N707="zákl. přenesená",J707,0)</f>
        <v>0</v>
      </c>
      <c r="BH707" s="146">
        <f>IF(N707="sníž. přenesená",J707,0)</f>
        <v>0</v>
      </c>
      <c r="BI707" s="146">
        <f>IF(N707="nulová",J707,0)</f>
        <v>0</v>
      </c>
      <c r="BJ707" s="18" t="s">
        <v>90</v>
      </c>
      <c r="BK707" s="146">
        <f>ROUND(I707*H707,2)</f>
        <v>0</v>
      </c>
      <c r="BL707" s="18" t="s">
        <v>364</v>
      </c>
      <c r="BM707" s="145" t="s">
        <v>969</v>
      </c>
    </row>
    <row r="708" spans="2:65" s="1" customFormat="1" ht="11.25">
      <c r="B708" s="33"/>
      <c r="D708" s="147" t="s">
        <v>366</v>
      </c>
      <c r="F708" s="148" t="s">
        <v>970</v>
      </c>
      <c r="I708" s="149"/>
      <c r="L708" s="33"/>
      <c r="M708" s="150"/>
      <c r="T708" s="54"/>
      <c r="AT708" s="18" t="s">
        <v>366</v>
      </c>
      <c r="AU708" s="18" t="s">
        <v>90</v>
      </c>
    </row>
    <row r="709" spans="2:65" s="13" customFormat="1" ht="11.25">
      <c r="B709" s="158"/>
      <c r="D709" s="152" t="s">
        <v>368</v>
      </c>
      <c r="E709" s="159" t="s">
        <v>19</v>
      </c>
      <c r="F709" s="160" t="s">
        <v>243</v>
      </c>
      <c r="H709" s="161">
        <v>110.08</v>
      </c>
      <c r="I709" s="162"/>
      <c r="L709" s="158"/>
      <c r="M709" s="163"/>
      <c r="T709" s="164"/>
      <c r="AT709" s="159" t="s">
        <v>368</v>
      </c>
      <c r="AU709" s="159" t="s">
        <v>90</v>
      </c>
      <c r="AV709" s="13" t="s">
        <v>90</v>
      </c>
      <c r="AW709" s="13" t="s">
        <v>36</v>
      </c>
      <c r="AX709" s="13" t="s">
        <v>77</v>
      </c>
      <c r="AY709" s="159" t="s">
        <v>358</v>
      </c>
    </row>
    <row r="710" spans="2:65" s="14" customFormat="1" ht="11.25">
      <c r="B710" s="165"/>
      <c r="D710" s="152" t="s">
        <v>368</v>
      </c>
      <c r="E710" s="166" t="s">
        <v>19</v>
      </c>
      <c r="F710" s="167" t="s">
        <v>371</v>
      </c>
      <c r="H710" s="168">
        <v>110.08</v>
      </c>
      <c r="I710" s="169"/>
      <c r="L710" s="165"/>
      <c r="M710" s="170"/>
      <c r="T710" s="171"/>
      <c r="AT710" s="166" t="s">
        <v>368</v>
      </c>
      <c r="AU710" s="166" t="s">
        <v>90</v>
      </c>
      <c r="AV710" s="14" t="s">
        <v>364</v>
      </c>
      <c r="AW710" s="14" t="s">
        <v>36</v>
      </c>
      <c r="AX710" s="14" t="s">
        <v>84</v>
      </c>
      <c r="AY710" s="166" t="s">
        <v>358</v>
      </c>
    </row>
    <row r="711" spans="2:65" s="1" customFormat="1" ht="24.2" customHeight="1">
      <c r="B711" s="33"/>
      <c r="C711" s="179" t="s">
        <v>972</v>
      </c>
      <c r="D711" s="179" t="s">
        <v>440</v>
      </c>
      <c r="E711" s="180" t="s">
        <v>973</v>
      </c>
      <c r="F711" s="181" t="s">
        <v>974</v>
      </c>
      <c r="G711" s="182" t="s">
        <v>235</v>
      </c>
      <c r="H711" s="183">
        <v>115.584</v>
      </c>
      <c r="I711" s="184"/>
      <c r="J711" s="185">
        <f>ROUND(I711*H711,2)</f>
        <v>0</v>
      </c>
      <c r="K711" s="181" t="s">
        <v>363</v>
      </c>
      <c r="L711" s="186"/>
      <c r="M711" s="187" t="s">
        <v>19</v>
      </c>
      <c r="N711" s="188" t="s">
        <v>49</v>
      </c>
      <c r="P711" s="143">
        <f>O711*H711</f>
        <v>0</v>
      </c>
      <c r="Q711" s="143">
        <v>4.0000000000000003E-5</v>
      </c>
      <c r="R711" s="143">
        <f>Q711*H711</f>
        <v>4.6233600000000008E-3</v>
      </c>
      <c r="S711" s="143">
        <v>0</v>
      </c>
      <c r="T711" s="144">
        <f>S711*H711</f>
        <v>0</v>
      </c>
      <c r="AR711" s="145" t="s">
        <v>406</v>
      </c>
      <c r="AT711" s="145" t="s">
        <v>440</v>
      </c>
      <c r="AU711" s="145" t="s">
        <v>90</v>
      </c>
      <c r="AY711" s="18" t="s">
        <v>358</v>
      </c>
      <c r="BE711" s="146">
        <f>IF(N711="základní",J711,0)</f>
        <v>0</v>
      </c>
      <c r="BF711" s="146">
        <f>IF(N711="snížená",J711,0)</f>
        <v>0</v>
      </c>
      <c r="BG711" s="146">
        <f>IF(N711="zákl. přenesená",J711,0)</f>
        <v>0</v>
      </c>
      <c r="BH711" s="146">
        <f>IF(N711="sníž. přenesená",J711,0)</f>
        <v>0</v>
      </c>
      <c r="BI711" s="146">
        <f>IF(N711="nulová",J711,0)</f>
        <v>0</v>
      </c>
      <c r="BJ711" s="18" t="s">
        <v>90</v>
      </c>
      <c r="BK711" s="146">
        <f>ROUND(I711*H711,2)</f>
        <v>0</v>
      </c>
      <c r="BL711" s="18" t="s">
        <v>364</v>
      </c>
      <c r="BM711" s="145" t="s">
        <v>975</v>
      </c>
    </row>
    <row r="712" spans="2:65" s="13" customFormat="1" ht="11.25">
      <c r="B712" s="158"/>
      <c r="D712" s="152" t="s">
        <v>368</v>
      </c>
      <c r="E712" s="159" t="s">
        <v>19</v>
      </c>
      <c r="F712" s="160" t="s">
        <v>243</v>
      </c>
      <c r="H712" s="161">
        <v>110.08</v>
      </c>
      <c r="I712" s="162"/>
      <c r="L712" s="158"/>
      <c r="M712" s="163"/>
      <c r="T712" s="164"/>
      <c r="AT712" s="159" t="s">
        <v>368</v>
      </c>
      <c r="AU712" s="159" t="s">
        <v>90</v>
      </c>
      <c r="AV712" s="13" t="s">
        <v>90</v>
      </c>
      <c r="AW712" s="13" t="s">
        <v>36</v>
      </c>
      <c r="AX712" s="13" t="s">
        <v>77</v>
      </c>
      <c r="AY712" s="159" t="s">
        <v>358</v>
      </c>
    </row>
    <row r="713" spans="2:65" s="14" customFormat="1" ht="11.25">
      <c r="B713" s="165"/>
      <c r="D713" s="152" t="s">
        <v>368</v>
      </c>
      <c r="E713" s="166" t="s">
        <v>19</v>
      </c>
      <c r="F713" s="167" t="s">
        <v>371</v>
      </c>
      <c r="H713" s="168">
        <v>110.08</v>
      </c>
      <c r="I713" s="169"/>
      <c r="L713" s="165"/>
      <c r="M713" s="170"/>
      <c r="T713" s="171"/>
      <c r="AT713" s="166" t="s">
        <v>368</v>
      </c>
      <c r="AU713" s="166" t="s">
        <v>90</v>
      </c>
      <c r="AV713" s="14" t="s">
        <v>364</v>
      </c>
      <c r="AW713" s="14" t="s">
        <v>36</v>
      </c>
      <c r="AX713" s="14" t="s">
        <v>84</v>
      </c>
      <c r="AY713" s="166" t="s">
        <v>358</v>
      </c>
    </row>
    <row r="714" spans="2:65" s="13" customFormat="1" ht="11.25">
      <c r="B714" s="158"/>
      <c r="D714" s="152" t="s">
        <v>368</v>
      </c>
      <c r="F714" s="160" t="s">
        <v>5862</v>
      </c>
      <c r="H714" s="161">
        <v>115.584</v>
      </c>
      <c r="I714" s="162"/>
      <c r="L714" s="158"/>
      <c r="M714" s="163"/>
      <c r="T714" s="164"/>
      <c r="AT714" s="159" t="s">
        <v>368</v>
      </c>
      <c r="AU714" s="159" t="s">
        <v>90</v>
      </c>
      <c r="AV714" s="13" t="s">
        <v>90</v>
      </c>
      <c r="AW714" s="13" t="s">
        <v>4</v>
      </c>
      <c r="AX714" s="13" t="s">
        <v>84</v>
      </c>
      <c r="AY714" s="159" t="s">
        <v>358</v>
      </c>
    </row>
    <row r="715" spans="2:65" s="1" customFormat="1" ht="24.2" customHeight="1">
      <c r="B715" s="33"/>
      <c r="C715" s="134" t="s">
        <v>977</v>
      </c>
      <c r="D715" s="134" t="s">
        <v>360</v>
      </c>
      <c r="E715" s="135" t="s">
        <v>978</v>
      </c>
      <c r="F715" s="136" t="s">
        <v>979</v>
      </c>
      <c r="G715" s="137" t="s">
        <v>195</v>
      </c>
      <c r="H715" s="138">
        <v>27.984000000000002</v>
      </c>
      <c r="I715" s="139"/>
      <c r="J715" s="140">
        <f>ROUND(I715*H715,2)</f>
        <v>0</v>
      </c>
      <c r="K715" s="136" t="s">
        <v>363</v>
      </c>
      <c r="L715" s="33"/>
      <c r="M715" s="141" t="s">
        <v>19</v>
      </c>
      <c r="N715" s="142" t="s">
        <v>49</v>
      </c>
      <c r="P715" s="143">
        <f>O715*H715</f>
        <v>0</v>
      </c>
      <c r="Q715" s="143">
        <v>1.8000000000000001E-4</v>
      </c>
      <c r="R715" s="143">
        <f>Q715*H715</f>
        <v>5.0371200000000008E-3</v>
      </c>
      <c r="S715" s="143">
        <v>0</v>
      </c>
      <c r="T715" s="144">
        <f>S715*H715</f>
        <v>0</v>
      </c>
      <c r="AR715" s="145" t="s">
        <v>364</v>
      </c>
      <c r="AT715" s="145" t="s">
        <v>360</v>
      </c>
      <c r="AU715" s="145" t="s">
        <v>90</v>
      </c>
      <c r="AY715" s="18" t="s">
        <v>358</v>
      </c>
      <c r="BE715" s="146">
        <f>IF(N715="základní",J715,0)</f>
        <v>0</v>
      </c>
      <c r="BF715" s="146">
        <f>IF(N715="snížená",J715,0)</f>
        <v>0</v>
      </c>
      <c r="BG715" s="146">
        <f>IF(N715="zákl. přenesená",J715,0)</f>
        <v>0</v>
      </c>
      <c r="BH715" s="146">
        <f>IF(N715="sníž. přenesená",J715,0)</f>
        <v>0</v>
      </c>
      <c r="BI715" s="146">
        <f>IF(N715="nulová",J715,0)</f>
        <v>0</v>
      </c>
      <c r="BJ715" s="18" t="s">
        <v>90</v>
      </c>
      <c r="BK715" s="146">
        <f>ROUND(I715*H715,2)</f>
        <v>0</v>
      </c>
      <c r="BL715" s="18" t="s">
        <v>364</v>
      </c>
      <c r="BM715" s="145" t="s">
        <v>5863</v>
      </c>
    </row>
    <row r="716" spans="2:65" s="1" customFormat="1" ht="11.25">
      <c r="B716" s="33"/>
      <c r="D716" s="147" t="s">
        <v>366</v>
      </c>
      <c r="F716" s="148" t="s">
        <v>981</v>
      </c>
      <c r="I716" s="149"/>
      <c r="L716" s="33"/>
      <c r="M716" s="150"/>
      <c r="T716" s="54"/>
      <c r="AT716" s="18" t="s">
        <v>366</v>
      </c>
      <c r="AU716" s="18" t="s">
        <v>90</v>
      </c>
    </row>
    <row r="717" spans="2:65" s="13" customFormat="1" ht="11.25">
      <c r="B717" s="158"/>
      <c r="D717" s="152" t="s">
        <v>368</v>
      </c>
      <c r="E717" s="159" t="s">
        <v>19</v>
      </c>
      <c r="F717" s="160" t="s">
        <v>5864</v>
      </c>
      <c r="H717" s="161">
        <v>27.984000000000002</v>
      </c>
      <c r="I717" s="162"/>
      <c r="L717" s="158"/>
      <c r="M717" s="163"/>
      <c r="T717" s="164"/>
      <c r="AT717" s="159" t="s">
        <v>368</v>
      </c>
      <c r="AU717" s="159" t="s">
        <v>90</v>
      </c>
      <c r="AV717" s="13" t="s">
        <v>90</v>
      </c>
      <c r="AW717" s="13" t="s">
        <v>36</v>
      </c>
      <c r="AX717" s="13" t="s">
        <v>77</v>
      </c>
      <c r="AY717" s="159" t="s">
        <v>358</v>
      </c>
    </row>
    <row r="718" spans="2:65" s="14" customFormat="1" ht="11.25">
      <c r="B718" s="165"/>
      <c r="D718" s="152" t="s">
        <v>368</v>
      </c>
      <c r="E718" s="166" t="s">
        <v>5589</v>
      </c>
      <c r="F718" s="167" t="s">
        <v>371</v>
      </c>
      <c r="H718" s="168">
        <v>27.984000000000002</v>
      </c>
      <c r="I718" s="169"/>
      <c r="L718" s="165"/>
      <c r="M718" s="170"/>
      <c r="T718" s="171"/>
      <c r="AT718" s="166" t="s">
        <v>368</v>
      </c>
      <c r="AU718" s="166" t="s">
        <v>90</v>
      </c>
      <c r="AV718" s="14" t="s">
        <v>364</v>
      </c>
      <c r="AW718" s="14" t="s">
        <v>36</v>
      </c>
      <c r="AX718" s="14" t="s">
        <v>84</v>
      </c>
      <c r="AY718" s="166" t="s">
        <v>358</v>
      </c>
    </row>
    <row r="719" spans="2:65" s="1" customFormat="1" ht="24.2" customHeight="1">
      <c r="B719" s="33"/>
      <c r="C719" s="134" t="s">
        <v>983</v>
      </c>
      <c r="D719" s="134" t="s">
        <v>360</v>
      </c>
      <c r="E719" s="135" t="s">
        <v>984</v>
      </c>
      <c r="F719" s="136" t="s">
        <v>985</v>
      </c>
      <c r="G719" s="137" t="s">
        <v>195</v>
      </c>
      <c r="H719" s="138">
        <v>501.25200000000001</v>
      </c>
      <c r="I719" s="139"/>
      <c r="J719" s="140">
        <f>ROUND(I719*H719,2)</f>
        <v>0</v>
      </c>
      <c r="K719" s="136" t="s">
        <v>363</v>
      </c>
      <c r="L719" s="33"/>
      <c r="M719" s="141" t="s">
        <v>19</v>
      </c>
      <c r="N719" s="142" t="s">
        <v>49</v>
      </c>
      <c r="P719" s="143">
        <f>O719*H719</f>
        <v>0</v>
      </c>
      <c r="Q719" s="143">
        <v>1.3999999999999999E-4</v>
      </c>
      <c r="R719" s="143">
        <f>Q719*H719</f>
        <v>7.0175279999999993E-2</v>
      </c>
      <c r="S719" s="143">
        <v>0</v>
      </c>
      <c r="T719" s="144">
        <f>S719*H719</f>
        <v>0</v>
      </c>
      <c r="AR719" s="145" t="s">
        <v>364</v>
      </c>
      <c r="AT719" s="145" t="s">
        <v>360</v>
      </c>
      <c r="AU719" s="145" t="s">
        <v>90</v>
      </c>
      <c r="AY719" s="18" t="s">
        <v>358</v>
      </c>
      <c r="BE719" s="146">
        <f>IF(N719="základní",J719,0)</f>
        <v>0</v>
      </c>
      <c r="BF719" s="146">
        <f>IF(N719="snížená",J719,0)</f>
        <v>0</v>
      </c>
      <c r="BG719" s="146">
        <f>IF(N719="zákl. přenesená",J719,0)</f>
        <v>0</v>
      </c>
      <c r="BH719" s="146">
        <f>IF(N719="sníž. přenesená",J719,0)</f>
        <v>0</v>
      </c>
      <c r="BI719" s="146">
        <f>IF(N719="nulová",J719,0)</f>
        <v>0</v>
      </c>
      <c r="BJ719" s="18" t="s">
        <v>90</v>
      </c>
      <c r="BK719" s="146">
        <f>ROUND(I719*H719,2)</f>
        <v>0</v>
      </c>
      <c r="BL719" s="18" t="s">
        <v>364</v>
      </c>
      <c r="BM719" s="145" t="s">
        <v>5865</v>
      </c>
    </row>
    <row r="720" spans="2:65" s="1" customFormat="1" ht="11.25">
      <c r="B720" s="33"/>
      <c r="D720" s="147" t="s">
        <v>366</v>
      </c>
      <c r="F720" s="148" t="s">
        <v>987</v>
      </c>
      <c r="I720" s="149"/>
      <c r="L720" s="33"/>
      <c r="M720" s="150"/>
      <c r="T720" s="54"/>
      <c r="AT720" s="18" t="s">
        <v>366</v>
      </c>
      <c r="AU720" s="18" t="s">
        <v>90</v>
      </c>
    </row>
    <row r="721" spans="2:65" s="13" customFormat="1" ht="11.25">
      <c r="B721" s="158"/>
      <c r="D721" s="152" t="s">
        <v>368</v>
      </c>
      <c r="E721" s="159" t="s">
        <v>19</v>
      </c>
      <c r="F721" s="160" t="s">
        <v>5866</v>
      </c>
      <c r="H721" s="161">
        <v>486.31200000000001</v>
      </c>
      <c r="I721" s="162"/>
      <c r="L721" s="158"/>
      <c r="M721" s="163"/>
      <c r="T721" s="164"/>
      <c r="AT721" s="159" t="s">
        <v>368</v>
      </c>
      <c r="AU721" s="159" t="s">
        <v>90</v>
      </c>
      <c r="AV721" s="13" t="s">
        <v>90</v>
      </c>
      <c r="AW721" s="13" t="s">
        <v>36</v>
      </c>
      <c r="AX721" s="13" t="s">
        <v>77</v>
      </c>
      <c r="AY721" s="159" t="s">
        <v>358</v>
      </c>
    </row>
    <row r="722" spans="2:65" s="13" customFormat="1" ht="11.25">
      <c r="B722" s="158"/>
      <c r="D722" s="152" t="s">
        <v>368</v>
      </c>
      <c r="E722" s="159" t="s">
        <v>19</v>
      </c>
      <c r="F722" s="160" t="s">
        <v>5620</v>
      </c>
      <c r="H722" s="161">
        <v>14.94</v>
      </c>
      <c r="I722" s="162"/>
      <c r="L722" s="158"/>
      <c r="M722" s="163"/>
      <c r="T722" s="164"/>
      <c r="AT722" s="159" t="s">
        <v>368</v>
      </c>
      <c r="AU722" s="159" t="s">
        <v>90</v>
      </c>
      <c r="AV722" s="13" t="s">
        <v>90</v>
      </c>
      <c r="AW722" s="13" t="s">
        <v>36</v>
      </c>
      <c r="AX722" s="13" t="s">
        <v>77</v>
      </c>
      <c r="AY722" s="159" t="s">
        <v>358</v>
      </c>
    </row>
    <row r="723" spans="2:65" s="14" customFormat="1" ht="11.25">
      <c r="B723" s="165"/>
      <c r="D723" s="152" t="s">
        <v>368</v>
      </c>
      <c r="E723" s="166" t="s">
        <v>19</v>
      </c>
      <c r="F723" s="167" t="s">
        <v>371</v>
      </c>
      <c r="H723" s="168">
        <v>501.25200000000001</v>
      </c>
      <c r="I723" s="169"/>
      <c r="L723" s="165"/>
      <c r="M723" s="170"/>
      <c r="T723" s="171"/>
      <c r="AT723" s="166" t="s">
        <v>368</v>
      </c>
      <c r="AU723" s="166" t="s">
        <v>90</v>
      </c>
      <c r="AV723" s="14" t="s">
        <v>364</v>
      </c>
      <c r="AW723" s="14" t="s">
        <v>36</v>
      </c>
      <c r="AX723" s="14" t="s">
        <v>84</v>
      </c>
      <c r="AY723" s="166" t="s">
        <v>358</v>
      </c>
    </row>
    <row r="724" spans="2:65" s="1" customFormat="1" ht="24.2" customHeight="1">
      <c r="B724" s="33"/>
      <c r="C724" s="134" t="s">
        <v>989</v>
      </c>
      <c r="D724" s="134" t="s">
        <v>360</v>
      </c>
      <c r="E724" s="135" t="s">
        <v>1033</v>
      </c>
      <c r="F724" s="136" t="s">
        <v>1034</v>
      </c>
      <c r="G724" s="137" t="s">
        <v>235</v>
      </c>
      <c r="H724" s="138">
        <v>237.76</v>
      </c>
      <c r="I724" s="139"/>
      <c r="J724" s="140">
        <f>ROUND(I724*H724,2)</f>
        <v>0</v>
      </c>
      <c r="K724" s="136" t="s">
        <v>363</v>
      </c>
      <c r="L724" s="33"/>
      <c r="M724" s="141" t="s">
        <v>19</v>
      </c>
      <c r="N724" s="142" t="s">
        <v>49</v>
      </c>
      <c r="P724" s="143">
        <f>O724*H724</f>
        <v>0</v>
      </c>
      <c r="Q724" s="143">
        <v>0</v>
      </c>
      <c r="R724" s="143">
        <f>Q724*H724</f>
        <v>0</v>
      </c>
      <c r="S724" s="143">
        <v>0</v>
      </c>
      <c r="T724" s="144">
        <f>S724*H724</f>
        <v>0</v>
      </c>
      <c r="AR724" s="145" t="s">
        <v>364</v>
      </c>
      <c r="AT724" s="145" t="s">
        <v>360</v>
      </c>
      <c r="AU724" s="145" t="s">
        <v>90</v>
      </c>
      <c r="AY724" s="18" t="s">
        <v>358</v>
      </c>
      <c r="BE724" s="146">
        <f>IF(N724="základní",J724,0)</f>
        <v>0</v>
      </c>
      <c r="BF724" s="146">
        <f>IF(N724="snížená",J724,0)</f>
        <v>0</v>
      </c>
      <c r="BG724" s="146">
        <f>IF(N724="zákl. přenesená",J724,0)</f>
        <v>0</v>
      </c>
      <c r="BH724" s="146">
        <f>IF(N724="sníž. přenesená",J724,0)</f>
        <v>0</v>
      </c>
      <c r="BI724" s="146">
        <f>IF(N724="nulová",J724,0)</f>
        <v>0</v>
      </c>
      <c r="BJ724" s="18" t="s">
        <v>90</v>
      </c>
      <c r="BK724" s="146">
        <f>ROUND(I724*H724,2)</f>
        <v>0</v>
      </c>
      <c r="BL724" s="18" t="s">
        <v>364</v>
      </c>
      <c r="BM724" s="145" t="s">
        <v>1035</v>
      </c>
    </row>
    <row r="725" spans="2:65" s="1" customFormat="1" ht="11.25">
      <c r="B725" s="33"/>
      <c r="D725" s="147" t="s">
        <v>366</v>
      </c>
      <c r="F725" s="148" t="s">
        <v>1036</v>
      </c>
      <c r="I725" s="149"/>
      <c r="L725" s="33"/>
      <c r="M725" s="150"/>
      <c r="T725" s="54"/>
      <c r="AT725" s="18" t="s">
        <v>366</v>
      </c>
      <c r="AU725" s="18" t="s">
        <v>90</v>
      </c>
    </row>
    <row r="726" spans="2:65" s="13" customFormat="1" ht="11.25">
      <c r="B726" s="158"/>
      <c r="D726" s="152" t="s">
        <v>368</v>
      </c>
      <c r="E726" s="159" t="s">
        <v>19</v>
      </c>
      <c r="F726" s="160" t="s">
        <v>249</v>
      </c>
      <c r="H726" s="161">
        <v>20.5</v>
      </c>
      <c r="I726" s="162"/>
      <c r="L726" s="158"/>
      <c r="M726" s="163"/>
      <c r="T726" s="164"/>
      <c r="AT726" s="159" t="s">
        <v>368</v>
      </c>
      <c r="AU726" s="159" t="s">
        <v>90</v>
      </c>
      <c r="AV726" s="13" t="s">
        <v>90</v>
      </c>
      <c r="AW726" s="13" t="s">
        <v>36</v>
      </c>
      <c r="AX726" s="13" t="s">
        <v>77</v>
      </c>
      <c r="AY726" s="159" t="s">
        <v>358</v>
      </c>
    </row>
    <row r="727" spans="2:65" s="13" customFormat="1" ht="11.25">
      <c r="B727" s="158"/>
      <c r="D727" s="152" t="s">
        <v>368</v>
      </c>
      <c r="E727" s="159" t="s">
        <v>19</v>
      </c>
      <c r="F727" s="160" t="s">
        <v>252</v>
      </c>
      <c r="H727" s="161">
        <v>30.9</v>
      </c>
      <c r="I727" s="162"/>
      <c r="L727" s="158"/>
      <c r="M727" s="163"/>
      <c r="T727" s="164"/>
      <c r="AT727" s="159" t="s">
        <v>368</v>
      </c>
      <c r="AU727" s="159" t="s">
        <v>90</v>
      </c>
      <c r="AV727" s="13" t="s">
        <v>90</v>
      </c>
      <c r="AW727" s="13" t="s">
        <v>36</v>
      </c>
      <c r="AX727" s="13" t="s">
        <v>77</v>
      </c>
      <c r="AY727" s="159" t="s">
        <v>358</v>
      </c>
    </row>
    <row r="728" spans="2:65" s="13" customFormat="1" ht="11.25">
      <c r="B728" s="158"/>
      <c r="D728" s="152" t="s">
        <v>368</v>
      </c>
      <c r="E728" s="159" t="s">
        <v>19</v>
      </c>
      <c r="F728" s="160" t="s">
        <v>246</v>
      </c>
      <c r="H728" s="161">
        <v>76.28</v>
      </c>
      <c r="I728" s="162"/>
      <c r="L728" s="158"/>
      <c r="M728" s="163"/>
      <c r="T728" s="164"/>
      <c r="AT728" s="159" t="s">
        <v>368</v>
      </c>
      <c r="AU728" s="159" t="s">
        <v>90</v>
      </c>
      <c r="AV728" s="13" t="s">
        <v>90</v>
      </c>
      <c r="AW728" s="13" t="s">
        <v>36</v>
      </c>
      <c r="AX728" s="13" t="s">
        <v>77</v>
      </c>
      <c r="AY728" s="159" t="s">
        <v>358</v>
      </c>
    </row>
    <row r="729" spans="2:65" s="13" customFormat="1" ht="11.25">
      <c r="B729" s="158"/>
      <c r="D729" s="152" t="s">
        <v>368</v>
      </c>
      <c r="E729" s="159" t="s">
        <v>19</v>
      </c>
      <c r="F729" s="160" t="s">
        <v>243</v>
      </c>
      <c r="H729" s="161">
        <v>110.08</v>
      </c>
      <c r="I729" s="162"/>
      <c r="L729" s="158"/>
      <c r="M729" s="163"/>
      <c r="T729" s="164"/>
      <c r="AT729" s="159" t="s">
        <v>368</v>
      </c>
      <c r="AU729" s="159" t="s">
        <v>90</v>
      </c>
      <c r="AV729" s="13" t="s">
        <v>90</v>
      </c>
      <c r="AW729" s="13" t="s">
        <v>36</v>
      </c>
      <c r="AX729" s="13" t="s">
        <v>77</v>
      </c>
      <c r="AY729" s="159" t="s">
        <v>358</v>
      </c>
    </row>
    <row r="730" spans="2:65" s="14" customFormat="1" ht="11.25">
      <c r="B730" s="165"/>
      <c r="D730" s="152" t="s">
        <v>368</v>
      </c>
      <c r="E730" s="166" t="s">
        <v>19</v>
      </c>
      <c r="F730" s="167" t="s">
        <v>371</v>
      </c>
      <c r="H730" s="168">
        <v>237.76</v>
      </c>
      <c r="I730" s="169"/>
      <c r="L730" s="165"/>
      <c r="M730" s="170"/>
      <c r="T730" s="171"/>
      <c r="AT730" s="166" t="s">
        <v>368</v>
      </c>
      <c r="AU730" s="166" t="s">
        <v>90</v>
      </c>
      <c r="AV730" s="14" t="s">
        <v>364</v>
      </c>
      <c r="AW730" s="14" t="s">
        <v>36</v>
      </c>
      <c r="AX730" s="14" t="s">
        <v>84</v>
      </c>
      <c r="AY730" s="166" t="s">
        <v>358</v>
      </c>
    </row>
    <row r="731" spans="2:65" s="1" customFormat="1" ht="24.2" customHeight="1">
      <c r="B731" s="33"/>
      <c r="C731" s="179" t="s">
        <v>995</v>
      </c>
      <c r="D731" s="179" t="s">
        <v>440</v>
      </c>
      <c r="E731" s="180" t="s">
        <v>973</v>
      </c>
      <c r="F731" s="181" t="s">
        <v>974</v>
      </c>
      <c r="G731" s="182" t="s">
        <v>235</v>
      </c>
      <c r="H731" s="183">
        <v>115.584</v>
      </c>
      <c r="I731" s="184"/>
      <c r="J731" s="185">
        <f>ROUND(I731*H731,2)</f>
        <v>0</v>
      </c>
      <c r="K731" s="181" t="s">
        <v>363</v>
      </c>
      <c r="L731" s="186"/>
      <c r="M731" s="187" t="s">
        <v>19</v>
      </c>
      <c r="N731" s="188" t="s">
        <v>49</v>
      </c>
      <c r="P731" s="143">
        <f>O731*H731</f>
        <v>0</v>
      </c>
      <c r="Q731" s="143">
        <v>4.0000000000000003E-5</v>
      </c>
      <c r="R731" s="143">
        <f>Q731*H731</f>
        <v>4.6233600000000008E-3</v>
      </c>
      <c r="S731" s="143">
        <v>0</v>
      </c>
      <c r="T731" s="144">
        <f>S731*H731</f>
        <v>0</v>
      </c>
      <c r="AR731" s="145" t="s">
        <v>406</v>
      </c>
      <c r="AT731" s="145" t="s">
        <v>440</v>
      </c>
      <c r="AU731" s="145" t="s">
        <v>90</v>
      </c>
      <c r="AY731" s="18" t="s">
        <v>358</v>
      </c>
      <c r="BE731" s="146">
        <f>IF(N731="základní",J731,0)</f>
        <v>0</v>
      </c>
      <c r="BF731" s="146">
        <f>IF(N731="snížená",J731,0)</f>
        <v>0</v>
      </c>
      <c r="BG731" s="146">
        <f>IF(N731="zákl. přenesená",J731,0)</f>
        <v>0</v>
      </c>
      <c r="BH731" s="146">
        <f>IF(N731="sníž. přenesená",J731,0)</f>
        <v>0</v>
      </c>
      <c r="BI731" s="146">
        <f>IF(N731="nulová",J731,0)</f>
        <v>0</v>
      </c>
      <c r="BJ731" s="18" t="s">
        <v>90</v>
      </c>
      <c r="BK731" s="146">
        <f>ROUND(I731*H731,2)</f>
        <v>0</v>
      </c>
      <c r="BL731" s="18" t="s">
        <v>364</v>
      </c>
      <c r="BM731" s="145" t="s">
        <v>5867</v>
      </c>
    </row>
    <row r="732" spans="2:65" s="13" customFormat="1" ht="11.25">
      <c r="B732" s="158"/>
      <c r="D732" s="152" t="s">
        <v>368</v>
      </c>
      <c r="E732" s="159" t="s">
        <v>19</v>
      </c>
      <c r="F732" s="160" t="s">
        <v>5585</v>
      </c>
      <c r="H732" s="161">
        <v>110.08</v>
      </c>
      <c r="I732" s="162"/>
      <c r="L732" s="158"/>
      <c r="M732" s="163"/>
      <c r="T732" s="164"/>
      <c r="AT732" s="159" t="s">
        <v>368</v>
      </c>
      <c r="AU732" s="159" t="s">
        <v>90</v>
      </c>
      <c r="AV732" s="13" t="s">
        <v>90</v>
      </c>
      <c r="AW732" s="13" t="s">
        <v>36</v>
      </c>
      <c r="AX732" s="13" t="s">
        <v>77</v>
      </c>
      <c r="AY732" s="159" t="s">
        <v>358</v>
      </c>
    </row>
    <row r="733" spans="2:65" s="14" customFormat="1" ht="11.25">
      <c r="B733" s="165"/>
      <c r="D733" s="152" t="s">
        <v>368</v>
      </c>
      <c r="E733" s="166" t="s">
        <v>243</v>
      </c>
      <c r="F733" s="167" t="s">
        <v>371</v>
      </c>
      <c r="H733" s="168">
        <v>110.08</v>
      </c>
      <c r="I733" s="169"/>
      <c r="L733" s="165"/>
      <c r="M733" s="170"/>
      <c r="T733" s="171"/>
      <c r="AT733" s="166" t="s">
        <v>368</v>
      </c>
      <c r="AU733" s="166" t="s">
        <v>90</v>
      </c>
      <c r="AV733" s="14" t="s">
        <v>364</v>
      </c>
      <c r="AW733" s="14" t="s">
        <v>36</v>
      </c>
      <c r="AX733" s="14" t="s">
        <v>84</v>
      </c>
      <c r="AY733" s="166" t="s">
        <v>358</v>
      </c>
    </row>
    <row r="734" spans="2:65" s="13" customFormat="1" ht="11.25">
      <c r="B734" s="158"/>
      <c r="D734" s="152" t="s">
        <v>368</v>
      </c>
      <c r="F734" s="160" t="s">
        <v>5862</v>
      </c>
      <c r="H734" s="161">
        <v>115.584</v>
      </c>
      <c r="I734" s="162"/>
      <c r="L734" s="158"/>
      <c r="M734" s="163"/>
      <c r="T734" s="164"/>
      <c r="AT734" s="159" t="s">
        <v>368</v>
      </c>
      <c r="AU734" s="159" t="s">
        <v>90</v>
      </c>
      <c r="AV734" s="13" t="s">
        <v>90</v>
      </c>
      <c r="AW734" s="13" t="s">
        <v>4</v>
      </c>
      <c r="AX734" s="13" t="s">
        <v>84</v>
      </c>
      <c r="AY734" s="159" t="s">
        <v>358</v>
      </c>
    </row>
    <row r="735" spans="2:65" s="1" customFormat="1" ht="24.2" customHeight="1">
      <c r="B735" s="33"/>
      <c r="C735" s="179" t="s">
        <v>1000</v>
      </c>
      <c r="D735" s="179" t="s">
        <v>440</v>
      </c>
      <c r="E735" s="180" t="s">
        <v>1038</v>
      </c>
      <c r="F735" s="181" t="s">
        <v>1039</v>
      </c>
      <c r="G735" s="182" t="s">
        <v>235</v>
      </c>
      <c r="H735" s="183">
        <v>80.093999999999994</v>
      </c>
      <c r="I735" s="184"/>
      <c r="J735" s="185">
        <f>ROUND(I735*H735,2)</f>
        <v>0</v>
      </c>
      <c r="K735" s="181" t="s">
        <v>363</v>
      </c>
      <c r="L735" s="186"/>
      <c r="M735" s="187" t="s">
        <v>19</v>
      </c>
      <c r="N735" s="188" t="s">
        <v>49</v>
      </c>
      <c r="P735" s="143">
        <f>O735*H735</f>
        <v>0</v>
      </c>
      <c r="Q735" s="143">
        <v>1.2E-4</v>
      </c>
      <c r="R735" s="143">
        <f>Q735*H735</f>
        <v>9.6112799999999998E-3</v>
      </c>
      <c r="S735" s="143">
        <v>0</v>
      </c>
      <c r="T735" s="144">
        <f>S735*H735</f>
        <v>0</v>
      </c>
      <c r="AR735" s="145" t="s">
        <v>406</v>
      </c>
      <c r="AT735" s="145" t="s">
        <v>440</v>
      </c>
      <c r="AU735" s="145" t="s">
        <v>90</v>
      </c>
      <c r="AY735" s="18" t="s">
        <v>358</v>
      </c>
      <c r="BE735" s="146">
        <f>IF(N735="základní",J735,0)</f>
        <v>0</v>
      </c>
      <c r="BF735" s="146">
        <f>IF(N735="snížená",J735,0)</f>
        <v>0</v>
      </c>
      <c r="BG735" s="146">
        <f>IF(N735="zákl. přenesená",J735,0)</f>
        <v>0</v>
      </c>
      <c r="BH735" s="146">
        <f>IF(N735="sníž. přenesená",J735,0)</f>
        <v>0</v>
      </c>
      <c r="BI735" s="146">
        <f>IF(N735="nulová",J735,0)</f>
        <v>0</v>
      </c>
      <c r="BJ735" s="18" t="s">
        <v>90</v>
      </c>
      <c r="BK735" s="146">
        <f>ROUND(I735*H735,2)</f>
        <v>0</v>
      </c>
      <c r="BL735" s="18" t="s">
        <v>364</v>
      </c>
      <c r="BM735" s="145" t="s">
        <v>5868</v>
      </c>
    </row>
    <row r="736" spans="2:65" s="13" customFormat="1" ht="11.25">
      <c r="B736" s="158"/>
      <c r="D736" s="152" t="s">
        <v>368</v>
      </c>
      <c r="E736" s="159" t="s">
        <v>19</v>
      </c>
      <c r="F736" s="160" t="s">
        <v>5869</v>
      </c>
      <c r="H736" s="161">
        <v>48.28</v>
      </c>
      <c r="I736" s="162"/>
      <c r="L736" s="158"/>
      <c r="M736" s="163"/>
      <c r="T736" s="164"/>
      <c r="AT736" s="159" t="s">
        <v>368</v>
      </c>
      <c r="AU736" s="159" t="s">
        <v>90</v>
      </c>
      <c r="AV736" s="13" t="s">
        <v>90</v>
      </c>
      <c r="AW736" s="13" t="s">
        <v>36</v>
      </c>
      <c r="AX736" s="13" t="s">
        <v>77</v>
      </c>
      <c r="AY736" s="159" t="s">
        <v>358</v>
      </c>
    </row>
    <row r="737" spans="2:65" s="13" customFormat="1" ht="11.25">
      <c r="B737" s="158"/>
      <c r="D737" s="152" t="s">
        <v>368</v>
      </c>
      <c r="E737" s="159" t="s">
        <v>19</v>
      </c>
      <c r="F737" s="160" t="s">
        <v>5870</v>
      </c>
      <c r="H737" s="161">
        <v>28</v>
      </c>
      <c r="I737" s="162"/>
      <c r="L737" s="158"/>
      <c r="M737" s="163"/>
      <c r="T737" s="164"/>
      <c r="AT737" s="159" t="s">
        <v>368</v>
      </c>
      <c r="AU737" s="159" t="s">
        <v>90</v>
      </c>
      <c r="AV737" s="13" t="s">
        <v>90</v>
      </c>
      <c r="AW737" s="13" t="s">
        <v>36</v>
      </c>
      <c r="AX737" s="13" t="s">
        <v>77</v>
      </c>
      <c r="AY737" s="159" t="s">
        <v>358</v>
      </c>
    </row>
    <row r="738" spans="2:65" s="14" customFormat="1" ht="11.25">
      <c r="B738" s="165"/>
      <c r="D738" s="152" t="s">
        <v>368</v>
      </c>
      <c r="E738" s="166" t="s">
        <v>246</v>
      </c>
      <c r="F738" s="167" t="s">
        <v>371</v>
      </c>
      <c r="H738" s="168">
        <v>76.28</v>
      </c>
      <c r="I738" s="169"/>
      <c r="L738" s="165"/>
      <c r="M738" s="170"/>
      <c r="T738" s="171"/>
      <c r="AT738" s="166" t="s">
        <v>368</v>
      </c>
      <c r="AU738" s="166" t="s">
        <v>90</v>
      </c>
      <c r="AV738" s="14" t="s">
        <v>364</v>
      </c>
      <c r="AW738" s="14" t="s">
        <v>36</v>
      </c>
      <c r="AX738" s="14" t="s">
        <v>84</v>
      </c>
      <c r="AY738" s="166" t="s">
        <v>358</v>
      </c>
    </row>
    <row r="739" spans="2:65" s="13" customFormat="1" ht="11.25">
      <c r="B739" s="158"/>
      <c r="D739" s="152" t="s">
        <v>368</v>
      </c>
      <c r="F739" s="160" t="s">
        <v>5871</v>
      </c>
      <c r="H739" s="161">
        <v>80.093999999999994</v>
      </c>
      <c r="I739" s="162"/>
      <c r="L739" s="158"/>
      <c r="M739" s="163"/>
      <c r="T739" s="164"/>
      <c r="AT739" s="159" t="s">
        <v>368</v>
      </c>
      <c r="AU739" s="159" t="s">
        <v>90</v>
      </c>
      <c r="AV739" s="13" t="s">
        <v>90</v>
      </c>
      <c r="AW739" s="13" t="s">
        <v>4</v>
      </c>
      <c r="AX739" s="13" t="s">
        <v>84</v>
      </c>
      <c r="AY739" s="159" t="s">
        <v>358</v>
      </c>
    </row>
    <row r="740" spans="2:65" s="1" customFormat="1" ht="24.2" customHeight="1">
      <c r="B740" s="33"/>
      <c r="C740" s="179" t="s">
        <v>1006</v>
      </c>
      <c r="D740" s="179" t="s">
        <v>440</v>
      </c>
      <c r="E740" s="180" t="s">
        <v>1049</v>
      </c>
      <c r="F740" s="181" t="s">
        <v>1050</v>
      </c>
      <c r="G740" s="182" t="s">
        <v>235</v>
      </c>
      <c r="H740" s="183">
        <v>32.445</v>
      </c>
      <c r="I740" s="184"/>
      <c r="J740" s="185">
        <f>ROUND(I740*H740,2)</f>
        <v>0</v>
      </c>
      <c r="K740" s="181" t="s">
        <v>363</v>
      </c>
      <c r="L740" s="186"/>
      <c r="M740" s="187" t="s">
        <v>19</v>
      </c>
      <c r="N740" s="188" t="s">
        <v>49</v>
      </c>
      <c r="P740" s="143">
        <f>O740*H740</f>
        <v>0</v>
      </c>
      <c r="Q740" s="143">
        <v>2.9999999999999997E-4</v>
      </c>
      <c r="R740" s="143">
        <f>Q740*H740</f>
        <v>9.7334999999999991E-3</v>
      </c>
      <c r="S740" s="143">
        <v>0</v>
      </c>
      <c r="T740" s="144">
        <f>S740*H740</f>
        <v>0</v>
      </c>
      <c r="AR740" s="145" t="s">
        <v>406</v>
      </c>
      <c r="AT740" s="145" t="s">
        <v>440</v>
      </c>
      <c r="AU740" s="145" t="s">
        <v>90</v>
      </c>
      <c r="AY740" s="18" t="s">
        <v>358</v>
      </c>
      <c r="BE740" s="146">
        <f>IF(N740="základní",J740,0)</f>
        <v>0</v>
      </c>
      <c r="BF740" s="146">
        <f>IF(N740="snížená",J740,0)</f>
        <v>0</v>
      </c>
      <c r="BG740" s="146">
        <f>IF(N740="zákl. přenesená",J740,0)</f>
        <v>0</v>
      </c>
      <c r="BH740" s="146">
        <f>IF(N740="sníž. přenesená",J740,0)</f>
        <v>0</v>
      </c>
      <c r="BI740" s="146">
        <f>IF(N740="nulová",J740,0)</f>
        <v>0</v>
      </c>
      <c r="BJ740" s="18" t="s">
        <v>90</v>
      </c>
      <c r="BK740" s="146">
        <f>ROUND(I740*H740,2)</f>
        <v>0</v>
      </c>
      <c r="BL740" s="18" t="s">
        <v>364</v>
      </c>
      <c r="BM740" s="145" t="s">
        <v>5872</v>
      </c>
    </row>
    <row r="741" spans="2:65" s="13" customFormat="1" ht="11.25">
      <c r="B741" s="158"/>
      <c r="D741" s="152" t="s">
        <v>368</v>
      </c>
      <c r="E741" s="159" t="s">
        <v>19</v>
      </c>
      <c r="F741" s="160" t="s">
        <v>5586</v>
      </c>
      <c r="H741" s="161">
        <v>30.9</v>
      </c>
      <c r="I741" s="162"/>
      <c r="L741" s="158"/>
      <c r="M741" s="163"/>
      <c r="T741" s="164"/>
      <c r="AT741" s="159" t="s">
        <v>368</v>
      </c>
      <c r="AU741" s="159" t="s">
        <v>90</v>
      </c>
      <c r="AV741" s="13" t="s">
        <v>90</v>
      </c>
      <c r="AW741" s="13" t="s">
        <v>36</v>
      </c>
      <c r="AX741" s="13" t="s">
        <v>77</v>
      </c>
      <c r="AY741" s="159" t="s">
        <v>358</v>
      </c>
    </row>
    <row r="742" spans="2:65" s="14" customFormat="1" ht="11.25">
      <c r="B742" s="165"/>
      <c r="D742" s="152" t="s">
        <v>368</v>
      </c>
      <c r="E742" s="166" t="s">
        <v>252</v>
      </c>
      <c r="F742" s="167" t="s">
        <v>371</v>
      </c>
      <c r="H742" s="168">
        <v>30.9</v>
      </c>
      <c r="I742" s="169"/>
      <c r="L742" s="165"/>
      <c r="M742" s="170"/>
      <c r="T742" s="171"/>
      <c r="AT742" s="166" t="s">
        <v>368</v>
      </c>
      <c r="AU742" s="166" t="s">
        <v>90</v>
      </c>
      <c r="AV742" s="14" t="s">
        <v>364</v>
      </c>
      <c r="AW742" s="14" t="s">
        <v>36</v>
      </c>
      <c r="AX742" s="14" t="s">
        <v>84</v>
      </c>
      <c r="AY742" s="166" t="s">
        <v>358</v>
      </c>
    </row>
    <row r="743" spans="2:65" s="13" customFormat="1" ht="11.25">
      <c r="B743" s="158"/>
      <c r="D743" s="152" t="s">
        <v>368</v>
      </c>
      <c r="F743" s="160" t="s">
        <v>5873</v>
      </c>
      <c r="H743" s="161">
        <v>32.445</v>
      </c>
      <c r="I743" s="162"/>
      <c r="L743" s="158"/>
      <c r="M743" s="163"/>
      <c r="T743" s="164"/>
      <c r="AT743" s="159" t="s">
        <v>368</v>
      </c>
      <c r="AU743" s="159" t="s">
        <v>90</v>
      </c>
      <c r="AV743" s="13" t="s">
        <v>90</v>
      </c>
      <c r="AW743" s="13" t="s">
        <v>4</v>
      </c>
      <c r="AX743" s="13" t="s">
        <v>84</v>
      </c>
      <c r="AY743" s="159" t="s">
        <v>358</v>
      </c>
    </row>
    <row r="744" spans="2:65" s="1" customFormat="1" ht="24.2" customHeight="1">
      <c r="B744" s="33"/>
      <c r="C744" s="179" t="s">
        <v>1011</v>
      </c>
      <c r="D744" s="179" t="s">
        <v>440</v>
      </c>
      <c r="E744" s="180" t="s">
        <v>1054</v>
      </c>
      <c r="F744" s="181" t="s">
        <v>1055</v>
      </c>
      <c r="G744" s="182" t="s">
        <v>235</v>
      </c>
      <c r="H744" s="183">
        <v>21.524999999999999</v>
      </c>
      <c r="I744" s="184"/>
      <c r="J744" s="185">
        <f>ROUND(I744*H744,2)</f>
        <v>0</v>
      </c>
      <c r="K744" s="181" t="s">
        <v>363</v>
      </c>
      <c r="L744" s="186"/>
      <c r="M744" s="187" t="s">
        <v>19</v>
      </c>
      <c r="N744" s="188" t="s">
        <v>49</v>
      </c>
      <c r="P744" s="143">
        <f>O744*H744</f>
        <v>0</v>
      </c>
      <c r="Q744" s="143">
        <v>2.0000000000000001E-4</v>
      </c>
      <c r="R744" s="143">
        <f>Q744*H744</f>
        <v>4.3049999999999998E-3</v>
      </c>
      <c r="S744" s="143">
        <v>0</v>
      </c>
      <c r="T744" s="144">
        <f>S744*H744</f>
        <v>0</v>
      </c>
      <c r="AR744" s="145" t="s">
        <v>406</v>
      </c>
      <c r="AT744" s="145" t="s">
        <v>440</v>
      </c>
      <c r="AU744" s="145" t="s">
        <v>90</v>
      </c>
      <c r="AY744" s="18" t="s">
        <v>358</v>
      </c>
      <c r="BE744" s="146">
        <f>IF(N744="základní",J744,0)</f>
        <v>0</v>
      </c>
      <c r="BF744" s="146">
        <f>IF(N744="snížená",J744,0)</f>
        <v>0</v>
      </c>
      <c r="BG744" s="146">
        <f>IF(N744="zákl. přenesená",J744,0)</f>
        <v>0</v>
      </c>
      <c r="BH744" s="146">
        <f>IF(N744="sníž. přenesená",J744,0)</f>
        <v>0</v>
      </c>
      <c r="BI744" s="146">
        <f>IF(N744="nulová",J744,0)</f>
        <v>0</v>
      </c>
      <c r="BJ744" s="18" t="s">
        <v>90</v>
      </c>
      <c r="BK744" s="146">
        <f>ROUND(I744*H744,2)</f>
        <v>0</v>
      </c>
      <c r="BL744" s="18" t="s">
        <v>364</v>
      </c>
      <c r="BM744" s="145" t="s">
        <v>5874</v>
      </c>
    </row>
    <row r="745" spans="2:65" s="13" customFormat="1" ht="11.25">
      <c r="B745" s="158"/>
      <c r="D745" s="152" t="s">
        <v>368</v>
      </c>
      <c r="E745" s="159" t="s">
        <v>19</v>
      </c>
      <c r="F745" s="160" t="s">
        <v>5587</v>
      </c>
      <c r="H745" s="161">
        <v>20.5</v>
      </c>
      <c r="I745" s="162"/>
      <c r="L745" s="158"/>
      <c r="M745" s="163"/>
      <c r="T745" s="164"/>
      <c r="AT745" s="159" t="s">
        <v>368</v>
      </c>
      <c r="AU745" s="159" t="s">
        <v>90</v>
      </c>
      <c r="AV745" s="13" t="s">
        <v>90</v>
      </c>
      <c r="AW745" s="13" t="s">
        <v>36</v>
      </c>
      <c r="AX745" s="13" t="s">
        <v>77</v>
      </c>
      <c r="AY745" s="159" t="s">
        <v>358</v>
      </c>
    </row>
    <row r="746" spans="2:65" s="14" customFormat="1" ht="11.25">
      <c r="B746" s="165"/>
      <c r="D746" s="152" t="s">
        <v>368</v>
      </c>
      <c r="E746" s="166" t="s">
        <v>249</v>
      </c>
      <c r="F746" s="167" t="s">
        <v>371</v>
      </c>
      <c r="H746" s="168">
        <v>20.5</v>
      </c>
      <c r="I746" s="169"/>
      <c r="L746" s="165"/>
      <c r="M746" s="170"/>
      <c r="T746" s="171"/>
      <c r="AT746" s="166" t="s">
        <v>368</v>
      </c>
      <c r="AU746" s="166" t="s">
        <v>90</v>
      </c>
      <c r="AV746" s="14" t="s">
        <v>364</v>
      </c>
      <c r="AW746" s="14" t="s">
        <v>36</v>
      </c>
      <c r="AX746" s="14" t="s">
        <v>84</v>
      </c>
      <c r="AY746" s="166" t="s">
        <v>358</v>
      </c>
    </row>
    <row r="747" spans="2:65" s="13" customFormat="1" ht="11.25">
      <c r="B747" s="158"/>
      <c r="D747" s="152" t="s">
        <v>368</v>
      </c>
      <c r="F747" s="160" t="s">
        <v>5875</v>
      </c>
      <c r="H747" s="161">
        <v>21.524999999999999</v>
      </c>
      <c r="I747" s="162"/>
      <c r="L747" s="158"/>
      <c r="M747" s="163"/>
      <c r="T747" s="164"/>
      <c r="AT747" s="159" t="s">
        <v>368</v>
      </c>
      <c r="AU747" s="159" t="s">
        <v>90</v>
      </c>
      <c r="AV747" s="13" t="s">
        <v>90</v>
      </c>
      <c r="AW747" s="13" t="s">
        <v>4</v>
      </c>
      <c r="AX747" s="13" t="s">
        <v>84</v>
      </c>
      <c r="AY747" s="159" t="s">
        <v>358</v>
      </c>
    </row>
    <row r="748" spans="2:65" s="1" customFormat="1" ht="24.2" customHeight="1">
      <c r="B748" s="33"/>
      <c r="C748" s="134" t="s">
        <v>1016</v>
      </c>
      <c r="D748" s="134" t="s">
        <v>360</v>
      </c>
      <c r="E748" s="135" t="s">
        <v>5876</v>
      </c>
      <c r="F748" s="136" t="s">
        <v>5877</v>
      </c>
      <c r="G748" s="137" t="s">
        <v>195</v>
      </c>
      <c r="H748" s="138">
        <v>486.31200000000001</v>
      </c>
      <c r="I748" s="139"/>
      <c r="J748" s="140">
        <f>ROUND(I748*H748,2)</f>
        <v>0</v>
      </c>
      <c r="K748" s="136" t="s">
        <v>363</v>
      </c>
      <c r="L748" s="33"/>
      <c r="M748" s="141" t="s">
        <v>19</v>
      </c>
      <c r="N748" s="142" t="s">
        <v>49</v>
      </c>
      <c r="P748" s="143">
        <f>O748*H748</f>
        <v>0</v>
      </c>
      <c r="Q748" s="143">
        <v>2.2000000000000001E-4</v>
      </c>
      <c r="R748" s="143">
        <f>Q748*H748</f>
        <v>0.10698864000000001</v>
      </c>
      <c r="S748" s="143">
        <v>0</v>
      </c>
      <c r="T748" s="144">
        <f>S748*H748</f>
        <v>0</v>
      </c>
      <c r="AR748" s="145" t="s">
        <v>364</v>
      </c>
      <c r="AT748" s="145" t="s">
        <v>360</v>
      </c>
      <c r="AU748" s="145" t="s">
        <v>90</v>
      </c>
      <c r="AY748" s="18" t="s">
        <v>358</v>
      </c>
      <c r="BE748" s="146">
        <f>IF(N748="základní",J748,0)</f>
        <v>0</v>
      </c>
      <c r="BF748" s="146">
        <f>IF(N748="snížená",J748,0)</f>
        <v>0</v>
      </c>
      <c r="BG748" s="146">
        <f>IF(N748="zákl. přenesená",J748,0)</f>
        <v>0</v>
      </c>
      <c r="BH748" s="146">
        <f>IF(N748="sníž. přenesená",J748,0)</f>
        <v>0</v>
      </c>
      <c r="BI748" s="146">
        <f>IF(N748="nulová",J748,0)</f>
        <v>0</v>
      </c>
      <c r="BJ748" s="18" t="s">
        <v>90</v>
      </c>
      <c r="BK748" s="146">
        <f>ROUND(I748*H748,2)</f>
        <v>0</v>
      </c>
      <c r="BL748" s="18" t="s">
        <v>364</v>
      </c>
      <c r="BM748" s="145" t="s">
        <v>5878</v>
      </c>
    </row>
    <row r="749" spans="2:65" s="1" customFormat="1" ht="11.25">
      <c r="B749" s="33"/>
      <c r="D749" s="147" t="s">
        <v>366</v>
      </c>
      <c r="F749" s="148" t="s">
        <v>5879</v>
      </c>
      <c r="I749" s="149"/>
      <c r="L749" s="33"/>
      <c r="M749" s="150"/>
      <c r="T749" s="54"/>
      <c r="AT749" s="18" t="s">
        <v>366</v>
      </c>
      <c r="AU749" s="18" t="s">
        <v>90</v>
      </c>
    </row>
    <row r="750" spans="2:65" s="13" customFormat="1" ht="11.25">
      <c r="B750" s="158"/>
      <c r="D750" s="152" t="s">
        <v>368</v>
      </c>
      <c r="E750" s="159" t="s">
        <v>19</v>
      </c>
      <c r="F750" s="160" t="s">
        <v>5866</v>
      </c>
      <c r="H750" s="161">
        <v>486.31200000000001</v>
      </c>
      <c r="I750" s="162"/>
      <c r="L750" s="158"/>
      <c r="M750" s="163"/>
      <c r="T750" s="164"/>
      <c r="AT750" s="159" t="s">
        <v>368</v>
      </c>
      <c r="AU750" s="159" t="s">
        <v>90</v>
      </c>
      <c r="AV750" s="13" t="s">
        <v>90</v>
      </c>
      <c r="AW750" s="13" t="s">
        <v>36</v>
      </c>
      <c r="AX750" s="13" t="s">
        <v>77</v>
      </c>
      <c r="AY750" s="159" t="s">
        <v>358</v>
      </c>
    </row>
    <row r="751" spans="2:65" s="14" customFormat="1" ht="11.25">
      <c r="B751" s="165"/>
      <c r="D751" s="152" t="s">
        <v>368</v>
      </c>
      <c r="E751" s="166" t="s">
        <v>19</v>
      </c>
      <c r="F751" s="167" t="s">
        <v>371</v>
      </c>
      <c r="H751" s="168">
        <v>486.31200000000001</v>
      </c>
      <c r="I751" s="169"/>
      <c r="L751" s="165"/>
      <c r="M751" s="170"/>
      <c r="T751" s="171"/>
      <c r="AT751" s="166" t="s">
        <v>368</v>
      </c>
      <c r="AU751" s="166" t="s">
        <v>90</v>
      </c>
      <c r="AV751" s="14" t="s">
        <v>364</v>
      </c>
      <c r="AW751" s="14" t="s">
        <v>36</v>
      </c>
      <c r="AX751" s="14" t="s">
        <v>84</v>
      </c>
      <c r="AY751" s="166" t="s">
        <v>358</v>
      </c>
    </row>
    <row r="752" spans="2:65" s="1" customFormat="1" ht="66.75" customHeight="1">
      <c r="B752" s="33"/>
      <c r="C752" s="134" t="s">
        <v>1021</v>
      </c>
      <c r="D752" s="134" t="s">
        <v>360</v>
      </c>
      <c r="E752" s="135" t="s">
        <v>5880</v>
      </c>
      <c r="F752" s="136" t="s">
        <v>5881</v>
      </c>
      <c r="G752" s="137" t="s">
        <v>195</v>
      </c>
      <c r="H752" s="138">
        <v>470.476</v>
      </c>
      <c r="I752" s="139"/>
      <c r="J752" s="140">
        <f>ROUND(I752*H752,2)</f>
        <v>0</v>
      </c>
      <c r="K752" s="136" t="s">
        <v>363</v>
      </c>
      <c r="L752" s="33"/>
      <c r="M752" s="141" t="s">
        <v>19</v>
      </c>
      <c r="N752" s="142" t="s">
        <v>49</v>
      </c>
      <c r="P752" s="143">
        <f>O752*H752</f>
        <v>0</v>
      </c>
      <c r="Q752" s="143">
        <v>8.6761600000000005E-3</v>
      </c>
      <c r="R752" s="143">
        <f>Q752*H752</f>
        <v>4.0819250521599999</v>
      </c>
      <c r="S752" s="143">
        <v>0</v>
      </c>
      <c r="T752" s="144">
        <f>S752*H752</f>
        <v>0</v>
      </c>
      <c r="AR752" s="145" t="s">
        <v>364</v>
      </c>
      <c r="AT752" s="145" t="s">
        <v>360</v>
      </c>
      <c r="AU752" s="145" t="s">
        <v>90</v>
      </c>
      <c r="AY752" s="18" t="s">
        <v>358</v>
      </c>
      <c r="BE752" s="146">
        <f>IF(N752="základní",J752,0)</f>
        <v>0</v>
      </c>
      <c r="BF752" s="146">
        <f>IF(N752="snížená",J752,0)</f>
        <v>0</v>
      </c>
      <c r="BG752" s="146">
        <f>IF(N752="zákl. přenesená",J752,0)</f>
        <v>0</v>
      </c>
      <c r="BH752" s="146">
        <f>IF(N752="sníž. přenesená",J752,0)</f>
        <v>0</v>
      </c>
      <c r="BI752" s="146">
        <f>IF(N752="nulová",J752,0)</f>
        <v>0</v>
      </c>
      <c r="BJ752" s="18" t="s">
        <v>90</v>
      </c>
      <c r="BK752" s="146">
        <f>ROUND(I752*H752,2)</f>
        <v>0</v>
      </c>
      <c r="BL752" s="18" t="s">
        <v>364</v>
      </c>
      <c r="BM752" s="145" t="s">
        <v>5882</v>
      </c>
    </row>
    <row r="753" spans="2:65" s="1" customFormat="1" ht="11.25">
      <c r="B753" s="33"/>
      <c r="D753" s="147" t="s">
        <v>366</v>
      </c>
      <c r="F753" s="148" t="s">
        <v>5883</v>
      </c>
      <c r="I753" s="149"/>
      <c r="L753" s="33"/>
      <c r="M753" s="150"/>
      <c r="T753" s="54"/>
      <c r="AT753" s="18" t="s">
        <v>366</v>
      </c>
      <c r="AU753" s="18" t="s">
        <v>90</v>
      </c>
    </row>
    <row r="754" spans="2:65" s="12" customFormat="1" ht="11.25">
      <c r="B754" s="151"/>
      <c r="D754" s="152" t="s">
        <v>368</v>
      </c>
      <c r="E754" s="153" t="s">
        <v>19</v>
      </c>
      <c r="F754" s="154" t="s">
        <v>485</v>
      </c>
      <c r="H754" s="153" t="s">
        <v>19</v>
      </c>
      <c r="I754" s="155"/>
      <c r="L754" s="151"/>
      <c r="M754" s="156"/>
      <c r="T754" s="157"/>
      <c r="AT754" s="153" t="s">
        <v>368</v>
      </c>
      <c r="AU754" s="153" t="s">
        <v>90</v>
      </c>
      <c r="AV754" s="12" t="s">
        <v>84</v>
      </c>
      <c r="AW754" s="12" t="s">
        <v>36</v>
      </c>
      <c r="AX754" s="12" t="s">
        <v>77</v>
      </c>
      <c r="AY754" s="153" t="s">
        <v>358</v>
      </c>
    </row>
    <row r="755" spans="2:65" s="12" customFormat="1" ht="11.25">
      <c r="B755" s="151"/>
      <c r="D755" s="152" t="s">
        <v>368</v>
      </c>
      <c r="E755" s="153" t="s">
        <v>19</v>
      </c>
      <c r="F755" s="154" t="s">
        <v>5634</v>
      </c>
      <c r="H755" s="153" t="s">
        <v>19</v>
      </c>
      <c r="I755" s="155"/>
      <c r="L755" s="151"/>
      <c r="M755" s="156"/>
      <c r="T755" s="157"/>
      <c r="AT755" s="153" t="s">
        <v>368</v>
      </c>
      <c r="AU755" s="153" t="s">
        <v>90</v>
      </c>
      <c r="AV755" s="12" t="s">
        <v>84</v>
      </c>
      <c r="AW755" s="12" t="s">
        <v>36</v>
      </c>
      <c r="AX755" s="12" t="s">
        <v>77</v>
      </c>
      <c r="AY755" s="153" t="s">
        <v>358</v>
      </c>
    </row>
    <row r="756" spans="2:65" s="12" customFormat="1" ht="11.25">
      <c r="B756" s="151"/>
      <c r="D756" s="152" t="s">
        <v>368</v>
      </c>
      <c r="E756" s="153" t="s">
        <v>19</v>
      </c>
      <c r="F756" s="154" t="s">
        <v>5884</v>
      </c>
      <c r="H756" s="153" t="s">
        <v>19</v>
      </c>
      <c r="I756" s="155"/>
      <c r="L756" s="151"/>
      <c r="M756" s="156"/>
      <c r="T756" s="157"/>
      <c r="AT756" s="153" t="s">
        <v>368</v>
      </c>
      <c r="AU756" s="153" t="s">
        <v>90</v>
      </c>
      <c r="AV756" s="12" t="s">
        <v>84</v>
      </c>
      <c r="AW756" s="12" t="s">
        <v>36</v>
      </c>
      <c r="AX756" s="12" t="s">
        <v>77</v>
      </c>
      <c r="AY756" s="153" t="s">
        <v>358</v>
      </c>
    </row>
    <row r="757" spans="2:65" s="12" customFormat="1" ht="11.25">
      <c r="B757" s="151"/>
      <c r="D757" s="152" t="s">
        <v>368</v>
      </c>
      <c r="E757" s="153" t="s">
        <v>19</v>
      </c>
      <c r="F757" s="154" t="s">
        <v>5691</v>
      </c>
      <c r="H757" s="153" t="s">
        <v>19</v>
      </c>
      <c r="I757" s="155"/>
      <c r="L757" s="151"/>
      <c r="M757" s="156"/>
      <c r="T757" s="157"/>
      <c r="AT757" s="153" t="s">
        <v>368</v>
      </c>
      <c r="AU757" s="153" t="s">
        <v>90</v>
      </c>
      <c r="AV757" s="12" t="s">
        <v>84</v>
      </c>
      <c r="AW757" s="12" t="s">
        <v>36</v>
      </c>
      <c r="AX757" s="12" t="s">
        <v>77</v>
      </c>
      <c r="AY757" s="153" t="s">
        <v>358</v>
      </c>
    </row>
    <row r="758" spans="2:65" s="12" customFormat="1" ht="11.25">
      <c r="B758" s="151"/>
      <c r="D758" s="152" t="s">
        <v>368</v>
      </c>
      <c r="E758" s="153" t="s">
        <v>19</v>
      </c>
      <c r="F758" s="154" t="s">
        <v>5885</v>
      </c>
      <c r="H758" s="153" t="s">
        <v>19</v>
      </c>
      <c r="I758" s="155"/>
      <c r="L758" s="151"/>
      <c r="M758" s="156"/>
      <c r="T758" s="157"/>
      <c r="AT758" s="153" t="s">
        <v>368</v>
      </c>
      <c r="AU758" s="153" t="s">
        <v>90</v>
      </c>
      <c r="AV758" s="12" t="s">
        <v>84</v>
      </c>
      <c r="AW758" s="12" t="s">
        <v>36</v>
      </c>
      <c r="AX758" s="12" t="s">
        <v>77</v>
      </c>
      <c r="AY758" s="153" t="s">
        <v>358</v>
      </c>
    </row>
    <row r="759" spans="2:65" s="12" customFormat="1" ht="11.25">
      <c r="B759" s="151"/>
      <c r="D759" s="152" t="s">
        <v>368</v>
      </c>
      <c r="E759" s="153" t="s">
        <v>19</v>
      </c>
      <c r="F759" s="154" t="s">
        <v>5886</v>
      </c>
      <c r="H759" s="153" t="s">
        <v>19</v>
      </c>
      <c r="I759" s="155"/>
      <c r="L759" s="151"/>
      <c r="M759" s="156"/>
      <c r="T759" s="157"/>
      <c r="AT759" s="153" t="s">
        <v>368</v>
      </c>
      <c r="AU759" s="153" t="s">
        <v>90</v>
      </c>
      <c r="AV759" s="12" t="s">
        <v>84</v>
      </c>
      <c r="AW759" s="12" t="s">
        <v>36</v>
      </c>
      <c r="AX759" s="12" t="s">
        <v>77</v>
      </c>
      <c r="AY759" s="153" t="s">
        <v>358</v>
      </c>
    </row>
    <row r="760" spans="2:65" s="13" customFormat="1" ht="11.25">
      <c r="B760" s="158"/>
      <c r="D760" s="152" t="s">
        <v>368</v>
      </c>
      <c r="E760" s="159" t="s">
        <v>19</v>
      </c>
      <c r="F760" s="160" t="s">
        <v>5887</v>
      </c>
      <c r="H760" s="161">
        <v>470.476</v>
      </c>
      <c r="I760" s="162"/>
      <c r="L760" s="158"/>
      <c r="M760" s="163"/>
      <c r="T760" s="164"/>
      <c r="AT760" s="159" t="s">
        <v>368</v>
      </c>
      <c r="AU760" s="159" t="s">
        <v>90</v>
      </c>
      <c r="AV760" s="13" t="s">
        <v>90</v>
      </c>
      <c r="AW760" s="13" t="s">
        <v>36</v>
      </c>
      <c r="AX760" s="13" t="s">
        <v>77</v>
      </c>
      <c r="AY760" s="159" t="s">
        <v>358</v>
      </c>
    </row>
    <row r="761" spans="2:65" s="15" customFormat="1" ht="11.25">
      <c r="B761" s="172"/>
      <c r="D761" s="152" t="s">
        <v>368</v>
      </c>
      <c r="E761" s="173" t="s">
        <v>5578</v>
      </c>
      <c r="F761" s="174" t="s">
        <v>416</v>
      </c>
      <c r="H761" s="175">
        <v>470.476</v>
      </c>
      <c r="I761" s="176"/>
      <c r="L761" s="172"/>
      <c r="M761" s="177"/>
      <c r="T761" s="178"/>
      <c r="AT761" s="173" t="s">
        <v>368</v>
      </c>
      <c r="AU761" s="173" t="s">
        <v>90</v>
      </c>
      <c r="AV761" s="15" t="s">
        <v>97</v>
      </c>
      <c r="AW761" s="15" t="s">
        <v>36</v>
      </c>
      <c r="AX761" s="15" t="s">
        <v>77</v>
      </c>
      <c r="AY761" s="173" t="s">
        <v>358</v>
      </c>
    </row>
    <row r="762" spans="2:65" s="14" customFormat="1" ht="11.25">
      <c r="B762" s="165"/>
      <c r="D762" s="152" t="s">
        <v>368</v>
      </c>
      <c r="E762" s="166" t="s">
        <v>19</v>
      </c>
      <c r="F762" s="167" t="s">
        <v>371</v>
      </c>
      <c r="H762" s="168">
        <v>470.476</v>
      </c>
      <c r="I762" s="169"/>
      <c r="L762" s="165"/>
      <c r="M762" s="170"/>
      <c r="T762" s="171"/>
      <c r="AT762" s="166" t="s">
        <v>368</v>
      </c>
      <c r="AU762" s="166" t="s">
        <v>90</v>
      </c>
      <c r="AV762" s="14" t="s">
        <v>364</v>
      </c>
      <c r="AW762" s="14" t="s">
        <v>36</v>
      </c>
      <c r="AX762" s="14" t="s">
        <v>84</v>
      </c>
      <c r="AY762" s="166" t="s">
        <v>358</v>
      </c>
    </row>
    <row r="763" spans="2:65" s="1" customFormat="1" ht="16.5" customHeight="1">
      <c r="B763" s="33"/>
      <c r="C763" s="179" t="s">
        <v>1027</v>
      </c>
      <c r="D763" s="179" t="s">
        <v>440</v>
      </c>
      <c r="E763" s="180" t="s">
        <v>5888</v>
      </c>
      <c r="F763" s="181" t="s">
        <v>5889</v>
      </c>
      <c r="G763" s="182" t="s">
        <v>195</v>
      </c>
      <c r="H763" s="183">
        <v>494</v>
      </c>
      <c r="I763" s="184"/>
      <c r="J763" s="185">
        <f>ROUND(I763*H763,2)</f>
        <v>0</v>
      </c>
      <c r="K763" s="181" t="s">
        <v>363</v>
      </c>
      <c r="L763" s="186"/>
      <c r="M763" s="187" t="s">
        <v>19</v>
      </c>
      <c r="N763" s="188" t="s">
        <v>49</v>
      </c>
      <c r="P763" s="143">
        <f>O763*H763</f>
        <v>0</v>
      </c>
      <c r="Q763" s="143">
        <v>2.5200000000000001E-3</v>
      </c>
      <c r="R763" s="143">
        <f>Q763*H763</f>
        <v>1.24488</v>
      </c>
      <c r="S763" s="143">
        <v>0</v>
      </c>
      <c r="T763" s="144">
        <f>S763*H763</f>
        <v>0</v>
      </c>
      <c r="AR763" s="145" t="s">
        <v>406</v>
      </c>
      <c r="AT763" s="145" t="s">
        <v>440</v>
      </c>
      <c r="AU763" s="145" t="s">
        <v>90</v>
      </c>
      <c r="AY763" s="18" t="s">
        <v>358</v>
      </c>
      <c r="BE763" s="146">
        <f>IF(N763="základní",J763,0)</f>
        <v>0</v>
      </c>
      <c r="BF763" s="146">
        <f>IF(N763="snížená",J763,0)</f>
        <v>0</v>
      </c>
      <c r="BG763" s="146">
        <f>IF(N763="zákl. přenesená",J763,0)</f>
        <v>0</v>
      </c>
      <c r="BH763" s="146">
        <f>IF(N763="sníž. přenesená",J763,0)</f>
        <v>0</v>
      </c>
      <c r="BI763" s="146">
        <f>IF(N763="nulová",J763,0)</f>
        <v>0</v>
      </c>
      <c r="BJ763" s="18" t="s">
        <v>90</v>
      </c>
      <c r="BK763" s="146">
        <f>ROUND(I763*H763,2)</f>
        <v>0</v>
      </c>
      <c r="BL763" s="18" t="s">
        <v>364</v>
      </c>
      <c r="BM763" s="145" t="s">
        <v>5890</v>
      </c>
    </row>
    <row r="764" spans="2:65" s="13" customFormat="1" ht="11.25">
      <c r="B764" s="158"/>
      <c r="D764" s="152" t="s">
        <v>368</v>
      </c>
      <c r="E764" s="159" t="s">
        <v>19</v>
      </c>
      <c r="F764" s="160" t="s">
        <v>5578</v>
      </c>
      <c r="H764" s="161">
        <v>470.476</v>
      </c>
      <c r="I764" s="162"/>
      <c r="L764" s="158"/>
      <c r="M764" s="163"/>
      <c r="T764" s="164"/>
      <c r="AT764" s="159" t="s">
        <v>368</v>
      </c>
      <c r="AU764" s="159" t="s">
        <v>90</v>
      </c>
      <c r="AV764" s="13" t="s">
        <v>90</v>
      </c>
      <c r="AW764" s="13" t="s">
        <v>36</v>
      </c>
      <c r="AX764" s="13" t="s">
        <v>77</v>
      </c>
      <c r="AY764" s="159" t="s">
        <v>358</v>
      </c>
    </row>
    <row r="765" spans="2:65" s="14" customFormat="1" ht="11.25">
      <c r="B765" s="165"/>
      <c r="D765" s="152" t="s">
        <v>368</v>
      </c>
      <c r="E765" s="166" t="s">
        <v>19</v>
      </c>
      <c r="F765" s="167" t="s">
        <v>371</v>
      </c>
      <c r="H765" s="168">
        <v>470.476</v>
      </c>
      <c r="I765" s="169"/>
      <c r="L765" s="165"/>
      <c r="M765" s="170"/>
      <c r="T765" s="171"/>
      <c r="AT765" s="166" t="s">
        <v>368</v>
      </c>
      <c r="AU765" s="166" t="s">
        <v>90</v>
      </c>
      <c r="AV765" s="14" t="s">
        <v>364</v>
      </c>
      <c r="AW765" s="14" t="s">
        <v>36</v>
      </c>
      <c r="AX765" s="14" t="s">
        <v>84</v>
      </c>
      <c r="AY765" s="166" t="s">
        <v>358</v>
      </c>
    </row>
    <row r="766" spans="2:65" s="13" customFormat="1" ht="11.25">
      <c r="B766" s="158"/>
      <c r="D766" s="152" t="s">
        <v>368</v>
      </c>
      <c r="F766" s="160" t="s">
        <v>5891</v>
      </c>
      <c r="H766" s="161">
        <v>494</v>
      </c>
      <c r="I766" s="162"/>
      <c r="L766" s="158"/>
      <c r="M766" s="163"/>
      <c r="T766" s="164"/>
      <c r="AT766" s="159" t="s">
        <v>368</v>
      </c>
      <c r="AU766" s="159" t="s">
        <v>90</v>
      </c>
      <c r="AV766" s="13" t="s">
        <v>90</v>
      </c>
      <c r="AW766" s="13" t="s">
        <v>4</v>
      </c>
      <c r="AX766" s="13" t="s">
        <v>84</v>
      </c>
      <c r="AY766" s="159" t="s">
        <v>358</v>
      </c>
    </row>
    <row r="767" spans="2:65" s="1" customFormat="1" ht="55.5" customHeight="1">
      <c r="B767" s="33"/>
      <c r="C767" s="134" t="s">
        <v>1032</v>
      </c>
      <c r="D767" s="134" t="s">
        <v>360</v>
      </c>
      <c r="E767" s="135" t="s">
        <v>5892</v>
      </c>
      <c r="F767" s="136" t="s">
        <v>5893</v>
      </c>
      <c r="G767" s="137" t="s">
        <v>235</v>
      </c>
      <c r="H767" s="138">
        <v>79.180000000000007</v>
      </c>
      <c r="I767" s="139"/>
      <c r="J767" s="140">
        <f>ROUND(I767*H767,2)</f>
        <v>0</v>
      </c>
      <c r="K767" s="136" t="s">
        <v>363</v>
      </c>
      <c r="L767" s="33"/>
      <c r="M767" s="141" t="s">
        <v>19</v>
      </c>
      <c r="N767" s="142" t="s">
        <v>49</v>
      </c>
      <c r="P767" s="143">
        <f>O767*H767</f>
        <v>0</v>
      </c>
      <c r="Q767" s="143">
        <v>1.758E-3</v>
      </c>
      <c r="R767" s="143">
        <f>Q767*H767</f>
        <v>0.13919844000000001</v>
      </c>
      <c r="S767" s="143">
        <v>0</v>
      </c>
      <c r="T767" s="144">
        <f>S767*H767</f>
        <v>0</v>
      </c>
      <c r="AR767" s="145" t="s">
        <v>364</v>
      </c>
      <c r="AT767" s="145" t="s">
        <v>360</v>
      </c>
      <c r="AU767" s="145" t="s">
        <v>90</v>
      </c>
      <c r="AY767" s="18" t="s">
        <v>358</v>
      </c>
      <c r="BE767" s="146">
        <f>IF(N767="základní",J767,0)</f>
        <v>0</v>
      </c>
      <c r="BF767" s="146">
        <f>IF(N767="snížená",J767,0)</f>
        <v>0</v>
      </c>
      <c r="BG767" s="146">
        <f>IF(N767="zákl. přenesená",J767,0)</f>
        <v>0</v>
      </c>
      <c r="BH767" s="146">
        <f>IF(N767="sníž. přenesená",J767,0)</f>
        <v>0</v>
      </c>
      <c r="BI767" s="146">
        <f>IF(N767="nulová",J767,0)</f>
        <v>0</v>
      </c>
      <c r="BJ767" s="18" t="s">
        <v>90</v>
      </c>
      <c r="BK767" s="146">
        <f>ROUND(I767*H767,2)</f>
        <v>0</v>
      </c>
      <c r="BL767" s="18" t="s">
        <v>364</v>
      </c>
      <c r="BM767" s="145" t="s">
        <v>5894</v>
      </c>
    </row>
    <row r="768" spans="2:65" s="1" customFormat="1" ht="11.25">
      <c r="B768" s="33"/>
      <c r="D768" s="147" t="s">
        <v>366</v>
      </c>
      <c r="F768" s="148" t="s">
        <v>5895</v>
      </c>
      <c r="I768" s="149"/>
      <c r="L768" s="33"/>
      <c r="M768" s="150"/>
      <c r="T768" s="54"/>
      <c r="AT768" s="18" t="s">
        <v>366</v>
      </c>
      <c r="AU768" s="18" t="s">
        <v>90</v>
      </c>
    </row>
    <row r="769" spans="2:65" s="13" customFormat="1" ht="11.25">
      <c r="B769" s="158"/>
      <c r="D769" s="152" t="s">
        <v>368</v>
      </c>
      <c r="E769" s="159" t="s">
        <v>255</v>
      </c>
      <c r="F769" s="160" t="s">
        <v>5588</v>
      </c>
      <c r="H769" s="161">
        <v>79.180000000000007</v>
      </c>
      <c r="I769" s="162"/>
      <c r="L769" s="158"/>
      <c r="M769" s="163"/>
      <c r="T769" s="164"/>
      <c r="AT769" s="159" t="s">
        <v>368</v>
      </c>
      <c r="AU769" s="159" t="s">
        <v>90</v>
      </c>
      <c r="AV769" s="13" t="s">
        <v>90</v>
      </c>
      <c r="AW769" s="13" t="s">
        <v>36</v>
      </c>
      <c r="AX769" s="13" t="s">
        <v>77</v>
      </c>
      <c r="AY769" s="159" t="s">
        <v>358</v>
      </c>
    </row>
    <row r="770" spans="2:65" s="14" customFormat="1" ht="11.25">
      <c r="B770" s="165"/>
      <c r="D770" s="152" t="s">
        <v>368</v>
      </c>
      <c r="E770" s="166" t="s">
        <v>19</v>
      </c>
      <c r="F770" s="167" t="s">
        <v>371</v>
      </c>
      <c r="H770" s="168">
        <v>79.180000000000007</v>
      </c>
      <c r="I770" s="169"/>
      <c r="L770" s="165"/>
      <c r="M770" s="170"/>
      <c r="T770" s="171"/>
      <c r="AT770" s="166" t="s">
        <v>368</v>
      </c>
      <c r="AU770" s="166" t="s">
        <v>90</v>
      </c>
      <c r="AV770" s="14" t="s">
        <v>364</v>
      </c>
      <c r="AW770" s="14" t="s">
        <v>36</v>
      </c>
      <c r="AX770" s="14" t="s">
        <v>84</v>
      </c>
      <c r="AY770" s="166" t="s">
        <v>358</v>
      </c>
    </row>
    <row r="771" spans="2:65" s="1" customFormat="1" ht="55.5" customHeight="1">
      <c r="B771" s="33"/>
      <c r="C771" s="134" t="s">
        <v>1037</v>
      </c>
      <c r="D771" s="134" t="s">
        <v>360</v>
      </c>
      <c r="E771" s="135" t="s">
        <v>5896</v>
      </c>
      <c r="F771" s="136" t="s">
        <v>5897</v>
      </c>
      <c r="G771" s="137" t="s">
        <v>195</v>
      </c>
      <c r="H771" s="138">
        <v>470.476</v>
      </c>
      <c r="I771" s="139"/>
      <c r="J771" s="140">
        <f>ROUND(I771*H771,2)</f>
        <v>0</v>
      </c>
      <c r="K771" s="136" t="s">
        <v>363</v>
      </c>
      <c r="L771" s="33"/>
      <c r="M771" s="141" t="s">
        <v>19</v>
      </c>
      <c r="N771" s="142" t="s">
        <v>49</v>
      </c>
      <c r="P771" s="143">
        <f>O771*H771</f>
        <v>0</v>
      </c>
      <c r="Q771" s="143">
        <v>8.0599999999999994E-5</v>
      </c>
      <c r="R771" s="143">
        <f>Q771*H771</f>
        <v>3.7920365599999999E-2</v>
      </c>
      <c r="S771" s="143">
        <v>0</v>
      </c>
      <c r="T771" s="144">
        <f>S771*H771</f>
        <v>0</v>
      </c>
      <c r="AR771" s="145" t="s">
        <v>364</v>
      </c>
      <c r="AT771" s="145" t="s">
        <v>360</v>
      </c>
      <c r="AU771" s="145" t="s">
        <v>90</v>
      </c>
      <c r="AY771" s="18" t="s">
        <v>358</v>
      </c>
      <c r="BE771" s="146">
        <f>IF(N771="základní",J771,0)</f>
        <v>0</v>
      </c>
      <c r="BF771" s="146">
        <f>IF(N771="snížená",J771,0)</f>
        <v>0</v>
      </c>
      <c r="BG771" s="146">
        <f>IF(N771="zákl. přenesená",J771,0)</f>
        <v>0</v>
      </c>
      <c r="BH771" s="146">
        <f>IF(N771="sníž. přenesená",J771,0)</f>
        <v>0</v>
      </c>
      <c r="BI771" s="146">
        <f>IF(N771="nulová",J771,0)</f>
        <v>0</v>
      </c>
      <c r="BJ771" s="18" t="s">
        <v>90</v>
      </c>
      <c r="BK771" s="146">
        <f>ROUND(I771*H771,2)</f>
        <v>0</v>
      </c>
      <c r="BL771" s="18" t="s">
        <v>364</v>
      </c>
      <c r="BM771" s="145" t="s">
        <v>5898</v>
      </c>
    </row>
    <row r="772" spans="2:65" s="1" customFormat="1" ht="11.25">
      <c r="B772" s="33"/>
      <c r="D772" s="147" t="s">
        <v>366</v>
      </c>
      <c r="F772" s="148" t="s">
        <v>5899</v>
      </c>
      <c r="I772" s="149"/>
      <c r="L772" s="33"/>
      <c r="M772" s="150"/>
      <c r="T772" s="54"/>
      <c r="AT772" s="18" t="s">
        <v>366</v>
      </c>
      <c r="AU772" s="18" t="s">
        <v>90</v>
      </c>
    </row>
    <row r="773" spans="2:65" s="13" customFormat="1" ht="11.25">
      <c r="B773" s="158"/>
      <c r="D773" s="152" t="s">
        <v>368</v>
      </c>
      <c r="E773" s="159" t="s">
        <v>19</v>
      </c>
      <c r="F773" s="160" t="s">
        <v>5578</v>
      </c>
      <c r="H773" s="161">
        <v>470.476</v>
      </c>
      <c r="I773" s="162"/>
      <c r="L773" s="158"/>
      <c r="M773" s="163"/>
      <c r="T773" s="164"/>
      <c r="AT773" s="159" t="s">
        <v>368</v>
      </c>
      <c r="AU773" s="159" t="s">
        <v>90</v>
      </c>
      <c r="AV773" s="13" t="s">
        <v>90</v>
      </c>
      <c r="AW773" s="13" t="s">
        <v>36</v>
      </c>
      <c r="AX773" s="13" t="s">
        <v>77</v>
      </c>
      <c r="AY773" s="159" t="s">
        <v>358</v>
      </c>
    </row>
    <row r="774" spans="2:65" s="14" customFormat="1" ht="11.25">
      <c r="B774" s="165"/>
      <c r="D774" s="152" t="s">
        <v>368</v>
      </c>
      <c r="E774" s="166" t="s">
        <v>19</v>
      </c>
      <c r="F774" s="167" t="s">
        <v>371</v>
      </c>
      <c r="H774" s="168">
        <v>470.476</v>
      </c>
      <c r="I774" s="169"/>
      <c r="L774" s="165"/>
      <c r="M774" s="170"/>
      <c r="T774" s="171"/>
      <c r="AT774" s="166" t="s">
        <v>368</v>
      </c>
      <c r="AU774" s="166" t="s">
        <v>90</v>
      </c>
      <c r="AV774" s="14" t="s">
        <v>364</v>
      </c>
      <c r="AW774" s="14" t="s">
        <v>36</v>
      </c>
      <c r="AX774" s="14" t="s">
        <v>84</v>
      </c>
      <c r="AY774" s="166" t="s">
        <v>358</v>
      </c>
    </row>
    <row r="775" spans="2:65" s="1" customFormat="1" ht="37.9" customHeight="1">
      <c r="B775" s="33"/>
      <c r="C775" s="134" t="s">
        <v>1045</v>
      </c>
      <c r="D775" s="134" t="s">
        <v>360</v>
      </c>
      <c r="E775" s="135" t="s">
        <v>5900</v>
      </c>
      <c r="F775" s="136" t="s">
        <v>5901</v>
      </c>
      <c r="G775" s="137" t="s">
        <v>195</v>
      </c>
      <c r="H775" s="138">
        <v>14.94</v>
      </c>
      <c r="I775" s="139"/>
      <c r="J775" s="140">
        <f>ROUND(I775*H775,2)</f>
        <v>0</v>
      </c>
      <c r="K775" s="136" t="s">
        <v>363</v>
      </c>
      <c r="L775" s="33"/>
      <c r="M775" s="141" t="s">
        <v>19</v>
      </c>
      <c r="N775" s="142" t="s">
        <v>49</v>
      </c>
      <c r="P775" s="143">
        <f>O775*H775</f>
        <v>0</v>
      </c>
      <c r="Q775" s="143">
        <v>6.5599999999999999E-3</v>
      </c>
      <c r="R775" s="143">
        <f>Q775*H775</f>
        <v>9.8006399999999994E-2</v>
      </c>
      <c r="S775" s="143">
        <v>0</v>
      </c>
      <c r="T775" s="144">
        <f>S775*H775</f>
        <v>0</v>
      </c>
      <c r="AR775" s="145" t="s">
        <v>364</v>
      </c>
      <c r="AT775" s="145" t="s">
        <v>360</v>
      </c>
      <c r="AU775" s="145" t="s">
        <v>90</v>
      </c>
      <c r="AY775" s="18" t="s">
        <v>358</v>
      </c>
      <c r="BE775" s="146">
        <f>IF(N775="základní",J775,0)</f>
        <v>0</v>
      </c>
      <c r="BF775" s="146">
        <f>IF(N775="snížená",J775,0)</f>
        <v>0</v>
      </c>
      <c r="BG775" s="146">
        <f>IF(N775="zákl. přenesená",J775,0)</f>
        <v>0</v>
      </c>
      <c r="BH775" s="146">
        <f>IF(N775="sníž. přenesená",J775,0)</f>
        <v>0</v>
      </c>
      <c r="BI775" s="146">
        <f>IF(N775="nulová",J775,0)</f>
        <v>0</v>
      </c>
      <c r="BJ775" s="18" t="s">
        <v>90</v>
      </c>
      <c r="BK775" s="146">
        <f>ROUND(I775*H775,2)</f>
        <v>0</v>
      </c>
      <c r="BL775" s="18" t="s">
        <v>364</v>
      </c>
      <c r="BM775" s="145" t="s">
        <v>5902</v>
      </c>
    </row>
    <row r="776" spans="2:65" s="1" customFormat="1" ht="11.25">
      <c r="B776" s="33"/>
      <c r="D776" s="147" t="s">
        <v>366</v>
      </c>
      <c r="F776" s="148" t="s">
        <v>5903</v>
      </c>
      <c r="I776" s="149"/>
      <c r="L776" s="33"/>
      <c r="M776" s="150"/>
      <c r="T776" s="54"/>
      <c r="AT776" s="18" t="s">
        <v>366</v>
      </c>
      <c r="AU776" s="18" t="s">
        <v>90</v>
      </c>
    </row>
    <row r="777" spans="2:65" s="13" customFormat="1" ht="11.25">
      <c r="B777" s="158"/>
      <c r="D777" s="152" t="s">
        <v>368</v>
      </c>
      <c r="E777" s="159" t="s">
        <v>19</v>
      </c>
      <c r="F777" s="160" t="s">
        <v>5620</v>
      </c>
      <c r="H777" s="161">
        <v>14.94</v>
      </c>
      <c r="I777" s="162"/>
      <c r="L777" s="158"/>
      <c r="M777" s="163"/>
      <c r="T777" s="164"/>
      <c r="AT777" s="159" t="s">
        <v>368</v>
      </c>
      <c r="AU777" s="159" t="s">
        <v>90</v>
      </c>
      <c r="AV777" s="13" t="s">
        <v>90</v>
      </c>
      <c r="AW777" s="13" t="s">
        <v>36</v>
      </c>
      <c r="AX777" s="13" t="s">
        <v>77</v>
      </c>
      <c r="AY777" s="159" t="s">
        <v>358</v>
      </c>
    </row>
    <row r="778" spans="2:65" s="14" customFormat="1" ht="11.25">
      <c r="B778" s="165"/>
      <c r="D778" s="152" t="s">
        <v>368</v>
      </c>
      <c r="E778" s="166" t="s">
        <v>19</v>
      </c>
      <c r="F778" s="167" t="s">
        <v>371</v>
      </c>
      <c r="H778" s="168">
        <v>14.94</v>
      </c>
      <c r="I778" s="169"/>
      <c r="L778" s="165"/>
      <c r="M778" s="170"/>
      <c r="T778" s="171"/>
      <c r="AT778" s="166" t="s">
        <v>368</v>
      </c>
      <c r="AU778" s="166" t="s">
        <v>90</v>
      </c>
      <c r="AV778" s="14" t="s">
        <v>364</v>
      </c>
      <c r="AW778" s="14" t="s">
        <v>36</v>
      </c>
      <c r="AX778" s="14" t="s">
        <v>84</v>
      </c>
      <c r="AY778" s="166" t="s">
        <v>358</v>
      </c>
    </row>
    <row r="779" spans="2:65" s="1" customFormat="1" ht="37.9" customHeight="1">
      <c r="B779" s="33"/>
      <c r="C779" s="134" t="s">
        <v>1048</v>
      </c>
      <c r="D779" s="134" t="s">
        <v>360</v>
      </c>
      <c r="E779" s="135" t="s">
        <v>5904</v>
      </c>
      <c r="F779" s="136" t="s">
        <v>5905</v>
      </c>
      <c r="G779" s="137" t="s">
        <v>195</v>
      </c>
      <c r="H779" s="138">
        <v>27.984000000000002</v>
      </c>
      <c r="I779" s="139"/>
      <c r="J779" s="140">
        <f>ROUND(I779*H779,2)</f>
        <v>0</v>
      </c>
      <c r="K779" s="136" t="s">
        <v>363</v>
      </c>
      <c r="L779" s="33"/>
      <c r="M779" s="141" t="s">
        <v>19</v>
      </c>
      <c r="N779" s="142" t="s">
        <v>49</v>
      </c>
      <c r="P779" s="143">
        <f>O779*H779</f>
        <v>0</v>
      </c>
      <c r="Q779" s="143">
        <v>5.7000000000000002E-3</v>
      </c>
      <c r="R779" s="143">
        <f>Q779*H779</f>
        <v>0.15950880000000001</v>
      </c>
      <c r="S779" s="143">
        <v>0</v>
      </c>
      <c r="T779" s="144">
        <f>S779*H779</f>
        <v>0</v>
      </c>
      <c r="AR779" s="145" t="s">
        <v>364</v>
      </c>
      <c r="AT779" s="145" t="s">
        <v>360</v>
      </c>
      <c r="AU779" s="145" t="s">
        <v>90</v>
      </c>
      <c r="AY779" s="18" t="s">
        <v>358</v>
      </c>
      <c r="BE779" s="146">
        <f>IF(N779="základní",J779,0)</f>
        <v>0</v>
      </c>
      <c r="BF779" s="146">
        <f>IF(N779="snížená",J779,0)</f>
        <v>0</v>
      </c>
      <c r="BG779" s="146">
        <f>IF(N779="zákl. přenesená",J779,0)</f>
        <v>0</v>
      </c>
      <c r="BH779" s="146">
        <f>IF(N779="sníž. přenesená",J779,0)</f>
        <v>0</v>
      </c>
      <c r="BI779" s="146">
        <f>IF(N779="nulová",J779,0)</f>
        <v>0</v>
      </c>
      <c r="BJ779" s="18" t="s">
        <v>90</v>
      </c>
      <c r="BK779" s="146">
        <f>ROUND(I779*H779,2)</f>
        <v>0</v>
      </c>
      <c r="BL779" s="18" t="s">
        <v>364</v>
      </c>
      <c r="BM779" s="145" t="s">
        <v>5906</v>
      </c>
    </row>
    <row r="780" spans="2:65" s="1" customFormat="1" ht="11.25">
      <c r="B780" s="33"/>
      <c r="D780" s="147" t="s">
        <v>366</v>
      </c>
      <c r="F780" s="148" t="s">
        <v>5907</v>
      </c>
      <c r="I780" s="149"/>
      <c r="L780" s="33"/>
      <c r="M780" s="150"/>
      <c r="T780" s="54"/>
      <c r="AT780" s="18" t="s">
        <v>366</v>
      </c>
      <c r="AU780" s="18" t="s">
        <v>90</v>
      </c>
    </row>
    <row r="781" spans="2:65" s="13" customFormat="1" ht="11.25">
      <c r="B781" s="158"/>
      <c r="D781" s="152" t="s">
        <v>368</v>
      </c>
      <c r="E781" s="159" t="s">
        <v>19</v>
      </c>
      <c r="F781" s="160" t="s">
        <v>5589</v>
      </c>
      <c r="H781" s="161">
        <v>27.984000000000002</v>
      </c>
      <c r="I781" s="162"/>
      <c r="L781" s="158"/>
      <c r="M781" s="163"/>
      <c r="T781" s="164"/>
      <c r="AT781" s="159" t="s">
        <v>368</v>
      </c>
      <c r="AU781" s="159" t="s">
        <v>90</v>
      </c>
      <c r="AV781" s="13" t="s">
        <v>90</v>
      </c>
      <c r="AW781" s="13" t="s">
        <v>36</v>
      </c>
      <c r="AX781" s="13" t="s">
        <v>77</v>
      </c>
      <c r="AY781" s="159" t="s">
        <v>358</v>
      </c>
    </row>
    <row r="782" spans="2:65" s="14" customFormat="1" ht="11.25">
      <c r="B782" s="165"/>
      <c r="D782" s="152" t="s">
        <v>368</v>
      </c>
      <c r="E782" s="166" t="s">
        <v>19</v>
      </c>
      <c r="F782" s="167" t="s">
        <v>371</v>
      </c>
      <c r="H782" s="168">
        <v>27.984000000000002</v>
      </c>
      <c r="I782" s="169"/>
      <c r="L782" s="165"/>
      <c r="M782" s="170"/>
      <c r="T782" s="171"/>
      <c r="AT782" s="166" t="s">
        <v>368</v>
      </c>
      <c r="AU782" s="166" t="s">
        <v>90</v>
      </c>
      <c r="AV782" s="14" t="s">
        <v>364</v>
      </c>
      <c r="AW782" s="14" t="s">
        <v>36</v>
      </c>
      <c r="AX782" s="14" t="s">
        <v>84</v>
      </c>
      <c r="AY782" s="166" t="s">
        <v>358</v>
      </c>
    </row>
    <row r="783" spans="2:65" s="1" customFormat="1" ht="24.2" customHeight="1">
      <c r="B783" s="33"/>
      <c r="C783" s="134" t="s">
        <v>1053</v>
      </c>
      <c r="D783" s="134" t="s">
        <v>360</v>
      </c>
      <c r="E783" s="135" t="s">
        <v>1022</v>
      </c>
      <c r="F783" s="136" t="s">
        <v>1023</v>
      </c>
      <c r="G783" s="137" t="s">
        <v>235</v>
      </c>
      <c r="H783" s="138">
        <v>69.959999999999994</v>
      </c>
      <c r="I783" s="139"/>
      <c r="J783" s="140">
        <f>ROUND(I783*H783,2)</f>
        <v>0</v>
      </c>
      <c r="K783" s="136" t="s">
        <v>363</v>
      </c>
      <c r="L783" s="33"/>
      <c r="M783" s="141" t="s">
        <v>19</v>
      </c>
      <c r="N783" s="142" t="s">
        <v>49</v>
      </c>
      <c r="P783" s="143">
        <f>O783*H783</f>
        <v>0</v>
      </c>
      <c r="Q783" s="143">
        <v>3.0000000000000001E-5</v>
      </c>
      <c r="R783" s="143">
        <f>Q783*H783</f>
        <v>2.0988000000000001E-3</v>
      </c>
      <c r="S783" s="143">
        <v>0</v>
      </c>
      <c r="T783" s="144">
        <f>S783*H783</f>
        <v>0</v>
      </c>
      <c r="AR783" s="145" t="s">
        <v>364</v>
      </c>
      <c r="AT783" s="145" t="s">
        <v>360</v>
      </c>
      <c r="AU783" s="145" t="s">
        <v>90</v>
      </c>
      <c r="AY783" s="18" t="s">
        <v>358</v>
      </c>
      <c r="BE783" s="146">
        <f>IF(N783="základní",J783,0)</f>
        <v>0</v>
      </c>
      <c r="BF783" s="146">
        <f>IF(N783="snížená",J783,0)</f>
        <v>0</v>
      </c>
      <c r="BG783" s="146">
        <f>IF(N783="zákl. přenesená",J783,0)</f>
        <v>0</v>
      </c>
      <c r="BH783" s="146">
        <f>IF(N783="sníž. přenesená",J783,0)</f>
        <v>0</v>
      </c>
      <c r="BI783" s="146">
        <f>IF(N783="nulová",J783,0)</f>
        <v>0</v>
      </c>
      <c r="BJ783" s="18" t="s">
        <v>90</v>
      </c>
      <c r="BK783" s="146">
        <f>ROUND(I783*H783,2)</f>
        <v>0</v>
      </c>
      <c r="BL783" s="18" t="s">
        <v>364</v>
      </c>
      <c r="BM783" s="145" t="s">
        <v>5908</v>
      </c>
    </row>
    <row r="784" spans="2:65" s="1" customFormat="1" ht="11.25">
      <c r="B784" s="33"/>
      <c r="D784" s="147" t="s">
        <v>366</v>
      </c>
      <c r="F784" s="148" t="s">
        <v>1025</v>
      </c>
      <c r="I784" s="149"/>
      <c r="L784" s="33"/>
      <c r="M784" s="150"/>
      <c r="T784" s="54"/>
      <c r="AT784" s="18" t="s">
        <v>366</v>
      </c>
      <c r="AU784" s="18" t="s">
        <v>90</v>
      </c>
    </row>
    <row r="785" spans="2:65" s="13" customFormat="1" ht="11.25">
      <c r="B785" s="158"/>
      <c r="D785" s="152" t="s">
        <v>368</v>
      </c>
      <c r="E785" s="159" t="s">
        <v>19</v>
      </c>
      <c r="F785" s="160" t="s">
        <v>5909</v>
      </c>
      <c r="H785" s="161">
        <v>69.959999999999994</v>
      </c>
      <c r="I785" s="162"/>
      <c r="L785" s="158"/>
      <c r="M785" s="163"/>
      <c r="T785" s="164"/>
      <c r="AT785" s="159" t="s">
        <v>368</v>
      </c>
      <c r="AU785" s="159" t="s">
        <v>90</v>
      </c>
      <c r="AV785" s="13" t="s">
        <v>90</v>
      </c>
      <c r="AW785" s="13" t="s">
        <v>36</v>
      </c>
      <c r="AX785" s="13" t="s">
        <v>77</v>
      </c>
      <c r="AY785" s="159" t="s">
        <v>358</v>
      </c>
    </row>
    <row r="786" spans="2:65" s="14" customFormat="1" ht="11.25">
      <c r="B786" s="165"/>
      <c r="D786" s="152" t="s">
        <v>368</v>
      </c>
      <c r="E786" s="166" t="s">
        <v>5581</v>
      </c>
      <c r="F786" s="167" t="s">
        <v>371</v>
      </c>
      <c r="H786" s="168">
        <v>69.959999999999994</v>
      </c>
      <c r="I786" s="169"/>
      <c r="L786" s="165"/>
      <c r="M786" s="170"/>
      <c r="T786" s="171"/>
      <c r="AT786" s="166" t="s">
        <v>368</v>
      </c>
      <c r="AU786" s="166" t="s">
        <v>90</v>
      </c>
      <c r="AV786" s="14" t="s">
        <v>364</v>
      </c>
      <c r="AW786" s="14" t="s">
        <v>36</v>
      </c>
      <c r="AX786" s="14" t="s">
        <v>84</v>
      </c>
      <c r="AY786" s="166" t="s">
        <v>358</v>
      </c>
    </row>
    <row r="787" spans="2:65" s="1" customFormat="1" ht="24.2" customHeight="1">
      <c r="B787" s="33"/>
      <c r="C787" s="179" t="s">
        <v>1058</v>
      </c>
      <c r="D787" s="179" t="s">
        <v>440</v>
      </c>
      <c r="E787" s="180" t="s">
        <v>1028</v>
      </c>
      <c r="F787" s="181" t="s">
        <v>1029</v>
      </c>
      <c r="G787" s="182" t="s">
        <v>235</v>
      </c>
      <c r="H787" s="183">
        <v>73.457999999999998</v>
      </c>
      <c r="I787" s="184"/>
      <c r="J787" s="185">
        <f>ROUND(I787*H787,2)</f>
        <v>0</v>
      </c>
      <c r="K787" s="181" t="s">
        <v>363</v>
      </c>
      <c r="L787" s="186"/>
      <c r="M787" s="187" t="s">
        <v>19</v>
      </c>
      <c r="N787" s="188" t="s">
        <v>49</v>
      </c>
      <c r="P787" s="143">
        <f>O787*H787</f>
        <v>0</v>
      </c>
      <c r="Q787" s="143">
        <v>6.8000000000000005E-4</v>
      </c>
      <c r="R787" s="143">
        <f>Q787*H787</f>
        <v>4.995144E-2</v>
      </c>
      <c r="S787" s="143">
        <v>0</v>
      </c>
      <c r="T787" s="144">
        <f>S787*H787</f>
        <v>0</v>
      </c>
      <c r="AR787" s="145" t="s">
        <v>406</v>
      </c>
      <c r="AT787" s="145" t="s">
        <v>440</v>
      </c>
      <c r="AU787" s="145" t="s">
        <v>90</v>
      </c>
      <c r="AY787" s="18" t="s">
        <v>358</v>
      </c>
      <c r="BE787" s="146">
        <f>IF(N787="základní",J787,0)</f>
        <v>0</v>
      </c>
      <c r="BF787" s="146">
        <f>IF(N787="snížená",J787,0)</f>
        <v>0</v>
      </c>
      <c r="BG787" s="146">
        <f>IF(N787="zákl. přenesená",J787,0)</f>
        <v>0</v>
      </c>
      <c r="BH787" s="146">
        <f>IF(N787="sníž. přenesená",J787,0)</f>
        <v>0</v>
      </c>
      <c r="BI787" s="146">
        <f>IF(N787="nulová",J787,0)</f>
        <v>0</v>
      </c>
      <c r="BJ787" s="18" t="s">
        <v>90</v>
      </c>
      <c r="BK787" s="146">
        <f>ROUND(I787*H787,2)</f>
        <v>0</v>
      </c>
      <c r="BL787" s="18" t="s">
        <v>364</v>
      </c>
      <c r="BM787" s="145" t="s">
        <v>5910</v>
      </c>
    </row>
    <row r="788" spans="2:65" s="13" customFormat="1" ht="11.25">
      <c r="B788" s="158"/>
      <c r="D788" s="152" t="s">
        <v>368</v>
      </c>
      <c r="E788" s="159" t="s">
        <v>19</v>
      </c>
      <c r="F788" s="160" t="s">
        <v>5581</v>
      </c>
      <c r="H788" s="161">
        <v>69.959999999999994</v>
      </c>
      <c r="I788" s="162"/>
      <c r="L788" s="158"/>
      <c r="M788" s="163"/>
      <c r="T788" s="164"/>
      <c r="AT788" s="159" t="s">
        <v>368</v>
      </c>
      <c r="AU788" s="159" t="s">
        <v>90</v>
      </c>
      <c r="AV788" s="13" t="s">
        <v>90</v>
      </c>
      <c r="AW788" s="13" t="s">
        <v>36</v>
      </c>
      <c r="AX788" s="13" t="s">
        <v>77</v>
      </c>
      <c r="AY788" s="159" t="s">
        <v>358</v>
      </c>
    </row>
    <row r="789" spans="2:65" s="14" customFormat="1" ht="11.25">
      <c r="B789" s="165"/>
      <c r="D789" s="152" t="s">
        <v>368</v>
      </c>
      <c r="E789" s="166" t="s">
        <v>19</v>
      </c>
      <c r="F789" s="167" t="s">
        <v>371</v>
      </c>
      <c r="H789" s="168">
        <v>69.959999999999994</v>
      </c>
      <c r="I789" s="169"/>
      <c r="L789" s="165"/>
      <c r="M789" s="170"/>
      <c r="T789" s="171"/>
      <c r="AT789" s="166" t="s">
        <v>368</v>
      </c>
      <c r="AU789" s="166" t="s">
        <v>90</v>
      </c>
      <c r="AV789" s="14" t="s">
        <v>364</v>
      </c>
      <c r="AW789" s="14" t="s">
        <v>36</v>
      </c>
      <c r="AX789" s="14" t="s">
        <v>84</v>
      </c>
      <c r="AY789" s="166" t="s">
        <v>358</v>
      </c>
    </row>
    <row r="790" spans="2:65" s="13" customFormat="1" ht="11.25">
      <c r="B790" s="158"/>
      <c r="D790" s="152" t="s">
        <v>368</v>
      </c>
      <c r="F790" s="160" t="s">
        <v>5911</v>
      </c>
      <c r="H790" s="161">
        <v>73.457999999999998</v>
      </c>
      <c r="I790" s="162"/>
      <c r="L790" s="158"/>
      <c r="M790" s="163"/>
      <c r="T790" s="164"/>
      <c r="AT790" s="159" t="s">
        <v>368</v>
      </c>
      <c r="AU790" s="159" t="s">
        <v>90</v>
      </c>
      <c r="AV790" s="13" t="s">
        <v>90</v>
      </c>
      <c r="AW790" s="13" t="s">
        <v>4</v>
      </c>
      <c r="AX790" s="13" t="s">
        <v>84</v>
      </c>
      <c r="AY790" s="159" t="s">
        <v>358</v>
      </c>
    </row>
    <row r="791" spans="2:65" s="1" customFormat="1" ht="37.9" customHeight="1">
      <c r="B791" s="33"/>
      <c r="C791" s="134" t="s">
        <v>1063</v>
      </c>
      <c r="D791" s="134" t="s">
        <v>360</v>
      </c>
      <c r="E791" s="135" t="s">
        <v>1059</v>
      </c>
      <c r="F791" s="136" t="s">
        <v>1060</v>
      </c>
      <c r="G791" s="137" t="s">
        <v>195</v>
      </c>
      <c r="H791" s="138">
        <v>501.25200000000001</v>
      </c>
      <c r="I791" s="139"/>
      <c r="J791" s="140">
        <f>ROUND(I791*H791,2)</f>
        <v>0</v>
      </c>
      <c r="K791" s="136" t="s">
        <v>363</v>
      </c>
      <c r="L791" s="33"/>
      <c r="M791" s="141" t="s">
        <v>19</v>
      </c>
      <c r="N791" s="142" t="s">
        <v>49</v>
      </c>
      <c r="P791" s="143">
        <f>O791*H791</f>
        <v>0</v>
      </c>
      <c r="Q791" s="143">
        <v>2.8500000000000001E-3</v>
      </c>
      <c r="R791" s="143">
        <f>Q791*H791</f>
        <v>1.4285682000000002</v>
      </c>
      <c r="S791" s="143">
        <v>0</v>
      </c>
      <c r="T791" s="144">
        <f>S791*H791</f>
        <v>0</v>
      </c>
      <c r="AR791" s="145" t="s">
        <v>364</v>
      </c>
      <c r="AT791" s="145" t="s">
        <v>360</v>
      </c>
      <c r="AU791" s="145" t="s">
        <v>90</v>
      </c>
      <c r="AY791" s="18" t="s">
        <v>358</v>
      </c>
      <c r="BE791" s="146">
        <f>IF(N791="základní",J791,0)</f>
        <v>0</v>
      </c>
      <c r="BF791" s="146">
        <f>IF(N791="snížená",J791,0)</f>
        <v>0</v>
      </c>
      <c r="BG791" s="146">
        <f>IF(N791="zákl. přenesená",J791,0)</f>
        <v>0</v>
      </c>
      <c r="BH791" s="146">
        <f>IF(N791="sníž. přenesená",J791,0)</f>
        <v>0</v>
      </c>
      <c r="BI791" s="146">
        <f>IF(N791="nulová",J791,0)</f>
        <v>0</v>
      </c>
      <c r="BJ791" s="18" t="s">
        <v>90</v>
      </c>
      <c r="BK791" s="146">
        <f>ROUND(I791*H791,2)</f>
        <v>0</v>
      </c>
      <c r="BL791" s="18" t="s">
        <v>364</v>
      </c>
      <c r="BM791" s="145" t="s">
        <v>5912</v>
      </c>
    </row>
    <row r="792" spans="2:65" s="1" customFormat="1" ht="11.25">
      <c r="B792" s="33"/>
      <c r="D792" s="147" t="s">
        <v>366</v>
      </c>
      <c r="F792" s="148" t="s">
        <v>1062</v>
      </c>
      <c r="I792" s="149"/>
      <c r="L792" s="33"/>
      <c r="M792" s="150"/>
      <c r="T792" s="54"/>
      <c r="AT792" s="18" t="s">
        <v>366</v>
      </c>
      <c r="AU792" s="18" t="s">
        <v>90</v>
      </c>
    </row>
    <row r="793" spans="2:65" s="13" customFormat="1" ht="11.25">
      <c r="B793" s="158"/>
      <c r="D793" s="152" t="s">
        <v>368</v>
      </c>
      <c r="E793" s="159" t="s">
        <v>19</v>
      </c>
      <c r="F793" s="160" t="s">
        <v>5866</v>
      </c>
      <c r="H793" s="161">
        <v>486.31200000000001</v>
      </c>
      <c r="I793" s="162"/>
      <c r="L793" s="158"/>
      <c r="M793" s="163"/>
      <c r="T793" s="164"/>
      <c r="AT793" s="159" t="s">
        <v>368</v>
      </c>
      <c r="AU793" s="159" t="s">
        <v>90</v>
      </c>
      <c r="AV793" s="13" t="s">
        <v>90</v>
      </c>
      <c r="AW793" s="13" t="s">
        <v>36</v>
      </c>
      <c r="AX793" s="13" t="s">
        <v>77</v>
      </c>
      <c r="AY793" s="159" t="s">
        <v>358</v>
      </c>
    </row>
    <row r="794" spans="2:65" s="13" customFormat="1" ht="11.25">
      <c r="B794" s="158"/>
      <c r="D794" s="152" t="s">
        <v>368</v>
      </c>
      <c r="E794" s="159" t="s">
        <v>19</v>
      </c>
      <c r="F794" s="160" t="s">
        <v>5620</v>
      </c>
      <c r="H794" s="161">
        <v>14.94</v>
      </c>
      <c r="I794" s="162"/>
      <c r="L794" s="158"/>
      <c r="M794" s="163"/>
      <c r="T794" s="164"/>
      <c r="AT794" s="159" t="s">
        <v>368</v>
      </c>
      <c r="AU794" s="159" t="s">
        <v>90</v>
      </c>
      <c r="AV794" s="13" t="s">
        <v>90</v>
      </c>
      <c r="AW794" s="13" t="s">
        <v>36</v>
      </c>
      <c r="AX794" s="13" t="s">
        <v>77</v>
      </c>
      <c r="AY794" s="159" t="s">
        <v>358</v>
      </c>
    </row>
    <row r="795" spans="2:65" s="14" customFormat="1" ht="11.25">
      <c r="B795" s="165"/>
      <c r="D795" s="152" t="s">
        <v>368</v>
      </c>
      <c r="E795" s="166" t="s">
        <v>19</v>
      </c>
      <c r="F795" s="167" t="s">
        <v>371</v>
      </c>
      <c r="H795" s="168">
        <v>501.25200000000001</v>
      </c>
      <c r="I795" s="169"/>
      <c r="L795" s="165"/>
      <c r="M795" s="170"/>
      <c r="T795" s="171"/>
      <c r="AT795" s="166" t="s">
        <v>368</v>
      </c>
      <c r="AU795" s="166" t="s">
        <v>90</v>
      </c>
      <c r="AV795" s="14" t="s">
        <v>364</v>
      </c>
      <c r="AW795" s="14" t="s">
        <v>36</v>
      </c>
      <c r="AX795" s="14" t="s">
        <v>84</v>
      </c>
      <c r="AY795" s="166" t="s">
        <v>358</v>
      </c>
    </row>
    <row r="796" spans="2:65" s="1" customFormat="1" ht="37.9" customHeight="1">
      <c r="B796" s="33"/>
      <c r="C796" s="134" t="s">
        <v>1068</v>
      </c>
      <c r="D796" s="134" t="s">
        <v>360</v>
      </c>
      <c r="E796" s="135" t="s">
        <v>1064</v>
      </c>
      <c r="F796" s="136" t="s">
        <v>1065</v>
      </c>
      <c r="G796" s="137" t="s">
        <v>195</v>
      </c>
      <c r="H796" s="138">
        <v>56.75</v>
      </c>
      <c r="I796" s="139"/>
      <c r="J796" s="140">
        <f>ROUND(I796*H796,2)</f>
        <v>0</v>
      </c>
      <c r="K796" s="136" t="s">
        <v>363</v>
      </c>
      <c r="L796" s="33"/>
      <c r="M796" s="141" t="s">
        <v>19</v>
      </c>
      <c r="N796" s="142" t="s">
        <v>49</v>
      </c>
      <c r="P796" s="143">
        <f>O796*H796</f>
        <v>0</v>
      </c>
      <c r="Q796" s="143">
        <v>0</v>
      </c>
      <c r="R796" s="143">
        <f>Q796*H796</f>
        <v>0</v>
      </c>
      <c r="S796" s="143">
        <v>1.0000000000000001E-5</v>
      </c>
      <c r="T796" s="144">
        <f>S796*H796</f>
        <v>5.6750000000000008E-4</v>
      </c>
      <c r="AR796" s="145" t="s">
        <v>364</v>
      </c>
      <c r="AT796" s="145" t="s">
        <v>360</v>
      </c>
      <c r="AU796" s="145" t="s">
        <v>90</v>
      </c>
      <c r="AY796" s="18" t="s">
        <v>358</v>
      </c>
      <c r="BE796" s="146">
        <f>IF(N796="základní",J796,0)</f>
        <v>0</v>
      </c>
      <c r="BF796" s="146">
        <f>IF(N796="snížená",J796,0)</f>
        <v>0</v>
      </c>
      <c r="BG796" s="146">
        <f>IF(N796="zákl. přenesená",J796,0)</f>
        <v>0</v>
      </c>
      <c r="BH796" s="146">
        <f>IF(N796="sníž. přenesená",J796,0)</f>
        <v>0</v>
      </c>
      <c r="BI796" s="146">
        <f>IF(N796="nulová",J796,0)</f>
        <v>0</v>
      </c>
      <c r="BJ796" s="18" t="s">
        <v>90</v>
      </c>
      <c r="BK796" s="146">
        <f>ROUND(I796*H796,2)</f>
        <v>0</v>
      </c>
      <c r="BL796" s="18" t="s">
        <v>364</v>
      </c>
      <c r="BM796" s="145" t="s">
        <v>5913</v>
      </c>
    </row>
    <row r="797" spans="2:65" s="1" customFormat="1" ht="11.25">
      <c r="B797" s="33"/>
      <c r="D797" s="147" t="s">
        <v>366</v>
      </c>
      <c r="F797" s="148" t="s">
        <v>1067</v>
      </c>
      <c r="I797" s="149"/>
      <c r="L797" s="33"/>
      <c r="M797" s="150"/>
      <c r="T797" s="54"/>
      <c r="AT797" s="18" t="s">
        <v>366</v>
      </c>
      <c r="AU797" s="18" t="s">
        <v>90</v>
      </c>
    </row>
    <row r="798" spans="2:65" s="1" customFormat="1" ht="33" customHeight="1">
      <c r="B798" s="33"/>
      <c r="C798" s="134" t="s">
        <v>1073</v>
      </c>
      <c r="D798" s="134" t="s">
        <v>360</v>
      </c>
      <c r="E798" s="135" t="s">
        <v>1084</v>
      </c>
      <c r="F798" s="136" t="s">
        <v>1085</v>
      </c>
      <c r="G798" s="137" t="s">
        <v>209</v>
      </c>
      <c r="H798" s="138">
        <v>0.24</v>
      </c>
      <c r="I798" s="139"/>
      <c r="J798" s="140">
        <f>ROUND(I798*H798,2)</f>
        <v>0</v>
      </c>
      <c r="K798" s="136" t="s">
        <v>363</v>
      </c>
      <c r="L798" s="33"/>
      <c r="M798" s="141" t="s">
        <v>19</v>
      </c>
      <c r="N798" s="142" t="s">
        <v>49</v>
      </c>
      <c r="P798" s="143">
        <f>O798*H798</f>
        <v>0</v>
      </c>
      <c r="Q798" s="143">
        <v>2.5018699999999998</v>
      </c>
      <c r="R798" s="143">
        <f>Q798*H798</f>
        <v>0.60044879999999989</v>
      </c>
      <c r="S798" s="143">
        <v>0</v>
      </c>
      <c r="T798" s="144">
        <f>S798*H798</f>
        <v>0</v>
      </c>
      <c r="AR798" s="145" t="s">
        <v>364</v>
      </c>
      <c r="AT798" s="145" t="s">
        <v>360</v>
      </c>
      <c r="AU798" s="145" t="s">
        <v>90</v>
      </c>
      <c r="AY798" s="18" t="s">
        <v>358</v>
      </c>
      <c r="BE798" s="146">
        <f>IF(N798="základní",J798,0)</f>
        <v>0</v>
      </c>
      <c r="BF798" s="146">
        <f>IF(N798="snížená",J798,0)</f>
        <v>0</v>
      </c>
      <c r="BG798" s="146">
        <f>IF(N798="zákl. přenesená",J798,0)</f>
        <v>0</v>
      </c>
      <c r="BH798" s="146">
        <f>IF(N798="sníž. přenesená",J798,0)</f>
        <v>0</v>
      </c>
      <c r="BI798" s="146">
        <f>IF(N798="nulová",J798,0)</f>
        <v>0</v>
      </c>
      <c r="BJ798" s="18" t="s">
        <v>90</v>
      </c>
      <c r="BK798" s="146">
        <f>ROUND(I798*H798,2)</f>
        <v>0</v>
      </c>
      <c r="BL798" s="18" t="s">
        <v>364</v>
      </c>
      <c r="BM798" s="145" t="s">
        <v>5914</v>
      </c>
    </row>
    <row r="799" spans="2:65" s="1" customFormat="1" ht="11.25">
      <c r="B799" s="33"/>
      <c r="D799" s="147" t="s">
        <v>366</v>
      </c>
      <c r="F799" s="148" t="s">
        <v>1087</v>
      </c>
      <c r="I799" s="149"/>
      <c r="L799" s="33"/>
      <c r="M799" s="150"/>
      <c r="T799" s="54"/>
      <c r="AT799" s="18" t="s">
        <v>366</v>
      </c>
      <c r="AU799" s="18" t="s">
        <v>90</v>
      </c>
    </row>
    <row r="800" spans="2:65" s="13" customFormat="1" ht="11.25">
      <c r="B800" s="158"/>
      <c r="D800" s="152" t="s">
        <v>368</v>
      </c>
      <c r="E800" s="159" t="s">
        <v>19</v>
      </c>
      <c r="F800" s="160" t="s">
        <v>1088</v>
      </c>
      <c r="H800" s="161">
        <v>0.24</v>
      </c>
      <c r="I800" s="162"/>
      <c r="L800" s="158"/>
      <c r="M800" s="163"/>
      <c r="T800" s="164"/>
      <c r="AT800" s="159" t="s">
        <v>368</v>
      </c>
      <c r="AU800" s="159" t="s">
        <v>90</v>
      </c>
      <c r="AV800" s="13" t="s">
        <v>90</v>
      </c>
      <c r="AW800" s="13" t="s">
        <v>36</v>
      </c>
      <c r="AX800" s="13" t="s">
        <v>77</v>
      </c>
      <c r="AY800" s="159" t="s">
        <v>358</v>
      </c>
    </row>
    <row r="801" spans="2:65" s="14" customFormat="1" ht="11.25">
      <c r="B801" s="165"/>
      <c r="D801" s="152" t="s">
        <v>368</v>
      </c>
      <c r="E801" s="166" t="s">
        <v>19</v>
      </c>
      <c r="F801" s="167" t="s">
        <v>371</v>
      </c>
      <c r="H801" s="168">
        <v>0.24</v>
      </c>
      <c r="I801" s="169"/>
      <c r="L801" s="165"/>
      <c r="M801" s="170"/>
      <c r="T801" s="171"/>
      <c r="AT801" s="166" t="s">
        <v>368</v>
      </c>
      <c r="AU801" s="166" t="s">
        <v>90</v>
      </c>
      <c r="AV801" s="14" t="s">
        <v>364</v>
      </c>
      <c r="AW801" s="14" t="s">
        <v>36</v>
      </c>
      <c r="AX801" s="14" t="s">
        <v>84</v>
      </c>
      <c r="AY801" s="166" t="s">
        <v>358</v>
      </c>
    </row>
    <row r="802" spans="2:65" s="1" customFormat="1" ht="33" customHeight="1">
      <c r="B802" s="33"/>
      <c r="C802" s="134" t="s">
        <v>1078</v>
      </c>
      <c r="D802" s="134" t="s">
        <v>360</v>
      </c>
      <c r="E802" s="135" t="s">
        <v>1091</v>
      </c>
      <c r="F802" s="136" t="s">
        <v>1092</v>
      </c>
      <c r="G802" s="137" t="s">
        <v>209</v>
      </c>
      <c r="H802" s="138">
        <v>0.24</v>
      </c>
      <c r="I802" s="139"/>
      <c r="J802" s="140">
        <f>ROUND(I802*H802,2)</f>
        <v>0</v>
      </c>
      <c r="K802" s="136" t="s">
        <v>363</v>
      </c>
      <c r="L802" s="33"/>
      <c r="M802" s="141" t="s">
        <v>19</v>
      </c>
      <c r="N802" s="142" t="s">
        <v>49</v>
      </c>
      <c r="P802" s="143">
        <f>O802*H802</f>
        <v>0</v>
      </c>
      <c r="Q802" s="143">
        <v>0</v>
      </c>
      <c r="R802" s="143">
        <f>Q802*H802</f>
        <v>0</v>
      </c>
      <c r="S802" s="143">
        <v>0</v>
      </c>
      <c r="T802" s="144">
        <f>S802*H802</f>
        <v>0</v>
      </c>
      <c r="AR802" s="145" t="s">
        <v>364</v>
      </c>
      <c r="AT802" s="145" t="s">
        <v>360</v>
      </c>
      <c r="AU802" s="145" t="s">
        <v>90</v>
      </c>
      <c r="AY802" s="18" t="s">
        <v>358</v>
      </c>
      <c r="BE802" s="146">
        <f>IF(N802="základní",J802,0)</f>
        <v>0</v>
      </c>
      <c r="BF802" s="146">
        <f>IF(N802="snížená",J802,0)</f>
        <v>0</v>
      </c>
      <c r="BG802" s="146">
        <f>IF(N802="zákl. přenesená",J802,0)</f>
        <v>0</v>
      </c>
      <c r="BH802" s="146">
        <f>IF(N802="sníž. přenesená",J802,0)</f>
        <v>0</v>
      </c>
      <c r="BI802" s="146">
        <f>IF(N802="nulová",J802,0)</f>
        <v>0</v>
      </c>
      <c r="BJ802" s="18" t="s">
        <v>90</v>
      </c>
      <c r="BK802" s="146">
        <f>ROUND(I802*H802,2)</f>
        <v>0</v>
      </c>
      <c r="BL802" s="18" t="s">
        <v>364</v>
      </c>
      <c r="BM802" s="145" t="s">
        <v>5915</v>
      </c>
    </row>
    <row r="803" spans="2:65" s="1" customFormat="1" ht="11.25">
      <c r="B803" s="33"/>
      <c r="D803" s="147" t="s">
        <v>366</v>
      </c>
      <c r="F803" s="148" t="s">
        <v>1094</v>
      </c>
      <c r="I803" s="149"/>
      <c r="L803" s="33"/>
      <c r="M803" s="150"/>
      <c r="T803" s="54"/>
      <c r="AT803" s="18" t="s">
        <v>366</v>
      </c>
      <c r="AU803" s="18" t="s">
        <v>90</v>
      </c>
    </row>
    <row r="804" spans="2:65" s="13" customFormat="1" ht="11.25">
      <c r="B804" s="158"/>
      <c r="D804" s="152" t="s">
        <v>368</v>
      </c>
      <c r="E804" s="159" t="s">
        <v>19</v>
      </c>
      <c r="F804" s="160" t="s">
        <v>1088</v>
      </c>
      <c r="H804" s="161">
        <v>0.24</v>
      </c>
      <c r="I804" s="162"/>
      <c r="L804" s="158"/>
      <c r="M804" s="163"/>
      <c r="T804" s="164"/>
      <c r="AT804" s="159" t="s">
        <v>368</v>
      </c>
      <c r="AU804" s="159" t="s">
        <v>90</v>
      </c>
      <c r="AV804" s="13" t="s">
        <v>90</v>
      </c>
      <c r="AW804" s="13" t="s">
        <v>36</v>
      </c>
      <c r="AX804" s="13" t="s">
        <v>77</v>
      </c>
      <c r="AY804" s="159" t="s">
        <v>358</v>
      </c>
    </row>
    <row r="805" spans="2:65" s="14" customFormat="1" ht="11.25">
      <c r="B805" s="165"/>
      <c r="D805" s="152" t="s">
        <v>368</v>
      </c>
      <c r="E805" s="166" t="s">
        <v>19</v>
      </c>
      <c r="F805" s="167" t="s">
        <v>371</v>
      </c>
      <c r="H805" s="168">
        <v>0.24</v>
      </c>
      <c r="I805" s="169"/>
      <c r="L805" s="165"/>
      <c r="M805" s="170"/>
      <c r="T805" s="171"/>
      <c r="AT805" s="166" t="s">
        <v>368</v>
      </c>
      <c r="AU805" s="166" t="s">
        <v>90</v>
      </c>
      <c r="AV805" s="14" t="s">
        <v>364</v>
      </c>
      <c r="AW805" s="14" t="s">
        <v>36</v>
      </c>
      <c r="AX805" s="14" t="s">
        <v>84</v>
      </c>
      <c r="AY805" s="166" t="s">
        <v>358</v>
      </c>
    </row>
    <row r="806" spans="2:65" s="1" customFormat="1" ht="44.25" customHeight="1">
      <c r="B806" s="33"/>
      <c r="C806" s="134" t="s">
        <v>1083</v>
      </c>
      <c r="D806" s="134" t="s">
        <v>360</v>
      </c>
      <c r="E806" s="135" t="s">
        <v>1096</v>
      </c>
      <c r="F806" s="136" t="s">
        <v>1097</v>
      </c>
      <c r="G806" s="137" t="s">
        <v>209</v>
      </c>
      <c r="H806" s="138">
        <v>0.24</v>
      </c>
      <c r="I806" s="139"/>
      <c r="J806" s="140">
        <f>ROUND(I806*H806,2)</f>
        <v>0</v>
      </c>
      <c r="K806" s="136" t="s">
        <v>363</v>
      </c>
      <c r="L806" s="33"/>
      <c r="M806" s="141" t="s">
        <v>19</v>
      </c>
      <c r="N806" s="142" t="s">
        <v>49</v>
      </c>
      <c r="P806" s="143">
        <f>O806*H806</f>
        <v>0</v>
      </c>
      <c r="Q806" s="143">
        <v>0</v>
      </c>
      <c r="R806" s="143">
        <f>Q806*H806</f>
        <v>0</v>
      </c>
      <c r="S806" s="143">
        <v>0</v>
      </c>
      <c r="T806" s="144">
        <f>S806*H806</f>
        <v>0</v>
      </c>
      <c r="AR806" s="145" t="s">
        <v>364</v>
      </c>
      <c r="AT806" s="145" t="s">
        <v>360</v>
      </c>
      <c r="AU806" s="145" t="s">
        <v>90</v>
      </c>
      <c r="AY806" s="18" t="s">
        <v>358</v>
      </c>
      <c r="BE806" s="146">
        <f>IF(N806="základní",J806,0)</f>
        <v>0</v>
      </c>
      <c r="BF806" s="146">
        <f>IF(N806="snížená",J806,0)</f>
        <v>0</v>
      </c>
      <c r="BG806" s="146">
        <f>IF(N806="zákl. přenesená",J806,0)</f>
        <v>0</v>
      </c>
      <c r="BH806" s="146">
        <f>IF(N806="sníž. přenesená",J806,0)</f>
        <v>0</v>
      </c>
      <c r="BI806" s="146">
        <f>IF(N806="nulová",J806,0)</f>
        <v>0</v>
      </c>
      <c r="BJ806" s="18" t="s">
        <v>90</v>
      </c>
      <c r="BK806" s="146">
        <f>ROUND(I806*H806,2)</f>
        <v>0</v>
      </c>
      <c r="BL806" s="18" t="s">
        <v>364</v>
      </c>
      <c r="BM806" s="145" t="s">
        <v>5916</v>
      </c>
    </row>
    <row r="807" spans="2:65" s="1" customFormat="1" ht="11.25">
      <c r="B807" s="33"/>
      <c r="D807" s="147" t="s">
        <v>366</v>
      </c>
      <c r="F807" s="148" t="s">
        <v>1099</v>
      </c>
      <c r="I807" s="149"/>
      <c r="L807" s="33"/>
      <c r="M807" s="150"/>
      <c r="T807" s="54"/>
      <c r="AT807" s="18" t="s">
        <v>366</v>
      </c>
      <c r="AU807" s="18" t="s">
        <v>90</v>
      </c>
    </row>
    <row r="808" spans="2:65" s="13" customFormat="1" ht="11.25">
      <c r="B808" s="158"/>
      <c r="D808" s="152" t="s">
        <v>368</v>
      </c>
      <c r="E808" s="159" t="s">
        <v>19</v>
      </c>
      <c r="F808" s="160" t="s">
        <v>1088</v>
      </c>
      <c r="H808" s="161">
        <v>0.24</v>
      </c>
      <c r="I808" s="162"/>
      <c r="L808" s="158"/>
      <c r="M808" s="163"/>
      <c r="T808" s="164"/>
      <c r="AT808" s="159" t="s">
        <v>368</v>
      </c>
      <c r="AU808" s="159" t="s">
        <v>90</v>
      </c>
      <c r="AV808" s="13" t="s">
        <v>90</v>
      </c>
      <c r="AW808" s="13" t="s">
        <v>36</v>
      </c>
      <c r="AX808" s="13" t="s">
        <v>77</v>
      </c>
      <c r="AY808" s="159" t="s">
        <v>358</v>
      </c>
    </row>
    <row r="809" spans="2:65" s="14" customFormat="1" ht="11.25">
      <c r="B809" s="165"/>
      <c r="D809" s="152" t="s">
        <v>368</v>
      </c>
      <c r="E809" s="166" t="s">
        <v>19</v>
      </c>
      <c r="F809" s="167" t="s">
        <v>371</v>
      </c>
      <c r="H809" s="168">
        <v>0.24</v>
      </c>
      <c r="I809" s="169"/>
      <c r="L809" s="165"/>
      <c r="M809" s="170"/>
      <c r="T809" s="171"/>
      <c r="AT809" s="166" t="s">
        <v>368</v>
      </c>
      <c r="AU809" s="166" t="s">
        <v>90</v>
      </c>
      <c r="AV809" s="14" t="s">
        <v>364</v>
      </c>
      <c r="AW809" s="14" t="s">
        <v>36</v>
      </c>
      <c r="AX809" s="14" t="s">
        <v>84</v>
      </c>
      <c r="AY809" s="166" t="s">
        <v>358</v>
      </c>
    </row>
    <row r="810" spans="2:65" s="1" customFormat="1" ht="33" customHeight="1">
      <c r="B810" s="33"/>
      <c r="C810" s="134" t="s">
        <v>1090</v>
      </c>
      <c r="D810" s="134" t="s">
        <v>360</v>
      </c>
      <c r="E810" s="135" t="s">
        <v>1106</v>
      </c>
      <c r="F810" s="136" t="s">
        <v>1107</v>
      </c>
      <c r="G810" s="137" t="s">
        <v>209</v>
      </c>
      <c r="H810" s="138">
        <v>0.24</v>
      </c>
      <c r="I810" s="139"/>
      <c r="J810" s="140">
        <f>ROUND(I810*H810,2)</f>
        <v>0</v>
      </c>
      <c r="K810" s="136" t="s">
        <v>363</v>
      </c>
      <c r="L810" s="33"/>
      <c r="M810" s="141" t="s">
        <v>19</v>
      </c>
      <c r="N810" s="142" t="s">
        <v>49</v>
      </c>
      <c r="P810" s="143">
        <f>O810*H810</f>
        <v>0</v>
      </c>
      <c r="Q810" s="143">
        <v>0</v>
      </c>
      <c r="R810" s="143">
        <f>Q810*H810</f>
        <v>0</v>
      </c>
      <c r="S810" s="143">
        <v>0</v>
      </c>
      <c r="T810" s="144">
        <f>S810*H810</f>
        <v>0</v>
      </c>
      <c r="AR810" s="145" t="s">
        <v>364</v>
      </c>
      <c r="AT810" s="145" t="s">
        <v>360</v>
      </c>
      <c r="AU810" s="145" t="s">
        <v>90</v>
      </c>
      <c r="AY810" s="18" t="s">
        <v>358</v>
      </c>
      <c r="BE810" s="146">
        <f>IF(N810="základní",J810,0)</f>
        <v>0</v>
      </c>
      <c r="BF810" s="146">
        <f>IF(N810="snížená",J810,0)</f>
        <v>0</v>
      </c>
      <c r="BG810" s="146">
        <f>IF(N810="zákl. přenesená",J810,0)</f>
        <v>0</v>
      </c>
      <c r="BH810" s="146">
        <f>IF(N810="sníž. přenesená",J810,0)</f>
        <v>0</v>
      </c>
      <c r="BI810" s="146">
        <f>IF(N810="nulová",J810,0)</f>
        <v>0</v>
      </c>
      <c r="BJ810" s="18" t="s">
        <v>90</v>
      </c>
      <c r="BK810" s="146">
        <f>ROUND(I810*H810,2)</f>
        <v>0</v>
      </c>
      <c r="BL810" s="18" t="s">
        <v>364</v>
      </c>
      <c r="BM810" s="145" t="s">
        <v>5917</v>
      </c>
    </row>
    <row r="811" spans="2:65" s="1" customFormat="1" ht="11.25">
      <c r="B811" s="33"/>
      <c r="D811" s="147" t="s">
        <v>366</v>
      </c>
      <c r="F811" s="148" t="s">
        <v>1109</v>
      </c>
      <c r="I811" s="149"/>
      <c r="L811" s="33"/>
      <c r="M811" s="150"/>
      <c r="T811" s="54"/>
      <c r="AT811" s="18" t="s">
        <v>366</v>
      </c>
      <c r="AU811" s="18" t="s">
        <v>90</v>
      </c>
    </row>
    <row r="812" spans="2:65" s="13" customFormat="1" ht="11.25">
      <c r="B812" s="158"/>
      <c r="D812" s="152" t="s">
        <v>368</v>
      </c>
      <c r="E812" s="159" t="s">
        <v>19</v>
      </c>
      <c r="F812" s="160" t="s">
        <v>1088</v>
      </c>
      <c r="H812" s="161">
        <v>0.24</v>
      </c>
      <c r="I812" s="162"/>
      <c r="L812" s="158"/>
      <c r="M812" s="163"/>
      <c r="T812" s="164"/>
      <c r="AT812" s="159" t="s">
        <v>368</v>
      </c>
      <c r="AU812" s="159" t="s">
        <v>90</v>
      </c>
      <c r="AV812" s="13" t="s">
        <v>90</v>
      </c>
      <c r="AW812" s="13" t="s">
        <v>36</v>
      </c>
      <c r="AX812" s="13" t="s">
        <v>77</v>
      </c>
      <c r="AY812" s="159" t="s">
        <v>358</v>
      </c>
    </row>
    <row r="813" spans="2:65" s="14" customFormat="1" ht="11.25">
      <c r="B813" s="165"/>
      <c r="D813" s="152" t="s">
        <v>368</v>
      </c>
      <c r="E813" s="166" t="s">
        <v>19</v>
      </c>
      <c r="F813" s="167" t="s">
        <v>371</v>
      </c>
      <c r="H813" s="168">
        <v>0.24</v>
      </c>
      <c r="I813" s="169"/>
      <c r="L813" s="165"/>
      <c r="M813" s="170"/>
      <c r="T813" s="171"/>
      <c r="AT813" s="166" t="s">
        <v>368</v>
      </c>
      <c r="AU813" s="166" t="s">
        <v>90</v>
      </c>
      <c r="AV813" s="14" t="s">
        <v>364</v>
      </c>
      <c r="AW813" s="14" t="s">
        <v>36</v>
      </c>
      <c r="AX813" s="14" t="s">
        <v>84</v>
      </c>
      <c r="AY813" s="166" t="s">
        <v>358</v>
      </c>
    </row>
    <row r="814" spans="2:65" s="1" customFormat="1" ht="21.75" customHeight="1">
      <c r="B814" s="33"/>
      <c r="C814" s="134" t="s">
        <v>1095</v>
      </c>
      <c r="D814" s="134" t="s">
        <v>360</v>
      </c>
      <c r="E814" s="135" t="s">
        <v>1111</v>
      </c>
      <c r="F814" s="136" t="s">
        <v>1112</v>
      </c>
      <c r="G814" s="137" t="s">
        <v>443</v>
      </c>
      <c r="H814" s="138">
        <v>2.3E-2</v>
      </c>
      <c r="I814" s="139"/>
      <c r="J814" s="140">
        <f>ROUND(I814*H814,2)</f>
        <v>0</v>
      </c>
      <c r="K814" s="136" t="s">
        <v>363</v>
      </c>
      <c r="L814" s="33"/>
      <c r="M814" s="141" t="s">
        <v>19</v>
      </c>
      <c r="N814" s="142" t="s">
        <v>49</v>
      </c>
      <c r="P814" s="143">
        <f>O814*H814</f>
        <v>0</v>
      </c>
      <c r="Q814" s="143">
        <v>1.0627727796999999</v>
      </c>
      <c r="R814" s="143">
        <f>Q814*H814</f>
        <v>2.4443773933099999E-2</v>
      </c>
      <c r="S814" s="143">
        <v>0</v>
      </c>
      <c r="T814" s="144">
        <f>S814*H814</f>
        <v>0</v>
      </c>
      <c r="AR814" s="145" t="s">
        <v>364</v>
      </c>
      <c r="AT814" s="145" t="s">
        <v>360</v>
      </c>
      <c r="AU814" s="145" t="s">
        <v>90</v>
      </c>
      <c r="AY814" s="18" t="s">
        <v>358</v>
      </c>
      <c r="BE814" s="146">
        <f>IF(N814="základní",J814,0)</f>
        <v>0</v>
      </c>
      <c r="BF814" s="146">
        <f>IF(N814="snížená",J814,0)</f>
        <v>0</v>
      </c>
      <c r="BG814" s="146">
        <f>IF(N814="zákl. přenesená",J814,0)</f>
        <v>0</v>
      </c>
      <c r="BH814" s="146">
        <f>IF(N814="sníž. přenesená",J814,0)</f>
        <v>0</v>
      </c>
      <c r="BI814" s="146">
        <f>IF(N814="nulová",J814,0)</f>
        <v>0</v>
      </c>
      <c r="BJ814" s="18" t="s">
        <v>90</v>
      </c>
      <c r="BK814" s="146">
        <f>ROUND(I814*H814,2)</f>
        <v>0</v>
      </c>
      <c r="BL814" s="18" t="s">
        <v>364</v>
      </c>
      <c r="BM814" s="145" t="s">
        <v>5918</v>
      </c>
    </row>
    <row r="815" spans="2:65" s="1" customFormat="1" ht="11.25">
      <c r="B815" s="33"/>
      <c r="D815" s="147" t="s">
        <v>366</v>
      </c>
      <c r="F815" s="148" t="s">
        <v>1114</v>
      </c>
      <c r="I815" s="149"/>
      <c r="L815" s="33"/>
      <c r="M815" s="150"/>
      <c r="T815" s="54"/>
      <c r="AT815" s="18" t="s">
        <v>366</v>
      </c>
      <c r="AU815" s="18" t="s">
        <v>90</v>
      </c>
    </row>
    <row r="816" spans="2:65" s="12" customFormat="1" ht="11.25">
      <c r="B816" s="151"/>
      <c r="D816" s="152" t="s">
        <v>368</v>
      </c>
      <c r="E816" s="153" t="s">
        <v>19</v>
      </c>
      <c r="F816" s="154" t="s">
        <v>1115</v>
      </c>
      <c r="H816" s="153" t="s">
        <v>19</v>
      </c>
      <c r="I816" s="155"/>
      <c r="L816" s="151"/>
      <c r="M816" s="156"/>
      <c r="T816" s="157"/>
      <c r="AT816" s="153" t="s">
        <v>368</v>
      </c>
      <c r="AU816" s="153" t="s">
        <v>90</v>
      </c>
      <c r="AV816" s="12" t="s">
        <v>84</v>
      </c>
      <c r="AW816" s="12" t="s">
        <v>36</v>
      </c>
      <c r="AX816" s="12" t="s">
        <v>77</v>
      </c>
      <c r="AY816" s="153" t="s">
        <v>358</v>
      </c>
    </row>
    <row r="817" spans="2:65" s="13" customFormat="1" ht="11.25">
      <c r="B817" s="158"/>
      <c r="D817" s="152" t="s">
        <v>368</v>
      </c>
      <c r="E817" s="159" t="s">
        <v>19</v>
      </c>
      <c r="F817" s="160" t="s">
        <v>1116</v>
      </c>
      <c r="H817" s="161">
        <v>1.4E-2</v>
      </c>
      <c r="I817" s="162"/>
      <c r="L817" s="158"/>
      <c r="M817" s="163"/>
      <c r="T817" s="164"/>
      <c r="AT817" s="159" t="s">
        <v>368</v>
      </c>
      <c r="AU817" s="159" t="s">
        <v>90</v>
      </c>
      <c r="AV817" s="13" t="s">
        <v>90</v>
      </c>
      <c r="AW817" s="13" t="s">
        <v>36</v>
      </c>
      <c r="AX817" s="13" t="s">
        <v>77</v>
      </c>
      <c r="AY817" s="159" t="s">
        <v>358</v>
      </c>
    </row>
    <row r="818" spans="2:65" s="12" customFormat="1" ht="11.25">
      <c r="B818" s="151"/>
      <c r="D818" s="152" t="s">
        <v>368</v>
      </c>
      <c r="E818" s="153" t="s">
        <v>19</v>
      </c>
      <c r="F818" s="154" t="s">
        <v>731</v>
      </c>
      <c r="H818" s="153" t="s">
        <v>19</v>
      </c>
      <c r="I818" s="155"/>
      <c r="L818" s="151"/>
      <c r="M818" s="156"/>
      <c r="T818" s="157"/>
      <c r="AT818" s="153" t="s">
        <v>368</v>
      </c>
      <c r="AU818" s="153" t="s">
        <v>90</v>
      </c>
      <c r="AV818" s="12" t="s">
        <v>84</v>
      </c>
      <c r="AW818" s="12" t="s">
        <v>36</v>
      </c>
      <c r="AX818" s="12" t="s">
        <v>77</v>
      </c>
      <c r="AY818" s="153" t="s">
        <v>358</v>
      </c>
    </row>
    <row r="819" spans="2:65" s="13" customFormat="1" ht="11.25">
      <c r="B819" s="158"/>
      <c r="D819" s="152" t="s">
        <v>368</v>
      </c>
      <c r="E819" s="159" t="s">
        <v>19</v>
      </c>
      <c r="F819" s="160" t="s">
        <v>5919</v>
      </c>
      <c r="H819" s="161">
        <v>8.9999999999999993E-3</v>
      </c>
      <c r="I819" s="162"/>
      <c r="L819" s="158"/>
      <c r="M819" s="163"/>
      <c r="T819" s="164"/>
      <c r="AT819" s="159" t="s">
        <v>368</v>
      </c>
      <c r="AU819" s="159" t="s">
        <v>90</v>
      </c>
      <c r="AV819" s="13" t="s">
        <v>90</v>
      </c>
      <c r="AW819" s="13" t="s">
        <v>36</v>
      </c>
      <c r="AX819" s="13" t="s">
        <v>77</v>
      </c>
      <c r="AY819" s="159" t="s">
        <v>358</v>
      </c>
    </row>
    <row r="820" spans="2:65" s="14" customFormat="1" ht="11.25">
      <c r="B820" s="165"/>
      <c r="D820" s="152" t="s">
        <v>368</v>
      </c>
      <c r="E820" s="166" t="s">
        <v>19</v>
      </c>
      <c r="F820" s="167" t="s">
        <v>371</v>
      </c>
      <c r="H820" s="168">
        <v>2.3E-2</v>
      </c>
      <c r="I820" s="169"/>
      <c r="L820" s="165"/>
      <c r="M820" s="170"/>
      <c r="T820" s="171"/>
      <c r="AT820" s="166" t="s">
        <v>368</v>
      </c>
      <c r="AU820" s="166" t="s">
        <v>90</v>
      </c>
      <c r="AV820" s="14" t="s">
        <v>364</v>
      </c>
      <c r="AW820" s="14" t="s">
        <v>36</v>
      </c>
      <c r="AX820" s="14" t="s">
        <v>84</v>
      </c>
      <c r="AY820" s="166" t="s">
        <v>358</v>
      </c>
    </row>
    <row r="821" spans="2:65" s="1" customFormat="1" ht="24.2" customHeight="1">
      <c r="B821" s="33"/>
      <c r="C821" s="134" t="s">
        <v>1100</v>
      </c>
      <c r="D821" s="134" t="s">
        <v>360</v>
      </c>
      <c r="E821" s="135" t="s">
        <v>5920</v>
      </c>
      <c r="F821" s="136" t="s">
        <v>1121</v>
      </c>
      <c r="G821" s="137" t="s">
        <v>195</v>
      </c>
      <c r="H821" s="138">
        <v>359.15</v>
      </c>
      <c r="I821" s="139"/>
      <c r="J821" s="140">
        <f>ROUND(I821*H821,2)</f>
        <v>0</v>
      </c>
      <c r="K821" s="136" t="s">
        <v>363</v>
      </c>
      <c r="L821" s="33"/>
      <c r="M821" s="141" t="s">
        <v>19</v>
      </c>
      <c r="N821" s="142" t="s">
        <v>49</v>
      </c>
      <c r="P821" s="143">
        <f>O821*H821</f>
        <v>0</v>
      </c>
      <c r="Q821" s="143">
        <v>0.11</v>
      </c>
      <c r="R821" s="143">
        <f>Q821*H821</f>
        <v>39.506499999999996</v>
      </c>
      <c r="S821" s="143">
        <v>0</v>
      </c>
      <c r="T821" s="144">
        <f>S821*H821</f>
        <v>0</v>
      </c>
      <c r="AR821" s="145" t="s">
        <v>364</v>
      </c>
      <c r="AT821" s="145" t="s">
        <v>360</v>
      </c>
      <c r="AU821" s="145" t="s">
        <v>90</v>
      </c>
      <c r="AY821" s="18" t="s">
        <v>358</v>
      </c>
      <c r="BE821" s="146">
        <f>IF(N821="základní",J821,0)</f>
        <v>0</v>
      </c>
      <c r="BF821" s="146">
        <f>IF(N821="snížená",J821,0)</f>
        <v>0</v>
      </c>
      <c r="BG821" s="146">
        <f>IF(N821="zákl. přenesená",J821,0)</f>
        <v>0</v>
      </c>
      <c r="BH821" s="146">
        <f>IF(N821="sníž. přenesená",J821,0)</f>
        <v>0</v>
      </c>
      <c r="BI821" s="146">
        <f>IF(N821="nulová",J821,0)</f>
        <v>0</v>
      </c>
      <c r="BJ821" s="18" t="s">
        <v>90</v>
      </c>
      <c r="BK821" s="146">
        <f>ROUND(I821*H821,2)</f>
        <v>0</v>
      </c>
      <c r="BL821" s="18" t="s">
        <v>364</v>
      </c>
      <c r="BM821" s="145" t="s">
        <v>5921</v>
      </c>
    </row>
    <row r="822" spans="2:65" s="1" customFormat="1" ht="11.25">
      <c r="B822" s="33"/>
      <c r="D822" s="147" t="s">
        <v>366</v>
      </c>
      <c r="F822" s="148" t="s">
        <v>5922</v>
      </c>
      <c r="I822" s="149"/>
      <c r="L822" s="33"/>
      <c r="M822" s="150"/>
      <c r="T822" s="54"/>
      <c r="AT822" s="18" t="s">
        <v>366</v>
      </c>
      <c r="AU822" s="18" t="s">
        <v>90</v>
      </c>
    </row>
    <row r="823" spans="2:65" s="13" customFormat="1" ht="11.25">
      <c r="B823" s="158"/>
      <c r="D823" s="152" t="s">
        <v>368</v>
      </c>
      <c r="E823" s="159" t="s">
        <v>19</v>
      </c>
      <c r="F823" s="160" t="s">
        <v>5609</v>
      </c>
      <c r="H823" s="161">
        <v>166.26</v>
      </c>
      <c r="I823" s="162"/>
      <c r="L823" s="158"/>
      <c r="M823" s="163"/>
      <c r="T823" s="164"/>
      <c r="AT823" s="159" t="s">
        <v>368</v>
      </c>
      <c r="AU823" s="159" t="s">
        <v>90</v>
      </c>
      <c r="AV823" s="13" t="s">
        <v>90</v>
      </c>
      <c r="AW823" s="13" t="s">
        <v>36</v>
      </c>
      <c r="AX823" s="13" t="s">
        <v>77</v>
      </c>
      <c r="AY823" s="159" t="s">
        <v>358</v>
      </c>
    </row>
    <row r="824" spans="2:65" s="13" customFormat="1" ht="11.25">
      <c r="B824" s="158"/>
      <c r="D824" s="152" t="s">
        <v>368</v>
      </c>
      <c r="E824" s="159" t="s">
        <v>19</v>
      </c>
      <c r="F824" s="160" t="s">
        <v>5559</v>
      </c>
      <c r="H824" s="161">
        <v>30.47</v>
      </c>
      <c r="I824" s="162"/>
      <c r="L824" s="158"/>
      <c r="M824" s="163"/>
      <c r="T824" s="164"/>
      <c r="AT824" s="159" t="s">
        <v>368</v>
      </c>
      <c r="AU824" s="159" t="s">
        <v>90</v>
      </c>
      <c r="AV824" s="13" t="s">
        <v>90</v>
      </c>
      <c r="AW824" s="13" t="s">
        <v>36</v>
      </c>
      <c r="AX824" s="13" t="s">
        <v>77</v>
      </c>
      <c r="AY824" s="159" t="s">
        <v>358</v>
      </c>
    </row>
    <row r="825" spans="2:65" s="13" customFormat="1" ht="11.25">
      <c r="B825" s="158"/>
      <c r="D825" s="152" t="s">
        <v>368</v>
      </c>
      <c r="E825" s="159" t="s">
        <v>19</v>
      </c>
      <c r="F825" s="160" t="s">
        <v>5606</v>
      </c>
      <c r="H825" s="161">
        <v>121.92</v>
      </c>
      <c r="I825" s="162"/>
      <c r="L825" s="158"/>
      <c r="M825" s="163"/>
      <c r="T825" s="164"/>
      <c r="AT825" s="159" t="s">
        <v>368</v>
      </c>
      <c r="AU825" s="159" t="s">
        <v>90</v>
      </c>
      <c r="AV825" s="13" t="s">
        <v>90</v>
      </c>
      <c r="AW825" s="13" t="s">
        <v>36</v>
      </c>
      <c r="AX825" s="13" t="s">
        <v>77</v>
      </c>
      <c r="AY825" s="159" t="s">
        <v>358</v>
      </c>
    </row>
    <row r="826" spans="2:65" s="13" customFormat="1" ht="11.25">
      <c r="B826" s="158"/>
      <c r="D826" s="152" t="s">
        <v>368</v>
      </c>
      <c r="E826" s="159" t="s">
        <v>19</v>
      </c>
      <c r="F826" s="160" t="s">
        <v>5597</v>
      </c>
      <c r="H826" s="161">
        <v>40.5</v>
      </c>
      <c r="I826" s="162"/>
      <c r="L826" s="158"/>
      <c r="M826" s="163"/>
      <c r="T826" s="164"/>
      <c r="AT826" s="159" t="s">
        <v>368</v>
      </c>
      <c r="AU826" s="159" t="s">
        <v>90</v>
      </c>
      <c r="AV826" s="13" t="s">
        <v>90</v>
      </c>
      <c r="AW826" s="13" t="s">
        <v>36</v>
      </c>
      <c r="AX826" s="13" t="s">
        <v>77</v>
      </c>
      <c r="AY826" s="159" t="s">
        <v>358</v>
      </c>
    </row>
    <row r="827" spans="2:65" s="14" customFormat="1" ht="11.25">
      <c r="B827" s="165"/>
      <c r="D827" s="152" t="s">
        <v>368</v>
      </c>
      <c r="E827" s="166" t="s">
        <v>19</v>
      </c>
      <c r="F827" s="167" t="s">
        <v>371</v>
      </c>
      <c r="H827" s="168">
        <v>359.15</v>
      </c>
      <c r="I827" s="169"/>
      <c r="L827" s="165"/>
      <c r="M827" s="170"/>
      <c r="T827" s="171"/>
      <c r="AT827" s="166" t="s">
        <v>368</v>
      </c>
      <c r="AU827" s="166" t="s">
        <v>90</v>
      </c>
      <c r="AV827" s="14" t="s">
        <v>364</v>
      </c>
      <c r="AW827" s="14" t="s">
        <v>36</v>
      </c>
      <c r="AX827" s="14" t="s">
        <v>84</v>
      </c>
      <c r="AY827" s="166" t="s">
        <v>358</v>
      </c>
    </row>
    <row r="828" spans="2:65" s="1" customFormat="1" ht="37.9" customHeight="1">
      <c r="B828" s="33"/>
      <c r="C828" s="134" t="s">
        <v>1105</v>
      </c>
      <c r="D828" s="134" t="s">
        <v>360</v>
      </c>
      <c r="E828" s="135" t="s">
        <v>1125</v>
      </c>
      <c r="F828" s="136" t="s">
        <v>1126</v>
      </c>
      <c r="G828" s="137" t="s">
        <v>195</v>
      </c>
      <c r="H828" s="138">
        <v>786.92</v>
      </c>
      <c r="I828" s="139"/>
      <c r="J828" s="140">
        <f>ROUND(I828*H828,2)</f>
        <v>0</v>
      </c>
      <c r="K828" s="136" t="s">
        <v>363</v>
      </c>
      <c r="L828" s="33"/>
      <c r="M828" s="141" t="s">
        <v>19</v>
      </c>
      <c r="N828" s="142" t="s">
        <v>49</v>
      </c>
      <c r="P828" s="143">
        <f>O828*H828</f>
        <v>0</v>
      </c>
      <c r="Q828" s="143">
        <v>1.0999999999999999E-2</v>
      </c>
      <c r="R828" s="143">
        <f>Q828*H828</f>
        <v>8.6561199999999996</v>
      </c>
      <c r="S828" s="143">
        <v>0</v>
      </c>
      <c r="T828" s="144">
        <f>S828*H828</f>
        <v>0</v>
      </c>
      <c r="AR828" s="145" t="s">
        <v>364</v>
      </c>
      <c r="AT828" s="145" t="s">
        <v>360</v>
      </c>
      <c r="AU828" s="145" t="s">
        <v>90</v>
      </c>
      <c r="AY828" s="18" t="s">
        <v>358</v>
      </c>
      <c r="BE828" s="146">
        <f>IF(N828="základní",J828,0)</f>
        <v>0</v>
      </c>
      <c r="BF828" s="146">
        <f>IF(N828="snížená",J828,0)</f>
        <v>0</v>
      </c>
      <c r="BG828" s="146">
        <f>IF(N828="zákl. přenesená",J828,0)</f>
        <v>0</v>
      </c>
      <c r="BH828" s="146">
        <f>IF(N828="sníž. přenesená",J828,0)</f>
        <v>0</v>
      </c>
      <c r="BI828" s="146">
        <f>IF(N828="nulová",J828,0)</f>
        <v>0</v>
      </c>
      <c r="BJ828" s="18" t="s">
        <v>90</v>
      </c>
      <c r="BK828" s="146">
        <f>ROUND(I828*H828,2)</f>
        <v>0</v>
      </c>
      <c r="BL828" s="18" t="s">
        <v>364</v>
      </c>
      <c r="BM828" s="145" t="s">
        <v>1127</v>
      </c>
    </row>
    <row r="829" spans="2:65" s="1" customFormat="1" ht="11.25">
      <c r="B829" s="33"/>
      <c r="D829" s="147" t="s">
        <v>366</v>
      </c>
      <c r="F829" s="148" t="s">
        <v>1128</v>
      </c>
      <c r="I829" s="149"/>
      <c r="L829" s="33"/>
      <c r="M829" s="150"/>
      <c r="T829" s="54"/>
      <c r="AT829" s="18" t="s">
        <v>366</v>
      </c>
      <c r="AU829" s="18" t="s">
        <v>90</v>
      </c>
    </row>
    <row r="830" spans="2:65" s="13" customFormat="1" ht="11.25">
      <c r="B830" s="158"/>
      <c r="D830" s="152" t="s">
        <v>368</v>
      </c>
      <c r="E830" s="159" t="s">
        <v>19</v>
      </c>
      <c r="F830" s="160" t="s">
        <v>5923</v>
      </c>
      <c r="H830" s="161">
        <v>665.04</v>
      </c>
      <c r="I830" s="162"/>
      <c r="L830" s="158"/>
      <c r="M830" s="163"/>
      <c r="T830" s="164"/>
      <c r="AT830" s="159" t="s">
        <v>368</v>
      </c>
      <c r="AU830" s="159" t="s">
        <v>90</v>
      </c>
      <c r="AV830" s="13" t="s">
        <v>90</v>
      </c>
      <c r="AW830" s="13" t="s">
        <v>36</v>
      </c>
      <c r="AX830" s="13" t="s">
        <v>77</v>
      </c>
      <c r="AY830" s="159" t="s">
        <v>358</v>
      </c>
    </row>
    <row r="831" spans="2:65" s="13" customFormat="1" ht="11.25">
      <c r="B831" s="158"/>
      <c r="D831" s="152" t="s">
        <v>368</v>
      </c>
      <c r="E831" s="159" t="s">
        <v>19</v>
      </c>
      <c r="F831" s="160" t="s">
        <v>5924</v>
      </c>
      <c r="H831" s="161">
        <v>121.88</v>
      </c>
      <c r="I831" s="162"/>
      <c r="L831" s="158"/>
      <c r="M831" s="163"/>
      <c r="T831" s="164"/>
      <c r="AT831" s="159" t="s">
        <v>368</v>
      </c>
      <c r="AU831" s="159" t="s">
        <v>90</v>
      </c>
      <c r="AV831" s="13" t="s">
        <v>90</v>
      </c>
      <c r="AW831" s="13" t="s">
        <v>36</v>
      </c>
      <c r="AX831" s="13" t="s">
        <v>77</v>
      </c>
      <c r="AY831" s="159" t="s">
        <v>358</v>
      </c>
    </row>
    <row r="832" spans="2:65" s="14" customFormat="1" ht="11.25">
      <c r="B832" s="165"/>
      <c r="D832" s="152" t="s">
        <v>368</v>
      </c>
      <c r="E832" s="166" t="s">
        <v>19</v>
      </c>
      <c r="F832" s="167" t="s">
        <v>371</v>
      </c>
      <c r="H832" s="168">
        <v>786.92</v>
      </c>
      <c r="I832" s="169"/>
      <c r="L832" s="165"/>
      <c r="M832" s="170"/>
      <c r="T832" s="171"/>
      <c r="AT832" s="166" t="s">
        <v>368</v>
      </c>
      <c r="AU832" s="166" t="s">
        <v>90</v>
      </c>
      <c r="AV832" s="14" t="s">
        <v>364</v>
      </c>
      <c r="AW832" s="14" t="s">
        <v>36</v>
      </c>
      <c r="AX832" s="14" t="s">
        <v>84</v>
      </c>
      <c r="AY832" s="166" t="s">
        <v>358</v>
      </c>
    </row>
    <row r="833" spans="2:65" s="1" customFormat="1" ht="24.2" customHeight="1">
      <c r="B833" s="33"/>
      <c r="C833" s="134" t="s">
        <v>1110</v>
      </c>
      <c r="D833" s="134" t="s">
        <v>360</v>
      </c>
      <c r="E833" s="135" t="s">
        <v>1139</v>
      </c>
      <c r="F833" s="136" t="s">
        <v>1140</v>
      </c>
      <c r="G833" s="137" t="s">
        <v>195</v>
      </c>
      <c r="H833" s="138">
        <v>359.15</v>
      </c>
      <c r="I833" s="139"/>
      <c r="J833" s="140">
        <f>ROUND(I833*H833,2)</f>
        <v>0</v>
      </c>
      <c r="K833" s="136" t="s">
        <v>363</v>
      </c>
      <c r="L833" s="33"/>
      <c r="M833" s="141" t="s">
        <v>19</v>
      </c>
      <c r="N833" s="142" t="s">
        <v>49</v>
      </c>
      <c r="P833" s="143">
        <f>O833*H833</f>
        <v>0</v>
      </c>
      <c r="Q833" s="143">
        <v>1.3200000000000001E-4</v>
      </c>
      <c r="R833" s="143">
        <f>Q833*H833</f>
        <v>4.74078E-2</v>
      </c>
      <c r="S833" s="143">
        <v>0</v>
      </c>
      <c r="T833" s="144">
        <f>S833*H833</f>
        <v>0</v>
      </c>
      <c r="AR833" s="145" t="s">
        <v>364</v>
      </c>
      <c r="AT833" s="145" t="s">
        <v>360</v>
      </c>
      <c r="AU833" s="145" t="s">
        <v>90</v>
      </c>
      <c r="AY833" s="18" t="s">
        <v>358</v>
      </c>
      <c r="BE833" s="146">
        <f>IF(N833="základní",J833,0)</f>
        <v>0</v>
      </c>
      <c r="BF833" s="146">
        <f>IF(N833="snížená",J833,0)</f>
        <v>0</v>
      </c>
      <c r="BG833" s="146">
        <f>IF(N833="zákl. přenesená",J833,0)</f>
        <v>0</v>
      </c>
      <c r="BH833" s="146">
        <f>IF(N833="sníž. přenesená",J833,0)</f>
        <v>0</v>
      </c>
      <c r="BI833" s="146">
        <f>IF(N833="nulová",J833,0)</f>
        <v>0</v>
      </c>
      <c r="BJ833" s="18" t="s">
        <v>90</v>
      </c>
      <c r="BK833" s="146">
        <f>ROUND(I833*H833,2)</f>
        <v>0</v>
      </c>
      <c r="BL833" s="18" t="s">
        <v>364</v>
      </c>
      <c r="BM833" s="145" t="s">
        <v>1141</v>
      </c>
    </row>
    <row r="834" spans="2:65" s="1" customFormat="1" ht="11.25">
      <c r="B834" s="33"/>
      <c r="D834" s="147" t="s">
        <v>366</v>
      </c>
      <c r="F834" s="148" t="s">
        <v>1142</v>
      </c>
      <c r="I834" s="149"/>
      <c r="L834" s="33"/>
      <c r="M834" s="150"/>
      <c r="T834" s="54"/>
      <c r="AT834" s="18" t="s">
        <v>366</v>
      </c>
      <c r="AU834" s="18" t="s">
        <v>90</v>
      </c>
    </row>
    <row r="835" spans="2:65" s="13" customFormat="1" ht="11.25">
      <c r="B835" s="158"/>
      <c r="D835" s="152" t="s">
        <v>368</v>
      </c>
      <c r="E835" s="159" t="s">
        <v>19</v>
      </c>
      <c r="F835" s="160" t="s">
        <v>5609</v>
      </c>
      <c r="H835" s="161">
        <v>166.26</v>
      </c>
      <c r="I835" s="162"/>
      <c r="L835" s="158"/>
      <c r="M835" s="163"/>
      <c r="T835" s="164"/>
      <c r="AT835" s="159" t="s">
        <v>368</v>
      </c>
      <c r="AU835" s="159" t="s">
        <v>90</v>
      </c>
      <c r="AV835" s="13" t="s">
        <v>90</v>
      </c>
      <c r="AW835" s="13" t="s">
        <v>36</v>
      </c>
      <c r="AX835" s="13" t="s">
        <v>77</v>
      </c>
      <c r="AY835" s="159" t="s">
        <v>358</v>
      </c>
    </row>
    <row r="836" spans="2:65" s="13" customFormat="1" ht="11.25">
      <c r="B836" s="158"/>
      <c r="D836" s="152" t="s">
        <v>368</v>
      </c>
      <c r="E836" s="159" t="s">
        <v>19</v>
      </c>
      <c r="F836" s="160" t="s">
        <v>5559</v>
      </c>
      <c r="H836" s="161">
        <v>30.47</v>
      </c>
      <c r="I836" s="162"/>
      <c r="L836" s="158"/>
      <c r="M836" s="163"/>
      <c r="T836" s="164"/>
      <c r="AT836" s="159" t="s">
        <v>368</v>
      </c>
      <c r="AU836" s="159" t="s">
        <v>90</v>
      </c>
      <c r="AV836" s="13" t="s">
        <v>90</v>
      </c>
      <c r="AW836" s="13" t="s">
        <v>36</v>
      </c>
      <c r="AX836" s="13" t="s">
        <v>77</v>
      </c>
      <c r="AY836" s="159" t="s">
        <v>358</v>
      </c>
    </row>
    <row r="837" spans="2:65" s="13" customFormat="1" ht="11.25">
      <c r="B837" s="158"/>
      <c r="D837" s="152" t="s">
        <v>368</v>
      </c>
      <c r="E837" s="159" t="s">
        <v>19</v>
      </c>
      <c r="F837" s="160" t="s">
        <v>5606</v>
      </c>
      <c r="H837" s="161">
        <v>121.92</v>
      </c>
      <c r="I837" s="162"/>
      <c r="L837" s="158"/>
      <c r="M837" s="163"/>
      <c r="T837" s="164"/>
      <c r="AT837" s="159" t="s">
        <v>368</v>
      </c>
      <c r="AU837" s="159" t="s">
        <v>90</v>
      </c>
      <c r="AV837" s="13" t="s">
        <v>90</v>
      </c>
      <c r="AW837" s="13" t="s">
        <v>36</v>
      </c>
      <c r="AX837" s="13" t="s">
        <v>77</v>
      </c>
      <c r="AY837" s="159" t="s">
        <v>358</v>
      </c>
    </row>
    <row r="838" spans="2:65" s="13" customFormat="1" ht="11.25">
      <c r="B838" s="158"/>
      <c r="D838" s="152" t="s">
        <v>368</v>
      </c>
      <c r="E838" s="159" t="s">
        <v>19</v>
      </c>
      <c r="F838" s="160" t="s">
        <v>5597</v>
      </c>
      <c r="H838" s="161">
        <v>40.5</v>
      </c>
      <c r="I838" s="162"/>
      <c r="L838" s="158"/>
      <c r="M838" s="163"/>
      <c r="T838" s="164"/>
      <c r="AT838" s="159" t="s">
        <v>368</v>
      </c>
      <c r="AU838" s="159" t="s">
        <v>90</v>
      </c>
      <c r="AV838" s="13" t="s">
        <v>90</v>
      </c>
      <c r="AW838" s="13" t="s">
        <v>36</v>
      </c>
      <c r="AX838" s="13" t="s">
        <v>77</v>
      </c>
      <c r="AY838" s="159" t="s">
        <v>358</v>
      </c>
    </row>
    <row r="839" spans="2:65" s="14" customFormat="1" ht="11.25">
      <c r="B839" s="165"/>
      <c r="D839" s="152" t="s">
        <v>368</v>
      </c>
      <c r="E839" s="166" t="s">
        <v>19</v>
      </c>
      <c r="F839" s="167" t="s">
        <v>371</v>
      </c>
      <c r="H839" s="168">
        <v>359.15</v>
      </c>
      <c r="I839" s="169"/>
      <c r="L839" s="165"/>
      <c r="M839" s="170"/>
      <c r="T839" s="171"/>
      <c r="AT839" s="166" t="s">
        <v>368</v>
      </c>
      <c r="AU839" s="166" t="s">
        <v>90</v>
      </c>
      <c r="AV839" s="14" t="s">
        <v>364</v>
      </c>
      <c r="AW839" s="14" t="s">
        <v>36</v>
      </c>
      <c r="AX839" s="14" t="s">
        <v>84</v>
      </c>
      <c r="AY839" s="166" t="s">
        <v>358</v>
      </c>
    </row>
    <row r="840" spans="2:65" s="1" customFormat="1" ht="33" customHeight="1">
      <c r="B840" s="33"/>
      <c r="C840" s="134" t="s">
        <v>1119</v>
      </c>
      <c r="D840" s="134" t="s">
        <v>360</v>
      </c>
      <c r="E840" s="135" t="s">
        <v>1144</v>
      </c>
      <c r="F840" s="136" t="s">
        <v>1145</v>
      </c>
      <c r="G840" s="137" t="s">
        <v>195</v>
      </c>
      <c r="H840" s="138">
        <v>24.64</v>
      </c>
      <c r="I840" s="139"/>
      <c r="J840" s="140">
        <f>ROUND(I840*H840,2)</f>
        <v>0</v>
      </c>
      <c r="K840" s="136" t="s">
        <v>363</v>
      </c>
      <c r="L840" s="33"/>
      <c r="M840" s="141" t="s">
        <v>19</v>
      </c>
      <c r="N840" s="142" t="s">
        <v>49</v>
      </c>
      <c r="P840" s="143">
        <f>O840*H840</f>
        <v>0</v>
      </c>
      <c r="Q840" s="143">
        <v>0.208925</v>
      </c>
      <c r="R840" s="143">
        <f>Q840*H840</f>
        <v>5.1479119999999998</v>
      </c>
      <c r="S840" s="143">
        <v>0</v>
      </c>
      <c r="T840" s="144">
        <f>S840*H840</f>
        <v>0</v>
      </c>
      <c r="AR840" s="145" t="s">
        <v>364</v>
      </c>
      <c r="AT840" s="145" t="s">
        <v>360</v>
      </c>
      <c r="AU840" s="145" t="s">
        <v>90</v>
      </c>
      <c r="AY840" s="18" t="s">
        <v>358</v>
      </c>
      <c r="BE840" s="146">
        <f>IF(N840="základní",J840,0)</f>
        <v>0</v>
      </c>
      <c r="BF840" s="146">
        <f>IF(N840="snížená",J840,0)</f>
        <v>0</v>
      </c>
      <c r="BG840" s="146">
        <f>IF(N840="zákl. přenesená",J840,0)</f>
        <v>0</v>
      </c>
      <c r="BH840" s="146">
        <f>IF(N840="sníž. přenesená",J840,0)</f>
        <v>0</v>
      </c>
      <c r="BI840" s="146">
        <f>IF(N840="nulová",J840,0)</f>
        <v>0</v>
      </c>
      <c r="BJ840" s="18" t="s">
        <v>90</v>
      </c>
      <c r="BK840" s="146">
        <f>ROUND(I840*H840,2)</f>
        <v>0</v>
      </c>
      <c r="BL840" s="18" t="s">
        <v>364</v>
      </c>
      <c r="BM840" s="145" t="s">
        <v>5925</v>
      </c>
    </row>
    <row r="841" spans="2:65" s="1" customFormat="1" ht="11.25">
      <c r="B841" s="33"/>
      <c r="D841" s="147" t="s">
        <v>366</v>
      </c>
      <c r="F841" s="148" t="s">
        <v>1147</v>
      </c>
      <c r="I841" s="149"/>
      <c r="L841" s="33"/>
      <c r="M841" s="150"/>
      <c r="T841" s="54"/>
      <c r="AT841" s="18" t="s">
        <v>366</v>
      </c>
      <c r="AU841" s="18" t="s">
        <v>90</v>
      </c>
    </row>
    <row r="842" spans="2:65" s="12" customFormat="1" ht="11.25">
      <c r="B842" s="151"/>
      <c r="D842" s="152" t="s">
        <v>368</v>
      </c>
      <c r="E842" s="153" t="s">
        <v>19</v>
      </c>
      <c r="F842" s="154" t="s">
        <v>2939</v>
      </c>
      <c r="H842" s="153" t="s">
        <v>19</v>
      </c>
      <c r="I842" s="155"/>
      <c r="L842" s="151"/>
      <c r="M842" s="156"/>
      <c r="T842" s="157"/>
      <c r="AT842" s="153" t="s">
        <v>368</v>
      </c>
      <c r="AU842" s="153" t="s">
        <v>90</v>
      </c>
      <c r="AV842" s="12" t="s">
        <v>84</v>
      </c>
      <c r="AW842" s="12" t="s">
        <v>36</v>
      </c>
      <c r="AX842" s="12" t="s">
        <v>77</v>
      </c>
      <c r="AY842" s="153" t="s">
        <v>358</v>
      </c>
    </row>
    <row r="843" spans="2:65" s="12" customFormat="1" ht="11.25">
      <c r="B843" s="151"/>
      <c r="D843" s="152" t="s">
        <v>368</v>
      </c>
      <c r="E843" s="153" t="s">
        <v>19</v>
      </c>
      <c r="F843" s="154" t="s">
        <v>2940</v>
      </c>
      <c r="H843" s="153" t="s">
        <v>19</v>
      </c>
      <c r="I843" s="155"/>
      <c r="L843" s="151"/>
      <c r="M843" s="156"/>
      <c r="T843" s="157"/>
      <c r="AT843" s="153" t="s">
        <v>368</v>
      </c>
      <c r="AU843" s="153" t="s">
        <v>90</v>
      </c>
      <c r="AV843" s="12" t="s">
        <v>84</v>
      </c>
      <c r="AW843" s="12" t="s">
        <v>36</v>
      </c>
      <c r="AX843" s="12" t="s">
        <v>77</v>
      </c>
      <c r="AY843" s="153" t="s">
        <v>358</v>
      </c>
    </row>
    <row r="844" spans="2:65" s="13" customFormat="1" ht="11.25">
      <c r="B844" s="158"/>
      <c r="D844" s="152" t="s">
        <v>368</v>
      </c>
      <c r="E844" s="159" t="s">
        <v>19</v>
      </c>
      <c r="F844" s="160" t="s">
        <v>5926</v>
      </c>
      <c r="H844" s="161">
        <v>24.64</v>
      </c>
      <c r="I844" s="162"/>
      <c r="L844" s="158"/>
      <c r="M844" s="163"/>
      <c r="T844" s="164"/>
      <c r="AT844" s="159" t="s">
        <v>368</v>
      </c>
      <c r="AU844" s="159" t="s">
        <v>90</v>
      </c>
      <c r="AV844" s="13" t="s">
        <v>90</v>
      </c>
      <c r="AW844" s="13" t="s">
        <v>36</v>
      </c>
      <c r="AX844" s="13" t="s">
        <v>77</v>
      </c>
      <c r="AY844" s="159" t="s">
        <v>358</v>
      </c>
    </row>
    <row r="845" spans="2:65" s="14" customFormat="1" ht="11.25">
      <c r="B845" s="165"/>
      <c r="D845" s="152" t="s">
        <v>368</v>
      </c>
      <c r="E845" s="166" t="s">
        <v>19</v>
      </c>
      <c r="F845" s="167" t="s">
        <v>371</v>
      </c>
      <c r="H845" s="168">
        <v>24.64</v>
      </c>
      <c r="I845" s="169"/>
      <c r="L845" s="165"/>
      <c r="M845" s="170"/>
      <c r="T845" s="171"/>
      <c r="AT845" s="166" t="s">
        <v>368</v>
      </c>
      <c r="AU845" s="166" t="s">
        <v>90</v>
      </c>
      <c r="AV845" s="14" t="s">
        <v>364</v>
      </c>
      <c r="AW845" s="14" t="s">
        <v>36</v>
      </c>
      <c r="AX845" s="14" t="s">
        <v>84</v>
      </c>
      <c r="AY845" s="166" t="s">
        <v>358</v>
      </c>
    </row>
    <row r="846" spans="2:65" s="1" customFormat="1" ht="37.9" customHeight="1">
      <c r="B846" s="33"/>
      <c r="C846" s="134" t="s">
        <v>1124</v>
      </c>
      <c r="D846" s="134" t="s">
        <v>360</v>
      </c>
      <c r="E846" s="135" t="s">
        <v>1150</v>
      </c>
      <c r="F846" s="136" t="s">
        <v>1151</v>
      </c>
      <c r="G846" s="137" t="s">
        <v>235</v>
      </c>
      <c r="H846" s="138">
        <v>87.2</v>
      </c>
      <c r="I846" s="139"/>
      <c r="J846" s="140">
        <f>ROUND(I846*H846,2)</f>
        <v>0</v>
      </c>
      <c r="K846" s="136" t="s">
        <v>363</v>
      </c>
      <c r="L846" s="33"/>
      <c r="M846" s="141" t="s">
        <v>19</v>
      </c>
      <c r="N846" s="142" t="s">
        <v>49</v>
      </c>
      <c r="P846" s="143">
        <f>O846*H846</f>
        <v>0</v>
      </c>
      <c r="Q846" s="143">
        <v>0.12894600000000001</v>
      </c>
      <c r="R846" s="143">
        <f>Q846*H846</f>
        <v>11.244091200000002</v>
      </c>
      <c r="S846" s="143">
        <v>0</v>
      </c>
      <c r="T846" s="144">
        <f>S846*H846</f>
        <v>0</v>
      </c>
      <c r="AR846" s="145" t="s">
        <v>364</v>
      </c>
      <c r="AT846" s="145" t="s">
        <v>360</v>
      </c>
      <c r="AU846" s="145" t="s">
        <v>90</v>
      </c>
      <c r="AY846" s="18" t="s">
        <v>358</v>
      </c>
      <c r="BE846" s="146">
        <f>IF(N846="základní",J846,0)</f>
        <v>0</v>
      </c>
      <c r="BF846" s="146">
        <f>IF(N846="snížená",J846,0)</f>
        <v>0</v>
      </c>
      <c r="BG846" s="146">
        <f>IF(N846="zákl. přenesená",J846,0)</f>
        <v>0</v>
      </c>
      <c r="BH846" s="146">
        <f>IF(N846="sníž. přenesená",J846,0)</f>
        <v>0</v>
      </c>
      <c r="BI846" s="146">
        <f>IF(N846="nulová",J846,0)</f>
        <v>0</v>
      </c>
      <c r="BJ846" s="18" t="s">
        <v>90</v>
      </c>
      <c r="BK846" s="146">
        <f>ROUND(I846*H846,2)</f>
        <v>0</v>
      </c>
      <c r="BL846" s="18" t="s">
        <v>364</v>
      </c>
      <c r="BM846" s="145" t="s">
        <v>5927</v>
      </c>
    </row>
    <row r="847" spans="2:65" s="1" customFormat="1" ht="11.25">
      <c r="B847" s="33"/>
      <c r="D847" s="147" t="s">
        <v>366</v>
      </c>
      <c r="F847" s="148" t="s">
        <v>1153</v>
      </c>
      <c r="I847" s="149"/>
      <c r="L847" s="33"/>
      <c r="M847" s="150"/>
      <c r="T847" s="54"/>
      <c r="AT847" s="18" t="s">
        <v>366</v>
      </c>
      <c r="AU847" s="18" t="s">
        <v>90</v>
      </c>
    </row>
    <row r="848" spans="2:65" s="12" customFormat="1" ht="11.25">
      <c r="B848" s="151"/>
      <c r="D848" s="152" t="s">
        <v>368</v>
      </c>
      <c r="E848" s="153" t="s">
        <v>19</v>
      </c>
      <c r="F848" s="154" t="s">
        <v>2939</v>
      </c>
      <c r="H848" s="153" t="s">
        <v>19</v>
      </c>
      <c r="I848" s="155"/>
      <c r="L848" s="151"/>
      <c r="M848" s="156"/>
      <c r="T848" s="157"/>
      <c r="AT848" s="153" t="s">
        <v>368</v>
      </c>
      <c r="AU848" s="153" t="s">
        <v>90</v>
      </c>
      <c r="AV848" s="12" t="s">
        <v>84</v>
      </c>
      <c r="AW848" s="12" t="s">
        <v>36</v>
      </c>
      <c r="AX848" s="12" t="s">
        <v>77</v>
      </c>
      <c r="AY848" s="153" t="s">
        <v>358</v>
      </c>
    </row>
    <row r="849" spans="2:65" s="12" customFormat="1" ht="11.25">
      <c r="B849" s="151"/>
      <c r="D849" s="152" t="s">
        <v>368</v>
      </c>
      <c r="E849" s="153" t="s">
        <v>19</v>
      </c>
      <c r="F849" s="154" t="s">
        <v>2940</v>
      </c>
      <c r="H849" s="153" t="s">
        <v>19</v>
      </c>
      <c r="I849" s="155"/>
      <c r="L849" s="151"/>
      <c r="M849" s="156"/>
      <c r="T849" s="157"/>
      <c r="AT849" s="153" t="s">
        <v>368</v>
      </c>
      <c r="AU849" s="153" t="s">
        <v>90</v>
      </c>
      <c r="AV849" s="12" t="s">
        <v>84</v>
      </c>
      <c r="AW849" s="12" t="s">
        <v>36</v>
      </c>
      <c r="AX849" s="12" t="s">
        <v>77</v>
      </c>
      <c r="AY849" s="153" t="s">
        <v>358</v>
      </c>
    </row>
    <row r="850" spans="2:65" s="13" customFormat="1" ht="11.25">
      <c r="B850" s="158"/>
      <c r="D850" s="152" t="s">
        <v>368</v>
      </c>
      <c r="E850" s="159" t="s">
        <v>19</v>
      </c>
      <c r="F850" s="160" t="s">
        <v>5928</v>
      </c>
      <c r="H850" s="161">
        <v>87.2</v>
      </c>
      <c r="I850" s="162"/>
      <c r="L850" s="158"/>
      <c r="M850" s="163"/>
      <c r="T850" s="164"/>
      <c r="AT850" s="159" t="s">
        <v>368</v>
      </c>
      <c r="AU850" s="159" t="s">
        <v>90</v>
      </c>
      <c r="AV850" s="13" t="s">
        <v>90</v>
      </c>
      <c r="AW850" s="13" t="s">
        <v>36</v>
      </c>
      <c r="AX850" s="13" t="s">
        <v>77</v>
      </c>
      <c r="AY850" s="159" t="s">
        <v>358</v>
      </c>
    </row>
    <row r="851" spans="2:65" s="14" customFormat="1" ht="11.25">
      <c r="B851" s="165"/>
      <c r="D851" s="152" t="s">
        <v>368</v>
      </c>
      <c r="E851" s="166" t="s">
        <v>19</v>
      </c>
      <c r="F851" s="167" t="s">
        <v>371</v>
      </c>
      <c r="H851" s="168">
        <v>87.2</v>
      </c>
      <c r="I851" s="169"/>
      <c r="L851" s="165"/>
      <c r="M851" s="170"/>
      <c r="T851" s="171"/>
      <c r="AT851" s="166" t="s">
        <v>368</v>
      </c>
      <c r="AU851" s="166" t="s">
        <v>90</v>
      </c>
      <c r="AV851" s="14" t="s">
        <v>364</v>
      </c>
      <c r="AW851" s="14" t="s">
        <v>36</v>
      </c>
      <c r="AX851" s="14" t="s">
        <v>84</v>
      </c>
      <c r="AY851" s="166" t="s">
        <v>358</v>
      </c>
    </row>
    <row r="852" spans="2:65" s="1" customFormat="1" ht="37.9" customHeight="1">
      <c r="B852" s="33"/>
      <c r="C852" s="134" t="s">
        <v>1132</v>
      </c>
      <c r="D852" s="134" t="s">
        <v>360</v>
      </c>
      <c r="E852" s="135" t="s">
        <v>1156</v>
      </c>
      <c r="F852" s="136" t="s">
        <v>1157</v>
      </c>
      <c r="G852" s="137" t="s">
        <v>504</v>
      </c>
      <c r="H852" s="138">
        <v>18</v>
      </c>
      <c r="I852" s="139"/>
      <c r="J852" s="140">
        <f>ROUND(I852*H852,2)</f>
        <v>0</v>
      </c>
      <c r="K852" s="136" t="s">
        <v>363</v>
      </c>
      <c r="L852" s="33"/>
      <c r="M852" s="141" t="s">
        <v>19</v>
      </c>
      <c r="N852" s="142" t="s">
        <v>49</v>
      </c>
      <c r="P852" s="143">
        <f>O852*H852</f>
        <v>0</v>
      </c>
      <c r="Q852" s="143">
        <v>4.8161770000000002E-4</v>
      </c>
      <c r="R852" s="143">
        <f>Q852*H852</f>
        <v>8.669118600000001E-3</v>
      </c>
      <c r="S852" s="143">
        <v>0</v>
      </c>
      <c r="T852" s="144">
        <f>S852*H852</f>
        <v>0</v>
      </c>
      <c r="AR852" s="145" t="s">
        <v>364</v>
      </c>
      <c r="AT852" s="145" t="s">
        <v>360</v>
      </c>
      <c r="AU852" s="145" t="s">
        <v>90</v>
      </c>
      <c r="AY852" s="18" t="s">
        <v>358</v>
      </c>
      <c r="BE852" s="146">
        <f>IF(N852="základní",J852,0)</f>
        <v>0</v>
      </c>
      <c r="BF852" s="146">
        <f>IF(N852="snížená",J852,0)</f>
        <v>0</v>
      </c>
      <c r="BG852" s="146">
        <f>IF(N852="zákl. přenesená",J852,0)</f>
        <v>0</v>
      </c>
      <c r="BH852" s="146">
        <f>IF(N852="sníž. přenesená",J852,0)</f>
        <v>0</v>
      </c>
      <c r="BI852" s="146">
        <f>IF(N852="nulová",J852,0)</f>
        <v>0</v>
      </c>
      <c r="BJ852" s="18" t="s">
        <v>90</v>
      </c>
      <c r="BK852" s="146">
        <f>ROUND(I852*H852,2)</f>
        <v>0</v>
      </c>
      <c r="BL852" s="18" t="s">
        <v>364</v>
      </c>
      <c r="BM852" s="145" t="s">
        <v>5929</v>
      </c>
    </row>
    <row r="853" spans="2:65" s="1" customFormat="1" ht="11.25">
      <c r="B853" s="33"/>
      <c r="D853" s="147" t="s">
        <v>366</v>
      </c>
      <c r="F853" s="148" t="s">
        <v>1159</v>
      </c>
      <c r="I853" s="149"/>
      <c r="L853" s="33"/>
      <c r="M853" s="150"/>
      <c r="T853" s="54"/>
      <c r="AT853" s="18" t="s">
        <v>366</v>
      </c>
      <c r="AU853" s="18" t="s">
        <v>90</v>
      </c>
    </row>
    <row r="854" spans="2:65" s="12" customFormat="1" ht="11.25">
      <c r="B854" s="151"/>
      <c r="D854" s="152" t="s">
        <v>368</v>
      </c>
      <c r="E854" s="153" t="s">
        <v>19</v>
      </c>
      <c r="F854" s="154" t="s">
        <v>485</v>
      </c>
      <c r="H854" s="153" t="s">
        <v>19</v>
      </c>
      <c r="I854" s="155"/>
      <c r="L854" s="151"/>
      <c r="M854" s="156"/>
      <c r="T854" s="157"/>
      <c r="AT854" s="153" t="s">
        <v>368</v>
      </c>
      <c r="AU854" s="153" t="s">
        <v>90</v>
      </c>
      <c r="AV854" s="12" t="s">
        <v>84</v>
      </c>
      <c r="AW854" s="12" t="s">
        <v>36</v>
      </c>
      <c r="AX854" s="12" t="s">
        <v>77</v>
      </c>
      <c r="AY854" s="153" t="s">
        <v>358</v>
      </c>
    </row>
    <row r="855" spans="2:65" s="12" customFormat="1" ht="11.25">
      <c r="B855" s="151"/>
      <c r="D855" s="152" t="s">
        <v>368</v>
      </c>
      <c r="E855" s="153" t="s">
        <v>19</v>
      </c>
      <c r="F855" s="154" t="s">
        <v>1231</v>
      </c>
      <c r="H855" s="153" t="s">
        <v>19</v>
      </c>
      <c r="I855" s="155"/>
      <c r="L855" s="151"/>
      <c r="M855" s="156"/>
      <c r="T855" s="157"/>
      <c r="AT855" s="153" t="s">
        <v>368</v>
      </c>
      <c r="AU855" s="153" t="s">
        <v>90</v>
      </c>
      <c r="AV855" s="12" t="s">
        <v>84</v>
      </c>
      <c r="AW855" s="12" t="s">
        <v>36</v>
      </c>
      <c r="AX855" s="12" t="s">
        <v>77</v>
      </c>
      <c r="AY855" s="153" t="s">
        <v>358</v>
      </c>
    </row>
    <row r="856" spans="2:65" s="13" customFormat="1" ht="11.25">
      <c r="B856" s="158"/>
      <c r="D856" s="152" t="s">
        <v>368</v>
      </c>
      <c r="E856" s="159" t="s">
        <v>19</v>
      </c>
      <c r="F856" s="160" t="s">
        <v>1214</v>
      </c>
      <c r="H856" s="161">
        <v>1</v>
      </c>
      <c r="I856" s="162"/>
      <c r="L856" s="158"/>
      <c r="M856" s="163"/>
      <c r="T856" s="164"/>
      <c r="AT856" s="159" t="s">
        <v>368</v>
      </c>
      <c r="AU856" s="159" t="s">
        <v>90</v>
      </c>
      <c r="AV856" s="13" t="s">
        <v>90</v>
      </c>
      <c r="AW856" s="13" t="s">
        <v>36</v>
      </c>
      <c r="AX856" s="13" t="s">
        <v>77</v>
      </c>
      <c r="AY856" s="159" t="s">
        <v>358</v>
      </c>
    </row>
    <row r="857" spans="2:65" s="13" customFormat="1" ht="11.25">
      <c r="B857" s="158"/>
      <c r="D857" s="152" t="s">
        <v>368</v>
      </c>
      <c r="E857" s="159" t="s">
        <v>19</v>
      </c>
      <c r="F857" s="160" t="s">
        <v>1172</v>
      </c>
      <c r="H857" s="161">
        <v>1</v>
      </c>
      <c r="I857" s="162"/>
      <c r="L857" s="158"/>
      <c r="M857" s="163"/>
      <c r="T857" s="164"/>
      <c r="AT857" s="159" t="s">
        <v>368</v>
      </c>
      <c r="AU857" s="159" t="s">
        <v>90</v>
      </c>
      <c r="AV857" s="13" t="s">
        <v>90</v>
      </c>
      <c r="AW857" s="13" t="s">
        <v>36</v>
      </c>
      <c r="AX857" s="13" t="s">
        <v>77</v>
      </c>
      <c r="AY857" s="159" t="s">
        <v>358</v>
      </c>
    </row>
    <row r="858" spans="2:65" s="13" customFormat="1" ht="11.25">
      <c r="B858" s="158"/>
      <c r="D858" s="152" t="s">
        <v>368</v>
      </c>
      <c r="E858" s="159" t="s">
        <v>19</v>
      </c>
      <c r="F858" s="160" t="s">
        <v>1215</v>
      </c>
      <c r="H858" s="161">
        <v>1</v>
      </c>
      <c r="I858" s="162"/>
      <c r="L858" s="158"/>
      <c r="M858" s="163"/>
      <c r="T858" s="164"/>
      <c r="AT858" s="159" t="s">
        <v>368</v>
      </c>
      <c r="AU858" s="159" t="s">
        <v>90</v>
      </c>
      <c r="AV858" s="13" t="s">
        <v>90</v>
      </c>
      <c r="AW858" s="13" t="s">
        <v>36</v>
      </c>
      <c r="AX858" s="13" t="s">
        <v>77</v>
      </c>
      <c r="AY858" s="159" t="s">
        <v>358</v>
      </c>
    </row>
    <row r="859" spans="2:65" s="13" customFormat="1" ht="11.25">
      <c r="B859" s="158"/>
      <c r="D859" s="152" t="s">
        <v>368</v>
      </c>
      <c r="E859" s="159" t="s">
        <v>19</v>
      </c>
      <c r="F859" s="160" t="s">
        <v>1173</v>
      </c>
      <c r="H859" s="161">
        <v>1</v>
      </c>
      <c r="I859" s="162"/>
      <c r="L859" s="158"/>
      <c r="M859" s="163"/>
      <c r="T859" s="164"/>
      <c r="AT859" s="159" t="s">
        <v>368</v>
      </c>
      <c r="AU859" s="159" t="s">
        <v>90</v>
      </c>
      <c r="AV859" s="13" t="s">
        <v>90</v>
      </c>
      <c r="AW859" s="13" t="s">
        <v>36</v>
      </c>
      <c r="AX859" s="13" t="s">
        <v>77</v>
      </c>
      <c r="AY859" s="159" t="s">
        <v>358</v>
      </c>
    </row>
    <row r="860" spans="2:65" s="13" customFormat="1" ht="11.25">
      <c r="B860" s="158"/>
      <c r="D860" s="152" t="s">
        <v>368</v>
      </c>
      <c r="E860" s="159" t="s">
        <v>19</v>
      </c>
      <c r="F860" s="160" t="s">
        <v>1174</v>
      </c>
      <c r="H860" s="161">
        <v>1</v>
      </c>
      <c r="I860" s="162"/>
      <c r="L860" s="158"/>
      <c r="M860" s="163"/>
      <c r="T860" s="164"/>
      <c r="AT860" s="159" t="s">
        <v>368</v>
      </c>
      <c r="AU860" s="159" t="s">
        <v>90</v>
      </c>
      <c r="AV860" s="13" t="s">
        <v>90</v>
      </c>
      <c r="AW860" s="13" t="s">
        <v>36</v>
      </c>
      <c r="AX860" s="13" t="s">
        <v>77</v>
      </c>
      <c r="AY860" s="159" t="s">
        <v>358</v>
      </c>
    </row>
    <row r="861" spans="2:65" s="13" customFormat="1" ht="11.25">
      <c r="B861" s="158"/>
      <c r="D861" s="152" t="s">
        <v>368</v>
      </c>
      <c r="E861" s="159" t="s">
        <v>19</v>
      </c>
      <c r="F861" s="160" t="s">
        <v>1175</v>
      </c>
      <c r="H861" s="161">
        <v>1</v>
      </c>
      <c r="I861" s="162"/>
      <c r="L861" s="158"/>
      <c r="M861" s="163"/>
      <c r="T861" s="164"/>
      <c r="AT861" s="159" t="s">
        <v>368</v>
      </c>
      <c r="AU861" s="159" t="s">
        <v>90</v>
      </c>
      <c r="AV861" s="13" t="s">
        <v>90</v>
      </c>
      <c r="AW861" s="13" t="s">
        <v>36</v>
      </c>
      <c r="AX861" s="13" t="s">
        <v>77</v>
      </c>
      <c r="AY861" s="159" t="s">
        <v>358</v>
      </c>
    </row>
    <row r="862" spans="2:65" s="13" customFormat="1" ht="11.25">
      <c r="B862" s="158"/>
      <c r="D862" s="152" t="s">
        <v>368</v>
      </c>
      <c r="E862" s="159" t="s">
        <v>19</v>
      </c>
      <c r="F862" s="160" t="s">
        <v>1176</v>
      </c>
      <c r="H862" s="161">
        <v>1</v>
      </c>
      <c r="I862" s="162"/>
      <c r="L862" s="158"/>
      <c r="M862" s="163"/>
      <c r="T862" s="164"/>
      <c r="AT862" s="159" t="s">
        <v>368</v>
      </c>
      <c r="AU862" s="159" t="s">
        <v>90</v>
      </c>
      <c r="AV862" s="13" t="s">
        <v>90</v>
      </c>
      <c r="AW862" s="13" t="s">
        <v>36</v>
      </c>
      <c r="AX862" s="13" t="s">
        <v>77</v>
      </c>
      <c r="AY862" s="159" t="s">
        <v>358</v>
      </c>
    </row>
    <row r="863" spans="2:65" s="15" customFormat="1" ht="11.25">
      <c r="B863" s="172"/>
      <c r="D863" s="152" t="s">
        <v>368</v>
      </c>
      <c r="E863" s="173" t="s">
        <v>19</v>
      </c>
      <c r="F863" s="174" t="s">
        <v>416</v>
      </c>
      <c r="H863" s="175">
        <v>7</v>
      </c>
      <c r="I863" s="176"/>
      <c r="L863" s="172"/>
      <c r="M863" s="177"/>
      <c r="T863" s="178"/>
      <c r="AT863" s="173" t="s">
        <v>368</v>
      </c>
      <c r="AU863" s="173" t="s">
        <v>90</v>
      </c>
      <c r="AV863" s="15" t="s">
        <v>97</v>
      </c>
      <c r="AW863" s="15" t="s">
        <v>36</v>
      </c>
      <c r="AX863" s="15" t="s">
        <v>77</v>
      </c>
      <c r="AY863" s="173" t="s">
        <v>358</v>
      </c>
    </row>
    <row r="864" spans="2:65" s="13" customFormat="1" ht="11.25">
      <c r="B864" s="158"/>
      <c r="D864" s="152" t="s">
        <v>368</v>
      </c>
      <c r="E864" s="159" t="s">
        <v>19</v>
      </c>
      <c r="F864" s="160" t="s">
        <v>5930</v>
      </c>
      <c r="H864" s="161">
        <v>1</v>
      </c>
      <c r="I864" s="162"/>
      <c r="L864" s="158"/>
      <c r="M864" s="163"/>
      <c r="T864" s="164"/>
      <c r="AT864" s="159" t="s">
        <v>368</v>
      </c>
      <c r="AU864" s="159" t="s">
        <v>90</v>
      </c>
      <c r="AV864" s="13" t="s">
        <v>90</v>
      </c>
      <c r="AW864" s="13" t="s">
        <v>36</v>
      </c>
      <c r="AX864" s="13" t="s">
        <v>77</v>
      </c>
      <c r="AY864" s="159" t="s">
        <v>358</v>
      </c>
    </row>
    <row r="865" spans="2:65" s="13" customFormat="1" ht="11.25">
      <c r="B865" s="158"/>
      <c r="D865" s="152" t="s">
        <v>368</v>
      </c>
      <c r="E865" s="159" t="s">
        <v>19</v>
      </c>
      <c r="F865" s="160" t="s">
        <v>1210</v>
      </c>
      <c r="H865" s="161">
        <v>1</v>
      </c>
      <c r="I865" s="162"/>
      <c r="L865" s="158"/>
      <c r="M865" s="163"/>
      <c r="T865" s="164"/>
      <c r="AT865" s="159" t="s">
        <v>368</v>
      </c>
      <c r="AU865" s="159" t="s">
        <v>90</v>
      </c>
      <c r="AV865" s="13" t="s">
        <v>90</v>
      </c>
      <c r="AW865" s="13" t="s">
        <v>36</v>
      </c>
      <c r="AX865" s="13" t="s">
        <v>77</v>
      </c>
      <c r="AY865" s="159" t="s">
        <v>358</v>
      </c>
    </row>
    <row r="866" spans="2:65" s="13" customFormat="1" ht="11.25">
      <c r="B866" s="158"/>
      <c r="D866" s="152" t="s">
        <v>368</v>
      </c>
      <c r="E866" s="159" t="s">
        <v>19</v>
      </c>
      <c r="F866" s="160" t="s">
        <v>1211</v>
      </c>
      <c r="H866" s="161">
        <v>1</v>
      </c>
      <c r="I866" s="162"/>
      <c r="L866" s="158"/>
      <c r="M866" s="163"/>
      <c r="T866" s="164"/>
      <c r="AT866" s="159" t="s">
        <v>368</v>
      </c>
      <c r="AU866" s="159" t="s">
        <v>90</v>
      </c>
      <c r="AV866" s="13" t="s">
        <v>90</v>
      </c>
      <c r="AW866" s="13" t="s">
        <v>36</v>
      </c>
      <c r="AX866" s="13" t="s">
        <v>77</v>
      </c>
      <c r="AY866" s="159" t="s">
        <v>358</v>
      </c>
    </row>
    <row r="867" spans="2:65" s="13" customFormat="1" ht="11.25">
      <c r="B867" s="158"/>
      <c r="D867" s="152" t="s">
        <v>368</v>
      </c>
      <c r="E867" s="159" t="s">
        <v>19</v>
      </c>
      <c r="F867" s="160" t="s">
        <v>1212</v>
      </c>
      <c r="H867" s="161">
        <v>1</v>
      </c>
      <c r="I867" s="162"/>
      <c r="L867" s="158"/>
      <c r="M867" s="163"/>
      <c r="T867" s="164"/>
      <c r="AT867" s="159" t="s">
        <v>368</v>
      </c>
      <c r="AU867" s="159" t="s">
        <v>90</v>
      </c>
      <c r="AV867" s="13" t="s">
        <v>90</v>
      </c>
      <c r="AW867" s="13" t="s">
        <v>36</v>
      </c>
      <c r="AX867" s="13" t="s">
        <v>77</v>
      </c>
      <c r="AY867" s="159" t="s">
        <v>358</v>
      </c>
    </row>
    <row r="868" spans="2:65" s="13" customFormat="1" ht="11.25">
      <c r="B868" s="158"/>
      <c r="D868" s="152" t="s">
        <v>368</v>
      </c>
      <c r="E868" s="159" t="s">
        <v>19</v>
      </c>
      <c r="F868" s="160" t="s">
        <v>1213</v>
      </c>
      <c r="H868" s="161">
        <v>1</v>
      </c>
      <c r="I868" s="162"/>
      <c r="L868" s="158"/>
      <c r="M868" s="163"/>
      <c r="T868" s="164"/>
      <c r="AT868" s="159" t="s">
        <v>368</v>
      </c>
      <c r="AU868" s="159" t="s">
        <v>90</v>
      </c>
      <c r="AV868" s="13" t="s">
        <v>90</v>
      </c>
      <c r="AW868" s="13" t="s">
        <v>36</v>
      </c>
      <c r="AX868" s="13" t="s">
        <v>77</v>
      </c>
      <c r="AY868" s="159" t="s">
        <v>358</v>
      </c>
    </row>
    <row r="869" spans="2:65" s="13" customFormat="1" ht="11.25">
      <c r="B869" s="158"/>
      <c r="D869" s="152" t="s">
        <v>368</v>
      </c>
      <c r="E869" s="159" t="s">
        <v>19</v>
      </c>
      <c r="F869" s="160" t="s">
        <v>1167</v>
      </c>
      <c r="H869" s="161">
        <v>1</v>
      </c>
      <c r="I869" s="162"/>
      <c r="L869" s="158"/>
      <c r="M869" s="163"/>
      <c r="T869" s="164"/>
      <c r="AT869" s="159" t="s">
        <v>368</v>
      </c>
      <c r="AU869" s="159" t="s">
        <v>90</v>
      </c>
      <c r="AV869" s="13" t="s">
        <v>90</v>
      </c>
      <c r="AW869" s="13" t="s">
        <v>36</v>
      </c>
      <c r="AX869" s="13" t="s">
        <v>77</v>
      </c>
      <c r="AY869" s="159" t="s">
        <v>358</v>
      </c>
    </row>
    <row r="870" spans="2:65" s="13" customFormat="1" ht="11.25">
      <c r="B870" s="158"/>
      <c r="D870" s="152" t="s">
        <v>368</v>
      </c>
      <c r="E870" s="159" t="s">
        <v>19</v>
      </c>
      <c r="F870" s="160" t="s">
        <v>1170</v>
      </c>
      <c r="H870" s="161">
        <v>1</v>
      </c>
      <c r="I870" s="162"/>
      <c r="L870" s="158"/>
      <c r="M870" s="163"/>
      <c r="T870" s="164"/>
      <c r="AT870" s="159" t="s">
        <v>368</v>
      </c>
      <c r="AU870" s="159" t="s">
        <v>90</v>
      </c>
      <c r="AV870" s="13" t="s">
        <v>90</v>
      </c>
      <c r="AW870" s="13" t="s">
        <v>36</v>
      </c>
      <c r="AX870" s="13" t="s">
        <v>77</v>
      </c>
      <c r="AY870" s="159" t="s">
        <v>358</v>
      </c>
    </row>
    <row r="871" spans="2:65" s="13" customFormat="1" ht="11.25">
      <c r="B871" s="158"/>
      <c r="D871" s="152" t="s">
        <v>368</v>
      </c>
      <c r="E871" s="159" t="s">
        <v>19</v>
      </c>
      <c r="F871" s="160" t="s">
        <v>1171</v>
      </c>
      <c r="H871" s="161">
        <v>1</v>
      </c>
      <c r="I871" s="162"/>
      <c r="L871" s="158"/>
      <c r="M871" s="163"/>
      <c r="T871" s="164"/>
      <c r="AT871" s="159" t="s">
        <v>368</v>
      </c>
      <c r="AU871" s="159" t="s">
        <v>90</v>
      </c>
      <c r="AV871" s="13" t="s">
        <v>90</v>
      </c>
      <c r="AW871" s="13" t="s">
        <v>36</v>
      </c>
      <c r="AX871" s="13" t="s">
        <v>77</v>
      </c>
      <c r="AY871" s="159" t="s">
        <v>358</v>
      </c>
    </row>
    <row r="872" spans="2:65" s="13" customFormat="1" ht="11.25">
      <c r="B872" s="158"/>
      <c r="D872" s="152" t="s">
        <v>368</v>
      </c>
      <c r="E872" s="159" t="s">
        <v>19</v>
      </c>
      <c r="F872" s="160" t="s">
        <v>2360</v>
      </c>
      <c r="H872" s="161">
        <v>1</v>
      </c>
      <c r="I872" s="162"/>
      <c r="L872" s="158"/>
      <c r="M872" s="163"/>
      <c r="T872" s="164"/>
      <c r="AT872" s="159" t="s">
        <v>368</v>
      </c>
      <c r="AU872" s="159" t="s">
        <v>90</v>
      </c>
      <c r="AV872" s="13" t="s">
        <v>90</v>
      </c>
      <c r="AW872" s="13" t="s">
        <v>36</v>
      </c>
      <c r="AX872" s="13" t="s">
        <v>77</v>
      </c>
      <c r="AY872" s="159" t="s">
        <v>358</v>
      </c>
    </row>
    <row r="873" spans="2:65" s="15" customFormat="1" ht="11.25">
      <c r="B873" s="172"/>
      <c r="D873" s="152" t="s">
        <v>368</v>
      </c>
      <c r="E873" s="173" t="s">
        <v>19</v>
      </c>
      <c r="F873" s="174" t="s">
        <v>416</v>
      </c>
      <c r="H873" s="175">
        <v>9</v>
      </c>
      <c r="I873" s="176"/>
      <c r="L873" s="172"/>
      <c r="M873" s="177"/>
      <c r="T873" s="178"/>
      <c r="AT873" s="173" t="s">
        <v>368</v>
      </c>
      <c r="AU873" s="173" t="s">
        <v>90</v>
      </c>
      <c r="AV873" s="15" t="s">
        <v>97</v>
      </c>
      <c r="AW873" s="15" t="s">
        <v>36</v>
      </c>
      <c r="AX873" s="15" t="s">
        <v>77</v>
      </c>
      <c r="AY873" s="173" t="s">
        <v>358</v>
      </c>
    </row>
    <row r="874" spans="2:65" s="15" customFormat="1" ht="11.25">
      <c r="B874" s="172"/>
      <c r="D874" s="152" t="s">
        <v>368</v>
      </c>
      <c r="E874" s="173" t="s">
        <v>19</v>
      </c>
      <c r="F874" s="174" t="s">
        <v>416</v>
      </c>
      <c r="H874" s="175">
        <v>0</v>
      </c>
      <c r="I874" s="176"/>
      <c r="L874" s="172"/>
      <c r="M874" s="177"/>
      <c r="T874" s="178"/>
      <c r="AT874" s="173" t="s">
        <v>368</v>
      </c>
      <c r="AU874" s="173" t="s">
        <v>90</v>
      </c>
      <c r="AV874" s="15" t="s">
        <v>97</v>
      </c>
      <c r="AW874" s="15" t="s">
        <v>36</v>
      </c>
      <c r="AX874" s="15" t="s">
        <v>77</v>
      </c>
      <c r="AY874" s="173" t="s">
        <v>358</v>
      </c>
    </row>
    <row r="875" spans="2:65" s="13" customFormat="1" ht="11.25">
      <c r="B875" s="158"/>
      <c r="D875" s="152" t="s">
        <v>368</v>
      </c>
      <c r="E875" s="159" t="s">
        <v>19</v>
      </c>
      <c r="F875" s="160" t="s">
        <v>1208</v>
      </c>
      <c r="H875" s="161">
        <v>1</v>
      </c>
      <c r="I875" s="162"/>
      <c r="L875" s="158"/>
      <c r="M875" s="163"/>
      <c r="T875" s="164"/>
      <c r="AT875" s="159" t="s">
        <v>368</v>
      </c>
      <c r="AU875" s="159" t="s">
        <v>90</v>
      </c>
      <c r="AV875" s="13" t="s">
        <v>90</v>
      </c>
      <c r="AW875" s="13" t="s">
        <v>36</v>
      </c>
      <c r="AX875" s="13" t="s">
        <v>77</v>
      </c>
      <c r="AY875" s="159" t="s">
        <v>358</v>
      </c>
    </row>
    <row r="876" spans="2:65" s="13" customFormat="1" ht="11.25">
      <c r="B876" s="158"/>
      <c r="D876" s="152" t="s">
        <v>368</v>
      </c>
      <c r="E876" s="159" t="s">
        <v>19</v>
      </c>
      <c r="F876" s="160" t="s">
        <v>1162</v>
      </c>
      <c r="H876" s="161">
        <v>1</v>
      </c>
      <c r="I876" s="162"/>
      <c r="L876" s="158"/>
      <c r="M876" s="163"/>
      <c r="T876" s="164"/>
      <c r="AT876" s="159" t="s">
        <v>368</v>
      </c>
      <c r="AU876" s="159" t="s">
        <v>90</v>
      </c>
      <c r="AV876" s="13" t="s">
        <v>90</v>
      </c>
      <c r="AW876" s="13" t="s">
        <v>36</v>
      </c>
      <c r="AX876" s="13" t="s">
        <v>77</v>
      </c>
      <c r="AY876" s="159" t="s">
        <v>358</v>
      </c>
    </row>
    <row r="877" spans="2:65" s="15" customFormat="1" ht="11.25">
      <c r="B877" s="172"/>
      <c r="D877" s="152" t="s">
        <v>368</v>
      </c>
      <c r="E877" s="173" t="s">
        <v>19</v>
      </c>
      <c r="F877" s="174" t="s">
        <v>416</v>
      </c>
      <c r="H877" s="175">
        <v>2</v>
      </c>
      <c r="I877" s="176"/>
      <c r="L877" s="172"/>
      <c r="M877" s="177"/>
      <c r="T877" s="178"/>
      <c r="AT877" s="173" t="s">
        <v>368</v>
      </c>
      <c r="AU877" s="173" t="s">
        <v>90</v>
      </c>
      <c r="AV877" s="15" t="s">
        <v>97</v>
      </c>
      <c r="AW877" s="15" t="s">
        <v>36</v>
      </c>
      <c r="AX877" s="15" t="s">
        <v>77</v>
      </c>
      <c r="AY877" s="173" t="s">
        <v>358</v>
      </c>
    </row>
    <row r="878" spans="2:65" s="14" customFormat="1" ht="11.25">
      <c r="B878" s="165"/>
      <c r="D878" s="152" t="s">
        <v>368</v>
      </c>
      <c r="E878" s="166" t="s">
        <v>19</v>
      </c>
      <c r="F878" s="167" t="s">
        <v>371</v>
      </c>
      <c r="H878" s="168">
        <v>18</v>
      </c>
      <c r="I878" s="169"/>
      <c r="L878" s="165"/>
      <c r="M878" s="170"/>
      <c r="T878" s="171"/>
      <c r="AT878" s="166" t="s">
        <v>368</v>
      </c>
      <c r="AU878" s="166" t="s">
        <v>90</v>
      </c>
      <c r="AV878" s="14" t="s">
        <v>364</v>
      </c>
      <c r="AW878" s="14" t="s">
        <v>36</v>
      </c>
      <c r="AX878" s="14" t="s">
        <v>84</v>
      </c>
      <c r="AY878" s="166" t="s">
        <v>358</v>
      </c>
    </row>
    <row r="879" spans="2:65" s="1" customFormat="1" ht="55.5" customHeight="1">
      <c r="B879" s="33"/>
      <c r="C879" s="179" t="s">
        <v>1138</v>
      </c>
      <c r="D879" s="179" t="s">
        <v>440</v>
      </c>
      <c r="E879" s="180" t="s">
        <v>1188</v>
      </c>
      <c r="F879" s="181" t="s">
        <v>1189</v>
      </c>
      <c r="G879" s="182" t="s">
        <v>504</v>
      </c>
      <c r="H879" s="183">
        <v>7</v>
      </c>
      <c r="I879" s="184"/>
      <c r="J879" s="185">
        <f>ROUND(I879*H879,2)</f>
        <v>0</v>
      </c>
      <c r="K879" s="181" t="s">
        <v>19</v>
      </c>
      <c r="L879" s="186"/>
      <c r="M879" s="187" t="s">
        <v>19</v>
      </c>
      <c r="N879" s="188" t="s">
        <v>49</v>
      </c>
      <c r="P879" s="143">
        <f>O879*H879</f>
        <v>0</v>
      </c>
      <c r="Q879" s="143">
        <v>2.281E-2</v>
      </c>
      <c r="R879" s="143">
        <f>Q879*H879</f>
        <v>0.15967000000000001</v>
      </c>
      <c r="S879" s="143">
        <v>0</v>
      </c>
      <c r="T879" s="144">
        <f>S879*H879</f>
        <v>0</v>
      </c>
      <c r="AR879" s="145" t="s">
        <v>406</v>
      </c>
      <c r="AT879" s="145" t="s">
        <v>440</v>
      </c>
      <c r="AU879" s="145" t="s">
        <v>90</v>
      </c>
      <c r="AY879" s="18" t="s">
        <v>358</v>
      </c>
      <c r="BE879" s="146">
        <f>IF(N879="základní",J879,0)</f>
        <v>0</v>
      </c>
      <c r="BF879" s="146">
        <f>IF(N879="snížená",J879,0)</f>
        <v>0</v>
      </c>
      <c r="BG879" s="146">
        <f>IF(N879="zákl. přenesená",J879,0)</f>
        <v>0</v>
      </c>
      <c r="BH879" s="146">
        <f>IF(N879="sníž. přenesená",J879,0)</f>
        <v>0</v>
      </c>
      <c r="BI879" s="146">
        <f>IF(N879="nulová",J879,0)</f>
        <v>0</v>
      </c>
      <c r="BJ879" s="18" t="s">
        <v>90</v>
      </c>
      <c r="BK879" s="146">
        <f>ROUND(I879*H879,2)</f>
        <v>0</v>
      </c>
      <c r="BL879" s="18" t="s">
        <v>364</v>
      </c>
      <c r="BM879" s="145" t="s">
        <v>5931</v>
      </c>
    </row>
    <row r="880" spans="2:65" s="12" customFormat="1" ht="11.25">
      <c r="B880" s="151"/>
      <c r="D880" s="152" t="s">
        <v>368</v>
      </c>
      <c r="E880" s="153" t="s">
        <v>19</v>
      </c>
      <c r="F880" s="154" t="s">
        <v>485</v>
      </c>
      <c r="H880" s="153" t="s">
        <v>19</v>
      </c>
      <c r="I880" s="155"/>
      <c r="L880" s="151"/>
      <c r="M880" s="156"/>
      <c r="T880" s="157"/>
      <c r="AT880" s="153" t="s">
        <v>368</v>
      </c>
      <c r="AU880" s="153" t="s">
        <v>90</v>
      </c>
      <c r="AV880" s="12" t="s">
        <v>84</v>
      </c>
      <c r="AW880" s="12" t="s">
        <v>36</v>
      </c>
      <c r="AX880" s="12" t="s">
        <v>77</v>
      </c>
      <c r="AY880" s="153" t="s">
        <v>358</v>
      </c>
    </row>
    <row r="881" spans="2:65" s="12" customFormat="1" ht="11.25">
      <c r="B881" s="151"/>
      <c r="D881" s="152" t="s">
        <v>368</v>
      </c>
      <c r="E881" s="153" t="s">
        <v>19</v>
      </c>
      <c r="F881" s="154" t="s">
        <v>1231</v>
      </c>
      <c r="H881" s="153" t="s">
        <v>19</v>
      </c>
      <c r="I881" s="155"/>
      <c r="L881" s="151"/>
      <c r="M881" s="156"/>
      <c r="T881" s="157"/>
      <c r="AT881" s="153" t="s">
        <v>368</v>
      </c>
      <c r="AU881" s="153" t="s">
        <v>90</v>
      </c>
      <c r="AV881" s="12" t="s">
        <v>84</v>
      </c>
      <c r="AW881" s="12" t="s">
        <v>36</v>
      </c>
      <c r="AX881" s="12" t="s">
        <v>77</v>
      </c>
      <c r="AY881" s="153" t="s">
        <v>358</v>
      </c>
    </row>
    <row r="882" spans="2:65" s="13" customFormat="1" ht="11.25">
      <c r="B882" s="158"/>
      <c r="D882" s="152" t="s">
        <v>368</v>
      </c>
      <c r="E882" s="159" t="s">
        <v>19</v>
      </c>
      <c r="F882" s="160" t="s">
        <v>1214</v>
      </c>
      <c r="H882" s="161">
        <v>1</v>
      </c>
      <c r="I882" s="162"/>
      <c r="L882" s="158"/>
      <c r="M882" s="163"/>
      <c r="T882" s="164"/>
      <c r="AT882" s="159" t="s">
        <v>368</v>
      </c>
      <c r="AU882" s="159" t="s">
        <v>90</v>
      </c>
      <c r="AV882" s="13" t="s">
        <v>90</v>
      </c>
      <c r="AW882" s="13" t="s">
        <v>36</v>
      </c>
      <c r="AX882" s="13" t="s">
        <v>77</v>
      </c>
      <c r="AY882" s="159" t="s">
        <v>358</v>
      </c>
    </row>
    <row r="883" spans="2:65" s="13" customFormat="1" ht="11.25">
      <c r="B883" s="158"/>
      <c r="D883" s="152" t="s">
        <v>368</v>
      </c>
      <c r="E883" s="159" t="s">
        <v>19</v>
      </c>
      <c r="F883" s="160" t="s">
        <v>1172</v>
      </c>
      <c r="H883" s="161">
        <v>1</v>
      </c>
      <c r="I883" s="162"/>
      <c r="L883" s="158"/>
      <c r="M883" s="163"/>
      <c r="T883" s="164"/>
      <c r="AT883" s="159" t="s">
        <v>368</v>
      </c>
      <c r="AU883" s="159" t="s">
        <v>90</v>
      </c>
      <c r="AV883" s="13" t="s">
        <v>90</v>
      </c>
      <c r="AW883" s="13" t="s">
        <v>36</v>
      </c>
      <c r="AX883" s="13" t="s">
        <v>77</v>
      </c>
      <c r="AY883" s="159" t="s">
        <v>358</v>
      </c>
    </row>
    <row r="884" spans="2:65" s="13" customFormat="1" ht="11.25">
      <c r="B884" s="158"/>
      <c r="D884" s="152" t="s">
        <v>368</v>
      </c>
      <c r="E884" s="159" t="s">
        <v>19</v>
      </c>
      <c r="F884" s="160" t="s">
        <v>1215</v>
      </c>
      <c r="H884" s="161">
        <v>1</v>
      </c>
      <c r="I884" s="162"/>
      <c r="L884" s="158"/>
      <c r="M884" s="163"/>
      <c r="T884" s="164"/>
      <c r="AT884" s="159" t="s">
        <v>368</v>
      </c>
      <c r="AU884" s="159" t="s">
        <v>90</v>
      </c>
      <c r="AV884" s="13" t="s">
        <v>90</v>
      </c>
      <c r="AW884" s="13" t="s">
        <v>36</v>
      </c>
      <c r="AX884" s="13" t="s">
        <v>77</v>
      </c>
      <c r="AY884" s="159" t="s">
        <v>358</v>
      </c>
    </row>
    <row r="885" spans="2:65" s="13" customFormat="1" ht="11.25">
      <c r="B885" s="158"/>
      <c r="D885" s="152" t="s">
        <v>368</v>
      </c>
      <c r="E885" s="159" t="s">
        <v>19</v>
      </c>
      <c r="F885" s="160" t="s">
        <v>1173</v>
      </c>
      <c r="H885" s="161">
        <v>1</v>
      </c>
      <c r="I885" s="162"/>
      <c r="L885" s="158"/>
      <c r="M885" s="163"/>
      <c r="T885" s="164"/>
      <c r="AT885" s="159" t="s">
        <v>368</v>
      </c>
      <c r="AU885" s="159" t="s">
        <v>90</v>
      </c>
      <c r="AV885" s="13" t="s">
        <v>90</v>
      </c>
      <c r="AW885" s="13" t="s">
        <v>36</v>
      </c>
      <c r="AX885" s="13" t="s">
        <v>77</v>
      </c>
      <c r="AY885" s="159" t="s">
        <v>358</v>
      </c>
    </row>
    <row r="886" spans="2:65" s="13" customFormat="1" ht="11.25">
      <c r="B886" s="158"/>
      <c r="D886" s="152" t="s">
        <v>368</v>
      </c>
      <c r="E886" s="159" t="s">
        <v>19</v>
      </c>
      <c r="F886" s="160" t="s">
        <v>1174</v>
      </c>
      <c r="H886" s="161">
        <v>1</v>
      </c>
      <c r="I886" s="162"/>
      <c r="L886" s="158"/>
      <c r="M886" s="163"/>
      <c r="T886" s="164"/>
      <c r="AT886" s="159" t="s">
        <v>368</v>
      </c>
      <c r="AU886" s="159" t="s">
        <v>90</v>
      </c>
      <c r="AV886" s="13" t="s">
        <v>90</v>
      </c>
      <c r="AW886" s="13" t="s">
        <v>36</v>
      </c>
      <c r="AX886" s="13" t="s">
        <v>77</v>
      </c>
      <c r="AY886" s="159" t="s">
        <v>358</v>
      </c>
    </row>
    <row r="887" spans="2:65" s="13" customFormat="1" ht="11.25">
      <c r="B887" s="158"/>
      <c r="D887" s="152" t="s">
        <v>368</v>
      </c>
      <c r="E887" s="159" t="s">
        <v>19</v>
      </c>
      <c r="F887" s="160" t="s">
        <v>1175</v>
      </c>
      <c r="H887" s="161">
        <v>1</v>
      </c>
      <c r="I887" s="162"/>
      <c r="L887" s="158"/>
      <c r="M887" s="163"/>
      <c r="T887" s="164"/>
      <c r="AT887" s="159" t="s">
        <v>368</v>
      </c>
      <c r="AU887" s="159" t="s">
        <v>90</v>
      </c>
      <c r="AV887" s="13" t="s">
        <v>90</v>
      </c>
      <c r="AW887" s="13" t="s">
        <v>36</v>
      </c>
      <c r="AX887" s="13" t="s">
        <v>77</v>
      </c>
      <c r="AY887" s="159" t="s">
        <v>358</v>
      </c>
    </row>
    <row r="888" spans="2:65" s="13" customFormat="1" ht="11.25">
      <c r="B888" s="158"/>
      <c r="D888" s="152" t="s">
        <v>368</v>
      </c>
      <c r="E888" s="159" t="s">
        <v>19</v>
      </c>
      <c r="F888" s="160" t="s">
        <v>1176</v>
      </c>
      <c r="H888" s="161">
        <v>1</v>
      </c>
      <c r="I888" s="162"/>
      <c r="L888" s="158"/>
      <c r="M888" s="163"/>
      <c r="T888" s="164"/>
      <c r="AT888" s="159" t="s">
        <v>368</v>
      </c>
      <c r="AU888" s="159" t="s">
        <v>90</v>
      </c>
      <c r="AV888" s="13" t="s">
        <v>90</v>
      </c>
      <c r="AW888" s="13" t="s">
        <v>36</v>
      </c>
      <c r="AX888" s="13" t="s">
        <v>77</v>
      </c>
      <c r="AY888" s="159" t="s">
        <v>358</v>
      </c>
    </row>
    <row r="889" spans="2:65" s="14" customFormat="1" ht="11.25">
      <c r="B889" s="165"/>
      <c r="D889" s="152" t="s">
        <v>368</v>
      </c>
      <c r="E889" s="166" t="s">
        <v>19</v>
      </c>
      <c r="F889" s="167" t="s">
        <v>371</v>
      </c>
      <c r="H889" s="168">
        <v>7</v>
      </c>
      <c r="I889" s="169"/>
      <c r="L889" s="165"/>
      <c r="M889" s="170"/>
      <c r="T889" s="171"/>
      <c r="AT889" s="166" t="s">
        <v>368</v>
      </c>
      <c r="AU889" s="166" t="s">
        <v>90</v>
      </c>
      <c r="AV889" s="14" t="s">
        <v>364</v>
      </c>
      <c r="AW889" s="14" t="s">
        <v>36</v>
      </c>
      <c r="AX889" s="14" t="s">
        <v>84</v>
      </c>
      <c r="AY889" s="166" t="s">
        <v>358</v>
      </c>
    </row>
    <row r="890" spans="2:65" s="1" customFormat="1" ht="55.5" customHeight="1">
      <c r="B890" s="33"/>
      <c r="C890" s="179" t="s">
        <v>1143</v>
      </c>
      <c r="D890" s="179" t="s">
        <v>440</v>
      </c>
      <c r="E890" s="180" t="s">
        <v>1192</v>
      </c>
      <c r="F890" s="181" t="s">
        <v>1193</v>
      </c>
      <c r="G890" s="182" t="s">
        <v>504</v>
      </c>
      <c r="H890" s="183">
        <v>9</v>
      </c>
      <c r="I890" s="184"/>
      <c r="J890" s="185">
        <f>ROUND(I890*H890,2)</f>
        <v>0</v>
      </c>
      <c r="K890" s="181" t="s">
        <v>19</v>
      </c>
      <c r="L890" s="186"/>
      <c r="M890" s="187" t="s">
        <v>19</v>
      </c>
      <c r="N890" s="188" t="s">
        <v>49</v>
      </c>
      <c r="P890" s="143">
        <f>O890*H890</f>
        <v>0</v>
      </c>
      <c r="Q890" s="143">
        <v>2.3369999999999998E-2</v>
      </c>
      <c r="R890" s="143">
        <f>Q890*H890</f>
        <v>0.21032999999999999</v>
      </c>
      <c r="S890" s="143">
        <v>0</v>
      </c>
      <c r="T890" s="144">
        <f>S890*H890</f>
        <v>0</v>
      </c>
      <c r="AR890" s="145" t="s">
        <v>406</v>
      </c>
      <c r="AT890" s="145" t="s">
        <v>440</v>
      </c>
      <c r="AU890" s="145" t="s">
        <v>90</v>
      </c>
      <c r="AY890" s="18" t="s">
        <v>358</v>
      </c>
      <c r="BE890" s="146">
        <f>IF(N890="základní",J890,0)</f>
        <v>0</v>
      </c>
      <c r="BF890" s="146">
        <f>IF(N890="snížená",J890,0)</f>
        <v>0</v>
      </c>
      <c r="BG890" s="146">
        <f>IF(N890="zákl. přenesená",J890,0)</f>
        <v>0</v>
      </c>
      <c r="BH890" s="146">
        <f>IF(N890="sníž. přenesená",J890,0)</f>
        <v>0</v>
      </c>
      <c r="BI890" s="146">
        <f>IF(N890="nulová",J890,0)</f>
        <v>0</v>
      </c>
      <c r="BJ890" s="18" t="s">
        <v>90</v>
      </c>
      <c r="BK890" s="146">
        <f>ROUND(I890*H890,2)</f>
        <v>0</v>
      </c>
      <c r="BL890" s="18" t="s">
        <v>364</v>
      </c>
      <c r="BM890" s="145" t="s">
        <v>5932</v>
      </c>
    </row>
    <row r="891" spans="2:65" s="12" customFormat="1" ht="11.25">
      <c r="B891" s="151"/>
      <c r="D891" s="152" t="s">
        <v>368</v>
      </c>
      <c r="E891" s="153" t="s">
        <v>19</v>
      </c>
      <c r="F891" s="154" t="s">
        <v>485</v>
      </c>
      <c r="H891" s="153" t="s">
        <v>19</v>
      </c>
      <c r="I891" s="155"/>
      <c r="L891" s="151"/>
      <c r="M891" s="156"/>
      <c r="T891" s="157"/>
      <c r="AT891" s="153" t="s">
        <v>368</v>
      </c>
      <c r="AU891" s="153" t="s">
        <v>90</v>
      </c>
      <c r="AV891" s="12" t="s">
        <v>84</v>
      </c>
      <c r="AW891" s="12" t="s">
        <v>36</v>
      </c>
      <c r="AX891" s="12" t="s">
        <v>77</v>
      </c>
      <c r="AY891" s="153" t="s">
        <v>358</v>
      </c>
    </row>
    <row r="892" spans="2:65" s="12" customFormat="1" ht="11.25">
      <c r="B892" s="151"/>
      <c r="D892" s="152" t="s">
        <v>368</v>
      </c>
      <c r="E892" s="153" t="s">
        <v>19</v>
      </c>
      <c r="F892" s="154" t="s">
        <v>1231</v>
      </c>
      <c r="H892" s="153" t="s">
        <v>19</v>
      </c>
      <c r="I892" s="155"/>
      <c r="L892" s="151"/>
      <c r="M892" s="156"/>
      <c r="T892" s="157"/>
      <c r="AT892" s="153" t="s">
        <v>368</v>
      </c>
      <c r="AU892" s="153" t="s">
        <v>90</v>
      </c>
      <c r="AV892" s="12" t="s">
        <v>84</v>
      </c>
      <c r="AW892" s="12" t="s">
        <v>36</v>
      </c>
      <c r="AX892" s="12" t="s">
        <v>77</v>
      </c>
      <c r="AY892" s="153" t="s">
        <v>358</v>
      </c>
    </row>
    <row r="893" spans="2:65" s="13" customFormat="1" ht="11.25">
      <c r="B893" s="158"/>
      <c r="D893" s="152" t="s">
        <v>368</v>
      </c>
      <c r="E893" s="159" t="s">
        <v>19</v>
      </c>
      <c r="F893" s="160" t="s">
        <v>5930</v>
      </c>
      <c r="H893" s="161">
        <v>1</v>
      </c>
      <c r="I893" s="162"/>
      <c r="L893" s="158"/>
      <c r="M893" s="163"/>
      <c r="T893" s="164"/>
      <c r="AT893" s="159" t="s">
        <v>368</v>
      </c>
      <c r="AU893" s="159" t="s">
        <v>90</v>
      </c>
      <c r="AV893" s="13" t="s">
        <v>90</v>
      </c>
      <c r="AW893" s="13" t="s">
        <v>36</v>
      </c>
      <c r="AX893" s="13" t="s">
        <v>77</v>
      </c>
      <c r="AY893" s="159" t="s">
        <v>358</v>
      </c>
    </row>
    <row r="894" spans="2:65" s="13" customFormat="1" ht="11.25">
      <c r="B894" s="158"/>
      <c r="D894" s="152" t="s">
        <v>368</v>
      </c>
      <c r="E894" s="159" t="s">
        <v>19</v>
      </c>
      <c r="F894" s="160" t="s">
        <v>1210</v>
      </c>
      <c r="H894" s="161">
        <v>1</v>
      </c>
      <c r="I894" s="162"/>
      <c r="L894" s="158"/>
      <c r="M894" s="163"/>
      <c r="T894" s="164"/>
      <c r="AT894" s="159" t="s">
        <v>368</v>
      </c>
      <c r="AU894" s="159" t="s">
        <v>90</v>
      </c>
      <c r="AV894" s="13" t="s">
        <v>90</v>
      </c>
      <c r="AW894" s="13" t="s">
        <v>36</v>
      </c>
      <c r="AX894" s="13" t="s">
        <v>77</v>
      </c>
      <c r="AY894" s="159" t="s">
        <v>358</v>
      </c>
    </row>
    <row r="895" spans="2:65" s="13" customFormat="1" ht="11.25">
      <c r="B895" s="158"/>
      <c r="D895" s="152" t="s">
        <v>368</v>
      </c>
      <c r="E895" s="159" t="s">
        <v>19</v>
      </c>
      <c r="F895" s="160" t="s">
        <v>1211</v>
      </c>
      <c r="H895" s="161">
        <v>1</v>
      </c>
      <c r="I895" s="162"/>
      <c r="L895" s="158"/>
      <c r="M895" s="163"/>
      <c r="T895" s="164"/>
      <c r="AT895" s="159" t="s">
        <v>368</v>
      </c>
      <c r="AU895" s="159" t="s">
        <v>90</v>
      </c>
      <c r="AV895" s="13" t="s">
        <v>90</v>
      </c>
      <c r="AW895" s="13" t="s">
        <v>36</v>
      </c>
      <c r="AX895" s="13" t="s">
        <v>77</v>
      </c>
      <c r="AY895" s="159" t="s">
        <v>358</v>
      </c>
    </row>
    <row r="896" spans="2:65" s="13" customFormat="1" ht="11.25">
      <c r="B896" s="158"/>
      <c r="D896" s="152" t="s">
        <v>368</v>
      </c>
      <c r="E896" s="159" t="s">
        <v>19</v>
      </c>
      <c r="F896" s="160" t="s">
        <v>1212</v>
      </c>
      <c r="H896" s="161">
        <v>1</v>
      </c>
      <c r="I896" s="162"/>
      <c r="L896" s="158"/>
      <c r="M896" s="163"/>
      <c r="T896" s="164"/>
      <c r="AT896" s="159" t="s">
        <v>368</v>
      </c>
      <c r="AU896" s="159" t="s">
        <v>90</v>
      </c>
      <c r="AV896" s="13" t="s">
        <v>90</v>
      </c>
      <c r="AW896" s="13" t="s">
        <v>36</v>
      </c>
      <c r="AX896" s="13" t="s">
        <v>77</v>
      </c>
      <c r="AY896" s="159" t="s">
        <v>358</v>
      </c>
    </row>
    <row r="897" spans="2:65" s="13" customFormat="1" ht="11.25">
      <c r="B897" s="158"/>
      <c r="D897" s="152" t="s">
        <v>368</v>
      </c>
      <c r="E897" s="159" t="s">
        <v>19</v>
      </c>
      <c r="F897" s="160" t="s">
        <v>1213</v>
      </c>
      <c r="H897" s="161">
        <v>1</v>
      </c>
      <c r="I897" s="162"/>
      <c r="L897" s="158"/>
      <c r="M897" s="163"/>
      <c r="T897" s="164"/>
      <c r="AT897" s="159" t="s">
        <v>368</v>
      </c>
      <c r="AU897" s="159" t="s">
        <v>90</v>
      </c>
      <c r="AV897" s="13" t="s">
        <v>90</v>
      </c>
      <c r="AW897" s="13" t="s">
        <v>36</v>
      </c>
      <c r="AX897" s="13" t="s">
        <v>77</v>
      </c>
      <c r="AY897" s="159" t="s">
        <v>358</v>
      </c>
    </row>
    <row r="898" spans="2:65" s="13" customFormat="1" ht="11.25">
      <c r="B898" s="158"/>
      <c r="D898" s="152" t="s">
        <v>368</v>
      </c>
      <c r="E898" s="159" t="s">
        <v>19</v>
      </c>
      <c r="F898" s="160" t="s">
        <v>1167</v>
      </c>
      <c r="H898" s="161">
        <v>1</v>
      </c>
      <c r="I898" s="162"/>
      <c r="L898" s="158"/>
      <c r="M898" s="163"/>
      <c r="T898" s="164"/>
      <c r="AT898" s="159" t="s">
        <v>368</v>
      </c>
      <c r="AU898" s="159" t="s">
        <v>90</v>
      </c>
      <c r="AV898" s="13" t="s">
        <v>90</v>
      </c>
      <c r="AW898" s="13" t="s">
        <v>36</v>
      </c>
      <c r="AX898" s="13" t="s">
        <v>77</v>
      </c>
      <c r="AY898" s="159" t="s">
        <v>358</v>
      </c>
    </row>
    <row r="899" spans="2:65" s="13" customFormat="1" ht="11.25">
      <c r="B899" s="158"/>
      <c r="D899" s="152" t="s">
        <v>368</v>
      </c>
      <c r="E899" s="159" t="s">
        <v>19</v>
      </c>
      <c r="F899" s="160" t="s">
        <v>1170</v>
      </c>
      <c r="H899" s="161">
        <v>1</v>
      </c>
      <c r="I899" s="162"/>
      <c r="L899" s="158"/>
      <c r="M899" s="163"/>
      <c r="T899" s="164"/>
      <c r="AT899" s="159" t="s">
        <v>368</v>
      </c>
      <c r="AU899" s="159" t="s">
        <v>90</v>
      </c>
      <c r="AV899" s="13" t="s">
        <v>90</v>
      </c>
      <c r="AW899" s="13" t="s">
        <v>36</v>
      </c>
      <c r="AX899" s="13" t="s">
        <v>77</v>
      </c>
      <c r="AY899" s="159" t="s">
        <v>358</v>
      </c>
    </row>
    <row r="900" spans="2:65" s="13" customFormat="1" ht="11.25">
      <c r="B900" s="158"/>
      <c r="D900" s="152" t="s">
        <v>368</v>
      </c>
      <c r="E900" s="159" t="s">
        <v>19</v>
      </c>
      <c r="F900" s="160" t="s">
        <v>1171</v>
      </c>
      <c r="H900" s="161">
        <v>1</v>
      </c>
      <c r="I900" s="162"/>
      <c r="L900" s="158"/>
      <c r="M900" s="163"/>
      <c r="T900" s="164"/>
      <c r="AT900" s="159" t="s">
        <v>368</v>
      </c>
      <c r="AU900" s="159" t="s">
        <v>90</v>
      </c>
      <c r="AV900" s="13" t="s">
        <v>90</v>
      </c>
      <c r="AW900" s="13" t="s">
        <v>36</v>
      </c>
      <c r="AX900" s="13" t="s">
        <v>77</v>
      </c>
      <c r="AY900" s="159" t="s">
        <v>358</v>
      </c>
    </row>
    <row r="901" spans="2:65" s="13" customFormat="1" ht="11.25">
      <c r="B901" s="158"/>
      <c r="D901" s="152" t="s">
        <v>368</v>
      </c>
      <c r="E901" s="159" t="s">
        <v>19</v>
      </c>
      <c r="F901" s="160" t="s">
        <v>2360</v>
      </c>
      <c r="H901" s="161">
        <v>1</v>
      </c>
      <c r="I901" s="162"/>
      <c r="L901" s="158"/>
      <c r="M901" s="163"/>
      <c r="T901" s="164"/>
      <c r="AT901" s="159" t="s">
        <v>368</v>
      </c>
      <c r="AU901" s="159" t="s">
        <v>90</v>
      </c>
      <c r="AV901" s="13" t="s">
        <v>90</v>
      </c>
      <c r="AW901" s="13" t="s">
        <v>36</v>
      </c>
      <c r="AX901" s="13" t="s">
        <v>77</v>
      </c>
      <c r="AY901" s="159" t="s">
        <v>358</v>
      </c>
    </row>
    <row r="902" spans="2:65" s="14" customFormat="1" ht="11.25">
      <c r="B902" s="165"/>
      <c r="D902" s="152" t="s">
        <v>368</v>
      </c>
      <c r="E902" s="166" t="s">
        <v>19</v>
      </c>
      <c r="F902" s="167" t="s">
        <v>371</v>
      </c>
      <c r="H902" s="168">
        <v>9</v>
      </c>
      <c r="I902" s="169"/>
      <c r="L902" s="165"/>
      <c r="M902" s="170"/>
      <c r="T902" s="171"/>
      <c r="AT902" s="166" t="s">
        <v>368</v>
      </c>
      <c r="AU902" s="166" t="s">
        <v>90</v>
      </c>
      <c r="AV902" s="14" t="s">
        <v>364</v>
      </c>
      <c r="AW902" s="14" t="s">
        <v>36</v>
      </c>
      <c r="AX902" s="14" t="s">
        <v>84</v>
      </c>
      <c r="AY902" s="166" t="s">
        <v>358</v>
      </c>
    </row>
    <row r="903" spans="2:65" s="1" customFormat="1" ht="55.5" customHeight="1">
      <c r="B903" s="33"/>
      <c r="C903" s="179" t="s">
        <v>1149</v>
      </c>
      <c r="D903" s="179" t="s">
        <v>440</v>
      </c>
      <c r="E903" s="180" t="s">
        <v>1196</v>
      </c>
      <c r="F903" s="181" t="s">
        <v>1197</v>
      </c>
      <c r="G903" s="182" t="s">
        <v>504</v>
      </c>
      <c r="H903" s="183">
        <v>2</v>
      </c>
      <c r="I903" s="184"/>
      <c r="J903" s="185">
        <f>ROUND(I903*H903,2)</f>
        <v>0</v>
      </c>
      <c r="K903" s="181" t="s">
        <v>19</v>
      </c>
      <c r="L903" s="186"/>
      <c r="M903" s="187" t="s">
        <v>19</v>
      </c>
      <c r="N903" s="188" t="s">
        <v>49</v>
      </c>
      <c r="P903" s="143">
        <f>O903*H903</f>
        <v>0</v>
      </c>
      <c r="Q903" s="143">
        <v>2.3959999999999999E-2</v>
      </c>
      <c r="R903" s="143">
        <f>Q903*H903</f>
        <v>4.7919999999999997E-2</v>
      </c>
      <c r="S903" s="143">
        <v>0</v>
      </c>
      <c r="T903" s="144">
        <f>S903*H903</f>
        <v>0</v>
      </c>
      <c r="AR903" s="145" t="s">
        <v>406</v>
      </c>
      <c r="AT903" s="145" t="s">
        <v>440</v>
      </c>
      <c r="AU903" s="145" t="s">
        <v>90</v>
      </c>
      <c r="AY903" s="18" t="s">
        <v>358</v>
      </c>
      <c r="BE903" s="146">
        <f>IF(N903="základní",J903,0)</f>
        <v>0</v>
      </c>
      <c r="BF903" s="146">
        <f>IF(N903="snížená",J903,0)</f>
        <v>0</v>
      </c>
      <c r="BG903" s="146">
        <f>IF(N903="zákl. přenesená",J903,0)</f>
        <v>0</v>
      </c>
      <c r="BH903" s="146">
        <f>IF(N903="sníž. přenesená",J903,0)</f>
        <v>0</v>
      </c>
      <c r="BI903" s="146">
        <f>IF(N903="nulová",J903,0)</f>
        <v>0</v>
      </c>
      <c r="BJ903" s="18" t="s">
        <v>90</v>
      </c>
      <c r="BK903" s="146">
        <f>ROUND(I903*H903,2)</f>
        <v>0</v>
      </c>
      <c r="BL903" s="18" t="s">
        <v>364</v>
      </c>
      <c r="BM903" s="145" t="s">
        <v>5933</v>
      </c>
    </row>
    <row r="904" spans="2:65" s="12" customFormat="1" ht="11.25">
      <c r="B904" s="151"/>
      <c r="D904" s="152" t="s">
        <v>368</v>
      </c>
      <c r="E904" s="153" t="s">
        <v>19</v>
      </c>
      <c r="F904" s="154" t="s">
        <v>485</v>
      </c>
      <c r="H904" s="153" t="s">
        <v>19</v>
      </c>
      <c r="I904" s="155"/>
      <c r="L904" s="151"/>
      <c r="M904" s="156"/>
      <c r="T904" s="157"/>
      <c r="AT904" s="153" t="s">
        <v>368</v>
      </c>
      <c r="AU904" s="153" t="s">
        <v>90</v>
      </c>
      <c r="AV904" s="12" t="s">
        <v>84</v>
      </c>
      <c r="AW904" s="12" t="s">
        <v>36</v>
      </c>
      <c r="AX904" s="12" t="s">
        <v>77</v>
      </c>
      <c r="AY904" s="153" t="s">
        <v>358</v>
      </c>
    </row>
    <row r="905" spans="2:65" s="12" customFormat="1" ht="11.25">
      <c r="B905" s="151"/>
      <c r="D905" s="152" t="s">
        <v>368</v>
      </c>
      <c r="E905" s="153" t="s">
        <v>19</v>
      </c>
      <c r="F905" s="154" t="s">
        <v>1225</v>
      </c>
      <c r="H905" s="153" t="s">
        <v>19</v>
      </c>
      <c r="I905" s="155"/>
      <c r="L905" s="151"/>
      <c r="M905" s="156"/>
      <c r="T905" s="157"/>
      <c r="AT905" s="153" t="s">
        <v>368</v>
      </c>
      <c r="AU905" s="153" t="s">
        <v>90</v>
      </c>
      <c r="AV905" s="12" t="s">
        <v>84</v>
      </c>
      <c r="AW905" s="12" t="s">
        <v>36</v>
      </c>
      <c r="AX905" s="12" t="s">
        <v>77</v>
      </c>
      <c r="AY905" s="153" t="s">
        <v>358</v>
      </c>
    </row>
    <row r="906" spans="2:65" s="13" customFormat="1" ht="11.25">
      <c r="B906" s="158"/>
      <c r="D906" s="152" t="s">
        <v>368</v>
      </c>
      <c r="E906" s="159" t="s">
        <v>19</v>
      </c>
      <c r="F906" s="160" t="s">
        <v>1208</v>
      </c>
      <c r="H906" s="161">
        <v>1</v>
      </c>
      <c r="I906" s="162"/>
      <c r="L906" s="158"/>
      <c r="M906" s="163"/>
      <c r="T906" s="164"/>
      <c r="AT906" s="159" t="s">
        <v>368</v>
      </c>
      <c r="AU906" s="159" t="s">
        <v>90</v>
      </c>
      <c r="AV906" s="13" t="s">
        <v>90</v>
      </c>
      <c r="AW906" s="13" t="s">
        <v>36</v>
      </c>
      <c r="AX906" s="13" t="s">
        <v>77</v>
      </c>
      <c r="AY906" s="159" t="s">
        <v>358</v>
      </c>
    </row>
    <row r="907" spans="2:65" s="13" customFormat="1" ht="11.25">
      <c r="B907" s="158"/>
      <c r="D907" s="152" t="s">
        <v>368</v>
      </c>
      <c r="E907" s="159" t="s">
        <v>19</v>
      </c>
      <c r="F907" s="160" t="s">
        <v>1162</v>
      </c>
      <c r="H907" s="161">
        <v>1</v>
      </c>
      <c r="I907" s="162"/>
      <c r="L907" s="158"/>
      <c r="M907" s="163"/>
      <c r="T907" s="164"/>
      <c r="AT907" s="159" t="s">
        <v>368</v>
      </c>
      <c r="AU907" s="159" t="s">
        <v>90</v>
      </c>
      <c r="AV907" s="13" t="s">
        <v>90</v>
      </c>
      <c r="AW907" s="13" t="s">
        <v>36</v>
      </c>
      <c r="AX907" s="13" t="s">
        <v>77</v>
      </c>
      <c r="AY907" s="159" t="s">
        <v>358</v>
      </c>
    </row>
    <row r="908" spans="2:65" s="14" customFormat="1" ht="11.25">
      <c r="B908" s="165"/>
      <c r="D908" s="152" t="s">
        <v>368</v>
      </c>
      <c r="E908" s="166" t="s">
        <v>19</v>
      </c>
      <c r="F908" s="167" t="s">
        <v>371</v>
      </c>
      <c r="H908" s="168">
        <v>2</v>
      </c>
      <c r="I908" s="169"/>
      <c r="L908" s="165"/>
      <c r="M908" s="170"/>
      <c r="T908" s="171"/>
      <c r="AT908" s="166" t="s">
        <v>368</v>
      </c>
      <c r="AU908" s="166" t="s">
        <v>90</v>
      </c>
      <c r="AV908" s="14" t="s">
        <v>364</v>
      </c>
      <c r="AW908" s="14" t="s">
        <v>36</v>
      </c>
      <c r="AX908" s="14" t="s">
        <v>84</v>
      </c>
      <c r="AY908" s="166" t="s">
        <v>358</v>
      </c>
    </row>
    <row r="909" spans="2:65" s="1" customFormat="1" ht="37.9" customHeight="1">
      <c r="B909" s="33"/>
      <c r="C909" s="134" t="s">
        <v>1155</v>
      </c>
      <c r="D909" s="134" t="s">
        <v>360</v>
      </c>
      <c r="E909" s="135" t="s">
        <v>1221</v>
      </c>
      <c r="F909" s="136" t="s">
        <v>1222</v>
      </c>
      <c r="G909" s="137" t="s">
        <v>504</v>
      </c>
      <c r="H909" s="138">
        <v>8</v>
      </c>
      <c r="I909" s="139"/>
      <c r="J909" s="140">
        <f>ROUND(I909*H909,2)</f>
        <v>0</v>
      </c>
      <c r="K909" s="136" t="s">
        <v>363</v>
      </c>
      <c r="L909" s="33"/>
      <c r="M909" s="141" t="s">
        <v>19</v>
      </c>
      <c r="N909" s="142" t="s">
        <v>49</v>
      </c>
      <c r="P909" s="143">
        <f>O909*H909</f>
        <v>0</v>
      </c>
      <c r="Q909" s="143">
        <v>0.44170336999999998</v>
      </c>
      <c r="R909" s="143">
        <f>Q909*H909</f>
        <v>3.5336269599999999</v>
      </c>
      <c r="S909" s="143">
        <v>0</v>
      </c>
      <c r="T909" s="144">
        <f>S909*H909</f>
        <v>0</v>
      </c>
      <c r="AR909" s="145" t="s">
        <v>364</v>
      </c>
      <c r="AT909" s="145" t="s">
        <v>360</v>
      </c>
      <c r="AU909" s="145" t="s">
        <v>90</v>
      </c>
      <c r="AY909" s="18" t="s">
        <v>358</v>
      </c>
      <c r="BE909" s="146">
        <f>IF(N909="základní",J909,0)</f>
        <v>0</v>
      </c>
      <c r="BF909" s="146">
        <f>IF(N909="snížená",J909,0)</f>
        <v>0</v>
      </c>
      <c r="BG909" s="146">
        <f>IF(N909="zákl. přenesená",J909,0)</f>
        <v>0</v>
      </c>
      <c r="BH909" s="146">
        <f>IF(N909="sníž. přenesená",J909,0)</f>
        <v>0</v>
      </c>
      <c r="BI909" s="146">
        <f>IF(N909="nulová",J909,0)</f>
        <v>0</v>
      </c>
      <c r="BJ909" s="18" t="s">
        <v>90</v>
      </c>
      <c r="BK909" s="146">
        <f>ROUND(I909*H909,2)</f>
        <v>0</v>
      </c>
      <c r="BL909" s="18" t="s">
        <v>364</v>
      </c>
      <c r="BM909" s="145" t="s">
        <v>5934</v>
      </c>
    </row>
    <row r="910" spans="2:65" s="1" customFormat="1" ht="11.25">
      <c r="B910" s="33"/>
      <c r="D910" s="147" t="s">
        <v>366</v>
      </c>
      <c r="F910" s="148" t="s">
        <v>1224</v>
      </c>
      <c r="I910" s="149"/>
      <c r="L910" s="33"/>
      <c r="M910" s="150"/>
      <c r="T910" s="54"/>
      <c r="AT910" s="18" t="s">
        <v>366</v>
      </c>
      <c r="AU910" s="18" t="s">
        <v>90</v>
      </c>
    </row>
    <row r="911" spans="2:65" s="12" customFormat="1" ht="11.25">
      <c r="B911" s="151"/>
      <c r="D911" s="152" t="s">
        <v>368</v>
      </c>
      <c r="E911" s="153" t="s">
        <v>19</v>
      </c>
      <c r="F911" s="154" t="s">
        <v>485</v>
      </c>
      <c r="H911" s="153" t="s">
        <v>19</v>
      </c>
      <c r="I911" s="155"/>
      <c r="L911" s="151"/>
      <c r="M911" s="156"/>
      <c r="T911" s="157"/>
      <c r="AT911" s="153" t="s">
        <v>368</v>
      </c>
      <c r="AU911" s="153" t="s">
        <v>90</v>
      </c>
      <c r="AV911" s="12" t="s">
        <v>84</v>
      </c>
      <c r="AW911" s="12" t="s">
        <v>36</v>
      </c>
      <c r="AX911" s="12" t="s">
        <v>77</v>
      </c>
      <c r="AY911" s="153" t="s">
        <v>358</v>
      </c>
    </row>
    <row r="912" spans="2:65" s="12" customFormat="1" ht="11.25">
      <c r="B912" s="151"/>
      <c r="D912" s="152" t="s">
        <v>368</v>
      </c>
      <c r="E912" s="153" t="s">
        <v>19</v>
      </c>
      <c r="F912" s="154" t="s">
        <v>1225</v>
      </c>
      <c r="H912" s="153" t="s">
        <v>19</v>
      </c>
      <c r="I912" s="155"/>
      <c r="L912" s="151"/>
      <c r="M912" s="156"/>
      <c r="T912" s="157"/>
      <c r="AT912" s="153" t="s">
        <v>368</v>
      </c>
      <c r="AU912" s="153" t="s">
        <v>90</v>
      </c>
      <c r="AV912" s="12" t="s">
        <v>84</v>
      </c>
      <c r="AW912" s="12" t="s">
        <v>36</v>
      </c>
      <c r="AX912" s="12" t="s">
        <v>77</v>
      </c>
      <c r="AY912" s="153" t="s">
        <v>358</v>
      </c>
    </row>
    <row r="913" spans="2:65" s="13" customFormat="1" ht="11.25">
      <c r="B913" s="158"/>
      <c r="D913" s="152" t="s">
        <v>368</v>
      </c>
      <c r="E913" s="159" t="s">
        <v>19</v>
      </c>
      <c r="F913" s="160" t="s">
        <v>1163</v>
      </c>
      <c r="H913" s="161">
        <v>1</v>
      </c>
      <c r="I913" s="162"/>
      <c r="L913" s="158"/>
      <c r="M913" s="163"/>
      <c r="T913" s="164"/>
      <c r="AT913" s="159" t="s">
        <v>368</v>
      </c>
      <c r="AU913" s="159" t="s">
        <v>90</v>
      </c>
      <c r="AV913" s="13" t="s">
        <v>90</v>
      </c>
      <c r="AW913" s="13" t="s">
        <v>36</v>
      </c>
      <c r="AX913" s="13" t="s">
        <v>77</v>
      </c>
      <c r="AY913" s="159" t="s">
        <v>358</v>
      </c>
    </row>
    <row r="914" spans="2:65" s="13" customFormat="1" ht="11.25">
      <c r="B914" s="158"/>
      <c r="D914" s="152" t="s">
        <v>368</v>
      </c>
      <c r="E914" s="159" t="s">
        <v>19</v>
      </c>
      <c r="F914" s="160" t="s">
        <v>1164</v>
      </c>
      <c r="H914" s="161">
        <v>1</v>
      </c>
      <c r="I914" s="162"/>
      <c r="L914" s="158"/>
      <c r="M914" s="163"/>
      <c r="T914" s="164"/>
      <c r="AT914" s="159" t="s">
        <v>368</v>
      </c>
      <c r="AU914" s="159" t="s">
        <v>90</v>
      </c>
      <c r="AV914" s="13" t="s">
        <v>90</v>
      </c>
      <c r="AW914" s="13" t="s">
        <v>36</v>
      </c>
      <c r="AX914" s="13" t="s">
        <v>77</v>
      </c>
      <c r="AY914" s="159" t="s">
        <v>358</v>
      </c>
    </row>
    <row r="915" spans="2:65" s="13" customFormat="1" ht="11.25">
      <c r="B915" s="158"/>
      <c r="D915" s="152" t="s">
        <v>368</v>
      </c>
      <c r="E915" s="159" t="s">
        <v>19</v>
      </c>
      <c r="F915" s="160" t="s">
        <v>1165</v>
      </c>
      <c r="H915" s="161">
        <v>1</v>
      </c>
      <c r="I915" s="162"/>
      <c r="L915" s="158"/>
      <c r="M915" s="163"/>
      <c r="T915" s="164"/>
      <c r="AT915" s="159" t="s">
        <v>368</v>
      </c>
      <c r="AU915" s="159" t="s">
        <v>90</v>
      </c>
      <c r="AV915" s="13" t="s">
        <v>90</v>
      </c>
      <c r="AW915" s="13" t="s">
        <v>36</v>
      </c>
      <c r="AX915" s="13" t="s">
        <v>77</v>
      </c>
      <c r="AY915" s="159" t="s">
        <v>358</v>
      </c>
    </row>
    <row r="916" spans="2:65" s="13" customFormat="1" ht="11.25">
      <c r="B916" s="158"/>
      <c r="D916" s="152" t="s">
        <v>368</v>
      </c>
      <c r="E916" s="159" t="s">
        <v>19</v>
      </c>
      <c r="F916" s="160" t="s">
        <v>1166</v>
      </c>
      <c r="H916" s="161">
        <v>1</v>
      </c>
      <c r="I916" s="162"/>
      <c r="L916" s="158"/>
      <c r="M916" s="163"/>
      <c r="T916" s="164"/>
      <c r="AT916" s="159" t="s">
        <v>368</v>
      </c>
      <c r="AU916" s="159" t="s">
        <v>90</v>
      </c>
      <c r="AV916" s="13" t="s">
        <v>90</v>
      </c>
      <c r="AW916" s="13" t="s">
        <v>36</v>
      </c>
      <c r="AX916" s="13" t="s">
        <v>77</v>
      </c>
      <c r="AY916" s="159" t="s">
        <v>358</v>
      </c>
    </row>
    <row r="917" spans="2:65" s="13" customFormat="1" ht="11.25">
      <c r="B917" s="158"/>
      <c r="D917" s="152" t="s">
        <v>368</v>
      </c>
      <c r="E917" s="159" t="s">
        <v>19</v>
      </c>
      <c r="F917" s="160" t="s">
        <v>1226</v>
      </c>
      <c r="H917" s="161">
        <v>1</v>
      </c>
      <c r="I917" s="162"/>
      <c r="L917" s="158"/>
      <c r="M917" s="163"/>
      <c r="T917" s="164"/>
      <c r="AT917" s="159" t="s">
        <v>368</v>
      </c>
      <c r="AU917" s="159" t="s">
        <v>90</v>
      </c>
      <c r="AV917" s="13" t="s">
        <v>90</v>
      </c>
      <c r="AW917" s="13" t="s">
        <v>36</v>
      </c>
      <c r="AX917" s="13" t="s">
        <v>77</v>
      </c>
      <c r="AY917" s="159" t="s">
        <v>358</v>
      </c>
    </row>
    <row r="918" spans="2:65" s="13" customFormat="1" ht="11.25">
      <c r="B918" s="158"/>
      <c r="D918" s="152" t="s">
        <v>368</v>
      </c>
      <c r="E918" s="159" t="s">
        <v>19</v>
      </c>
      <c r="F918" s="160" t="s">
        <v>1169</v>
      </c>
      <c r="H918" s="161">
        <v>1</v>
      </c>
      <c r="I918" s="162"/>
      <c r="L918" s="158"/>
      <c r="M918" s="163"/>
      <c r="T918" s="164"/>
      <c r="AT918" s="159" t="s">
        <v>368</v>
      </c>
      <c r="AU918" s="159" t="s">
        <v>90</v>
      </c>
      <c r="AV918" s="13" t="s">
        <v>90</v>
      </c>
      <c r="AW918" s="13" t="s">
        <v>36</v>
      </c>
      <c r="AX918" s="13" t="s">
        <v>77</v>
      </c>
      <c r="AY918" s="159" t="s">
        <v>358</v>
      </c>
    </row>
    <row r="919" spans="2:65" s="13" customFormat="1" ht="11.25">
      <c r="B919" s="158"/>
      <c r="D919" s="152" t="s">
        <v>368</v>
      </c>
      <c r="E919" s="159" t="s">
        <v>19</v>
      </c>
      <c r="F919" s="160" t="s">
        <v>1177</v>
      </c>
      <c r="H919" s="161">
        <v>1</v>
      </c>
      <c r="I919" s="162"/>
      <c r="L919" s="158"/>
      <c r="M919" s="163"/>
      <c r="T919" s="164"/>
      <c r="AT919" s="159" t="s">
        <v>368</v>
      </c>
      <c r="AU919" s="159" t="s">
        <v>90</v>
      </c>
      <c r="AV919" s="13" t="s">
        <v>90</v>
      </c>
      <c r="AW919" s="13" t="s">
        <v>36</v>
      </c>
      <c r="AX919" s="13" t="s">
        <v>77</v>
      </c>
      <c r="AY919" s="159" t="s">
        <v>358</v>
      </c>
    </row>
    <row r="920" spans="2:65" s="15" customFormat="1" ht="11.25">
      <c r="B920" s="172"/>
      <c r="D920" s="152" t="s">
        <v>368</v>
      </c>
      <c r="E920" s="173" t="s">
        <v>19</v>
      </c>
      <c r="F920" s="174" t="s">
        <v>416</v>
      </c>
      <c r="H920" s="175">
        <v>7</v>
      </c>
      <c r="I920" s="176"/>
      <c r="L920" s="172"/>
      <c r="M920" s="177"/>
      <c r="T920" s="178"/>
      <c r="AT920" s="173" t="s">
        <v>368</v>
      </c>
      <c r="AU920" s="173" t="s">
        <v>90</v>
      </c>
      <c r="AV920" s="15" t="s">
        <v>97</v>
      </c>
      <c r="AW920" s="15" t="s">
        <v>36</v>
      </c>
      <c r="AX920" s="15" t="s">
        <v>77</v>
      </c>
      <c r="AY920" s="173" t="s">
        <v>358</v>
      </c>
    </row>
    <row r="921" spans="2:65" s="13" customFormat="1" ht="11.25">
      <c r="B921" s="158"/>
      <c r="D921" s="152" t="s">
        <v>368</v>
      </c>
      <c r="E921" s="159" t="s">
        <v>19</v>
      </c>
      <c r="F921" s="160" t="s">
        <v>1207</v>
      </c>
      <c r="H921" s="161">
        <v>1</v>
      </c>
      <c r="I921" s="162"/>
      <c r="L921" s="158"/>
      <c r="M921" s="163"/>
      <c r="T921" s="164"/>
      <c r="AT921" s="159" t="s">
        <v>368</v>
      </c>
      <c r="AU921" s="159" t="s">
        <v>90</v>
      </c>
      <c r="AV921" s="13" t="s">
        <v>90</v>
      </c>
      <c r="AW921" s="13" t="s">
        <v>36</v>
      </c>
      <c r="AX921" s="13" t="s">
        <v>77</v>
      </c>
      <c r="AY921" s="159" t="s">
        <v>358</v>
      </c>
    </row>
    <row r="922" spans="2:65" s="15" customFormat="1" ht="11.25">
      <c r="B922" s="172"/>
      <c r="D922" s="152" t="s">
        <v>368</v>
      </c>
      <c r="E922" s="173" t="s">
        <v>19</v>
      </c>
      <c r="F922" s="174" t="s">
        <v>416</v>
      </c>
      <c r="H922" s="175">
        <v>1</v>
      </c>
      <c r="I922" s="176"/>
      <c r="L922" s="172"/>
      <c r="M922" s="177"/>
      <c r="T922" s="178"/>
      <c r="AT922" s="173" t="s">
        <v>368</v>
      </c>
      <c r="AU922" s="173" t="s">
        <v>90</v>
      </c>
      <c r="AV922" s="15" t="s">
        <v>97</v>
      </c>
      <c r="AW922" s="15" t="s">
        <v>36</v>
      </c>
      <c r="AX922" s="15" t="s">
        <v>77</v>
      </c>
      <c r="AY922" s="173" t="s">
        <v>358</v>
      </c>
    </row>
    <row r="923" spans="2:65" s="14" customFormat="1" ht="11.25">
      <c r="B923" s="165"/>
      <c r="D923" s="152" t="s">
        <v>368</v>
      </c>
      <c r="E923" s="166" t="s">
        <v>19</v>
      </c>
      <c r="F923" s="167" t="s">
        <v>371</v>
      </c>
      <c r="H923" s="168">
        <v>8</v>
      </c>
      <c r="I923" s="169"/>
      <c r="L923" s="165"/>
      <c r="M923" s="170"/>
      <c r="T923" s="171"/>
      <c r="AT923" s="166" t="s">
        <v>368</v>
      </c>
      <c r="AU923" s="166" t="s">
        <v>90</v>
      </c>
      <c r="AV923" s="14" t="s">
        <v>364</v>
      </c>
      <c r="AW923" s="14" t="s">
        <v>36</v>
      </c>
      <c r="AX923" s="14" t="s">
        <v>84</v>
      </c>
      <c r="AY923" s="166" t="s">
        <v>358</v>
      </c>
    </row>
    <row r="924" spans="2:65" s="1" customFormat="1" ht="62.65" customHeight="1">
      <c r="B924" s="33"/>
      <c r="C924" s="179" t="s">
        <v>1187</v>
      </c>
      <c r="D924" s="179" t="s">
        <v>440</v>
      </c>
      <c r="E924" s="180" t="s">
        <v>5935</v>
      </c>
      <c r="F924" s="181" t="s">
        <v>5936</v>
      </c>
      <c r="G924" s="182" t="s">
        <v>504</v>
      </c>
      <c r="H924" s="183">
        <v>5</v>
      </c>
      <c r="I924" s="184"/>
      <c r="J924" s="185">
        <f>ROUND(I924*H924,2)</f>
        <v>0</v>
      </c>
      <c r="K924" s="181" t="s">
        <v>19</v>
      </c>
      <c r="L924" s="186"/>
      <c r="M924" s="187" t="s">
        <v>19</v>
      </c>
      <c r="N924" s="188" t="s">
        <v>49</v>
      </c>
      <c r="P924" s="143">
        <f>O924*H924</f>
        <v>0</v>
      </c>
      <c r="Q924" s="143">
        <v>2.3369999999999998E-2</v>
      </c>
      <c r="R924" s="143">
        <f>Q924*H924</f>
        <v>0.11685</v>
      </c>
      <c r="S924" s="143">
        <v>0</v>
      </c>
      <c r="T924" s="144">
        <f>S924*H924</f>
        <v>0</v>
      </c>
      <c r="AR924" s="145" t="s">
        <v>406</v>
      </c>
      <c r="AT924" s="145" t="s">
        <v>440</v>
      </c>
      <c r="AU924" s="145" t="s">
        <v>90</v>
      </c>
      <c r="AY924" s="18" t="s">
        <v>358</v>
      </c>
      <c r="BE924" s="146">
        <f>IF(N924="základní",J924,0)</f>
        <v>0</v>
      </c>
      <c r="BF924" s="146">
        <f>IF(N924="snížená",J924,0)</f>
        <v>0</v>
      </c>
      <c r="BG924" s="146">
        <f>IF(N924="zákl. přenesená",J924,0)</f>
        <v>0</v>
      </c>
      <c r="BH924" s="146">
        <f>IF(N924="sníž. přenesená",J924,0)</f>
        <v>0</v>
      </c>
      <c r="BI924" s="146">
        <f>IF(N924="nulová",J924,0)</f>
        <v>0</v>
      </c>
      <c r="BJ924" s="18" t="s">
        <v>90</v>
      </c>
      <c r="BK924" s="146">
        <f>ROUND(I924*H924,2)</f>
        <v>0</v>
      </c>
      <c r="BL924" s="18" t="s">
        <v>364</v>
      </c>
      <c r="BM924" s="145" t="s">
        <v>5937</v>
      </c>
    </row>
    <row r="925" spans="2:65" s="12" customFormat="1" ht="11.25">
      <c r="B925" s="151"/>
      <c r="D925" s="152" t="s">
        <v>368</v>
      </c>
      <c r="E925" s="153" t="s">
        <v>19</v>
      </c>
      <c r="F925" s="154" t="s">
        <v>485</v>
      </c>
      <c r="H925" s="153" t="s">
        <v>19</v>
      </c>
      <c r="I925" s="155"/>
      <c r="L925" s="151"/>
      <c r="M925" s="156"/>
      <c r="T925" s="157"/>
      <c r="AT925" s="153" t="s">
        <v>368</v>
      </c>
      <c r="AU925" s="153" t="s">
        <v>90</v>
      </c>
      <c r="AV925" s="12" t="s">
        <v>84</v>
      </c>
      <c r="AW925" s="12" t="s">
        <v>36</v>
      </c>
      <c r="AX925" s="12" t="s">
        <v>77</v>
      </c>
      <c r="AY925" s="153" t="s">
        <v>358</v>
      </c>
    </row>
    <row r="926" spans="2:65" s="12" customFormat="1" ht="11.25">
      <c r="B926" s="151"/>
      <c r="D926" s="152" t="s">
        <v>368</v>
      </c>
      <c r="E926" s="153" t="s">
        <v>19</v>
      </c>
      <c r="F926" s="154" t="s">
        <v>1225</v>
      </c>
      <c r="H926" s="153" t="s">
        <v>19</v>
      </c>
      <c r="I926" s="155"/>
      <c r="L926" s="151"/>
      <c r="M926" s="156"/>
      <c r="T926" s="157"/>
      <c r="AT926" s="153" t="s">
        <v>368</v>
      </c>
      <c r="AU926" s="153" t="s">
        <v>90</v>
      </c>
      <c r="AV926" s="12" t="s">
        <v>84</v>
      </c>
      <c r="AW926" s="12" t="s">
        <v>36</v>
      </c>
      <c r="AX926" s="12" t="s">
        <v>77</v>
      </c>
      <c r="AY926" s="153" t="s">
        <v>358</v>
      </c>
    </row>
    <row r="927" spans="2:65" s="13" customFormat="1" ht="11.25">
      <c r="B927" s="158"/>
      <c r="D927" s="152" t="s">
        <v>368</v>
      </c>
      <c r="E927" s="159" t="s">
        <v>19</v>
      </c>
      <c r="F927" s="160" t="s">
        <v>1163</v>
      </c>
      <c r="H927" s="161">
        <v>1</v>
      </c>
      <c r="I927" s="162"/>
      <c r="L927" s="158"/>
      <c r="M927" s="163"/>
      <c r="T927" s="164"/>
      <c r="AT927" s="159" t="s">
        <v>368</v>
      </c>
      <c r="AU927" s="159" t="s">
        <v>90</v>
      </c>
      <c r="AV927" s="13" t="s">
        <v>90</v>
      </c>
      <c r="AW927" s="13" t="s">
        <v>36</v>
      </c>
      <c r="AX927" s="13" t="s">
        <v>77</v>
      </c>
      <c r="AY927" s="159" t="s">
        <v>358</v>
      </c>
    </row>
    <row r="928" spans="2:65" s="13" customFormat="1" ht="11.25">
      <c r="B928" s="158"/>
      <c r="D928" s="152" t="s">
        <v>368</v>
      </c>
      <c r="E928" s="159" t="s">
        <v>19</v>
      </c>
      <c r="F928" s="160" t="s">
        <v>1166</v>
      </c>
      <c r="H928" s="161">
        <v>1</v>
      </c>
      <c r="I928" s="162"/>
      <c r="L928" s="158"/>
      <c r="M928" s="163"/>
      <c r="T928" s="164"/>
      <c r="AT928" s="159" t="s">
        <v>368</v>
      </c>
      <c r="AU928" s="159" t="s">
        <v>90</v>
      </c>
      <c r="AV928" s="13" t="s">
        <v>90</v>
      </c>
      <c r="AW928" s="13" t="s">
        <v>36</v>
      </c>
      <c r="AX928" s="13" t="s">
        <v>77</v>
      </c>
      <c r="AY928" s="159" t="s">
        <v>358</v>
      </c>
    </row>
    <row r="929" spans="2:65" s="13" customFormat="1" ht="11.25">
      <c r="B929" s="158"/>
      <c r="D929" s="152" t="s">
        <v>368</v>
      </c>
      <c r="E929" s="159" t="s">
        <v>19</v>
      </c>
      <c r="F929" s="160" t="s">
        <v>1226</v>
      </c>
      <c r="H929" s="161">
        <v>1</v>
      </c>
      <c r="I929" s="162"/>
      <c r="L929" s="158"/>
      <c r="M929" s="163"/>
      <c r="T929" s="164"/>
      <c r="AT929" s="159" t="s">
        <v>368</v>
      </c>
      <c r="AU929" s="159" t="s">
        <v>90</v>
      </c>
      <c r="AV929" s="13" t="s">
        <v>90</v>
      </c>
      <c r="AW929" s="13" t="s">
        <v>36</v>
      </c>
      <c r="AX929" s="13" t="s">
        <v>77</v>
      </c>
      <c r="AY929" s="159" t="s">
        <v>358</v>
      </c>
    </row>
    <row r="930" spans="2:65" s="13" customFormat="1" ht="11.25">
      <c r="B930" s="158"/>
      <c r="D930" s="152" t="s">
        <v>368</v>
      </c>
      <c r="E930" s="159" t="s">
        <v>19</v>
      </c>
      <c r="F930" s="160" t="s">
        <v>1169</v>
      </c>
      <c r="H930" s="161">
        <v>1</v>
      </c>
      <c r="I930" s="162"/>
      <c r="L930" s="158"/>
      <c r="M930" s="163"/>
      <c r="T930" s="164"/>
      <c r="AT930" s="159" t="s">
        <v>368</v>
      </c>
      <c r="AU930" s="159" t="s">
        <v>90</v>
      </c>
      <c r="AV930" s="13" t="s">
        <v>90</v>
      </c>
      <c r="AW930" s="13" t="s">
        <v>36</v>
      </c>
      <c r="AX930" s="13" t="s">
        <v>77</v>
      </c>
      <c r="AY930" s="159" t="s">
        <v>358</v>
      </c>
    </row>
    <row r="931" spans="2:65" s="13" customFormat="1" ht="11.25">
      <c r="B931" s="158"/>
      <c r="D931" s="152" t="s">
        <v>368</v>
      </c>
      <c r="E931" s="159" t="s">
        <v>19</v>
      </c>
      <c r="F931" s="160" t="s">
        <v>1177</v>
      </c>
      <c r="H931" s="161">
        <v>1</v>
      </c>
      <c r="I931" s="162"/>
      <c r="L931" s="158"/>
      <c r="M931" s="163"/>
      <c r="T931" s="164"/>
      <c r="AT931" s="159" t="s">
        <v>368</v>
      </c>
      <c r="AU931" s="159" t="s">
        <v>90</v>
      </c>
      <c r="AV931" s="13" t="s">
        <v>90</v>
      </c>
      <c r="AW931" s="13" t="s">
        <v>36</v>
      </c>
      <c r="AX931" s="13" t="s">
        <v>77</v>
      </c>
      <c r="AY931" s="159" t="s">
        <v>358</v>
      </c>
    </row>
    <row r="932" spans="2:65" s="14" customFormat="1" ht="11.25">
      <c r="B932" s="165"/>
      <c r="D932" s="152" t="s">
        <v>368</v>
      </c>
      <c r="E932" s="166" t="s">
        <v>19</v>
      </c>
      <c r="F932" s="167" t="s">
        <v>371</v>
      </c>
      <c r="H932" s="168">
        <v>5</v>
      </c>
      <c r="I932" s="169"/>
      <c r="L932" s="165"/>
      <c r="M932" s="170"/>
      <c r="T932" s="171"/>
      <c r="AT932" s="166" t="s">
        <v>368</v>
      </c>
      <c r="AU932" s="166" t="s">
        <v>90</v>
      </c>
      <c r="AV932" s="14" t="s">
        <v>364</v>
      </c>
      <c r="AW932" s="14" t="s">
        <v>36</v>
      </c>
      <c r="AX932" s="14" t="s">
        <v>84</v>
      </c>
      <c r="AY932" s="166" t="s">
        <v>358</v>
      </c>
    </row>
    <row r="933" spans="2:65" s="1" customFormat="1" ht="62.65" customHeight="1">
      <c r="B933" s="33"/>
      <c r="C933" s="179" t="s">
        <v>1191</v>
      </c>
      <c r="D933" s="179" t="s">
        <v>440</v>
      </c>
      <c r="E933" s="180" t="s">
        <v>1228</v>
      </c>
      <c r="F933" s="181" t="s">
        <v>5938</v>
      </c>
      <c r="G933" s="182" t="s">
        <v>504</v>
      </c>
      <c r="H933" s="183">
        <v>2</v>
      </c>
      <c r="I933" s="184"/>
      <c r="J933" s="185">
        <f>ROUND(I933*H933,2)</f>
        <v>0</v>
      </c>
      <c r="K933" s="181" t="s">
        <v>19</v>
      </c>
      <c r="L933" s="186"/>
      <c r="M933" s="187" t="s">
        <v>19</v>
      </c>
      <c r="N933" s="188" t="s">
        <v>49</v>
      </c>
      <c r="P933" s="143">
        <f>O933*H933</f>
        <v>0</v>
      </c>
      <c r="Q933" s="143">
        <v>2.3369999999999998E-2</v>
      </c>
      <c r="R933" s="143">
        <f>Q933*H933</f>
        <v>4.6739999999999997E-2</v>
      </c>
      <c r="S933" s="143">
        <v>0</v>
      </c>
      <c r="T933" s="144">
        <f>S933*H933</f>
        <v>0</v>
      </c>
      <c r="AR933" s="145" t="s">
        <v>406</v>
      </c>
      <c r="AT933" s="145" t="s">
        <v>440</v>
      </c>
      <c r="AU933" s="145" t="s">
        <v>90</v>
      </c>
      <c r="AY933" s="18" t="s">
        <v>358</v>
      </c>
      <c r="BE933" s="146">
        <f>IF(N933="základní",J933,0)</f>
        <v>0</v>
      </c>
      <c r="BF933" s="146">
        <f>IF(N933="snížená",J933,0)</f>
        <v>0</v>
      </c>
      <c r="BG933" s="146">
        <f>IF(N933="zákl. přenesená",J933,0)</f>
        <v>0</v>
      </c>
      <c r="BH933" s="146">
        <f>IF(N933="sníž. přenesená",J933,0)</f>
        <v>0</v>
      </c>
      <c r="BI933" s="146">
        <f>IF(N933="nulová",J933,0)</f>
        <v>0</v>
      </c>
      <c r="BJ933" s="18" t="s">
        <v>90</v>
      </c>
      <c r="BK933" s="146">
        <f>ROUND(I933*H933,2)</f>
        <v>0</v>
      </c>
      <c r="BL933" s="18" t="s">
        <v>364</v>
      </c>
      <c r="BM933" s="145" t="s">
        <v>5939</v>
      </c>
    </row>
    <row r="934" spans="2:65" s="12" customFormat="1" ht="11.25">
      <c r="B934" s="151"/>
      <c r="D934" s="152" t="s">
        <v>368</v>
      </c>
      <c r="E934" s="153" t="s">
        <v>19</v>
      </c>
      <c r="F934" s="154" t="s">
        <v>485</v>
      </c>
      <c r="H934" s="153" t="s">
        <v>19</v>
      </c>
      <c r="I934" s="155"/>
      <c r="L934" s="151"/>
      <c r="M934" s="156"/>
      <c r="T934" s="157"/>
      <c r="AT934" s="153" t="s">
        <v>368</v>
      </c>
      <c r="AU934" s="153" t="s">
        <v>90</v>
      </c>
      <c r="AV934" s="12" t="s">
        <v>84</v>
      </c>
      <c r="AW934" s="12" t="s">
        <v>36</v>
      </c>
      <c r="AX934" s="12" t="s">
        <v>77</v>
      </c>
      <c r="AY934" s="153" t="s">
        <v>358</v>
      </c>
    </row>
    <row r="935" spans="2:65" s="12" customFormat="1" ht="11.25">
      <c r="B935" s="151"/>
      <c r="D935" s="152" t="s">
        <v>368</v>
      </c>
      <c r="E935" s="153" t="s">
        <v>19</v>
      </c>
      <c r="F935" s="154" t="s">
        <v>1225</v>
      </c>
      <c r="H935" s="153" t="s">
        <v>19</v>
      </c>
      <c r="I935" s="155"/>
      <c r="L935" s="151"/>
      <c r="M935" s="156"/>
      <c r="T935" s="157"/>
      <c r="AT935" s="153" t="s">
        <v>368</v>
      </c>
      <c r="AU935" s="153" t="s">
        <v>90</v>
      </c>
      <c r="AV935" s="12" t="s">
        <v>84</v>
      </c>
      <c r="AW935" s="12" t="s">
        <v>36</v>
      </c>
      <c r="AX935" s="12" t="s">
        <v>77</v>
      </c>
      <c r="AY935" s="153" t="s">
        <v>358</v>
      </c>
    </row>
    <row r="936" spans="2:65" s="13" customFormat="1" ht="11.25">
      <c r="B936" s="158"/>
      <c r="D936" s="152" t="s">
        <v>368</v>
      </c>
      <c r="E936" s="159" t="s">
        <v>19</v>
      </c>
      <c r="F936" s="160" t="s">
        <v>1165</v>
      </c>
      <c r="H936" s="161">
        <v>1</v>
      </c>
      <c r="I936" s="162"/>
      <c r="L936" s="158"/>
      <c r="M936" s="163"/>
      <c r="T936" s="164"/>
      <c r="AT936" s="159" t="s">
        <v>368</v>
      </c>
      <c r="AU936" s="159" t="s">
        <v>90</v>
      </c>
      <c r="AV936" s="13" t="s">
        <v>90</v>
      </c>
      <c r="AW936" s="13" t="s">
        <v>36</v>
      </c>
      <c r="AX936" s="13" t="s">
        <v>77</v>
      </c>
      <c r="AY936" s="159" t="s">
        <v>358</v>
      </c>
    </row>
    <row r="937" spans="2:65" s="13" customFormat="1" ht="11.25">
      <c r="B937" s="158"/>
      <c r="D937" s="152" t="s">
        <v>368</v>
      </c>
      <c r="E937" s="159" t="s">
        <v>19</v>
      </c>
      <c r="F937" s="160" t="s">
        <v>1166</v>
      </c>
      <c r="H937" s="161">
        <v>1</v>
      </c>
      <c r="I937" s="162"/>
      <c r="L937" s="158"/>
      <c r="M937" s="163"/>
      <c r="T937" s="164"/>
      <c r="AT937" s="159" t="s">
        <v>368</v>
      </c>
      <c r="AU937" s="159" t="s">
        <v>90</v>
      </c>
      <c r="AV937" s="13" t="s">
        <v>90</v>
      </c>
      <c r="AW937" s="13" t="s">
        <v>36</v>
      </c>
      <c r="AX937" s="13" t="s">
        <v>77</v>
      </c>
      <c r="AY937" s="159" t="s">
        <v>358</v>
      </c>
    </row>
    <row r="938" spans="2:65" s="14" customFormat="1" ht="11.25">
      <c r="B938" s="165"/>
      <c r="D938" s="152" t="s">
        <v>368</v>
      </c>
      <c r="E938" s="166" t="s">
        <v>19</v>
      </c>
      <c r="F938" s="167" t="s">
        <v>371</v>
      </c>
      <c r="H938" s="168">
        <v>2</v>
      </c>
      <c r="I938" s="169"/>
      <c r="L938" s="165"/>
      <c r="M938" s="170"/>
      <c r="T938" s="171"/>
      <c r="AT938" s="166" t="s">
        <v>368</v>
      </c>
      <c r="AU938" s="166" t="s">
        <v>90</v>
      </c>
      <c r="AV938" s="14" t="s">
        <v>364</v>
      </c>
      <c r="AW938" s="14" t="s">
        <v>36</v>
      </c>
      <c r="AX938" s="14" t="s">
        <v>84</v>
      </c>
      <c r="AY938" s="166" t="s">
        <v>358</v>
      </c>
    </row>
    <row r="939" spans="2:65" s="1" customFormat="1" ht="55.5" customHeight="1">
      <c r="B939" s="33"/>
      <c r="C939" s="179" t="s">
        <v>1195</v>
      </c>
      <c r="D939" s="179" t="s">
        <v>440</v>
      </c>
      <c r="E939" s="180" t="s">
        <v>5940</v>
      </c>
      <c r="F939" s="181" t="s">
        <v>5941</v>
      </c>
      <c r="G939" s="182" t="s">
        <v>504</v>
      </c>
      <c r="H939" s="183">
        <v>1</v>
      </c>
      <c r="I939" s="184"/>
      <c r="J939" s="185">
        <f>ROUND(I939*H939,2)</f>
        <v>0</v>
      </c>
      <c r="K939" s="181" t="s">
        <v>19</v>
      </c>
      <c r="L939" s="186"/>
      <c r="M939" s="187" t="s">
        <v>19</v>
      </c>
      <c r="N939" s="188" t="s">
        <v>49</v>
      </c>
      <c r="P939" s="143">
        <f>O939*H939</f>
        <v>0</v>
      </c>
      <c r="Q939" s="143">
        <v>2.3959999999999999E-2</v>
      </c>
      <c r="R939" s="143">
        <f>Q939*H939</f>
        <v>2.3959999999999999E-2</v>
      </c>
      <c r="S939" s="143">
        <v>0</v>
      </c>
      <c r="T939" s="144">
        <f>S939*H939</f>
        <v>0</v>
      </c>
      <c r="AR939" s="145" t="s">
        <v>406</v>
      </c>
      <c r="AT939" s="145" t="s">
        <v>440</v>
      </c>
      <c r="AU939" s="145" t="s">
        <v>90</v>
      </c>
      <c r="AY939" s="18" t="s">
        <v>358</v>
      </c>
      <c r="BE939" s="146">
        <f>IF(N939="základní",J939,0)</f>
        <v>0</v>
      </c>
      <c r="BF939" s="146">
        <f>IF(N939="snížená",J939,0)</f>
        <v>0</v>
      </c>
      <c r="BG939" s="146">
        <f>IF(N939="zákl. přenesená",J939,0)</f>
        <v>0</v>
      </c>
      <c r="BH939" s="146">
        <f>IF(N939="sníž. přenesená",J939,0)</f>
        <v>0</v>
      </c>
      <c r="BI939" s="146">
        <f>IF(N939="nulová",J939,0)</f>
        <v>0</v>
      </c>
      <c r="BJ939" s="18" t="s">
        <v>90</v>
      </c>
      <c r="BK939" s="146">
        <f>ROUND(I939*H939,2)</f>
        <v>0</v>
      </c>
      <c r="BL939" s="18" t="s">
        <v>364</v>
      </c>
      <c r="BM939" s="145" t="s">
        <v>5942</v>
      </c>
    </row>
    <row r="940" spans="2:65" s="12" customFormat="1" ht="11.25">
      <c r="B940" s="151"/>
      <c r="D940" s="152" t="s">
        <v>368</v>
      </c>
      <c r="E940" s="153" t="s">
        <v>19</v>
      </c>
      <c r="F940" s="154" t="s">
        <v>485</v>
      </c>
      <c r="H940" s="153" t="s">
        <v>19</v>
      </c>
      <c r="I940" s="155"/>
      <c r="L940" s="151"/>
      <c r="M940" s="156"/>
      <c r="T940" s="157"/>
      <c r="AT940" s="153" t="s">
        <v>368</v>
      </c>
      <c r="AU940" s="153" t="s">
        <v>90</v>
      </c>
      <c r="AV940" s="12" t="s">
        <v>84</v>
      </c>
      <c r="AW940" s="12" t="s">
        <v>36</v>
      </c>
      <c r="AX940" s="12" t="s">
        <v>77</v>
      </c>
      <c r="AY940" s="153" t="s">
        <v>358</v>
      </c>
    </row>
    <row r="941" spans="2:65" s="12" customFormat="1" ht="11.25">
      <c r="B941" s="151"/>
      <c r="D941" s="152" t="s">
        <v>368</v>
      </c>
      <c r="E941" s="153" t="s">
        <v>19</v>
      </c>
      <c r="F941" s="154" t="s">
        <v>1225</v>
      </c>
      <c r="H941" s="153" t="s">
        <v>19</v>
      </c>
      <c r="I941" s="155"/>
      <c r="L941" s="151"/>
      <c r="M941" s="156"/>
      <c r="T941" s="157"/>
      <c r="AT941" s="153" t="s">
        <v>368</v>
      </c>
      <c r="AU941" s="153" t="s">
        <v>90</v>
      </c>
      <c r="AV941" s="12" t="s">
        <v>84</v>
      </c>
      <c r="AW941" s="12" t="s">
        <v>36</v>
      </c>
      <c r="AX941" s="12" t="s">
        <v>77</v>
      </c>
      <c r="AY941" s="153" t="s">
        <v>358</v>
      </c>
    </row>
    <row r="942" spans="2:65" s="13" customFormat="1" ht="11.25">
      <c r="B942" s="158"/>
      <c r="D942" s="152" t="s">
        <v>368</v>
      </c>
      <c r="E942" s="159" t="s">
        <v>19</v>
      </c>
      <c r="F942" s="160" t="s">
        <v>1207</v>
      </c>
      <c r="H942" s="161">
        <v>1</v>
      </c>
      <c r="I942" s="162"/>
      <c r="L942" s="158"/>
      <c r="M942" s="163"/>
      <c r="T942" s="164"/>
      <c r="AT942" s="159" t="s">
        <v>368</v>
      </c>
      <c r="AU942" s="159" t="s">
        <v>90</v>
      </c>
      <c r="AV942" s="13" t="s">
        <v>90</v>
      </c>
      <c r="AW942" s="13" t="s">
        <v>36</v>
      </c>
      <c r="AX942" s="13" t="s">
        <v>77</v>
      </c>
      <c r="AY942" s="159" t="s">
        <v>358</v>
      </c>
    </row>
    <row r="943" spans="2:65" s="14" customFormat="1" ht="11.25">
      <c r="B943" s="165"/>
      <c r="D943" s="152" t="s">
        <v>368</v>
      </c>
      <c r="E943" s="166" t="s">
        <v>19</v>
      </c>
      <c r="F943" s="167" t="s">
        <v>371</v>
      </c>
      <c r="H943" s="168">
        <v>1</v>
      </c>
      <c r="I943" s="169"/>
      <c r="L943" s="165"/>
      <c r="M943" s="170"/>
      <c r="T943" s="171"/>
      <c r="AT943" s="166" t="s">
        <v>368</v>
      </c>
      <c r="AU943" s="166" t="s">
        <v>90</v>
      </c>
      <c r="AV943" s="14" t="s">
        <v>364</v>
      </c>
      <c r="AW943" s="14" t="s">
        <v>36</v>
      </c>
      <c r="AX943" s="14" t="s">
        <v>84</v>
      </c>
      <c r="AY943" s="166" t="s">
        <v>358</v>
      </c>
    </row>
    <row r="944" spans="2:65" s="1" customFormat="1" ht="44.25" customHeight="1">
      <c r="B944" s="33"/>
      <c r="C944" s="134" t="s">
        <v>1199</v>
      </c>
      <c r="D944" s="134" t="s">
        <v>360</v>
      </c>
      <c r="E944" s="135" t="s">
        <v>5943</v>
      </c>
      <c r="F944" s="136" t="s">
        <v>5944</v>
      </c>
      <c r="G944" s="137" t="s">
        <v>504</v>
      </c>
      <c r="H944" s="138">
        <v>1</v>
      </c>
      <c r="I944" s="139"/>
      <c r="J944" s="140">
        <f>ROUND(I944*H944,2)</f>
        <v>0</v>
      </c>
      <c r="K944" s="136" t="s">
        <v>363</v>
      </c>
      <c r="L944" s="33"/>
      <c r="M944" s="141" t="s">
        <v>19</v>
      </c>
      <c r="N944" s="142" t="s">
        <v>49</v>
      </c>
      <c r="P944" s="143">
        <f>O944*H944</f>
        <v>0</v>
      </c>
      <c r="Q944" s="143">
        <v>0.54769076000000005</v>
      </c>
      <c r="R944" s="143">
        <f>Q944*H944</f>
        <v>0.54769076000000005</v>
      </c>
      <c r="S944" s="143">
        <v>0</v>
      </c>
      <c r="T944" s="144">
        <f>S944*H944</f>
        <v>0</v>
      </c>
      <c r="AR944" s="145" t="s">
        <v>364</v>
      </c>
      <c r="AT944" s="145" t="s">
        <v>360</v>
      </c>
      <c r="AU944" s="145" t="s">
        <v>90</v>
      </c>
      <c r="AY944" s="18" t="s">
        <v>358</v>
      </c>
      <c r="BE944" s="146">
        <f>IF(N944="základní",J944,0)</f>
        <v>0</v>
      </c>
      <c r="BF944" s="146">
        <f>IF(N944="snížená",J944,0)</f>
        <v>0</v>
      </c>
      <c r="BG944" s="146">
        <f>IF(N944="zákl. přenesená",J944,0)</f>
        <v>0</v>
      </c>
      <c r="BH944" s="146">
        <f>IF(N944="sníž. přenesená",J944,0)</f>
        <v>0</v>
      </c>
      <c r="BI944" s="146">
        <f>IF(N944="nulová",J944,0)</f>
        <v>0</v>
      </c>
      <c r="BJ944" s="18" t="s">
        <v>90</v>
      </c>
      <c r="BK944" s="146">
        <f>ROUND(I944*H944,2)</f>
        <v>0</v>
      </c>
      <c r="BL944" s="18" t="s">
        <v>364</v>
      </c>
      <c r="BM944" s="145" t="s">
        <v>5945</v>
      </c>
    </row>
    <row r="945" spans="2:65" s="1" customFormat="1" ht="11.25">
      <c r="B945" s="33"/>
      <c r="D945" s="147" t="s">
        <v>366</v>
      </c>
      <c r="F945" s="148" t="s">
        <v>5946</v>
      </c>
      <c r="I945" s="149"/>
      <c r="L945" s="33"/>
      <c r="M945" s="150"/>
      <c r="T945" s="54"/>
      <c r="AT945" s="18" t="s">
        <v>366</v>
      </c>
      <c r="AU945" s="18" t="s">
        <v>90</v>
      </c>
    </row>
    <row r="946" spans="2:65" s="12" customFormat="1" ht="11.25">
      <c r="B946" s="151"/>
      <c r="D946" s="152" t="s">
        <v>368</v>
      </c>
      <c r="E946" s="153" t="s">
        <v>19</v>
      </c>
      <c r="F946" s="154" t="s">
        <v>485</v>
      </c>
      <c r="H946" s="153" t="s">
        <v>19</v>
      </c>
      <c r="I946" s="155"/>
      <c r="L946" s="151"/>
      <c r="M946" s="156"/>
      <c r="T946" s="157"/>
      <c r="AT946" s="153" t="s">
        <v>368</v>
      </c>
      <c r="AU946" s="153" t="s">
        <v>90</v>
      </c>
      <c r="AV946" s="12" t="s">
        <v>84</v>
      </c>
      <c r="AW946" s="12" t="s">
        <v>36</v>
      </c>
      <c r="AX946" s="12" t="s">
        <v>77</v>
      </c>
      <c r="AY946" s="153" t="s">
        <v>358</v>
      </c>
    </row>
    <row r="947" spans="2:65" s="12" customFormat="1" ht="11.25">
      <c r="B947" s="151"/>
      <c r="D947" s="152" t="s">
        <v>368</v>
      </c>
      <c r="E947" s="153" t="s">
        <v>19</v>
      </c>
      <c r="F947" s="154" t="s">
        <v>1225</v>
      </c>
      <c r="H947" s="153" t="s">
        <v>19</v>
      </c>
      <c r="I947" s="155"/>
      <c r="L947" s="151"/>
      <c r="M947" s="156"/>
      <c r="T947" s="157"/>
      <c r="AT947" s="153" t="s">
        <v>368</v>
      </c>
      <c r="AU947" s="153" t="s">
        <v>90</v>
      </c>
      <c r="AV947" s="12" t="s">
        <v>84</v>
      </c>
      <c r="AW947" s="12" t="s">
        <v>36</v>
      </c>
      <c r="AX947" s="12" t="s">
        <v>77</v>
      </c>
      <c r="AY947" s="153" t="s">
        <v>358</v>
      </c>
    </row>
    <row r="948" spans="2:65" s="13" customFormat="1" ht="11.25">
      <c r="B948" s="158"/>
      <c r="D948" s="152" t="s">
        <v>368</v>
      </c>
      <c r="E948" s="159" t="s">
        <v>19</v>
      </c>
      <c r="F948" s="160" t="s">
        <v>1205</v>
      </c>
      <c r="H948" s="161">
        <v>1</v>
      </c>
      <c r="I948" s="162"/>
      <c r="L948" s="158"/>
      <c r="M948" s="163"/>
      <c r="T948" s="164"/>
      <c r="AT948" s="159" t="s">
        <v>368</v>
      </c>
      <c r="AU948" s="159" t="s">
        <v>90</v>
      </c>
      <c r="AV948" s="13" t="s">
        <v>90</v>
      </c>
      <c r="AW948" s="13" t="s">
        <v>36</v>
      </c>
      <c r="AX948" s="13" t="s">
        <v>77</v>
      </c>
      <c r="AY948" s="159" t="s">
        <v>358</v>
      </c>
    </row>
    <row r="949" spans="2:65" s="14" customFormat="1" ht="11.25">
      <c r="B949" s="165"/>
      <c r="D949" s="152" t="s">
        <v>368</v>
      </c>
      <c r="E949" s="166" t="s">
        <v>19</v>
      </c>
      <c r="F949" s="167" t="s">
        <v>371</v>
      </c>
      <c r="H949" s="168">
        <v>1</v>
      </c>
      <c r="I949" s="169"/>
      <c r="L949" s="165"/>
      <c r="M949" s="170"/>
      <c r="T949" s="171"/>
      <c r="AT949" s="166" t="s">
        <v>368</v>
      </c>
      <c r="AU949" s="166" t="s">
        <v>90</v>
      </c>
      <c r="AV949" s="14" t="s">
        <v>364</v>
      </c>
      <c r="AW949" s="14" t="s">
        <v>36</v>
      </c>
      <c r="AX949" s="14" t="s">
        <v>84</v>
      </c>
      <c r="AY949" s="166" t="s">
        <v>358</v>
      </c>
    </row>
    <row r="950" spans="2:65" s="1" customFormat="1" ht="62.65" customHeight="1">
      <c r="B950" s="33"/>
      <c r="C950" s="179" t="s">
        <v>1216</v>
      </c>
      <c r="D950" s="179" t="s">
        <v>440</v>
      </c>
      <c r="E950" s="180" t="s">
        <v>1217</v>
      </c>
      <c r="F950" s="181" t="s">
        <v>5947</v>
      </c>
      <c r="G950" s="182" t="s">
        <v>504</v>
      </c>
      <c r="H950" s="183">
        <v>1</v>
      </c>
      <c r="I950" s="184"/>
      <c r="J950" s="185">
        <f>ROUND(I950*H950,2)</f>
        <v>0</v>
      </c>
      <c r="K950" s="181" t="s">
        <v>19</v>
      </c>
      <c r="L950" s="186"/>
      <c r="M950" s="187" t="s">
        <v>19</v>
      </c>
      <c r="N950" s="188" t="s">
        <v>49</v>
      </c>
      <c r="P950" s="143">
        <f>O950*H950</f>
        <v>0</v>
      </c>
      <c r="Q950" s="143">
        <v>2.9000000000000001E-2</v>
      </c>
      <c r="R950" s="143">
        <f>Q950*H950</f>
        <v>2.9000000000000001E-2</v>
      </c>
      <c r="S950" s="143">
        <v>0</v>
      </c>
      <c r="T950" s="144">
        <f>S950*H950</f>
        <v>0</v>
      </c>
      <c r="AR950" s="145" t="s">
        <v>406</v>
      </c>
      <c r="AT950" s="145" t="s">
        <v>440</v>
      </c>
      <c r="AU950" s="145" t="s">
        <v>90</v>
      </c>
      <c r="AY950" s="18" t="s">
        <v>358</v>
      </c>
      <c r="BE950" s="146">
        <f>IF(N950="základní",J950,0)</f>
        <v>0</v>
      </c>
      <c r="BF950" s="146">
        <f>IF(N950="snížená",J950,0)</f>
        <v>0</v>
      </c>
      <c r="BG950" s="146">
        <f>IF(N950="zákl. přenesená",J950,0)</f>
        <v>0</v>
      </c>
      <c r="BH950" s="146">
        <f>IF(N950="sníž. přenesená",J950,0)</f>
        <v>0</v>
      </c>
      <c r="BI950" s="146">
        <f>IF(N950="nulová",J950,0)</f>
        <v>0</v>
      </c>
      <c r="BJ950" s="18" t="s">
        <v>90</v>
      </c>
      <c r="BK950" s="146">
        <f>ROUND(I950*H950,2)</f>
        <v>0</v>
      </c>
      <c r="BL950" s="18" t="s">
        <v>364</v>
      </c>
      <c r="BM950" s="145" t="s">
        <v>5948</v>
      </c>
    </row>
    <row r="951" spans="2:65" s="12" customFormat="1" ht="11.25">
      <c r="B951" s="151"/>
      <c r="D951" s="152" t="s">
        <v>368</v>
      </c>
      <c r="E951" s="153" t="s">
        <v>19</v>
      </c>
      <c r="F951" s="154" t="s">
        <v>485</v>
      </c>
      <c r="H951" s="153" t="s">
        <v>19</v>
      </c>
      <c r="I951" s="155"/>
      <c r="L951" s="151"/>
      <c r="M951" s="156"/>
      <c r="T951" s="157"/>
      <c r="AT951" s="153" t="s">
        <v>368</v>
      </c>
      <c r="AU951" s="153" t="s">
        <v>90</v>
      </c>
      <c r="AV951" s="12" t="s">
        <v>84</v>
      </c>
      <c r="AW951" s="12" t="s">
        <v>36</v>
      </c>
      <c r="AX951" s="12" t="s">
        <v>77</v>
      </c>
      <c r="AY951" s="153" t="s">
        <v>358</v>
      </c>
    </row>
    <row r="952" spans="2:65" s="12" customFormat="1" ht="11.25">
      <c r="B952" s="151"/>
      <c r="D952" s="152" t="s">
        <v>368</v>
      </c>
      <c r="E952" s="153" t="s">
        <v>19</v>
      </c>
      <c r="F952" s="154" t="s">
        <v>1225</v>
      </c>
      <c r="H952" s="153" t="s">
        <v>19</v>
      </c>
      <c r="I952" s="155"/>
      <c r="L952" s="151"/>
      <c r="M952" s="156"/>
      <c r="T952" s="157"/>
      <c r="AT952" s="153" t="s">
        <v>368</v>
      </c>
      <c r="AU952" s="153" t="s">
        <v>90</v>
      </c>
      <c r="AV952" s="12" t="s">
        <v>84</v>
      </c>
      <c r="AW952" s="12" t="s">
        <v>36</v>
      </c>
      <c r="AX952" s="12" t="s">
        <v>77</v>
      </c>
      <c r="AY952" s="153" t="s">
        <v>358</v>
      </c>
    </row>
    <row r="953" spans="2:65" s="13" customFormat="1" ht="11.25">
      <c r="B953" s="158"/>
      <c r="D953" s="152" t="s">
        <v>368</v>
      </c>
      <c r="E953" s="159" t="s">
        <v>19</v>
      </c>
      <c r="F953" s="160" t="s">
        <v>1205</v>
      </c>
      <c r="H953" s="161">
        <v>1</v>
      </c>
      <c r="I953" s="162"/>
      <c r="L953" s="158"/>
      <c r="M953" s="163"/>
      <c r="T953" s="164"/>
      <c r="AT953" s="159" t="s">
        <v>368</v>
      </c>
      <c r="AU953" s="159" t="s">
        <v>90</v>
      </c>
      <c r="AV953" s="13" t="s">
        <v>90</v>
      </c>
      <c r="AW953" s="13" t="s">
        <v>36</v>
      </c>
      <c r="AX953" s="13" t="s">
        <v>77</v>
      </c>
      <c r="AY953" s="159" t="s">
        <v>358</v>
      </c>
    </row>
    <row r="954" spans="2:65" s="14" customFormat="1" ht="11.25">
      <c r="B954" s="165"/>
      <c r="D954" s="152" t="s">
        <v>368</v>
      </c>
      <c r="E954" s="166" t="s">
        <v>19</v>
      </c>
      <c r="F954" s="167" t="s">
        <v>371</v>
      </c>
      <c r="H954" s="168">
        <v>1</v>
      </c>
      <c r="I954" s="169"/>
      <c r="L954" s="165"/>
      <c r="M954" s="170"/>
      <c r="T954" s="171"/>
      <c r="AT954" s="166" t="s">
        <v>368</v>
      </c>
      <c r="AU954" s="166" t="s">
        <v>90</v>
      </c>
      <c r="AV954" s="14" t="s">
        <v>364</v>
      </c>
      <c r="AW954" s="14" t="s">
        <v>36</v>
      </c>
      <c r="AX954" s="14" t="s">
        <v>84</v>
      </c>
      <c r="AY954" s="166" t="s">
        <v>358</v>
      </c>
    </row>
    <row r="955" spans="2:65" s="11" customFormat="1" ht="22.9" customHeight="1">
      <c r="B955" s="122"/>
      <c r="D955" s="123" t="s">
        <v>76</v>
      </c>
      <c r="E955" s="132" t="s">
        <v>411</v>
      </c>
      <c r="F955" s="132" t="s">
        <v>1232</v>
      </c>
      <c r="I955" s="125"/>
      <c r="J955" s="133">
        <f>BK955</f>
        <v>0</v>
      </c>
      <c r="L955" s="122"/>
      <c r="M955" s="127"/>
      <c r="P955" s="128">
        <f>SUM(P956:P1074)</f>
        <v>0</v>
      </c>
      <c r="R955" s="128">
        <f>SUM(R956:R1074)</f>
        <v>5.2761113359999996</v>
      </c>
      <c r="T955" s="129">
        <f>SUM(T956:T1074)</f>
        <v>11.931600000000001</v>
      </c>
      <c r="AR955" s="123" t="s">
        <v>84</v>
      </c>
      <c r="AT955" s="130" t="s">
        <v>76</v>
      </c>
      <c r="AU955" s="130" t="s">
        <v>84</v>
      </c>
      <c r="AY955" s="123" t="s">
        <v>358</v>
      </c>
      <c r="BK955" s="131">
        <f>SUM(BK956:BK1074)</f>
        <v>0</v>
      </c>
    </row>
    <row r="956" spans="2:65" s="1" customFormat="1" ht="24.2" customHeight="1">
      <c r="B956" s="33"/>
      <c r="C956" s="134" t="s">
        <v>1220</v>
      </c>
      <c r="D956" s="134" t="s">
        <v>360</v>
      </c>
      <c r="E956" s="135" t="s">
        <v>5949</v>
      </c>
      <c r="F956" s="136" t="s">
        <v>5950</v>
      </c>
      <c r="G956" s="137" t="s">
        <v>235</v>
      </c>
      <c r="H956" s="138">
        <v>90</v>
      </c>
      <c r="I956" s="139"/>
      <c r="J956" s="140">
        <f>ROUND(I956*H956,2)</f>
        <v>0</v>
      </c>
      <c r="K956" s="136" t="s">
        <v>19</v>
      </c>
      <c r="L956" s="33"/>
      <c r="M956" s="141" t="s">
        <v>19</v>
      </c>
      <c r="N956" s="142" t="s">
        <v>49</v>
      </c>
      <c r="P956" s="143">
        <f>O956*H956</f>
        <v>0</v>
      </c>
      <c r="Q956" s="143">
        <v>2.5870000000000001E-2</v>
      </c>
      <c r="R956" s="143">
        <f>Q956*H956</f>
        <v>2.3283</v>
      </c>
      <c r="S956" s="143">
        <v>0</v>
      </c>
      <c r="T956" s="144">
        <f>S956*H956</f>
        <v>0</v>
      </c>
      <c r="AR956" s="145" t="s">
        <v>364</v>
      </c>
      <c r="AT956" s="145" t="s">
        <v>360</v>
      </c>
      <c r="AU956" s="145" t="s">
        <v>90</v>
      </c>
      <c r="AY956" s="18" t="s">
        <v>358</v>
      </c>
      <c r="BE956" s="146">
        <f>IF(N956="základní",J956,0)</f>
        <v>0</v>
      </c>
      <c r="BF956" s="146">
        <f>IF(N956="snížená",J956,0)</f>
        <v>0</v>
      </c>
      <c r="BG956" s="146">
        <f>IF(N956="zákl. přenesená",J956,0)</f>
        <v>0</v>
      </c>
      <c r="BH956" s="146">
        <f>IF(N956="sníž. přenesená",J956,0)</f>
        <v>0</v>
      </c>
      <c r="BI956" s="146">
        <f>IF(N956="nulová",J956,0)</f>
        <v>0</v>
      </c>
      <c r="BJ956" s="18" t="s">
        <v>90</v>
      </c>
      <c r="BK956" s="146">
        <f>ROUND(I956*H956,2)</f>
        <v>0</v>
      </c>
      <c r="BL956" s="18" t="s">
        <v>364</v>
      </c>
      <c r="BM956" s="145" t="s">
        <v>5951</v>
      </c>
    </row>
    <row r="957" spans="2:65" s="13" customFormat="1" ht="11.25">
      <c r="B957" s="158"/>
      <c r="D957" s="152" t="s">
        <v>368</v>
      </c>
      <c r="E957" s="159" t="s">
        <v>19</v>
      </c>
      <c r="F957" s="160" t="s">
        <v>5952</v>
      </c>
      <c r="H957" s="161">
        <v>90</v>
      </c>
      <c r="I957" s="162"/>
      <c r="L957" s="158"/>
      <c r="M957" s="163"/>
      <c r="T957" s="164"/>
      <c r="AT957" s="159" t="s">
        <v>368</v>
      </c>
      <c r="AU957" s="159" t="s">
        <v>90</v>
      </c>
      <c r="AV957" s="13" t="s">
        <v>90</v>
      </c>
      <c r="AW957" s="13" t="s">
        <v>36</v>
      </c>
      <c r="AX957" s="13" t="s">
        <v>77</v>
      </c>
      <c r="AY957" s="159" t="s">
        <v>358</v>
      </c>
    </row>
    <row r="958" spans="2:65" s="14" customFormat="1" ht="11.25">
      <c r="B958" s="165"/>
      <c r="D958" s="152" t="s">
        <v>368</v>
      </c>
      <c r="E958" s="166" t="s">
        <v>19</v>
      </c>
      <c r="F958" s="167" t="s">
        <v>371</v>
      </c>
      <c r="H958" s="168">
        <v>90</v>
      </c>
      <c r="I958" s="169"/>
      <c r="L958" s="165"/>
      <c r="M958" s="170"/>
      <c r="T958" s="171"/>
      <c r="AT958" s="166" t="s">
        <v>368</v>
      </c>
      <c r="AU958" s="166" t="s">
        <v>90</v>
      </c>
      <c r="AV958" s="14" t="s">
        <v>364</v>
      </c>
      <c r="AW958" s="14" t="s">
        <v>36</v>
      </c>
      <c r="AX958" s="14" t="s">
        <v>84</v>
      </c>
      <c r="AY958" s="166" t="s">
        <v>358</v>
      </c>
    </row>
    <row r="959" spans="2:65" s="1" customFormat="1" ht="16.5" customHeight="1">
      <c r="B959" s="33"/>
      <c r="C959" s="179" t="s">
        <v>1227</v>
      </c>
      <c r="D959" s="179" t="s">
        <v>440</v>
      </c>
      <c r="E959" s="180" t="s">
        <v>5953</v>
      </c>
      <c r="F959" s="181" t="s">
        <v>5954</v>
      </c>
      <c r="G959" s="182" t="s">
        <v>235</v>
      </c>
      <c r="H959" s="183">
        <v>110.16</v>
      </c>
      <c r="I959" s="184"/>
      <c r="J959" s="185">
        <f>ROUND(I959*H959,2)</f>
        <v>0</v>
      </c>
      <c r="K959" s="181" t="s">
        <v>363</v>
      </c>
      <c r="L959" s="186"/>
      <c r="M959" s="187" t="s">
        <v>19</v>
      </c>
      <c r="N959" s="188" t="s">
        <v>49</v>
      </c>
      <c r="P959" s="143">
        <f>O959*H959</f>
        <v>0</v>
      </c>
      <c r="Q959" s="143">
        <v>2.4E-2</v>
      </c>
      <c r="R959" s="143">
        <f>Q959*H959</f>
        <v>2.64384</v>
      </c>
      <c r="S959" s="143">
        <v>0</v>
      </c>
      <c r="T959" s="144">
        <f>S959*H959</f>
        <v>0</v>
      </c>
      <c r="AR959" s="145" t="s">
        <v>406</v>
      </c>
      <c r="AT959" s="145" t="s">
        <v>440</v>
      </c>
      <c r="AU959" s="145" t="s">
        <v>90</v>
      </c>
      <c r="AY959" s="18" t="s">
        <v>358</v>
      </c>
      <c r="BE959" s="146">
        <f>IF(N959="základní",J959,0)</f>
        <v>0</v>
      </c>
      <c r="BF959" s="146">
        <f>IF(N959="snížená",J959,0)</f>
        <v>0</v>
      </c>
      <c r="BG959" s="146">
        <f>IF(N959="zákl. přenesená",J959,0)</f>
        <v>0</v>
      </c>
      <c r="BH959" s="146">
        <f>IF(N959="sníž. přenesená",J959,0)</f>
        <v>0</v>
      </c>
      <c r="BI959" s="146">
        <f>IF(N959="nulová",J959,0)</f>
        <v>0</v>
      </c>
      <c r="BJ959" s="18" t="s">
        <v>90</v>
      </c>
      <c r="BK959" s="146">
        <f>ROUND(I959*H959,2)</f>
        <v>0</v>
      </c>
      <c r="BL959" s="18" t="s">
        <v>364</v>
      </c>
      <c r="BM959" s="145" t="s">
        <v>5955</v>
      </c>
    </row>
    <row r="960" spans="2:65" s="13" customFormat="1" ht="11.25">
      <c r="B960" s="158"/>
      <c r="D960" s="152" t="s">
        <v>368</v>
      </c>
      <c r="F960" s="160" t="s">
        <v>5956</v>
      </c>
      <c r="H960" s="161">
        <v>110.16</v>
      </c>
      <c r="I960" s="162"/>
      <c r="L960" s="158"/>
      <c r="M960" s="163"/>
      <c r="T960" s="164"/>
      <c r="AT960" s="159" t="s">
        <v>368</v>
      </c>
      <c r="AU960" s="159" t="s">
        <v>90</v>
      </c>
      <c r="AV960" s="13" t="s">
        <v>90</v>
      </c>
      <c r="AW960" s="13" t="s">
        <v>4</v>
      </c>
      <c r="AX960" s="13" t="s">
        <v>84</v>
      </c>
      <c r="AY960" s="159" t="s">
        <v>358</v>
      </c>
    </row>
    <row r="961" spans="2:65" s="1" customFormat="1" ht="24.2" customHeight="1">
      <c r="B961" s="33"/>
      <c r="C961" s="134" t="s">
        <v>1233</v>
      </c>
      <c r="D961" s="134" t="s">
        <v>360</v>
      </c>
      <c r="E961" s="135" t="s">
        <v>5957</v>
      </c>
      <c r="F961" s="136" t="s">
        <v>5958</v>
      </c>
      <c r="G961" s="137" t="s">
        <v>235</v>
      </c>
      <c r="H961" s="138">
        <v>15.5</v>
      </c>
      <c r="I961" s="139"/>
      <c r="J961" s="140">
        <f>ROUND(I961*H961,2)</f>
        <v>0</v>
      </c>
      <c r="K961" s="136" t="s">
        <v>19</v>
      </c>
      <c r="L961" s="33"/>
      <c r="M961" s="141" t="s">
        <v>19</v>
      </c>
      <c r="N961" s="142" t="s">
        <v>49</v>
      </c>
      <c r="P961" s="143">
        <f>O961*H961</f>
        <v>0</v>
      </c>
      <c r="Q961" s="143">
        <v>0</v>
      </c>
      <c r="R961" s="143">
        <f>Q961*H961</f>
        <v>0</v>
      </c>
      <c r="S961" s="143">
        <v>0</v>
      </c>
      <c r="T961" s="144">
        <f>S961*H961</f>
        <v>0</v>
      </c>
      <c r="AR961" s="145" t="s">
        <v>364</v>
      </c>
      <c r="AT961" s="145" t="s">
        <v>360</v>
      </c>
      <c r="AU961" s="145" t="s">
        <v>90</v>
      </c>
      <c r="AY961" s="18" t="s">
        <v>358</v>
      </c>
      <c r="BE961" s="146">
        <f>IF(N961="základní",J961,0)</f>
        <v>0</v>
      </c>
      <c r="BF961" s="146">
        <f>IF(N961="snížená",J961,0)</f>
        <v>0</v>
      </c>
      <c r="BG961" s="146">
        <f>IF(N961="zákl. přenesená",J961,0)</f>
        <v>0</v>
      </c>
      <c r="BH961" s="146">
        <f>IF(N961="sníž. přenesená",J961,0)</f>
        <v>0</v>
      </c>
      <c r="BI961" s="146">
        <f>IF(N961="nulová",J961,0)</f>
        <v>0</v>
      </c>
      <c r="BJ961" s="18" t="s">
        <v>90</v>
      </c>
      <c r="BK961" s="146">
        <f>ROUND(I961*H961,2)</f>
        <v>0</v>
      </c>
      <c r="BL961" s="18" t="s">
        <v>364</v>
      </c>
      <c r="BM961" s="145" t="s">
        <v>5959</v>
      </c>
    </row>
    <row r="962" spans="2:65" s="13" customFormat="1" ht="11.25">
      <c r="B962" s="158"/>
      <c r="D962" s="152" t="s">
        <v>368</v>
      </c>
      <c r="E962" s="159" t="s">
        <v>19</v>
      </c>
      <c r="F962" s="160" t="s">
        <v>5960</v>
      </c>
      <c r="H962" s="161">
        <v>15.5</v>
      </c>
      <c r="I962" s="162"/>
      <c r="L962" s="158"/>
      <c r="M962" s="163"/>
      <c r="T962" s="164"/>
      <c r="AT962" s="159" t="s">
        <v>368</v>
      </c>
      <c r="AU962" s="159" t="s">
        <v>90</v>
      </c>
      <c r="AV962" s="13" t="s">
        <v>90</v>
      </c>
      <c r="AW962" s="13" t="s">
        <v>36</v>
      </c>
      <c r="AX962" s="13" t="s">
        <v>77</v>
      </c>
      <c r="AY962" s="159" t="s">
        <v>358</v>
      </c>
    </row>
    <row r="963" spans="2:65" s="14" customFormat="1" ht="11.25">
      <c r="B963" s="165"/>
      <c r="D963" s="152" t="s">
        <v>368</v>
      </c>
      <c r="E963" s="166" t="s">
        <v>19</v>
      </c>
      <c r="F963" s="167" t="s">
        <v>371</v>
      </c>
      <c r="H963" s="168">
        <v>15.5</v>
      </c>
      <c r="I963" s="169"/>
      <c r="L963" s="165"/>
      <c r="M963" s="170"/>
      <c r="T963" s="171"/>
      <c r="AT963" s="166" t="s">
        <v>368</v>
      </c>
      <c r="AU963" s="166" t="s">
        <v>90</v>
      </c>
      <c r="AV963" s="14" t="s">
        <v>364</v>
      </c>
      <c r="AW963" s="14" t="s">
        <v>36</v>
      </c>
      <c r="AX963" s="14" t="s">
        <v>84</v>
      </c>
      <c r="AY963" s="166" t="s">
        <v>358</v>
      </c>
    </row>
    <row r="964" spans="2:65" s="1" customFormat="1" ht="24.2" customHeight="1">
      <c r="B964" s="33"/>
      <c r="C964" s="179" t="s">
        <v>1241</v>
      </c>
      <c r="D964" s="179" t="s">
        <v>440</v>
      </c>
      <c r="E964" s="180" t="s">
        <v>5961</v>
      </c>
      <c r="F964" s="181" t="s">
        <v>5962</v>
      </c>
      <c r="G964" s="182" t="s">
        <v>235</v>
      </c>
      <c r="H964" s="183">
        <v>16.274999999999999</v>
      </c>
      <c r="I964" s="184"/>
      <c r="J964" s="185">
        <f>ROUND(I964*H964,2)</f>
        <v>0</v>
      </c>
      <c r="K964" s="181" t="s">
        <v>19</v>
      </c>
      <c r="L964" s="186"/>
      <c r="M964" s="187" t="s">
        <v>19</v>
      </c>
      <c r="N964" s="188" t="s">
        <v>49</v>
      </c>
      <c r="P964" s="143">
        <f>O964*H964</f>
        <v>0</v>
      </c>
      <c r="Q964" s="143">
        <v>5.0000000000000001E-4</v>
      </c>
      <c r="R964" s="143">
        <f>Q964*H964</f>
        <v>8.1374999999999989E-3</v>
      </c>
      <c r="S964" s="143">
        <v>0</v>
      </c>
      <c r="T964" s="144">
        <f>S964*H964</f>
        <v>0</v>
      </c>
      <c r="AR964" s="145" t="s">
        <v>406</v>
      </c>
      <c r="AT964" s="145" t="s">
        <v>440</v>
      </c>
      <c r="AU964" s="145" t="s">
        <v>90</v>
      </c>
      <c r="AY964" s="18" t="s">
        <v>358</v>
      </c>
      <c r="BE964" s="146">
        <f>IF(N964="základní",J964,0)</f>
        <v>0</v>
      </c>
      <c r="BF964" s="146">
        <f>IF(N964="snížená",J964,0)</f>
        <v>0</v>
      </c>
      <c r="BG964" s="146">
        <f>IF(N964="zákl. přenesená",J964,0)</f>
        <v>0</v>
      </c>
      <c r="BH964" s="146">
        <f>IF(N964="sníž. přenesená",J964,0)</f>
        <v>0</v>
      </c>
      <c r="BI964" s="146">
        <f>IF(N964="nulová",J964,0)</f>
        <v>0</v>
      </c>
      <c r="BJ964" s="18" t="s">
        <v>90</v>
      </c>
      <c r="BK964" s="146">
        <f>ROUND(I964*H964,2)</f>
        <v>0</v>
      </c>
      <c r="BL964" s="18" t="s">
        <v>364</v>
      </c>
      <c r="BM964" s="145" t="s">
        <v>5963</v>
      </c>
    </row>
    <row r="965" spans="2:65" s="13" customFormat="1" ht="11.25">
      <c r="B965" s="158"/>
      <c r="D965" s="152" t="s">
        <v>368</v>
      </c>
      <c r="E965" s="159" t="s">
        <v>19</v>
      </c>
      <c r="F965" s="160" t="s">
        <v>5960</v>
      </c>
      <c r="H965" s="161">
        <v>15.5</v>
      </c>
      <c r="I965" s="162"/>
      <c r="L965" s="158"/>
      <c r="M965" s="163"/>
      <c r="T965" s="164"/>
      <c r="AT965" s="159" t="s">
        <v>368</v>
      </c>
      <c r="AU965" s="159" t="s">
        <v>90</v>
      </c>
      <c r="AV965" s="13" t="s">
        <v>90</v>
      </c>
      <c r="AW965" s="13" t="s">
        <v>36</v>
      </c>
      <c r="AX965" s="13" t="s">
        <v>77</v>
      </c>
      <c r="AY965" s="159" t="s">
        <v>358</v>
      </c>
    </row>
    <row r="966" spans="2:65" s="14" customFormat="1" ht="11.25">
      <c r="B966" s="165"/>
      <c r="D966" s="152" t="s">
        <v>368</v>
      </c>
      <c r="E966" s="166" t="s">
        <v>19</v>
      </c>
      <c r="F966" s="167" t="s">
        <v>371</v>
      </c>
      <c r="H966" s="168">
        <v>15.5</v>
      </c>
      <c r="I966" s="169"/>
      <c r="L966" s="165"/>
      <c r="M966" s="170"/>
      <c r="T966" s="171"/>
      <c r="AT966" s="166" t="s">
        <v>368</v>
      </c>
      <c r="AU966" s="166" t="s">
        <v>90</v>
      </c>
      <c r="AV966" s="14" t="s">
        <v>364</v>
      </c>
      <c r="AW966" s="14" t="s">
        <v>36</v>
      </c>
      <c r="AX966" s="14" t="s">
        <v>84</v>
      </c>
      <c r="AY966" s="166" t="s">
        <v>358</v>
      </c>
    </row>
    <row r="967" spans="2:65" s="13" customFormat="1" ht="11.25">
      <c r="B967" s="158"/>
      <c r="D967" s="152" t="s">
        <v>368</v>
      </c>
      <c r="F967" s="160" t="s">
        <v>5964</v>
      </c>
      <c r="H967" s="161">
        <v>16.274999999999999</v>
      </c>
      <c r="I967" s="162"/>
      <c r="L967" s="158"/>
      <c r="M967" s="163"/>
      <c r="T967" s="164"/>
      <c r="AT967" s="159" t="s">
        <v>368</v>
      </c>
      <c r="AU967" s="159" t="s">
        <v>90</v>
      </c>
      <c r="AV967" s="13" t="s">
        <v>90</v>
      </c>
      <c r="AW967" s="13" t="s">
        <v>4</v>
      </c>
      <c r="AX967" s="13" t="s">
        <v>84</v>
      </c>
      <c r="AY967" s="159" t="s">
        <v>358</v>
      </c>
    </row>
    <row r="968" spans="2:65" s="1" customFormat="1" ht="24.2" customHeight="1">
      <c r="B968" s="33"/>
      <c r="C968" s="134" t="s">
        <v>1247</v>
      </c>
      <c r="D968" s="134" t="s">
        <v>360</v>
      </c>
      <c r="E968" s="135" t="s">
        <v>5965</v>
      </c>
      <c r="F968" s="136" t="s">
        <v>5966</v>
      </c>
      <c r="G968" s="137" t="s">
        <v>504</v>
      </c>
      <c r="H968" s="138">
        <v>3</v>
      </c>
      <c r="I968" s="139"/>
      <c r="J968" s="140">
        <f>ROUND(I968*H968,2)</f>
        <v>0</v>
      </c>
      <c r="K968" s="136" t="s">
        <v>363</v>
      </c>
      <c r="L968" s="33"/>
      <c r="M968" s="141" t="s">
        <v>19</v>
      </c>
      <c r="N968" s="142" t="s">
        <v>49</v>
      </c>
      <c r="P968" s="143">
        <f>O968*H968</f>
        <v>0</v>
      </c>
      <c r="Q968" s="143">
        <v>8.0211200000000001E-4</v>
      </c>
      <c r="R968" s="143">
        <f>Q968*H968</f>
        <v>2.4063360000000002E-3</v>
      </c>
      <c r="S968" s="143">
        <v>0</v>
      </c>
      <c r="T968" s="144">
        <f>S968*H968</f>
        <v>0</v>
      </c>
      <c r="AR968" s="145" t="s">
        <v>364</v>
      </c>
      <c r="AT968" s="145" t="s">
        <v>360</v>
      </c>
      <c r="AU968" s="145" t="s">
        <v>90</v>
      </c>
      <c r="AY968" s="18" t="s">
        <v>358</v>
      </c>
      <c r="BE968" s="146">
        <f>IF(N968="základní",J968,0)</f>
        <v>0</v>
      </c>
      <c r="BF968" s="146">
        <f>IF(N968="snížená",J968,0)</f>
        <v>0</v>
      </c>
      <c r="BG968" s="146">
        <f>IF(N968="zákl. přenesená",J968,0)</f>
        <v>0</v>
      </c>
      <c r="BH968" s="146">
        <f>IF(N968="sníž. přenesená",J968,0)</f>
        <v>0</v>
      </c>
      <c r="BI968" s="146">
        <f>IF(N968="nulová",J968,0)</f>
        <v>0</v>
      </c>
      <c r="BJ968" s="18" t="s">
        <v>90</v>
      </c>
      <c r="BK968" s="146">
        <f>ROUND(I968*H968,2)</f>
        <v>0</v>
      </c>
      <c r="BL968" s="18" t="s">
        <v>364</v>
      </c>
      <c r="BM968" s="145" t="s">
        <v>5967</v>
      </c>
    </row>
    <row r="969" spans="2:65" s="1" customFormat="1" ht="11.25">
      <c r="B969" s="33"/>
      <c r="D969" s="147" t="s">
        <v>366</v>
      </c>
      <c r="F969" s="148" t="s">
        <v>5968</v>
      </c>
      <c r="I969" s="149"/>
      <c r="L969" s="33"/>
      <c r="M969" s="150"/>
      <c r="T969" s="54"/>
      <c r="AT969" s="18" t="s">
        <v>366</v>
      </c>
      <c r="AU969" s="18" t="s">
        <v>90</v>
      </c>
    </row>
    <row r="970" spans="2:65" s="12" customFormat="1" ht="11.25">
      <c r="B970" s="151"/>
      <c r="D970" s="152" t="s">
        <v>368</v>
      </c>
      <c r="E970" s="153" t="s">
        <v>19</v>
      </c>
      <c r="F970" s="154" t="s">
        <v>2939</v>
      </c>
      <c r="H970" s="153" t="s">
        <v>19</v>
      </c>
      <c r="I970" s="155"/>
      <c r="L970" s="151"/>
      <c r="M970" s="156"/>
      <c r="T970" s="157"/>
      <c r="AT970" s="153" t="s">
        <v>368</v>
      </c>
      <c r="AU970" s="153" t="s">
        <v>90</v>
      </c>
      <c r="AV970" s="12" t="s">
        <v>84</v>
      </c>
      <c r="AW970" s="12" t="s">
        <v>36</v>
      </c>
      <c r="AX970" s="12" t="s">
        <v>77</v>
      </c>
      <c r="AY970" s="153" t="s">
        <v>358</v>
      </c>
    </row>
    <row r="971" spans="2:65" s="12" customFormat="1" ht="11.25">
      <c r="B971" s="151"/>
      <c r="D971" s="152" t="s">
        <v>368</v>
      </c>
      <c r="E971" s="153" t="s">
        <v>19</v>
      </c>
      <c r="F971" s="154" t="s">
        <v>2940</v>
      </c>
      <c r="H971" s="153" t="s">
        <v>19</v>
      </c>
      <c r="I971" s="155"/>
      <c r="L971" s="151"/>
      <c r="M971" s="156"/>
      <c r="T971" s="157"/>
      <c r="AT971" s="153" t="s">
        <v>368</v>
      </c>
      <c r="AU971" s="153" t="s">
        <v>90</v>
      </c>
      <c r="AV971" s="12" t="s">
        <v>84</v>
      </c>
      <c r="AW971" s="12" t="s">
        <v>36</v>
      </c>
      <c r="AX971" s="12" t="s">
        <v>77</v>
      </c>
      <c r="AY971" s="153" t="s">
        <v>358</v>
      </c>
    </row>
    <row r="972" spans="2:65" s="13" customFormat="1" ht="11.25">
      <c r="B972" s="158"/>
      <c r="D972" s="152" t="s">
        <v>368</v>
      </c>
      <c r="E972" s="159" t="s">
        <v>19</v>
      </c>
      <c r="F972" s="160" t="s">
        <v>5969</v>
      </c>
      <c r="H972" s="161">
        <v>3</v>
      </c>
      <c r="I972" s="162"/>
      <c r="L972" s="158"/>
      <c r="M972" s="163"/>
      <c r="T972" s="164"/>
      <c r="AT972" s="159" t="s">
        <v>368</v>
      </c>
      <c r="AU972" s="159" t="s">
        <v>90</v>
      </c>
      <c r="AV972" s="13" t="s">
        <v>90</v>
      </c>
      <c r="AW972" s="13" t="s">
        <v>36</v>
      </c>
      <c r="AX972" s="13" t="s">
        <v>77</v>
      </c>
      <c r="AY972" s="159" t="s">
        <v>358</v>
      </c>
    </row>
    <row r="973" spans="2:65" s="14" customFormat="1" ht="11.25">
      <c r="B973" s="165"/>
      <c r="D973" s="152" t="s">
        <v>368</v>
      </c>
      <c r="E973" s="166" t="s">
        <v>19</v>
      </c>
      <c r="F973" s="167" t="s">
        <v>371</v>
      </c>
      <c r="H973" s="168">
        <v>3</v>
      </c>
      <c r="I973" s="169"/>
      <c r="L973" s="165"/>
      <c r="M973" s="170"/>
      <c r="T973" s="171"/>
      <c r="AT973" s="166" t="s">
        <v>368</v>
      </c>
      <c r="AU973" s="166" t="s">
        <v>90</v>
      </c>
      <c r="AV973" s="14" t="s">
        <v>364</v>
      </c>
      <c r="AW973" s="14" t="s">
        <v>36</v>
      </c>
      <c r="AX973" s="14" t="s">
        <v>84</v>
      </c>
      <c r="AY973" s="166" t="s">
        <v>358</v>
      </c>
    </row>
    <row r="974" spans="2:65" s="1" customFormat="1" ht="24.2" customHeight="1">
      <c r="B974" s="33"/>
      <c r="C974" s="179" t="s">
        <v>1252</v>
      </c>
      <c r="D974" s="179" t="s">
        <v>440</v>
      </c>
      <c r="E974" s="180" t="s">
        <v>5970</v>
      </c>
      <c r="F974" s="181" t="s">
        <v>5971</v>
      </c>
      <c r="G974" s="182" t="s">
        <v>504</v>
      </c>
      <c r="H974" s="183">
        <v>3</v>
      </c>
      <c r="I974" s="184"/>
      <c r="J974" s="185">
        <f>ROUND(I974*H974,2)</f>
        <v>0</v>
      </c>
      <c r="K974" s="181" t="s">
        <v>19</v>
      </c>
      <c r="L974" s="186"/>
      <c r="M974" s="187" t="s">
        <v>19</v>
      </c>
      <c r="N974" s="188" t="s">
        <v>49</v>
      </c>
      <c r="P974" s="143">
        <f>O974*H974</f>
        <v>0</v>
      </c>
      <c r="Q974" s="143">
        <v>0.02</v>
      </c>
      <c r="R974" s="143">
        <f>Q974*H974</f>
        <v>0.06</v>
      </c>
      <c r="S974" s="143">
        <v>0</v>
      </c>
      <c r="T974" s="144">
        <f>S974*H974</f>
        <v>0</v>
      </c>
      <c r="AR974" s="145" t="s">
        <v>406</v>
      </c>
      <c r="AT974" s="145" t="s">
        <v>440</v>
      </c>
      <c r="AU974" s="145" t="s">
        <v>90</v>
      </c>
      <c r="AY974" s="18" t="s">
        <v>358</v>
      </c>
      <c r="BE974" s="146">
        <f>IF(N974="základní",J974,0)</f>
        <v>0</v>
      </c>
      <c r="BF974" s="146">
        <f>IF(N974="snížená",J974,0)</f>
        <v>0</v>
      </c>
      <c r="BG974" s="146">
        <f>IF(N974="zákl. přenesená",J974,0)</f>
        <v>0</v>
      </c>
      <c r="BH974" s="146">
        <f>IF(N974="sníž. přenesená",J974,0)</f>
        <v>0</v>
      </c>
      <c r="BI974" s="146">
        <f>IF(N974="nulová",J974,0)</f>
        <v>0</v>
      </c>
      <c r="BJ974" s="18" t="s">
        <v>90</v>
      </c>
      <c r="BK974" s="146">
        <f>ROUND(I974*H974,2)</f>
        <v>0</v>
      </c>
      <c r="BL974" s="18" t="s">
        <v>364</v>
      </c>
      <c r="BM974" s="145" t="s">
        <v>5972</v>
      </c>
    </row>
    <row r="975" spans="2:65" s="12" customFormat="1" ht="11.25">
      <c r="B975" s="151"/>
      <c r="D975" s="152" t="s">
        <v>368</v>
      </c>
      <c r="E975" s="153" t="s">
        <v>19</v>
      </c>
      <c r="F975" s="154" t="s">
        <v>2939</v>
      </c>
      <c r="H975" s="153" t="s">
        <v>19</v>
      </c>
      <c r="I975" s="155"/>
      <c r="L975" s="151"/>
      <c r="M975" s="156"/>
      <c r="T975" s="157"/>
      <c r="AT975" s="153" t="s">
        <v>368</v>
      </c>
      <c r="AU975" s="153" t="s">
        <v>90</v>
      </c>
      <c r="AV975" s="12" t="s">
        <v>84</v>
      </c>
      <c r="AW975" s="12" t="s">
        <v>36</v>
      </c>
      <c r="AX975" s="12" t="s">
        <v>77</v>
      </c>
      <c r="AY975" s="153" t="s">
        <v>358</v>
      </c>
    </row>
    <row r="976" spans="2:65" s="12" customFormat="1" ht="11.25">
      <c r="B976" s="151"/>
      <c r="D976" s="152" t="s">
        <v>368</v>
      </c>
      <c r="E976" s="153" t="s">
        <v>19</v>
      </c>
      <c r="F976" s="154" t="s">
        <v>2940</v>
      </c>
      <c r="H976" s="153" t="s">
        <v>19</v>
      </c>
      <c r="I976" s="155"/>
      <c r="L976" s="151"/>
      <c r="M976" s="156"/>
      <c r="T976" s="157"/>
      <c r="AT976" s="153" t="s">
        <v>368</v>
      </c>
      <c r="AU976" s="153" t="s">
        <v>90</v>
      </c>
      <c r="AV976" s="12" t="s">
        <v>84</v>
      </c>
      <c r="AW976" s="12" t="s">
        <v>36</v>
      </c>
      <c r="AX976" s="12" t="s">
        <v>77</v>
      </c>
      <c r="AY976" s="153" t="s">
        <v>358</v>
      </c>
    </row>
    <row r="977" spans="2:65" s="13" customFormat="1" ht="11.25">
      <c r="B977" s="158"/>
      <c r="D977" s="152" t="s">
        <v>368</v>
      </c>
      <c r="E977" s="159" t="s">
        <v>19</v>
      </c>
      <c r="F977" s="160" t="s">
        <v>5969</v>
      </c>
      <c r="H977" s="161">
        <v>3</v>
      </c>
      <c r="I977" s="162"/>
      <c r="L977" s="158"/>
      <c r="M977" s="163"/>
      <c r="T977" s="164"/>
      <c r="AT977" s="159" t="s">
        <v>368</v>
      </c>
      <c r="AU977" s="159" t="s">
        <v>90</v>
      </c>
      <c r="AV977" s="13" t="s">
        <v>90</v>
      </c>
      <c r="AW977" s="13" t="s">
        <v>36</v>
      </c>
      <c r="AX977" s="13" t="s">
        <v>77</v>
      </c>
      <c r="AY977" s="159" t="s">
        <v>358</v>
      </c>
    </row>
    <row r="978" spans="2:65" s="14" customFormat="1" ht="11.25">
      <c r="B978" s="165"/>
      <c r="D978" s="152" t="s">
        <v>368</v>
      </c>
      <c r="E978" s="166" t="s">
        <v>19</v>
      </c>
      <c r="F978" s="167" t="s">
        <v>371</v>
      </c>
      <c r="H978" s="168">
        <v>3</v>
      </c>
      <c r="I978" s="169"/>
      <c r="L978" s="165"/>
      <c r="M978" s="170"/>
      <c r="T978" s="171"/>
      <c r="AT978" s="166" t="s">
        <v>368</v>
      </c>
      <c r="AU978" s="166" t="s">
        <v>90</v>
      </c>
      <c r="AV978" s="14" t="s">
        <v>364</v>
      </c>
      <c r="AW978" s="14" t="s">
        <v>36</v>
      </c>
      <c r="AX978" s="14" t="s">
        <v>84</v>
      </c>
      <c r="AY978" s="166" t="s">
        <v>358</v>
      </c>
    </row>
    <row r="979" spans="2:65" s="1" customFormat="1" ht="44.25" customHeight="1">
      <c r="B979" s="33"/>
      <c r="C979" s="134" t="s">
        <v>1257</v>
      </c>
      <c r="D979" s="134" t="s">
        <v>360</v>
      </c>
      <c r="E979" s="135" t="s">
        <v>1234</v>
      </c>
      <c r="F979" s="136" t="s">
        <v>1235</v>
      </c>
      <c r="G979" s="137" t="s">
        <v>195</v>
      </c>
      <c r="H979" s="138">
        <v>562.4</v>
      </c>
      <c r="I979" s="139"/>
      <c r="J979" s="140">
        <f>ROUND(I979*H979,2)</f>
        <v>0</v>
      </c>
      <c r="K979" s="136" t="s">
        <v>363</v>
      </c>
      <c r="L979" s="33"/>
      <c r="M979" s="141" t="s">
        <v>19</v>
      </c>
      <c r="N979" s="142" t="s">
        <v>49</v>
      </c>
      <c r="P979" s="143">
        <f>O979*H979</f>
        <v>0</v>
      </c>
      <c r="Q979" s="143">
        <v>0</v>
      </c>
      <c r="R979" s="143">
        <f>Q979*H979</f>
        <v>0</v>
      </c>
      <c r="S979" s="143">
        <v>0</v>
      </c>
      <c r="T979" s="144">
        <f>S979*H979</f>
        <v>0</v>
      </c>
      <c r="AR979" s="145" t="s">
        <v>364</v>
      </c>
      <c r="AT979" s="145" t="s">
        <v>360</v>
      </c>
      <c r="AU979" s="145" t="s">
        <v>90</v>
      </c>
      <c r="AY979" s="18" t="s">
        <v>358</v>
      </c>
      <c r="BE979" s="146">
        <f>IF(N979="základní",J979,0)</f>
        <v>0</v>
      </c>
      <c r="BF979" s="146">
        <f>IF(N979="snížená",J979,0)</f>
        <v>0</v>
      </c>
      <c r="BG979" s="146">
        <f>IF(N979="zákl. přenesená",J979,0)</f>
        <v>0</v>
      </c>
      <c r="BH979" s="146">
        <f>IF(N979="sníž. přenesená",J979,0)</f>
        <v>0</v>
      </c>
      <c r="BI979" s="146">
        <f>IF(N979="nulová",J979,0)</f>
        <v>0</v>
      </c>
      <c r="BJ979" s="18" t="s">
        <v>90</v>
      </c>
      <c r="BK979" s="146">
        <f>ROUND(I979*H979,2)</f>
        <v>0</v>
      </c>
      <c r="BL979" s="18" t="s">
        <v>364</v>
      </c>
      <c r="BM979" s="145" t="s">
        <v>1236</v>
      </c>
    </row>
    <row r="980" spans="2:65" s="1" customFormat="1" ht="11.25">
      <c r="B980" s="33"/>
      <c r="D980" s="147" t="s">
        <v>366</v>
      </c>
      <c r="F980" s="148" t="s">
        <v>1237</v>
      </c>
      <c r="I980" s="149"/>
      <c r="L980" s="33"/>
      <c r="M980" s="150"/>
      <c r="T980" s="54"/>
      <c r="AT980" s="18" t="s">
        <v>366</v>
      </c>
      <c r="AU980" s="18" t="s">
        <v>90</v>
      </c>
    </row>
    <row r="981" spans="2:65" s="13" customFormat="1" ht="11.25">
      <c r="B981" s="158"/>
      <c r="D981" s="152" t="s">
        <v>368</v>
      </c>
      <c r="E981" s="159" t="s">
        <v>19</v>
      </c>
      <c r="F981" s="160" t="s">
        <v>5973</v>
      </c>
      <c r="H981" s="161">
        <v>562.4</v>
      </c>
      <c r="I981" s="162"/>
      <c r="L981" s="158"/>
      <c r="M981" s="163"/>
      <c r="T981" s="164"/>
      <c r="AT981" s="159" t="s">
        <v>368</v>
      </c>
      <c r="AU981" s="159" t="s">
        <v>90</v>
      </c>
      <c r="AV981" s="13" t="s">
        <v>90</v>
      </c>
      <c r="AW981" s="13" t="s">
        <v>36</v>
      </c>
      <c r="AX981" s="13" t="s">
        <v>77</v>
      </c>
      <c r="AY981" s="159" t="s">
        <v>358</v>
      </c>
    </row>
    <row r="982" spans="2:65" s="14" customFormat="1" ht="11.25">
      <c r="B982" s="165"/>
      <c r="D982" s="152" t="s">
        <v>368</v>
      </c>
      <c r="E982" s="166" t="s">
        <v>278</v>
      </c>
      <c r="F982" s="167" t="s">
        <v>371</v>
      </c>
      <c r="H982" s="168">
        <v>562.4</v>
      </c>
      <c r="I982" s="169"/>
      <c r="L982" s="165"/>
      <c r="M982" s="170"/>
      <c r="T982" s="171"/>
      <c r="AT982" s="166" t="s">
        <v>368</v>
      </c>
      <c r="AU982" s="166" t="s">
        <v>90</v>
      </c>
      <c r="AV982" s="14" t="s">
        <v>364</v>
      </c>
      <c r="AW982" s="14" t="s">
        <v>36</v>
      </c>
      <c r="AX982" s="14" t="s">
        <v>84</v>
      </c>
      <c r="AY982" s="166" t="s">
        <v>358</v>
      </c>
    </row>
    <row r="983" spans="2:65" s="1" customFormat="1" ht="55.5" customHeight="1">
      <c r="B983" s="33"/>
      <c r="C983" s="134" t="s">
        <v>1262</v>
      </c>
      <c r="D983" s="134" t="s">
        <v>360</v>
      </c>
      <c r="E983" s="135" t="s">
        <v>1242</v>
      </c>
      <c r="F983" s="136" t="s">
        <v>1243</v>
      </c>
      <c r="G983" s="137" t="s">
        <v>195</v>
      </c>
      <c r="H983" s="138">
        <v>101232</v>
      </c>
      <c r="I983" s="139"/>
      <c r="J983" s="140">
        <f>ROUND(I983*H983,2)</f>
        <v>0</v>
      </c>
      <c r="K983" s="136" t="s">
        <v>363</v>
      </c>
      <c r="L983" s="33"/>
      <c r="M983" s="141" t="s">
        <v>19</v>
      </c>
      <c r="N983" s="142" t="s">
        <v>49</v>
      </c>
      <c r="P983" s="143">
        <f>O983*H983</f>
        <v>0</v>
      </c>
      <c r="Q983" s="143">
        <v>0</v>
      </c>
      <c r="R983" s="143">
        <f>Q983*H983</f>
        <v>0</v>
      </c>
      <c r="S983" s="143">
        <v>0</v>
      </c>
      <c r="T983" s="144">
        <f>S983*H983</f>
        <v>0</v>
      </c>
      <c r="AR983" s="145" t="s">
        <v>364</v>
      </c>
      <c r="AT983" s="145" t="s">
        <v>360</v>
      </c>
      <c r="AU983" s="145" t="s">
        <v>90</v>
      </c>
      <c r="AY983" s="18" t="s">
        <v>358</v>
      </c>
      <c r="BE983" s="146">
        <f>IF(N983="základní",J983,0)</f>
        <v>0</v>
      </c>
      <c r="BF983" s="146">
        <f>IF(N983="snížená",J983,0)</f>
        <v>0</v>
      </c>
      <c r="BG983" s="146">
        <f>IF(N983="zákl. přenesená",J983,0)</f>
        <v>0</v>
      </c>
      <c r="BH983" s="146">
        <f>IF(N983="sníž. přenesená",J983,0)</f>
        <v>0</v>
      </c>
      <c r="BI983" s="146">
        <f>IF(N983="nulová",J983,0)</f>
        <v>0</v>
      </c>
      <c r="BJ983" s="18" t="s">
        <v>90</v>
      </c>
      <c r="BK983" s="146">
        <f>ROUND(I983*H983,2)</f>
        <v>0</v>
      </c>
      <c r="BL983" s="18" t="s">
        <v>364</v>
      </c>
      <c r="BM983" s="145" t="s">
        <v>1244</v>
      </c>
    </row>
    <row r="984" spans="2:65" s="1" customFormat="1" ht="11.25">
      <c r="B984" s="33"/>
      <c r="D984" s="147" t="s">
        <v>366</v>
      </c>
      <c r="F984" s="148" t="s">
        <v>1245</v>
      </c>
      <c r="I984" s="149"/>
      <c r="L984" s="33"/>
      <c r="M984" s="150"/>
      <c r="T984" s="54"/>
      <c r="AT984" s="18" t="s">
        <v>366</v>
      </c>
      <c r="AU984" s="18" t="s">
        <v>90</v>
      </c>
    </row>
    <row r="985" spans="2:65" s="13" customFormat="1" ht="11.25">
      <c r="B985" s="158"/>
      <c r="D985" s="152" t="s">
        <v>368</v>
      </c>
      <c r="E985" s="159" t="s">
        <v>19</v>
      </c>
      <c r="F985" s="160" t="s">
        <v>1246</v>
      </c>
      <c r="H985" s="161">
        <v>101232</v>
      </c>
      <c r="I985" s="162"/>
      <c r="L985" s="158"/>
      <c r="M985" s="163"/>
      <c r="T985" s="164"/>
      <c r="AT985" s="159" t="s">
        <v>368</v>
      </c>
      <c r="AU985" s="159" t="s">
        <v>90</v>
      </c>
      <c r="AV985" s="13" t="s">
        <v>90</v>
      </c>
      <c r="AW985" s="13" t="s">
        <v>36</v>
      </c>
      <c r="AX985" s="13" t="s">
        <v>77</v>
      </c>
      <c r="AY985" s="159" t="s">
        <v>358</v>
      </c>
    </row>
    <row r="986" spans="2:65" s="14" customFormat="1" ht="11.25">
      <c r="B986" s="165"/>
      <c r="D986" s="152" t="s">
        <v>368</v>
      </c>
      <c r="E986" s="166" t="s">
        <v>19</v>
      </c>
      <c r="F986" s="167" t="s">
        <v>371</v>
      </c>
      <c r="H986" s="168">
        <v>101232</v>
      </c>
      <c r="I986" s="169"/>
      <c r="L986" s="165"/>
      <c r="M986" s="170"/>
      <c r="T986" s="171"/>
      <c r="AT986" s="166" t="s">
        <v>368</v>
      </c>
      <c r="AU986" s="166" t="s">
        <v>90</v>
      </c>
      <c r="AV986" s="14" t="s">
        <v>364</v>
      </c>
      <c r="AW986" s="14" t="s">
        <v>36</v>
      </c>
      <c r="AX986" s="14" t="s">
        <v>84</v>
      </c>
      <c r="AY986" s="166" t="s">
        <v>358</v>
      </c>
    </row>
    <row r="987" spans="2:65" s="1" customFormat="1" ht="44.25" customHeight="1">
      <c r="B987" s="33"/>
      <c r="C987" s="134" t="s">
        <v>1267</v>
      </c>
      <c r="D987" s="134" t="s">
        <v>360</v>
      </c>
      <c r="E987" s="135" t="s">
        <v>1248</v>
      </c>
      <c r="F987" s="136" t="s">
        <v>1249</v>
      </c>
      <c r="G987" s="137" t="s">
        <v>195</v>
      </c>
      <c r="H987" s="138">
        <v>562.4</v>
      </c>
      <c r="I987" s="139"/>
      <c r="J987" s="140">
        <f>ROUND(I987*H987,2)</f>
        <v>0</v>
      </c>
      <c r="K987" s="136" t="s">
        <v>363</v>
      </c>
      <c r="L987" s="33"/>
      <c r="M987" s="141" t="s">
        <v>19</v>
      </c>
      <c r="N987" s="142" t="s">
        <v>49</v>
      </c>
      <c r="P987" s="143">
        <f>O987*H987</f>
        <v>0</v>
      </c>
      <c r="Q987" s="143">
        <v>0</v>
      </c>
      <c r="R987" s="143">
        <f>Q987*H987</f>
        <v>0</v>
      </c>
      <c r="S987" s="143">
        <v>0</v>
      </c>
      <c r="T987" s="144">
        <f>S987*H987</f>
        <v>0</v>
      </c>
      <c r="AR987" s="145" t="s">
        <v>364</v>
      </c>
      <c r="AT987" s="145" t="s">
        <v>360</v>
      </c>
      <c r="AU987" s="145" t="s">
        <v>90</v>
      </c>
      <c r="AY987" s="18" t="s">
        <v>358</v>
      </c>
      <c r="BE987" s="146">
        <f>IF(N987="základní",J987,0)</f>
        <v>0</v>
      </c>
      <c r="BF987" s="146">
        <f>IF(N987="snížená",J987,0)</f>
        <v>0</v>
      </c>
      <c r="BG987" s="146">
        <f>IF(N987="zákl. přenesená",J987,0)</f>
        <v>0</v>
      </c>
      <c r="BH987" s="146">
        <f>IF(N987="sníž. přenesená",J987,0)</f>
        <v>0</v>
      </c>
      <c r="BI987" s="146">
        <f>IF(N987="nulová",J987,0)</f>
        <v>0</v>
      </c>
      <c r="BJ987" s="18" t="s">
        <v>90</v>
      </c>
      <c r="BK987" s="146">
        <f>ROUND(I987*H987,2)</f>
        <v>0</v>
      </c>
      <c r="BL987" s="18" t="s">
        <v>364</v>
      </c>
      <c r="BM987" s="145" t="s">
        <v>1250</v>
      </c>
    </row>
    <row r="988" spans="2:65" s="1" customFormat="1" ht="11.25">
      <c r="B988" s="33"/>
      <c r="D988" s="147" t="s">
        <v>366</v>
      </c>
      <c r="F988" s="148" t="s">
        <v>1251</v>
      </c>
      <c r="I988" s="149"/>
      <c r="L988" s="33"/>
      <c r="M988" s="150"/>
      <c r="T988" s="54"/>
      <c r="AT988" s="18" t="s">
        <v>366</v>
      </c>
      <c r="AU988" s="18" t="s">
        <v>90</v>
      </c>
    </row>
    <row r="989" spans="2:65" s="13" customFormat="1" ht="11.25">
      <c r="B989" s="158"/>
      <c r="D989" s="152" t="s">
        <v>368</v>
      </c>
      <c r="E989" s="159" t="s">
        <v>19</v>
      </c>
      <c r="F989" s="160" t="s">
        <v>278</v>
      </c>
      <c r="H989" s="161">
        <v>562.4</v>
      </c>
      <c r="I989" s="162"/>
      <c r="L989" s="158"/>
      <c r="M989" s="163"/>
      <c r="T989" s="164"/>
      <c r="AT989" s="159" t="s">
        <v>368</v>
      </c>
      <c r="AU989" s="159" t="s">
        <v>90</v>
      </c>
      <c r="AV989" s="13" t="s">
        <v>90</v>
      </c>
      <c r="AW989" s="13" t="s">
        <v>36</v>
      </c>
      <c r="AX989" s="13" t="s">
        <v>77</v>
      </c>
      <c r="AY989" s="159" t="s">
        <v>358</v>
      </c>
    </row>
    <row r="990" spans="2:65" s="14" customFormat="1" ht="11.25">
      <c r="B990" s="165"/>
      <c r="D990" s="152" t="s">
        <v>368</v>
      </c>
      <c r="E990" s="166" t="s">
        <v>19</v>
      </c>
      <c r="F990" s="167" t="s">
        <v>371</v>
      </c>
      <c r="H990" s="168">
        <v>562.4</v>
      </c>
      <c r="I990" s="169"/>
      <c r="L990" s="165"/>
      <c r="M990" s="170"/>
      <c r="T990" s="171"/>
      <c r="AT990" s="166" t="s">
        <v>368</v>
      </c>
      <c r="AU990" s="166" t="s">
        <v>90</v>
      </c>
      <c r="AV990" s="14" t="s">
        <v>364</v>
      </c>
      <c r="AW990" s="14" t="s">
        <v>36</v>
      </c>
      <c r="AX990" s="14" t="s">
        <v>84</v>
      </c>
      <c r="AY990" s="166" t="s">
        <v>358</v>
      </c>
    </row>
    <row r="991" spans="2:65" s="1" customFormat="1" ht="24.2" customHeight="1">
      <c r="B991" s="33"/>
      <c r="C991" s="134" t="s">
        <v>1275</v>
      </c>
      <c r="D991" s="134" t="s">
        <v>360</v>
      </c>
      <c r="E991" s="135" t="s">
        <v>1253</v>
      </c>
      <c r="F991" s="136" t="s">
        <v>1254</v>
      </c>
      <c r="G991" s="137" t="s">
        <v>195</v>
      </c>
      <c r="H991" s="138">
        <v>562.4</v>
      </c>
      <c r="I991" s="139"/>
      <c r="J991" s="140">
        <f>ROUND(I991*H991,2)</f>
        <v>0</v>
      </c>
      <c r="K991" s="136" t="s">
        <v>363</v>
      </c>
      <c r="L991" s="33"/>
      <c r="M991" s="141" t="s">
        <v>19</v>
      </c>
      <c r="N991" s="142" t="s">
        <v>49</v>
      </c>
      <c r="P991" s="143">
        <f>O991*H991</f>
        <v>0</v>
      </c>
      <c r="Q991" s="143">
        <v>0</v>
      </c>
      <c r="R991" s="143">
        <f>Q991*H991</f>
        <v>0</v>
      </c>
      <c r="S991" s="143">
        <v>0</v>
      </c>
      <c r="T991" s="144">
        <f>S991*H991</f>
        <v>0</v>
      </c>
      <c r="AR991" s="145" t="s">
        <v>364</v>
      </c>
      <c r="AT991" s="145" t="s">
        <v>360</v>
      </c>
      <c r="AU991" s="145" t="s">
        <v>90</v>
      </c>
      <c r="AY991" s="18" t="s">
        <v>358</v>
      </c>
      <c r="BE991" s="146">
        <f>IF(N991="základní",J991,0)</f>
        <v>0</v>
      </c>
      <c r="BF991" s="146">
        <f>IF(N991="snížená",J991,0)</f>
        <v>0</v>
      </c>
      <c r="BG991" s="146">
        <f>IF(N991="zákl. přenesená",J991,0)</f>
        <v>0</v>
      </c>
      <c r="BH991" s="146">
        <f>IF(N991="sníž. přenesená",J991,0)</f>
        <v>0</v>
      </c>
      <c r="BI991" s="146">
        <f>IF(N991="nulová",J991,0)</f>
        <v>0</v>
      </c>
      <c r="BJ991" s="18" t="s">
        <v>90</v>
      </c>
      <c r="BK991" s="146">
        <f>ROUND(I991*H991,2)</f>
        <v>0</v>
      </c>
      <c r="BL991" s="18" t="s">
        <v>364</v>
      </c>
      <c r="BM991" s="145" t="s">
        <v>1255</v>
      </c>
    </row>
    <row r="992" spans="2:65" s="1" customFormat="1" ht="11.25">
      <c r="B992" s="33"/>
      <c r="D992" s="147" t="s">
        <v>366</v>
      </c>
      <c r="F992" s="148" t="s">
        <v>1256</v>
      </c>
      <c r="I992" s="149"/>
      <c r="L992" s="33"/>
      <c r="M992" s="150"/>
      <c r="T992" s="54"/>
      <c r="AT992" s="18" t="s">
        <v>366</v>
      </c>
      <c r="AU992" s="18" t="s">
        <v>90</v>
      </c>
    </row>
    <row r="993" spans="2:65" s="13" customFormat="1" ht="11.25">
      <c r="B993" s="158"/>
      <c r="D993" s="152" t="s">
        <v>368</v>
      </c>
      <c r="E993" s="159" t="s">
        <v>19</v>
      </c>
      <c r="F993" s="160" t="s">
        <v>278</v>
      </c>
      <c r="H993" s="161">
        <v>562.4</v>
      </c>
      <c r="I993" s="162"/>
      <c r="L993" s="158"/>
      <c r="M993" s="163"/>
      <c r="T993" s="164"/>
      <c r="AT993" s="159" t="s">
        <v>368</v>
      </c>
      <c r="AU993" s="159" t="s">
        <v>90</v>
      </c>
      <c r="AV993" s="13" t="s">
        <v>90</v>
      </c>
      <c r="AW993" s="13" t="s">
        <v>36</v>
      </c>
      <c r="AX993" s="13" t="s">
        <v>77</v>
      </c>
      <c r="AY993" s="159" t="s">
        <v>358</v>
      </c>
    </row>
    <row r="994" spans="2:65" s="14" customFormat="1" ht="11.25">
      <c r="B994" s="165"/>
      <c r="D994" s="152" t="s">
        <v>368</v>
      </c>
      <c r="E994" s="166" t="s">
        <v>19</v>
      </c>
      <c r="F994" s="167" t="s">
        <v>371</v>
      </c>
      <c r="H994" s="168">
        <v>562.4</v>
      </c>
      <c r="I994" s="169"/>
      <c r="L994" s="165"/>
      <c r="M994" s="170"/>
      <c r="T994" s="171"/>
      <c r="AT994" s="166" t="s">
        <v>368</v>
      </c>
      <c r="AU994" s="166" t="s">
        <v>90</v>
      </c>
      <c r="AV994" s="14" t="s">
        <v>364</v>
      </c>
      <c r="AW994" s="14" t="s">
        <v>36</v>
      </c>
      <c r="AX994" s="14" t="s">
        <v>84</v>
      </c>
      <c r="AY994" s="166" t="s">
        <v>358</v>
      </c>
    </row>
    <row r="995" spans="2:65" s="1" customFormat="1" ht="33" customHeight="1">
      <c r="B995" s="33"/>
      <c r="C995" s="134" t="s">
        <v>1280</v>
      </c>
      <c r="D995" s="134" t="s">
        <v>360</v>
      </c>
      <c r="E995" s="135" t="s">
        <v>1258</v>
      </c>
      <c r="F995" s="136" t="s">
        <v>1259</v>
      </c>
      <c r="G995" s="137" t="s">
        <v>195</v>
      </c>
      <c r="H995" s="138">
        <v>101232</v>
      </c>
      <c r="I995" s="139"/>
      <c r="J995" s="140">
        <f>ROUND(I995*H995,2)</f>
        <v>0</v>
      </c>
      <c r="K995" s="136" t="s">
        <v>363</v>
      </c>
      <c r="L995" s="33"/>
      <c r="M995" s="141" t="s">
        <v>19</v>
      </c>
      <c r="N995" s="142" t="s">
        <v>49</v>
      </c>
      <c r="P995" s="143">
        <f>O995*H995</f>
        <v>0</v>
      </c>
      <c r="Q995" s="143">
        <v>0</v>
      </c>
      <c r="R995" s="143">
        <f>Q995*H995</f>
        <v>0</v>
      </c>
      <c r="S995" s="143">
        <v>0</v>
      </c>
      <c r="T995" s="144">
        <f>S995*H995</f>
        <v>0</v>
      </c>
      <c r="AR995" s="145" t="s">
        <v>364</v>
      </c>
      <c r="AT995" s="145" t="s">
        <v>360</v>
      </c>
      <c r="AU995" s="145" t="s">
        <v>90</v>
      </c>
      <c r="AY995" s="18" t="s">
        <v>358</v>
      </c>
      <c r="BE995" s="146">
        <f>IF(N995="základní",J995,0)</f>
        <v>0</v>
      </c>
      <c r="BF995" s="146">
        <f>IF(N995="snížená",J995,0)</f>
        <v>0</v>
      </c>
      <c r="BG995" s="146">
        <f>IF(N995="zákl. přenesená",J995,0)</f>
        <v>0</v>
      </c>
      <c r="BH995" s="146">
        <f>IF(N995="sníž. přenesená",J995,0)</f>
        <v>0</v>
      </c>
      <c r="BI995" s="146">
        <f>IF(N995="nulová",J995,0)</f>
        <v>0</v>
      </c>
      <c r="BJ995" s="18" t="s">
        <v>90</v>
      </c>
      <c r="BK995" s="146">
        <f>ROUND(I995*H995,2)</f>
        <v>0</v>
      </c>
      <c r="BL995" s="18" t="s">
        <v>364</v>
      </c>
      <c r="BM995" s="145" t="s">
        <v>1260</v>
      </c>
    </row>
    <row r="996" spans="2:65" s="1" customFormat="1" ht="11.25">
      <c r="B996" s="33"/>
      <c r="D996" s="147" t="s">
        <v>366</v>
      </c>
      <c r="F996" s="148" t="s">
        <v>1261</v>
      </c>
      <c r="I996" s="149"/>
      <c r="L996" s="33"/>
      <c r="M996" s="150"/>
      <c r="T996" s="54"/>
      <c r="AT996" s="18" t="s">
        <v>366</v>
      </c>
      <c r="AU996" s="18" t="s">
        <v>90</v>
      </c>
    </row>
    <row r="997" spans="2:65" s="13" customFormat="1" ht="11.25">
      <c r="B997" s="158"/>
      <c r="D997" s="152" t="s">
        <v>368</v>
      </c>
      <c r="E997" s="159" t="s">
        <v>19</v>
      </c>
      <c r="F997" s="160" t="s">
        <v>1246</v>
      </c>
      <c r="H997" s="161">
        <v>101232</v>
      </c>
      <c r="I997" s="162"/>
      <c r="L997" s="158"/>
      <c r="M997" s="163"/>
      <c r="T997" s="164"/>
      <c r="AT997" s="159" t="s">
        <v>368</v>
      </c>
      <c r="AU997" s="159" t="s">
        <v>90</v>
      </c>
      <c r="AV997" s="13" t="s">
        <v>90</v>
      </c>
      <c r="AW997" s="13" t="s">
        <v>36</v>
      </c>
      <c r="AX997" s="13" t="s">
        <v>77</v>
      </c>
      <c r="AY997" s="159" t="s">
        <v>358</v>
      </c>
    </row>
    <row r="998" spans="2:65" s="14" customFormat="1" ht="11.25">
      <c r="B998" s="165"/>
      <c r="D998" s="152" t="s">
        <v>368</v>
      </c>
      <c r="E998" s="166" t="s">
        <v>19</v>
      </c>
      <c r="F998" s="167" t="s">
        <v>371</v>
      </c>
      <c r="H998" s="168">
        <v>101232</v>
      </c>
      <c r="I998" s="169"/>
      <c r="L998" s="165"/>
      <c r="M998" s="170"/>
      <c r="T998" s="171"/>
      <c r="AT998" s="166" t="s">
        <v>368</v>
      </c>
      <c r="AU998" s="166" t="s">
        <v>90</v>
      </c>
      <c r="AV998" s="14" t="s">
        <v>364</v>
      </c>
      <c r="AW998" s="14" t="s">
        <v>36</v>
      </c>
      <c r="AX998" s="14" t="s">
        <v>84</v>
      </c>
      <c r="AY998" s="166" t="s">
        <v>358</v>
      </c>
    </row>
    <row r="999" spans="2:65" s="1" customFormat="1" ht="24.2" customHeight="1">
      <c r="B999" s="33"/>
      <c r="C999" s="134" t="s">
        <v>1286</v>
      </c>
      <c r="D999" s="134" t="s">
        <v>360</v>
      </c>
      <c r="E999" s="135" t="s">
        <v>1263</v>
      </c>
      <c r="F999" s="136" t="s">
        <v>1264</v>
      </c>
      <c r="G999" s="137" t="s">
        <v>195</v>
      </c>
      <c r="H999" s="138">
        <v>562.4</v>
      </c>
      <c r="I999" s="139"/>
      <c r="J999" s="140">
        <f>ROUND(I999*H999,2)</f>
        <v>0</v>
      </c>
      <c r="K999" s="136" t="s">
        <v>363</v>
      </c>
      <c r="L999" s="33"/>
      <c r="M999" s="141" t="s">
        <v>19</v>
      </c>
      <c r="N999" s="142" t="s">
        <v>49</v>
      </c>
      <c r="P999" s="143">
        <f>O999*H999</f>
        <v>0</v>
      </c>
      <c r="Q999" s="143">
        <v>0</v>
      </c>
      <c r="R999" s="143">
        <f>Q999*H999</f>
        <v>0</v>
      </c>
      <c r="S999" s="143">
        <v>0</v>
      </c>
      <c r="T999" s="144">
        <f>S999*H999</f>
        <v>0</v>
      </c>
      <c r="AR999" s="145" t="s">
        <v>364</v>
      </c>
      <c r="AT999" s="145" t="s">
        <v>360</v>
      </c>
      <c r="AU999" s="145" t="s">
        <v>90</v>
      </c>
      <c r="AY999" s="18" t="s">
        <v>358</v>
      </c>
      <c r="BE999" s="146">
        <f>IF(N999="základní",J999,0)</f>
        <v>0</v>
      </c>
      <c r="BF999" s="146">
        <f>IF(N999="snížená",J999,0)</f>
        <v>0</v>
      </c>
      <c r="BG999" s="146">
        <f>IF(N999="zákl. přenesená",J999,0)</f>
        <v>0</v>
      </c>
      <c r="BH999" s="146">
        <f>IF(N999="sníž. přenesená",J999,0)</f>
        <v>0</v>
      </c>
      <c r="BI999" s="146">
        <f>IF(N999="nulová",J999,0)</f>
        <v>0</v>
      </c>
      <c r="BJ999" s="18" t="s">
        <v>90</v>
      </c>
      <c r="BK999" s="146">
        <f>ROUND(I999*H999,2)</f>
        <v>0</v>
      </c>
      <c r="BL999" s="18" t="s">
        <v>364</v>
      </c>
      <c r="BM999" s="145" t="s">
        <v>1265</v>
      </c>
    </row>
    <row r="1000" spans="2:65" s="1" customFormat="1" ht="11.25">
      <c r="B1000" s="33"/>
      <c r="D1000" s="147" t="s">
        <v>366</v>
      </c>
      <c r="F1000" s="148" t="s">
        <v>1266</v>
      </c>
      <c r="I1000" s="149"/>
      <c r="L1000" s="33"/>
      <c r="M1000" s="150"/>
      <c r="T1000" s="54"/>
      <c r="AT1000" s="18" t="s">
        <v>366</v>
      </c>
      <c r="AU1000" s="18" t="s">
        <v>90</v>
      </c>
    </row>
    <row r="1001" spans="2:65" s="13" customFormat="1" ht="11.25">
      <c r="B1001" s="158"/>
      <c r="D1001" s="152" t="s">
        <v>368</v>
      </c>
      <c r="E1001" s="159" t="s">
        <v>19</v>
      </c>
      <c r="F1001" s="160" t="s">
        <v>278</v>
      </c>
      <c r="H1001" s="161">
        <v>562.4</v>
      </c>
      <c r="I1001" s="162"/>
      <c r="L1001" s="158"/>
      <c r="M1001" s="163"/>
      <c r="T1001" s="164"/>
      <c r="AT1001" s="159" t="s">
        <v>368</v>
      </c>
      <c r="AU1001" s="159" t="s">
        <v>90</v>
      </c>
      <c r="AV1001" s="13" t="s">
        <v>90</v>
      </c>
      <c r="AW1001" s="13" t="s">
        <v>36</v>
      </c>
      <c r="AX1001" s="13" t="s">
        <v>77</v>
      </c>
      <c r="AY1001" s="159" t="s">
        <v>358</v>
      </c>
    </row>
    <row r="1002" spans="2:65" s="14" customFormat="1" ht="11.25">
      <c r="B1002" s="165"/>
      <c r="D1002" s="152" t="s">
        <v>368</v>
      </c>
      <c r="E1002" s="166" t="s">
        <v>19</v>
      </c>
      <c r="F1002" s="167" t="s">
        <v>371</v>
      </c>
      <c r="H1002" s="168">
        <v>562.4</v>
      </c>
      <c r="I1002" s="169"/>
      <c r="L1002" s="165"/>
      <c r="M1002" s="170"/>
      <c r="T1002" s="171"/>
      <c r="AT1002" s="166" t="s">
        <v>368</v>
      </c>
      <c r="AU1002" s="166" t="s">
        <v>90</v>
      </c>
      <c r="AV1002" s="14" t="s">
        <v>364</v>
      </c>
      <c r="AW1002" s="14" t="s">
        <v>36</v>
      </c>
      <c r="AX1002" s="14" t="s">
        <v>84</v>
      </c>
      <c r="AY1002" s="166" t="s">
        <v>358</v>
      </c>
    </row>
    <row r="1003" spans="2:65" s="1" customFormat="1" ht="37.9" customHeight="1">
      <c r="B1003" s="33"/>
      <c r="C1003" s="134" t="s">
        <v>1291</v>
      </c>
      <c r="D1003" s="134" t="s">
        <v>360</v>
      </c>
      <c r="E1003" s="135" t="s">
        <v>1268</v>
      </c>
      <c r="F1003" s="136" t="s">
        <v>1269</v>
      </c>
      <c r="G1003" s="137" t="s">
        <v>195</v>
      </c>
      <c r="H1003" s="138">
        <v>395.5</v>
      </c>
      <c r="I1003" s="139"/>
      <c r="J1003" s="140">
        <f>ROUND(I1003*H1003,2)</f>
        <v>0</v>
      </c>
      <c r="K1003" s="136" t="s">
        <v>363</v>
      </c>
      <c r="L1003" s="33"/>
      <c r="M1003" s="141" t="s">
        <v>19</v>
      </c>
      <c r="N1003" s="142" t="s">
        <v>49</v>
      </c>
      <c r="P1003" s="143">
        <f>O1003*H1003</f>
        <v>0</v>
      </c>
      <c r="Q1003" s="143">
        <v>1.2999999999999999E-4</v>
      </c>
      <c r="R1003" s="143">
        <f>Q1003*H1003</f>
        <v>5.1414999999999995E-2</v>
      </c>
      <c r="S1003" s="143">
        <v>0</v>
      </c>
      <c r="T1003" s="144">
        <f>S1003*H1003</f>
        <v>0</v>
      </c>
      <c r="AR1003" s="145" t="s">
        <v>364</v>
      </c>
      <c r="AT1003" s="145" t="s">
        <v>360</v>
      </c>
      <c r="AU1003" s="145" t="s">
        <v>90</v>
      </c>
      <c r="AY1003" s="18" t="s">
        <v>358</v>
      </c>
      <c r="BE1003" s="146">
        <f>IF(N1003="základní",J1003,0)</f>
        <v>0</v>
      </c>
      <c r="BF1003" s="146">
        <f>IF(N1003="snížená",J1003,0)</f>
        <v>0</v>
      </c>
      <c r="BG1003" s="146">
        <f>IF(N1003="zákl. přenesená",J1003,0)</f>
        <v>0</v>
      </c>
      <c r="BH1003" s="146">
        <f>IF(N1003="sníž. přenesená",J1003,0)</f>
        <v>0</v>
      </c>
      <c r="BI1003" s="146">
        <f>IF(N1003="nulová",J1003,0)</f>
        <v>0</v>
      </c>
      <c r="BJ1003" s="18" t="s">
        <v>90</v>
      </c>
      <c r="BK1003" s="146">
        <f>ROUND(I1003*H1003,2)</f>
        <v>0</v>
      </c>
      <c r="BL1003" s="18" t="s">
        <v>364</v>
      </c>
      <c r="BM1003" s="145" t="s">
        <v>1270</v>
      </c>
    </row>
    <row r="1004" spans="2:65" s="1" customFormat="1" ht="11.25">
      <c r="B1004" s="33"/>
      <c r="D1004" s="147" t="s">
        <v>366</v>
      </c>
      <c r="F1004" s="148" t="s">
        <v>1271</v>
      </c>
      <c r="I1004" s="149"/>
      <c r="L1004" s="33"/>
      <c r="M1004" s="150"/>
      <c r="T1004" s="54"/>
      <c r="AT1004" s="18" t="s">
        <v>366</v>
      </c>
      <c r="AU1004" s="18" t="s">
        <v>90</v>
      </c>
    </row>
    <row r="1005" spans="2:65" s="13" customFormat="1" ht="11.25">
      <c r="B1005" s="158"/>
      <c r="D1005" s="152" t="s">
        <v>368</v>
      </c>
      <c r="E1005" s="159" t="s">
        <v>19</v>
      </c>
      <c r="F1005" s="160" t="s">
        <v>5974</v>
      </c>
      <c r="H1005" s="161">
        <v>395.5</v>
      </c>
      <c r="I1005" s="162"/>
      <c r="L1005" s="158"/>
      <c r="M1005" s="163"/>
      <c r="T1005" s="164"/>
      <c r="AT1005" s="159" t="s">
        <v>368</v>
      </c>
      <c r="AU1005" s="159" t="s">
        <v>90</v>
      </c>
      <c r="AV1005" s="13" t="s">
        <v>90</v>
      </c>
      <c r="AW1005" s="13" t="s">
        <v>36</v>
      </c>
      <c r="AX1005" s="13" t="s">
        <v>77</v>
      </c>
      <c r="AY1005" s="159" t="s">
        <v>358</v>
      </c>
    </row>
    <row r="1006" spans="2:65" s="14" customFormat="1" ht="11.25">
      <c r="B1006" s="165"/>
      <c r="D1006" s="152" t="s">
        <v>368</v>
      </c>
      <c r="E1006" s="166" t="s">
        <v>19</v>
      </c>
      <c r="F1006" s="167" t="s">
        <v>371</v>
      </c>
      <c r="H1006" s="168">
        <v>395.5</v>
      </c>
      <c r="I1006" s="169"/>
      <c r="L1006" s="165"/>
      <c r="M1006" s="170"/>
      <c r="T1006" s="171"/>
      <c r="AT1006" s="166" t="s">
        <v>368</v>
      </c>
      <c r="AU1006" s="166" t="s">
        <v>90</v>
      </c>
      <c r="AV1006" s="14" t="s">
        <v>364</v>
      </c>
      <c r="AW1006" s="14" t="s">
        <v>36</v>
      </c>
      <c r="AX1006" s="14" t="s">
        <v>84</v>
      </c>
      <c r="AY1006" s="166" t="s">
        <v>358</v>
      </c>
    </row>
    <row r="1007" spans="2:65" s="1" customFormat="1" ht="33" customHeight="1">
      <c r="B1007" s="33"/>
      <c r="C1007" s="134" t="s">
        <v>1296</v>
      </c>
      <c r="D1007" s="134" t="s">
        <v>360</v>
      </c>
      <c r="E1007" s="135" t="s">
        <v>5975</v>
      </c>
      <c r="F1007" s="136" t="s">
        <v>5976</v>
      </c>
      <c r="G1007" s="137" t="s">
        <v>235</v>
      </c>
      <c r="H1007" s="138">
        <v>8</v>
      </c>
      <c r="I1007" s="139"/>
      <c r="J1007" s="140">
        <f>ROUND(I1007*H1007,2)</f>
        <v>0</v>
      </c>
      <c r="K1007" s="136" t="s">
        <v>363</v>
      </c>
      <c r="L1007" s="33"/>
      <c r="M1007" s="141" t="s">
        <v>19</v>
      </c>
      <c r="N1007" s="142" t="s">
        <v>49</v>
      </c>
      <c r="P1007" s="143">
        <f>O1007*H1007</f>
        <v>0</v>
      </c>
      <c r="Q1007" s="143">
        <v>0</v>
      </c>
      <c r="R1007" s="143">
        <f>Q1007*H1007</f>
        <v>0</v>
      </c>
      <c r="S1007" s="143">
        <v>0</v>
      </c>
      <c r="T1007" s="144">
        <f>S1007*H1007</f>
        <v>0</v>
      </c>
      <c r="AR1007" s="145" t="s">
        <v>364</v>
      </c>
      <c r="AT1007" s="145" t="s">
        <v>360</v>
      </c>
      <c r="AU1007" s="145" t="s">
        <v>90</v>
      </c>
      <c r="AY1007" s="18" t="s">
        <v>358</v>
      </c>
      <c r="BE1007" s="146">
        <f>IF(N1007="základní",J1007,0)</f>
        <v>0</v>
      </c>
      <c r="BF1007" s="146">
        <f>IF(N1007="snížená",J1007,0)</f>
        <v>0</v>
      </c>
      <c r="BG1007" s="146">
        <f>IF(N1007="zákl. přenesená",J1007,0)</f>
        <v>0</v>
      </c>
      <c r="BH1007" s="146">
        <f>IF(N1007="sníž. přenesená",J1007,0)</f>
        <v>0</v>
      </c>
      <c r="BI1007" s="146">
        <f>IF(N1007="nulová",J1007,0)</f>
        <v>0</v>
      </c>
      <c r="BJ1007" s="18" t="s">
        <v>90</v>
      </c>
      <c r="BK1007" s="146">
        <f>ROUND(I1007*H1007,2)</f>
        <v>0</v>
      </c>
      <c r="BL1007" s="18" t="s">
        <v>364</v>
      </c>
      <c r="BM1007" s="145" t="s">
        <v>5977</v>
      </c>
    </row>
    <row r="1008" spans="2:65" s="1" customFormat="1" ht="11.25">
      <c r="B1008" s="33"/>
      <c r="D1008" s="147" t="s">
        <v>366</v>
      </c>
      <c r="F1008" s="148" t="s">
        <v>5978</v>
      </c>
      <c r="I1008" s="149"/>
      <c r="L1008" s="33"/>
      <c r="M1008" s="150"/>
      <c r="T1008" s="54"/>
      <c r="AT1008" s="18" t="s">
        <v>366</v>
      </c>
      <c r="AU1008" s="18" t="s">
        <v>90</v>
      </c>
    </row>
    <row r="1009" spans="2:65" s="1" customFormat="1" ht="37.9" customHeight="1">
      <c r="B1009" s="33"/>
      <c r="C1009" s="134" t="s">
        <v>1304</v>
      </c>
      <c r="D1009" s="134" t="s">
        <v>360</v>
      </c>
      <c r="E1009" s="135" t="s">
        <v>5979</v>
      </c>
      <c r="F1009" s="136" t="s">
        <v>5980</v>
      </c>
      <c r="G1009" s="137" t="s">
        <v>235</v>
      </c>
      <c r="H1009" s="138">
        <v>240</v>
      </c>
      <c r="I1009" s="139"/>
      <c r="J1009" s="140">
        <f>ROUND(I1009*H1009,2)</f>
        <v>0</v>
      </c>
      <c r="K1009" s="136" t="s">
        <v>363</v>
      </c>
      <c r="L1009" s="33"/>
      <c r="M1009" s="141" t="s">
        <v>19</v>
      </c>
      <c r="N1009" s="142" t="s">
        <v>49</v>
      </c>
      <c r="P1009" s="143">
        <f>O1009*H1009</f>
        <v>0</v>
      </c>
      <c r="Q1009" s="143">
        <v>0</v>
      </c>
      <c r="R1009" s="143">
        <f>Q1009*H1009</f>
        <v>0</v>
      </c>
      <c r="S1009" s="143">
        <v>0</v>
      </c>
      <c r="T1009" s="144">
        <f>S1009*H1009</f>
        <v>0</v>
      </c>
      <c r="AR1009" s="145" t="s">
        <v>364</v>
      </c>
      <c r="AT1009" s="145" t="s">
        <v>360</v>
      </c>
      <c r="AU1009" s="145" t="s">
        <v>90</v>
      </c>
      <c r="AY1009" s="18" t="s">
        <v>358</v>
      </c>
      <c r="BE1009" s="146">
        <f>IF(N1009="základní",J1009,0)</f>
        <v>0</v>
      </c>
      <c r="BF1009" s="146">
        <f>IF(N1009="snížená",J1009,0)</f>
        <v>0</v>
      </c>
      <c r="BG1009" s="146">
        <f>IF(N1009="zákl. přenesená",J1009,0)</f>
        <v>0</v>
      </c>
      <c r="BH1009" s="146">
        <f>IF(N1009="sníž. přenesená",J1009,0)</f>
        <v>0</v>
      </c>
      <c r="BI1009" s="146">
        <f>IF(N1009="nulová",J1009,0)</f>
        <v>0</v>
      </c>
      <c r="BJ1009" s="18" t="s">
        <v>90</v>
      </c>
      <c r="BK1009" s="146">
        <f>ROUND(I1009*H1009,2)</f>
        <v>0</v>
      </c>
      <c r="BL1009" s="18" t="s">
        <v>364</v>
      </c>
      <c r="BM1009" s="145" t="s">
        <v>5981</v>
      </c>
    </row>
    <row r="1010" spans="2:65" s="1" customFormat="1" ht="11.25">
      <c r="B1010" s="33"/>
      <c r="D1010" s="147" t="s">
        <v>366</v>
      </c>
      <c r="F1010" s="148" t="s">
        <v>5982</v>
      </c>
      <c r="I1010" s="149"/>
      <c r="L1010" s="33"/>
      <c r="M1010" s="150"/>
      <c r="T1010" s="54"/>
      <c r="AT1010" s="18" t="s">
        <v>366</v>
      </c>
      <c r="AU1010" s="18" t="s">
        <v>90</v>
      </c>
    </row>
    <row r="1011" spans="2:65" s="13" customFormat="1" ht="11.25">
      <c r="B1011" s="158"/>
      <c r="D1011" s="152" t="s">
        <v>368</v>
      </c>
      <c r="E1011" s="159" t="s">
        <v>19</v>
      </c>
      <c r="F1011" s="160" t="s">
        <v>5983</v>
      </c>
      <c r="H1011" s="161">
        <v>240</v>
      </c>
      <c r="I1011" s="162"/>
      <c r="L1011" s="158"/>
      <c r="M1011" s="163"/>
      <c r="T1011" s="164"/>
      <c r="AT1011" s="159" t="s">
        <v>368</v>
      </c>
      <c r="AU1011" s="159" t="s">
        <v>90</v>
      </c>
      <c r="AV1011" s="13" t="s">
        <v>90</v>
      </c>
      <c r="AW1011" s="13" t="s">
        <v>36</v>
      </c>
      <c r="AX1011" s="13" t="s">
        <v>77</v>
      </c>
      <c r="AY1011" s="159" t="s">
        <v>358</v>
      </c>
    </row>
    <row r="1012" spans="2:65" s="14" customFormat="1" ht="11.25">
      <c r="B1012" s="165"/>
      <c r="D1012" s="152" t="s">
        <v>368</v>
      </c>
      <c r="E1012" s="166" t="s">
        <v>19</v>
      </c>
      <c r="F1012" s="167" t="s">
        <v>371</v>
      </c>
      <c r="H1012" s="168">
        <v>240</v>
      </c>
      <c r="I1012" s="169"/>
      <c r="L1012" s="165"/>
      <c r="M1012" s="170"/>
      <c r="T1012" s="171"/>
      <c r="AT1012" s="166" t="s">
        <v>368</v>
      </c>
      <c r="AU1012" s="166" t="s">
        <v>90</v>
      </c>
      <c r="AV1012" s="14" t="s">
        <v>364</v>
      </c>
      <c r="AW1012" s="14" t="s">
        <v>36</v>
      </c>
      <c r="AX1012" s="14" t="s">
        <v>84</v>
      </c>
      <c r="AY1012" s="166" t="s">
        <v>358</v>
      </c>
    </row>
    <row r="1013" spans="2:65" s="1" customFormat="1" ht="33" customHeight="1">
      <c r="B1013" s="33"/>
      <c r="C1013" s="134" t="s">
        <v>1311</v>
      </c>
      <c r="D1013" s="134" t="s">
        <v>360</v>
      </c>
      <c r="E1013" s="135" t="s">
        <v>5984</v>
      </c>
      <c r="F1013" s="136" t="s">
        <v>5985</v>
      </c>
      <c r="G1013" s="137" t="s">
        <v>235</v>
      </c>
      <c r="H1013" s="138">
        <v>8</v>
      </c>
      <c r="I1013" s="139"/>
      <c r="J1013" s="140">
        <f>ROUND(I1013*H1013,2)</f>
        <v>0</v>
      </c>
      <c r="K1013" s="136" t="s">
        <v>363</v>
      </c>
      <c r="L1013" s="33"/>
      <c r="M1013" s="141" t="s">
        <v>19</v>
      </c>
      <c r="N1013" s="142" t="s">
        <v>49</v>
      </c>
      <c r="P1013" s="143">
        <f>O1013*H1013</f>
        <v>0</v>
      </c>
      <c r="Q1013" s="143">
        <v>0</v>
      </c>
      <c r="R1013" s="143">
        <f>Q1013*H1013</f>
        <v>0</v>
      </c>
      <c r="S1013" s="143">
        <v>0</v>
      </c>
      <c r="T1013" s="144">
        <f>S1013*H1013</f>
        <v>0</v>
      </c>
      <c r="AR1013" s="145" t="s">
        <v>364</v>
      </c>
      <c r="AT1013" s="145" t="s">
        <v>360</v>
      </c>
      <c r="AU1013" s="145" t="s">
        <v>90</v>
      </c>
      <c r="AY1013" s="18" t="s">
        <v>358</v>
      </c>
      <c r="BE1013" s="146">
        <f>IF(N1013="základní",J1013,0)</f>
        <v>0</v>
      </c>
      <c r="BF1013" s="146">
        <f>IF(N1013="snížená",J1013,0)</f>
        <v>0</v>
      </c>
      <c r="BG1013" s="146">
        <f>IF(N1013="zákl. přenesená",J1013,0)</f>
        <v>0</v>
      </c>
      <c r="BH1013" s="146">
        <f>IF(N1013="sníž. přenesená",J1013,0)</f>
        <v>0</v>
      </c>
      <c r="BI1013" s="146">
        <f>IF(N1013="nulová",J1013,0)</f>
        <v>0</v>
      </c>
      <c r="BJ1013" s="18" t="s">
        <v>90</v>
      </c>
      <c r="BK1013" s="146">
        <f>ROUND(I1013*H1013,2)</f>
        <v>0</v>
      </c>
      <c r="BL1013" s="18" t="s">
        <v>364</v>
      </c>
      <c r="BM1013" s="145" t="s">
        <v>5986</v>
      </c>
    </row>
    <row r="1014" spans="2:65" s="1" customFormat="1" ht="11.25">
      <c r="B1014" s="33"/>
      <c r="D1014" s="147" t="s">
        <v>366</v>
      </c>
      <c r="F1014" s="148" t="s">
        <v>5987</v>
      </c>
      <c r="I1014" s="149"/>
      <c r="L1014" s="33"/>
      <c r="M1014" s="150"/>
      <c r="T1014" s="54"/>
      <c r="AT1014" s="18" t="s">
        <v>366</v>
      </c>
      <c r="AU1014" s="18" t="s">
        <v>90</v>
      </c>
    </row>
    <row r="1015" spans="2:65" s="1" customFormat="1" ht="37.9" customHeight="1">
      <c r="B1015" s="33"/>
      <c r="C1015" s="134" t="s">
        <v>1317</v>
      </c>
      <c r="D1015" s="134" t="s">
        <v>360</v>
      </c>
      <c r="E1015" s="135" t="s">
        <v>1292</v>
      </c>
      <c r="F1015" s="136" t="s">
        <v>1293</v>
      </c>
      <c r="G1015" s="137" t="s">
        <v>195</v>
      </c>
      <c r="H1015" s="138">
        <v>395.5</v>
      </c>
      <c r="I1015" s="139"/>
      <c r="J1015" s="140">
        <f>ROUND(I1015*H1015,2)</f>
        <v>0</v>
      </c>
      <c r="K1015" s="136" t="s">
        <v>363</v>
      </c>
      <c r="L1015" s="33"/>
      <c r="M1015" s="141" t="s">
        <v>19</v>
      </c>
      <c r="N1015" s="142" t="s">
        <v>49</v>
      </c>
      <c r="P1015" s="143">
        <f>O1015*H1015</f>
        <v>0</v>
      </c>
      <c r="Q1015" s="143">
        <v>3.4999999999999997E-5</v>
      </c>
      <c r="R1015" s="143">
        <f>Q1015*H1015</f>
        <v>1.3842499999999999E-2</v>
      </c>
      <c r="S1015" s="143">
        <v>0</v>
      </c>
      <c r="T1015" s="144">
        <f>S1015*H1015</f>
        <v>0</v>
      </c>
      <c r="AR1015" s="145" t="s">
        <v>364</v>
      </c>
      <c r="AT1015" s="145" t="s">
        <v>360</v>
      </c>
      <c r="AU1015" s="145" t="s">
        <v>90</v>
      </c>
      <c r="AY1015" s="18" t="s">
        <v>358</v>
      </c>
      <c r="BE1015" s="146">
        <f>IF(N1015="základní",J1015,0)</f>
        <v>0</v>
      </c>
      <c r="BF1015" s="146">
        <f>IF(N1015="snížená",J1015,0)</f>
        <v>0</v>
      </c>
      <c r="BG1015" s="146">
        <f>IF(N1015="zákl. přenesená",J1015,0)</f>
        <v>0</v>
      </c>
      <c r="BH1015" s="146">
        <f>IF(N1015="sníž. přenesená",J1015,0)</f>
        <v>0</v>
      </c>
      <c r="BI1015" s="146">
        <f>IF(N1015="nulová",J1015,0)</f>
        <v>0</v>
      </c>
      <c r="BJ1015" s="18" t="s">
        <v>90</v>
      </c>
      <c r="BK1015" s="146">
        <f>ROUND(I1015*H1015,2)</f>
        <v>0</v>
      </c>
      <c r="BL1015" s="18" t="s">
        <v>364</v>
      </c>
      <c r="BM1015" s="145" t="s">
        <v>1294</v>
      </c>
    </row>
    <row r="1016" spans="2:65" s="1" customFormat="1" ht="11.25">
      <c r="B1016" s="33"/>
      <c r="D1016" s="147" t="s">
        <v>366</v>
      </c>
      <c r="F1016" s="148" t="s">
        <v>1295</v>
      </c>
      <c r="I1016" s="149"/>
      <c r="L1016" s="33"/>
      <c r="M1016" s="150"/>
      <c r="T1016" s="54"/>
      <c r="AT1016" s="18" t="s">
        <v>366</v>
      </c>
      <c r="AU1016" s="18" t="s">
        <v>90</v>
      </c>
    </row>
    <row r="1017" spans="2:65" s="13" customFormat="1" ht="11.25">
      <c r="B1017" s="158"/>
      <c r="D1017" s="152" t="s">
        <v>368</v>
      </c>
      <c r="E1017" s="159" t="s">
        <v>19</v>
      </c>
      <c r="F1017" s="160" t="s">
        <v>5974</v>
      </c>
      <c r="H1017" s="161">
        <v>395.5</v>
      </c>
      <c r="I1017" s="162"/>
      <c r="L1017" s="158"/>
      <c r="M1017" s="163"/>
      <c r="T1017" s="164"/>
      <c r="AT1017" s="159" t="s">
        <v>368</v>
      </c>
      <c r="AU1017" s="159" t="s">
        <v>90</v>
      </c>
      <c r="AV1017" s="13" t="s">
        <v>90</v>
      </c>
      <c r="AW1017" s="13" t="s">
        <v>36</v>
      </c>
      <c r="AX1017" s="13" t="s">
        <v>77</v>
      </c>
      <c r="AY1017" s="159" t="s">
        <v>358</v>
      </c>
    </row>
    <row r="1018" spans="2:65" s="14" customFormat="1" ht="11.25">
      <c r="B1018" s="165"/>
      <c r="D1018" s="152" t="s">
        <v>368</v>
      </c>
      <c r="E1018" s="166" t="s">
        <v>19</v>
      </c>
      <c r="F1018" s="167" t="s">
        <v>371</v>
      </c>
      <c r="H1018" s="168">
        <v>395.5</v>
      </c>
      <c r="I1018" s="169"/>
      <c r="L1018" s="165"/>
      <c r="M1018" s="170"/>
      <c r="T1018" s="171"/>
      <c r="AT1018" s="166" t="s">
        <v>368</v>
      </c>
      <c r="AU1018" s="166" t="s">
        <v>90</v>
      </c>
      <c r="AV1018" s="14" t="s">
        <v>364</v>
      </c>
      <c r="AW1018" s="14" t="s">
        <v>36</v>
      </c>
      <c r="AX1018" s="14" t="s">
        <v>84</v>
      </c>
      <c r="AY1018" s="166" t="s">
        <v>358</v>
      </c>
    </row>
    <row r="1019" spans="2:65" s="1" customFormat="1" ht="44.25" customHeight="1">
      <c r="B1019" s="33"/>
      <c r="C1019" s="134" t="s">
        <v>1324</v>
      </c>
      <c r="D1019" s="134" t="s">
        <v>360</v>
      </c>
      <c r="E1019" s="135" t="s">
        <v>1297</v>
      </c>
      <c r="F1019" s="136" t="s">
        <v>1298</v>
      </c>
      <c r="G1019" s="137" t="s">
        <v>195</v>
      </c>
      <c r="H1019" s="138">
        <v>11</v>
      </c>
      <c r="I1019" s="139"/>
      <c r="J1019" s="140">
        <f>ROUND(I1019*H1019,2)</f>
        <v>0</v>
      </c>
      <c r="K1019" s="136" t="s">
        <v>363</v>
      </c>
      <c r="L1019" s="33"/>
      <c r="M1019" s="141" t="s">
        <v>19</v>
      </c>
      <c r="N1019" s="142" t="s">
        <v>49</v>
      </c>
      <c r="P1019" s="143">
        <f>O1019*H1019</f>
        <v>0</v>
      </c>
      <c r="Q1019" s="143">
        <v>2.9399999999999999E-4</v>
      </c>
      <c r="R1019" s="143">
        <f>Q1019*H1019</f>
        <v>3.2339999999999999E-3</v>
      </c>
      <c r="S1019" s="143">
        <v>0</v>
      </c>
      <c r="T1019" s="144">
        <f>S1019*H1019</f>
        <v>0</v>
      </c>
      <c r="AR1019" s="145" t="s">
        <v>454</v>
      </c>
      <c r="AT1019" s="145" t="s">
        <v>360</v>
      </c>
      <c r="AU1019" s="145" t="s">
        <v>90</v>
      </c>
      <c r="AY1019" s="18" t="s">
        <v>358</v>
      </c>
      <c r="BE1019" s="146">
        <f>IF(N1019="základní",J1019,0)</f>
        <v>0</v>
      </c>
      <c r="BF1019" s="146">
        <f>IF(N1019="snížená",J1019,0)</f>
        <v>0</v>
      </c>
      <c r="BG1019" s="146">
        <f>IF(N1019="zákl. přenesená",J1019,0)</f>
        <v>0</v>
      </c>
      <c r="BH1019" s="146">
        <f>IF(N1019="sníž. přenesená",J1019,0)</f>
        <v>0</v>
      </c>
      <c r="BI1019" s="146">
        <f>IF(N1019="nulová",J1019,0)</f>
        <v>0</v>
      </c>
      <c r="BJ1019" s="18" t="s">
        <v>90</v>
      </c>
      <c r="BK1019" s="146">
        <f>ROUND(I1019*H1019,2)</f>
        <v>0</v>
      </c>
      <c r="BL1019" s="18" t="s">
        <v>454</v>
      </c>
      <c r="BM1019" s="145" t="s">
        <v>5988</v>
      </c>
    </row>
    <row r="1020" spans="2:65" s="1" customFormat="1" ht="11.25">
      <c r="B1020" s="33"/>
      <c r="D1020" s="147" t="s">
        <v>366</v>
      </c>
      <c r="F1020" s="148" t="s">
        <v>1300</v>
      </c>
      <c r="I1020" s="149"/>
      <c r="L1020" s="33"/>
      <c r="M1020" s="150"/>
      <c r="T1020" s="54"/>
      <c r="AT1020" s="18" t="s">
        <v>366</v>
      </c>
      <c r="AU1020" s="18" t="s">
        <v>90</v>
      </c>
    </row>
    <row r="1021" spans="2:65" s="12" customFormat="1" ht="11.25">
      <c r="B1021" s="151"/>
      <c r="D1021" s="152" t="s">
        <v>368</v>
      </c>
      <c r="E1021" s="153" t="s">
        <v>19</v>
      </c>
      <c r="F1021" s="154" t="s">
        <v>1301</v>
      </c>
      <c r="H1021" s="153" t="s">
        <v>19</v>
      </c>
      <c r="I1021" s="155"/>
      <c r="L1021" s="151"/>
      <c r="M1021" s="156"/>
      <c r="T1021" s="157"/>
      <c r="AT1021" s="153" t="s">
        <v>368</v>
      </c>
      <c r="AU1021" s="153" t="s">
        <v>90</v>
      </c>
      <c r="AV1021" s="12" t="s">
        <v>84</v>
      </c>
      <c r="AW1021" s="12" t="s">
        <v>36</v>
      </c>
      <c r="AX1021" s="12" t="s">
        <v>77</v>
      </c>
      <c r="AY1021" s="153" t="s">
        <v>358</v>
      </c>
    </row>
    <row r="1022" spans="2:65" s="12" customFormat="1" ht="11.25">
      <c r="B1022" s="151"/>
      <c r="D1022" s="152" t="s">
        <v>368</v>
      </c>
      <c r="E1022" s="153" t="s">
        <v>19</v>
      </c>
      <c r="F1022" s="154" t="s">
        <v>1302</v>
      </c>
      <c r="H1022" s="153" t="s">
        <v>19</v>
      </c>
      <c r="I1022" s="155"/>
      <c r="L1022" s="151"/>
      <c r="M1022" s="156"/>
      <c r="T1022" s="157"/>
      <c r="AT1022" s="153" t="s">
        <v>368</v>
      </c>
      <c r="AU1022" s="153" t="s">
        <v>90</v>
      </c>
      <c r="AV1022" s="12" t="s">
        <v>84</v>
      </c>
      <c r="AW1022" s="12" t="s">
        <v>36</v>
      </c>
      <c r="AX1022" s="12" t="s">
        <v>77</v>
      </c>
      <c r="AY1022" s="153" t="s">
        <v>358</v>
      </c>
    </row>
    <row r="1023" spans="2:65" s="13" customFormat="1" ht="11.25">
      <c r="B1023" s="158"/>
      <c r="D1023" s="152" t="s">
        <v>368</v>
      </c>
      <c r="E1023" s="159" t="s">
        <v>19</v>
      </c>
      <c r="F1023" s="160" t="s">
        <v>5989</v>
      </c>
      <c r="H1023" s="161">
        <v>11</v>
      </c>
      <c r="I1023" s="162"/>
      <c r="L1023" s="158"/>
      <c r="M1023" s="163"/>
      <c r="T1023" s="164"/>
      <c r="AT1023" s="159" t="s">
        <v>368</v>
      </c>
      <c r="AU1023" s="159" t="s">
        <v>90</v>
      </c>
      <c r="AV1023" s="13" t="s">
        <v>90</v>
      </c>
      <c r="AW1023" s="13" t="s">
        <v>36</v>
      </c>
      <c r="AX1023" s="13" t="s">
        <v>77</v>
      </c>
      <c r="AY1023" s="159" t="s">
        <v>358</v>
      </c>
    </row>
    <row r="1024" spans="2:65" s="14" customFormat="1" ht="11.25">
      <c r="B1024" s="165"/>
      <c r="D1024" s="152" t="s">
        <v>368</v>
      </c>
      <c r="E1024" s="166" t="s">
        <v>19</v>
      </c>
      <c r="F1024" s="167" t="s">
        <v>371</v>
      </c>
      <c r="H1024" s="168">
        <v>11</v>
      </c>
      <c r="I1024" s="169"/>
      <c r="L1024" s="165"/>
      <c r="M1024" s="170"/>
      <c r="T1024" s="171"/>
      <c r="AT1024" s="166" t="s">
        <v>368</v>
      </c>
      <c r="AU1024" s="166" t="s">
        <v>90</v>
      </c>
      <c r="AV1024" s="14" t="s">
        <v>364</v>
      </c>
      <c r="AW1024" s="14" t="s">
        <v>36</v>
      </c>
      <c r="AX1024" s="14" t="s">
        <v>84</v>
      </c>
      <c r="AY1024" s="166" t="s">
        <v>358</v>
      </c>
    </row>
    <row r="1025" spans="2:65" s="1" customFormat="1" ht="55.5" customHeight="1">
      <c r="B1025" s="33"/>
      <c r="C1025" s="134" t="s">
        <v>1328</v>
      </c>
      <c r="D1025" s="134" t="s">
        <v>360</v>
      </c>
      <c r="E1025" s="135" t="s">
        <v>1318</v>
      </c>
      <c r="F1025" s="136" t="s">
        <v>1319</v>
      </c>
      <c r="G1025" s="137" t="s">
        <v>504</v>
      </c>
      <c r="H1025" s="138">
        <v>31</v>
      </c>
      <c r="I1025" s="139"/>
      <c r="J1025" s="140">
        <f>ROUND(I1025*H1025,2)</f>
        <v>0</v>
      </c>
      <c r="K1025" s="136" t="s">
        <v>363</v>
      </c>
      <c r="L1025" s="33"/>
      <c r="M1025" s="141" t="s">
        <v>19</v>
      </c>
      <c r="N1025" s="142" t="s">
        <v>49</v>
      </c>
      <c r="P1025" s="143">
        <f>O1025*H1025</f>
        <v>0</v>
      </c>
      <c r="Q1025" s="143">
        <v>2.3400000000000001E-3</v>
      </c>
      <c r="R1025" s="143">
        <f>Q1025*H1025</f>
        <v>7.2540000000000007E-2</v>
      </c>
      <c r="S1025" s="143">
        <v>0</v>
      </c>
      <c r="T1025" s="144">
        <f>S1025*H1025</f>
        <v>0</v>
      </c>
      <c r="AR1025" s="145" t="s">
        <v>364</v>
      </c>
      <c r="AT1025" s="145" t="s">
        <v>360</v>
      </c>
      <c r="AU1025" s="145" t="s">
        <v>90</v>
      </c>
      <c r="AY1025" s="18" t="s">
        <v>358</v>
      </c>
      <c r="BE1025" s="146">
        <f>IF(N1025="základní",J1025,0)</f>
        <v>0</v>
      </c>
      <c r="BF1025" s="146">
        <f>IF(N1025="snížená",J1025,0)</f>
        <v>0</v>
      </c>
      <c r="BG1025" s="146">
        <f>IF(N1025="zákl. přenesená",J1025,0)</f>
        <v>0</v>
      </c>
      <c r="BH1025" s="146">
        <f>IF(N1025="sníž. přenesená",J1025,0)</f>
        <v>0</v>
      </c>
      <c r="BI1025" s="146">
        <f>IF(N1025="nulová",J1025,0)</f>
        <v>0</v>
      </c>
      <c r="BJ1025" s="18" t="s">
        <v>90</v>
      </c>
      <c r="BK1025" s="146">
        <f>ROUND(I1025*H1025,2)</f>
        <v>0</v>
      </c>
      <c r="BL1025" s="18" t="s">
        <v>364</v>
      </c>
      <c r="BM1025" s="145" t="s">
        <v>5990</v>
      </c>
    </row>
    <row r="1026" spans="2:65" s="1" customFormat="1" ht="11.25">
      <c r="B1026" s="33"/>
      <c r="D1026" s="147" t="s">
        <v>366</v>
      </c>
      <c r="F1026" s="148" t="s">
        <v>1321</v>
      </c>
      <c r="I1026" s="149"/>
      <c r="L1026" s="33"/>
      <c r="M1026" s="150"/>
      <c r="T1026" s="54"/>
      <c r="AT1026" s="18" t="s">
        <v>366</v>
      </c>
      <c r="AU1026" s="18" t="s">
        <v>90</v>
      </c>
    </row>
    <row r="1027" spans="2:65" s="12" customFormat="1" ht="11.25">
      <c r="B1027" s="151"/>
      <c r="D1027" s="152" t="s">
        <v>368</v>
      </c>
      <c r="E1027" s="153" t="s">
        <v>19</v>
      </c>
      <c r="F1027" s="154" t="s">
        <v>1322</v>
      </c>
      <c r="H1027" s="153" t="s">
        <v>19</v>
      </c>
      <c r="I1027" s="155"/>
      <c r="L1027" s="151"/>
      <c r="M1027" s="156"/>
      <c r="T1027" s="157"/>
      <c r="AT1027" s="153" t="s">
        <v>368</v>
      </c>
      <c r="AU1027" s="153" t="s">
        <v>90</v>
      </c>
      <c r="AV1027" s="12" t="s">
        <v>84</v>
      </c>
      <c r="AW1027" s="12" t="s">
        <v>36</v>
      </c>
      <c r="AX1027" s="12" t="s">
        <v>77</v>
      </c>
      <c r="AY1027" s="153" t="s">
        <v>358</v>
      </c>
    </row>
    <row r="1028" spans="2:65" s="13" customFormat="1" ht="11.25">
      <c r="B1028" s="158"/>
      <c r="D1028" s="152" t="s">
        <v>368</v>
      </c>
      <c r="E1028" s="159" t="s">
        <v>19</v>
      </c>
      <c r="F1028" s="160" t="s">
        <v>5991</v>
      </c>
      <c r="H1028" s="161">
        <v>31</v>
      </c>
      <c r="I1028" s="162"/>
      <c r="L1028" s="158"/>
      <c r="M1028" s="163"/>
      <c r="T1028" s="164"/>
      <c r="AT1028" s="159" t="s">
        <v>368</v>
      </c>
      <c r="AU1028" s="159" t="s">
        <v>90</v>
      </c>
      <c r="AV1028" s="13" t="s">
        <v>90</v>
      </c>
      <c r="AW1028" s="13" t="s">
        <v>36</v>
      </c>
      <c r="AX1028" s="13" t="s">
        <v>77</v>
      </c>
      <c r="AY1028" s="159" t="s">
        <v>358</v>
      </c>
    </row>
    <row r="1029" spans="2:65" s="14" customFormat="1" ht="11.25">
      <c r="B1029" s="165"/>
      <c r="D1029" s="152" t="s">
        <v>368</v>
      </c>
      <c r="E1029" s="166" t="s">
        <v>19</v>
      </c>
      <c r="F1029" s="167" t="s">
        <v>371</v>
      </c>
      <c r="H1029" s="168">
        <v>31</v>
      </c>
      <c r="I1029" s="169"/>
      <c r="L1029" s="165"/>
      <c r="M1029" s="170"/>
      <c r="T1029" s="171"/>
      <c r="AT1029" s="166" t="s">
        <v>368</v>
      </c>
      <c r="AU1029" s="166" t="s">
        <v>90</v>
      </c>
      <c r="AV1029" s="14" t="s">
        <v>364</v>
      </c>
      <c r="AW1029" s="14" t="s">
        <v>36</v>
      </c>
      <c r="AX1029" s="14" t="s">
        <v>84</v>
      </c>
      <c r="AY1029" s="166" t="s">
        <v>358</v>
      </c>
    </row>
    <row r="1030" spans="2:65" s="1" customFormat="1" ht="16.5" customHeight="1">
      <c r="B1030" s="33"/>
      <c r="C1030" s="179" t="s">
        <v>1333</v>
      </c>
      <c r="D1030" s="179" t="s">
        <v>440</v>
      </c>
      <c r="E1030" s="180" t="s">
        <v>1325</v>
      </c>
      <c r="F1030" s="181" t="s">
        <v>1326</v>
      </c>
      <c r="G1030" s="182" t="s">
        <v>504</v>
      </c>
      <c r="H1030" s="183">
        <v>31</v>
      </c>
      <c r="I1030" s="184"/>
      <c r="J1030" s="185">
        <f>ROUND(I1030*H1030,2)</f>
        <v>0</v>
      </c>
      <c r="K1030" s="181" t="s">
        <v>19</v>
      </c>
      <c r="L1030" s="186"/>
      <c r="M1030" s="187" t="s">
        <v>19</v>
      </c>
      <c r="N1030" s="188" t="s">
        <v>49</v>
      </c>
      <c r="P1030" s="143">
        <f>O1030*H1030</f>
        <v>0</v>
      </c>
      <c r="Q1030" s="143">
        <v>0</v>
      </c>
      <c r="R1030" s="143">
        <f>Q1030*H1030</f>
        <v>0</v>
      </c>
      <c r="S1030" s="143">
        <v>0</v>
      </c>
      <c r="T1030" s="144">
        <f>S1030*H1030</f>
        <v>0</v>
      </c>
      <c r="AR1030" s="145" t="s">
        <v>406</v>
      </c>
      <c r="AT1030" s="145" t="s">
        <v>440</v>
      </c>
      <c r="AU1030" s="145" t="s">
        <v>90</v>
      </c>
      <c r="AY1030" s="18" t="s">
        <v>358</v>
      </c>
      <c r="BE1030" s="146">
        <f>IF(N1030="základní",J1030,0)</f>
        <v>0</v>
      </c>
      <c r="BF1030" s="146">
        <f>IF(N1030="snížená",J1030,0)</f>
        <v>0</v>
      </c>
      <c r="BG1030" s="146">
        <f>IF(N1030="zákl. přenesená",J1030,0)</f>
        <v>0</v>
      </c>
      <c r="BH1030" s="146">
        <f>IF(N1030="sníž. přenesená",J1030,0)</f>
        <v>0</v>
      </c>
      <c r="BI1030" s="146">
        <f>IF(N1030="nulová",J1030,0)</f>
        <v>0</v>
      </c>
      <c r="BJ1030" s="18" t="s">
        <v>90</v>
      </c>
      <c r="BK1030" s="146">
        <f>ROUND(I1030*H1030,2)</f>
        <v>0</v>
      </c>
      <c r="BL1030" s="18" t="s">
        <v>364</v>
      </c>
      <c r="BM1030" s="145" t="s">
        <v>5992</v>
      </c>
    </row>
    <row r="1031" spans="2:65" s="12" customFormat="1" ht="11.25">
      <c r="B1031" s="151"/>
      <c r="D1031" s="152" t="s">
        <v>368</v>
      </c>
      <c r="E1031" s="153" t="s">
        <v>19</v>
      </c>
      <c r="F1031" s="154" t="s">
        <v>1322</v>
      </c>
      <c r="H1031" s="153" t="s">
        <v>19</v>
      </c>
      <c r="I1031" s="155"/>
      <c r="L1031" s="151"/>
      <c r="M1031" s="156"/>
      <c r="T1031" s="157"/>
      <c r="AT1031" s="153" t="s">
        <v>368</v>
      </c>
      <c r="AU1031" s="153" t="s">
        <v>90</v>
      </c>
      <c r="AV1031" s="12" t="s">
        <v>84</v>
      </c>
      <c r="AW1031" s="12" t="s">
        <v>36</v>
      </c>
      <c r="AX1031" s="12" t="s">
        <v>77</v>
      </c>
      <c r="AY1031" s="153" t="s">
        <v>358</v>
      </c>
    </row>
    <row r="1032" spans="2:65" s="13" customFormat="1" ht="11.25">
      <c r="B1032" s="158"/>
      <c r="D1032" s="152" t="s">
        <v>368</v>
      </c>
      <c r="E1032" s="159" t="s">
        <v>19</v>
      </c>
      <c r="F1032" s="160" t="s">
        <v>5991</v>
      </c>
      <c r="H1032" s="161">
        <v>31</v>
      </c>
      <c r="I1032" s="162"/>
      <c r="L1032" s="158"/>
      <c r="M1032" s="163"/>
      <c r="T1032" s="164"/>
      <c r="AT1032" s="159" t="s">
        <v>368</v>
      </c>
      <c r="AU1032" s="159" t="s">
        <v>90</v>
      </c>
      <c r="AV1032" s="13" t="s">
        <v>90</v>
      </c>
      <c r="AW1032" s="13" t="s">
        <v>36</v>
      </c>
      <c r="AX1032" s="13" t="s">
        <v>77</v>
      </c>
      <c r="AY1032" s="159" t="s">
        <v>358</v>
      </c>
    </row>
    <row r="1033" spans="2:65" s="14" customFormat="1" ht="11.25">
      <c r="B1033" s="165"/>
      <c r="D1033" s="152" t="s">
        <v>368</v>
      </c>
      <c r="E1033" s="166" t="s">
        <v>19</v>
      </c>
      <c r="F1033" s="167" t="s">
        <v>371</v>
      </c>
      <c r="H1033" s="168">
        <v>31</v>
      </c>
      <c r="I1033" s="169"/>
      <c r="L1033" s="165"/>
      <c r="M1033" s="170"/>
      <c r="T1033" s="171"/>
      <c r="AT1033" s="166" t="s">
        <v>368</v>
      </c>
      <c r="AU1033" s="166" t="s">
        <v>90</v>
      </c>
      <c r="AV1033" s="14" t="s">
        <v>364</v>
      </c>
      <c r="AW1033" s="14" t="s">
        <v>36</v>
      </c>
      <c r="AX1033" s="14" t="s">
        <v>84</v>
      </c>
      <c r="AY1033" s="166" t="s">
        <v>358</v>
      </c>
    </row>
    <row r="1034" spans="2:65" s="1" customFormat="1" ht="33" customHeight="1">
      <c r="B1034" s="33"/>
      <c r="C1034" s="134" t="s">
        <v>1339</v>
      </c>
      <c r="D1034" s="134" t="s">
        <v>360</v>
      </c>
      <c r="E1034" s="135" t="s">
        <v>1329</v>
      </c>
      <c r="F1034" s="136" t="s">
        <v>1330</v>
      </c>
      <c r="G1034" s="137" t="s">
        <v>504</v>
      </c>
      <c r="H1034" s="138">
        <v>1</v>
      </c>
      <c r="I1034" s="139"/>
      <c r="J1034" s="140">
        <f>ROUND(I1034*H1034,2)</f>
        <v>0</v>
      </c>
      <c r="K1034" s="136" t="s">
        <v>19</v>
      </c>
      <c r="L1034" s="33"/>
      <c r="M1034" s="141" t="s">
        <v>19</v>
      </c>
      <c r="N1034" s="142" t="s">
        <v>49</v>
      </c>
      <c r="P1034" s="143">
        <f>O1034*H1034</f>
        <v>0</v>
      </c>
      <c r="Q1034" s="143">
        <v>2.3400000000000001E-3</v>
      </c>
      <c r="R1034" s="143">
        <f>Q1034*H1034</f>
        <v>2.3400000000000001E-3</v>
      </c>
      <c r="S1034" s="143">
        <v>0</v>
      </c>
      <c r="T1034" s="144">
        <f>S1034*H1034</f>
        <v>0</v>
      </c>
      <c r="AR1034" s="145" t="s">
        <v>364</v>
      </c>
      <c r="AT1034" s="145" t="s">
        <v>360</v>
      </c>
      <c r="AU1034" s="145" t="s">
        <v>90</v>
      </c>
      <c r="AY1034" s="18" t="s">
        <v>358</v>
      </c>
      <c r="BE1034" s="146">
        <f>IF(N1034="základní",J1034,0)</f>
        <v>0</v>
      </c>
      <c r="BF1034" s="146">
        <f>IF(N1034="snížená",J1034,0)</f>
        <v>0</v>
      </c>
      <c r="BG1034" s="146">
        <f>IF(N1034="zákl. přenesená",J1034,0)</f>
        <v>0</v>
      </c>
      <c r="BH1034" s="146">
        <f>IF(N1034="sníž. přenesená",J1034,0)</f>
        <v>0</v>
      </c>
      <c r="BI1034" s="146">
        <f>IF(N1034="nulová",J1034,0)</f>
        <v>0</v>
      </c>
      <c r="BJ1034" s="18" t="s">
        <v>90</v>
      </c>
      <c r="BK1034" s="146">
        <f>ROUND(I1034*H1034,2)</f>
        <v>0</v>
      </c>
      <c r="BL1034" s="18" t="s">
        <v>364</v>
      </c>
      <c r="BM1034" s="145" t="s">
        <v>5993</v>
      </c>
    </row>
    <row r="1035" spans="2:65" s="12" customFormat="1" ht="11.25">
      <c r="B1035" s="151"/>
      <c r="D1035" s="152" t="s">
        <v>368</v>
      </c>
      <c r="E1035" s="153" t="s">
        <v>19</v>
      </c>
      <c r="F1035" s="154" t="s">
        <v>1160</v>
      </c>
      <c r="H1035" s="153" t="s">
        <v>19</v>
      </c>
      <c r="I1035" s="155"/>
      <c r="L1035" s="151"/>
      <c r="M1035" s="156"/>
      <c r="T1035" s="157"/>
      <c r="AT1035" s="153" t="s">
        <v>368</v>
      </c>
      <c r="AU1035" s="153" t="s">
        <v>90</v>
      </c>
      <c r="AV1035" s="12" t="s">
        <v>84</v>
      </c>
      <c r="AW1035" s="12" t="s">
        <v>36</v>
      </c>
      <c r="AX1035" s="12" t="s">
        <v>77</v>
      </c>
      <c r="AY1035" s="153" t="s">
        <v>358</v>
      </c>
    </row>
    <row r="1036" spans="2:65" s="12" customFormat="1" ht="11.25">
      <c r="B1036" s="151"/>
      <c r="D1036" s="152" t="s">
        <v>368</v>
      </c>
      <c r="E1036" s="153" t="s">
        <v>19</v>
      </c>
      <c r="F1036" s="154" t="s">
        <v>460</v>
      </c>
      <c r="H1036" s="153" t="s">
        <v>19</v>
      </c>
      <c r="I1036" s="155"/>
      <c r="L1036" s="151"/>
      <c r="M1036" s="156"/>
      <c r="T1036" s="157"/>
      <c r="AT1036" s="153" t="s">
        <v>368</v>
      </c>
      <c r="AU1036" s="153" t="s">
        <v>90</v>
      </c>
      <c r="AV1036" s="12" t="s">
        <v>84</v>
      </c>
      <c r="AW1036" s="12" t="s">
        <v>36</v>
      </c>
      <c r="AX1036" s="12" t="s">
        <v>77</v>
      </c>
      <c r="AY1036" s="153" t="s">
        <v>358</v>
      </c>
    </row>
    <row r="1037" spans="2:65" s="13" customFormat="1" ht="11.25">
      <c r="B1037" s="158"/>
      <c r="D1037" s="152" t="s">
        <v>368</v>
      </c>
      <c r="E1037" s="159" t="s">
        <v>19</v>
      </c>
      <c r="F1037" s="160" t="s">
        <v>5994</v>
      </c>
      <c r="H1037" s="161">
        <v>1</v>
      </c>
      <c r="I1037" s="162"/>
      <c r="L1037" s="158"/>
      <c r="M1037" s="163"/>
      <c r="T1037" s="164"/>
      <c r="AT1037" s="159" t="s">
        <v>368</v>
      </c>
      <c r="AU1037" s="159" t="s">
        <v>90</v>
      </c>
      <c r="AV1037" s="13" t="s">
        <v>90</v>
      </c>
      <c r="AW1037" s="13" t="s">
        <v>36</v>
      </c>
      <c r="AX1037" s="13" t="s">
        <v>77</v>
      </c>
      <c r="AY1037" s="159" t="s">
        <v>358</v>
      </c>
    </row>
    <row r="1038" spans="2:65" s="14" customFormat="1" ht="11.25">
      <c r="B1038" s="165"/>
      <c r="D1038" s="152" t="s">
        <v>368</v>
      </c>
      <c r="E1038" s="166" t="s">
        <v>19</v>
      </c>
      <c r="F1038" s="167" t="s">
        <v>371</v>
      </c>
      <c r="H1038" s="168">
        <v>1</v>
      </c>
      <c r="I1038" s="169"/>
      <c r="L1038" s="165"/>
      <c r="M1038" s="170"/>
      <c r="T1038" s="171"/>
      <c r="AT1038" s="166" t="s">
        <v>368</v>
      </c>
      <c r="AU1038" s="166" t="s">
        <v>90</v>
      </c>
      <c r="AV1038" s="14" t="s">
        <v>364</v>
      </c>
      <c r="AW1038" s="14" t="s">
        <v>36</v>
      </c>
      <c r="AX1038" s="14" t="s">
        <v>84</v>
      </c>
      <c r="AY1038" s="166" t="s">
        <v>358</v>
      </c>
    </row>
    <row r="1039" spans="2:65" s="1" customFormat="1" ht="24.2" customHeight="1">
      <c r="B1039" s="33"/>
      <c r="C1039" s="134" t="s">
        <v>1343</v>
      </c>
      <c r="D1039" s="134" t="s">
        <v>360</v>
      </c>
      <c r="E1039" s="135" t="s">
        <v>1334</v>
      </c>
      <c r="F1039" s="136" t="s">
        <v>1335</v>
      </c>
      <c r="G1039" s="137" t="s">
        <v>504</v>
      </c>
      <c r="H1039" s="138">
        <v>2</v>
      </c>
      <c r="I1039" s="139"/>
      <c r="J1039" s="140">
        <f>ROUND(I1039*H1039,2)</f>
        <v>0</v>
      </c>
      <c r="K1039" s="136" t="s">
        <v>363</v>
      </c>
      <c r="L1039" s="33"/>
      <c r="M1039" s="141" t="s">
        <v>19</v>
      </c>
      <c r="N1039" s="142" t="s">
        <v>49</v>
      </c>
      <c r="P1039" s="143">
        <f>O1039*H1039</f>
        <v>0</v>
      </c>
      <c r="Q1039" s="143">
        <v>1.76E-4</v>
      </c>
      <c r="R1039" s="143">
        <f>Q1039*H1039</f>
        <v>3.5199999999999999E-4</v>
      </c>
      <c r="S1039" s="143">
        <v>0</v>
      </c>
      <c r="T1039" s="144">
        <f>S1039*H1039</f>
        <v>0</v>
      </c>
      <c r="AR1039" s="145" t="s">
        <v>364</v>
      </c>
      <c r="AT1039" s="145" t="s">
        <v>360</v>
      </c>
      <c r="AU1039" s="145" t="s">
        <v>90</v>
      </c>
      <c r="AY1039" s="18" t="s">
        <v>358</v>
      </c>
      <c r="BE1039" s="146">
        <f>IF(N1039="základní",J1039,0)</f>
        <v>0</v>
      </c>
      <c r="BF1039" s="146">
        <f>IF(N1039="snížená",J1039,0)</f>
        <v>0</v>
      </c>
      <c r="BG1039" s="146">
        <f>IF(N1039="zákl. přenesená",J1039,0)</f>
        <v>0</v>
      </c>
      <c r="BH1039" s="146">
        <f>IF(N1039="sníž. přenesená",J1039,0)</f>
        <v>0</v>
      </c>
      <c r="BI1039" s="146">
        <f>IF(N1039="nulová",J1039,0)</f>
        <v>0</v>
      </c>
      <c r="BJ1039" s="18" t="s">
        <v>90</v>
      </c>
      <c r="BK1039" s="146">
        <f>ROUND(I1039*H1039,2)</f>
        <v>0</v>
      </c>
      <c r="BL1039" s="18" t="s">
        <v>364</v>
      </c>
      <c r="BM1039" s="145" t="s">
        <v>5995</v>
      </c>
    </row>
    <row r="1040" spans="2:65" s="1" customFormat="1" ht="11.25">
      <c r="B1040" s="33"/>
      <c r="D1040" s="147" t="s">
        <v>366</v>
      </c>
      <c r="F1040" s="148" t="s">
        <v>1337</v>
      </c>
      <c r="I1040" s="149"/>
      <c r="L1040" s="33"/>
      <c r="M1040" s="150"/>
      <c r="T1040" s="54"/>
      <c r="AT1040" s="18" t="s">
        <v>366</v>
      </c>
      <c r="AU1040" s="18" t="s">
        <v>90</v>
      </c>
    </row>
    <row r="1041" spans="2:65" s="12" customFormat="1" ht="11.25">
      <c r="B1041" s="151"/>
      <c r="D1041" s="152" t="s">
        <v>368</v>
      </c>
      <c r="E1041" s="153" t="s">
        <v>19</v>
      </c>
      <c r="F1041" s="154" t="s">
        <v>1160</v>
      </c>
      <c r="H1041" s="153" t="s">
        <v>19</v>
      </c>
      <c r="I1041" s="155"/>
      <c r="L1041" s="151"/>
      <c r="M1041" s="156"/>
      <c r="T1041" s="157"/>
      <c r="AT1041" s="153" t="s">
        <v>368</v>
      </c>
      <c r="AU1041" s="153" t="s">
        <v>90</v>
      </c>
      <c r="AV1041" s="12" t="s">
        <v>84</v>
      </c>
      <c r="AW1041" s="12" t="s">
        <v>36</v>
      </c>
      <c r="AX1041" s="12" t="s">
        <v>77</v>
      </c>
      <c r="AY1041" s="153" t="s">
        <v>358</v>
      </c>
    </row>
    <row r="1042" spans="2:65" s="12" customFormat="1" ht="11.25">
      <c r="B1042" s="151"/>
      <c r="D1042" s="152" t="s">
        <v>368</v>
      </c>
      <c r="E1042" s="153" t="s">
        <v>19</v>
      </c>
      <c r="F1042" s="154" t="s">
        <v>460</v>
      </c>
      <c r="H1042" s="153" t="s">
        <v>19</v>
      </c>
      <c r="I1042" s="155"/>
      <c r="L1042" s="151"/>
      <c r="M1042" s="156"/>
      <c r="T1042" s="157"/>
      <c r="AT1042" s="153" t="s">
        <v>368</v>
      </c>
      <c r="AU1042" s="153" t="s">
        <v>90</v>
      </c>
      <c r="AV1042" s="12" t="s">
        <v>84</v>
      </c>
      <c r="AW1042" s="12" t="s">
        <v>36</v>
      </c>
      <c r="AX1042" s="12" t="s">
        <v>77</v>
      </c>
      <c r="AY1042" s="153" t="s">
        <v>358</v>
      </c>
    </row>
    <row r="1043" spans="2:65" s="13" customFormat="1" ht="11.25">
      <c r="B1043" s="158"/>
      <c r="D1043" s="152" t="s">
        <v>368</v>
      </c>
      <c r="E1043" s="159" t="s">
        <v>19</v>
      </c>
      <c r="F1043" s="160" t="s">
        <v>5996</v>
      </c>
      <c r="H1043" s="161">
        <v>2</v>
      </c>
      <c r="I1043" s="162"/>
      <c r="L1043" s="158"/>
      <c r="M1043" s="163"/>
      <c r="T1043" s="164"/>
      <c r="AT1043" s="159" t="s">
        <v>368</v>
      </c>
      <c r="AU1043" s="159" t="s">
        <v>90</v>
      </c>
      <c r="AV1043" s="13" t="s">
        <v>90</v>
      </c>
      <c r="AW1043" s="13" t="s">
        <v>36</v>
      </c>
      <c r="AX1043" s="13" t="s">
        <v>77</v>
      </c>
      <c r="AY1043" s="159" t="s">
        <v>358</v>
      </c>
    </row>
    <row r="1044" spans="2:65" s="14" customFormat="1" ht="11.25">
      <c r="B1044" s="165"/>
      <c r="D1044" s="152" t="s">
        <v>368</v>
      </c>
      <c r="E1044" s="166" t="s">
        <v>19</v>
      </c>
      <c r="F1044" s="167" t="s">
        <v>371</v>
      </c>
      <c r="H1044" s="168">
        <v>2</v>
      </c>
      <c r="I1044" s="169"/>
      <c r="L1044" s="165"/>
      <c r="M1044" s="170"/>
      <c r="T1044" s="171"/>
      <c r="AT1044" s="166" t="s">
        <v>368</v>
      </c>
      <c r="AU1044" s="166" t="s">
        <v>90</v>
      </c>
      <c r="AV1044" s="14" t="s">
        <v>364</v>
      </c>
      <c r="AW1044" s="14" t="s">
        <v>36</v>
      </c>
      <c r="AX1044" s="14" t="s">
        <v>84</v>
      </c>
      <c r="AY1044" s="166" t="s">
        <v>358</v>
      </c>
    </row>
    <row r="1045" spans="2:65" s="1" customFormat="1" ht="16.5" customHeight="1">
      <c r="B1045" s="33"/>
      <c r="C1045" s="179" t="s">
        <v>1348</v>
      </c>
      <c r="D1045" s="179" t="s">
        <v>440</v>
      </c>
      <c r="E1045" s="180" t="s">
        <v>1340</v>
      </c>
      <c r="F1045" s="181" t="s">
        <v>1341</v>
      </c>
      <c r="G1045" s="182" t="s">
        <v>504</v>
      </c>
      <c r="H1045" s="183">
        <v>5</v>
      </c>
      <c r="I1045" s="184"/>
      <c r="J1045" s="185">
        <f>ROUND(I1045*H1045,2)</f>
        <v>0</v>
      </c>
      <c r="K1045" s="181" t="s">
        <v>363</v>
      </c>
      <c r="L1045" s="186"/>
      <c r="M1045" s="187" t="s">
        <v>19</v>
      </c>
      <c r="N1045" s="188" t="s">
        <v>49</v>
      </c>
      <c r="P1045" s="143">
        <f>O1045*H1045</f>
        <v>0</v>
      </c>
      <c r="Q1045" s="143">
        <v>1.2E-2</v>
      </c>
      <c r="R1045" s="143">
        <f>Q1045*H1045</f>
        <v>0.06</v>
      </c>
      <c r="S1045" s="143">
        <v>0</v>
      </c>
      <c r="T1045" s="144">
        <f>S1045*H1045</f>
        <v>0</v>
      </c>
      <c r="AR1045" s="145" t="s">
        <v>406</v>
      </c>
      <c r="AT1045" s="145" t="s">
        <v>440</v>
      </c>
      <c r="AU1045" s="145" t="s">
        <v>90</v>
      </c>
      <c r="AY1045" s="18" t="s">
        <v>358</v>
      </c>
      <c r="BE1045" s="146">
        <f>IF(N1045="základní",J1045,0)</f>
        <v>0</v>
      </c>
      <c r="BF1045" s="146">
        <f>IF(N1045="snížená",J1045,0)</f>
        <v>0</v>
      </c>
      <c r="BG1045" s="146">
        <f>IF(N1045="zákl. přenesená",J1045,0)</f>
        <v>0</v>
      </c>
      <c r="BH1045" s="146">
        <f>IF(N1045="sníž. přenesená",J1045,0)</f>
        <v>0</v>
      </c>
      <c r="BI1045" s="146">
        <f>IF(N1045="nulová",J1045,0)</f>
        <v>0</v>
      </c>
      <c r="BJ1045" s="18" t="s">
        <v>90</v>
      </c>
      <c r="BK1045" s="146">
        <f>ROUND(I1045*H1045,2)</f>
        <v>0</v>
      </c>
      <c r="BL1045" s="18" t="s">
        <v>364</v>
      </c>
      <c r="BM1045" s="145" t="s">
        <v>5997</v>
      </c>
    </row>
    <row r="1046" spans="2:65" s="1" customFormat="1" ht="16.5" customHeight="1">
      <c r="B1046" s="33"/>
      <c r="C1046" s="179" t="s">
        <v>1352</v>
      </c>
      <c r="D1046" s="179" t="s">
        <v>440</v>
      </c>
      <c r="E1046" s="180" t="s">
        <v>5998</v>
      </c>
      <c r="F1046" s="181" t="s">
        <v>5999</v>
      </c>
      <c r="G1046" s="182" t="s">
        <v>504</v>
      </c>
      <c r="H1046" s="183">
        <v>1</v>
      </c>
      <c r="I1046" s="184"/>
      <c r="J1046" s="185">
        <f>ROUND(I1046*H1046,2)</f>
        <v>0</v>
      </c>
      <c r="K1046" s="181" t="s">
        <v>363</v>
      </c>
      <c r="L1046" s="186"/>
      <c r="M1046" s="187" t="s">
        <v>19</v>
      </c>
      <c r="N1046" s="188" t="s">
        <v>49</v>
      </c>
      <c r="P1046" s="143">
        <f>O1046*H1046</f>
        <v>0</v>
      </c>
      <c r="Q1046" s="143">
        <v>8.9999999999999993E-3</v>
      </c>
      <c r="R1046" s="143">
        <f>Q1046*H1046</f>
        <v>8.9999999999999993E-3</v>
      </c>
      <c r="S1046" s="143">
        <v>0</v>
      </c>
      <c r="T1046" s="144">
        <f>S1046*H1046</f>
        <v>0</v>
      </c>
      <c r="AR1046" s="145" t="s">
        <v>406</v>
      </c>
      <c r="AT1046" s="145" t="s">
        <v>440</v>
      </c>
      <c r="AU1046" s="145" t="s">
        <v>90</v>
      </c>
      <c r="AY1046" s="18" t="s">
        <v>358</v>
      </c>
      <c r="BE1046" s="146">
        <f>IF(N1046="základní",J1046,0)</f>
        <v>0</v>
      </c>
      <c r="BF1046" s="146">
        <f>IF(N1046="snížená",J1046,0)</f>
        <v>0</v>
      </c>
      <c r="BG1046" s="146">
        <f>IF(N1046="zákl. přenesená",J1046,0)</f>
        <v>0</v>
      </c>
      <c r="BH1046" s="146">
        <f>IF(N1046="sníž. přenesená",J1046,0)</f>
        <v>0</v>
      </c>
      <c r="BI1046" s="146">
        <f>IF(N1046="nulová",J1046,0)</f>
        <v>0</v>
      </c>
      <c r="BJ1046" s="18" t="s">
        <v>90</v>
      </c>
      <c r="BK1046" s="146">
        <f>ROUND(I1046*H1046,2)</f>
        <v>0</v>
      </c>
      <c r="BL1046" s="18" t="s">
        <v>364</v>
      </c>
      <c r="BM1046" s="145" t="s">
        <v>6000</v>
      </c>
    </row>
    <row r="1047" spans="2:65" s="1" customFormat="1" ht="24.2" customHeight="1">
      <c r="B1047" s="33"/>
      <c r="C1047" s="134" t="s">
        <v>1362</v>
      </c>
      <c r="D1047" s="134" t="s">
        <v>360</v>
      </c>
      <c r="E1047" s="135" t="s">
        <v>1344</v>
      </c>
      <c r="F1047" s="136" t="s">
        <v>1345</v>
      </c>
      <c r="G1047" s="137" t="s">
        <v>504</v>
      </c>
      <c r="H1047" s="138">
        <v>4</v>
      </c>
      <c r="I1047" s="139"/>
      <c r="J1047" s="140">
        <f>ROUND(I1047*H1047,2)</f>
        <v>0</v>
      </c>
      <c r="K1047" s="136" t="s">
        <v>363</v>
      </c>
      <c r="L1047" s="33"/>
      <c r="M1047" s="141" t="s">
        <v>19</v>
      </c>
      <c r="N1047" s="142" t="s">
        <v>49</v>
      </c>
      <c r="P1047" s="143">
        <f>O1047*H1047</f>
        <v>0</v>
      </c>
      <c r="Q1047" s="143">
        <v>1.76E-4</v>
      </c>
      <c r="R1047" s="143">
        <f>Q1047*H1047</f>
        <v>7.0399999999999998E-4</v>
      </c>
      <c r="S1047" s="143">
        <v>0</v>
      </c>
      <c r="T1047" s="144">
        <f>S1047*H1047</f>
        <v>0</v>
      </c>
      <c r="AR1047" s="145" t="s">
        <v>364</v>
      </c>
      <c r="AT1047" s="145" t="s">
        <v>360</v>
      </c>
      <c r="AU1047" s="145" t="s">
        <v>90</v>
      </c>
      <c r="AY1047" s="18" t="s">
        <v>358</v>
      </c>
      <c r="BE1047" s="146">
        <f>IF(N1047="základní",J1047,0)</f>
        <v>0</v>
      </c>
      <c r="BF1047" s="146">
        <f>IF(N1047="snížená",J1047,0)</f>
        <v>0</v>
      </c>
      <c r="BG1047" s="146">
        <f>IF(N1047="zákl. přenesená",J1047,0)</f>
        <v>0</v>
      </c>
      <c r="BH1047" s="146">
        <f>IF(N1047="sníž. přenesená",J1047,0)</f>
        <v>0</v>
      </c>
      <c r="BI1047" s="146">
        <f>IF(N1047="nulová",J1047,0)</f>
        <v>0</v>
      </c>
      <c r="BJ1047" s="18" t="s">
        <v>90</v>
      </c>
      <c r="BK1047" s="146">
        <f>ROUND(I1047*H1047,2)</f>
        <v>0</v>
      </c>
      <c r="BL1047" s="18" t="s">
        <v>364</v>
      </c>
      <c r="BM1047" s="145" t="s">
        <v>6001</v>
      </c>
    </row>
    <row r="1048" spans="2:65" s="1" customFormat="1" ht="11.25">
      <c r="B1048" s="33"/>
      <c r="D1048" s="147" t="s">
        <v>366</v>
      </c>
      <c r="F1048" s="148" t="s">
        <v>1347</v>
      </c>
      <c r="I1048" s="149"/>
      <c r="L1048" s="33"/>
      <c r="M1048" s="150"/>
      <c r="T1048" s="54"/>
      <c r="AT1048" s="18" t="s">
        <v>366</v>
      </c>
      <c r="AU1048" s="18" t="s">
        <v>90</v>
      </c>
    </row>
    <row r="1049" spans="2:65" s="12" customFormat="1" ht="11.25">
      <c r="B1049" s="151"/>
      <c r="D1049" s="152" t="s">
        <v>368</v>
      </c>
      <c r="E1049" s="153" t="s">
        <v>19</v>
      </c>
      <c r="F1049" s="154" t="s">
        <v>1160</v>
      </c>
      <c r="H1049" s="153" t="s">
        <v>19</v>
      </c>
      <c r="I1049" s="155"/>
      <c r="L1049" s="151"/>
      <c r="M1049" s="156"/>
      <c r="T1049" s="157"/>
      <c r="AT1049" s="153" t="s">
        <v>368</v>
      </c>
      <c r="AU1049" s="153" t="s">
        <v>90</v>
      </c>
      <c r="AV1049" s="12" t="s">
        <v>84</v>
      </c>
      <c r="AW1049" s="12" t="s">
        <v>36</v>
      </c>
      <c r="AX1049" s="12" t="s">
        <v>77</v>
      </c>
      <c r="AY1049" s="153" t="s">
        <v>358</v>
      </c>
    </row>
    <row r="1050" spans="2:65" s="12" customFormat="1" ht="11.25">
      <c r="B1050" s="151"/>
      <c r="D1050" s="152" t="s">
        <v>368</v>
      </c>
      <c r="E1050" s="153" t="s">
        <v>19</v>
      </c>
      <c r="F1050" s="154" t="s">
        <v>460</v>
      </c>
      <c r="H1050" s="153" t="s">
        <v>19</v>
      </c>
      <c r="I1050" s="155"/>
      <c r="L1050" s="151"/>
      <c r="M1050" s="156"/>
      <c r="T1050" s="157"/>
      <c r="AT1050" s="153" t="s">
        <v>368</v>
      </c>
      <c r="AU1050" s="153" t="s">
        <v>90</v>
      </c>
      <c r="AV1050" s="12" t="s">
        <v>84</v>
      </c>
      <c r="AW1050" s="12" t="s">
        <v>36</v>
      </c>
      <c r="AX1050" s="12" t="s">
        <v>77</v>
      </c>
      <c r="AY1050" s="153" t="s">
        <v>358</v>
      </c>
    </row>
    <row r="1051" spans="2:65" s="13" customFormat="1" ht="11.25">
      <c r="B1051" s="158"/>
      <c r="D1051" s="152" t="s">
        <v>368</v>
      </c>
      <c r="E1051" s="159" t="s">
        <v>19</v>
      </c>
      <c r="F1051" s="160" t="s">
        <v>1338</v>
      </c>
      <c r="H1051" s="161">
        <v>4</v>
      </c>
      <c r="I1051" s="162"/>
      <c r="L1051" s="158"/>
      <c r="M1051" s="163"/>
      <c r="T1051" s="164"/>
      <c r="AT1051" s="159" t="s">
        <v>368</v>
      </c>
      <c r="AU1051" s="159" t="s">
        <v>90</v>
      </c>
      <c r="AV1051" s="13" t="s">
        <v>90</v>
      </c>
      <c r="AW1051" s="13" t="s">
        <v>36</v>
      </c>
      <c r="AX1051" s="13" t="s">
        <v>77</v>
      </c>
      <c r="AY1051" s="159" t="s">
        <v>358</v>
      </c>
    </row>
    <row r="1052" spans="2:65" s="14" customFormat="1" ht="11.25">
      <c r="B1052" s="165"/>
      <c r="D1052" s="152" t="s">
        <v>368</v>
      </c>
      <c r="E1052" s="166" t="s">
        <v>19</v>
      </c>
      <c r="F1052" s="167" t="s">
        <v>371</v>
      </c>
      <c r="H1052" s="168">
        <v>4</v>
      </c>
      <c r="I1052" s="169"/>
      <c r="L1052" s="165"/>
      <c r="M1052" s="170"/>
      <c r="T1052" s="171"/>
      <c r="AT1052" s="166" t="s">
        <v>368</v>
      </c>
      <c r="AU1052" s="166" t="s">
        <v>90</v>
      </c>
      <c r="AV1052" s="14" t="s">
        <v>364</v>
      </c>
      <c r="AW1052" s="14" t="s">
        <v>36</v>
      </c>
      <c r="AX1052" s="14" t="s">
        <v>84</v>
      </c>
      <c r="AY1052" s="166" t="s">
        <v>358</v>
      </c>
    </row>
    <row r="1053" spans="2:65" s="1" customFormat="1" ht="16.5" customHeight="1">
      <c r="B1053" s="33"/>
      <c r="C1053" s="179" t="s">
        <v>1369</v>
      </c>
      <c r="D1053" s="179" t="s">
        <v>440</v>
      </c>
      <c r="E1053" s="180" t="s">
        <v>1349</v>
      </c>
      <c r="F1053" s="181" t="s">
        <v>1350</v>
      </c>
      <c r="G1053" s="182" t="s">
        <v>504</v>
      </c>
      <c r="H1053" s="183">
        <v>4</v>
      </c>
      <c r="I1053" s="184"/>
      <c r="J1053" s="185">
        <f>ROUND(I1053*H1053,2)</f>
        <v>0</v>
      </c>
      <c r="K1053" s="181" t="s">
        <v>363</v>
      </c>
      <c r="L1053" s="186"/>
      <c r="M1053" s="187" t="s">
        <v>19</v>
      </c>
      <c r="N1053" s="188" t="s">
        <v>49</v>
      </c>
      <c r="P1053" s="143">
        <f>O1053*H1053</f>
        <v>0</v>
      </c>
      <c r="Q1053" s="143">
        <v>5.0000000000000001E-3</v>
      </c>
      <c r="R1053" s="143">
        <f>Q1053*H1053</f>
        <v>0.02</v>
      </c>
      <c r="S1053" s="143">
        <v>0</v>
      </c>
      <c r="T1053" s="144">
        <f>S1053*H1053</f>
        <v>0</v>
      </c>
      <c r="AR1053" s="145" t="s">
        <v>406</v>
      </c>
      <c r="AT1053" s="145" t="s">
        <v>440</v>
      </c>
      <c r="AU1053" s="145" t="s">
        <v>90</v>
      </c>
      <c r="AY1053" s="18" t="s">
        <v>358</v>
      </c>
      <c r="BE1053" s="146">
        <f>IF(N1053="základní",J1053,0)</f>
        <v>0</v>
      </c>
      <c r="BF1053" s="146">
        <f>IF(N1053="snížená",J1053,0)</f>
        <v>0</v>
      </c>
      <c r="BG1053" s="146">
        <f>IF(N1053="zákl. přenesená",J1053,0)</f>
        <v>0</v>
      </c>
      <c r="BH1053" s="146">
        <f>IF(N1053="sníž. přenesená",J1053,0)</f>
        <v>0</v>
      </c>
      <c r="BI1053" s="146">
        <f>IF(N1053="nulová",J1053,0)</f>
        <v>0</v>
      </c>
      <c r="BJ1053" s="18" t="s">
        <v>90</v>
      </c>
      <c r="BK1053" s="146">
        <f>ROUND(I1053*H1053,2)</f>
        <v>0</v>
      </c>
      <c r="BL1053" s="18" t="s">
        <v>364</v>
      </c>
      <c r="BM1053" s="145" t="s">
        <v>6002</v>
      </c>
    </row>
    <row r="1054" spans="2:65" s="1" customFormat="1" ht="55.5" customHeight="1">
      <c r="B1054" s="33"/>
      <c r="C1054" s="134" t="s">
        <v>1379</v>
      </c>
      <c r="D1054" s="134" t="s">
        <v>360</v>
      </c>
      <c r="E1054" s="135" t="s">
        <v>1353</v>
      </c>
      <c r="F1054" s="136" t="s">
        <v>1354</v>
      </c>
      <c r="G1054" s="137" t="s">
        <v>504</v>
      </c>
      <c r="H1054" s="138">
        <v>80</v>
      </c>
      <c r="I1054" s="139"/>
      <c r="J1054" s="140">
        <f>ROUND(I1054*H1054,2)</f>
        <v>0</v>
      </c>
      <c r="K1054" s="136" t="s">
        <v>363</v>
      </c>
      <c r="L1054" s="33"/>
      <c r="M1054" s="141" t="s">
        <v>19</v>
      </c>
      <c r="N1054" s="142" t="s">
        <v>49</v>
      </c>
      <c r="P1054" s="143">
        <f>O1054*H1054</f>
        <v>0</v>
      </c>
      <c r="Q1054" s="143">
        <v>0</v>
      </c>
      <c r="R1054" s="143">
        <f>Q1054*H1054</f>
        <v>0</v>
      </c>
      <c r="S1054" s="143">
        <v>0.13800000000000001</v>
      </c>
      <c r="T1054" s="144">
        <f>S1054*H1054</f>
        <v>11.040000000000001</v>
      </c>
      <c r="AR1054" s="145" t="s">
        <v>364</v>
      </c>
      <c r="AT1054" s="145" t="s">
        <v>360</v>
      </c>
      <c r="AU1054" s="145" t="s">
        <v>90</v>
      </c>
      <c r="AY1054" s="18" t="s">
        <v>358</v>
      </c>
      <c r="BE1054" s="146">
        <f>IF(N1054="základní",J1054,0)</f>
        <v>0</v>
      </c>
      <c r="BF1054" s="146">
        <f>IF(N1054="snížená",J1054,0)</f>
        <v>0</v>
      </c>
      <c r="BG1054" s="146">
        <f>IF(N1054="zákl. přenesená",J1054,0)</f>
        <v>0</v>
      </c>
      <c r="BH1054" s="146">
        <f>IF(N1054="sníž. přenesená",J1054,0)</f>
        <v>0</v>
      </c>
      <c r="BI1054" s="146">
        <f>IF(N1054="nulová",J1054,0)</f>
        <v>0</v>
      </c>
      <c r="BJ1054" s="18" t="s">
        <v>90</v>
      </c>
      <c r="BK1054" s="146">
        <f>ROUND(I1054*H1054,2)</f>
        <v>0</v>
      </c>
      <c r="BL1054" s="18" t="s">
        <v>364</v>
      </c>
      <c r="BM1054" s="145" t="s">
        <v>6003</v>
      </c>
    </row>
    <row r="1055" spans="2:65" s="1" customFormat="1" ht="11.25">
      <c r="B1055" s="33"/>
      <c r="D1055" s="147" t="s">
        <v>366</v>
      </c>
      <c r="F1055" s="148" t="s">
        <v>1356</v>
      </c>
      <c r="I1055" s="149"/>
      <c r="L1055" s="33"/>
      <c r="M1055" s="150"/>
      <c r="T1055" s="54"/>
      <c r="AT1055" s="18" t="s">
        <v>366</v>
      </c>
      <c r="AU1055" s="18" t="s">
        <v>90</v>
      </c>
    </row>
    <row r="1056" spans="2:65" s="12" customFormat="1" ht="11.25">
      <c r="B1056" s="151"/>
      <c r="D1056" s="152" t="s">
        <v>368</v>
      </c>
      <c r="E1056" s="153" t="s">
        <v>19</v>
      </c>
      <c r="F1056" s="154" t="s">
        <v>6004</v>
      </c>
      <c r="H1056" s="153" t="s">
        <v>19</v>
      </c>
      <c r="I1056" s="155"/>
      <c r="L1056" s="151"/>
      <c r="M1056" s="156"/>
      <c r="T1056" s="157"/>
      <c r="AT1056" s="153" t="s">
        <v>368</v>
      </c>
      <c r="AU1056" s="153" t="s">
        <v>90</v>
      </c>
      <c r="AV1056" s="12" t="s">
        <v>84</v>
      </c>
      <c r="AW1056" s="12" t="s">
        <v>36</v>
      </c>
      <c r="AX1056" s="12" t="s">
        <v>77</v>
      </c>
      <c r="AY1056" s="153" t="s">
        <v>358</v>
      </c>
    </row>
    <row r="1057" spans="2:65" s="13" customFormat="1" ht="11.25">
      <c r="B1057" s="158"/>
      <c r="D1057" s="152" t="s">
        <v>368</v>
      </c>
      <c r="E1057" s="159" t="s">
        <v>19</v>
      </c>
      <c r="F1057" s="160" t="s">
        <v>6005</v>
      </c>
      <c r="H1057" s="161">
        <v>37</v>
      </c>
      <c r="I1057" s="162"/>
      <c r="L1057" s="158"/>
      <c r="M1057" s="163"/>
      <c r="T1057" s="164"/>
      <c r="AT1057" s="159" t="s">
        <v>368</v>
      </c>
      <c r="AU1057" s="159" t="s">
        <v>90</v>
      </c>
      <c r="AV1057" s="13" t="s">
        <v>90</v>
      </c>
      <c r="AW1057" s="13" t="s">
        <v>36</v>
      </c>
      <c r="AX1057" s="13" t="s">
        <v>77</v>
      </c>
      <c r="AY1057" s="159" t="s">
        <v>358</v>
      </c>
    </row>
    <row r="1058" spans="2:65" s="12" customFormat="1" ht="11.25">
      <c r="B1058" s="151"/>
      <c r="D1058" s="152" t="s">
        <v>368</v>
      </c>
      <c r="E1058" s="153" t="s">
        <v>19</v>
      </c>
      <c r="F1058" s="154" t="s">
        <v>6006</v>
      </c>
      <c r="H1058" s="153" t="s">
        <v>19</v>
      </c>
      <c r="I1058" s="155"/>
      <c r="L1058" s="151"/>
      <c r="M1058" s="156"/>
      <c r="T1058" s="157"/>
      <c r="AT1058" s="153" t="s">
        <v>368</v>
      </c>
      <c r="AU1058" s="153" t="s">
        <v>90</v>
      </c>
      <c r="AV1058" s="12" t="s">
        <v>84</v>
      </c>
      <c r="AW1058" s="12" t="s">
        <v>36</v>
      </c>
      <c r="AX1058" s="12" t="s">
        <v>77</v>
      </c>
      <c r="AY1058" s="153" t="s">
        <v>358</v>
      </c>
    </row>
    <row r="1059" spans="2:65" s="13" customFormat="1" ht="11.25">
      <c r="B1059" s="158"/>
      <c r="D1059" s="152" t="s">
        <v>368</v>
      </c>
      <c r="E1059" s="159" t="s">
        <v>19</v>
      </c>
      <c r="F1059" s="160" t="s">
        <v>6007</v>
      </c>
      <c r="H1059" s="161">
        <v>43</v>
      </c>
      <c r="I1059" s="162"/>
      <c r="L1059" s="158"/>
      <c r="M1059" s="163"/>
      <c r="T1059" s="164"/>
      <c r="AT1059" s="159" t="s">
        <v>368</v>
      </c>
      <c r="AU1059" s="159" t="s">
        <v>90</v>
      </c>
      <c r="AV1059" s="13" t="s">
        <v>90</v>
      </c>
      <c r="AW1059" s="13" t="s">
        <v>36</v>
      </c>
      <c r="AX1059" s="13" t="s">
        <v>77</v>
      </c>
      <c r="AY1059" s="159" t="s">
        <v>358</v>
      </c>
    </row>
    <row r="1060" spans="2:65" s="14" customFormat="1" ht="11.25">
      <c r="B1060" s="165"/>
      <c r="D1060" s="152" t="s">
        <v>368</v>
      </c>
      <c r="E1060" s="166" t="s">
        <v>19</v>
      </c>
      <c r="F1060" s="167" t="s">
        <v>371</v>
      </c>
      <c r="H1060" s="168">
        <v>80</v>
      </c>
      <c r="I1060" s="169"/>
      <c r="L1060" s="165"/>
      <c r="M1060" s="170"/>
      <c r="T1060" s="171"/>
      <c r="AT1060" s="166" t="s">
        <v>368</v>
      </c>
      <c r="AU1060" s="166" t="s">
        <v>90</v>
      </c>
      <c r="AV1060" s="14" t="s">
        <v>364</v>
      </c>
      <c r="AW1060" s="14" t="s">
        <v>36</v>
      </c>
      <c r="AX1060" s="14" t="s">
        <v>84</v>
      </c>
      <c r="AY1060" s="166" t="s">
        <v>358</v>
      </c>
    </row>
    <row r="1061" spans="2:65" s="1" customFormat="1" ht="37.9" customHeight="1">
      <c r="B1061" s="33"/>
      <c r="C1061" s="134" t="s">
        <v>1384</v>
      </c>
      <c r="D1061" s="134" t="s">
        <v>360</v>
      </c>
      <c r="E1061" s="135" t="s">
        <v>1363</v>
      </c>
      <c r="F1061" s="136" t="s">
        <v>1364</v>
      </c>
      <c r="G1061" s="137" t="s">
        <v>209</v>
      </c>
      <c r="H1061" s="138">
        <v>0.28999999999999998</v>
      </c>
      <c r="I1061" s="139"/>
      <c r="J1061" s="140">
        <f>ROUND(I1061*H1061,2)</f>
        <v>0</v>
      </c>
      <c r="K1061" s="136" t="s">
        <v>363</v>
      </c>
      <c r="L1061" s="33"/>
      <c r="M1061" s="141" t="s">
        <v>19</v>
      </c>
      <c r="N1061" s="142" t="s">
        <v>49</v>
      </c>
      <c r="P1061" s="143">
        <f>O1061*H1061</f>
        <v>0</v>
      </c>
      <c r="Q1061" s="143">
        <v>0</v>
      </c>
      <c r="R1061" s="143">
        <f>Q1061*H1061</f>
        <v>0</v>
      </c>
      <c r="S1061" s="143">
        <v>1.8</v>
      </c>
      <c r="T1061" s="144">
        <f>S1061*H1061</f>
        <v>0.52200000000000002</v>
      </c>
      <c r="AR1061" s="145" t="s">
        <v>364</v>
      </c>
      <c r="AT1061" s="145" t="s">
        <v>360</v>
      </c>
      <c r="AU1061" s="145" t="s">
        <v>90</v>
      </c>
      <c r="AY1061" s="18" t="s">
        <v>358</v>
      </c>
      <c r="BE1061" s="146">
        <f>IF(N1061="základní",J1061,0)</f>
        <v>0</v>
      </c>
      <c r="BF1061" s="146">
        <f>IF(N1061="snížená",J1061,0)</f>
        <v>0</v>
      </c>
      <c r="BG1061" s="146">
        <f>IF(N1061="zákl. přenesená",J1061,0)</f>
        <v>0</v>
      </c>
      <c r="BH1061" s="146">
        <f>IF(N1061="sníž. přenesená",J1061,0)</f>
        <v>0</v>
      </c>
      <c r="BI1061" s="146">
        <f>IF(N1061="nulová",J1061,0)</f>
        <v>0</v>
      </c>
      <c r="BJ1061" s="18" t="s">
        <v>90</v>
      </c>
      <c r="BK1061" s="146">
        <f>ROUND(I1061*H1061,2)</f>
        <v>0</v>
      </c>
      <c r="BL1061" s="18" t="s">
        <v>364</v>
      </c>
      <c r="BM1061" s="145" t="s">
        <v>6008</v>
      </c>
    </row>
    <row r="1062" spans="2:65" s="1" customFormat="1" ht="11.25">
      <c r="B1062" s="33"/>
      <c r="D1062" s="147" t="s">
        <v>366</v>
      </c>
      <c r="F1062" s="148" t="s">
        <v>1366</v>
      </c>
      <c r="I1062" s="149"/>
      <c r="L1062" s="33"/>
      <c r="M1062" s="150"/>
      <c r="T1062" s="54"/>
      <c r="AT1062" s="18" t="s">
        <v>366</v>
      </c>
      <c r="AU1062" s="18" t="s">
        <v>90</v>
      </c>
    </row>
    <row r="1063" spans="2:65" s="12" customFormat="1" ht="11.25">
      <c r="B1063" s="151"/>
      <c r="D1063" s="152" t="s">
        <v>368</v>
      </c>
      <c r="E1063" s="153" t="s">
        <v>19</v>
      </c>
      <c r="F1063" s="154" t="s">
        <v>610</v>
      </c>
      <c r="H1063" s="153" t="s">
        <v>19</v>
      </c>
      <c r="I1063" s="155"/>
      <c r="L1063" s="151"/>
      <c r="M1063" s="156"/>
      <c r="T1063" s="157"/>
      <c r="AT1063" s="153" t="s">
        <v>368</v>
      </c>
      <c r="AU1063" s="153" t="s">
        <v>90</v>
      </c>
      <c r="AV1063" s="12" t="s">
        <v>84</v>
      </c>
      <c r="AW1063" s="12" t="s">
        <v>36</v>
      </c>
      <c r="AX1063" s="12" t="s">
        <v>77</v>
      </c>
      <c r="AY1063" s="153" t="s">
        <v>358</v>
      </c>
    </row>
    <row r="1064" spans="2:65" s="13" customFormat="1" ht="11.25">
      <c r="B1064" s="158"/>
      <c r="D1064" s="152" t="s">
        <v>368</v>
      </c>
      <c r="E1064" s="159" t="s">
        <v>19</v>
      </c>
      <c r="F1064" s="160" t="s">
        <v>1368</v>
      </c>
      <c r="H1064" s="161">
        <v>0.23599999999999999</v>
      </c>
      <c r="I1064" s="162"/>
      <c r="L1064" s="158"/>
      <c r="M1064" s="163"/>
      <c r="T1064" s="164"/>
      <c r="AT1064" s="159" t="s">
        <v>368</v>
      </c>
      <c r="AU1064" s="159" t="s">
        <v>90</v>
      </c>
      <c r="AV1064" s="13" t="s">
        <v>90</v>
      </c>
      <c r="AW1064" s="13" t="s">
        <v>36</v>
      </c>
      <c r="AX1064" s="13" t="s">
        <v>77</v>
      </c>
      <c r="AY1064" s="159" t="s">
        <v>358</v>
      </c>
    </row>
    <row r="1065" spans="2:65" s="12" customFormat="1" ht="11.25">
      <c r="B1065" s="151"/>
      <c r="D1065" s="152" t="s">
        <v>368</v>
      </c>
      <c r="E1065" s="153" t="s">
        <v>19</v>
      </c>
      <c r="F1065" s="154" t="s">
        <v>618</v>
      </c>
      <c r="H1065" s="153" t="s">
        <v>19</v>
      </c>
      <c r="I1065" s="155"/>
      <c r="L1065" s="151"/>
      <c r="M1065" s="156"/>
      <c r="T1065" s="157"/>
      <c r="AT1065" s="153" t="s">
        <v>368</v>
      </c>
      <c r="AU1065" s="153" t="s">
        <v>90</v>
      </c>
      <c r="AV1065" s="12" t="s">
        <v>84</v>
      </c>
      <c r="AW1065" s="12" t="s">
        <v>36</v>
      </c>
      <c r="AX1065" s="12" t="s">
        <v>77</v>
      </c>
      <c r="AY1065" s="153" t="s">
        <v>358</v>
      </c>
    </row>
    <row r="1066" spans="2:65" s="13" customFormat="1" ht="11.25">
      <c r="B1066" s="158"/>
      <c r="D1066" s="152" t="s">
        <v>368</v>
      </c>
      <c r="E1066" s="159" t="s">
        <v>19</v>
      </c>
      <c r="F1066" s="160" t="s">
        <v>6009</v>
      </c>
      <c r="H1066" s="161">
        <v>5.3999999999999999E-2</v>
      </c>
      <c r="I1066" s="162"/>
      <c r="L1066" s="158"/>
      <c r="M1066" s="163"/>
      <c r="T1066" s="164"/>
      <c r="AT1066" s="159" t="s">
        <v>368</v>
      </c>
      <c r="AU1066" s="159" t="s">
        <v>90</v>
      </c>
      <c r="AV1066" s="13" t="s">
        <v>90</v>
      </c>
      <c r="AW1066" s="13" t="s">
        <v>36</v>
      </c>
      <c r="AX1066" s="13" t="s">
        <v>77</v>
      </c>
      <c r="AY1066" s="159" t="s">
        <v>358</v>
      </c>
    </row>
    <row r="1067" spans="2:65" s="14" customFormat="1" ht="11.25">
      <c r="B1067" s="165"/>
      <c r="D1067" s="152" t="s">
        <v>368</v>
      </c>
      <c r="E1067" s="166" t="s">
        <v>19</v>
      </c>
      <c r="F1067" s="167" t="s">
        <v>371</v>
      </c>
      <c r="H1067" s="168">
        <v>0.28999999999999998</v>
      </c>
      <c r="I1067" s="169"/>
      <c r="L1067" s="165"/>
      <c r="M1067" s="170"/>
      <c r="T1067" s="171"/>
      <c r="AT1067" s="166" t="s">
        <v>368</v>
      </c>
      <c r="AU1067" s="166" t="s">
        <v>90</v>
      </c>
      <c r="AV1067" s="14" t="s">
        <v>364</v>
      </c>
      <c r="AW1067" s="14" t="s">
        <v>36</v>
      </c>
      <c r="AX1067" s="14" t="s">
        <v>84</v>
      </c>
      <c r="AY1067" s="166" t="s">
        <v>358</v>
      </c>
    </row>
    <row r="1068" spans="2:65" s="1" customFormat="1" ht="49.15" customHeight="1">
      <c r="B1068" s="33"/>
      <c r="C1068" s="134" t="s">
        <v>1390</v>
      </c>
      <c r="D1068" s="134" t="s">
        <v>360</v>
      </c>
      <c r="E1068" s="135" t="s">
        <v>1370</v>
      </c>
      <c r="F1068" s="136" t="s">
        <v>1371</v>
      </c>
      <c r="G1068" s="137" t="s">
        <v>235</v>
      </c>
      <c r="H1068" s="138">
        <v>8.8000000000000007</v>
      </c>
      <c r="I1068" s="139"/>
      <c r="J1068" s="140">
        <f>ROUND(I1068*H1068,2)</f>
        <v>0</v>
      </c>
      <c r="K1068" s="136" t="s">
        <v>363</v>
      </c>
      <c r="L1068" s="33"/>
      <c r="M1068" s="141" t="s">
        <v>19</v>
      </c>
      <c r="N1068" s="142" t="s">
        <v>49</v>
      </c>
      <c r="P1068" s="143">
        <f>O1068*H1068</f>
        <v>0</v>
      </c>
      <c r="Q1068" s="143">
        <v>0</v>
      </c>
      <c r="R1068" s="143">
        <f>Q1068*H1068</f>
        <v>0</v>
      </c>
      <c r="S1068" s="143">
        <v>4.2000000000000003E-2</v>
      </c>
      <c r="T1068" s="144">
        <f>S1068*H1068</f>
        <v>0.36960000000000004</v>
      </c>
      <c r="AR1068" s="145" t="s">
        <v>364</v>
      </c>
      <c r="AT1068" s="145" t="s">
        <v>360</v>
      </c>
      <c r="AU1068" s="145" t="s">
        <v>90</v>
      </c>
      <c r="AY1068" s="18" t="s">
        <v>358</v>
      </c>
      <c r="BE1068" s="146">
        <f>IF(N1068="základní",J1068,0)</f>
        <v>0</v>
      </c>
      <c r="BF1068" s="146">
        <f>IF(N1068="snížená",J1068,0)</f>
        <v>0</v>
      </c>
      <c r="BG1068" s="146">
        <f>IF(N1068="zákl. přenesená",J1068,0)</f>
        <v>0</v>
      </c>
      <c r="BH1068" s="146">
        <f>IF(N1068="sníž. přenesená",J1068,0)</f>
        <v>0</v>
      </c>
      <c r="BI1068" s="146">
        <f>IF(N1068="nulová",J1068,0)</f>
        <v>0</v>
      </c>
      <c r="BJ1068" s="18" t="s">
        <v>90</v>
      </c>
      <c r="BK1068" s="146">
        <f>ROUND(I1068*H1068,2)</f>
        <v>0</v>
      </c>
      <c r="BL1068" s="18" t="s">
        <v>364</v>
      </c>
      <c r="BM1068" s="145" t="s">
        <v>6010</v>
      </c>
    </row>
    <row r="1069" spans="2:65" s="1" customFormat="1" ht="11.25">
      <c r="B1069" s="33"/>
      <c r="D1069" s="147" t="s">
        <v>366</v>
      </c>
      <c r="F1069" s="148" t="s">
        <v>1373</v>
      </c>
      <c r="I1069" s="149"/>
      <c r="L1069" s="33"/>
      <c r="M1069" s="150"/>
      <c r="T1069" s="54"/>
      <c r="AT1069" s="18" t="s">
        <v>366</v>
      </c>
      <c r="AU1069" s="18" t="s">
        <v>90</v>
      </c>
    </row>
    <row r="1070" spans="2:65" s="12" customFormat="1" ht="11.25">
      <c r="B1070" s="151"/>
      <c r="D1070" s="152" t="s">
        <v>368</v>
      </c>
      <c r="E1070" s="153" t="s">
        <v>19</v>
      </c>
      <c r="F1070" s="154" t="s">
        <v>610</v>
      </c>
      <c r="H1070" s="153" t="s">
        <v>19</v>
      </c>
      <c r="I1070" s="155"/>
      <c r="L1070" s="151"/>
      <c r="M1070" s="156"/>
      <c r="T1070" s="157"/>
      <c r="AT1070" s="153" t="s">
        <v>368</v>
      </c>
      <c r="AU1070" s="153" t="s">
        <v>90</v>
      </c>
      <c r="AV1070" s="12" t="s">
        <v>84</v>
      </c>
      <c r="AW1070" s="12" t="s">
        <v>36</v>
      </c>
      <c r="AX1070" s="12" t="s">
        <v>77</v>
      </c>
      <c r="AY1070" s="153" t="s">
        <v>358</v>
      </c>
    </row>
    <row r="1071" spans="2:65" s="13" customFormat="1" ht="11.25">
      <c r="B1071" s="158"/>
      <c r="D1071" s="152" t="s">
        <v>368</v>
      </c>
      <c r="E1071" s="159" t="s">
        <v>19</v>
      </c>
      <c r="F1071" s="160" t="s">
        <v>6011</v>
      </c>
      <c r="H1071" s="161">
        <v>6.6</v>
      </c>
      <c r="I1071" s="162"/>
      <c r="L1071" s="158"/>
      <c r="M1071" s="163"/>
      <c r="T1071" s="164"/>
      <c r="AT1071" s="159" t="s">
        <v>368</v>
      </c>
      <c r="AU1071" s="159" t="s">
        <v>90</v>
      </c>
      <c r="AV1071" s="13" t="s">
        <v>90</v>
      </c>
      <c r="AW1071" s="13" t="s">
        <v>36</v>
      </c>
      <c r="AX1071" s="13" t="s">
        <v>77</v>
      </c>
      <c r="AY1071" s="159" t="s">
        <v>358</v>
      </c>
    </row>
    <row r="1072" spans="2:65" s="12" customFormat="1" ht="11.25">
      <c r="B1072" s="151"/>
      <c r="D1072" s="152" t="s">
        <v>368</v>
      </c>
      <c r="E1072" s="153" t="s">
        <v>19</v>
      </c>
      <c r="F1072" s="154" t="s">
        <v>618</v>
      </c>
      <c r="H1072" s="153" t="s">
        <v>19</v>
      </c>
      <c r="I1072" s="155"/>
      <c r="L1072" s="151"/>
      <c r="M1072" s="156"/>
      <c r="T1072" s="157"/>
      <c r="AT1072" s="153" t="s">
        <v>368</v>
      </c>
      <c r="AU1072" s="153" t="s">
        <v>90</v>
      </c>
      <c r="AV1072" s="12" t="s">
        <v>84</v>
      </c>
      <c r="AW1072" s="12" t="s">
        <v>36</v>
      </c>
      <c r="AX1072" s="12" t="s">
        <v>77</v>
      </c>
      <c r="AY1072" s="153" t="s">
        <v>358</v>
      </c>
    </row>
    <row r="1073" spans="2:65" s="13" customFormat="1" ht="11.25">
      <c r="B1073" s="158"/>
      <c r="D1073" s="152" t="s">
        <v>368</v>
      </c>
      <c r="E1073" s="159" t="s">
        <v>19</v>
      </c>
      <c r="F1073" s="160" t="s">
        <v>6012</v>
      </c>
      <c r="H1073" s="161">
        <v>2.2000000000000002</v>
      </c>
      <c r="I1073" s="162"/>
      <c r="L1073" s="158"/>
      <c r="M1073" s="163"/>
      <c r="T1073" s="164"/>
      <c r="AT1073" s="159" t="s">
        <v>368</v>
      </c>
      <c r="AU1073" s="159" t="s">
        <v>90</v>
      </c>
      <c r="AV1073" s="13" t="s">
        <v>90</v>
      </c>
      <c r="AW1073" s="13" t="s">
        <v>36</v>
      </c>
      <c r="AX1073" s="13" t="s">
        <v>77</v>
      </c>
      <c r="AY1073" s="159" t="s">
        <v>358</v>
      </c>
    </row>
    <row r="1074" spans="2:65" s="14" customFormat="1" ht="11.25">
      <c r="B1074" s="165"/>
      <c r="D1074" s="152" t="s">
        <v>368</v>
      </c>
      <c r="E1074" s="166" t="s">
        <v>19</v>
      </c>
      <c r="F1074" s="167" t="s">
        <v>371</v>
      </c>
      <c r="H1074" s="168">
        <v>8.8000000000000007</v>
      </c>
      <c r="I1074" s="169"/>
      <c r="L1074" s="165"/>
      <c r="M1074" s="170"/>
      <c r="T1074" s="171"/>
      <c r="AT1074" s="166" t="s">
        <v>368</v>
      </c>
      <c r="AU1074" s="166" t="s">
        <v>90</v>
      </c>
      <c r="AV1074" s="14" t="s">
        <v>364</v>
      </c>
      <c r="AW1074" s="14" t="s">
        <v>36</v>
      </c>
      <c r="AX1074" s="14" t="s">
        <v>84</v>
      </c>
      <c r="AY1074" s="166" t="s">
        <v>358</v>
      </c>
    </row>
    <row r="1075" spans="2:65" s="11" customFormat="1" ht="22.9" customHeight="1">
      <c r="B1075" s="122"/>
      <c r="D1075" s="123" t="s">
        <v>76</v>
      </c>
      <c r="E1075" s="132" t="s">
        <v>1377</v>
      </c>
      <c r="F1075" s="132" t="s">
        <v>1378</v>
      </c>
      <c r="I1075" s="125"/>
      <c r="J1075" s="133">
        <f>BK1075</f>
        <v>0</v>
      </c>
      <c r="L1075" s="122"/>
      <c r="M1075" s="127"/>
      <c r="P1075" s="128">
        <f>SUM(P1076:P1084)</f>
        <v>0</v>
      </c>
      <c r="R1075" s="128">
        <f>SUM(R1076:R1084)</f>
        <v>0</v>
      </c>
      <c r="T1075" s="129">
        <f>SUM(T1076:T1084)</f>
        <v>0</v>
      </c>
      <c r="AR1075" s="123" t="s">
        <v>84</v>
      </c>
      <c r="AT1075" s="130" t="s">
        <v>76</v>
      </c>
      <c r="AU1075" s="130" t="s">
        <v>84</v>
      </c>
      <c r="AY1075" s="123" t="s">
        <v>358</v>
      </c>
      <c r="BK1075" s="131">
        <f>SUM(BK1076:BK1084)</f>
        <v>0</v>
      </c>
    </row>
    <row r="1076" spans="2:65" s="1" customFormat="1" ht="37.9" customHeight="1">
      <c r="B1076" s="33"/>
      <c r="C1076" s="134" t="s">
        <v>1395</v>
      </c>
      <c r="D1076" s="134" t="s">
        <v>360</v>
      </c>
      <c r="E1076" s="135" t="s">
        <v>1380</v>
      </c>
      <c r="F1076" s="136" t="s">
        <v>6013</v>
      </c>
      <c r="G1076" s="137" t="s">
        <v>443</v>
      </c>
      <c r="H1076" s="138">
        <v>11.936</v>
      </c>
      <c r="I1076" s="139"/>
      <c r="J1076" s="140">
        <f>ROUND(I1076*H1076,2)</f>
        <v>0</v>
      </c>
      <c r="K1076" s="136" t="s">
        <v>363</v>
      </c>
      <c r="L1076" s="33"/>
      <c r="M1076" s="141" t="s">
        <v>19</v>
      </c>
      <c r="N1076" s="142" t="s">
        <v>49</v>
      </c>
      <c r="P1076" s="143">
        <f>O1076*H1076</f>
        <v>0</v>
      </c>
      <c r="Q1076" s="143">
        <v>0</v>
      </c>
      <c r="R1076" s="143">
        <f>Q1076*H1076</f>
        <v>0</v>
      </c>
      <c r="S1076" s="143">
        <v>0</v>
      </c>
      <c r="T1076" s="144">
        <f>S1076*H1076</f>
        <v>0</v>
      </c>
      <c r="AR1076" s="145" t="s">
        <v>364</v>
      </c>
      <c r="AT1076" s="145" t="s">
        <v>360</v>
      </c>
      <c r="AU1076" s="145" t="s">
        <v>90</v>
      </c>
      <c r="AY1076" s="18" t="s">
        <v>358</v>
      </c>
      <c r="BE1076" s="146">
        <f>IF(N1076="základní",J1076,0)</f>
        <v>0</v>
      </c>
      <c r="BF1076" s="146">
        <f>IF(N1076="snížená",J1076,0)</f>
        <v>0</v>
      </c>
      <c r="BG1076" s="146">
        <f>IF(N1076="zákl. přenesená",J1076,0)</f>
        <v>0</v>
      </c>
      <c r="BH1076" s="146">
        <f>IF(N1076="sníž. přenesená",J1076,0)</f>
        <v>0</v>
      </c>
      <c r="BI1076" s="146">
        <f>IF(N1076="nulová",J1076,0)</f>
        <v>0</v>
      </c>
      <c r="BJ1076" s="18" t="s">
        <v>90</v>
      </c>
      <c r="BK1076" s="146">
        <f>ROUND(I1076*H1076,2)</f>
        <v>0</v>
      </c>
      <c r="BL1076" s="18" t="s">
        <v>364</v>
      </c>
      <c r="BM1076" s="145" t="s">
        <v>6014</v>
      </c>
    </row>
    <row r="1077" spans="2:65" s="1" customFormat="1" ht="11.25">
      <c r="B1077" s="33"/>
      <c r="D1077" s="147" t="s">
        <v>366</v>
      </c>
      <c r="F1077" s="148" t="s">
        <v>6015</v>
      </c>
      <c r="I1077" s="149"/>
      <c r="L1077" s="33"/>
      <c r="M1077" s="150"/>
      <c r="T1077" s="54"/>
      <c r="AT1077" s="18" t="s">
        <v>366</v>
      </c>
      <c r="AU1077" s="18" t="s">
        <v>90</v>
      </c>
    </row>
    <row r="1078" spans="2:65" s="1" customFormat="1" ht="44.25" customHeight="1">
      <c r="B1078" s="33"/>
      <c r="C1078" s="134" t="s">
        <v>1402</v>
      </c>
      <c r="D1078" s="134" t="s">
        <v>360</v>
      </c>
      <c r="E1078" s="135" t="s">
        <v>1385</v>
      </c>
      <c r="F1078" s="136" t="s">
        <v>6016</v>
      </c>
      <c r="G1078" s="137" t="s">
        <v>443</v>
      </c>
      <c r="H1078" s="138">
        <v>179.04</v>
      </c>
      <c r="I1078" s="139"/>
      <c r="J1078" s="140">
        <f>ROUND(I1078*H1078,2)</f>
        <v>0</v>
      </c>
      <c r="K1078" s="136" t="s">
        <v>363</v>
      </c>
      <c r="L1078" s="33"/>
      <c r="M1078" s="141" t="s">
        <v>19</v>
      </c>
      <c r="N1078" s="142" t="s">
        <v>49</v>
      </c>
      <c r="P1078" s="143">
        <f>O1078*H1078</f>
        <v>0</v>
      </c>
      <c r="Q1078" s="143">
        <v>0</v>
      </c>
      <c r="R1078" s="143">
        <f>Q1078*H1078</f>
        <v>0</v>
      </c>
      <c r="S1078" s="143">
        <v>0</v>
      </c>
      <c r="T1078" s="144">
        <f>S1078*H1078</f>
        <v>0</v>
      </c>
      <c r="AR1078" s="145" t="s">
        <v>364</v>
      </c>
      <c r="AT1078" s="145" t="s">
        <v>360</v>
      </c>
      <c r="AU1078" s="145" t="s">
        <v>90</v>
      </c>
      <c r="AY1078" s="18" t="s">
        <v>358</v>
      </c>
      <c r="BE1078" s="146">
        <f>IF(N1078="základní",J1078,0)</f>
        <v>0</v>
      </c>
      <c r="BF1078" s="146">
        <f>IF(N1078="snížená",J1078,0)</f>
        <v>0</v>
      </c>
      <c r="BG1078" s="146">
        <f>IF(N1078="zákl. přenesená",J1078,0)</f>
        <v>0</v>
      </c>
      <c r="BH1078" s="146">
        <f>IF(N1078="sníž. přenesená",J1078,0)</f>
        <v>0</v>
      </c>
      <c r="BI1078" s="146">
        <f>IF(N1078="nulová",J1078,0)</f>
        <v>0</v>
      </c>
      <c r="BJ1078" s="18" t="s">
        <v>90</v>
      </c>
      <c r="BK1078" s="146">
        <f>ROUND(I1078*H1078,2)</f>
        <v>0</v>
      </c>
      <c r="BL1078" s="18" t="s">
        <v>364</v>
      </c>
      <c r="BM1078" s="145" t="s">
        <v>6017</v>
      </c>
    </row>
    <row r="1079" spans="2:65" s="1" customFormat="1" ht="11.25">
      <c r="B1079" s="33"/>
      <c r="D1079" s="147" t="s">
        <v>366</v>
      </c>
      <c r="F1079" s="148" t="s">
        <v>6018</v>
      </c>
      <c r="I1079" s="149"/>
      <c r="L1079" s="33"/>
      <c r="M1079" s="150"/>
      <c r="T1079" s="54"/>
      <c r="AT1079" s="18" t="s">
        <v>366</v>
      </c>
      <c r="AU1079" s="18" t="s">
        <v>90</v>
      </c>
    </row>
    <row r="1080" spans="2:65" s="13" customFormat="1" ht="11.25">
      <c r="B1080" s="158"/>
      <c r="D1080" s="152" t="s">
        <v>368</v>
      </c>
      <c r="F1080" s="160" t="s">
        <v>6019</v>
      </c>
      <c r="H1080" s="161">
        <v>179.04</v>
      </c>
      <c r="I1080" s="162"/>
      <c r="L1080" s="158"/>
      <c r="M1080" s="163"/>
      <c r="T1080" s="164"/>
      <c r="AT1080" s="159" t="s">
        <v>368</v>
      </c>
      <c r="AU1080" s="159" t="s">
        <v>90</v>
      </c>
      <c r="AV1080" s="13" t="s">
        <v>90</v>
      </c>
      <c r="AW1080" s="13" t="s">
        <v>4</v>
      </c>
      <c r="AX1080" s="13" t="s">
        <v>84</v>
      </c>
      <c r="AY1080" s="159" t="s">
        <v>358</v>
      </c>
    </row>
    <row r="1081" spans="2:65" s="1" customFormat="1" ht="37.9" customHeight="1">
      <c r="B1081" s="33"/>
      <c r="C1081" s="134" t="s">
        <v>1411</v>
      </c>
      <c r="D1081" s="134" t="s">
        <v>360</v>
      </c>
      <c r="E1081" s="135" t="s">
        <v>1391</v>
      </c>
      <c r="F1081" s="136" t="s">
        <v>6020</v>
      </c>
      <c r="G1081" s="137" t="s">
        <v>443</v>
      </c>
      <c r="H1081" s="138">
        <v>11.936</v>
      </c>
      <c r="I1081" s="139"/>
      <c r="J1081" s="140">
        <f>ROUND(I1081*H1081,2)</f>
        <v>0</v>
      </c>
      <c r="K1081" s="136" t="s">
        <v>363</v>
      </c>
      <c r="L1081" s="33"/>
      <c r="M1081" s="141" t="s">
        <v>19</v>
      </c>
      <c r="N1081" s="142" t="s">
        <v>49</v>
      </c>
      <c r="P1081" s="143">
        <f>O1081*H1081</f>
        <v>0</v>
      </c>
      <c r="Q1081" s="143">
        <v>0</v>
      </c>
      <c r="R1081" s="143">
        <f>Q1081*H1081</f>
        <v>0</v>
      </c>
      <c r="S1081" s="143">
        <v>0</v>
      </c>
      <c r="T1081" s="144">
        <f>S1081*H1081</f>
        <v>0</v>
      </c>
      <c r="AR1081" s="145" t="s">
        <v>364</v>
      </c>
      <c r="AT1081" s="145" t="s">
        <v>360</v>
      </c>
      <c r="AU1081" s="145" t="s">
        <v>90</v>
      </c>
      <c r="AY1081" s="18" t="s">
        <v>358</v>
      </c>
      <c r="BE1081" s="146">
        <f>IF(N1081="základní",J1081,0)</f>
        <v>0</v>
      </c>
      <c r="BF1081" s="146">
        <f>IF(N1081="snížená",J1081,0)</f>
        <v>0</v>
      </c>
      <c r="BG1081" s="146">
        <f>IF(N1081="zákl. přenesená",J1081,0)</f>
        <v>0</v>
      </c>
      <c r="BH1081" s="146">
        <f>IF(N1081="sníž. přenesená",J1081,0)</f>
        <v>0</v>
      </c>
      <c r="BI1081" s="146">
        <f>IF(N1081="nulová",J1081,0)</f>
        <v>0</v>
      </c>
      <c r="BJ1081" s="18" t="s">
        <v>90</v>
      </c>
      <c r="BK1081" s="146">
        <f>ROUND(I1081*H1081,2)</f>
        <v>0</v>
      </c>
      <c r="BL1081" s="18" t="s">
        <v>364</v>
      </c>
      <c r="BM1081" s="145" t="s">
        <v>6021</v>
      </c>
    </row>
    <row r="1082" spans="2:65" s="1" customFormat="1" ht="11.25">
      <c r="B1082" s="33"/>
      <c r="D1082" s="147" t="s">
        <v>366</v>
      </c>
      <c r="F1082" s="148" t="s">
        <v>6022</v>
      </c>
      <c r="I1082" s="149"/>
      <c r="L1082" s="33"/>
      <c r="M1082" s="150"/>
      <c r="T1082" s="54"/>
      <c r="AT1082" s="18" t="s">
        <v>366</v>
      </c>
      <c r="AU1082" s="18" t="s">
        <v>90</v>
      </c>
    </row>
    <row r="1083" spans="2:65" s="1" customFormat="1" ht="44.25" customHeight="1">
      <c r="B1083" s="33"/>
      <c r="C1083" s="134" t="s">
        <v>1419</v>
      </c>
      <c r="D1083" s="134" t="s">
        <v>360</v>
      </c>
      <c r="E1083" s="135" t="s">
        <v>1396</v>
      </c>
      <c r="F1083" s="136" t="s">
        <v>1397</v>
      </c>
      <c r="G1083" s="137" t="s">
        <v>443</v>
      </c>
      <c r="H1083" s="138">
        <v>15.811</v>
      </c>
      <c r="I1083" s="139"/>
      <c r="J1083" s="140">
        <f>ROUND(I1083*H1083,2)</f>
        <v>0</v>
      </c>
      <c r="K1083" s="136" t="s">
        <v>363</v>
      </c>
      <c r="L1083" s="33"/>
      <c r="M1083" s="141" t="s">
        <v>19</v>
      </c>
      <c r="N1083" s="142" t="s">
        <v>49</v>
      </c>
      <c r="P1083" s="143">
        <f>O1083*H1083</f>
        <v>0</v>
      </c>
      <c r="Q1083" s="143">
        <v>0</v>
      </c>
      <c r="R1083" s="143">
        <f>Q1083*H1083</f>
        <v>0</v>
      </c>
      <c r="S1083" s="143">
        <v>0</v>
      </c>
      <c r="T1083" s="144">
        <f>S1083*H1083</f>
        <v>0</v>
      </c>
      <c r="AR1083" s="145" t="s">
        <v>364</v>
      </c>
      <c r="AT1083" s="145" t="s">
        <v>360</v>
      </c>
      <c r="AU1083" s="145" t="s">
        <v>90</v>
      </c>
      <c r="AY1083" s="18" t="s">
        <v>358</v>
      </c>
      <c r="BE1083" s="146">
        <f>IF(N1083="základní",J1083,0)</f>
        <v>0</v>
      </c>
      <c r="BF1083" s="146">
        <f>IF(N1083="snížená",J1083,0)</f>
        <v>0</v>
      </c>
      <c r="BG1083" s="146">
        <f>IF(N1083="zákl. přenesená",J1083,0)</f>
        <v>0</v>
      </c>
      <c r="BH1083" s="146">
        <f>IF(N1083="sníž. přenesená",J1083,0)</f>
        <v>0</v>
      </c>
      <c r="BI1083" s="146">
        <f>IF(N1083="nulová",J1083,0)</f>
        <v>0</v>
      </c>
      <c r="BJ1083" s="18" t="s">
        <v>90</v>
      </c>
      <c r="BK1083" s="146">
        <f>ROUND(I1083*H1083,2)</f>
        <v>0</v>
      </c>
      <c r="BL1083" s="18" t="s">
        <v>364</v>
      </c>
      <c r="BM1083" s="145" t="s">
        <v>6023</v>
      </c>
    </row>
    <row r="1084" spans="2:65" s="1" customFormat="1" ht="11.25">
      <c r="B1084" s="33"/>
      <c r="D1084" s="147" t="s">
        <v>366</v>
      </c>
      <c r="F1084" s="148" t="s">
        <v>6024</v>
      </c>
      <c r="I1084" s="149"/>
      <c r="L1084" s="33"/>
      <c r="M1084" s="150"/>
      <c r="T1084" s="54"/>
      <c r="AT1084" s="18" t="s">
        <v>366</v>
      </c>
      <c r="AU1084" s="18" t="s">
        <v>90</v>
      </c>
    </row>
    <row r="1085" spans="2:65" s="11" customFormat="1" ht="22.9" customHeight="1">
      <c r="B1085" s="122"/>
      <c r="D1085" s="123" t="s">
        <v>76</v>
      </c>
      <c r="E1085" s="132" t="s">
        <v>1400</v>
      </c>
      <c r="F1085" s="132" t="s">
        <v>1401</v>
      </c>
      <c r="I1085" s="125"/>
      <c r="J1085" s="133">
        <f>BK1085</f>
        <v>0</v>
      </c>
      <c r="L1085" s="122"/>
      <c r="M1085" s="127"/>
      <c r="P1085" s="128">
        <f>SUM(P1086:P1087)</f>
        <v>0</v>
      </c>
      <c r="R1085" s="128">
        <f>SUM(R1086:R1087)</f>
        <v>0</v>
      </c>
      <c r="T1085" s="129">
        <f>SUM(T1086:T1087)</f>
        <v>0</v>
      </c>
      <c r="AR1085" s="123" t="s">
        <v>84</v>
      </c>
      <c r="AT1085" s="130" t="s">
        <v>76</v>
      </c>
      <c r="AU1085" s="130" t="s">
        <v>84</v>
      </c>
      <c r="AY1085" s="123" t="s">
        <v>358</v>
      </c>
      <c r="BK1085" s="131">
        <f>SUM(BK1086:BK1087)</f>
        <v>0</v>
      </c>
    </row>
    <row r="1086" spans="2:65" s="1" customFormat="1" ht="62.65" customHeight="1">
      <c r="B1086" s="33"/>
      <c r="C1086" s="134" t="s">
        <v>1424</v>
      </c>
      <c r="D1086" s="134" t="s">
        <v>360</v>
      </c>
      <c r="E1086" s="135" t="s">
        <v>1403</v>
      </c>
      <c r="F1086" s="136" t="s">
        <v>1404</v>
      </c>
      <c r="G1086" s="137" t="s">
        <v>443</v>
      </c>
      <c r="H1086" s="138">
        <v>1164.925</v>
      </c>
      <c r="I1086" s="139"/>
      <c r="J1086" s="140">
        <f>ROUND(I1086*H1086,2)</f>
        <v>0</v>
      </c>
      <c r="K1086" s="136" t="s">
        <v>363</v>
      </c>
      <c r="L1086" s="33"/>
      <c r="M1086" s="141" t="s">
        <v>19</v>
      </c>
      <c r="N1086" s="142" t="s">
        <v>49</v>
      </c>
      <c r="P1086" s="143">
        <f>O1086*H1086</f>
        <v>0</v>
      </c>
      <c r="Q1086" s="143">
        <v>0</v>
      </c>
      <c r="R1086" s="143">
        <f>Q1086*H1086</f>
        <v>0</v>
      </c>
      <c r="S1086" s="143">
        <v>0</v>
      </c>
      <c r="T1086" s="144">
        <f>S1086*H1086</f>
        <v>0</v>
      </c>
      <c r="AR1086" s="145" t="s">
        <v>364</v>
      </c>
      <c r="AT1086" s="145" t="s">
        <v>360</v>
      </c>
      <c r="AU1086" s="145" t="s">
        <v>90</v>
      </c>
      <c r="AY1086" s="18" t="s">
        <v>358</v>
      </c>
      <c r="BE1086" s="146">
        <f>IF(N1086="základní",J1086,0)</f>
        <v>0</v>
      </c>
      <c r="BF1086" s="146">
        <f>IF(N1086="snížená",J1086,0)</f>
        <v>0</v>
      </c>
      <c r="BG1086" s="146">
        <f>IF(N1086="zákl. přenesená",J1086,0)</f>
        <v>0</v>
      </c>
      <c r="BH1086" s="146">
        <f>IF(N1086="sníž. přenesená",J1086,0)</f>
        <v>0</v>
      </c>
      <c r="BI1086" s="146">
        <f>IF(N1086="nulová",J1086,0)</f>
        <v>0</v>
      </c>
      <c r="BJ1086" s="18" t="s">
        <v>90</v>
      </c>
      <c r="BK1086" s="146">
        <f>ROUND(I1086*H1086,2)</f>
        <v>0</v>
      </c>
      <c r="BL1086" s="18" t="s">
        <v>364</v>
      </c>
      <c r="BM1086" s="145" t="s">
        <v>6025</v>
      </c>
    </row>
    <row r="1087" spans="2:65" s="1" customFormat="1" ht="11.25">
      <c r="B1087" s="33"/>
      <c r="D1087" s="147" t="s">
        <v>366</v>
      </c>
      <c r="F1087" s="148" t="s">
        <v>1406</v>
      </c>
      <c r="I1087" s="149"/>
      <c r="L1087" s="33"/>
      <c r="M1087" s="150"/>
      <c r="T1087" s="54"/>
      <c r="AT1087" s="18" t="s">
        <v>366</v>
      </c>
      <c r="AU1087" s="18" t="s">
        <v>90</v>
      </c>
    </row>
    <row r="1088" spans="2:65" s="11" customFormat="1" ht="25.9" customHeight="1">
      <c r="B1088" s="122"/>
      <c r="D1088" s="123" t="s">
        <v>76</v>
      </c>
      <c r="E1088" s="124" t="s">
        <v>1407</v>
      </c>
      <c r="F1088" s="124" t="s">
        <v>1408</v>
      </c>
      <c r="I1088" s="125"/>
      <c r="J1088" s="126">
        <f>BK1088</f>
        <v>0</v>
      </c>
      <c r="L1088" s="122"/>
      <c r="M1088" s="127"/>
      <c r="P1088" s="128">
        <f>P1089+P1161+P1212+P1244+P1252+P1313+P1416+P1464+P1523+P1733+P1790+P1925+P1998+P2114+P2167+P2204+P2219</f>
        <v>0</v>
      </c>
      <c r="R1088" s="128">
        <f>R1089+R1161+R1212+R1244+R1252+R1313+R1416+R1464+R1523+R1733+R1790+R1925+R1998+R2114+R2167+R2204+R2219</f>
        <v>57.565400402792015</v>
      </c>
      <c r="T1088" s="129">
        <f>T1089+T1161+T1212+T1244+T1252+T1313+T1416+T1464+T1523+T1733+T1790+T1925+T1998+T2114+T2167+T2204+T2219</f>
        <v>0</v>
      </c>
      <c r="AR1088" s="123" t="s">
        <v>90</v>
      </c>
      <c r="AT1088" s="130" t="s">
        <v>76</v>
      </c>
      <c r="AU1088" s="130" t="s">
        <v>77</v>
      </c>
      <c r="AY1088" s="123" t="s">
        <v>358</v>
      </c>
      <c r="BK1088" s="131">
        <f>BK1089+BK1161+BK1212+BK1244+BK1252+BK1313+BK1416+BK1464+BK1523+BK1733+BK1790+BK1925+BK1998+BK2114+BK2167+BK2204+BK2219</f>
        <v>0</v>
      </c>
    </row>
    <row r="1089" spans="2:65" s="11" customFormat="1" ht="22.9" customHeight="1">
      <c r="B1089" s="122"/>
      <c r="D1089" s="123" t="s">
        <v>76</v>
      </c>
      <c r="E1089" s="132" t="s">
        <v>1409</v>
      </c>
      <c r="F1089" s="132" t="s">
        <v>1410</v>
      </c>
      <c r="I1089" s="125"/>
      <c r="J1089" s="133">
        <f>BK1089</f>
        <v>0</v>
      </c>
      <c r="L1089" s="122"/>
      <c r="M1089" s="127"/>
      <c r="P1089" s="128">
        <f>SUM(P1090:P1160)</f>
        <v>0</v>
      </c>
      <c r="R1089" s="128">
        <f>SUM(R1090:R1160)</f>
        <v>2.6519820097500002</v>
      </c>
      <c r="T1089" s="129">
        <f>SUM(T1090:T1160)</f>
        <v>0</v>
      </c>
      <c r="AR1089" s="123" t="s">
        <v>90</v>
      </c>
      <c r="AT1089" s="130" t="s">
        <v>76</v>
      </c>
      <c r="AU1089" s="130" t="s">
        <v>84</v>
      </c>
      <c r="AY1089" s="123" t="s">
        <v>358</v>
      </c>
      <c r="BK1089" s="131">
        <f>SUM(BK1090:BK1160)</f>
        <v>0</v>
      </c>
    </row>
    <row r="1090" spans="2:65" s="1" customFormat="1" ht="37.9" customHeight="1">
      <c r="B1090" s="33"/>
      <c r="C1090" s="134" t="s">
        <v>1431</v>
      </c>
      <c r="D1090" s="134" t="s">
        <v>360</v>
      </c>
      <c r="E1090" s="135" t="s">
        <v>1412</v>
      </c>
      <c r="F1090" s="136" t="s">
        <v>1413</v>
      </c>
      <c r="G1090" s="137" t="s">
        <v>195</v>
      </c>
      <c r="H1090" s="138">
        <v>239.91</v>
      </c>
      <c r="I1090" s="139"/>
      <c r="J1090" s="140">
        <f>ROUND(I1090*H1090,2)</f>
        <v>0</v>
      </c>
      <c r="K1090" s="136" t="s">
        <v>363</v>
      </c>
      <c r="L1090" s="33"/>
      <c r="M1090" s="141" t="s">
        <v>19</v>
      </c>
      <c r="N1090" s="142" t="s">
        <v>49</v>
      </c>
      <c r="P1090" s="143">
        <f>O1090*H1090</f>
        <v>0</v>
      </c>
      <c r="Q1090" s="143">
        <v>0</v>
      </c>
      <c r="R1090" s="143">
        <f>Q1090*H1090</f>
        <v>0</v>
      </c>
      <c r="S1090" s="143">
        <v>0</v>
      </c>
      <c r="T1090" s="144">
        <f>S1090*H1090</f>
        <v>0</v>
      </c>
      <c r="AR1090" s="145" t="s">
        <v>454</v>
      </c>
      <c r="AT1090" s="145" t="s">
        <v>360</v>
      </c>
      <c r="AU1090" s="145" t="s">
        <v>90</v>
      </c>
      <c r="AY1090" s="18" t="s">
        <v>358</v>
      </c>
      <c r="BE1090" s="146">
        <f>IF(N1090="základní",J1090,0)</f>
        <v>0</v>
      </c>
      <c r="BF1090" s="146">
        <f>IF(N1090="snížená",J1090,0)</f>
        <v>0</v>
      </c>
      <c r="BG1090" s="146">
        <f>IF(N1090="zákl. přenesená",J1090,0)</f>
        <v>0</v>
      </c>
      <c r="BH1090" s="146">
        <f>IF(N1090="sníž. přenesená",J1090,0)</f>
        <v>0</v>
      </c>
      <c r="BI1090" s="146">
        <f>IF(N1090="nulová",J1090,0)</f>
        <v>0</v>
      </c>
      <c r="BJ1090" s="18" t="s">
        <v>90</v>
      </c>
      <c r="BK1090" s="146">
        <f>ROUND(I1090*H1090,2)</f>
        <v>0</v>
      </c>
      <c r="BL1090" s="18" t="s">
        <v>454</v>
      </c>
      <c r="BM1090" s="145" t="s">
        <v>1414</v>
      </c>
    </row>
    <row r="1091" spans="2:65" s="1" customFormat="1" ht="11.25">
      <c r="B1091" s="33"/>
      <c r="D1091" s="147" t="s">
        <v>366</v>
      </c>
      <c r="F1091" s="148" t="s">
        <v>1415</v>
      </c>
      <c r="I1091" s="149"/>
      <c r="L1091" s="33"/>
      <c r="M1091" s="150"/>
      <c r="T1091" s="54"/>
      <c r="AT1091" s="18" t="s">
        <v>366</v>
      </c>
      <c r="AU1091" s="18" t="s">
        <v>90</v>
      </c>
    </row>
    <row r="1092" spans="2:65" s="12" customFormat="1" ht="11.25">
      <c r="B1092" s="151"/>
      <c r="D1092" s="152" t="s">
        <v>368</v>
      </c>
      <c r="E1092" s="153" t="s">
        <v>19</v>
      </c>
      <c r="F1092" s="154" t="s">
        <v>5834</v>
      </c>
      <c r="H1092" s="153" t="s">
        <v>19</v>
      </c>
      <c r="I1092" s="155"/>
      <c r="L1092" s="151"/>
      <c r="M1092" s="156"/>
      <c r="T1092" s="157"/>
      <c r="AT1092" s="153" t="s">
        <v>368</v>
      </c>
      <c r="AU1092" s="153" t="s">
        <v>90</v>
      </c>
      <c r="AV1092" s="12" t="s">
        <v>84</v>
      </c>
      <c r="AW1092" s="12" t="s">
        <v>36</v>
      </c>
      <c r="AX1092" s="12" t="s">
        <v>77</v>
      </c>
      <c r="AY1092" s="153" t="s">
        <v>358</v>
      </c>
    </row>
    <row r="1093" spans="2:65" s="12" customFormat="1" ht="11.25">
      <c r="B1093" s="151"/>
      <c r="D1093" s="152" t="s">
        <v>368</v>
      </c>
      <c r="E1093" s="153" t="s">
        <v>19</v>
      </c>
      <c r="F1093" s="154" t="s">
        <v>507</v>
      </c>
      <c r="H1093" s="153" t="s">
        <v>19</v>
      </c>
      <c r="I1093" s="155"/>
      <c r="L1093" s="151"/>
      <c r="M1093" s="156"/>
      <c r="T1093" s="157"/>
      <c r="AT1093" s="153" t="s">
        <v>368</v>
      </c>
      <c r="AU1093" s="153" t="s">
        <v>90</v>
      </c>
      <c r="AV1093" s="12" t="s">
        <v>84</v>
      </c>
      <c r="AW1093" s="12" t="s">
        <v>36</v>
      </c>
      <c r="AX1093" s="12" t="s">
        <v>77</v>
      </c>
      <c r="AY1093" s="153" t="s">
        <v>358</v>
      </c>
    </row>
    <row r="1094" spans="2:65" s="13" customFormat="1" ht="11.25">
      <c r="B1094" s="158"/>
      <c r="D1094" s="152" t="s">
        <v>368</v>
      </c>
      <c r="E1094" s="159" t="s">
        <v>19</v>
      </c>
      <c r="F1094" s="160" t="s">
        <v>6026</v>
      </c>
      <c r="H1094" s="161">
        <v>239.91</v>
      </c>
      <c r="I1094" s="162"/>
      <c r="L1094" s="158"/>
      <c r="M1094" s="163"/>
      <c r="T1094" s="164"/>
      <c r="AT1094" s="159" t="s">
        <v>368</v>
      </c>
      <c r="AU1094" s="159" t="s">
        <v>90</v>
      </c>
      <c r="AV1094" s="13" t="s">
        <v>90</v>
      </c>
      <c r="AW1094" s="13" t="s">
        <v>36</v>
      </c>
      <c r="AX1094" s="13" t="s">
        <v>77</v>
      </c>
      <c r="AY1094" s="159" t="s">
        <v>358</v>
      </c>
    </row>
    <row r="1095" spans="2:65" s="14" customFormat="1" ht="11.25">
      <c r="B1095" s="165"/>
      <c r="D1095" s="152" t="s">
        <v>368</v>
      </c>
      <c r="E1095" s="166" t="s">
        <v>193</v>
      </c>
      <c r="F1095" s="167" t="s">
        <v>371</v>
      </c>
      <c r="H1095" s="168">
        <v>239.91</v>
      </c>
      <c r="I1095" s="169"/>
      <c r="L1095" s="165"/>
      <c r="M1095" s="170"/>
      <c r="T1095" s="171"/>
      <c r="AT1095" s="166" t="s">
        <v>368</v>
      </c>
      <c r="AU1095" s="166" t="s">
        <v>90</v>
      </c>
      <c r="AV1095" s="14" t="s">
        <v>364</v>
      </c>
      <c r="AW1095" s="14" t="s">
        <v>36</v>
      </c>
      <c r="AX1095" s="14" t="s">
        <v>84</v>
      </c>
      <c r="AY1095" s="166" t="s">
        <v>358</v>
      </c>
    </row>
    <row r="1096" spans="2:65" s="1" customFormat="1" ht="16.5" customHeight="1">
      <c r="B1096" s="33"/>
      <c r="C1096" s="179" t="s">
        <v>1434</v>
      </c>
      <c r="D1096" s="179" t="s">
        <v>440</v>
      </c>
      <c r="E1096" s="180" t="s">
        <v>1420</v>
      </c>
      <c r="F1096" s="181" t="s">
        <v>1421</v>
      </c>
      <c r="G1096" s="182" t="s">
        <v>443</v>
      </c>
      <c r="H1096" s="183">
        <v>7.1999999999999995E-2</v>
      </c>
      <c r="I1096" s="184"/>
      <c r="J1096" s="185">
        <f>ROUND(I1096*H1096,2)</f>
        <v>0</v>
      </c>
      <c r="K1096" s="181" t="s">
        <v>363</v>
      </c>
      <c r="L1096" s="186"/>
      <c r="M1096" s="187" t="s">
        <v>19</v>
      </c>
      <c r="N1096" s="188" t="s">
        <v>49</v>
      </c>
      <c r="P1096" s="143">
        <f>O1096*H1096</f>
        <v>0</v>
      </c>
      <c r="Q1096" s="143">
        <v>1</v>
      </c>
      <c r="R1096" s="143">
        <f>Q1096*H1096</f>
        <v>7.1999999999999995E-2</v>
      </c>
      <c r="S1096" s="143">
        <v>0</v>
      </c>
      <c r="T1096" s="144">
        <f>S1096*H1096</f>
        <v>0</v>
      </c>
      <c r="AR1096" s="145" t="s">
        <v>558</v>
      </c>
      <c r="AT1096" s="145" t="s">
        <v>440</v>
      </c>
      <c r="AU1096" s="145" t="s">
        <v>90</v>
      </c>
      <c r="AY1096" s="18" t="s">
        <v>358</v>
      </c>
      <c r="BE1096" s="146">
        <f>IF(N1096="základní",J1096,0)</f>
        <v>0</v>
      </c>
      <c r="BF1096" s="146">
        <f>IF(N1096="snížená",J1096,0)</f>
        <v>0</v>
      </c>
      <c r="BG1096" s="146">
        <f>IF(N1096="zákl. přenesená",J1096,0)</f>
        <v>0</v>
      </c>
      <c r="BH1096" s="146">
        <f>IF(N1096="sníž. přenesená",J1096,0)</f>
        <v>0</v>
      </c>
      <c r="BI1096" s="146">
        <f>IF(N1096="nulová",J1096,0)</f>
        <v>0</v>
      </c>
      <c r="BJ1096" s="18" t="s">
        <v>90</v>
      </c>
      <c r="BK1096" s="146">
        <f>ROUND(I1096*H1096,2)</f>
        <v>0</v>
      </c>
      <c r="BL1096" s="18" t="s">
        <v>454</v>
      </c>
      <c r="BM1096" s="145" t="s">
        <v>1422</v>
      </c>
    </row>
    <row r="1097" spans="2:65" s="13" customFormat="1" ht="11.25">
      <c r="B1097" s="158"/>
      <c r="D1097" s="152" t="s">
        <v>368</v>
      </c>
      <c r="F1097" s="160" t="s">
        <v>6027</v>
      </c>
      <c r="H1097" s="161">
        <v>7.1999999999999995E-2</v>
      </c>
      <c r="I1097" s="162"/>
      <c r="L1097" s="158"/>
      <c r="M1097" s="163"/>
      <c r="T1097" s="164"/>
      <c r="AT1097" s="159" t="s">
        <v>368</v>
      </c>
      <c r="AU1097" s="159" t="s">
        <v>90</v>
      </c>
      <c r="AV1097" s="13" t="s">
        <v>90</v>
      </c>
      <c r="AW1097" s="13" t="s">
        <v>4</v>
      </c>
      <c r="AX1097" s="13" t="s">
        <v>84</v>
      </c>
      <c r="AY1097" s="159" t="s">
        <v>358</v>
      </c>
    </row>
    <row r="1098" spans="2:65" s="1" customFormat="1" ht="33" customHeight="1">
      <c r="B1098" s="33"/>
      <c r="C1098" s="134" t="s">
        <v>1439</v>
      </c>
      <c r="D1098" s="134" t="s">
        <v>360</v>
      </c>
      <c r="E1098" s="135" t="s">
        <v>1425</v>
      </c>
      <c r="F1098" s="136" t="s">
        <v>1426</v>
      </c>
      <c r="G1098" s="137" t="s">
        <v>195</v>
      </c>
      <c r="H1098" s="138">
        <v>122.105</v>
      </c>
      <c r="I1098" s="139"/>
      <c r="J1098" s="140">
        <f>ROUND(I1098*H1098,2)</f>
        <v>0</v>
      </c>
      <c r="K1098" s="136" t="s">
        <v>363</v>
      </c>
      <c r="L1098" s="33"/>
      <c r="M1098" s="141" t="s">
        <v>19</v>
      </c>
      <c r="N1098" s="142" t="s">
        <v>49</v>
      </c>
      <c r="P1098" s="143">
        <f>O1098*H1098</f>
        <v>0</v>
      </c>
      <c r="Q1098" s="143">
        <v>0</v>
      </c>
      <c r="R1098" s="143">
        <f>Q1098*H1098</f>
        <v>0</v>
      </c>
      <c r="S1098" s="143">
        <v>0</v>
      </c>
      <c r="T1098" s="144">
        <f>S1098*H1098</f>
        <v>0</v>
      </c>
      <c r="AR1098" s="145" t="s">
        <v>454</v>
      </c>
      <c r="AT1098" s="145" t="s">
        <v>360</v>
      </c>
      <c r="AU1098" s="145" t="s">
        <v>90</v>
      </c>
      <c r="AY1098" s="18" t="s">
        <v>358</v>
      </c>
      <c r="BE1098" s="146">
        <f>IF(N1098="základní",J1098,0)</f>
        <v>0</v>
      </c>
      <c r="BF1098" s="146">
        <f>IF(N1098="snížená",J1098,0)</f>
        <v>0</v>
      </c>
      <c r="BG1098" s="146">
        <f>IF(N1098="zákl. přenesená",J1098,0)</f>
        <v>0</v>
      </c>
      <c r="BH1098" s="146">
        <f>IF(N1098="sníž. přenesená",J1098,0)</f>
        <v>0</v>
      </c>
      <c r="BI1098" s="146">
        <f>IF(N1098="nulová",J1098,0)</f>
        <v>0</v>
      </c>
      <c r="BJ1098" s="18" t="s">
        <v>90</v>
      </c>
      <c r="BK1098" s="146">
        <f>ROUND(I1098*H1098,2)</f>
        <v>0</v>
      </c>
      <c r="BL1098" s="18" t="s">
        <v>454</v>
      </c>
      <c r="BM1098" s="145" t="s">
        <v>1427</v>
      </c>
    </row>
    <row r="1099" spans="2:65" s="1" customFormat="1" ht="11.25">
      <c r="B1099" s="33"/>
      <c r="D1099" s="147" t="s">
        <v>366</v>
      </c>
      <c r="F1099" s="148" t="s">
        <v>1428</v>
      </c>
      <c r="I1099" s="149"/>
      <c r="L1099" s="33"/>
      <c r="M1099" s="150"/>
      <c r="T1099" s="54"/>
      <c r="AT1099" s="18" t="s">
        <v>366</v>
      </c>
      <c r="AU1099" s="18" t="s">
        <v>90</v>
      </c>
    </row>
    <row r="1100" spans="2:65" s="13" customFormat="1" ht="11.25">
      <c r="B1100" s="158"/>
      <c r="D1100" s="152" t="s">
        <v>368</v>
      </c>
      <c r="E1100" s="159" t="s">
        <v>19</v>
      </c>
      <c r="F1100" s="160" t="s">
        <v>6028</v>
      </c>
      <c r="H1100" s="161">
        <v>107.73</v>
      </c>
      <c r="I1100" s="162"/>
      <c r="L1100" s="158"/>
      <c r="M1100" s="163"/>
      <c r="T1100" s="164"/>
      <c r="AT1100" s="159" t="s">
        <v>368</v>
      </c>
      <c r="AU1100" s="159" t="s">
        <v>90</v>
      </c>
      <c r="AV1100" s="13" t="s">
        <v>90</v>
      </c>
      <c r="AW1100" s="13" t="s">
        <v>36</v>
      </c>
      <c r="AX1100" s="13" t="s">
        <v>77</v>
      </c>
      <c r="AY1100" s="159" t="s">
        <v>358</v>
      </c>
    </row>
    <row r="1101" spans="2:65" s="12" customFormat="1" ht="11.25">
      <c r="B1101" s="151"/>
      <c r="D1101" s="152" t="s">
        <v>368</v>
      </c>
      <c r="E1101" s="153" t="s">
        <v>19</v>
      </c>
      <c r="F1101" s="154" t="s">
        <v>1302</v>
      </c>
      <c r="H1101" s="153" t="s">
        <v>19</v>
      </c>
      <c r="I1101" s="155"/>
      <c r="L1101" s="151"/>
      <c r="M1101" s="156"/>
      <c r="T1101" s="157"/>
      <c r="AT1101" s="153" t="s">
        <v>368</v>
      </c>
      <c r="AU1101" s="153" t="s">
        <v>90</v>
      </c>
      <c r="AV1101" s="12" t="s">
        <v>84</v>
      </c>
      <c r="AW1101" s="12" t="s">
        <v>36</v>
      </c>
      <c r="AX1101" s="12" t="s">
        <v>77</v>
      </c>
      <c r="AY1101" s="153" t="s">
        <v>358</v>
      </c>
    </row>
    <row r="1102" spans="2:65" s="13" customFormat="1" ht="11.25">
      <c r="B1102" s="158"/>
      <c r="D1102" s="152" t="s">
        <v>368</v>
      </c>
      <c r="E1102" s="159" t="s">
        <v>19</v>
      </c>
      <c r="F1102" s="160" t="s">
        <v>6029</v>
      </c>
      <c r="H1102" s="161">
        <v>14.375</v>
      </c>
      <c r="I1102" s="162"/>
      <c r="L1102" s="158"/>
      <c r="M1102" s="163"/>
      <c r="T1102" s="164"/>
      <c r="AT1102" s="159" t="s">
        <v>368</v>
      </c>
      <c r="AU1102" s="159" t="s">
        <v>90</v>
      </c>
      <c r="AV1102" s="13" t="s">
        <v>90</v>
      </c>
      <c r="AW1102" s="13" t="s">
        <v>36</v>
      </c>
      <c r="AX1102" s="13" t="s">
        <v>77</v>
      </c>
      <c r="AY1102" s="159" t="s">
        <v>358</v>
      </c>
    </row>
    <row r="1103" spans="2:65" s="14" customFormat="1" ht="11.25">
      <c r="B1103" s="165"/>
      <c r="D1103" s="152" t="s">
        <v>368</v>
      </c>
      <c r="E1103" s="166" t="s">
        <v>197</v>
      </c>
      <c r="F1103" s="167" t="s">
        <v>371</v>
      </c>
      <c r="H1103" s="168">
        <v>122.105</v>
      </c>
      <c r="I1103" s="169"/>
      <c r="L1103" s="165"/>
      <c r="M1103" s="170"/>
      <c r="T1103" s="171"/>
      <c r="AT1103" s="166" t="s">
        <v>368</v>
      </c>
      <c r="AU1103" s="166" t="s">
        <v>90</v>
      </c>
      <c r="AV1103" s="14" t="s">
        <v>364</v>
      </c>
      <c r="AW1103" s="14" t="s">
        <v>36</v>
      </c>
      <c r="AX1103" s="14" t="s">
        <v>84</v>
      </c>
      <c r="AY1103" s="166" t="s">
        <v>358</v>
      </c>
    </row>
    <row r="1104" spans="2:65" s="1" customFormat="1" ht="16.5" customHeight="1">
      <c r="B1104" s="33"/>
      <c r="C1104" s="179" t="s">
        <v>1444</v>
      </c>
      <c r="D1104" s="179" t="s">
        <v>440</v>
      </c>
      <c r="E1104" s="180" t="s">
        <v>1420</v>
      </c>
      <c r="F1104" s="181" t="s">
        <v>1421</v>
      </c>
      <c r="G1104" s="182" t="s">
        <v>443</v>
      </c>
      <c r="H1104" s="183">
        <v>4.2000000000000003E-2</v>
      </c>
      <c r="I1104" s="184"/>
      <c r="J1104" s="185">
        <f>ROUND(I1104*H1104,2)</f>
        <v>0</v>
      </c>
      <c r="K1104" s="181" t="s">
        <v>363</v>
      </c>
      <c r="L1104" s="186"/>
      <c r="M1104" s="187" t="s">
        <v>19</v>
      </c>
      <c r="N1104" s="188" t="s">
        <v>49</v>
      </c>
      <c r="P1104" s="143">
        <f>O1104*H1104</f>
        <v>0</v>
      </c>
      <c r="Q1104" s="143">
        <v>1</v>
      </c>
      <c r="R1104" s="143">
        <f>Q1104*H1104</f>
        <v>4.2000000000000003E-2</v>
      </c>
      <c r="S1104" s="143">
        <v>0</v>
      </c>
      <c r="T1104" s="144">
        <f>S1104*H1104</f>
        <v>0</v>
      </c>
      <c r="AR1104" s="145" t="s">
        <v>558</v>
      </c>
      <c r="AT1104" s="145" t="s">
        <v>440</v>
      </c>
      <c r="AU1104" s="145" t="s">
        <v>90</v>
      </c>
      <c r="AY1104" s="18" t="s">
        <v>358</v>
      </c>
      <c r="BE1104" s="146">
        <f>IF(N1104="základní",J1104,0)</f>
        <v>0</v>
      </c>
      <c r="BF1104" s="146">
        <f>IF(N1104="snížená",J1104,0)</f>
        <v>0</v>
      </c>
      <c r="BG1104" s="146">
        <f>IF(N1104="zákl. přenesená",J1104,0)</f>
        <v>0</v>
      </c>
      <c r="BH1104" s="146">
        <f>IF(N1104="sníž. přenesená",J1104,0)</f>
        <v>0</v>
      </c>
      <c r="BI1104" s="146">
        <f>IF(N1104="nulová",J1104,0)</f>
        <v>0</v>
      </c>
      <c r="BJ1104" s="18" t="s">
        <v>90</v>
      </c>
      <c r="BK1104" s="146">
        <f>ROUND(I1104*H1104,2)</f>
        <v>0</v>
      </c>
      <c r="BL1104" s="18" t="s">
        <v>454</v>
      </c>
      <c r="BM1104" s="145" t="s">
        <v>1432</v>
      </c>
    </row>
    <row r="1105" spans="2:65" s="13" customFormat="1" ht="11.25">
      <c r="B1105" s="158"/>
      <c r="D1105" s="152" t="s">
        <v>368</v>
      </c>
      <c r="E1105" s="159" t="s">
        <v>19</v>
      </c>
      <c r="F1105" s="160" t="s">
        <v>197</v>
      </c>
      <c r="H1105" s="161">
        <v>122.105</v>
      </c>
      <c r="I1105" s="162"/>
      <c r="L1105" s="158"/>
      <c r="M1105" s="163"/>
      <c r="T1105" s="164"/>
      <c r="AT1105" s="159" t="s">
        <v>368</v>
      </c>
      <c r="AU1105" s="159" t="s">
        <v>90</v>
      </c>
      <c r="AV1105" s="13" t="s">
        <v>90</v>
      </c>
      <c r="AW1105" s="13" t="s">
        <v>36</v>
      </c>
      <c r="AX1105" s="13" t="s">
        <v>77</v>
      </c>
      <c r="AY1105" s="159" t="s">
        <v>358</v>
      </c>
    </row>
    <row r="1106" spans="2:65" s="14" customFormat="1" ht="11.25">
      <c r="B1106" s="165"/>
      <c r="D1106" s="152" t="s">
        <v>368</v>
      </c>
      <c r="E1106" s="166" t="s">
        <v>19</v>
      </c>
      <c r="F1106" s="167" t="s">
        <v>371</v>
      </c>
      <c r="H1106" s="168">
        <v>122.105</v>
      </c>
      <c r="I1106" s="169"/>
      <c r="L1106" s="165"/>
      <c r="M1106" s="170"/>
      <c r="T1106" s="171"/>
      <c r="AT1106" s="166" t="s">
        <v>368</v>
      </c>
      <c r="AU1106" s="166" t="s">
        <v>90</v>
      </c>
      <c r="AV1106" s="14" t="s">
        <v>364</v>
      </c>
      <c r="AW1106" s="14" t="s">
        <v>36</v>
      </c>
      <c r="AX1106" s="14" t="s">
        <v>84</v>
      </c>
      <c r="AY1106" s="166" t="s">
        <v>358</v>
      </c>
    </row>
    <row r="1107" spans="2:65" s="13" customFormat="1" ht="11.25">
      <c r="B1107" s="158"/>
      <c r="D1107" s="152" t="s">
        <v>368</v>
      </c>
      <c r="F1107" s="160" t="s">
        <v>6030</v>
      </c>
      <c r="H1107" s="161">
        <v>4.2000000000000003E-2</v>
      </c>
      <c r="I1107" s="162"/>
      <c r="L1107" s="158"/>
      <c r="M1107" s="163"/>
      <c r="T1107" s="164"/>
      <c r="AT1107" s="159" t="s">
        <v>368</v>
      </c>
      <c r="AU1107" s="159" t="s">
        <v>90</v>
      </c>
      <c r="AV1107" s="13" t="s">
        <v>90</v>
      </c>
      <c r="AW1107" s="13" t="s">
        <v>4</v>
      </c>
      <c r="AX1107" s="13" t="s">
        <v>84</v>
      </c>
      <c r="AY1107" s="159" t="s">
        <v>358</v>
      </c>
    </row>
    <row r="1108" spans="2:65" s="1" customFormat="1" ht="24.2" customHeight="1">
      <c r="B1108" s="33"/>
      <c r="C1108" s="134" t="s">
        <v>1449</v>
      </c>
      <c r="D1108" s="134" t="s">
        <v>360</v>
      </c>
      <c r="E1108" s="135" t="s">
        <v>1435</v>
      </c>
      <c r="F1108" s="136" t="s">
        <v>1436</v>
      </c>
      <c r="G1108" s="137" t="s">
        <v>195</v>
      </c>
      <c r="H1108" s="138">
        <v>239.91</v>
      </c>
      <c r="I1108" s="139"/>
      <c r="J1108" s="140">
        <f>ROUND(I1108*H1108,2)</f>
        <v>0</v>
      </c>
      <c r="K1108" s="136" t="s">
        <v>363</v>
      </c>
      <c r="L1108" s="33"/>
      <c r="M1108" s="141" t="s">
        <v>19</v>
      </c>
      <c r="N1108" s="142" t="s">
        <v>49</v>
      </c>
      <c r="P1108" s="143">
        <f>O1108*H1108</f>
        <v>0</v>
      </c>
      <c r="Q1108" s="143">
        <v>3.9825E-4</v>
      </c>
      <c r="R1108" s="143">
        <f>Q1108*H1108</f>
        <v>9.5544157500000004E-2</v>
      </c>
      <c r="S1108" s="143">
        <v>0</v>
      </c>
      <c r="T1108" s="144">
        <f>S1108*H1108</f>
        <v>0</v>
      </c>
      <c r="AR1108" s="145" t="s">
        <v>454</v>
      </c>
      <c r="AT1108" s="145" t="s">
        <v>360</v>
      </c>
      <c r="AU1108" s="145" t="s">
        <v>90</v>
      </c>
      <c r="AY1108" s="18" t="s">
        <v>358</v>
      </c>
      <c r="BE1108" s="146">
        <f>IF(N1108="základní",J1108,0)</f>
        <v>0</v>
      </c>
      <c r="BF1108" s="146">
        <f>IF(N1108="snížená",J1108,0)</f>
        <v>0</v>
      </c>
      <c r="BG1108" s="146">
        <f>IF(N1108="zákl. přenesená",J1108,0)</f>
        <v>0</v>
      </c>
      <c r="BH1108" s="146">
        <f>IF(N1108="sníž. přenesená",J1108,0)</f>
        <v>0</v>
      </c>
      <c r="BI1108" s="146">
        <f>IF(N1108="nulová",J1108,0)</f>
        <v>0</v>
      </c>
      <c r="BJ1108" s="18" t="s">
        <v>90</v>
      </c>
      <c r="BK1108" s="146">
        <f>ROUND(I1108*H1108,2)</f>
        <v>0</v>
      </c>
      <c r="BL1108" s="18" t="s">
        <v>454</v>
      </c>
      <c r="BM1108" s="145" t="s">
        <v>1437</v>
      </c>
    </row>
    <row r="1109" spans="2:65" s="1" customFormat="1" ht="11.25">
      <c r="B1109" s="33"/>
      <c r="D1109" s="147" t="s">
        <v>366</v>
      </c>
      <c r="F1109" s="148" t="s">
        <v>1438</v>
      </c>
      <c r="I1109" s="149"/>
      <c r="L1109" s="33"/>
      <c r="M1109" s="150"/>
      <c r="T1109" s="54"/>
      <c r="AT1109" s="18" t="s">
        <v>366</v>
      </c>
      <c r="AU1109" s="18" t="s">
        <v>90</v>
      </c>
    </row>
    <row r="1110" spans="2:65" s="13" customFormat="1" ht="11.25">
      <c r="B1110" s="158"/>
      <c r="D1110" s="152" t="s">
        <v>368</v>
      </c>
      <c r="E1110" s="159" t="s">
        <v>19</v>
      </c>
      <c r="F1110" s="160" t="s">
        <v>193</v>
      </c>
      <c r="H1110" s="161">
        <v>239.91</v>
      </c>
      <c r="I1110" s="162"/>
      <c r="L1110" s="158"/>
      <c r="M1110" s="163"/>
      <c r="T1110" s="164"/>
      <c r="AT1110" s="159" t="s">
        <v>368</v>
      </c>
      <c r="AU1110" s="159" t="s">
        <v>90</v>
      </c>
      <c r="AV1110" s="13" t="s">
        <v>90</v>
      </c>
      <c r="AW1110" s="13" t="s">
        <v>36</v>
      </c>
      <c r="AX1110" s="13" t="s">
        <v>77</v>
      </c>
      <c r="AY1110" s="159" t="s">
        <v>358</v>
      </c>
    </row>
    <row r="1111" spans="2:65" s="14" customFormat="1" ht="11.25">
      <c r="B1111" s="165"/>
      <c r="D1111" s="152" t="s">
        <v>368</v>
      </c>
      <c r="E1111" s="166" t="s">
        <v>19</v>
      </c>
      <c r="F1111" s="167" t="s">
        <v>371</v>
      </c>
      <c r="H1111" s="168">
        <v>239.91</v>
      </c>
      <c r="I1111" s="169"/>
      <c r="L1111" s="165"/>
      <c r="M1111" s="170"/>
      <c r="T1111" s="171"/>
      <c r="AT1111" s="166" t="s">
        <v>368</v>
      </c>
      <c r="AU1111" s="166" t="s">
        <v>90</v>
      </c>
      <c r="AV1111" s="14" t="s">
        <v>364</v>
      </c>
      <c r="AW1111" s="14" t="s">
        <v>36</v>
      </c>
      <c r="AX1111" s="14" t="s">
        <v>84</v>
      </c>
      <c r="AY1111" s="166" t="s">
        <v>358</v>
      </c>
    </row>
    <row r="1112" spans="2:65" s="1" customFormat="1" ht="49.15" customHeight="1">
      <c r="B1112" s="33"/>
      <c r="C1112" s="179" t="s">
        <v>1452</v>
      </c>
      <c r="D1112" s="179" t="s">
        <v>440</v>
      </c>
      <c r="E1112" s="180" t="s">
        <v>1440</v>
      </c>
      <c r="F1112" s="181" t="s">
        <v>1441</v>
      </c>
      <c r="G1112" s="182" t="s">
        <v>195</v>
      </c>
      <c r="H1112" s="183">
        <v>279.61500000000001</v>
      </c>
      <c r="I1112" s="184"/>
      <c r="J1112" s="185">
        <f>ROUND(I1112*H1112,2)</f>
        <v>0</v>
      </c>
      <c r="K1112" s="181" t="s">
        <v>363</v>
      </c>
      <c r="L1112" s="186"/>
      <c r="M1112" s="187" t="s">
        <v>19</v>
      </c>
      <c r="N1112" s="188" t="s">
        <v>49</v>
      </c>
      <c r="P1112" s="143">
        <f>O1112*H1112</f>
        <v>0</v>
      </c>
      <c r="Q1112" s="143">
        <v>5.4000000000000003E-3</v>
      </c>
      <c r="R1112" s="143">
        <f>Q1112*H1112</f>
        <v>1.5099210000000001</v>
      </c>
      <c r="S1112" s="143">
        <v>0</v>
      </c>
      <c r="T1112" s="144">
        <f>S1112*H1112</f>
        <v>0</v>
      </c>
      <c r="AR1112" s="145" t="s">
        <v>558</v>
      </c>
      <c r="AT1112" s="145" t="s">
        <v>440</v>
      </c>
      <c r="AU1112" s="145" t="s">
        <v>90</v>
      </c>
      <c r="AY1112" s="18" t="s">
        <v>358</v>
      </c>
      <c r="BE1112" s="146">
        <f>IF(N1112="základní",J1112,0)</f>
        <v>0</v>
      </c>
      <c r="BF1112" s="146">
        <f>IF(N1112="snížená",J1112,0)</f>
        <v>0</v>
      </c>
      <c r="BG1112" s="146">
        <f>IF(N1112="zákl. přenesená",J1112,0)</f>
        <v>0</v>
      </c>
      <c r="BH1112" s="146">
        <f>IF(N1112="sníž. přenesená",J1112,0)</f>
        <v>0</v>
      </c>
      <c r="BI1112" s="146">
        <f>IF(N1112="nulová",J1112,0)</f>
        <v>0</v>
      </c>
      <c r="BJ1112" s="18" t="s">
        <v>90</v>
      </c>
      <c r="BK1112" s="146">
        <f>ROUND(I1112*H1112,2)</f>
        <v>0</v>
      </c>
      <c r="BL1112" s="18" t="s">
        <v>454</v>
      </c>
      <c r="BM1112" s="145" t="s">
        <v>1442</v>
      </c>
    </row>
    <row r="1113" spans="2:65" s="13" customFormat="1" ht="11.25">
      <c r="B1113" s="158"/>
      <c r="D1113" s="152" t="s">
        <v>368</v>
      </c>
      <c r="F1113" s="160" t="s">
        <v>6031</v>
      </c>
      <c r="H1113" s="161">
        <v>279.61500000000001</v>
      </c>
      <c r="I1113" s="162"/>
      <c r="L1113" s="158"/>
      <c r="M1113" s="163"/>
      <c r="T1113" s="164"/>
      <c r="AT1113" s="159" t="s">
        <v>368</v>
      </c>
      <c r="AU1113" s="159" t="s">
        <v>90</v>
      </c>
      <c r="AV1113" s="13" t="s">
        <v>90</v>
      </c>
      <c r="AW1113" s="13" t="s">
        <v>4</v>
      </c>
      <c r="AX1113" s="13" t="s">
        <v>84</v>
      </c>
      <c r="AY1113" s="159" t="s">
        <v>358</v>
      </c>
    </row>
    <row r="1114" spans="2:65" s="1" customFormat="1" ht="24.2" customHeight="1">
      <c r="B1114" s="33"/>
      <c r="C1114" s="134" t="s">
        <v>1458</v>
      </c>
      <c r="D1114" s="134" t="s">
        <v>360</v>
      </c>
      <c r="E1114" s="135" t="s">
        <v>1445</v>
      </c>
      <c r="F1114" s="136" t="s">
        <v>1446</v>
      </c>
      <c r="G1114" s="137" t="s">
        <v>195</v>
      </c>
      <c r="H1114" s="138">
        <v>122.105</v>
      </c>
      <c r="I1114" s="139"/>
      <c r="J1114" s="140">
        <f>ROUND(I1114*H1114,2)</f>
        <v>0</v>
      </c>
      <c r="K1114" s="136" t="s">
        <v>363</v>
      </c>
      <c r="L1114" s="33"/>
      <c r="M1114" s="141" t="s">
        <v>19</v>
      </c>
      <c r="N1114" s="142" t="s">
        <v>49</v>
      </c>
      <c r="P1114" s="143">
        <f>O1114*H1114</f>
        <v>0</v>
      </c>
      <c r="Q1114" s="143">
        <v>3.9825E-4</v>
      </c>
      <c r="R1114" s="143">
        <f>Q1114*H1114</f>
        <v>4.8628316250000005E-2</v>
      </c>
      <c r="S1114" s="143">
        <v>0</v>
      </c>
      <c r="T1114" s="144">
        <f>S1114*H1114</f>
        <v>0</v>
      </c>
      <c r="AR1114" s="145" t="s">
        <v>454</v>
      </c>
      <c r="AT1114" s="145" t="s">
        <v>360</v>
      </c>
      <c r="AU1114" s="145" t="s">
        <v>90</v>
      </c>
      <c r="AY1114" s="18" t="s">
        <v>358</v>
      </c>
      <c r="BE1114" s="146">
        <f>IF(N1114="základní",J1114,0)</f>
        <v>0</v>
      </c>
      <c r="BF1114" s="146">
        <f>IF(N1114="snížená",J1114,0)</f>
        <v>0</v>
      </c>
      <c r="BG1114" s="146">
        <f>IF(N1114="zákl. přenesená",J1114,0)</f>
        <v>0</v>
      </c>
      <c r="BH1114" s="146">
        <f>IF(N1114="sníž. přenesená",J1114,0)</f>
        <v>0</v>
      </c>
      <c r="BI1114" s="146">
        <f>IF(N1114="nulová",J1114,0)</f>
        <v>0</v>
      </c>
      <c r="BJ1114" s="18" t="s">
        <v>90</v>
      </c>
      <c r="BK1114" s="146">
        <f>ROUND(I1114*H1114,2)</f>
        <v>0</v>
      </c>
      <c r="BL1114" s="18" t="s">
        <v>454</v>
      </c>
      <c r="BM1114" s="145" t="s">
        <v>1447</v>
      </c>
    </row>
    <row r="1115" spans="2:65" s="1" customFormat="1" ht="11.25">
      <c r="B1115" s="33"/>
      <c r="D1115" s="147" t="s">
        <v>366</v>
      </c>
      <c r="F1115" s="148" t="s">
        <v>1448</v>
      </c>
      <c r="I1115" s="149"/>
      <c r="L1115" s="33"/>
      <c r="M1115" s="150"/>
      <c r="T1115" s="54"/>
      <c r="AT1115" s="18" t="s">
        <v>366</v>
      </c>
      <c r="AU1115" s="18" t="s">
        <v>90</v>
      </c>
    </row>
    <row r="1116" spans="2:65" s="13" customFormat="1" ht="11.25">
      <c r="B1116" s="158"/>
      <c r="D1116" s="152" t="s">
        <v>368</v>
      </c>
      <c r="E1116" s="159" t="s">
        <v>19</v>
      </c>
      <c r="F1116" s="160" t="s">
        <v>197</v>
      </c>
      <c r="H1116" s="161">
        <v>122.105</v>
      </c>
      <c r="I1116" s="162"/>
      <c r="L1116" s="158"/>
      <c r="M1116" s="163"/>
      <c r="T1116" s="164"/>
      <c r="AT1116" s="159" t="s">
        <v>368</v>
      </c>
      <c r="AU1116" s="159" t="s">
        <v>90</v>
      </c>
      <c r="AV1116" s="13" t="s">
        <v>90</v>
      </c>
      <c r="AW1116" s="13" t="s">
        <v>36</v>
      </c>
      <c r="AX1116" s="13" t="s">
        <v>77</v>
      </c>
      <c r="AY1116" s="159" t="s">
        <v>358</v>
      </c>
    </row>
    <row r="1117" spans="2:65" s="14" customFormat="1" ht="11.25">
      <c r="B1117" s="165"/>
      <c r="D1117" s="152" t="s">
        <v>368</v>
      </c>
      <c r="E1117" s="166" t="s">
        <v>19</v>
      </c>
      <c r="F1117" s="167" t="s">
        <v>371</v>
      </c>
      <c r="H1117" s="168">
        <v>122.105</v>
      </c>
      <c r="I1117" s="169"/>
      <c r="L1117" s="165"/>
      <c r="M1117" s="170"/>
      <c r="T1117" s="171"/>
      <c r="AT1117" s="166" t="s">
        <v>368</v>
      </c>
      <c r="AU1117" s="166" t="s">
        <v>90</v>
      </c>
      <c r="AV1117" s="14" t="s">
        <v>364</v>
      </c>
      <c r="AW1117" s="14" t="s">
        <v>36</v>
      </c>
      <c r="AX1117" s="14" t="s">
        <v>84</v>
      </c>
      <c r="AY1117" s="166" t="s">
        <v>358</v>
      </c>
    </row>
    <row r="1118" spans="2:65" s="1" customFormat="1" ht="49.15" customHeight="1">
      <c r="B1118" s="33"/>
      <c r="C1118" s="179" t="s">
        <v>1464</v>
      </c>
      <c r="D1118" s="179" t="s">
        <v>440</v>
      </c>
      <c r="E1118" s="180" t="s">
        <v>1440</v>
      </c>
      <c r="F1118" s="181" t="s">
        <v>1441</v>
      </c>
      <c r="G1118" s="182" t="s">
        <v>195</v>
      </c>
      <c r="H1118" s="183">
        <v>149.09</v>
      </c>
      <c r="I1118" s="184"/>
      <c r="J1118" s="185">
        <f>ROUND(I1118*H1118,2)</f>
        <v>0</v>
      </c>
      <c r="K1118" s="181" t="s">
        <v>363</v>
      </c>
      <c r="L1118" s="186"/>
      <c r="M1118" s="187" t="s">
        <v>19</v>
      </c>
      <c r="N1118" s="188" t="s">
        <v>49</v>
      </c>
      <c r="P1118" s="143">
        <f>O1118*H1118</f>
        <v>0</v>
      </c>
      <c r="Q1118" s="143">
        <v>5.4000000000000003E-3</v>
      </c>
      <c r="R1118" s="143">
        <f>Q1118*H1118</f>
        <v>0.80508600000000008</v>
      </c>
      <c r="S1118" s="143">
        <v>0</v>
      </c>
      <c r="T1118" s="144">
        <f>S1118*H1118</f>
        <v>0</v>
      </c>
      <c r="AR1118" s="145" t="s">
        <v>558</v>
      </c>
      <c r="AT1118" s="145" t="s">
        <v>440</v>
      </c>
      <c r="AU1118" s="145" t="s">
        <v>90</v>
      </c>
      <c r="AY1118" s="18" t="s">
        <v>358</v>
      </c>
      <c r="BE1118" s="146">
        <f>IF(N1118="základní",J1118,0)</f>
        <v>0</v>
      </c>
      <c r="BF1118" s="146">
        <f>IF(N1118="snížená",J1118,0)</f>
        <v>0</v>
      </c>
      <c r="BG1118" s="146">
        <f>IF(N1118="zákl. přenesená",J1118,0)</f>
        <v>0</v>
      </c>
      <c r="BH1118" s="146">
        <f>IF(N1118="sníž. přenesená",J1118,0)</f>
        <v>0</v>
      </c>
      <c r="BI1118" s="146">
        <f>IF(N1118="nulová",J1118,0)</f>
        <v>0</v>
      </c>
      <c r="BJ1118" s="18" t="s">
        <v>90</v>
      </c>
      <c r="BK1118" s="146">
        <f>ROUND(I1118*H1118,2)</f>
        <v>0</v>
      </c>
      <c r="BL1118" s="18" t="s">
        <v>454</v>
      </c>
      <c r="BM1118" s="145" t="s">
        <v>1450</v>
      </c>
    </row>
    <row r="1119" spans="2:65" s="13" customFormat="1" ht="11.25">
      <c r="B1119" s="158"/>
      <c r="D1119" s="152" t="s">
        <v>368</v>
      </c>
      <c r="E1119" s="159" t="s">
        <v>19</v>
      </c>
      <c r="F1119" s="160" t="s">
        <v>197</v>
      </c>
      <c r="H1119" s="161">
        <v>122.105</v>
      </c>
      <c r="I1119" s="162"/>
      <c r="L1119" s="158"/>
      <c r="M1119" s="163"/>
      <c r="T1119" s="164"/>
      <c r="AT1119" s="159" t="s">
        <v>368</v>
      </c>
      <c r="AU1119" s="159" t="s">
        <v>90</v>
      </c>
      <c r="AV1119" s="13" t="s">
        <v>90</v>
      </c>
      <c r="AW1119" s="13" t="s">
        <v>36</v>
      </c>
      <c r="AX1119" s="13" t="s">
        <v>77</v>
      </c>
      <c r="AY1119" s="159" t="s">
        <v>358</v>
      </c>
    </row>
    <row r="1120" spans="2:65" s="14" customFormat="1" ht="11.25">
      <c r="B1120" s="165"/>
      <c r="D1120" s="152" t="s">
        <v>368</v>
      </c>
      <c r="E1120" s="166" t="s">
        <v>19</v>
      </c>
      <c r="F1120" s="167" t="s">
        <v>371</v>
      </c>
      <c r="H1120" s="168">
        <v>122.105</v>
      </c>
      <c r="I1120" s="169"/>
      <c r="L1120" s="165"/>
      <c r="M1120" s="170"/>
      <c r="T1120" s="171"/>
      <c r="AT1120" s="166" t="s">
        <v>368</v>
      </c>
      <c r="AU1120" s="166" t="s">
        <v>90</v>
      </c>
      <c r="AV1120" s="14" t="s">
        <v>364</v>
      </c>
      <c r="AW1120" s="14" t="s">
        <v>36</v>
      </c>
      <c r="AX1120" s="14" t="s">
        <v>84</v>
      </c>
      <c r="AY1120" s="166" t="s">
        <v>358</v>
      </c>
    </row>
    <row r="1121" spans="2:65" s="13" customFormat="1" ht="11.25">
      <c r="B1121" s="158"/>
      <c r="D1121" s="152" t="s">
        <v>368</v>
      </c>
      <c r="F1121" s="160" t="s">
        <v>6032</v>
      </c>
      <c r="H1121" s="161">
        <v>149.09</v>
      </c>
      <c r="I1121" s="162"/>
      <c r="L1121" s="158"/>
      <c r="M1121" s="163"/>
      <c r="T1121" s="164"/>
      <c r="AT1121" s="159" t="s">
        <v>368</v>
      </c>
      <c r="AU1121" s="159" t="s">
        <v>90</v>
      </c>
      <c r="AV1121" s="13" t="s">
        <v>90</v>
      </c>
      <c r="AW1121" s="13" t="s">
        <v>4</v>
      </c>
      <c r="AX1121" s="13" t="s">
        <v>84</v>
      </c>
      <c r="AY1121" s="159" t="s">
        <v>358</v>
      </c>
    </row>
    <row r="1122" spans="2:65" s="1" customFormat="1" ht="44.25" customHeight="1">
      <c r="B1122" s="33"/>
      <c r="C1122" s="134" t="s">
        <v>1469</v>
      </c>
      <c r="D1122" s="134" t="s">
        <v>360</v>
      </c>
      <c r="E1122" s="135" t="s">
        <v>1453</v>
      </c>
      <c r="F1122" s="136" t="s">
        <v>1454</v>
      </c>
      <c r="G1122" s="137" t="s">
        <v>195</v>
      </c>
      <c r="H1122" s="138">
        <v>122.105</v>
      </c>
      <c r="I1122" s="139"/>
      <c r="J1122" s="140">
        <f>ROUND(I1122*H1122,2)</f>
        <v>0</v>
      </c>
      <c r="K1122" s="136" t="s">
        <v>363</v>
      </c>
      <c r="L1122" s="33"/>
      <c r="M1122" s="141" t="s">
        <v>19</v>
      </c>
      <c r="N1122" s="142" t="s">
        <v>49</v>
      </c>
      <c r="P1122" s="143">
        <f>O1122*H1122</f>
        <v>0</v>
      </c>
      <c r="Q1122" s="143">
        <v>3.9500000000000001E-4</v>
      </c>
      <c r="R1122" s="143">
        <f>Q1122*H1122</f>
        <v>4.8231475000000003E-2</v>
      </c>
      <c r="S1122" s="143">
        <v>0</v>
      </c>
      <c r="T1122" s="144">
        <f>S1122*H1122</f>
        <v>0</v>
      </c>
      <c r="AR1122" s="145" t="s">
        <v>454</v>
      </c>
      <c r="AT1122" s="145" t="s">
        <v>360</v>
      </c>
      <c r="AU1122" s="145" t="s">
        <v>90</v>
      </c>
      <c r="AY1122" s="18" t="s">
        <v>358</v>
      </c>
      <c r="BE1122" s="146">
        <f>IF(N1122="základní",J1122,0)</f>
        <v>0</v>
      </c>
      <c r="BF1122" s="146">
        <f>IF(N1122="snížená",J1122,0)</f>
        <v>0</v>
      </c>
      <c r="BG1122" s="146">
        <f>IF(N1122="zákl. přenesená",J1122,0)</f>
        <v>0</v>
      </c>
      <c r="BH1122" s="146">
        <f>IF(N1122="sníž. přenesená",J1122,0)</f>
        <v>0</v>
      </c>
      <c r="BI1122" s="146">
        <f>IF(N1122="nulová",J1122,0)</f>
        <v>0</v>
      </c>
      <c r="BJ1122" s="18" t="s">
        <v>90</v>
      </c>
      <c r="BK1122" s="146">
        <f>ROUND(I1122*H1122,2)</f>
        <v>0</v>
      </c>
      <c r="BL1122" s="18" t="s">
        <v>454</v>
      </c>
      <c r="BM1122" s="145" t="s">
        <v>1455</v>
      </c>
    </row>
    <row r="1123" spans="2:65" s="1" customFormat="1" ht="11.25">
      <c r="B1123" s="33"/>
      <c r="D1123" s="147" t="s">
        <v>366</v>
      </c>
      <c r="F1123" s="148" t="s">
        <v>1456</v>
      </c>
      <c r="I1123" s="149"/>
      <c r="L1123" s="33"/>
      <c r="M1123" s="150"/>
      <c r="T1123" s="54"/>
      <c r="AT1123" s="18" t="s">
        <v>366</v>
      </c>
      <c r="AU1123" s="18" t="s">
        <v>90</v>
      </c>
    </row>
    <row r="1124" spans="2:65" s="13" customFormat="1" ht="11.25">
      <c r="B1124" s="158"/>
      <c r="D1124" s="152" t="s">
        <v>368</v>
      </c>
      <c r="E1124" s="159" t="s">
        <v>19</v>
      </c>
      <c r="F1124" s="160" t="s">
        <v>197</v>
      </c>
      <c r="H1124" s="161">
        <v>122.105</v>
      </c>
      <c r="I1124" s="162"/>
      <c r="L1124" s="158"/>
      <c r="M1124" s="163"/>
      <c r="T1124" s="164"/>
      <c r="AT1124" s="159" t="s">
        <v>368</v>
      </c>
      <c r="AU1124" s="159" t="s">
        <v>90</v>
      </c>
      <c r="AV1124" s="13" t="s">
        <v>90</v>
      </c>
      <c r="AW1124" s="13" t="s">
        <v>36</v>
      </c>
      <c r="AX1124" s="13" t="s">
        <v>77</v>
      </c>
      <c r="AY1124" s="159" t="s">
        <v>358</v>
      </c>
    </row>
    <row r="1125" spans="2:65" s="14" customFormat="1" ht="11.25">
      <c r="B1125" s="165"/>
      <c r="D1125" s="152" t="s">
        <v>368</v>
      </c>
      <c r="E1125" s="166" t="s">
        <v>19</v>
      </c>
      <c r="F1125" s="167" t="s">
        <v>371</v>
      </c>
      <c r="H1125" s="168">
        <v>122.105</v>
      </c>
      <c r="I1125" s="169"/>
      <c r="L1125" s="165"/>
      <c r="M1125" s="170"/>
      <c r="T1125" s="171"/>
      <c r="AT1125" s="166" t="s">
        <v>368</v>
      </c>
      <c r="AU1125" s="166" t="s">
        <v>90</v>
      </c>
      <c r="AV1125" s="14" t="s">
        <v>364</v>
      </c>
      <c r="AW1125" s="14" t="s">
        <v>36</v>
      </c>
      <c r="AX1125" s="14" t="s">
        <v>84</v>
      </c>
      <c r="AY1125" s="166" t="s">
        <v>358</v>
      </c>
    </row>
    <row r="1126" spans="2:65" s="1" customFormat="1" ht="24.2" customHeight="1">
      <c r="B1126" s="33"/>
      <c r="C1126" s="134" t="s">
        <v>1474</v>
      </c>
      <c r="D1126" s="134" t="s">
        <v>360</v>
      </c>
      <c r="E1126" s="135" t="s">
        <v>1459</v>
      </c>
      <c r="F1126" s="136" t="s">
        <v>1460</v>
      </c>
      <c r="G1126" s="137" t="s">
        <v>235</v>
      </c>
      <c r="H1126" s="138">
        <v>68.400000000000006</v>
      </c>
      <c r="I1126" s="139"/>
      <c r="J1126" s="140">
        <f>ROUND(I1126*H1126,2)</f>
        <v>0</v>
      </c>
      <c r="K1126" s="136" t="s">
        <v>363</v>
      </c>
      <c r="L1126" s="33"/>
      <c r="M1126" s="141" t="s">
        <v>19</v>
      </c>
      <c r="N1126" s="142" t="s">
        <v>49</v>
      </c>
      <c r="P1126" s="143">
        <f>O1126*H1126</f>
        <v>0</v>
      </c>
      <c r="Q1126" s="143">
        <v>1.6000000000000001E-4</v>
      </c>
      <c r="R1126" s="143">
        <f>Q1126*H1126</f>
        <v>1.0944000000000002E-2</v>
      </c>
      <c r="S1126" s="143">
        <v>0</v>
      </c>
      <c r="T1126" s="144">
        <f>S1126*H1126</f>
        <v>0</v>
      </c>
      <c r="AR1126" s="145" t="s">
        <v>454</v>
      </c>
      <c r="AT1126" s="145" t="s">
        <v>360</v>
      </c>
      <c r="AU1126" s="145" t="s">
        <v>90</v>
      </c>
      <c r="AY1126" s="18" t="s">
        <v>358</v>
      </c>
      <c r="BE1126" s="146">
        <f>IF(N1126="základní",J1126,0)</f>
        <v>0</v>
      </c>
      <c r="BF1126" s="146">
        <f>IF(N1126="snížená",J1126,0)</f>
        <v>0</v>
      </c>
      <c r="BG1126" s="146">
        <f>IF(N1126="zákl. přenesená",J1126,0)</f>
        <v>0</v>
      </c>
      <c r="BH1126" s="146">
        <f>IF(N1126="sníž. přenesená",J1126,0)</f>
        <v>0</v>
      </c>
      <c r="BI1126" s="146">
        <f>IF(N1126="nulová",J1126,0)</f>
        <v>0</v>
      </c>
      <c r="BJ1126" s="18" t="s">
        <v>90</v>
      </c>
      <c r="BK1126" s="146">
        <f>ROUND(I1126*H1126,2)</f>
        <v>0</v>
      </c>
      <c r="BL1126" s="18" t="s">
        <v>454</v>
      </c>
      <c r="BM1126" s="145" t="s">
        <v>1461</v>
      </c>
    </row>
    <row r="1127" spans="2:65" s="1" customFormat="1" ht="11.25">
      <c r="B1127" s="33"/>
      <c r="D1127" s="147" t="s">
        <v>366</v>
      </c>
      <c r="F1127" s="148" t="s">
        <v>1462</v>
      </c>
      <c r="I1127" s="149"/>
      <c r="L1127" s="33"/>
      <c r="M1127" s="150"/>
      <c r="T1127" s="54"/>
      <c r="AT1127" s="18" t="s">
        <v>366</v>
      </c>
      <c r="AU1127" s="18" t="s">
        <v>90</v>
      </c>
    </row>
    <row r="1128" spans="2:65" s="12" customFormat="1" ht="11.25">
      <c r="B1128" s="151"/>
      <c r="D1128" s="152" t="s">
        <v>368</v>
      </c>
      <c r="E1128" s="153" t="s">
        <v>19</v>
      </c>
      <c r="F1128" s="154" t="s">
        <v>2939</v>
      </c>
      <c r="H1128" s="153" t="s">
        <v>19</v>
      </c>
      <c r="I1128" s="155"/>
      <c r="L1128" s="151"/>
      <c r="M1128" s="156"/>
      <c r="T1128" s="157"/>
      <c r="AT1128" s="153" t="s">
        <v>368</v>
      </c>
      <c r="AU1128" s="153" t="s">
        <v>90</v>
      </c>
      <c r="AV1128" s="12" t="s">
        <v>84</v>
      </c>
      <c r="AW1128" s="12" t="s">
        <v>36</v>
      </c>
      <c r="AX1128" s="12" t="s">
        <v>77</v>
      </c>
      <c r="AY1128" s="153" t="s">
        <v>358</v>
      </c>
    </row>
    <row r="1129" spans="2:65" s="12" customFormat="1" ht="11.25">
      <c r="B1129" s="151"/>
      <c r="D1129" s="152" t="s">
        <v>368</v>
      </c>
      <c r="E1129" s="153" t="s">
        <v>19</v>
      </c>
      <c r="F1129" s="154" t="s">
        <v>6033</v>
      </c>
      <c r="H1129" s="153" t="s">
        <v>19</v>
      </c>
      <c r="I1129" s="155"/>
      <c r="L1129" s="151"/>
      <c r="M1129" s="156"/>
      <c r="T1129" s="157"/>
      <c r="AT1129" s="153" t="s">
        <v>368</v>
      </c>
      <c r="AU1129" s="153" t="s">
        <v>90</v>
      </c>
      <c r="AV1129" s="12" t="s">
        <v>84</v>
      </c>
      <c r="AW1129" s="12" t="s">
        <v>36</v>
      </c>
      <c r="AX1129" s="12" t="s">
        <v>77</v>
      </c>
      <c r="AY1129" s="153" t="s">
        <v>358</v>
      </c>
    </row>
    <row r="1130" spans="2:65" s="12" customFormat="1" ht="11.25">
      <c r="B1130" s="151"/>
      <c r="D1130" s="152" t="s">
        <v>368</v>
      </c>
      <c r="E1130" s="153" t="s">
        <v>19</v>
      </c>
      <c r="F1130" s="154" t="s">
        <v>5690</v>
      </c>
      <c r="H1130" s="153" t="s">
        <v>19</v>
      </c>
      <c r="I1130" s="155"/>
      <c r="L1130" s="151"/>
      <c r="M1130" s="156"/>
      <c r="T1130" s="157"/>
      <c r="AT1130" s="153" t="s">
        <v>368</v>
      </c>
      <c r="AU1130" s="153" t="s">
        <v>90</v>
      </c>
      <c r="AV1130" s="12" t="s">
        <v>84</v>
      </c>
      <c r="AW1130" s="12" t="s">
        <v>36</v>
      </c>
      <c r="AX1130" s="12" t="s">
        <v>77</v>
      </c>
      <c r="AY1130" s="153" t="s">
        <v>358</v>
      </c>
    </row>
    <row r="1131" spans="2:65" s="12" customFormat="1" ht="11.25">
      <c r="B1131" s="151"/>
      <c r="D1131" s="152" t="s">
        <v>368</v>
      </c>
      <c r="E1131" s="153" t="s">
        <v>19</v>
      </c>
      <c r="F1131" s="154" t="s">
        <v>6034</v>
      </c>
      <c r="H1131" s="153" t="s">
        <v>19</v>
      </c>
      <c r="I1131" s="155"/>
      <c r="L1131" s="151"/>
      <c r="M1131" s="156"/>
      <c r="T1131" s="157"/>
      <c r="AT1131" s="153" t="s">
        <v>368</v>
      </c>
      <c r="AU1131" s="153" t="s">
        <v>90</v>
      </c>
      <c r="AV1131" s="12" t="s">
        <v>84</v>
      </c>
      <c r="AW1131" s="12" t="s">
        <v>36</v>
      </c>
      <c r="AX1131" s="12" t="s">
        <v>77</v>
      </c>
      <c r="AY1131" s="153" t="s">
        <v>358</v>
      </c>
    </row>
    <row r="1132" spans="2:65" s="13" customFormat="1" ht="11.25">
      <c r="B1132" s="158"/>
      <c r="D1132" s="152" t="s">
        <v>368</v>
      </c>
      <c r="E1132" s="159" t="s">
        <v>19</v>
      </c>
      <c r="F1132" s="160" t="s">
        <v>6035</v>
      </c>
      <c r="H1132" s="161">
        <v>68.400000000000006</v>
      </c>
      <c r="I1132" s="162"/>
      <c r="L1132" s="158"/>
      <c r="M1132" s="163"/>
      <c r="T1132" s="164"/>
      <c r="AT1132" s="159" t="s">
        <v>368</v>
      </c>
      <c r="AU1132" s="159" t="s">
        <v>90</v>
      </c>
      <c r="AV1132" s="13" t="s">
        <v>90</v>
      </c>
      <c r="AW1132" s="13" t="s">
        <v>36</v>
      </c>
      <c r="AX1132" s="13" t="s">
        <v>77</v>
      </c>
      <c r="AY1132" s="159" t="s">
        <v>358</v>
      </c>
    </row>
    <row r="1133" spans="2:65" s="14" customFormat="1" ht="11.25">
      <c r="B1133" s="165"/>
      <c r="D1133" s="152" t="s">
        <v>368</v>
      </c>
      <c r="E1133" s="166" t="s">
        <v>19</v>
      </c>
      <c r="F1133" s="167" t="s">
        <v>371</v>
      </c>
      <c r="H1133" s="168">
        <v>68.400000000000006</v>
      </c>
      <c r="I1133" s="169"/>
      <c r="L1133" s="165"/>
      <c r="M1133" s="170"/>
      <c r="T1133" s="171"/>
      <c r="AT1133" s="166" t="s">
        <v>368</v>
      </c>
      <c r="AU1133" s="166" t="s">
        <v>90</v>
      </c>
      <c r="AV1133" s="14" t="s">
        <v>364</v>
      </c>
      <c r="AW1133" s="14" t="s">
        <v>36</v>
      </c>
      <c r="AX1133" s="14" t="s">
        <v>84</v>
      </c>
      <c r="AY1133" s="166" t="s">
        <v>358</v>
      </c>
    </row>
    <row r="1134" spans="2:65" s="1" customFormat="1" ht="37.9" customHeight="1">
      <c r="B1134" s="33"/>
      <c r="C1134" s="134" t="s">
        <v>1481</v>
      </c>
      <c r="D1134" s="134" t="s">
        <v>360</v>
      </c>
      <c r="E1134" s="135" t="s">
        <v>1470</v>
      </c>
      <c r="F1134" s="136" t="s">
        <v>1471</v>
      </c>
      <c r="G1134" s="137" t="s">
        <v>504</v>
      </c>
      <c r="H1134" s="138">
        <v>4</v>
      </c>
      <c r="I1134" s="139"/>
      <c r="J1134" s="140">
        <f>ROUND(I1134*H1134,2)</f>
        <v>0</v>
      </c>
      <c r="K1134" s="136" t="s">
        <v>363</v>
      </c>
      <c r="L1134" s="33"/>
      <c r="M1134" s="141" t="s">
        <v>19</v>
      </c>
      <c r="N1134" s="142" t="s">
        <v>49</v>
      </c>
      <c r="P1134" s="143">
        <f>O1134*H1134</f>
        <v>0</v>
      </c>
      <c r="Q1134" s="143">
        <v>1.84E-4</v>
      </c>
      <c r="R1134" s="143">
        <f>Q1134*H1134</f>
        <v>7.36E-4</v>
      </c>
      <c r="S1134" s="143">
        <v>0</v>
      </c>
      <c r="T1134" s="144">
        <f>S1134*H1134</f>
        <v>0</v>
      </c>
      <c r="AR1134" s="145" t="s">
        <v>454</v>
      </c>
      <c r="AT1134" s="145" t="s">
        <v>360</v>
      </c>
      <c r="AU1134" s="145" t="s">
        <v>90</v>
      </c>
      <c r="AY1134" s="18" t="s">
        <v>358</v>
      </c>
      <c r="BE1134" s="146">
        <f>IF(N1134="základní",J1134,0)</f>
        <v>0</v>
      </c>
      <c r="BF1134" s="146">
        <f>IF(N1134="snížená",J1134,0)</f>
        <v>0</v>
      </c>
      <c r="BG1134" s="146">
        <f>IF(N1134="zákl. přenesená",J1134,0)</f>
        <v>0</v>
      </c>
      <c r="BH1134" s="146">
        <f>IF(N1134="sníž. přenesená",J1134,0)</f>
        <v>0</v>
      </c>
      <c r="BI1134" s="146">
        <f>IF(N1134="nulová",J1134,0)</f>
        <v>0</v>
      </c>
      <c r="BJ1134" s="18" t="s">
        <v>90</v>
      </c>
      <c r="BK1134" s="146">
        <f>ROUND(I1134*H1134,2)</f>
        <v>0</v>
      </c>
      <c r="BL1134" s="18" t="s">
        <v>454</v>
      </c>
      <c r="BM1134" s="145" t="s">
        <v>1472</v>
      </c>
    </row>
    <row r="1135" spans="2:65" s="1" customFormat="1" ht="11.25">
      <c r="B1135" s="33"/>
      <c r="D1135" s="147" t="s">
        <v>366</v>
      </c>
      <c r="F1135" s="148" t="s">
        <v>1473</v>
      </c>
      <c r="I1135" s="149"/>
      <c r="L1135" s="33"/>
      <c r="M1135" s="150"/>
      <c r="T1135" s="54"/>
      <c r="AT1135" s="18" t="s">
        <v>366</v>
      </c>
      <c r="AU1135" s="18" t="s">
        <v>90</v>
      </c>
    </row>
    <row r="1136" spans="2:65" s="1" customFormat="1" ht="49.15" customHeight="1">
      <c r="B1136" s="33"/>
      <c r="C1136" s="134" t="s">
        <v>1485</v>
      </c>
      <c r="D1136" s="134" t="s">
        <v>360</v>
      </c>
      <c r="E1136" s="135" t="s">
        <v>1475</v>
      </c>
      <c r="F1136" s="136" t="s">
        <v>1476</v>
      </c>
      <c r="G1136" s="137" t="s">
        <v>504</v>
      </c>
      <c r="H1136" s="138">
        <v>7</v>
      </c>
      <c r="I1136" s="139"/>
      <c r="J1136" s="140">
        <f>ROUND(I1136*H1136,2)</f>
        <v>0</v>
      </c>
      <c r="K1136" s="136" t="s">
        <v>363</v>
      </c>
      <c r="L1136" s="33"/>
      <c r="M1136" s="141" t="s">
        <v>19</v>
      </c>
      <c r="N1136" s="142" t="s">
        <v>49</v>
      </c>
      <c r="P1136" s="143">
        <f>O1136*H1136</f>
        <v>0</v>
      </c>
      <c r="Q1136" s="143">
        <v>1E-4</v>
      </c>
      <c r="R1136" s="143">
        <f>Q1136*H1136</f>
        <v>6.9999999999999999E-4</v>
      </c>
      <c r="S1136" s="143">
        <v>0</v>
      </c>
      <c r="T1136" s="144">
        <f>S1136*H1136</f>
        <v>0</v>
      </c>
      <c r="AR1136" s="145" t="s">
        <v>454</v>
      </c>
      <c r="AT1136" s="145" t="s">
        <v>360</v>
      </c>
      <c r="AU1136" s="145" t="s">
        <v>90</v>
      </c>
      <c r="AY1136" s="18" t="s">
        <v>358</v>
      </c>
      <c r="BE1136" s="146">
        <f>IF(N1136="základní",J1136,0)</f>
        <v>0</v>
      </c>
      <c r="BF1136" s="146">
        <f>IF(N1136="snížená",J1136,0)</f>
        <v>0</v>
      </c>
      <c r="BG1136" s="146">
        <f>IF(N1136="zákl. přenesená",J1136,0)</f>
        <v>0</v>
      </c>
      <c r="BH1136" s="146">
        <f>IF(N1136="sníž. přenesená",J1136,0)</f>
        <v>0</v>
      </c>
      <c r="BI1136" s="146">
        <f>IF(N1136="nulová",J1136,0)</f>
        <v>0</v>
      </c>
      <c r="BJ1136" s="18" t="s">
        <v>90</v>
      </c>
      <c r="BK1136" s="146">
        <f>ROUND(I1136*H1136,2)</f>
        <v>0</v>
      </c>
      <c r="BL1136" s="18" t="s">
        <v>454</v>
      </c>
      <c r="BM1136" s="145" t="s">
        <v>6036</v>
      </c>
    </row>
    <row r="1137" spans="2:65" s="1" customFormat="1" ht="11.25">
      <c r="B1137" s="33"/>
      <c r="D1137" s="147" t="s">
        <v>366</v>
      </c>
      <c r="F1137" s="148" t="s">
        <v>1478</v>
      </c>
      <c r="I1137" s="149"/>
      <c r="L1137" s="33"/>
      <c r="M1137" s="150"/>
      <c r="T1137" s="54"/>
      <c r="AT1137" s="18" t="s">
        <v>366</v>
      </c>
      <c r="AU1137" s="18" t="s">
        <v>90</v>
      </c>
    </row>
    <row r="1138" spans="2:65" s="12" customFormat="1" ht="11.25">
      <c r="B1138" s="151"/>
      <c r="D1138" s="152" t="s">
        <v>368</v>
      </c>
      <c r="E1138" s="153" t="s">
        <v>19</v>
      </c>
      <c r="F1138" s="154" t="s">
        <v>1160</v>
      </c>
      <c r="H1138" s="153" t="s">
        <v>19</v>
      </c>
      <c r="I1138" s="155"/>
      <c r="L1138" s="151"/>
      <c r="M1138" s="156"/>
      <c r="T1138" s="157"/>
      <c r="AT1138" s="153" t="s">
        <v>368</v>
      </c>
      <c r="AU1138" s="153" t="s">
        <v>90</v>
      </c>
      <c r="AV1138" s="12" t="s">
        <v>84</v>
      </c>
      <c r="AW1138" s="12" t="s">
        <v>36</v>
      </c>
      <c r="AX1138" s="12" t="s">
        <v>77</v>
      </c>
      <c r="AY1138" s="153" t="s">
        <v>358</v>
      </c>
    </row>
    <row r="1139" spans="2:65" s="12" customFormat="1" ht="11.25">
      <c r="B1139" s="151"/>
      <c r="D1139" s="152" t="s">
        <v>368</v>
      </c>
      <c r="E1139" s="153" t="s">
        <v>19</v>
      </c>
      <c r="F1139" s="154" t="s">
        <v>460</v>
      </c>
      <c r="H1139" s="153" t="s">
        <v>19</v>
      </c>
      <c r="I1139" s="155"/>
      <c r="L1139" s="151"/>
      <c r="M1139" s="156"/>
      <c r="T1139" s="157"/>
      <c r="AT1139" s="153" t="s">
        <v>368</v>
      </c>
      <c r="AU1139" s="153" t="s">
        <v>90</v>
      </c>
      <c r="AV1139" s="12" t="s">
        <v>84</v>
      </c>
      <c r="AW1139" s="12" t="s">
        <v>36</v>
      </c>
      <c r="AX1139" s="12" t="s">
        <v>77</v>
      </c>
      <c r="AY1139" s="153" t="s">
        <v>358</v>
      </c>
    </row>
    <row r="1140" spans="2:65" s="13" customFormat="1" ht="11.25">
      <c r="B1140" s="158"/>
      <c r="D1140" s="152" t="s">
        <v>368</v>
      </c>
      <c r="E1140" s="159" t="s">
        <v>19</v>
      </c>
      <c r="F1140" s="160" t="s">
        <v>6037</v>
      </c>
      <c r="H1140" s="161">
        <v>1</v>
      </c>
      <c r="I1140" s="162"/>
      <c r="L1140" s="158"/>
      <c r="M1140" s="163"/>
      <c r="T1140" s="164"/>
      <c r="AT1140" s="159" t="s">
        <v>368</v>
      </c>
      <c r="AU1140" s="159" t="s">
        <v>90</v>
      </c>
      <c r="AV1140" s="13" t="s">
        <v>90</v>
      </c>
      <c r="AW1140" s="13" t="s">
        <v>36</v>
      </c>
      <c r="AX1140" s="13" t="s">
        <v>77</v>
      </c>
      <c r="AY1140" s="159" t="s">
        <v>358</v>
      </c>
    </row>
    <row r="1141" spans="2:65" s="13" customFormat="1" ht="11.25">
      <c r="B1141" s="158"/>
      <c r="D1141" s="152" t="s">
        <v>368</v>
      </c>
      <c r="E1141" s="159" t="s">
        <v>19</v>
      </c>
      <c r="F1141" s="160" t="s">
        <v>6038</v>
      </c>
      <c r="H1141" s="161">
        <v>6</v>
      </c>
      <c r="I1141" s="162"/>
      <c r="L1141" s="158"/>
      <c r="M1141" s="163"/>
      <c r="T1141" s="164"/>
      <c r="AT1141" s="159" t="s">
        <v>368</v>
      </c>
      <c r="AU1141" s="159" t="s">
        <v>90</v>
      </c>
      <c r="AV1141" s="13" t="s">
        <v>90</v>
      </c>
      <c r="AW1141" s="13" t="s">
        <v>36</v>
      </c>
      <c r="AX1141" s="13" t="s">
        <v>77</v>
      </c>
      <c r="AY1141" s="159" t="s">
        <v>358</v>
      </c>
    </row>
    <row r="1142" spans="2:65" s="14" customFormat="1" ht="11.25">
      <c r="B1142" s="165"/>
      <c r="D1142" s="152" t="s">
        <v>368</v>
      </c>
      <c r="E1142" s="166" t="s">
        <v>19</v>
      </c>
      <c r="F1142" s="167" t="s">
        <v>371</v>
      </c>
      <c r="H1142" s="168">
        <v>7</v>
      </c>
      <c r="I1142" s="169"/>
      <c r="L1142" s="165"/>
      <c r="M1142" s="170"/>
      <c r="T1142" s="171"/>
      <c r="AT1142" s="166" t="s">
        <v>368</v>
      </c>
      <c r="AU1142" s="166" t="s">
        <v>90</v>
      </c>
      <c r="AV1142" s="14" t="s">
        <v>364</v>
      </c>
      <c r="AW1142" s="14" t="s">
        <v>36</v>
      </c>
      <c r="AX1142" s="14" t="s">
        <v>84</v>
      </c>
      <c r="AY1142" s="166" t="s">
        <v>358</v>
      </c>
    </row>
    <row r="1143" spans="2:65" s="1" customFormat="1" ht="24.2" customHeight="1">
      <c r="B1143" s="33"/>
      <c r="C1143" s="179" t="s">
        <v>1489</v>
      </c>
      <c r="D1143" s="179" t="s">
        <v>440</v>
      </c>
      <c r="E1143" s="180" t="s">
        <v>1482</v>
      </c>
      <c r="F1143" s="181" t="s">
        <v>1483</v>
      </c>
      <c r="G1143" s="182" t="s">
        <v>504</v>
      </c>
      <c r="H1143" s="183">
        <v>1</v>
      </c>
      <c r="I1143" s="184"/>
      <c r="J1143" s="185">
        <f>ROUND(I1143*H1143,2)</f>
        <v>0</v>
      </c>
      <c r="K1143" s="181" t="s">
        <v>19</v>
      </c>
      <c r="L1143" s="186"/>
      <c r="M1143" s="187" t="s">
        <v>19</v>
      </c>
      <c r="N1143" s="188" t="s">
        <v>49</v>
      </c>
      <c r="P1143" s="143">
        <f>O1143*H1143</f>
        <v>0</v>
      </c>
      <c r="Q1143" s="143">
        <v>2.9999999999999997E-4</v>
      </c>
      <c r="R1143" s="143">
        <f>Q1143*H1143</f>
        <v>2.9999999999999997E-4</v>
      </c>
      <c r="S1143" s="143">
        <v>0</v>
      </c>
      <c r="T1143" s="144">
        <f>S1143*H1143</f>
        <v>0</v>
      </c>
      <c r="AR1143" s="145" t="s">
        <v>558</v>
      </c>
      <c r="AT1143" s="145" t="s">
        <v>440</v>
      </c>
      <c r="AU1143" s="145" t="s">
        <v>90</v>
      </c>
      <c r="AY1143" s="18" t="s">
        <v>358</v>
      </c>
      <c r="BE1143" s="146">
        <f>IF(N1143="základní",J1143,0)</f>
        <v>0</v>
      </c>
      <c r="BF1143" s="146">
        <f>IF(N1143="snížená",J1143,0)</f>
        <v>0</v>
      </c>
      <c r="BG1143" s="146">
        <f>IF(N1143="zákl. přenesená",J1143,0)</f>
        <v>0</v>
      </c>
      <c r="BH1143" s="146">
        <f>IF(N1143="sníž. přenesená",J1143,0)</f>
        <v>0</v>
      </c>
      <c r="BI1143" s="146">
        <f>IF(N1143="nulová",J1143,0)</f>
        <v>0</v>
      </c>
      <c r="BJ1143" s="18" t="s">
        <v>90</v>
      </c>
      <c r="BK1143" s="146">
        <f>ROUND(I1143*H1143,2)</f>
        <v>0</v>
      </c>
      <c r="BL1143" s="18" t="s">
        <v>454</v>
      </c>
      <c r="BM1143" s="145" t="s">
        <v>6039</v>
      </c>
    </row>
    <row r="1144" spans="2:65" s="12" customFormat="1" ht="11.25">
      <c r="B1144" s="151"/>
      <c r="D1144" s="152" t="s">
        <v>368</v>
      </c>
      <c r="E1144" s="153" t="s">
        <v>19</v>
      </c>
      <c r="F1144" s="154" t="s">
        <v>1160</v>
      </c>
      <c r="H1144" s="153" t="s">
        <v>19</v>
      </c>
      <c r="I1144" s="155"/>
      <c r="L1144" s="151"/>
      <c r="M1144" s="156"/>
      <c r="T1144" s="157"/>
      <c r="AT1144" s="153" t="s">
        <v>368</v>
      </c>
      <c r="AU1144" s="153" t="s">
        <v>90</v>
      </c>
      <c r="AV1144" s="12" t="s">
        <v>84</v>
      </c>
      <c r="AW1144" s="12" t="s">
        <v>36</v>
      </c>
      <c r="AX1144" s="12" t="s">
        <v>77</v>
      </c>
      <c r="AY1144" s="153" t="s">
        <v>358</v>
      </c>
    </row>
    <row r="1145" spans="2:65" s="12" customFormat="1" ht="11.25">
      <c r="B1145" s="151"/>
      <c r="D1145" s="152" t="s">
        <v>368</v>
      </c>
      <c r="E1145" s="153" t="s">
        <v>19</v>
      </c>
      <c r="F1145" s="154" t="s">
        <v>460</v>
      </c>
      <c r="H1145" s="153" t="s">
        <v>19</v>
      </c>
      <c r="I1145" s="155"/>
      <c r="L1145" s="151"/>
      <c r="M1145" s="156"/>
      <c r="T1145" s="157"/>
      <c r="AT1145" s="153" t="s">
        <v>368</v>
      </c>
      <c r="AU1145" s="153" t="s">
        <v>90</v>
      </c>
      <c r="AV1145" s="12" t="s">
        <v>84</v>
      </c>
      <c r="AW1145" s="12" t="s">
        <v>36</v>
      </c>
      <c r="AX1145" s="12" t="s">
        <v>77</v>
      </c>
      <c r="AY1145" s="153" t="s">
        <v>358</v>
      </c>
    </row>
    <row r="1146" spans="2:65" s="13" customFormat="1" ht="11.25">
      <c r="B1146" s="158"/>
      <c r="D1146" s="152" t="s">
        <v>368</v>
      </c>
      <c r="E1146" s="159" t="s">
        <v>19</v>
      </c>
      <c r="F1146" s="160" t="s">
        <v>6037</v>
      </c>
      <c r="H1146" s="161">
        <v>1</v>
      </c>
      <c r="I1146" s="162"/>
      <c r="L1146" s="158"/>
      <c r="M1146" s="163"/>
      <c r="T1146" s="164"/>
      <c r="AT1146" s="159" t="s">
        <v>368</v>
      </c>
      <c r="AU1146" s="159" t="s">
        <v>90</v>
      </c>
      <c r="AV1146" s="13" t="s">
        <v>90</v>
      </c>
      <c r="AW1146" s="13" t="s">
        <v>36</v>
      </c>
      <c r="AX1146" s="13" t="s">
        <v>77</v>
      </c>
      <c r="AY1146" s="159" t="s">
        <v>358</v>
      </c>
    </row>
    <row r="1147" spans="2:65" s="14" customFormat="1" ht="11.25">
      <c r="B1147" s="165"/>
      <c r="D1147" s="152" t="s">
        <v>368</v>
      </c>
      <c r="E1147" s="166" t="s">
        <v>19</v>
      </c>
      <c r="F1147" s="167" t="s">
        <v>371</v>
      </c>
      <c r="H1147" s="168">
        <v>1</v>
      </c>
      <c r="I1147" s="169"/>
      <c r="L1147" s="165"/>
      <c r="M1147" s="170"/>
      <c r="T1147" s="171"/>
      <c r="AT1147" s="166" t="s">
        <v>368</v>
      </c>
      <c r="AU1147" s="166" t="s">
        <v>90</v>
      </c>
      <c r="AV1147" s="14" t="s">
        <v>364</v>
      </c>
      <c r="AW1147" s="14" t="s">
        <v>36</v>
      </c>
      <c r="AX1147" s="14" t="s">
        <v>84</v>
      </c>
      <c r="AY1147" s="166" t="s">
        <v>358</v>
      </c>
    </row>
    <row r="1148" spans="2:65" s="1" customFormat="1" ht="24.2" customHeight="1">
      <c r="B1148" s="33"/>
      <c r="C1148" s="179" t="s">
        <v>1495</v>
      </c>
      <c r="D1148" s="179" t="s">
        <v>440</v>
      </c>
      <c r="E1148" s="180" t="s">
        <v>1486</v>
      </c>
      <c r="F1148" s="181" t="s">
        <v>1487</v>
      </c>
      <c r="G1148" s="182" t="s">
        <v>504</v>
      </c>
      <c r="H1148" s="183">
        <v>6</v>
      </c>
      <c r="I1148" s="184"/>
      <c r="J1148" s="185">
        <f>ROUND(I1148*H1148,2)</f>
        <v>0</v>
      </c>
      <c r="K1148" s="181" t="s">
        <v>19</v>
      </c>
      <c r="L1148" s="186"/>
      <c r="M1148" s="187" t="s">
        <v>19</v>
      </c>
      <c r="N1148" s="188" t="s">
        <v>49</v>
      </c>
      <c r="P1148" s="143">
        <f>O1148*H1148</f>
        <v>0</v>
      </c>
      <c r="Q1148" s="143">
        <v>2.9999999999999997E-4</v>
      </c>
      <c r="R1148" s="143">
        <f>Q1148*H1148</f>
        <v>1.8E-3</v>
      </c>
      <c r="S1148" s="143">
        <v>0</v>
      </c>
      <c r="T1148" s="144">
        <f>S1148*H1148</f>
        <v>0</v>
      </c>
      <c r="AR1148" s="145" t="s">
        <v>558</v>
      </c>
      <c r="AT1148" s="145" t="s">
        <v>440</v>
      </c>
      <c r="AU1148" s="145" t="s">
        <v>90</v>
      </c>
      <c r="AY1148" s="18" t="s">
        <v>358</v>
      </c>
      <c r="BE1148" s="146">
        <f>IF(N1148="základní",J1148,0)</f>
        <v>0</v>
      </c>
      <c r="BF1148" s="146">
        <f>IF(N1148="snížená",J1148,0)</f>
        <v>0</v>
      </c>
      <c r="BG1148" s="146">
        <f>IF(N1148="zákl. přenesená",J1148,0)</f>
        <v>0</v>
      </c>
      <c r="BH1148" s="146">
        <f>IF(N1148="sníž. přenesená",J1148,0)</f>
        <v>0</v>
      </c>
      <c r="BI1148" s="146">
        <f>IF(N1148="nulová",J1148,0)</f>
        <v>0</v>
      </c>
      <c r="BJ1148" s="18" t="s">
        <v>90</v>
      </c>
      <c r="BK1148" s="146">
        <f>ROUND(I1148*H1148,2)</f>
        <v>0</v>
      </c>
      <c r="BL1148" s="18" t="s">
        <v>454</v>
      </c>
      <c r="BM1148" s="145" t="s">
        <v>6040</v>
      </c>
    </row>
    <row r="1149" spans="2:65" s="12" customFormat="1" ht="11.25">
      <c r="B1149" s="151"/>
      <c r="D1149" s="152" t="s">
        <v>368</v>
      </c>
      <c r="E1149" s="153" t="s">
        <v>19</v>
      </c>
      <c r="F1149" s="154" t="s">
        <v>1160</v>
      </c>
      <c r="H1149" s="153" t="s">
        <v>19</v>
      </c>
      <c r="I1149" s="155"/>
      <c r="L1149" s="151"/>
      <c r="M1149" s="156"/>
      <c r="T1149" s="157"/>
      <c r="AT1149" s="153" t="s">
        <v>368</v>
      </c>
      <c r="AU1149" s="153" t="s">
        <v>90</v>
      </c>
      <c r="AV1149" s="12" t="s">
        <v>84</v>
      </c>
      <c r="AW1149" s="12" t="s">
        <v>36</v>
      </c>
      <c r="AX1149" s="12" t="s">
        <v>77</v>
      </c>
      <c r="AY1149" s="153" t="s">
        <v>358</v>
      </c>
    </row>
    <row r="1150" spans="2:65" s="12" customFormat="1" ht="11.25">
      <c r="B1150" s="151"/>
      <c r="D1150" s="152" t="s">
        <v>368</v>
      </c>
      <c r="E1150" s="153" t="s">
        <v>19</v>
      </c>
      <c r="F1150" s="154" t="s">
        <v>460</v>
      </c>
      <c r="H1150" s="153" t="s">
        <v>19</v>
      </c>
      <c r="I1150" s="155"/>
      <c r="L1150" s="151"/>
      <c r="M1150" s="156"/>
      <c r="T1150" s="157"/>
      <c r="AT1150" s="153" t="s">
        <v>368</v>
      </c>
      <c r="AU1150" s="153" t="s">
        <v>90</v>
      </c>
      <c r="AV1150" s="12" t="s">
        <v>84</v>
      </c>
      <c r="AW1150" s="12" t="s">
        <v>36</v>
      </c>
      <c r="AX1150" s="12" t="s">
        <v>77</v>
      </c>
      <c r="AY1150" s="153" t="s">
        <v>358</v>
      </c>
    </row>
    <row r="1151" spans="2:65" s="13" customFormat="1" ht="11.25">
      <c r="B1151" s="158"/>
      <c r="D1151" s="152" t="s">
        <v>368</v>
      </c>
      <c r="E1151" s="159" t="s">
        <v>19</v>
      </c>
      <c r="F1151" s="160" t="s">
        <v>6038</v>
      </c>
      <c r="H1151" s="161">
        <v>6</v>
      </c>
      <c r="I1151" s="162"/>
      <c r="L1151" s="158"/>
      <c r="M1151" s="163"/>
      <c r="T1151" s="164"/>
      <c r="AT1151" s="159" t="s">
        <v>368</v>
      </c>
      <c r="AU1151" s="159" t="s">
        <v>90</v>
      </c>
      <c r="AV1151" s="13" t="s">
        <v>90</v>
      </c>
      <c r="AW1151" s="13" t="s">
        <v>36</v>
      </c>
      <c r="AX1151" s="13" t="s">
        <v>77</v>
      </c>
      <c r="AY1151" s="159" t="s">
        <v>358</v>
      </c>
    </row>
    <row r="1152" spans="2:65" s="14" customFormat="1" ht="11.25">
      <c r="B1152" s="165"/>
      <c r="D1152" s="152" t="s">
        <v>368</v>
      </c>
      <c r="E1152" s="166" t="s">
        <v>19</v>
      </c>
      <c r="F1152" s="167" t="s">
        <v>371</v>
      </c>
      <c r="H1152" s="168">
        <v>6</v>
      </c>
      <c r="I1152" s="169"/>
      <c r="L1152" s="165"/>
      <c r="M1152" s="170"/>
      <c r="T1152" s="171"/>
      <c r="AT1152" s="166" t="s">
        <v>368</v>
      </c>
      <c r="AU1152" s="166" t="s">
        <v>90</v>
      </c>
      <c r="AV1152" s="14" t="s">
        <v>364</v>
      </c>
      <c r="AW1152" s="14" t="s">
        <v>36</v>
      </c>
      <c r="AX1152" s="14" t="s">
        <v>84</v>
      </c>
      <c r="AY1152" s="166" t="s">
        <v>358</v>
      </c>
    </row>
    <row r="1153" spans="2:65" s="1" customFormat="1" ht="33" customHeight="1">
      <c r="B1153" s="33"/>
      <c r="C1153" s="134" t="s">
        <v>1503</v>
      </c>
      <c r="D1153" s="134" t="s">
        <v>360</v>
      </c>
      <c r="E1153" s="135" t="s">
        <v>1490</v>
      </c>
      <c r="F1153" s="136" t="s">
        <v>1491</v>
      </c>
      <c r="G1153" s="137" t="s">
        <v>235</v>
      </c>
      <c r="H1153" s="138">
        <v>79.900000000000006</v>
      </c>
      <c r="I1153" s="139"/>
      <c r="J1153" s="140">
        <f>ROUND(I1153*H1153,2)</f>
        <v>0</v>
      </c>
      <c r="K1153" s="136" t="s">
        <v>363</v>
      </c>
      <c r="L1153" s="33"/>
      <c r="M1153" s="141" t="s">
        <v>19</v>
      </c>
      <c r="N1153" s="142" t="s">
        <v>49</v>
      </c>
      <c r="P1153" s="143">
        <f>O1153*H1153</f>
        <v>0</v>
      </c>
      <c r="Q1153" s="143">
        <v>2.0138999999999999E-4</v>
      </c>
      <c r="R1153" s="143">
        <f>Q1153*H1153</f>
        <v>1.6091061E-2</v>
      </c>
      <c r="S1153" s="143">
        <v>0</v>
      </c>
      <c r="T1153" s="144">
        <f>S1153*H1153</f>
        <v>0</v>
      </c>
      <c r="AR1153" s="145" t="s">
        <v>454</v>
      </c>
      <c r="AT1153" s="145" t="s">
        <v>360</v>
      </c>
      <c r="AU1153" s="145" t="s">
        <v>90</v>
      </c>
      <c r="AY1153" s="18" t="s">
        <v>358</v>
      </c>
      <c r="BE1153" s="146">
        <f>IF(N1153="základní",J1153,0)</f>
        <v>0</v>
      </c>
      <c r="BF1153" s="146">
        <f>IF(N1153="snížená",J1153,0)</f>
        <v>0</v>
      </c>
      <c r="BG1153" s="146">
        <f>IF(N1153="zákl. přenesená",J1153,0)</f>
        <v>0</v>
      </c>
      <c r="BH1153" s="146">
        <f>IF(N1153="sníž. přenesená",J1153,0)</f>
        <v>0</v>
      </c>
      <c r="BI1153" s="146">
        <f>IF(N1153="nulová",J1153,0)</f>
        <v>0</v>
      </c>
      <c r="BJ1153" s="18" t="s">
        <v>90</v>
      </c>
      <c r="BK1153" s="146">
        <f>ROUND(I1153*H1153,2)</f>
        <v>0</v>
      </c>
      <c r="BL1153" s="18" t="s">
        <v>454</v>
      </c>
      <c r="BM1153" s="145" t="s">
        <v>6041</v>
      </c>
    </row>
    <row r="1154" spans="2:65" s="1" customFormat="1" ht="11.25">
      <c r="B1154" s="33"/>
      <c r="D1154" s="147" t="s">
        <v>366</v>
      </c>
      <c r="F1154" s="148" t="s">
        <v>1493</v>
      </c>
      <c r="I1154" s="149"/>
      <c r="L1154" s="33"/>
      <c r="M1154" s="150"/>
      <c r="T1154" s="54"/>
      <c r="AT1154" s="18" t="s">
        <v>366</v>
      </c>
      <c r="AU1154" s="18" t="s">
        <v>90</v>
      </c>
    </row>
    <row r="1155" spans="2:65" s="13" customFormat="1" ht="11.25">
      <c r="B1155" s="158"/>
      <c r="D1155" s="152" t="s">
        <v>368</v>
      </c>
      <c r="E1155" s="159" t="s">
        <v>19</v>
      </c>
      <c r="F1155" s="160" t="s">
        <v>6035</v>
      </c>
      <c r="H1155" s="161">
        <v>68.400000000000006</v>
      </c>
      <c r="I1155" s="162"/>
      <c r="L1155" s="158"/>
      <c r="M1155" s="163"/>
      <c r="T1155" s="164"/>
      <c r="AT1155" s="159" t="s">
        <v>368</v>
      </c>
      <c r="AU1155" s="159" t="s">
        <v>90</v>
      </c>
      <c r="AV1155" s="13" t="s">
        <v>90</v>
      </c>
      <c r="AW1155" s="13" t="s">
        <v>36</v>
      </c>
      <c r="AX1155" s="13" t="s">
        <v>77</v>
      </c>
      <c r="AY1155" s="159" t="s">
        <v>358</v>
      </c>
    </row>
    <row r="1156" spans="2:65" s="12" customFormat="1" ht="11.25">
      <c r="B1156" s="151"/>
      <c r="D1156" s="152" t="s">
        <v>368</v>
      </c>
      <c r="E1156" s="153" t="s">
        <v>19</v>
      </c>
      <c r="F1156" s="154" t="s">
        <v>1302</v>
      </c>
      <c r="H1156" s="153" t="s">
        <v>19</v>
      </c>
      <c r="I1156" s="155"/>
      <c r="L1156" s="151"/>
      <c r="M1156" s="156"/>
      <c r="T1156" s="157"/>
      <c r="AT1156" s="153" t="s">
        <v>368</v>
      </c>
      <c r="AU1156" s="153" t="s">
        <v>90</v>
      </c>
      <c r="AV1156" s="12" t="s">
        <v>84</v>
      </c>
      <c r="AW1156" s="12" t="s">
        <v>36</v>
      </c>
      <c r="AX1156" s="12" t="s">
        <v>77</v>
      </c>
      <c r="AY1156" s="153" t="s">
        <v>358</v>
      </c>
    </row>
    <row r="1157" spans="2:65" s="13" customFormat="1" ht="11.25">
      <c r="B1157" s="158"/>
      <c r="D1157" s="152" t="s">
        <v>368</v>
      </c>
      <c r="E1157" s="159" t="s">
        <v>19</v>
      </c>
      <c r="F1157" s="160" t="s">
        <v>6042</v>
      </c>
      <c r="H1157" s="161">
        <v>11.5</v>
      </c>
      <c r="I1157" s="162"/>
      <c r="L1157" s="158"/>
      <c r="M1157" s="163"/>
      <c r="T1157" s="164"/>
      <c r="AT1157" s="159" t="s">
        <v>368</v>
      </c>
      <c r="AU1157" s="159" t="s">
        <v>90</v>
      </c>
      <c r="AV1157" s="13" t="s">
        <v>90</v>
      </c>
      <c r="AW1157" s="13" t="s">
        <v>36</v>
      </c>
      <c r="AX1157" s="13" t="s">
        <v>77</v>
      </c>
      <c r="AY1157" s="159" t="s">
        <v>358</v>
      </c>
    </row>
    <row r="1158" spans="2:65" s="14" customFormat="1" ht="11.25">
      <c r="B1158" s="165"/>
      <c r="D1158" s="152" t="s">
        <v>368</v>
      </c>
      <c r="E1158" s="166" t="s">
        <v>19</v>
      </c>
      <c r="F1158" s="167" t="s">
        <v>371</v>
      </c>
      <c r="H1158" s="168">
        <v>79.900000000000006</v>
      </c>
      <c r="I1158" s="169"/>
      <c r="L1158" s="165"/>
      <c r="M1158" s="170"/>
      <c r="T1158" s="171"/>
      <c r="AT1158" s="166" t="s">
        <v>368</v>
      </c>
      <c r="AU1158" s="166" t="s">
        <v>90</v>
      </c>
      <c r="AV1158" s="14" t="s">
        <v>364</v>
      </c>
      <c r="AW1158" s="14" t="s">
        <v>36</v>
      </c>
      <c r="AX1158" s="14" t="s">
        <v>84</v>
      </c>
      <c r="AY1158" s="166" t="s">
        <v>358</v>
      </c>
    </row>
    <row r="1159" spans="2:65" s="1" customFormat="1" ht="49.15" customHeight="1">
      <c r="B1159" s="33"/>
      <c r="C1159" s="134" t="s">
        <v>1508</v>
      </c>
      <c r="D1159" s="134" t="s">
        <v>360</v>
      </c>
      <c r="E1159" s="135" t="s">
        <v>1496</v>
      </c>
      <c r="F1159" s="136" t="s">
        <v>1497</v>
      </c>
      <c r="G1159" s="137" t="s">
        <v>1498</v>
      </c>
      <c r="H1159" s="189"/>
      <c r="I1159" s="139"/>
      <c r="J1159" s="140">
        <f>ROUND(I1159*H1159,2)</f>
        <v>0</v>
      </c>
      <c r="K1159" s="136" t="s">
        <v>363</v>
      </c>
      <c r="L1159" s="33"/>
      <c r="M1159" s="141" t="s">
        <v>19</v>
      </c>
      <c r="N1159" s="142" t="s">
        <v>49</v>
      </c>
      <c r="P1159" s="143">
        <f>O1159*H1159</f>
        <v>0</v>
      </c>
      <c r="Q1159" s="143">
        <v>0</v>
      </c>
      <c r="R1159" s="143">
        <f>Q1159*H1159</f>
        <v>0</v>
      </c>
      <c r="S1159" s="143">
        <v>0</v>
      </c>
      <c r="T1159" s="144">
        <f>S1159*H1159</f>
        <v>0</v>
      </c>
      <c r="AR1159" s="145" t="s">
        <v>454</v>
      </c>
      <c r="AT1159" s="145" t="s">
        <v>360</v>
      </c>
      <c r="AU1159" s="145" t="s">
        <v>90</v>
      </c>
      <c r="AY1159" s="18" t="s">
        <v>358</v>
      </c>
      <c r="BE1159" s="146">
        <f>IF(N1159="základní",J1159,0)</f>
        <v>0</v>
      </c>
      <c r="BF1159" s="146">
        <f>IF(N1159="snížená",J1159,0)</f>
        <v>0</v>
      </c>
      <c r="BG1159" s="146">
        <f>IF(N1159="zákl. přenesená",J1159,0)</f>
        <v>0</v>
      </c>
      <c r="BH1159" s="146">
        <f>IF(N1159="sníž. přenesená",J1159,0)</f>
        <v>0</v>
      </c>
      <c r="BI1159" s="146">
        <f>IF(N1159="nulová",J1159,0)</f>
        <v>0</v>
      </c>
      <c r="BJ1159" s="18" t="s">
        <v>90</v>
      </c>
      <c r="BK1159" s="146">
        <f>ROUND(I1159*H1159,2)</f>
        <v>0</v>
      </c>
      <c r="BL1159" s="18" t="s">
        <v>454</v>
      </c>
      <c r="BM1159" s="145" t="s">
        <v>1499</v>
      </c>
    </row>
    <row r="1160" spans="2:65" s="1" customFormat="1" ht="11.25">
      <c r="B1160" s="33"/>
      <c r="D1160" s="147" t="s">
        <v>366</v>
      </c>
      <c r="F1160" s="148" t="s">
        <v>1500</v>
      </c>
      <c r="I1160" s="149"/>
      <c r="L1160" s="33"/>
      <c r="M1160" s="150"/>
      <c r="T1160" s="54"/>
      <c r="AT1160" s="18" t="s">
        <v>366</v>
      </c>
      <c r="AU1160" s="18" t="s">
        <v>90</v>
      </c>
    </row>
    <row r="1161" spans="2:65" s="11" customFormat="1" ht="22.9" customHeight="1">
      <c r="B1161" s="122"/>
      <c r="D1161" s="123" t="s">
        <v>76</v>
      </c>
      <c r="E1161" s="132" t="s">
        <v>1716</v>
      </c>
      <c r="F1161" s="132" t="s">
        <v>1717</v>
      </c>
      <c r="I1161" s="125"/>
      <c r="J1161" s="133">
        <f>BK1161</f>
        <v>0</v>
      </c>
      <c r="L1161" s="122"/>
      <c r="M1161" s="127"/>
      <c r="P1161" s="128">
        <f>SUM(P1162:P1211)</f>
        <v>0</v>
      </c>
      <c r="R1161" s="128">
        <f>SUM(R1162:R1211)</f>
        <v>8.0427353499999992</v>
      </c>
      <c r="T1161" s="129">
        <f>SUM(T1162:T1211)</f>
        <v>0</v>
      </c>
      <c r="AR1161" s="123" t="s">
        <v>90</v>
      </c>
      <c r="AT1161" s="130" t="s">
        <v>76</v>
      </c>
      <c r="AU1161" s="130" t="s">
        <v>84</v>
      </c>
      <c r="AY1161" s="123" t="s">
        <v>358</v>
      </c>
      <c r="BK1161" s="131">
        <f>SUM(BK1162:BK1211)</f>
        <v>0</v>
      </c>
    </row>
    <row r="1162" spans="2:65" s="1" customFormat="1" ht="37.9" customHeight="1">
      <c r="B1162" s="33"/>
      <c r="C1162" s="134" t="s">
        <v>1514</v>
      </c>
      <c r="D1162" s="134" t="s">
        <v>360</v>
      </c>
      <c r="E1162" s="135" t="s">
        <v>6043</v>
      </c>
      <c r="F1162" s="136" t="s">
        <v>6044</v>
      </c>
      <c r="G1162" s="137" t="s">
        <v>209</v>
      </c>
      <c r="H1162" s="138">
        <v>115.2</v>
      </c>
      <c r="I1162" s="139"/>
      <c r="J1162" s="140">
        <f>ROUND(I1162*H1162,2)</f>
        <v>0</v>
      </c>
      <c r="K1162" s="136" t="s">
        <v>363</v>
      </c>
      <c r="L1162" s="33"/>
      <c r="M1162" s="141" t="s">
        <v>19</v>
      </c>
      <c r="N1162" s="142" t="s">
        <v>49</v>
      </c>
      <c r="P1162" s="143">
        <f>O1162*H1162</f>
        <v>0</v>
      </c>
      <c r="Q1162" s="143">
        <v>4.3999999999999997E-2</v>
      </c>
      <c r="R1162" s="143">
        <f>Q1162*H1162</f>
        <v>5.0687999999999995</v>
      </c>
      <c r="S1162" s="143">
        <v>0</v>
      </c>
      <c r="T1162" s="144">
        <f>S1162*H1162</f>
        <v>0</v>
      </c>
      <c r="AR1162" s="145" t="s">
        <v>454</v>
      </c>
      <c r="AT1162" s="145" t="s">
        <v>360</v>
      </c>
      <c r="AU1162" s="145" t="s">
        <v>90</v>
      </c>
      <c r="AY1162" s="18" t="s">
        <v>358</v>
      </c>
      <c r="BE1162" s="146">
        <f>IF(N1162="základní",J1162,0)</f>
        <v>0</v>
      </c>
      <c r="BF1162" s="146">
        <f>IF(N1162="snížená",J1162,0)</f>
        <v>0</v>
      </c>
      <c r="BG1162" s="146">
        <f>IF(N1162="zákl. přenesená",J1162,0)</f>
        <v>0</v>
      </c>
      <c r="BH1162" s="146">
        <f>IF(N1162="sníž. přenesená",J1162,0)</f>
        <v>0</v>
      </c>
      <c r="BI1162" s="146">
        <f>IF(N1162="nulová",J1162,0)</f>
        <v>0</v>
      </c>
      <c r="BJ1162" s="18" t="s">
        <v>90</v>
      </c>
      <c r="BK1162" s="146">
        <f>ROUND(I1162*H1162,2)</f>
        <v>0</v>
      </c>
      <c r="BL1162" s="18" t="s">
        <v>454</v>
      </c>
      <c r="BM1162" s="145" t="s">
        <v>6045</v>
      </c>
    </row>
    <row r="1163" spans="2:65" s="1" customFormat="1" ht="11.25">
      <c r="B1163" s="33"/>
      <c r="D1163" s="147" t="s">
        <v>366</v>
      </c>
      <c r="F1163" s="148" t="s">
        <v>6046</v>
      </c>
      <c r="I1163" s="149"/>
      <c r="L1163" s="33"/>
      <c r="M1163" s="150"/>
      <c r="T1163" s="54"/>
      <c r="AT1163" s="18" t="s">
        <v>366</v>
      </c>
      <c r="AU1163" s="18" t="s">
        <v>90</v>
      </c>
    </row>
    <row r="1164" spans="2:65" s="13" customFormat="1" ht="11.25">
      <c r="B1164" s="158"/>
      <c r="D1164" s="152" t="s">
        <v>368</v>
      </c>
      <c r="E1164" s="159" t="s">
        <v>19</v>
      </c>
      <c r="F1164" s="160" t="s">
        <v>6047</v>
      </c>
      <c r="H1164" s="161">
        <v>115.2</v>
      </c>
      <c r="I1164" s="162"/>
      <c r="L1164" s="158"/>
      <c r="M1164" s="163"/>
      <c r="T1164" s="164"/>
      <c r="AT1164" s="159" t="s">
        <v>368</v>
      </c>
      <c r="AU1164" s="159" t="s">
        <v>90</v>
      </c>
      <c r="AV1164" s="13" t="s">
        <v>90</v>
      </c>
      <c r="AW1164" s="13" t="s">
        <v>36</v>
      </c>
      <c r="AX1164" s="13" t="s">
        <v>77</v>
      </c>
      <c r="AY1164" s="159" t="s">
        <v>358</v>
      </c>
    </row>
    <row r="1165" spans="2:65" s="14" customFormat="1" ht="11.25">
      <c r="B1165" s="165"/>
      <c r="D1165" s="152" t="s">
        <v>368</v>
      </c>
      <c r="E1165" s="166" t="s">
        <v>19</v>
      </c>
      <c r="F1165" s="167" t="s">
        <v>371</v>
      </c>
      <c r="H1165" s="168">
        <v>115.2</v>
      </c>
      <c r="I1165" s="169"/>
      <c r="L1165" s="165"/>
      <c r="M1165" s="170"/>
      <c r="T1165" s="171"/>
      <c r="AT1165" s="166" t="s">
        <v>368</v>
      </c>
      <c r="AU1165" s="166" t="s">
        <v>90</v>
      </c>
      <c r="AV1165" s="14" t="s">
        <v>364</v>
      </c>
      <c r="AW1165" s="14" t="s">
        <v>36</v>
      </c>
      <c r="AX1165" s="14" t="s">
        <v>84</v>
      </c>
      <c r="AY1165" s="166" t="s">
        <v>358</v>
      </c>
    </row>
    <row r="1166" spans="2:65" s="1" customFormat="1" ht="37.9" customHeight="1">
      <c r="B1166" s="33"/>
      <c r="C1166" s="134" t="s">
        <v>1519</v>
      </c>
      <c r="D1166" s="134" t="s">
        <v>360</v>
      </c>
      <c r="E1166" s="135" t="s">
        <v>1719</v>
      </c>
      <c r="F1166" s="136" t="s">
        <v>1720</v>
      </c>
      <c r="G1166" s="137" t="s">
        <v>195</v>
      </c>
      <c r="H1166" s="138">
        <v>3.43</v>
      </c>
      <c r="I1166" s="139"/>
      <c r="J1166" s="140">
        <f>ROUND(I1166*H1166,2)</f>
        <v>0</v>
      </c>
      <c r="K1166" s="136" t="s">
        <v>363</v>
      </c>
      <c r="L1166" s="33"/>
      <c r="M1166" s="141" t="s">
        <v>19</v>
      </c>
      <c r="N1166" s="142" t="s">
        <v>49</v>
      </c>
      <c r="P1166" s="143">
        <f>O1166*H1166</f>
        <v>0</v>
      </c>
      <c r="Q1166" s="143">
        <v>0</v>
      </c>
      <c r="R1166" s="143">
        <f>Q1166*H1166</f>
        <v>0</v>
      </c>
      <c r="S1166" s="143">
        <v>0</v>
      </c>
      <c r="T1166" s="144">
        <f>S1166*H1166</f>
        <v>0</v>
      </c>
      <c r="AR1166" s="145" t="s">
        <v>454</v>
      </c>
      <c r="AT1166" s="145" t="s">
        <v>360</v>
      </c>
      <c r="AU1166" s="145" t="s">
        <v>90</v>
      </c>
      <c r="AY1166" s="18" t="s">
        <v>358</v>
      </c>
      <c r="BE1166" s="146">
        <f>IF(N1166="základní",J1166,0)</f>
        <v>0</v>
      </c>
      <c r="BF1166" s="146">
        <f>IF(N1166="snížená",J1166,0)</f>
        <v>0</v>
      </c>
      <c r="BG1166" s="146">
        <f>IF(N1166="zákl. přenesená",J1166,0)</f>
        <v>0</v>
      </c>
      <c r="BH1166" s="146">
        <f>IF(N1166="sníž. přenesená",J1166,0)</f>
        <v>0</v>
      </c>
      <c r="BI1166" s="146">
        <f>IF(N1166="nulová",J1166,0)</f>
        <v>0</v>
      </c>
      <c r="BJ1166" s="18" t="s">
        <v>90</v>
      </c>
      <c r="BK1166" s="146">
        <f>ROUND(I1166*H1166,2)</f>
        <v>0</v>
      </c>
      <c r="BL1166" s="18" t="s">
        <v>454</v>
      </c>
      <c r="BM1166" s="145" t="s">
        <v>6048</v>
      </c>
    </row>
    <row r="1167" spans="2:65" s="1" customFormat="1" ht="11.25">
      <c r="B1167" s="33"/>
      <c r="D1167" s="147" t="s">
        <v>366</v>
      </c>
      <c r="F1167" s="148" t="s">
        <v>1722</v>
      </c>
      <c r="I1167" s="149"/>
      <c r="L1167" s="33"/>
      <c r="M1167" s="150"/>
      <c r="T1167" s="54"/>
      <c r="AT1167" s="18" t="s">
        <v>366</v>
      </c>
      <c r="AU1167" s="18" t="s">
        <v>90</v>
      </c>
    </row>
    <row r="1168" spans="2:65" s="12" customFormat="1" ht="11.25">
      <c r="B1168" s="151"/>
      <c r="D1168" s="152" t="s">
        <v>368</v>
      </c>
      <c r="E1168" s="153" t="s">
        <v>19</v>
      </c>
      <c r="F1168" s="154" t="s">
        <v>5834</v>
      </c>
      <c r="H1168" s="153" t="s">
        <v>19</v>
      </c>
      <c r="I1168" s="155"/>
      <c r="L1168" s="151"/>
      <c r="M1168" s="156"/>
      <c r="T1168" s="157"/>
      <c r="AT1168" s="153" t="s">
        <v>368</v>
      </c>
      <c r="AU1168" s="153" t="s">
        <v>90</v>
      </c>
      <c r="AV1168" s="12" t="s">
        <v>84</v>
      </c>
      <c r="AW1168" s="12" t="s">
        <v>36</v>
      </c>
      <c r="AX1168" s="12" t="s">
        <v>77</v>
      </c>
      <c r="AY1168" s="153" t="s">
        <v>358</v>
      </c>
    </row>
    <row r="1169" spans="2:65" s="12" customFormat="1" ht="11.25">
      <c r="B1169" s="151"/>
      <c r="D1169" s="152" t="s">
        <v>368</v>
      </c>
      <c r="E1169" s="153" t="s">
        <v>19</v>
      </c>
      <c r="F1169" s="154" t="s">
        <v>5634</v>
      </c>
      <c r="H1169" s="153" t="s">
        <v>19</v>
      </c>
      <c r="I1169" s="155"/>
      <c r="L1169" s="151"/>
      <c r="M1169" s="156"/>
      <c r="T1169" s="157"/>
      <c r="AT1169" s="153" t="s">
        <v>368</v>
      </c>
      <c r="AU1169" s="153" t="s">
        <v>90</v>
      </c>
      <c r="AV1169" s="12" t="s">
        <v>84</v>
      </c>
      <c r="AW1169" s="12" t="s">
        <v>36</v>
      </c>
      <c r="AX1169" s="12" t="s">
        <v>77</v>
      </c>
      <c r="AY1169" s="153" t="s">
        <v>358</v>
      </c>
    </row>
    <row r="1170" spans="2:65" s="12" customFormat="1" ht="11.25">
      <c r="B1170" s="151"/>
      <c r="D1170" s="152" t="s">
        <v>368</v>
      </c>
      <c r="E1170" s="153" t="s">
        <v>19</v>
      </c>
      <c r="F1170" s="154" t="s">
        <v>5690</v>
      </c>
      <c r="H1170" s="153" t="s">
        <v>19</v>
      </c>
      <c r="I1170" s="155"/>
      <c r="L1170" s="151"/>
      <c r="M1170" s="156"/>
      <c r="T1170" s="157"/>
      <c r="AT1170" s="153" t="s">
        <v>368</v>
      </c>
      <c r="AU1170" s="153" t="s">
        <v>90</v>
      </c>
      <c r="AV1170" s="12" t="s">
        <v>84</v>
      </c>
      <c r="AW1170" s="12" t="s">
        <v>36</v>
      </c>
      <c r="AX1170" s="12" t="s">
        <v>77</v>
      </c>
      <c r="AY1170" s="153" t="s">
        <v>358</v>
      </c>
    </row>
    <row r="1171" spans="2:65" s="13" customFormat="1" ht="11.25">
      <c r="B1171" s="158"/>
      <c r="D1171" s="152" t="s">
        <v>368</v>
      </c>
      <c r="E1171" s="159" t="s">
        <v>287</v>
      </c>
      <c r="F1171" s="160" t="s">
        <v>6049</v>
      </c>
      <c r="H1171" s="161">
        <v>3.43</v>
      </c>
      <c r="I1171" s="162"/>
      <c r="L1171" s="158"/>
      <c r="M1171" s="163"/>
      <c r="T1171" s="164"/>
      <c r="AT1171" s="159" t="s">
        <v>368</v>
      </c>
      <c r="AU1171" s="159" t="s">
        <v>90</v>
      </c>
      <c r="AV1171" s="13" t="s">
        <v>90</v>
      </c>
      <c r="AW1171" s="13" t="s">
        <v>36</v>
      </c>
      <c r="AX1171" s="13" t="s">
        <v>77</v>
      </c>
      <c r="AY1171" s="159" t="s">
        <v>358</v>
      </c>
    </row>
    <row r="1172" spans="2:65" s="14" customFormat="1" ht="11.25">
      <c r="B1172" s="165"/>
      <c r="D1172" s="152" t="s">
        <v>368</v>
      </c>
      <c r="E1172" s="166" t="s">
        <v>19</v>
      </c>
      <c r="F1172" s="167" t="s">
        <v>371</v>
      </c>
      <c r="H1172" s="168">
        <v>3.43</v>
      </c>
      <c r="I1172" s="169"/>
      <c r="L1172" s="165"/>
      <c r="M1172" s="170"/>
      <c r="T1172" s="171"/>
      <c r="AT1172" s="166" t="s">
        <v>368</v>
      </c>
      <c r="AU1172" s="166" t="s">
        <v>90</v>
      </c>
      <c r="AV1172" s="14" t="s">
        <v>364</v>
      </c>
      <c r="AW1172" s="14" t="s">
        <v>36</v>
      </c>
      <c r="AX1172" s="14" t="s">
        <v>84</v>
      </c>
      <c r="AY1172" s="166" t="s">
        <v>358</v>
      </c>
    </row>
    <row r="1173" spans="2:65" s="1" customFormat="1" ht="24.2" customHeight="1">
      <c r="B1173" s="33"/>
      <c r="C1173" s="179" t="s">
        <v>1522</v>
      </c>
      <c r="D1173" s="179" t="s">
        <v>440</v>
      </c>
      <c r="E1173" s="180" t="s">
        <v>1725</v>
      </c>
      <c r="F1173" s="181" t="s">
        <v>1726</v>
      </c>
      <c r="G1173" s="182" t="s">
        <v>195</v>
      </c>
      <c r="H1173" s="183">
        <v>3.6019999999999999</v>
      </c>
      <c r="I1173" s="184"/>
      <c r="J1173" s="185">
        <f>ROUND(I1173*H1173,2)</f>
        <v>0</v>
      </c>
      <c r="K1173" s="181" t="s">
        <v>363</v>
      </c>
      <c r="L1173" s="186"/>
      <c r="M1173" s="187" t="s">
        <v>19</v>
      </c>
      <c r="N1173" s="188" t="s">
        <v>49</v>
      </c>
      <c r="P1173" s="143">
        <f>O1173*H1173</f>
        <v>0</v>
      </c>
      <c r="Q1173" s="143">
        <v>1.5E-3</v>
      </c>
      <c r="R1173" s="143">
        <f>Q1173*H1173</f>
        <v>5.4029999999999998E-3</v>
      </c>
      <c r="S1173" s="143">
        <v>0</v>
      </c>
      <c r="T1173" s="144">
        <f>S1173*H1173</f>
        <v>0</v>
      </c>
      <c r="AR1173" s="145" t="s">
        <v>558</v>
      </c>
      <c r="AT1173" s="145" t="s">
        <v>440</v>
      </c>
      <c r="AU1173" s="145" t="s">
        <v>90</v>
      </c>
      <c r="AY1173" s="18" t="s">
        <v>358</v>
      </c>
      <c r="BE1173" s="146">
        <f>IF(N1173="základní",J1173,0)</f>
        <v>0</v>
      </c>
      <c r="BF1173" s="146">
        <f>IF(N1173="snížená",J1173,0)</f>
        <v>0</v>
      </c>
      <c r="BG1173" s="146">
        <f>IF(N1173="zákl. přenesená",J1173,0)</f>
        <v>0</v>
      </c>
      <c r="BH1173" s="146">
        <f>IF(N1173="sníž. přenesená",J1173,0)</f>
        <v>0</v>
      </c>
      <c r="BI1173" s="146">
        <f>IF(N1173="nulová",J1173,0)</f>
        <v>0</v>
      </c>
      <c r="BJ1173" s="18" t="s">
        <v>90</v>
      </c>
      <c r="BK1173" s="146">
        <f>ROUND(I1173*H1173,2)</f>
        <v>0</v>
      </c>
      <c r="BL1173" s="18" t="s">
        <v>454</v>
      </c>
      <c r="BM1173" s="145" t="s">
        <v>6050</v>
      </c>
    </row>
    <row r="1174" spans="2:65" s="13" customFormat="1" ht="11.25">
      <c r="B1174" s="158"/>
      <c r="D1174" s="152" t="s">
        <v>368</v>
      </c>
      <c r="E1174" s="159" t="s">
        <v>19</v>
      </c>
      <c r="F1174" s="160" t="s">
        <v>287</v>
      </c>
      <c r="H1174" s="161">
        <v>3.43</v>
      </c>
      <c r="I1174" s="162"/>
      <c r="L1174" s="158"/>
      <c r="M1174" s="163"/>
      <c r="T1174" s="164"/>
      <c r="AT1174" s="159" t="s">
        <v>368</v>
      </c>
      <c r="AU1174" s="159" t="s">
        <v>90</v>
      </c>
      <c r="AV1174" s="13" t="s">
        <v>90</v>
      </c>
      <c r="AW1174" s="13" t="s">
        <v>36</v>
      </c>
      <c r="AX1174" s="13" t="s">
        <v>77</v>
      </c>
      <c r="AY1174" s="159" t="s">
        <v>358</v>
      </c>
    </row>
    <row r="1175" spans="2:65" s="14" customFormat="1" ht="11.25">
      <c r="B1175" s="165"/>
      <c r="D1175" s="152" t="s">
        <v>368</v>
      </c>
      <c r="E1175" s="166" t="s">
        <v>19</v>
      </c>
      <c r="F1175" s="167" t="s">
        <v>371</v>
      </c>
      <c r="H1175" s="168">
        <v>3.43</v>
      </c>
      <c r="I1175" s="169"/>
      <c r="L1175" s="165"/>
      <c r="M1175" s="170"/>
      <c r="T1175" s="171"/>
      <c r="AT1175" s="166" t="s">
        <v>368</v>
      </c>
      <c r="AU1175" s="166" t="s">
        <v>90</v>
      </c>
      <c r="AV1175" s="14" t="s">
        <v>364</v>
      </c>
      <c r="AW1175" s="14" t="s">
        <v>36</v>
      </c>
      <c r="AX1175" s="14" t="s">
        <v>84</v>
      </c>
      <c r="AY1175" s="166" t="s">
        <v>358</v>
      </c>
    </row>
    <row r="1176" spans="2:65" s="13" customFormat="1" ht="11.25">
      <c r="B1176" s="158"/>
      <c r="D1176" s="152" t="s">
        <v>368</v>
      </c>
      <c r="F1176" s="160" t="s">
        <v>6051</v>
      </c>
      <c r="H1176" s="161">
        <v>3.6019999999999999</v>
      </c>
      <c r="I1176" s="162"/>
      <c r="L1176" s="158"/>
      <c r="M1176" s="163"/>
      <c r="T1176" s="164"/>
      <c r="AT1176" s="159" t="s">
        <v>368</v>
      </c>
      <c r="AU1176" s="159" t="s">
        <v>90</v>
      </c>
      <c r="AV1176" s="13" t="s">
        <v>90</v>
      </c>
      <c r="AW1176" s="13" t="s">
        <v>4</v>
      </c>
      <c r="AX1176" s="13" t="s">
        <v>84</v>
      </c>
      <c r="AY1176" s="159" t="s">
        <v>358</v>
      </c>
    </row>
    <row r="1177" spans="2:65" s="1" customFormat="1" ht="37.9" customHeight="1">
      <c r="B1177" s="33"/>
      <c r="C1177" s="134" t="s">
        <v>1530</v>
      </c>
      <c r="D1177" s="134" t="s">
        <v>360</v>
      </c>
      <c r="E1177" s="135" t="s">
        <v>1730</v>
      </c>
      <c r="F1177" s="136" t="s">
        <v>1731</v>
      </c>
      <c r="G1177" s="137" t="s">
        <v>195</v>
      </c>
      <c r="H1177" s="138">
        <v>359.15</v>
      </c>
      <c r="I1177" s="139"/>
      <c r="J1177" s="140">
        <f>ROUND(I1177*H1177,2)</f>
        <v>0</v>
      </c>
      <c r="K1177" s="136" t="s">
        <v>363</v>
      </c>
      <c r="L1177" s="33"/>
      <c r="M1177" s="141" t="s">
        <v>19</v>
      </c>
      <c r="N1177" s="142" t="s">
        <v>49</v>
      </c>
      <c r="P1177" s="143">
        <f>O1177*H1177</f>
        <v>0</v>
      </c>
      <c r="Q1177" s="143">
        <v>0</v>
      </c>
      <c r="R1177" s="143">
        <f>Q1177*H1177</f>
        <v>0</v>
      </c>
      <c r="S1177" s="143">
        <v>0</v>
      </c>
      <c r="T1177" s="144">
        <f>S1177*H1177</f>
        <v>0</v>
      </c>
      <c r="AR1177" s="145" t="s">
        <v>454</v>
      </c>
      <c r="AT1177" s="145" t="s">
        <v>360</v>
      </c>
      <c r="AU1177" s="145" t="s">
        <v>90</v>
      </c>
      <c r="AY1177" s="18" t="s">
        <v>358</v>
      </c>
      <c r="BE1177" s="146">
        <f>IF(N1177="základní",J1177,0)</f>
        <v>0</v>
      </c>
      <c r="BF1177" s="146">
        <f>IF(N1177="snížená",J1177,0)</f>
        <v>0</v>
      </c>
      <c r="BG1177" s="146">
        <f>IF(N1177="zákl. přenesená",J1177,0)</f>
        <v>0</v>
      </c>
      <c r="BH1177" s="146">
        <f>IF(N1177="sníž. přenesená",J1177,0)</f>
        <v>0</v>
      </c>
      <c r="BI1177" s="146">
        <f>IF(N1177="nulová",J1177,0)</f>
        <v>0</v>
      </c>
      <c r="BJ1177" s="18" t="s">
        <v>90</v>
      </c>
      <c r="BK1177" s="146">
        <f>ROUND(I1177*H1177,2)</f>
        <v>0</v>
      </c>
      <c r="BL1177" s="18" t="s">
        <v>454</v>
      </c>
      <c r="BM1177" s="145" t="s">
        <v>1732</v>
      </c>
    </row>
    <row r="1178" spans="2:65" s="1" customFormat="1" ht="11.25">
      <c r="B1178" s="33"/>
      <c r="D1178" s="147" t="s">
        <v>366</v>
      </c>
      <c r="F1178" s="148" t="s">
        <v>1733</v>
      </c>
      <c r="I1178" s="149"/>
      <c r="L1178" s="33"/>
      <c r="M1178" s="150"/>
      <c r="T1178" s="54"/>
      <c r="AT1178" s="18" t="s">
        <v>366</v>
      </c>
      <c r="AU1178" s="18" t="s">
        <v>90</v>
      </c>
    </row>
    <row r="1179" spans="2:65" s="13" customFormat="1" ht="11.25">
      <c r="B1179" s="158"/>
      <c r="D1179" s="152" t="s">
        <v>368</v>
      </c>
      <c r="E1179" s="159" t="s">
        <v>19</v>
      </c>
      <c r="F1179" s="160" t="s">
        <v>5609</v>
      </c>
      <c r="H1179" s="161">
        <v>166.26</v>
      </c>
      <c r="I1179" s="162"/>
      <c r="L1179" s="158"/>
      <c r="M1179" s="163"/>
      <c r="T1179" s="164"/>
      <c r="AT1179" s="159" t="s">
        <v>368</v>
      </c>
      <c r="AU1179" s="159" t="s">
        <v>90</v>
      </c>
      <c r="AV1179" s="13" t="s">
        <v>90</v>
      </c>
      <c r="AW1179" s="13" t="s">
        <v>36</v>
      </c>
      <c r="AX1179" s="13" t="s">
        <v>77</v>
      </c>
      <c r="AY1179" s="159" t="s">
        <v>358</v>
      </c>
    </row>
    <row r="1180" spans="2:65" s="13" customFormat="1" ht="11.25">
      <c r="B1180" s="158"/>
      <c r="D1180" s="152" t="s">
        <v>368</v>
      </c>
      <c r="E1180" s="159" t="s">
        <v>19</v>
      </c>
      <c r="F1180" s="160" t="s">
        <v>5559</v>
      </c>
      <c r="H1180" s="161">
        <v>30.47</v>
      </c>
      <c r="I1180" s="162"/>
      <c r="L1180" s="158"/>
      <c r="M1180" s="163"/>
      <c r="T1180" s="164"/>
      <c r="AT1180" s="159" t="s">
        <v>368</v>
      </c>
      <c r="AU1180" s="159" t="s">
        <v>90</v>
      </c>
      <c r="AV1180" s="13" t="s">
        <v>90</v>
      </c>
      <c r="AW1180" s="13" t="s">
        <v>36</v>
      </c>
      <c r="AX1180" s="13" t="s">
        <v>77</v>
      </c>
      <c r="AY1180" s="159" t="s">
        <v>358</v>
      </c>
    </row>
    <row r="1181" spans="2:65" s="13" customFormat="1" ht="11.25">
      <c r="B1181" s="158"/>
      <c r="D1181" s="152" t="s">
        <v>368</v>
      </c>
      <c r="E1181" s="159" t="s">
        <v>19</v>
      </c>
      <c r="F1181" s="160" t="s">
        <v>5606</v>
      </c>
      <c r="H1181" s="161">
        <v>121.92</v>
      </c>
      <c r="I1181" s="162"/>
      <c r="L1181" s="158"/>
      <c r="M1181" s="163"/>
      <c r="T1181" s="164"/>
      <c r="AT1181" s="159" t="s">
        <v>368</v>
      </c>
      <c r="AU1181" s="159" t="s">
        <v>90</v>
      </c>
      <c r="AV1181" s="13" t="s">
        <v>90</v>
      </c>
      <c r="AW1181" s="13" t="s">
        <v>36</v>
      </c>
      <c r="AX1181" s="13" t="s">
        <v>77</v>
      </c>
      <c r="AY1181" s="159" t="s">
        <v>358</v>
      </c>
    </row>
    <row r="1182" spans="2:65" s="13" customFormat="1" ht="11.25">
      <c r="B1182" s="158"/>
      <c r="D1182" s="152" t="s">
        <v>368</v>
      </c>
      <c r="E1182" s="159" t="s">
        <v>19</v>
      </c>
      <c r="F1182" s="160" t="s">
        <v>5597</v>
      </c>
      <c r="H1182" s="161">
        <v>40.5</v>
      </c>
      <c r="I1182" s="162"/>
      <c r="L1182" s="158"/>
      <c r="M1182" s="163"/>
      <c r="T1182" s="164"/>
      <c r="AT1182" s="159" t="s">
        <v>368</v>
      </c>
      <c r="AU1182" s="159" t="s">
        <v>90</v>
      </c>
      <c r="AV1182" s="13" t="s">
        <v>90</v>
      </c>
      <c r="AW1182" s="13" t="s">
        <v>36</v>
      </c>
      <c r="AX1182" s="13" t="s">
        <v>77</v>
      </c>
      <c r="AY1182" s="159" t="s">
        <v>358</v>
      </c>
    </row>
    <row r="1183" spans="2:65" s="14" customFormat="1" ht="11.25">
      <c r="B1183" s="165"/>
      <c r="D1183" s="152" t="s">
        <v>368</v>
      </c>
      <c r="E1183" s="166" t="s">
        <v>19</v>
      </c>
      <c r="F1183" s="167" t="s">
        <v>371</v>
      </c>
      <c r="H1183" s="168">
        <v>359.15</v>
      </c>
      <c r="I1183" s="169"/>
      <c r="L1183" s="165"/>
      <c r="M1183" s="170"/>
      <c r="T1183" s="171"/>
      <c r="AT1183" s="166" t="s">
        <v>368</v>
      </c>
      <c r="AU1183" s="166" t="s">
        <v>90</v>
      </c>
      <c r="AV1183" s="14" t="s">
        <v>364</v>
      </c>
      <c r="AW1183" s="14" t="s">
        <v>36</v>
      </c>
      <c r="AX1183" s="14" t="s">
        <v>84</v>
      </c>
      <c r="AY1183" s="166" t="s">
        <v>358</v>
      </c>
    </row>
    <row r="1184" spans="2:65" s="1" customFormat="1" ht="24.2" customHeight="1">
      <c r="B1184" s="33"/>
      <c r="C1184" s="179" t="s">
        <v>1534</v>
      </c>
      <c r="D1184" s="179" t="s">
        <v>440</v>
      </c>
      <c r="E1184" s="180" t="s">
        <v>1735</v>
      </c>
      <c r="F1184" s="181" t="s">
        <v>1736</v>
      </c>
      <c r="G1184" s="182" t="s">
        <v>195</v>
      </c>
      <c r="H1184" s="183">
        <v>381.14</v>
      </c>
      <c r="I1184" s="184"/>
      <c r="J1184" s="185">
        <f>ROUND(I1184*H1184,2)</f>
        <v>0</v>
      </c>
      <c r="K1184" s="181" t="s">
        <v>363</v>
      </c>
      <c r="L1184" s="186"/>
      <c r="M1184" s="187" t="s">
        <v>19</v>
      </c>
      <c r="N1184" s="188" t="s">
        <v>49</v>
      </c>
      <c r="P1184" s="143">
        <f>O1184*H1184</f>
        <v>0</v>
      </c>
      <c r="Q1184" s="143">
        <v>2.8999999999999998E-3</v>
      </c>
      <c r="R1184" s="143">
        <f>Q1184*H1184</f>
        <v>1.1053059999999999</v>
      </c>
      <c r="S1184" s="143">
        <v>0</v>
      </c>
      <c r="T1184" s="144">
        <f>S1184*H1184</f>
        <v>0</v>
      </c>
      <c r="AR1184" s="145" t="s">
        <v>558</v>
      </c>
      <c r="AT1184" s="145" t="s">
        <v>440</v>
      </c>
      <c r="AU1184" s="145" t="s">
        <v>90</v>
      </c>
      <c r="AY1184" s="18" t="s">
        <v>358</v>
      </c>
      <c r="BE1184" s="146">
        <f>IF(N1184="základní",J1184,0)</f>
        <v>0</v>
      </c>
      <c r="BF1184" s="146">
        <f>IF(N1184="snížená",J1184,0)</f>
        <v>0</v>
      </c>
      <c r="BG1184" s="146">
        <f>IF(N1184="zákl. přenesená",J1184,0)</f>
        <v>0</v>
      </c>
      <c r="BH1184" s="146">
        <f>IF(N1184="sníž. přenesená",J1184,0)</f>
        <v>0</v>
      </c>
      <c r="BI1184" s="146">
        <f>IF(N1184="nulová",J1184,0)</f>
        <v>0</v>
      </c>
      <c r="BJ1184" s="18" t="s">
        <v>90</v>
      </c>
      <c r="BK1184" s="146">
        <f>ROUND(I1184*H1184,2)</f>
        <v>0</v>
      </c>
      <c r="BL1184" s="18" t="s">
        <v>454</v>
      </c>
      <c r="BM1184" s="145" t="s">
        <v>1737</v>
      </c>
    </row>
    <row r="1185" spans="2:65" s="13" customFormat="1" ht="11.25">
      <c r="B1185" s="158"/>
      <c r="D1185" s="152" t="s">
        <v>368</v>
      </c>
      <c r="E1185" s="159" t="s">
        <v>19</v>
      </c>
      <c r="F1185" s="160" t="s">
        <v>6052</v>
      </c>
      <c r="H1185" s="161">
        <v>332.52</v>
      </c>
      <c r="I1185" s="162"/>
      <c r="L1185" s="158"/>
      <c r="M1185" s="163"/>
      <c r="T1185" s="164"/>
      <c r="AT1185" s="159" t="s">
        <v>368</v>
      </c>
      <c r="AU1185" s="159" t="s">
        <v>90</v>
      </c>
      <c r="AV1185" s="13" t="s">
        <v>90</v>
      </c>
      <c r="AW1185" s="13" t="s">
        <v>36</v>
      </c>
      <c r="AX1185" s="13" t="s">
        <v>77</v>
      </c>
      <c r="AY1185" s="159" t="s">
        <v>358</v>
      </c>
    </row>
    <row r="1186" spans="2:65" s="13" customFormat="1" ht="11.25">
      <c r="B1186" s="158"/>
      <c r="D1186" s="152" t="s">
        <v>368</v>
      </c>
      <c r="E1186" s="159" t="s">
        <v>19</v>
      </c>
      <c r="F1186" s="160" t="s">
        <v>5559</v>
      </c>
      <c r="H1186" s="161">
        <v>30.47</v>
      </c>
      <c r="I1186" s="162"/>
      <c r="L1186" s="158"/>
      <c r="M1186" s="163"/>
      <c r="T1186" s="164"/>
      <c r="AT1186" s="159" t="s">
        <v>368</v>
      </c>
      <c r="AU1186" s="159" t="s">
        <v>90</v>
      </c>
      <c r="AV1186" s="13" t="s">
        <v>90</v>
      </c>
      <c r="AW1186" s="13" t="s">
        <v>36</v>
      </c>
      <c r="AX1186" s="13" t="s">
        <v>77</v>
      </c>
      <c r="AY1186" s="159" t="s">
        <v>358</v>
      </c>
    </row>
    <row r="1187" spans="2:65" s="14" customFormat="1" ht="11.25">
      <c r="B1187" s="165"/>
      <c r="D1187" s="152" t="s">
        <v>368</v>
      </c>
      <c r="E1187" s="166" t="s">
        <v>19</v>
      </c>
      <c r="F1187" s="167" t="s">
        <v>371</v>
      </c>
      <c r="H1187" s="168">
        <v>362.99</v>
      </c>
      <c r="I1187" s="169"/>
      <c r="L1187" s="165"/>
      <c r="M1187" s="170"/>
      <c r="T1187" s="171"/>
      <c r="AT1187" s="166" t="s">
        <v>368</v>
      </c>
      <c r="AU1187" s="166" t="s">
        <v>90</v>
      </c>
      <c r="AV1187" s="14" t="s">
        <v>364</v>
      </c>
      <c r="AW1187" s="14" t="s">
        <v>36</v>
      </c>
      <c r="AX1187" s="14" t="s">
        <v>84</v>
      </c>
      <c r="AY1187" s="166" t="s">
        <v>358</v>
      </c>
    </row>
    <row r="1188" spans="2:65" s="13" customFormat="1" ht="11.25">
      <c r="B1188" s="158"/>
      <c r="D1188" s="152" t="s">
        <v>368</v>
      </c>
      <c r="F1188" s="160" t="s">
        <v>6053</v>
      </c>
      <c r="H1188" s="161">
        <v>381.14</v>
      </c>
      <c r="I1188" s="162"/>
      <c r="L1188" s="158"/>
      <c r="M1188" s="163"/>
      <c r="T1188" s="164"/>
      <c r="AT1188" s="159" t="s">
        <v>368</v>
      </c>
      <c r="AU1188" s="159" t="s">
        <v>90</v>
      </c>
      <c r="AV1188" s="13" t="s">
        <v>90</v>
      </c>
      <c r="AW1188" s="13" t="s">
        <v>4</v>
      </c>
      <c r="AX1188" s="13" t="s">
        <v>84</v>
      </c>
      <c r="AY1188" s="159" t="s">
        <v>358</v>
      </c>
    </row>
    <row r="1189" spans="2:65" s="1" customFormat="1" ht="24.2" customHeight="1">
      <c r="B1189" s="33"/>
      <c r="C1189" s="179" t="s">
        <v>1538</v>
      </c>
      <c r="D1189" s="179" t="s">
        <v>440</v>
      </c>
      <c r="E1189" s="180" t="s">
        <v>6054</v>
      </c>
      <c r="F1189" s="181" t="s">
        <v>6055</v>
      </c>
      <c r="G1189" s="182" t="s">
        <v>195</v>
      </c>
      <c r="H1189" s="183">
        <v>31.994</v>
      </c>
      <c r="I1189" s="184"/>
      <c r="J1189" s="185">
        <f>ROUND(I1189*H1189,2)</f>
        <v>0</v>
      </c>
      <c r="K1189" s="181" t="s">
        <v>363</v>
      </c>
      <c r="L1189" s="186"/>
      <c r="M1189" s="187" t="s">
        <v>19</v>
      </c>
      <c r="N1189" s="188" t="s">
        <v>49</v>
      </c>
      <c r="P1189" s="143">
        <f>O1189*H1189</f>
        <v>0</v>
      </c>
      <c r="Q1189" s="143">
        <v>2.7000000000000001E-3</v>
      </c>
      <c r="R1189" s="143">
        <f>Q1189*H1189</f>
        <v>8.6383800000000011E-2</v>
      </c>
      <c r="S1189" s="143">
        <v>0</v>
      </c>
      <c r="T1189" s="144">
        <f>S1189*H1189</f>
        <v>0</v>
      </c>
      <c r="AR1189" s="145" t="s">
        <v>558</v>
      </c>
      <c r="AT1189" s="145" t="s">
        <v>440</v>
      </c>
      <c r="AU1189" s="145" t="s">
        <v>90</v>
      </c>
      <c r="AY1189" s="18" t="s">
        <v>358</v>
      </c>
      <c r="BE1189" s="146">
        <f>IF(N1189="základní",J1189,0)</f>
        <v>0</v>
      </c>
      <c r="BF1189" s="146">
        <f>IF(N1189="snížená",J1189,0)</f>
        <v>0</v>
      </c>
      <c r="BG1189" s="146">
        <f>IF(N1189="zákl. přenesená",J1189,0)</f>
        <v>0</v>
      </c>
      <c r="BH1189" s="146">
        <f>IF(N1189="sníž. přenesená",J1189,0)</f>
        <v>0</v>
      </c>
      <c r="BI1189" s="146">
        <f>IF(N1189="nulová",J1189,0)</f>
        <v>0</v>
      </c>
      <c r="BJ1189" s="18" t="s">
        <v>90</v>
      </c>
      <c r="BK1189" s="146">
        <f>ROUND(I1189*H1189,2)</f>
        <v>0</v>
      </c>
      <c r="BL1189" s="18" t="s">
        <v>454</v>
      </c>
      <c r="BM1189" s="145" t="s">
        <v>6056</v>
      </c>
    </row>
    <row r="1190" spans="2:65" s="13" customFormat="1" ht="11.25">
      <c r="B1190" s="158"/>
      <c r="D1190" s="152" t="s">
        <v>368</v>
      </c>
      <c r="E1190" s="159" t="s">
        <v>19</v>
      </c>
      <c r="F1190" s="160" t="s">
        <v>5559</v>
      </c>
      <c r="H1190" s="161">
        <v>30.47</v>
      </c>
      <c r="I1190" s="162"/>
      <c r="L1190" s="158"/>
      <c r="M1190" s="163"/>
      <c r="T1190" s="164"/>
      <c r="AT1190" s="159" t="s">
        <v>368</v>
      </c>
      <c r="AU1190" s="159" t="s">
        <v>90</v>
      </c>
      <c r="AV1190" s="13" t="s">
        <v>90</v>
      </c>
      <c r="AW1190" s="13" t="s">
        <v>36</v>
      </c>
      <c r="AX1190" s="13" t="s">
        <v>77</v>
      </c>
      <c r="AY1190" s="159" t="s">
        <v>358</v>
      </c>
    </row>
    <row r="1191" spans="2:65" s="14" customFormat="1" ht="11.25">
      <c r="B1191" s="165"/>
      <c r="D1191" s="152" t="s">
        <v>368</v>
      </c>
      <c r="E1191" s="166" t="s">
        <v>19</v>
      </c>
      <c r="F1191" s="167" t="s">
        <v>371</v>
      </c>
      <c r="H1191" s="168">
        <v>30.47</v>
      </c>
      <c r="I1191" s="169"/>
      <c r="L1191" s="165"/>
      <c r="M1191" s="170"/>
      <c r="T1191" s="171"/>
      <c r="AT1191" s="166" t="s">
        <v>368</v>
      </c>
      <c r="AU1191" s="166" t="s">
        <v>90</v>
      </c>
      <c r="AV1191" s="14" t="s">
        <v>364</v>
      </c>
      <c r="AW1191" s="14" t="s">
        <v>36</v>
      </c>
      <c r="AX1191" s="14" t="s">
        <v>84</v>
      </c>
      <c r="AY1191" s="166" t="s">
        <v>358</v>
      </c>
    </row>
    <row r="1192" spans="2:65" s="13" customFormat="1" ht="11.25">
      <c r="B1192" s="158"/>
      <c r="D1192" s="152" t="s">
        <v>368</v>
      </c>
      <c r="F1192" s="160" t="s">
        <v>6057</v>
      </c>
      <c r="H1192" s="161">
        <v>31.994</v>
      </c>
      <c r="I1192" s="162"/>
      <c r="L1192" s="158"/>
      <c r="M1192" s="163"/>
      <c r="T1192" s="164"/>
      <c r="AT1192" s="159" t="s">
        <v>368</v>
      </c>
      <c r="AU1192" s="159" t="s">
        <v>90</v>
      </c>
      <c r="AV1192" s="13" t="s">
        <v>90</v>
      </c>
      <c r="AW1192" s="13" t="s">
        <v>4</v>
      </c>
      <c r="AX1192" s="13" t="s">
        <v>84</v>
      </c>
      <c r="AY1192" s="159" t="s">
        <v>358</v>
      </c>
    </row>
    <row r="1193" spans="2:65" s="1" customFormat="1" ht="24.2" customHeight="1">
      <c r="B1193" s="33"/>
      <c r="C1193" s="179" t="s">
        <v>1542</v>
      </c>
      <c r="D1193" s="179" t="s">
        <v>440</v>
      </c>
      <c r="E1193" s="180" t="s">
        <v>1741</v>
      </c>
      <c r="F1193" s="181" t="s">
        <v>1742</v>
      </c>
      <c r="G1193" s="182" t="s">
        <v>195</v>
      </c>
      <c r="H1193" s="183">
        <v>170.541</v>
      </c>
      <c r="I1193" s="184"/>
      <c r="J1193" s="185">
        <f>ROUND(I1193*H1193,2)</f>
        <v>0</v>
      </c>
      <c r="K1193" s="181" t="s">
        <v>363</v>
      </c>
      <c r="L1193" s="186"/>
      <c r="M1193" s="187" t="s">
        <v>19</v>
      </c>
      <c r="N1193" s="188" t="s">
        <v>49</v>
      </c>
      <c r="P1193" s="143">
        <f>O1193*H1193</f>
        <v>0</v>
      </c>
      <c r="Q1193" s="143">
        <v>1.8E-3</v>
      </c>
      <c r="R1193" s="143">
        <f>Q1193*H1193</f>
        <v>0.30697379999999996</v>
      </c>
      <c r="S1193" s="143">
        <v>0</v>
      </c>
      <c r="T1193" s="144">
        <f>S1193*H1193</f>
        <v>0</v>
      </c>
      <c r="AR1193" s="145" t="s">
        <v>558</v>
      </c>
      <c r="AT1193" s="145" t="s">
        <v>440</v>
      </c>
      <c r="AU1193" s="145" t="s">
        <v>90</v>
      </c>
      <c r="AY1193" s="18" t="s">
        <v>358</v>
      </c>
      <c r="BE1193" s="146">
        <f>IF(N1193="základní",J1193,0)</f>
        <v>0</v>
      </c>
      <c r="BF1193" s="146">
        <f>IF(N1193="snížená",J1193,0)</f>
        <v>0</v>
      </c>
      <c r="BG1193" s="146">
        <f>IF(N1193="zákl. přenesená",J1193,0)</f>
        <v>0</v>
      </c>
      <c r="BH1193" s="146">
        <f>IF(N1193="sníž. přenesená",J1193,0)</f>
        <v>0</v>
      </c>
      <c r="BI1193" s="146">
        <f>IF(N1193="nulová",J1193,0)</f>
        <v>0</v>
      </c>
      <c r="BJ1193" s="18" t="s">
        <v>90</v>
      </c>
      <c r="BK1193" s="146">
        <f>ROUND(I1193*H1193,2)</f>
        <v>0</v>
      </c>
      <c r="BL1193" s="18" t="s">
        <v>454</v>
      </c>
      <c r="BM1193" s="145" t="s">
        <v>1743</v>
      </c>
    </row>
    <row r="1194" spans="2:65" s="13" customFormat="1" ht="11.25">
      <c r="B1194" s="158"/>
      <c r="D1194" s="152" t="s">
        <v>368</v>
      </c>
      <c r="E1194" s="159" t="s">
        <v>19</v>
      </c>
      <c r="F1194" s="160" t="s">
        <v>5606</v>
      </c>
      <c r="H1194" s="161">
        <v>121.92</v>
      </c>
      <c r="I1194" s="162"/>
      <c r="L1194" s="158"/>
      <c r="M1194" s="163"/>
      <c r="T1194" s="164"/>
      <c r="AT1194" s="159" t="s">
        <v>368</v>
      </c>
      <c r="AU1194" s="159" t="s">
        <v>90</v>
      </c>
      <c r="AV1194" s="13" t="s">
        <v>90</v>
      </c>
      <c r="AW1194" s="13" t="s">
        <v>36</v>
      </c>
      <c r="AX1194" s="13" t="s">
        <v>77</v>
      </c>
      <c r="AY1194" s="159" t="s">
        <v>358</v>
      </c>
    </row>
    <row r="1195" spans="2:65" s="13" customFormat="1" ht="11.25">
      <c r="B1195" s="158"/>
      <c r="D1195" s="152" t="s">
        <v>368</v>
      </c>
      <c r="E1195" s="159" t="s">
        <v>19</v>
      </c>
      <c r="F1195" s="160" t="s">
        <v>5597</v>
      </c>
      <c r="H1195" s="161">
        <v>40.5</v>
      </c>
      <c r="I1195" s="162"/>
      <c r="L1195" s="158"/>
      <c r="M1195" s="163"/>
      <c r="T1195" s="164"/>
      <c r="AT1195" s="159" t="s">
        <v>368</v>
      </c>
      <c r="AU1195" s="159" t="s">
        <v>90</v>
      </c>
      <c r="AV1195" s="13" t="s">
        <v>90</v>
      </c>
      <c r="AW1195" s="13" t="s">
        <v>36</v>
      </c>
      <c r="AX1195" s="13" t="s">
        <v>77</v>
      </c>
      <c r="AY1195" s="159" t="s">
        <v>358</v>
      </c>
    </row>
    <row r="1196" spans="2:65" s="14" customFormat="1" ht="11.25">
      <c r="B1196" s="165"/>
      <c r="D1196" s="152" t="s">
        <v>368</v>
      </c>
      <c r="E1196" s="166" t="s">
        <v>19</v>
      </c>
      <c r="F1196" s="167" t="s">
        <v>371</v>
      </c>
      <c r="H1196" s="168">
        <v>162.41999999999999</v>
      </c>
      <c r="I1196" s="169"/>
      <c r="L1196" s="165"/>
      <c r="M1196" s="170"/>
      <c r="T1196" s="171"/>
      <c r="AT1196" s="166" t="s">
        <v>368</v>
      </c>
      <c r="AU1196" s="166" t="s">
        <v>90</v>
      </c>
      <c r="AV1196" s="14" t="s">
        <v>364</v>
      </c>
      <c r="AW1196" s="14" t="s">
        <v>36</v>
      </c>
      <c r="AX1196" s="14" t="s">
        <v>84</v>
      </c>
      <c r="AY1196" s="166" t="s">
        <v>358</v>
      </c>
    </row>
    <row r="1197" spans="2:65" s="13" customFormat="1" ht="11.25">
      <c r="B1197" s="158"/>
      <c r="D1197" s="152" t="s">
        <v>368</v>
      </c>
      <c r="F1197" s="160" t="s">
        <v>6058</v>
      </c>
      <c r="H1197" s="161">
        <v>170.541</v>
      </c>
      <c r="I1197" s="162"/>
      <c r="L1197" s="158"/>
      <c r="M1197" s="163"/>
      <c r="T1197" s="164"/>
      <c r="AT1197" s="159" t="s">
        <v>368</v>
      </c>
      <c r="AU1197" s="159" t="s">
        <v>90</v>
      </c>
      <c r="AV1197" s="13" t="s">
        <v>90</v>
      </c>
      <c r="AW1197" s="13" t="s">
        <v>4</v>
      </c>
      <c r="AX1197" s="13" t="s">
        <v>84</v>
      </c>
      <c r="AY1197" s="159" t="s">
        <v>358</v>
      </c>
    </row>
    <row r="1198" spans="2:65" s="1" customFormat="1" ht="24.2" customHeight="1">
      <c r="B1198" s="33"/>
      <c r="C1198" s="179" t="s">
        <v>1548</v>
      </c>
      <c r="D1198" s="179" t="s">
        <v>440</v>
      </c>
      <c r="E1198" s="180" t="s">
        <v>6059</v>
      </c>
      <c r="F1198" s="181" t="s">
        <v>6060</v>
      </c>
      <c r="G1198" s="182" t="s">
        <v>195</v>
      </c>
      <c r="H1198" s="183">
        <v>170.541</v>
      </c>
      <c r="I1198" s="184"/>
      <c r="J1198" s="185">
        <f>ROUND(I1198*H1198,2)</f>
        <v>0</v>
      </c>
      <c r="K1198" s="181" t="s">
        <v>363</v>
      </c>
      <c r="L1198" s="186"/>
      <c r="M1198" s="187" t="s">
        <v>19</v>
      </c>
      <c r="N1198" s="188" t="s">
        <v>49</v>
      </c>
      <c r="P1198" s="143">
        <f>O1198*H1198</f>
        <v>0</v>
      </c>
      <c r="Q1198" s="143">
        <v>6.4999999999999997E-4</v>
      </c>
      <c r="R1198" s="143">
        <f>Q1198*H1198</f>
        <v>0.11085165</v>
      </c>
      <c r="S1198" s="143">
        <v>0</v>
      </c>
      <c r="T1198" s="144">
        <f>S1198*H1198</f>
        <v>0</v>
      </c>
      <c r="AR1198" s="145" t="s">
        <v>558</v>
      </c>
      <c r="AT1198" s="145" t="s">
        <v>440</v>
      </c>
      <c r="AU1198" s="145" t="s">
        <v>90</v>
      </c>
      <c r="AY1198" s="18" t="s">
        <v>358</v>
      </c>
      <c r="BE1198" s="146">
        <f>IF(N1198="základní",J1198,0)</f>
        <v>0</v>
      </c>
      <c r="BF1198" s="146">
        <f>IF(N1198="snížená",J1198,0)</f>
        <v>0</v>
      </c>
      <c r="BG1198" s="146">
        <f>IF(N1198="zákl. přenesená",J1198,0)</f>
        <v>0</v>
      </c>
      <c r="BH1198" s="146">
        <f>IF(N1198="sníž. přenesená",J1198,0)</f>
        <v>0</v>
      </c>
      <c r="BI1198" s="146">
        <f>IF(N1198="nulová",J1198,0)</f>
        <v>0</v>
      </c>
      <c r="BJ1198" s="18" t="s">
        <v>90</v>
      </c>
      <c r="BK1198" s="146">
        <f>ROUND(I1198*H1198,2)</f>
        <v>0</v>
      </c>
      <c r="BL1198" s="18" t="s">
        <v>454</v>
      </c>
      <c r="BM1198" s="145" t="s">
        <v>6061</v>
      </c>
    </row>
    <row r="1199" spans="2:65" s="13" customFormat="1" ht="11.25">
      <c r="B1199" s="158"/>
      <c r="D1199" s="152" t="s">
        <v>368</v>
      </c>
      <c r="E1199" s="159" t="s">
        <v>19</v>
      </c>
      <c r="F1199" s="160" t="s">
        <v>5606</v>
      </c>
      <c r="H1199" s="161">
        <v>121.92</v>
      </c>
      <c r="I1199" s="162"/>
      <c r="L1199" s="158"/>
      <c r="M1199" s="163"/>
      <c r="T1199" s="164"/>
      <c r="AT1199" s="159" t="s">
        <v>368</v>
      </c>
      <c r="AU1199" s="159" t="s">
        <v>90</v>
      </c>
      <c r="AV1199" s="13" t="s">
        <v>90</v>
      </c>
      <c r="AW1199" s="13" t="s">
        <v>36</v>
      </c>
      <c r="AX1199" s="13" t="s">
        <v>77</v>
      </c>
      <c r="AY1199" s="159" t="s">
        <v>358</v>
      </c>
    </row>
    <row r="1200" spans="2:65" s="13" customFormat="1" ht="11.25">
      <c r="B1200" s="158"/>
      <c r="D1200" s="152" t="s">
        <v>368</v>
      </c>
      <c r="E1200" s="159" t="s">
        <v>19</v>
      </c>
      <c r="F1200" s="160" t="s">
        <v>5597</v>
      </c>
      <c r="H1200" s="161">
        <v>40.5</v>
      </c>
      <c r="I1200" s="162"/>
      <c r="L1200" s="158"/>
      <c r="M1200" s="163"/>
      <c r="T1200" s="164"/>
      <c r="AT1200" s="159" t="s">
        <v>368</v>
      </c>
      <c r="AU1200" s="159" t="s">
        <v>90</v>
      </c>
      <c r="AV1200" s="13" t="s">
        <v>90</v>
      </c>
      <c r="AW1200" s="13" t="s">
        <v>36</v>
      </c>
      <c r="AX1200" s="13" t="s">
        <v>77</v>
      </c>
      <c r="AY1200" s="159" t="s">
        <v>358</v>
      </c>
    </row>
    <row r="1201" spans="2:65" s="14" customFormat="1" ht="11.25">
      <c r="B1201" s="165"/>
      <c r="D1201" s="152" t="s">
        <v>368</v>
      </c>
      <c r="E1201" s="166" t="s">
        <v>19</v>
      </c>
      <c r="F1201" s="167" t="s">
        <v>371</v>
      </c>
      <c r="H1201" s="168">
        <v>162.41999999999999</v>
      </c>
      <c r="I1201" s="169"/>
      <c r="L1201" s="165"/>
      <c r="M1201" s="170"/>
      <c r="T1201" s="171"/>
      <c r="AT1201" s="166" t="s">
        <v>368</v>
      </c>
      <c r="AU1201" s="166" t="s">
        <v>90</v>
      </c>
      <c r="AV1201" s="14" t="s">
        <v>364</v>
      </c>
      <c r="AW1201" s="14" t="s">
        <v>36</v>
      </c>
      <c r="AX1201" s="14" t="s">
        <v>84</v>
      </c>
      <c r="AY1201" s="166" t="s">
        <v>358</v>
      </c>
    </row>
    <row r="1202" spans="2:65" s="13" customFormat="1" ht="11.25">
      <c r="B1202" s="158"/>
      <c r="D1202" s="152" t="s">
        <v>368</v>
      </c>
      <c r="F1202" s="160" t="s">
        <v>6058</v>
      </c>
      <c r="H1202" s="161">
        <v>170.541</v>
      </c>
      <c r="I1202" s="162"/>
      <c r="L1202" s="158"/>
      <c r="M1202" s="163"/>
      <c r="T1202" s="164"/>
      <c r="AT1202" s="159" t="s">
        <v>368</v>
      </c>
      <c r="AU1202" s="159" t="s">
        <v>90</v>
      </c>
      <c r="AV1202" s="13" t="s">
        <v>90</v>
      </c>
      <c r="AW1202" s="13" t="s">
        <v>4</v>
      </c>
      <c r="AX1202" s="13" t="s">
        <v>84</v>
      </c>
      <c r="AY1202" s="159" t="s">
        <v>358</v>
      </c>
    </row>
    <row r="1203" spans="2:65" s="1" customFormat="1" ht="55.5" customHeight="1">
      <c r="B1203" s="33"/>
      <c r="C1203" s="134" t="s">
        <v>1553</v>
      </c>
      <c r="D1203" s="134" t="s">
        <v>360</v>
      </c>
      <c r="E1203" s="135" t="s">
        <v>1761</v>
      </c>
      <c r="F1203" s="136" t="s">
        <v>1762</v>
      </c>
      <c r="G1203" s="137" t="s">
        <v>195</v>
      </c>
      <c r="H1203" s="138">
        <v>107.73</v>
      </c>
      <c r="I1203" s="139"/>
      <c r="J1203" s="140">
        <f>ROUND(I1203*H1203,2)</f>
        <v>0</v>
      </c>
      <c r="K1203" s="136" t="s">
        <v>19</v>
      </c>
      <c r="L1203" s="33"/>
      <c r="M1203" s="141" t="s">
        <v>19</v>
      </c>
      <c r="N1203" s="142" t="s">
        <v>49</v>
      </c>
      <c r="P1203" s="143">
        <f>O1203*H1203</f>
        <v>0</v>
      </c>
      <c r="Q1203" s="143">
        <v>6.0000000000000001E-3</v>
      </c>
      <c r="R1203" s="143">
        <f>Q1203*H1203</f>
        <v>0.64638000000000007</v>
      </c>
      <c r="S1203" s="143">
        <v>0</v>
      </c>
      <c r="T1203" s="144">
        <f>S1203*H1203</f>
        <v>0</v>
      </c>
      <c r="AR1203" s="145" t="s">
        <v>454</v>
      </c>
      <c r="AT1203" s="145" t="s">
        <v>360</v>
      </c>
      <c r="AU1203" s="145" t="s">
        <v>90</v>
      </c>
      <c r="AY1203" s="18" t="s">
        <v>358</v>
      </c>
      <c r="BE1203" s="146">
        <f>IF(N1203="základní",J1203,0)</f>
        <v>0</v>
      </c>
      <c r="BF1203" s="146">
        <f>IF(N1203="snížená",J1203,0)</f>
        <v>0</v>
      </c>
      <c r="BG1203" s="146">
        <f>IF(N1203="zákl. přenesená",J1203,0)</f>
        <v>0</v>
      </c>
      <c r="BH1203" s="146">
        <f>IF(N1203="sníž. přenesená",J1203,0)</f>
        <v>0</v>
      </c>
      <c r="BI1203" s="146">
        <f>IF(N1203="nulová",J1203,0)</f>
        <v>0</v>
      </c>
      <c r="BJ1203" s="18" t="s">
        <v>90</v>
      </c>
      <c r="BK1203" s="146">
        <f>ROUND(I1203*H1203,2)</f>
        <v>0</v>
      </c>
      <c r="BL1203" s="18" t="s">
        <v>454</v>
      </c>
      <c r="BM1203" s="145" t="s">
        <v>1763</v>
      </c>
    </row>
    <row r="1204" spans="2:65" s="13" customFormat="1" ht="11.25">
      <c r="B1204" s="158"/>
      <c r="D1204" s="152" t="s">
        <v>368</v>
      </c>
      <c r="E1204" s="159" t="s">
        <v>19</v>
      </c>
      <c r="F1204" s="160" t="s">
        <v>6028</v>
      </c>
      <c r="H1204" s="161">
        <v>107.73</v>
      </c>
      <c r="I1204" s="162"/>
      <c r="L1204" s="158"/>
      <c r="M1204" s="163"/>
      <c r="T1204" s="164"/>
      <c r="AT1204" s="159" t="s">
        <v>368</v>
      </c>
      <c r="AU1204" s="159" t="s">
        <v>90</v>
      </c>
      <c r="AV1204" s="13" t="s">
        <v>90</v>
      </c>
      <c r="AW1204" s="13" t="s">
        <v>36</v>
      </c>
      <c r="AX1204" s="13" t="s">
        <v>77</v>
      </c>
      <c r="AY1204" s="159" t="s">
        <v>358</v>
      </c>
    </row>
    <row r="1205" spans="2:65" s="14" customFormat="1" ht="11.25">
      <c r="B1205" s="165"/>
      <c r="D1205" s="152" t="s">
        <v>368</v>
      </c>
      <c r="E1205" s="166" t="s">
        <v>19</v>
      </c>
      <c r="F1205" s="167" t="s">
        <v>371</v>
      </c>
      <c r="H1205" s="168">
        <v>107.73</v>
      </c>
      <c r="I1205" s="169"/>
      <c r="L1205" s="165"/>
      <c r="M1205" s="170"/>
      <c r="T1205" s="171"/>
      <c r="AT1205" s="166" t="s">
        <v>368</v>
      </c>
      <c r="AU1205" s="166" t="s">
        <v>90</v>
      </c>
      <c r="AV1205" s="14" t="s">
        <v>364</v>
      </c>
      <c r="AW1205" s="14" t="s">
        <v>36</v>
      </c>
      <c r="AX1205" s="14" t="s">
        <v>84</v>
      </c>
      <c r="AY1205" s="166" t="s">
        <v>358</v>
      </c>
    </row>
    <row r="1206" spans="2:65" s="1" customFormat="1" ht="24.2" customHeight="1">
      <c r="B1206" s="33"/>
      <c r="C1206" s="179" t="s">
        <v>1564</v>
      </c>
      <c r="D1206" s="179" t="s">
        <v>440</v>
      </c>
      <c r="E1206" s="180" t="s">
        <v>1766</v>
      </c>
      <c r="F1206" s="181" t="s">
        <v>1767</v>
      </c>
      <c r="G1206" s="182" t="s">
        <v>195</v>
      </c>
      <c r="H1206" s="183">
        <v>113.117</v>
      </c>
      <c r="I1206" s="184"/>
      <c r="J1206" s="185">
        <f>ROUND(I1206*H1206,2)</f>
        <v>0</v>
      </c>
      <c r="K1206" s="181" t="s">
        <v>363</v>
      </c>
      <c r="L1206" s="186"/>
      <c r="M1206" s="187" t="s">
        <v>19</v>
      </c>
      <c r="N1206" s="188" t="s">
        <v>49</v>
      </c>
      <c r="P1206" s="143">
        <f>O1206*H1206</f>
        <v>0</v>
      </c>
      <c r="Q1206" s="143">
        <v>6.3E-3</v>
      </c>
      <c r="R1206" s="143">
        <f>Q1206*H1206</f>
        <v>0.71263710000000002</v>
      </c>
      <c r="S1206" s="143">
        <v>0</v>
      </c>
      <c r="T1206" s="144">
        <f>S1206*H1206</f>
        <v>0</v>
      </c>
      <c r="AR1206" s="145" t="s">
        <v>558</v>
      </c>
      <c r="AT1206" s="145" t="s">
        <v>440</v>
      </c>
      <c r="AU1206" s="145" t="s">
        <v>90</v>
      </c>
      <c r="AY1206" s="18" t="s">
        <v>358</v>
      </c>
      <c r="BE1206" s="146">
        <f>IF(N1206="základní",J1206,0)</f>
        <v>0</v>
      </c>
      <c r="BF1206" s="146">
        <f>IF(N1206="snížená",J1206,0)</f>
        <v>0</v>
      </c>
      <c r="BG1206" s="146">
        <f>IF(N1206="zákl. přenesená",J1206,0)</f>
        <v>0</v>
      </c>
      <c r="BH1206" s="146">
        <f>IF(N1206="sníž. přenesená",J1206,0)</f>
        <v>0</v>
      </c>
      <c r="BI1206" s="146">
        <f>IF(N1206="nulová",J1206,0)</f>
        <v>0</v>
      </c>
      <c r="BJ1206" s="18" t="s">
        <v>90</v>
      </c>
      <c r="BK1206" s="146">
        <f>ROUND(I1206*H1206,2)</f>
        <v>0</v>
      </c>
      <c r="BL1206" s="18" t="s">
        <v>454</v>
      </c>
      <c r="BM1206" s="145" t="s">
        <v>1768</v>
      </c>
    </row>
    <row r="1207" spans="2:65" s="13" customFormat="1" ht="11.25">
      <c r="B1207" s="158"/>
      <c r="D1207" s="152" t="s">
        <v>368</v>
      </c>
      <c r="E1207" s="159" t="s">
        <v>19</v>
      </c>
      <c r="F1207" s="160" t="s">
        <v>6028</v>
      </c>
      <c r="H1207" s="161">
        <v>107.73</v>
      </c>
      <c r="I1207" s="162"/>
      <c r="L1207" s="158"/>
      <c r="M1207" s="163"/>
      <c r="T1207" s="164"/>
      <c r="AT1207" s="159" t="s">
        <v>368</v>
      </c>
      <c r="AU1207" s="159" t="s">
        <v>90</v>
      </c>
      <c r="AV1207" s="13" t="s">
        <v>90</v>
      </c>
      <c r="AW1207" s="13" t="s">
        <v>36</v>
      </c>
      <c r="AX1207" s="13" t="s">
        <v>77</v>
      </c>
      <c r="AY1207" s="159" t="s">
        <v>358</v>
      </c>
    </row>
    <row r="1208" spans="2:65" s="14" customFormat="1" ht="11.25">
      <c r="B1208" s="165"/>
      <c r="D1208" s="152" t="s">
        <v>368</v>
      </c>
      <c r="E1208" s="166" t="s">
        <v>19</v>
      </c>
      <c r="F1208" s="167" t="s">
        <v>371</v>
      </c>
      <c r="H1208" s="168">
        <v>107.73</v>
      </c>
      <c r="I1208" s="169"/>
      <c r="L1208" s="165"/>
      <c r="M1208" s="170"/>
      <c r="T1208" s="171"/>
      <c r="AT1208" s="166" t="s">
        <v>368</v>
      </c>
      <c r="AU1208" s="166" t="s">
        <v>90</v>
      </c>
      <c r="AV1208" s="14" t="s">
        <v>364</v>
      </c>
      <c r="AW1208" s="14" t="s">
        <v>36</v>
      </c>
      <c r="AX1208" s="14" t="s">
        <v>84</v>
      </c>
      <c r="AY1208" s="166" t="s">
        <v>358</v>
      </c>
    </row>
    <row r="1209" spans="2:65" s="13" customFormat="1" ht="11.25">
      <c r="B1209" s="158"/>
      <c r="D1209" s="152" t="s">
        <v>368</v>
      </c>
      <c r="F1209" s="160" t="s">
        <v>6062</v>
      </c>
      <c r="H1209" s="161">
        <v>113.117</v>
      </c>
      <c r="I1209" s="162"/>
      <c r="L1209" s="158"/>
      <c r="M1209" s="163"/>
      <c r="T1209" s="164"/>
      <c r="AT1209" s="159" t="s">
        <v>368</v>
      </c>
      <c r="AU1209" s="159" t="s">
        <v>90</v>
      </c>
      <c r="AV1209" s="13" t="s">
        <v>90</v>
      </c>
      <c r="AW1209" s="13" t="s">
        <v>4</v>
      </c>
      <c r="AX1209" s="13" t="s">
        <v>84</v>
      </c>
      <c r="AY1209" s="159" t="s">
        <v>358</v>
      </c>
    </row>
    <row r="1210" spans="2:65" s="1" customFormat="1" ht="49.15" customHeight="1">
      <c r="B1210" s="33"/>
      <c r="C1210" s="134" t="s">
        <v>1568</v>
      </c>
      <c r="D1210" s="134" t="s">
        <v>360</v>
      </c>
      <c r="E1210" s="135" t="s">
        <v>1847</v>
      </c>
      <c r="F1210" s="136" t="s">
        <v>1848</v>
      </c>
      <c r="G1210" s="137" t="s">
        <v>1498</v>
      </c>
      <c r="H1210" s="189"/>
      <c r="I1210" s="139"/>
      <c r="J1210" s="140">
        <f>ROUND(I1210*H1210,2)</f>
        <v>0</v>
      </c>
      <c r="K1210" s="136" t="s">
        <v>363</v>
      </c>
      <c r="L1210" s="33"/>
      <c r="M1210" s="141" t="s">
        <v>19</v>
      </c>
      <c r="N1210" s="142" t="s">
        <v>49</v>
      </c>
      <c r="P1210" s="143">
        <f>O1210*H1210</f>
        <v>0</v>
      </c>
      <c r="Q1210" s="143">
        <v>0</v>
      </c>
      <c r="R1210" s="143">
        <f>Q1210*H1210</f>
        <v>0</v>
      </c>
      <c r="S1210" s="143">
        <v>0</v>
      </c>
      <c r="T1210" s="144">
        <f>S1210*H1210</f>
        <v>0</v>
      </c>
      <c r="AR1210" s="145" t="s">
        <v>454</v>
      </c>
      <c r="AT1210" s="145" t="s">
        <v>360</v>
      </c>
      <c r="AU1210" s="145" t="s">
        <v>90</v>
      </c>
      <c r="AY1210" s="18" t="s">
        <v>358</v>
      </c>
      <c r="BE1210" s="146">
        <f>IF(N1210="základní",J1210,0)</f>
        <v>0</v>
      </c>
      <c r="BF1210" s="146">
        <f>IF(N1210="snížená",J1210,0)</f>
        <v>0</v>
      </c>
      <c r="BG1210" s="146">
        <f>IF(N1210="zákl. přenesená",J1210,0)</f>
        <v>0</v>
      </c>
      <c r="BH1210" s="146">
        <f>IF(N1210="sníž. přenesená",J1210,0)</f>
        <v>0</v>
      </c>
      <c r="BI1210" s="146">
        <f>IF(N1210="nulová",J1210,0)</f>
        <v>0</v>
      </c>
      <c r="BJ1210" s="18" t="s">
        <v>90</v>
      </c>
      <c r="BK1210" s="146">
        <f>ROUND(I1210*H1210,2)</f>
        <v>0</v>
      </c>
      <c r="BL1210" s="18" t="s">
        <v>454</v>
      </c>
      <c r="BM1210" s="145" t="s">
        <v>1849</v>
      </c>
    </row>
    <row r="1211" spans="2:65" s="1" customFormat="1" ht="11.25">
      <c r="B1211" s="33"/>
      <c r="D1211" s="147" t="s">
        <v>366</v>
      </c>
      <c r="F1211" s="148" t="s">
        <v>1850</v>
      </c>
      <c r="I1211" s="149"/>
      <c r="L1211" s="33"/>
      <c r="M1211" s="150"/>
      <c r="T1211" s="54"/>
      <c r="AT1211" s="18" t="s">
        <v>366</v>
      </c>
      <c r="AU1211" s="18" t="s">
        <v>90</v>
      </c>
    </row>
    <row r="1212" spans="2:65" s="11" customFormat="1" ht="22.9" customHeight="1">
      <c r="B1212" s="122"/>
      <c r="D1212" s="123" t="s">
        <v>76</v>
      </c>
      <c r="E1212" s="132" t="s">
        <v>1851</v>
      </c>
      <c r="F1212" s="132" t="s">
        <v>1852</v>
      </c>
      <c r="I1212" s="125"/>
      <c r="J1212" s="133">
        <f>BK1212</f>
        <v>0</v>
      </c>
      <c r="L1212" s="122"/>
      <c r="M1212" s="127"/>
      <c r="P1212" s="128">
        <f>SUM(P1213:P1243)</f>
        <v>0</v>
      </c>
      <c r="R1212" s="128">
        <f>SUM(R1213:R1243)</f>
        <v>6.0600000000000003E-3</v>
      </c>
      <c r="T1212" s="129">
        <f>SUM(T1213:T1243)</f>
        <v>0</v>
      </c>
      <c r="AR1212" s="123" t="s">
        <v>90</v>
      </c>
      <c r="AT1212" s="130" t="s">
        <v>76</v>
      </c>
      <c r="AU1212" s="130" t="s">
        <v>84</v>
      </c>
      <c r="AY1212" s="123" t="s">
        <v>358</v>
      </c>
      <c r="BK1212" s="131">
        <f>SUM(BK1213:BK1243)</f>
        <v>0</v>
      </c>
    </row>
    <row r="1213" spans="2:65" s="1" customFormat="1" ht="16.5" customHeight="1">
      <c r="B1213" s="33"/>
      <c r="C1213" s="134" t="s">
        <v>1572</v>
      </c>
      <c r="D1213" s="134" t="s">
        <v>360</v>
      </c>
      <c r="E1213" s="135" t="s">
        <v>1854</v>
      </c>
      <c r="F1213" s="136" t="s">
        <v>1855</v>
      </c>
      <c r="G1213" s="137" t="s">
        <v>504</v>
      </c>
      <c r="H1213" s="138">
        <v>2</v>
      </c>
      <c r="I1213" s="139"/>
      <c r="J1213" s="140">
        <f>ROUND(I1213*H1213,2)</f>
        <v>0</v>
      </c>
      <c r="K1213" s="136" t="s">
        <v>363</v>
      </c>
      <c r="L1213" s="33"/>
      <c r="M1213" s="141" t="s">
        <v>19</v>
      </c>
      <c r="N1213" s="142" t="s">
        <v>49</v>
      </c>
      <c r="P1213" s="143">
        <f>O1213*H1213</f>
        <v>0</v>
      </c>
      <c r="Q1213" s="143">
        <v>0</v>
      </c>
      <c r="R1213" s="143">
        <f>Q1213*H1213</f>
        <v>0</v>
      </c>
      <c r="S1213" s="143">
        <v>0</v>
      </c>
      <c r="T1213" s="144">
        <f>S1213*H1213</f>
        <v>0</v>
      </c>
      <c r="AR1213" s="145" t="s">
        <v>454</v>
      </c>
      <c r="AT1213" s="145" t="s">
        <v>360</v>
      </c>
      <c r="AU1213" s="145" t="s">
        <v>90</v>
      </c>
      <c r="AY1213" s="18" t="s">
        <v>358</v>
      </c>
      <c r="BE1213" s="146">
        <f>IF(N1213="základní",J1213,0)</f>
        <v>0</v>
      </c>
      <c r="BF1213" s="146">
        <f>IF(N1213="snížená",J1213,0)</f>
        <v>0</v>
      </c>
      <c r="BG1213" s="146">
        <f>IF(N1213="zákl. přenesená",J1213,0)</f>
        <v>0</v>
      </c>
      <c r="BH1213" s="146">
        <f>IF(N1213="sníž. přenesená",J1213,0)</f>
        <v>0</v>
      </c>
      <c r="BI1213" s="146">
        <f>IF(N1213="nulová",J1213,0)</f>
        <v>0</v>
      </c>
      <c r="BJ1213" s="18" t="s">
        <v>90</v>
      </c>
      <c r="BK1213" s="146">
        <f>ROUND(I1213*H1213,2)</f>
        <v>0</v>
      </c>
      <c r="BL1213" s="18" t="s">
        <v>454</v>
      </c>
      <c r="BM1213" s="145" t="s">
        <v>6063</v>
      </c>
    </row>
    <row r="1214" spans="2:65" s="1" customFormat="1" ht="11.25">
      <c r="B1214" s="33"/>
      <c r="D1214" s="147" t="s">
        <v>366</v>
      </c>
      <c r="F1214" s="148" t="s">
        <v>1857</v>
      </c>
      <c r="I1214" s="149"/>
      <c r="L1214" s="33"/>
      <c r="M1214" s="150"/>
      <c r="T1214" s="54"/>
      <c r="AT1214" s="18" t="s">
        <v>366</v>
      </c>
      <c r="AU1214" s="18" t="s">
        <v>90</v>
      </c>
    </row>
    <row r="1215" spans="2:65" s="12" customFormat="1" ht="11.25">
      <c r="B1215" s="151"/>
      <c r="D1215" s="152" t="s">
        <v>368</v>
      </c>
      <c r="E1215" s="153" t="s">
        <v>19</v>
      </c>
      <c r="F1215" s="154" t="s">
        <v>460</v>
      </c>
      <c r="H1215" s="153" t="s">
        <v>19</v>
      </c>
      <c r="I1215" s="155"/>
      <c r="L1215" s="151"/>
      <c r="M1215" s="156"/>
      <c r="T1215" s="157"/>
      <c r="AT1215" s="153" t="s">
        <v>368</v>
      </c>
      <c r="AU1215" s="153" t="s">
        <v>90</v>
      </c>
      <c r="AV1215" s="12" t="s">
        <v>84</v>
      </c>
      <c r="AW1215" s="12" t="s">
        <v>36</v>
      </c>
      <c r="AX1215" s="12" t="s">
        <v>77</v>
      </c>
      <c r="AY1215" s="153" t="s">
        <v>358</v>
      </c>
    </row>
    <row r="1216" spans="2:65" s="13" customFormat="1" ht="11.25">
      <c r="B1216" s="158"/>
      <c r="D1216" s="152" t="s">
        <v>368</v>
      </c>
      <c r="E1216" s="159" t="s">
        <v>19</v>
      </c>
      <c r="F1216" s="160" t="s">
        <v>1868</v>
      </c>
      <c r="H1216" s="161">
        <v>2</v>
      </c>
      <c r="I1216" s="162"/>
      <c r="L1216" s="158"/>
      <c r="M1216" s="163"/>
      <c r="T1216" s="164"/>
      <c r="AT1216" s="159" t="s">
        <v>368</v>
      </c>
      <c r="AU1216" s="159" t="s">
        <v>90</v>
      </c>
      <c r="AV1216" s="13" t="s">
        <v>90</v>
      </c>
      <c r="AW1216" s="13" t="s">
        <v>36</v>
      </c>
      <c r="AX1216" s="13" t="s">
        <v>77</v>
      </c>
      <c r="AY1216" s="159" t="s">
        <v>358</v>
      </c>
    </row>
    <row r="1217" spans="2:65" s="14" customFormat="1" ht="11.25">
      <c r="B1217" s="165"/>
      <c r="D1217" s="152" t="s">
        <v>368</v>
      </c>
      <c r="E1217" s="166" t="s">
        <v>19</v>
      </c>
      <c r="F1217" s="167" t="s">
        <v>371</v>
      </c>
      <c r="H1217" s="168">
        <v>2</v>
      </c>
      <c r="I1217" s="169"/>
      <c r="L1217" s="165"/>
      <c r="M1217" s="170"/>
      <c r="T1217" s="171"/>
      <c r="AT1217" s="166" t="s">
        <v>368</v>
      </c>
      <c r="AU1217" s="166" t="s">
        <v>90</v>
      </c>
      <c r="AV1217" s="14" t="s">
        <v>364</v>
      </c>
      <c r="AW1217" s="14" t="s">
        <v>36</v>
      </c>
      <c r="AX1217" s="14" t="s">
        <v>84</v>
      </c>
      <c r="AY1217" s="166" t="s">
        <v>358</v>
      </c>
    </row>
    <row r="1218" spans="2:65" s="1" customFormat="1" ht="24.2" customHeight="1">
      <c r="B1218" s="33"/>
      <c r="C1218" s="179" t="s">
        <v>1576</v>
      </c>
      <c r="D1218" s="179" t="s">
        <v>440</v>
      </c>
      <c r="E1218" s="180" t="s">
        <v>1860</v>
      </c>
      <c r="F1218" s="181" t="s">
        <v>1861</v>
      </c>
      <c r="G1218" s="182" t="s">
        <v>504</v>
      </c>
      <c r="H1218" s="183">
        <v>2</v>
      </c>
      <c r="I1218" s="184"/>
      <c r="J1218" s="185">
        <f>ROUND(I1218*H1218,2)</f>
        <v>0</v>
      </c>
      <c r="K1218" s="181" t="s">
        <v>19</v>
      </c>
      <c r="L1218" s="186"/>
      <c r="M1218" s="187" t="s">
        <v>19</v>
      </c>
      <c r="N1218" s="188" t="s">
        <v>49</v>
      </c>
      <c r="P1218" s="143">
        <f>O1218*H1218</f>
        <v>0</v>
      </c>
      <c r="Q1218" s="143">
        <v>1.3999999999999999E-4</v>
      </c>
      <c r="R1218" s="143">
        <f>Q1218*H1218</f>
        <v>2.7999999999999998E-4</v>
      </c>
      <c r="S1218" s="143">
        <v>0</v>
      </c>
      <c r="T1218" s="144">
        <f>S1218*H1218</f>
        <v>0</v>
      </c>
      <c r="AR1218" s="145" t="s">
        <v>558</v>
      </c>
      <c r="AT1218" s="145" t="s">
        <v>440</v>
      </c>
      <c r="AU1218" s="145" t="s">
        <v>90</v>
      </c>
      <c r="AY1218" s="18" t="s">
        <v>358</v>
      </c>
      <c r="BE1218" s="146">
        <f>IF(N1218="základní",J1218,0)</f>
        <v>0</v>
      </c>
      <c r="BF1218" s="146">
        <f>IF(N1218="snížená",J1218,0)</f>
        <v>0</v>
      </c>
      <c r="BG1218" s="146">
        <f>IF(N1218="zákl. přenesená",J1218,0)</f>
        <v>0</v>
      </c>
      <c r="BH1218" s="146">
        <f>IF(N1218="sníž. přenesená",J1218,0)</f>
        <v>0</v>
      </c>
      <c r="BI1218" s="146">
        <f>IF(N1218="nulová",J1218,0)</f>
        <v>0</v>
      </c>
      <c r="BJ1218" s="18" t="s">
        <v>90</v>
      </c>
      <c r="BK1218" s="146">
        <f>ROUND(I1218*H1218,2)</f>
        <v>0</v>
      </c>
      <c r="BL1218" s="18" t="s">
        <v>454</v>
      </c>
      <c r="BM1218" s="145" t="s">
        <v>6064</v>
      </c>
    </row>
    <row r="1219" spans="2:65" s="12" customFormat="1" ht="11.25">
      <c r="B1219" s="151"/>
      <c r="D1219" s="152" t="s">
        <v>368</v>
      </c>
      <c r="E1219" s="153" t="s">
        <v>19</v>
      </c>
      <c r="F1219" s="154" t="s">
        <v>460</v>
      </c>
      <c r="H1219" s="153" t="s">
        <v>19</v>
      </c>
      <c r="I1219" s="155"/>
      <c r="L1219" s="151"/>
      <c r="M1219" s="156"/>
      <c r="T1219" s="157"/>
      <c r="AT1219" s="153" t="s">
        <v>368</v>
      </c>
      <c r="AU1219" s="153" t="s">
        <v>90</v>
      </c>
      <c r="AV1219" s="12" t="s">
        <v>84</v>
      </c>
      <c r="AW1219" s="12" t="s">
        <v>36</v>
      </c>
      <c r="AX1219" s="12" t="s">
        <v>77</v>
      </c>
      <c r="AY1219" s="153" t="s">
        <v>358</v>
      </c>
    </row>
    <row r="1220" spans="2:65" s="13" customFormat="1" ht="11.25">
      <c r="B1220" s="158"/>
      <c r="D1220" s="152" t="s">
        <v>368</v>
      </c>
      <c r="E1220" s="159" t="s">
        <v>19</v>
      </c>
      <c r="F1220" s="160" t="s">
        <v>1868</v>
      </c>
      <c r="H1220" s="161">
        <v>2</v>
      </c>
      <c r="I1220" s="162"/>
      <c r="L1220" s="158"/>
      <c r="M1220" s="163"/>
      <c r="T1220" s="164"/>
      <c r="AT1220" s="159" t="s">
        <v>368</v>
      </c>
      <c r="AU1220" s="159" t="s">
        <v>90</v>
      </c>
      <c r="AV1220" s="13" t="s">
        <v>90</v>
      </c>
      <c r="AW1220" s="13" t="s">
        <v>36</v>
      </c>
      <c r="AX1220" s="13" t="s">
        <v>77</v>
      </c>
      <c r="AY1220" s="159" t="s">
        <v>358</v>
      </c>
    </row>
    <row r="1221" spans="2:65" s="14" customFormat="1" ht="11.25">
      <c r="B1221" s="165"/>
      <c r="D1221" s="152" t="s">
        <v>368</v>
      </c>
      <c r="E1221" s="166" t="s">
        <v>19</v>
      </c>
      <c r="F1221" s="167" t="s">
        <v>371</v>
      </c>
      <c r="H1221" s="168">
        <v>2</v>
      </c>
      <c r="I1221" s="169"/>
      <c r="L1221" s="165"/>
      <c r="M1221" s="170"/>
      <c r="T1221" s="171"/>
      <c r="AT1221" s="166" t="s">
        <v>368</v>
      </c>
      <c r="AU1221" s="166" t="s">
        <v>90</v>
      </c>
      <c r="AV1221" s="14" t="s">
        <v>364</v>
      </c>
      <c r="AW1221" s="14" t="s">
        <v>36</v>
      </c>
      <c r="AX1221" s="14" t="s">
        <v>84</v>
      </c>
      <c r="AY1221" s="166" t="s">
        <v>358</v>
      </c>
    </row>
    <row r="1222" spans="2:65" s="1" customFormat="1" ht="16.5" customHeight="1">
      <c r="B1222" s="33"/>
      <c r="C1222" s="134" t="s">
        <v>1580</v>
      </c>
      <c r="D1222" s="134" t="s">
        <v>360</v>
      </c>
      <c r="E1222" s="135" t="s">
        <v>1864</v>
      </c>
      <c r="F1222" s="136" t="s">
        <v>1865</v>
      </c>
      <c r="G1222" s="137" t="s">
        <v>504</v>
      </c>
      <c r="H1222" s="138">
        <v>2</v>
      </c>
      <c r="I1222" s="139"/>
      <c r="J1222" s="140">
        <f>ROUND(I1222*H1222,2)</f>
        <v>0</v>
      </c>
      <c r="K1222" s="136" t="s">
        <v>363</v>
      </c>
      <c r="L1222" s="33"/>
      <c r="M1222" s="141" t="s">
        <v>19</v>
      </c>
      <c r="N1222" s="142" t="s">
        <v>49</v>
      </c>
      <c r="P1222" s="143">
        <f>O1222*H1222</f>
        <v>0</v>
      </c>
      <c r="Q1222" s="143">
        <v>0</v>
      </c>
      <c r="R1222" s="143">
        <f>Q1222*H1222</f>
        <v>0</v>
      </c>
      <c r="S1222" s="143">
        <v>0</v>
      </c>
      <c r="T1222" s="144">
        <f>S1222*H1222</f>
        <v>0</v>
      </c>
      <c r="AR1222" s="145" t="s">
        <v>454</v>
      </c>
      <c r="AT1222" s="145" t="s">
        <v>360</v>
      </c>
      <c r="AU1222" s="145" t="s">
        <v>90</v>
      </c>
      <c r="AY1222" s="18" t="s">
        <v>358</v>
      </c>
      <c r="BE1222" s="146">
        <f>IF(N1222="základní",J1222,0)</f>
        <v>0</v>
      </c>
      <c r="BF1222" s="146">
        <f>IF(N1222="snížená",J1222,0)</f>
        <v>0</v>
      </c>
      <c r="BG1222" s="146">
        <f>IF(N1222="zákl. přenesená",J1222,0)</f>
        <v>0</v>
      </c>
      <c r="BH1222" s="146">
        <f>IF(N1222="sníž. přenesená",J1222,0)</f>
        <v>0</v>
      </c>
      <c r="BI1222" s="146">
        <f>IF(N1222="nulová",J1222,0)</f>
        <v>0</v>
      </c>
      <c r="BJ1222" s="18" t="s">
        <v>90</v>
      </c>
      <c r="BK1222" s="146">
        <f>ROUND(I1222*H1222,2)</f>
        <v>0</v>
      </c>
      <c r="BL1222" s="18" t="s">
        <v>454</v>
      </c>
      <c r="BM1222" s="145" t="s">
        <v>6065</v>
      </c>
    </row>
    <row r="1223" spans="2:65" s="1" customFormat="1" ht="11.25">
      <c r="B1223" s="33"/>
      <c r="D1223" s="147" t="s">
        <v>366</v>
      </c>
      <c r="F1223" s="148" t="s">
        <v>1867</v>
      </c>
      <c r="I1223" s="149"/>
      <c r="L1223" s="33"/>
      <c r="M1223" s="150"/>
      <c r="T1223" s="54"/>
      <c r="AT1223" s="18" t="s">
        <v>366</v>
      </c>
      <c r="AU1223" s="18" t="s">
        <v>90</v>
      </c>
    </row>
    <row r="1224" spans="2:65" s="12" customFormat="1" ht="11.25">
      <c r="B1224" s="151"/>
      <c r="D1224" s="152" t="s">
        <v>368</v>
      </c>
      <c r="E1224" s="153" t="s">
        <v>19</v>
      </c>
      <c r="F1224" s="154" t="s">
        <v>460</v>
      </c>
      <c r="H1224" s="153" t="s">
        <v>19</v>
      </c>
      <c r="I1224" s="155"/>
      <c r="L1224" s="151"/>
      <c r="M1224" s="156"/>
      <c r="T1224" s="157"/>
      <c r="AT1224" s="153" t="s">
        <v>368</v>
      </c>
      <c r="AU1224" s="153" t="s">
        <v>90</v>
      </c>
      <c r="AV1224" s="12" t="s">
        <v>84</v>
      </c>
      <c r="AW1224" s="12" t="s">
        <v>36</v>
      </c>
      <c r="AX1224" s="12" t="s">
        <v>77</v>
      </c>
      <c r="AY1224" s="153" t="s">
        <v>358</v>
      </c>
    </row>
    <row r="1225" spans="2:65" s="13" customFormat="1" ht="11.25">
      <c r="B1225" s="158"/>
      <c r="D1225" s="152" t="s">
        <v>368</v>
      </c>
      <c r="E1225" s="159" t="s">
        <v>19</v>
      </c>
      <c r="F1225" s="160" t="s">
        <v>6066</v>
      </c>
      <c r="H1225" s="161">
        <v>2</v>
      </c>
      <c r="I1225" s="162"/>
      <c r="L1225" s="158"/>
      <c r="M1225" s="163"/>
      <c r="T1225" s="164"/>
      <c r="AT1225" s="159" t="s">
        <v>368</v>
      </c>
      <c r="AU1225" s="159" t="s">
        <v>90</v>
      </c>
      <c r="AV1225" s="13" t="s">
        <v>90</v>
      </c>
      <c r="AW1225" s="13" t="s">
        <v>36</v>
      </c>
      <c r="AX1225" s="13" t="s">
        <v>77</v>
      </c>
      <c r="AY1225" s="159" t="s">
        <v>358</v>
      </c>
    </row>
    <row r="1226" spans="2:65" s="14" customFormat="1" ht="11.25">
      <c r="B1226" s="165"/>
      <c r="D1226" s="152" t="s">
        <v>368</v>
      </c>
      <c r="E1226" s="166" t="s">
        <v>19</v>
      </c>
      <c r="F1226" s="167" t="s">
        <v>371</v>
      </c>
      <c r="H1226" s="168">
        <v>2</v>
      </c>
      <c r="I1226" s="169"/>
      <c r="L1226" s="165"/>
      <c r="M1226" s="170"/>
      <c r="T1226" s="171"/>
      <c r="AT1226" s="166" t="s">
        <v>368</v>
      </c>
      <c r="AU1226" s="166" t="s">
        <v>90</v>
      </c>
      <c r="AV1226" s="14" t="s">
        <v>364</v>
      </c>
      <c r="AW1226" s="14" t="s">
        <v>36</v>
      </c>
      <c r="AX1226" s="14" t="s">
        <v>84</v>
      </c>
      <c r="AY1226" s="166" t="s">
        <v>358</v>
      </c>
    </row>
    <row r="1227" spans="2:65" s="1" customFormat="1" ht="24.2" customHeight="1">
      <c r="B1227" s="33"/>
      <c r="C1227" s="179" t="s">
        <v>1584</v>
      </c>
      <c r="D1227" s="179" t="s">
        <v>440</v>
      </c>
      <c r="E1227" s="180" t="s">
        <v>1870</v>
      </c>
      <c r="F1227" s="181" t="s">
        <v>1871</v>
      </c>
      <c r="G1227" s="182" t="s">
        <v>504</v>
      </c>
      <c r="H1227" s="183">
        <v>2</v>
      </c>
      <c r="I1227" s="184"/>
      <c r="J1227" s="185">
        <f>ROUND(I1227*H1227,2)</f>
        <v>0</v>
      </c>
      <c r="K1227" s="181" t="s">
        <v>19</v>
      </c>
      <c r="L1227" s="186"/>
      <c r="M1227" s="187" t="s">
        <v>19</v>
      </c>
      <c r="N1227" s="188" t="s">
        <v>49</v>
      </c>
      <c r="P1227" s="143">
        <f>O1227*H1227</f>
        <v>0</v>
      </c>
      <c r="Q1227" s="143">
        <v>3.8999999999999999E-4</v>
      </c>
      <c r="R1227" s="143">
        <f>Q1227*H1227</f>
        <v>7.7999999999999999E-4</v>
      </c>
      <c r="S1227" s="143">
        <v>0</v>
      </c>
      <c r="T1227" s="144">
        <f>S1227*H1227</f>
        <v>0</v>
      </c>
      <c r="AR1227" s="145" t="s">
        <v>558</v>
      </c>
      <c r="AT1227" s="145" t="s">
        <v>440</v>
      </c>
      <c r="AU1227" s="145" t="s">
        <v>90</v>
      </c>
      <c r="AY1227" s="18" t="s">
        <v>358</v>
      </c>
      <c r="BE1227" s="146">
        <f>IF(N1227="základní",J1227,0)</f>
        <v>0</v>
      </c>
      <c r="BF1227" s="146">
        <f>IF(N1227="snížená",J1227,0)</f>
        <v>0</v>
      </c>
      <c r="BG1227" s="146">
        <f>IF(N1227="zákl. přenesená",J1227,0)</f>
        <v>0</v>
      </c>
      <c r="BH1227" s="146">
        <f>IF(N1227="sníž. přenesená",J1227,0)</f>
        <v>0</v>
      </c>
      <c r="BI1227" s="146">
        <f>IF(N1227="nulová",J1227,0)</f>
        <v>0</v>
      </c>
      <c r="BJ1227" s="18" t="s">
        <v>90</v>
      </c>
      <c r="BK1227" s="146">
        <f>ROUND(I1227*H1227,2)</f>
        <v>0</v>
      </c>
      <c r="BL1227" s="18" t="s">
        <v>454</v>
      </c>
      <c r="BM1227" s="145" t="s">
        <v>6067</v>
      </c>
    </row>
    <row r="1228" spans="2:65" s="12" customFormat="1" ht="11.25">
      <c r="B1228" s="151"/>
      <c r="D1228" s="152" t="s">
        <v>368</v>
      </c>
      <c r="E1228" s="153" t="s">
        <v>19</v>
      </c>
      <c r="F1228" s="154" t="s">
        <v>460</v>
      </c>
      <c r="H1228" s="153" t="s">
        <v>19</v>
      </c>
      <c r="I1228" s="155"/>
      <c r="L1228" s="151"/>
      <c r="M1228" s="156"/>
      <c r="T1228" s="157"/>
      <c r="AT1228" s="153" t="s">
        <v>368</v>
      </c>
      <c r="AU1228" s="153" t="s">
        <v>90</v>
      </c>
      <c r="AV1228" s="12" t="s">
        <v>84</v>
      </c>
      <c r="AW1228" s="12" t="s">
        <v>36</v>
      </c>
      <c r="AX1228" s="12" t="s">
        <v>77</v>
      </c>
      <c r="AY1228" s="153" t="s">
        <v>358</v>
      </c>
    </row>
    <row r="1229" spans="2:65" s="13" customFormat="1" ht="11.25">
      <c r="B1229" s="158"/>
      <c r="D1229" s="152" t="s">
        <v>368</v>
      </c>
      <c r="E1229" s="159" t="s">
        <v>19</v>
      </c>
      <c r="F1229" s="160" t="s">
        <v>6066</v>
      </c>
      <c r="H1229" s="161">
        <v>2</v>
      </c>
      <c r="I1229" s="162"/>
      <c r="L1229" s="158"/>
      <c r="M1229" s="163"/>
      <c r="T1229" s="164"/>
      <c r="AT1229" s="159" t="s">
        <v>368</v>
      </c>
      <c r="AU1229" s="159" t="s">
        <v>90</v>
      </c>
      <c r="AV1229" s="13" t="s">
        <v>90</v>
      </c>
      <c r="AW1229" s="13" t="s">
        <v>36</v>
      </c>
      <c r="AX1229" s="13" t="s">
        <v>77</v>
      </c>
      <c r="AY1229" s="159" t="s">
        <v>358</v>
      </c>
    </row>
    <row r="1230" spans="2:65" s="14" customFormat="1" ht="11.25">
      <c r="B1230" s="165"/>
      <c r="D1230" s="152" t="s">
        <v>368</v>
      </c>
      <c r="E1230" s="166" t="s">
        <v>19</v>
      </c>
      <c r="F1230" s="167" t="s">
        <v>371</v>
      </c>
      <c r="H1230" s="168">
        <v>2</v>
      </c>
      <c r="I1230" s="169"/>
      <c r="L1230" s="165"/>
      <c r="M1230" s="170"/>
      <c r="T1230" s="171"/>
      <c r="AT1230" s="166" t="s">
        <v>368</v>
      </c>
      <c r="AU1230" s="166" t="s">
        <v>90</v>
      </c>
      <c r="AV1230" s="14" t="s">
        <v>364</v>
      </c>
      <c r="AW1230" s="14" t="s">
        <v>36</v>
      </c>
      <c r="AX1230" s="14" t="s">
        <v>84</v>
      </c>
      <c r="AY1230" s="166" t="s">
        <v>358</v>
      </c>
    </row>
    <row r="1231" spans="2:65" s="1" customFormat="1" ht="24.2" customHeight="1">
      <c r="B1231" s="33"/>
      <c r="C1231" s="134" t="s">
        <v>1591</v>
      </c>
      <c r="D1231" s="134" t="s">
        <v>360</v>
      </c>
      <c r="E1231" s="135" t="s">
        <v>6068</v>
      </c>
      <c r="F1231" s="136" t="s">
        <v>6069</v>
      </c>
      <c r="G1231" s="137" t="s">
        <v>504</v>
      </c>
      <c r="H1231" s="138">
        <v>1</v>
      </c>
      <c r="I1231" s="139"/>
      <c r="J1231" s="140">
        <f>ROUND(I1231*H1231,2)</f>
        <v>0</v>
      </c>
      <c r="K1231" s="136" t="s">
        <v>363</v>
      </c>
      <c r="L1231" s="33"/>
      <c r="M1231" s="141" t="s">
        <v>19</v>
      </c>
      <c r="N1231" s="142" t="s">
        <v>49</v>
      </c>
      <c r="P1231" s="143">
        <f>O1231*H1231</f>
        <v>0</v>
      </c>
      <c r="Q1231" s="143">
        <v>0</v>
      </c>
      <c r="R1231" s="143">
        <f>Q1231*H1231</f>
        <v>0</v>
      </c>
      <c r="S1231" s="143">
        <v>0</v>
      </c>
      <c r="T1231" s="144">
        <f>S1231*H1231</f>
        <v>0</v>
      </c>
      <c r="AR1231" s="145" t="s">
        <v>454</v>
      </c>
      <c r="AT1231" s="145" t="s">
        <v>360</v>
      </c>
      <c r="AU1231" s="145" t="s">
        <v>90</v>
      </c>
      <c r="AY1231" s="18" t="s">
        <v>358</v>
      </c>
      <c r="BE1231" s="146">
        <f>IF(N1231="základní",J1231,0)</f>
        <v>0</v>
      </c>
      <c r="BF1231" s="146">
        <f>IF(N1231="snížená",J1231,0)</f>
        <v>0</v>
      </c>
      <c r="BG1231" s="146">
        <f>IF(N1231="zákl. přenesená",J1231,0)</f>
        <v>0</v>
      </c>
      <c r="BH1231" s="146">
        <f>IF(N1231="sníž. přenesená",J1231,0)</f>
        <v>0</v>
      </c>
      <c r="BI1231" s="146">
        <f>IF(N1231="nulová",J1231,0)</f>
        <v>0</v>
      </c>
      <c r="BJ1231" s="18" t="s">
        <v>90</v>
      </c>
      <c r="BK1231" s="146">
        <f>ROUND(I1231*H1231,2)</f>
        <v>0</v>
      </c>
      <c r="BL1231" s="18" t="s">
        <v>454</v>
      </c>
      <c r="BM1231" s="145" t="s">
        <v>6070</v>
      </c>
    </row>
    <row r="1232" spans="2:65" s="1" customFormat="1" ht="11.25">
      <c r="B1232" s="33"/>
      <c r="D1232" s="147" t="s">
        <v>366</v>
      </c>
      <c r="F1232" s="148" t="s">
        <v>6071</v>
      </c>
      <c r="I1232" s="149"/>
      <c r="L1232" s="33"/>
      <c r="M1232" s="150"/>
      <c r="T1232" s="54"/>
      <c r="AT1232" s="18" t="s">
        <v>366</v>
      </c>
      <c r="AU1232" s="18" t="s">
        <v>90</v>
      </c>
    </row>
    <row r="1233" spans="2:65" s="12" customFormat="1" ht="11.25">
      <c r="B1233" s="151"/>
      <c r="D1233" s="152" t="s">
        <v>368</v>
      </c>
      <c r="E1233" s="153" t="s">
        <v>19</v>
      </c>
      <c r="F1233" s="154" t="s">
        <v>485</v>
      </c>
      <c r="H1233" s="153" t="s">
        <v>19</v>
      </c>
      <c r="I1233" s="155"/>
      <c r="L1233" s="151"/>
      <c r="M1233" s="156"/>
      <c r="T1233" s="157"/>
      <c r="AT1233" s="153" t="s">
        <v>368</v>
      </c>
      <c r="AU1233" s="153" t="s">
        <v>90</v>
      </c>
      <c r="AV1233" s="12" t="s">
        <v>84</v>
      </c>
      <c r="AW1233" s="12" t="s">
        <v>36</v>
      </c>
      <c r="AX1233" s="12" t="s">
        <v>77</v>
      </c>
      <c r="AY1233" s="153" t="s">
        <v>358</v>
      </c>
    </row>
    <row r="1234" spans="2:65" s="12" customFormat="1" ht="11.25">
      <c r="B1234" s="151"/>
      <c r="D1234" s="152" t="s">
        <v>368</v>
      </c>
      <c r="E1234" s="153" t="s">
        <v>19</v>
      </c>
      <c r="F1234" s="154" t="s">
        <v>2405</v>
      </c>
      <c r="H1234" s="153" t="s">
        <v>19</v>
      </c>
      <c r="I1234" s="155"/>
      <c r="L1234" s="151"/>
      <c r="M1234" s="156"/>
      <c r="T1234" s="157"/>
      <c r="AT1234" s="153" t="s">
        <v>368</v>
      </c>
      <c r="AU1234" s="153" t="s">
        <v>90</v>
      </c>
      <c r="AV1234" s="12" t="s">
        <v>84</v>
      </c>
      <c r="AW1234" s="12" t="s">
        <v>36</v>
      </c>
      <c r="AX1234" s="12" t="s">
        <v>77</v>
      </c>
      <c r="AY1234" s="153" t="s">
        <v>358</v>
      </c>
    </row>
    <row r="1235" spans="2:65" s="13" customFormat="1" ht="11.25">
      <c r="B1235" s="158"/>
      <c r="D1235" s="152" t="s">
        <v>368</v>
      </c>
      <c r="E1235" s="159" t="s">
        <v>19</v>
      </c>
      <c r="F1235" s="160" t="s">
        <v>6072</v>
      </c>
      <c r="H1235" s="161">
        <v>1</v>
      </c>
      <c r="I1235" s="162"/>
      <c r="L1235" s="158"/>
      <c r="M1235" s="163"/>
      <c r="T1235" s="164"/>
      <c r="AT1235" s="159" t="s">
        <v>368</v>
      </c>
      <c r="AU1235" s="159" t="s">
        <v>90</v>
      </c>
      <c r="AV1235" s="13" t="s">
        <v>90</v>
      </c>
      <c r="AW1235" s="13" t="s">
        <v>36</v>
      </c>
      <c r="AX1235" s="13" t="s">
        <v>77</v>
      </c>
      <c r="AY1235" s="159" t="s">
        <v>358</v>
      </c>
    </row>
    <row r="1236" spans="2:65" s="14" customFormat="1" ht="11.25">
      <c r="B1236" s="165"/>
      <c r="D1236" s="152" t="s">
        <v>368</v>
      </c>
      <c r="E1236" s="166" t="s">
        <v>19</v>
      </c>
      <c r="F1236" s="167" t="s">
        <v>371</v>
      </c>
      <c r="H1236" s="168">
        <v>1</v>
      </c>
      <c r="I1236" s="169"/>
      <c r="L1236" s="165"/>
      <c r="M1236" s="170"/>
      <c r="T1236" s="171"/>
      <c r="AT1236" s="166" t="s">
        <v>368</v>
      </c>
      <c r="AU1236" s="166" t="s">
        <v>90</v>
      </c>
      <c r="AV1236" s="14" t="s">
        <v>364</v>
      </c>
      <c r="AW1236" s="14" t="s">
        <v>36</v>
      </c>
      <c r="AX1236" s="14" t="s">
        <v>84</v>
      </c>
      <c r="AY1236" s="166" t="s">
        <v>358</v>
      </c>
    </row>
    <row r="1237" spans="2:65" s="1" customFormat="1" ht="21.75" customHeight="1">
      <c r="B1237" s="33"/>
      <c r="C1237" s="179" t="s">
        <v>1597</v>
      </c>
      <c r="D1237" s="179" t="s">
        <v>440</v>
      </c>
      <c r="E1237" s="180" t="s">
        <v>6073</v>
      </c>
      <c r="F1237" s="181" t="s">
        <v>6074</v>
      </c>
      <c r="G1237" s="182" t="s">
        <v>504</v>
      </c>
      <c r="H1237" s="183">
        <v>1</v>
      </c>
      <c r="I1237" s="184"/>
      <c r="J1237" s="185">
        <f>ROUND(I1237*H1237,2)</f>
        <v>0</v>
      </c>
      <c r="K1237" s="181" t="s">
        <v>19</v>
      </c>
      <c r="L1237" s="186"/>
      <c r="M1237" s="187" t="s">
        <v>19</v>
      </c>
      <c r="N1237" s="188" t="s">
        <v>49</v>
      </c>
      <c r="P1237" s="143">
        <f>O1237*H1237</f>
        <v>0</v>
      </c>
      <c r="Q1237" s="143">
        <v>5.0000000000000001E-3</v>
      </c>
      <c r="R1237" s="143">
        <f>Q1237*H1237</f>
        <v>5.0000000000000001E-3</v>
      </c>
      <c r="S1237" s="143">
        <v>0</v>
      </c>
      <c r="T1237" s="144">
        <f>S1237*H1237</f>
        <v>0</v>
      </c>
      <c r="AR1237" s="145" t="s">
        <v>558</v>
      </c>
      <c r="AT1237" s="145" t="s">
        <v>440</v>
      </c>
      <c r="AU1237" s="145" t="s">
        <v>90</v>
      </c>
      <c r="AY1237" s="18" t="s">
        <v>358</v>
      </c>
      <c r="BE1237" s="146">
        <f>IF(N1237="základní",J1237,0)</f>
        <v>0</v>
      </c>
      <c r="BF1237" s="146">
        <f>IF(N1237="snížená",J1237,0)</f>
        <v>0</v>
      </c>
      <c r="BG1237" s="146">
        <f>IF(N1237="zákl. přenesená",J1237,0)</f>
        <v>0</v>
      </c>
      <c r="BH1237" s="146">
        <f>IF(N1237="sníž. přenesená",J1237,0)</f>
        <v>0</v>
      </c>
      <c r="BI1237" s="146">
        <f>IF(N1237="nulová",J1237,0)</f>
        <v>0</v>
      </c>
      <c r="BJ1237" s="18" t="s">
        <v>90</v>
      </c>
      <c r="BK1237" s="146">
        <f>ROUND(I1237*H1237,2)</f>
        <v>0</v>
      </c>
      <c r="BL1237" s="18" t="s">
        <v>454</v>
      </c>
      <c r="BM1237" s="145" t="s">
        <v>6075</v>
      </c>
    </row>
    <row r="1238" spans="2:65" s="12" customFormat="1" ht="11.25">
      <c r="B1238" s="151"/>
      <c r="D1238" s="152" t="s">
        <v>368</v>
      </c>
      <c r="E1238" s="153" t="s">
        <v>19</v>
      </c>
      <c r="F1238" s="154" t="s">
        <v>485</v>
      </c>
      <c r="H1238" s="153" t="s">
        <v>19</v>
      </c>
      <c r="I1238" s="155"/>
      <c r="L1238" s="151"/>
      <c r="M1238" s="156"/>
      <c r="T1238" s="157"/>
      <c r="AT1238" s="153" t="s">
        <v>368</v>
      </c>
      <c r="AU1238" s="153" t="s">
        <v>90</v>
      </c>
      <c r="AV1238" s="12" t="s">
        <v>84</v>
      </c>
      <c r="AW1238" s="12" t="s">
        <v>36</v>
      </c>
      <c r="AX1238" s="12" t="s">
        <v>77</v>
      </c>
      <c r="AY1238" s="153" t="s">
        <v>358</v>
      </c>
    </row>
    <row r="1239" spans="2:65" s="12" customFormat="1" ht="11.25">
      <c r="B1239" s="151"/>
      <c r="D1239" s="152" t="s">
        <v>368</v>
      </c>
      <c r="E1239" s="153" t="s">
        <v>19</v>
      </c>
      <c r="F1239" s="154" t="s">
        <v>2405</v>
      </c>
      <c r="H1239" s="153" t="s">
        <v>19</v>
      </c>
      <c r="I1239" s="155"/>
      <c r="L1239" s="151"/>
      <c r="M1239" s="156"/>
      <c r="T1239" s="157"/>
      <c r="AT1239" s="153" t="s">
        <v>368</v>
      </c>
      <c r="AU1239" s="153" t="s">
        <v>90</v>
      </c>
      <c r="AV1239" s="12" t="s">
        <v>84</v>
      </c>
      <c r="AW1239" s="12" t="s">
        <v>36</v>
      </c>
      <c r="AX1239" s="12" t="s">
        <v>77</v>
      </c>
      <c r="AY1239" s="153" t="s">
        <v>358</v>
      </c>
    </row>
    <row r="1240" spans="2:65" s="13" customFormat="1" ht="11.25">
      <c r="B1240" s="158"/>
      <c r="D1240" s="152" t="s">
        <v>368</v>
      </c>
      <c r="E1240" s="159" t="s">
        <v>19</v>
      </c>
      <c r="F1240" s="160" t="s">
        <v>6072</v>
      </c>
      <c r="H1240" s="161">
        <v>1</v>
      </c>
      <c r="I1240" s="162"/>
      <c r="L1240" s="158"/>
      <c r="M1240" s="163"/>
      <c r="T1240" s="164"/>
      <c r="AT1240" s="159" t="s">
        <v>368</v>
      </c>
      <c r="AU1240" s="159" t="s">
        <v>90</v>
      </c>
      <c r="AV1240" s="13" t="s">
        <v>90</v>
      </c>
      <c r="AW1240" s="13" t="s">
        <v>36</v>
      </c>
      <c r="AX1240" s="13" t="s">
        <v>77</v>
      </c>
      <c r="AY1240" s="159" t="s">
        <v>358</v>
      </c>
    </row>
    <row r="1241" spans="2:65" s="14" customFormat="1" ht="11.25">
      <c r="B1241" s="165"/>
      <c r="D1241" s="152" t="s">
        <v>368</v>
      </c>
      <c r="E1241" s="166" t="s">
        <v>19</v>
      </c>
      <c r="F1241" s="167" t="s">
        <v>371</v>
      </c>
      <c r="H1241" s="168">
        <v>1</v>
      </c>
      <c r="I1241" s="169"/>
      <c r="L1241" s="165"/>
      <c r="M1241" s="170"/>
      <c r="T1241" s="171"/>
      <c r="AT1241" s="166" t="s">
        <v>368</v>
      </c>
      <c r="AU1241" s="166" t="s">
        <v>90</v>
      </c>
      <c r="AV1241" s="14" t="s">
        <v>364</v>
      </c>
      <c r="AW1241" s="14" t="s">
        <v>36</v>
      </c>
      <c r="AX1241" s="14" t="s">
        <v>84</v>
      </c>
      <c r="AY1241" s="166" t="s">
        <v>358</v>
      </c>
    </row>
    <row r="1242" spans="2:65" s="1" customFormat="1" ht="44.25" customHeight="1">
      <c r="B1242" s="33"/>
      <c r="C1242" s="134" t="s">
        <v>1603</v>
      </c>
      <c r="D1242" s="134" t="s">
        <v>360</v>
      </c>
      <c r="E1242" s="135" t="s">
        <v>1874</v>
      </c>
      <c r="F1242" s="136" t="s">
        <v>1875</v>
      </c>
      <c r="G1242" s="137" t="s">
        <v>1498</v>
      </c>
      <c r="H1242" s="189"/>
      <c r="I1242" s="139"/>
      <c r="J1242" s="140">
        <f>ROUND(I1242*H1242,2)</f>
        <v>0</v>
      </c>
      <c r="K1242" s="136" t="s">
        <v>363</v>
      </c>
      <c r="L1242" s="33"/>
      <c r="M1242" s="141" t="s">
        <v>19</v>
      </c>
      <c r="N1242" s="142" t="s">
        <v>49</v>
      </c>
      <c r="P1242" s="143">
        <f>O1242*H1242</f>
        <v>0</v>
      </c>
      <c r="Q1242" s="143">
        <v>0</v>
      </c>
      <c r="R1242" s="143">
        <f>Q1242*H1242</f>
        <v>0</v>
      </c>
      <c r="S1242" s="143">
        <v>0</v>
      </c>
      <c r="T1242" s="144">
        <f>S1242*H1242</f>
        <v>0</v>
      </c>
      <c r="AR1242" s="145" t="s">
        <v>454</v>
      </c>
      <c r="AT1242" s="145" t="s">
        <v>360</v>
      </c>
      <c r="AU1242" s="145" t="s">
        <v>90</v>
      </c>
      <c r="AY1242" s="18" t="s">
        <v>358</v>
      </c>
      <c r="BE1242" s="146">
        <f>IF(N1242="základní",J1242,0)</f>
        <v>0</v>
      </c>
      <c r="BF1242" s="146">
        <f>IF(N1242="snížená",J1242,0)</f>
        <v>0</v>
      </c>
      <c r="BG1242" s="146">
        <f>IF(N1242="zákl. přenesená",J1242,0)</f>
        <v>0</v>
      </c>
      <c r="BH1242" s="146">
        <f>IF(N1242="sníž. přenesená",J1242,0)</f>
        <v>0</v>
      </c>
      <c r="BI1242" s="146">
        <f>IF(N1242="nulová",J1242,0)</f>
        <v>0</v>
      </c>
      <c r="BJ1242" s="18" t="s">
        <v>90</v>
      </c>
      <c r="BK1242" s="146">
        <f>ROUND(I1242*H1242,2)</f>
        <v>0</v>
      </c>
      <c r="BL1242" s="18" t="s">
        <v>454</v>
      </c>
      <c r="BM1242" s="145" t="s">
        <v>6076</v>
      </c>
    </row>
    <row r="1243" spans="2:65" s="1" customFormat="1" ht="11.25">
      <c r="B1243" s="33"/>
      <c r="D1243" s="147" t="s">
        <v>366</v>
      </c>
      <c r="F1243" s="148" t="s">
        <v>1877</v>
      </c>
      <c r="I1243" s="149"/>
      <c r="L1243" s="33"/>
      <c r="M1243" s="150"/>
      <c r="T1243" s="54"/>
      <c r="AT1243" s="18" t="s">
        <v>366</v>
      </c>
      <c r="AU1243" s="18" t="s">
        <v>90</v>
      </c>
    </row>
    <row r="1244" spans="2:65" s="11" customFormat="1" ht="22.9" customHeight="1">
      <c r="B1244" s="122"/>
      <c r="D1244" s="123" t="s">
        <v>76</v>
      </c>
      <c r="E1244" s="132" t="s">
        <v>1878</v>
      </c>
      <c r="F1244" s="132" t="s">
        <v>109</v>
      </c>
      <c r="I1244" s="125"/>
      <c r="J1244" s="133">
        <f>BK1244</f>
        <v>0</v>
      </c>
      <c r="L1244" s="122"/>
      <c r="M1244" s="127"/>
      <c r="P1244" s="128">
        <f>SUM(P1245:P1251)</f>
        <v>0</v>
      </c>
      <c r="R1244" s="128">
        <f>SUM(R1245:R1251)</f>
        <v>0</v>
      </c>
      <c r="T1244" s="129">
        <f>SUM(T1245:T1251)</f>
        <v>0</v>
      </c>
      <c r="AR1244" s="123" t="s">
        <v>90</v>
      </c>
      <c r="AT1244" s="130" t="s">
        <v>76</v>
      </c>
      <c r="AU1244" s="130" t="s">
        <v>84</v>
      </c>
      <c r="AY1244" s="123" t="s">
        <v>358</v>
      </c>
      <c r="BK1244" s="131">
        <f>SUM(BK1245:BK1251)</f>
        <v>0</v>
      </c>
    </row>
    <row r="1245" spans="2:65" s="1" customFormat="1" ht="37.9" customHeight="1">
      <c r="B1245" s="33"/>
      <c r="C1245" s="134" t="s">
        <v>1609</v>
      </c>
      <c r="D1245" s="134" t="s">
        <v>360</v>
      </c>
      <c r="E1245" s="135" t="s">
        <v>6077</v>
      </c>
      <c r="F1245" s="136" t="s">
        <v>6078</v>
      </c>
      <c r="G1245" s="137" t="s">
        <v>504</v>
      </c>
      <c r="H1245" s="138">
        <v>1</v>
      </c>
      <c r="I1245" s="139"/>
      <c r="J1245" s="140">
        <f>ROUND(I1245*H1245,2)</f>
        <v>0</v>
      </c>
      <c r="K1245" s="136" t="s">
        <v>19</v>
      </c>
      <c r="L1245" s="33"/>
      <c r="M1245" s="141" t="s">
        <v>19</v>
      </c>
      <c r="N1245" s="142" t="s">
        <v>49</v>
      </c>
      <c r="P1245" s="143">
        <f>O1245*H1245</f>
        <v>0</v>
      </c>
      <c r="Q1245" s="143">
        <v>0</v>
      </c>
      <c r="R1245" s="143">
        <f>Q1245*H1245</f>
        <v>0</v>
      </c>
      <c r="S1245" s="143">
        <v>0</v>
      </c>
      <c r="T1245" s="144">
        <f>S1245*H1245</f>
        <v>0</v>
      </c>
      <c r="AR1245" s="145" t="s">
        <v>454</v>
      </c>
      <c r="AT1245" s="145" t="s">
        <v>360</v>
      </c>
      <c r="AU1245" s="145" t="s">
        <v>90</v>
      </c>
      <c r="AY1245" s="18" t="s">
        <v>358</v>
      </c>
      <c r="BE1245" s="146">
        <f>IF(N1245="základní",J1245,0)</f>
        <v>0</v>
      </c>
      <c r="BF1245" s="146">
        <f>IF(N1245="snížená",J1245,0)</f>
        <v>0</v>
      </c>
      <c r="BG1245" s="146">
        <f>IF(N1245="zákl. přenesená",J1245,0)</f>
        <v>0</v>
      </c>
      <c r="BH1245" s="146">
        <f>IF(N1245="sníž. přenesená",J1245,0)</f>
        <v>0</v>
      </c>
      <c r="BI1245" s="146">
        <f>IF(N1245="nulová",J1245,0)</f>
        <v>0</v>
      </c>
      <c r="BJ1245" s="18" t="s">
        <v>90</v>
      </c>
      <c r="BK1245" s="146">
        <f>ROUND(I1245*H1245,2)</f>
        <v>0</v>
      </c>
      <c r="BL1245" s="18" t="s">
        <v>454</v>
      </c>
      <c r="BM1245" s="145" t="s">
        <v>6079</v>
      </c>
    </row>
    <row r="1246" spans="2:65" s="12" customFormat="1" ht="11.25">
      <c r="B1246" s="151"/>
      <c r="D1246" s="152" t="s">
        <v>368</v>
      </c>
      <c r="E1246" s="153" t="s">
        <v>19</v>
      </c>
      <c r="F1246" s="154" t="s">
        <v>2939</v>
      </c>
      <c r="H1246" s="153" t="s">
        <v>19</v>
      </c>
      <c r="I1246" s="155"/>
      <c r="L1246" s="151"/>
      <c r="M1246" s="156"/>
      <c r="T1246" s="157"/>
      <c r="AT1246" s="153" t="s">
        <v>368</v>
      </c>
      <c r="AU1246" s="153" t="s">
        <v>90</v>
      </c>
      <c r="AV1246" s="12" t="s">
        <v>84</v>
      </c>
      <c r="AW1246" s="12" t="s">
        <v>36</v>
      </c>
      <c r="AX1246" s="12" t="s">
        <v>77</v>
      </c>
      <c r="AY1246" s="153" t="s">
        <v>358</v>
      </c>
    </row>
    <row r="1247" spans="2:65" s="12" customFormat="1" ht="11.25">
      <c r="B1247" s="151"/>
      <c r="D1247" s="152" t="s">
        <v>368</v>
      </c>
      <c r="E1247" s="153" t="s">
        <v>19</v>
      </c>
      <c r="F1247" s="154" t="s">
        <v>2940</v>
      </c>
      <c r="H1247" s="153" t="s">
        <v>19</v>
      </c>
      <c r="I1247" s="155"/>
      <c r="L1247" s="151"/>
      <c r="M1247" s="156"/>
      <c r="T1247" s="157"/>
      <c r="AT1247" s="153" t="s">
        <v>368</v>
      </c>
      <c r="AU1247" s="153" t="s">
        <v>90</v>
      </c>
      <c r="AV1247" s="12" t="s">
        <v>84</v>
      </c>
      <c r="AW1247" s="12" t="s">
        <v>36</v>
      </c>
      <c r="AX1247" s="12" t="s">
        <v>77</v>
      </c>
      <c r="AY1247" s="153" t="s">
        <v>358</v>
      </c>
    </row>
    <row r="1248" spans="2:65" s="13" customFormat="1" ht="11.25">
      <c r="B1248" s="158"/>
      <c r="D1248" s="152" t="s">
        <v>368</v>
      </c>
      <c r="E1248" s="159" t="s">
        <v>19</v>
      </c>
      <c r="F1248" s="160" t="s">
        <v>6080</v>
      </c>
      <c r="H1248" s="161">
        <v>1</v>
      </c>
      <c r="I1248" s="162"/>
      <c r="L1248" s="158"/>
      <c r="M1248" s="163"/>
      <c r="T1248" s="164"/>
      <c r="AT1248" s="159" t="s">
        <v>368</v>
      </c>
      <c r="AU1248" s="159" t="s">
        <v>90</v>
      </c>
      <c r="AV1248" s="13" t="s">
        <v>90</v>
      </c>
      <c r="AW1248" s="13" t="s">
        <v>36</v>
      </c>
      <c r="AX1248" s="13" t="s">
        <v>77</v>
      </c>
      <c r="AY1248" s="159" t="s">
        <v>358</v>
      </c>
    </row>
    <row r="1249" spans="2:65" s="14" customFormat="1" ht="11.25">
      <c r="B1249" s="165"/>
      <c r="D1249" s="152" t="s">
        <v>368</v>
      </c>
      <c r="E1249" s="166" t="s">
        <v>19</v>
      </c>
      <c r="F1249" s="167" t="s">
        <v>371</v>
      </c>
      <c r="H1249" s="168">
        <v>1</v>
      </c>
      <c r="I1249" s="169"/>
      <c r="L1249" s="165"/>
      <c r="M1249" s="170"/>
      <c r="T1249" s="171"/>
      <c r="AT1249" s="166" t="s">
        <v>368</v>
      </c>
      <c r="AU1249" s="166" t="s">
        <v>90</v>
      </c>
      <c r="AV1249" s="14" t="s">
        <v>364</v>
      </c>
      <c r="AW1249" s="14" t="s">
        <v>36</v>
      </c>
      <c r="AX1249" s="14" t="s">
        <v>84</v>
      </c>
      <c r="AY1249" s="166" t="s">
        <v>358</v>
      </c>
    </row>
    <row r="1250" spans="2:65" s="1" customFormat="1" ht="44.25" customHeight="1">
      <c r="B1250" s="33"/>
      <c r="C1250" s="134" t="s">
        <v>1614</v>
      </c>
      <c r="D1250" s="134" t="s">
        <v>360</v>
      </c>
      <c r="E1250" s="135" t="s">
        <v>1895</v>
      </c>
      <c r="F1250" s="136" t="s">
        <v>1896</v>
      </c>
      <c r="G1250" s="137" t="s">
        <v>1498</v>
      </c>
      <c r="H1250" s="189"/>
      <c r="I1250" s="139"/>
      <c r="J1250" s="140">
        <f>ROUND(I1250*H1250,2)</f>
        <v>0</v>
      </c>
      <c r="K1250" s="136" t="s">
        <v>363</v>
      </c>
      <c r="L1250" s="33"/>
      <c r="M1250" s="141" t="s">
        <v>19</v>
      </c>
      <c r="N1250" s="142" t="s">
        <v>49</v>
      </c>
      <c r="P1250" s="143">
        <f>O1250*H1250</f>
        <v>0</v>
      </c>
      <c r="Q1250" s="143">
        <v>0</v>
      </c>
      <c r="R1250" s="143">
        <f>Q1250*H1250</f>
        <v>0</v>
      </c>
      <c r="S1250" s="143">
        <v>0</v>
      </c>
      <c r="T1250" s="144">
        <f>S1250*H1250</f>
        <v>0</v>
      </c>
      <c r="AR1250" s="145" t="s">
        <v>454</v>
      </c>
      <c r="AT1250" s="145" t="s">
        <v>360</v>
      </c>
      <c r="AU1250" s="145" t="s">
        <v>90</v>
      </c>
      <c r="AY1250" s="18" t="s">
        <v>358</v>
      </c>
      <c r="BE1250" s="146">
        <f>IF(N1250="základní",J1250,0)</f>
        <v>0</v>
      </c>
      <c r="BF1250" s="146">
        <f>IF(N1250="snížená",J1250,0)</f>
        <v>0</v>
      </c>
      <c r="BG1250" s="146">
        <f>IF(N1250="zákl. přenesená",J1250,0)</f>
        <v>0</v>
      </c>
      <c r="BH1250" s="146">
        <f>IF(N1250="sníž. přenesená",J1250,0)</f>
        <v>0</v>
      </c>
      <c r="BI1250" s="146">
        <f>IF(N1250="nulová",J1250,0)</f>
        <v>0</v>
      </c>
      <c r="BJ1250" s="18" t="s">
        <v>90</v>
      </c>
      <c r="BK1250" s="146">
        <f>ROUND(I1250*H1250,2)</f>
        <v>0</v>
      </c>
      <c r="BL1250" s="18" t="s">
        <v>454</v>
      </c>
      <c r="BM1250" s="145" t="s">
        <v>6081</v>
      </c>
    </row>
    <row r="1251" spans="2:65" s="1" customFormat="1" ht="11.25">
      <c r="B1251" s="33"/>
      <c r="D1251" s="147" t="s">
        <v>366</v>
      </c>
      <c r="F1251" s="148" t="s">
        <v>1898</v>
      </c>
      <c r="I1251" s="149"/>
      <c r="L1251" s="33"/>
      <c r="M1251" s="150"/>
      <c r="T1251" s="54"/>
      <c r="AT1251" s="18" t="s">
        <v>366</v>
      </c>
      <c r="AU1251" s="18" t="s">
        <v>90</v>
      </c>
    </row>
    <row r="1252" spans="2:65" s="11" customFormat="1" ht="22.9" customHeight="1">
      <c r="B1252" s="122"/>
      <c r="D1252" s="123" t="s">
        <v>76</v>
      </c>
      <c r="E1252" s="132" t="s">
        <v>1899</v>
      </c>
      <c r="F1252" s="132" t="s">
        <v>1900</v>
      </c>
      <c r="I1252" s="125"/>
      <c r="J1252" s="133">
        <f>BK1252</f>
        <v>0</v>
      </c>
      <c r="L1252" s="122"/>
      <c r="M1252" s="127"/>
      <c r="P1252" s="128">
        <f>SUM(P1253:P1312)</f>
        <v>0</v>
      </c>
      <c r="R1252" s="128">
        <f>SUM(R1253:R1312)</f>
        <v>5.5015462281440008</v>
      </c>
      <c r="T1252" s="129">
        <f>SUM(T1253:T1312)</f>
        <v>0</v>
      </c>
      <c r="AR1252" s="123" t="s">
        <v>90</v>
      </c>
      <c r="AT1252" s="130" t="s">
        <v>76</v>
      </c>
      <c r="AU1252" s="130" t="s">
        <v>84</v>
      </c>
      <c r="AY1252" s="123" t="s">
        <v>358</v>
      </c>
      <c r="BK1252" s="131">
        <f>SUM(BK1253:BK1312)</f>
        <v>0</v>
      </c>
    </row>
    <row r="1253" spans="2:65" s="1" customFormat="1" ht="37.9" customHeight="1">
      <c r="B1253" s="33"/>
      <c r="C1253" s="134" t="s">
        <v>1619</v>
      </c>
      <c r="D1253" s="134" t="s">
        <v>360</v>
      </c>
      <c r="E1253" s="135" t="s">
        <v>6082</v>
      </c>
      <c r="F1253" s="136" t="s">
        <v>6083</v>
      </c>
      <c r="G1253" s="137" t="s">
        <v>209</v>
      </c>
      <c r="H1253" s="138">
        <v>3.6560000000000001</v>
      </c>
      <c r="I1253" s="139"/>
      <c r="J1253" s="140">
        <f>ROUND(I1253*H1253,2)</f>
        <v>0</v>
      </c>
      <c r="K1253" s="136" t="s">
        <v>363</v>
      </c>
      <c r="L1253" s="33"/>
      <c r="M1253" s="141" t="s">
        <v>19</v>
      </c>
      <c r="N1253" s="142" t="s">
        <v>49</v>
      </c>
      <c r="P1253" s="143">
        <f>O1253*H1253</f>
        <v>0</v>
      </c>
      <c r="Q1253" s="143">
        <v>1.89E-3</v>
      </c>
      <c r="R1253" s="143">
        <f>Q1253*H1253</f>
        <v>6.9098400000000004E-3</v>
      </c>
      <c r="S1253" s="143">
        <v>0</v>
      </c>
      <c r="T1253" s="144">
        <f>S1253*H1253</f>
        <v>0</v>
      </c>
      <c r="AR1253" s="145" t="s">
        <v>454</v>
      </c>
      <c r="AT1253" s="145" t="s">
        <v>360</v>
      </c>
      <c r="AU1253" s="145" t="s">
        <v>90</v>
      </c>
      <c r="AY1253" s="18" t="s">
        <v>358</v>
      </c>
      <c r="BE1253" s="146">
        <f>IF(N1253="základní",J1253,0)</f>
        <v>0</v>
      </c>
      <c r="BF1253" s="146">
        <f>IF(N1253="snížená",J1253,0)</f>
        <v>0</v>
      </c>
      <c r="BG1253" s="146">
        <f>IF(N1253="zákl. přenesená",J1253,0)</f>
        <v>0</v>
      </c>
      <c r="BH1253" s="146">
        <f>IF(N1253="sníž. přenesená",J1253,0)</f>
        <v>0</v>
      </c>
      <c r="BI1253" s="146">
        <f>IF(N1253="nulová",J1253,0)</f>
        <v>0</v>
      </c>
      <c r="BJ1253" s="18" t="s">
        <v>90</v>
      </c>
      <c r="BK1253" s="146">
        <f>ROUND(I1253*H1253,2)</f>
        <v>0</v>
      </c>
      <c r="BL1253" s="18" t="s">
        <v>454</v>
      </c>
      <c r="BM1253" s="145" t="s">
        <v>6084</v>
      </c>
    </row>
    <row r="1254" spans="2:65" s="1" customFormat="1" ht="11.25">
      <c r="B1254" s="33"/>
      <c r="D1254" s="147" t="s">
        <v>366</v>
      </c>
      <c r="F1254" s="148" t="s">
        <v>6085</v>
      </c>
      <c r="I1254" s="149"/>
      <c r="L1254" s="33"/>
      <c r="M1254" s="150"/>
      <c r="T1254" s="54"/>
      <c r="AT1254" s="18" t="s">
        <v>366</v>
      </c>
      <c r="AU1254" s="18" t="s">
        <v>90</v>
      </c>
    </row>
    <row r="1255" spans="2:65" s="13" customFormat="1" ht="11.25">
      <c r="B1255" s="158"/>
      <c r="D1255" s="152" t="s">
        <v>368</v>
      </c>
      <c r="E1255" s="159" t="s">
        <v>19</v>
      </c>
      <c r="F1255" s="160" t="s">
        <v>6086</v>
      </c>
      <c r="H1255" s="161">
        <v>2.778</v>
      </c>
      <c r="I1255" s="162"/>
      <c r="L1255" s="158"/>
      <c r="M1255" s="163"/>
      <c r="T1255" s="164"/>
      <c r="AT1255" s="159" t="s">
        <v>368</v>
      </c>
      <c r="AU1255" s="159" t="s">
        <v>90</v>
      </c>
      <c r="AV1255" s="13" t="s">
        <v>90</v>
      </c>
      <c r="AW1255" s="13" t="s">
        <v>36</v>
      </c>
      <c r="AX1255" s="13" t="s">
        <v>77</v>
      </c>
      <c r="AY1255" s="159" t="s">
        <v>358</v>
      </c>
    </row>
    <row r="1256" spans="2:65" s="13" customFormat="1" ht="11.25">
      <c r="B1256" s="158"/>
      <c r="D1256" s="152" t="s">
        <v>368</v>
      </c>
      <c r="E1256" s="159" t="s">
        <v>19</v>
      </c>
      <c r="F1256" s="160" t="s">
        <v>6087</v>
      </c>
      <c r="H1256" s="161">
        <v>0.878</v>
      </c>
      <c r="I1256" s="162"/>
      <c r="L1256" s="158"/>
      <c r="M1256" s="163"/>
      <c r="T1256" s="164"/>
      <c r="AT1256" s="159" t="s">
        <v>368</v>
      </c>
      <c r="AU1256" s="159" t="s">
        <v>90</v>
      </c>
      <c r="AV1256" s="13" t="s">
        <v>90</v>
      </c>
      <c r="AW1256" s="13" t="s">
        <v>36</v>
      </c>
      <c r="AX1256" s="13" t="s">
        <v>77</v>
      </c>
      <c r="AY1256" s="159" t="s">
        <v>358</v>
      </c>
    </row>
    <row r="1257" spans="2:65" s="14" customFormat="1" ht="11.25">
      <c r="B1257" s="165"/>
      <c r="D1257" s="152" t="s">
        <v>368</v>
      </c>
      <c r="E1257" s="166" t="s">
        <v>19</v>
      </c>
      <c r="F1257" s="167" t="s">
        <v>371</v>
      </c>
      <c r="H1257" s="168">
        <v>3.6560000000000001</v>
      </c>
      <c r="I1257" s="169"/>
      <c r="L1257" s="165"/>
      <c r="M1257" s="170"/>
      <c r="T1257" s="171"/>
      <c r="AT1257" s="166" t="s">
        <v>368</v>
      </c>
      <c r="AU1257" s="166" t="s">
        <v>90</v>
      </c>
      <c r="AV1257" s="14" t="s">
        <v>364</v>
      </c>
      <c r="AW1257" s="14" t="s">
        <v>36</v>
      </c>
      <c r="AX1257" s="14" t="s">
        <v>84</v>
      </c>
      <c r="AY1257" s="166" t="s">
        <v>358</v>
      </c>
    </row>
    <row r="1258" spans="2:65" s="1" customFormat="1" ht="33" customHeight="1">
      <c r="B1258" s="33"/>
      <c r="C1258" s="134" t="s">
        <v>1624</v>
      </c>
      <c r="D1258" s="134" t="s">
        <v>360</v>
      </c>
      <c r="E1258" s="135" t="s">
        <v>6088</v>
      </c>
      <c r="F1258" s="136" t="s">
        <v>6089</v>
      </c>
      <c r="G1258" s="137" t="s">
        <v>195</v>
      </c>
      <c r="H1258" s="138">
        <v>334.03399999999999</v>
      </c>
      <c r="I1258" s="139"/>
      <c r="J1258" s="140">
        <f>ROUND(I1258*H1258,2)</f>
        <v>0</v>
      </c>
      <c r="K1258" s="136" t="s">
        <v>363</v>
      </c>
      <c r="L1258" s="33"/>
      <c r="M1258" s="141" t="s">
        <v>19</v>
      </c>
      <c r="N1258" s="142" t="s">
        <v>49</v>
      </c>
      <c r="P1258" s="143">
        <f>O1258*H1258</f>
        <v>0</v>
      </c>
      <c r="Q1258" s="143">
        <v>0</v>
      </c>
      <c r="R1258" s="143">
        <f>Q1258*H1258</f>
        <v>0</v>
      </c>
      <c r="S1258" s="143">
        <v>0</v>
      </c>
      <c r="T1258" s="144">
        <f>S1258*H1258</f>
        <v>0</v>
      </c>
      <c r="AR1258" s="145" t="s">
        <v>454</v>
      </c>
      <c r="AT1258" s="145" t="s">
        <v>360</v>
      </c>
      <c r="AU1258" s="145" t="s">
        <v>90</v>
      </c>
      <c r="AY1258" s="18" t="s">
        <v>358</v>
      </c>
      <c r="BE1258" s="146">
        <f>IF(N1258="základní",J1258,0)</f>
        <v>0</v>
      </c>
      <c r="BF1258" s="146">
        <f>IF(N1258="snížená",J1258,0)</f>
        <v>0</v>
      </c>
      <c r="BG1258" s="146">
        <f>IF(N1258="zákl. přenesená",J1258,0)</f>
        <v>0</v>
      </c>
      <c r="BH1258" s="146">
        <f>IF(N1258="sníž. přenesená",J1258,0)</f>
        <v>0</v>
      </c>
      <c r="BI1258" s="146">
        <f>IF(N1258="nulová",J1258,0)</f>
        <v>0</v>
      </c>
      <c r="BJ1258" s="18" t="s">
        <v>90</v>
      </c>
      <c r="BK1258" s="146">
        <f>ROUND(I1258*H1258,2)</f>
        <v>0</v>
      </c>
      <c r="BL1258" s="18" t="s">
        <v>454</v>
      </c>
      <c r="BM1258" s="145" t="s">
        <v>6090</v>
      </c>
    </row>
    <row r="1259" spans="2:65" s="1" customFormat="1" ht="11.25">
      <c r="B1259" s="33"/>
      <c r="D1259" s="147" t="s">
        <v>366</v>
      </c>
      <c r="F1259" s="148" t="s">
        <v>6091</v>
      </c>
      <c r="I1259" s="149"/>
      <c r="L1259" s="33"/>
      <c r="M1259" s="150"/>
      <c r="T1259" s="54"/>
      <c r="AT1259" s="18" t="s">
        <v>366</v>
      </c>
      <c r="AU1259" s="18" t="s">
        <v>90</v>
      </c>
    </row>
    <row r="1260" spans="2:65" s="13" customFormat="1" ht="11.25">
      <c r="B1260" s="158"/>
      <c r="D1260" s="152" t="s">
        <v>368</v>
      </c>
      <c r="E1260" s="159" t="s">
        <v>19</v>
      </c>
      <c r="F1260" s="160" t="s">
        <v>5550</v>
      </c>
      <c r="H1260" s="161">
        <v>334.03399999999999</v>
      </c>
      <c r="I1260" s="162"/>
      <c r="L1260" s="158"/>
      <c r="M1260" s="163"/>
      <c r="T1260" s="164"/>
      <c r="AT1260" s="159" t="s">
        <v>368</v>
      </c>
      <c r="AU1260" s="159" t="s">
        <v>90</v>
      </c>
      <c r="AV1260" s="13" t="s">
        <v>90</v>
      </c>
      <c r="AW1260" s="13" t="s">
        <v>36</v>
      </c>
      <c r="AX1260" s="13" t="s">
        <v>77</v>
      </c>
      <c r="AY1260" s="159" t="s">
        <v>358</v>
      </c>
    </row>
    <row r="1261" spans="2:65" s="14" customFormat="1" ht="11.25">
      <c r="B1261" s="165"/>
      <c r="D1261" s="152" t="s">
        <v>368</v>
      </c>
      <c r="E1261" s="166" t="s">
        <v>19</v>
      </c>
      <c r="F1261" s="167" t="s">
        <v>371</v>
      </c>
      <c r="H1261" s="168">
        <v>334.03399999999999</v>
      </c>
      <c r="I1261" s="169"/>
      <c r="L1261" s="165"/>
      <c r="M1261" s="170"/>
      <c r="T1261" s="171"/>
      <c r="AT1261" s="166" t="s">
        <v>368</v>
      </c>
      <c r="AU1261" s="166" t="s">
        <v>90</v>
      </c>
      <c r="AV1261" s="14" t="s">
        <v>364</v>
      </c>
      <c r="AW1261" s="14" t="s">
        <v>36</v>
      </c>
      <c r="AX1261" s="14" t="s">
        <v>84</v>
      </c>
      <c r="AY1261" s="166" t="s">
        <v>358</v>
      </c>
    </row>
    <row r="1262" spans="2:65" s="1" customFormat="1" ht="16.5" customHeight="1">
      <c r="B1262" s="33"/>
      <c r="C1262" s="179" t="s">
        <v>1629</v>
      </c>
      <c r="D1262" s="179" t="s">
        <v>440</v>
      </c>
      <c r="E1262" s="180" t="s">
        <v>6092</v>
      </c>
      <c r="F1262" s="181" t="s">
        <v>6093</v>
      </c>
      <c r="G1262" s="182" t="s">
        <v>209</v>
      </c>
      <c r="H1262" s="183">
        <v>2.778</v>
      </c>
      <c r="I1262" s="184"/>
      <c r="J1262" s="185">
        <f>ROUND(I1262*H1262,2)</f>
        <v>0</v>
      </c>
      <c r="K1262" s="181" t="s">
        <v>363</v>
      </c>
      <c r="L1262" s="186"/>
      <c r="M1262" s="187" t="s">
        <v>19</v>
      </c>
      <c r="N1262" s="188" t="s">
        <v>49</v>
      </c>
      <c r="P1262" s="143">
        <f>O1262*H1262</f>
        <v>0</v>
      </c>
      <c r="Q1262" s="143">
        <v>0.55000000000000004</v>
      </c>
      <c r="R1262" s="143">
        <f>Q1262*H1262</f>
        <v>1.5279</v>
      </c>
      <c r="S1262" s="143">
        <v>0</v>
      </c>
      <c r="T1262" s="144">
        <f>S1262*H1262</f>
        <v>0</v>
      </c>
      <c r="AR1262" s="145" t="s">
        <v>558</v>
      </c>
      <c r="AT1262" s="145" t="s">
        <v>440</v>
      </c>
      <c r="AU1262" s="145" t="s">
        <v>90</v>
      </c>
      <c r="AY1262" s="18" t="s">
        <v>358</v>
      </c>
      <c r="BE1262" s="146">
        <f>IF(N1262="základní",J1262,0)</f>
        <v>0</v>
      </c>
      <c r="BF1262" s="146">
        <f>IF(N1262="snížená",J1262,0)</f>
        <v>0</v>
      </c>
      <c r="BG1262" s="146">
        <f>IF(N1262="zákl. přenesená",J1262,0)</f>
        <v>0</v>
      </c>
      <c r="BH1262" s="146">
        <f>IF(N1262="sníž. přenesená",J1262,0)</f>
        <v>0</v>
      </c>
      <c r="BI1262" s="146">
        <f>IF(N1262="nulová",J1262,0)</f>
        <v>0</v>
      </c>
      <c r="BJ1262" s="18" t="s">
        <v>90</v>
      </c>
      <c r="BK1262" s="146">
        <f>ROUND(I1262*H1262,2)</f>
        <v>0</v>
      </c>
      <c r="BL1262" s="18" t="s">
        <v>454</v>
      </c>
      <c r="BM1262" s="145" t="s">
        <v>6094</v>
      </c>
    </row>
    <row r="1263" spans="2:65" s="13" customFormat="1" ht="11.25">
      <c r="B1263" s="158"/>
      <c r="D1263" s="152" t="s">
        <v>368</v>
      </c>
      <c r="E1263" s="159" t="s">
        <v>19</v>
      </c>
      <c r="F1263" s="160" t="s">
        <v>6086</v>
      </c>
      <c r="H1263" s="161">
        <v>2.778</v>
      </c>
      <c r="I1263" s="162"/>
      <c r="L1263" s="158"/>
      <c r="M1263" s="163"/>
      <c r="T1263" s="164"/>
      <c r="AT1263" s="159" t="s">
        <v>368</v>
      </c>
      <c r="AU1263" s="159" t="s">
        <v>90</v>
      </c>
      <c r="AV1263" s="13" t="s">
        <v>90</v>
      </c>
      <c r="AW1263" s="13" t="s">
        <v>36</v>
      </c>
      <c r="AX1263" s="13" t="s">
        <v>77</v>
      </c>
      <c r="AY1263" s="159" t="s">
        <v>358</v>
      </c>
    </row>
    <row r="1264" spans="2:65" s="14" customFormat="1" ht="11.25">
      <c r="B1264" s="165"/>
      <c r="D1264" s="152" t="s">
        <v>368</v>
      </c>
      <c r="E1264" s="166" t="s">
        <v>19</v>
      </c>
      <c r="F1264" s="167" t="s">
        <v>371</v>
      </c>
      <c r="H1264" s="168">
        <v>2.778</v>
      </c>
      <c r="I1264" s="169"/>
      <c r="L1264" s="165"/>
      <c r="M1264" s="170"/>
      <c r="T1264" s="171"/>
      <c r="AT1264" s="166" t="s">
        <v>368</v>
      </c>
      <c r="AU1264" s="166" t="s">
        <v>90</v>
      </c>
      <c r="AV1264" s="14" t="s">
        <v>364</v>
      </c>
      <c r="AW1264" s="14" t="s">
        <v>36</v>
      </c>
      <c r="AX1264" s="14" t="s">
        <v>84</v>
      </c>
      <c r="AY1264" s="166" t="s">
        <v>358</v>
      </c>
    </row>
    <row r="1265" spans="2:65" s="1" customFormat="1" ht="24.2" customHeight="1">
      <c r="B1265" s="33"/>
      <c r="C1265" s="134" t="s">
        <v>1634</v>
      </c>
      <c r="D1265" s="134" t="s">
        <v>360</v>
      </c>
      <c r="E1265" s="135" t="s">
        <v>6095</v>
      </c>
      <c r="F1265" s="136" t="s">
        <v>6096</v>
      </c>
      <c r="G1265" s="137" t="s">
        <v>235</v>
      </c>
      <c r="H1265" s="138">
        <v>348.4</v>
      </c>
      <c r="I1265" s="139"/>
      <c r="J1265" s="140">
        <f>ROUND(I1265*H1265,2)</f>
        <v>0</v>
      </c>
      <c r="K1265" s="136" t="s">
        <v>363</v>
      </c>
      <c r="L1265" s="33"/>
      <c r="M1265" s="141" t="s">
        <v>19</v>
      </c>
      <c r="N1265" s="142" t="s">
        <v>49</v>
      </c>
      <c r="P1265" s="143">
        <f>O1265*H1265</f>
        <v>0</v>
      </c>
      <c r="Q1265" s="143">
        <v>2.0999999999999999E-5</v>
      </c>
      <c r="R1265" s="143">
        <f>Q1265*H1265</f>
        <v>7.3163999999999989E-3</v>
      </c>
      <c r="S1265" s="143">
        <v>0</v>
      </c>
      <c r="T1265" s="144">
        <f>S1265*H1265</f>
        <v>0</v>
      </c>
      <c r="AR1265" s="145" t="s">
        <v>454</v>
      </c>
      <c r="AT1265" s="145" t="s">
        <v>360</v>
      </c>
      <c r="AU1265" s="145" t="s">
        <v>90</v>
      </c>
      <c r="AY1265" s="18" t="s">
        <v>358</v>
      </c>
      <c r="BE1265" s="146">
        <f>IF(N1265="základní",J1265,0)</f>
        <v>0</v>
      </c>
      <c r="BF1265" s="146">
        <f>IF(N1265="snížená",J1265,0)</f>
        <v>0</v>
      </c>
      <c r="BG1265" s="146">
        <f>IF(N1265="zákl. přenesená",J1265,0)</f>
        <v>0</v>
      </c>
      <c r="BH1265" s="146">
        <f>IF(N1265="sníž. přenesená",J1265,0)</f>
        <v>0</v>
      </c>
      <c r="BI1265" s="146">
        <f>IF(N1265="nulová",J1265,0)</f>
        <v>0</v>
      </c>
      <c r="BJ1265" s="18" t="s">
        <v>90</v>
      </c>
      <c r="BK1265" s="146">
        <f>ROUND(I1265*H1265,2)</f>
        <v>0</v>
      </c>
      <c r="BL1265" s="18" t="s">
        <v>454</v>
      </c>
      <c r="BM1265" s="145" t="s">
        <v>6097</v>
      </c>
    </row>
    <row r="1266" spans="2:65" s="1" customFormat="1" ht="11.25">
      <c r="B1266" s="33"/>
      <c r="D1266" s="147" t="s">
        <v>366</v>
      </c>
      <c r="F1266" s="148" t="s">
        <v>6098</v>
      </c>
      <c r="I1266" s="149"/>
      <c r="L1266" s="33"/>
      <c r="M1266" s="150"/>
      <c r="T1266" s="54"/>
      <c r="AT1266" s="18" t="s">
        <v>366</v>
      </c>
      <c r="AU1266" s="18" t="s">
        <v>90</v>
      </c>
    </row>
    <row r="1267" spans="2:65" s="13" customFormat="1" ht="11.25">
      <c r="B1267" s="158"/>
      <c r="D1267" s="152" t="s">
        <v>368</v>
      </c>
      <c r="E1267" s="159" t="s">
        <v>19</v>
      </c>
      <c r="F1267" s="160" t="s">
        <v>6099</v>
      </c>
      <c r="H1267" s="161">
        <v>348.4</v>
      </c>
      <c r="I1267" s="162"/>
      <c r="L1267" s="158"/>
      <c r="M1267" s="163"/>
      <c r="T1267" s="164"/>
      <c r="AT1267" s="159" t="s">
        <v>368</v>
      </c>
      <c r="AU1267" s="159" t="s">
        <v>90</v>
      </c>
      <c r="AV1267" s="13" t="s">
        <v>90</v>
      </c>
      <c r="AW1267" s="13" t="s">
        <v>36</v>
      </c>
      <c r="AX1267" s="13" t="s">
        <v>77</v>
      </c>
      <c r="AY1267" s="159" t="s">
        <v>358</v>
      </c>
    </row>
    <row r="1268" spans="2:65" s="14" customFormat="1" ht="11.25">
      <c r="B1268" s="165"/>
      <c r="D1268" s="152" t="s">
        <v>368</v>
      </c>
      <c r="E1268" s="166" t="s">
        <v>19</v>
      </c>
      <c r="F1268" s="167" t="s">
        <v>371</v>
      </c>
      <c r="H1268" s="168">
        <v>348.4</v>
      </c>
      <c r="I1268" s="169"/>
      <c r="L1268" s="165"/>
      <c r="M1268" s="170"/>
      <c r="T1268" s="171"/>
      <c r="AT1268" s="166" t="s">
        <v>368</v>
      </c>
      <c r="AU1268" s="166" t="s">
        <v>90</v>
      </c>
      <c r="AV1268" s="14" t="s">
        <v>364</v>
      </c>
      <c r="AW1268" s="14" t="s">
        <v>36</v>
      </c>
      <c r="AX1268" s="14" t="s">
        <v>84</v>
      </c>
      <c r="AY1268" s="166" t="s">
        <v>358</v>
      </c>
    </row>
    <row r="1269" spans="2:65" s="1" customFormat="1" ht="16.5" customHeight="1">
      <c r="B1269" s="33"/>
      <c r="C1269" s="179" t="s">
        <v>1639</v>
      </c>
      <c r="D1269" s="179" t="s">
        <v>440</v>
      </c>
      <c r="E1269" s="180" t="s">
        <v>6092</v>
      </c>
      <c r="F1269" s="181" t="s">
        <v>6093</v>
      </c>
      <c r="G1269" s="182" t="s">
        <v>209</v>
      </c>
      <c r="H1269" s="183">
        <v>0.878</v>
      </c>
      <c r="I1269" s="184"/>
      <c r="J1269" s="185">
        <f>ROUND(I1269*H1269,2)</f>
        <v>0</v>
      </c>
      <c r="K1269" s="181" t="s">
        <v>363</v>
      </c>
      <c r="L1269" s="186"/>
      <c r="M1269" s="187" t="s">
        <v>19</v>
      </c>
      <c r="N1269" s="188" t="s">
        <v>49</v>
      </c>
      <c r="P1269" s="143">
        <f>O1269*H1269</f>
        <v>0</v>
      </c>
      <c r="Q1269" s="143">
        <v>0.55000000000000004</v>
      </c>
      <c r="R1269" s="143">
        <f>Q1269*H1269</f>
        <v>0.48290000000000005</v>
      </c>
      <c r="S1269" s="143">
        <v>0</v>
      </c>
      <c r="T1269" s="144">
        <f>S1269*H1269</f>
        <v>0</v>
      </c>
      <c r="AR1269" s="145" t="s">
        <v>558</v>
      </c>
      <c r="AT1269" s="145" t="s">
        <v>440</v>
      </c>
      <c r="AU1269" s="145" t="s">
        <v>90</v>
      </c>
      <c r="AY1269" s="18" t="s">
        <v>358</v>
      </c>
      <c r="BE1269" s="146">
        <f>IF(N1269="základní",J1269,0)</f>
        <v>0</v>
      </c>
      <c r="BF1269" s="146">
        <f>IF(N1269="snížená",J1269,0)</f>
        <v>0</v>
      </c>
      <c r="BG1269" s="146">
        <f>IF(N1269="zákl. přenesená",J1269,0)</f>
        <v>0</v>
      </c>
      <c r="BH1269" s="146">
        <f>IF(N1269="sníž. přenesená",J1269,0)</f>
        <v>0</v>
      </c>
      <c r="BI1269" s="146">
        <f>IF(N1269="nulová",J1269,0)</f>
        <v>0</v>
      </c>
      <c r="BJ1269" s="18" t="s">
        <v>90</v>
      </c>
      <c r="BK1269" s="146">
        <f>ROUND(I1269*H1269,2)</f>
        <v>0</v>
      </c>
      <c r="BL1269" s="18" t="s">
        <v>454</v>
      </c>
      <c r="BM1269" s="145" t="s">
        <v>6100</v>
      </c>
    </row>
    <row r="1270" spans="2:65" s="13" customFormat="1" ht="11.25">
      <c r="B1270" s="158"/>
      <c r="D1270" s="152" t="s">
        <v>368</v>
      </c>
      <c r="E1270" s="159" t="s">
        <v>19</v>
      </c>
      <c r="F1270" s="160" t="s">
        <v>6087</v>
      </c>
      <c r="H1270" s="161">
        <v>0.878</v>
      </c>
      <c r="I1270" s="162"/>
      <c r="L1270" s="158"/>
      <c r="M1270" s="163"/>
      <c r="T1270" s="164"/>
      <c r="AT1270" s="159" t="s">
        <v>368</v>
      </c>
      <c r="AU1270" s="159" t="s">
        <v>90</v>
      </c>
      <c r="AV1270" s="13" t="s">
        <v>90</v>
      </c>
      <c r="AW1270" s="13" t="s">
        <v>36</v>
      </c>
      <c r="AX1270" s="13" t="s">
        <v>77</v>
      </c>
      <c r="AY1270" s="159" t="s">
        <v>358</v>
      </c>
    </row>
    <row r="1271" spans="2:65" s="14" customFormat="1" ht="11.25">
      <c r="B1271" s="165"/>
      <c r="D1271" s="152" t="s">
        <v>368</v>
      </c>
      <c r="E1271" s="166" t="s">
        <v>19</v>
      </c>
      <c r="F1271" s="167" t="s">
        <v>371</v>
      </c>
      <c r="H1271" s="168">
        <v>0.878</v>
      </c>
      <c r="I1271" s="169"/>
      <c r="L1271" s="165"/>
      <c r="M1271" s="170"/>
      <c r="T1271" s="171"/>
      <c r="AT1271" s="166" t="s">
        <v>368</v>
      </c>
      <c r="AU1271" s="166" t="s">
        <v>90</v>
      </c>
      <c r="AV1271" s="14" t="s">
        <v>364</v>
      </c>
      <c r="AW1271" s="14" t="s">
        <v>36</v>
      </c>
      <c r="AX1271" s="14" t="s">
        <v>84</v>
      </c>
      <c r="AY1271" s="166" t="s">
        <v>358</v>
      </c>
    </row>
    <row r="1272" spans="2:65" s="1" customFormat="1" ht="37.9" customHeight="1">
      <c r="B1272" s="33"/>
      <c r="C1272" s="134" t="s">
        <v>1645</v>
      </c>
      <c r="D1272" s="134" t="s">
        <v>360</v>
      </c>
      <c r="E1272" s="135" t="s">
        <v>6101</v>
      </c>
      <c r="F1272" s="136" t="s">
        <v>6102</v>
      </c>
      <c r="G1272" s="137" t="s">
        <v>209</v>
      </c>
      <c r="H1272" s="138">
        <v>3.6560000000000001</v>
      </c>
      <c r="I1272" s="139"/>
      <c r="J1272" s="140">
        <f>ROUND(I1272*H1272,2)</f>
        <v>0</v>
      </c>
      <c r="K1272" s="136" t="s">
        <v>363</v>
      </c>
      <c r="L1272" s="33"/>
      <c r="M1272" s="141" t="s">
        <v>19</v>
      </c>
      <c r="N1272" s="142" t="s">
        <v>49</v>
      </c>
      <c r="P1272" s="143">
        <f>O1272*H1272</f>
        <v>0</v>
      </c>
      <c r="Q1272" s="143">
        <v>2.3297799000000001E-2</v>
      </c>
      <c r="R1272" s="143">
        <f>Q1272*H1272</f>
        <v>8.5176753144E-2</v>
      </c>
      <c r="S1272" s="143">
        <v>0</v>
      </c>
      <c r="T1272" s="144">
        <f>S1272*H1272</f>
        <v>0</v>
      </c>
      <c r="AR1272" s="145" t="s">
        <v>454</v>
      </c>
      <c r="AT1272" s="145" t="s">
        <v>360</v>
      </c>
      <c r="AU1272" s="145" t="s">
        <v>90</v>
      </c>
      <c r="AY1272" s="18" t="s">
        <v>358</v>
      </c>
      <c r="BE1272" s="146">
        <f>IF(N1272="základní",J1272,0)</f>
        <v>0</v>
      </c>
      <c r="BF1272" s="146">
        <f>IF(N1272="snížená",J1272,0)</f>
        <v>0</v>
      </c>
      <c r="BG1272" s="146">
        <f>IF(N1272="zákl. přenesená",J1272,0)</f>
        <v>0</v>
      </c>
      <c r="BH1272" s="146">
        <f>IF(N1272="sníž. přenesená",J1272,0)</f>
        <v>0</v>
      </c>
      <c r="BI1272" s="146">
        <f>IF(N1272="nulová",J1272,0)</f>
        <v>0</v>
      </c>
      <c r="BJ1272" s="18" t="s">
        <v>90</v>
      </c>
      <c r="BK1272" s="146">
        <f>ROUND(I1272*H1272,2)</f>
        <v>0</v>
      </c>
      <c r="BL1272" s="18" t="s">
        <v>454</v>
      </c>
      <c r="BM1272" s="145" t="s">
        <v>6103</v>
      </c>
    </row>
    <row r="1273" spans="2:65" s="1" customFormat="1" ht="11.25">
      <c r="B1273" s="33"/>
      <c r="D1273" s="147" t="s">
        <v>366</v>
      </c>
      <c r="F1273" s="148" t="s">
        <v>6104</v>
      </c>
      <c r="I1273" s="149"/>
      <c r="L1273" s="33"/>
      <c r="M1273" s="150"/>
      <c r="T1273" s="54"/>
      <c r="AT1273" s="18" t="s">
        <v>366</v>
      </c>
      <c r="AU1273" s="18" t="s">
        <v>90</v>
      </c>
    </row>
    <row r="1274" spans="2:65" s="13" customFormat="1" ht="11.25">
      <c r="B1274" s="158"/>
      <c r="D1274" s="152" t="s">
        <v>368</v>
      </c>
      <c r="E1274" s="159" t="s">
        <v>19</v>
      </c>
      <c r="F1274" s="160" t="s">
        <v>6086</v>
      </c>
      <c r="H1274" s="161">
        <v>2.778</v>
      </c>
      <c r="I1274" s="162"/>
      <c r="L1274" s="158"/>
      <c r="M1274" s="163"/>
      <c r="T1274" s="164"/>
      <c r="AT1274" s="159" t="s">
        <v>368</v>
      </c>
      <c r="AU1274" s="159" t="s">
        <v>90</v>
      </c>
      <c r="AV1274" s="13" t="s">
        <v>90</v>
      </c>
      <c r="AW1274" s="13" t="s">
        <v>36</v>
      </c>
      <c r="AX1274" s="13" t="s">
        <v>77</v>
      </c>
      <c r="AY1274" s="159" t="s">
        <v>358</v>
      </c>
    </row>
    <row r="1275" spans="2:65" s="13" customFormat="1" ht="11.25">
      <c r="B1275" s="158"/>
      <c r="D1275" s="152" t="s">
        <v>368</v>
      </c>
      <c r="E1275" s="159" t="s">
        <v>19</v>
      </c>
      <c r="F1275" s="160" t="s">
        <v>6087</v>
      </c>
      <c r="H1275" s="161">
        <v>0.878</v>
      </c>
      <c r="I1275" s="162"/>
      <c r="L1275" s="158"/>
      <c r="M1275" s="163"/>
      <c r="T1275" s="164"/>
      <c r="AT1275" s="159" t="s">
        <v>368</v>
      </c>
      <c r="AU1275" s="159" t="s">
        <v>90</v>
      </c>
      <c r="AV1275" s="13" t="s">
        <v>90</v>
      </c>
      <c r="AW1275" s="13" t="s">
        <v>36</v>
      </c>
      <c r="AX1275" s="13" t="s">
        <v>77</v>
      </c>
      <c r="AY1275" s="159" t="s">
        <v>358</v>
      </c>
    </row>
    <row r="1276" spans="2:65" s="14" customFormat="1" ht="11.25">
      <c r="B1276" s="165"/>
      <c r="D1276" s="152" t="s">
        <v>368</v>
      </c>
      <c r="E1276" s="166" t="s">
        <v>19</v>
      </c>
      <c r="F1276" s="167" t="s">
        <v>371</v>
      </c>
      <c r="H1276" s="168">
        <v>3.6560000000000001</v>
      </c>
      <c r="I1276" s="169"/>
      <c r="L1276" s="165"/>
      <c r="M1276" s="170"/>
      <c r="T1276" s="171"/>
      <c r="AT1276" s="166" t="s">
        <v>368</v>
      </c>
      <c r="AU1276" s="166" t="s">
        <v>90</v>
      </c>
      <c r="AV1276" s="14" t="s">
        <v>364</v>
      </c>
      <c r="AW1276" s="14" t="s">
        <v>36</v>
      </c>
      <c r="AX1276" s="14" t="s">
        <v>84</v>
      </c>
      <c r="AY1276" s="166" t="s">
        <v>358</v>
      </c>
    </row>
    <row r="1277" spans="2:65" s="1" customFormat="1" ht="49.15" customHeight="1">
      <c r="B1277" s="33"/>
      <c r="C1277" s="134" t="s">
        <v>1654</v>
      </c>
      <c r="D1277" s="134" t="s">
        <v>360</v>
      </c>
      <c r="E1277" s="135" t="s">
        <v>6105</v>
      </c>
      <c r="F1277" s="136" t="s">
        <v>6106</v>
      </c>
      <c r="G1277" s="137" t="s">
        <v>195</v>
      </c>
      <c r="H1277" s="138">
        <v>240</v>
      </c>
      <c r="I1277" s="139"/>
      <c r="J1277" s="140">
        <f>ROUND(I1277*H1277,2)</f>
        <v>0</v>
      </c>
      <c r="K1277" s="136" t="s">
        <v>19</v>
      </c>
      <c r="L1277" s="33"/>
      <c r="M1277" s="141" t="s">
        <v>19</v>
      </c>
      <c r="N1277" s="142" t="s">
        <v>49</v>
      </c>
      <c r="P1277" s="143">
        <f>O1277*H1277</f>
        <v>0</v>
      </c>
      <c r="Q1277" s="143">
        <v>9.7800000000000005E-3</v>
      </c>
      <c r="R1277" s="143">
        <f>Q1277*H1277</f>
        <v>2.3472</v>
      </c>
      <c r="S1277" s="143">
        <v>0</v>
      </c>
      <c r="T1277" s="144">
        <f>S1277*H1277</f>
        <v>0</v>
      </c>
      <c r="AR1277" s="145" t="s">
        <v>454</v>
      </c>
      <c r="AT1277" s="145" t="s">
        <v>360</v>
      </c>
      <c r="AU1277" s="145" t="s">
        <v>90</v>
      </c>
      <c r="AY1277" s="18" t="s">
        <v>358</v>
      </c>
      <c r="BE1277" s="146">
        <f>IF(N1277="základní",J1277,0)</f>
        <v>0</v>
      </c>
      <c r="BF1277" s="146">
        <f>IF(N1277="snížená",J1277,0)</f>
        <v>0</v>
      </c>
      <c r="BG1277" s="146">
        <f>IF(N1277="zákl. přenesená",J1277,0)</f>
        <v>0</v>
      </c>
      <c r="BH1277" s="146">
        <f>IF(N1277="sníž. přenesená",J1277,0)</f>
        <v>0</v>
      </c>
      <c r="BI1277" s="146">
        <f>IF(N1277="nulová",J1277,0)</f>
        <v>0</v>
      </c>
      <c r="BJ1277" s="18" t="s">
        <v>90</v>
      </c>
      <c r="BK1277" s="146">
        <f>ROUND(I1277*H1277,2)</f>
        <v>0</v>
      </c>
      <c r="BL1277" s="18" t="s">
        <v>454</v>
      </c>
      <c r="BM1277" s="145" t="s">
        <v>6107</v>
      </c>
    </row>
    <row r="1278" spans="2:65" s="12" customFormat="1" ht="11.25">
      <c r="B1278" s="151"/>
      <c r="D1278" s="152" t="s">
        <v>368</v>
      </c>
      <c r="E1278" s="153" t="s">
        <v>19</v>
      </c>
      <c r="F1278" s="154" t="s">
        <v>485</v>
      </c>
      <c r="H1278" s="153" t="s">
        <v>19</v>
      </c>
      <c r="I1278" s="155"/>
      <c r="L1278" s="151"/>
      <c r="M1278" s="156"/>
      <c r="T1278" s="157"/>
      <c r="AT1278" s="153" t="s">
        <v>368</v>
      </c>
      <c r="AU1278" s="153" t="s">
        <v>90</v>
      </c>
      <c r="AV1278" s="12" t="s">
        <v>84</v>
      </c>
      <c r="AW1278" s="12" t="s">
        <v>36</v>
      </c>
      <c r="AX1278" s="12" t="s">
        <v>77</v>
      </c>
      <c r="AY1278" s="153" t="s">
        <v>358</v>
      </c>
    </row>
    <row r="1279" spans="2:65" s="12" customFormat="1" ht="11.25">
      <c r="B1279" s="151"/>
      <c r="D1279" s="152" t="s">
        <v>368</v>
      </c>
      <c r="E1279" s="153" t="s">
        <v>19</v>
      </c>
      <c r="F1279" s="154" t="s">
        <v>5634</v>
      </c>
      <c r="H1279" s="153" t="s">
        <v>19</v>
      </c>
      <c r="I1279" s="155"/>
      <c r="L1279" s="151"/>
      <c r="M1279" s="156"/>
      <c r="T1279" s="157"/>
      <c r="AT1279" s="153" t="s">
        <v>368</v>
      </c>
      <c r="AU1279" s="153" t="s">
        <v>90</v>
      </c>
      <c r="AV1279" s="12" t="s">
        <v>84</v>
      </c>
      <c r="AW1279" s="12" t="s">
        <v>36</v>
      </c>
      <c r="AX1279" s="12" t="s">
        <v>77</v>
      </c>
      <c r="AY1279" s="153" t="s">
        <v>358</v>
      </c>
    </row>
    <row r="1280" spans="2:65" s="12" customFormat="1" ht="11.25">
      <c r="B1280" s="151"/>
      <c r="D1280" s="152" t="s">
        <v>368</v>
      </c>
      <c r="E1280" s="153" t="s">
        <v>19</v>
      </c>
      <c r="F1280" s="154" t="s">
        <v>6108</v>
      </c>
      <c r="H1280" s="153" t="s">
        <v>19</v>
      </c>
      <c r="I1280" s="155"/>
      <c r="L1280" s="151"/>
      <c r="M1280" s="156"/>
      <c r="T1280" s="157"/>
      <c r="AT1280" s="153" t="s">
        <v>368</v>
      </c>
      <c r="AU1280" s="153" t="s">
        <v>90</v>
      </c>
      <c r="AV1280" s="12" t="s">
        <v>84</v>
      </c>
      <c r="AW1280" s="12" t="s">
        <v>36</v>
      </c>
      <c r="AX1280" s="12" t="s">
        <v>77</v>
      </c>
      <c r="AY1280" s="153" t="s">
        <v>358</v>
      </c>
    </row>
    <row r="1281" spans="2:65" s="12" customFormat="1" ht="11.25">
      <c r="B1281" s="151"/>
      <c r="D1281" s="152" t="s">
        <v>368</v>
      </c>
      <c r="E1281" s="153" t="s">
        <v>19</v>
      </c>
      <c r="F1281" s="154" t="s">
        <v>6109</v>
      </c>
      <c r="H1281" s="153" t="s">
        <v>19</v>
      </c>
      <c r="I1281" s="155"/>
      <c r="L1281" s="151"/>
      <c r="M1281" s="156"/>
      <c r="T1281" s="157"/>
      <c r="AT1281" s="153" t="s">
        <v>368</v>
      </c>
      <c r="AU1281" s="153" t="s">
        <v>90</v>
      </c>
      <c r="AV1281" s="12" t="s">
        <v>84</v>
      </c>
      <c r="AW1281" s="12" t="s">
        <v>36</v>
      </c>
      <c r="AX1281" s="12" t="s">
        <v>77</v>
      </c>
      <c r="AY1281" s="153" t="s">
        <v>358</v>
      </c>
    </row>
    <row r="1282" spans="2:65" s="12" customFormat="1" ht="11.25">
      <c r="B1282" s="151"/>
      <c r="D1282" s="152" t="s">
        <v>368</v>
      </c>
      <c r="E1282" s="153" t="s">
        <v>19</v>
      </c>
      <c r="F1282" s="154" t="s">
        <v>6110</v>
      </c>
      <c r="H1282" s="153" t="s">
        <v>19</v>
      </c>
      <c r="I1282" s="155"/>
      <c r="L1282" s="151"/>
      <c r="M1282" s="156"/>
      <c r="T1282" s="157"/>
      <c r="AT1282" s="153" t="s">
        <v>368</v>
      </c>
      <c r="AU1282" s="153" t="s">
        <v>90</v>
      </c>
      <c r="AV1282" s="12" t="s">
        <v>84</v>
      </c>
      <c r="AW1282" s="12" t="s">
        <v>36</v>
      </c>
      <c r="AX1282" s="12" t="s">
        <v>77</v>
      </c>
      <c r="AY1282" s="153" t="s">
        <v>358</v>
      </c>
    </row>
    <row r="1283" spans="2:65" s="13" customFormat="1" ht="11.25">
      <c r="B1283" s="158"/>
      <c r="D1283" s="152" t="s">
        <v>368</v>
      </c>
      <c r="E1283" s="159" t="s">
        <v>19</v>
      </c>
      <c r="F1283" s="160" t="s">
        <v>6111</v>
      </c>
      <c r="H1283" s="161">
        <v>240</v>
      </c>
      <c r="I1283" s="162"/>
      <c r="L1283" s="158"/>
      <c r="M1283" s="163"/>
      <c r="T1283" s="164"/>
      <c r="AT1283" s="159" t="s">
        <v>368</v>
      </c>
      <c r="AU1283" s="159" t="s">
        <v>90</v>
      </c>
      <c r="AV1283" s="13" t="s">
        <v>90</v>
      </c>
      <c r="AW1283" s="13" t="s">
        <v>36</v>
      </c>
      <c r="AX1283" s="13" t="s">
        <v>77</v>
      </c>
      <c r="AY1283" s="159" t="s">
        <v>358</v>
      </c>
    </row>
    <row r="1284" spans="2:65" s="14" customFormat="1" ht="11.25">
      <c r="B1284" s="165"/>
      <c r="D1284" s="152" t="s">
        <v>368</v>
      </c>
      <c r="E1284" s="166" t="s">
        <v>5553</v>
      </c>
      <c r="F1284" s="167" t="s">
        <v>371</v>
      </c>
      <c r="H1284" s="168">
        <v>240</v>
      </c>
      <c r="I1284" s="169"/>
      <c r="L1284" s="165"/>
      <c r="M1284" s="170"/>
      <c r="T1284" s="171"/>
      <c r="AT1284" s="166" t="s">
        <v>368</v>
      </c>
      <c r="AU1284" s="166" t="s">
        <v>90</v>
      </c>
      <c r="AV1284" s="14" t="s">
        <v>364</v>
      </c>
      <c r="AW1284" s="14" t="s">
        <v>36</v>
      </c>
      <c r="AX1284" s="14" t="s">
        <v>84</v>
      </c>
      <c r="AY1284" s="166" t="s">
        <v>358</v>
      </c>
    </row>
    <row r="1285" spans="2:65" s="1" customFormat="1" ht="24.2" customHeight="1">
      <c r="B1285" s="33"/>
      <c r="C1285" s="134" t="s">
        <v>1657</v>
      </c>
      <c r="D1285" s="134" t="s">
        <v>360</v>
      </c>
      <c r="E1285" s="135" t="s">
        <v>6112</v>
      </c>
      <c r="F1285" s="136" t="s">
        <v>6113</v>
      </c>
      <c r="G1285" s="137" t="s">
        <v>209</v>
      </c>
      <c r="H1285" s="138">
        <v>3.6</v>
      </c>
      <c r="I1285" s="139"/>
      <c r="J1285" s="140">
        <f>ROUND(I1285*H1285,2)</f>
        <v>0</v>
      </c>
      <c r="K1285" s="136" t="s">
        <v>363</v>
      </c>
      <c r="L1285" s="33"/>
      <c r="M1285" s="141" t="s">
        <v>19</v>
      </c>
      <c r="N1285" s="142" t="s">
        <v>49</v>
      </c>
      <c r="P1285" s="143">
        <f>O1285*H1285</f>
        <v>0</v>
      </c>
      <c r="Q1285" s="143">
        <v>2.7983999999999999E-3</v>
      </c>
      <c r="R1285" s="143">
        <f>Q1285*H1285</f>
        <v>1.007424E-2</v>
      </c>
      <c r="S1285" s="143">
        <v>0</v>
      </c>
      <c r="T1285" s="144">
        <f>S1285*H1285</f>
        <v>0</v>
      </c>
      <c r="AR1285" s="145" t="s">
        <v>454</v>
      </c>
      <c r="AT1285" s="145" t="s">
        <v>360</v>
      </c>
      <c r="AU1285" s="145" t="s">
        <v>90</v>
      </c>
      <c r="AY1285" s="18" t="s">
        <v>358</v>
      </c>
      <c r="BE1285" s="146">
        <f>IF(N1285="základní",J1285,0)</f>
        <v>0</v>
      </c>
      <c r="BF1285" s="146">
        <f>IF(N1285="snížená",J1285,0)</f>
        <v>0</v>
      </c>
      <c r="BG1285" s="146">
        <f>IF(N1285="zákl. přenesená",J1285,0)</f>
        <v>0</v>
      </c>
      <c r="BH1285" s="146">
        <f>IF(N1285="sníž. přenesená",J1285,0)</f>
        <v>0</v>
      </c>
      <c r="BI1285" s="146">
        <f>IF(N1285="nulová",J1285,0)</f>
        <v>0</v>
      </c>
      <c r="BJ1285" s="18" t="s">
        <v>90</v>
      </c>
      <c r="BK1285" s="146">
        <f>ROUND(I1285*H1285,2)</f>
        <v>0</v>
      </c>
      <c r="BL1285" s="18" t="s">
        <v>454</v>
      </c>
      <c r="BM1285" s="145" t="s">
        <v>6114</v>
      </c>
    </row>
    <row r="1286" spans="2:65" s="1" customFormat="1" ht="11.25">
      <c r="B1286" s="33"/>
      <c r="D1286" s="147" t="s">
        <v>366</v>
      </c>
      <c r="F1286" s="148" t="s">
        <v>6115</v>
      </c>
      <c r="I1286" s="149"/>
      <c r="L1286" s="33"/>
      <c r="M1286" s="150"/>
      <c r="T1286" s="54"/>
      <c r="AT1286" s="18" t="s">
        <v>366</v>
      </c>
      <c r="AU1286" s="18" t="s">
        <v>90</v>
      </c>
    </row>
    <row r="1287" spans="2:65" s="13" customFormat="1" ht="11.25">
      <c r="B1287" s="158"/>
      <c r="D1287" s="152" t="s">
        <v>368</v>
      </c>
      <c r="E1287" s="159" t="s">
        <v>19</v>
      </c>
      <c r="F1287" s="160" t="s">
        <v>6116</v>
      </c>
      <c r="H1287" s="161">
        <v>3.6</v>
      </c>
      <c r="I1287" s="162"/>
      <c r="L1287" s="158"/>
      <c r="M1287" s="163"/>
      <c r="T1287" s="164"/>
      <c r="AT1287" s="159" t="s">
        <v>368</v>
      </c>
      <c r="AU1287" s="159" t="s">
        <v>90</v>
      </c>
      <c r="AV1287" s="13" t="s">
        <v>90</v>
      </c>
      <c r="AW1287" s="13" t="s">
        <v>36</v>
      </c>
      <c r="AX1287" s="13" t="s">
        <v>77</v>
      </c>
      <c r="AY1287" s="159" t="s">
        <v>358</v>
      </c>
    </row>
    <row r="1288" spans="2:65" s="14" customFormat="1" ht="11.25">
      <c r="B1288" s="165"/>
      <c r="D1288" s="152" t="s">
        <v>368</v>
      </c>
      <c r="E1288" s="166" t="s">
        <v>19</v>
      </c>
      <c r="F1288" s="167" t="s">
        <v>371</v>
      </c>
      <c r="H1288" s="168">
        <v>3.6</v>
      </c>
      <c r="I1288" s="169"/>
      <c r="L1288" s="165"/>
      <c r="M1288" s="170"/>
      <c r="T1288" s="171"/>
      <c r="AT1288" s="166" t="s">
        <v>368</v>
      </c>
      <c r="AU1288" s="166" t="s">
        <v>90</v>
      </c>
      <c r="AV1288" s="14" t="s">
        <v>364</v>
      </c>
      <c r="AW1288" s="14" t="s">
        <v>36</v>
      </c>
      <c r="AX1288" s="14" t="s">
        <v>84</v>
      </c>
      <c r="AY1288" s="166" t="s">
        <v>358</v>
      </c>
    </row>
    <row r="1289" spans="2:65" s="1" customFormat="1" ht="49.15" customHeight="1">
      <c r="B1289" s="33"/>
      <c r="C1289" s="134" t="s">
        <v>1662</v>
      </c>
      <c r="D1289" s="134" t="s">
        <v>360</v>
      </c>
      <c r="E1289" s="135" t="s">
        <v>6117</v>
      </c>
      <c r="F1289" s="136" t="s">
        <v>6118</v>
      </c>
      <c r="G1289" s="137" t="s">
        <v>195</v>
      </c>
      <c r="H1289" s="138">
        <v>30</v>
      </c>
      <c r="I1289" s="139"/>
      <c r="J1289" s="140">
        <f>ROUND(I1289*H1289,2)</f>
        <v>0</v>
      </c>
      <c r="K1289" s="136" t="s">
        <v>363</v>
      </c>
      <c r="L1289" s="33"/>
      <c r="M1289" s="141" t="s">
        <v>19</v>
      </c>
      <c r="N1289" s="142" t="s">
        <v>49</v>
      </c>
      <c r="P1289" s="143">
        <f>O1289*H1289</f>
        <v>0</v>
      </c>
      <c r="Q1289" s="143">
        <v>7.7999999999999999E-5</v>
      </c>
      <c r="R1289" s="143">
        <f>Q1289*H1289</f>
        <v>2.3400000000000001E-3</v>
      </c>
      <c r="S1289" s="143">
        <v>0</v>
      </c>
      <c r="T1289" s="144">
        <f>S1289*H1289</f>
        <v>0</v>
      </c>
      <c r="AR1289" s="145" t="s">
        <v>454</v>
      </c>
      <c r="AT1289" s="145" t="s">
        <v>360</v>
      </c>
      <c r="AU1289" s="145" t="s">
        <v>90</v>
      </c>
      <c r="AY1289" s="18" t="s">
        <v>358</v>
      </c>
      <c r="BE1289" s="146">
        <f>IF(N1289="základní",J1289,0)</f>
        <v>0</v>
      </c>
      <c r="BF1289" s="146">
        <f>IF(N1289="snížená",J1289,0)</f>
        <v>0</v>
      </c>
      <c r="BG1289" s="146">
        <f>IF(N1289="zákl. přenesená",J1289,0)</f>
        <v>0</v>
      </c>
      <c r="BH1289" s="146">
        <f>IF(N1289="sníž. přenesená",J1289,0)</f>
        <v>0</v>
      </c>
      <c r="BI1289" s="146">
        <f>IF(N1289="nulová",J1289,0)</f>
        <v>0</v>
      </c>
      <c r="BJ1289" s="18" t="s">
        <v>90</v>
      </c>
      <c r="BK1289" s="146">
        <f>ROUND(I1289*H1289,2)</f>
        <v>0</v>
      </c>
      <c r="BL1289" s="18" t="s">
        <v>454</v>
      </c>
      <c r="BM1289" s="145" t="s">
        <v>6119</v>
      </c>
    </row>
    <row r="1290" spans="2:65" s="1" customFormat="1" ht="11.25">
      <c r="B1290" s="33"/>
      <c r="D1290" s="147" t="s">
        <v>366</v>
      </c>
      <c r="F1290" s="148" t="s">
        <v>6120</v>
      </c>
      <c r="I1290" s="149"/>
      <c r="L1290" s="33"/>
      <c r="M1290" s="150"/>
      <c r="T1290" s="54"/>
      <c r="AT1290" s="18" t="s">
        <v>366</v>
      </c>
      <c r="AU1290" s="18" t="s">
        <v>90</v>
      </c>
    </row>
    <row r="1291" spans="2:65" s="13" customFormat="1" ht="11.25">
      <c r="B1291" s="158"/>
      <c r="D1291" s="152" t="s">
        <v>368</v>
      </c>
      <c r="E1291" s="159" t="s">
        <v>19</v>
      </c>
      <c r="F1291" s="160" t="s">
        <v>5612</v>
      </c>
      <c r="H1291" s="161">
        <v>30</v>
      </c>
      <c r="I1291" s="162"/>
      <c r="L1291" s="158"/>
      <c r="M1291" s="163"/>
      <c r="T1291" s="164"/>
      <c r="AT1291" s="159" t="s">
        <v>368</v>
      </c>
      <c r="AU1291" s="159" t="s">
        <v>90</v>
      </c>
      <c r="AV1291" s="13" t="s">
        <v>90</v>
      </c>
      <c r="AW1291" s="13" t="s">
        <v>36</v>
      </c>
      <c r="AX1291" s="13" t="s">
        <v>77</v>
      </c>
      <c r="AY1291" s="159" t="s">
        <v>358</v>
      </c>
    </row>
    <row r="1292" spans="2:65" s="14" customFormat="1" ht="11.25">
      <c r="B1292" s="165"/>
      <c r="D1292" s="152" t="s">
        <v>368</v>
      </c>
      <c r="E1292" s="166" t="s">
        <v>19</v>
      </c>
      <c r="F1292" s="167" t="s">
        <v>371</v>
      </c>
      <c r="H1292" s="168">
        <v>30</v>
      </c>
      <c r="I1292" s="169"/>
      <c r="L1292" s="165"/>
      <c r="M1292" s="170"/>
      <c r="T1292" s="171"/>
      <c r="AT1292" s="166" t="s">
        <v>368</v>
      </c>
      <c r="AU1292" s="166" t="s">
        <v>90</v>
      </c>
      <c r="AV1292" s="14" t="s">
        <v>364</v>
      </c>
      <c r="AW1292" s="14" t="s">
        <v>36</v>
      </c>
      <c r="AX1292" s="14" t="s">
        <v>84</v>
      </c>
      <c r="AY1292" s="166" t="s">
        <v>358</v>
      </c>
    </row>
    <row r="1293" spans="2:65" s="1" customFormat="1" ht="24.2" customHeight="1">
      <c r="B1293" s="33"/>
      <c r="C1293" s="179" t="s">
        <v>1667</v>
      </c>
      <c r="D1293" s="179" t="s">
        <v>440</v>
      </c>
      <c r="E1293" s="180" t="s">
        <v>6121</v>
      </c>
      <c r="F1293" s="181" t="s">
        <v>6122</v>
      </c>
      <c r="G1293" s="182" t="s">
        <v>235</v>
      </c>
      <c r="H1293" s="183">
        <v>90</v>
      </c>
      <c r="I1293" s="184"/>
      <c r="J1293" s="185">
        <f>ROUND(I1293*H1293,2)</f>
        <v>0</v>
      </c>
      <c r="K1293" s="181" t="s">
        <v>19</v>
      </c>
      <c r="L1293" s="186"/>
      <c r="M1293" s="187" t="s">
        <v>19</v>
      </c>
      <c r="N1293" s="188" t="s">
        <v>49</v>
      </c>
      <c r="P1293" s="143">
        <f>O1293*H1293</f>
        <v>0</v>
      </c>
      <c r="Q1293" s="143">
        <v>2.3E-3</v>
      </c>
      <c r="R1293" s="143">
        <f>Q1293*H1293</f>
        <v>0.20699999999999999</v>
      </c>
      <c r="S1293" s="143">
        <v>0</v>
      </c>
      <c r="T1293" s="144">
        <f>S1293*H1293</f>
        <v>0</v>
      </c>
      <c r="AR1293" s="145" t="s">
        <v>558</v>
      </c>
      <c r="AT1293" s="145" t="s">
        <v>440</v>
      </c>
      <c r="AU1293" s="145" t="s">
        <v>90</v>
      </c>
      <c r="AY1293" s="18" t="s">
        <v>358</v>
      </c>
      <c r="BE1293" s="146">
        <f>IF(N1293="základní",J1293,0)</f>
        <v>0</v>
      </c>
      <c r="BF1293" s="146">
        <f>IF(N1293="snížená",J1293,0)</f>
        <v>0</v>
      </c>
      <c r="BG1293" s="146">
        <f>IF(N1293="zákl. přenesená",J1293,0)</f>
        <v>0</v>
      </c>
      <c r="BH1293" s="146">
        <f>IF(N1293="sníž. přenesená",J1293,0)</f>
        <v>0</v>
      </c>
      <c r="BI1293" s="146">
        <f>IF(N1293="nulová",J1293,0)</f>
        <v>0</v>
      </c>
      <c r="BJ1293" s="18" t="s">
        <v>90</v>
      </c>
      <c r="BK1293" s="146">
        <f>ROUND(I1293*H1293,2)</f>
        <v>0</v>
      </c>
      <c r="BL1293" s="18" t="s">
        <v>454</v>
      </c>
      <c r="BM1293" s="145" t="s">
        <v>6123</v>
      </c>
    </row>
    <row r="1294" spans="2:65" s="13" customFormat="1" ht="11.25">
      <c r="B1294" s="158"/>
      <c r="D1294" s="152" t="s">
        <v>368</v>
      </c>
      <c r="E1294" s="159" t="s">
        <v>19</v>
      </c>
      <c r="F1294" s="160" t="s">
        <v>5952</v>
      </c>
      <c r="H1294" s="161">
        <v>90</v>
      </c>
      <c r="I1294" s="162"/>
      <c r="L1294" s="158"/>
      <c r="M1294" s="163"/>
      <c r="T1294" s="164"/>
      <c r="AT1294" s="159" t="s">
        <v>368</v>
      </c>
      <c r="AU1294" s="159" t="s">
        <v>90</v>
      </c>
      <c r="AV1294" s="13" t="s">
        <v>90</v>
      </c>
      <c r="AW1294" s="13" t="s">
        <v>36</v>
      </c>
      <c r="AX1294" s="13" t="s">
        <v>77</v>
      </c>
      <c r="AY1294" s="159" t="s">
        <v>358</v>
      </c>
    </row>
    <row r="1295" spans="2:65" s="14" customFormat="1" ht="11.25">
      <c r="B1295" s="165"/>
      <c r="D1295" s="152" t="s">
        <v>368</v>
      </c>
      <c r="E1295" s="166" t="s">
        <v>19</v>
      </c>
      <c r="F1295" s="167" t="s">
        <v>371</v>
      </c>
      <c r="H1295" s="168">
        <v>90</v>
      </c>
      <c r="I1295" s="169"/>
      <c r="L1295" s="165"/>
      <c r="M1295" s="170"/>
      <c r="T1295" s="171"/>
      <c r="AT1295" s="166" t="s">
        <v>368</v>
      </c>
      <c r="AU1295" s="166" t="s">
        <v>90</v>
      </c>
      <c r="AV1295" s="14" t="s">
        <v>364</v>
      </c>
      <c r="AW1295" s="14" t="s">
        <v>36</v>
      </c>
      <c r="AX1295" s="14" t="s">
        <v>84</v>
      </c>
      <c r="AY1295" s="166" t="s">
        <v>358</v>
      </c>
    </row>
    <row r="1296" spans="2:65" s="1" customFormat="1" ht="37.9" customHeight="1">
      <c r="B1296" s="33"/>
      <c r="C1296" s="134" t="s">
        <v>1672</v>
      </c>
      <c r="D1296" s="134" t="s">
        <v>360</v>
      </c>
      <c r="E1296" s="135" t="s">
        <v>6124</v>
      </c>
      <c r="F1296" s="136" t="s">
        <v>6125</v>
      </c>
      <c r="G1296" s="137" t="s">
        <v>195</v>
      </c>
      <c r="H1296" s="138">
        <v>30</v>
      </c>
      <c r="I1296" s="139"/>
      <c r="J1296" s="140">
        <f>ROUND(I1296*H1296,2)</f>
        <v>0</v>
      </c>
      <c r="K1296" s="136" t="s">
        <v>363</v>
      </c>
      <c r="L1296" s="33"/>
      <c r="M1296" s="141" t="s">
        <v>19</v>
      </c>
      <c r="N1296" s="142" t="s">
        <v>49</v>
      </c>
      <c r="P1296" s="143">
        <f>O1296*H1296</f>
        <v>0</v>
      </c>
      <c r="Q1296" s="143">
        <v>5.8690800000000003E-4</v>
      </c>
      <c r="R1296" s="143">
        <f>Q1296*H1296</f>
        <v>1.760724E-2</v>
      </c>
      <c r="S1296" s="143">
        <v>0</v>
      </c>
      <c r="T1296" s="144">
        <f>S1296*H1296</f>
        <v>0</v>
      </c>
      <c r="AR1296" s="145" t="s">
        <v>454</v>
      </c>
      <c r="AT1296" s="145" t="s">
        <v>360</v>
      </c>
      <c r="AU1296" s="145" t="s">
        <v>90</v>
      </c>
      <c r="AY1296" s="18" t="s">
        <v>358</v>
      </c>
      <c r="BE1296" s="146">
        <f>IF(N1296="základní",J1296,0)</f>
        <v>0</v>
      </c>
      <c r="BF1296" s="146">
        <f>IF(N1296="snížená",J1296,0)</f>
        <v>0</v>
      </c>
      <c r="BG1296" s="146">
        <f>IF(N1296="zákl. přenesená",J1296,0)</f>
        <v>0</v>
      </c>
      <c r="BH1296" s="146">
        <f>IF(N1296="sníž. přenesená",J1296,0)</f>
        <v>0</v>
      </c>
      <c r="BI1296" s="146">
        <f>IF(N1296="nulová",J1296,0)</f>
        <v>0</v>
      </c>
      <c r="BJ1296" s="18" t="s">
        <v>90</v>
      </c>
      <c r="BK1296" s="146">
        <f>ROUND(I1296*H1296,2)</f>
        <v>0</v>
      </c>
      <c r="BL1296" s="18" t="s">
        <v>454</v>
      </c>
      <c r="BM1296" s="145" t="s">
        <v>6126</v>
      </c>
    </row>
    <row r="1297" spans="2:65" s="1" customFormat="1" ht="11.25">
      <c r="B1297" s="33"/>
      <c r="D1297" s="147" t="s">
        <v>366</v>
      </c>
      <c r="F1297" s="148" t="s">
        <v>6127</v>
      </c>
      <c r="I1297" s="149"/>
      <c r="L1297" s="33"/>
      <c r="M1297" s="150"/>
      <c r="T1297" s="54"/>
      <c r="AT1297" s="18" t="s">
        <v>366</v>
      </c>
      <c r="AU1297" s="18" t="s">
        <v>90</v>
      </c>
    </row>
    <row r="1298" spans="2:65" s="13" customFormat="1" ht="11.25">
      <c r="B1298" s="158"/>
      <c r="D1298" s="152" t="s">
        <v>368</v>
      </c>
      <c r="E1298" s="159" t="s">
        <v>19</v>
      </c>
      <c r="F1298" s="160" t="s">
        <v>5612</v>
      </c>
      <c r="H1298" s="161">
        <v>30</v>
      </c>
      <c r="I1298" s="162"/>
      <c r="L1298" s="158"/>
      <c r="M1298" s="163"/>
      <c r="T1298" s="164"/>
      <c r="AT1298" s="159" t="s">
        <v>368</v>
      </c>
      <c r="AU1298" s="159" t="s">
        <v>90</v>
      </c>
      <c r="AV1298" s="13" t="s">
        <v>90</v>
      </c>
      <c r="AW1298" s="13" t="s">
        <v>36</v>
      </c>
      <c r="AX1298" s="13" t="s">
        <v>77</v>
      </c>
      <c r="AY1298" s="159" t="s">
        <v>358</v>
      </c>
    </row>
    <row r="1299" spans="2:65" s="14" customFormat="1" ht="11.25">
      <c r="B1299" s="165"/>
      <c r="D1299" s="152" t="s">
        <v>368</v>
      </c>
      <c r="E1299" s="166" t="s">
        <v>19</v>
      </c>
      <c r="F1299" s="167" t="s">
        <v>371</v>
      </c>
      <c r="H1299" s="168">
        <v>30</v>
      </c>
      <c r="I1299" s="169"/>
      <c r="L1299" s="165"/>
      <c r="M1299" s="170"/>
      <c r="T1299" s="171"/>
      <c r="AT1299" s="166" t="s">
        <v>368</v>
      </c>
      <c r="AU1299" s="166" t="s">
        <v>90</v>
      </c>
      <c r="AV1299" s="14" t="s">
        <v>364</v>
      </c>
      <c r="AW1299" s="14" t="s">
        <v>36</v>
      </c>
      <c r="AX1299" s="14" t="s">
        <v>84</v>
      </c>
      <c r="AY1299" s="166" t="s">
        <v>358</v>
      </c>
    </row>
    <row r="1300" spans="2:65" s="1" customFormat="1" ht="21.75" customHeight="1">
      <c r="B1300" s="33"/>
      <c r="C1300" s="179" t="s">
        <v>1674</v>
      </c>
      <c r="D1300" s="179" t="s">
        <v>440</v>
      </c>
      <c r="E1300" s="180" t="s">
        <v>6128</v>
      </c>
      <c r="F1300" s="181" t="s">
        <v>6129</v>
      </c>
      <c r="G1300" s="182" t="s">
        <v>235</v>
      </c>
      <c r="H1300" s="183">
        <v>264</v>
      </c>
      <c r="I1300" s="184"/>
      <c r="J1300" s="185">
        <f>ROUND(I1300*H1300,2)</f>
        <v>0</v>
      </c>
      <c r="K1300" s="181" t="s">
        <v>19</v>
      </c>
      <c r="L1300" s="186"/>
      <c r="M1300" s="187" t="s">
        <v>19</v>
      </c>
      <c r="N1300" s="188" t="s">
        <v>49</v>
      </c>
      <c r="P1300" s="143">
        <f>O1300*H1300</f>
        <v>0</v>
      </c>
      <c r="Q1300" s="143">
        <v>2.9499999999999999E-3</v>
      </c>
      <c r="R1300" s="143">
        <f>Q1300*H1300</f>
        <v>0.77879999999999994</v>
      </c>
      <c r="S1300" s="143">
        <v>0</v>
      </c>
      <c r="T1300" s="144">
        <f>S1300*H1300</f>
        <v>0</v>
      </c>
      <c r="AR1300" s="145" t="s">
        <v>558</v>
      </c>
      <c r="AT1300" s="145" t="s">
        <v>440</v>
      </c>
      <c r="AU1300" s="145" t="s">
        <v>90</v>
      </c>
      <c r="AY1300" s="18" t="s">
        <v>358</v>
      </c>
      <c r="BE1300" s="146">
        <f>IF(N1300="základní",J1300,0)</f>
        <v>0</v>
      </c>
      <c r="BF1300" s="146">
        <f>IF(N1300="snížená",J1300,0)</f>
        <v>0</v>
      </c>
      <c r="BG1300" s="146">
        <f>IF(N1300="zákl. přenesená",J1300,0)</f>
        <v>0</v>
      </c>
      <c r="BH1300" s="146">
        <f>IF(N1300="sníž. přenesená",J1300,0)</f>
        <v>0</v>
      </c>
      <c r="BI1300" s="146">
        <f>IF(N1300="nulová",J1300,0)</f>
        <v>0</v>
      </c>
      <c r="BJ1300" s="18" t="s">
        <v>90</v>
      </c>
      <c r="BK1300" s="146">
        <f>ROUND(I1300*H1300,2)</f>
        <v>0</v>
      </c>
      <c r="BL1300" s="18" t="s">
        <v>454</v>
      </c>
      <c r="BM1300" s="145" t="s">
        <v>6130</v>
      </c>
    </row>
    <row r="1301" spans="2:65" s="13" customFormat="1" ht="11.25">
      <c r="B1301" s="158"/>
      <c r="D1301" s="152" t="s">
        <v>368</v>
      </c>
      <c r="E1301" s="159" t="s">
        <v>19</v>
      </c>
      <c r="F1301" s="160" t="s">
        <v>6131</v>
      </c>
      <c r="H1301" s="161">
        <v>240</v>
      </c>
      <c r="I1301" s="162"/>
      <c r="L1301" s="158"/>
      <c r="M1301" s="163"/>
      <c r="T1301" s="164"/>
      <c r="AT1301" s="159" t="s">
        <v>368</v>
      </c>
      <c r="AU1301" s="159" t="s">
        <v>90</v>
      </c>
      <c r="AV1301" s="13" t="s">
        <v>90</v>
      </c>
      <c r="AW1301" s="13" t="s">
        <v>36</v>
      </c>
      <c r="AX1301" s="13" t="s">
        <v>77</v>
      </c>
      <c r="AY1301" s="159" t="s">
        <v>358</v>
      </c>
    </row>
    <row r="1302" spans="2:65" s="14" customFormat="1" ht="11.25">
      <c r="B1302" s="165"/>
      <c r="D1302" s="152" t="s">
        <v>368</v>
      </c>
      <c r="E1302" s="166" t="s">
        <v>19</v>
      </c>
      <c r="F1302" s="167" t="s">
        <v>371</v>
      </c>
      <c r="H1302" s="168">
        <v>240</v>
      </c>
      <c r="I1302" s="169"/>
      <c r="L1302" s="165"/>
      <c r="M1302" s="170"/>
      <c r="T1302" s="171"/>
      <c r="AT1302" s="166" t="s">
        <v>368</v>
      </c>
      <c r="AU1302" s="166" t="s">
        <v>90</v>
      </c>
      <c r="AV1302" s="14" t="s">
        <v>364</v>
      </c>
      <c r="AW1302" s="14" t="s">
        <v>36</v>
      </c>
      <c r="AX1302" s="14" t="s">
        <v>84</v>
      </c>
      <c r="AY1302" s="166" t="s">
        <v>358</v>
      </c>
    </row>
    <row r="1303" spans="2:65" s="13" customFormat="1" ht="11.25">
      <c r="B1303" s="158"/>
      <c r="D1303" s="152" t="s">
        <v>368</v>
      </c>
      <c r="F1303" s="160" t="s">
        <v>6132</v>
      </c>
      <c r="H1303" s="161">
        <v>264</v>
      </c>
      <c r="I1303" s="162"/>
      <c r="L1303" s="158"/>
      <c r="M1303" s="163"/>
      <c r="T1303" s="164"/>
      <c r="AT1303" s="159" t="s">
        <v>368</v>
      </c>
      <c r="AU1303" s="159" t="s">
        <v>90</v>
      </c>
      <c r="AV1303" s="13" t="s">
        <v>90</v>
      </c>
      <c r="AW1303" s="13" t="s">
        <v>4</v>
      </c>
      <c r="AX1303" s="13" t="s">
        <v>84</v>
      </c>
      <c r="AY1303" s="159" t="s">
        <v>358</v>
      </c>
    </row>
    <row r="1304" spans="2:65" s="1" customFormat="1" ht="44.25" customHeight="1">
      <c r="B1304" s="33"/>
      <c r="C1304" s="134" t="s">
        <v>1679</v>
      </c>
      <c r="D1304" s="134" t="s">
        <v>360</v>
      </c>
      <c r="E1304" s="135" t="s">
        <v>6133</v>
      </c>
      <c r="F1304" s="136" t="s">
        <v>6134</v>
      </c>
      <c r="G1304" s="137" t="s">
        <v>235</v>
      </c>
      <c r="H1304" s="138">
        <v>15.5</v>
      </c>
      <c r="I1304" s="139"/>
      <c r="J1304" s="140">
        <f>ROUND(I1304*H1304,2)</f>
        <v>0</v>
      </c>
      <c r="K1304" s="136" t="s">
        <v>363</v>
      </c>
      <c r="L1304" s="33"/>
      <c r="M1304" s="141" t="s">
        <v>19</v>
      </c>
      <c r="N1304" s="142" t="s">
        <v>49</v>
      </c>
      <c r="P1304" s="143">
        <f>O1304*H1304</f>
        <v>0</v>
      </c>
      <c r="Q1304" s="143">
        <v>1.221E-5</v>
      </c>
      <c r="R1304" s="143">
        <f>Q1304*H1304</f>
        <v>1.8925499999999999E-4</v>
      </c>
      <c r="S1304" s="143">
        <v>0</v>
      </c>
      <c r="T1304" s="144">
        <f>S1304*H1304</f>
        <v>0</v>
      </c>
      <c r="AR1304" s="145" t="s">
        <v>454</v>
      </c>
      <c r="AT1304" s="145" t="s">
        <v>360</v>
      </c>
      <c r="AU1304" s="145" t="s">
        <v>90</v>
      </c>
      <c r="AY1304" s="18" t="s">
        <v>358</v>
      </c>
      <c r="BE1304" s="146">
        <f>IF(N1304="základní",J1304,0)</f>
        <v>0</v>
      </c>
      <c r="BF1304" s="146">
        <f>IF(N1304="snížená",J1304,0)</f>
        <v>0</v>
      </c>
      <c r="BG1304" s="146">
        <f>IF(N1304="zákl. přenesená",J1304,0)</f>
        <v>0</v>
      </c>
      <c r="BH1304" s="146">
        <f>IF(N1304="sníž. přenesená",J1304,0)</f>
        <v>0</v>
      </c>
      <c r="BI1304" s="146">
        <f>IF(N1304="nulová",J1304,0)</f>
        <v>0</v>
      </c>
      <c r="BJ1304" s="18" t="s">
        <v>90</v>
      </c>
      <c r="BK1304" s="146">
        <f>ROUND(I1304*H1304,2)</f>
        <v>0</v>
      </c>
      <c r="BL1304" s="18" t="s">
        <v>454</v>
      </c>
      <c r="BM1304" s="145" t="s">
        <v>6135</v>
      </c>
    </row>
    <row r="1305" spans="2:65" s="1" customFormat="1" ht="11.25">
      <c r="B1305" s="33"/>
      <c r="D1305" s="147" t="s">
        <v>366</v>
      </c>
      <c r="F1305" s="148" t="s">
        <v>6136</v>
      </c>
      <c r="I1305" s="149"/>
      <c r="L1305" s="33"/>
      <c r="M1305" s="150"/>
      <c r="T1305" s="54"/>
      <c r="AT1305" s="18" t="s">
        <v>366</v>
      </c>
      <c r="AU1305" s="18" t="s">
        <v>90</v>
      </c>
    </row>
    <row r="1306" spans="2:65" s="13" customFormat="1" ht="11.25">
      <c r="B1306" s="158"/>
      <c r="D1306" s="152" t="s">
        <v>368</v>
      </c>
      <c r="E1306" s="159" t="s">
        <v>19</v>
      </c>
      <c r="F1306" s="160" t="s">
        <v>5960</v>
      </c>
      <c r="H1306" s="161">
        <v>15.5</v>
      </c>
      <c r="I1306" s="162"/>
      <c r="L1306" s="158"/>
      <c r="M1306" s="163"/>
      <c r="T1306" s="164"/>
      <c r="AT1306" s="159" t="s">
        <v>368</v>
      </c>
      <c r="AU1306" s="159" t="s">
        <v>90</v>
      </c>
      <c r="AV1306" s="13" t="s">
        <v>90</v>
      </c>
      <c r="AW1306" s="13" t="s">
        <v>36</v>
      </c>
      <c r="AX1306" s="13" t="s">
        <v>77</v>
      </c>
      <c r="AY1306" s="159" t="s">
        <v>358</v>
      </c>
    </row>
    <row r="1307" spans="2:65" s="14" customFormat="1" ht="11.25">
      <c r="B1307" s="165"/>
      <c r="D1307" s="152" t="s">
        <v>368</v>
      </c>
      <c r="E1307" s="166" t="s">
        <v>19</v>
      </c>
      <c r="F1307" s="167" t="s">
        <v>371</v>
      </c>
      <c r="H1307" s="168">
        <v>15.5</v>
      </c>
      <c r="I1307" s="169"/>
      <c r="L1307" s="165"/>
      <c r="M1307" s="170"/>
      <c r="T1307" s="171"/>
      <c r="AT1307" s="166" t="s">
        <v>368</v>
      </c>
      <c r="AU1307" s="166" t="s">
        <v>90</v>
      </c>
      <c r="AV1307" s="14" t="s">
        <v>364</v>
      </c>
      <c r="AW1307" s="14" t="s">
        <v>36</v>
      </c>
      <c r="AX1307" s="14" t="s">
        <v>84</v>
      </c>
      <c r="AY1307" s="166" t="s">
        <v>358</v>
      </c>
    </row>
    <row r="1308" spans="2:65" s="1" customFormat="1" ht="16.5" customHeight="1">
      <c r="B1308" s="33"/>
      <c r="C1308" s="179" t="s">
        <v>1681</v>
      </c>
      <c r="D1308" s="179" t="s">
        <v>440</v>
      </c>
      <c r="E1308" s="180" t="s">
        <v>6137</v>
      </c>
      <c r="F1308" s="181" t="s">
        <v>6138</v>
      </c>
      <c r="G1308" s="182" t="s">
        <v>235</v>
      </c>
      <c r="H1308" s="183">
        <v>17.05</v>
      </c>
      <c r="I1308" s="184"/>
      <c r="J1308" s="185">
        <f>ROUND(I1308*H1308,2)</f>
        <v>0</v>
      </c>
      <c r="K1308" s="181" t="s">
        <v>363</v>
      </c>
      <c r="L1308" s="186"/>
      <c r="M1308" s="187" t="s">
        <v>19</v>
      </c>
      <c r="N1308" s="188" t="s">
        <v>49</v>
      </c>
      <c r="P1308" s="143">
        <f>O1308*H1308</f>
        <v>0</v>
      </c>
      <c r="Q1308" s="143">
        <v>1.65E-3</v>
      </c>
      <c r="R1308" s="143">
        <f>Q1308*H1308</f>
        <v>2.8132500000000001E-2</v>
      </c>
      <c r="S1308" s="143">
        <v>0</v>
      </c>
      <c r="T1308" s="144">
        <f>S1308*H1308</f>
        <v>0</v>
      </c>
      <c r="AR1308" s="145" t="s">
        <v>558</v>
      </c>
      <c r="AT1308" s="145" t="s">
        <v>440</v>
      </c>
      <c r="AU1308" s="145" t="s">
        <v>90</v>
      </c>
      <c r="AY1308" s="18" t="s">
        <v>358</v>
      </c>
      <c r="BE1308" s="146">
        <f>IF(N1308="základní",J1308,0)</f>
        <v>0</v>
      </c>
      <c r="BF1308" s="146">
        <f>IF(N1308="snížená",J1308,0)</f>
        <v>0</v>
      </c>
      <c r="BG1308" s="146">
        <f>IF(N1308="zákl. přenesená",J1308,0)</f>
        <v>0</v>
      </c>
      <c r="BH1308" s="146">
        <f>IF(N1308="sníž. přenesená",J1308,0)</f>
        <v>0</v>
      </c>
      <c r="BI1308" s="146">
        <f>IF(N1308="nulová",J1308,0)</f>
        <v>0</v>
      </c>
      <c r="BJ1308" s="18" t="s">
        <v>90</v>
      </c>
      <c r="BK1308" s="146">
        <f>ROUND(I1308*H1308,2)</f>
        <v>0</v>
      </c>
      <c r="BL1308" s="18" t="s">
        <v>454</v>
      </c>
      <c r="BM1308" s="145" t="s">
        <v>6139</v>
      </c>
    </row>
    <row r="1309" spans="2:65" s="13" customFormat="1" ht="11.25">
      <c r="B1309" s="158"/>
      <c r="D1309" s="152" t="s">
        <v>368</v>
      </c>
      <c r="E1309" s="159" t="s">
        <v>19</v>
      </c>
      <c r="F1309" s="160" t="s">
        <v>6140</v>
      </c>
      <c r="H1309" s="161">
        <v>17.05</v>
      </c>
      <c r="I1309" s="162"/>
      <c r="L1309" s="158"/>
      <c r="M1309" s="163"/>
      <c r="T1309" s="164"/>
      <c r="AT1309" s="159" t="s">
        <v>368</v>
      </c>
      <c r="AU1309" s="159" t="s">
        <v>90</v>
      </c>
      <c r="AV1309" s="13" t="s">
        <v>90</v>
      </c>
      <c r="AW1309" s="13" t="s">
        <v>36</v>
      </c>
      <c r="AX1309" s="13" t="s">
        <v>77</v>
      </c>
      <c r="AY1309" s="159" t="s">
        <v>358</v>
      </c>
    </row>
    <row r="1310" spans="2:65" s="14" customFormat="1" ht="11.25">
      <c r="B1310" s="165"/>
      <c r="D1310" s="152" t="s">
        <v>368</v>
      </c>
      <c r="E1310" s="166" t="s">
        <v>19</v>
      </c>
      <c r="F1310" s="167" t="s">
        <v>371</v>
      </c>
      <c r="H1310" s="168">
        <v>17.05</v>
      </c>
      <c r="I1310" s="169"/>
      <c r="L1310" s="165"/>
      <c r="M1310" s="170"/>
      <c r="T1310" s="171"/>
      <c r="AT1310" s="166" t="s">
        <v>368</v>
      </c>
      <c r="AU1310" s="166" t="s">
        <v>90</v>
      </c>
      <c r="AV1310" s="14" t="s">
        <v>364</v>
      </c>
      <c r="AW1310" s="14" t="s">
        <v>36</v>
      </c>
      <c r="AX1310" s="14" t="s">
        <v>84</v>
      </c>
      <c r="AY1310" s="166" t="s">
        <v>358</v>
      </c>
    </row>
    <row r="1311" spans="2:65" s="1" customFormat="1" ht="49.15" customHeight="1">
      <c r="B1311" s="33"/>
      <c r="C1311" s="134" t="s">
        <v>1687</v>
      </c>
      <c r="D1311" s="134" t="s">
        <v>360</v>
      </c>
      <c r="E1311" s="135" t="s">
        <v>1912</v>
      </c>
      <c r="F1311" s="136" t="s">
        <v>1913</v>
      </c>
      <c r="G1311" s="137" t="s">
        <v>1498</v>
      </c>
      <c r="H1311" s="189"/>
      <c r="I1311" s="139"/>
      <c r="J1311" s="140">
        <f>ROUND(I1311*H1311,2)</f>
        <v>0</v>
      </c>
      <c r="K1311" s="136" t="s">
        <v>363</v>
      </c>
      <c r="L1311" s="33"/>
      <c r="M1311" s="141" t="s">
        <v>19</v>
      </c>
      <c r="N1311" s="142" t="s">
        <v>49</v>
      </c>
      <c r="P1311" s="143">
        <f>O1311*H1311</f>
        <v>0</v>
      </c>
      <c r="Q1311" s="143">
        <v>0</v>
      </c>
      <c r="R1311" s="143">
        <f>Q1311*H1311</f>
        <v>0</v>
      </c>
      <c r="S1311" s="143">
        <v>0</v>
      </c>
      <c r="T1311" s="144">
        <f>S1311*H1311</f>
        <v>0</v>
      </c>
      <c r="AR1311" s="145" t="s">
        <v>454</v>
      </c>
      <c r="AT1311" s="145" t="s">
        <v>360</v>
      </c>
      <c r="AU1311" s="145" t="s">
        <v>90</v>
      </c>
      <c r="AY1311" s="18" t="s">
        <v>358</v>
      </c>
      <c r="BE1311" s="146">
        <f>IF(N1311="základní",J1311,0)</f>
        <v>0</v>
      </c>
      <c r="BF1311" s="146">
        <f>IF(N1311="snížená",J1311,0)</f>
        <v>0</v>
      </c>
      <c r="BG1311" s="146">
        <f>IF(N1311="zákl. přenesená",J1311,0)</f>
        <v>0</v>
      </c>
      <c r="BH1311" s="146">
        <f>IF(N1311="sníž. přenesená",J1311,0)</f>
        <v>0</v>
      </c>
      <c r="BI1311" s="146">
        <f>IF(N1311="nulová",J1311,0)</f>
        <v>0</v>
      </c>
      <c r="BJ1311" s="18" t="s">
        <v>90</v>
      </c>
      <c r="BK1311" s="146">
        <f>ROUND(I1311*H1311,2)</f>
        <v>0</v>
      </c>
      <c r="BL1311" s="18" t="s">
        <v>454</v>
      </c>
      <c r="BM1311" s="145" t="s">
        <v>6141</v>
      </c>
    </row>
    <row r="1312" spans="2:65" s="1" customFormat="1" ht="11.25">
      <c r="B1312" s="33"/>
      <c r="D1312" s="147" t="s">
        <v>366</v>
      </c>
      <c r="F1312" s="148" t="s">
        <v>1915</v>
      </c>
      <c r="I1312" s="149"/>
      <c r="L1312" s="33"/>
      <c r="M1312" s="150"/>
      <c r="T1312" s="54"/>
      <c r="AT1312" s="18" t="s">
        <v>366</v>
      </c>
      <c r="AU1312" s="18" t="s">
        <v>90</v>
      </c>
    </row>
    <row r="1313" spans="2:65" s="11" customFormat="1" ht="22.9" customHeight="1">
      <c r="B1313" s="122"/>
      <c r="D1313" s="123" t="s">
        <v>76</v>
      </c>
      <c r="E1313" s="132" t="s">
        <v>1916</v>
      </c>
      <c r="F1313" s="132" t="s">
        <v>1917</v>
      </c>
      <c r="I1313" s="125"/>
      <c r="J1313" s="133">
        <f>BK1313</f>
        <v>0</v>
      </c>
      <c r="L1313" s="122"/>
      <c r="M1313" s="127"/>
      <c r="P1313" s="128">
        <f>SUM(P1314:P1415)</f>
        <v>0</v>
      </c>
      <c r="R1313" s="128">
        <f>SUM(R1314:R1415)</f>
        <v>11.184636097085999</v>
      </c>
      <c r="T1313" s="129">
        <f>SUM(T1314:T1415)</f>
        <v>0</v>
      </c>
      <c r="AR1313" s="123" t="s">
        <v>90</v>
      </c>
      <c r="AT1313" s="130" t="s">
        <v>76</v>
      </c>
      <c r="AU1313" s="130" t="s">
        <v>84</v>
      </c>
      <c r="AY1313" s="123" t="s">
        <v>358</v>
      </c>
      <c r="BK1313" s="131">
        <f>SUM(BK1314:BK1415)</f>
        <v>0</v>
      </c>
    </row>
    <row r="1314" spans="2:65" s="1" customFormat="1" ht="49.15" customHeight="1">
      <c r="B1314" s="33"/>
      <c r="C1314" s="134" t="s">
        <v>1691</v>
      </c>
      <c r="D1314" s="134" t="s">
        <v>360</v>
      </c>
      <c r="E1314" s="135" t="s">
        <v>1919</v>
      </c>
      <c r="F1314" s="136" t="s">
        <v>1920</v>
      </c>
      <c r="G1314" s="137" t="s">
        <v>195</v>
      </c>
      <c r="H1314" s="138">
        <v>56.54</v>
      </c>
      <c r="I1314" s="139"/>
      <c r="J1314" s="140">
        <f>ROUND(I1314*H1314,2)</f>
        <v>0</v>
      </c>
      <c r="K1314" s="136" t="s">
        <v>363</v>
      </c>
      <c r="L1314" s="33"/>
      <c r="M1314" s="141" t="s">
        <v>19</v>
      </c>
      <c r="N1314" s="142" t="s">
        <v>49</v>
      </c>
      <c r="P1314" s="143">
        <f>O1314*H1314</f>
        <v>0</v>
      </c>
      <c r="Q1314" s="143">
        <v>1.22014909E-2</v>
      </c>
      <c r="R1314" s="143">
        <f>Q1314*H1314</f>
        <v>0.68987229548600004</v>
      </c>
      <c r="S1314" s="143">
        <v>0</v>
      </c>
      <c r="T1314" s="144">
        <f>S1314*H1314</f>
        <v>0</v>
      </c>
      <c r="AR1314" s="145" t="s">
        <v>454</v>
      </c>
      <c r="AT1314" s="145" t="s">
        <v>360</v>
      </c>
      <c r="AU1314" s="145" t="s">
        <v>90</v>
      </c>
      <c r="AY1314" s="18" t="s">
        <v>358</v>
      </c>
      <c r="BE1314" s="146">
        <f>IF(N1314="základní",J1314,0)</f>
        <v>0</v>
      </c>
      <c r="BF1314" s="146">
        <f>IF(N1314="snížená",J1314,0)</f>
        <v>0</v>
      </c>
      <c r="BG1314" s="146">
        <f>IF(N1314="zákl. přenesená",J1314,0)</f>
        <v>0</v>
      </c>
      <c r="BH1314" s="146">
        <f>IF(N1314="sníž. přenesená",J1314,0)</f>
        <v>0</v>
      </c>
      <c r="BI1314" s="146">
        <f>IF(N1314="nulová",J1314,0)</f>
        <v>0</v>
      </c>
      <c r="BJ1314" s="18" t="s">
        <v>90</v>
      </c>
      <c r="BK1314" s="146">
        <f>ROUND(I1314*H1314,2)</f>
        <v>0</v>
      </c>
      <c r="BL1314" s="18" t="s">
        <v>454</v>
      </c>
      <c r="BM1314" s="145" t="s">
        <v>6142</v>
      </c>
    </row>
    <row r="1315" spans="2:65" s="1" customFormat="1" ht="11.25">
      <c r="B1315" s="33"/>
      <c r="D1315" s="147" t="s">
        <v>366</v>
      </c>
      <c r="F1315" s="148" t="s">
        <v>1922</v>
      </c>
      <c r="I1315" s="149"/>
      <c r="L1315" s="33"/>
      <c r="M1315" s="150"/>
      <c r="T1315" s="54"/>
      <c r="AT1315" s="18" t="s">
        <v>366</v>
      </c>
      <c r="AU1315" s="18" t="s">
        <v>90</v>
      </c>
    </row>
    <row r="1316" spans="2:65" s="12" customFormat="1" ht="11.25">
      <c r="B1316" s="151"/>
      <c r="D1316" s="152" t="s">
        <v>368</v>
      </c>
      <c r="E1316" s="153" t="s">
        <v>19</v>
      </c>
      <c r="F1316" s="154" t="s">
        <v>1160</v>
      </c>
      <c r="H1316" s="153" t="s">
        <v>19</v>
      </c>
      <c r="I1316" s="155"/>
      <c r="L1316" s="151"/>
      <c r="M1316" s="156"/>
      <c r="T1316" s="157"/>
      <c r="AT1316" s="153" t="s">
        <v>368</v>
      </c>
      <c r="AU1316" s="153" t="s">
        <v>90</v>
      </c>
      <c r="AV1316" s="12" t="s">
        <v>84</v>
      </c>
      <c r="AW1316" s="12" t="s">
        <v>36</v>
      </c>
      <c r="AX1316" s="12" t="s">
        <v>77</v>
      </c>
      <c r="AY1316" s="153" t="s">
        <v>358</v>
      </c>
    </row>
    <row r="1317" spans="2:65" s="12" customFormat="1" ht="11.25">
      <c r="B1317" s="151"/>
      <c r="D1317" s="152" t="s">
        <v>368</v>
      </c>
      <c r="E1317" s="153" t="s">
        <v>19</v>
      </c>
      <c r="F1317" s="154" t="s">
        <v>5690</v>
      </c>
      <c r="H1317" s="153" t="s">
        <v>19</v>
      </c>
      <c r="I1317" s="155"/>
      <c r="L1317" s="151"/>
      <c r="M1317" s="156"/>
      <c r="T1317" s="157"/>
      <c r="AT1317" s="153" t="s">
        <v>368</v>
      </c>
      <c r="AU1317" s="153" t="s">
        <v>90</v>
      </c>
      <c r="AV1317" s="12" t="s">
        <v>84</v>
      </c>
      <c r="AW1317" s="12" t="s">
        <v>36</v>
      </c>
      <c r="AX1317" s="12" t="s">
        <v>77</v>
      </c>
      <c r="AY1317" s="153" t="s">
        <v>358</v>
      </c>
    </row>
    <row r="1318" spans="2:65" s="13" customFormat="1" ht="11.25">
      <c r="B1318" s="158"/>
      <c r="D1318" s="152" t="s">
        <v>368</v>
      </c>
      <c r="E1318" s="159" t="s">
        <v>19</v>
      </c>
      <c r="F1318" s="160" t="s">
        <v>6143</v>
      </c>
      <c r="H1318" s="161">
        <v>15.14</v>
      </c>
      <c r="I1318" s="162"/>
      <c r="L1318" s="158"/>
      <c r="M1318" s="163"/>
      <c r="T1318" s="164"/>
      <c r="AT1318" s="159" t="s">
        <v>368</v>
      </c>
      <c r="AU1318" s="159" t="s">
        <v>90</v>
      </c>
      <c r="AV1318" s="13" t="s">
        <v>90</v>
      </c>
      <c r="AW1318" s="13" t="s">
        <v>36</v>
      </c>
      <c r="AX1318" s="13" t="s">
        <v>77</v>
      </c>
      <c r="AY1318" s="159" t="s">
        <v>358</v>
      </c>
    </row>
    <row r="1319" spans="2:65" s="13" customFormat="1" ht="11.25">
      <c r="B1319" s="158"/>
      <c r="D1319" s="152" t="s">
        <v>368</v>
      </c>
      <c r="E1319" s="159" t="s">
        <v>19</v>
      </c>
      <c r="F1319" s="160" t="s">
        <v>6144</v>
      </c>
      <c r="H1319" s="161">
        <v>5.23</v>
      </c>
      <c r="I1319" s="162"/>
      <c r="L1319" s="158"/>
      <c r="M1319" s="163"/>
      <c r="T1319" s="164"/>
      <c r="AT1319" s="159" t="s">
        <v>368</v>
      </c>
      <c r="AU1319" s="159" t="s">
        <v>90</v>
      </c>
      <c r="AV1319" s="13" t="s">
        <v>90</v>
      </c>
      <c r="AW1319" s="13" t="s">
        <v>36</v>
      </c>
      <c r="AX1319" s="13" t="s">
        <v>77</v>
      </c>
      <c r="AY1319" s="159" t="s">
        <v>358</v>
      </c>
    </row>
    <row r="1320" spans="2:65" s="13" customFormat="1" ht="11.25">
      <c r="B1320" s="158"/>
      <c r="D1320" s="152" t="s">
        <v>368</v>
      </c>
      <c r="E1320" s="159" t="s">
        <v>19</v>
      </c>
      <c r="F1320" s="160" t="s">
        <v>6145</v>
      </c>
      <c r="H1320" s="161">
        <v>5.23</v>
      </c>
      <c r="I1320" s="162"/>
      <c r="L1320" s="158"/>
      <c r="M1320" s="163"/>
      <c r="T1320" s="164"/>
      <c r="AT1320" s="159" t="s">
        <v>368</v>
      </c>
      <c r="AU1320" s="159" t="s">
        <v>90</v>
      </c>
      <c r="AV1320" s="13" t="s">
        <v>90</v>
      </c>
      <c r="AW1320" s="13" t="s">
        <v>36</v>
      </c>
      <c r="AX1320" s="13" t="s">
        <v>77</v>
      </c>
      <c r="AY1320" s="159" t="s">
        <v>358</v>
      </c>
    </row>
    <row r="1321" spans="2:65" s="13" customFormat="1" ht="11.25">
      <c r="B1321" s="158"/>
      <c r="D1321" s="152" t="s">
        <v>368</v>
      </c>
      <c r="E1321" s="159" t="s">
        <v>19</v>
      </c>
      <c r="F1321" s="160" t="s">
        <v>6146</v>
      </c>
      <c r="H1321" s="161">
        <v>11.72</v>
      </c>
      <c r="I1321" s="162"/>
      <c r="L1321" s="158"/>
      <c r="M1321" s="163"/>
      <c r="T1321" s="164"/>
      <c r="AT1321" s="159" t="s">
        <v>368</v>
      </c>
      <c r="AU1321" s="159" t="s">
        <v>90</v>
      </c>
      <c r="AV1321" s="13" t="s">
        <v>90</v>
      </c>
      <c r="AW1321" s="13" t="s">
        <v>36</v>
      </c>
      <c r="AX1321" s="13" t="s">
        <v>77</v>
      </c>
      <c r="AY1321" s="159" t="s">
        <v>358</v>
      </c>
    </row>
    <row r="1322" spans="2:65" s="13" customFormat="1" ht="11.25">
      <c r="B1322" s="158"/>
      <c r="D1322" s="152" t="s">
        <v>368</v>
      </c>
      <c r="E1322" s="159" t="s">
        <v>19</v>
      </c>
      <c r="F1322" s="160" t="s">
        <v>6147</v>
      </c>
      <c r="H1322" s="161">
        <v>8.2899999999999991</v>
      </c>
      <c r="I1322" s="162"/>
      <c r="L1322" s="158"/>
      <c r="M1322" s="163"/>
      <c r="T1322" s="164"/>
      <c r="AT1322" s="159" t="s">
        <v>368</v>
      </c>
      <c r="AU1322" s="159" t="s">
        <v>90</v>
      </c>
      <c r="AV1322" s="13" t="s">
        <v>90</v>
      </c>
      <c r="AW1322" s="13" t="s">
        <v>36</v>
      </c>
      <c r="AX1322" s="13" t="s">
        <v>77</v>
      </c>
      <c r="AY1322" s="159" t="s">
        <v>358</v>
      </c>
    </row>
    <row r="1323" spans="2:65" s="15" customFormat="1" ht="11.25">
      <c r="B1323" s="172"/>
      <c r="D1323" s="152" t="s">
        <v>368</v>
      </c>
      <c r="E1323" s="173" t="s">
        <v>19</v>
      </c>
      <c r="F1323" s="174" t="s">
        <v>416</v>
      </c>
      <c r="H1323" s="175">
        <v>45.61</v>
      </c>
      <c r="I1323" s="176"/>
      <c r="L1323" s="172"/>
      <c r="M1323" s="177"/>
      <c r="T1323" s="178"/>
      <c r="AT1323" s="173" t="s">
        <v>368</v>
      </c>
      <c r="AU1323" s="173" t="s">
        <v>90</v>
      </c>
      <c r="AV1323" s="15" t="s">
        <v>97</v>
      </c>
      <c r="AW1323" s="15" t="s">
        <v>36</v>
      </c>
      <c r="AX1323" s="15" t="s">
        <v>77</v>
      </c>
      <c r="AY1323" s="173" t="s">
        <v>358</v>
      </c>
    </row>
    <row r="1324" spans="2:65" s="12" customFormat="1" ht="11.25">
      <c r="B1324" s="151"/>
      <c r="D1324" s="152" t="s">
        <v>368</v>
      </c>
      <c r="E1324" s="153" t="s">
        <v>19</v>
      </c>
      <c r="F1324" s="154" t="s">
        <v>5694</v>
      </c>
      <c r="H1324" s="153" t="s">
        <v>19</v>
      </c>
      <c r="I1324" s="155"/>
      <c r="L1324" s="151"/>
      <c r="M1324" s="156"/>
      <c r="T1324" s="157"/>
      <c r="AT1324" s="153" t="s">
        <v>368</v>
      </c>
      <c r="AU1324" s="153" t="s">
        <v>90</v>
      </c>
      <c r="AV1324" s="12" t="s">
        <v>84</v>
      </c>
      <c r="AW1324" s="12" t="s">
        <v>36</v>
      </c>
      <c r="AX1324" s="12" t="s">
        <v>77</v>
      </c>
      <c r="AY1324" s="153" t="s">
        <v>358</v>
      </c>
    </row>
    <row r="1325" spans="2:65" s="13" customFormat="1" ht="11.25">
      <c r="B1325" s="158"/>
      <c r="D1325" s="152" t="s">
        <v>368</v>
      </c>
      <c r="E1325" s="159" t="s">
        <v>19</v>
      </c>
      <c r="F1325" s="160" t="s">
        <v>6148</v>
      </c>
      <c r="H1325" s="161">
        <v>4.66</v>
      </c>
      <c r="I1325" s="162"/>
      <c r="L1325" s="158"/>
      <c r="M1325" s="163"/>
      <c r="T1325" s="164"/>
      <c r="AT1325" s="159" t="s">
        <v>368</v>
      </c>
      <c r="AU1325" s="159" t="s">
        <v>90</v>
      </c>
      <c r="AV1325" s="13" t="s">
        <v>90</v>
      </c>
      <c r="AW1325" s="13" t="s">
        <v>36</v>
      </c>
      <c r="AX1325" s="13" t="s">
        <v>77</v>
      </c>
      <c r="AY1325" s="159" t="s">
        <v>358</v>
      </c>
    </row>
    <row r="1326" spans="2:65" s="13" customFormat="1" ht="11.25">
      <c r="B1326" s="158"/>
      <c r="D1326" s="152" t="s">
        <v>368</v>
      </c>
      <c r="E1326" s="159" t="s">
        <v>19</v>
      </c>
      <c r="F1326" s="160" t="s">
        <v>6149</v>
      </c>
      <c r="H1326" s="161">
        <v>6.27</v>
      </c>
      <c r="I1326" s="162"/>
      <c r="L1326" s="158"/>
      <c r="M1326" s="163"/>
      <c r="T1326" s="164"/>
      <c r="AT1326" s="159" t="s">
        <v>368</v>
      </c>
      <c r="AU1326" s="159" t="s">
        <v>90</v>
      </c>
      <c r="AV1326" s="13" t="s">
        <v>90</v>
      </c>
      <c r="AW1326" s="13" t="s">
        <v>36</v>
      </c>
      <c r="AX1326" s="13" t="s">
        <v>77</v>
      </c>
      <c r="AY1326" s="159" t="s">
        <v>358</v>
      </c>
    </row>
    <row r="1327" spans="2:65" s="15" customFormat="1" ht="11.25">
      <c r="B1327" s="172"/>
      <c r="D1327" s="152" t="s">
        <v>368</v>
      </c>
      <c r="E1327" s="173" t="s">
        <v>19</v>
      </c>
      <c r="F1327" s="174" t="s">
        <v>416</v>
      </c>
      <c r="H1327" s="175">
        <v>10.93</v>
      </c>
      <c r="I1327" s="176"/>
      <c r="L1327" s="172"/>
      <c r="M1327" s="177"/>
      <c r="T1327" s="178"/>
      <c r="AT1327" s="173" t="s">
        <v>368</v>
      </c>
      <c r="AU1327" s="173" t="s">
        <v>90</v>
      </c>
      <c r="AV1327" s="15" t="s">
        <v>97</v>
      </c>
      <c r="AW1327" s="15" t="s">
        <v>36</v>
      </c>
      <c r="AX1327" s="15" t="s">
        <v>77</v>
      </c>
      <c r="AY1327" s="173" t="s">
        <v>358</v>
      </c>
    </row>
    <row r="1328" spans="2:65" s="14" customFormat="1" ht="11.25">
      <c r="B1328" s="165"/>
      <c r="D1328" s="152" t="s">
        <v>368</v>
      </c>
      <c r="E1328" s="166" t="s">
        <v>5555</v>
      </c>
      <c r="F1328" s="167" t="s">
        <v>371</v>
      </c>
      <c r="H1328" s="168">
        <v>56.54</v>
      </c>
      <c r="I1328" s="169"/>
      <c r="L1328" s="165"/>
      <c r="M1328" s="170"/>
      <c r="T1328" s="171"/>
      <c r="AT1328" s="166" t="s">
        <v>368</v>
      </c>
      <c r="AU1328" s="166" t="s">
        <v>90</v>
      </c>
      <c r="AV1328" s="14" t="s">
        <v>364</v>
      </c>
      <c r="AW1328" s="14" t="s">
        <v>36</v>
      </c>
      <c r="AX1328" s="14" t="s">
        <v>84</v>
      </c>
      <c r="AY1328" s="166" t="s">
        <v>358</v>
      </c>
    </row>
    <row r="1329" spans="2:65" s="1" customFormat="1" ht="49.15" customHeight="1">
      <c r="B1329" s="33"/>
      <c r="C1329" s="134" t="s">
        <v>1697</v>
      </c>
      <c r="D1329" s="134" t="s">
        <v>360</v>
      </c>
      <c r="E1329" s="135" t="s">
        <v>1965</v>
      </c>
      <c r="F1329" s="136" t="s">
        <v>1966</v>
      </c>
      <c r="G1329" s="137" t="s">
        <v>195</v>
      </c>
      <c r="H1329" s="138">
        <v>27.03</v>
      </c>
      <c r="I1329" s="139"/>
      <c r="J1329" s="140">
        <f>ROUND(I1329*H1329,2)</f>
        <v>0</v>
      </c>
      <c r="K1329" s="136" t="s">
        <v>363</v>
      </c>
      <c r="L1329" s="33"/>
      <c r="M1329" s="141" t="s">
        <v>19</v>
      </c>
      <c r="N1329" s="142" t="s">
        <v>49</v>
      </c>
      <c r="P1329" s="143">
        <f>O1329*H1329</f>
        <v>0</v>
      </c>
      <c r="Q1329" s="143">
        <v>1.2588719999999999E-2</v>
      </c>
      <c r="R1329" s="143">
        <f>Q1329*H1329</f>
        <v>0.34027310160000002</v>
      </c>
      <c r="S1329" s="143">
        <v>0</v>
      </c>
      <c r="T1329" s="144">
        <f>S1329*H1329</f>
        <v>0</v>
      </c>
      <c r="AR1329" s="145" t="s">
        <v>454</v>
      </c>
      <c r="AT1329" s="145" t="s">
        <v>360</v>
      </c>
      <c r="AU1329" s="145" t="s">
        <v>90</v>
      </c>
      <c r="AY1329" s="18" t="s">
        <v>358</v>
      </c>
      <c r="BE1329" s="146">
        <f>IF(N1329="základní",J1329,0)</f>
        <v>0</v>
      </c>
      <c r="BF1329" s="146">
        <f>IF(N1329="snížená",J1329,0)</f>
        <v>0</v>
      </c>
      <c r="BG1329" s="146">
        <f>IF(N1329="zákl. přenesená",J1329,0)</f>
        <v>0</v>
      </c>
      <c r="BH1329" s="146">
        <f>IF(N1329="sníž. přenesená",J1329,0)</f>
        <v>0</v>
      </c>
      <c r="BI1329" s="146">
        <f>IF(N1329="nulová",J1329,0)</f>
        <v>0</v>
      </c>
      <c r="BJ1329" s="18" t="s">
        <v>90</v>
      </c>
      <c r="BK1329" s="146">
        <f>ROUND(I1329*H1329,2)</f>
        <v>0</v>
      </c>
      <c r="BL1329" s="18" t="s">
        <v>454</v>
      </c>
      <c r="BM1329" s="145" t="s">
        <v>6150</v>
      </c>
    </row>
    <row r="1330" spans="2:65" s="1" customFormat="1" ht="11.25">
      <c r="B1330" s="33"/>
      <c r="D1330" s="147" t="s">
        <v>366</v>
      </c>
      <c r="F1330" s="148" t="s">
        <v>1968</v>
      </c>
      <c r="I1330" s="149"/>
      <c r="L1330" s="33"/>
      <c r="M1330" s="150"/>
      <c r="T1330" s="54"/>
      <c r="AT1330" s="18" t="s">
        <v>366</v>
      </c>
      <c r="AU1330" s="18" t="s">
        <v>90</v>
      </c>
    </row>
    <row r="1331" spans="2:65" s="12" customFormat="1" ht="11.25">
      <c r="B1331" s="151"/>
      <c r="D1331" s="152" t="s">
        <v>368</v>
      </c>
      <c r="E1331" s="153" t="s">
        <v>19</v>
      </c>
      <c r="F1331" s="154" t="s">
        <v>1160</v>
      </c>
      <c r="H1331" s="153" t="s">
        <v>19</v>
      </c>
      <c r="I1331" s="155"/>
      <c r="L1331" s="151"/>
      <c r="M1331" s="156"/>
      <c r="T1331" s="157"/>
      <c r="AT1331" s="153" t="s">
        <v>368</v>
      </c>
      <c r="AU1331" s="153" t="s">
        <v>90</v>
      </c>
      <c r="AV1331" s="12" t="s">
        <v>84</v>
      </c>
      <c r="AW1331" s="12" t="s">
        <v>36</v>
      </c>
      <c r="AX1331" s="12" t="s">
        <v>77</v>
      </c>
      <c r="AY1331" s="153" t="s">
        <v>358</v>
      </c>
    </row>
    <row r="1332" spans="2:65" s="12" customFormat="1" ht="11.25">
      <c r="B1332" s="151"/>
      <c r="D1332" s="152" t="s">
        <v>368</v>
      </c>
      <c r="E1332" s="153" t="s">
        <v>19</v>
      </c>
      <c r="F1332" s="154" t="s">
        <v>5694</v>
      </c>
      <c r="H1332" s="153" t="s">
        <v>19</v>
      </c>
      <c r="I1332" s="155"/>
      <c r="L1332" s="151"/>
      <c r="M1332" s="156"/>
      <c r="T1332" s="157"/>
      <c r="AT1332" s="153" t="s">
        <v>368</v>
      </c>
      <c r="AU1332" s="153" t="s">
        <v>90</v>
      </c>
      <c r="AV1332" s="12" t="s">
        <v>84</v>
      </c>
      <c r="AW1332" s="12" t="s">
        <v>36</v>
      </c>
      <c r="AX1332" s="12" t="s">
        <v>77</v>
      </c>
      <c r="AY1332" s="153" t="s">
        <v>358</v>
      </c>
    </row>
    <row r="1333" spans="2:65" s="13" customFormat="1" ht="11.25">
      <c r="B1333" s="158"/>
      <c r="D1333" s="152" t="s">
        <v>368</v>
      </c>
      <c r="E1333" s="159" t="s">
        <v>19</v>
      </c>
      <c r="F1333" s="160" t="s">
        <v>6151</v>
      </c>
      <c r="H1333" s="161">
        <v>8.24</v>
      </c>
      <c r="I1333" s="162"/>
      <c r="L1333" s="158"/>
      <c r="M1333" s="163"/>
      <c r="T1333" s="164"/>
      <c r="AT1333" s="159" t="s">
        <v>368</v>
      </c>
      <c r="AU1333" s="159" t="s">
        <v>90</v>
      </c>
      <c r="AV1333" s="13" t="s">
        <v>90</v>
      </c>
      <c r="AW1333" s="13" t="s">
        <v>36</v>
      </c>
      <c r="AX1333" s="13" t="s">
        <v>77</v>
      </c>
      <c r="AY1333" s="159" t="s">
        <v>358</v>
      </c>
    </row>
    <row r="1334" spans="2:65" s="13" customFormat="1" ht="11.25">
      <c r="B1334" s="158"/>
      <c r="D1334" s="152" t="s">
        <v>368</v>
      </c>
      <c r="E1334" s="159" t="s">
        <v>19</v>
      </c>
      <c r="F1334" s="160" t="s">
        <v>6152</v>
      </c>
      <c r="H1334" s="161">
        <v>18.79</v>
      </c>
      <c r="I1334" s="162"/>
      <c r="L1334" s="158"/>
      <c r="M1334" s="163"/>
      <c r="T1334" s="164"/>
      <c r="AT1334" s="159" t="s">
        <v>368</v>
      </c>
      <c r="AU1334" s="159" t="s">
        <v>90</v>
      </c>
      <c r="AV1334" s="13" t="s">
        <v>90</v>
      </c>
      <c r="AW1334" s="13" t="s">
        <v>36</v>
      </c>
      <c r="AX1334" s="13" t="s">
        <v>77</v>
      </c>
      <c r="AY1334" s="159" t="s">
        <v>358</v>
      </c>
    </row>
    <row r="1335" spans="2:65" s="14" customFormat="1" ht="11.25">
      <c r="B1335" s="165"/>
      <c r="D1335" s="152" t="s">
        <v>368</v>
      </c>
      <c r="E1335" s="166" t="s">
        <v>5557</v>
      </c>
      <c r="F1335" s="167" t="s">
        <v>371</v>
      </c>
      <c r="H1335" s="168">
        <v>27.03</v>
      </c>
      <c r="I1335" s="169"/>
      <c r="L1335" s="165"/>
      <c r="M1335" s="170"/>
      <c r="T1335" s="171"/>
      <c r="AT1335" s="166" t="s">
        <v>368</v>
      </c>
      <c r="AU1335" s="166" t="s">
        <v>90</v>
      </c>
      <c r="AV1335" s="14" t="s">
        <v>364</v>
      </c>
      <c r="AW1335" s="14" t="s">
        <v>36</v>
      </c>
      <c r="AX1335" s="14" t="s">
        <v>84</v>
      </c>
      <c r="AY1335" s="166" t="s">
        <v>358</v>
      </c>
    </row>
    <row r="1336" spans="2:65" s="1" customFormat="1" ht="90" customHeight="1">
      <c r="B1336" s="33"/>
      <c r="C1336" s="134" t="s">
        <v>1701</v>
      </c>
      <c r="D1336" s="134" t="s">
        <v>360</v>
      </c>
      <c r="E1336" s="135" t="s">
        <v>6153</v>
      </c>
      <c r="F1336" s="136" t="s">
        <v>6154</v>
      </c>
      <c r="G1336" s="137" t="s">
        <v>195</v>
      </c>
      <c r="H1336" s="138">
        <v>191.82</v>
      </c>
      <c r="I1336" s="139"/>
      <c r="J1336" s="140">
        <f>ROUND(I1336*H1336,2)</f>
        <v>0</v>
      </c>
      <c r="K1336" s="136" t="s">
        <v>19</v>
      </c>
      <c r="L1336" s="33"/>
      <c r="M1336" s="141" t="s">
        <v>19</v>
      </c>
      <c r="N1336" s="142" t="s">
        <v>49</v>
      </c>
      <c r="P1336" s="143">
        <f>O1336*H1336</f>
        <v>0</v>
      </c>
      <c r="Q1336" s="143">
        <v>2.0449999999999999E-2</v>
      </c>
      <c r="R1336" s="143">
        <f>Q1336*H1336</f>
        <v>3.9227189999999998</v>
      </c>
      <c r="S1336" s="143">
        <v>0</v>
      </c>
      <c r="T1336" s="144">
        <f>S1336*H1336</f>
        <v>0</v>
      </c>
      <c r="AR1336" s="145" t="s">
        <v>454</v>
      </c>
      <c r="AT1336" s="145" t="s">
        <v>360</v>
      </c>
      <c r="AU1336" s="145" t="s">
        <v>90</v>
      </c>
      <c r="AY1336" s="18" t="s">
        <v>358</v>
      </c>
      <c r="BE1336" s="146">
        <f>IF(N1336="základní",J1336,0)</f>
        <v>0</v>
      </c>
      <c r="BF1336" s="146">
        <f>IF(N1336="snížená",J1336,0)</f>
        <v>0</v>
      </c>
      <c r="BG1336" s="146">
        <f>IF(N1336="zákl. přenesená",J1336,0)</f>
        <v>0</v>
      </c>
      <c r="BH1336" s="146">
        <f>IF(N1336="sníž. přenesená",J1336,0)</f>
        <v>0</v>
      </c>
      <c r="BI1336" s="146">
        <f>IF(N1336="nulová",J1336,0)</f>
        <v>0</v>
      </c>
      <c r="BJ1336" s="18" t="s">
        <v>90</v>
      </c>
      <c r="BK1336" s="146">
        <f>ROUND(I1336*H1336,2)</f>
        <v>0</v>
      </c>
      <c r="BL1336" s="18" t="s">
        <v>454</v>
      </c>
      <c r="BM1336" s="145" t="s">
        <v>6155</v>
      </c>
    </row>
    <row r="1337" spans="2:65" s="12" customFormat="1" ht="11.25">
      <c r="B1337" s="151"/>
      <c r="D1337" s="152" t="s">
        <v>368</v>
      </c>
      <c r="E1337" s="153" t="s">
        <v>19</v>
      </c>
      <c r="F1337" s="154" t="s">
        <v>1160</v>
      </c>
      <c r="H1337" s="153" t="s">
        <v>19</v>
      </c>
      <c r="I1337" s="155"/>
      <c r="L1337" s="151"/>
      <c r="M1337" s="156"/>
      <c r="T1337" s="157"/>
      <c r="AT1337" s="153" t="s">
        <v>368</v>
      </c>
      <c r="AU1337" s="153" t="s">
        <v>90</v>
      </c>
      <c r="AV1337" s="12" t="s">
        <v>84</v>
      </c>
      <c r="AW1337" s="12" t="s">
        <v>36</v>
      </c>
      <c r="AX1337" s="12" t="s">
        <v>77</v>
      </c>
      <c r="AY1337" s="153" t="s">
        <v>358</v>
      </c>
    </row>
    <row r="1338" spans="2:65" s="12" customFormat="1" ht="11.25">
      <c r="B1338" s="151"/>
      <c r="D1338" s="152" t="s">
        <v>368</v>
      </c>
      <c r="E1338" s="153" t="s">
        <v>19</v>
      </c>
      <c r="F1338" s="154" t="s">
        <v>5634</v>
      </c>
      <c r="H1338" s="153" t="s">
        <v>19</v>
      </c>
      <c r="I1338" s="155"/>
      <c r="L1338" s="151"/>
      <c r="M1338" s="156"/>
      <c r="T1338" s="157"/>
      <c r="AT1338" s="153" t="s">
        <v>368</v>
      </c>
      <c r="AU1338" s="153" t="s">
        <v>90</v>
      </c>
      <c r="AV1338" s="12" t="s">
        <v>84</v>
      </c>
      <c r="AW1338" s="12" t="s">
        <v>36</v>
      </c>
      <c r="AX1338" s="12" t="s">
        <v>77</v>
      </c>
      <c r="AY1338" s="153" t="s">
        <v>358</v>
      </c>
    </row>
    <row r="1339" spans="2:65" s="12" customFormat="1" ht="11.25">
      <c r="B1339" s="151"/>
      <c r="D1339" s="152" t="s">
        <v>368</v>
      </c>
      <c r="E1339" s="153" t="s">
        <v>19</v>
      </c>
      <c r="F1339" s="154" t="s">
        <v>6108</v>
      </c>
      <c r="H1339" s="153" t="s">
        <v>19</v>
      </c>
      <c r="I1339" s="155"/>
      <c r="L1339" s="151"/>
      <c r="M1339" s="156"/>
      <c r="T1339" s="157"/>
      <c r="AT1339" s="153" t="s">
        <v>368</v>
      </c>
      <c r="AU1339" s="153" t="s">
        <v>90</v>
      </c>
      <c r="AV1339" s="12" t="s">
        <v>84</v>
      </c>
      <c r="AW1339" s="12" t="s">
        <v>36</v>
      </c>
      <c r="AX1339" s="12" t="s">
        <v>77</v>
      </c>
      <c r="AY1339" s="153" t="s">
        <v>358</v>
      </c>
    </row>
    <row r="1340" spans="2:65" s="12" customFormat="1" ht="11.25">
      <c r="B1340" s="151"/>
      <c r="D1340" s="152" t="s">
        <v>368</v>
      </c>
      <c r="E1340" s="153" t="s">
        <v>19</v>
      </c>
      <c r="F1340" s="154" t="s">
        <v>6109</v>
      </c>
      <c r="H1340" s="153" t="s">
        <v>19</v>
      </c>
      <c r="I1340" s="155"/>
      <c r="L1340" s="151"/>
      <c r="M1340" s="156"/>
      <c r="T1340" s="157"/>
      <c r="AT1340" s="153" t="s">
        <v>368</v>
      </c>
      <c r="AU1340" s="153" t="s">
        <v>90</v>
      </c>
      <c r="AV1340" s="12" t="s">
        <v>84</v>
      </c>
      <c r="AW1340" s="12" t="s">
        <v>36</v>
      </c>
      <c r="AX1340" s="12" t="s">
        <v>77</v>
      </c>
      <c r="AY1340" s="153" t="s">
        <v>358</v>
      </c>
    </row>
    <row r="1341" spans="2:65" s="12" customFormat="1" ht="11.25">
      <c r="B1341" s="151"/>
      <c r="D1341" s="152" t="s">
        <v>368</v>
      </c>
      <c r="E1341" s="153" t="s">
        <v>19</v>
      </c>
      <c r="F1341" s="154" t="s">
        <v>5694</v>
      </c>
      <c r="H1341" s="153" t="s">
        <v>19</v>
      </c>
      <c r="I1341" s="155"/>
      <c r="L1341" s="151"/>
      <c r="M1341" s="156"/>
      <c r="T1341" s="157"/>
      <c r="AT1341" s="153" t="s">
        <v>368</v>
      </c>
      <c r="AU1341" s="153" t="s">
        <v>90</v>
      </c>
      <c r="AV1341" s="12" t="s">
        <v>84</v>
      </c>
      <c r="AW1341" s="12" t="s">
        <v>36</v>
      </c>
      <c r="AX1341" s="12" t="s">
        <v>77</v>
      </c>
      <c r="AY1341" s="153" t="s">
        <v>358</v>
      </c>
    </row>
    <row r="1342" spans="2:65" s="13" customFormat="1" ht="11.25">
      <c r="B1342" s="158"/>
      <c r="D1342" s="152" t="s">
        <v>368</v>
      </c>
      <c r="E1342" s="159" t="s">
        <v>19</v>
      </c>
      <c r="F1342" s="160" t="s">
        <v>6156</v>
      </c>
      <c r="H1342" s="161">
        <v>191.82</v>
      </c>
      <c r="I1342" s="162"/>
      <c r="L1342" s="158"/>
      <c r="M1342" s="163"/>
      <c r="T1342" s="164"/>
      <c r="AT1342" s="159" t="s">
        <v>368</v>
      </c>
      <c r="AU1342" s="159" t="s">
        <v>90</v>
      </c>
      <c r="AV1342" s="13" t="s">
        <v>90</v>
      </c>
      <c r="AW1342" s="13" t="s">
        <v>36</v>
      </c>
      <c r="AX1342" s="13" t="s">
        <v>77</v>
      </c>
      <c r="AY1342" s="159" t="s">
        <v>358</v>
      </c>
    </row>
    <row r="1343" spans="2:65" s="14" customFormat="1" ht="11.25">
      <c r="B1343" s="165"/>
      <c r="D1343" s="152" t="s">
        <v>368</v>
      </c>
      <c r="E1343" s="166" t="s">
        <v>19</v>
      </c>
      <c r="F1343" s="167" t="s">
        <v>371</v>
      </c>
      <c r="H1343" s="168">
        <v>191.82</v>
      </c>
      <c r="I1343" s="169"/>
      <c r="L1343" s="165"/>
      <c r="M1343" s="170"/>
      <c r="T1343" s="171"/>
      <c r="AT1343" s="166" t="s">
        <v>368</v>
      </c>
      <c r="AU1343" s="166" t="s">
        <v>90</v>
      </c>
      <c r="AV1343" s="14" t="s">
        <v>364</v>
      </c>
      <c r="AW1343" s="14" t="s">
        <v>36</v>
      </c>
      <c r="AX1343" s="14" t="s">
        <v>84</v>
      </c>
      <c r="AY1343" s="166" t="s">
        <v>358</v>
      </c>
    </row>
    <row r="1344" spans="2:65" s="1" customFormat="1" ht="37.9" customHeight="1">
      <c r="B1344" s="33"/>
      <c r="C1344" s="134" t="s">
        <v>1707</v>
      </c>
      <c r="D1344" s="134" t="s">
        <v>360</v>
      </c>
      <c r="E1344" s="135" t="s">
        <v>6157</v>
      </c>
      <c r="F1344" s="136" t="s">
        <v>6158</v>
      </c>
      <c r="G1344" s="137" t="s">
        <v>195</v>
      </c>
      <c r="H1344" s="138">
        <v>305</v>
      </c>
      <c r="I1344" s="139"/>
      <c r="J1344" s="140">
        <f>ROUND(I1344*H1344,2)</f>
        <v>0</v>
      </c>
      <c r="K1344" s="136" t="s">
        <v>363</v>
      </c>
      <c r="L1344" s="33"/>
      <c r="M1344" s="141" t="s">
        <v>19</v>
      </c>
      <c r="N1344" s="142" t="s">
        <v>49</v>
      </c>
      <c r="P1344" s="143">
        <f>O1344*H1344</f>
        <v>0</v>
      </c>
      <c r="Q1344" s="143">
        <v>1.25314E-3</v>
      </c>
      <c r="R1344" s="143">
        <f>Q1344*H1344</f>
        <v>0.38220769999999998</v>
      </c>
      <c r="S1344" s="143">
        <v>0</v>
      </c>
      <c r="T1344" s="144">
        <f>S1344*H1344</f>
        <v>0</v>
      </c>
      <c r="AR1344" s="145" t="s">
        <v>454</v>
      </c>
      <c r="AT1344" s="145" t="s">
        <v>360</v>
      </c>
      <c r="AU1344" s="145" t="s">
        <v>90</v>
      </c>
      <c r="AY1344" s="18" t="s">
        <v>358</v>
      </c>
      <c r="BE1344" s="146">
        <f>IF(N1344="základní",J1344,0)</f>
        <v>0</v>
      </c>
      <c r="BF1344" s="146">
        <f>IF(N1344="snížená",J1344,0)</f>
        <v>0</v>
      </c>
      <c r="BG1344" s="146">
        <f>IF(N1344="zákl. přenesená",J1344,0)</f>
        <v>0</v>
      </c>
      <c r="BH1344" s="146">
        <f>IF(N1344="sníž. přenesená",J1344,0)</f>
        <v>0</v>
      </c>
      <c r="BI1344" s="146">
        <f>IF(N1344="nulová",J1344,0)</f>
        <v>0</v>
      </c>
      <c r="BJ1344" s="18" t="s">
        <v>90</v>
      </c>
      <c r="BK1344" s="146">
        <f>ROUND(I1344*H1344,2)</f>
        <v>0</v>
      </c>
      <c r="BL1344" s="18" t="s">
        <v>454</v>
      </c>
      <c r="BM1344" s="145" t="s">
        <v>6159</v>
      </c>
    </row>
    <row r="1345" spans="2:51" s="1" customFormat="1" ht="11.25">
      <c r="B1345" s="33"/>
      <c r="D1345" s="147" t="s">
        <v>366</v>
      </c>
      <c r="F1345" s="148" t="s">
        <v>6160</v>
      </c>
      <c r="I1345" s="149"/>
      <c r="L1345" s="33"/>
      <c r="M1345" s="150"/>
      <c r="T1345" s="54"/>
      <c r="AT1345" s="18" t="s">
        <v>366</v>
      </c>
      <c r="AU1345" s="18" t="s">
        <v>90</v>
      </c>
    </row>
    <row r="1346" spans="2:51" s="12" customFormat="1" ht="11.25">
      <c r="B1346" s="151"/>
      <c r="D1346" s="152" t="s">
        <v>368</v>
      </c>
      <c r="E1346" s="153" t="s">
        <v>19</v>
      </c>
      <c r="F1346" s="154" t="s">
        <v>1160</v>
      </c>
      <c r="H1346" s="153" t="s">
        <v>19</v>
      </c>
      <c r="I1346" s="155"/>
      <c r="L1346" s="151"/>
      <c r="M1346" s="156"/>
      <c r="T1346" s="157"/>
      <c r="AT1346" s="153" t="s">
        <v>368</v>
      </c>
      <c r="AU1346" s="153" t="s">
        <v>90</v>
      </c>
      <c r="AV1346" s="12" t="s">
        <v>84</v>
      </c>
      <c r="AW1346" s="12" t="s">
        <v>36</v>
      </c>
      <c r="AX1346" s="12" t="s">
        <v>77</v>
      </c>
      <c r="AY1346" s="153" t="s">
        <v>358</v>
      </c>
    </row>
    <row r="1347" spans="2:51" s="12" customFormat="1" ht="11.25">
      <c r="B1347" s="151"/>
      <c r="D1347" s="152" t="s">
        <v>368</v>
      </c>
      <c r="E1347" s="153" t="s">
        <v>19</v>
      </c>
      <c r="F1347" s="154" t="s">
        <v>5634</v>
      </c>
      <c r="H1347" s="153" t="s">
        <v>19</v>
      </c>
      <c r="I1347" s="155"/>
      <c r="L1347" s="151"/>
      <c r="M1347" s="156"/>
      <c r="T1347" s="157"/>
      <c r="AT1347" s="153" t="s">
        <v>368</v>
      </c>
      <c r="AU1347" s="153" t="s">
        <v>90</v>
      </c>
      <c r="AV1347" s="12" t="s">
        <v>84</v>
      </c>
      <c r="AW1347" s="12" t="s">
        <v>36</v>
      </c>
      <c r="AX1347" s="12" t="s">
        <v>77</v>
      </c>
      <c r="AY1347" s="153" t="s">
        <v>358</v>
      </c>
    </row>
    <row r="1348" spans="2:51" s="12" customFormat="1" ht="11.25">
      <c r="B1348" s="151"/>
      <c r="D1348" s="152" t="s">
        <v>368</v>
      </c>
      <c r="E1348" s="153" t="s">
        <v>19</v>
      </c>
      <c r="F1348" s="154" t="s">
        <v>6161</v>
      </c>
      <c r="H1348" s="153" t="s">
        <v>19</v>
      </c>
      <c r="I1348" s="155"/>
      <c r="L1348" s="151"/>
      <c r="M1348" s="156"/>
      <c r="T1348" s="157"/>
      <c r="AT1348" s="153" t="s">
        <v>368</v>
      </c>
      <c r="AU1348" s="153" t="s">
        <v>90</v>
      </c>
      <c r="AV1348" s="12" t="s">
        <v>84</v>
      </c>
      <c r="AW1348" s="12" t="s">
        <v>36</v>
      </c>
      <c r="AX1348" s="12" t="s">
        <v>77</v>
      </c>
      <c r="AY1348" s="153" t="s">
        <v>358</v>
      </c>
    </row>
    <row r="1349" spans="2:51" s="12" customFormat="1" ht="11.25">
      <c r="B1349" s="151"/>
      <c r="D1349" s="152" t="s">
        <v>368</v>
      </c>
      <c r="E1349" s="153" t="s">
        <v>19</v>
      </c>
      <c r="F1349" s="154" t="s">
        <v>5690</v>
      </c>
      <c r="H1349" s="153" t="s">
        <v>19</v>
      </c>
      <c r="I1349" s="155"/>
      <c r="L1349" s="151"/>
      <c r="M1349" s="156"/>
      <c r="T1349" s="157"/>
      <c r="AT1349" s="153" t="s">
        <v>368</v>
      </c>
      <c r="AU1349" s="153" t="s">
        <v>90</v>
      </c>
      <c r="AV1349" s="12" t="s">
        <v>84</v>
      </c>
      <c r="AW1349" s="12" t="s">
        <v>36</v>
      </c>
      <c r="AX1349" s="12" t="s">
        <v>77</v>
      </c>
      <c r="AY1349" s="153" t="s">
        <v>358</v>
      </c>
    </row>
    <row r="1350" spans="2:51" s="13" customFormat="1" ht="11.25">
      <c r="B1350" s="158"/>
      <c r="D1350" s="152" t="s">
        <v>368</v>
      </c>
      <c r="E1350" s="159" t="s">
        <v>19</v>
      </c>
      <c r="F1350" s="160" t="s">
        <v>6162</v>
      </c>
      <c r="H1350" s="161">
        <v>7.08</v>
      </c>
      <c r="I1350" s="162"/>
      <c r="L1350" s="158"/>
      <c r="M1350" s="163"/>
      <c r="T1350" s="164"/>
      <c r="AT1350" s="159" t="s">
        <v>368</v>
      </c>
      <c r="AU1350" s="159" t="s">
        <v>90</v>
      </c>
      <c r="AV1350" s="13" t="s">
        <v>90</v>
      </c>
      <c r="AW1350" s="13" t="s">
        <v>36</v>
      </c>
      <c r="AX1350" s="13" t="s">
        <v>77</v>
      </c>
      <c r="AY1350" s="159" t="s">
        <v>358</v>
      </c>
    </row>
    <row r="1351" spans="2:51" s="13" customFormat="1" ht="11.25">
      <c r="B1351" s="158"/>
      <c r="D1351" s="152" t="s">
        <v>368</v>
      </c>
      <c r="E1351" s="159" t="s">
        <v>19</v>
      </c>
      <c r="F1351" s="160" t="s">
        <v>6163</v>
      </c>
      <c r="H1351" s="161">
        <v>33.799999999999997</v>
      </c>
      <c r="I1351" s="162"/>
      <c r="L1351" s="158"/>
      <c r="M1351" s="163"/>
      <c r="T1351" s="164"/>
      <c r="AT1351" s="159" t="s">
        <v>368</v>
      </c>
      <c r="AU1351" s="159" t="s">
        <v>90</v>
      </c>
      <c r="AV1351" s="13" t="s">
        <v>90</v>
      </c>
      <c r="AW1351" s="13" t="s">
        <v>36</v>
      </c>
      <c r="AX1351" s="13" t="s">
        <v>77</v>
      </c>
      <c r="AY1351" s="159" t="s">
        <v>358</v>
      </c>
    </row>
    <row r="1352" spans="2:51" s="13" customFormat="1" ht="11.25">
      <c r="B1352" s="158"/>
      <c r="D1352" s="152" t="s">
        <v>368</v>
      </c>
      <c r="E1352" s="159" t="s">
        <v>19</v>
      </c>
      <c r="F1352" s="160" t="s">
        <v>6164</v>
      </c>
      <c r="H1352" s="161">
        <v>16.32</v>
      </c>
      <c r="I1352" s="162"/>
      <c r="L1352" s="158"/>
      <c r="M1352" s="163"/>
      <c r="T1352" s="164"/>
      <c r="AT1352" s="159" t="s">
        <v>368</v>
      </c>
      <c r="AU1352" s="159" t="s">
        <v>90</v>
      </c>
      <c r="AV1352" s="13" t="s">
        <v>90</v>
      </c>
      <c r="AW1352" s="13" t="s">
        <v>36</v>
      </c>
      <c r="AX1352" s="13" t="s">
        <v>77</v>
      </c>
      <c r="AY1352" s="159" t="s">
        <v>358</v>
      </c>
    </row>
    <row r="1353" spans="2:51" s="13" customFormat="1" ht="11.25">
      <c r="B1353" s="158"/>
      <c r="D1353" s="152" t="s">
        <v>368</v>
      </c>
      <c r="E1353" s="159" t="s">
        <v>19</v>
      </c>
      <c r="F1353" s="160" t="s">
        <v>6165</v>
      </c>
      <c r="H1353" s="161">
        <v>3.88</v>
      </c>
      <c r="I1353" s="162"/>
      <c r="L1353" s="158"/>
      <c r="M1353" s="163"/>
      <c r="T1353" s="164"/>
      <c r="AT1353" s="159" t="s">
        <v>368</v>
      </c>
      <c r="AU1353" s="159" t="s">
        <v>90</v>
      </c>
      <c r="AV1353" s="13" t="s">
        <v>90</v>
      </c>
      <c r="AW1353" s="13" t="s">
        <v>36</v>
      </c>
      <c r="AX1353" s="13" t="s">
        <v>77</v>
      </c>
      <c r="AY1353" s="159" t="s">
        <v>358</v>
      </c>
    </row>
    <row r="1354" spans="2:51" s="13" customFormat="1" ht="11.25">
      <c r="B1354" s="158"/>
      <c r="D1354" s="152" t="s">
        <v>368</v>
      </c>
      <c r="E1354" s="159" t="s">
        <v>19</v>
      </c>
      <c r="F1354" s="160" t="s">
        <v>6166</v>
      </c>
      <c r="H1354" s="161">
        <v>12.02</v>
      </c>
      <c r="I1354" s="162"/>
      <c r="L1354" s="158"/>
      <c r="M1354" s="163"/>
      <c r="T1354" s="164"/>
      <c r="AT1354" s="159" t="s">
        <v>368</v>
      </c>
      <c r="AU1354" s="159" t="s">
        <v>90</v>
      </c>
      <c r="AV1354" s="13" t="s">
        <v>90</v>
      </c>
      <c r="AW1354" s="13" t="s">
        <v>36</v>
      </c>
      <c r="AX1354" s="13" t="s">
        <v>77</v>
      </c>
      <c r="AY1354" s="159" t="s">
        <v>358</v>
      </c>
    </row>
    <row r="1355" spans="2:51" s="13" customFormat="1" ht="11.25">
      <c r="B1355" s="158"/>
      <c r="D1355" s="152" t="s">
        <v>368</v>
      </c>
      <c r="E1355" s="159" t="s">
        <v>19</v>
      </c>
      <c r="F1355" s="160" t="s">
        <v>6167</v>
      </c>
      <c r="H1355" s="161">
        <v>60.84</v>
      </c>
      <c r="I1355" s="162"/>
      <c r="L1355" s="158"/>
      <c r="M1355" s="163"/>
      <c r="T1355" s="164"/>
      <c r="AT1355" s="159" t="s">
        <v>368</v>
      </c>
      <c r="AU1355" s="159" t="s">
        <v>90</v>
      </c>
      <c r="AV1355" s="13" t="s">
        <v>90</v>
      </c>
      <c r="AW1355" s="13" t="s">
        <v>36</v>
      </c>
      <c r="AX1355" s="13" t="s">
        <v>77</v>
      </c>
      <c r="AY1355" s="159" t="s">
        <v>358</v>
      </c>
    </row>
    <row r="1356" spans="2:51" s="13" customFormat="1" ht="11.25">
      <c r="B1356" s="158"/>
      <c r="D1356" s="152" t="s">
        <v>368</v>
      </c>
      <c r="E1356" s="159" t="s">
        <v>19</v>
      </c>
      <c r="F1356" s="160" t="s">
        <v>6168</v>
      </c>
      <c r="H1356" s="161">
        <v>14.99</v>
      </c>
      <c r="I1356" s="162"/>
      <c r="L1356" s="158"/>
      <c r="M1356" s="163"/>
      <c r="T1356" s="164"/>
      <c r="AT1356" s="159" t="s">
        <v>368</v>
      </c>
      <c r="AU1356" s="159" t="s">
        <v>90</v>
      </c>
      <c r="AV1356" s="13" t="s">
        <v>90</v>
      </c>
      <c r="AW1356" s="13" t="s">
        <v>36</v>
      </c>
      <c r="AX1356" s="13" t="s">
        <v>77</v>
      </c>
      <c r="AY1356" s="159" t="s">
        <v>358</v>
      </c>
    </row>
    <row r="1357" spans="2:51" s="13" customFormat="1" ht="11.25">
      <c r="B1357" s="158"/>
      <c r="D1357" s="152" t="s">
        <v>368</v>
      </c>
      <c r="E1357" s="159" t="s">
        <v>19</v>
      </c>
      <c r="F1357" s="160" t="s">
        <v>6169</v>
      </c>
      <c r="H1357" s="161">
        <v>2.19</v>
      </c>
      <c r="I1357" s="162"/>
      <c r="L1357" s="158"/>
      <c r="M1357" s="163"/>
      <c r="T1357" s="164"/>
      <c r="AT1357" s="159" t="s">
        <v>368</v>
      </c>
      <c r="AU1357" s="159" t="s">
        <v>90</v>
      </c>
      <c r="AV1357" s="13" t="s">
        <v>90</v>
      </c>
      <c r="AW1357" s="13" t="s">
        <v>36</v>
      </c>
      <c r="AX1357" s="13" t="s">
        <v>77</v>
      </c>
      <c r="AY1357" s="159" t="s">
        <v>358</v>
      </c>
    </row>
    <row r="1358" spans="2:51" s="15" customFormat="1" ht="11.25">
      <c r="B1358" s="172"/>
      <c r="D1358" s="152" t="s">
        <v>368</v>
      </c>
      <c r="E1358" s="173" t="s">
        <v>19</v>
      </c>
      <c r="F1358" s="174" t="s">
        <v>416</v>
      </c>
      <c r="H1358" s="175">
        <v>151.12</v>
      </c>
      <c r="I1358" s="176"/>
      <c r="L1358" s="172"/>
      <c r="M1358" s="177"/>
      <c r="T1358" s="178"/>
      <c r="AT1358" s="173" t="s">
        <v>368</v>
      </c>
      <c r="AU1358" s="173" t="s">
        <v>90</v>
      </c>
      <c r="AV1358" s="15" t="s">
        <v>97</v>
      </c>
      <c r="AW1358" s="15" t="s">
        <v>36</v>
      </c>
      <c r="AX1358" s="15" t="s">
        <v>77</v>
      </c>
      <c r="AY1358" s="173" t="s">
        <v>358</v>
      </c>
    </row>
    <row r="1359" spans="2:51" s="12" customFormat="1" ht="11.25">
      <c r="B1359" s="151"/>
      <c r="D1359" s="152" t="s">
        <v>368</v>
      </c>
      <c r="E1359" s="153" t="s">
        <v>19</v>
      </c>
      <c r="F1359" s="154" t="s">
        <v>5694</v>
      </c>
      <c r="H1359" s="153" t="s">
        <v>19</v>
      </c>
      <c r="I1359" s="155"/>
      <c r="L1359" s="151"/>
      <c r="M1359" s="156"/>
      <c r="T1359" s="157"/>
      <c r="AT1359" s="153" t="s">
        <v>368</v>
      </c>
      <c r="AU1359" s="153" t="s">
        <v>90</v>
      </c>
      <c r="AV1359" s="12" t="s">
        <v>84</v>
      </c>
      <c r="AW1359" s="12" t="s">
        <v>36</v>
      </c>
      <c r="AX1359" s="12" t="s">
        <v>77</v>
      </c>
      <c r="AY1359" s="153" t="s">
        <v>358</v>
      </c>
    </row>
    <row r="1360" spans="2:51" s="13" customFormat="1" ht="11.25">
      <c r="B1360" s="158"/>
      <c r="D1360" s="152" t="s">
        <v>368</v>
      </c>
      <c r="E1360" s="159" t="s">
        <v>19</v>
      </c>
      <c r="F1360" s="160" t="s">
        <v>6170</v>
      </c>
      <c r="H1360" s="161">
        <v>32.200000000000003</v>
      </c>
      <c r="I1360" s="162"/>
      <c r="L1360" s="158"/>
      <c r="M1360" s="163"/>
      <c r="T1360" s="164"/>
      <c r="AT1360" s="159" t="s">
        <v>368</v>
      </c>
      <c r="AU1360" s="159" t="s">
        <v>90</v>
      </c>
      <c r="AV1360" s="13" t="s">
        <v>90</v>
      </c>
      <c r="AW1360" s="13" t="s">
        <v>36</v>
      </c>
      <c r="AX1360" s="13" t="s">
        <v>77</v>
      </c>
      <c r="AY1360" s="159" t="s">
        <v>358</v>
      </c>
    </row>
    <row r="1361" spans="2:65" s="13" customFormat="1" ht="11.25">
      <c r="B1361" s="158"/>
      <c r="D1361" s="152" t="s">
        <v>368</v>
      </c>
      <c r="E1361" s="159" t="s">
        <v>19</v>
      </c>
      <c r="F1361" s="160" t="s">
        <v>6171</v>
      </c>
      <c r="H1361" s="161">
        <v>20.98</v>
      </c>
      <c r="I1361" s="162"/>
      <c r="L1361" s="158"/>
      <c r="M1361" s="163"/>
      <c r="T1361" s="164"/>
      <c r="AT1361" s="159" t="s">
        <v>368</v>
      </c>
      <c r="AU1361" s="159" t="s">
        <v>90</v>
      </c>
      <c r="AV1361" s="13" t="s">
        <v>90</v>
      </c>
      <c r="AW1361" s="13" t="s">
        <v>36</v>
      </c>
      <c r="AX1361" s="13" t="s">
        <v>77</v>
      </c>
      <c r="AY1361" s="159" t="s">
        <v>358</v>
      </c>
    </row>
    <row r="1362" spans="2:65" s="13" customFormat="1" ht="11.25">
      <c r="B1362" s="158"/>
      <c r="D1362" s="152" t="s">
        <v>368</v>
      </c>
      <c r="E1362" s="159" t="s">
        <v>19</v>
      </c>
      <c r="F1362" s="160" t="s">
        <v>6172</v>
      </c>
      <c r="H1362" s="161">
        <v>11.97</v>
      </c>
      <c r="I1362" s="162"/>
      <c r="L1362" s="158"/>
      <c r="M1362" s="163"/>
      <c r="T1362" s="164"/>
      <c r="AT1362" s="159" t="s">
        <v>368</v>
      </c>
      <c r="AU1362" s="159" t="s">
        <v>90</v>
      </c>
      <c r="AV1362" s="13" t="s">
        <v>90</v>
      </c>
      <c r="AW1362" s="13" t="s">
        <v>36</v>
      </c>
      <c r="AX1362" s="13" t="s">
        <v>77</v>
      </c>
      <c r="AY1362" s="159" t="s">
        <v>358</v>
      </c>
    </row>
    <row r="1363" spans="2:65" s="13" customFormat="1" ht="11.25">
      <c r="B1363" s="158"/>
      <c r="D1363" s="152" t="s">
        <v>368</v>
      </c>
      <c r="E1363" s="159" t="s">
        <v>19</v>
      </c>
      <c r="F1363" s="160" t="s">
        <v>6173</v>
      </c>
      <c r="H1363" s="161">
        <v>16.39</v>
      </c>
      <c r="I1363" s="162"/>
      <c r="L1363" s="158"/>
      <c r="M1363" s="163"/>
      <c r="T1363" s="164"/>
      <c r="AT1363" s="159" t="s">
        <v>368</v>
      </c>
      <c r="AU1363" s="159" t="s">
        <v>90</v>
      </c>
      <c r="AV1363" s="13" t="s">
        <v>90</v>
      </c>
      <c r="AW1363" s="13" t="s">
        <v>36</v>
      </c>
      <c r="AX1363" s="13" t="s">
        <v>77</v>
      </c>
      <c r="AY1363" s="159" t="s">
        <v>358</v>
      </c>
    </row>
    <row r="1364" spans="2:65" s="13" customFormat="1" ht="11.25">
      <c r="B1364" s="158"/>
      <c r="D1364" s="152" t="s">
        <v>368</v>
      </c>
      <c r="E1364" s="159" t="s">
        <v>19</v>
      </c>
      <c r="F1364" s="160" t="s">
        <v>6174</v>
      </c>
      <c r="H1364" s="161">
        <v>18.309999999999999</v>
      </c>
      <c r="I1364" s="162"/>
      <c r="L1364" s="158"/>
      <c r="M1364" s="163"/>
      <c r="T1364" s="164"/>
      <c r="AT1364" s="159" t="s">
        <v>368</v>
      </c>
      <c r="AU1364" s="159" t="s">
        <v>90</v>
      </c>
      <c r="AV1364" s="13" t="s">
        <v>90</v>
      </c>
      <c r="AW1364" s="13" t="s">
        <v>36</v>
      </c>
      <c r="AX1364" s="13" t="s">
        <v>77</v>
      </c>
      <c r="AY1364" s="159" t="s">
        <v>358</v>
      </c>
    </row>
    <row r="1365" spans="2:65" s="13" customFormat="1" ht="11.25">
      <c r="B1365" s="158"/>
      <c r="D1365" s="152" t="s">
        <v>368</v>
      </c>
      <c r="E1365" s="159" t="s">
        <v>19</v>
      </c>
      <c r="F1365" s="160" t="s">
        <v>6175</v>
      </c>
      <c r="H1365" s="161">
        <v>8.44</v>
      </c>
      <c r="I1365" s="162"/>
      <c r="L1365" s="158"/>
      <c r="M1365" s="163"/>
      <c r="T1365" s="164"/>
      <c r="AT1365" s="159" t="s">
        <v>368</v>
      </c>
      <c r="AU1365" s="159" t="s">
        <v>90</v>
      </c>
      <c r="AV1365" s="13" t="s">
        <v>90</v>
      </c>
      <c r="AW1365" s="13" t="s">
        <v>36</v>
      </c>
      <c r="AX1365" s="13" t="s">
        <v>77</v>
      </c>
      <c r="AY1365" s="159" t="s">
        <v>358</v>
      </c>
    </row>
    <row r="1366" spans="2:65" s="13" customFormat="1" ht="11.25">
      <c r="B1366" s="158"/>
      <c r="D1366" s="152" t="s">
        <v>368</v>
      </c>
      <c r="E1366" s="159" t="s">
        <v>19</v>
      </c>
      <c r="F1366" s="160" t="s">
        <v>6176</v>
      </c>
      <c r="H1366" s="161">
        <v>8.44</v>
      </c>
      <c r="I1366" s="162"/>
      <c r="L1366" s="158"/>
      <c r="M1366" s="163"/>
      <c r="T1366" s="164"/>
      <c r="AT1366" s="159" t="s">
        <v>368</v>
      </c>
      <c r="AU1366" s="159" t="s">
        <v>90</v>
      </c>
      <c r="AV1366" s="13" t="s">
        <v>90</v>
      </c>
      <c r="AW1366" s="13" t="s">
        <v>36</v>
      </c>
      <c r="AX1366" s="13" t="s">
        <v>77</v>
      </c>
      <c r="AY1366" s="159" t="s">
        <v>358</v>
      </c>
    </row>
    <row r="1367" spans="2:65" s="13" customFormat="1" ht="11.25">
      <c r="B1367" s="158"/>
      <c r="D1367" s="152" t="s">
        <v>368</v>
      </c>
      <c r="E1367" s="159" t="s">
        <v>19</v>
      </c>
      <c r="F1367" s="160" t="s">
        <v>6177</v>
      </c>
      <c r="H1367" s="161">
        <v>8.08</v>
      </c>
      <c r="I1367" s="162"/>
      <c r="L1367" s="158"/>
      <c r="M1367" s="163"/>
      <c r="T1367" s="164"/>
      <c r="AT1367" s="159" t="s">
        <v>368</v>
      </c>
      <c r="AU1367" s="159" t="s">
        <v>90</v>
      </c>
      <c r="AV1367" s="13" t="s">
        <v>90</v>
      </c>
      <c r="AW1367" s="13" t="s">
        <v>36</v>
      </c>
      <c r="AX1367" s="13" t="s">
        <v>77</v>
      </c>
      <c r="AY1367" s="159" t="s">
        <v>358</v>
      </c>
    </row>
    <row r="1368" spans="2:65" s="13" customFormat="1" ht="11.25">
      <c r="B1368" s="158"/>
      <c r="D1368" s="152" t="s">
        <v>368</v>
      </c>
      <c r="E1368" s="159" t="s">
        <v>19</v>
      </c>
      <c r="F1368" s="160" t="s">
        <v>6178</v>
      </c>
      <c r="H1368" s="161">
        <v>16.170000000000002</v>
      </c>
      <c r="I1368" s="162"/>
      <c r="L1368" s="158"/>
      <c r="M1368" s="163"/>
      <c r="T1368" s="164"/>
      <c r="AT1368" s="159" t="s">
        <v>368</v>
      </c>
      <c r="AU1368" s="159" t="s">
        <v>90</v>
      </c>
      <c r="AV1368" s="13" t="s">
        <v>90</v>
      </c>
      <c r="AW1368" s="13" t="s">
        <v>36</v>
      </c>
      <c r="AX1368" s="13" t="s">
        <v>77</v>
      </c>
      <c r="AY1368" s="159" t="s">
        <v>358</v>
      </c>
    </row>
    <row r="1369" spans="2:65" s="13" customFormat="1" ht="11.25">
      <c r="B1369" s="158"/>
      <c r="D1369" s="152" t="s">
        <v>368</v>
      </c>
      <c r="E1369" s="159" t="s">
        <v>19</v>
      </c>
      <c r="F1369" s="160" t="s">
        <v>6179</v>
      </c>
      <c r="H1369" s="161">
        <v>2.54</v>
      </c>
      <c r="I1369" s="162"/>
      <c r="L1369" s="158"/>
      <c r="M1369" s="163"/>
      <c r="T1369" s="164"/>
      <c r="AT1369" s="159" t="s">
        <v>368</v>
      </c>
      <c r="AU1369" s="159" t="s">
        <v>90</v>
      </c>
      <c r="AV1369" s="13" t="s">
        <v>90</v>
      </c>
      <c r="AW1369" s="13" t="s">
        <v>36</v>
      </c>
      <c r="AX1369" s="13" t="s">
        <v>77</v>
      </c>
      <c r="AY1369" s="159" t="s">
        <v>358</v>
      </c>
    </row>
    <row r="1370" spans="2:65" s="13" customFormat="1" ht="11.25">
      <c r="B1370" s="158"/>
      <c r="D1370" s="152" t="s">
        <v>368</v>
      </c>
      <c r="E1370" s="159" t="s">
        <v>19</v>
      </c>
      <c r="F1370" s="160" t="s">
        <v>6180</v>
      </c>
      <c r="H1370" s="161">
        <v>8.17</v>
      </c>
      <c r="I1370" s="162"/>
      <c r="L1370" s="158"/>
      <c r="M1370" s="163"/>
      <c r="T1370" s="164"/>
      <c r="AT1370" s="159" t="s">
        <v>368</v>
      </c>
      <c r="AU1370" s="159" t="s">
        <v>90</v>
      </c>
      <c r="AV1370" s="13" t="s">
        <v>90</v>
      </c>
      <c r="AW1370" s="13" t="s">
        <v>36</v>
      </c>
      <c r="AX1370" s="13" t="s">
        <v>77</v>
      </c>
      <c r="AY1370" s="159" t="s">
        <v>358</v>
      </c>
    </row>
    <row r="1371" spans="2:65" s="13" customFormat="1" ht="11.25">
      <c r="B1371" s="158"/>
      <c r="D1371" s="152" t="s">
        <v>368</v>
      </c>
      <c r="E1371" s="159" t="s">
        <v>19</v>
      </c>
      <c r="F1371" s="160" t="s">
        <v>6181</v>
      </c>
      <c r="H1371" s="161">
        <v>2.19</v>
      </c>
      <c r="I1371" s="162"/>
      <c r="L1371" s="158"/>
      <c r="M1371" s="163"/>
      <c r="T1371" s="164"/>
      <c r="AT1371" s="159" t="s">
        <v>368</v>
      </c>
      <c r="AU1371" s="159" t="s">
        <v>90</v>
      </c>
      <c r="AV1371" s="13" t="s">
        <v>90</v>
      </c>
      <c r="AW1371" s="13" t="s">
        <v>36</v>
      </c>
      <c r="AX1371" s="13" t="s">
        <v>77</v>
      </c>
      <c r="AY1371" s="159" t="s">
        <v>358</v>
      </c>
    </row>
    <row r="1372" spans="2:65" s="15" customFormat="1" ht="11.25">
      <c r="B1372" s="172"/>
      <c r="D1372" s="152" t="s">
        <v>368</v>
      </c>
      <c r="E1372" s="173" t="s">
        <v>19</v>
      </c>
      <c r="F1372" s="174" t="s">
        <v>416</v>
      </c>
      <c r="H1372" s="175">
        <v>153.88</v>
      </c>
      <c r="I1372" s="176"/>
      <c r="L1372" s="172"/>
      <c r="M1372" s="177"/>
      <c r="T1372" s="178"/>
      <c r="AT1372" s="173" t="s">
        <v>368</v>
      </c>
      <c r="AU1372" s="173" t="s">
        <v>90</v>
      </c>
      <c r="AV1372" s="15" t="s">
        <v>97</v>
      </c>
      <c r="AW1372" s="15" t="s">
        <v>36</v>
      </c>
      <c r="AX1372" s="15" t="s">
        <v>77</v>
      </c>
      <c r="AY1372" s="173" t="s">
        <v>358</v>
      </c>
    </row>
    <row r="1373" spans="2:65" s="14" customFormat="1" ht="11.25">
      <c r="B1373" s="165"/>
      <c r="D1373" s="152" t="s">
        <v>368</v>
      </c>
      <c r="E1373" s="166" t="s">
        <v>5548</v>
      </c>
      <c r="F1373" s="167" t="s">
        <v>371</v>
      </c>
      <c r="H1373" s="168">
        <v>305</v>
      </c>
      <c r="I1373" s="169"/>
      <c r="L1373" s="165"/>
      <c r="M1373" s="170"/>
      <c r="T1373" s="171"/>
      <c r="AT1373" s="166" t="s">
        <v>368</v>
      </c>
      <c r="AU1373" s="166" t="s">
        <v>90</v>
      </c>
      <c r="AV1373" s="14" t="s">
        <v>364</v>
      </c>
      <c r="AW1373" s="14" t="s">
        <v>36</v>
      </c>
      <c r="AX1373" s="14" t="s">
        <v>84</v>
      </c>
      <c r="AY1373" s="166" t="s">
        <v>358</v>
      </c>
    </row>
    <row r="1374" spans="2:65" s="1" customFormat="1" ht="24.2" customHeight="1">
      <c r="B1374" s="33"/>
      <c r="C1374" s="179" t="s">
        <v>1711</v>
      </c>
      <c r="D1374" s="179" t="s">
        <v>440</v>
      </c>
      <c r="E1374" s="180" t="s">
        <v>6182</v>
      </c>
      <c r="F1374" s="181" t="s">
        <v>6183</v>
      </c>
      <c r="G1374" s="182" t="s">
        <v>195</v>
      </c>
      <c r="H1374" s="183">
        <v>320.25</v>
      </c>
      <c r="I1374" s="184"/>
      <c r="J1374" s="185">
        <f>ROUND(I1374*H1374,2)</f>
        <v>0</v>
      </c>
      <c r="K1374" s="181" t="s">
        <v>363</v>
      </c>
      <c r="L1374" s="186"/>
      <c r="M1374" s="187" t="s">
        <v>19</v>
      </c>
      <c r="N1374" s="188" t="s">
        <v>49</v>
      </c>
      <c r="P1374" s="143">
        <f>O1374*H1374</f>
        <v>0</v>
      </c>
      <c r="Q1374" s="143">
        <v>6.0000000000000001E-3</v>
      </c>
      <c r="R1374" s="143">
        <f>Q1374*H1374</f>
        <v>1.9215</v>
      </c>
      <c r="S1374" s="143">
        <v>0</v>
      </c>
      <c r="T1374" s="144">
        <f>S1374*H1374</f>
        <v>0</v>
      </c>
      <c r="AR1374" s="145" t="s">
        <v>558</v>
      </c>
      <c r="AT1374" s="145" t="s">
        <v>440</v>
      </c>
      <c r="AU1374" s="145" t="s">
        <v>90</v>
      </c>
      <c r="AY1374" s="18" t="s">
        <v>358</v>
      </c>
      <c r="BE1374" s="146">
        <f>IF(N1374="základní",J1374,0)</f>
        <v>0</v>
      </c>
      <c r="BF1374" s="146">
        <f>IF(N1374="snížená",J1374,0)</f>
        <v>0</v>
      </c>
      <c r="BG1374" s="146">
        <f>IF(N1374="zákl. přenesená",J1374,0)</f>
        <v>0</v>
      </c>
      <c r="BH1374" s="146">
        <f>IF(N1374="sníž. přenesená",J1374,0)</f>
        <v>0</v>
      </c>
      <c r="BI1374" s="146">
        <f>IF(N1374="nulová",J1374,0)</f>
        <v>0</v>
      </c>
      <c r="BJ1374" s="18" t="s">
        <v>90</v>
      </c>
      <c r="BK1374" s="146">
        <f>ROUND(I1374*H1374,2)</f>
        <v>0</v>
      </c>
      <c r="BL1374" s="18" t="s">
        <v>454</v>
      </c>
      <c r="BM1374" s="145" t="s">
        <v>6184</v>
      </c>
    </row>
    <row r="1375" spans="2:65" s="13" customFormat="1" ht="11.25">
      <c r="B1375" s="158"/>
      <c r="D1375" s="152" t="s">
        <v>368</v>
      </c>
      <c r="E1375" s="159" t="s">
        <v>19</v>
      </c>
      <c r="F1375" s="160" t="s">
        <v>5548</v>
      </c>
      <c r="H1375" s="161">
        <v>305</v>
      </c>
      <c r="I1375" s="162"/>
      <c r="L1375" s="158"/>
      <c r="M1375" s="163"/>
      <c r="T1375" s="164"/>
      <c r="AT1375" s="159" t="s">
        <v>368</v>
      </c>
      <c r="AU1375" s="159" t="s">
        <v>90</v>
      </c>
      <c r="AV1375" s="13" t="s">
        <v>90</v>
      </c>
      <c r="AW1375" s="13" t="s">
        <v>36</v>
      </c>
      <c r="AX1375" s="13" t="s">
        <v>77</v>
      </c>
      <c r="AY1375" s="159" t="s">
        <v>358</v>
      </c>
    </row>
    <row r="1376" spans="2:65" s="14" customFormat="1" ht="11.25">
      <c r="B1376" s="165"/>
      <c r="D1376" s="152" t="s">
        <v>368</v>
      </c>
      <c r="E1376" s="166" t="s">
        <v>19</v>
      </c>
      <c r="F1376" s="167" t="s">
        <v>371</v>
      </c>
      <c r="H1376" s="168">
        <v>305</v>
      </c>
      <c r="I1376" s="169"/>
      <c r="L1376" s="165"/>
      <c r="M1376" s="170"/>
      <c r="T1376" s="171"/>
      <c r="AT1376" s="166" t="s">
        <v>368</v>
      </c>
      <c r="AU1376" s="166" t="s">
        <v>90</v>
      </c>
      <c r="AV1376" s="14" t="s">
        <v>364</v>
      </c>
      <c r="AW1376" s="14" t="s">
        <v>36</v>
      </c>
      <c r="AX1376" s="14" t="s">
        <v>84</v>
      </c>
      <c r="AY1376" s="166" t="s">
        <v>358</v>
      </c>
    </row>
    <row r="1377" spans="2:65" s="13" customFormat="1" ht="11.25">
      <c r="B1377" s="158"/>
      <c r="D1377" s="152" t="s">
        <v>368</v>
      </c>
      <c r="F1377" s="160" t="s">
        <v>6185</v>
      </c>
      <c r="H1377" s="161">
        <v>320.25</v>
      </c>
      <c r="I1377" s="162"/>
      <c r="L1377" s="158"/>
      <c r="M1377" s="163"/>
      <c r="T1377" s="164"/>
      <c r="AT1377" s="159" t="s">
        <v>368</v>
      </c>
      <c r="AU1377" s="159" t="s">
        <v>90</v>
      </c>
      <c r="AV1377" s="13" t="s">
        <v>90</v>
      </c>
      <c r="AW1377" s="13" t="s">
        <v>4</v>
      </c>
      <c r="AX1377" s="13" t="s">
        <v>84</v>
      </c>
      <c r="AY1377" s="159" t="s">
        <v>358</v>
      </c>
    </row>
    <row r="1378" spans="2:65" s="1" customFormat="1" ht="37.9" customHeight="1">
      <c r="B1378" s="33"/>
      <c r="C1378" s="134" t="s">
        <v>1718</v>
      </c>
      <c r="D1378" s="134" t="s">
        <v>360</v>
      </c>
      <c r="E1378" s="135" t="s">
        <v>1988</v>
      </c>
      <c r="F1378" s="136" t="s">
        <v>1989</v>
      </c>
      <c r="G1378" s="137" t="s">
        <v>504</v>
      </c>
      <c r="H1378" s="138">
        <v>5</v>
      </c>
      <c r="I1378" s="139"/>
      <c r="J1378" s="140">
        <f>ROUND(I1378*H1378,2)</f>
        <v>0</v>
      </c>
      <c r="K1378" s="136" t="s">
        <v>363</v>
      </c>
      <c r="L1378" s="33"/>
      <c r="M1378" s="141" t="s">
        <v>19</v>
      </c>
      <c r="N1378" s="142" t="s">
        <v>49</v>
      </c>
      <c r="P1378" s="143">
        <f>O1378*H1378</f>
        <v>0</v>
      </c>
      <c r="Q1378" s="143">
        <v>3.1999999999999999E-5</v>
      </c>
      <c r="R1378" s="143">
        <f>Q1378*H1378</f>
        <v>1.5999999999999999E-4</v>
      </c>
      <c r="S1378" s="143">
        <v>0</v>
      </c>
      <c r="T1378" s="144">
        <f>S1378*H1378</f>
        <v>0</v>
      </c>
      <c r="AR1378" s="145" t="s">
        <v>454</v>
      </c>
      <c r="AT1378" s="145" t="s">
        <v>360</v>
      </c>
      <c r="AU1378" s="145" t="s">
        <v>90</v>
      </c>
      <c r="AY1378" s="18" t="s">
        <v>358</v>
      </c>
      <c r="BE1378" s="146">
        <f>IF(N1378="základní",J1378,0)</f>
        <v>0</v>
      </c>
      <c r="BF1378" s="146">
        <f>IF(N1378="snížená",J1378,0)</f>
        <v>0</v>
      </c>
      <c r="BG1378" s="146">
        <f>IF(N1378="zákl. přenesená",J1378,0)</f>
        <v>0</v>
      </c>
      <c r="BH1378" s="146">
        <f>IF(N1378="sníž. přenesená",J1378,0)</f>
        <v>0</v>
      </c>
      <c r="BI1378" s="146">
        <f>IF(N1378="nulová",J1378,0)</f>
        <v>0</v>
      </c>
      <c r="BJ1378" s="18" t="s">
        <v>90</v>
      </c>
      <c r="BK1378" s="146">
        <f>ROUND(I1378*H1378,2)</f>
        <v>0</v>
      </c>
      <c r="BL1378" s="18" t="s">
        <v>454</v>
      </c>
      <c r="BM1378" s="145" t="s">
        <v>6186</v>
      </c>
    </row>
    <row r="1379" spans="2:65" s="1" customFormat="1" ht="11.25">
      <c r="B1379" s="33"/>
      <c r="D1379" s="147" t="s">
        <v>366</v>
      </c>
      <c r="F1379" s="148" t="s">
        <v>1991</v>
      </c>
      <c r="I1379" s="149"/>
      <c r="L1379" s="33"/>
      <c r="M1379" s="150"/>
      <c r="T1379" s="54"/>
      <c r="AT1379" s="18" t="s">
        <v>366</v>
      </c>
      <c r="AU1379" s="18" t="s">
        <v>90</v>
      </c>
    </row>
    <row r="1380" spans="2:65" s="12" customFormat="1" ht="11.25">
      <c r="B1380" s="151"/>
      <c r="D1380" s="152" t="s">
        <v>368</v>
      </c>
      <c r="E1380" s="153" t="s">
        <v>19</v>
      </c>
      <c r="F1380" s="154" t="s">
        <v>1160</v>
      </c>
      <c r="H1380" s="153" t="s">
        <v>19</v>
      </c>
      <c r="I1380" s="155"/>
      <c r="L1380" s="151"/>
      <c r="M1380" s="156"/>
      <c r="T1380" s="157"/>
      <c r="AT1380" s="153" t="s">
        <v>368</v>
      </c>
      <c r="AU1380" s="153" t="s">
        <v>90</v>
      </c>
      <c r="AV1380" s="12" t="s">
        <v>84</v>
      </c>
      <c r="AW1380" s="12" t="s">
        <v>36</v>
      </c>
      <c r="AX1380" s="12" t="s">
        <v>77</v>
      </c>
      <c r="AY1380" s="153" t="s">
        <v>358</v>
      </c>
    </row>
    <row r="1381" spans="2:65" s="12" customFormat="1" ht="11.25">
      <c r="B1381" s="151"/>
      <c r="D1381" s="152" t="s">
        <v>368</v>
      </c>
      <c r="E1381" s="153" t="s">
        <v>19</v>
      </c>
      <c r="F1381" s="154" t="s">
        <v>460</v>
      </c>
      <c r="H1381" s="153" t="s">
        <v>19</v>
      </c>
      <c r="I1381" s="155"/>
      <c r="L1381" s="151"/>
      <c r="M1381" s="156"/>
      <c r="T1381" s="157"/>
      <c r="AT1381" s="153" t="s">
        <v>368</v>
      </c>
      <c r="AU1381" s="153" t="s">
        <v>90</v>
      </c>
      <c r="AV1381" s="12" t="s">
        <v>84</v>
      </c>
      <c r="AW1381" s="12" t="s">
        <v>36</v>
      </c>
      <c r="AX1381" s="12" t="s">
        <v>77</v>
      </c>
      <c r="AY1381" s="153" t="s">
        <v>358</v>
      </c>
    </row>
    <row r="1382" spans="2:65" s="13" customFormat="1" ht="11.25">
      <c r="B1382" s="158"/>
      <c r="D1382" s="152" t="s">
        <v>368</v>
      </c>
      <c r="E1382" s="159" t="s">
        <v>19</v>
      </c>
      <c r="F1382" s="160" t="s">
        <v>1529</v>
      </c>
      <c r="H1382" s="161">
        <v>3</v>
      </c>
      <c r="I1382" s="162"/>
      <c r="L1382" s="158"/>
      <c r="M1382" s="163"/>
      <c r="T1382" s="164"/>
      <c r="AT1382" s="159" t="s">
        <v>368</v>
      </c>
      <c r="AU1382" s="159" t="s">
        <v>90</v>
      </c>
      <c r="AV1382" s="13" t="s">
        <v>90</v>
      </c>
      <c r="AW1382" s="13" t="s">
        <v>36</v>
      </c>
      <c r="AX1382" s="13" t="s">
        <v>77</v>
      </c>
      <c r="AY1382" s="159" t="s">
        <v>358</v>
      </c>
    </row>
    <row r="1383" spans="2:65" s="13" customFormat="1" ht="11.25">
      <c r="B1383" s="158"/>
      <c r="D1383" s="152" t="s">
        <v>368</v>
      </c>
      <c r="E1383" s="159" t="s">
        <v>19</v>
      </c>
      <c r="F1383" s="160" t="s">
        <v>1479</v>
      </c>
      <c r="H1383" s="161">
        <v>2</v>
      </c>
      <c r="I1383" s="162"/>
      <c r="L1383" s="158"/>
      <c r="M1383" s="163"/>
      <c r="T1383" s="164"/>
      <c r="AT1383" s="159" t="s">
        <v>368</v>
      </c>
      <c r="AU1383" s="159" t="s">
        <v>90</v>
      </c>
      <c r="AV1383" s="13" t="s">
        <v>90</v>
      </c>
      <c r="AW1383" s="13" t="s">
        <v>36</v>
      </c>
      <c r="AX1383" s="13" t="s">
        <v>77</v>
      </c>
      <c r="AY1383" s="159" t="s">
        <v>358</v>
      </c>
    </row>
    <row r="1384" spans="2:65" s="14" customFormat="1" ht="11.25">
      <c r="B1384" s="165"/>
      <c r="D1384" s="152" t="s">
        <v>368</v>
      </c>
      <c r="E1384" s="166" t="s">
        <v>19</v>
      </c>
      <c r="F1384" s="167" t="s">
        <v>371</v>
      </c>
      <c r="H1384" s="168">
        <v>5</v>
      </c>
      <c r="I1384" s="169"/>
      <c r="L1384" s="165"/>
      <c r="M1384" s="170"/>
      <c r="T1384" s="171"/>
      <c r="AT1384" s="166" t="s">
        <v>368</v>
      </c>
      <c r="AU1384" s="166" t="s">
        <v>90</v>
      </c>
      <c r="AV1384" s="14" t="s">
        <v>364</v>
      </c>
      <c r="AW1384" s="14" t="s">
        <v>36</v>
      </c>
      <c r="AX1384" s="14" t="s">
        <v>84</v>
      </c>
      <c r="AY1384" s="166" t="s">
        <v>358</v>
      </c>
    </row>
    <row r="1385" spans="2:65" s="1" customFormat="1" ht="21.75" customHeight="1">
      <c r="B1385" s="33"/>
      <c r="C1385" s="179" t="s">
        <v>1724</v>
      </c>
      <c r="D1385" s="179" t="s">
        <v>440</v>
      </c>
      <c r="E1385" s="180" t="s">
        <v>1994</v>
      </c>
      <c r="F1385" s="181" t="s">
        <v>1995</v>
      </c>
      <c r="G1385" s="182" t="s">
        <v>504</v>
      </c>
      <c r="H1385" s="183">
        <v>2</v>
      </c>
      <c r="I1385" s="184"/>
      <c r="J1385" s="185">
        <f>ROUND(I1385*H1385,2)</f>
        <v>0</v>
      </c>
      <c r="K1385" s="181" t="s">
        <v>19</v>
      </c>
      <c r="L1385" s="186"/>
      <c r="M1385" s="187" t="s">
        <v>19</v>
      </c>
      <c r="N1385" s="188" t="s">
        <v>49</v>
      </c>
      <c r="P1385" s="143">
        <f>O1385*H1385</f>
        <v>0</v>
      </c>
      <c r="Q1385" s="143">
        <v>1.4E-3</v>
      </c>
      <c r="R1385" s="143">
        <f>Q1385*H1385</f>
        <v>2.8E-3</v>
      </c>
      <c r="S1385" s="143">
        <v>0</v>
      </c>
      <c r="T1385" s="144">
        <f>S1385*H1385</f>
        <v>0</v>
      </c>
      <c r="AR1385" s="145" t="s">
        <v>558</v>
      </c>
      <c r="AT1385" s="145" t="s">
        <v>440</v>
      </c>
      <c r="AU1385" s="145" t="s">
        <v>90</v>
      </c>
      <c r="AY1385" s="18" t="s">
        <v>358</v>
      </c>
      <c r="BE1385" s="146">
        <f>IF(N1385="základní",J1385,0)</f>
        <v>0</v>
      </c>
      <c r="BF1385" s="146">
        <f>IF(N1385="snížená",J1385,0)</f>
        <v>0</v>
      </c>
      <c r="BG1385" s="146">
        <f>IF(N1385="zákl. přenesená",J1385,0)</f>
        <v>0</v>
      </c>
      <c r="BH1385" s="146">
        <f>IF(N1385="sníž. přenesená",J1385,0)</f>
        <v>0</v>
      </c>
      <c r="BI1385" s="146">
        <f>IF(N1385="nulová",J1385,0)</f>
        <v>0</v>
      </c>
      <c r="BJ1385" s="18" t="s">
        <v>90</v>
      </c>
      <c r="BK1385" s="146">
        <f>ROUND(I1385*H1385,2)</f>
        <v>0</v>
      </c>
      <c r="BL1385" s="18" t="s">
        <v>454</v>
      </c>
      <c r="BM1385" s="145" t="s">
        <v>6187</v>
      </c>
    </row>
    <row r="1386" spans="2:65" s="12" customFormat="1" ht="11.25">
      <c r="B1386" s="151"/>
      <c r="D1386" s="152" t="s">
        <v>368</v>
      </c>
      <c r="E1386" s="153" t="s">
        <v>19</v>
      </c>
      <c r="F1386" s="154" t="s">
        <v>1160</v>
      </c>
      <c r="H1386" s="153" t="s">
        <v>19</v>
      </c>
      <c r="I1386" s="155"/>
      <c r="L1386" s="151"/>
      <c r="M1386" s="156"/>
      <c r="T1386" s="157"/>
      <c r="AT1386" s="153" t="s">
        <v>368</v>
      </c>
      <c r="AU1386" s="153" t="s">
        <v>90</v>
      </c>
      <c r="AV1386" s="12" t="s">
        <v>84</v>
      </c>
      <c r="AW1386" s="12" t="s">
        <v>36</v>
      </c>
      <c r="AX1386" s="12" t="s">
        <v>77</v>
      </c>
      <c r="AY1386" s="153" t="s">
        <v>358</v>
      </c>
    </row>
    <row r="1387" spans="2:65" s="12" customFormat="1" ht="11.25">
      <c r="B1387" s="151"/>
      <c r="D1387" s="152" t="s">
        <v>368</v>
      </c>
      <c r="E1387" s="153" t="s">
        <v>19</v>
      </c>
      <c r="F1387" s="154" t="s">
        <v>460</v>
      </c>
      <c r="H1387" s="153" t="s">
        <v>19</v>
      </c>
      <c r="I1387" s="155"/>
      <c r="L1387" s="151"/>
      <c r="M1387" s="156"/>
      <c r="T1387" s="157"/>
      <c r="AT1387" s="153" t="s">
        <v>368</v>
      </c>
      <c r="AU1387" s="153" t="s">
        <v>90</v>
      </c>
      <c r="AV1387" s="12" t="s">
        <v>84</v>
      </c>
      <c r="AW1387" s="12" t="s">
        <v>36</v>
      </c>
      <c r="AX1387" s="12" t="s">
        <v>77</v>
      </c>
      <c r="AY1387" s="153" t="s">
        <v>358</v>
      </c>
    </row>
    <row r="1388" spans="2:65" s="13" customFormat="1" ht="11.25">
      <c r="B1388" s="158"/>
      <c r="D1388" s="152" t="s">
        <v>368</v>
      </c>
      <c r="E1388" s="159" t="s">
        <v>19</v>
      </c>
      <c r="F1388" s="160" t="s">
        <v>1479</v>
      </c>
      <c r="H1388" s="161">
        <v>2</v>
      </c>
      <c r="I1388" s="162"/>
      <c r="L1388" s="158"/>
      <c r="M1388" s="163"/>
      <c r="T1388" s="164"/>
      <c r="AT1388" s="159" t="s">
        <v>368</v>
      </c>
      <c r="AU1388" s="159" t="s">
        <v>90</v>
      </c>
      <c r="AV1388" s="13" t="s">
        <v>90</v>
      </c>
      <c r="AW1388" s="13" t="s">
        <v>36</v>
      </c>
      <c r="AX1388" s="13" t="s">
        <v>77</v>
      </c>
      <c r="AY1388" s="159" t="s">
        <v>358</v>
      </c>
    </row>
    <row r="1389" spans="2:65" s="14" customFormat="1" ht="11.25">
      <c r="B1389" s="165"/>
      <c r="D1389" s="152" t="s">
        <v>368</v>
      </c>
      <c r="E1389" s="166" t="s">
        <v>19</v>
      </c>
      <c r="F1389" s="167" t="s">
        <v>371</v>
      </c>
      <c r="H1389" s="168">
        <v>2</v>
      </c>
      <c r="I1389" s="169"/>
      <c r="L1389" s="165"/>
      <c r="M1389" s="170"/>
      <c r="T1389" s="171"/>
      <c r="AT1389" s="166" t="s">
        <v>368</v>
      </c>
      <c r="AU1389" s="166" t="s">
        <v>90</v>
      </c>
      <c r="AV1389" s="14" t="s">
        <v>364</v>
      </c>
      <c r="AW1389" s="14" t="s">
        <v>36</v>
      </c>
      <c r="AX1389" s="14" t="s">
        <v>84</v>
      </c>
      <c r="AY1389" s="166" t="s">
        <v>358</v>
      </c>
    </row>
    <row r="1390" spans="2:65" s="1" customFormat="1" ht="21.75" customHeight="1">
      <c r="B1390" s="33"/>
      <c r="C1390" s="179" t="s">
        <v>1729</v>
      </c>
      <c r="D1390" s="179" t="s">
        <v>440</v>
      </c>
      <c r="E1390" s="180" t="s">
        <v>6188</v>
      </c>
      <c r="F1390" s="181" t="s">
        <v>6189</v>
      </c>
      <c r="G1390" s="182" t="s">
        <v>504</v>
      </c>
      <c r="H1390" s="183">
        <v>3</v>
      </c>
      <c r="I1390" s="184"/>
      <c r="J1390" s="185">
        <f>ROUND(I1390*H1390,2)</f>
        <v>0</v>
      </c>
      <c r="K1390" s="181" t="s">
        <v>19</v>
      </c>
      <c r="L1390" s="186"/>
      <c r="M1390" s="187" t="s">
        <v>19</v>
      </c>
      <c r="N1390" s="188" t="s">
        <v>49</v>
      </c>
      <c r="P1390" s="143">
        <f>O1390*H1390</f>
        <v>0</v>
      </c>
      <c r="Q1390" s="143">
        <v>1.4E-3</v>
      </c>
      <c r="R1390" s="143">
        <f>Q1390*H1390</f>
        <v>4.1999999999999997E-3</v>
      </c>
      <c r="S1390" s="143">
        <v>0</v>
      </c>
      <c r="T1390" s="144">
        <f>S1390*H1390</f>
        <v>0</v>
      </c>
      <c r="AR1390" s="145" t="s">
        <v>558</v>
      </c>
      <c r="AT1390" s="145" t="s">
        <v>440</v>
      </c>
      <c r="AU1390" s="145" t="s">
        <v>90</v>
      </c>
      <c r="AY1390" s="18" t="s">
        <v>358</v>
      </c>
      <c r="BE1390" s="146">
        <f>IF(N1390="základní",J1390,0)</f>
        <v>0</v>
      </c>
      <c r="BF1390" s="146">
        <f>IF(N1390="snížená",J1390,0)</f>
        <v>0</v>
      </c>
      <c r="BG1390" s="146">
        <f>IF(N1390="zákl. přenesená",J1390,0)</f>
        <v>0</v>
      </c>
      <c r="BH1390" s="146">
        <f>IF(N1390="sníž. přenesená",J1390,0)</f>
        <v>0</v>
      </c>
      <c r="BI1390" s="146">
        <f>IF(N1390="nulová",J1390,0)</f>
        <v>0</v>
      </c>
      <c r="BJ1390" s="18" t="s">
        <v>90</v>
      </c>
      <c r="BK1390" s="146">
        <f>ROUND(I1390*H1390,2)</f>
        <v>0</v>
      </c>
      <c r="BL1390" s="18" t="s">
        <v>454</v>
      </c>
      <c r="BM1390" s="145" t="s">
        <v>6190</v>
      </c>
    </row>
    <row r="1391" spans="2:65" s="12" customFormat="1" ht="11.25">
      <c r="B1391" s="151"/>
      <c r="D1391" s="152" t="s">
        <v>368</v>
      </c>
      <c r="E1391" s="153" t="s">
        <v>19</v>
      </c>
      <c r="F1391" s="154" t="s">
        <v>1160</v>
      </c>
      <c r="H1391" s="153" t="s">
        <v>19</v>
      </c>
      <c r="I1391" s="155"/>
      <c r="L1391" s="151"/>
      <c r="M1391" s="156"/>
      <c r="T1391" s="157"/>
      <c r="AT1391" s="153" t="s">
        <v>368</v>
      </c>
      <c r="AU1391" s="153" t="s">
        <v>90</v>
      </c>
      <c r="AV1391" s="12" t="s">
        <v>84</v>
      </c>
      <c r="AW1391" s="12" t="s">
        <v>36</v>
      </c>
      <c r="AX1391" s="12" t="s">
        <v>77</v>
      </c>
      <c r="AY1391" s="153" t="s">
        <v>358</v>
      </c>
    </row>
    <row r="1392" spans="2:65" s="12" customFormat="1" ht="11.25">
      <c r="B1392" s="151"/>
      <c r="D1392" s="152" t="s">
        <v>368</v>
      </c>
      <c r="E1392" s="153" t="s">
        <v>19</v>
      </c>
      <c r="F1392" s="154" t="s">
        <v>460</v>
      </c>
      <c r="H1392" s="153" t="s">
        <v>19</v>
      </c>
      <c r="I1392" s="155"/>
      <c r="L1392" s="151"/>
      <c r="M1392" s="156"/>
      <c r="T1392" s="157"/>
      <c r="AT1392" s="153" t="s">
        <v>368</v>
      </c>
      <c r="AU1392" s="153" t="s">
        <v>90</v>
      </c>
      <c r="AV1392" s="12" t="s">
        <v>84</v>
      </c>
      <c r="AW1392" s="12" t="s">
        <v>36</v>
      </c>
      <c r="AX1392" s="12" t="s">
        <v>77</v>
      </c>
      <c r="AY1392" s="153" t="s">
        <v>358</v>
      </c>
    </row>
    <row r="1393" spans="2:65" s="13" customFormat="1" ht="11.25">
      <c r="B1393" s="158"/>
      <c r="D1393" s="152" t="s">
        <v>368</v>
      </c>
      <c r="E1393" s="159" t="s">
        <v>19</v>
      </c>
      <c r="F1393" s="160" t="s">
        <v>1529</v>
      </c>
      <c r="H1393" s="161">
        <v>3</v>
      </c>
      <c r="I1393" s="162"/>
      <c r="L1393" s="158"/>
      <c r="M1393" s="163"/>
      <c r="T1393" s="164"/>
      <c r="AT1393" s="159" t="s">
        <v>368</v>
      </c>
      <c r="AU1393" s="159" t="s">
        <v>90</v>
      </c>
      <c r="AV1393" s="13" t="s">
        <v>90</v>
      </c>
      <c r="AW1393" s="13" t="s">
        <v>36</v>
      </c>
      <c r="AX1393" s="13" t="s">
        <v>77</v>
      </c>
      <c r="AY1393" s="159" t="s">
        <v>358</v>
      </c>
    </row>
    <row r="1394" spans="2:65" s="14" customFormat="1" ht="11.25">
      <c r="B1394" s="165"/>
      <c r="D1394" s="152" t="s">
        <v>368</v>
      </c>
      <c r="E1394" s="166" t="s">
        <v>19</v>
      </c>
      <c r="F1394" s="167" t="s">
        <v>371</v>
      </c>
      <c r="H1394" s="168">
        <v>3</v>
      </c>
      <c r="I1394" s="169"/>
      <c r="L1394" s="165"/>
      <c r="M1394" s="170"/>
      <c r="T1394" s="171"/>
      <c r="AT1394" s="166" t="s">
        <v>368</v>
      </c>
      <c r="AU1394" s="166" t="s">
        <v>90</v>
      </c>
      <c r="AV1394" s="14" t="s">
        <v>364</v>
      </c>
      <c r="AW1394" s="14" t="s">
        <v>36</v>
      </c>
      <c r="AX1394" s="14" t="s">
        <v>84</v>
      </c>
      <c r="AY1394" s="166" t="s">
        <v>358</v>
      </c>
    </row>
    <row r="1395" spans="2:65" s="1" customFormat="1" ht="76.349999999999994" customHeight="1">
      <c r="B1395" s="33"/>
      <c r="C1395" s="134" t="s">
        <v>1734</v>
      </c>
      <c r="D1395" s="134" t="s">
        <v>360</v>
      </c>
      <c r="E1395" s="135" t="s">
        <v>2025</v>
      </c>
      <c r="F1395" s="136" t="s">
        <v>2026</v>
      </c>
      <c r="G1395" s="137" t="s">
        <v>195</v>
      </c>
      <c r="H1395" s="138">
        <v>31.92</v>
      </c>
      <c r="I1395" s="139"/>
      <c r="J1395" s="140">
        <f>ROUND(I1395*H1395,2)</f>
        <v>0</v>
      </c>
      <c r="K1395" s="136" t="s">
        <v>19</v>
      </c>
      <c r="L1395" s="33"/>
      <c r="M1395" s="141" t="s">
        <v>19</v>
      </c>
      <c r="N1395" s="142" t="s">
        <v>49</v>
      </c>
      <c r="P1395" s="143">
        <f>O1395*H1395</f>
        <v>0</v>
      </c>
      <c r="Q1395" s="143">
        <v>2.145E-2</v>
      </c>
      <c r="R1395" s="143">
        <f>Q1395*H1395</f>
        <v>0.68468400000000007</v>
      </c>
      <c r="S1395" s="143">
        <v>0</v>
      </c>
      <c r="T1395" s="144">
        <f>S1395*H1395</f>
        <v>0</v>
      </c>
      <c r="AR1395" s="145" t="s">
        <v>454</v>
      </c>
      <c r="AT1395" s="145" t="s">
        <v>360</v>
      </c>
      <c r="AU1395" s="145" t="s">
        <v>90</v>
      </c>
      <c r="AY1395" s="18" t="s">
        <v>358</v>
      </c>
      <c r="BE1395" s="146">
        <f>IF(N1395="základní",J1395,0)</f>
        <v>0</v>
      </c>
      <c r="BF1395" s="146">
        <f>IF(N1395="snížená",J1395,0)</f>
        <v>0</v>
      </c>
      <c r="BG1395" s="146">
        <f>IF(N1395="zákl. přenesená",J1395,0)</f>
        <v>0</v>
      </c>
      <c r="BH1395" s="146">
        <f>IF(N1395="sníž. přenesená",J1395,0)</f>
        <v>0</v>
      </c>
      <c r="BI1395" s="146">
        <f>IF(N1395="nulová",J1395,0)</f>
        <v>0</v>
      </c>
      <c r="BJ1395" s="18" t="s">
        <v>90</v>
      </c>
      <c r="BK1395" s="146">
        <f>ROUND(I1395*H1395,2)</f>
        <v>0</v>
      </c>
      <c r="BL1395" s="18" t="s">
        <v>454</v>
      </c>
      <c r="BM1395" s="145" t="s">
        <v>6191</v>
      </c>
    </row>
    <row r="1396" spans="2:65" s="12" customFormat="1" ht="11.25">
      <c r="B1396" s="151"/>
      <c r="D1396" s="152" t="s">
        <v>368</v>
      </c>
      <c r="E1396" s="153" t="s">
        <v>19</v>
      </c>
      <c r="F1396" s="154" t="s">
        <v>1160</v>
      </c>
      <c r="H1396" s="153" t="s">
        <v>19</v>
      </c>
      <c r="I1396" s="155"/>
      <c r="L1396" s="151"/>
      <c r="M1396" s="156"/>
      <c r="T1396" s="157"/>
      <c r="AT1396" s="153" t="s">
        <v>368</v>
      </c>
      <c r="AU1396" s="153" t="s">
        <v>90</v>
      </c>
      <c r="AV1396" s="12" t="s">
        <v>84</v>
      </c>
      <c r="AW1396" s="12" t="s">
        <v>36</v>
      </c>
      <c r="AX1396" s="12" t="s">
        <v>77</v>
      </c>
      <c r="AY1396" s="153" t="s">
        <v>358</v>
      </c>
    </row>
    <row r="1397" spans="2:65" s="12" customFormat="1" ht="11.25">
      <c r="B1397" s="151"/>
      <c r="D1397" s="152" t="s">
        <v>368</v>
      </c>
      <c r="E1397" s="153" t="s">
        <v>19</v>
      </c>
      <c r="F1397" s="154" t="s">
        <v>5690</v>
      </c>
      <c r="H1397" s="153" t="s">
        <v>19</v>
      </c>
      <c r="I1397" s="155"/>
      <c r="L1397" s="151"/>
      <c r="M1397" s="156"/>
      <c r="T1397" s="157"/>
      <c r="AT1397" s="153" t="s">
        <v>368</v>
      </c>
      <c r="AU1397" s="153" t="s">
        <v>90</v>
      </c>
      <c r="AV1397" s="12" t="s">
        <v>84</v>
      </c>
      <c r="AW1397" s="12" t="s">
        <v>36</v>
      </c>
      <c r="AX1397" s="12" t="s">
        <v>77</v>
      </c>
      <c r="AY1397" s="153" t="s">
        <v>358</v>
      </c>
    </row>
    <row r="1398" spans="2:65" s="13" customFormat="1" ht="11.25">
      <c r="B1398" s="158"/>
      <c r="D1398" s="152" t="s">
        <v>368</v>
      </c>
      <c r="E1398" s="159" t="s">
        <v>19</v>
      </c>
      <c r="F1398" s="160" t="s">
        <v>6192</v>
      </c>
      <c r="H1398" s="161">
        <v>14.523</v>
      </c>
      <c r="I1398" s="162"/>
      <c r="L1398" s="158"/>
      <c r="M1398" s="163"/>
      <c r="T1398" s="164"/>
      <c r="AT1398" s="159" t="s">
        <v>368</v>
      </c>
      <c r="AU1398" s="159" t="s">
        <v>90</v>
      </c>
      <c r="AV1398" s="13" t="s">
        <v>90</v>
      </c>
      <c r="AW1398" s="13" t="s">
        <v>36</v>
      </c>
      <c r="AX1398" s="13" t="s">
        <v>77</v>
      </c>
      <c r="AY1398" s="159" t="s">
        <v>358</v>
      </c>
    </row>
    <row r="1399" spans="2:65" s="12" customFormat="1" ht="11.25">
      <c r="B1399" s="151"/>
      <c r="D1399" s="152" t="s">
        <v>368</v>
      </c>
      <c r="E1399" s="153" t="s">
        <v>19</v>
      </c>
      <c r="F1399" s="154" t="s">
        <v>5694</v>
      </c>
      <c r="H1399" s="153" t="s">
        <v>19</v>
      </c>
      <c r="I1399" s="155"/>
      <c r="L1399" s="151"/>
      <c r="M1399" s="156"/>
      <c r="T1399" s="157"/>
      <c r="AT1399" s="153" t="s">
        <v>368</v>
      </c>
      <c r="AU1399" s="153" t="s">
        <v>90</v>
      </c>
      <c r="AV1399" s="12" t="s">
        <v>84</v>
      </c>
      <c r="AW1399" s="12" t="s">
        <v>36</v>
      </c>
      <c r="AX1399" s="12" t="s">
        <v>77</v>
      </c>
      <c r="AY1399" s="153" t="s">
        <v>358</v>
      </c>
    </row>
    <row r="1400" spans="2:65" s="13" customFormat="1" ht="11.25">
      <c r="B1400" s="158"/>
      <c r="D1400" s="152" t="s">
        <v>368</v>
      </c>
      <c r="E1400" s="159" t="s">
        <v>19</v>
      </c>
      <c r="F1400" s="160" t="s">
        <v>6193</v>
      </c>
      <c r="H1400" s="161">
        <v>17.396999999999998</v>
      </c>
      <c r="I1400" s="162"/>
      <c r="L1400" s="158"/>
      <c r="M1400" s="163"/>
      <c r="T1400" s="164"/>
      <c r="AT1400" s="159" t="s">
        <v>368</v>
      </c>
      <c r="AU1400" s="159" t="s">
        <v>90</v>
      </c>
      <c r="AV1400" s="13" t="s">
        <v>90</v>
      </c>
      <c r="AW1400" s="13" t="s">
        <v>36</v>
      </c>
      <c r="AX1400" s="13" t="s">
        <v>77</v>
      </c>
      <c r="AY1400" s="159" t="s">
        <v>358</v>
      </c>
    </row>
    <row r="1401" spans="2:65" s="14" customFormat="1" ht="11.25">
      <c r="B1401" s="165"/>
      <c r="D1401" s="152" t="s">
        <v>368</v>
      </c>
      <c r="E1401" s="166" t="s">
        <v>19</v>
      </c>
      <c r="F1401" s="167" t="s">
        <v>371</v>
      </c>
      <c r="H1401" s="168">
        <v>31.92</v>
      </c>
      <c r="I1401" s="169"/>
      <c r="L1401" s="165"/>
      <c r="M1401" s="170"/>
      <c r="T1401" s="171"/>
      <c r="AT1401" s="166" t="s">
        <v>368</v>
      </c>
      <c r="AU1401" s="166" t="s">
        <v>90</v>
      </c>
      <c r="AV1401" s="14" t="s">
        <v>364</v>
      </c>
      <c r="AW1401" s="14" t="s">
        <v>36</v>
      </c>
      <c r="AX1401" s="14" t="s">
        <v>84</v>
      </c>
      <c r="AY1401" s="166" t="s">
        <v>358</v>
      </c>
    </row>
    <row r="1402" spans="2:65" s="1" customFormat="1" ht="21.75" customHeight="1">
      <c r="B1402" s="33"/>
      <c r="C1402" s="134" t="s">
        <v>1740</v>
      </c>
      <c r="D1402" s="134" t="s">
        <v>360</v>
      </c>
      <c r="E1402" s="135" t="s">
        <v>2031</v>
      </c>
      <c r="F1402" s="136" t="s">
        <v>2032</v>
      </c>
      <c r="G1402" s="137" t="s">
        <v>235</v>
      </c>
      <c r="H1402" s="138">
        <v>456.3</v>
      </c>
      <c r="I1402" s="139"/>
      <c r="J1402" s="140">
        <f>ROUND(I1402*H1402,2)</f>
        <v>0</v>
      </c>
      <c r="K1402" s="136" t="s">
        <v>19</v>
      </c>
      <c r="L1402" s="33"/>
      <c r="M1402" s="141" t="s">
        <v>19</v>
      </c>
      <c r="N1402" s="142" t="s">
        <v>49</v>
      </c>
      <c r="P1402" s="143">
        <f>O1402*H1402</f>
        <v>0</v>
      </c>
      <c r="Q1402" s="143">
        <v>2.0000000000000001E-4</v>
      </c>
      <c r="R1402" s="143">
        <f>Q1402*H1402</f>
        <v>9.1260000000000008E-2</v>
      </c>
      <c r="S1402" s="143">
        <v>0</v>
      </c>
      <c r="T1402" s="144">
        <f>S1402*H1402</f>
        <v>0</v>
      </c>
      <c r="AR1402" s="145" t="s">
        <v>454</v>
      </c>
      <c r="AT1402" s="145" t="s">
        <v>360</v>
      </c>
      <c r="AU1402" s="145" t="s">
        <v>90</v>
      </c>
      <c r="AY1402" s="18" t="s">
        <v>358</v>
      </c>
      <c r="BE1402" s="146">
        <f>IF(N1402="základní",J1402,0)</f>
        <v>0</v>
      </c>
      <c r="BF1402" s="146">
        <f>IF(N1402="snížená",J1402,0)</f>
        <v>0</v>
      </c>
      <c r="BG1402" s="146">
        <f>IF(N1402="zákl. přenesená",J1402,0)</f>
        <v>0</v>
      </c>
      <c r="BH1402" s="146">
        <f>IF(N1402="sníž. přenesená",J1402,0)</f>
        <v>0</v>
      </c>
      <c r="BI1402" s="146">
        <f>IF(N1402="nulová",J1402,0)</f>
        <v>0</v>
      </c>
      <c r="BJ1402" s="18" t="s">
        <v>90</v>
      </c>
      <c r="BK1402" s="146">
        <f>ROUND(I1402*H1402,2)</f>
        <v>0</v>
      </c>
      <c r="BL1402" s="18" t="s">
        <v>454</v>
      </c>
      <c r="BM1402" s="145" t="s">
        <v>6194</v>
      </c>
    </row>
    <row r="1403" spans="2:65" s="12" customFormat="1" ht="11.25">
      <c r="B1403" s="151"/>
      <c r="D1403" s="152" t="s">
        <v>368</v>
      </c>
      <c r="E1403" s="153" t="s">
        <v>19</v>
      </c>
      <c r="F1403" s="154" t="s">
        <v>1787</v>
      </c>
      <c r="H1403" s="153" t="s">
        <v>19</v>
      </c>
      <c r="I1403" s="155"/>
      <c r="L1403" s="151"/>
      <c r="M1403" s="156"/>
      <c r="T1403" s="157"/>
      <c r="AT1403" s="153" t="s">
        <v>368</v>
      </c>
      <c r="AU1403" s="153" t="s">
        <v>90</v>
      </c>
      <c r="AV1403" s="12" t="s">
        <v>84</v>
      </c>
      <c r="AW1403" s="12" t="s">
        <v>36</v>
      </c>
      <c r="AX1403" s="12" t="s">
        <v>77</v>
      </c>
      <c r="AY1403" s="153" t="s">
        <v>358</v>
      </c>
    </row>
    <row r="1404" spans="2:65" s="13" customFormat="1" ht="11.25">
      <c r="B1404" s="158"/>
      <c r="D1404" s="152" t="s">
        <v>368</v>
      </c>
      <c r="E1404" s="159" t="s">
        <v>19</v>
      </c>
      <c r="F1404" s="160" t="s">
        <v>6195</v>
      </c>
      <c r="H1404" s="161">
        <v>456.3</v>
      </c>
      <c r="I1404" s="162"/>
      <c r="L1404" s="158"/>
      <c r="M1404" s="163"/>
      <c r="T1404" s="164"/>
      <c r="AT1404" s="159" t="s">
        <v>368</v>
      </c>
      <c r="AU1404" s="159" t="s">
        <v>90</v>
      </c>
      <c r="AV1404" s="13" t="s">
        <v>90</v>
      </c>
      <c r="AW1404" s="13" t="s">
        <v>36</v>
      </c>
      <c r="AX1404" s="13" t="s">
        <v>77</v>
      </c>
      <c r="AY1404" s="159" t="s">
        <v>358</v>
      </c>
    </row>
    <row r="1405" spans="2:65" s="14" customFormat="1" ht="11.25">
      <c r="B1405" s="165"/>
      <c r="D1405" s="152" t="s">
        <v>368</v>
      </c>
      <c r="E1405" s="166" t="s">
        <v>19</v>
      </c>
      <c r="F1405" s="167" t="s">
        <v>371</v>
      </c>
      <c r="H1405" s="168">
        <v>456.3</v>
      </c>
      <c r="I1405" s="169"/>
      <c r="L1405" s="165"/>
      <c r="M1405" s="170"/>
      <c r="T1405" s="171"/>
      <c r="AT1405" s="166" t="s">
        <v>368</v>
      </c>
      <c r="AU1405" s="166" t="s">
        <v>90</v>
      </c>
      <c r="AV1405" s="14" t="s">
        <v>364</v>
      </c>
      <c r="AW1405" s="14" t="s">
        <v>36</v>
      </c>
      <c r="AX1405" s="14" t="s">
        <v>84</v>
      </c>
      <c r="AY1405" s="166" t="s">
        <v>358</v>
      </c>
    </row>
    <row r="1406" spans="2:65" s="1" customFormat="1" ht="24.2" customHeight="1">
      <c r="B1406" s="33"/>
      <c r="C1406" s="134" t="s">
        <v>1745</v>
      </c>
      <c r="D1406" s="134" t="s">
        <v>360</v>
      </c>
      <c r="E1406" s="135" t="s">
        <v>6196</v>
      </c>
      <c r="F1406" s="136" t="s">
        <v>6197</v>
      </c>
      <c r="G1406" s="137" t="s">
        <v>235</v>
      </c>
      <c r="H1406" s="138">
        <v>249.6</v>
      </c>
      <c r="I1406" s="139"/>
      <c r="J1406" s="140">
        <f>ROUND(I1406*H1406,2)</f>
        <v>0</v>
      </c>
      <c r="K1406" s="136" t="s">
        <v>363</v>
      </c>
      <c r="L1406" s="33"/>
      <c r="M1406" s="141" t="s">
        <v>19</v>
      </c>
      <c r="N1406" s="142" t="s">
        <v>49</v>
      </c>
      <c r="P1406" s="143">
        <f>O1406*H1406</f>
        <v>0</v>
      </c>
      <c r="Q1406" s="143">
        <v>0</v>
      </c>
      <c r="R1406" s="143">
        <f>Q1406*H1406</f>
        <v>0</v>
      </c>
      <c r="S1406" s="143">
        <v>0</v>
      </c>
      <c r="T1406" s="144">
        <f>S1406*H1406</f>
        <v>0</v>
      </c>
      <c r="AR1406" s="145" t="s">
        <v>454</v>
      </c>
      <c r="AT1406" s="145" t="s">
        <v>360</v>
      </c>
      <c r="AU1406" s="145" t="s">
        <v>90</v>
      </c>
      <c r="AY1406" s="18" t="s">
        <v>358</v>
      </c>
      <c r="BE1406" s="146">
        <f>IF(N1406="základní",J1406,0)</f>
        <v>0</v>
      </c>
      <c r="BF1406" s="146">
        <f>IF(N1406="snížená",J1406,0)</f>
        <v>0</v>
      </c>
      <c r="BG1406" s="146">
        <f>IF(N1406="zákl. přenesená",J1406,0)</f>
        <v>0</v>
      </c>
      <c r="BH1406" s="146">
        <f>IF(N1406="sníž. přenesená",J1406,0)</f>
        <v>0</v>
      </c>
      <c r="BI1406" s="146">
        <f>IF(N1406="nulová",J1406,0)</f>
        <v>0</v>
      </c>
      <c r="BJ1406" s="18" t="s">
        <v>90</v>
      </c>
      <c r="BK1406" s="146">
        <f>ROUND(I1406*H1406,2)</f>
        <v>0</v>
      </c>
      <c r="BL1406" s="18" t="s">
        <v>454</v>
      </c>
      <c r="BM1406" s="145" t="s">
        <v>6198</v>
      </c>
    </row>
    <row r="1407" spans="2:65" s="1" customFormat="1" ht="11.25">
      <c r="B1407" s="33"/>
      <c r="D1407" s="147" t="s">
        <v>366</v>
      </c>
      <c r="F1407" s="148" t="s">
        <v>6199</v>
      </c>
      <c r="I1407" s="149"/>
      <c r="L1407" s="33"/>
      <c r="M1407" s="150"/>
      <c r="T1407" s="54"/>
      <c r="AT1407" s="18" t="s">
        <v>366</v>
      </c>
      <c r="AU1407" s="18" t="s">
        <v>90</v>
      </c>
    </row>
    <row r="1408" spans="2:65" s="13" customFormat="1" ht="11.25">
      <c r="B1408" s="158"/>
      <c r="D1408" s="152" t="s">
        <v>368</v>
      </c>
      <c r="E1408" s="159" t="s">
        <v>19</v>
      </c>
      <c r="F1408" s="160" t="s">
        <v>6200</v>
      </c>
      <c r="H1408" s="161">
        <v>249.6</v>
      </c>
      <c r="I1408" s="162"/>
      <c r="L1408" s="158"/>
      <c r="M1408" s="163"/>
      <c r="T1408" s="164"/>
      <c r="AT1408" s="159" t="s">
        <v>368</v>
      </c>
      <c r="AU1408" s="159" t="s">
        <v>90</v>
      </c>
      <c r="AV1408" s="13" t="s">
        <v>90</v>
      </c>
      <c r="AW1408" s="13" t="s">
        <v>36</v>
      </c>
      <c r="AX1408" s="13" t="s">
        <v>77</v>
      </c>
      <c r="AY1408" s="159" t="s">
        <v>358</v>
      </c>
    </row>
    <row r="1409" spans="2:65" s="14" customFormat="1" ht="11.25">
      <c r="B1409" s="165"/>
      <c r="D1409" s="152" t="s">
        <v>368</v>
      </c>
      <c r="E1409" s="166" t="s">
        <v>19</v>
      </c>
      <c r="F1409" s="167" t="s">
        <v>371</v>
      </c>
      <c r="H1409" s="168">
        <v>249.6</v>
      </c>
      <c r="I1409" s="169"/>
      <c r="L1409" s="165"/>
      <c r="M1409" s="170"/>
      <c r="T1409" s="171"/>
      <c r="AT1409" s="166" t="s">
        <v>368</v>
      </c>
      <c r="AU1409" s="166" t="s">
        <v>90</v>
      </c>
      <c r="AV1409" s="14" t="s">
        <v>364</v>
      </c>
      <c r="AW1409" s="14" t="s">
        <v>36</v>
      </c>
      <c r="AX1409" s="14" t="s">
        <v>84</v>
      </c>
      <c r="AY1409" s="166" t="s">
        <v>358</v>
      </c>
    </row>
    <row r="1410" spans="2:65" s="1" customFormat="1" ht="24.2" customHeight="1">
      <c r="B1410" s="33"/>
      <c r="C1410" s="179" t="s">
        <v>1750</v>
      </c>
      <c r="D1410" s="179" t="s">
        <v>440</v>
      </c>
      <c r="E1410" s="180" t="s">
        <v>6201</v>
      </c>
      <c r="F1410" s="181" t="s">
        <v>6202</v>
      </c>
      <c r="G1410" s="182" t="s">
        <v>235</v>
      </c>
      <c r="H1410" s="183">
        <v>262.08</v>
      </c>
      <c r="I1410" s="184"/>
      <c r="J1410" s="185">
        <f>ROUND(I1410*H1410,2)</f>
        <v>0</v>
      </c>
      <c r="K1410" s="181" t="s">
        <v>19</v>
      </c>
      <c r="L1410" s="186"/>
      <c r="M1410" s="187" t="s">
        <v>19</v>
      </c>
      <c r="N1410" s="188" t="s">
        <v>49</v>
      </c>
      <c r="P1410" s="143">
        <f>O1410*H1410</f>
        <v>0</v>
      </c>
      <c r="Q1410" s="143">
        <v>1.2E-2</v>
      </c>
      <c r="R1410" s="143">
        <f>Q1410*H1410</f>
        <v>3.1449599999999998</v>
      </c>
      <c r="S1410" s="143">
        <v>0</v>
      </c>
      <c r="T1410" s="144">
        <f>S1410*H1410</f>
        <v>0</v>
      </c>
      <c r="AR1410" s="145" t="s">
        <v>558</v>
      </c>
      <c r="AT1410" s="145" t="s">
        <v>440</v>
      </c>
      <c r="AU1410" s="145" t="s">
        <v>90</v>
      </c>
      <c r="AY1410" s="18" t="s">
        <v>358</v>
      </c>
      <c r="BE1410" s="146">
        <f>IF(N1410="základní",J1410,0)</f>
        <v>0</v>
      </c>
      <c r="BF1410" s="146">
        <f>IF(N1410="snížená",J1410,0)</f>
        <v>0</v>
      </c>
      <c r="BG1410" s="146">
        <f>IF(N1410="zákl. přenesená",J1410,0)</f>
        <v>0</v>
      </c>
      <c r="BH1410" s="146">
        <f>IF(N1410="sníž. přenesená",J1410,0)</f>
        <v>0</v>
      </c>
      <c r="BI1410" s="146">
        <f>IF(N1410="nulová",J1410,0)</f>
        <v>0</v>
      </c>
      <c r="BJ1410" s="18" t="s">
        <v>90</v>
      </c>
      <c r="BK1410" s="146">
        <f>ROUND(I1410*H1410,2)</f>
        <v>0</v>
      </c>
      <c r="BL1410" s="18" t="s">
        <v>454</v>
      </c>
      <c r="BM1410" s="145" t="s">
        <v>6203</v>
      </c>
    </row>
    <row r="1411" spans="2:65" s="13" customFormat="1" ht="11.25">
      <c r="B1411" s="158"/>
      <c r="D1411" s="152" t="s">
        <v>368</v>
      </c>
      <c r="E1411" s="159" t="s">
        <v>19</v>
      </c>
      <c r="F1411" s="160" t="s">
        <v>6200</v>
      </c>
      <c r="H1411" s="161">
        <v>249.6</v>
      </c>
      <c r="I1411" s="162"/>
      <c r="L1411" s="158"/>
      <c r="M1411" s="163"/>
      <c r="T1411" s="164"/>
      <c r="AT1411" s="159" t="s">
        <v>368</v>
      </c>
      <c r="AU1411" s="159" t="s">
        <v>90</v>
      </c>
      <c r="AV1411" s="13" t="s">
        <v>90</v>
      </c>
      <c r="AW1411" s="13" t="s">
        <v>36</v>
      </c>
      <c r="AX1411" s="13" t="s">
        <v>77</v>
      </c>
      <c r="AY1411" s="159" t="s">
        <v>358</v>
      </c>
    </row>
    <row r="1412" spans="2:65" s="14" customFormat="1" ht="11.25">
      <c r="B1412" s="165"/>
      <c r="D1412" s="152" t="s">
        <v>368</v>
      </c>
      <c r="E1412" s="166" t="s">
        <v>19</v>
      </c>
      <c r="F1412" s="167" t="s">
        <v>371</v>
      </c>
      <c r="H1412" s="168">
        <v>249.6</v>
      </c>
      <c r="I1412" s="169"/>
      <c r="L1412" s="165"/>
      <c r="M1412" s="170"/>
      <c r="T1412" s="171"/>
      <c r="AT1412" s="166" t="s">
        <v>368</v>
      </c>
      <c r="AU1412" s="166" t="s">
        <v>90</v>
      </c>
      <c r="AV1412" s="14" t="s">
        <v>364</v>
      </c>
      <c r="AW1412" s="14" t="s">
        <v>36</v>
      </c>
      <c r="AX1412" s="14" t="s">
        <v>84</v>
      </c>
      <c r="AY1412" s="166" t="s">
        <v>358</v>
      </c>
    </row>
    <row r="1413" spans="2:65" s="13" customFormat="1" ht="11.25">
      <c r="B1413" s="158"/>
      <c r="D1413" s="152" t="s">
        <v>368</v>
      </c>
      <c r="F1413" s="160" t="s">
        <v>6204</v>
      </c>
      <c r="H1413" s="161">
        <v>262.08</v>
      </c>
      <c r="I1413" s="162"/>
      <c r="L1413" s="158"/>
      <c r="M1413" s="163"/>
      <c r="T1413" s="164"/>
      <c r="AT1413" s="159" t="s">
        <v>368</v>
      </c>
      <c r="AU1413" s="159" t="s">
        <v>90</v>
      </c>
      <c r="AV1413" s="13" t="s">
        <v>90</v>
      </c>
      <c r="AW1413" s="13" t="s">
        <v>4</v>
      </c>
      <c r="AX1413" s="13" t="s">
        <v>84</v>
      </c>
      <c r="AY1413" s="159" t="s">
        <v>358</v>
      </c>
    </row>
    <row r="1414" spans="2:65" s="1" customFormat="1" ht="66.75" customHeight="1">
      <c r="B1414" s="33"/>
      <c r="C1414" s="134" t="s">
        <v>1755</v>
      </c>
      <c r="D1414" s="134" t="s">
        <v>360</v>
      </c>
      <c r="E1414" s="135" t="s">
        <v>2036</v>
      </c>
      <c r="F1414" s="136" t="s">
        <v>2037</v>
      </c>
      <c r="G1414" s="137" t="s">
        <v>1498</v>
      </c>
      <c r="H1414" s="189"/>
      <c r="I1414" s="139"/>
      <c r="J1414" s="140">
        <f>ROUND(I1414*H1414,2)</f>
        <v>0</v>
      </c>
      <c r="K1414" s="136" t="s">
        <v>363</v>
      </c>
      <c r="L1414" s="33"/>
      <c r="M1414" s="141" t="s">
        <v>19</v>
      </c>
      <c r="N1414" s="142" t="s">
        <v>49</v>
      </c>
      <c r="P1414" s="143">
        <f>O1414*H1414</f>
        <v>0</v>
      </c>
      <c r="Q1414" s="143">
        <v>0</v>
      </c>
      <c r="R1414" s="143">
        <f>Q1414*H1414</f>
        <v>0</v>
      </c>
      <c r="S1414" s="143">
        <v>0</v>
      </c>
      <c r="T1414" s="144">
        <f>S1414*H1414</f>
        <v>0</v>
      </c>
      <c r="AR1414" s="145" t="s">
        <v>454</v>
      </c>
      <c r="AT1414" s="145" t="s">
        <v>360</v>
      </c>
      <c r="AU1414" s="145" t="s">
        <v>90</v>
      </c>
      <c r="AY1414" s="18" t="s">
        <v>358</v>
      </c>
      <c r="BE1414" s="146">
        <f>IF(N1414="základní",J1414,0)</f>
        <v>0</v>
      </c>
      <c r="BF1414" s="146">
        <f>IF(N1414="snížená",J1414,0)</f>
        <v>0</v>
      </c>
      <c r="BG1414" s="146">
        <f>IF(N1414="zákl. přenesená",J1414,0)</f>
        <v>0</v>
      </c>
      <c r="BH1414" s="146">
        <f>IF(N1414="sníž. přenesená",J1414,0)</f>
        <v>0</v>
      </c>
      <c r="BI1414" s="146">
        <f>IF(N1414="nulová",J1414,0)</f>
        <v>0</v>
      </c>
      <c r="BJ1414" s="18" t="s">
        <v>90</v>
      </c>
      <c r="BK1414" s="146">
        <f>ROUND(I1414*H1414,2)</f>
        <v>0</v>
      </c>
      <c r="BL1414" s="18" t="s">
        <v>454</v>
      </c>
      <c r="BM1414" s="145" t="s">
        <v>2038</v>
      </c>
    </row>
    <row r="1415" spans="2:65" s="1" customFormat="1" ht="11.25">
      <c r="B1415" s="33"/>
      <c r="D1415" s="147" t="s">
        <v>366</v>
      </c>
      <c r="F1415" s="148" t="s">
        <v>2039</v>
      </c>
      <c r="I1415" s="149"/>
      <c r="L1415" s="33"/>
      <c r="M1415" s="150"/>
      <c r="T1415" s="54"/>
      <c r="AT1415" s="18" t="s">
        <v>366</v>
      </c>
      <c r="AU1415" s="18" t="s">
        <v>90</v>
      </c>
    </row>
    <row r="1416" spans="2:65" s="11" customFormat="1" ht="22.9" customHeight="1">
      <c r="B1416" s="122"/>
      <c r="D1416" s="123" t="s">
        <v>76</v>
      </c>
      <c r="E1416" s="132" t="s">
        <v>2040</v>
      </c>
      <c r="F1416" s="132" t="s">
        <v>2041</v>
      </c>
      <c r="I1416" s="125"/>
      <c r="J1416" s="133">
        <f>BK1416</f>
        <v>0</v>
      </c>
      <c r="L1416" s="122"/>
      <c r="M1416" s="127"/>
      <c r="P1416" s="128">
        <f>SUM(P1417:P1463)</f>
        <v>0</v>
      </c>
      <c r="R1416" s="128">
        <f>SUM(R1417:R1463)</f>
        <v>0.159152025</v>
      </c>
      <c r="T1416" s="129">
        <f>SUM(T1417:T1463)</f>
        <v>0</v>
      </c>
      <c r="AR1416" s="123" t="s">
        <v>90</v>
      </c>
      <c r="AT1416" s="130" t="s">
        <v>76</v>
      </c>
      <c r="AU1416" s="130" t="s">
        <v>84</v>
      </c>
      <c r="AY1416" s="123" t="s">
        <v>358</v>
      </c>
      <c r="BK1416" s="131">
        <f>SUM(BK1417:BK1463)</f>
        <v>0</v>
      </c>
    </row>
    <row r="1417" spans="2:65" s="1" customFormat="1" ht="24.2" customHeight="1">
      <c r="B1417" s="33"/>
      <c r="C1417" s="134" t="s">
        <v>1760</v>
      </c>
      <c r="D1417" s="134" t="s">
        <v>360</v>
      </c>
      <c r="E1417" s="135" t="s">
        <v>6205</v>
      </c>
      <c r="F1417" s="136" t="s">
        <v>6206</v>
      </c>
      <c r="G1417" s="137" t="s">
        <v>235</v>
      </c>
      <c r="H1417" s="138">
        <v>26.5</v>
      </c>
      <c r="I1417" s="139"/>
      <c r="J1417" s="140">
        <f>ROUND(I1417*H1417,2)</f>
        <v>0</v>
      </c>
      <c r="K1417" s="136" t="s">
        <v>363</v>
      </c>
      <c r="L1417" s="33"/>
      <c r="M1417" s="141" t="s">
        <v>19</v>
      </c>
      <c r="N1417" s="142" t="s">
        <v>49</v>
      </c>
      <c r="P1417" s="143">
        <f>O1417*H1417</f>
        <v>0</v>
      </c>
      <c r="Q1417" s="143">
        <v>5.6525E-4</v>
      </c>
      <c r="R1417" s="143">
        <f>Q1417*H1417</f>
        <v>1.4979124999999999E-2</v>
      </c>
      <c r="S1417" s="143">
        <v>0</v>
      </c>
      <c r="T1417" s="144">
        <f>S1417*H1417</f>
        <v>0</v>
      </c>
      <c r="AR1417" s="145" t="s">
        <v>454</v>
      </c>
      <c r="AT1417" s="145" t="s">
        <v>360</v>
      </c>
      <c r="AU1417" s="145" t="s">
        <v>90</v>
      </c>
      <c r="AY1417" s="18" t="s">
        <v>358</v>
      </c>
      <c r="BE1417" s="146">
        <f>IF(N1417="základní",J1417,0)</f>
        <v>0</v>
      </c>
      <c r="BF1417" s="146">
        <f>IF(N1417="snížená",J1417,0)</f>
        <v>0</v>
      </c>
      <c r="BG1417" s="146">
        <f>IF(N1417="zákl. přenesená",J1417,0)</f>
        <v>0</v>
      </c>
      <c r="BH1417" s="146">
        <f>IF(N1417="sníž. přenesená",J1417,0)</f>
        <v>0</v>
      </c>
      <c r="BI1417" s="146">
        <f>IF(N1417="nulová",J1417,0)</f>
        <v>0</v>
      </c>
      <c r="BJ1417" s="18" t="s">
        <v>90</v>
      </c>
      <c r="BK1417" s="146">
        <f>ROUND(I1417*H1417,2)</f>
        <v>0</v>
      </c>
      <c r="BL1417" s="18" t="s">
        <v>454</v>
      </c>
      <c r="BM1417" s="145" t="s">
        <v>6207</v>
      </c>
    </row>
    <row r="1418" spans="2:65" s="1" customFormat="1" ht="11.25">
      <c r="B1418" s="33"/>
      <c r="D1418" s="147" t="s">
        <v>366</v>
      </c>
      <c r="F1418" s="148" t="s">
        <v>6208</v>
      </c>
      <c r="I1418" s="149"/>
      <c r="L1418" s="33"/>
      <c r="M1418" s="150"/>
      <c r="T1418" s="54"/>
      <c r="AT1418" s="18" t="s">
        <v>366</v>
      </c>
      <c r="AU1418" s="18" t="s">
        <v>90</v>
      </c>
    </row>
    <row r="1419" spans="2:65" s="12" customFormat="1" ht="11.25">
      <c r="B1419" s="151"/>
      <c r="D1419" s="152" t="s">
        <v>368</v>
      </c>
      <c r="E1419" s="153" t="s">
        <v>19</v>
      </c>
      <c r="F1419" s="154" t="s">
        <v>485</v>
      </c>
      <c r="H1419" s="153" t="s">
        <v>19</v>
      </c>
      <c r="I1419" s="155"/>
      <c r="L1419" s="151"/>
      <c r="M1419" s="156"/>
      <c r="T1419" s="157"/>
      <c r="AT1419" s="153" t="s">
        <v>368</v>
      </c>
      <c r="AU1419" s="153" t="s">
        <v>90</v>
      </c>
      <c r="AV1419" s="12" t="s">
        <v>84</v>
      </c>
      <c r="AW1419" s="12" t="s">
        <v>36</v>
      </c>
      <c r="AX1419" s="12" t="s">
        <v>77</v>
      </c>
      <c r="AY1419" s="153" t="s">
        <v>358</v>
      </c>
    </row>
    <row r="1420" spans="2:65" s="12" customFormat="1" ht="11.25">
      <c r="B1420" s="151"/>
      <c r="D1420" s="152" t="s">
        <v>368</v>
      </c>
      <c r="E1420" s="153" t="s">
        <v>19</v>
      </c>
      <c r="F1420" s="154" t="s">
        <v>1589</v>
      </c>
      <c r="H1420" s="153" t="s">
        <v>19</v>
      </c>
      <c r="I1420" s="155"/>
      <c r="L1420" s="151"/>
      <c r="M1420" s="156"/>
      <c r="T1420" s="157"/>
      <c r="AT1420" s="153" t="s">
        <v>368</v>
      </c>
      <c r="AU1420" s="153" t="s">
        <v>90</v>
      </c>
      <c r="AV1420" s="12" t="s">
        <v>84</v>
      </c>
      <c r="AW1420" s="12" t="s">
        <v>36</v>
      </c>
      <c r="AX1420" s="12" t="s">
        <v>77</v>
      </c>
      <c r="AY1420" s="153" t="s">
        <v>358</v>
      </c>
    </row>
    <row r="1421" spans="2:65" s="13" customFormat="1" ht="11.25">
      <c r="B1421" s="158"/>
      <c r="D1421" s="152" t="s">
        <v>368</v>
      </c>
      <c r="E1421" s="159" t="s">
        <v>19</v>
      </c>
      <c r="F1421" s="160" t="s">
        <v>6209</v>
      </c>
      <c r="H1421" s="161">
        <v>26.5</v>
      </c>
      <c r="I1421" s="162"/>
      <c r="L1421" s="158"/>
      <c r="M1421" s="163"/>
      <c r="T1421" s="164"/>
      <c r="AT1421" s="159" t="s">
        <v>368</v>
      </c>
      <c r="AU1421" s="159" t="s">
        <v>90</v>
      </c>
      <c r="AV1421" s="13" t="s">
        <v>90</v>
      </c>
      <c r="AW1421" s="13" t="s">
        <v>36</v>
      </c>
      <c r="AX1421" s="13" t="s">
        <v>77</v>
      </c>
      <c r="AY1421" s="159" t="s">
        <v>358</v>
      </c>
    </row>
    <row r="1422" spans="2:65" s="14" customFormat="1" ht="11.25">
      <c r="B1422" s="165"/>
      <c r="D1422" s="152" t="s">
        <v>368</v>
      </c>
      <c r="E1422" s="166" t="s">
        <v>19</v>
      </c>
      <c r="F1422" s="167" t="s">
        <v>371</v>
      </c>
      <c r="H1422" s="168">
        <v>26.5</v>
      </c>
      <c r="I1422" s="169"/>
      <c r="L1422" s="165"/>
      <c r="M1422" s="170"/>
      <c r="T1422" s="171"/>
      <c r="AT1422" s="166" t="s">
        <v>368</v>
      </c>
      <c r="AU1422" s="166" t="s">
        <v>90</v>
      </c>
      <c r="AV1422" s="14" t="s">
        <v>364</v>
      </c>
      <c r="AW1422" s="14" t="s">
        <v>36</v>
      </c>
      <c r="AX1422" s="14" t="s">
        <v>84</v>
      </c>
      <c r="AY1422" s="166" t="s">
        <v>358</v>
      </c>
    </row>
    <row r="1423" spans="2:65" s="1" customFormat="1" ht="33" customHeight="1">
      <c r="B1423" s="33"/>
      <c r="C1423" s="134" t="s">
        <v>1765</v>
      </c>
      <c r="D1423" s="134" t="s">
        <v>360</v>
      </c>
      <c r="E1423" s="135" t="s">
        <v>6210</v>
      </c>
      <c r="F1423" s="136" t="s">
        <v>6211</v>
      </c>
      <c r="G1423" s="137" t="s">
        <v>235</v>
      </c>
      <c r="H1423" s="138">
        <v>50</v>
      </c>
      <c r="I1423" s="139"/>
      <c r="J1423" s="140">
        <f>ROUND(I1423*H1423,2)</f>
        <v>0</v>
      </c>
      <c r="K1423" s="136" t="s">
        <v>363</v>
      </c>
      <c r="L1423" s="33"/>
      <c r="M1423" s="141" t="s">
        <v>19</v>
      </c>
      <c r="N1423" s="142" t="s">
        <v>49</v>
      </c>
      <c r="P1423" s="143">
        <f>O1423*H1423</f>
        <v>0</v>
      </c>
      <c r="Q1423" s="143">
        <v>3.8210000000000002E-4</v>
      </c>
      <c r="R1423" s="143">
        <f>Q1423*H1423</f>
        <v>1.9105E-2</v>
      </c>
      <c r="S1423" s="143">
        <v>0</v>
      </c>
      <c r="T1423" s="144">
        <f>S1423*H1423</f>
        <v>0</v>
      </c>
      <c r="AR1423" s="145" t="s">
        <v>454</v>
      </c>
      <c r="AT1423" s="145" t="s">
        <v>360</v>
      </c>
      <c r="AU1423" s="145" t="s">
        <v>90</v>
      </c>
      <c r="AY1423" s="18" t="s">
        <v>358</v>
      </c>
      <c r="BE1423" s="146">
        <f>IF(N1423="základní",J1423,0)</f>
        <v>0</v>
      </c>
      <c r="BF1423" s="146">
        <f>IF(N1423="snížená",J1423,0)</f>
        <v>0</v>
      </c>
      <c r="BG1423" s="146">
        <f>IF(N1423="zákl. přenesená",J1423,0)</f>
        <v>0</v>
      </c>
      <c r="BH1423" s="146">
        <f>IF(N1423="sníž. přenesená",J1423,0)</f>
        <v>0</v>
      </c>
      <c r="BI1423" s="146">
        <f>IF(N1423="nulová",J1423,0)</f>
        <v>0</v>
      </c>
      <c r="BJ1423" s="18" t="s">
        <v>90</v>
      </c>
      <c r="BK1423" s="146">
        <f>ROUND(I1423*H1423,2)</f>
        <v>0</v>
      </c>
      <c r="BL1423" s="18" t="s">
        <v>454</v>
      </c>
      <c r="BM1423" s="145" t="s">
        <v>6212</v>
      </c>
    </row>
    <row r="1424" spans="2:65" s="1" customFormat="1" ht="11.25">
      <c r="B1424" s="33"/>
      <c r="D1424" s="147" t="s">
        <v>366</v>
      </c>
      <c r="F1424" s="148" t="s">
        <v>6213</v>
      </c>
      <c r="I1424" s="149"/>
      <c r="L1424" s="33"/>
      <c r="M1424" s="150"/>
      <c r="T1424" s="54"/>
      <c r="AT1424" s="18" t="s">
        <v>366</v>
      </c>
      <c r="AU1424" s="18" t="s">
        <v>90</v>
      </c>
    </row>
    <row r="1425" spans="2:65" s="12" customFormat="1" ht="11.25">
      <c r="B1425" s="151"/>
      <c r="D1425" s="152" t="s">
        <v>368</v>
      </c>
      <c r="E1425" s="153" t="s">
        <v>19</v>
      </c>
      <c r="F1425" s="154" t="s">
        <v>485</v>
      </c>
      <c r="H1425" s="153" t="s">
        <v>19</v>
      </c>
      <c r="I1425" s="155"/>
      <c r="L1425" s="151"/>
      <c r="M1425" s="156"/>
      <c r="T1425" s="157"/>
      <c r="AT1425" s="153" t="s">
        <v>368</v>
      </c>
      <c r="AU1425" s="153" t="s">
        <v>90</v>
      </c>
      <c r="AV1425" s="12" t="s">
        <v>84</v>
      </c>
      <c r="AW1425" s="12" t="s">
        <v>36</v>
      </c>
      <c r="AX1425" s="12" t="s">
        <v>77</v>
      </c>
      <c r="AY1425" s="153" t="s">
        <v>358</v>
      </c>
    </row>
    <row r="1426" spans="2:65" s="12" customFormat="1" ht="11.25">
      <c r="B1426" s="151"/>
      <c r="D1426" s="152" t="s">
        <v>368</v>
      </c>
      <c r="E1426" s="153" t="s">
        <v>19</v>
      </c>
      <c r="F1426" s="154" t="s">
        <v>1589</v>
      </c>
      <c r="H1426" s="153" t="s">
        <v>19</v>
      </c>
      <c r="I1426" s="155"/>
      <c r="L1426" s="151"/>
      <c r="M1426" s="156"/>
      <c r="T1426" s="157"/>
      <c r="AT1426" s="153" t="s">
        <v>368</v>
      </c>
      <c r="AU1426" s="153" t="s">
        <v>90</v>
      </c>
      <c r="AV1426" s="12" t="s">
        <v>84</v>
      </c>
      <c r="AW1426" s="12" t="s">
        <v>36</v>
      </c>
      <c r="AX1426" s="12" t="s">
        <v>77</v>
      </c>
      <c r="AY1426" s="153" t="s">
        <v>358</v>
      </c>
    </row>
    <row r="1427" spans="2:65" s="13" customFormat="1" ht="11.25">
      <c r="B1427" s="158"/>
      <c r="D1427" s="152" t="s">
        <v>368</v>
      </c>
      <c r="E1427" s="159" t="s">
        <v>19</v>
      </c>
      <c r="F1427" s="160" t="s">
        <v>6214</v>
      </c>
      <c r="H1427" s="161">
        <v>50</v>
      </c>
      <c r="I1427" s="162"/>
      <c r="L1427" s="158"/>
      <c r="M1427" s="163"/>
      <c r="T1427" s="164"/>
      <c r="AT1427" s="159" t="s">
        <v>368</v>
      </c>
      <c r="AU1427" s="159" t="s">
        <v>90</v>
      </c>
      <c r="AV1427" s="13" t="s">
        <v>90</v>
      </c>
      <c r="AW1427" s="13" t="s">
        <v>36</v>
      </c>
      <c r="AX1427" s="13" t="s">
        <v>77</v>
      </c>
      <c r="AY1427" s="159" t="s">
        <v>358</v>
      </c>
    </row>
    <row r="1428" spans="2:65" s="14" customFormat="1" ht="11.25">
      <c r="B1428" s="165"/>
      <c r="D1428" s="152" t="s">
        <v>368</v>
      </c>
      <c r="E1428" s="166" t="s">
        <v>19</v>
      </c>
      <c r="F1428" s="167" t="s">
        <v>371</v>
      </c>
      <c r="H1428" s="168">
        <v>50</v>
      </c>
      <c r="I1428" s="169"/>
      <c r="L1428" s="165"/>
      <c r="M1428" s="170"/>
      <c r="T1428" s="171"/>
      <c r="AT1428" s="166" t="s">
        <v>368</v>
      </c>
      <c r="AU1428" s="166" t="s">
        <v>90</v>
      </c>
      <c r="AV1428" s="14" t="s">
        <v>364</v>
      </c>
      <c r="AW1428" s="14" t="s">
        <v>36</v>
      </c>
      <c r="AX1428" s="14" t="s">
        <v>84</v>
      </c>
      <c r="AY1428" s="166" t="s">
        <v>358</v>
      </c>
    </row>
    <row r="1429" spans="2:65" s="1" customFormat="1" ht="33" customHeight="1">
      <c r="B1429" s="33"/>
      <c r="C1429" s="134" t="s">
        <v>1771</v>
      </c>
      <c r="D1429" s="134" t="s">
        <v>360</v>
      </c>
      <c r="E1429" s="135" t="s">
        <v>6215</v>
      </c>
      <c r="F1429" s="136" t="s">
        <v>6216</v>
      </c>
      <c r="G1429" s="137" t="s">
        <v>235</v>
      </c>
      <c r="H1429" s="138">
        <v>3.8</v>
      </c>
      <c r="I1429" s="139"/>
      <c r="J1429" s="140">
        <f>ROUND(I1429*H1429,2)</f>
        <v>0</v>
      </c>
      <c r="K1429" s="136" t="s">
        <v>19</v>
      </c>
      <c r="L1429" s="33"/>
      <c r="M1429" s="141" t="s">
        <v>19</v>
      </c>
      <c r="N1429" s="142" t="s">
        <v>49</v>
      </c>
      <c r="P1429" s="143">
        <f>O1429*H1429</f>
        <v>0</v>
      </c>
      <c r="Q1429" s="143">
        <v>2.4299999999999999E-3</v>
      </c>
      <c r="R1429" s="143">
        <f>Q1429*H1429</f>
        <v>9.2339999999999992E-3</v>
      </c>
      <c r="S1429" s="143">
        <v>0</v>
      </c>
      <c r="T1429" s="144">
        <f>S1429*H1429</f>
        <v>0</v>
      </c>
      <c r="AR1429" s="145" t="s">
        <v>454</v>
      </c>
      <c r="AT1429" s="145" t="s">
        <v>360</v>
      </c>
      <c r="AU1429" s="145" t="s">
        <v>90</v>
      </c>
      <c r="AY1429" s="18" t="s">
        <v>358</v>
      </c>
      <c r="BE1429" s="146">
        <f>IF(N1429="základní",J1429,0)</f>
        <v>0</v>
      </c>
      <c r="BF1429" s="146">
        <f>IF(N1429="snížená",J1429,0)</f>
        <v>0</v>
      </c>
      <c r="BG1429" s="146">
        <f>IF(N1429="zákl. přenesená",J1429,0)</f>
        <v>0</v>
      </c>
      <c r="BH1429" s="146">
        <f>IF(N1429="sníž. přenesená",J1429,0)</f>
        <v>0</v>
      </c>
      <c r="BI1429" s="146">
        <f>IF(N1429="nulová",J1429,0)</f>
        <v>0</v>
      </c>
      <c r="BJ1429" s="18" t="s">
        <v>90</v>
      </c>
      <c r="BK1429" s="146">
        <f>ROUND(I1429*H1429,2)</f>
        <v>0</v>
      </c>
      <c r="BL1429" s="18" t="s">
        <v>454</v>
      </c>
      <c r="BM1429" s="145" t="s">
        <v>6217</v>
      </c>
    </row>
    <row r="1430" spans="2:65" s="12" customFormat="1" ht="11.25">
      <c r="B1430" s="151"/>
      <c r="D1430" s="152" t="s">
        <v>368</v>
      </c>
      <c r="E1430" s="153" t="s">
        <v>19</v>
      </c>
      <c r="F1430" s="154" t="s">
        <v>485</v>
      </c>
      <c r="H1430" s="153" t="s">
        <v>19</v>
      </c>
      <c r="I1430" s="155"/>
      <c r="L1430" s="151"/>
      <c r="M1430" s="156"/>
      <c r="T1430" s="157"/>
      <c r="AT1430" s="153" t="s">
        <v>368</v>
      </c>
      <c r="AU1430" s="153" t="s">
        <v>90</v>
      </c>
      <c r="AV1430" s="12" t="s">
        <v>84</v>
      </c>
      <c r="AW1430" s="12" t="s">
        <v>36</v>
      </c>
      <c r="AX1430" s="12" t="s">
        <v>77</v>
      </c>
      <c r="AY1430" s="153" t="s">
        <v>358</v>
      </c>
    </row>
    <row r="1431" spans="2:65" s="12" customFormat="1" ht="11.25">
      <c r="B1431" s="151"/>
      <c r="D1431" s="152" t="s">
        <v>368</v>
      </c>
      <c r="E1431" s="153" t="s">
        <v>19</v>
      </c>
      <c r="F1431" s="154" t="s">
        <v>1589</v>
      </c>
      <c r="H1431" s="153" t="s">
        <v>19</v>
      </c>
      <c r="I1431" s="155"/>
      <c r="L1431" s="151"/>
      <c r="M1431" s="156"/>
      <c r="T1431" s="157"/>
      <c r="AT1431" s="153" t="s">
        <v>368</v>
      </c>
      <c r="AU1431" s="153" t="s">
        <v>90</v>
      </c>
      <c r="AV1431" s="12" t="s">
        <v>84</v>
      </c>
      <c r="AW1431" s="12" t="s">
        <v>36</v>
      </c>
      <c r="AX1431" s="12" t="s">
        <v>77</v>
      </c>
      <c r="AY1431" s="153" t="s">
        <v>358</v>
      </c>
    </row>
    <row r="1432" spans="2:65" s="13" customFormat="1" ht="11.25">
      <c r="B1432" s="158"/>
      <c r="D1432" s="152" t="s">
        <v>368</v>
      </c>
      <c r="E1432" s="159" t="s">
        <v>19</v>
      </c>
      <c r="F1432" s="160" t="s">
        <v>6218</v>
      </c>
      <c r="H1432" s="161">
        <v>3.8</v>
      </c>
      <c r="I1432" s="162"/>
      <c r="L1432" s="158"/>
      <c r="M1432" s="163"/>
      <c r="T1432" s="164"/>
      <c r="AT1432" s="159" t="s">
        <v>368</v>
      </c>
      <c r="AU1432" s="159" t="s">
        <v>90</v>
      </c>
      <c r="AV1432" s="13" t="s">
        <v>90</v>
      </c>
      <c r="AW1432" s="13" t="s">
        <v>36</v>
      </c>
      <c r="AX1432" s="13" t="s">
        <v>77</v>
      </c>
      <c r="AY1432" s="159" t="s">
        <v>358</v>
      </c>
    </row>
    <row r="1433" spans="2:65" s="14" customFormat="1" ht="11.25">
      <c r="B1433" s="165"/>
      <c r="D1433" s="152" t="s">
        <v>368</v>
      </c>
      <c r="E1433" s="166" t="s">
        <v>19</v>
      </c>
      <c r="F1433" s="167" t="s">
        <v>371</v>
      </c>
      <c r="H1433" s="168">
        <v>3.8</v>
      </c>
      <c r="I1433" s="169"/>
      <c r="L1433" s="165"/>
      <c r="M1433" s="170"/>
      <c r="T1433" s="171"/>
      <c r="AT1433" s="166" t="s">
        <v>368</v>
      </c>
      <c r="AU1433" s="166" t="s">
        <v>90</v>
      </c>
      <c r="AV1433" s="14" t="s">
        <v>364</v>
      </c>
      <c r="AW1433" s="14" t="s">
        <v>36</v>
      </c>
      <c r="AX1433" s="14" t="s">
        <v>84</v>
      </c>
      <c r="AY1433" s="166" t="s">
        <v>358</v>
      </c>
    </row>
    <row r="1434" spans="2:65" s="1" customFormat="1" ht="49.15" customHeight="1">
      <c r="B1434" s="33"/>
      <c r="C1434" s="134" t="s">
        <v>1776</v>
      </c>
      <c r="D1434" s="134" t="s">
        <v>360</v>
      </c>
      <c r="E1434" s="135" t="s">
        <v>6219</v>
      </c>
      <c r="F1434" s="136" t="s">
        <v>6220</v>
      </c>
      <c r="G1434" s="137" t="s">
        <v>504</v>
      </c>
      <c r="H1434" s="138">
        <v>2</v>
      </c>
      <c r="I1434" s="139"/>
      <c r="J1434" s="140">
        <f>ROUND(I1434*H1434,2)</f>
        <v>0</v>
      </c>
      <c r="K1434" s="136" t="s">
        <v>363</v>
      </c>
      <c r="L1434" s="33"/>
      <c r="M1434" s="141" t="s">
        <v>19</v>
      </c>
      <c r="N1434" s="142" t="s">
        <v>49</v>
      </c>
      <c r="P1434" s="143">
        <f>O1434*H1434</f>
        <v>0</v>
      </c>
      <c r="Q1434" s="143">
        <v>0</v>
      </c>
      <c r="R1434" s="143">
        <f>Q1434*H1434</f>
        <v>0</v>
      </c>
      <c r="S1434" s="143">
        <v>0</v>
      </c>
      <c r="T1434" s="144">
        <f>S1434*H1434</f>
        <v>0</v>
      </c>
      <c r="AR1434" s="145" t="s">
        <v>454</v>
      </c>
      <c r="AT1434" s="145" t="s">
        <v>360</v>
      </c>
      <c r="AU1434" s="145" t="s">
        <v>90</v>
      </c>
      <c r="AY1434" s="18" t="s">
        <v>358</v>
      </c>
      <c r="BE1434" s="146">
        <f>IF(N1434="základní",J1434,0)</f>
        <v>0</v>
      </c>
      <c r="BF1434" s="146">
        <f>IF(N1434="snížená",J1434,0)</f>
        <v>0</v>
      </c>
      <c r="BG1434" s="146">
        <f>IF(N1434="zákl. přenesená",J1434,0)</f>
        <v>0</v>
      </c>
      <c r="BH1434" s="146">
        <f>IF(N1434="sníž. přenesená",J1434,0)</f>
        <v>0</v>
      </c>
      <c r="BI1434" s="146">
        <f>IF(N1434="nulová",J1434,0)</f>
        <v>0</v>
      </c>
      <c r="BJ1434" s="18" t="s">
        <v>90</v>
      </c>
      <c r="BK1434" s="146">
        <f>ROUND(I1434*H1434,2)</f>
        <v>0</v>
      </c>
      <c r="BL1434" s="18" t="s">
        <v>454</v>
      </c>
      <c r="BM1434" s="145" t="s">
        <v>6221</v>
      </c>
    </row>
    <row r="1435" spans="2:65" s="1" customFormat="1" ht="11.25">
      <c r="B1435" s="33"/>
      <c r="D1435" s="147" t="s">
        <v>366</v>
      </c>
      <c r="F1435" s="148" t="s">
        <v>6222</v>
      </c>
      <c r="I1435" s="149"/>
      <c r="L1435" s="33"/>
      <c r="M1435" s="150"/>
      <c r="T1435" s="54"/>
      <c r="AT1435" s="18" t="s">
        <v>366</v>
      </c>
      <c r="AU1435" s="18" t="s">
        <v>90</v>
      </c>
    </row>
    <row r="1436" spans="2:65" s="1" customFormat="1" ht="33" customHeight="1">
      <c r="B1436" s="33"/>
      <c r="C1436" s="134" t="s">
        <v>1779</v>
      </c>
      <c r="D1436" s="134" t="s">
        <v>360</v>
      </c>
      <c r="E1436" s="135" t="s">
        <v>2043</v>
      </c>
      <c r="F1436" s="136" t="s">
        <v>2044</v>
      </c>
      <c r="G1436" s="137" t="s">
        <v>235</v>
      </c>
      <c r="H1436" s="138">
        <v>20.5</v>
      </c>
      <c r="I1436" s="139"/>
      <c r="J1436" s="140">
        <f>ROUND(I1436*H1436,2)</f>
        <v>0</v>
      </c>
      <c r="K1436" s="136" t="s">
        <v>19</v>
      </c>
      <c r="L1436" s="33"/>
      <c r="M1436" s="141" t="s">
        <v>19</v>
      </c>
      <c r="N1436" s="142" t="s">
        <v>49</v>
      </c>
      <c r="P1436" s="143">
        <f>O1436*H1436</f>
        <v>0</v>
      </c>
      <c r="Q1436" s="143">
        <v>1.4599999999999999E-3</v>
      </c>
      <c r="R1436" s="143">
        <f>Q1436*H1436</f>
        <v>2.9929999999999998E-2</v>
      </c>
      <c r="S1436" s="143">
        <v>0</v>
      </c>
      <c r="T1436" s="144">
        <f>S1436*H1436</f>
        <v>0</v>
      </c>
      <c r="AR1436" s="145" t="s">
        <v>454</v>
      </c>
      <c r="AT1436" s="145" t="s">
        <v>360</v>
      </c>
      <c r="AU1436" s="145" t="s">
        <v>90</v>
      </c>
      <c r="AY1436" s="18" t="s">
        <v>358</v>
      </c>
      <c r="BE1436" s="146">
        <f>IF(N1436="základní",J1436,0)</f>
        <v>0</v>
      </c>
      <c r="BF1436" s="146">
        <f>IF(N1436="snížená",J1436,0)</f>
        <v>0</v>
      </c>
      <c r="BG1436" s="146">
        <f>IF(N1436="zákl. přenesená",J1436,0)</f>
        <v>0</v>
      </c>
      <c r="BH1436" s="146">
        <f>IF(N1436="sníž. přenesená",J1436,0)</f>
        <v>0</v>
      </c>
      <c r="BI1436" s="146">
        <f>IF(N1436="nulová",J1436,0)</f>
        <v>0</v>
      </c>
      <c r="BJ1436" s="18" t="s">
        <v>90</v>
      </c>
      <c r="BK1436" s="146">
        <f>ROUND(I1436*H1436,2)</f>
        <v>0</v>
      </c>
      <c r="BL1436" s="18" t="s">
        <v>454</v>
      </c>
      <c r="BM1436" s="145" t="s">
        <v>6223</v>
      </c>
    </row>
    <row r="1437" spans="2:65" s="12" customFormat="1" ht="11.25">
      <c r="B1437" s="151"/>
      <c r="D1437" s="152" t="s">
        <v>368</v>
      </c>
      <c r="E1437" s="153" t="s">
        <v>19</v>
      </c>
      <c r="F1437" s="154" t="s">
        <v>485</v>
      </c>
      <c r="H1437" s="153" t="s">
        <v>19</v>
      </c>
      <c r="I1437" s="155"/>
      <c r="L1437" s="151"/>
      <c r="M1437" s="156"/>
      <c r="T1437" s="157"/>
      <c r="AT1437" s="153" t="s">
        <v>368</v>
      </c>
      <c r="AU1437" s="153" t="s">
        <v>90</v>
      </c>
      <c r="AV1437" s="12" t="s">
        <v>84</v>
      </c>
      <c r="AW1437" s="12" t="s">
        <v>36</v>
      </c>
      <c r="AX1437" s="12" t="s">
        <v>77</v>
      </c>
      <c r="AY1437" s="153" t="s">
        <v>358</v>
      </c>
    </row>
    <row r="1438" spans="2:65" s="12" customFormat="1" ht="11.25">
      <c r="B1438" s="151"/>
      <c r="D1438" s="152" t="s">
        <v>368</v>
      </c>
      <c r="E1438" s="153" t="s">
        <v>19</v>
      </c>
      <c r="F1438" s="154" t="s">
        <v>1589</v>
      </c>
      <c r="H1438" s="153" t="s">
        <v>19</v>
      </c>
      <c r="I1438" s="155"/>
      <c r="L1438" s="151"/>
      <c r="M1438" s="156"/>
      <c r="T1438" s="157"/>
      <c r="AT1438" s="153" t="s">
        <v>368</v>
      </c>
      <c r="AU1438" s="153" t="s">
        <v>90</v>
      </c>
      <c r="AV1438" s="12" t="s">
        <v>84</v>
      </c>
      <c r="AW1438" s="12" t="s">
        <v>36</v>
      </c>
      <c r="AX1438" s="12" t="s">
        <v>77</v>
      </c>
      <c r="AY1438" s="153" t="s">
        <v>358</v>
      </c>
    </row>
    <row r="1439" spans="2:65" s="13" customFormat="1" ht="11.25">
      <c r="B1439" s="158"/>
      <c r="D1439" s="152" t="s">
        <v>368</v>
      </c>
      <c r="E1439" s="159" t="s">
        <v>19</v>
      </c>
      <c r="F1439" s="160" t="s">
        <v>6224</v>
      </c>
      <c r="H1439" s="161">
        <v>13.75</v>
      </c>
      <c r="I1439" s="162"/>
      <c r="L1439" s="158"/>
      <c r="M1439" s="163"/>
      <c r="T1439" s="164"/>
      <c r="AT1439" s="159" t="s">
        <v>368</v>
      </c>
      <c r="AU1439" s="159" t="s">
        <v>90</v>
      </c>
      <c r="AV1439" s="13" t="s">
        <v>90</v>
      </c>
      <c r="AW1439" s="13" t="s">
        <v>36</v>
      </c>
      <c r="AX1439" s="13" t="s">
        <v>77</v>
      </c>
      <c r="AY1439" s="159" t="s">
        <v>358</v>
      </c>
    </row>
    <row r="1440" spans="2:65" s="13" customFormat="1" ht="11.25">
      <c r="B1440" s="158"/>
      <c r="D1440" s="152" t="s">
        <v>368</v>
      </c>
      <c r="E1440" s="159" t="s">
        <v>19</v>
      </c>
      <c r="F1440" s="160" t="s">
        <v>6225</v>
      </c>
      <c r="H1440" s="161">
        <v>2.25</v>
      </c>
      <c r="I1440" s="162"/>
      <c r="L1440" s="158"/>
      <c r="M1440" s="163"/>
      <c r="T1440" s="164"/>
      <c r="AT1440" s="159" t="s">
        <v>368</v>
      </c>
      <c r="AU1440" s="159" t="s">
        <v>90</v>
      </c>
      <c r="AV1440" s="13" t="s">
        <v>90</v>
      </c>
      <c r="AW1440" s="13" t="s">
        <v>36</v>
      </c>
      <c r="AX1440" s="13" t="s">
        <v>77</v>
      </c>
      <c r="AY1440" s="159" t="s">
        <v>358</v>
      </c>
    </row>
    <row r="1441" spans="2:65" s="13" customFormat="1" ht="11.25">
      <c r="B1441" s="158"/>
      <c r="D1441" s="152" t="s">
        <v>368</v>
      </c>
      <c r="E1441" s="159" t="s">
        <v>19</v>
      </c>
      <c r="F1441" s="160" t="s">
        <v>6226</v>
      </c>
      <c r="H1441" s="161">
        <v>4.5</v>
      </c>
      <c r="I1441" s="162"/>
      <c r="L1441" s="158"/>
      <c r="M1441" s="163"/>
      <c r="T1441" s="164"/>
      <c r="AT1441" s="159" t="s">
        <v>368</v>
      </c>
      <c r="AU1441" s="159" t="s">
        <v>90</v>
      </c>
      <c r="AV1441" s="13" t="s">
        <v>90</v>
      </c>
      <c r="AW1441" s="13" t="s">
        <v>36</v>
      </c>
      <c r="AX1441" s="13" t="s">
        <v>77</v>
      </c>
      <c r="AY1441" s="159" t="s">
        <v>358</v>
      </c>
    </row>
    <row r="1442" spans="2:65" s="14" customFormat="1" ht="11.25">
      <c r="B1442" s="165"/>
      <c r="D1442" s="152" t="s">
        <v>368</v>
      </c>
      <c r="E1442" s="166" t="s">
        <v>19</v>
      </c>
      <c r="F1442" s="167" t="s">
        <v>371</v>
      </c>
      <c r="H1442" s="168">
        <v>20.5</v>
      </c>
      <c r="I1442" s="169"/>
      <c r="L1442" s="165"/>
      <c r="M1442" s="170"/>
      <c r="T1442" s="171"/>
      <c r="AT1442" s="166" t="s">
        <v>368</v>
      </c>
      <c r="AU1442" s="166" t="s">
        <v>90</v>
      </c>
      <c r="AV1442" s="14" t="s">
        <v>364</v>
      </c>
      <c r="AW1442" s="14" t="s">
        <v>36</v>
      </c>
      <c r="AX1442" s="14" t="s">
        <v>84</v>
      </c>
      <c r="AY1442" s="166" t="s">
        <v>358</v>
      </c>
    </row>
    <row r="1443" spans="2:65" s="1" customFormat="1" ht="49.15" customHeight="1">
      <c r="B1443" s="33"/>
      <c r="C1443" s="134" t="s">
        <v>1783</v>
      </c>
      <c r="D1443" s="134" t="s">
        <v>360</v>
      </c>
      <c r="E1443" s="135" t="s">
        <v>2050</v>
      </c>
      <c r="F1443" s="136" t="s">
        <v>2051</v>
      </c>
      <c r="G1443" s="137" t="s">
        <v>504</v>
      </c>
      <c r="H1443" s="138">
        <v>18</v>
      </c>
      <c r="I1443" s="139"/>
      <c r="J1443" s="140">
        <f>ROUND(I1443*H1443,2)</f>
        <v>0</v>
      </c>
      <c r="K1443" s="136" t="s">
        <v>363</v>
      </c>
      <c r="L1443" s="33"/>
      <c r="M1443" s="141" t="s">
        <v>19</v>
      </c>
      <c r="N1443" s="142" t="s">
        <v>49</v>
      </c>
      <c r="P1443" s="143">
        <f>O1443*H1443</f>
        <v>0</v>
      </c>
      <c r="Q1443" s="143">
        <v>0</v>
      </c>
      <c r="R1443" s="143">
        <f>Q1443*H1443</f>
        <v>0</v>
      </c>
      <c r="S1443" s="143">
        <v>0</v>
      </c>
      <c r="T1443" s="144">
        <f>S1443*H1443</f>
        <v>0</v>
      </c>
      <c r="AR1443" s="145" t="s">
        <v>454</v>
      </c>
      <c r="AT1443" s="145" t="s">
        <v>360</v>
      </c>
      <c r="AU1443" s="145" t="s">
        <v>90</v>
      </c>
      <c r="AY1443" s="18" t="s">
        <v>358</v>
      </c>
      <c r="BE1443" s="146">
        <f>IF(N1443="základní",J1443,0)</f>
        <v>0</v>
      </c>
      <c r="BF1443" s="146">
        <f>IF(N1443="snížená",J1443,0)</f>
        <v>0</v>
      </c>
      <c r="BG1443" s="146">
        <f>IF(N1443="zákl. přenesená",J1443,0)</f>
        <v>0</v>
      </c>
      <c r="BH1443" s="146">
        <f>IF(N1443="sníž. přenesená",J1443,0)</f>
        <v>0</v>
      </c>
      <c r="BI1443" s="146">
        <f>IF(N1443="nulová",J1443,0)</f>
        <v>0</v>
      </c>
      <c r="BJ1443" s="18" t="s">
        <v>90</v>
      </c>
      <c r="BK1443" s="146">
        <f>ROUND(I1443*H1443,2)</f>
        <v>0</v>
      </c>
      <c r="BL1443" s="18" t="s">
        <v>454</v>
      </c>
      <c r="BM1443" s="145" t="s">
        <v>6227</v>
      </c>
    </row>
    <row r="1444" spans="2:65" s="1" customFormat="1" ht="11.25">
      <c r="B1444" s="33"/>
      <c r="D1444" s="147" t="s">
        <v>366</v>
      </c>
      <c r="F1444" s="148" t="s">
        <v>2053</v>
      </c>
      <c r="I1444" s="149"/>
      <c r="L1444" s="33"/>
      <c r="M1444" s="150"/>
      <c r="T1444" s="54"/>
      <c r="AT1444" s="18" t="s">
        <v>366</v>
      </c>
      <c r="AU1444" s="18" t="s">
        <v>90</v>
      </c>
    </row>
    <row r="1445" spans="2:65" s="1" customFormat="1" ht="24.2" customHeight="1">
      <c r="B1445" s="33"/>
      <c r="C1445" s="134" t="s">
        <v>1790</v>
      </c>
      <c r="D1445" s="134" t="s">
        <v>360</v>
      </c>
      <c r="E1445" s="135" t="s">
        <v>6228</v>
      </c>
      <c r="F1445" s="136" t="s">
        <v>6229</v>
      </c>
      <c r="G1445" s="137" t="s">
        <v>235</v>
      </c>
      <c r="H1445" s="138">
        <v>50</v>
      </c>
      <c r="I1445" s="139"/>
      <c r="J1445" s="140">
        <f>ROUND(I1445*H1445,2)</f>
        <v>0</v>
      </c>
      <c r="K1445" s="136" t="s">
        <v>363</v>
      </c>
      <c r="L1445" s="33"/>
      <c r="M1445" s="141" t="s">
        <v>19</v>
      </c>
      <c r="N1445" s="142" t="s">
        <v>49</v>
      </c>
      <c r="P1445" s="143">
        <f>O1445*H1445</f>
        <v>0</v>
      </c>
      <c r="Q1445" s="143">
        <v>9.0835000000000004E-4</v>
      </c>
      <c r="R1445" s="143">
        <f>Q1445*H1445</f>
        <v>4.54175E-2</v>
      </c>
      <c r="S1445" s="143">
        <v>0</v>
      </c>
      <c r="T1445" s="144">
        <f>S1445*H1445</f>
        <v>0</v>
      </c>
      <c r="AR1445" s="145" t="s">
        <v>454</v>
      </c>
      <c r="AT1445" s="145" t="s">
        <v>360</v>
      </c>
      <c r="AU1445" s="145" t="s">
        <v>90</v>
      </c>
      <c r="AY1445" s="18" t="s">
        <v>358</v>
      </c>
      <c r="BE1445" s="146">
        <f>IF(N1445="základní",J1445,0)</f>
        <v>0</v>
      </c>
      <c r="BF1445" s="146">
        <f>IF(N1445="snížená",J1445,0)</f>
        <v>0</v>
      </c>
      <c r="BG1445" s="146">
        <f>IF(N1445="zákl. přenesená",J1445,0)</f>
        <v>0</v>
      </c>
      <c r="BH1445" s="146">
        <f>IF(N1445="sníž. přenesená",J1445,0)</f>
        <v>0</v>
      </c>
      <c r="BI1445" s="146">
        <f>IF(N1445="nulová",J1445,0)</f>
        <v>0</v>
      </c>
      <c r="BJ1445" s="18" t="s">
        <v>90</v>
      </c>
      <c r="BK1445" s="146">
        <f>ROUND(I1445*H1445,2)</f>
        <v>0</v>
      </c>
      <c r="BL1445" s="18" t="s">
        <v>454</v>
      </c>
      <c r="BM1445" s="145" t="s">
        <v>6230</v>
      </c>
    </row>
    <row r="1446" spans="2:65" s="1" customFormat="1" ht="11.25">
      <c r="B1446" s="33"/>
      <c r="D1446" s="147" t="s">
        <v>366</v>
      </c>
      <c r="F1446" s="148" t="s">
        <v>6231</v>
      </c>
      <c r="I1446" s="149"/>
      <c r="L1446" s="33"/>
      <c r="M1446" s="150"/>
      <c r="T1446" s="54"/>
      <c r="AT1446" s="18" t="s">
        <v>366</v>
      </c>
      <c r="AU1446" s="18" t="s">
        <v>90</v>
      </c>
    </row>
    <row r="1447" spans="2:65" s="12" customFormat="1" ht="11.25">
      <c r="B1447" s="151"/>
      <c r="D1447" s="152" t="s">
        <v>368</v>
      </c>
      <c r="E1447" s="153" t="s">
        <v>19</v>
      </c>
      <c r="F1447" s="154" t="s">
        <v>485</v>
      </c>
      <c r="H1447" s="153" t="s">
        <v>19</v>
      </c>
      <c r="I1447" s="155"/>
      <c r="L1447" s="151"/>
      <c r="M1447" s="156"/>
      <c r="T1447" s="157"/>
      <c r="AT1447" s="153" t="s">
        <v>368</v>
      </c>
      <c r="AU1447" s="153" t="s">
        <v>90</v>
      </c>
      <c r="AV1447" s="12" t="s">
        <v>84</v>
      </c>
      <c r="AW1447" s="12" t="s">
        <v>36</v>
      </c>
      <c r="AX1447" s="12" t="s">
        <v>77</v>
      </c>
      <c r="AY1447" s="153" t="s">
        <v>358</v>
      </c>
    </row>
    <row r="1448" spans="2:65" s="12" customFormat="1" ht="11.25">
      <c r="B1448" s="151"/>
      <c r="D1448" s="152" t="s">
        <v>368</v>
      </c>
      <c r="E1448" s="153" t="s">
        <v>19</v>
      </c>
      <c r="F1448" s="154" t="s">
        <v>1589</v>
      </c>
      <c r="H1448" s="153" t="s">
        <v>19</v>
      </c>
      <c r="I1448" s="155"/>
      <c r="L1448" s="151"/>
      <c r="M1448" s="156"/>
      <c r="T1448" s="157"/>
      <c r="AT1448" s="153" t="s">
        <v>368</v>
      </c>
      <c r="AU1448" s="153" t="s">
        <v>90</v>
      </c>
      <c r="AV1448" s="12" t="s">
        <v>84</v>
      </c>
      <c r="AW1448" s="12" t="s">
        <v>36</v>
      </c>
      <c r="AX1448" s="12" t="s">
        <v>77</v>
      </c>
      <c r="AY1448" s="153" t="s">
        <v>358</v>
      </c>
    </row>
    <row r="1449" spans="2:65" s="13" customFormat="1" ht="11.25">
      <c r="B1449" s="158"/>
      <c r="D1449" s="152" t="s">
        <v>368</v>
      </c>
      <c r="E1449" s="159" t="s">
        <v>19</v>
      </c>
      <c r="F1449" s="160" t="s">
        <v>6232</v>
      </c>
      <c r="H1449" s="161">
        <v>50</v>
      </c>
      <c r="I1449" s="162"/>
      <c r="L1449" s="158"/>
      <c r="M1449" s="163"/>
      <c r="T1449" s="164"/>
      <c r="AT1449" s="159" t="s">
        <v>368</v>
      </c>
      <c r="AU1449" s="159" t="s">
        <v>90</v>
      </c>
      <c r="AV1449" s="13" t="s">
        <v>90</v>
      </c>
      <c r="AW1449" s="13" t="s">
        <v>36</v>
      </c>
      <c r="AX1449" s="13" t="s">
        <v>77</v>
      </c>
      <c r="AY1449" s="159" t="s">
        <v>358</v>
      </c>
    </row>
    <row r="1450" spans="2:65" s="14" customFormat="1" ht="11.25">
      <c r="B1450" s="165"/>
      <c r="D1450" s="152" t="s">
        <v>368</v>
      </c>
      <c r="E1450" s="166" t="s">
        <v>19</v>
      </c>
      <c r="F1450" s="167" t="s">
        <v>371</v>
      </c>
      <c r="H1450" s="168">
        <v>50</v>
      </c>
      <c r="I1450" s="169"/>
      <c r="L1450" s="165"/>
      <c r="M1450" s="170"/>
      <c r="T1450" s="171"/>
      <c r="AT1450" s="166" t="s">
        <v>368</v>
      </c>
      <c r="AU1450" s="166" t="s">
        <v>90</v>
      </c>
      <c r="AV1450" s="14" t="s">
        <v>364</v>
      </c>
      <c r="AW1450" s="14" t="s">
        <v>36</v>
      </c>
      <c r="AX1450" s="14" t="s">
        <v>84</v>
      </c>
      <c r="AY1450" s="166" t="s">
        <v>358</v>
      </c>
    </row>
    <row r="1451" spans="2:65" s="1" customFormat="1" ht="33" customHeight="1">
      <c r="B1451" s="33"/>
      <c r="C1451" s="134" t="s">
        <v>1796</v>
      </c>
      <c r="D1451" s="134" t="s">
        <v>360</v>
      </c>
      <c r="E1451" s="135" t="s">
        <v>6233</v>
      </c>
      <c r="F1451" s="136" t="s">
        <v>6234</v>
      </c>
      <c r="G1451" s="137" t="s">
        <v>504</v>
      </c>
      <c r="H1451" s="138">
        <v>4</v>
      </c>
      <c r="I1451" s="139"/>
      <c r="J1451" s="140">
        <f>ROUND(I1451*H1451,2)</f>
        <v>0</v>
      </c>
      <c r="K1451" s="136" t="s">
        <v>19</v>
      </c>
      <c r="L1451" s="33"/>
      <c r="M1451" s="141" t="s">
        <v>19</v>
      </c>
      <c r="N1451" s="142" t="s">
        <v>49</v>
      </c>
      <c r="P1451" s="143">
        <f>O1451*H1451</f>
        <v>0</v>
      </c>
      <c r="Q1451" s="143">
        <v>2.0000000000000001E-4</v>
      </c>
      <c r="R1451" s="143">
        <f>Q1451*H1451</f>
        <v>8.0000000000000004E-4</v>
      </c>
      <c r="S1451" s="143">
        <v>0</v>
      </c>
      <c r="T1451" s="144">
        <f>S1451*H1451</f>
        <v>0</v>
      </c>
      <c r="AR1451" s="145" t="s">
        <v>454</v>
      </c>
      <c r="AT1451" s="145" t="s">
        <v>360</v>
      </c>
      <c r="AU1451" s="145" t="s">
        <v>90</v>
      </c>
      <c r="AY1451" s="18" t="s">
        <v>358</v>
      </c>
      <c r="BE1451" s="146">
        <f>IF(N1451="základní",J1451,0)</f>
        <v>0</v>
      </c>
      <c r="BF1451" s="146">
        <f>IF(N1451="snížená",J1451,0)</f>
        <v>0</v>
      </c>
      <c r="BG1451" s="146">
        <f>IF(N1451="zákl. přenesená",J1451,0)</f>
        <v>0</v>
      </c>
      <c r="BH1451" s="146">
        <f>IF(N1451="sníž. přenesená",J1451,0)</f>
        <v>0</v>
      </c>
      <c r="BI1451" s="146">
        <f>IF(N1451="nulová",J1451,0)</f>
        <v>0</v>
      </c>
      <c r="BJ1451" s="18" t="s">
        <v>90</v>
      </c>
      <c r="BK1451" s="146">
        <f>ROUND(I1451*H1451,2)</f>
        <v>0</v>
      </c>
      <c r="BL1451" s="18" t="s">
        <v>454</v>
      </c>
      <c r="BM1451" s="145" t="s">
        <v>6235</v>
      </c>
    </row>
    <row r="1452" spans="2:65" s="12" customFormat="1" ht="11.25">
      <c r="B1452" s="151"/>
      <c r="D1452" s="152" t="s">
        <v>368</v>
      </c>
      <c r="E1452" s="153" t="s">
        <v>19</v>
      </c>
      <c r="F1452" s="154" t="s">
        <v>485</v>
      </c>
      <c r="H1452" s="153" t="s">
        <v>19</v>
      </c>
      <c r="I1452" s="155"/>
      <c r="L1452" s="151"/>
      <c r="M1452" s="156"/>
      <c r="T1452" s="157"/>
      <c r="AT1452" s="153" t="s">
        <v>368</v>
      </c>
      <c r="AU1452" s="153" t="s">
        <v>90</v>
      </c>
      <c r="AV1452" s="12" t="s">
        <v>84</v>
      </c>
      <c r="AW1452" s="12" t="s">
        <v>36</v>
      </c>
      <c r="AX1452" s="12" t="s">
        <v>77</v>
      </c>
      <c r="AY1452" s="153" t="s">
        <v>358</v>
      </c>
    </row>
    <row r="1453" spans="2:65" s="12" customFormat="1" ht="11.25">
      <c r="B1453" s="151"/>
      <c r="D1453" s="152" t="s">
        <v>368</v>
      </c>
      <c r="E1453" s="153" t="s">
        <v>19</v>
      </c>
      <c r="F1453" s="154" t="s">
        <v>1589</v>
      </c>
      <c r="H1453" s="153" t="s">
        <v>19</v>
      </c>
      <c r="I1453" s="155"/>
      <c r="L1453" s="151"/>
      <c r="M1453" s="156"/>
      <c r="T1453" s="157"/>
      <c r="AT1453" s="153" t="s">
        <v>368</v>
      </c>
      <c r="AU1453" s="153" t="s">
        <v>90</v>
      </c>
      <c r="AV1453" s="12" t="s">
        <v>84</v>
      </c>
      <c r="AW1453" s="12" t="s">
        <v>36</v>
      </c>
      <c r="AX1453" s="12" t="s">
        <v>77</v>
      </c>
      <c r="AY1453" s="153" t="s">
        <v>358</v>
      </c>
    </row>
    <row r="1454" spans="2:65" s="13" customFormat="1" ht="11.25">
      <c r="B1454" s="158"/>
      <c r="D1454" s="152" t="s">
        <v>368</v>
      </c>
      <c r="E1454" s="159" t="s">
        <v>19</v>
      </c>
      <c r="F1454" s="160" t="s">
        <v>6236</v>
      </c>
      <c r="H1454" s="161">
        <v>4</v>
      </c>
      <c r="I1454" s="162"/>
      <c r="L1454" s="158"/>
      <c r="M1454" s="163"/>
      <c r="T1454" s="164"/>
      <c r="AT1454" s="159" t="s">
        <v>368</v>
      </c>
      <c r="AU1454" s="159" t="s">
        <v>90</v>
      </c>
      <c r="AV1454" s="13" t="s">
        <v>90</v>
      </c>
      <c r="AW1454" s="13" t="s">
        <v>36</v>
      </c>
      <c r="AX1454" s="13" t="s">
        <v>77</v>
      </c>
      <c r="AY1454" s="159" t="s">
        <v>358</v>
      </c>
    </row>
    <row r="1455" spans="2:65" s="14" customFormat="1" ht="11.25">
      <c r="B1455" s="165"/>
      <c r="D1455" s="152" t="s">
        <v>368</v>
      </c>
      <c r="E1455" s="166" t="s">
        <v>19</v>
      </c>
      <c r="F1455" s="167" t="s">
        <v>371</v>
      </c>
      <c r="H1455" s="168">
        <v>4</v>
      </c>
      <c r="I1455" s="169"/>
      <c r="L1455" s="165"/>
      <c r="M1455" s="170"/>
      <c r="T1455" s="171"/>
      <c r="AT1455" s="166" t="s">
        <v>368</v>
      </c>
      <c r="AU1455" s="166" t="s">
        <v>90</v>
      </c>
      <c r="AV1455" s="14" t="s">
        <v>364</v>
      </c>
      <c r="AW1455" s="14" t="s">
        <v>36</v>
      </c>
      <c r="AX1455" s="14" t="s">
        <v>84</v>
      </c>
      <c r="AY1455" s="166" t="s">
        <v>358</v>
      </c>
    </row>
    <row r="1456" spans="2:65" s="1" customFormat="1" ht="24.2" customHeight="1">
      <c r="B1456" s="33"/>
      <c r="C1456" s="134" t="s">
        <v>1800</v>
      </c>
      <c r="D1456" s="134" t="s">
        <v>360</v>
      </c>
      <c r="E1456" s="135" t="s">
        <v>2063</v>
      </c>
      <c r="F1456" s="136" t="s">
        <v>2064</v>
      </c>
      <c r="G1456" s="137" t="s">
        <v>235</v>
      </c>
      <c r="H1456" s="138">
        <v>28.8</v>
      </c>
      <c r="I1456" s="139"/>
      <c r="J1456" s="140">
        <f>ROUND(I1456*H1456,2)</f>
        <v>0</v>
      </c>
      <c r="K1456" s="136" t="s">
        <v>363</v>
      </c>
      <c r="L1456" s="33"/>
      <c r="M1456" s="141" t="s">
        <v>19</v>
      </c>
      <c r="N1456" s="142" t="s">
        <v>49</v>
      </c>
      <c r="P1456" s="143">
        <f>O1456*H1456</f>
        <v>0</v>
      </c>
      <c r="Q1456" s="143">
        <v>1.3780000000000001E-3</v>
      </c>
      <c r="R1456" s="143">
        <f>Q1456*H1456</f>
        <v>3.9686400000000004E-2</v>
      </c>
      <c r="S1456" s="143">
        <v>0</v>
      </c>
      <c r="T1456" s="144">
        <f>S1456*H1456</f>
        <v>0</v>
      </c>
      <c r="AR1456" s="145" t="s">
        <v>454</v>
      </c>
      <c r="AT1456" s="145" t="s">
        <v>360</v>
      </c>
      <c r="AU1456" s="145" t="s">
        <v>90</v>
      </c>
      <c r="AY1456" s="18" t="s">
        <v>358</v>
      </c>
      <c r="BE1456" s="146">
        <f>IF(N1456="základní",J1456,0)</f>
        <v>0</v>
      </c>
      <c r="BF1456" s="146">
        <f>IF(N1456="snížená",J1456,0)</f>
        <v>0</v>
      </c>
      <c r="BG1456" s="146">
        <f>IF(N1456="zákl. přenesená",J1456,0)</f>
        <v>0</v>
      </c>
      <c r="BH1456" s="146">
        <f>IF(N1456="sníž. přenesená",J1456,0)</f>
        <v>0</v>
      </c>
      <c r="BI1456" s="146">
        <f>IF(N1456="nulová",J1456,0)</f>
        <v>0</v>
      </c>
      <c r="BJ1456" s="18" t="s">
        <v>90</v>
      </c>
      <c r="BK1456" s="146">
        <f>ROUND(I1456*H1456,2)</f>
        <v>0</v>
      </c>
      <c r="BL1456" s="18" t="s">
        <v>454</v>
      </c>
      <c r="BM1456" s="145" t="s">
        <v>6237</v>
      </c>
    </row>
    <row r="1457" spans="2:65" s="1" customFormat="1" ht="11.25">
      <c r="B1457" s="33"/>
      <c r="D1457" s="147" t="s">
        <v>366</v>
      </c>
      <c r="F1457" s="148" t="s">
        <v>2066</v>
      </c>
      <c r="I1457" s="149"/>
      <c r="L1457" s="33"/>
      <c r="M1457" s="150"/>
      <c r="T1457" s="54"/>
      <c r="AT1457" s="18" t="s">
        <v>366</v>
      </c>
      <c r="AU1457" s="18" t="s">
        <v>90</v>
      </c>
    </row>
    <row r="1458" spans="2:65" s="12" customFormat="1" ht="11.25">
      <c r="B1458" s="151"/>
      <c r="D1458" s="152" t="s">
        <v>368</v>
      </c>
      <c r="E1458" s="153" t="s">
        <v>19</v>
      </c>
      <c r="F1458" s="154" t="s">
        <v>485</v>
      </c>
      <c r="H1458" s="153" t="s">
        <v>19</v>
      </c>
      <c r="I1458" s="155"/>
      <c r="L1458" s="151"/>
      <c r="M1458" s="156"/>
      <c r="T1458" s="157"/>
      <c r="AT1458" s="153" t="s">
        <v>368</v>
      </c>
      <c r="AU1458" s="153" t="s">
        <v>90</v>
      </c>
      <c r="AV1458" s="12" t="s">
        <v>84</v>
      </c>
      <c r="AW1458" s="12" t="s">
        <v>36</v>
      </c>
      <c r="AX1458" s="12" t="s">
        <v>77</v>
      </c>
      <c r="AY1458" s="153" t="s">
        <v>358</v>
      </c>
    </row>
    <row r="1459" spans="2:65" s="12" customFormat="1" ht="11.25">
      <c r="B1459" s="151"/>
      <c r="D1459" s="152" t="s">
        <v>368</v>
      </c>
      <c r="E1459" s="153" t="s">
        <v>19</v>
      </c>
      <c r="F1459" s="154" t="s">
        <v>1589</v>
      </c>
      <c r="H1459" s="153" t="s">
        <v>19</v>
      </c>
      <c r="I1459" s="155"/>
      <c r="L1459" s="151"/>
      <c r="M1459" s="156"/>
      <c r="T1459" s="157"/>
      <c r="AT1459" s="153" t="s">
        <v>368</v>
      </c>
      <c r="AU1459" s="153" t="s">
        <v>90</v>
      </c>
      <c r="AV1459" s="12" t="s">
        <v>84</v>
      </c>
      <c r="AW1459" s="12" t="s">
        <v>36</v>
      </c>
      <c r="AX1459" s="12" t="s">
        <v>77</v>
      </c>
      <c r="AY1459" s="153" t="s">
        <v>358</v>
      </c>
    </row>
    <row r="1460" spans="2:65" s="13" customFormat="1" ht="11.25">
      <c r="B1460" s="158"/>
      <c r="D1460" s="152" t="s">
        <v>368</v>
      </c>
      <c r="E1460" s="159" t="s">
        <v>19</v>
      </c>
      <c r="F1460" s="160" t="s">
        <v>6238</v>
      </c>
      <c r="H1460" s="161">
        <v>28.8</v>
      </c>
      <c r="I1460" s="162"/>
      <c r="L1460" s="158"/>
      <c r="M1460" s="163"/>
      <c r="T1460" s="164"/>
      <c r="AT1460" s="159" t="s">
        <v>368</v>
      </c>
      <c r="AU1460" s="159" t="s">
        <v>90</v>
      </c>
      <c r="AV1460" s="13" t="s">
        <v>90</v>
      </c>
      <c r="AW1460" s="13" t="s">
        <v>36</v>
      </c>
      <c r="AX1460" s="13" t="s">
        <v>77</v>
      </c>
      <c r="AY1460" s="159" t="s">
        <v>358</v>
      </c>
    </row>
    <row r="1461" spans="2:65" s="14" customFormat="1" ht="11.25">
      <c r="B1461" s="165"/>
      <c r="D1461" s="152" t="s">
        <v>368</v>
      </c>
      <c r="E1461" s="166" t="s">
        <v>19</v>
      </c>
      <c r="F1461" s="167" t="s">
        <v>371</v>
      </c>
      <c r="H1461" s="168">
        <v>28.8</v>
      </c>
      <c r="I1461" s="169"/>
      <c r="L1461" s="165"/>
      <c r="M1461" s="170"/>
      <c r="T1461" s="171"/>
      <c r="AT1461" s="166" t="s">
        <v>368</v>
      </c>
      <c r="AU1461" s="166" t="s">
        <v>90</v>
      </c>
      <c r="AV1461" s="14" t="s">
        <v>364</v>
      </c>
      <c r="AW1461" s="14" t="s">
        <v>36</v>
      </c>
      <c r="AX1461" s="14" t="s">
        <v>84</v>
      </c>
      <c r="AY1461" s="166" t="s">
        <v>358</v>
      </c>
    </row>
    <row r="1462" spans="2:65" s="1" customFormat="1" ht="55.5" customHeight="1">
      <c r="B1462" s="33"/>
      <c r="C1462" s="134" t="s">
        <v>1805</v>
      </c>
      <c r="D1462" s="134" t="s">
        <v>360</v>
      </c>
      <c r="E1462" s="135" t="s">
        <v>2069</v>
      </c>
      <c r="F1462" s="136" t="s">
        <v>2070</v>
      </c>
      <c r="G1462" s="137" t="s">
        <v>1498</v>
      </c>
      <c r="H1462" s="189"/>
      <c r="I1462" s="139"/>
      <c r="J1462" s="140">
        <f>ROUND(I1462*H1462,2)</f>
        <v>0</v>
      </c>
      <c r="K1462" s="136" t="s">
        <v>363</v>
      </c>
      <c r="L1462" s="33"/>
      <c r="M1462" s="141" t="s">
        <v>19</v>
      </c>
      <c r="N1462" s="142" t="s">
        <v>49</v>
      </c>
      <c r="P1462" s="143">
        <f>O1462*H1462</f>
        <v>0</v>
      </c>
      <c r="Q1462" s="143">
        <v>0</v>
      </c>
      <c r="R1462" s="143">
        <f>Q1462*H1462</f>
        <v>0</v>
      </c>
      <c r="S1462" s="143">
        <v>0</v>
      </c>
      <c r="T1462" s="144">
        <f>S1462*H1462</f>
        <v>0</v>
      </c>
      <c r="AR1462" s="145" t="s">
        <v>454</v>
      </c>
      <c r="AT1462" s="145" t="s">
        <v>360</v>
      </c>
      <c r="AU1462" s="145" t="s">
        <v>90</v>
      </c>
      <c r="AY1462" s="18" t="s">
        <v>358</v>
      </c>
      <c r="BE1462" s="146">
        <f>IF(N1462="základní",J1462,0)</f>
        <v>0</v>
      </c>
      <c r="BF1462" s="146">
        <f>IF(N1462="snížená",J1462,0)</f>
        <v>0</v>
      </c>
      <c r="BG1462" s="146">
        <f>IF(N1462="zákl. přenesená",J1462,0)</f>
        <v>0</v>
      </c>
      <c r="BH1462" s="146">
        <f>IF(N1462="sníž. přenesená",J1462,0)</f>
        <v>0</v>
      </c>
      <c r="BI1462" s="146">
        <f>IF(N1462="nulová",J1462,0)</f>
        <v>0</v>
      </c>
      <c r="BJ1462" s="18" t="s">
        <v>90</v>
      </c>
      <c r="BK1462" s="146">
        <f>ROUND(I1462*H1462,2)</f>
        <v>0</v>
      </c>
      <c r="BL1462" s="18" t="s">
        <v>454</v>
      </c>
      <c r="BM1462" s="145" t="s">
        <v>2071</v>
      </c>
    </row>
    <row r="1463" spans="2:65" s="1" customFormat="1" ht="11.25">
      <c r="B1463" s="33"/>
      <c r="D1463" s="147" t="s">
        <v>366</v>
      </c>
      <c r="F1463" s="148" t="s">
        <v>2072</v>
      </c>
      <c r="I1463" s="149"/>
      <c r="L1463" s="33"/>
      <c r="M1463" s="150"/>
      <c r="T1463" s="54"/>
      <c r="AT1463" s="18" t="s">
        <v>366</v>
      </c>
      <c r="AU1463" s="18" t="s">
        <v>90</v>
      </c>
    </row>
    <row r="1464" spans="2:65" s="11" customFormat="1" ht="22.9" customHeight="1">
      <c r="B1464" s="122"/>
      <c r="D1464" s="123" t="s">
        <v>76</v>
      </c>
      <c r="E1464" s="132" t="s">
        <v>6239</v>
      </c>
      <c r="F1464" s="132" t="s">
        <v>6240</v>
      </c>
      <c r="I1464" s="125"/>
      <c r="J1464" s="133">
        <f>BK1464</f>
        <v>0</v>
      </c>
      <c r="L1464" s="122"/>
      <c r="M1464" s="127"/>
      <c r="P1464" s="128">
        <f>SUM(P1465:P1522)</f>
        <v>0</v>
      </c>
      <c r="R1464" s="128">
        <f>SUM(R1465:R1522)</f>
        <v>15.398177544000001</v>
      </c>
      <c r="T1464" s="129">
        <f>SUM(T1465:T1522)</f>
        <v>0</v>
      </c>
      <c r="AR1464" s="123" t="s">
        <v>90</v>
      </c>
      <c r="AT1464" s="130" t="s">
        <v>76</v>
      </c>
      <c r="AU1464" s="130" t="s">
        <v>84</v>
      </c>
      <c r="AY1464" s="123" t="s">
        <v>358</v>
      </c>
      <c r="BK1464" s="131">
        <f>SUM(BK1465:BK1522)</f>
        <v>0</v>
      </c>
    </row>
    <row r="1465" spans="2:65" s="1" customFormat="1" ht="24.2" customHeight="1">
      <c r="B1465" s="33"/>
      <c r="C1465" s="134" t="s">
        <v>1812</v>
      </c>
      <c r="D1465" s="134" t="s">
        <v>360</v>
      </c>
      <c r="E1465" s="135" t="s">
        <v>6241</v>
      </c>
      <c r="F1465" s="136" t="s">
        <v>6242</v>
      </c>
      <c r="G1465" s="137" t="s">
        <v>235</v>
      </c>
      <c r="H1465" s="138">
        <v>50</v>
      </c>
      <c r="I1465" s="139"/>
      <c r="J1465" s="140">
        <f>ROUND(I1465*H1465,2)</f>
        <v>0</v>
      </c>
      <c r="K1465" s="136" t="s">
        <v>363</v>
      </c>
      <c r="L1465" s="33"/>
      <c r="M1465" s="141" t="s">
        <v>19</v>
      </c>
      <c r="N1465" s="142" t="s">
        <v>49</v>
      </c>
      <c r="P1465" s="143">
        <f>O1465*H1465</f>
        <v>0</v>
      </c>
      <c r="Q1465" s="143">
        <v>7.9999999999999996E-6</v>
      </c>
      <c r="R1465" s="143">
        <f>Q1465*H1465</f>
        <v>3.9999999999999996E-4</v>
      </c>
      <c r="S1465" s="143">
        <v>0</v>
      </c>
      <c r="T1465" s="144">
        <f>S1465*H1465</f>
        <v>0</v>
      </c>
      <c r="AR1465" s="145" t="s">
        <v>454</v>
      </c>
      <c r="AT1465" s="145" t="s">
        <v>360</v>
      </c>
      <c r="AU1465" s="145" t="s">
        <v>90</v>
      </c>
      <c r="AY1465" s="18" t="s">
        <v>358</v>
      </c>
      <c r="BE1465" s="146">
        <f>IF(N1465="základní",J1465,0)</f>
        <v>0</v>
      </c>
      <c r="BF1465" s="146">
        <f>IF(N1465="snížená",J1465,0)</f>
        <v>0</v>
      </c>
      <c r="BG1465" s="146">
        <f>IF(N1465="zákl. přenesená",J1465,0)</f>
        <v>0</v>
      </c>
      <c r="BH1465" s="146">
        <f>IF(N1465="sníž. přenesená",J1465,0)</f>
        <v>0</v>
      </c>
      <c r="BI1465" s="146">
        <f>IF(N1465="nulová",J1465,0)</f>
        <v>0</v>
      </c>
      <c r="BJ1465" s="18" t="s">
        <v>90</v>
      </c>
      <c r="BK1465" s="146">
        <f>ROUND(I1465*H1465,2)</f>
        <v>0</v>
      </c>
      <c r="BL1465" s="18" t="s">
        <v>454</v>
      </c>
      <c r="BM1465" s="145" t="s">
        <v>6243</v>
      </c>
    </row>
    <row r="1466" spans="2:65" s="1" customFormat="1" ht="11.25">
      <c r="B1466" s="33"/>
      <c r="D1466" s="147" t="s">
        <v>366</v>
      </c>
      <c r="F1466" s="148" t="s">
        <v>6244</v>
      </c>
      <c r="I1466" s="149"/>
      <c r="L1466" s="33"/>
      <c r="M1466" s="150"/>
      <c r="T1466" s="54"/>
      <c r="AT1466" s="18" t="s">
        <v>366</v>
      </c>
      <c r="AU1466" s="18" t="s">
        <v>90</v>
      </c>
    </row>
    <row r="1467" spans="2:65" s="12" customFormat="1" ht="11.25">
      <c r="B1467" s="151"/>
      <c r="D1467" s="152" t="s">
        <v>368</v>
      </c>
      <c r="E1467" s="153" t="s">
        <v>19</v>
      </c>
      <c r="F1467" s="154" t="s">
        <v>460</v>
      </c>
      <c r="H1467" s="153" t="s">
        <v>19</v>
      </c>
      <c r="I1467" s="155"/>
      <c r="L1467" s="151"/>
      <c r="M1467" s="156"/>
      <c r="T1467" s="157"/>
      <c r="AT1467" s="153" t="s">
        <v>368</v>
      </c>
      <c r="AU1467" s="153" t="s">
        <v>90</v>
      </c>
      <c r="AV1467" s="12" t="s">
        <v>84</v>
      </c>
      <c r="AW1467" s="12" t="s">
        <v>36</v>
      </c>
      <c r="AX1467" s="12" t="s">
        <v>77</v>
      </c>
      <c r="AY1467" s="153" t="s">
        <v>358</v>
      </c>
    </row>
    <row r="1468" spans="2:65" s="13" customFormat="1" ht="11.25">
      <c r="B1468" s="158"/>
      <c r="D1468" s="152" t="s">
        <v>368</v>
      </c>
      <c r="E1468" s="159" t="s">
        <v>19</v>
      </c>
      <c r="F1468" s="160" t="s">
        <v>6245</v>
      </c>
      <c r="H1468" s="161">
        <v>50</v>
      </c>
      <c r="I1468" s="162"/>
      <c r="L1468" s="158"/>
      <c r="M1468" s="163"/>
      <c r="T1468" s="164"/>
      <c r="AT1468" s="159" t="s">
        <v>368</v>
      </c>
      <c r="AU1468" s="159" t="s">
        <v>90</v>
      </c>
      <c r="AV1468" s="13" t="s">
        <v>90</v>
      </c>
      <c r="AW1468" s="13" t="s">
        <v>36</v>
      </c>
      <c r="AX1468" s="13" t="s">
        <v>77</v>
      </c>
      <c r="AY1468" s="159" t="s">
        <v>358</v>
      </c>
    </row>
    <row r="1469" spans="2:65" s="14" customFormat="1" ht="11.25">
      <c r="B1469" s="165"/>
      <c r="D1469" s="152" t="s">
        <v>368</v>
      </c>
      <c r="E1469" s="166" t="s">
        <v>19</v>
      </c>
      <c r="F1469" s="167" t="s">
        <v>371</v>
      </c>
      <c r="H1469" s="168">
        <v>50</v>
      </c>
      <c r="I1469" s="169"/>
      <c r="L1469" s="165"/>
      <c r="M1469" s="170"/>
      <c r="T1469" s="171"/>
      <c r="AT1469" s="166" t="s">
        <v>368</v>
      </c>
      <c r="AU1469" s="166" t="s">
        <v>90</v>
      </c>
      <c r="AV1469" s="14" t="s">
        <v>364</v>
      </c>
      <c r="AW1469" s="14" t="s">
        <v>36</v>
      </c>
      <c r="AX1469" s="14" t="s">
        <v>84</v>
      </c>
      <c r="AY1469" s="166" t="s">
        <v>358</v>
      </c>
    </row>
    <row r="1470" spans="2:65" s="1" customFormat="1" ht="16.5" customHeight="1">
      <c r="B1470" s="33"/>
      <c r="C1470" s="179" t="s">
        <v>1818</v>
      </c>
      <c r="D1470" s="179" t="s">
        <v>440</v>
      </c>
      <c r="E1470" s="180" t="s">
        <v>6246</v>
      </c>
      <c r="F1470" s="181" t="s">
        <v>6247</v>
      </c>
      <c r="G1470" s="182" t="s">
        <v>235</v>
      </c>
      <c r="H1470" s="183">
        <v>52.5</v>
      </c>
      <c r="I1470" s="184"/>
      <c r="J1470" s="185">
        <f>ROUND(I1470*H1470,2)</f>
        <v>0</v>
      </c>
      <c r="K1470" s="181" t="s">
        <v>19</v>
      </c>
      <c r="L1470" s="186"/>
      <c r="M1470" s="187" t="s">
        <v>19</v>
      </c>
      <c r="N1470" s="188" t="s">
        <v>49</v>
      </c>
      <c r="P1470" s="143">
        <f>O1470*H1470</f>
        <v>0</v>
      </c>
      <c r="Q1470" s="143">
        <v>6.9999999999999994E-5</v>
      </c>
      <c r="R1470" s="143">
        <f>Q1470*H1470</f>
        <v>3.6749999999999999E-3</v>
      </c>
      <c r="S1470" s="143">
        <v>0</v>
      </c>
      <c r="T1470" s="144">
        <f>S1470*H1470</f>
        <v>0</v>
      </c>
      <c r="AR1470" s="145" t="s">
        <v>558</v>
      </c>
      <c r="AT1470" s="145" t="s">
        <v>440</v>
      </c>
      <c r="AU1470" s="145" t="s">
        <v>90</v>
      </c>
      <c r="AY1470" s="18" t="s">
        <v>358</v>
      </c>
      <c r="BE1470" s="146">
        <f>IF(N1470="základní",J1470,0)</f>
        <v>0</v>
      </c>
      <c r="BF1470" s="146">
        <f>IF(N1470="snížená",J1470,0)</f>
        <v>0</v>
      </c>
      <c r="BG1470" s="146">
        <f>IF(N1470="zákl. přenesená",J1470,0)</f>
        <v>0</v>
      </c>
      <c r="BH1470" s="146">
        <f>IF(N1470="sníž. přenesená",J1470,0)</f>
        <v>0</v>
      </c>
      <c r="BI1470" s="146">
        <f>IF(N1470="nulová",J1470,0)</f>
        <v>0</v>
      </c>
      <c r="BJ1470" s="18" t="s">
        <v>90</v>
      </c>
      <c r="BK1470" s="146">
        <f>ROUND(I1470*H1470,2)</f>
        <v>0</v>
      </c>
      <c r="BL1470" s="18" t="s">
        <v>454</v>
      </c>
      <c r="BM1470" s="145" t="s">
        <v>6248</v>
      </c>
    </row>
    <row r="1471" spans="2:65" s="13" customFormat="1" ht="11.25">
      <c r="B1471" s="158"/>
      <c r="D1471" s="152" t="s">
        <v>368</v>
      </c>
      <c r="F1471" s="160" t="s">
        <v>6249</v>
      </c>
      <c r="H1471" s="161">
        <v>52.5</v>
      </c>
      <c r="I1471" s="162"/>
      <c r="L1471" s="158"/>
      <c r="M1471" s="163"/>
      <c r="T1471" s="164"/>
      <c r="AT1471" s="159" t="s">
        <v>368</v>
      </c>
      <c r="AU1471" s="159" t="s">
        <v>90</v>
      </c>
      <c r="AV1471" s="13" t="s">
        <v>90</v>
      </c>
      <c r="AW1471" s="13" t="s">
        <v>4</v>
      </c>
      <c r="AX1471" s="13" t="s">
        <v>84</v>
      </c>
      <c r="AY1471" s="159" t="s">
        <v>358</v>
      </c>
    </row>
    <row r="1472" spans="2:65" s="1" customFormat="1" ht="33" customHeight="1">
      <c r="B1472" s="33"/>
      <c r="C1472" s="134" t="s">
        <v>1825</v>
      </c>
      <c r="D1472" s="134" t="s">
        <v>360</v>
      </c>
      <c r="E1472" s="135" t="s">
        <v>6250</v>
      </c>
      <c r="F1472" s="136" t="s">
        <v>6251</v>
      </c>
      <c r="G1472" s="137" t="s">
        <v>195</v>
      </c>
      <c r="H1472" s="138">
        <v>334.03399999999999</v>
      </c>
      <c r="I1472" s="139"/>
      <c r="J1472" s="140">
        <f>ROUND(I1472*H1472,2)</f>
        <v>0</v>
      </c>
      <c r="K1472" s="136" t="s">
        <v>363</v>
      </c>
      <c r="L1472" s="33"/>
      <c r="M1472" s="141" t="s">
        <v>19</v>
      </c>
      <c r="N1472" s="142" t="s">
        <v>49</v>
      </c>
      <c r="P1472" s="143">
        <f>O1472*H1472</f>
        <v>0</v>
      </c>
      <c r="Q1472" s="143">
        <v>4.4735999999999998E-2</v>
      </c>
      <c r="R1472" s="143">
        <f>Q1472*H1472</f>
        <v>14.943345023999999</v>
      </c>
      <c r="S1472" s="143">
        <v>0</v>
      </c>
      <c r="T1472" s="144">
        <f>S1472*H1472</f>
        <v>0</v>
      </c>
      <c r="AR1472" s="145" t="s">
        <v>454</v>
      </c>
      <c r="AT1472" s="145" t="s">
        <v>360</v>
      </c>
      <c r="AU1472" s="145" t="s">
        <v>90</v>
      </c>
      <c r="AY1472" s="18" t="s">
        <v>358</v>
      </c>
      <c r="BE1472" s="146">
        <f>IF(N1472="základní",J1472,0)</f>
        <v>0</v>
      </c>
      <c r="BF1472" s="146">
        <f>IF(N1472="snížená",J1472,0)</f>
        <v>0</v>
      </c>
      <c r="BG1472" s="146">
        <f>IF(N1472="zákl. přenesená",J1472,0)</f>
        <v>0</v>
      </c>
      <c r="BH1472" s="146">
        <f>IF(N1472="sníž. přenesená",J1472,0)</f>
        <v>0</v>
      </c>
      <c r="BI1472" s="146">
        <f>IF(N1472="nulová",J1472,0)</f>
        <v>0</v>
      </c>
      <c r="BJ1472" s="18" t="s">
        <v>90</v>
      </c>
      <c r="BK1472" s="146">
        <f>ROUND(I1472*H1472,2)</f>
        <v>0</v>
      </c>
      <c r="BL1472" s="18" t="s">
        <v>454</v>
      </c>
      <c r="BM1472" s="145" t="s">
        <v>6252</v>
      </c>
    </row>
    <row r="1473" spans="2:65" s="1" customFormat="1" ht="11.25">
      <c r="B1473" s="33"/>
      <c r="D1473" s="147" t="s">
        <v>366</v>
      </c>
      <c r="F1473" s="148" t="s">
        <v>6253</v>
      </c>
      <c r="I1473" s="149"/>
      <c r="L1473" s="33"/>
      <c r="M1473" s="150"/>
      <c r="T1473" s="54"/>
      <c r="AT1473" s="18" t="s">
        <v>366</v>
      </c>
      <c r="AU1473" s="18" t="s">
        <v>90</v>
      </c>
    </row>
    <row r="1474" spans="2:65" s="12" customFormat="1" ht="11.25">
      <c r="B1474" s="151"/>
      <c r="D1474" s="152" t="s">
        <v>368</v>
      </c>
      <c r="E1474" s="153" t="s">
        <v>19</v>
      </c>
      <c r="F1474" s="154" t="s">
        <v>485</v>
      </c>
      <c r="H1474" s="153" t="s">
        <v>19</v>
      </c>
      <c r="I1474" s="155"/>
      <c r="L1474" s="151"/>
      <c r="M1474" s="156"/>
      <c r="T1474" s="157"/>
      <c r="AT1474" s="153" t="s">
        <v>368</v>
      </c>
      <c r="AU1474" s="153" t="s">
        <v>90</v>
      </c>
      <c r="AV1474" s="12" t="s">
        <v>84</v>
      </c>
      <c r="AW1474" s="12" t="s">
        <v>36</v>
      </c>
      <c r="AX1474" s="12" t="s">
        <v>77</v>
      </c>
      <c r="AY1474" s="153" t="s">
        <v>358</v>
      </c>
    </row>
    <row r="1475" spans="2:65" s="12" customFormat="1" ht="11.25">
      <c r="B1475" s="151"/>
      <c r="D1475" s="152" t="s">
        <v>368</v>
      </c>
      <c r="E1475" s="153" t="s">
        <v>19</v>
      </c>
      <c r="F1475" s="154" t="s">
        <v>5634</v>
      </c>
      <c r="H1475" s="153" t="s">
        <v>19</v>
      </c>
      <c r="I1475" s="155"/>
      <c r="L1475" s="151"/>
      <c r="M1475" s="156"/>
      <c r="T1475" s="157"/>
      <c r="AT1475" s="153" t="s">
        <v>368</v>
      </c>
      <c r="AU1475" s="153" t="s">
        <v>90</v>
      </c>
      <c r="AV1475" s="12" t="s">
        <v>84</v>
      </c>
      <c r="AW1475" s="12" t="s">
        <v>36</v>
      </c>
      <c r="AX1475" s="12" t="s">
        <v>77</v>
      </c>
      <c r="AY1475" s="153" t="s">
        <v>358</v>
      </c>
    </row>
    <row r="1476" spans="2:65" s="12" customFormat="1" ht="11.25">
      <c r="B1476" s="151"/>
      <c r="D1476" s="152" t="s">
        <v>368</v>
      </c>
      <c r="E1476" s="153" t="s">
        <v>19</v>
      </c>
      <c r="F1476" s="154" t="s">
        <v>6254</v>
      </c>
      <c r="H1476" s="153" t="s">
        <v>19</v>
      </c>
      <c r="I1476" s="155"/>
      <c r="L1476" s="151"/>
      <c r="M1476" s="156"/>
      <c r="T1476" s="157"/>
      <c r="AT1476" s="153" t="s">
        <v>368</v>
      </c>
      <c r="AU1476" s="153" t="s">
        <v>90</v>
      </c>
      <c r="AV1476" s="12" t="s">
        <v>84</v>
      </c>
      <c r="AW1476" s="12" t="s">
        <v>36</v>
      </c>
      <c r="AX1476" s="12" t="s">
        <v>77</v>
      </c>
      <c r="AY1476" s="153" t="s">
        <v>358</v>
      </c>
    </row>
    <row r="1477" spans="2:65" s="12" customFormat="1" ht="11.25">
      <c r="B1477" s="151"/>
      <c r="D1477" s="152" t="s">
        <v>368</v>
      </c>
      <c r="E1477" s="153" t="s">
        <v>19</v>
      </c>
      <c r="F1477" s="154" t="s">
        <v>6109</v>
      </c>
      <c r="H1477" s="153" t="s">
        <v>19</v>
      </c>
      <c r="I1477" s="155"/>
      <c r="L1477" s="151"/>
      <c r="M1477" s="156"/>
      <c r="T1477" s="157"/>
      <c r="AT1477" s="153" t="s">
        <v>368</v>
      </c>
      <c r="AU1477" s="153" t="s">
        <v>90</v>
      </c>
      <c r="AV1477" s="12" t="s">
        <v>84</v>
      </c>
      <c r="AW1477" s="12" t="s">
        <v>36</v>
      </c>
      <c r="AX1477" s="12" t="s">
        <v>77</v>
      </c>
      <c r="AY1477" s="153" t="s">
        <v>358</v>
      </c>
    </row>
    <row r="1478" spans="2:65" s="12" customFormat="1" ht="11.25">
      <c r="B1478" s="151"/>
      <c r="D1478" s="152" t="s">
        <v>368</v>
      </c>
      <c r="E1478" s="153" t="s">
        <v>19</v>
      </c>
      <c r="F1478" s="154" t="s">
        <v>6110</v>
      </c>
      <c r="H1478" s="153" t="s">
        <v>19</v>
      </c>
      <c r="I1478" s="155"/>
      <c r="L1478" s="151"/>
      <c r="M1478" s="156"/>
      <c r="T1478" s="157"/>
      <c r="AT1478" s="153" t="s">
        <v>368</v>
      </c>
      <c r="AU1478" s="153" t="s">
        <v>90</v>
      </c>
      <c r="AV1478" s="12" t="s">
        <v>84</v>
      </c>
      <c r="AW1478" s="12" t="s">
        <v>36</v>
      </c>
      <c r="AX1478" s="12" t="s">
        <v>77</v>
      </c>
      <c r="AY1478" s="153" t="s">
        <v>358</v>
      </c>
    </row>
    <row r="1479" spans="2:65" s="13" customFormat="1" ht="11.25">
      <c r="B1479" s="158"/>
      <c r="D1479" s="152" t="s">
        <v>368</v>
      </c>
      <c r="E1479" s="159" t="s">
        <v>19</v>
      </c>
      <c r="F1479" s="160" t="s">
        <v>6255</v>
      </c>
      <c r="H1479" s="161">
        <v>334.03399999999999</v>
      </c>
      <c r="I1479" s="162"/>
      <c r="L1479" s="158"/>
      <c r="M1479" s="163"/>
      <c r="T1479" s="164"/>
      <c r="AT1479" s="159" t="s">
        <v>368</v>
      </c>
      <c r="AU1479" s="159" t="s">
        <v>90</v>
      </c>
      <c r="AV1479" s="13" t="s">
        <v>90</v>
      </c>
      <c r="AW1479" s="13" t="s">
        <v>36</v>
      </c>
      <c r="AX1479" s="13" t="s">
        <v>77</v>
      </c>
      <c r="AY1479" s="159" t="s">
        <v>358</v>
      </c>
    </row>
    <row r="1480" spans="2:65" s="14" customFormat="1" ht="11.25">
      <c r="B1480" s="165"/>
      <c r="D1480" s="152" t="s">
        <v>368</v>
      </c>
      <c r="E1480" s="166" t="s">
        <v>5550</v>
      </c>
      <c r="F1480" s="167" t="s">
        <v>371</v>
      </c>
      <c r="H1480" s="168">
        <v>334.03399999999999</v>
      </c>
      <c r="I1480" s="169"/>
      <c r="L1480" s="165"/>
      <c r="M1480" s="170"/>
      <c r="T1480" s="171"/>
      <c r="AT1480" s="166" t="s">
        <v>368</v>
      </c>
      <c r="AU1480" s="166" t="s">
        <v>90</v>
      </c>
      <c r="AV1480" s="14" t="s">
        <v>364</v>
      </c>
      <c r="AW1480" s="14" t="s">
        <v>36</v>
      </c>
      <c r="AX1480" s="14" t="s">
        <v>84</v>
      </c>
      <c r="AY1480" s="166" t="s">
        <v>358</v>
      </c>
    </row>
    <row r="1481" spans="2:65" s="1" customFormat="1" ht="16.5" customHeight="1">
      <c r="B1481" s="33"/>
      <c r="C1481" s="179" t="s">
        <v>1831</v>
      </c>
      <c r="D1481" s="179" t="s">
        <v>440</v>
      </c>
      <c r="E1481" s="180" t="s">
        <v>6256</v>
      </c>
      <c r="F1481" s="181" t="s">
        <v>6257</v>
      </c>
      <c r="G1481" s="182" t="s">
        <v>504</v>
      </c>
      <c r="H1481" s="183">
        <v>7</v>
      </c>
      <c r="I1481" s="184"/>
      <c r="J1481" s="185">
        <f>ROUND(I1481*H1481,2)</f>
        <v>0</v>
      </c>
      <c r="K1481" s="181" t="s">
        <v>363</v>
      </c>
      <c r="L1481" s="186"/>
      <c r="M1481" s="187" t="s">
        <v>19</v>
      </c>
      <c r="N1481" s="188" t="s">
        <v>49</v>
      </c>
      <c r="P1481" s="143">
        <f>O1481*H1481</f>
        <v>0</v>
      </c>
      <c r="Q1481" s="143">
        <v>2.2000000000000001E-3</v>
      </c>
      <c r="R1481" s="143">
        <f>Q1481*H1481</f>
        <v>1.54E-2</v>
      </c>
      <c r="S1481" s="143">
        <v>0</v>
      </c>
      <c r="T1481" s="144">
        <f>S1481*H1481</f>
        <v>0</v>
      </c>
      <c r="AR1481" s="145" t="s">
        <v>558</v>
      </c>
      <c r="AT1481" s="145" t="s">
        <v>440</v>
      </c>
      <c r="AU1481" s="145" t="s">
        <v>90</v>
      </c>
      <c r="AY1481" s="18" t="s">
        <v>358</v>
      </c>
      <c r="BE1481" s="146">
        <f>IF(N1481="základní",J1481,0)</f>
        <v>0</v>
      </c>
      <c r="BF1481" s="146">
        <f>IF(N1481="snížená",J1481,0)</f>
        <v>0</v>
      </c>
      <c r="BG1481" s="146">
        <f>IF(N1481="zákl. přenesená",J1481,0)</f>
        <v>0</v>
      </c>
      <c r="BH1481" s="146">
        <f>IF(N1481="sníž. přenesená",J1481,0)</f>
        <v>0</v>
      </c>
      <c r="BI1481" s="146">
        <f>IF(N1481="nulová",J1481,0)</f>
        <v>0</v>
      </c>
      <c r="BJ1481" s="18" t="s">
        <v>90</v>
      </c>
      <c r="BK1481" s="146">
        <f>ROUND(I1481*H1481,2)</f>
        <v>0</v>
      </c>
      <c r="BL1481" s="18" t="s">
        <v>454</v>
      </c>
      <c r="BM1481" s="145" t="s">
        <v>6258</v>
      </c>
    </row>
    <row r="1482" spans="2:65" s="12" customFormat="1" ht="11.25">
      <c r="B1482" s="151"/>
      <c r="D1482" s="152" t="s">
        <v>368</v>
      </c>
      <c r="E1482" s="153" t="s">
        <v>19</v>
      </c>
      <c r="F1482" s="154" t="s">
        <v>485</v>
      </c>
      <c r="H1482" s="153" t="s">
        <v>19</v>
      </c>
      <c r="I1482" s="155"/>
      <c r="L1482" s="151"/>
      <c r="M1482" s="156"/>
      <c r="T1482" s="157"/>
      <c r="AT1482" s="153" t="s">
        <v>368</v>
      </c>
      <c r="AU1482" s="153" t="s">
        <v>90</v>
      </c>
      <c r="AV1482" s="12" t="s">
        <v>84</v>
      </c>
      <c r="AW1482" s="12" t="s">
        <v>36</v>
      </c>
      <c r="AX1482" s="12" t="s">
        <v>77</v>
      </c>
      <c r="AY1482" s="153" t="s">
        <v>358</v>
      </c>
    </row>
    <row r="1483" spans="2:65" s="12" customFormat="1" ht="11.25">
      <c r="B1483" s="151"/>
      <c r="D1483" s="152" t="s">
        <v>368</v>
      </c>
      <c r="E1483" s="153" t="s">
        <v>19</v>
      </c>
      <c r="F1483" s="154" t="s">
        <v>460</v>
      </c>
      <c r="H1483" s="153" t="s">
        <v>19</v>
      </c>
      <c r="I1483" s="155"/>
      <c r="L1483" s="151"/>
      <c r="M1483" s="156"/>
      <c r="T1483" s="157"/>
      <c r="AT1483" s="153" t="s">
        <v>368</v>
      </c>
      <c r="AU1483" s="153" t="s">
        <v>90</v>
      </c>
      <c r="AV1483" s="12" t="s">
        <v>84</v>
      </c>
      <c r="AW1483" s="12" t="s">
        <v>36</v>
      </c>
      <c r="AX1483" s="12" t="s">
        <v>77</v>
      </c>
      <c r="AY1483" s="153" t="s">
        <v>358</v>
      </c>
    </row>
    <row r="1484" spans="2:65" s="12" customFormat="1" ht="11.25">
      <c r="B1484" s="151"/>
      <c r="D1484" s="152" t="s">
        <v>368</v>
      </c>
      <c r="E1484" s="153" t="s">
        <v>19</v>
      </c>
      <c r="F1484" s="154" t="s">
        <v>6110</v>
      </c>
      <c r="H1484" s="153" t="s">
        <v>19</v>
      </c>
      <c r="I1484" s="155"/>
      <c r="L1484" s="151"/>
      <c r="M1484" s="156"/>
      <c r="T1484" s="157"/>
      <c r="AT1484" s="153" t="s">
        <v>368</v>
      </c>
      <c r="AU1484" s="153" t="s">
        <v>90</v>
      </c>
      <c r="AV1484" s="12" t="s">
        <v>84</v>
      </c>
      <c r="AW1484" s="12" t="s">
        <v>36</v>
      </c>
      <c r="AX1484" s="12" t="s">
        <v>77</v>
      </c>
      <c r="AY1484" s="153" t="s">
        <v>358</v>
      </c>
    </row>
    <row r="1485" spans="2:65" s="13" customFormat="1" ht="11.25">
      <c r="B1485" s="158"/>
      <c r="D1485" s="152" t="s">
        <v>368</v>
      </c>
      <c r="E1485" s="159" t="s">
        <v>19</v>
      </c>
      <c r="F1485" s="160" t="s">
        <v>6259</v>
      </c>
      <c r="H1485" s="161">
        <v>6</v>
      </c>
      <c r="I1485" s="162"/>
      <c r="L1485" s="158"/>
      <c r="M1485" s="163"/>
      <c r="T1485" s="164"/>
      <c r="AT1485" s="159" t="s">
        <v>368</v>
      </c>
      <c r="AU1485" s="159" t="s">
        <v>90</v>
      </c>
      <c r="AV1485" s="13" t="s">
        <v>90</v>
      </c>
      <c r="AW1485" s="13" t="s">
        <v>36</v>
      </c>
      <c r="AX1485" s="13" t="s">
        <v>77</v>
      </c>
      <c r="AY1485" s="159" t="s">
        <v>358</v>
      </c>
    </row>
    <row r="1486" spans="2:65" s="13" customFormat="1" ht="11.25">
      <c r="B1486" s="158"/>
      <c r="D1486" s="152" t="s">
        <v>368</v>
      </c>
      <c r="E1486" s="159" t="s">
        <v>19</v>
      </c>
      <c r="F1486" s="160" t="s">
        <v>6260</v>
      </c>
      <c r="H1486" s="161">
        <v>1</v>
      </c>
      <c r="I1486" s="162"/>
      <c r="L1486" s="158"/>
      <c r="M1486" s="163"/>
      <c r="T1486" s="164"/>
      <c r="AT1486" s="159" t="s">
        <v>368</v>
      </c>
      <c r="AU1486" s="159" t="s">
        <v>90</v>
      </c>
      <c r="AV1486" s="13" t="s">
        <v>90</v>
      </c>
      <c r="AW1486" s="13" t="s">
        <v>36</v>
      </c>
      <c r="AX1486" s="13" t="s">
        <v>77</v>
      </c>
      <c r="AY1486" s="159" t="s">
        <v>358</v>
      </c>
    </row>
    <row r="1487" spans="2:65" s="14" customFormat="1" ht="11.25">
      <c r="B1487" s="165"/>
      <c r="D1487" s="152" t="s">
        <v>368</v>
      </c>
      <c r="E1487" s="166" t="s">
        <v>19</v>
      </c>
      <c r="F1487" s="167" t="s">
        <v>371</v>
      </c>
      <c r="H1487" s="168">
        <v>7</v>
      </c>
      <c r="I1487" s="169"/>
      <c r="L1487" s="165"/>
      <c r="M1487" s="170"/>
      <c r="T1487" s="171"/>
      <c r="AT1487" s="166" t="s">
        <v>368</v>
      </c>
      <c r="AU1487" s="166" t="s">
        <v>90</v>
      </c>
      <c r="AV1487" s="14" t="s">
        <v>364</v>
      </c>
      <c r="AW1487" s="14" t="s">
        <v>36</v>
      </c>
      <c r="AX1487" s="14" t="s">
        <v>84</v>
      </c>
      <c r="AY1487" s="166" t="s">
        <v>358</v>
      </c>
    </row>
    <row r="1488" spans="2:65" s="1" customFormat="1" ht="16.5" customHeight="1">
      <c r="B1488" s="33"/>
      <c r="C1488" s="179" t="s">
        <v>1836</v>
      </c>
      <c r="D1488" s="179" t="s">
        <v>440</v>
      </c>
      <c r="E1488" s="180" t="s">
        <v>6261</v>
      </c>
      <c r="F1488" s="181" t="s">
        <v>6262</v>
      </c>
      <c r="G1488" s="182" t="s">
        <v>504</v>
      </c>
      <c r="H1488" s="183">
        <v>1</v>
      </c>
      <c r="I1488" s="184"/>
      <c r="J1488" s="185">
        <f>ROUND(I1488*H1488,2)</f>
        <v>0</v>
      </c>
      <c r="K1488" s="181" t="s">
        <v>363</v>
      </c>
      <c r="L1488" s="186"/>
      <c r="M1488" s="187" t="s">
        <v>19</v>
      </c>
      <c r="N1488" s="188" t="s">
        <v>49</v>
      </c>
      <c r="P1488" s="143">
        <f>O1488*H1488</f>
        <v>0</v>
      </c>
      <c r="Q1488" s="143">
        <v>1.2999999999999999E-3</v>
      </c>
      <c r="R1488" s="143">
        <f>Q1488*H1488</f>
        <v>1.2999999999999999E-3</v>
      </c>
      <c r="S1488" s="143">
        <v>0</v>
      </c>
      <c r="T1488" s="144">
        <f>S1488*H1488</f>
        <v>0</v>
      </c>
      <c r="AR1488" s="145" t="s">
        <v>558</v>
      </c>
      <c r="AT1488" s="145" t="s">
        <v>440</v>
      </c>
      <c r="AU1488" s="145" t="s">
        <v>90</v>
      </c>
      <c r="AY1488" s="18" t="s">
        <v>358</v>
      </c>
      <c r="BE1488" s="146">
        <f>IF(N1488="základní",J1488,0)</f>
        <v>0</v>
      </c>
      <c r="BF1488" s="146">
        <f>IF(N1488="snížená",J1488,0)</f>
        <v>0</v>
      </c>
      <c r="BG1488" s="146">
        <f>IF(N1488="zákl. přenesená",J1488,0)</f>
        <v>0</v>
      </c>
      <c r="BH1488" s="146">
        <f>IF(N1488="sníž. přenesená",J1488,0)</f>
        <v>0</v>
      </c>
      <c r="BI1488" s="146">
        <f>IF(N1488="nulová",J1488,0)</f>
        <v>0</v>
      </c>
      <c r="BJ1488" s="18" t="s">
        <v>90</v>
      </c>
      <c r="BK1488" s="146">
        <f>ROUND(I1488*H1488,2)</f>
        <v>0</v>
      </c>
      <c r="BL1488" s="18" t="s">
        <v>454</v>
      </c>
      <c r="BM1488" s="145" t="s">
        <v>6263</v>
      </c>
    </row>
    <row r="1489" spans="2:65" s="12" customFormat="1" ht="11.25">
      <c r="B1489" s="151"/>
      <c r="D1489" s="152" t="s">
        <v>368</v>
      </c>
      <c r="E1489" s="153" t="s">
        <v>19</v>
      </c>
      <c r="F1489" s="154" t="s">
        <v>485</v>
      </c>
      <c r="H1489" s="153" t="s">
        <v>19</v>
      </c>
      <c r="I1489" s="155"/>
      <c r="L1489" s="151"/>
      <c r="M1489" s="156"/>
      <c r="T1489" s="157"/>
      <c r="AT1489" s="153" t="s">
        <v>368</v>
      </c>
      <c r="AU1489" s="153" t="s">
        <v>90</v>
      </c>
      <c r="AV1489" s="12" t="s">
        <v>84</v>
      </c>
      <c r="AW1489" s="12" t="s">
        <v>36</v>
      </c>
      <c r="AX1489" s="12" t="s">
        <v>77</v>
      </c>
      <c r="AY1489" s="153" t="s">
        <v>358</v>
      </c>
    </row>
    <row r="1490" spans="2:65" s="12" customFormat="1" ht="11.25">
      <c r="B1490" s="151"/>
      <c r="D1490" s="152" t="s">
        <v>368</v>
      </c>
      <c r="E1490" s="153" t="s">
        <v>19</v>
      </c>
      <c r="F1490" s="154" t="s">
        <v>460</v>
      </c>
      <c r="H1490" s="153" t="s">
        <v>19</v>
      </c>
      <c r="I1490" s="155"/>
      <c r="L1490" s="151"/>
      <c r="M1490" s="156"/>
      <c r="T1490" s="157"/>
      <c r="AT1490" s="153" t="s">
        <v>368</v>
      </c>
      <c r="AU1490" s="153" t="s">
        <v>90</v>
      </c>
      <c r="AV1490" s="12" t="s">
        <v>84</v>
      </c>
      <c r="AW1490" s="12" t="s">
        <v>36</v>
      </c>
      <c r="AX1490" s="12" t="s">
        <v>77</v>
      </c>
      <c r="AY1490" s="153" t="s">
        <v>358</v>
      </c>
    </row>
    <row r="1491" spans="2:65" s="12" customFormat="1" ht="11.25">
      <c r="B1491" s="151"/>
      <c r="D1491" s="152" t="s">
        <v>368</v>
      </c>
      <c r="E1491" s="153" t="s">
        <v>19</v>
      </c>
      <c r="F1491" s="154" t="s">
        <v>6110</v>
      </c>
      <c r="H1491" s="153" t="s">
        <v>19</v>
      </c>
      <c r="I1491" s="155"/>
      <c r="L1491" s="151"/>
      <c r="M1491" s="156"/>
      <c r="T1491" s="157"/>
      <c r="AT1491" s="153" t="s">
        <v>368</v>
      </c>
      <c r="AU1491" s="153" t="s">
        <v>90</v>
      </c>
      <c r="AV1491" s="12" t="s">
        <v>84</v>
      </c>
      <c r="AW1491" s="12" t="s">
        <v>36</v>
      </c>
      <c r="AX1491" s="12" t="s">
        <v>77</v>
      </c>
      <c r="AY1491" s="153" t="s">
        <v>358</v>
      </c>
    </row>
    <row r="1492" spans="2:65" s="13" customFormat="1" ht="11.25">
      <c r="B1492" s="158"/>
      <c r="D1492" s="152" t="s">
        <v>368</v>
      </c>
      <c r="E1492" s="159" t="s">
        <v>19</v>
      </c>
      <c r="F1492" s="160" t="s">
        <v>1885</v>
      </c>
      <c r="H1492" s="161">
        <v>1</v>
      </c>
      <c r="I1492" s="162"/>
      <c r="L1492" s="158"/>
      <c r="M1492" s="163"/>
      <c r="T1492" s="164"/>
      <c r="AT1492" s="159" t="s">
        <v>368</v>
      </c>
      <c r="AU1492" s="159" t="s">
        <v>90</v>
      </c>
      <c r="AV1492" s="13" t="s">
        <v>90</v>
      </c>
      <c r="AW1492" s="13" t="s">
        <v>36</v>
      </c>
      <c r="AX1492" s="13" t="s">
        <v>77</v>
      </c>
      <c r="AY1492" s="159" t="s">
        <v>358</v>
      </c>
    </row>
    <row r="1493" spans="2:65" s="14" customFormat="1" ht="11.25">
      <c r="B1493" s="165"/>
      <c r="D1493" s="152" t="s">
        <v>368</v>
      </c>
      <c r="E1493" s="166" t="s">
        <v>19</v>
      </c>
      <c r="F1493" s="167" t="s">
        <v>371</v>
      </c>
      <c r="H1493" s="168">
        <v>1</v>
      </c>
      <c r="I1493" s="169"/>
      <c r="L1493" s="165"/>
      <c r="M1493" s="170"/>
      <c r="T1493" s="171"/>
      <c r="AT1493" s="166" t="s">
        <v>368</v>
      </c>
      <c r="AU1493" s="166" t="s">
        <v>90</v>
      </c>
      <c r="AV1493" s="14" t="s">
        <v>364</v>
      </c>
      <c r="AW1493" s="14" t="s">
        <v>36</v>
      </c>
      <c r="AX1493" s="14" t="s">
        <v>84</v>
      </c>
      <c r="AY1493" s="166" t="s">
        <v>358</v>
      </c>
    </row>
    <row r="1494" spans="2:65" s="1" customFormat="1" ht="24.2" customHeight="1">
      <c r="B1494" s="33"/>
      <c r="C1494" s="179" t="s">
        <v>1841</v>
      </c>
      <c r="D1494" s="179" t="s">
        <v>440</v>
      </c>
      <c r="E1494" s="180" t="s">
        <v>6264</v>
      </c>
      <c r="F1494" s="181" t="s">
        <v>6265</v>
      </c>
      <c r="G1494" s="182" t="s">
        <v>504</v>
      </c>
      <c r="H1494" s="183">
        <v>1</v>
      </c>
      <c r="I1494" s="184"/>
      <c r="J1494" s="185">
        <f>ROUND(I1494*H1494,2)</f>
        <v>0</v>
      </c>
      <c r="K1494" s="181" t="s">
        <v>363</v>
      </c>
      <c r="L1494" s="186"/>
      <c r="M1494" s="187" t="s">
        <v>19</v>
      </c>
      <c r="N1494" s="188" t="s">
        <v>49</v>
      </c>
      <c r="P1494" s="143">
        <f>O1494*H1494</f>
        <v>0</v>
      </c>
      <c r="Q1494" s="143">
        <v>6.1999999999999998E-3</v>
      </c>
      <c r="R1494" s="143">
        <f>Q1494*H1494</f>
        <v>6.1999999999999998E-3</v>
      </c>
      <c r="S1494" s="143">
        <v>0</v>
      </c>
      <c r="T1494" s="144">
        <f>S1494*H1494</f>
        <v>0</v>
      </c>
      <c r="AR1494" s="145" t="s">
        <v>558</v>
      </c>
      <c r="AT1494" s="145" t="s">
        <v>440</v>
      </c>
      <c r="AU1494" s="145" t="s">
        <v>90</v>
      </c>
      <c r="AY1494" s="18" t="s">
        <v>358</v>
      </c>
      <c r="BE1494" s="146">
        <f>IF(N1494="základní",J1494,0)</f>
        <v>0</v>
      </c>
      <c r="BF1494" s="146">
        <f>IF(N1494="snížená",J1494,0)</f>
        <v>0</v>
      </c>
      <c r="BG1494" s="146">
        <f>IF(N1494="zákl. přenesená",J1494,0)</f>
        <v>0</v>
      </c>
      <c r="BH1494" s="146">
        <f>IF(N1494="sníž. přenesená",J1494,0)</f>
        <v>0</v>
      </c>
      <c r="BI1494" s="146">
        <f>IF(N1494="nulová",J1494,0)</f>
        <v>0</v>
      </c>
      <c r="BJ1494" s="18" t="s">
        <v>90</v>
      </c>
      <c r="BK1494" s="146">
        <f>ROUND(I1494*H1494,2)</f>
        <v>0</v>
      </c>
      <c r="BL1494" s="18" t="s">
        <v>454</v>
      </c>
      <c r="BM1494" s="145" t="s">
        <v>6266</v>
      </c>
    </row>
    <row r="1495" spans="2:65" s="12" customFormat="1" ht="11.25">
      <c r="B1495" s="151"/>
      <c r="D1495" s="152" t="s">
        <v>368</v>
      </c>
      <c r="E1495" s="153" t="s">
        <v>19</v>
      </c>
      <c r="F1495" s="154" t="s">
        <v>485</v>
      </c>
      <c r="H1495" s="153" t="s">
        <v>19</v>
      </c>
      <c r="I1495" s="155"/>
      <c r="L1495" s="151"/>
      <c r="M1495" s="156"/>
      <c r="T1495" s="157"/>
      <c r="AT1495" s="153" t="s">
        <v>368</v>
      </c>
      <c r="AU1495" s="153" t="s">
        <v>90</v>
      </c>
      <c r="AV1495" s="12" t="s">
        <v>84</v>
      </c>
      <c r="AW1495" s="12" t="s">
        <v>36</v>
      </c>
      <c r="AX1495" s="12" t="s">
        <v>77</v>
      </c>
      <c r="AY1495" s="153" t="s">
        <v>358</v>
      </c>
    </row>
    <row r="1496" spans="2:65" s="12" customFormat="1" ht="11.25">
      <c r="B1496" s="151"/>
      <c r="D1496" s="152" t="s">
        <v>368</v>
      </c>
      <c r="E1496" s="153" t="s">
        <v>19</v>
      </c>
      <c r="F1496" s="154" t="s">
        <v>460</v>
      </c>
      <c r="H1496" s="153" t="s">
        <v>19</v>
      </c>
      <c r="I1496" s="155"/>
      <c r="L1496" s="151"/>
      <c r="M1496" s="156"/>
      <c r="T1496" s="157"/>
      <c r="AT1496" s="153" t="s">
        <v>368</v>
      </c>
      <c r="AU1496" s="153" t="s">
        <v>90</v>
      </c>
      <c r="AV1496" s="12" t="s">
        <v>84</v>
      </c>
      <c r="AW1496" s="12" t="s">
        <v>36</v>
      </c>
      <c r="AX1496" s="12" t="s">
        <v>77</v>
      </c>
      <c r="AY1496" s="153" t="s">
        <v>358</v>
      </c>
    </row>
    <row r="1497" spans="2:65" s="12" customFormat="1" ht="11.25">
      <c r="B1497" s="151"/>
      <c r="D1497" s="152" t="s">
        <v>368</v>
      </c>
      <c r="E1497" s="153" t="s">
        <v>19</v>
      </c>
      <c r="F1497" s="154" t="s">
        <v>6110</v>
      </c>
      <c r="H1497" s="153" t="s">
        <v>19</v>
      </c>
      <c r="I1497" s="155"/>
      <c r="L1497" s="151"/>
      <c r="M1497" s="156"/>
      <c r="T1497" s="157"/>
      <c r="AT1497" s="153" t="s">
        <v>368</v>
      </c>
      <c r="AU1497" s="153" t="s">
        <v>90</v>
      </c>
      <c r="AV1497" s="12" t="s">
        <v>84</v>
      </c>
      <c r="AW1497" s="12" t="s">
        <v>36</v>
      </c>
      <c r="AX1497" s="12" t="s">
        <v>77</v>
      </c>
      <c r="AY1497" s="153" t="s">
        <v>358</v>
      </c>
    </row>
    <row r="1498" spans="2:65" s="13" customFormat="1" ht="11.25">
      <c r="B1498" s="158"/>
      <c r="D1498" s="152" t="s">
        <v>368</v>
      </c>
      <c r="E1498" s="159" t="s">
        <v>19</v>
      </c>
      <c r="F1498" s="160" t="s">
        <v>6267</v>
      </c>
      <c r="H1498" s="161">
        <v>1</v>
      </c>
      <c r="I1498" s="162"/>
      <c r="L1498" s="158"/>
      <c r="M1498" s="163"/>
      <c r="T1498" s="164"/>
      <c r="AT1498" s="159" t="s">
        <v>368</v>
      </c>
      <c r="AU1498" s="159" t="s">
        <v>90</v>
      </c>
      <c r="AV1498" s="13" t="s">
        <v>90</v>
      </c>
      <c r="AW1498" s="13" t="s">
        <v>36</v>
      </c>
      <c r="AX1498" s="13" t="s">
        <v>77</v>
      </c>
      <c r="AY1498" s="159" t="s">
        <v>358</v>
      </c>
    </row>
    <row r="1499" spans="2:65" s="14" customFormat="1" ht="11.25">
      <c r="B1499" s="165"/>
      <c r="D1499" s="152" t="s">
        <v>368</v>
      </c>
      <c r="E1499" s="166" t="s">
        <v>19</v>
      </c>
      <c r="F1499" s="167" t="s">
        <v>371</v>
      </c>
      <c r="H1499" s="168">
        <v>1</v>
      </c>
      <c r="I1499" s="169"/>
      <c r="L1499" s="165"/>
      <c r="M1499" s="170"/>
      <c r="T1499" s="171"/>
      <c r="AT1499" s="166" t="s">
        <v>368</v>
      </c>
      <c r="AU1499" s="166" t="s">
        <v>90</v>
      </c>
      <c r="AV1499" s="14" t="s">
        <v>364</v>
      </c>
      <c r="AW1499" s="14" t="s">
        <v>36</v>
      </c>
      <c r="AX1499" s="14" t="s">
        <v>84</v>
      </c>
      <c r="AY1499" s="166" t="s">
        <v>358</v>
      </c>
    </row>
    <row r="1500" spans="2:65" s="1" customFormat="1" ht="37.9" customHeight="1">
      <c r="B1500" s="33"/>
      <c r="C1500" s="134" t="s">
        <v>1846</v>
      </c>
      <c r="D1500" s="134" t="s">
        <v>360</v>
      </c>
      <c r="E1500" s="135" t="s">
        <v>6268</v>
      </c>
      <c r="F1500" s="136" t="s">
        <v>6269</v>
      </c>
      <c r="G1500" s="137" t="s">
        <v>235</v>
      </c>
      <c r="H1500" s="138">
        <v>25</v>
      </c>
      <c r="I1500" s="139"/>
      <c r="J1500" s="140">
        <f>ROUND(I1500*H1500,2)</f>
        <v>0</v>
      </c>
      <c r="K1500" s="136" t="s">
        <v>363</v>
      </c>
      <c r="L1500" s="33"/>
      <c r="M1500" s="141" t="s">
        <v>19</v>
      </c>
      <c r="N1500" s="142" t="s">
        <v>49</v>
      </c>
      <c r="P1500" s="143">
        <f>O1500*H1500</f>
        <v>0</v>
      </c>
      <c r="Q1500" s="143">
        <v>1.2956499999999999E-2</v>
      </c>
      <c r="R1500" s="143">
        <f>Q1500*H1500</f>
        <v>0.32391249999999999</v>
      </c>
      <c r="S1500" s="143">
        <v>0</v>
      </c>
      <c r="T1500" s="144">
        <f>S1500*H1500</f>
        <v>0</v>
      </c>
      <c r="AR1500" s="145" t="s">
        <v>454</v>
      </c>
      <c r="AT1500" s="145" t="s">
        <v>360</v>
      </c>
      <c r="AU1500" s="145" t="s">
        <v>90</v>
      </c>
      <c r="AY1500" s="18" t="s">
        <v>358</v>
      </c>
      <c r="BE1500" s="146">
        <f>IF(N1500="základní",J1500,0)</f>
        <v>0</v>
      </c>
      <c r="BF1500" s="146">
        <f>IF(N1500="snížená",J1500,0)</f>
        <v>0</v>
      </c>
      <c r="BG1500" s="146">
        <f>IF(N1500="zákl. přenesená",J1500,0)</f>
        <v>0</v>
      </c>
      <c r="BH1500" s="146">
        <f>IF(N1500="sníž. přenesená",J1500,0)</f>
        <v>0</v>
      </c>
      <c r="BI1500" s="146">
        <f>IF(N1500="nulová",J1500,0)</f>
        <v>0</v>
      </c>
      <c r="BJ1500" s="18" t="s">
        <v>90</v>
      </c>
      <c r="BK1500" s="146">
        <f>ROUND(I1500*H1500,2)</f>
        <v>0</v>
      </c>
      <c r="BL1500" s="18" t="s">
        <v>454</v>
      </c>
      <c r="BM1500" s="145" t="s">
        <v>6270</v>
      </c>
    </row>
    <row r="1501" spans="2:65" s="1" customFormat="1" ht="11.25">
      <c r="B1501" s="33"/>
      <c r="D1501" s="147" t="s">
        <v>366</v>
      </c>
      <c r="F1501" s="148" t="s">
        <v>6271</v>
      </c>
      <c r="I1501" s="149"/>
      <c r="L1501" s="33"/>
      <c r="M1501" s="150"/>
      <c r="T1501" s="54"/>
      <c r="AT1501" s="18" t="s">
        <v>366</v>
      </c>
      <c r="AU1501" s="18" t="s">
        <v>90</v>
      </c>
    </row>
    <row r="1502" spans="2:65" s="1" customFormat="1" ht="24.2" customHeight="1">
      <c r="B1502" s="33"/>
      <c r="C1502" s="134" t="s">
        <v>1853</v>
      </c>
      <c r="D1502" s="134" t="s">
        <v>360</v>
      </c>
      <c r="E1502" s="135" t="s">
        <v>6272</v>
      </c>
      <c r="F1502" s="136" t="s">
        <v>6273</v>
      </c>
      <c r="G1502" s="137" t="s">
        <v>195</v>
      </c>
      <c r="H1502" s="138">
        <v>334.03399999999999</v>
      </c>
      <c r="I1502" s="139"/>
      <c r="J1502" s="140">
        <f>ROUND(I1502*H1502,2)</f>
        <v>0</v>
      </c>
      <c r="K1502" s="136" t="s">
        <v>363</v>
      </c>
      <c r="L1502" s="33"/>
      <c r="M1502" s="141" t="s">
        <v>19</v>
      </c>
      <c r="N1502" s="142" t="s">
        <v>49</v>
      </c>
      <c r="P1502" s="143">
        <f>O1502*H1502</f>
        <v>0</v>
      </c>
      <c r="Q1502" s="143">
        <v>0</v>
      </c>
      <c r="R1502" s="143">
        <f>Q1502*H1502</f>
        <v>0</v>
      </c>
      <c r="S1502" s="143">
        <v>0</v>
      </c>
      <c r="T1502" s="144">
        <f>S1502*H1502</f>
        <v>0</v>
      </c>
      <c r="AR1502" s="145" t="s">
        <v>454</v>
      </c>
      <c r="AT1502" s="145" t="s">
        <v>360</v>
      </c>
      <c r="AU1502" s="145" t="s">
        <v>90</v>
      </c>
      <c r="AY1502" s="18" t="s">
        <v>358</v>
      </c>
      <c r="BE1502" s="146">
        <f>IF(N1502="základní",J1502,0)</f>
        <v>0</v>
      </c>
      <c r="BF1502" s="146">
        <f>IF(N1502="snížená",J1502,0)</f>
        <v>0</v>
      </c>
      <c r="BG1502" s="146">
        <f>IF(N1502="zákl. přenesená",J1502,0)</f>
        <v>0</v>
      </c>
      <c r="BH1502" s="146">
        <f>IF(N1502="sníž. přenesená",J1502,0)</f>
        <v>0</v>
      </c>
      <c r="BI1502" s="146">
        <f>IF(N1502="nulová",J1502,0)</f>
        <v>0</v>
      </c>
      <c r="BJ1502" s="18" t="s">
        <v>90</v>
      </c>
      <c r="BK1502" s="146">
        <f>ROUND(I1502*H1502,2)</f>
        <v>0</v>
      </c>
      <c r="BL1502" s="18" t="s">
        <v>454</v>
      </c>
      <c r="BM1502" s="145" t="s">
        <v>6274</v>
      </c>
    </row>
    <row r="1503" spans="2:65" s="1" customFormat="1" ht="11.25">
      <c r="B1503" s="33"/>
      <c r="D1503" s="147" t="s">
        <v>366</v>
      </c>
      <c r="F1503" s="148" t="s">
        <v>6275</v>
      </c>
      <c r="I1503" s="149"/>
      <c r="L1503" s="33"/>
      <c r="M1503" s="150"/>
      <c r="T1503" s="54"/>
      <c r="AT1503" s="18" t="s">
        <v>366</v>
      </c>
      <c r="AU1503" s="18" t="s">
        <v>90</v>
      </c>
    </row>
    <row r="1504" spans="2:65" s="13" customFormat="1" ht="11.25">
      <c r="B1504" s="158"/>
      <c r="D1504" s="152" t="s">
        <v>368</v>
      </c>
      <c r="E1504" s="159" t="s">
        <v>19</v>
      </c>
      <c r="F1504" s="160" t="s">
        <v>5550</v>
      </c>
      <c r="H1504" s="161">
        <v>334.03399999999999</v>
      </c>
      <c r="I1504" s="162"/>
      <c r="L1504" s="158"/>
      <c r="M1504" s="163"/>
      <c r="T1504" s="164"/>
      <c r="AT1504" s="159" t="s">
        <v>368</v>
      </c>
      <c r="AU1504" s="159" t="s">
        <v>90</v>
      </c>
      <c r="AV1504" s="13" t="s">
        <v>90</v>
      </c>
      <c r="AW1504" s="13" t="s">
        <v>36</v>
      </c>
      <c r="AX1504" s="13" t="s">
        <v>77</v>
      </c>
      <c r="AY1504" s="159" t="s">
        <v>358</v>
      </c>
    </row>
    <row r="1505" spans="2:65" s="14" customFormat="1" ht="11.25">
      <c r="B1505" s="165"/>
      <c r="D1505" s="152" t="s">
        <v>368</v>
      </c>
      <c r="E1505" s="166" t="s">
        <v>19</v>
      </c>
      <c r="F1505" s="167" t="s">
        <v>371</v>
      </c>
      <c r="H1505" s="168">
        <v>334.03399999999999</v>
      </c>
      <c r="I1505" s="169"/>
      <c r="L1505" s="165"/>
      <c r="M1505" s="170"/>
      <c r="T1505" s="171"/>
      <c r="AT1505" s="166" t="s">
        <v>368</v>
      </c>
      <c r="AU1505" s="166" t="s">
        <v>90</v>
      </c>
      <c r="AV1505" s="14" t="s">
        <v>364</v>
      </c>
      <c r="AW1505" s="14" t="s">
        <v>36</v>
      </c>
      <c r="AX1505" s="14" t="s">
        <v>84</v>
      </c>
      <c r="AY1505" s="166" t="s">
        <v>358</v>
      </c>
    </row>
    <row r="1506" spans="2:65" s="1" customFormat="1" ht="24.2" customHeight="1">
      <c r="B1506" s="33"/>
      <c r="C1506" s="134" t="s">
        <v>1859</v>
      </c>
      <c r="D1506" s="134" t="s">
        <v>360</v>
      </c>
      <c r="E1506" s="135" t="s">
        <v>6276</v>
      </c>
      <c r="F1506" s="136" t="s">
        <v>6277</v>
      </c>
      <c r="G1506" s="137" t="s">
        <v>504</v>
      </c>
      <c r="H1506" s="138">
        <v>174</v>
      </c>
      <c r="I1506" s="139"/>
      <c r="J1506" s="140">
        <f>ROUND(I1506*H1506,2)</f>
        <v>0</v>
      </c>
      <c r="K1506" s="136" t="s">
        <v>363</v>
      </c>
      <c r="L1506" s="33"/>
      <c r="M1506" s="141" t="s">
        <v>19</v>
      </c>
      <c r="N1506" s="142" t="s">
        <v>49</v>
      </c>
      <c r="P1506" s="143">
        <f>O1506*H1506</f>
        <v>0</v>
      </c>
      <c r="Q1506" s="143">
        <v>0</v>
      </c>
      <c r="R1506" s="143">
        <f>Q1506*H1506</f>
        <v>0</v>
      </c>
      <c r="S1506" s="143">
        <v>0</v>
      </c>
      <c r="T1506" s="144">
        <f>S1506*H1506</f>
        <v>0</v>
      </c>
      <c r="AR1506" s="145" t="s">
        <v>454</v>
      </c>
      <c r="AT1506" s="145" t="s">
        <v>360</v>
      </c>
      <c r="AU1506" s="145" t="s">
        <v>90</v>
      </c>
      <c r="AY1506" s="18" t="s">
        <v>358</v>
      </c>
      <c r="BE1506" s="146">
        <f>IF(N1506="základní",J1506,0)</f>
        <v>0</v>
      </c>
      <c r="BF1506" s="146">
        <f>IF(N1506="snížená",J1506,0)</f>
        <v>0</v>
      </c>
      <c r="BG1506" s="146">
        <f>IF(N1506="zákl. přenesená",J1506,0)</f>
        <v>0</v>
      </c>
      <c r="BH1506" s="146">
        <f>IF(N1506="sníž. přenesená",J1506,0)</f>
        <v>0</v>
      </c>
      <c r="BI1506" s="146">
        <f>IF(N1506="nulová",J1506,0)</f>
        <v>0</v>
      </c>
      <c r="BJ1506" s="18" t="s">
        <v>90</v>
      </c>
      <c r="BK1506" s="146">
        <f>ROUND(I1506*H1506,2)</f>
        <v>0</v>
      </c>
      <c r="BL1506" s="18" t="s">
        <v>454</v>
      </c>
      <c r="BM1506" s="145" t="s">
        <v>6278</v>
      </c>
    </row>
    <row r="1507" spans="2:65" s="1" customFormat="1" ht="11.25">
      <c r="B1507" s="33"/>
      <c r="D1507" s="147" t="s">
        <v>366</v>
      </c>
      <c r="F1507" s="148" t="s">
        <v>6279</v>
      </c>
      <c r="I1507" s="149"/>
      <c r="L1507" s="33"/>
      <c r="M1507" s="150"/>
      <c r="T1507" s="54"/>
      <c r="AT1507" s="18" t="s">
        <v>366</v>
      </c>
      <c r="AU1507" s="18" t="s">
        <v>90</v>
      </c>
    </row>
    <row r="1508" spans="2:65" s="12" customFormat="1" ht="11.25">
      <c r="B1508" s="151"/>
      <c r="D1508" s="152" t="s">
        <v>368</v>
      </c>
      <c r="E1508" s="153" t="s">
        <v>19</v>
      </c>
      <c r="F1508" s="154" t="s">
        <v>2939</v>
      </c>
      <c r="H1508" s="153" t="s">
        <v>19</v>
      </c>
      <c r="I1508" s="155"/>
      <c r="L1508" s="151"/>
      <c r="M1508" s="156"/>
      <c r="T1508" s="157"/>
      <c r="AT1508" s="153" t="s">
        <v>368</v>
      </c>
      <c r="AU1508" s="153" t="s">
        <v>90</v>
      </c>
      <c r="AV1508" s="12" t="s">
        <v>84</v>
      </c>
      <c r="AW1508" s="12" t="s">
        <v>36</v>
      </c>
      <c r="AX1508" s="12" t="s">
        <v>77</v>
      </c>
      <c r="AY1508" s="153" t="s">
        <v>358</v>
      </c>
    </row>
    <row r="1509" spans="2:65" s="12" customFormat="1" ht="11.25">
      <c r="B1509" s="151"/>
      <c r="D1509" s="152" t="s">
        <v>368</v>
      </c>
      <c r="E1509" s="153" t="s">
        <v>19</v>
      </c>
      <c r="F1509" s="154" t="s">
        <v>2940</v>
      </c>
      <c r="H1509" s="153" t="s">
        <v>19</v>
      </c>
      <c r="I1509" s="155"/>
      <c r="L1509" s="151"/>
      <c r="M1509" s="156"/>
      <c r="T1509" s="157"/>
      <c r="AT1509" s="153" t="s">
        <v>368</v>
      </c>
      <c r="AU1509" s="153" t="s">
        <v>90</v>
      </c>
      <c r="AV1509" s="12" t="s">
        <v>84</v>
      </c>
      <c r="AW1509" s="12" t="s">
        <v>36</v>
      </c>
      <c r="AX1509" s="12" t="s">
        <v>77</v>
      </c>
      <c r="AY1509" s="153" t="s">
        <v>358</v>
      </c>
    </row>
    <row r="1510" spans="2:65" s="13" customFormat="1" ht="11.25">
      <c r="B1510" s="158"/>
      <c r="D1510" s="152" t="s">
        <v>368</v>
      </c>
      <c r="E1510" s="159" t="s">
        <v>19</v>
      </c>
      <c r="F1510" s="160" t="s">
        <v>6280</v>
      </c>
      <c r="H1510" s="161">
        <v>174</v>
      </c>
      <c r="I1510" s="162"/>
      <c r="L1510" s="158"/>
      <c r="M1510" s="163"/>
      <c r="T1510" s="164"/>
      <c r="AT1510" s="159" t="s">
        <v>368</v>
      </c>
      <c r="AU1510" s="159" t="s">
        <v>90</v>
      </c>
      <c r="AV1510" s="13" t="s">
        <v>90</v>
      </c>
      <c r="AW1510" s="13" t="s">
        <v>36</v>
      </c>
      <c r="AX1510" s="13" t="s">
        <v>77</v>
      </c>
      <c r="AY1510" s="159" t="s">
        <v>358</v>
      </c>
    </row>
    <row r="1511" spans="2:65" s="14" customFormat="1" ht="11.25">
      <c r="B1511" s="165"/>
      <c r="D1511" s="152" t="s">
        <v>368</v>
      </c>
      <c r="E1511" s="166" t="s">
        <v>19</v>
      </c>
      <c r="F1511" s="167" t="s">
        <v>371</v>
      </c>
      <c r="H1511" s="168">
        <v>174</v>
      </c>
      <c r="I1511" s="169"/>
      <c r="L1511" s="165"/>
      <c r="M1511" s="170"/>
      <c r="T1511" s="171"/>
      <c r="AT1511" s="166" t="s">
        <v>368</v>
      </c>
      <c r="AU1511" s="166" t="s">
        <v>90</v>
      </c>
      <c r="AV1511" s="14" t="s">
        <v>364</v>
      </c>
      <c r="AW1511" s="14" t="s">
        <v>36</v>
      </c>
      <c r="AX1511" s="14" t="s">
        <v>84</v>
      </c>
      <c r="AY1511" s="166" t="s">
        <v>358</v>
      </c>
    </row>
    <row r="1512" spans="2:65" s="1" customFormat="1" ht="16.5" customHeight="1">
      <c r="B1512" s="33"/>
      <c r="C1512" s="179" t="s">
        <v>1863</v>
      </c>
      <c r="D1512" s="179" t="s">
        <v>440</v>
      </c>
      <c r="E1512" s="180" t="s">
        <v>6281</v>
      </c>
      <c r="F1512" s="181" t="s">
        <v>6282</v>
      </c>
      <c r="G1512" s="182" t="s">
        <v>504</v>
      </c>
      <c r="H1512" s="183">
        <v>174</v>
      </c>
      <c r="I1512" s="184"/>
      <c r="J1512" s="185">
        <f>ROUND(I1512*H1512,2)</f>
        <v>0</v>
      </c>
      <c r="K1512" s="181" t="s">
        <v>363</v>
      </c>
      <c r="L1512" s="186"/>
      <c r="M1512" s="187" t="s">
        <v>19</v>
      </c>
      <c r="N1512" s="188" t="s">
        <v>49</v>
      </c>
      <c r="P1512" s="143">
        <f>O1512*H1512</f>
        <v>0</v>
      </c>
      <c r="Q1512" s="143">
        <v>2.0000000000000001E-4</v>
      </c>
      <c r="R1512" s="143">
        <f>Q1512*H1512</f>
        <v>3.4800000000000005E-2</v>
      </c>
      <c r="S1512" s="143">
        <v>0</v>
      </c>
      <c r="T1512" s="144">
        <f>S1512*H1512</f>
        <v>0</v>
      </c>
      <c r="AR1512" s="145" t="s">
        <v>558</v>
      </c>
      <c r="AT1512" s="145" t="s">
        <v>440</v>
      </c>
      <c r="AU1512" s="145" t="s">
        <v>90</v>
      </c>
      <c r="AY1512" s="18" t="s">
        <v>358</v>
      </c>
      <c r="BE1512" s="146">
        <f>IF(N1512="základní",J1512,0)</f>
        <v>0</v>
      </c>
      <c r="BF1512" s="146">
        <f>IF(N1512="snížená",J1512,0)</f>
        <v>0</v>
      </c>
      <c r="BG1512" s="146">
        <f>IF(N1512="zákl. přenesená",J1512,0)</f>
        <v>0</v>
      </c>
      <c r="BH1512" s="146">
        <f>IF(N1512="sníž. přenesená",J1512,0)</f>
        <v>0</v>
      </c>
      <c r="BI1512" s="146">
        <f>IF(N1512="nulová",J1512,0)</f>
        <v>0</v>
      </c>
      <c r="BJ1512" s="18" t="s">
        <v>90</v>
      </c>
      <c r="BK1512" s="146">
        <f>ROUND(I1512*H1512,2)</f>
        <v>0</v>
      </c>
      <c r="BL1512" s="18" t="s">
        <v>454</v>
      </c>
      <c r="BM1512" s="145" t="s">
        <v>6283</v>
      </c>
    </row>
    <row r="1513" spans="2:65" s="1" customFormat="1" ht="37.9" customHeight="1">
      <c r="B1513" s="33"/>
      <c r="C1513" s="134" t="s">
        <v>1869</v>
      </c>
      <c r="D1513" s="134" t="s">
        <v>360</v>
      </c>
      <c r="E1513" s="135" t="s">
        <v>6284</v>
      </c>
      <c r="F1513" s="136" t="s">
        <v>6285</v>
      </c>
      <c r="G1513" s="137" t="s">
        <v>195</v>
      </c>
      <c r="H1513" s="138">
        <v>334.03399999999999</v>
      </c>
      <c r="I1513" s="139"/>
      <c r="J1513" s="140">
        <f>ROUND(I1513*H1513,2)</f>
        <v>0</v>
      </c>
      <c r="K1513" s="136" t="s">
        <v>363</v>
      </c>
      <c r="L1513" s="33"/>
      <c r="M1513" s="141" t="s">
        <v>19</v>
      </c>
      <c r="N1513" s="142" t="s">
        <v>49</v>
      </c>
      <c r="P1513" s="143">
        <f>O1513*H1513</f>
        <v>0</v>
      </c>
      <c r="Q1513" s="143">
        <v>0</v>
      </c>
      <c r="R1513" s="143">
        <f>Q1513*H1513</f>
        <v>0</v>
      </c>
      <c r="S1513" s="143">
        <v>0</v>
      </c>
      <c r="T1513" s="144">
        <f>S1513*H1513</f>
        <v>0</v>
      </c>
      <c r="AR1513" s="145" t="s">
        <v>454</v>
      </c>
      <c r="AT1513" s="145" t="s">
        <v>360</v>
      </c>
      <c r="AU1513" s="145" t="s">
        <v>90</v>
      </c>
      <c r="AY1513" s="18" t="s">
        <v>358</v>
      </c>
      <c r="BE1513" s="146">
        <f>IF(N1513="základní",J1513,0)</f>
        <v>0</v>
      </c>
      <c r="BF1513" s="146">
        <f>IF(N1513="snížená",J1513,0)</f>
        <v>0</v>
      </c>
      <c r="BG1513" s="146">
        <f>IF(N1513="zákl. přenesená",J1513,0)</f>
        <v>0</v>
      </c>
      <c r="BH1513" s="146">
        <f>IF(N1513="sníž. přenesená",J1513,0)</f>
        <v>0</v>
      </c>
      <c r="BI1513" s="146">
        <f>IF(N1513="nulová",J1513,0)</f>
        <v>0</v>
      </c>
      <c r="BJ1513" s="18" t="s">
        <v>90</v>
      </c>
      <c r="BK1513" s="146">
        <f>ROUND(I1513*H1513,2)</f>
        <v>0</v>
      </c>
      <c r="BL1513" s="18" t="s">
        <v>454</v>
      </c>
      <c r="BM1513" s="145" t="s">
        <v>6286</v>
      </c>
    </row>
    <row r="1514" spans="2:65" s="1" customFormat="1" ht="11.25">
      <c r="B1514" s="33"/>
      <c r="D1514" s="147" t="s">
        <v>366</v>
      </c>
      <c r="F1514" s="148" t="s">
        <v>6287</v>
      </c>
      <c r="I1514" s="149"/>
      <c r="L1514" s="33"/>
      <c r="M1514" s="150"/>
      <c r="T1514" s="54"/>
      <c r="AT1514" s="18" t="s">
        <v>366</v>
      </c>
      <c r="AU1514" s="18" t="s">
        <v>90</v>
      </c>
    </row>
    <row r="1515" spans="2:65" s="13" customFormat="1" ht="11.25">
      <c r="B1515" s="158"/>
      <c r="D1515" s="152" t="s">
        <v>368</v>
      </c>
      <c r="E1515" s="159" t="s">
        <v>19</v>
      </c>
      <c r="F1515" s="160" t="s">
        <v>5550</v>
      </c>
      <c r="H1515" s="161">
        <v>334.03399999999999</v>
      </c>
      <c r="I1515" s="162"/>
      <c r="L1515" s="158"/>
      <c r="M1515" s="163"/>
      <c r="T1515" s="164"/>
      <c r="AT1515" s="159" t="s">
        <v>368</v>
      </c>
      <c r="AU1515" s="159" t="s">
        <v>90</v>
      </c>
      <c r="AV1515" s="13" t="s">
        <v>90</v>
      </c>
      <c r="AW1515" s="13" t="s">
        <v>36</v>
      </c>
      <c r="AX1515" s="13" t="s">
        <v>77</v>
      </c>
      <c r="AY1515" s="159" t="s">
        <v>358</v>
      </c>
    </row>
    <row r="1516" spans="2:65" s="14" customFormat="1" ht="11.25">
      <c r="B1516" s="165"/>
      <c r="D1516" s="152" t="s">
        <v>368</v>
      </c>
      <c r="E1516" s="166" t="s">
        <v>19</v>
      </c>
      <c r="F1516" s="167" t="s">
        <v>371</v>
      </c>
      <c r="H1516" s="168">
        <v>334.03399999999999</v>
      </c>
      <c r="I1516" s="169"/>
      <c r="L1516" s="165"/>
      <c r="M1516" s="170"/>
      <c r="T1516" s="171"/>
      <c r="AT1516" s="166" t="s">
        <v>368</v>
      </c>
      <c r="AU1516" s="166" t="s">
        <v>90</v>
      </c>
      <c r="AV1516" s="14" t="s">
        <v>364</v>
      </c>
      <c r="AW1516" s="14" t="s">
        <v>36</v>
      </c>
      <c r="AX1516" s="14" t="s">
        <v>84</v>
      </c>
      <c r="AY1516" s="166" t="s">
        <v>358</v>
      </c>
    </row>
    <row r="1517" spans="2:65" s="1" customFormat="1" ht="37.9" customHeight="1">
      <c r="B1517" s="33"/>
      <c r="C1517" s="179" t="s">
        <v>1873</v>
      </c>
      <c r="D1517" s="179" t="s">
        <v>440</v>
      </c>
      <c r="E1517" s="180" t="s">
        <v>6288</v>
      </c>
      <c r="F1517" s="181" t="s">
        <v>6289</v>
      </c>
      <c r="G1517" s="182" t="s">
        <v>195</v>
      </c>
      <c r="H1517" s="183">
        <v>384.13900000000001</v>
      </c>
      <c r="I1517" s="184"/>
      <c r="J1517" s="185">
        <f>ROUND(I1517*H1517,2)</f>
        <v>0</v>
      </c>
      <c r="K1517" s="181" t="s">
        <v>363</v>
      </c>
      <c r="L1517" s="186"/>
      <c r="M1517" s="187" t="s">
        <v>19</v>
      </c>
      <c r="N1517" s="188" t="s">
        <v>49</v>
      </c>
      <c r="P1517" s="143">
        <f>O1517*H1517</f>
        <v>0</v>
      </c>
      <c r="Q1517" s="143">
        <v>1.8000000000000001E-4</v>
      </c>
      <c r="R1517" s="143">
        <f>Q1517*H1517</f>
        <v>6.9145020000000001E-2</v>
      </c>
      <c r="S1517" s="143">
        <v>0</v>
      </c>
      <c r="T1517" s="144">
        <f>S1517*H1517</f>
        <v>0</v>
      </c>
      <c r="AR1517" s="145" t="s">
        <v>558</v>
      </c>
      <c r="AT1517" s="145" t="s">
        <v>440</v>
      </c>
      <c r="AU1517" s="145" t="s">
        <v>90</v>
      </c>
      <c r="AY1517" s="18" t="s">
        <v>358</v>
      </c>
      <c r="BE1517" s="146">
        <f>IF(N1517="základní",J1517,0)</f>
        <v>0</v>
      </c>
      <c r="BF1517" s="146">
        <f>IF(N1517="snížená",J1517,0)</f>
        <v>0</v>
      </c>
      <c r="BG1517" s="146">
        <f>IF(N1517="zákl. přenesená",J1517,0)</f>
        <v>0</v>
      </c>
      <c r="BH1517" s="146">
        <f>IF(N1517="sníž. přenesená",J1517,0)</f>
        <v>0</v>
      </c>
      <c r="BI1517" s="146">
        <f>IF(N1517="nulová",J1517,0)</f>
        <v>0</v>
      </c>
      <c r="BJ1517" s="18" t="s">
        <v>90</v>
      </c>
      <c r="BK1517" s="146">
        <f>ROUND(I1517*H1517,2)</f>
        <v>0</v>
      </c>
      <c r="BL1517" s="18" t="s">
        <v>454</v>
      </c>
      <c r="BM1517" s="145" t="s">
        <v>6290</v>
      </c>
    </row>
    <row r="1518" spans="2:65" s="13" customFormat="1" ht="11.25">
      <c r="B1518" s="158"/>
      <c r="D1518" s="152" t="s">
        <v>368</v>
      </c>
      <c r="E1518" s="159" t="s">
        <v>19</v>
      </c>
      <c r="F1518" s="160" t="s">
        <v>5550</v>
      </c>
      <c r="H1518" s="161">
        <v>334.03399999999999</v>
      </c>
      <c r="I1518" s="162"/>
      <c r="L1518" s="158"/>
      <c r="M1518" s="163"/>
      <c r="T1518" s="164"/>
      <c r="AT1518" s="159" t="s">
        <v>368</v>
      </c>
      <c r="AU1518" s="159" t="s">
        <v>90</v>
      </c>
      <c r="AV1518" s="13" t="s">
        <v>90</v>
      </c>
      <c r="AW1518" s="13" t="s">
        <v>36</v>
      </c>
      <c r="AX1518" s="13" t="s">
        <v>77</v>
      </c>
      <c r="AY1518" s="159" t="s">
        <v>358</v>
      </c>
    </row>
    <row r="1519" spans="2:65" s="14" customFormat="1" ht="11.25">
      <c r="B1519" s="165"/>
      <c r="D1519" s="152" t="s">
        <v>368</v>
      </c>
      <c r="E1519" s="166" t="s">
        <v>19</v>
      </c>
      <c r="F1519" s="167" t="s">
        <v>371</v>
      </c>
      <c r="H1519" s="168">
        <v>334.03399999999999</v>
      </c>
      <c r="I1519" s="169"/>
      <c r="L1519" s="165"/>
      <c r="M1519" s="170"/>
      <c r="T1519" s="171"/>
      <c r="AT1519" s="166" t="s">
        <v>368</v>
      </c>
      <c r="AU1519" s="166" t="s">
        <v>90</v>
      </c>
      <c r="AV1519" s="14" t="s">
        <v>364</v>
      </c>
      <c r="AW1519" s="14" t="s">
        <v>36</v>
      </c>
      <c r="AX1519" s="14" t="s">
        <v>84</v>
      </c>
      <c r="AY1519" s="166" t="s">
        <v>358</v>
      </c>
    </row>
    <row r="1520" spans="2:65" s="13" customFormat="1" ht="11.25">
      <c r="B1520" s="158"/>
      <c r="D1520" s="152" t="s">
        <v>368</v>
      </c>
      <c r="F1520" s="160" t="s">
        <v>6291</v>
      </c>
      <c r="H1520" s="161">
        <v>384.13900000000001</v>
      </c>
      <c r="I1520" s="162"/>
      <c r="L1520" s="158"/>
      <c r="M1520" s="163"/>
      <c r="T1520" s="164"/>
      <c r="AT1520" s="159" t="s">
        <v>368</v>
      </c>
      <c r="AU1520" s="159" t="s">
        <v>90</v>
      </c>
      <c r="AV1520" s="13" t="s">
        <v>90</v>
      </c>
      <c r="AW1520" s="13" t="s">
        <v>4</v>
      </c>
      <c r="AX1520" s="13" t="s">
        <v>84</v>
      </c>
      <c r="AY1520" s="159" t="s">
        <v>358</v>
      </c>
    </row>
    <row r="1521" spans="2:65" s="1" customFormat="1" ht="44.25" customHeight="1">
      <c r="B1521" s="33"/>
      <c r="C1521" s="134" t="s">
        <v>1879</v>
      </c>
      <c r="D1521" s="134" t="s">
        <v>360</v>
      </c>
      <c r="E1521" s="135" t="s">
        <v>6292</v>
      </c>
      <c r="F1521" s="136" t="s">
        <v>6293</v>
      </c>
      <c r="G1521" s="137" t="s">
        <v>1498</v>
      </c>
      <c r="H1521" s="189"/>
      <c r="I1521" s="139"/>
      <c r="J1521" s="140">
        <f>ROUND(I1521*H1521,2)</f>
        <v>0</v>
      </c>
      <c r="K1521" s="136" t="s">
        <v>363</v>
      </c>
      <c r="L1521" s="33"/>
      <c r="M1521" s="141" t="s">
        <v>19</v>
      </c>
      <c r="N1521" s="142" t="s">
        <v>49</v>
      </c>
      <c r="P1521" s="143">
        <f>O1521*H1521</f>
        <v>0</v>
      </c>
      <c r="Q1521" s="143">
        <v>0</v>
      </c>
      <c r="R1521" s="143">
        <f>Q1521*H1521</f>
        <v>0</v>
      </c>
      <c r="S1521" s="143">
        <v>0</v>
      </c>
      <c r="T1521" s="144">
        <f>S1521*H1521</f>
        <v>0</v>
      </c>
      <c r="AR1521" s="145" t="s">
        <v>454</v>
      </c>
      <c r="AT1521" s="145" t="s">
        <v>360</v>
      </c>
      <c r="AU1521" s="145" t="s">
        <v>90</v>
      </c>
      <c r="AY1521" s="18" t="s">
        <v>358</v>
      </c>
      <c r="BE1521" s="146">
        <f>IF(N1521="základní",J1521,0)</f>
        <v>0</v>
      </c>
      <c r="BF1521" s="146">
        <f>IF(N1521="snížená",J1521,0)</f>
        <v>0</v>
      </c>
      <c r="BG1521" s="146">
        <f>IF(N1521="zákl. přenesená",J1521,0)</f>
        <v>0</v>
      </c>
      <c r="BH1521" s="146">
        <f>IF(N1521="sníž. přenesená",J1521,0)</f>
        <v>0</v>
      </c>
      <c r="BI1521" s="146">
        <f>IF(N1521="nulová",J1521,0)</f>
        <v>0</v>
      </c>
      <c r="BJ1521" s="18" t="s">
        <v>90</v>
      </c>
      <c r="BK1521" s="146">
        <f>ROUND(I1521*H1521,2)</f>
        <v>0</v>
      </c>
      <c r="BL1521" s="18" t="s">
        <v>454</v>
      </c>
      <c r="BM1521" s="145" t="s">
        <v>6294</v>
      </c>
    </row>
    <row r="1522" spans="2:65" s="1" customFormat="1" ht="11.25">
      <c r="B1522" s="33"/>
      <c r="D1522" s="147" t="s">
        <v>366</v>
      </c>
      <c r="F1522" s="148" t="s">
        <v>6295</v>
      </c>
      <c r="I1522" s="149"/>
      <c r="L1522" s="33"/>
      <c r="M1522" s="150"/>
      <c r="T1522" s="54"/>
      <c r="AT1522" s="18" t="s">
        <v>366</v>
      </c>
      <c r="AU1522" s="18" t="s">
        <v>90</v>
      </c>
    </row>
    <row r="1523" spans="2:65" s="11" customFormat="1" ht="22.9" customHeight="1">
      <c r="B1523" s="122"/>
      <c r="D1523" s="123" t="s">
        <v>76</v>
      </c>
      <c r="E1523" s="132" t="s">
        <v>2073</v>
      </c>
      <c r="F1523" s="132" t="s">
        <v>2074</v>
      </c>
      <c r="I1523" s="125"/>
      <c r="J1523" s="133">
        <f>BK1523</f>
        <v>0</v>
      </c>
      <c r="L1523" s="122"/>
      <c r="M1523" s="127"/>
      <c r="P1523" s="128">
        <f>SUM(P1524:P1732)</f>
        <v>0</v>
      </c>
      <c r="R1523" s="128">
        <f>SUM(R1524:R1732)</f>
        <v>0.53390250000000028</v>
      </c>
      <c r="T1523" s="129">
        <f>SUM(T1524:T1732)</f>
        <v>0</v>
      </c>
      <c r="AR1523" s="123" t="s">
        <v>90</v>
      </c>
      <c r="AT1523" s="130" t="s">
        <v>76</v>
      </c>
      <c r="AU1523" s="130" t="s">
        <v>84</v>
      </c>
      <c r="AY1523" s="123" t="s">
        <v>358</v>
      </c>
      <c r="BK1523" s="131">
        <f>SUM(BK1524:BK1732)</f>
        <v>0</v>
      </c>
    </row>
    <row r="1524" spans="2:65" s="1" customFormat="1" ht="37.9" customHeight="1">
      <c r="B1524" s="33"/>
      <c r="C1524" s="134" t="s">
        <v>1886</v>
      </c>
      <c r="D1524" s="134" t="s">
        <v>360</v>
      </c>
      <c r="E1524" s="135" t="s">
        <v>2076</v>
      </c>
      <c r="F1524" s="136" t="s">
        <v>2077</v>
      </c>
      <c r="G1524" s="137" t="s">
        <v>235</v>
      </c>
      <c r="H1524" s="138">
        <v>13.5</v>
      </c>
      <c r="I1524" s="139"/>
      <c r="J1524" s="140">
        <f>ROUND(I1524*H1524,2)</f>
        <v>0</v>
      </c>
      <c r="K1524" s="136" t="s">
        <v>19</v>
      </c>
      <c r="L1524" s="33"/>
      <c r="M1524" s="141" t="s">
        <v>19</v>
      </c>
      <c r="N1524" s="142" t="s">
        <v>49</v>
      </c>
      <c r="P1524" s="143">
        <f>O1524*H1524</f>
        <v>0</v>
      </c>
      <c r="Q1524" s="143">
        <v>0</v>
      </c>
      <c r="R1524" s="143">
        <f>Q1524*H1524</f>
        <v>0</v>
      </c>
      <c r="S1524" s="143">
        <v>0</v>
      </c>
      <c r="T1524" s="144">
        <f>S1524*H1524</f>
        <v>0</v>
      </c>
      <c r="AR1524" s="145" t="s">
        <v>454</v>
      </c>
      <c r="AT1524" s="145" t="s">
        <v>360</v>
      </c>
      <c r="AU1524" s="145" t="s">
        <v>90</v>
      </c>
      <c r="AY1524" s="18" t="s">
        <v>358</v>
      </c>
      <c r="BE1524" s="146">
        <f>IF(N1524="základní",J1524,0)</f>
        <v>0</v>
      </c>
      <c r="BF1524" s="146">
        <f>IF(N1524="snížená",J1524,0)</f>
        <v>0</v>
      </c>
      <c r="BG1524" s="146">
        <f>IF(N1524="zákl. přenesená",J1524,0)</f>
        <v>0</v>
      </c>
      <c r="BH1524" s="146">
        <f>IF(N1524="sníž. přenesená",J1524,0)</f>
        <v>0</v>
      </c>
      <c r="BI1524" s="146">
        <f>IF(N1524="nulová",J1524,0)</f>
        <v>0</v>
      </c>
      <c r="BJ1524" s="18" t="s">
        <v>90</v>
      </c>
      <c r="BK1524" s="146">
        <f>ROUND(I1524*H1524,2)</f>
        <v>0</v>
      </c>
      <c r="BL1524" s="18" t="s">
        <v>454</v>
      </c>
      <c r="BM1524" s="145" t="s">
        <v>6296</v>
      </c>
    </row>
    <row r="1525" spans="2:65" s="12" customFormat="1" ht="11.25">
      <c r="B1525" s="151"/>
      <c r="D1525" s="152" t="s">
        <v>368</v>
      </c>
      <c r="E1525" s="153" t="s">
        <v>19</v>
      </c>
      <c r="F1525" s="154" t="s">
        <v>1322</v>
      </c>
      <c r="H1525" s="153" t="s">
        <v>19</v>
      </c>
      <c r="I1525" s="155"/>
      <c r="L1525" s="151"/>
      <c r="M1525" s="156"/>
      <c r="T1525" s="157"/>
      <c r="AT1525" s="153" t="s">
        <v>368</v>
      </c>
      <c r="AU1525" s="153" t="s">
        <v>90</v>
      </c>
      <c r="AV1525" s="12" t="s">
        <v>84</v>
      </c>
      <c r="AW1525" s="12" t="s">
        <v>36</v>
      </c>
      <c r="AX1525" s="12" t="s">
        <v>77</v>
      </c>
      <c r="AY1525" s="153" t="s">
        <v>358</v>
      </c>
    </row>
    <row r="1526" spans="2:65" s="13" customFormat="1" ht="11.25">
      <c r="B1526" s="158"/>
      <c r="D1526" s="152" t="s">
        <v>368</v>
      </c>
      <c r="E1526" s="159" t="s">
        <v>19</v>
      </c>
      <c r="F1526" s="160" t="s">
        <v>6297</v>
      </c>
      <c r="H1526" s="161">
        <v>13.5</v>
      </c>
      <c r="I1526" s="162"/>
      <c r="L1526" s="158"/>
      <c r="M1526" s="163"/>
      <c r="T1526" s="164"/>
      <c r="AT1526" s="159" t="s">
        <v>368</v>
      </c>
      <c r="AU1526" s="159" t="s">
        <v>90</v>
      </c>
      <c r="AV1526" s="13" t="s">
        <v>90</v>
      </c>
      <c r="AW1526" s="13" t="s">
        <v>36</v>
      </c>
      <c r="AX1526" s="13" t="s">
        <v>77</v>
      </c>
      <c r="AY1526" s="159" t="s">
        <v>358</v>
      </c>
    </row>
    <row r="1527" spans="2:65" s="14" customFormat="1" ht="11.25">
      <c r="B1527" s="165"/>
      <c r="D1527" s="152" t="s">
        <v>368</v>
      </c>
      <c r="E1527" s="166" t="s">
        <v>19</v>
      </c>
      <c r="F1527" s="167" t="s">
        <v>371</v>
      </c>
      <c r="H1527" s="168">
        <v>13.5</v>
      </c>
      <c r="I1527" s="169"/>
      <c r="L1527" s="165"/>
      <c r="M1527" s="170"/>
      <c r="T1527" s="171"/>
      <c r="AT1527" s="166" t="s">
        <v>368</v>
      </c>
      <c r="AU1527" s="166" t="s">
        <v>90</v>
      </c>
      <c r="AV1527" s="14" t="s">
        <v>364</v>
      </c>
      <c r="AW1527" s="14" t="s">
        <v>36</v>
      </c>
      <c r="AX1527" s="14" t="s">
        <v>84</v>
      </c>
      <c r="AY1527" s="166" t="s">
        <v>358</v>
      </c>
    </row>
    <row r="1528" spans="2:65" s="1" customFormat="1" ht="24.2" customHeight="1">
      <c r="B1528" s="33"/>
      <c r="C1528" s="134" t="s">
        <v>1890</v>
      </c>
      <c r="D1528" s="134" t="s">
        <v>360</v>
      </c>
      <c r="E1528" s="135" t="s">
        <v>2081</v>
      </c>
      <c r="F1528" s="136" t="s">
        <v>2082</v>
      </c>
      <c r="G1528" s="137" t="s">
        <v>235</v>
      </c>
      <c r="H1528" s="138">
        <v>30.9</v>
      </c>
      <c r="I1528" s="139"/>
      <c r="J1528" s="140">
        <f>ROUND(I1528*H1528,2)</f>
        <v>0</v>
      </c>
      <c r="K1528" s="136" t="s">
        <v>363</v>
      </c>
      <c r="L1528" s="33"/>
      <c r="M1528" s="141" t="s">
        <v>19</v>
      </c>
      <c r="N1528" s="142" t="s">
        <v>49</v>
      </c>
      <c r="P1528" s="143">
        <f>O1528*H1528</f>
        <v>0</v>
      </c>
      <c r="Q1528" s="143">
        <v>0</v>
      </c>
      <c r="R1528" s="143">
        <f>Q1528*H1528</f>
        <v>0</v>
      </c>
      <c r="S1528" s="143">
        <v>0</v>
      </c>
      <c r="T1528" s="144">
        <f>S1528*H1528</f>
        <v>0</v>
      </c>
      <c r="AR1528" s="145" t="s">
        <v>454</v>
      </c>
      <c r="AT1528" s="145" t="s">
        <v>360</v>
      </c>
      <c r="AU1528" s="145" t="s">
        <v>90</v>
      </c>
      <c r="AY1528" s="18" t="s">
        <v>358</v>
      </c>
      <c r="BE1528" s="146">
        <f>IF(N1528="základní",J1528,0)</f>
        <v>0</v>
      </c>
      <c r="BF1528" s="146">
        <f>IF(N1528="snížená",J1528,0)</f>
        <v>0</v>
      </c>
      <c r="BG1528" s="146">
        <f>IF(N1528="zákl. přenesená",J1528,0)</f>
        <v>0</v>
      </c>
      <c r="BH1528" s="146">
        <f>IF(N1528="sníž. přenesená",J1528,0)</f>
        <v>0</v>
      </c>
      <c r="BI1528" s="146">
        <f>IF(N1528="nulová",J1528,0)</f>
        <v>0</v>
      </c>
      <c r="BJ1528" s="18" t="s">
        <v>90</v>
      </c>
      <c r="BK1528" s="146">
        <f>ROUND(I1528*H1528,2)</f>
        <v>0</v>
      </c>
      <c r="BL1528" s="18" t="s">
        <v>454</v>
      </c>
      <c r="BM1528" s="145" t="s">
        <v>6298</v>
      </c>
    </row>
    <row r="1529" spans="2:65" s="1" customFormat="1" ht="11.25">
      <c r="B1529" s="33"/>
      <c r="D1529" s="147" t="s">
        <v>366</v>
      </c>
      <c r="F1529" s="148" t="s">
        <v>2084</v>
      </c>
      <c r="I1529" s="149"/>
      <c r="L1529" s="33"/>
      <c r="M1529" s="150"/>
      <c r="T1529" s="54"/>
      <c r="AT1529" s="18" t="s">
        <v>366</v>
      </c>
      <c r="AU1529" s="18" t="s">
        <v>90</v>
      </c>
    </row>
    <row r="1530" spans="2:65" s="12" customFormat="1" ht="11.25">
      <c r="B1530" s="151"/>
      <c r="D1530" s="152" t="s">
        <v>368</v>
      </c>
      <c r="E1530" s="153" t="s">
        <v>19</v>
      </c>
      <c r="F1530" s="154" t="s">
        <v>1322</v>
      </c>
      <c r="H1530" s="153" t="s">
        <v>19</v>
      </c>
      <c r="I1530" s="155"/>
      <c r="L1530" s="151"/>
      <c r="M1530" s="156"/>
      <c r="T1530" s="157"/>
      <c r="AT1530" s="153" t="s">
        <v>368</v>
      </c>
      <c r="AU1530" s="153" t="s">
        <v>90</v>
      </c>
      <c r="AV1530" s="12" t="s">
        <v>84</v>
      </c>
      <c r="AW1530" s="12" t="s">
        <v>36</v>
      </c>
      <c r="AX1530" s="12" t="s">
        <v>77</v>
      </c>
      <c r="AY1530" s="153" t="s">
        <v>358</v>
      </c>
    </row>
    <row r="1531" spans="2:65" s="13" customFormat="1" ht="11.25">
      <c r="B1531" s="158"/>
      <c r="D1531" s="152" t="s">
        <v>368</v>
      </c>
      <c r="E1531" s="159" t="s">
        <v>19</v>
      </c>
      <c r="F1531" s="160" t="s">
        <v>6299</v>
      </c>
      <c r="H1531" s="161">
        <v>30.9</v>
      </c>
      <c r="I1531" s="162"/>
      <c r="L1531" s="158"/>
      <c r="M1531" s="163"/>
      <c r="T1531" s="164"/>
      <c r="AT1531" s="159" t="s">
        <v>368</v>
      </c>
      <c r="AU1531" s="159" t="s">
        <v>90</v>
      </c>
      <c r="AV1531" s="13" t="s">
        <v>90</v>
      </c>
      <c r="AW1531" s="13" t="s">
        <v>36</v>
      </c>
      <c r="AX1531" s="13" t="s">
        <v>77</v>
      </c>
      <c r="AY1531" s="159" t="s">
        <v>358</v>
      </c>
    </row>
    <row r="1532" spans="2:65" s="14" customFormat="1" ht="11.25">
      <c r="B1532" s="165"/>
      <c r="D1532" s="152" t="s">
        <v>368</v>
      </c>
      <c r="E1532" s="166" t="s">
        <v>19</v>
      </c>
      <c r="F1532" s="167" t="s">
        <v>371</v>
      </c>
      <c r="H1532" s="168">
        <v>30.9</v>
      </c>
      <c r="I1532" s="169"/>
      <c r="L1532" s="165"/>
      <c r="M1532" s="170"/>
      <c r="T1532" s="171"/>
      <c r="AT1532" s="166" t="s">
        <v>368</v>
      </c>
      <c r="AU1532" s="166" t="s">
        <v>90</v>
      </c>
      <c r="AV1532" s="14" t="s">
        <v>364</v>
      </c>
      <c r="AW1532" s="14" t="s">
        <v>36</v>
      </c>
      <c r="AX1532" s="14" t="s">
        <v>84</v>
      </c>
      <c r="AY1532" s="166" t="s">
        <v>358</v>
      </c>
    </row>
    <row r="1533" spans="2:65" s="1" customFormat="1" ht="24.2" customHeight="1">
      <c r="B1533" s="33"/>
      <c r="C1533" s="179" t="s">
        <v>1894</v>
      </c>
      <c r="D1533" s="179" t="s">
        <v>440</v>
      </c>
      <c r="E1533" s="180" t="s">
        <v>2087</v>
      </c>
      <c r="F1533" s="181" t="s">
        <v>2088</v>
      </c>
      <c r="G1533" s="182" t="s">
        <v>235</v>
      </c>
      <c r="H1533" s="183">
        <v>32.445</v>
      </c>
      <c r="I1533" s="184"/>
      <c r="J1533" s="185">
        <f>ROUND(I1533*H1533,2)</f>
        <v>0</v>
      </c>
      <c r="K1533" s="181" t="s">
        <v>19</v>
      </c>
      <c r="L1533" s="186"/>
      <c r="M1533" s="187" t="s">
        <v>19</v>
      </c>
      <c r="N1533" s="188" t="s">
        <v>49</v>
      </c>
      <c r="P1533" s="143">
        <f>O1533*H1533</f>
        <v>0</v>
      </c>
      <c r="Q1533" s="143">
        <v>0</v>
      </c>
      <c r="R1533" s="143">
        <f>Q1533*H1533</f>
        <v>0</v>
      </c>
      <c r="S1533" s="143">
        <v>0</v>
      </c>
      <c r="T1533" s="144">
        <f>S1533*H1533</f>
        <v>0</v>
      </c>
      <c r="AR1533" s="145" t="s">
        <v>558</v>
      </c>
      <c r="AT1533" s="145" t="s">
        <v>440</v>
      </c>
      <c r="AU1533" s="145" t="s">
        <v>90</v>
      </c>
      <c r="AY1533" s="18" t="s">
        <v>358</v>
      </c>
      <c r="BE1533" s="146">
        <f>IF(N1533="základní",J1533,0)</f>
        <v>0</v>
      </c>
      <c r="BF1533" s="146">
        <f>IF(N1533="snížená",J1533,0)</f>
        <v>0</v>
      </c>
      <c r="BG1533" s="146">
        <f>IF(N1533="zákl. přenesená",J1533,0)</f>
        <v>0</v>
      </c>
      <c r="BH1533" s="146">
        <f>IF(N1533="sníž. přenesená",J1533,0)</f>
        <v>0</v>
      </c>
      <c r="BI1533" s="146">
        <f>IF(N1533="nulová",J1533,0)</f>
        <v>0</v>
      </c>
      <c r="BJ1533" s="18" t="s">
        <v>90</v>
      </c>
      <c r="BK1533" s="146">
        <f>ROUND(I1533*H1533,2)</f>
        <v>0</v>
      </c>
      <c r="BL1533" s="18" t="s">
        <v>454</v>
      </c>
      <c r="BM1533" s="145" t="s">
        <v>6300</v>
      </c>
    </row>
    <row r="1534" spans="2:65" s="12" customFormat="1" ht="11.25">
      <c r="B1534" s="151"/>
      <c r="D1534" s="152" t="s">
        <v>368</v>
      </c>
      <c r="E1534" s="153" t="s">
        <v>19</v>
      </c>
      <c r="F1534" s="154" t="s">
        <v>1322</v>
      </c>
      <c r="H1534" s="153" t="s">
        <v>19</v>
      </c>
      <c r="I1534" s="155"/>
      <c r="L1534" s="151"/>
      <c r="M1534" s="156"/>
      <c r="T1534" s="157"/>
      <c r="AT1534" s="153" t="s">
        <v>368</v>
      </c>
      <c r="AU1534" s="153" t="s">
        <v>90</v>
      </c>
      <c r="AV1534" s="12" t="s">
        <v>84</v>
      </c>
      <c r="AW1534" s="12" t="s">
        <v>36</v>
      </c>
      <c r="AX1534" s="12" t="s">
        <v>77</v>
      </c>
      <c r="AY1534" s="153" t="s">
        <v>358</v>
      </c>
    </row>
    <row r="1535" spans="2:65" s="13" customFormat="1" ht="11.25">
      <c r="B1535" s="158"/>
      <c r="D1535" s="152" t="s">
        <v>368</v>
      </c>
      <c r="E1535" s="159" t="s">
        <v>19</v>
      </c>
      <c r="F1535" s="160" t="s">
        <v>6299</v>
      </c>
      <c r="H1535" s="161">
        <v>30.9</v>
      </c>
      <c r="I1535" s="162"/>
      <c r="L1535" s="158"/>
      <c r="M1535" s="163"/>
      <c r="T1535" s="164"/>
      <c r="AT1535" s="159" t="s">
        <v>368</v>
      </c>
      <c r="AU1535" s="159" t="s">
        <v>90</v>
      </c>
      <c r="AV1535" s="13" t="s">
        <v>90</v>
      </c>
      <c r="AW1535" s="13" t="s">
        <v>36</v>
      </c>
      <c r="AX1535" s="13" t="s">
        <v>77</v>
      </c>
      <c r="AY1535" s="159" t="s">
        <v>358</v>
      </c>
    </row>
    <row r="1536" spans="2:65" s="14" customFormat="1" ht="11.25">
      <c r="B1536" s="165"/>
      <c r="D1536" s="152" t="s">
        <v>368</v>
      </c>
      <c r="E1536" s="166" t="s">
        <v>19</v>
      </c>
      <c r="F1536" s="167" t="s">
        <v>371</v>
      </c>
      <c r="H1536" s="168">
        <v>30.9</v>
      </c>
      <c r="I1536" s="169"/>
      <c r="L1536" s="165"/>
      <c r="M1536" s="170"/>
      <c r="T1536" s="171"/>
      <c r="AT1536" s="166" t="s">
        <v>368</v>
      </c>
      <c r="AU1536" s="166" t="s">
        <v>90</v>
      </c>
      <c r="AV1536" s="14" t="s">
        <v>364</v>
      </c>
      <c r="AW1536" s="14" t="s">
        <v>36</v>
      </c>
      <c r="AX1536" s="14" t="s">
        <v>84</v>
      </c>
      <c r="AY1536" s="166" t="s">
        <v>358</v>
      </c>
    </row>
    <row r="1537" spans="2:65" s="13" customFormat="1" ht="11.25">
      <c r="B1537" s="158"/>
      <c r="D1537" s="152" t="s">
        <v>368</v>
      </c>
      <c r="F1537" s="160" t="s">
        <v>5873</v>
      </c>
      <c r="H1537" s="161">
        <v>32.445</v>
      </c>
      <c r="I1537" s="162"/>
      <c r="L1537" s="158"/>
      <c r="M1537" s="163"/>
      <c r="T1537" s="164"/>
      <c r="AT1537" s="159" t="s">
        <v>368</v>
      </c>
      <c r="AU1537" s="159" t="s">
        <v>90</v>
      </c>
      <c r="AV1537" s="13" t="s">
        <v>90</v>
      </c>
      <c r="AW1537" s="13" t="s">
        <v>4</v>
      </c>
      <c r="AX1537" s="13" t="s">
        <v>84</v>
      </c>
      <c r="AY1537" s="159" t="s">
        <v>358</v>
      </c>
    </row>
    <row r="1538" spans="2:65" s="1" customFormat="1" ht="24.2" customHeight="1">
      <c r="B1538" s="33"/>
      <c r="C1538" s="134" t="s">
        <v>2671</v>
      </c>
      <c r="D1538" s="134" t="s">
        <v>360</v>
      </c>
      <c r="E1538" s="135" t="s">
        <v>6301</v>
      </c>
      <c r="F1538" s="136" t="s">
        <v>6302</v>
      </c>
      <c r="G1538" s="137" t="s">
        <v>504</v>
      </c>
      <c r="H1538" s="138">
        <v>1</v>
      </c>
      <c r="I1538" s="139"/>
      <c r="J1538" s="140">
        <f>ROUND(I1538*H1538,2)</f>
        <v>0</v>
      </c>
      <c r="K1538" s="136" t="s">
        <v>363</v>
      </c>
      <c r="L1538" s="33"/>
      <c r="M1538" s="141" t="s">
        <v>19</v>
      </c>
      <c r="N1538" s="142" t="s">
        <v>49</v>
      </c>
      <c r="P1538" s="143">
        <f>O1538*H1538</f>
        <v>0</v>
      </c>
      <c r="Q1538" s="143">
        <v>4.4000000000000002E-4</v>
      </c>
      <c r="R1538" s="143">
        <f>Q1538*H1538</f>
        <v>4.4000000000000002E-4</v>
      </c>
      <c r="S1538" s="143">
        <v>0</v>
      </c>
      <c r="T1538" s="144">
        <f>S1538*H1538</f>
        <v>0</v>
      </c>
      <c r="AR1538" s="145" t="s">
        <v>364</v>
      </c>
      <c r="AT1538" s="145" t="s">
        <v>360</v>
      </c>
      <c r="AU1538" s="145" t="s">
        <v>90</v>
      </c>
      <c r="AY1538" s="18" t="s">
        <v>358</v>
      </c>
      <c r="BE1538" s="146">
        <f>IF(N1538="základní",J1538,0)</f>
        <v>0</v>
      </c>
      <c r="BF1538" s="146">
        <f>IF(N1538="snížená",J1538,0)</f>
        <v>0</v>
      </c>
      <c r="BG1538" s="146">
        <f>IF(N1538="zákl. přenesená",J1538,0)</f>
        <v>0</v>
      </c>
      <c r="BH1538" s="146">
        <f>IF(N1538="sníž. přenesená",J1538,0)</f>
        <v>0</v>
      </c>
      <c r="BI1538" s="146">
        <f>IF(N1538="nulová",J1538,0)</f>
        <v>0</v>
      </c>
      <c r="BJ1538" s="18" t="s">
        <v>90</v>
      </c>
      <c r="BK1538" s="146">
        <f>ROUND(I1538*H1538,2)</f>
        <v>0</v>
      </c>
      <c r="BL1538" s="18" t="s">
        <v>364</v>
      </c>
      <c r="BM1538" s="145" t="s">
        <v>6303</v>
      </c>
    </row>
    <row r="1539" spans="2:65" s="1" customFormat="1" ht="11.25">
      <c r="B1539" s="33"/>
      <c r="D1539" s="147" t="s">
        <v>366</v>
      </c>
      <c r="F1539" s="148" t="s">
        <v>6304</v>
      </c>
      <c r="I1539" s="149"/>
      <c r="L1539" s="33"/>
      <c r="M1539" s="150"/>
      <c r="T1539" s="54"/>
      <c r="AT1539" s="18" t="s">
        <v>366</v>
      </c>
      <c r="AU1539" s="18" t="s">
        <v>90</v>
      </c>
    </row>
    <row r="1540" spans="2:65" s="12" customFormat="1" ht="11.25">
      <c r="B1540" s="151"/>
      <c r="D1540" s="152" t="s">
        <v>368</v>
      </c>
      <c r="E1540" s="153" t="s">
        <v>19</v>
      </c>
      <c r="F1540" s="154" t="s">
        <v>460</v>
      </c>
      <c r="H1540" s="153" t="s">
        <v>19</v>
      </c>
      <c r="I1540" s="155"/>
      <c r="L1540" s="151"/>
      <c r="M1540" s="156"/>
      <c r="T1540" s="157"/>
      <c r="AT1540" s="153" t="s">
        <v>368</v>
      </c>
      <c r="AU1540" s="153" t="s">
        <v>90</v>
      </c>
      <c r="AV1540" s="12" t="s">
        <v>84</v>
      </c>
      <c r="AW1540" s="12" t="s">
        <v>36</v>
      </c>
      <c r="AX1540" s="12" t="s">
        <v>77</v>
      </c>
      <c r="AY1540" s="153" t="s">
        <v>358</v>
      </c>
    </row>
    <row r="1541" spans="2:65" s="13" customFormat="1" ht="11.25">
      <c r="B1541" s="158"/>
      <c r="D1541" s="152" t="s">
        <v>368</v>
      </c>
      <c r="E1541" s="159" t="s">
        <v>19</v>
      </c>
      <c r="F1541" s="160" t="s">
        <v>6305</v>
      </c>
      <c r="H1541" s="161">
        <v>1</v>
      </c>
      <c r="I1541" s="162"/>
      <c r="L1541" s="158"/>
      <c r="M1541" s="163"/>
      <c r="T1541" s="164"/>
      <c r="AT1541" s="159" t="s">
        <v>368</v>
      </c>
      <c r="AU1541" s="159" t="s">
        <v>90</v>
      </c>
      <c r="AV1541" s="13" t="s">
        <v>90</v>
      </c>
      <c r="AW1541" s="13" t="s">
        <v>36</v>
      </c>
      <c r="AX1541" s="13" t="s">
        <v>77</v>
      </c>
      <c r="AY1541" s="159" t="s">
        <v>358</v>
      </c>
    </row>
    <row r="1542" spans="2:65" s="14" customFormat="1" ht="11.25">
      <c r="B1542" s="165"/>
      <c r="D1542" s="152" t="s">
        <v>368</v>
      </c>
      <c r="E1542" s="166" t="s">
        <v>19</v>
      </c>
      <c r="F1542" s="167" t="s">
        <v>371</v>
      </c>
      <c r="H1542" s="168">
        <v>1</v>
      </c>
      <c r="I1542" s="169"/>
      <c r="L1542" s="165"/>
      <c r="M1542" s="170"/>
      <c r="T1542" s="171"/>
      <c r="AT1542" s="166" t="s">
        <v>368</v>
      </c>
      <c r="AU1542" s="166" t="s">
        <v>90</v>
      </c>
      <c r="AV1542" s="14" t="s">
        <v>364</v>
      </c>
      <c r="AW1542" s="14" t="s">
        <v>36</v>
      </c>
      <c r="AX1542" s="14" t="s">
        <v>84</v>
      </c>
      <c r="AY1542" s="166" t="s">
        <v>358</v>
      </c>
    </row>
    <row r="1543" spans="2:65" s="1" customFormat="1" ht="37.9" customHeight="1">
      <c r="B1543" s="33"/>
      <c r="C1543" s="179" t="s">
        <v>2678</v>
      </c>
      <c r="D1543" s="179" t="s">
        <v>440</v>
      </c>
      <c r="E1543" s="180" t="s">
        <v>9439</v>
      </c>
      <c r="F1543" s="181" t="s">
        <v>9440</v>
      </c>
      <c r="G1543" s="182" t="s">
        <v>504</v>
      </c>
      <c r="H1543" s="183">
        <v>1</v>
      </c>
      <c r="I1543" s="184"/>
      <c r="J1543" s="185">
        <f>ROUND(I1543*H1543,2)</f>
        <v>0</v>
      </c>
      <c r="K1543" s="181" t="s">
        <v>363</v>
      </c>
      <c r="L1543" s="186"/>
      <c r="M1543" s="187" t="s">
        <v>19</v>
      </c>
      <c r="N1543" s="188" t="s">
        <v>49</v>
      </c>
      <c r="P1543" s="143">
        <f>O1543*H1543</f>
        <v>0</v>
      </c>
      <c r="Q1543" s="143">
        <v>3.2000000000000001E-2</v>
      </c>
      <c r="R1543" s="143">
        <f>Q1543*H1543</f>
        <v>3.2000000000000001E-2</v>
      </c>
      <c r="S1543" s="143">
        <v>0</v>
      </c>
      <c r="T1543" s="144">
        <f>S1543*H1543</f>
        <v>0</v>
      </c>
      <c r="AR1543" s="145" t="s">
        <v>406</v>
      </c>
      <c r="AT1543" s="145" t="s">
        <v>440</v>
      </c>
      <c r="AU1543" s="145" t="s">
        <v>90</v>
      </c>
      <c r="AY1543" s="18" t="s">
        <v>358</v>
      </c>
      <c r="BE1543" s="146">
        <f>IF(N1543="základní",J1543,0)</f>
        <v>0</v>
      </c>
      <c r="BF1543" s="146">
        <f>IF(N1543="snížená",J1543,0)</f>
        <v>0</v>
      </c>
      <c r="BG1543" s="146">
        <f>IF(N1543="zákl. přenesená",J1543,0)</f>
        <v>0</v>
      </c>
      <c r="BH1543" s="146">
        <f>IF(N1543="sníž. přenesená",J1543,0)</f>
        <v>0</v>
      </c>
      <c r="BI1543" s="146">
        <f>IF(N1543="nulová",J1543,0)</f>
        <v>0</v>
      </c>
      <c r="BJ1543" s="18" t="s">
        <v>90</v>
      </c>
      <c r="BK1543" s="146">
        <f>ROUND(I1543*H1543,2)</f>
        <v>0</v>
      </c>
      <c r="BL1543" s="18" t="s">
        <v>364</v>
      </c>
      <c r="BM1543" s="145" t="s">
        <v>6306</v>
      </c>
    </row>
    <row r="1544" spans="2:65" s="1" customFormat="1" ht="37.9" customHeight="1">
      <c r="B1544" s="33"/>
      <c r="C1544" s="134" t="s">
        <v>1901</v>
      </c>
      <c r="D1544" s="134" t="s">
        <v>360</v>
      </c>
      <c r="E1544" s="135" t="s">
        <v>2092</v>
      </c>
      <c r="F1544" s="136" t="s">
        <v>2093</v>
      </c>
      <c r="G1544" s="137" t="s">
        <v>504</v>
      </c>
      <c r="H1544" s="138">
        <v>16</v>
      </c>
      <c r="I1544" s="139"/>
      <c r="J1544" s="140">
        <f>ROUND(I1544*H1544,2)</f>
        <v>0</v>
      </c>
      <c r="K1544" s="136" t="s">
        <v>363</v>
      </c>
      <c r="L1544" s="33"/>
      <c r="M1544" s="141" t="s">
        <v>19</v>
      </c>
      <c r="N1544" s="142" t="s">
        <v>49</v>
      </c>
      <c r="P1544" s="143">
        <f>O1544*H1544</f>
        <v>0</v>
      </c>
      <c r="Q1544" s="143">
        <v>0</v>
      </c>
      <c r="R1544" s="143">
        <f>Q1544*H1544</f>
        <v>0</v>
      </c>
      <c r="S1544" s="143">
        <v>0</v>
      </c>
      <c r="T1544" s="144">
        <f>S1544*H1544</f>
        <v>0</v>
      </c>
      <c r="AR1544" s="145" t="s">
        <v>454</v>
      </c>
      <c r="AT1544" s="145" t="s">
        <v>360</v>
      </c>
      <c r="AU1544" s="145" t="s">
        <v>90</v>
      </c>
      <c r="AY1544" s="18" t="s">
        <v>358</v>
      </c>
      <c r="BE1544" s="146">
        <f>IF(N1544="základní",J1544,0)</f>
        <v>0</v>
      </c>
      <c r="BF1544" s="146">
        <f>IF(N1544="snížená",J1544,0)</f>
        <v>0</v>
      </c>
      <c r="BG1544" s="146">
        <f>IF(N1544="zákl. přenesená",J1544,0)</f>
        <v>0</v>
      </c>
      <c r="BH1544" s="146">
        <f>IF(N1544="sníž. přenesená",J1544,0)</f>
        <v>0</v>
      </c>
      <c r="BI1544" s="146">
        <f>IF(N1544="nulová",J1544,0)</f>
        <v>0</v>
      </c>
      <c r="BJ1544" s="18" t="s">
        <v>90</v>
      </c>
      <c r="BK1544" s="146">
        <f>ROUND(I1544*H1544,2)</f>
        <v>0</v>
      </c>
      <c r="BL1544" s="18" t="s">
        <v>454</v>
      </c>
      <c r="BM1544" s="145" t="s">
        <v>6307</v>
      </c>
    </row>
    <row r="1545" spans="2:65" s="1" customFormat="1" ht="11.25">
      <c r="B1545" s="33"/>
      <c r="D1545" s="147" t="s">
        <v>366</v>
      </c>
      <c r="F1545" s="148" t="s">
        <v>2095</v>
      </c>
      <c r="I1545" s="149"/>
      <c r="L1545" s="33"/>
      <c r="M1545" s="150"/>
      <c r="T1545" s="54"/>
      <c r="AT1545" s="18" t="s">
        <v>366</v>
      </c>
      <c r="AU1545" s="18" t="s">
        <v>90</v>
      </c>
    </row>
    <row r="1546" spans="2:65" s="12" customFormat="1" ht="11.25">
      <c r="B1546" s="151"/>
      <c r="D1546" s="152" t="s">
        <v>368</v>
      </c>
      <c r="E1546" s="153" t="s">
        <v>19</v>
      </c>
      <c r="F1546" s="154" t="s">
        <v>485</v>
      </c>
      <c r="H1546" s="153" t="s">
        <v>19</v>
      </c>
      <c r="I1546" s="155"/>
      <c r="L1546" s="151"/>
      <c r="M1546" s="156"/>
      <c r="T1546" s="157"/>
      <c r="AT1546" s="153" t="s">
        <v>368</v>
      </c>
      <c r="AU1546" s="153" t="s">
        <v>90</v>
      </c>
      <c r="AV1546" s="12" t="s">
        <v>84</v>
      </c>
      <c r="AW1546" s="12" t="s">
        <v>36</v>
      </c>
      <c r="AX1546" s="12" t="s">
        <v>77</v>
      </c>
      <c r="AY1546" s="153" t="s">
        <v>358</v>
      </c>
    </row>
    <row r="1547" spans="2:65" s="12" customFormat="1" ht="11.25">
      <c r="B1547" s="151"/>
      <c r="D1547" s="152" t="s">
        <v>368</v>
      </c>
      <c r="E1547" s="153" t="s">
        <v>19</v>
      </c>
      <c r="F1547" s="154" t="s">
        <v>1231</v>
      </c>
      <c r="H1547" s="153" t="s">
        <v>19</v>
      </c>
      <c r="I1547" s="155"/>
      <c r="L1547" s="151"/>
      <c r="M1547" s="156"/>
      <c r="T1547" s="157"/>
      <c r="AT1547" s="153" t="s">
        <v>368</v>
      </c>
      <c r="AU1547" s="153" t="s">
        <v>90</v>
      </c>
      <c r="AV1547" s="12" t="s">
        <v>84</v>
      </c>
      <c r="AW1547" s="12" t="s">
        <v>36</v>
      </c>
      <c r="AX1547" s="12" t="s">
        <v>77</v>
      </c>
      <c r="AY1547" s="153" t="s">
        <v>358</v>
      </c>
    </row>
    <row r="1548" spans="2:65" s="13" customFormat="1" ht="11.25">
      <c r="B1548" s="158"/>
      <c r="D1548" s="152" t="s">
        <v>368</v>
      </c>
      <c r="E1548" s="159" t="s">
        <v>19</v>
      </c>
      <c r="F1548" s="160" t="s">
        <v>1209</v>
      </c>
      <c r="H1548" s="161">
        <v>1</v>
      </c>
      <c r="I1548" s="162"/>
      <c r="L1548" s="158"/>
      <c r="M1548" s="163"/>
      <c r="T1548" s="164"/>
      <c r="AT1548" s="159" t="s">
        <v>368</v>
      </c>
      <c r="AU1548" s="159" t="s">
        <v>90</v>
      </c>
      <c r="AV1548" s="13" t="s">
        <v>90</v>
      </c>
      <c r="AW1548" s="13" t="s">
        <v>36</v>
      </c>
      <c r="AX1548" s="13" t="s">
        <v>77</v>
      </c>
      <c r="AY1548" s="159" t="s">
        <v>358</v>
      </c>
    </row>
    <row r="1549" spans="2:65" s="13" customFormat="1" ht="11.25">
      <c r="B1549" s="158"/>
      <c r="D1549" s="152" t="s">
        <v>368</v>
      </c>
      <c r="E1549" s="159" t="s">
        <v>19</v>
      </c>
      <c r="F1549" s="160" t="s">
        <v>1210</v>
      </c>
      <c r="H1549" s="161">
        <v>1</v>
      </c>
      <c r="I1549" s="162"/>
      <c r="L1549" s="158"/>
      <c r="M1549" s="163"/>
      <c r="T1549" s="164"/>
      <c r="AT1549" s="159" t="s">
        <v>368</v>
      </c>
      <c r="AU1549" s="159" t="s">
        <v>90</v>
      </c>
      <c r="AV1549" s="13" t="s">
        <v>90</v>
      </c>
      <c r="AW1549" s="13" t="s">
        <v>36</v>
      </c>
      <c r="AX1549" s="13" t="s">
        <v>77</v>
      </c>
      <c r="AY1549" s="159" t="s">
        <v>358</v>
      </c>
    </row>
    <row r="1550" spans="2:65" s="13" customFormat="1" ht="11.25">
      <c r="B1550" s="158"/>
      <c r="D1550" s="152" t="s">
        <v>368</v>
      </c>
      <c r="E1550" s="159" t="s">
        <v>19</v>
      </c>
      <c r="F1550" s="160" t="s">
        <v>1211</v>
      </c>
      <c r="H1550" s="161">
        <v>1</v>
      </c>
      <c r="I1550" s="162"/>
      <c r="L1550" s="158"/>
      <c r="M1550" s="163"/>
      <c r="T1550" s="164"/>
      <c r="AT1550" s="159" t="s">
        <v>368</v>
      </c>
      <c r="AU1550" s="159" t="s">
        <v>90</v>
      </c>
      <c r="AV1550" s="13" t="s">
        <v>90</v>
      </c>
      <c r="AW1550" s="13" t="s">
        <v>36</v>
      </c>
      <c r="AX1550" s="13" t="s">
        <v>77</v>
      </c>
      <c r="AY1550" s="159" t="s">
        <v>358</v>
      </c>
    </row>
    <row r="1551" spans="2:65" s="13" customFormat="1" ht="11.25">
      <c r="B1551" s="158"/>
      <c r="D1551" s="152" t="s">
        <v>368</v>
      </c>
      <c r="E1551" s="159" t="s">
        <v>19</v>
      </c>
      <c r="F1551" s="160" t="s">
        <v>1212</v>
      </c>
      <c r="H1551" s="161">
        <v>1</v>
      </c>
      <c r="I1551" s="162"/>
      <c r="L1551" s="158"/>
      <c r="M1551" s="163"/>
      <c r="T1551" s="164"/>
      <c r="AT1551" s="159" t="s">
        <v>368</v>
      </c>
      <c r="AU1551" s="159" t="s">
        <v>90</v>
      </c>
      <c r="AV1551" s="13" t="s">
        <v>90</v>
      </c>
      <c r="AW1551" s="13" t="s">
        <v>36</v>
      </c>
      <c r="AX1551" s="13" t="s">
        <v>77</v>
      </c>
      <c r="AY1551" s="159" t="s">
        <v>358</v>
      </c>
    </row>
    <row r="1552" spans="2:65" s="13" customFormat="1" ht="11.25">
      <c r="B1552" s="158"/>
      <c r="D1552" s="152" t="s">
        <v>368</v>
      </c>
      <c r="E1552" s="159" t="s">
        <v>19</v>
      </c>
      <c r="F1552" s="160" t="s">
        <v>1213</v>
      </c>
      <c r="H1552" s="161">
        <v>1</v>
      </c>
      <c r="I1552" s="162"/>
      <c r="L1552" s="158"/>
      <c r="M1552" s="163"/>
      <c r="T1552" s="164"/>
      <c r="AT1552" s="159" t="s">
        <v>368</v>
      </c>
      <c r="AU1552" s="159" t="s">
        <v>90</v>
      </c>
      <c r="AV1552" s="13" t="s">
        <v>90</v>
      </c>
      <c r="AW1552" s="13" t="s">
        <v>36</v>
      </c>
      <c r="AX1552" s="13" t="s">
        <v>77</v>
      </c>
      <c r="AY1552" s="159" t="s">
        <v>358</v>
      </c>
    </row>
    <row r="1553" spans="2:65" s="13" customFormat="1" ht="11.25">
      <c r="B1553" s="158"/>
      <c r="D1553" s="152" t="s">
        <v>368</v>
      </c>
      <c r="E1553" s="159" t="s">
        <v>19</v>
      </c>
      <c r="F1553" s="160" t="s">
        <v>1167</v>
      </c>
      <c r="H1553" s="161">
        <v>1</v>
      </c>
      <c r="I1553" s="162"/>
      <c r="L1553" s="158"/>
      <c r="M1553" s="163"/>
      <c r="T1553" s="164"/>
      <c r="AT1553" s="159" t="s">
        <v>368</v>
      </c>
      <c r="AU1553" s="159" t="s">
        <v>90</v>
      </c>
      <c r="AV1553" s="13" t="s">
        <v>90</v>
      </c>
      <c r="AW1553" s="13" t="s">
        <v>36</v>
      </c>
      <c r="AX1553" s="13" t="s">
        <v>77</v>
      </c>
      <c r="AY1553" s="159" t="s">
        <v>358</v>
      </c>
    </row>
    <row r="1554" spans="2:65" s="13" customFormat="1" ht="11.25">
      <c r="B1554" s="158"/>
      <c r="D1554" s="152" t="s">
        <v>368</v>
      </c>
      <c r="E1554" s="159" t="s">
        <v>19</v>
      </c>
      <c r="F1554" s="160" t="s">
        <v>1170</v>
      </c>
      <c r="H1554" s="161">
        <v>1</v>
      </c>
      <c r="I1554" s="162"/>
      <c r="L1554" s="158"/>
      <c r="M1554" s="163"/>
      <c r="T1554" s="164"/>
      <c r="AT1554" s="159" t="s">
        <v>368</v>
      </c>
      <c r="AU1554" s="159" t="s">
        <v>90</v>
      </c>
      <c r="AV1554" s="13" t="s">
        <v>90</v>
      </c>
      <c r="AW1554" s="13" t="s">
        <v>36</v>
      </c>
      <c r="AX1554" s="13" t="s">
        <v>77</v>
      </c>
      <c r="AY1554" s="159" t="s">
        <v>358</v>
      </c>
    </row>
    <row r="1555" spans="2:65" s="13" customFormat="1" ht="11.25">
      <c r="B1555" s="158"/>
      <c r="D1555" s="152" t="s">
        <v>368</v>
      </c>
      <c r="E1555" s="159" t="s">
        <v>19</v>
      </c>
      <c r="F1555" s="160" t="s">
        <v>1171</v>
      </c>
      <c r="H1555" s="161">
        <v>1</v>
      </c>
      <c r="I1555" s="162"/>
      <c r="L1555" s="158"/>
      <c r="M1555" s="163"/>
      <c r="T1555" s="164"/>
      <c r="AT1555" s="159" t="s">
        <v>368</v>
      </c>
      <c r="AU1555" s="159" t="s">
        <v>90</v>
      </c>
      <c r="AV1555" s="13" t="s">
        <v>90</v>
      </c>
      <c r="AW1555" s="13" t="s">
        <v>36</v>
      </c>
      <c r="AX1555" s="13" t="s">
        <v>77</v>
      </c>
      <c r="AY1555" s="159" t="s">
        <v>358</v>
      </c>
    </row>
    <row r="1556" spans="2:65" s="13" customFormat="1" ht="11.25">
      <c r="B1556" s="158"/>
      <c r="D1556" s="152" t="s">
        <v>368</v>
      </c>
      <c r="E1556" s="159" t="s">
        <v>19</v>
      </c>
      <c r="F1556" s="160" t="s">
        <v>2360</v>
      </c>
      <c r="H1556" s="161">
        <v>1</v>
      </c>
      <c r="I1556" s="162"/>
      <c r="L1556" s="158"/>
      <c r="M1556" s="163"/>
      <c r="T1556" s="164"/>
      <c r="AT1556" s="159" t="s">
        <v>368</v>
      </c>
      <c r="AU1556" s="159" t="s">
        <v>90</v>
      </c>
      <c r="AV1556" s="13" t="s">
        <v>90</v>
      </c>
      <c r="AW1556" s="13" t="s">
        <v>36</v>
      </c>
      <c r="AX1556" s="13" t="s">
        <v>77</v>
      </c>
      <c r="AY1556" s="159" t="s">
        <v>358</v>
      </c>
    </row>
    <row r="1557" spans="2:65" s="13" customFormat="1" ht="11.25">
      <c r="B1557" s="158"/>
      <c r="D1557" s="152" t="s">
        <v>368</v>
      </c>
      <c r="E1557" s="159" t="s">
        <v>19</v>
      </c>
      <c r="F1557" s="160" t="s">
        <v>1214</v>
      </c>
      <c r="H1557" s="161">
        <v>1</v>
      </c>
      <c r="I1557" s="162"/>
      <c r="L1557" s="158"/>
      <c r="M1557" s="163"/>
      <c r="T1557" s="164"/>
      <c r="AT1557" s="159" t="s">
        <v>368</v>
      </c>
      <c r="AU1557" s="159" t="s">
        <v>90</v>
      </c>
      <c r="AV1557" s="13" t="s">
        <v>90</v>
      </c>
      <c r="AW1557" s="13" t="s">
        <v>36</v>
      </c>
      <c r="AX1557" s="13" t="s">
        <v>77</v>
      </c>
      <c r="AY1557" s="159" t="s">
        <v>358</v>
      </c>
    </row>
    <row r="1558" spans="2:65" s="13" customFormat="1" ht="11.25">
      <c r="B1558" s="158"/>
      <c r="D1558" s="152" t="s">
        <v>368</v>
      </c>
      <c r="E1558" s="159" t="s">
        <v>19</v>
      </c>
      <c r="F1558" s="160" t="s">
        <v>1172</v>
      </c>
      <c r="H1558" s="161">
        <v>1</v>
      </c>
      <c r="I1558" s="162"/>
      <c r="L1558" s="158"/>
      <c r="M1558" s="163"/>
      <c r="T1558" s="164"/>
      <c r="AT1558" s="159" t="s">
        <v>368</v>
      </c>
      <c r="AU1558" s="159" t="s">
        <v>90</v>
      </c>
      <c r="AV1558" s="13" t="s">
        <v>90</v>
      </c>
      <c r="AW1558" s="13" t="s">
        <v>36</v>
      </c>
      <c r="AX1558" s="13" t="s">
        <v>77</v>
      </c>
      <c r="AY1558" s="159" t="s">
        <v>358</v>
      </c>
    </row>
    <row r="1559" spans="2:65" s="13" customFormat="1" ht="11.25">
      <c r="B1559" s="158"/>
      <c r="D1559" s="152" t="s">
        <v>368</v>
      </c>
      <c r="E1559" s="159" t="s">
        <v>19</v>
      </c>
      <c r="F1559" s="160" t="s">
        <v>1215</v>
      </c>
      <c r="H1559" s="161">
        <v>1</v>
      </c>
      <c r="I1559" s="162"/>
      <c r="L1559" s="158"/>
      <c r="M1559" s="163"/>
      <c r="T1559" s="164"/>
      <c r="AT1559" s="159" t="s">
        <v>368</v>
      </c>
      <c r="AU1559" s="159" t="s">
        <v>90</v>
      </c>
      <c r="AV1559" s="13" t="s">
        <v>90</v>
      </c>
      <c r="AW1559" s="13" t="s">
        <v>36</v>
      </c>
      <c r="AX1559" s="13" t="s">
        <v>77</v>
      </c>
      <c r="AY1559" s="159" t="s">
        <v>358</v>
      </c>
    </row>
    <row r="1560" spans="2:65" s="13" customFormat="1" ht="11.25">
      <c r="B1560" s="158"/>
      <c r="D1560" s="152" t="s">
        <v>368</v>
      </c>
      <c r="E1560" s="159" t="s">
        <v>19</v>
      </c>
      <c r="F1560" s="160" t="s">
        <v>1173</v>
      </c>
      <c r="H1560" s="161">
        <v>1</v>
      </c>
      <c r="I1560" s="162"/>
      <c r="L1560" s="158"/>
      <c r="M1560" s="163"/>
      <c r="T1560" s="164"/>
      <c r="AT1560" s="159" t="s">
        <v>368</v>
      </c>
      <c r="AU1560" s="159" t="s">
        <v>90</v>
      </c>
      <c r="AV1560" s="13" t="s">
        <v>90</v>
      </c>
      <c r="AW1560" s="13" t="s">
        <v>36</v>
      </c>
      <c r="AX1560" s="13" t="s">
        <v>77</v>
      </c>
      <c r="AY1560" s="159" t="s">
        <v>358</v>
      </c>
    </row>
    <row r="1561" spans="2:65" s="13" customFormat="1" ht="11.25">
      <c r="B1561" s="158"/>
      <c r="D1561" s="152" t="s">
        <v>368</v>
      </c>
      <c r="E1561" s="159" t="s">
        <v>19</v>
      </c>
      <c r="F1561" s="160" t="s">
        <v>1174</v>
      </c>
      <c r="H1561" s="161">
        <v>1</v>
      </c>
      <c r="I1561" s="162"/>
      <c r="L1561" s="158"/>
      <c r="M1561" s="163"/>
      <c r="T1561" s="164"/>
      <c r="AT1561" s="159" t="s">
        <v>368</v>
      </c>
      <c r="AU1561" s="159" t="s">
        <v>90</v>
      </c>
      <c r="AV1561" s="13" t="s">
        <v>90</v>
      </c>
      <c r="AW1561" s="13" t="s">
        <v>36</v>
      </c>
      <c r="AX1561" s="13" t="s">
        <v>77</v>
      </c>
      <c r="AY1561" s="159" t="s">
        <v>358</v>
      </c>
    </row>
    <row r="1562" spans="2:65" s="13" customFormat="1" ht="11.25">
      <c r="B1562" s="158"/>
      <c r="D1562" s="152" t="s">
        <v>368</v>
      </c>
      <c r="E1562" s="159" t="s">
        <v>19</v>
      </c>
      <c r="F1562" s="160" t="s">
        <v>1175</v>
      </c>
      <c r="H1562" s="161">
        <v>1</v>
      </c>
      <c r="I1562" s="162"/>
      <c r="L1562" s="158"/>
      <c r="M1562" s="163"/>
      <c r="T1562" s="164"/>
      <c r="AT1562" s="159" t="s">
        <v>368</v>
      </c>
      <c r="AU1562" s="159" t="s">
        <v>90</v>
      </c>
      <c r="AV1562" s="13" t="s">
        <v>90</v>
      </c>
      <c r="AW1562" s="13" t="s">
        <v>36</v>
      </c>
      <c r="AX1562" s="13" t="s">
        <v>77</v>
      </c>
      <c r="AY1562" s="159" t="s">
        <v>358</v>
      </c>
    </row>
    <row r="1563" spans="2:65" s="13" customFormat="1" ht="11.25">
      <c r="B1563" s="158"/>
      <c r="D1563" s="152" t="s">
        <v>368</v>
      </c>
      <c r="E1563" s="159" t="s">
        <v>19</v>
      </c>
      <c r="F1563" s="160" t="s">
        <v>1176</v>
      </c>
      <c r="H1563" s="161">
        <v>1</v>
      </c>
      <c r="I1563" s="162"/>
      <c r="L1563" s="158"/>
      <c r="M1563" s="163"/>
      <c r="T1563" s="164"/>
      <c r="AT1563" s="159" t="s">
        <v>368</v>
      </c>
      <c r="AU1563" s="159" t="s">
        <v>90</v>
      </c>
      <c r="AV1563" s="13" t="s">
        <v>90</v>
      </c>
      <c r="AW1563" s="13" t="s">
        <v>36</v>
      </c>
      <c r="AX1563" s="13" t="s">
        <v>77</v>
      </c>
      <c r="AY1563" s="159" t="s">
        <v>358</v>
      </c>
    </row>
    <row r="1564" spans="2:65" s="14" customFormat="1" ht="11.25">
      <c r="B1564" s="165"/>
      <c r="D1564" s="152" t="s">
        <v>368</v>
      </c>
      <c r="E1564" s="166" t="s">
        <v>19</v>
      </c>
      <c r="F1564" s="167" t="s">
        <v>371</v>
      </c>
      <c r="H1564" s="168">
        <v>16</v>
      </c>
      <c r="I1564" s="169"/>
      <c r="L1564" s="165"/>
      <c r="M1564" s="170"/>
      <c r="T1564" s="171"/>
      <c r="AT1564" s="166" t="s">
        <v>368</v>
      </c>
      <c r="AU1564" s="166" t="s">
        <v>90</v>
      </c>
      <c r="AV1564" s="14" t="s">
        <v>364</v>
      </c>
      <c r="AW1564" s="14" t="s">
        <v>36</v>
      </c>
      <c r="AX1564" s="14" t="s">
        <v>84</v>
      </c>
      <c r="AY1564" s="166" t="s">
        <v>358</v>
      </c>
    </row>
    <row r="1565" spans="2:65" s="1" customFormat="1" ht="24.2" customHeight="1">
      <c r="B1565" s="33"/>
      <c r="C1565" s="179" t="s">
        <v>1906</v>
      </c>
      <c r="D1565" s="179" t="s">
        <v>440</v>
      </c>
      <c r="E1565" s="180" t="s">
        <v>6308</v>
      </c>
      <c r="F1565" s="181" t="s">
        <v>6309</v>
      </c>
      <c r="G1565" s="182" t="s">
        <v>504</v>
      </c>
      <c r="H1565" s="183">
        <v>1</v>
      </c>
      <c r="I1565" s="184"/>
      <c r="J1565" s="185">
        <f>ROUND(I1565*H1565,2)</f>
        <v>0</v>
      </c>
      <c r="K1565" s="181" t="s">
        <v>19</v>
      </c>
      <c r="L1565" s="186"/>
      <c r="M1565" s="187" t="s">
        <v>19</v>
      </c>
      <c r="N1565" s="188" t="s">
        <v>49</v>
      </c>
      <c r="P1565" s="143">
        <f>O1565*H1565</f>
        <v>0</v>
      </c>
      <c r="Q1565" s="143">
        <v>1.7500000000000002E-2</v>
      </c>
      <c r="R1565" s="143">
        <f>Q1565*H1565</f>
        <v>1.7500000000000002E-2</v>
      </c>
      <c r="S1565" s="143">
        <v>0</v>
      </c>
      <c r="T1565" s="144">
        <f>S1565*H1565</f>
        <v>0</v>
      </c>
      <c r="AR1565" s="145" t="s">
        <v>558</v>
      </c>
      <c r="AT1565" s="145" t="s">
        <v>440</v>
      </c>
      <c r="AU1565" s="145" t="s">
        <v>90</v>
      </c>
      <c r="AY1565" s="18" t="s">
        <v>358</v>
      </c>
      <c r="BE1565" s="146">
        <f>IF(N1565="základní",J1565,0)</f>
        <v>0</v>
      </c>
      <c r="BF1565" s="146">
        <f>IF(N1565="snížená",J1565,0)</f>
        <v>0</v>
      </c>
      <c r="BG1565" s="146">
        <f>IF(N1565="zákl. přenesená",J1565,0)</f>
        <v>0</v>
      </c>
      <c r="BH1565" s="146">
        <f>IF(N1565="sníž. přenesená",J1565,0)</f>
        <v>0</v>
      </c>
      <c r="BI1565" s="146">
        <f>IF(N1565="nulová",J1565,0)</f>
        <v>0</v>
      </c>
      <c r="BJ1565" s="18" t="s">
        <v>90</v>
      </c>
      <c r="BK1565" s="146">
        <f>ROUND(I1565*H1565,2)</f>
        <v>0</v>
      </c>
      <c r="BL1565" s="18" t="s">
        <v>454</v>
      </c>
      <c r="BM1565" s="145" t="s">
        <v>6310</v>
      </c>
    </row>
    <row r="1566" spans="2:65" s="12" customFormat="1" ht="11.25">
      <c r="B1566" s="151"/>
      <c r="D1566" s="152" t="s">
        <v>368</v>
      </c>
      <c r="E1566" s="153" t="s">
        <v>19</v>
      </c>
      <c r="F1566" s="154" t="s">
        <v>485</v>
      </c>
      <c r="H1566" s="153" t="s">
        <v>19</v>
      </c>
      <c r="I1566" s="155"/>
      <c r="L1566" s="151"/>
      <c r="M1566" s="156"/>
      <c r="T1566" s="157"/>
      <c r="AT1566" s="153" t="s">
        <v>368</v>
      </c>
      <c r="AU1566" s="153" t="s">
        <v>90</v>
      </c>
      <c r="AV1566" s="12" t="s">
        <v>84</v>
      </c>
      <c r="AW1566" s="12" t="s">
        <v>36</v>
      </c>
      <c r="AX1566" s="12" t="s">
        <v>77</v>
      </c>
      <c r="AY1566" s="153" t="s">
        <v>358</v>
      </c>
    </row>
    <row r="1567" spans="2:65" s="13" customFormat="1" ht="11.25">
      <c r="B1567" s="158"/>
      <c r="D1567" s="152" t="s">
        <v>368</v>
      </c>
      <c r="E1567" s="159" t="s">
        <v>19</v>
      </c>
      <c r="F1567" s="160" t="s">
        <v>1176</v>
      </c>
      <c r="H1567" s="161">
        <v>1</v>
      </c>
      <c r="I1567" s="162"/>
      <c r="L1567" s="158"/>
      <c r="M1567" s="163"/>
      <c r="T1567" s="164"/>
      <c r="AT1567" s="159" t="s">
        <v>368</v>
      </c>
      <c r="AU1567" s="159" t="s">
        <v>90</v>
      </c>
      <c r="AV1567" s="13" t="s">
        <v>90</v>
      </c>
      <c r="AW1567" s="13" t="s">
        <v>36</v>
      </c>
      <c r="AX1567" s="13" t="s">
        <v>77</v>
      </c>
      <c r="AY1567" s="159" t="s">
        <v>358</v>
      </c>
    </row>
    <row r="1568" spans="2:65" s="14" customFormat="1" ht="11.25">
      <c r="B1568" s="165"/>
      <c r="D1568" s="152" t="s">
        <v>368</v>
      </c>
      <c r="E1568" s="166" t="s">
        <v>19</v>
      </c>
      <c r="F1568" s="167" t="s">
        <v>371</v>
      </c>
      <c r="H1568" s="168">
        <v>1</v>
      </c>
      <c r="I1568" s="169"/>
      <c r="L1568" s="165"/>
      <c r="M1568" s="170"/>
      <c r="T1568" s="171"/>
      <c r="AT1568" s="166" t="s">
        <v>368</v>
      </c>
      <c r="AU1568" s="166" t="s">
        <v>90</v>
      </c>
      <c r="AV1568" s="14" t="s">
        <v>364</v>
      </c>
      <c r="AW1568" s="14" t="s">
        <v>36</v>
      </c>
      <c r="AX1568" s="14" t="s">
        <v>84</v>
      </c>
      <c r="AY1568" s="166" t="s">
        <v>358</v>
      </c>
    </row>
    <row r="1569" spans="2:65" s="1" customFormat="1" ht="24.2" customHeight="1">
      <c r="B1569" s="33"/>
      <c r="C1569" s="179" t="s">
        <v>1911</v>
      </c>
      <c r="D1569" s="179" t="s">
        <v>440</v>
      </c>
      <c r="E1569" s="180" t="s">
        <v>6311</v>
      </c>
      <c r="F1569" s="181" t="s">
        <v>6309</v>
      </c>
      <c r="G1569" s="182" t="s">
        <v>504</v>
      </c>
      <c r="H1569" s="183">
        <v>1</v>
      </c>
      <c r="I1569" s="184"/>
      <c r="J1569" s="185">
        <f>ROUND(I1569*H1569,2)</f>
        <v>0</v>
      </c>
      <c r="K1569" s="181" t="s">
        <v>19</v>
      </c>
      <c r="L1569" s="186"/>
      <c r="M1569" s="187" t="s">
        <v>19</v>
      </c>
      <c r="N1569" s="188" t="s">
        <v>49</v>
      </c>
      <c r="P1569" s="143">
        <f>O1569*H1569</f>
        <v>0</v>
      </c>
      <c r="Q1569" s="143">
        <v>1.7500000000000002E-2</v>
      </c>
      <c r="R1569" s="143">
        <f>Q1569*H1569</f>
        <v>1.7500000000000002E-2</v>
      </c>
      <c r="S1569" s="143">
        <v>0</v>
      </c>
      <c r="T1569" s="144">
        <f>S1569*H1569</f>
        <v>0</v>
      </c>
      <c r="AR1569" s="145" t="s">
        <v>558</v>
      </c>
      <c r="AT1569" s="145" t="s">
        <v>440</v>
      </c>
      <c r="AU1569" s="145" t="s">
        <v>90</v>
      </c>
      <c r="AY1569" s="18" t="s">
        <v>358</v>
      </c>
      <c r="BE1569" s="146">
        <f>IF(N1569="základní",J1569,0)</f>
        <v>0</v>
      </c>
      <c r="BF1569" s="146">
        <f>IF(N1569="snížená",J1569,0)</f>
        <v>0</v>
      </c>
      <c r="BG1569" s="146">
        <f>IF(N1569="zákl. přenesená",J1569,0)</f>
        <v>0</v>
      </c>
      <c r="BH1569" s="146">
        <f>IF(N1569="sníž. přenesená",J1569,0)</f>
        <v>0</v>
      </c>
      <c r="BI1569" s="146">
        <f>IF(N1569="nulová",J1569,0)</f>
        <v>0</v>
      </c>
      <c r="BJ1569" s="18" t="s">
        <v>90</v>
      </c>
      <c r="BK1569" s="146">
        <f>ROUND(I1569*H1569,2)</f>
        <v>0</v>
      </c>
      <c r="BL1569" s="18" t="s">
        <v>454</v>
      </c>
      <c r="BM1569" s="145" t="s">
        <v>6312</v>
      </c>
    </row>
    <row r="1570" spans="2:65" s="12" customFormat="1" ht="11.25">
      <c r="B1570" s="151"/>
      <c r="D1570" s="152" t="s">
        <v>368</v>
      </c>
      <c r="E1570" s="153" t="s">
        <v>19</v>
      </c>
      <c r="F1570" s="154" t="s">
        <v>485</v>
      </c>
      <c r="H1570" s="153" t="s">
        <v>19</v>
      </c>
      <c r="I1570" s="155"/>
      <c r="L1570" s="151"/>
      <c r="M1570" s="156"/>
      <c r="T1570" s="157"/>
      <c r="AT1570" s="153" t="s">
        <v>368</v>
      </c>
      <c r="AU1570" s="153" t="s">
        <v>90</v>
      </c>
      <c r="AV1570" s="12" t="s">
        <v>84</v>
      </c>
      <c r="AW1570" s="12" t="s">
        <v>36</v>
      </c>
      <c r="AX1570" s="12" t="s">
        <v>77</v>
      </c>
      <c r="AY1570" s="153" t="s">
        <v>358</v>
      </c>
    </row>
    <row r="1571" spans="2:65" s="13" customFormat="1" ht="11.25">
      <c r="B1571" s="158"/>
      <c r="D1571" s="152" t="s">
        <v>368</v>
      </c>
      <c r="E1571" s="159" t="s">
        <v>19</v>
      </c>
      <c r="F1571" s="160" t="s">
        <v>1214</v>
      </c>
      <c r="H1571" s="161">
        <v>1</v>
      </c>
      <c r="I1571" s="162"/>
      <c r="L1571" s="158"/>
      <c r="M1571" s="163"/>
      <c r="T1571" s="164"/>
      <c r="AT1571" s="159" t="s">
        <v>368</v>
      </c>
      <c r="AU1571" s="159" t="s">
        <v>90</v>
      </c>
      <c r="AV1571" s="13" t="s">
        <v>90</v>
      </c>
      <c r="AW1571" s="13" t="s">
        <v>36</v>
      </c>
      <c r="AX1571" s="13" t="s">
        <v>77</v>
      </c>
      <c r="AY1571" s="159" t="s">
        <v>358</v>
      </c>
    </row>
    <row r="1572" spans="2:65" s="14" customFormat="1" ht="11.25">
      <c r="B1572" s="165"/>
      <c r="D1572" s="152" t="s">
        <v>368</v>
      </c>
      <c r="E1572" s="166" t="s">
        <v>19</v>
      </c>
      <c r="F1572" s="167" t="s">
        <v>371</v>
      </c>
      <c r="H1572" s="168">
        <v>1</v>
      </c>
      <c r="I1572" s="169"/>
      <c r="L1572" s="165"/>
      <c r="M1572" s="170"/>
      <c r="T1572" s="171"/>
      <c r="AT1572" s="166" t="s">
        <v>368</v>
      </c>
      <c r="AU1572" s="166" t="s">
        <v>90</v>
      </c>
      <c r="AV1572" s="14" t="s">
        <v>364</v>
      </c>
      <c r="AW1572" s="14" t="s">
        <v>36</v>
      </c>
      <c r="AX1572" s="14" t="s">
        <v>84</v>
      </c>
      <c r="AY1572" s="166" t="s">
        <v>358</v>
      </c>
    </row>
    <row r="1573" spans="2:65" s="1" customFormat="1" ht="24.2" customHeight="1">
      <c r="B1573" s="33"/>
      <c r="C1573" s="179" t="s">
        <v>1918</v>
      </c>
      <c r="D1573" s="179" t="s">
        <v>440</v>
      </c>
      <c r="E1573" s="180" t="s">
        <v>6313</v>
      </c>
      <c r="F1573" s="181" t="s">
        <v>6309</v>
      </c>
      <c r="G1573" s="182" t="s">
        <v>504</v>
      </c>
      <c r="H1573" s="183">
        <v>1</v>
      </c>
      <c r="I1573" s="184"/>
      <c r="J1573" s="185">
        <f>ROUND(I1573*H1573,2)</f>
        <v>0</v>
      </c>
      <c r="K1573" s="181" t="s">
        <v>19</v>
      </c>
      <c r="L1573" s="186"/>
      <c r="M1573" s="187" t="s">
        <v>19</v>
      </c>
      <c r="N1573" s="188" t="s">
        <v>49</v>
      </c>
      <c r="P1573" s="143">
        <f>O1573*H1573</f>
        <v>0</v>
      </c>
      <c r="Q1573" s="143">
        <v>1.7500000000000002E-2</v>
      </c>
      <c r="R1573" s="143">
        <f>Q1573*H1573</f>
        <v>1.7500000000000002E-2</v>
      </c>
      <c r="S1573" s="143">
        <v>0</v>
      </c>
      <c r="T1573" s="144">
        <f>S1573*H1573</f>
        <v>0</v>
      </c>
      <c r="AR1573" s="145" t="s">
        <v>558</v>
      </c>
      <c r="AT1573" s="145" t="s">
        <v>440</v>
      </c>
      <c r="AU1573" s="145" t="s">
        <v>90</v>
      </c>
      <c r="AY1573" s="18" t="s">
        <v>358</v>
      </c>
      <c r="BE1573" s="146">
        <f>IF(N1573="základní",J1573,0)</f>
        <v>0</v>
      </c>
      <c r="BF1573" s="146">
        <f>IF(N1573="snížená",J1573,0)</f>
        <v>0</v>
      </c>
      <c r="BG1573" s="146">
        <f>IF(N1573="zákl. přenesená",J1573,0)</f>
        <v>0</v>
      </c>
      <c r="BH1573" s="146">
        <f>IF(N1573="sníž. přenesená",J1573,0)</f>
        <v>0</v>
      </c>
      <c r="BI1573" s="146">
        <f>IF(N1573="nulová",J1573,0)</f>
        <v>0</v>
      </c>
      <c r="BJ1573" s="18" t="s">
        <v>90</v>
      </c>
      <c r="BK1573" s="146">
        <f>ROUND(I1573*H1573,2)</f>
        <v>0</v>
      </c>
      <c r="BL1573" s="18" t="s">
        <v>454</v>
      </c>
      <c r="BM1573" s="145" t="s">
        <v>6314</v>
      </c>
    </row>
    <row r="1574" spans="2:65" s="12" customFormat="1" ht="11.25">
      <c r="B1574" s="151"/>
      <c r="D1574" s="152" t="s">
        <v>368</v>
      </c>
      <c r="E1574" s="153" t="s">
        <v>19</v>
      </c>
      <c r="F1574" s="154" t="s">
        <v>485</v>
      </c>
      <c r="H1574" s="153" t="s">
        <v>19</v>
      </c>
      <c r="I1574" s="155"/>
      <c r="L1574" s="151"/>
      <c r="M1574" s="156"/>
      <c r="T1574" s="157"/>
      <c r="AT1574" s="153" t="s">
        <v>368</v>
      </c>
      <c r="AU1574" s="153" t="s">
        <v>90</v>
      </c>
      <c r="AV1574" s="12" t="s">
        <v>84</v>
      </c>
      <c r="AW1574" s="12" t="s">
        <v>36</v>
      </c>
      <c r="AX1574" s="12" t="s">
        <v>77</v>
      </c>
      <c r="AY1574" s="153" t="s">
        <v>358</v>
      </c>
    </row>
    <row r="1575" spans="2:65" s="13" customFormat="1" ht="11.25">
      <c r="B1575" s="158"/>
      <c r="D1575" s="152" t="s">
        <v>368</v>
      </c>
      <c r="E1575" s="159" t="s">
        <v>19</v>
      </c>
      <c r="F1575" s="160" t="s">
        <v>1172</v>
      </c>
      <c r="H1575" s="161">
        <v>1</v>
      </c>
      <c r="I1575" s="162"/>
      <c r="L1575" s="158"/>
      <c r="M1575" s="163"/>
      <c r="T1575" s="164"/>
      <c r="AT1575" s="159" t="s">
        <v>368</v>
      </c>
      <c r="AU1575" s="159" t="s">
        <v>90</v>
      </c>
      <c r="AV1575" s="13" t="s">
        <v>90</v>
      </c>
      <c r="AW1575" s="13" t="s">
        <v>36</v>
      </c>
      <c r="AX1575" s="13" t="s">
        <v>77</v>
      </c>
      <c r="AY1575" s="159" t="s">
        <v>358</v>
      </c>
    </row>
    <row r="1576" spans="2:65" s="14" customFormat="1" ht="11.25">
      <c r="B1576" s="165"/>
      <c r="D1576" s="152" t="s">
        <v>368</v>
      </c>
      <c r="E1576" s="166" t="s">
        <v>19</v>
      </c>
      <c r="F1576" s="167" t="s">
        <v>371</v>
      </c>
      <c r="H1576" s="168">
        <v>1</v>
      </c>
      <c r="I1576" s="169"/>
      <c r="L1576" s="165"/>
      <c r="M1576" s="170"/>
      <c r="T1576" s="171"/>
      <c r="AT1576" s="166" t="s">
        <v>368</v>
      </c>
      <c r="AU1576" s="166" t="s">
        <v>90</v>
      </c>
      <c r="AV1576" s="14" t="s">
        <v>364</v>
      </c>
      <c r="AW1576" s="14" t="s">
        <v>36</v>
      </c>
      <c r="AX1576" s="14" t="s">
        <v>84</v>
      </c>
      <c r="AY1576" s="166" t="s">
        <v>358</v>
      </c>
    </row>
    <row r="1577" spans="2:65" s="1" customFormat="1" ht="24.2" customHeight="1">
      <c r="B1577" s="33"/>
      <c r="C1577" s="179" t="s">
        <v>1964</v>
      </c>
      <c r="D1577" s="179" t="s">
        <v>440</v>
      </c>
      <c r="E1577" s="180" t="s">
        <v>6315</v>
      </c>
      <c r="F1577" s="181" t="s">
        <v>6309</v>
      </c>
      <c r="G1577" s="182" t="s">
        <v>504</v>
      </c>
      <c r="H1577" s="183">
        <v>1</v>
      </c>
      <c r="I1577" s="184"/>
      <c r="J1577" s="185">
        <f>ROUND(I1577*H1577,2)</f>
        <v>0</v>
      </c>
      <c r="K1577" s="181" t="s">
        <v>19</v>
      </c>
      <c r="L1577" s="186"/>
      <c r="M1577" s="187" t="s">
        <v>19</v>
      </c>
      <c r="N1577" s="188" t="s">
        <v>49</v>
      </c>
      <c r="P1577" s="143">
        <f>O1577*H1577</f>
        <v>0</v>
      </c>
      <c r="Q1577" s="143">
        <v>1.7500000000000002E-2</v>
      </c>
      <c r="R1577" s="143">
        <f>Q1577*H1577</f>
        <v>1.7500000000000002E-2</v>
      </c>
      <c r="S1577" s="143">
        <v>0</v>
      </c>
      <c r="T1577" s="144">
        <f>S1577*H1577</f>
        <v>0</v>
      </c>
      <c r="AR1577" s="145" t="s">
        <v>558</v>
      </c>
      <c r="AT1577" s="145" t="s">
        <v>440</v>
      </c>
      <c r="AU1577" s="145" t="s">
        <v>90</v>
      </c>
      <c r="AY1577" s="18" t="s">
        <v>358</v>
      </c>
      <c r="BE1577" s="146">
        <f>IF(N1577="základní",J1577,0)</f>
        <v>0</v>
      </c>
      <c r="BF1577" s="146">
        <f>IF(N1577="snížená",J1577,0)</f>
        <v>0</v>
      </c>
      <c r="BG1577" s="146">
        <f>IF(N1577="zákl. přenesená",J1577,0)</f>
        <v>0</v>
      </c>
      <c r="BH1577" s="146">
        <f>IF(N1577="sníž. přenesená",J1577,0)</f>
        <v>0</v>
      </c>
      <c r="BI1577" s="146">
        <f>IF(N1577="nulová",J1577,0)</f>
        <v>0</v>
      </c>
      <c r="BJ1577" s="18" t="s">
        <v>90</v>
      </c>
      <c r="BK1577" s="146">
        <f>ROUND(I1577*H1577,2)</f>
        <v>0</v>
      </c>
      <c r="BL1577" s="18" t="s">
        <v>454</v>
      </c>
      <c r="BM1577" s="145" t="s">
        <v>6316</v>
      </c>
    </row>
    <row r="1578" spans="2:65" s="12" customFormat="1" ht="11.25">
      <c r="B1578" s="151"/>
      <c r="D1578" s="152" t="s">
        <v>368</v>
      </c>
      <c r="E1578" s="153" t="s">
        <v>19</v>
      </c>
      <c r="F1578" s="154" t="s">
        <v>485</v>
      </c>
      <c r="H1578" s="153" t="s">
        <v>19</v>
      </c>
      <c r="I1578" s="155"/>
      <c r="L1578" s="151"/>
      <c r="M1578" s="156"/>
      <c r="T1578" s="157"/>
      <c r="AT1578" s="153" t="s">
        <v>368</v>
      </c>
      <c r="AU1578" s="153" t="s">
        <v>90</v>
      </c>
      <c r="AV1578" s="12" t="s">
        <v>84</v>
      </c>
      <c r="AW1578" s="12" t="s">
        <v>36</v>
      </c>
      <c r="AX1578" s="12" t="s">
        <v>77</v>
      </c>
      <c r="AY1578" s="153" t="s">
        <v>358</v>
      </c>
    </row>
    <row r="1579" spans="2:65" s="13" customFormat="1" ht="11.25">
      <c r="B1579" s="158"/>
      <c r="D1579" s="152" t="s">
        <v>368</v>
      </c>
      <c r="E1579" s="159" t="s">
        <v>19</v>
      </c>
      <c r="F1579" s="160" t="s">
        <v>1215</v>
      </c>
      <c r="H1579" s="161">
        <v>1</v>
      </c>
      <c r="I1579" s="162"/>
      <c r="L1579" s="158"/>
      <c r="M1579" s="163"/>
      <c r="T1579" s="164"/>
      <c r="AT1579" s="159" t="s">
        <v>368</v>
      </c>
      <c r="AU1579" s="159" t="s">
        <v>90</v>
      </c>
      <c r="AV1579" s="13" t="s">
        <v>90</v>
      </c>
      <c r="AW1579" s="13" t="s">
        <v>36</v>
      </c>
      <c r="AX1579" s="13" t="s">
        <v>77</v>
      </c>
      <c r="AY1579" s="159" t="s">
        <v>358</v>
      </c>
    </row>
    <row r="1580" spans="2:65" s="14" customFormat="1" ht="11.25">
      <c r="B1580" s="165"/>
      <c r="D1580" s="152" t="s">
        <v>368</v>
      </c>
      <c r="E1580" s="166" t="s">
        <v>19</v>
      </c>
      <c r="F1580" s="167" t="s">
        <v>371</v>
      </c>
      <c r="H1580" s="168">
        <v>1</v>
      </c>
      <c r="I1580" s="169"/>
      <c r="L1580" s="165"/>
      <c r="M1580" s="170"/>
      <c r="T1580" s="171"/>
      <c r="AT1580" s="166" t="s">
        <v>368</v>
      </c>
      <c r="AU1580" s="166" t="s">
        <v>90</v>
      </c>
      <c r="AV1580" s="14" t="s">
        <v>364</v>
      </c>
      <c r="AW1580" s="14" t="s">
        <v>36</v>
      </c>
      <c r="AX1580" s="14" t="s">
        <v>84</v>
      </c>
      <c r="AY1580" s="166" t="s">
        <v>358</v>
      </c>
    </row>
    <row r="1581" spans="2:65" s="1" customFormat="1" ht="24.2" customHeight="1">
      <c r="B1581" s="33"/>
      <c r="C1581" s="179" t="s">
        <v>1982</v>
      </c>
      <c r="D1581" s="179" t="s">
        <v>440</v>
      </c>
      <c r="E1581" s="180" t="s">
        <v>6317</v>
      </c>
      <c r="F1581" s="181" t="s">
        <v>6309</v>
      </c>
      <c r="G1581" s="182" t="s">
        <v>504</v>
      </c>
      <c r="H1581" s="183">
        <v>1</v>
      </c>
      <c r="I1581" s="184"/>
      <c r="J1581" s="185">
        <f>ROUND(I1581*H1581,2)</f>
        <v>0</v>
      </c>
      <c r="K1581" s="181" t="s">
        <v>19</v>
      </c>
      <c r="L1581" s="186"/>
      <c r="M1581" s="187" t="s">
        <v>19</v>
      </c>
      <c r="N1581" s="188" t="s">
        <v>49</v>
      </c>
      <c r="P1581" s="143">
        <f>O1581*H1581</f>
        <v>0</v>
      </c>
      <c r="Q1581" s="143">
        <v>1.7500000000000002E-2</v>
      </c>
      <c r="R1581" s="143">
        <f>Q1581*H1581</f>
        <v>1.7500000000000002E-2</v>
      </c>
      <c r="S1581" s="143">
        <v>0</v>
      </c>
      <c r="T1581" s="144">
        <f>S1581*H1581</f>
        <v>0</v>
      </c>
      <c r="AR1581" s="145" t="s">
        <v>558</v>
      </c>
      <c r="AT1581" s="145" t="s">
        <v>440</v>
      </c>
      <c r="AU1581" s="145" t="s">
        <v>90</v>
      </c>
      <c r="AY1581" s="18" t="s">
        <v>358</v>
      </c>
      <c r="BE1581" s="146">
        <f>IF(N1581="základní",J1581,0)</f>
        <v>0</v>
      </c>
      <c r="BF1581" s="146">
        <f>IF(N1581="snížená",J1581,0)</f>
        <v>0</v>
      </c>
      <c r="BG1581" s="146">
        <f>IF(N1581="zákl. přenesená",J1581,0)</f>
        <v>0</v>
      </c>
      <c r="BH1581" s="146">
        <f>IF(N1581="sníž. přenesená",J1581,0)</f>
        <v>0</v>
      </c>
      <c r="BI1581" s="146">
        <f>IF(N1581="nulová",J1581,0)</f>
        <v>0</v>
      </c>
      <c r="BJ1581" s="18" t="s">
        <v>90</v>
      </c>
      <c r="BK1581" s="146">
        <f>ROUND(I1581*H1581,2)</f>
        <v>0</v>
      </c>
      <c r="BL1581" s="18" t="s">
        <v>454</v>
      </c>
      <c r="BM1581" s="145" t="s">
        <v>6318</v>
      </c>
    </row>
    <row r="1582" spans="2:65" s="12" customFormat="1" ht="11.25">
      <c r="B1582" s="151"/>
      <c r="D1582" s="152" t="s">
        <v>368</v>
      </c>
      <c r="E1582" s="153" t="s">
        <v>19</v>
      </c>
      <c r="F1582" s="154" t="s">
        <v>485</v>
      </c>
      <c r="H1582" s="153" t="s">
        <v>19</v>
      </c>
      <c r="I1582" s="155"/>
      <c r="L1582" s="151"/>
      <c r="M1582" s="156"/>
      <c r="T1582" s="157"/>
      <c r="AT1582" s="153" t="s">
        <v>368</v>
      </c>
      <c r="AU1582" s="153" t="s">
        <v>90</v>
      </c>
      <c r="AV1582" s="12" t="s">
        <v>84</v>
      </c>
      <c r="AW1582" s="12" t="s">
        <v>36</v>
      </c>
      <c r="AX1582" s="12" t="s">
        <v>77</v>
      </c>
      <c r="AY1582" s="153" t="s">
        <v>358</v>
      </c>
    </row>
    <row r="1583" spans="2:65" s="13" customFormat="1" ht="11.25">
      <c r="B1583" s="158"/>
      <c r="D1583" s="152" t="s">
        <v>368</v>
      </c>
      <c r="E1583" s="159" t="s">
        <v>19</v>
      </c>
      <c r="F1583" s="160" t="s">
        <v>1173</v>
      </c>
      <c r="H1583" s="161">
        <v>1</v>
      </c>
      <c r="I1583" s="162"/>
      <c r="L1583" s="158"/>
      <c r="M1583" s="163"/>
      <c r="T1583" s="164"/>
      <c r="AT1583" s="159" t="s">
        <v>368</v>
      </c>
      <c r="AU1583" s="159" t="s">
        <v>90</v>
      </c>
      <c r="AV1583" s="13" t="s">
        <v>90</v>
      </c>
      <c r="AW1583" s="13" t="s">
        <v>36</v>
      </c>
      <c r="AX1583" s="13" t="s">
        <v>77</v>
      </c>
      <c r="AY1583" s="159" t="s">
        <v>358</v>
      </c>
    </row>
    <row r="1584" spans="2:65" s="14" customFormat="1" ht="11.25">
      <c r="B1584" s="165"/>
      <c r="D1584" s="152" t="s">
        <v>368</v>
      </c>
      <c r="E1584" s="166" t="s">
        <v>19</v>
      </c>
      <c r="F1584" s="167" t="s">
        <v>371</v>
      </c>
      <c r="H1584" s="168">
        <v>1</v>
      </c>
      <c r="I1584" s="169"/>
      <c r="L1584" s="165"/>
      <c r="M1584" s="170"/>
      <c r="T1584" s="171"/>
      <c r="AT1584" s="166" t="s">
        <v>368</v>
      </c>
      <c r="AU1584" s="166" t="s">
        <v>90</v>
      </c>
      <c r="AV1584" s="14" t="s">
        <v>364</v>
      </c>
      <c r="AW1584" s="14" t="s">
        <v>36</v>
      </c>
      <c r="AX1584" s="14" t="s">
        <v>84</v>
      </c>
      <c r="AY1584" s="166" t="s">
        <v>358</v>
      </c>
    </row>
    <row r="1585" spans="2:65" s="1" customFormat="1" ht="24.2" customHeight="1">
      <c r="B1585" s="33"/>
      <c r="C1585" s="179" t="s">
        <v>1987</v>
      </c>
      <c r="D1585" s="179" t="s">
        <v>440</v>
      </c>
      <c r="E1585" s="180" t="s">
        <v>6319</v>
      </c>
      <c r="F1585" s="181" t="s">
        <v>6309</v>
      </c>
      <c r="G1585" s="182" t="s">
        <v>504</v>
      </c>
      <c r="H1585" s="183">
        <v>1</v>
      </c>
      <c r="I1585" s="184"/>
      <c r="J1585" s="185">
        <f>ROUND(I1585*H1585,2)</f>
        <v>0</v>
      </c>
      <c r="K1585" s="181" t="s">
        <v>19</v>
      </c>
      <c r="L1585" s="186"/>
      <c r="M1585" s="187" t="s">
        <v>19</v>
      </c>
      <c r="N1585" s="188" t="s">
        <v>49</v>
      </c>
      <c r="P1585" s="143">
        <f>O1585*H1585</f>
        <v>0</v>
      </c>
      <c r="Q1585" s="143">
        <v>1.7500000000000002E-2</v>
      </c>
      <c r="R1585" s="143">
        <f>Q1585*H1585</f>
        <v>1.7500000000000002E-2</v>
      </c>
      <c r="S1585" s="143">
        <v>0</v>
      </c>
      <c r="T1585" s="144">
        <f>S1585*H1585</f>
        <v>0</v>
      </c>
      <c r="AR1585" s="145" t="s">
        <v>558</v>
      </c>
      <c r="AT1585" s="145" t="s">
        <v>440</v>
      </c>
      <c r="AU1585" s="145" t="s">
        <v>90</v>
      </c>
      <c r="AY1585" s="18" t="s">
        <v>358</v>
      </c>
      <c r="BE1585" s="146">
        <f>IF(N1585="základní",J1585,0)</f>
        <v>0</v>
      </c>
      <c r="BF1585" s="146">
        <f>IF(N1585="snížená",J1585,0)</f>
        <v>0</v>
      </c>
      <c r="BG1585" s="146">
        <f>IF(N1585="zákl. přenesená",J1585,0)</f>
        <v>0</v>
      </c>
      <c r="BH1585" s="146">
        <f>IF(N1585="sníž. přenesená",J1585,0)</f>
        <v>0</v>
      </c>
      <c r="BI1585" s="146">
        <f>IF(N1585="nulová",J1585,0)</f>
        <v>0</v>
      </c>
      <c r="BJ1585" s="18" t="s">
        <v>90</v>
      </c>
      <c r="BK1585" s="146">
        <f>ROUND(I1585*H1585,2)</f>
        <v>0</v>
      </c>
      <c r="BL1585" s="18" t="s">
        <v>454</v>
      </c>
      <c r="BM1585" s="145" t="s">
        <v>6320</v>
      </c>
    </row>
    <row r="1586" spans="2:65" s="12" customFormat="1" ht="11.25">
      <c r="B1586" s="151"/>
      <c r="D1586" s="152" t="s">
        <v>368</v>
      </c>
      <c r="E1586" s="153" t="s">
        <v>19</v>
      </c>
      <c r="F1586" s="154" t="s">
        <v>485</v>
      </c>
      <c r="H1586" s="153" t="s">
        <v>19</v>
      </c>
      <c r="I1586" s="155"/>
      <c r="L1586" s="151"/>
      <c r="M1586" s="156"/>
      <c r="T1586" s="157"/>
      <c r="AT1586" s="153" t="s">
        <v>368</v>
      </c>
      <c r="AU1586" s="153" t="s">
        <v>90</v>
      </c>
      <c r="AV1586" s="12" t="s">
        <v>84</v>
      </c>
      <c r="AW1586" s="12" t="s">
        <v>36</v>
      </c>
      <c r="AX1586" s="12" t="s">
        <v>77</v>
      </c>
      <c r="AY1586" s="153" t="s">
        <v>358</v>
      </c>
    </row>
    <row r="1587" spans="2:65" s="13" customFormat="1" ht="11.25">
      <c r="B1587" s="158"/>
      <c r="D1587" s="152" t="s">
        <v>368</v>
      </c>
      <c r="E1587" s="159" t="s">
        <v>19</v>
      </c>
      <c r="F1587" s="160" t="s">
        <v>1174</v>
      </c>
      <c r="H1587" s="161">
        <v>1</v>
      </c>
      <c r="I1587" s="162"/>
      <c r="L1587" s="158"/>
      <c r="M1587" s="163"/>
      <c r="T1587" s="164"/>
      <c r="AT1587" s="159" t="s">
        <v>368</v>
      </c>
      <c r="AU1587" s="159" t="s">
        <v>90</v>
      </c>
      <c r="AV1587" s="13" t="s">
        <v>90</v>
      </c>
      <c r="AW1587" s="13" t="s">
        <v>36</v>
      </c>
      <c r="AX1587" s="13" t="s">
        <v>77</v>
      </c>
      <c r="AY1587" s="159" t="s">
        <v>358</v>
      </c>
    </row>
    <row r="1588" spans="2:65" s="14" customFormat="1" ht="11.25">
      <c r="B1588" s="165"/>
      <c r="D1588" s="152" t="s">
        <v>368</v>
      </c>
      <c r="E1588" s="166" t="s">
        <v>19</v>
      </c>
      <c r="F1588" s="167" t="s">
        <v>371</v>
      </c>
      <c r="H1588" s="168">
        <v>1</v>
      </c>
      <c r="I1588" s="169"/>
      <c r="L1588" s="165"/>
      <c r="M1588" s="170"/>
      <c r="T1588" s="171"/>
      <c r="AT1588" s="166" t="s">
        <v>368</v>
      </c>
      <c r="AU1588" s="166" t="s">
        <v>90</v>
      </c>
      <c r="AV1588" s="14" t="s">
        <v>364</v>
      </c>
      <c r="AW1588" s="14" t="s">
        <v>36</v>
      </c>
      <c r="AX1588" s="14" t="s">
        <v>84</v>
      </c>
      <c r="AY1588" s="166" t="s">
        <v>358</v>
      </c>
    </row>
    <row r="1589" spans="2:65" s="1" customFormat="1" ht="24.2" customHeight="1">
      <c r="B1589" s="33"/>
      <c r="C1589" s="179" t="s">
        <v>1993</v>
      </c>
      <c r="D1589" s="179" t="s">
        <v>440</v>
      </c>
      <c r="E1589" s="180" t="s">
        <v>6321</v>
      </c>
      <c r="F1589" s="181" t="s">
        <v>6309</v>
      </c>
      <c r="G1589" s="182" t="s">
        <v>504</v>
      </c>
      <c r="H1589" s="183">
        <v>1</v>
      </c>
      <c r="I1589" s="184"/>
      <c r="J1589" s="185">
        <f>ROUND(I1589*H1589,2)</f>
        <v>0</v>
      </c>
      <c r="K1589" s="181" t="s">
        <v>19</v>
      </c>
      <c r="L1589" s="186"/>
      <c r="M1589" s="187" t="s">
        <v>19</v>
      </c>
      <c r="N1589" s="188" t="s">
        <v>49</v>
      </c>
      <c r="P1589" s="143">
        <f>O1589*H1589</f>
        <v>0</v>
      </c>
      <c r="Q1589" s="143">
        <v>1.7500000000000002E-2</v>
      </c>
      <c r="R1589" s="143">
        <f>Q1589*H1589</f>
        <v>1.7500000000000002E-2</v>
      </c>
      <c r="S1589" s="143">
        <v>0</v>
      </c>
      <c r="T1589" s="144">
        <f>S1589*H1589</f>
        <v>0</v>
      </c>
      <c r="AR1589" s="145" t="s">
        <v>558</v>
      </c>
      <c r="AT1589" s="145" t="s">
        <v>440</v>
      </c>
      <c r="AU1589" s="145" t="s">
        <v>90</v>
      </c>
      <c r="AY1589" s="18" t="s">
        <v>358</v>
      </c>
      <c r="BE1589" s="146">
        <f>IF(N1589="základní",J1589,0)</f>
        <v>0</v>
      </c>
      <c r="BF1589" s="146">
        <f>IF(N1589="snížená",J1589,0)</f>
        <v>0</v>
      </c>
      <c r="BG1589" s="146">
        <f>IF(N1589="zákl. přenesená",J1589,0)</f>
        <v>0</v>
      </c>
      <c r="BH1589" s="146">
        <f>IF(N1589="sníž. přenesená",J1589,0)</f>
        <v>0</v>
      </c>
      <c r="BI1589" s="146">
        <f>IF(N1589="nulová",J1589,0)</f>
        <v>0</v>
      </c>
      <c r="BJ1589" s="18" t="s">
        <v>90</v>
      </c>
      <c r="BK1589" s="146">
        <f>ROUND(I1589*H1589,2)</f>
        <v>0</v>
      </c>
      <c r="BL1589" s="18" t="s">
        <v>454</v>
      </c>
      <c r="BM1589" s="145" t="s">
        <v>6322</v>
      </c>
    </row>
    <row r="1590" spans="2:65" s="12" customFormat="1" ht="11.25">
      <c r="B1590" s="151"/>
      <c r="D1590" s="152" t="s">
        <v>368</v>
      </c>
      <c r="E1590" s="153" t="s">
        <v>19</v>
      </c>
      <c r="F1590" s="154" t="s">
        <v>485</v>
      </c>
      <c r="H1590" s="153" t="s">
        <v>19</v>
      </c>
      <c r="I1590" s="155"/>
      <c r="L1590" s="151"/>
      <c r="M1590" s="156"/>
      <c r="T1590" s="157"/>
      <c r="AT1590" s="153" t="s">
        <v>368</v>
      </c>
      <c r="AU1590" s="153" t="s">
        <v>90</v>
      </c>
      <c r="AV1590" s="12" t="s">
        <v>84</v>
      </c>
      <c r="AW1590" s="12" t="s">
        <v>36</v>
      </c>
      <c r="AX1590" s="12" t="s">
        <v>77</v>
      </c>
      <c r="AY1590" s="153" t="s">
        <v>358</v>
      </c>
    </row>
    <row r="1591" spans="2:65" s="13" customFormat="1" ht="11.25">
      <c r="B1591" s="158"/>
      <c r="D1591" s="152" t="s">
        <v>368</v>
      </c>
      <c r="E1591" s="159" t="s">
        <v>19</v>
      </c>
      <c r="F1591" s="160" t="s">
        <v>1175</v>
      </c>
      <c r="H1591" s="161">
        <v>1</v>
      </c>
      <c r="I1591" s="162"/>
      <c r="L1591" s="158"/>
      <c r="M1591" s="163"/>
      <c r="T1591" s="164"/>
      <c r="AT1591" s="159" t="s">
        <v>368</v>
      </c>
      <c r="AU1591" s="159" t="s">
        <v>90</v>
      </c>
      <c r="AV1591" s="13" t="s">
        <v>90</v>
      </c>
      <c r="AW1591" s="13" t="s">
        <v>36</v>
      </c>
      <c r="AX1591" s="13" t="s">
        <v>77</v>
      </c>
      <c r="AY1591" s="159" t="s">
        <v>358</v>
      </c>
    </row>
    <row r="1592" spans="2:65" s="14" customFormat="1" ht="11.25">
      <c r="B1592" s="165"/>
      <c r="D1592" s="152" t="s">
        <v>368</v>
      </c>
      <c r="E1592" s="166" t="s">
        <v>19</v>
      </c>
      <c r="F1592" s="167" t="s">
        <v>371</v>
      </c>
      <c r="H1592" s="168">
        <v>1</v>
      </c>
      <c r="I1592" s="169"/>
      <c r="L1592" s="165"/>
      <c r="M1592" s="170"/>
      <c r="T1592" s="171"/>
      <c r="AT1592" s="166" t="s">
        <v>368</v>
      </c>
      <c r="AU1592" s="166" t="s">
        <v>90</v>
      </c>
      <c r="AV1592" s="14" t="s">
        <v>364</v>
      </c>
      <c r="AW1592" s="14" t="s">
        <v>36</v>
      </c>
      <c r="AX1592" s="14" t="s">
        <v>84</v>
      </c>
      <c r="AY1592" s="166" t="s">
        <v>358</v>
      </c>
    </row>
    <row r="1593" spans="2:65" s="1" customFormat="1" ht="24.2" customHeight="1">
      <c r="B1593" s="33"/>
      <c r="C1593" s="179" t="s">
        <v>1997</v>
      </c>
      <c r="D1593" s="179" t="s">
        <v>440</v>
      </c>
      <c r="E1593" s="180" t="s">
        <v>6323</v>
      </c>
      <c r="F1593" s="181" t="s">
        <v>6324</v>
      </c>
      <c r="G1593" s="182" t="s">
        <v>504</v>
      </c>
      <c r="H1593" s="183">
        <v>1</v>
      </c>
      <c r="I1593" s="184"/>
      <c r="J1593" s="185">
        <f>ROUND(I1593*H1593,2)</f>
        <v>0</v>
      </c>
      <c r="K1593" s="181" t="s">
        <v>19</v>
      </c>
      <c r="L1593" s="186"/>
      <c r="M1593" s="187" t="s">
        <v>19</v>
      </c>
      <c r="N1593" s="188" t="s">
        <v>49</v>
      </c>
      <c r="P1593" s="143">
        <f>O1593*H1593</f>
        <v>0</v>
      </c>
      <c r="Q1593" s="143">
        <v>1.7500000000000002E-2</v>
      </c>
      <c r="R1593" s="143">
        <f>Q1593*H1593</f>
        <v>1.7500000000000002E-2</v>
      </c>
      <c r="S1593" s="143">
        <v>0</v>
      </c>
      <c r="T1593" s="144">
        <f>S1593*H1593</f>
        <v>0</v>
      </c>
      <c r="AR1593" s="145" t="s">
        <v>558</v>
      </c>
      <c r="AT1593" s="145" t="s">
        <v>440</v>
      </c>
      <c r="AU1593" s="145" t="s">
        <v>90</v>
      </c>
      <c r="AY1593" s="18" t="s">
        <v>358</v>
      </c>
      <c r="BE1593" s="146">
        <f>IF(N1593="základní",J1593,0)</f>
        <v>0</v>
      </c>
      <c r="BF1593" s="146">
        <f>IF(N1593="snížená",J1593,0)</f>
        <v>0</v>
      </c>
      <c r="BG1593" s="146">
        <f>IF(N1593="zákl. přenesená",J1593,0)</f>
        <v>0</v>
      </c>
      <c r="BH1593" s="146">
        <f>IF(N1593="sníž. přenesená",J1593,0)</f>
        <v>0</v>
      </c>
      <c r="BI1593" s="146">
        <f>IF(N1593="nulová",J1593,0)</f>
        <v>0</v>
      </c>
      <c r="BJ1593" s="18" t="s">
        <v>90</v>
      </c>
      <c r="BK1593" s="146">
        <f>ROUND(I1593*H1593,2)</f>
        <v>0</v>
      </c>
      <c r="BL1593" s="18" t="s">
        <v>454</v>
      </c>
      <c r="BM1593" s="145" t="s">
        <v>6325</v>
      </c>
    </row>
    <row r="1594" spans="2:65" s="12" customFormat="1" ht="11.25">
      <c r="B1594" s="151"/>
      <c r="D1594" s="152" t="s">
        <v>368</v>
      </c>
      <c r="E1594" s="153" t="s">
        <v>19</v>
      </c>
      <c r="F1594" s="154" t="s">
        <v>485</v>
      </c>
      <c r="H1594" s="153" t="s">
        <v>19</v>
      </c>
      <c r="I1594" s="155"/>
      <c r="L1594" s="151"/>
      <c r="M1594" s="156"/>
      <c r="T1594" s="157"/>
      <c r="AT1594" s="153" t="s">
        <v>368</v>
      </c>
      <c r="AU1594" s="153" t="s">
        <v>90</v>
      </c>
      <c r="AV1594" s="12" t="s">
        <v>84</v>
      </c>
      <c r="AW1594" s="12" t="s">
        <v>36</v>
      </c>
      <c r="AX1594" s="12" t="s">
        <v>77</v>
      </c>
      <c r="AY1594" s="153" t="s">
        <v>358</v>
      </c>
    </row>
    <row r="1595" spans="2:65" s="13" customFormat="1" ht="11.25">
      <c r="B1595" s="158"/>
      <c r="D1595" s="152" t="s">
        <v>368</v>
      </c>
      <c r="E1595" s="159" t="s">
        <v>19</v>
      </c>
      <c r="F1595" s="160" t="s">
        <v>1209</v>
      </c>
      <c r="H1595" s="161">
        <v>1</v>
      </c>
      <c r="I1595" s="162"/>
      <c r="L1595" s="158"/>
      <c r="M1595" s="163"/>
      <c r="T1595" s="164"/>
      <c r="AT1595" s="159" t="s">
        <v>368</v>
      </c>
      <c r="AU1595" s="159" t="s">
        <v>90</v>
      </c>
      <c r="AV1595" s="13" t="s">
        <v>90</v>
      </c>
      <c r="AW1595" s="13" t="s">
        <v>36</v>
      </c>
      <c r="AX1595" s="13" t="s">
        <v>77</v>
      </c>
      <c r="AY1595" s="159" t="s">
        <v>358</v>
      </c>
    </row>
    <row r="1596" spans="2:65" s="14" customFormat="1" ht="11.25">
      <c r="B1596" s="165"/>
      <c r="D1596" s="152" t="s">
        <v>368</v>
      </c>
      <c r="E1596" s="166" t="s">
        <v>19</v>
      </c>
      <c r="F1596" s="167" t="s">
        <v>371</v>
      </c>
      <c r="H1596" s="168">
        <v>1</v>
      </c>
      <c r="I1596" s="169"/>
      <c r="L1596" s="165"/>
      <c r="M1596" s="170"/>
      <c r="T1596" s="171"/>
      <c r="AT1596" s="166" t="s">
        <v>368</v>
      </c>
      <c r="AU1596" s="166" t="s">
        <v>90</v>
      </c>
      <c r="AV1596" s="14" t="s">
        <v>364</v>
      </c>
      <c r="AW1596" s="14" t="s">
        <v>36</v>
      </c>
      <c r="AX1596" s="14" t="s">
        <v>84</v>
      </c>
      <c r="AY1596" s="166" t="s">
        <v>358</v>
      </c>
    </row>
    <row r="1597" spans="2:65" s="1" customFormat="1" ht="24.2" customHeight="1">
      <c r="B1597" s="33"/>
      <c r="C1597" s="179" t="s">
        <v>2004</v>
      </c>
      <c r="D1597" s="179" t="s">
        <v>440</v>
      </c>
      <c r="E1597" s="180" t="s">
        <v>6326</v>
      </c>
      <c r="F1597" s="181" t="s">
        <v>6324</v>
      </c>
      <c r="G1597" s="182" t="s">
        <v>504</v>
      </c>
      <c r="H1597" s="183">
        <v>1</v>
      </c>
      <c r="I1597" s="184"/>
      <c r="J1597" s="185">
        <f>ROUND(I1597*H1597,2)</f>
        <v>0</v>
      </c>
      <c r="K1597" s="181" t="s">
        <v>19</v>
      </c>
      <c r="L1597" s="186"/>
      <c r="M1597" s="187" t="s">
        <v>19</v>
      </c>
      <c r="N1597" s="188" t="s">
        <v>49</v>
      </c>
      <c r="P1597" s="143">
        <f>O1597*H1597</f>
        <v>0</v>
      </c>
      <c r="Q1597" s="143">
        <v>1.7500000000000002E-2</v>
      </c>
      <c r="R1597" s="143">
        <f>Q1597*H1597</f>
        <v>1.7500000000000002E-2</v>
      </c>
      <c r="S1597" s="143">
        <v>0</v>
      </c>
      <c r="T1597" s="144">
        <f>S1597*H1597</f>
        <v>0</v>
      </c>
      <c r="AR1597" s="145" t="s">
        <v>558</v>
      </c>
      <c r="AT1597" s="145" t="s">
        <v>440</v>
      </c>
      <c r="AU1597" s="145" t="s">
        <v>90</v>
      </c>
      <c r="AY1597" s="18" t="s">
        <v>358</v>
      </c>
      <c r="BE1597" s="146">
        <f>IF(N1597="základní",J1597,0)</f>
        <v>0</v>
      </c>
      <c r="BF1597" s="146">
        <f>IF(N1597="snížená",J1597,0)</f>
        <v>0</v>
      </c>
      <c r="BG1597" s="146">
        <f>IF(N1597="zákl. přenesená",J1597,0)</f>
        <v>0</v>
      </c>
      <c r="BH1597" s="146">
        <f>IF(N1597="sníž. přenesená",J1597,0)</f>
        <v>0</v>
      </c>
      <c r="BI1597" s="146">
        <f>IF(N1597="nulová",J1597,0)</f>
        <v>0</v>
      </c>
      <c r="BJ1597" s="18" t="s">
        <v>90</v>
      </c>
      <c r="BK1597" s="146">
        <f>ROUND(I1597*H1597,2)</f>
        <v>0</v>
      </c>
      <c r="BL1597" s="18" t="s">
        <v>454</v>
      </c>
      <c r="BM1597" s="145" t="s">
        <v>6327</v>
      </c>
    </row>
    <row r="1598" spans="2:65" s="12" customFormat="1" ht="11.25">
      <c r="B1598" s="151"/>
      <c r="D1598" s="152" t="s">
        <v>368</v>
      </c>
      <c r="E1598" s="153" t="s">
        <v>19</v>
      </c>
      <c r="F1598" s="154" t="s">
        <v>485</v>
      </c>
      <c r="H1598" s="153" t="s">
        <v>19</v>
      </c>
      <c r="I1598" s="155"/>
      <c r="L1598" s="151"/>
      <c r="M1598" s="156"/>
      <c r="T1598" s="157"/>
      <c r="AT1598" s="153" t="s">
        <v>368</v>
      </c>
      <c r="AU1598" s="153" t="s">
        <v>90</v>
      </c>
      <c r="AV1598" s="12" t="s">
        <v>84</v>
      </c>
      <c r="AW1598" s="12" t="s">
        <v>36</v>
      </c>
      <c r="AX1598" s="12" t="s">
        <v>77</v>
      </c>
      <c r="AY1598" s="153" t="s">
        <v>358</v>
      </c>
    </row>
    <row r="1599" spans="2:65" s="13" customFormat="1" ht="11.25">
      <c r="B1599" s="158"/>
      <c r="D1599" s="152" t="s">
        <v>368</v>
      </c>
      <c r="E1599" s="159" t="s">
        <v>19</v>
      </c>
      <c r="F1599" s="160" t="s">
        <v>1210</v>
      </c>
      <c r="H1599" s="161">
        <v>1</v>
      </c>
      <c r="I1599" s="162"/>
      <c r="L1599" s="158"/>
      <c r="M1599" s="163"/>
      <c r="T1599" s="164"/>
      <c r="AT1599" s="159" t="s">
        <v>368</v>
      </c>
      <c r="AU1599" s="159" t="s">
        <v>90</v>
      </c>
      <c r="AV1599" s="13" t="s">
        <v>90</v>
      </c>
      <c r="AW1599" s="13" t="s">
        <v>36</v>
      </c>
      <c r="AX1599" s="13" t="s">
        <v>77</v>
      </c>
      <c r="AY1599" s="159" t="s">
        <v>358</v>
      </c>
    </row>
    <row r="1600" spans="2:65" s="14" customFormat="1" ht="11.25">
      <c r="B1600" s="165"/>
      <c r="D1600" s="152" t="s">
        <v>368</v>
      </c>
      <c r="E1600" s="166" t="s">
        <v>19</v>
      </c>
      <c r="F1600" s="167" t="s">
        <v>371</v>
      </c>
      <c r="H1600" s="168">
        <v>1</v>
      </c>
      <c r="I1600" s="169"/>
      <c r="L1600" s="165"/>
      <c r="M1600" s="170"/>
      <c r="T1600" s="171"/>
      <c r="AT1600" s="166" t="s">
        <v>368</v>
      </c>
      <c r="AU1600" s="166" t="s">
        <v>90</v>
      </c>
      <c r="AV1600" s="14" t="s">
        <v>364</v>
      </c>
      <c r="AW1600" s="14" t="s">
        <v>36</v>
      </c>
      <c r="AX1600" s="14" t="s">
        <v>84</v>
      </c>
      <c r="AY1600" s="166" t="s">
        <v>358</v>
      </c>
    </row>
    <row r="1601" spans="2:65" s="1" customFormat="1" ht="24.2" customHeight="1">
      <c r="B1601" s="33"/>
      <c r="C1601" s="179" t="s">
        <v>2008</v>
      </c>
      <c r="D1601" s="179" t="s">
        <v>440</v>
      </c>
      <c r="E1601" s="180" t="s">
        <v>6328</v>
      </c>
      <c r="F1601" s="181" t="s">
        <v>6324</v>
      </c>
      <c r="G1601" s="182" t="s">
        <v>504</v>
      </c>
      <c r="H1601" s="183">
        <v>1</v>
      </c>
      <c r="I1601" s="184"/>
      <c r="J1601" s="185">
        <f>ROUND(I1601*H1601,2)</f>
        <v>0</v>
      </c>
      <c r="K1601" s="181" t="s">
        <v>19</v>
      </c>
      <c r="L1601" s="186"/>
      <c r="M1601" s="187" t="s">
        <v>19</v>
      </c>
      <c r="N1601" s="188" t="s">
        <v>49</v>
      </c>
      <c r="P1601" s="143">
        <f>O1601*H1601</f>
        <v>0</v>
      </c>
      <c r="Q1601" s="143">
        <v>1.7500000000000002E-2</v>
      </c>
      <c r="R1601" s="143">
        <f>Q1601*H1601</f>
        <v>1.7500000000000002E-2</v>
      </c>
      <c r="S1601" s="143">
        <v>0</v>
      </c>
      <c r="T1601" s="144">
        <f>S1601*H1601</f>
        <v>0</v>
      </c>
      <c r="AR1601" s="145" t="s">
        <v>558</v>
      </c>
      <c r="AT1601" s="145" t="s">
        <v>440</v>
      </c>
      <c r="AU1601" s="145" t="s">
        <v>90</v>
      </c>
      <c r="AY1601" s="18" t="s">
        <v>358</v>
      </c>
      <c r="BE1601" s="146">
        <f>IF(N1601="základní",J1601,0)</f>
        <v>0</v>
      </c>
      <c r="BF1601" s="146">
        <f>IF(N1601="snížená",J1601,0)</f>
        <v>0</v>
      </c>
      <c r="BG1601" s="146">
        <f>IF(N1601="zákl. přenesená",J1601,0)</f>
        <v>0</v>
      </c>
      <c r="BH1601" s="146">
        <f>IF(N1601="sníž. přenesená",J1601,0)</f>
        <v>0</v>
      </c>
      <c r="BI1601" s="146">
        <f>IF(N1601="nulová",J1601,0)</f>
        <v>0</v>
      </c>
      <c r="BJ1601" s="18" t="s">
        <v>90</v>
      </c>
      <c r="BK1601" s="146">
        <f>ROUND(I1601*H1601,2)</f>
        <v>0</v>
      </c>
      <c r="BL1601" s="18" t="s">
        <v>454</v>
      </c>
      <c r="BM1601" s="145" t="s">
        <v>6329</v>
      </c>
    </row>
    <row r="1602" spans="2:65" s="12" customFormat="1" ht="11.25">
      <c r="B1602" s="151"/>
      <c r="D1602" s="152" t="s">
        <v>368</v>
      </c>
      <c r="E1602" s="153" t="s">
        <v>19</v>
      </c>
      <c r="F1602" s="154" t="s">
        <v>485</v>
      </c>
      <c r="H1602" s="153" t="s">
        <v>19</v>
      </c>
      <c r="I1602" s="155"/>
      <c r="L1602" s="151"/>
      <c r="M1602" s="156"/>
      <c r="T1602" s="157"/>
      <c r="AT1602" s="153" t="s">
        <v>368</v>
      </c>
      <c r="AU1602" s="153" t="s">
        <v>90</v>
      </c>
      <c r="AV1602" s="12" t="s">
        <v>84</v>
      </c>
      <c r="AW1602" s="12" t="s">
        <v>36</v>
      </c>
      <c r="AX1602" s="12" t="s">
        <v>77</v>
      </c>
      <c r="AY1602" s="153" t="s">
        <v>358</v>
      </c>
    </row>
    <row r="1603" spans="2:65" s="13" customFormat="1" ht="11.25">
      <c r="B1603" s="158"/>
      <c r="D1603" s="152" t="s">
        <v>368</v>
      </c>
      <c r="E1603" s="159" t="s">
        <v>19</v>
      </c>
      <c r="F1603" s="160" t="s">
        <v>1211</v>
      </c>
      <c r="H1603" s="161">
        <v>1</v>
      </c>
      <c r="I1603" s="162"/>
      <c r="L1603" s="158"/>
      <c r="M1603" s="163"/>
      <c r="T1603" s="164"/>
      <c r="AT1603" s="159" t="s">
        <v>368</v>
      </c>
      <c r="AU1603" s="159" t="s">
        <v>90</v>
      </c>
      <c r="AV1603" s="13" t="s">
        <v>90</v>
      </c>
      <c r="AW1603" s="13" t="s">
        <v>36</v>
      </c>
      <c r="AX1603" s="13" t="s">
        <v>77</v>
      </c>
      <c r="AY1603" s="159" t="s">
        <v>358</v>
      </c>
    </row>
    <row r="1604" spans="2:65" s="14" customFormat="1" ht="11.25">
      <c r="B1604" s="165"/>
      <c r="D1604" s="152" t="s">
        <v>368</v>
      </c>
      <c r="E1604" s="166" t="s">
        <v>19</v>
      </c>
      <c r="F1604" s="167" t="s">
        <v>371</v>
      </c>
      <c r="H1604" s="168">
        <v>1</v>
      </c>
      <c r="I1604" s="169"/>
      <c r="L1604" s="165"/>
      <c r="M1604" s="170"/>
      <c r="T1604" s="171"/>
      <c r="AT1604" s="166" t="s">
        <v>368</v>
      </c>
      <c r="AU1604" s="166" t="s">
        <v>90</v>
      </c>
      <c r="AV1604" s="14" t="s">
        <v>364</v>
      </c>
      <c r="AW1604" s="14" t="s">
        <v>36</v>
      </c>
      <c r="AX1604" s="14" t="s">
        <v>84</v>
      </c>
      <c r="AY1604" s="166" t="s">
        <v>358</v>
      </c>
    </row>
    <row r="1605" spans="2:65" s="1" customFormat="1" ht="24.2" customHeight="1">
      <c r="B1605" s="33"/>
      <c r="C1605" s="179" t="s">
        <v>2012</v>
      </c>
      <c r="D1605" s="179" t="s">
        <v>440</v>
      </c>
      <c r="E1605" s="180" t="s">
        <v>6330</v>
      </c>
      <c r="F1605" s="181" t="s">
        <v>6324</v>
      </c>
      <c r="G1605" s="182" t="s">
        <v>504</v>
      </c>
      <c r="H1605" s="183">
        <v>1</v>
      </c>
      <c r="I1605" s="184"/>
      <c r="J1605" s="185">
        <f>ROUND(I1605*H1605,2)</f>
        <v>0</v>
      </c>
      <c r="K1605" s="181" t="s">
        <v>19</v>
      </c>
      <c r="L1605" s="186"/>
      <c r="M1605" s="187" t="s">
        <v>19</v>
      </c>
      <c r="N1605" s="188" t="s">
        <v>49</v>
      </c>
      <c r="P1605" s="143">
        <f>O1605*H1605</f>
        <v>0</v>
      </c>
      <c r="Q1605" s="143">
        <v>1.7500000000000002E-2</v>
      </c>
      <c r="R1605" s="143">
        <f>Q1605*H1605</f>
        <v>1.7500000000000002E-2</v>
      </c>
      <c r="S1605" s="143">
        <v>0</v>
      </c>
      <c r="T1605" s="144">
        <f>S1605*H1605</f>
        <v>0</v>
      </c>
      <c r="AR1605" s="145" t="s">
        <v>558</v>
      </c>
      <c r="AT1605" s="145" t="s">
        <v>440</v>
      </c>
      <c r="AU1605" s="145" t="s">
        <v>90</v>
      </c>
      <c r="AY1605" s="18" t="s">
        <v>358</v>
      </c>
      <c r="BE1605" s="146">
        <f>IF(N1605="základní",J1605,0)</f>
        <v>0</v>
      </c>
      <c r="BF1605" s="146">
        <f>IF(N1605="snížená",J1605,0)</f>
        <v>0</v>
      </c>
      <c r="BG1605" s="146">
        <f>IF(N1605="zákl. přenesená",J1605,0)</f>
        <v>0</v>
      </c>
      <c r="BH1605" s="146">
        <f>IF(N1605="sníž. přenesená",J1605,0)</f>
        <v>0</v>
      </c>
      <c r="BI1605" s="146">
        <f>IF(N1605="nulová",J1605,0)</f>
        <v>0</v>
      </c>
      <c r="BJ1605" s="18" t="s">
        <v>90</v>
      </c>
      <c r="BK1605" s="146">
        <f>ROUND(I1605*H1605,2)</f>
        <v>0</v>
      </c>
      <c r="BL1605" s="18" t="s">
        <v>454</v>
      </c>
      <c r="BM1605" s="145" t="s">
        <v>6331</v>
      </c>
    </row>
    <row r="1606" spans="2:65" s="12" customFormat="1" ht="11.25">
      <c r="B1606" s="151"/>
      <c r="D1606" s="152" t="s">
        <v>368</v>
      </c>
      <c r="E1606" s="153" t="s">
        <v>19</v>
      </c>
      <c r="F1606" s="154" t="s">
        <v>485</v>
      </c>
      <c r="H1606" s="153" t="s">
        <v>19</v>
      </c>
      <c r="I1606" s="155"/>
      <c r="L1606" s="151"/>
      <c r="M1606" s="156"/>
      <c r="T1606" s="157"/>
      <c r="AT1606" s="153" t="s">
        <v>368</v>
      </c>
      <c r="AU1606" s="153" t="s">
        <v>90</v>
      </c>
      <c r="AV1606" s="12" t="s">
        <v>84</v>
      </c>
      <c r="AW1606" s="12" t="s">
        <v>36</v>
      </c>
      <c r="AX1606" s="12" t="s">
        <v>77</v>
      </c>
      <c r="AY1606" s="153" t="s">
        <v>358</v>
      </c>
    </row>
    <row r="1607" spans="2:65" s="13" customFormat="1" ht="11.25">
      <c r="B1607" s="158"/>
      <c r="D1607" s="152" t="s">
        <v>368</v>
      </c>
      <c r="E1607" s="159" t="s">
        <v>19</v>
      </c>
      <c r="F1607" s="160" t="s">
        <v>1212</v>
      </c>
      <c r="H1607" s="161">
        <v>1</v>
      </c>
      <c r="I1607" s="162"/>
      <c r="L1607" s="158"/>
      <c r="M1607" s="163"/>
      <c r="T1607" s="164"/>
      <c r="AT1607" s="159" t="s">
        <v>368</v>
      </c>
      <c r="AU1607" s="159" t="s">
        <v>90</v>
      </c>
      <c r="AV1607" s="13" t="s">
        <v>90</v>
      </c>
      <c r="AW1607" s="13" t="s">
        <v>36</v>
      </c>
      <c r="AX1607" s="13" t="s">
        <v>77</v>
      </c>
      <c r="AY1607" s="159" t="s">
        <v>358</v>
      </c>
    </row>
    <row r="1608" spans="2:65" s="14" customFormat="1" ht="11.25">
      <c r="B1608" s="165"/>
      <c r="D1608" s="152" t="s">
        <v>368</v>
      </c>
      <c r="E1608" s="166" t="s">
        <v>19</v>
      </c>
      <c r="F1608" s="167" t="s">
        <v>371</v>
      </c>
      <c r="H1608" s="168">
        <v>1</v>
      </c>
      <c r="I1608" s="169"/>
      <c r="L1608" s="165"/>
      <c r="M1608" s="170"/>
      <c r="T1608" s="171"/>
      <c r="AT1608" s="166" t="s">
        <v>368</v>
      </c>
      <c r="AU1608" s="166" t="s">
        <v>90</v>
      </c>
      <c r="AV1608" s="14" t="s">
        <v>364</v>
      </c>
      <c r="AW1608" s="14" t="s">
        <v>36</v>
      </c>
      <c r="AX1608" s="14" t="s">
        <v>84</v>
      </c>
      <c r="AY1608" s="166" t="s">
        <v>358</v>
      </c>
    </row>
    <row r="1609" spans="2:65" s="1" customFormat="1" ht="24.2" customHeight="1">
      <c r="B1609" s="33"/>
      <c r="C1609" s="179" t="s">
        <v>2018</v>
      </c>
      <c r="D1609" s="179" t="s">
        <v>440</v>
      </c>
      <c r="E1609" s="180" t="s">
        <v>6332</v>
      </c>
      <c r="F1609" s="181" t="s">
        <v>6324</v>
      </c>
      <c r="G1609" s="182" t="s">
        <v>504</v>
      </c>
      <c r="H1609" s="183">
        <v>1</v>
      </c>
      <c r="I1609" s="184"/>
      <c r="J1609" s="185">
        <f>ROUND(I1609*H1609,2)</f>
        <v>0</v>
      </c>
      <c r="K1609" s="181" t="s">
        <v>19</v>
      </c>
      <c r="L1609" s="186"/>
      <c r="M1609" s="187" t="s">
        <v>19</v>
      </c>
      <c r="N1609" s="188" t="s">
        <v>49</v>
      </c>
      <c r="P1609" s="143">
        <f>O1609*H1609</f>
        <v>0</v>
      </c>
      <c r="Q1609" s="143">
        <v>1.7500000000000002E-2</v>
      </c>
      <c r="R1609" s="143">
        <f>Q1609*H1609</f>
        <v>1.7500000000000002E-2</v>
      </c>
      <c r="S1609" s="143">
        <v>0</v>
      </c>
      <c r="T1609" s="144">
        <f>S1609*H1609</f>
        <v>0</v>
      </c>
      <c r="AR1609" s="145" t="s">
        <v>558</v>
      </c>
      <c r="AT1609" s="145" t="s">
        <v>440</v>
      </c>
      <c r="AU1609" s="145" t="s">
        <v>90</v>
      </c>
      <c r="AY1609" s="18" t="s">
        <v>358</v>
      </c>
      <c r="BE1609" s="146">
        <f>IF(N1609="základní",J1609,0)</f>
        <v>0</v>
      </c>
      <c r="BF1609" s="146">
        <f>IF(N1609="snížená",J1609,0)</f>
        <v>0</v>
      </c>
      <c r="BG1609" s="146">
        <f>IF(N1609="zákl. přenesená",J1609,0)</f>
        <v>0</v>
      </c>
      <c r="BH1609" s="146">
        <f>IF(N1609="sníž. přenesená",J1609,0)</f>
        <v>0</v>
      </c>
      <c r="BI1609" s="146">
        <f>IF(N1609="nulová",J1609,0)</f>
        <v>0</v>
      </c>
      <c r="BJ1609" s="18" t="s">
        <v>90</v>
      </c>
      <c r="BK1609" s="146">
        <f>ROUND(I1609*H1609,2)</f>
        <v>0</v>
      </c>
      <c r="BL1609" s="18" t="s">
        <v>454</v>
      </c>
      <c r="BM1609" s="145" t="s">
        <v>6333</v>
      </c>
    </row>
    <row r="1610" spans="2:65" s="12" customFormat="1" ht="11.25">
      <c r="B1610" s="151"/>
      <c r="D1610" s="152" t="s">
        <v>368</v>
      </c>
      <c r="E1610" s="153" t="s">
        <v>19</v>
      </c>
      <c r="F1610" s="154" t="s">
        <v>485</v>
      </c>
      <c r="H1610" s="153" t="s">
        <v>19</v>
      </c>
      <c r="I1610" s="155"/>
      <c r="L1610" s="151"/>
      <c r="M1610" s="156"/>
      <c r="T1610" s="157"/>
      <c r="AT1610" s="153" t="s">
        <v>368</v>
      </c>
      <c r="AU1610" s="153" t="s">
        <v>90</v>
      </c>
      <c r="AV1610" s="12" t="s">
        <v>84</v>
      </c>
      <c r="AW1610" s="12" t="s">
        <v>36</v>
      </c>
      <c r="AX1610" s="12" t="s">
        <v>77</v>
      </c>
      <c r="AY1610" s="153" t="s">
        <v>358</v>
      </c>
    </row>
    <row r="1611" spans="2:65" s="13" customFormat="1" ht="11.25">
      <c r="B1611" s="158"/>
      <c r="D1611" s="152" t="s">
        <v>368</v>
      </c>
      <c r="E1611" s="159" t="s">
        <v>19</v>
      </c>
      <c r="F1611" s="160" t="s">
        <v>1213</v>
      </c>
      <c r="H1611" s="161">
        <v>1</v>
      </c>
      <c r="I1611" s="162"/>
      <c r="L1611" s="158"/>
      <c r="M1611" s="163"/>
      <c r="T1611" s="164"/>
      <c r="AT1611" s="159" t="s">
        <v>368</v>
      </c>
      <c r="AU1611" s="159" t="s">
        <v>90</v>
      </c>
      <c r="AV1611" s="13" t="s">
        <v>90</v>
      </c>
      <c r="AW1611" s="13" t="s">
        <v>36</v>
      </c>
      <c r="AX1611" s="13" t="s">
        <v>77</v>
      </c>
      <c r="AY1611" s="159" t="s">
        <v>358</v>
      </c>
    </row>
    <row r="1612" spans="2:65" s="14" customFormat="1" ht="11.25">
      <c r="B1612" s="165"/>
      <c r="D1612" s="152" t="s">
        <v>368</v>
      </c>
      <c r="E1612" s="166" t="s">
        <v>19</v>
      </c>
      <c r="F1612" s="167" t="s">
        <v>371</v>
      </c>
      <c r="H1612" s="168">
        <v>1</v>
      </c>
      <c r="I1612" s="169"/>
      <c r="L1612" s="165"/>
      <c r="M1612" s="170"/>
      <c r="T1612" s="171"/>
      <c r="AT1612" s="166" t="s">
        <v>368</v>
      </c>
      <c r="AU1612" s="166" t="s">
        <v>90</v>
      </c>
      <c r="AV1612" s="14" t="s">
        <v>364</v>
      </c>
      <c r="AW1612" s="14" t="s">
        <v>36</v>
      </c>
      <c r="AX1612" s="14" t="s">
        <v>84</v>
      </c>
      <c r="AY1612" s="166" t="s">
        <v>358</v>
      </c>
    </row>
    <row r="1613" spans="2:65" s="1" customFormat="1" ht="24.2" customHeight="1">
      <c r="B1613" s="33"/>
      <c r="C1613" s="179" t="s">
        <v>2024</v>
      </c>
      <c r="D1613" s="179" t="s">
        <v>440</v>
      </c>
      <c r="E1613" s="180" t="s">
        <v>6334</v>
      </c>
      <c r="F1613" s="181" t="s">
        <v>6324</v>
      </c>
      <c r="G1613" s="182" t="s">
        <v>504</v>
      </c>
      <c r="H1613" s="183">
        <v>1</v>
      </c>
      <c r="I1613" s="184"/>
      <c r="J1613" s="185">
        <f>ROUND(I1613*H1613,2)</f>
        <v>0</v>
      </c>
      <c r="K1613" s="181" t="s">
        <v>19</v>
      </c>
      <c r="L1613" s="186"/>
      <c r="M1613" s="187" t="s">
        <v>19</v>
      </c>
      <c r="N1613" s="188" t="s">
        <v>49</v>
      </c>
      <c r="P1613" s="143">
        <f>O1613*H1613</f>
        <v>0</v>
      </c>
      <c r="Q1613" s="143">
        <v>1.7500000000000002E-2</v>
      </c>
      <c r="R1613" s="143">
        <f>Q1613*H1613</f>
        <v>1.7500000000000002E-2</v>
      </c>
      <c r="S1613" s="143">
        <v>0</v>
      </c>
      <c r="T1613" s="144">
        <f>S1613*H1613</f>
        <v>0</v>
      </c>
      <c r="AR1613" s="145" t="s">
        <v>558</v>
      </c>
      <c r="AT1613" s="145" t="s">
        <v>440</v>
      </c>
      <c r="AU1613" s="145" t="s">
        <v>90</v>
      </c>
      <c r="AY1613" s="18" t="s">
        <v>358</v>
      </c>
      <c r="BE1613" s="146">
        <f>IF(N1613="základní",J1613,0)</f>
        <v>0</v>
      </c>
      <c r="BF1613" s="146">
        <f>IF(N1613="snížená",J1613,0)</f>
        <v>0</v>
      </c>
      <c r="BG1613" s="146">
        <f>IF(N1613="zákl. přenesená",J1613,0)</f>
        <v>0</v>
      </c>
      <c r="BH1613" s="146">
        <f>IF(N1613="sníž. přenesená",J1613,0)</f>
        <v>0</v>
      </c>
      <c r="BI1613" s="146">
        <f>IF(N1613="nulová",J1613,0)</f>
        <v>0</v>
      </c>
      <c r="BJ1613" s="18" t="s">
        <v>90</v>
      </c>
      <c r="BK1613" s="146">
        <f>ROUND(I1613*H1613,2)</f>
        <v>0</v>
      </c>
      <c r="BL1613" s="18" t="s">
        <v>454</v>
      </c>
      <c r="BM1613" s="145" t="s">
        <v>6335</v>
      </c>
    </row>
    <row r="1614" spans="2:65" s="12" customFormat="1" ht="11.25">
      <c r="B1614" s="151"/>
      <c r="D1614" s="152" t="s">
        <v>368</v>
      </c>
      <c r="E1614" s="153" t="s">
        <v>19</v>
      </c>
      <c r="F1614" s="154" t="s">
        <v>485</v>
      </c>
      <c r="H1614" s="153" t="s">
        <v>19</v>
      </c>
      <c r="I1614" s="155"/>
      <c r="L1614" s="151"/>
      <c r="M1614" s="156"/>
      <c r="T1614" s="157"/>
      <c r="AT1614" s="153" t="s">
        <v>368</v>
      </c>
      <c r="AU1614" s="153" t="s">
        <v>90</v>
      </c>
      <c r="AV1614" s="12" t="s">
        <v>84</v>
      </c>
      <c r="AW1614" s="12" t="s">
        <v>36</v>
      </c>
      <c r="AX1614" s="12" t="s">
        <v>77</v>
      </c>
      <c r="AY1614" s="153" t="s">
        <v>358</v>
      </c>
    </row>
    <row r="1615" spans="2:65" s="13" customFormat="1" ht="11.25">
      <c r="B1615" s="158"/>
      <c r="D1615" s="152" t="s">
        <v>368</v>
      </c>
      <c r="E1615" s="159" t="s">
        <v>19</v>
      </c>
      <c r="F1615" s="160" t="s">
        <v>1167</v>
      </c>
      <c r="H1615" s="161">
        <v>1</v>
      </c>
      <c r="I1615" s="162"/>
      <c r="L1615" s="158"/>
      <c r="M1615" s="163"/>
      <c r="T1615" s="164"/>
      <c r="AT1615" s="159" t="s">
        <v>368</v>
      </c>
      <c r="AU1615" s="159" t="s">
        <v>90</v>
      </c>
      <c r="AV1615" s="13" t="s">
        <v>90</v>
      </c>
      <c r="AW1615" s="13" t="s">
        <v>36</v>
      </c>
      <c r="AX1615" s="13" t="s">
        <v>77</v>
      </c>
      <c r="AY1615" s="159" t="s">
        <v>358</v>
      </c>
    </row>
    <row r="1616" spans="2:65" s="14" customFormat="1" ht="11.25">
      <c r="B1616" s="165"/>
      <c r="D1616" s="152" t="s">
        <v>368</v>
      </c>
      <c r="E1616" s="166" t="s">
        <v>19</v>
      </c>
      <c r="F1616" s="167" t="s">
        <v>371</v>
      </c>
      <c r="H1616" s="168">
        <v>1</v>
      </c>
      <c r="I1616" s="169"/>
      <c r="L1616" s="165"/>
      <c r="M1616" s="170"/>
      <c r="T1616" s="171"/>
      <c r="AT1616" s="166" t="s">
        <v>368</v>
      </c>
      <c r="AU1616" s="166" t="s">
        <v>90</v>
      </c>
      <c r="AV1616" s="14" t="s">
        <v>364</v>
      </c>
      <c r="AW1616" s="14" t="s">
        <v>36</v>
      </c>
      <c r="AX1616" s="14" t="s">
        <v>84</v>
      </c>
      <c r="AY1616" s="166" t="s">
        <v>358</v>
      </c>
    </row>
    <row r="1617" spans="2:65" s="1" customFormat="1" ht="24.2" customHeight="1">
      <c r="B1617" s="33"/>
      <c r="C1617" s="179" t="s">
        <v>2030</v>
      </c>
      <c r="D1617" s="179" t="s">
        <v>440</v>
      </c>
      <c r="E1617" s="180" t="s">
        <v>6336</v>
      </c>
      <c r="F1617" s="181" t="s">
        <v>6324</v>
      </c>
      <c r="G1617" s="182" t="s">
        <v>504</v>
      </c>
      <c r="H1617" s="183">
        <v>1</v>
      </c>
      <c r="I1617" s="184"/>
      <c r="J1617" s="185">
        <f>ROUND(I1617*H1617,2)</f>
        <v>0</v>
      </c>
      <c r="K1617" s="181" t="s">
        <v>19</v>
      </c>
      <c r="L1617" s="186"/>
      <c r="M1617" s="187" t="s">
        <v>19</v>
      </c>
      <c r="N1617" s="188" t="s">
        <v>49</v>
      </c>
      <c r="P1617" s="143">
        <f>O1617*H1617</f>
        <v>0</v>
      </c>
      <c r="Q1617" s="143">
        <v>1.7500000000000002E-2</v>
      </c>
      <c r="R1617" s="143">
        <f>Q1617*H1617</f>
        <v>1.7500000000000002E-2</v>
      </c>
      <c r="S1617" s="143">
        <v>0</v>
      </c>
      <c r="T1617" s="144">
        <f>S1617*H1617</f>
        <v>0</v>
      </c>
      <c r="AR1617" s="145" t="s">
        <v>558</v>
      </c>
      <c r="AT1617" s="145" t="s">
        <v>440</v>
      </c>
      <c r="AU1617" s="145" t="s">
        <v>90</v>
      </c>
      <c r="AY1617" s="18" t="s">
        <v>358</v>
      </c>
      <c r="BE1617" s="146">
        <f>IF(N1617="základní",J1617,0)</f>
        <v>0</v>
      </c>
      <c r="BF1617" s="146">
        <f>IF(N1617="snížená",J1617,0)</f>
        <v>0</v>
      </c>
      <c r="BG1617" s="146">
        <f>IF(N1617="zákl. přenesená",J1617,0)</f>
        <v>0</v>
      </c>
      <c r="BH1617" s="146">
        <f>IF(N1617="sníž. přenesená",J1617,0)</f>
        <v>0</v>
      </c>
      <c r="BI1617" s="146">
        <f>IF(N1617="nulová",J1617,0)</f>
        <v>0</v>
      </c>
      <c r="BJ1617" s="18" t="s">
        <v>90</v>
      </c>
      <c r="BK1617" s="146">
        <f>ROUND(I1617*H1617,2)</f>
        <v>0</v>
      </c>
      <c r="BL1617" s="18" t="s">
        <v>454</v>
      </c>
      <c r="BM1617" s="145" t="s">
        <v>6337</v>
      </c>
    </row>
    <row r="1618" spans="2:65" s="12" customFormat="1" ht="11.25">
      <c r="B1618" s="151"/>
      <c r="D1618" s="152" t="s">
        <v>368</v>
      </c>
      <c r="E1618" s="153" t="s">
        <v>19</v>
      </c>
      <c r="F1618" s="154" t="s">
        <v>485</v>
      </c>
      <c r="H1618" s="153" t="s">
        <v>19</v>
      </c>
      <c r="I1618" s="155"/>
      <c r="L1618" s="151"/>
      <c r="M1618" s="156"/>
      <c r="T1618" s="157"/>
      <c r="AT1618" s="153" t="s">
        <v>368</v>
      </c>
      <c r="AU1618" s="153" t="s">
        <v>90</v>
      </c>
      <c r="AV1618" s="12" t="s">
        <v>84</v>
      </c>
      <c r="AW1618" s="12" t="s">
        <v>36</v>
      </c>
      <c r="AX1618" s="12" t="s">
        <v>77</v>
      </c>
      <c r="AY1618" s="153" t="s">
        <v>358</v>
      </c>
    </row>
    <row r="1619" spans="2:65" s="13" customFormat="1" ht="11.25">
      <c r="B1619" s="158"/>
      <c r="D1619" s="152" t="s">
        <v>368</v>
      </c>
      <c r="E1619" s="159" t="s">
        <v>19</v>
      </c>
      <c r="F1619" s="160" t="s">
        <v>1170</v>
      </c>
      <c r="H1619" s="161">
        <v>1</v>
      </c>
      <c r="I1619" s="162"/>
      <c r="L1619" s="158"/>
      <c r="M1619" s="163"/>
      <c r="T1619" s="164"/>
      <c r="AT1619" s="159" t="s">
        <v>368</v>
      </c>
      <c r="AU1619" s="159" t="s">
        <v>90</v>
      </c>
      <c r="AV1619" s="13" t="s">
        <v>90</v>
      </c>
      <c r="AW1619" s="13" t="s">
        <v>36</v>
      </c>
      <c r="AX1619" s="13" t="s">
        <v>77</v>
      </c>
      <c r="AY1619" s="159" t="s">
        <v>358</v>
      </c>
    </row>
    <row r="1620" spans="2:65" s="14" customFormat="1" ht="11.25">
      <c r="B1620" s="165"/>
      <c r="D1620" s="152" t="s">
        <v>368</v>
      </c>
      <c r="E1620" s="166" t="s">
        <v>19</v>
      </c>
      <c r="F1620" s="167" t="s">
        <v>371</v>
      </c>
      <c r="H1620" s="168">
        <v>1</v>
      </c>
      <c r="I1620" s="169"/>
      <c r="L1620" s="165"/>
      <c r="M1620" s="170"/>
      <c r="T1620" s="171"/>
      <c r="AT1620" s="166" t="s">
        <v>368</v>
      </c>
      <c r="AU1620" s="166" t="s">
        <v>90</v>
      </c>
      <c r="AV1620" s="14" t="s">
        <v>364</v>
      </c>
      <c r="AW1620" s="14" t="s">
        <v>36</v>
      </c>
      <c r="AX1620" s="14" t="s">
        <v>84</v>
      </c>
      <c r="AY1620" s="166" t="s">
        <v>358</v>
      </c>
    </row>
    <row r="1621" spans="2:65" s="1" customFormat="1" ht="24.2" customHeight="1">
      <c r="B1621" s="33"/>
      <c r="C1621" s="179" t="s">
        <v>2035</v>
      </c>
      <c r="D1621" s="179" t="s">
        <v>440</v>
      </c>
      <c r="E1621" s="180" t="s">
        <v>6338</v>
      </c>
      <c r="F1621" s="181" t="s">
        <v>6324</v>
      </c>
      <c r="G1621" s="182" t="s">
        <v>504</v>
      </c>
      <c r="H1621" s="183">
        <v>1</v>
      </c>
      <c r="I1621" s="184"/>
      <c r="J1621" s="185">
        <f>ROUND(I1621*H1621,2)</f>
        <v>0</v>
      </c>
      <c r="K1621" s="181" t="s">
        <v>19</v>
      </c>
      <c r="L1621" s="186"/>
      <c r="M1621" s="187" t="s">
        <v>19</v>
      </c>
      <c r="N1621" s="188" t="s">
        <v>49</v>
      </c>
      <c r="P1621" s="143">
        <f>O1621*H1621</f>
        <v>0</v>
      </c>
      <c r="Q1621" s="143">
        <v>1.7500000000000002E-2</v>
      </c>
      <c r="R1621" s="143">
        <f>Q1621*H1621</f>
        <v>1.7500000000000002E-2</v>
      </c>
      <c r="S1621" s="143">
        <v>0</v>
      </c>
      <c r="T1621" s="144">
        <f>S1621*H1621</f>
        <v>0</v>
      </c>
      <c r="AR1621" s="145" t="s">
        <v>558</v>
      </c>
      <c r="AT1621" s="145" t="s">
        <v>440</v>
      </c>
      <c r="AU1621" s="145" t="s">
        <v>90</v>
      </c>
      <c r="AY1621" s="18" t="s">
        <v>358</v>
      </c>
      <c r="BE1621" s="146">
        <f>IF(N1621="základní",J1621,0)</f>
        <v>0</v>
      </c>
      <c r="BF1621" s="146">
        <f>IF(N1621="snížená",J1621,0)</f>
        <v>0</v>
      </c>
      <c r="BG1621" s="146">
        <f>IF(N1621="zákl. přenesená",J1621,0)</f>
        <v>0</v>
      </c>
      <c r="BH1621" s="146">
        <f>IF(N1621="sníž. přenesená",J1621,0)</f>
        <v>0</v>
      </c>
      <c r="BI1621" s="146">
        <f>IF(N1621="nulová",J1621,0)</f>
        <v>0</v>
      </c>
      <c r="BJ1621" s="18" t="s">
        <v>90</v>
      </c>
      <c r="BK1621" s="146">
        <f>ROUND(I1621*H1621,2)</f>
        <v>0</v>
      </c>
      <c r="BL1621" s="18" t="s">
        <v>454</v>
      </c>
      <c r="BM1621" s="145" t="s">
        <v>6339</v>
      </c>
    </row>
    <row r="1622" spans="2:65" s="12" customFormat="1" ht="11.25">
      <c r="B1622" s="151"/>
      <c r="D1622" s="152" t="s">
        <v>368</v>
      </c>
      <c r="E1622" s="153" t="s">
        <v>19</v>
      </c>
      <c r="F1622" s="154" t="s">
        <v>485</v>
      </c>
      <c r="H1622" s="153" t="s">
        <v>19</v>
      </c>
      <c r="I1622" s="155"/>
      <c r="L1622" s="151"/>
      <c r="M1622" s="156"/>
      <c r="T1622" s="157"/>
      <c r="AT1622" s="153" t="s">
        <v>368</v>
      </c>
      <c r="AU1622" s="153" t="s">
        <v>90</v>
      </c>
      <c r="AV1622" s="12" t="s">
        <v>84</v>
      </c>
      <c r="AW1622" s="12" t="s">
        <v>36</v>
      </c>
      <c r="AX1622" s="12" t="s">
        <v>77</v>
      </c>
      <c r="AY1622" s="153" t="s">
        <v>358</v>
      </c>
    </row>
    <row r="1623" spans="2:65" s="13" customFormat="1" ht="11.25">
      <c r="B1623" s="158"/>
      <c r="D1623" s="152" t="s">
        <v>368</v>
      </c>
      <c r="E1623" s="159" t="s">
        <v>19</v>
      </c>
      <c r="F1623" s="160" t="s">
        <v>1171</v>
      </c>
      <c r="H1623" s="161">
        <v>1</v>
      </c>
      <c r="I1623" s="162"/>
      <c r="L1623" s="158"/>
      <c r="M1623" s="163"/>
      <c r="T1623" s="164"/>
      <c r="AT1623" s="159" t="s">
        <v>368</v>
      </c>
      <c r="AU1623" s="159" t="s">
        <v>90</v>
      </c>
      <c r="AV1623" s="13" t="s">
        <v>90</v>
      </c>
      <c r="AW1623" s="13" t="s">
        <v>36</v>
      </c>
      <c r="AX1623" s="13" t="s">
        <v>77</v>
      </c>
      <c r="AY1623" s="159" t="s">
        <v>358</v>
      </c>
    </row>
    <row r="1624" spans="2:65" s="14" customFormat="1" ht="11.25">
      <c r="B1624" s="165"/>
      <c r="D1624" s="152" t="s">
        <v>368</v>
      </c>
      <c r="E1624" s="166" t="s">
        <v>19</v>
      </c>
      <c r="F1624" s="167" t="s">
        <v>371</v>
      </c>
      <c r="H1624" s="168">
        <v>1</v>
      </c>
      <c r="I1624" s="169"/>
      <c r="L1624" s="165"/>
      <c r="M1624" s="170"/>
      <c r="T1624" s="171"/>
      <c r="AT1624" s="166" t="s">
        <v>368</v>
      </c>
      <c r="AU1624" s="166" t="s">
        <v>90</v>
      </c>
      <c r="AV1624" s="14" t="s">
        <v>364</v>
      </c>
      <c r="AW1624" s="14" t="s">
        <v>36</v>
      </c>
      <c r="AX1624" s="14" t="s">
        <v>84</v>
      </c>
      <c r="AY1624" s="166" t="s">
        <v>358</v>
      </c>
    </row>
    <row r="1625" spans="2:65" s="1" customFormat="1" ht="24.2" customHeight="1">
      <c r="B1625" s="33"/>
      <c r="C1625" s="179" t="s">
        <v>2042</v>
      </c>
      <c r="D1625" s="179" t="s">
        <v>440</v>
      </c>
      <c r="E1625" s="180" t="s">
        <v>6340</v>
      </c>
      <c r="F1625" s="181" t="s">
        <v>6324</v>
      </c>
      <c r="G1625" s="182" t="s">
        <v>504</v>
      </c>
      <c r="H1625" s="183">
        <v>1</v>
      </c>
      <c r="I1625" s="184"/>
      <c r="J1625" s="185">
        <f>ROUND(I1625*H1625,2)</f>
        <v>0</v>
      </c>
      <c r="K1625" s="181" t="s">
        <v>19</v>
      </c>
      <c r="L1625" s="186"/>
      <c r="M1625" s="187" t="s">
        <v>19</v>
      </c>
      <c r="N1625" s="188" t="s">
        <v>49</v>
      </c>
      <c r="P1625" s="143">
        <f>O1625*H1625</f>
        <v>0</v>
      </c>
      <c r="Q1625" s="143">
        <v>1.7500000000000002E-2</v>
      </c>
      <c r="R1625" s="143">
        <f>Q1625*H1625</f>
        <v>1.7500000000000002E-2</v>
      </c>
      <c r="S1625" s="143">
        <v>0</v>
      </c>
      <c r="T1625" s="144">
        <f>S1625*H1625</f>
        <v>0</v>
      </c>
      <c r="AR1625" s="145" t="s">
        <v>558</v>
      </c>
      <c r="AT1625" s="145" t="s">
        <v>440</v>
      </c>
      <c r="AU1625" s="145" t="s">
        <v>90</v>
      </c>
      <c r="AY1625" s="18" t="s">
        <v>358</v>
      </c>
      <c r="BE1625" s="146">
        <f>IF(N1625="základní",J1625,0)</f>
        <v>0</v>
      </c>
      <c r="BF1625" s="146">
        <f>IF(N1625="snížená",J1625,0)</f>
        <v>0</v>
      </c>
      <c r="BG1625" s="146">
        <f>IF(N1625="zákl. přenesená",J1625,0)</f>
        <v>0</v>
      </c>
      <c r="BH1625" s="146">
        <f>IF(N1625="sníž. přenesená",J1625,0)</f>
        <v>0</v>
      </c>
      <c r="BI1625" s="146">
        <f>IF(N1625="nulová",J1625,0)</f>
        <v>0</v>
      </c>
      <c r="BJ1625" s="18" t="s">
        <v>90</v>
      </c>
      <c r="BK1625" s="146">
        <f>ROUND(I1625*H1625,2)</f>
        <v>0</v>
      </c>
      <c r="BL1625" s="18" t="s">
        <v>454</v>
      </c>
      <c r="BM1625" s="145" t="s">
        <v>6341</v>
      </c>
    </row>
    <row r="1626" spans="2:65" s="12" customFormat="1" ht="11.25">
      <c r="B1626" s="151"/>
      <c r="D1626" s="152" t="s">
        <v>368</v>
      </c>
      <c r="E1626" s="153" t="s">
        <v>19</v>
      </c>
      <c r="F1626" s="154" t="s">
        <v>485</v>
      </c>
      <c r="H1626" s="153" t="s">
        <v>19</v>
      </c>
      <c r="I1626" s="155"/>
      <c r="L1626" s="151"/>
      <c r="M1626" s="156"/>
      <c r="T1626" s="157"/>
      <c r="AT1626" s="153" t="s">
        <v>368</v>
      </c>
      <c r="AU1626" s="153" t="s">
        <v>90</v>
      </c>
      <c r="AV1626" s="12" t="s">
        <v>84</v>
      </c>
      <c r="AW1626" s="12" t="s">
        <v>36</v>
      </c>
      <c r="AX1626" s="12" t="s">
        <v>77</v>
      </c>
      <c r="AY1626" s="153" t="s">
        <v>358</v>
      </c>
    </row>
    <row r="1627" spans="2:65" s="13" customFormat="1" ht="11.25">
      <c r="B1627" s="158"/>
      <c r="D1627" s="152" t="s">
        <v>368</v>
      </c>
      <c r="E1627" s="159" t="s">
        <v>19</v>
      </c>
      <c r="F1627" s="160" t="s">
        <v>2360</v>
      </c>
      <c r="H1627" s="161">
        <v>1</v>
      </c>
      <c r="I1627" s="162"/>
      <c r="L1627" s="158"/>
      <c r="M1627" s="163"/>
      <c r="T1627" s="164"/>
      <c r="AT1627" s="159" t="s">
        <v>368</v>
      </c>
      <c r="AU1627" s="159" t="s">
        <v>90</v>
      </c>
      <c r="AV1627" s="13" t="s">
        <v>90</v>
      </c>
      <c r="AW1627" s="13" t="s">
        <v>36</v>
      </c>
      <c r="AX1627" s="13" t="s">
        <v>77</v>
      </c>
      <c r="AY1627" s="159" t="s">
        <v>358</v>
      </c>
    </row>
    <row r="1628" spans="2:65" s="14" customFormat="1" ht="11.25">
      <c r="B1628" s="165"/>
      <c r="D1628" s="152" t="s">
        <v>368</v>
      </c>
      <c r="E1628" s="166" t="s">
        <v>19</v>
      </c>
      <c r="F1628" s="167" t="s">
        <v>371</v>
      </c>
      <c r="H1628" s="168">
        <v>1</v>
      </c>
      <c r="I1628" s="169"/>
      <c r="L1628" s="165"/>
      <c r="M1628" s="170"/>
      <c r="T1628" s="171"/>
      <c r="AT1628" s="166" t="s">
        <v>368</v>
      </c>
      <c r="AU1628" s="166" t="s">
        <v>90</v>
      </c>
      <c r="AV1628" s="14" t="s">
        <v>364</v>
      </c>
      <c r="AW1628" s="14" t="s">
        <v>36</v>
      </c>
      <c r="AX1628" s="14" t="s">
        <v>84</v>
      </c>
      <c r="AY1628" s="166" t="s">
        <v>358</v>
      </c>
    </row>
    <row r="1629" spans="2:65" s="1" customFormat="1" ht="37.9" customHeight="1">
      <c r="B1629" s="33"/>
      <c r="C1629" s="134" t="s">
        <v>2049</v>
      </c>
      <c r="D1629" s="134" t="s">
        <v>360</v>
      </c>
      <c r="E1629" s="135" t="s">
        <v>2141</v>
      </c>
      <c r="F1629" s="136" t="s">
        <v>2142</v>
      </c>
      <c r="G1629" s="137" t="s">
        <v>504</v>
      </c>
      <c r="H1629" s="138">
        <v>2</v>
      </c>
      <c r="I1629" s="139"/>
      <c r="J1629" s="140">
        <f>ROUND(I1629*H1629,2)</f>
        <v>0</v>
      </c>
      <c r="K1629" s="136" t="s">
        <v>363</v>
      </c>
      <c r="L1629" s="33"/>
      <c r="M1629" s="141" t="s">
        <v>19</v>
      </c>
      <c r="N1629" s="142" t="s">
        <v>49</v>
      </c>
      <c r="P1629" s="143">
        <f>O1629*H1629</f>
        <v>0</v>
      </c>
      <c r="Q1629" s="143">
        <v>0</v>
      </c>
      <c r="R1629" s="143">
        <f>Q1629*H1629</f>
        <v>0</v>
      </c>
      <c r="S1629" s="143">
        <v>0</v>
      </c>
      <c r="T1629" s="144">
        <f>S1629*H1629</f>
        <v>0</v>
      </c>
      <c r="AR1629" s="145" t="s">
        <v>454</v>
      </c>
      <c r="AT1629" s="145" t="s">
        <v>360</v>
      </c>
      <c r="AU1629" s="145" t="s">
        <v>90</v>
      </c>
      <c r="AY1629" s="18" t="s">
        <v>358</v>
      </c>
      <c r="BE1629" s="146">
        <f>IF(N1629="základní",J1629,0)</f>
        <v>0</v>
      </c>
      <c r="BF1629" s="146">
        <f>IF(N1629="snížená",J1629,0)</f>
        <v>0</v>
      </c>
      <c r="BG1629" s="146">
        <f>IF(N1629="zákl. přenesená",J1629,0)</f>
        <v>0</v>
      </c>
      <c r="BH1629" s="146">
        <f>IF(N1629="sníž. přenesená",J1629,0)</f>
        <v>0</v>
      </c>
      <c r="BI1629" s="146">
        <f>IF(N1629="nulová",J1629,0)</f>
        <v>0</v>
      </c>
      <c r="BJ1629" s="18" t="s">
        <v>90</v>
      </c>
      <c r="BK1629" s="146">
        <f>ROUND(I1629*H1629,2)</f>
        <v>0</v>
      </c>
      <c r="BL1629" s="18" t="s">
        <v>454</v>
      </c>
      <c r="BM1629" s="145" t="s">
        <v>6342</v>
      </c>
    </row>
    <row r="1630" spans="2:65" s="1" customFormat="1" ht="11.25">
      <c r="B1630" s="33"/>
      <c r="D1630" s="147" t="s">
        <v>366</v>
      </c>
      <c r="F1630" s="148" t="s">
        <v>2144</v>
      </c>
      <c r="I1630" s="149"/>
      <c r="L1630" s="33"/>
      <c r="M1630" s="150"/>
      <c r="T1630" s="54"/>
      <c r="AT1630" s="18" t="s">
        <v>366</v>
      </c>
      <c r="AU1630" s="18" t="s">
        <v>90</v>
      </c>
    </row>
    <row r="1631" spans="2:65" s="12" customFormat="1" ht="11.25">
      <c r="B1631" s="151"/>
      <c r="D1631" s="152" t="s">
        <v>368</v>
      </c>
      <c r="E1631" s="153" t="s">
        <v>19</v>
      </c>
      <c r="F1631" s="154" t="s">
        <v>485</v>
      </c>
      <c r="H1631" s="153" t="s">
        <v>19</v>
      </c>
      <c r="I1631" s="155"/>
      <c r="L1631" s="151"/>
      <c r="M1631" s="156"/>
      <c r="T1631" s="157"/>
      <c r="AT1631" s="153" t="s">
        <v>368</v>
      </c>
      <c r="AU1631" s="153" t="s">
        <v>90</v>
      </c>
      <c r="AV1631" s="12" t="s">
        <v>84</v>
      </c>
      <c r="AW1631" s="12" t="s">
        <v>36</v>
      </c>
      <c r="AX1631" s="12" t="s">
        <v>77</v>
      </c>
      <c r="AY1631" s="153" t="s">
        <v>358</v>
      </c>
    </row>
    <row r="1632" spans="2:65" s="12" customFormat="1" ht="11.25">
      <c r="B1632" s="151"/>
      <c r="D1632" s="152" t="s">
        <v>368</v>
      </c>
      <c r="E1632" s="153" t="s">
        <v>19</v>
      </c>
      <c r="F1632" s="154" t="s">
        <v>1231</v>
      </c>
      <c r="H1632" s="153" t="s">
        <v>19</v>
      </c>
      <c r="I1632" s="155"/>
      <c r="L1632" s="151"/>
      <c r="M1632" s="156"/>
      <c r="T1632" s="157"/>
      <c r="AT1632" s="153" t="s">
        <v>368</v>
      </c>
      <c r="AU1632" s="153" t="s">
        <v>90</v>
      </c>
      <c r="AV1632" s="12" t="s">
        <v>84</v>
      </c>
      <c r="AW1632" s="12" t="s">
        <v>36</v>
      </c>
      <c r="AX1632" s="12" t="s">
        <v>77</v>
      </c>
      <c r="AY1632" s="153" t="s">
        <v>358</v>
      </c>
    </row>
    <row r="1633" spans="2:65" s="13" customFormat="1" ht="11.25">
      <c r="B1633" s="158"/>
      <c r="D1633" s="152" t="s">
        <v>368</v>
      </c>
      <c r="E1633" s="159" t="s">
        <v>19</v>
      </c>
      <c r="F1633" s="160" t="s">
        <v>1208</v>
      </c>
      <c r="H1633" s="161">
        <v>1</v>
      </c>
      <c r="I1633" s="162"/>
      <c r="L1633" s="158"/>
      <c r="M1633" s="163"/>
      <c r="T1633" s="164"/>
      <c r="AT1633" s="159" t="s">
        <v>368</v>
      </c>
      <c r="AU1633" s="159" t="s">
        <v>90</v>
      </c>
      <c r="AV1633" s="13" t="s">
        <v>90</v>
      </c>
      <c r="AW1633" s="13" t="s">
        <v>36</v>
      </c>
      <c r="AX1633" s="13" t="s">
        <v>77</v>
      </c>
      <c r="AY1633" s="159" t="s">
        <v>358</v>
      </c>
    </row>
    <row r="1634" spans="2:65" s="13" customFormat="1" ht="11.25">
      <c r="B1634" s="158"/>
      <c r="D1634" s="152" t="s">
        <v>368</v>
      </c>
      <c r="E1634" s="159" t="s">
        <v>19</v>
      </c>
      <c r="F1634" s="160" t="s">
        <v>1162</v>
      </c>
      <c r="H1634" s="161">
        <v>1</v>
      </c>
      <c r="I1634" s="162"/>
      <c r="L1634" s="158"/>
      <c r="M1634" s="163"/>
      <c r="T1634" s="164"/>
      <c r="AT1634" s="159" t="s">
        <v>368</v>
      </c>
      <c r="AU1634" s="159" t="s">
        <v>90</v>
      </c>
      <c r="AV1634" s="13" t="s">
        <v>90</v>
      </c>
      <c r="AW1634" s="13" t="s">
        <v>36</v>
      </c>
      <c r="AX1634" s="13" t="s">
        <v>77</v>
      </c>
      <c r="AY1634" s="159" t="s">
        <v>358</v>
      </c>
    </row>
    <row r="1635" spans="2:65" s="14" customFormat="1" ht="11.25">
      <c r="B1635" s="165"/>
      <c r="D1635" s="152" t="s">
        <v>368</v>
      </c>
      <c r="E1635" s="166" t="s">
        <v>19</v>
      </c>
      <c r="F1635" s="167" t="s">
        <v>371</v>
      </c>
      <c r="H1635" s="168">
        <v>2</v>
      </c>
      <c r="I1635" s="169"/>
      <c r="L1635" s="165"/>
      <c r="M1635" s="170"/>
      <c r="T1635" s="171"/>
      <c r="AT1635" s="166" t="s">
        <v>368</v>
      </c>
      <c r="AU1635" s="166" t="s">
        <v>90</v>
      </c>
      <c r="AV1635" s="14" t="s">
        <v>364</v>
      </c>
      <c r="AW1635" s="14" t="s">
        <v>36</v>
      </c>
      <c r="AX1635" s="14" t="s">
        <v>84</v>
      </c>
      <c r="AY1635" s="166" t="s">
        <v>358</v>
      </c>
    </row>
    <row r="1636" spans="2:65" s="1" customFormat="1" ht="33" customHeight="1">
      <c r="B1636" s="33"/>
      <c r="C1636" s="179" t="s">
        <v>2057</v>
      </c>
      <c r="D1636" s="179" t="s">
        <v>440</v>
      </c>
      <c r="E1636" s="180" t="s">
        <v>6343</v>
      </c>
      <c r="F1636" s="181" t="s">
        <v>2147</v>
      </c>
      <c r="G1636" s="182" t="s">
        <v>504</v>
      </c>
      <c r="H1636" s="183">
        <v>1</v>
      </c>
      <c r="I1636" s="184"/>
      <c r="J1636" s="185">
        <f>ROUND(I1636*H1636,2)</f>
        <v>0</v>
      </c>
      <c r="K1636" s="181" t="s">
        <v>19</v>
      </c>
      <c r="L1636" s="186"/>
      <c r="M1636" s="187" t="s">
        <v>19</v>
      </c>
      <c r="N1636" s="188" t="s">
        <v>49</v>
      </c>
      <c r="P1636" s="143">
        <f>O1636*H1636</f>
        <v>0</v>
      </c>
      <c r="Q1636" s="143">
        <v>1.7500000000000002E-2</v>
      </c>
      <c r="R1636" s="143">
        <f>Q1636*H1636</f>
        <v>1.7500000000000002E-2</v>
      </c>
      <c r="S1636" s="143">
        <v>0</v>
      </c>
      <c r="T1636" s="144">
        <f>S1636*H1636</f>
        <v>0</v>
      </c>
      <c r="AR1636" s="145" t="s">
        <v>558</v>
      </c>
      <c r="AT1636" s="145" t="s">
        <v>440</v>
      </c>
      <c r="AU1636" s="145" t="s">
        <v>90</v>
      </c>
      <c r="AY1636" s="18" t="s">
        <v>358</v>
      </c>
      <c r="BE1636" s="146">
        <f>IF(N1636="základní",J1636,0)</f>
        <v>0</v>
      </c>
      <c r="BF1636" s="146">
        <f>IF(N1636="snížená",J1636,0)</f>
        <v>0</v>
      </c>
      <c r="BG1636" s="146">
        <f>IF(N1636="zákl. přenesená",J1636,0)</f>
        <v>0</v>
      </c>
      <c r="BH1636" s="146">
        <f>IF(N1636="sníž. přenesená",J1636,0)</f>
        <v>0</v>
      </c>
      <c r="BI1636" s="146">
        <f>IF(N1636="nulová",J1636,0)</f>
        <v>0</v>
      </c>
      <c r="BJ1636" s="18" t="s">
        <v>90</v>
      </c>
      <c r="BK1636" s="146">
        <f>ROUND(I1636*H1636,2)</f>
        <v>0</v>
      </c>
      <c r="BL1636" s="18" t="s">
        <v>454</v>
      </c>
      <c r="BM1636" s="145" t="s">
        <v>6344</v>
      </c>
    </row>
    <row r="1637" spans="2:65" s="12" customFormat="1" ht="11.25">
      <c r="B1637" s="151"/>
      <c r="D1637" s="152" t="s">
        <v>368</v>
      </c>
      <c r="E1637" s="153" t="s">
        <v>19</v>
      </c>
      <c r="F1637" s="154" t="s">
        <v>485</v>
      </c>
      <c r="H1637" s="153" t="s">
        <v>19</v>
      </c>
      <c r="I1637" s="155"/>
      <c r="L1637" s="151"/>
      <c r="M1637" s="156"/>
      <c r="T1637" s="157"/>
      <c r="AT1637" s="153" t="s">
        <v>368</v>
      </c>
      <c r="AU1637" s="153" t="s">
        <v>90</v>
      </c>
      <c r="AV1637" s="12" t="s">
        <v>84</v>
      </c>
      <c r="AW1637" s="12" t="s">
        <v>36</v>
      </c>
      <c r="AX1637" s="12" t="s">
        <v>77</v>
      </c>
      <c r="AY1637" s="153" t="s">
        <v>358</v>
      </c>
    </row>
    <row r="1638" spans="2:65" s="12" customFormat="1" ht="11.25">
      <c r="B1638" s="151"/>
      <c r="D1638" s="152" t="s">
        <v>368</v>
      </c>
      <c r="E1638" s="153" t="s">
        <v>19</v>
      </c>
      <c r="F1638" s="154" t="s">
        <v>1231</v>
      </c>
      <c r="H1638" s="153" t="s">
        <v>19</v>
      </c>
      <c r="I1638" s="155"/>
      <c r="L1638" s="151"/>
      <c r="M1638" s="156"/>
      <c r="T1638" s="157"/>
      <c r="AT1638" s="153" t="s">
        <v>368</v>
      </c>
      <c r="AU1638" s="153" t="s">
        <v>90</v>
      </c>
      <c r="AV1638" s="12" t="s">
        <v>84</v>
      </c>
      <c r="AW1638" s="12" t="s">
        <v>36</v>
      </c>
      <c r="AX1638" s="12" t="s">
        <v>77</v>
      </c>
      <c r="AY1638" s="153" t="s">
        <v>358</v>
      </c>
    </row>
    <row r="1639" spans="2:65" s="13" customFormat="1" ht="11.25">
      <c r="B1639" s="158"/>
      <c r="D1639" s="152" t="s">
        <v>368</v>
      </c>
      <c r="E1639" s="159" t="s">
        <v>19</v>
      </c>
      <c r="F1639" s="160" t="s">
        <v>1162</v>
      </c>
      <c r="H1639" s="161">
        <v>1</v>
      </c>
      <c r="I1639" s="162"/>
      <c r="L1639" s="158"/>
      <c r="M1639" s="163"/>
      <c r="T1639" s="164"/>
      <c r="AT1639" s="159" t="s">
        <v>368</v>
      </c>
      <c r="AU1639" s="159" t="s">
        <v>90</v>
      </c>
      <c r="AV1639" s="13" t="s">
        <v>90</v>
      </c>
      <c r="AW1639" s="13" t="s">
        <v>36</v>
      </c>
      <c r="AX1639" s="13" t="s">
        <v>77</v>
      </c>
      <c r="AY1639" s="159" t="s">
        <v>358</v>
      </c>
    </row>
    <row r="1640" spans="2:65" s="14" customFormat="1" ht="11.25">
      <c r="B1640" s="165"/>
      <c r="D1640" s="152" t="s">
        <v>368</v>
      </c>
      <c r="E1640" s="166" t="s">
        <v>19</v>
      </c>
      <c r="F1640" s="167" t="s">
        <v>371</v>
      </c>
      <c r="H1640" s="168">
        <v>1</v>
      </c>
      <c r="I1640" s="169"/>
      <c r="L1640" s="165"/>
      <c r="M1640" s="170"/>
      <c r="T1640" s="171"/>
      <c r="AT1640" s="166" t="s">
        <v>368</v>
      </c>
      <c r="AU1640" s="166" t="s">
        <v>90</v>
      </c>
      <c r="AV1640" s="14" t="s">
        <v>364</v>
      </c>
      <c r="AW1640" s="14" t="s">
        <v>36</v>
      </c>
      <c r="AX1640" s="14" t="s">
        <v>84</v>
      </c>
      <c r="AY1640" s="166" t="s">
        <v>358</v>
      </c>
    </row>
    <row r="1641" spans="2:65" s="1" customFormat="1" ht="33" customHeight="1">
      <c r="B1641" s="33"/>
      <c r="C1641" s="179" t="s">
        <v>2062</v>
      </c>
      <c r="D1641" s="179" t="s">
        <v>440</v>
      </c>
      <c r="E1641" s="180" t="s">
        <v>6345</v>
      </c>
      <c r="F1641" s="181" t="s">
        <v>2147</v>
      </c>
      <c r="G1641" s="182" t="s">
        <v>504</v>
      </c>
      <c r="H1641" s="183">
        <v>1</v>
      </c>
      <c r="I1641" s="184"/>
      <c r="J1641" s="185">
        <f>ROUND(I1641*H1641,2)</f>
        <v>0</v>
      </c>
      <c r="K1641" s="181" t="s">
        <v>19</v>
      </c>
      <c r="L1641" s="186"/>
      <c r="M1641" s="187" t="s">
        <v>19</v>
      </c>
      <c r="N1641" s="188" t="s">
        <v>49</v>
      </c>
      <c r="P1641" s="143">
        <f>O1641*H1641</f>
        <v>0</v>
      </c>
      <c r="Q1641" s="143">
        <v>1.7500000000000002E-2</v>
      </c>
      <c r="R1641" s="143">
        <f>Q1641*H1641</f>
        <v>1.7500000000000002E-2</v>
      </c>
      <c r="S1641" s="143">
        <v>0</v>
      </c>
      <c r="T1641" s="144">
        <f>S1641*H1641</f>
        <v>0</v>
      </c>
      <c r="AR1641" s="145" t="s">
        <v>558</v>
      </c>
      <c r="AT1641" s="145" t="s">
        <v>440</v>
      </c>
      <c r="AU1641" s="145" t="s">
        <v>90</v>
      </c>
      <c r="AY1641" s="18" t="s">
        <v>358</v>
      </c>
      <c r="BE1641" s="146">
        <f>IF(N1641="základní",J1641,0)</f>
        <v>0</v>
      </c>
      <c r="BF1641" s="146">
        <f>IF(N1641="snížená",J1641,0)</f>
        <v>0</v>
      </c>
      <c r="BG1641" s="146">
        <f>IF(N1641="zákl. přenesená",J1641,0)</f>
        <v>0</v>
      </c>
      <c r="BH1641" s="146">
        <f>IF(N1641="sníž. přenesená",J1641,0)</f>
        <v>0</v>
      </c>
      <c r="BI1641" s="146">
        <f>IF(N1641="nulová",J1641,0)</f>
        <v>0</v>
      </c>
      <c r="BJ1641" s="18" t="s">
        <v>90</v>
      </c>
      <c r="BK1641" s="146">
        <f>ROUND(I1641*H1641,2)</f>
        <v>0</v>
      </c>
      <c r="BL1641" s="18" t="s">
        <v>454</v>
      </c>
      <c r="BM1641" s="145" t="s">
        <v>6346</v>
      </c>
    </row>
    <row r="1642" spans="2:65" s="12" customFormat="1" ht="11.25">
      <c r="B1642" s="151"/>
      <c r="D1642" s="152" t="s">
        <v>368</v>
      </c>
      <c r="E1642" s="153" t="s">
        <v>19</v>
      </c>
      <c r="F1642" s="154" t="s">
        <v>485</v>
      </c>
      <c r="H1642" s="153" t="s">
        <v>19</v>
      </c>
      <c r="I1642" s="155"/>
      <c r="L1642" s="151"/>
      <c r="M1642" s="156"/>
      <c r="T1642" s="157"/>
      <c r="AT1642" s="153" t="s">
        <v>368</v>
      </c>
      <c r="AU1642" s="153" t="s">
        <v>90</v>
      </c>
      <c r="AV1642" s="12" t="s">
        <v>84</v>
      </c>
      <c r="AW1642" s="12" t="s">
        <v>36</v>
      </c>
      <c r="AX1642" s="12" t="s">
        <v>77</v>
      </c>
      <c r="AY1642" s="153" t="s">
        <v>358</v>
      </c>
    </row>
    <row r="1643" spans="2:65" s="12" customFormat="1" ht="11.25">
      <c r="B1643" s="151"/>
      <c r="D1643" s="152" t="s">
        <v>368</v>
      </c>
      <c r="E1643" s="153" t="s">
        <v>19</v>
      </c>
      <c r="F1643" s="154" t="s">
        <v>1231</v>
      </c>
      <c r="H1643" s="153" t="s">
        <v>19</v>
      </c>
      <c r="I1643" s="155"/>
      <c r="L1643" s="151"/>
      <c r="M1643" s="156"/>
      <c r="T1643" s="157"/>
      <c r="AT1643" s="153" t="s">
        <v>368</v>
      </c>
      <c r="AU1643" s="153" t="s">
        <v>90</v>
      </c>
      <c r="AV1643" s="12" t="s">
        <v>84</v>
      </c>
      <c r="AW1643" s="12" t="s">
        <v>36</v>
      </c>
      <c r="AX1643" s="12" t="s">
        <v>77</v>
      </c>
      <c r="AY1643" s="153" t="s">
        <v>358</v>
      </c>
    </row>
    <row r="1644" spans="2:65" s="13" customFormat="1" ht="11.25">
      <c r="B1644" s="158"/>
      <c r="D1644" s="152" t="s">
        <v>368</v>
      </c>
      <c r="E1644" s="159" t="s">
        <v>19</v>
      </c>
      <c r="F1644" s="160" t="s">
        <v>1208</v>
      </c>
      <c r="H1644" s="161">
        <v>1</v>
      </c>
      <c r="I1644" s="162"/>
      <c r="L1644" s="158"/>
      <c r="M1644" s="163"/>
      <c r="T1644" s="164"/>
      <c r="AT1644" s="159" t="s">
        <v>368</v>
      </c>
      <c r="AU1644" s="159" t="s">
        <v>90</v>
      </c>
      <c r="AV1644" s="13" t="s">
        <v>90</v>
      </c>
      <c r="AW1644" s="13" t="s">
        <v>36</v>
      </c>
      <c r="AX1644" s="13" t="s">
        <v>77</v>
      </c>
      <c r="AY1644" s="159" t="s">
        <v>358</v>
      </c>
    </row>
    <row r="1645" spans="2:65" s="14" customFormat="1" ht="11.25">
      <c r="B1645" s="165"/>
      <c r="D1645" s="152" t="s">
        <v>368</v>
      </c>
      <c r="E1645" s="166" t="s">
        <v>19</v>
      </c>
      <c r="F1645" s="167" t="s">
        <v>371</v>
      </c>
      <c r="H1645" s="168">
        <v>1</v>
      </c>
      <c r="I1645" s="169"/>
      <c r="L1645" s="165"/>
      <c r="M1645" s="170"/>
      <c r="T1645" s="171"/>
      <c r="AT1645" s="166" t="s">
        <v>368</v>
      </c>
      <c r="AU1645" s="166" t="s">
        <v>90</v>
      </c>
      <c r="AV1645" s="14" t="s">
        <v>364</v>
      </c>
      <c r="AW1645" s="14" t="s">
        <v>36</v>
      </c>
      <c r="AX1645" s="14" t="s">
        <v>84</v>
      </c>
      <c r="AY1645" s="166" t="s">
        <v>358</v>
      </c>
    </row>
    <row r="1646" spans="2:65" s="1" customFormat="1" ht="37.9" customHeight="1">
      <c r="B1646" s="33"/>
      <c r="C1646" s="134" t="s">
        <v>2068</v>
      </c>
      <c r="D1646" s="134" t="s">
        <v>360</v>
      </c>
      <c r="E1646" s="135" t="s">
        <v>2223</v>
      </c>
      <c r="F1646" s="136" t="s">
        <v>2224</v>
      </c>
      <c r="G1646" s="137" t="s">
        <v>504</v>
      </c>
      <c r="H1646" s="138">
        <v>7</v>
      </c>
      <c r="I1646" s="139"/>
      <c r="J1646" s="140">
        <f>ROUND(I1646*H1646,2)</f>
        <v>0</v>
      </c>
      <c r="K1646" s="136" t="s">
        <v>363</v>
      </c>
      <c r="L1646" s="33"/>
      <c r="M1646" s="141" t="s">
        <v>19</v>
      </c>
      <c r="N1646" s="142" t="s">
        <v>49</v>
      </c>
      <c r="P1646" s="143">
        <f>O1646*H1646</f>
        <v>0</v>
      </c>
      <c r="Q1646" s="143">
        <v>0</v>
      </c>
      <c r="R1646" s="143">
        <f>Q1646*H1646</f>
        <v>0</v>
      </c>
      <c r="S1646" s="143">
        <v>0</v>
      </c>
      <c r="T1646" s="144">
        <f>S1646*H1646</f>
        <v>0</v>
      </c>
      <c r="AR1646" s="145" t="s">
        <v>454</v>
      </c>
      <c r="AT1646" s="145" t="s">
        <v>360</v>
      </c>
      <c r="AU1646" s="145" t="s">
        <v>90</v>
      </c>
      <c r="AY1646" s="18" t="s">
        <v>358</v>
      </c>
      <c r="BE1646" s="146">
        <f>IF(N1646="základní",J1646,0)</f>
        <v>0</v>
      </c>
      <c r="BF1646" s="146">
        <f>IF(N1646="snížená",J1646,0)</f>
        <v>0</v>
      </c>
      <c r="BG1646" s="146">
        <f>IF(N1646="zákl. přenesená",J1646,0)</f>
        <v>0</v>
      </c>
      <c r="BH1646" s="146">
        <f>IF(N1646="sníž. přenesená",J1646,0)</f>
        <v>0</v>
      </c>
      <c r="BI1646" s="146">
        <f>IF(N1646="nulová",J1646,0)</f>
        <v>0</v>
      </c>
      <c r="BJ1646" s="18" t="s">
        <v>90</v>
      </c>
      <c r="BK1646" s="146">
        <f>ROUND(I1646*H1646,2)</f>
        <v>0</v>
      </c>
      <c r="BL1646" s="18" t="s">
        <v>454</v>
      </c>
      <c r="BM1646" s="145" t="s">
        <v>6347</v>
      </c>
    </row>
    <row r="1647" spans="2:65" s="1" customFormat="1" ht="11.25">
      <c r="B1647" s="33"/>
      <c r="D1647" s="147" t="s">
        <v>366</v>
      </c>
      <c r="F1647" s="148" t="s">
        <v>2226</v>
      </c>
      <c r="I1647" s="149"/>
      <c r="L1647" s="33"/>
      <c r="M1647" s="150"/>
      <c r="T1647" s="54"/>
      <c r="AT1647" s="18" t="s">
        <v>366</v>
      </c>
      <c r="AU1647" s="18" t="s">
        <v>90</v>
      </c>
    </row>
    <row r="1648" spans="2:65" s="12" customFormat="1" ht="11.25">
      <c r="B1648" s="151"/>
      <c r="D1648" s="152" t="s">
        <v>368</v>
      </c>
      <c r="E1648" s="153" t="s">
        <v>19</v>
      </c>
      <c r="F1648" s="154" t="s">
        <v>485</v>
      </c>
      <c r="H1648" s="153" t="s">
        <v>19</v>
      </c>
      <c r="I1648" s="155"/>
      <c r="L1648" s="151"/>
      <c r="M1648" s="156"/>
      <c r="T1648" s="157"/>
      <c r="AT1648" s="153" t="s">
        <v>368</v>
      </c>
      <c r="AU1648" s="153" t="s">
        <v>90</v>
      </c>
      <c r="AV1648" s="12" t="s">
        <v>84</v>
      </c>
      <c r="AW1648" s="12" t="s">
        <v>36</v>
      </c>
      <c r="AX1648" s="12" t="s">
        <v>77</v>
      </c>
      <c r="AY1648" s="153" t="s">
        <v>358</v>
      </c>
    </row>
    <row r="1649" spans="2:65" s="12" customFormat="1" ht="11.25">
      <c r="B1649" s="151"/>
      <c r="D1649" s="152" t="s">
        <v>368</v>
      </c>
      <c r="E1649" s="153" t="s">
        <v>19</v>
      </c>
      <c r="F1649" s="154" t="s">
        <v>1231</v>
      </c>
      <c r="H1649" s="153" t="s">
        <v>19</v>
      </c>
      <c r="I1649" s="155"/>
      <c r="L1649" s="151"/>
      <c r="M1649" s="156"/>
      <c r="T1649" s="157"/>
      <c r="AT1649" s="153" t="s">
        <v>368</v>
      </c>
      <c r="AU1649" s="153" t="s">
        <v>90</v>
      </c>
      <c r="AV1649" s="12" t="s">
        <v>84</v>
      </c>
      <c r="AW1649" s="12" t="s">
        <v>36</v>
      </c>
      <c r="AX1649" s="12" t="s">
        <v>77</v>
      </c>
      <c r="AY1649" s="153" t="s">
        <v>358</v>
      </c>
    </row>
    <row r="1650" spans="2:65" s="13" customFormat="1" ht="11.25">
      <c r="B1650" s="158"/>
      <c r="D1650" s="152" t="s">
        <v>368</v>
      </c>
      <c r="E1650" s="159" t="s">
        <v>19</v>
      </c>
      <c r="F1650" s="160" t="s">
        <v>1163</v>
      </c>
      <c r="H1650" s="161">
        <v>1</v>
      </c>
      <c r="I1650" s="162"/>
      <c r="L1650" s="158"/>
      <c r="M1650" s="163"/>
      <c r="T1650" s="164"/>
      <c r="AT1650" s="159" t="s">
        <v>368</v>
      </c>
      <c r="AU1650" s="159" t="s">
        <v>90</v>
      </c>
      <c r="AV1650" s="13" t="s">
        <v>90</v>
      </c>
      <c r="AW1650" s="13" t="s">
        <v>36</v>
      </c>
      <c r="AX1650" s="13" t="s">
        <v>77</v>
      </c>
      <c r="AY1650" s="159" t="s">
        <v>358</v>
      </c>
    </row>
    <row r="1651" spans="2:65" s="13" customFormat="1" ht="11.25">
      <c r="B1651" s="158"/>
      <c r="D1651" s="152" t="s">
        <v>368</v>
      </c>
      <c r="E1651" s="159" t="s">
        <v>19</v>
      </c>
      <c r="F1651" s="160" t="s">
        <v>1164</v>
      </c>
      <c r="H1651" s="161">
        <v>1</v>
      </c>
      <c r="I1651" s="162"/>
      <c r="L1651" s="158"/>
      <c r="M1651" s="163"/>
      <c r="T1651" s="164"/>
      <c r="AT1651" s="159" t="s">
        <v>368</v>
      </c>
      <c r="AU1651" s="159" t="s">
        <v>90</v>
      </c>
      <c r="AV1651" s="13" t="s">
        <v>90</v>
      </c>
      <c r="AW1651" s="13" t="s">
        <v>36</v>
      </c>
      <c r="AX1651" s="13" t="s">
        <v>77</v>
      </c>
      <c r="AY1651" s="159" t="s">
        <v>358</v>
      </c>
    </row>
    <row r="1652" spans="2:65" s="13" customFormat="1" ht="11.25">
      <c r="B1652" s="158"/>
      <c r="D1652" s="152" t="s">
        <v>368</v>
      </c>
      <c r="E1652" s="159" t="s">
        <v>19</v>
      </c>
      <c r="F1652" s="160" t="s">
        <v>1165</v>
      </c>
      <c r="H1652" s="161">
        <v>1</v>
      </c>
      <c r="I1652" s="162"/>
      <c r="L1652" s="158"/>
      <c r="M1652" s="163"/>
      <c r="T1652" s="164"/>
      <c r="AT1652" s="159" t="s">
        <v>368</v>
      </c>
      <c r="AU1652" s="159" t="s">
        <v>90</v>
      </c>
      <c r="AV1652" s="13" t="s">
        <v>90</v>
      </c>
      <c r="AW1652" s="13" t="s">
        <v>36</v>
      </c>
      <c r="AX1652" s="13" t="s">
        <v>77</v>
      </c>
      <c r="AY1652" s="159" t="s">
        <v>358</v>
      </c>
    </row>
    <row r="1653" spans="2:65" s="13" customFormat="1" ht="11.25">
      <c r="B1653" s="158"/>
      <c r="D1653" s="152" t="s">
        <v>368</v>
      </c>
      <c r="E1653" s="159" t="s">
        <v>19</v>
      </c>
      <c r="F1653" s="160" t="s">
        <v>1166</v>
      </c>
      <c r="H1653" s="161">
        <v>1</v>
      </c>
      <c r="I1653" s="162"/>
      <c r="L1653" s="158"/>
      <c r="M1653" s="163"/>
      <c r="T1653" s="164"/>
      <c r="AT1653" s="159" t="s">
        <v>368</v>
      </c>
      <c r="AU1653" s="159" t="s">
        <v>90</v>
      </c>
      <c r="AV1653" s="13" t="s">
        <v>90</v>
      </c>
      <c r="AW1653" s="13" t="s">
        <v>36</v>
      </c>
      <c r="AX1653" s="13" t="s">
        <v>77</v>
      </c>
      <c r="AY1653" s="159" t="s">
        <v>358</v>
      </c>
    </row>
    <row r="1654" spans="2:65" s="13" customFormat="1" ht="11.25">
      <c r="B1654" s="158"/>
      <c r="D1654" s="152" t="s">
        <v>368</v>
      </c>
      <c r="E1654" s="159" t="s">
        <v>19</v>
      </c>
      <c r="F1654" s="160" t="s">
        <v>1226</v>
      </c>
      <c r="H1654" s="161">
        <v>1</v>
      </c>
      <c r="I1654" s="162"/>
      <c r="L1654" s="158"/>
      <c r="M1654" s="163"/>
      <c r="T1654" s="164"/>
      <c r="AT1654" s="159" t="s">
        <v>368</v>
      </c>
      <c r="AU1654" s="159" t="s">
        <v>90</v>
      </c>
      <c r="AV1654" s="13" t="s">
        <v>90</v>
      </c>
      <c r="AW1654" s="13" t="s">
        <v>36</v>
      </c>
      <c r="AX1654" s="13" t="s">
        <v>77</v>
      </c>
      <c r="AY1654" s="159" t="s">
        <v>358</v>
      </c>
    </row>
    <row r="1655" spans="2:65" s="13" customFormat="1" ht="11.25">
      <c r="B1655" s="158"/>
      <c r="D1655" s="152" t="s">
        <v>368</v>
      </c>
      <c r="E1655" s="159" t="s">
        <v>19</v>
      </c>
      <c r="F1655" s="160" t="s">
        <v>1169</v>
      </c>
      <c r="H1655" s="161">
        <v>1</v>
      </c>
      <c r="I1655" s="162"/>
      <c r="L1655" s="158"/>
      <c r="M1655" s="163"/>
      <c r="T1655" s="164"/>
      <c r="AT1655" s="159" t="s">
        <v>368</v>
      </c>
      <c r="AU1655" s="159" t="s">
        <v>90</v>
      </c>
      <c r="AV1655" s="13" t="s">
        <v>90</v>
      </c>
      <c r="AW1655" s="13" t="s">
        <v>36</v>
      </c>
      <c r="AX1655" s="13" t="s">
        <v>77</v>
      </c>
      <c r="AY1655" s="159" t="s">
        <v>358</v>
      </c>
    </row>
    <row r="1656" spans="2:65" s="13" customFormat="1" ht="11.25">
      <c r="B1656" s="158"/>
      <c r="D1656" s="152" t="s">
        <v>368</v>
      </c>
      <c r="E1656" s="159" t="s">
        <v>19</v>
      </c>
      <c r="F1656" s="160" t="s">
        <v>1177</v>
      </c>
      <c r="H1656" s="161">
        <v>1</v>
      </c>
      <c r="I1656" s="162"/>
      <c r="L1656" s="158"/>
      <c r="M1656" s="163"/>
      <c r="T1656" s="164"/>
      <c r="AT1656" s="159" t="s">
        <v>368</v>
      </c>
      <c r="AU1656" s="159" t="s">
        <v>90</v>
      </c>
      <c r="AV1656" s="13" t="s">
        <v>90</v>
      </c>
      <c r="AW1656" s="13" t="s">
        <v>36</v>
      </c>
      <c r="AX1656" s="13" t="s">
        <v>77</v>
      </c>
      <c r="AY1656" s="159" t="s">
        <v>358</v>
      </c>
    </row>
    <row r="1657" spans="2:65" s="14" customFormat="1" ht="11.25">
      <c r="B1657" s="165"/>
      <c r="D1657" s="152" t="s">
        <v>368</v>
      </c>
      <c r="E1657" s="166" t="s">
        <v>19</v>
      </c>
      <c r="F1657" s="167" t="s">
        <v>371</v>
      </c>
      <c r="H1657" s="168">
        <v>7</v>
      </c>
      <c r="I1657" s="169"/>
      <c r="L1657" s="165"/>
      <c r="M1657" s="170"/>
      <c r="T1657" s="171"/>
      <c r="AT1657" s="166" t="s">
        <v>368</v>
      </c>
      <c r="AU1657" s="166" t="s">
        <v>90</v>
      </c>
      <c r="AV1657" s="14" t="s">
        <v>364</v>
      </c>
      <c r="AW1657" s="14" t="s">
        <v>36</v>
      </c>
      <c r="AX1657" s="14" t="s">
        <v>84</v>
      </c>
      <c r="AY1657" s="166" t="s">
        <v>358</v>
      </c>
    </row>
    <row r="1658" spans="2:65" s="1" customFormat="1" ht="37.9" customHeight="1">
      <c r="B1658" s="33"/>
      <c r="C1658" s="179" t="s">
        <v>2075</v>
      </c>
      <c r="D1658" s="179" t="s">
        <v>440</v>
      </c>
      <c r="E1658" s="180" t="s">
        <v>6348</v>
      </c>
      <c r="F1658" s="181" t="s">
        <v>6349</v>
      </c>
      <c r="G1658" s="182" t="s">
        <v>504</v>
      </c>
      <c r="H1658" s="183">
        <v>1</v>
      </c>
      <c r="I1658" s="184"/>
      <c r="J1658" s="185">
        <f>ROUND(I1658*H1658,2)</f>
        <v>0</v>
      </c>
      <c r="K1658" s="181" t="s">
        <v>19</v>
      </c>
      <c r="L1658" s="186"/>
      <c r="M1658" s="187" t="s">
        <v>19</v>
      </c>
      <c r="N1658" s="188" t="s">
        <v>49</v>
      </c>
      <c r="P1658" s="143">
        <f>O1658*H1658</f>
        <v>0</v>
      </c>
      <c r="Q1658" s="143">
        <v>1.7500000000000002E-2</v>
      </c>
      <c r="R1658" s="143">
        <f>Q1658*H1658</f>
        <v>1.7500000000000002E-2</v>
      </c>
      <c r="S1658" s="143">
        <v>0</v>
      </c>
      <c r="T1658" s="144">
        <f>S1658*H1658</f>
        <v>0</v>
      </c>
      <c r="AR1658" s="145" t="s">
        <v>558</v>
      </c>
      <c r="AT1658" s="145" t="s">
        <v>440</v>
      </c>
      <c r="AU1658" s="145" t="s">
        <v>90</v>
      </c>
      <c r="AY1658" s="18" t="s">
        <v>358</v>
      </c>
      <c r="BE1658" s="146">
        <f>IF(N1658="základní",J1658,0)</f>
        <v>0</v>
      </c>
      <c r="BF1658" s="146">
        <f>IF(N1658="snížená",J1658,0)</f>
        <v>0</v>
      </c>
      <c r="BG1658" s="146">
        <f>IF(N1658="zákl. přenesená",J1658,0)</f>
        <v>0</v>
      </c>
      <c r="BH1658" s="146">
        <f>IF(N1658="sníž. přenesená",J1658,0)</f>
        <v>0</v>
      </c>
      <c r="BI1658" s="146">
        <f>IF(N1658="nulová",J1658,0)</f>
        <v>0</v>
      </c>
      <c r="BJ1658" s="18" t="s">
        <v>90</v>
      </c>
      <c r="BK1658" s="146">
        <f>ROUND(I1658*H1658,2)</f>
        <v>0</v>
      </c>
      <c r="BL1658" s="18" t="s">
        <v>454</v>
      </c>
      <c r="BM1658" s="145" t="s">
        <v>6350</v>
      </c>
    </row>
    <row r="1659" spans="2:65" s="12" customFormat="1" ht="11.25">
      <c r="B1659" s="151"/>
      <c r="D1659" s="152" t="s">
        <v>368</v>
      </c>
      <c r="E1659" s="153" t="s">
        <v>19</v>
      </c>
      <c r="F1659" s="154" t="s">
        <v>485</v>
      </c>
      <c r="H1659" s="153" t="s">
        <v>19</v>
      </c>
      <c r="I1659" s="155"/>
      <c r="L1659" s="151"/>
      <c r="M1659" s="156"/>
      <c r="T1659" s="157"/>
      <c r="AT1659" s="153" t="s">
        <v>368</v>
      </c>
      <c r="AU1659" s="153" t="s">
        <v>90</v>
      </c>
      <c r="AV1659" s="12" t="s">
        <v>84</v>
      </c>
      <c r="AW1659" s="12" t="s">
        <v>36</v>
      </c>
      <c r="AX1659" s="12" t="s">
        <v>77</v>
      </c>
      <c r="AY1659" s="153" t="s">
        <v>358</v>
      </c>
    </row>
    <row r="1660" spans="2:65" s="12" customFormat="1" ht="11.25">
      <c r="B1660" s="151"/>
      <c r="D1660" s="152" t="s">
        <v>368</v>
      </c>
      <c r="E1660" s="153" t="s">
        <v>19</v>
      </c>
      <c r="F1660" s="154" t="s">
        <v>1231</v>
      </c>
      <c r="H1660" s="153" t="s">
        <v>19</v>
      </c>
      <c r="I1660" s="155"/>
      <c r="L1660" s="151"/>
      <c r="M1660" s="156"/>
      <c r="T1660" s="157"/>
      <c r="AT1660" s="153" t="s">
        <v>368</v>
      </c>
      <c r="AU1660" s="153" t="s">
        <v>90</v>
      </c>
      <c r="AV1660" s="12" t="s">
        <v>84</v>
      </c>
      <c r="AW1660" s="12" t="s">
        <v>36</v>
      </c>
      <c r="AX1660" s="12" t="s">
        <v>77</v>
      </c>
      <c r="AY1660" s="153" t="s">
        <v>358</v>
      </c>
    </row>
    <row r="1661" spans="2:65" s="13" customFormat="1" ht="11.25">
      <c r="B1661" s="158"/>
      <c r="D1661" s="152" t="s">
        <v>368</v>
      </c>
      <c r="E1661" s="159" t="s">
        <v>19</v>
      </c>
      <c r="F1661" s="160" t="s">
        <v>1163</v>
      </c>
      <c r="H1661" s="161">
        <v>1</v>
      </c>
      <c r="I1661" s="162"/>
      <c r="L1661" s="158"/>
      <c r="M1661" s="163"/>
      <c r="T1661" s="164"/>
      <c r="AT1661" s="159" t="s">
        <v>368</v>
      </c>
      <c r="AU1661" s="159" t="s">
        <v>90</v>
      </c>
      <c r="AV1661" s="13" t="s">
        <v>90</v>
      </c>
      <c r="AW1661" s="13" t="s">
        <v>36</v>
      </c>
      <c r="AX1661" s="13" t="s">
        <v>77</v>
      </c>
      <c r="AY1661" s="159" t="s">
        <v>358</v>
      </c>
    </row>
    <row r="1662" spans="2:65" s="14" customFormat="1" ht="11.25">
      <c r="B1662" s="165"/>
      <c r="D1662" s="152" t="s">
        <v>368</v>
      </c>
      <c r="E1662" s="166" t="s">
        <v>19</v>
      </c>
      <c r="F1662" s="167" t="s">
        <v>371</v>
      </c>
      <c r="H1662" s="168">
        <v>1</v>
      </c>
      <c r="I1662" s="169"/>
      <c r="L1662" s="165"/>
      <c r="M1662" s="170"/>
      <c r="T1662" s="171"/>
      <c r="AT1662" s="166" t="s">
        <v>368</v>
      </c>
      <c r="AU1662" s="166" t="s">
        <v>90</v>
      </c>
      <c r="AV1662" s="14" t="s">
        <v>364</v>
      </c>
      <c r="AW1662" s="14" t="s">
        <v>36</v>
      </c>
      <c r="AX1662" s="14" t="s">
        <v>84</v>
      </c>
      <c r="AY1662" s="166" t="s">
        <v>358</v>
      </c>
    </row>
    <row r="1663" spans="2:65" s="1" customFormat="1" ht="37.9" customHeight="1">
      <c r="B1663" s="33"/>
      <c r="C1663" s="179" t="s">
        <v>2080</v>
      </c>
      <c r="D1663" s="179" t="s">
        <v>440</v>
      </c>
      <c r="E1663" s="180" t="s">
        <v>6351</v>
      </c>
      <c r="F1663" s="181" t="s">
        <v>6352</v>
      </c>
      <c r="G1663" s="182" t="s">
        <v>504</v>
      </c>
      <c r="H1663" s="183">
        <v>1</v>
      </c>
      <c r="I1663" s="184"/>
      <c r="J1663" s="185">
        <f>ROUND(I1663*H1663,2)</f>
        <v>0</v>
      </c>
      <c r="K1663" s="181" t="s">
        <v>19</v>
      </c>
      <c r="L1663" s="186"/>
      <c r="M1663" s="187" t="s">
        <v>19</v>
      </c>
      <c r="N1663" s="188" t="s">
        <v>49</v>
      </c>
      <c r="P1663" s="143">
        <f>O1663*H1663</f>
        <v>0</v>
      </c>
      <c r="Q1663" s="143">
        <v>1.7500000000000002E-2</v>
      </c>
      <c r="R1663" s="143">
        <f>Q1663*H1663</f>
        <v>1.7500000000000002E-2</v>
      </c>
      <c r="S1663" s="143">
        <v>0</v>
      </c>
      <c r="T1663" s="144">
        <f>S1663*H1663</f>
        <v>0</v>
      </c>
      <c r="AR1663" s="145" t="s">
        <v>558</v>
      </c>
      <c r="AT1663" s="145" t="s">
        <v>440</v>
      </c>
      <c r="AU1663" s="145" t="s">
        <v>90</v>
      </c>
      <c r="AY1663" s="18" t="s">
        <v>358</v>
      </c>
      <c r="BE1663" s="146">
        <f>IF(N1663="základní",J1663,0)</f>
        <v>0</v>
      </c>
      <c r="BF1663" s="146">
        <f>IF(N1663="snížená",J1663,0)</f>
        <v>0</v>
      </c>
      <c r="BG1663" s="146">
        <f>IF(N1663="zákl. přenesená",J1663,0)</f>
        <v>0</v>
      </c>
      <c r="BH1663" s="146">
        <f>IF(N1663="sníž. přenesená",J1663,0)</f>
        <v>0</v>
      </c>
      <c r="BI1663" s="146">
        <f>IF(N1663="nulová",J1663,0)</f>
        <v>0</v>
      </c>
      <c r="BJ1663" s="18" t="s">
        <v>90</v>
      </c>
      <c r="BK1663" s="146">
        <f>ROUND(I1663*H1663,2)</f>
        <v>0</v>
      </c>
      <c r="BL1663" s="18" t="s">
        <v>454</v>
      </c>
      <c r="BM1663" s="145" t="s">
        <v>6353</v>
      </c>
    </row>
    <row r="1664" spans="2:65" s="12" customFormat="1" ht="11.25">
      <c r="B1664" s="151"/>
      <c r="D1664" s="152" t="s">
        <v>368</v>
      </c>
      <c r="E1664" s="153" t="s">
        <v>19</v>
      </c>
      <c r="F1664" s="154" t="s">
        <v>485</v>
      </c>
      <c r="H1664" s="153" t="s">
        <v>19</v>
      </c>
      <c r="I1664" s="155"/>
      <c r="L1664" s="151"/>
      <c r="M1664" s="156"/>
      <c r="T1664" s="157"/>
      <c r="AT1664" s="153" t="s">
        <v>368</v>
      </c>
      <c r="AU1664" s="153" t="s">
        <v>90</v>
      </c>
      <c r="AV1664" s="12" t="s">
        <v>84</v>
      </c>
      <c r="AW1664" s="12" t="s">
        <v>36</v>
      </c>
      <c r="AX1664" s="12" t="s">
        <v>77</v>
      </c>
      <c r="AY1664" s="153" t="s">
        <v>358</v>
      </c>
    </row>
    <row r="1665" spans="2:65" s="12" customFormat="1" ht="11.25">
      <c r="B1665" s="151"/>
      <c r="D1665" s="152" t="s">
        <v>368</v>
      </c>
      <c r="E1665" s="153" t="s">
        <v>19</v>
      </c>
      <c r="F1665" s="154" t="s">
        <v>1231</v>
      </c>
      <c r="H1665" s="153" t="s">
        <v>19</v>
      </c>
      <c r="I1665" s="155"/>
      <c r="L1665" s="151"/>
      <c r="M1665" s="156"/>
      <c r="T1665" s="157"/>
      <c r="AT1665" s="153" t="s">
        <v>368</v>
      </c>
      <c r="AU1665" s="153" t="s">
        <v>90</v>
      </c>
      <c r="AV1665" s="12" t="s">
        <v>84</v>
      </c>
      <c r="AW1665" s="12" t="s">
        <v>36</v>
      </c>
      <c r="AX1665" s="12" t="s">
        <v>77</v>
      </c>
      <c r="AY1665" s="153" t="s">
        <v>358</v>
      </c>
    </row>
    <row r="1666" spans="2:65" s="13" customFormat="1" ht="11.25">
      <c r="B1666" s="158"/>
      <c r="D1666" s="152" t="s">
        <v>368</v>
      </c>
      <c r="E1666" s="159" t="s">
        <v>19</v>
      </c>
      <c r="F1666" s="160" t="s">
        <v>1164</v>
      </c>
      <c r="H1666" s="161">
        <v>1</v>
      </c>
      <c r="I1666" s="162"/>
      <c r="L1666" s="158"/>
      <c r="M1666" s="163"/>
      <c r="T1666" s="164"/>
      <c r="AT1666" s="159" t="s">
        <v>368</v>
      </c>
      <c r="AU1666" s="159" t="s">
        <v>90</v>
      </c>
      <c r="AV1666" s="13" t="s">
        <v>90</v>
      </c>
      <c r="AW1666" s="13" t="s">
        <v>36</v>
      </c>
      <c r="AX1666" s="13" t="s">
        <v>77</v>
      </c>
      <c r="AY1666" s="159" t="s">
        <v>358</v>
      </c>
    </row>
    <row r="1667" spans="2:65" s="14" customFormat="1" ht="11.25">
      <c r="B1667" s="165"/>
      <c r="D1667" s="152" t="s">
        <v>368</v>
      </c>
      <c r="E1667" s="166" t="s">
        <v>19</v>
      </c>
      <c r="F1667" s="167" t="s">
        <v>371</v>
      </c>
      <c r="H1667" s="168">
        <v>1</v>
      </c>
      <c r="I1667" s="169"/>
      <c r="L1667" s="165"/>
      <c r="M1667" s="170"/>
      <c r="T1667" s="171"/>
      <c r="AT1667" s="166" t="s">
        <v>368</v>
      </c>
      <c r="AU1667" s="166" t="s">
        <v>90</v>
      </c>
      <c r="AV1667" s="14" t="s">
        <v>364</v>
      </c>
      <c r="AW1667" s="14" t="s">
        <v>36</v>
      </c>
      <c r="AX1667" s="14" t="s">
        <v>84</v>
      </c>
      <c r="AY1667" s="166" t="s">
        <v>358</v>
      </c>
    </row>
    <row r="1668" spans="2:65" s="1" customFormat="1" ht="37.9" customHeight="1">
      <c r="B1668" s="33"/>
      <c r="C1668" s="179" t="s">
        <v>2086</v>
      </c>
      <c r="D1668" s="179" t="s">
        <v>440</v>
      </c>
      <c r="E1668" s="180" t="s">
        <v>6354</v>
      </c>
      <c r="F1668" s="181" t="s">
        <v>6352</v>
      </c>
      <c r="G1668" s="182" t="s">
        <v>504</v>
      </c>
      <c r="H1668" s="183">
        <v>1</v>
      </c>
      <c r="I1668" s="184"/>
      <c r="J1668" s="185">
        <f>ROUND(I1668*H1668,2)</f>
        <v>0</v>
      </c>
      <c r="K1668" s="181" t="s">
        <v>19</v>
      </c>
      <c r="L1668" s="186"/>
      <c r="M1668" s="187" t="s">
        <v>19</v>
      </c>
      <c r="N1668" s="188" t="s">
        <v>49</v>
      </c>
      <c r="P1668" s="143">
        <f>O1668*H1668</f>
        <v>0</v>
      </c>
      <c r="Q1668" s="143">
        <v>1.7500000000000002E-2</v>
      </c>
      <c r="R1668" s="143">
        <f>Q1668*H1668</f>
        <v>1.7500000000000002E-2</v>
      </c>
      <c r="S1668" s="143">
        <v>0</v>
      </c>
      <c r="T1668" s="144">
        <f>S1668*H1668</f>
        <v>0</v>
      </c>
      <c r="AR1668" s="145" t="s">
        <v>558</v>
      </c>
      <c r="AT1668" s="145" t="s">
        <v>440</v>
      </c>
      <c r="AU1668" s="145" t="s">
        <v>90</v>
      </c>
      <c r="AY1668" s="18" t="s">
        <v>358</v>
      </c>
      <c r="BE1668" s="146">
        <f>IF(N1668="základní",J1668,0)</f>
        <v>0</v>
      </c>
      <c r="BF1668" s="146">
        <f>IF(N1668="snížená",J1668,0)</f>
        <v>0</v>
      </c>
      <c r="BG1668" s="146">
        <f>IF(N1668="zákl. přenesená",J1668,0)</f>
        <v>0</v>
      </c>
      <c r="BH1668" s="146">
        <f>IF(N1668="sníž. přenesená",J1668,0)</f>
        <v>0</v>
      </c>
      <c r="BI1668" s="146">
        <f>IF(N1668="nulová",J1668,0)</f>
        <v>0</v>
      </c>
      <c r="BJ1668" s="18" t="s">
        <v>90</v>
      </c>
      <c r="BK1668" s="146">
        <f>ROUND(I1668*H1668,2)</f>
        <v>0</v>
      </c>
      <c r="BL1668" s="18" t="s">
        <v>454</v>
      </c>
      <c r="BM1668" s="145" t="s">
        <v>6355</v>
      </c>
    </row>
    <row r="1669" spans="2:65" s="12" customFormat="1" ht="11.25">
      <c r="B1669" s="151"/>
      <c r="D1669" s="152" t="s">
        <v>368</v>
      </c>
      <c r="E1669" s="153" t="s">
        <v>19</v>
      </c>
      <c r="F1669" s="154" t="s">
        <v>485</v>
      </c>
      <c r="H1669" s="153" t="s">
        <v>19</v>
      </c>
      <c r="I1669" s="155"/>
      <c r="L1669" s="151"/>
      <c r="M1669" s="156"/>
      <c r="T1669" s="157"/>
      <c r="AT1669" s="153" t="s">
        <v>368</v>
      </c>
      <c r="AU1669" s="153" t="s">
        <v>90</v>
      </c>
      <c r="AV1669" s="12" t="s">
        <v>84</v>
      </c>
      <c r="AW1669" s="12" t="s">
        <v>36</v>
      </c>
      <c r="AX1669" s="12" t="s">
        <v>77</v>
      </c>
      <c r="AY1669" s="153" t="s">
        <v>358</v>
      </c>
    </row>
    <row r="1670" spans="2:65" s="12" customFormat="1" ht="11.25">
      <c r="B1670" s="151"/>
      <c r="D1670" s="152" t="s">
        <v>368</v>
      </c>
      <c r="E1670" s="153" t="s">
        <v>19</v>
      </c>
      <c r="F1670" s="154" t="s">
        <v>1231</v>
      </c>
      <c r="H1670" s="153" t="s">
        <v>19</v>
      </c>
      <c r="I1670" s="155"/>
      <c r="L1670" s="151"/>
      <c r="M1670" s="156"/>
      <c r="T1670" s="157"/>
      <c r="AT1670" s="153" t="s">
        <v>368</v>
      </c>
      <c r="AU1670" s="153" t="s">
        <v>90</v>
      </c>
      <c r="AV1670" s="12" t="s">
        <v>84</v>
      </c>
      <c r="AW1670" s="12" t="s">
        <v>36</v>
      </c>
      <c r="AX1670" s="12" t="s">
        <v>77</v>
      </c>
      <c r="AY1670" s="153" t="s">
        <v>358</v>
      </c>
    </row>
    <row r="1671" spans="2:65" s="13" customFormat="1" ht="11.25">
      <c r="B1671" s="158"/>
      <c r="D1671" s="152" t="s">
        <v>368</v>
      </c>
      <c r="E1671" s="159" t="s">
        <v>19</v>
      </c>
      <c r="F1671" s="160" t="s">
        <v>1165</v>
      </c>
      <c r="H1671" s="161">
        <v>1</v>
      </c>
      <c r="I1671" s="162"/>
      <c r="L1671" s="158"/>
      <c r="M1671" s="163"/>
      <c r="T1671" s="164"/>
      <c r="AT1671" s="159" t="s">
        <v>368</v>
      </c>
      <c r="AU1671" s="159" t="s">
        <v>90</v>
      </c>
      <c r="AV1671" s="13" t="s">
        <v>90</v>
      </c>
      <c r="AW1671" s="13" t="s">
        <v>36</v>
      </c>
      <c r="AX1671" s="13" t="s">
        <v>77</v>
      </c>
      <c r="AY1671" s="159" t="s">
        <v>358</v>
      </c>
    </row>
    <row r="1672" spans="2:65" s="14" customFormat="1" ht="11.25">
      <c r="B1672" s="165"/>
      <c r="D1672" s="152" t="s">
        <v>368</v>
      </c>
      <c r="E1672" s="166" t="s">
        <v>19</v>
      </c>
      <c r="F1672" s="167" t="s">
        <v>371</v>
      </c>
      <c r="H1672" s="168">
        <v>1</v>
      </c>
      <c r="I1672" s="169"/>
      <c r="L1672" s="165"/>
      <c r="M1672" s="170"/>
      <c r="T1672" s="171"/>
      <c r="AT1672" s="166" t="s">
        <v>368</v>
      </c>
      <c r="AU1672" s="166" t="s">
        <v>90</v>
      </c>
      <c r="AV1672" s="14" t="s">
        <v>364</v>
      </c>
      <c r="AW1672" s="14" t="s">
        <v>36</v>
      </c>
      <c r="AX1672" s="14" t="s">
        <v>84</v>
      </c>
      <c r="AY1672" s="166" t="s">
        <v>358</v>
      </c>
    </row>
    <row r="1673" spans="2:65" s="1" customFormat="1" ht="37.9" customHeight="1">
      <c r="B1673" s="33"/>
      <c r="C1673" s="179" t="s">
        <v>2091</v>
      </c>
      <c r="D1673" s="179" t="s">
        <v>440</v>
      </c>
      <c r="E1673" s="180" t="s">
        <v>6356</v>
      </c>
      <c r="F1673" s="181" t="s">
        <v>6357</v>
      </c>
      <c r="G1673" s="182" t="s">
        <v>504</v>
      </c>
      <c r="H1673" s="183">
        <v>1</v>
      </c>
      <c r="I1673" s="184"/>
      <c r="J1673" s="185">
        <f>ROUND(I1673*H1673,2)</f>
        <v>0</v>
      </c>
      <c r="K1673" s="181" t="s">
        <v>19</v>
      </c>
      <c r="L1673" s="186"/>
      <c r="M1673" s="187" t="s">
        <v>19</v>
      </c>
      <c r="N1673" s="188" t="s">
        <v>49</v>
      </c>
      <c r="P1673" s="143">
        <f>O1673*H1673</f>
        <v>0</v>
      </c>
      <c r="Q1673" s="143">
        <v>1.7500000000000002E-2</v>
      </c>
      <c r="R1673" s="143">
        <f>Q1673*H1673</f>
        <v>1.7500000000000002E-2</v>
      </c>
      <c r="S1673" s="143">
        <v>0</v>
      </c>
      <c r="T1673" s="144">
        <f>S1673*H1673</f>
        <v>0</v>
      </c>
      <c r="AR1673" s="145" t="s">
        <v>558</v>
      </c>
      <c r="AT1673" s="145" t="s">
        <v>440</v>
      </c>
      <c r="AU1673" s="145" t="s">
        <v>90</v>
      </c>
      <c r="AY1673" s="18" t="s">
        <v>358</v>
      </c>
      <c r="BE1673" s="146">
        <f>IF(N1673="základní",J1673,0)</f>
        <v>0</v>
      </c>
      <c r="BF1673" s="146">
        <f>IF(N1673="snížená",J1673,0)</f>
        <v>0</v>
      </c>
      <c r="BG1673" s="146">
        <f>IF(N1673="zákl. přenesená",J1673,0)</f>
        <v>0</v>
      </c>
      <c r="BH1673" s="146">
        <f>IF(N1673="sníž. přenesená",J1673,0)</f>
        <v>0</v>
      </c>
      <c r="BI1673" s="146">
        <f>IF(N1673="nulová",J1673,0)</f>
        <v>0</v>
      </c>
      <c r="BJ1673" s="18" t="s">
        <v>90</v>
      </c>
      <c r="BK1673" s="146">
        <f>ROUND(I1673*H1673,2)</f>
        <v>0</v>
      </c>
      <c r="BL1673" s="18" t="s">
        <v>454</v>
      </c>
      <c r="BM1673" s="145" t="s">
        <v>6358</v>
      </c>
    </row>
    <row r="1674" spans="2:65" s="12" customFormat="1" ht="11.25">
      <c r="B1674" s="151"/>
      <c r="D1674" s="152" t="s">
        <v>368</v>
      </c>
      <c r="E1674" s="153" t="s">
        <v>19</v>
      </c>
      <c r="F1674" s="154" t="s">
        <v>485</v>
      </c>
      <c r="H1674" s="153" t="s">
        <v>19</v>
      </c>
      <c r="I1674" s="155"/>
      <c r="L1674" s="151"/>
      <c r="M1674" s="156"/>
      <c r="T1674" s="157"/>
      <c r="AT1674" s="153" t="s">
        <v>368</v>
      </c>
      <c r="AU1674" s="153" t="s">
        <v>90</v>
      </c>
      <c r="AV1674" s="12" t="s">
        <v>84</v>
      </c>
      <c r="AW1674" s="12" t="s">
        <v>36</v>
      </c>
      <c r="AX1674" s="12" t="s">
        <v>77</v>
      </c>
      <c r="AY1674" s="153" t="s">
        <v>358</v>
      </c>
    </row>
    <row r="1675" spans="2:65" s="12" customFormat="1" ht="11.25">
      <c r="B1675" s="151"/>
      <c r="D1675" s="152" t="s">
        <v>368</v>
      </c>
      <c r="E1675" s="153" t="s">
        <v>19</v>
      </c>
      <c r="F1675" s="154" t="s">
        <v>1231</v>
      </c>
      <c r="H1675" s="153" t="s">
        <v>19</v>
      </c>
      <c r="I1675" s="155"/>
      <c r="L1675" s="151"/>
      <c r="M1675" s="156"/>
      <c r="T1675" s="157"/>
      <c r="AT1675" s="153" t="s">
        <v>368</v>
      </c>
      <c r="AU1675" s="153" t="s">
        <v>90</v>
      </c>
      <c r="AV1675" s="12" t="s">
        <v>84</v>
      </c>
      <c r="AW1675" s="12" t="s">
        <v>36</v>
      </c>
      <c r="AX1675" s="12" t="s">
        <v>77</v>
      </c>
      <c r="AY1675" s="153" t="s">
        <v>358</v>
      </c>
    </row>
    <row r="1676" spans="2:65" s="13" customFormat="1" ht="11.25">
      <c r="B1676" s="158"/>
      <c r="D1676" s="152" t="s">
        <v>368</v>
      </c>
      <c r="E1676" s="159" t="s">
        <v>19</v>
      </c>
      <c r="F1676" s="160" t="s">
        <v>1166</v>
      </c>
      <c r="H1676" s="161">
        <v>1</v>
      </c>
      <c r="I1676" s="162"/>
      <c r="L1676" s="158"/>
      <c r="M1676" s="163"/>
      <c r="T1676" s="164"/>
      <c r="AT1676" s="159" t="s">
        <v>368</v>
      </c>
      <c r="AU1676" s="159" t="s">
        <v>90</v>
      </c>
      <c r="AV1676" s="13" t="s">
        <v>90</v>
      </c>
      <c r="AW1676" s="13" t="s">
        <v>36</v>
      </c>
      <c r="AX1676" s="13" t="s">
        <v>77</v>
      </c>
      <c r="AY1676" s="159" t="s">
        <v>358</v>
      </c>
    </row>
    <row r="1677" spans="2:65" s="14" customFormat="1" ht="11.25">
      <c r="B1677" s="165"/>
      <c r="D1677" s="152" t="s">
        <v>368</v>
      </c>
      <c r="E1677" s="166" t="s">
        <v>19</v>
      </c>
      <c r="F1677" s="167" t="s">
        <v>371</v>
      </c>
      <c r="H1677" s="168">
        <v>1</v>
      </c>
      <c r="I1677" s="169"/>
      <c r="L1677" s="165"/>
      <c r="M1677" s="170"/>
      <c r="T1677" s="171"/>
      <c r="AT1677" s="166" t="s">
        <v>368</v>
      </c>
      <c r="AU1677" s="166" t="s">
        <v>90</v>
      </c>
      <c r="AV1677" s="14" t="s">
        <v>364</v>
      </c>
      <c r="AW1677" s="14" t="s">
        <v>36</v>
      </c>
      <c r="AX1677" s="14" t="s">
        <v>84</v>
      </c>
      <c r="AY1677" s="166" t="s">
        <v>358</v>
      </c>
    </row>
    <row r="1678" spans="2:65" s="1" customFormat="1" ht="37.9" customHeight="1">
      <c r="B1678" s="33"/>
      <c r="C1678" s="179" t="s">
        <v>2096</v>
      </c>
      <c r="D1678" s="179" t="s">
        <v>440</v>
      </c>
      <c r="E1678" s="180" t="s">
        <v>6359</v>
      </c>
      <c r="F1678" s="181" t="s">
        <v>6357</v>
      </c>
      <c r="G1678" s="182" t="s">
        <v>504</v>
      </c>
      <c r="H1678" s="183">
        <v>1</v>
      </c>
      <c r="I1678" s="184"/>
      <c r="J1678" s="185">
        <f>ROUND(I1678*H1678,2)</f>
        <v>0</v>
      </c>
      <c r="K1678" s="181" t="s">
        <v>19</v>
      </c>
      <c r="L1678" s="186"/>
      <c r="M1678" s="187" t="s">
        <v>19</v>
      </c>
      <c r="N1678" s="188" t="s">
        <v>49</v>
      </c>
      <c r="P1678" s="143">
        <f>O1678*H1678</f>
        <v>0</v>
      </c>
      <c r="Q1678" s="143">
        <v>1.7500000000000002E-2</v>
      </c>
      <c r="R1678" s="143">
        <f>Q1678*H1678</f>
        <v>1.7500000000000002E-2</v>
      </c>
      <c r="S1678" s="143">
        <v>0</v>
      </c>
      <c r="T1678" s="144">
        <f>S1678*H1678</f>
        <v>0</v>
      </c>
      <c r="AR1678" s="145" t="s">
        <v>558</v>
      </c>
      <c r="AT1678" s="145" t="s">
        <v>440</v>
      </c>
      <c r="AU1678" s="145" t="s">
        <v>90</v>
      </c>
      <c r="AY1678" s="18" t="s">
        <v>358</v>
      </c>
      <c r="BE1678" s="146">
        <f>IF(N1678="základní",J1678,0)</f>
        <v>0</v>
      </c>
      <c r="BF1678" s="146">
        <f>IF(N1678="snížená",J1678,0)</f>
        <v>0</v>
      </c>
      <c r="BG1678" s="146">
        <f>IF(N1678="zákl. přenesená",J1678,0)</f>
        <v>0</v>
      </c>
      <c r="BH1678" s="146">
        <f>IF(N1678="sníž. přenesená",J1678,0)</f>
        <v>0</v>
      </c>
      <c r="BI1678" s="146">
        <f>IF(N1678="nulová",J1678,0)</f>
        <v>0</v>
      </c>
      <c r="BJ1678" s="18" t="s">
        <v>90</v>
      </c>
      <c r="BK1678" s="146">
        <f>ROUND(I1678*H1678,2)</f>
        <v>0</v>
      </c>
      <c r="BL1678" s="18" t="s">
        <v>454</v>
      </c>
      <c r="BM1678" s="145" t="s">
        <v>6360</v>
      </c>
    </row>
    <row r="1679" spans="2:65" s="12" customFormat="1" ht="11.25">
      <c r="B1679" s="151"/>
      <c r="D1679" s="152" t="s">
        <v>368</v>
      </c>
      <c r="E1679" s="153" t="s">
        <v>19</v>
      </c>
      <c r="F1679" s="154" t="s">
        <v>485</v>
      </c>
      <c r="H1679" s="153" t="s">
        <v>19</v>
      </c>
      <c r="I1679" s="155"/>
      <c r="L1679" s="151"/>
      <c r="M1679" s="156"/>
      <c r="T1679" s="157"/>
      <c r="AT1679" s="153" t="s">
        <v>368</v>
      </c>
      <c r="AU1679" s="153" t="s">
        <v>90</v>
      </c>
      <c r="AV1679" s="12" t="s">
        <v>84</v>
      </c>
      <c r="AW1679" s="12" t="s">
        <v>36</v>
      </c>
      <c r="AX1679" s="12" t="s">
        <v>77</v>
      </c>
      <c r="AY1679" s="153" t="s">
        <v>358</v>
      </c>
    </row>
    <row r="1680" spans="2:65" s="12" customFormat="1" ht="11.25">
      <c r="B1680" s="151"/>
      <c r="D1680" s="152" t="s">
        <v>368</v>
      </c>
      <c r="E1680" s="153" t="s">
        <v>19</v>
      </c>
      <c r="F1680" s="154" t="s">
        <v>1231</v>
      </c>
      <c r="H1680" s="153" t="s">
        <v>19</v>
      </c>
      <c r="I1680" s="155"/>
      <c r="L1680" s="151"/>
      <c r="M1680" s="156"/>
      <c r="T1680" s="157"/>
      <c r="AT1680" s="153" t="s">
        <v>368</v>
      </c>
      <c r="AU1680" s="153" t="s">
        <v>90</v>
      </c>
      <c r="AV1680" s="12" t="s">
        <v>84</v>
      </c>
      <c r="AW1680" s="12" t="s">
        <v>36</v>
      </c>
      <c r="AX1680" s="12" t="s">
        <v>77</v>
      </c>
      <c r="AY1680" s="153" t="s">
        <v>358</v>
      </c>
    </row>
    <row r="1681" spans="2:65" s="13" customFormat="1" ht="11.25">
      <c r="B1681" s="158"/>
      <c r="D1681" s="152" t="s">
        <v>368</v>
      </c>
      <c r="E1681" s="159" t="s">
        <v>19</v>
      </c>
      <c r="F1681" s="160" t="s">
        <v>1226</v>
      </c>
      <c r="H1681" s="161">
        <v>1</v>
      </c>
      <c r="I1681" s="162"/>
      <c r="L1681" s="158"/>
      <c r="M1681" s="163"/>
      <c r="T1681" s="164"/>
      <c r="AT1681" s="159" t="s">
        <v>368</v>
      </c>
      <c r="AU1681" s="159" t="s">
        <v>90</v>
      </c>
      <c r="AV1681" s="13" t="s">
        <v>90</v>
      </c>
      <c r="AW1681" s="13" t="s">
        <v>36</v>
      </c>
      <c r="AX1681" s="13" t="s">
        <v>77</v>
      </c>
      <c r="AY1681" s="159" t="s">
        <v>358</v>
      </c>
    </row>
    <row r="1682" spans="2:65" s="14" customFormat="1" ht="11.25">
      <c r="B1682" s="165"/>
      <c r="D1682" s="152" t="s">
        <v>368</v>
      </c>
      <c r="E1682" s="166" t="s">
        <v>19</v>
      </c>
      <c r="F1682" s="167" t="s">
        <v>371</v>
      </c>
      <c r="H1682" s="168">
        <v>1</v>
      </c>
      <c r="I1682" s="169"/>
      <c r="L1682" s="165"/>
      <c r="M1682" s="170"/>
      <c r="T1682" s="171"/>
      <c r="AT1682" s="166" t="s">
        <v>368</v>
      </c>
      <c r="AU1682" s="166" t="s">
        <v>90</v>
      </c>
      <c r="AV1682" s="14" t="s">
        <v>364</v>
      </c>
      <c r="AW1682" s="14" t="s">
        <v>36</v>
      </c>
      <c r="AX1682" s="14" t="s">
        <v>84</v>
      </c>
      <c r="AY1682" s="166" t="s">
        <v>358</v>
      </c>
    </row>
    <row r="1683" spans="2:65" s="1" customFormat="1" ht="37.9" customHeight="1">
      <c r="B1683" s="33"/>
      <c r="C1683" s="179" t="s">
        <v>2100</v>
      </c>
      <c r="D1683" s="179" t="s">
        <v>440</v>
      </c>
      <c r="E1683" s="180" t="s">
        <v>6361</v>
      </c>
      <c r="F1683" s="181" t="s">
        <v>6357</v>
      </c>
      <c r="G1683" s="182" t="s">
        <v>504</v>
      </c>
      <c r="H1683" s="183">
        <v>1</v>
      </c>
      <c r="I1683" s="184"/>
      <c r="J1683" s="185">
        <f>ROUND(I1683*H1683,2)</f>
        <v>0</v>
      </c>
      <c r="K1683" s="181" t="s">
        <v>19</v>
      </c>
      <c r="L1683" s="186"/>
      <c r="M1683" s="187" t="s">
        <v>19</v>
      </c>
      <c r="N1683" s="188" t="s">
        <v>49</v>
      </c>
      <c r="P1683" s="143">
        <f>O1683*H1683</f>
        <v>0</v>
      </c>
      <c r="Q1683" s="143">
        <v>1.7500000000000002E-2</v>
      </c>
      <c r="R1683" s="143">
        <f>Q1683*H1683</f>
        <v>1.7500000000000002E-2</v>
      </c>
      <c r="S1683" s="143">
        <v>0</v>
      </c>
      <c r="T1683" s="144">
        <f>S1683*H1683</f>
        <v>0</v>
      </c>
      <c r="AR1683" s="145" t="s">
        <v>558</v>
      </c>
      <c r="AT1683" s="145" t="s">
        <v>440</v>
      </c>
      <c r="AU1683" s="145" t="s">
        <v>90</v>
      </c>
      <c r="AY1683" s="18" t="s">
        <v>358</v>
      </c>
      <c r="BE1683" s="146">
        <f>IF(N1683="základní",J1683,0)</f>
        <v>0</v>
      </c>
      <c r="BF1683" s="146">
        <f>IF(N1683="snížená",J1683,0)</f>
        <v>0</v>
      </c>
      <c r="BG1683" s="146">
        <f>IF(N1683="zákl. přenesená",J1683,0)</f>
        <v>0</v>
      </c>
      <c r="BH1683" s="146">
        <f>IF(N1683="sníž. přenesená",J1683,0)</f>
        <v>0</v>
      </c>
      <c r="BI1683" s="146">
        <f>IF(N1683="nulová",J1683,0)</f>
        <v>0</v>
      </c>
      <c r="BJ1683" s="18" t="s">
        <v>90</v>
      </c>
      <c r="BK1683" s="146">
        <f>ROUND(I1683*H1683,2)</f>
        <v>0</v>
      </c>
      <c r="BL1683" s="18" t="s">
        <v>454</v>
      </c>
      <c r="BM1683" s="145" t="s">
        <v>6362</v>
      </c>
    </row>
    <row r="1684" spans="2:65" s="12" customFormat="1" ht="11.25">
      <c r="B1684" s="151"/>
      <c r="D1684" s="152" t="s">
        <v>368</v>
      </c>
      <c r="E1684" s="153" t="s">
        <v>19</v>
      </c>
      <c r="F1684" s="154" t="s">
        <v>485</v>
      </c>
      <c r="H1684" s="153" t="s">
        <v>19</v>
      </c>
      <c r="I1684" s="155"/>
      <c r="L1684" s="151"/>
      <c r="M1684" s="156"/>
      <c r="T1684" s="157"/>
      <c r="AT1684" s="153" t="s">
        <v>368</v>
      </c>
      <c r="AU1684" s="153" t="s">
        <v>90</v>
      </c>
      <c r="AV1684" s="12" t="s">
        <v>84</v>
      </c>
      <c r="AW1684" s="12" t="s">
        <v>36</v>
      </c>
      <c r="AX1684" s="12" t="s">
        <v>77</v>
      </c>
      <c r="AY1684" s="153" t="s">
        <v>358</v>
      </c>
    </row>
    <row r="1685" spans="2:65" s="13" customFormat="1" ht="11.25">
      <c r="B1685" s="158"/>
      <c r="D1685" s="152" t="s">
        <v>368</v>
      </c>
      <c r="E1685" s="159" t="s">
        <v>19</v>
      </c>
      <c r="F1685" s="160" t="s">
        <v>1169</v>
      </c>
      <c r="H1685" s="161">
        <v>1</v>
      </c>
      <c r="I1685" s="162"/>
      <c r="L1685" s="158"/>
      <c r="M1685" s="163"/>
      <c r="T1685" s="164"/>
      <c r="AT1685" s="159" t="s">
        <v>368</v>
      </c>
      <c r="AU1685" s="159" t="s">
        <v>90</v>
      </c>
      <c r="AV1685" s="13" t="s">
        <v>90</v>
      </c>
      <c r="AW1685" s="13" t="s">
        <v>36</v>
      </c>
      <c r="AX1685" s="13" t="s">
        <v>77</v>
      </c>
      <c r="AY1685" s="159" t="s">
        <v>358</v>
      </c>
    </row>
    <row r="1686" spans="2:65" s="14" customFormat="1" ht="11.25">
      <c r="B1686" s="165"/>
      <c r="D1686" s="152" t="s">
        <v>368</v>
      </c>
      <c r="E1686" s="166" t="s">
        <v>19</v>
      </c>
      <c r="F1686" s="167" t="s">
        <v>371</v>
      </c>
      <c r="H1686" s="168">
        <v>1</v>
      </c>
      <c r="I1686" s="169"/>
      <c r="L1686" s="165"/>
      <c r="M1686" s="170"/>
      <c r="T1686" s="171"/>
      <c r="AT1686" s="166" t="s">
        <v>368</v>
      </c>
      <c r="AU1686" s="166" t="s">
        <v>90</v>
      </c>
      <c r="AV1686" s="14" t="s">
        <v>364</v>
      </c>
      <c r="AW1686" s="14" t="s">
        <v>36</v>
      </c>
      <c r="AX1686" s="14" t="s">
        <v>84</v>
      </c>
      <c r="AY1686" s="166" t="s">
        <v>358</v>
      </c>
    </row>
    <row r="1687" spans="2:65" s="1" customFormat="1" ht="37.9" customHeight="1">
      <c r="B1687" s="33"/>
      <c r="C1687" s="179" t="s">
        <v>2103</v>
      </c>
      <c r="D1687" s="179" t="s">
        <v>440</v>
      </c>
      <c r="E1687" s="180" t="s">
        <v>6363</v>
      </c>
      <c r="F1687" s="181" t="s">
        <v>6357</v>
      </c>
      <c r="G1687" s="182" t="s">
        <v>504</v>
      </c>
      <c r="H1687" s="183">
        <v>1</v>
      </c>
      <c r="I1687" s="184"/>
      <c r="J1687" s="185">
        <f>ROUND(I1687*H1687,2)</f>
        <v>0</v>
      </c>
      <c r="K1687" s="181" t="s">
        <v>19</v>
      </c>
      <c r="L1687" s="186"/>
      <c r="M1687" s="187" t="s">
        <v>19</v>
      </c>
      <c r="N1687" s="188" t="s">
        <v>49</v>
      </c>
      <c r="P1687" s="143">
        <f>O1687*H1687</f>
        <v>0</v>
      </c>
      <c r="Q1687" s="143">
        <v>1.7500000000000002E-2</v>
      </c>
      <c r="R1687" s="143">
        <f>Q1687*H1687</f>
        <v>1.7500000000000002E-2</v>
      </c>
      <c r="S1687" s="143">
        <v>0</v>
      </c>
      <c r="T1687" s="144">
        <f>S1687*H1687</f>
        <v>0</v>
      </c>
      <c r="AR1687" s="145" t="s">
        <v>558</v>
      </c>
      <c r="AT1687" s="145" t="s">
        <v>440</v>
      </c>
      <c r="AU1687" s="145" t="s">
        <v>90</v>
      </c>
      <c r="AY1687" s="18" t="s">
        <v>358</v>
      </c>
      <c r="BE1687" s="146">
        <f>IF(N1687="základní",J1687,0)</f>
        <v>0</v>
      </c>
      <c r="BF1687" s="146">
        <f>IF(N1687="snížená",J1687,0)</f>
        <v>0</v>
      </c>
      <c r="BG1687" s="146">
        <f>IF(N1687="zákl. přenesená",J1687,0)</f>
        <v>0</v>
      </c>
      <c r="BH1687" s="146">
        <f>IF(N1687="sníž. přenesená",J1687,0)</f>
        <v>0</v>
      </c>
      <c r="BI1687" s="146">
        <f>IF(N1687="nulová",J1687,0)</f>
        <v>0</v>
      </c>
      <c r="BJ1687" s="18" t="s">
        <v>90</v>
      </c>
      <c r="BK1687" s="146">
        <f>ROUND(I1687*H1687,2)</f>
        <v>0</v>
      </c>
      <c r="BL1687" s="18" t="s">
        <v>454</v>
      </c>
      <c r="BM1687" s="145" t="s">
        <v>6364</v>
      </c>
    </row>
    <row r="1688" spans="2:65" s="12" customFormat="1" ht="11.25">
      <c r="B1688" s="151"/>
      <c r="D1688" s="152" t="s">
        <v>368</v>
      </c>
      <c r="E1688" s="153" t="s">
        <v>19</v>
      </c>
      <c r="F1688" s="154" t="s">
        <v>485</v>
      </c>
      <c r="H1688" s="153" t="s">
        <v>19</v>
      </c>
      <c r="I1688" s="155"/>
      <c r="L1688" s="151"/>
      <c r="M1688" s="156"/>
      <c r="T1688" s="157"/>
      <c r="AT1688" s="153" t="s">
        <v>368</v>
      </c>
      <c r="AU1688" s="153" t="s">
        <v>90</v>
      </c>
      <c r="AV1688" s="12" t="s">
        <v>84</v>
      </c>
      <c r="AW1688" s="12" t="s">
        <v>36</v>
      </c>
      <c r="AX1688" s="12" t="s">
        <v>77</v>
      </c>
      <c r="AY1688" s="153" t="s">
        <v>358</v>
      </c>
    </row>
    <row r="1689" spans="2:65" s="12" customFormat="1" ht="11.25">
      <c r="B1689" s="151"/>
      <c r="D1689" s="152" t="s">
        <v>368</v>
      </c>
      <c r="E1689" s="153" t="s">
        <v>19</v>
      </c>
      <c r="F1689" s="154" t="s">
        <v>1231</v>
      </c>
      <c r="H1689" s="153" t="s">
        <v>19</v>
      </c>
      <c r="I1689" s="155"/>
      <c r="L1689" s="151"/>
      <c r="M1689" s="156"/>
      <c r="T1689" s="157"/>
      <c r="AT1689" s="153" t="s">
        <v>368</v>
      </c>
      <c r="AU1689" s="153" t="s">
        <v>90</v>
      </c>
      <c r="AV1689" s="12" t="s">
        <v>84</v>
      </c>
      <c r="AW1689" s="12" t="s">
        <v>36</v>
      </c>
      <c r="AX1689" s="12" t="s">
        <v>77</v>
      </c>
      <c r="AY1689" s="153" t="s">
        <v>358</v>
      </c>
    </row>
    <row r="1690" spans="2:65" s="13" customFormat="1" ht="11.25">
      <c r="B1690" s="158"/>
      <c r="D1690" s="152" t="s">
        <v>368</v>
      </c>
      <c r="E1690" s="159" t="s">
        <v>19</v>
      </c>
      <c r="F1690" s="160" t="s">
        <v>1177</v>
      </c>
      <c r="H1690" s="161">
        <v>1</v>
      </c>
      <c r="I1690" s="162"/>
      <c r="L1690" s="158"/>
      <c r="M1690" s="163"/>
      <c r="T1690" s="164"/>
      <c r="AT1690" s="159" t="s">
        <v>368</v>
      </c>
      <c r="AU1690" s="159" t="s">
        <v>90</v>
      </c>
      <c r="AV1690" s="13" t="s">
        <v>90</v>
      </c>
      <c r="AW1690" s="13" t="s">
        <v>36</v>
      </c>
      <c r="AX1690" s="13" t="s">
        <v>77</v>
      </c>
      <c r="AY1690" s="159" t="s">
        <v>358</v>
      </c>
    </row>
    <row r="1691" spans="2:65" s="14" customFormat="1" ht="11.25">
      <c r="B1691" s="165"/>
      <c r="D1691" s="152" t="s">
        <v>368</v>
      </c>
      <c r="E1691" s="166" t="s">
        <v>19</v>
      </c>
      <c r="F1691" s="167" t="s">
        <v>371</v>
      </c>
      <c r="H1691" s="168">
        <v>1</v>
      </c>
      <c r="I1691" s="169"/>
      <c r="L1691" s="165"/>
      <c r="M1691" s="170"/>
      <c r="T1691" s="171"/>
      <c r="AT1691" s="166" t="s">
        <v>368</v>
      </c>
      <c r="AU1691" s="166" t="s">
        <v>90</v>
      </c>
      <c r="AV1691" s="14" t="s">
        <v>364</v>
      </c>
      <c r="AW1691" s="14" t="s">
        <v>36</v>
      </c>
      <c r="AX1691" s="14" t="s">
        <v>84</v>
      </c>
      <c r="AY1691" s="166" t="s">
        <v>358</v>
      </c>
    </row>
    <row r="1692" spans="2:65" s="1" customFormat="1" ht="37.9" customHeight="1">
      <c r="B1692" s="33"/>
      <c r="C1692" s="134" t="s">
        <v>2107</v>
      </c>
      <c r="D1692" s="134" t="s">
        <v>360</v>
      </c>
      <c r="E1692" s="135" t="s">
        <v>6365</v>
      </c>
      <c r="F1692" s="136" t="s">
        <v>6366</v>
      </c>
      <c r="G1692" s="137" t="s">
        <v>504</v>
      </c>
      <c r="H1692" s="138">
        <v>1</v>
      </c>
      <c r="I1692" s="139"/>
      <c r="J1692" s="140">
        <f>ROUND(I1692*H1692,2)</f>
        <v>0</v>
      </c>
      <c r="K1692" s="136" t="s">
        <v>363</v>
      </c>
      <c r="L1692" s="33"/>
      <c r="M1692" s="141" t="s">
        <v>19</v>
      </c>
      <c r="N1692" s="142" t="s">
        <v>49</v>
      </c>
      <c r="P1692" s="143">
        <f>O1692*H1692</f>
        <v>0</v>
      </c>
      <c r="Q1692" s="143">
        <v>0</v>
      </c>
      <c r="R1692" s="143">
        <f>Q1692*H1692</f>
        <v>0</v>
      </c>
      <c r="S1692" s="143">
        <v>0</v>
      </c>
      <c r="T1692" s="144">
        <f>S1692*H1692</f>
        <v>0</v>
      </c>
      <c r="AR1692" s="145" t="s">
        <v>454</v>
      </c>
      <c r="AT1692" s="145" t="s">
        <v>360</v>
      </c>
      <c r="AU1692" s="145" t="s">
        <v>90</v>
      </c>
      <c r="AY1692" s="18" t="s">
        <v>358</v>
      </c>
      <c r="BE1692" s="146">
        <f>IF(N1692="základní",J1692,0)</f>
        <v>0</v>
      </c>
      <c r="BF1692" s="146">
        <f>IF(N1692="snížená",J1692,0)</f>
        <v>0</v>
      </c>
      <c r="BG1692" s="146">
        <f>IF(N1692="zákl. přenesená",J1692,0)</f>
        <v>0</v>
      </c>
      <c r="BH1692" s="146">
        <f>IF(N1692="sníž. přenesená",J1692,0)</f>
        <v>0</v>
      </c>
      <c r="BI1692" s="146">
        <f>IF(N1692="nulová",J1692,0)</f>
        <v>0</v>
      </c>
      <c r="BJ1692" s="18" t="s">
        <v>90</v>
      </c>
      <c r="BK1692" s="146">
        <f>ROUND(I1692*H1692,2)</f>
        <v>0</v>
      </c>
      <c r="BL1692" s="18" t="s">
        <v>454</v>
      </c>
      <c r="BM1692" s="145" t="s">
        <v>6367</v>
      </c>
    </row>
    <row r="1693" spans="2:65" s="1" customFormat="1" ht="11.25">
      <c r="B1693" s="33"/>
      <c r="D1693" s="147" t="s">
        <v>366</v>
      </c>
      <c r="F1693" s="148" t="s">
        <v>6368</v>
      </c>
      <c r="I1693" s="149"/>
      <c r="L1693" s="33"/>
      <c r="M1693" s="150"/>
      <c r="T1693" s="54"/>
      <c r="AT1693" s="18" t="s">
        <v>366</v>
      </c>
      <c r="AU1693" s="18" t="s">
        <v>90</v>
      </c>
    </row>
    <row r="1694" spans="2:65" s="12" customFormat="1" ht="11.25">
      <c r="B1694" s="151"/>
      <c r="D1694" s="152" t="s">
        <v>368</v>
      </c>
      <c r="E1694" s="153" t="s">
        <v>19</v>
      </c>
      <c r="F1694" s="154" t="s">
        <v>485</v>
      </c>
      <c r="H1694" s="153" t="s">
        <v>19</v>
      </c>
      <c r="I1694" s="155"/>
      <c r="L1694" s="151"/>
      <c r="M1694" s="156"/>
      <c r="T1694" s="157"/>
      <c r="AT1694" s="153" t="s">
        <v>368</v>
      </c>
      <c r="AU1694" s="153" t="s">
        <v>90</v>
      </c>
      <c r="AV1694" s="12" t="s">
        <v>84</v>
      </c>
      <c r="AW1694" s="12" t="s">
        <v>36</v>
      </c>
      <c r="AX1694" s="12" t="s">
        <v>77</v>
      </c>
      <c r="AY1694" s="153" t="s">
        <v>358</v>
      </c>
    </row>
    <row r="1695" spans="2:65" s="12" customFormat="1" ht="11.25">
      <c r="B1695" s="151"/>
      <c r="D1695" s="152" t="s">
        <v>368</v>
      </c>
      <c r="E1695" s="153" t="s">
        <v>19</v>
      </c>
      <c r="F1695" s="154" t="s">
        <v>1231</v>
      </c>
      <c r="H1695" s="153" t="s">
        <v>19</v>
      </c>
      <c r="I1695" s="155"/>
      <c r="L1695" s="151"/>
      <c r="M1695" s="156"/>
      <c r="T1695" s="157"/>
      <c r="AT1695" s="153" t="s">
        <v>368</v>
      </c>
      <c r="AU1695" s="153" t="s">
        <v>90</v>
      </c>
      <c r="AV1695" s="12" t="s">
        <v>84</v>
      </c>
      <c r="AW1695" s="12" t="s">
        <v>36</v>
      </c>
      <c r="AX1695" s="12" t="s">
        <v>77</v>
      </c>
      <c r="AY1695" s="153" t="s">
        <v>358</v>
      </c>
    </row>
    <row r="1696" spans="2:65" s="13" customFormat="1" ht="11.25">
      <c r="B1696" s="158"/>
      <c r="D1696" s="152" t="s">
        <v>368</v>
      </c>
      <c r="E1696" s="159" t="s">
        <v>19</v>
      </c>
      <c r="F1696" s="160" t="s">
        <v>1207</v>
      </c>
      <c r="H1696" s="161">
        <v>1</v>
      </c>
      <c r="I1696" s="162"/>
      <c r="L1696" s="158"/>
      <c r="M1696" s="163"/>
      <c r="T1696" s="164"/>
      <c r="AT1696" s="159" t="s">
        <v>368</v>
      </c>
      <c r="AU1696" s="159" t="s">
        <v>90</v>
      </c>
      <c r="AV1696" s="13" t="s">
        <v>90</v>
      </c>
      <c r="AW1696" s="13" t="s">
        <v>36</v>
      </c>
      <c r="AX1696" s="13" t="s">
        <v>77</v>
      </c>
      <c r="AY1696" s="159" t="s">
        <v>358</v>
      </c>
    </row>
    <row r="1697" spans="2:65" s="14" customFormat="1" ht="11.25">
      <c r="B1697" s="165"/>
      <c r="D1697" s="152" t="s">
        <v>368</v>
      </c>
      <c r="E1697" s="166" t="s">
        <v>19</v>
      </c>
      <c r="F1697" s="167" t="s">
        <v>371</v>
      </c>
      <c r="H1697" s="168">
        <v>1</v>
      </c>
      <c r="I1697" s="169"/>
      <c r="L1697" s="165"/>
      <c r="M1697" s="170"/>
      <c r="T1697" s="171"/>
      <c r="AT1697" s="166" t="s">
        <v>368</v>
      </c>
      <c r="AU1697" s="166" t="s">
        <v>90</v>
      </c>
      <c r="AV1697" s="14" t="s">
        <v>364</v>
      </c>
      <c r="AW1697" s="14" t="s">
        <v>36</v>
      </c>
      <c r="AX1697" s="14" t="s">
        <v>84</v>
      </c>
      <c r="AY1697" s="166" t="s">
        <v>358</v>
      </c>
    </row>
    <row r="1698" spans="2:65" s="1" customFormat="1" ht="37.9" customHeight="1">
      <c r="B1698" s="33"/>
      <c r="C1698" s="179" t="s">
        <v>2110</v>
      </c>
      <c r="D1698" s="179" t="s">
        <v>440</v>
      </c>
      <c r="E1698" s="180" t="s">
        <v>6369</v>
      </c>
      <c r="F1698" s="181" t="s">
        <v>6370</v>
      </c>
      <c r="G1698" s="182" t="s">
        <v>504</v>
      </c>
      <c r="H1698" s="183">
        <v>1</v>
      </c>
      <c r="I1698" s="184"/>
      <c r="J1698" s="185">
        <f>ROUND(I1698*H1698,2)</f>
        <v>0</v>
      </c>
      <c r="K1698" s="181" t="s">
        <v>19</v>
      </c>
      <c r="L1698" s="186"/>
      <c r="M1698" s="187" t="s">
        <v>19</v>
      </c>
      <c r="N1698" s="188" t="s">
        <v>49</v>
      </c>
      <c r="P1698" s="143">
        <f>O1698*H1698</f>
        <v>0</v>
      </c>
      <c r="Q1698" s="143">
        <v>1.7500000000000002E-2</v>
      </c>
      <c r="R1698" s="143">
        <f>Q1698*H1698</f>
        <v>1.7500000000000002E-2</v>
      </c>
      <c r="S1698" s="143">
        <v>0</v>
      </c>
      <c r="T1698" s="144">
        <f>S1698*H1698</f>
        <v>0</v>
      </c>
      <c r="AR1698" s="145" t="s">
        <v>558</v>
      </c>
      <c r="AT1698" s="145" t="s">
        <v>440</v>
      </c>
      <c r="AU1698" s="145" t="s">
        <v>90</v>
      </c>
      <c r="AY1698" s="18" t="s">
        <v>358</v>
      </c>
      <c r="BE1698" s="146">
        <f>IF(N1698="základní",J1698,0)</f>
        <v>0</v>
      </c>
      <c r="BF1698" s="146">
        <f>IF(N1698="snížená",J1698,0)</f>
        <v>0</v>
      </c>
      <c r="BG1698" s="146">
        <f>IF(N1698="zákl. přenesená",J1698,0)</f>
        <v>0</v>
      </c>
      <c r="BH1698" s="146">
        <f>IF(N1698="sníž. přenesená",J1698,0)</f>
        <v>0</v>
      </c>
      <c r="BI1698" s="146">
        <f>IF(N1698="nulová",J1698,0)</f>
        <v>0</v>
      </c>
      <c r="BJ1698" s="18" t="s">
        <v>90</v>
      </c>
      <c r="BK1698" s="146">
        <f>ROUND(I1698*H1698,2)</f>
        <v>0</v>
      </c>
      <c r="BL1698" s="18" t="s">
        <v>454</v>
      </c>
      <c r="BM1698" s="145" t="s">
        <v>6371</v>
      </c>
    </row>
    <row r="1699" spans="2:65" s="12" customFormat="1" ht="11.25">
      <c r="B1699" s="151"/>
      <c r="D1699" s="152" t="s">
        <v>368</v>
      </c>
      <c r="E1699" s="153" t="s">
        <v>19</v>
      </c>
      <c r="F1699" s="154" t="s">
        <v>485</v>
      </c>
      <c r="H1699" s="153" t="s">
        <v>19</v>
      </c>
      <c r="I1699" s="155"/>
      <c r="L1699" s="151"/>
      <c r="M1699" s="156"/>
      <c r="T1699" s="157"/>
      <c r="AT1699" s="153" t="s">
        <v>368</v>
      </c>
      <c r="AU1699" s="153" t="s">
        <v>90</v>
      </c>
      <c r="AV1699" s="12" t="s">
        <v>84</v>
      </c>
      <c r="AW1699" s="12" t="s">
        <v>36</v>
      </c>
      <c r="AX1699" s="12" t="s">
        <v>77</v>
      </c>
      <c r="AY1699" s="153" t="s">
        <v>358</v>
      </c>
    </row>
    <row r="1700" spans="2:65" s="12" customFormat="1" ht="11.25">
      <c r="B1700" s="151"/>
      <c r="D1700" s="152" t="s">
        <v>368</v>
      </c>
      <c r="E1700" s="153" t="s">
        <v>19</v>
      </c>
      <c r="F1700" s="154" t="s">
        <v>1231</v>
      </c>
      <c r="H1700" s="153" t="s">
        <v>19</v>
      </c>
      <c r="I1700" s="155"/>
      <c r="L1700" s="151"/>
      <c r="M1700" s="156"/>
      <c r="T1700" s="157"/>
      <c r="AT1700" s="153" t="s">
        <v>368</v>
      </c>
      <c r="AU1700" s="153" t="s">
        <v>90</v>
      </c>
      <c r="AV1700" s="12" t="s">
        <v>84</v>
      </c>
      <c r="AW1700" s="12" t="s">
        <v>36</v>
      </c>
      <c r="AX1700" s="12" t="s">
        <v>77</v>
      </c>
      <c r="AY1700" s="153" t="s">
        <v>358</v>
      </c>
    </row>
    <row r="1701" spans="2:65" s="13" customFormat="1" ht="11.25">
      <c r="B1701" s="158"/>
      <c r="D1701" s="152" t="s">
        <v>368</v>
      </c>
      <c r="E1701" s="159" t="s">
        <v>19</v>
      </c>
      <c r="F1701" s="160" t="s">
        <v>1207</v>
      </c>
      <c r="H1701" s="161">
        <v>1</v>
      </c>
      <c r="I1701" s="162"/>
      <c r="L1701" s="158"/>
      <c r="M1701" s="163"/>
      <c r="T1701" s="164"/>
      <c r="AT1701" s="159" t="s">
        <v>368</v>
      </c>
      <c r="AU1701" s="159" t="s">
        <v>90</v>
      </c>
      <c r="AV1701" s="13" t="s">
        <v>90</v>
      </c>
      <c r="AW1701" s="13" t="s">
        <v>36</v>
      </c>
      <c r="AX1701" s="13" t="s">
        <v>77</v>
      </c>
      <c r="AY1701" s="159" t="s">
        <v>358</v>
      </c>
    </row>
    <row r="1702" spans="2:65" s="14" customFormat="1" ht="11.25">
      <c r="B1702" s="165"/>
      <c r="D1702" s="152" t="s">
        <v>368</v>
      </c>
      <c r="E1702" s="166" t="s">
        <v>19</v>
      </c>
      <c r="F1702" s="167" t="s">
        <v>371</v>
      </c>
      <c r="H1702" s="168">
        <v>1</v>
      </c>
      <c r="I1702" s="169"/>
      <c r="L1702" s="165"/>
      <c r="M1702" s="170"/>
      <c r="T1702" s="171"/>
      <c r="AT1702" s="166" t="s">
        <v>368</v>
      </c>
      <c r="AU1702" s="166" t="s">
        <v>90</v>
      </c>
      <c r="AV1702" s="14" t="s">
        <v>364</v>
      </c>
      <c r="AW1702" s="14" t="s">
        <v>36</v>
      </c>
      <c r="AX1702" s="14" t="s">
        <v>84</v>
      </c>
      <c r="AY1702" s="166" t="s">
        <v>358</v>
      </c>
    </row>
    <row r="1703" spans="2:65" s="1" customFormat="1" ht="37.9" customHeight="1">
      <c r="B1703" s="33"/>
      <c r="C1703" s="134" t="s">
        <v>2113</v>
      </c>
      <c r="D1703" s="134" t="s">
        <v>360</v>
      </c>
      <c r="E1703" s="135" t="s">
        <v>6372</v>
      </c>
      <c r="F1703" s="136" t="s">
        <v>6373</v>
      </c>
      <c r="G1703" s="137" t="s">
        <v>504</v>
      </c>
      <c r="H1703" s="138">
        <v>1</v>
      </c>
      <c r="I1703" s="139"/>
      <c r="J1703" s="140">
        <f>ROUND(I1703*H1703,2)</f>
        <v>0</v>
      </c>
      <c r="K1703" s="136" t="s">
        <v>363</v>
      </c>
      <c r="L1703" s="33"/>
      <c r="M1703" s="141" t="s">
        <v>19</v>
      </c>
      <c r="N1703" s="142" t="s">
        <v>49</v>
      </c>
      <c r="P1703" s="143">
        <f>O1703*H1703</f>
        <v>0</v>
      </c>
      <c r="Q1703" s="143">
        <v>0</v>
      </c>
      <c r="R1703" s="143">
        <f>Q1703*H1703</f>
        <v>0</v>
      </c>
      <c r="S1703" s="143">
        <v>0</v>
      </c>
      <c r="T1703" s="144">
        <f>S1703*H1703</f>
        <v>0</v>
      </c>
      <c r="AR1703" s="145" t="s">
        <v>454</v>
      </c>
      <c r="AT1703" s="145" t="s">
        <v>360</v>
      </c>
      <c r="AU1703" s="145" t="s">
        <v>90</v>
      </c>
      <c r="AY1703" s="18" t="s">
        <v>358</v>
      </c>
      <c r="BE1703" s="146">
        <f>IF(N1703="základní",J1703,0)</f>
        <v>0</v>
      </c>
      <c r="BF1703" s="146">
        <f>IF(N1703="snížená",J1703,0)</f>
        <v>0</v>
      </c>
      <c r="BG1703" s="146">
        <f>IF(N1703="zákl. přenesená",J1703,0)</f>
        <v>0</v>
      </c>
      <c r="BH1703" s="146">
        <f>IF(N1703="sníž. přenesená",J1703,0)</f>
        <v>0</v>
      </c>
      <c r="BI1703" s="146">
        <f>IF(N1703="nulová",J1703,0)</f>
        <v>0</v>
      </c>
      <c r="BJ1703" s="18" t="s">
        <v>90</v>
      </c>
      <c r="BK1703" s="146">
        <f>ROUND(I1703*H1703,2)</f>
        <v>0</v>
      </c>
      <c r="BL1703" s="18" t="s">
        <v>454</v>
      </c>
      <c r="BM1703" s="145" t="s">
        <v>6374</v>
      </c>
    </row>
    <row r="1704" spans="2:65" s="1" customFormat="1" ht="11.25">
      <c r="B1704" s="33"/>
      <c r="D1704" s="147" t="s">
        <v>366</v>
      </c>
      <c r="F1704" s="148" t="s">
        <v>6375</v>
      </c>
      <c r="I1704" s="149"/>
      <c r="L1704" s="33"/>
      <c r="M1704" s="150"/>
      <c r="T1704" s="54"/>
      <c r="AT1704" s="18" t="s">
        <v>366</v>
      </c>
      <c r="AU1704" s="18" t="s">
        <v>90</v>
      </c>
    </row>
    <row r="1705" spans="2:65" s="12" customFormat="1" ht="11.25">
      <c r="B1705" s="151"/>
      <c r="D1705" s="152" t="s">
        <v>368</v>
      </c>
      <c r="E1705" s="153" t="s">
        <v>19</v>
      </c>
      <c r="F1705" s="154" t="s">
        <v>485</v>
      </c>
      <c r="H1705" s="153" t="s">
        <v>19</v>
      </c>
      <c r="I1705" s="155"/>
      <c r="L1705" s="151"/>
      <c r="M1705" s="156"/>
      <c r="T1705" s="157"/>
      <c r="AT1705" s="153" t="s">
        <v>368</v>
      </c>
      <c r="AU1705" s="153" t="s">
        <v>90</v>
      </c>
      <c r="AV1705" s="12" t="s">
        <v>84</v>
      </c>
      <c r="AW1705" s="12" t="s">
        <v>36</v>
      </c>
      <c r="AX1705" s="12" t="s">
        <v>77</v>
      </c>
      <c r="AY1705" s="153" t="s">
        <v>358</v>
      </c>
    </row>
    <row r="1706" spans="2:65" s="12" customFormat="1" ht="11.25">
      <c r="B1706" s="151"/>
      <c r="D1706" s="152" t="s">
        <v>368</v>
      </c>
      <c r="E1706" s="153" t="s">
        <v>19</v>
      </c>
      <c r="F1706" s="154" t="s">
        <v>1225</v>
      </c>
      <c r="H1706" s="153" t="s">
        <v>19</v>
      </c>
      <c r="I1706" s="155"/>
      <c r="L1706" s="151"/>
      <c r="M1706" s="156"/>
      <c r="T1706" s="157"/>
      <c r="AT1706" s="153" t="s">
        <v>368</v>
      </c>
      <c r="AU1706" s="153" t="s">
        <v>90</v>
      </c>
      <c r="AV1706" s="12" t="s">
        <v>84</v>
      </c>
      <c r="AW1706" s="12" t="s">
        <v>36</v>
      </c>
      <c r="AX1706" s="12" t="s">
        <v>77</v>
      </c>
      <c r="AY1706" s="153" t="s">
        <v>358</v>
      </c>
    </row>
    <row r="1707" spans="2:65" s="13" customFormat="1" ht="11.25">
      <c r="B1707" s="158"/>
      <c r="D1707" s="152" t="s">
        <v>368</v>
      </c>
      <c r="E1707" s="159" t="s">
        <v>19</v>
      </c>
      <c r="F1707" s="160" t="s">
        <v>1205</v>
      </c>
      <c r="H1707" s="161">
        <v>1</v>
      </c>
      <c r="I1707" s="162"/>
      <c r="L1707" s="158"/>
      <c r="M1707" s="163"/>
      <c r="T1707" s="164"/>
      <c r="AT1707" s="159" t="s">
        <v>368</v>
      </c>
      <c r="AU1707" s="159" t="s">
        <v>90</v>
      </c>
      <c r="AV1707" s="13" t="s">
        <v>90</v>
      </c>
      <c r="AW1707" s="13" t="s">
        <v>36</v>
      </c>
      <c r="AX1707" s="13" t="s">
        <v>77</v>
      </c>
      <c r="AY1707" s="159" t="s">
        <v>358</v>
      </c>
    </row>
    <row r="1708" spans="2:65" s="14" customFormat="1" ht="11.25">
      <c r="B1708" s="165"/>
      <c r="D1708" s="152" t="s">
        <v>368</v>
      </c>
      <c r="E1708" s="166" t="s">
        <v>19</v>
      </c>
      <c r="F1708" s="167" t="s">
        <v>371</v>
      </c>
      <c r="H1708" s="168">
        <v>1</v>
      </c>
      <c r="I1708" s="169"/>
      <c r="L1708" s="165"/>
      <c r="M1708" s="170"/>
      <c r="T1708" s="171"/>
      <c r="AT1708" s="166" t="s">
        <v>368</v>
      </c>
      <c r="AU1708" s="166" t="s">
        <v>90</v>
      </c>
      <c r="AV1708" s="14" t="s">
        <v>364</v>
      </c>
      <c r="AW1708" s="14" t="s">
        <v>36</v>
      </c>
      <c r="AX1708" s="14" t="s">
        <v>84</v>
      </c>
      <c r="AY1708" s="166" t="s">
        <v>358</v>
      </c>
    </row>
    <row r="1709" spans="2:65" s="1" customFormat="1" ht="37.9" customHeight="1">
      <c r="B1709" s="33"/>
      <c r="C1709" s="179" t="s">
        <v>2116</v>
      </c>
      <c r="D1709" s="179" t="s">
        <v>440</v>
      </c>
      <c r="E1709" s="180" t="s">
        <v>6376</v>
      </c>
      <c r="F1709" s="181" t="s">
        <v>6377</v>
      </c>
      <c r="G1709" s="182" t="s">
        <v>504</v>
      </c>
      <c r="H1709" s="183">
        <v>1</v>
      </c>
      <c r="I1709" s="184"/>
      <c r="J1709" s="185">
        <f>ROUND(I1709*H1709,2)</f>
        <v>0</v>
      </c>
      <c r="K1709" s="181" t="s">
        <v>19</v>
      </c>
      <c r="L1709" s="186"/>
      <c r="M1709" s="187" t="s">
        <v>19</v>
      </c>
      <c r="N1709" s="188" t="s">
        <v>49</v>
      </c>
      <c r="P1709" s="143">
        <f>O1709*H1709</f>
        <v>0</v>
      </c>
      <c r="Q1709" s="143">
        <v>1.7500000000000002E-2</v>
      </c>
      <c r="R1709" s="143">
        <f>Q1709*H1709</f>
        <v>1.7500000000000002E-2</v>
      </c>
      <c r="S1709" s="143">
        <v>0</v>
      </c>
      <c r="T1709" s="144">
        <f>S1709*H1709</f>
        <v>0</v>
      </c>
      <c r="AR1709" s="145" t="s">
        <v>558</v>
      </c>
      <c r="AT1709" s="145" t="s">
        <v>440</v>
      </c>
      <c r="AU1709" s="145" t="s">
        <v>90</v>
      </c>
      <c r="AY1709" s="18" t="s">
        <v>358</v>
      </c>
      <c r="BE1709" s="146">
        <f>IF(N1709="základní",J1709,0)</f>
        <v>0</v>
      </c>
      <c r="BF1709" s="146">
        <f>IF(N1709="snížená",J1709,0)</f>
        <v>0</v>
      </c>
      <c r="BG1709" s="146">
        <f>IF(N1709="zákl. přenesená",J1709,0)</f>
        <v>0</v>
      </c>
      <c r="BH1709" s="146">
        <f>IF(N1709="sníž. přenesená",J1709,0)</f>
        <v>0</v>
      </c>
      <c r="BI1709" s="146">
        <f>IF(N1709="nulová",J1709,0)</f>
        <v>0</v>
      </c>
      <c r="BJ1709" s="18" t="s">
        <v>90</v>
      </c>
      <c r="BK1709" s="146">
        <f>ROUND(I1709*H1709,2)</f>
        <v>0</v>
      </c>
      <c r="BL1709" s="18" t="s">
        <v>454</v>
      </c>
      <c r="BM1709" s="145" t="s">
        <v>6378</v>
      </c>
    </row>
    <row r="1710" spans="2:65" s="12" customFormat="1" ht="11.25">
      <c r="B1710" s="151"/>
      <c r="D1710" s="152" t="s">
        <v>368</v>
      </c>
      <c r="E1710" s="153" t="s">
        <v>19</v>
      </c>
      <c r="F1710" s="154" t="s">
        <v>485</v>
      </c>
      <c r="H1710" s="153" t="s">
        <v>19</v>
      </c>
      <c r="I1710" s="155"/>
      <c r="L1710" s="151"/>
      <c r="M1710" s="156"/>
      <c r="T1710" s="157"/>
      <c r="AT1710" s="153" t="s">
        <v>368</v>
      </c>
      <c r="AU1710" s="153" t="s">
        <v>90</v>
      </c>
      <c r="AV1710" s="12" t="s">
        <v>84</v>
      </c>
      <c r="AW1710" s="12" t="s">
        <v>36</v>
      </c>
      <c r="AX1710" s="12" t="s">
        <v>77</v>
      </c>
      <c r="AY1710" s="153" t="s">
        <v>358</v>
      </c>
    </row>
    <row r="1711" spans="2:65" s="12" customFormat="1" ht="11.25">
      <c r="B1711" s="151"/>
      <c r="D1711" s="152" t="s">
        <v>368</v>
      </c>
      <c r="E1711" s="153" t="s">
        <v>19</v>
      </c>
      <c r="F1711" s="154" t="s">
        <v>1231</v>
      </c>
      <c r="H1711" s="153" t="s">
        <v>19</v>
      </c>
      <c r="I1711" s="155"/>
      <c r="L1711" s="151"/>
      <c r="M1711" s="156"/>
      <c r="T1711" s="157"/>
      <c r="AT1711" s="153" t="s">
        <v>368</v>
      </c>
      <c r="AU1711" s="153" t="s">
        <v>90</v>
      </c>
      <c r="AV1711" s="12" t="s">
        <v>84</v>
      </c>
      <c r="AW1711" s="12" t="s">
        <v>36</v>
      </c>
      <c r="AX1711" s="12" t="s">
        <v>77</v>
      </c>
      <c r="AY1711" s="153" t="s">
        <v>358</v>
      </c>
    </row>
    <row r="1712" spans="2:65" s="13" customFormat="1" ht="11.25">
      <c r="B1712" s="158"/>
      <c r="D1712" s="152" t="s">
        <v>368</v>
      </c>
      <c r="E1712" s="159" t="s">
        <v>19</v>
      </c>
      <c r="F1712" s="160" t="s">
        <v>1205</v>
      </c>
      <c r="H1712" s="161">
        <v>1</v>
      </c>
      <c r="I1712" s="162"/>
      <c r="L1712" s="158"/>
      <c r="M1712" s="163"/>
      <c r="T1712" s="164"/>
      <c r="AT1712" s="159" t="s">
        <v>368</v>
      </c>
      <c r="AU1712" s="159" t="s">
        <v>90</v>
      </c>
      <c r="AV1712" s="13" t="s">
        <v>90</v>
      </c>
      <c r="AW1712" s="13" t="s">
        <v>36</v>
      </c>
      <c r="AX1712" s="13" t="s">
        <v>77</v>
      </c>
      <c r="AY1712" s="159" t="s">
        <v>358</v>
      </c>
    </row>
    <row r="1713" spans="2:65" s="14" customFormat="1" ht="11.25">
      <c r="B1713" s="165"/>
      <c r="D1713" s="152" t="s">
        <v>368</v>
      </c>
      <c r="E1713" s="166" t="s">
        <v>19</v>
      </c>
      <c r="F1713" s="167" t="s">
        <v>371</v>
      </c>
      <c r="H1713" s="168">
        <v>1</v>
      </c>
      <c r="I1713" s="169"/>
      <c r="L1713" s="165"/>
      <c r="M1713" s="170"/>
      <c r="T1713" s="171"/>
      <c r="AT1713" s="166" t="s">
        <v>368</v>
      </c>
      <c r="AU1713" s="166" t="s">
        <v>90</v>
      </c>
      <c r="AV1713" s="14" t="s">
        <v>364</v>
      </c>
      <c r="AW1713" s="14" t="s">
        <v>36</v>
      </c>
      <c r="AX1713" s="14" t="s">
        <v>84</v>
      </c>
      <c r="AY1713" s="166" t="s">
        <v>358</v>
      </c>
    </row>
    <row r="1714" spans="2:65" s="1" customFormat="1" ht="33" customHeight="1">
      <c r="B1714" s="33"/>
      <c r="C1714" s="134" t="s">
        <v>2119</v>
      </c>
      <c r="D1714" s="134" t="s">
        <v>360</v>
      </c>
      <c r="E1714" s="135" t="s">
        <v>2232</v>
      </c>
      <c r="F1714" s="136" t="s">
        <v>2233</v>
      </c>
      <c r="G1714" s="137" t="s">
        <v>235</v>
      </c>
      <c r="H1714" s="138">
        <v>17.5</v>
      </c>
      <c r="I1714" s="139"/>
      <c r="J1714" s="140">
        <f>ROUND(I1714*H1714,2)</f>
        <v>0</v>
      </c>
      <c r="K1714" s="136" t="s">
        <v>363</v>
      </c>
      <c r="L1714" s="33"/>
      <c r="M1714" s="141" t="s">
        <v>19</v>
      </c>
      <c r="N1714" s="142" t="s">
        <v>49</v>
      </c>
      <c r="P1714" s="143">
        <f>O1714*H1714</f>
        <v>0</v>
      </c>
      <c r="Q1714" s="143">
        <v>0</v>
      </c>
      <c r="R1714" s="143">
        <f>Q1714*H1714</f>
        <v>0</v>
      </c>
      <c r="S1714" s="143">
        <v>0</v>
      </c>
      <c r="T1714" s="144">
        <f>S1714*H1714</f>
        <v>0</v>
      </c>
      <c r="AR1714" s="145" t="s">
        <v>454</v>
      </c>
      <c r="AT1714" s="145" t="s">
        <v>360</v>
      </c>
      <c r="AU1714" s="145" t="s">
        <v>90</v>
      </c>
      <c r="AY1714" s="18" t="s">
        <v>358</v>
      </c>
      <c r="BE1714" s="146">
        <f>IF(N1714="základní",J1714,0)</f>
        <v>0</v>
      </c>
      <c r="BF1714" s="146">
        <f>IF(N1714="snížená",J1714,0)</f>
        <v>0</v>
      </c>
      <c r="BG1714" s="146">
        <f>IF(N1714="zákl. přenesená",J1714,0)</f>
        <v>0</v>
      </c>
      <c r="BH1714" s="146">
        <f>IF(N1714="sníž. přenesená",J1714,0)</f>
        <v>0</v>
      </c>
      <c r="BI1714" s="146">
        <f>IF(N1714="nulová",J1714,0)</f>
        <v>0</v>
      </c>
      <c r="BJ1714" s="18" t="s">
        <v>90</v>
      </c>
      <c r="BK1714" s="146">
        <f>ROUND(I1714*H1714,2)</f>
        <v>0</v>
      </c>
      <c r="BL1714" s="18" t="s">
        <v>454</v>
      </c>
      <c r="BM1714" s="145" t="s">
        <v>6379</v>
      </c>
    </row>
    <row r="1715" spans="2:65" s="1" customFormat="1" ht="11.25">
      <c r="B1715" s="33"/>
      <c r="D1715" s="147" t="s">
        <v>366</v>
      </c>
      <c r="F1715" s="148" t="s">
        <v>2235</v>
      </c>
      <c r="I1715" s="149"/>
      <c r="L1715" s="33"/>
      <c r="M1715" s="150"/>
      <c r="T1715" s="54"/>
      <c r="AT1715" s="18" t="s">
        <v>366</v>
      </c>
      <c r="AU1715" s="18" t="s">
        <v>90</v>
      </c>
    </row>
    <row r="1716" spans="2:65" s="12" customFormat="1" ht="11.25">
      <c r="B1716" s="151"/>
      <c r="D1716" s="152" t="s">
        <v>368</v>
      </c>
      <c r="E1716" s="153" t="s">
        <v>19</v>
      </c>
      <c r="F1716" s="154" t="s">
        <v>1160</v>
      </c>
      <c r="H1716" s="153" t="s">
        <v>19</v>
      </c>
      <c r="I1716" s="155"/>
      <c r="L1716" s="151"/>
      <c r="M1716" s="156"/>
      <c r="T1716" s="157"/>
      <c r="AT1716" s="153" t="s">
        <v>368</v>
      </c>
      <c r="AU1716" s="153" t="s">
        <v>90</v>
      </c>
      <c r="AV1716" s="12" t="s">
        <v>84</v>
      </c>
      <c r="AW1716" s="12" t="s">
        <v>36</v>
      </c>
      <c r="AX1716" s="12" t="s">
        <v>77</v>
      </c>
      <c r="AY1716" s="153" t="s">
        <v>358</v>
      </c>
    </row>
    <row r="1717" spans="2:65" s="12" customFormat="1" ht="11.25">
      <c r="B1717" s="151"/>
      <c r="D1717" s="152" t="s">
        <v>368</v>
      </c>
      <c r="E1717" s="153" t="s">
        <v>19</v>
      </c>
      <c r="F1717" s="154" t="s">
        <v>460</v>
      </c>
      <c r="H1717" s="153" t="s">
        <v>19</v>
      </c>
      <c r="I1717" s="155"/>
      <c r="L1717" s="151"/>
      <c r="M1717" s="156"/>
      <c r="T1717" s="157"/>
      <c r="AT1717" s="153" t="s">
        <v>368</v>
      </c>
      <c r="AU1717" s="153" t="s">
        <v>90</v>
      </c>
      <c r="AV1717" s="12" t="s">
        <v>84</v>
      </c>
      <c r="AW1717" s="12" t="s">
        <v>36</v>
      </c>
      <c r="AX1717" s="12" t="s">
        <v>77</v>
      </c>
      <c r="AY1717" s="153" t="s">
        <v>358</v>
      </c>
    </row>
    <row r="1718" spans="2:65" s="13" customFormat="1" ht="11.25">
      <c r="B1718" s="158"/>
      <c r="D1718" s="152" t="s">
        <v>368</v>
      </c>
      <c r="E1718" s="159" t="s">
        <v>19</v>
      </c>
      <c r="F1718" s="160" t="s">
        <v>6380</v>
      </c>
      <c r="H1718" s="161">
        <v>13.75</v>
      </c>
      <c r="I1718" s="162"/>
      <c r="L1718" s="158"/>
      <c r="M1718" s="163"/>
      <c r="T1718" s="164"/>
      <c r="AT1718" s="159" t="s">
        <v>368</v>
      </c>
      <c r="AU1718" s="159" t="s">
        <v>90</v>
      </c>
      <c r="AV1718" s="13" t="s">
        <v>90</v>
      </c>
      <c r="AW1718" s="13" t="s">
        <v>36</v>
      </c>
      <c r="AX1718" s="13" t="s">
        <v>77</v>
      </c>
      <c r="AY1718" s="159" t="s">
        <v>358</v>
      </c>
    </row>
    <row r="1719" spans="2:65" s="13" customFormat="1" ht="11.25">
      <c r="B1719" s="158"/>
      <c r="D1719" s="152" t="s">
        <v>368</v>
      </c>
      <c r="E1719" s="159" t="s">
        <v>19</v>
      </c>
      <c r="F1719" s="160" t="s">
        <v>6381</v>
      </c>
      <c r="H1719" s="161">
        <v>2.25</v>
      </c>
      <c r="I1719" s="162"/>
      <c r="L1719" s="158"/>
      <c r="M1719" s="163"/>
      <c r="T1719" s="164"/>
      <c r="AT1719" s="159" t="s">
        <v>368</v>
      </c>
      <c r="AU1719" s="159" t="s">
        <v>90</v>
      </c>
      <c r="AV1719" s="13" t="s">
        <v>90</v>
      </c>
      <c r="AW1719" s="13" t="s">
        <v>36</v>
      </c>
      <c r="AX1719" s="13" t="s">
        <v>77</v>
      </c>
      <c r="AY1719" s="159" t="s">
        <v>358</v>
      </c>
    </row>
    <row r="1720" spans="2:65" s="13" customFormat="1" ht="11.25">
      <c r="B1720" s="158"/>
      <c r="D1720" s="152" t="s">
        <v>368</v>
      </c>
      <c r="E1720" s="159" t="s">
        <v>19</v>
      </c>
      <c r="F1720" s="160" t="s">
        <v>6382</v>
      </c>
      <c r="H1720" s="161">
        <v>1.5</v>
      </c>
      <c r="I1720" s="162"/>
      <c r="L1720" s="158"/>
      <c r="M1720" s="163"/>
      <c r="T1720" s="164"/>
      <c r="AT1720" s="159" t="s">
        <v>368</v>
      </c>
      <c r="AU1720" s="159" t="s">
        <v>90</v>
      </c>
      <c r="AV1720" s="13" t="s">
        <v>90</v>
      </c>
      <c r="AW1720" s="13" t="s">
        <v>36</v>
      </c>
      <c r="AX1720" s="13" t="s">
        <v>77</v>
      </c>
      <c r="AY1720" s="159" t="s">
        <v>358</v>
      </c>
    </row>
    <row r="1721" spans="2:65" s="14" customFormat="1" ht="11.25">
      <c r="B1721" s="165"/>
      <c r="D1721" s="152" t="s">
        <v>368</v>
      </c>
      <c r="E1721" s="166" t="s">
        <v>19</v>
      </c>
      <c r="F1721" s="167" t="s">
        <v>371</v>
      </c>
      <c r="H1721" s="168">
        <v>17.5</v>
      </c>
      <c r="I1721" s="169"/>
      <c r="L1721" s="165"/>
      <c r="M1721" s="170"/>
      <c r="T1721" s="171"/>
      <c r="AT1721" s="166" t="s">
        <v>368</v>
      </c>
      <c r="AU1721" s="166" t="s">
        <v>90</v>
      </c>
      <c r="AV1721" s="14" t="s">
        <v>364</v>
      </c>
      <c r="AW1721" s="14" t="s">
        <v>36</v>
      </c>
      <c r="AX1721" s="14" t="s">
        <v>84</v>
      </c>
      <c r="AY1721" s="166" t="s">
        <v>358</v>
      </c>
    </row>
    <row r="1722" spans="2:65" s="1" customFormat="1" ht="21.75" customHeight="1">
      <c r="B1722" s="33"/>
      <c r="C1722" s="179" t="s">
        <v>2122</v>
      </c>
      <c r="D1722" s="179" t="s">
        <v>440</v>
      </c>
      <c r="E1722" s="180" t="s">
        <v>2240</v>
      </c>
      <c r="F1722" s="181" t="s">
        <v>2241</v>
      </c>
      <c r="G1722" s="182" t="s">
        <v>235</v>
      </c>
      <c r="H1722" s="183">
        <v>18.375</v>
      </c>
      <c r="I1722" s="184"/>
      <c r="J1722" s="185">
        <f>ROUND(I1722*H1722,2)</f>
        <v>0</v>
      </c>
      <c r="K1722" s="181" t="s">
        <v>19</v>
      </c>
      <c r="L1722" s="186"/>
      <c r="M1722" s="187" t="s">
        <v>19</v>
      </c>
      <c r="N1722" s="188" t="s">
        <v>49</v>
      </c>
      <c r="P1722" s="143">
        <f>O1722*H1722</f>
        <v>0</v>
      </c>
      <c r="Q1722" s="143">
        <v>1.5E-3</v>
      </c>
      <c r="R1722" s="143">
        <f>Q1722*H1722</f>
        <v>2.75625E-2</v>
      </c>
      <c r="S1722" s="143">
        <v>0</v>
      </c>
      <c r="T1722" s="144">
        <f>S1722*H1722</f>
        <v>0</v>
      </c>
      <c r="AR1722" s="145" t="s">
        <v>558</v>
      </c>
      <c r="AT1722" s="145" t="s">
        <v>440</v>
      </c>
      <c r="AU1722" s="145" t="s">
        <v>90</v>
      </c>
      <c r="AY1722" s="18" t="s">
        <v>358</v>
      </c>
      <c r="BE1722" s="146">
        <f>IF(N1722="základní",J1722,0)</f>
        <v>0</v>
      </c>
      <c r="BF1722" s="146">
        <f>IF(N1722="snížená",J1722,0)</f>
        <v>0</v>
      </c>
      <c r="BG1722" s="146">
        <f>IF(N1722="zákl. přenesená",J1722,0)</f>
        <v>0</v>
      </c>
      <c r="BH1722" s="146">
        <f>IF(N1722="sníž. přenesená",J1722,0)</f>
        <v>0</v>
      </c>
      <c r="BI1722" s="146">
        <f>IF(N1722="nulová",J1722,0)</f>
        <v>0</v>
      </c>
      <c r="BJ1722" s="18" t="s">
        <v>90</v>
      </c>
      <c r="BK1722" s="146">
        <f>ROUND(I1722*H1722,2)</f>
        <v>0</v>
      </c>
      <c r="BL1722" s="18" t="s">
        <v>454</v>
      </c>
      <c r="BM1722" s="145" t="s">
        <v>6383</v>
      </c>
    </row>
    <row r="1723" spans="2:65" s="12" customFormat="1" ht="11.25">
      <c r="B1723" s="151"/>
      <c r="D1723" s="152" t="s">
        <v>368</v>
      </c>
      <c r="E1723" s="153" t="s">
        <v>19</v>
      </c>
      <c r="F1723" s="154" t="s">
        <v>1160</v>
      </c>
      <c r="H1723" s="153" t="s">
        <v>19</v>
      </c>
      <c r="I1723" s="155"/>
      <c r="L1723" s="151"/>
      <c r="M1723" s="156"/>
      <c r="T1723" s="157"/>
      <c r="AT1723" s="153" t="s">
        <v>368</v>
      </c>
      <c r="AU1723" s="153" t="s">
        <v>90</v>
      </c>
      <c r="AV1723" s="12" t="s">
        <v>84</v>
      </c>
      <c r="AW1723" s="12" t="s">
        <v>36</v>
      </c>
      <c r="AX1723" s="12" t="s">
        <v>77</v>
      </c>
      <c r="AY1723" s="153" t="s">
        <v>358</v>
      </c>
    </row>
    <row r="1724" spans="2:65" s="12" customFormat="1" ht="11.25">
      <c r="B1724" s="151"/>
      <c r="D1724" s="152" t="s">
        <v>368</v>
      </c>
      <c r="E1724" s="153" t="s">
        <v>19</v>
      </c>
      <c r="F1724" s="154" t="s">
        <v>460</v>
      </c>
      <c r="H1724" s="153" t="s">
        <v>19</v>
      </c>
      <c r="I1724" s="155"/>
      <c r="L1724" s="151"/>
      <c r="M1724" s="156"/>
      <c r="T1724" s="157"/>
      <c r="AT1724" s="153" t="s">
        <v>368</v>
      </c>
      <c r="AU1724" s="153" t="s">
        <v>90</v>
      </c>
      <c r="AV1724" s="12" t="s">
        <v>84</v>
      </c>
      <c r="AW1724" s="12" t="s">
        <v>36</v>
      </c>
      <c r="AX1724" s="12" t="s">
        <v>77</v>
      </c>
      <c r="AY1724" s="153" t="s">
        <v>358</v>
      </c>
    </row>
    <row r="1725" spans="2:65" s="13" customFormat="1" ht="11.25">
      <c r="B1725" s="158"/>
      <c r="D1725" s="152" t="s">
        <v>368</v>
      </c>
      <c r="E1725" s="159" t="s">
        <v>19</v>
      </c>
      <c r="F1725" s="160" t="s">
        <v>6380</v>
      </c>
      <c r="H1725" s="161">
        <v>13.75</v>
      </c>
      <c r="I1725" s="162"/>
      <c r="L1725" s="158"/>
      <c r="M1725" s="163"/>
      <c r="T1725" s="164"/>
      <c r="AT1725" s="159" t="s">
        <v>368</v>
      </c>
      <c r="AU1725" s="159" t="s">
        <v>90</v>
      </c>
      <c r="AV1725" s="13" t="s">
        <v>90</v>
      </c>
      <c r="AW1725" s="13" t="s">
        <v>36</v>
      </c>
      <c r="AX1725" s="13" t="s">
        <v>77</v>
      </c>
      <c r="AY1725" s="159" t="s">
        <v>358</v>
      </c>
    </row>
    <row r="1726" spans="2:65" s="13" customFormat="1" ht="11.25">
      <c r="B1726" s="158"/>
      <c r="D1726" s="152" t="s">
        <v>368</v>
      </c>
      <c r="E1726" s="159" t="s">
        <v>19</v>
      </c>
      <c r="F1726" s="160" t="s">
        <v>6381</v>
      </c>
      <c r="H1726" s="161">
        <v>2.25</v>
      </c>
      <c r="I1726" s="162"/>
      <c r="L1726" s="158"/>
      <c r="M1726" s="163"/>
      <c r="T1726" s="164"/>
      <c r="AT1726" s="159" t="s">
        <v>368</v>
      </c>
      <c r="AU1726" s="159" t="s">
        <v>90</v>
      </c>
      <c r="AV1726" s="13" t="s">
        <v>90</v>
      </c>
      <c r="AW1726" s="13" t="s">
        <v>36</v>
      </c>
      <c r="AX1726" s="13" t="s">
        <v>77</v>
      </c>
      <c r="AY1726" s="159" t="s">
        <v>358</v>
      </c>
    </row>
    <row r="1727" spans="2:65" s="13" customFormat="1" ht="11.25">
      <c r="B1727" s="158"/>
      <c r="D1727" s="152" t="s">
        <v>368</v>
      </c>
      <c r="E1727" s="159" t="s">
        <v>19</v>
      </c>
      <c r="F1727" s="160" t="s">
        <v>6382</v>
      </c>
      <c r="H1727" s="161">
        <v>1.5</v>
      </c>
      <c r="I1727" s="162"/>
      <c r="L1727" s="158"/>
      <c r="M1727" s="163"/>
      <c r="T1727" s="164"/>
      <c r="AT1727" s="159" t="s">
        <v>368</v>
      </c>
      <c r="AU1727" s="159" t="s">
        <v>90</v>
      </c>
      <c r="AV1727" s="13" t="s">
        <v>90</v>
      </c>
      <c r="AW1727" s="13" t="s">
        <v>36</v>
      </c>
      <c r="AX1727" s="13" t="s">
        <v>77</v>
      </c>
      <c r="AY1727" s="159" t="s">
        <v>358</v>
      </c>
    </row>
    <row r="1728" spans="2:65" s="14" customFormat="1" ht="11.25">
      <c r="B1728" s="165"/>
      <c r="D1728" s="152" t="s">
        <v>368</v>
      </c>
      <c r="E1728" s="166" t="s">
        <v>19</v>
      </c>
      <c r="F1728" s="167" t="s">
        <v>371</v>
      </c>
      <c r="H1728" s="168">
        <v>17.5</v>
      </c>
      <c r="I1728" s="169"/>
      <c r="L1728" s="165"/>
      <c r="M1728" s="170"/>
      <c r="T1728" s="171"/>
      <c r="AT1728" s="166" t="s">
        <v>368</v>
      </c>
      <c r="AU1728" s="166" t="s">
        <v>90</v>
      </c>
      <c r="AV1728" s="14" t="s">
        <v>364</v>
      </c>
      <c r="AW1728" s="14" t="s">
        <v>36</v>
      </c>
      <c r="AX1728" s="14" t="s">
        <v>84</v>
      </c>
      <c r="AY1728" s="166" t="s">
        <v>358</v>
      </c>
    </row>
    <row r="1729" spans="2:65" s="13" customFormat="1" ht="11.25">
      <c r="B1729" s="158"/>
      <c r="D1729" s="152" t="s">
        <v>368</v>
      </c>
      <c r="F1729" s="160" t="s">
        <v>6384</v>
      </c>
      <c r="H1729" s="161">
        <v>18.375</v>
      </c>
      <c r="I1729" s="162"/>
      <c r="L1729" s="158"/>
      <c r="M1729" s="163"/>
      <c r="T1729" s="164"/>
      <c r="AT1729" s="159" t="s">
        <v>368</v>
      </c>
      <c r="AU1729" s="159" t="s">
        <v>90</v>
      </c>
      <c r="AV1729" s="13" t="s">
        <v>90</v>
      </c>
      <c r="AW1729" s="13" t="s">
        <v>4</v>
      </c>
      <c r="AX1729" s="13" t="s">
        <v>84</v>
      </c>
      <c r="AY1729" s="159" t="s">
        <v>358</v>
      </c>
    </row>
    <row r="1730" spans="2:65" s="1" customFormat="1" ht="16.5" customHeight="1">
      <c r="B1730" s="33"/>
      <c r="C1730" s="179" t="s">
        <v>196</v>
      </c>
      <c r="D1730" s="179" t="s">
        <v>440</v>
      </c>
      <c r="E1730" s="180" t="s">
        <v>2245</v>
      </c>
      <c r="F1730" s="181" t="s">
        <v>2246</v>
      </c>
      <c r="G1730" s="182" t="s">
        <v>2247</v>
      </c>
      <c r="H1730" s="183">
        <v>7</v>
      </c>
      <c r="I1730" s="184"/>
      <c r="J1730" s="185">
        <f>ROUND(I1730*H1730,2)</f>
        <v>0</v>
      </c>
      <c r="K1730" s="181" t="s">
        <v>363</v>
      </c>
      <c r="L1730" s="186"/>
      <c r="M1730" s="187" t="s">
        <v>19</v>
      </c>
      <c r="N1730" s="188" t="s">
        <v>49</v>
      </c>
      <c r="P1730" s="143">
        <f>O1730*H1730</f>
        <v>0</v>
      </c>
      <c r="Q1730" s="143">
        <v>2.0000000000000001E-4</v>
      </c>
      <c r="R1730" s="143">
        <f>Q1730*H1730</f>
        <v>1.4E-3</v>
      </c>
      <c r="S1730" s="143">
        <v>0</v>
      </c>
      <c r="T1730" s="144">
        <f>S1730*H1730</f>
        <v>0</v>
      </c>
      <c r="AR1730" s="145" t="s">
        <v>558</v>
      </c>
      <c r="AT1730" s="145" t="s">
        <v>440</v>
      </c>
      <c r="AU1730" s="145" t="s">
        <v>90</v>
      </c>
      <c r="AY1730" s="18" t="s">
        <v>358</v>
      </c>
      <c r="BE1730" s="146">
        <f>IF(N1730="základní",J1730,0)</f>
        <v>0</v>
      </c>
      <c r="BF1730" s="146">
        <f>IF(N1730="snížená",J1730,0)</f>
        <v>0</v>
      </c>
      <c r="BG1730" s="146">
        <f>IF(N1730="zákl. přenesená",J1730,0)</f>
        <v>0</v>
      </c>
      <c r="BH1730" s="146">
        <f>IF(N1730="sníž. přenesená",J1730,0)</f>
        <v>0</v>
      </c>
      <c r="BI1730" s="146">
        <f>IF(N1730="nulová",J1730,0)</f>
        <v>0</v>
      </c>
      <c r="BJ1730" s="18" t="s">
        <v>90</v>
      </c>
      <c r="BK1730" s="146">
        <f>ROUND(I1730*H1730,2)</f>
        <v>0</v>
      </c>
      <c r="BL1730" s="18" t="s">
        <v>454</v>
      </c>
      <c r="BM1730" s="145" t="s">
        <v>6385</v>
      </c>
    </row>
    <row r="1731" spans="2:65" s="1" customFormat="1" ht="49.15" customHeight="1">
      <c r="B1731" s="33"/>
      <c r="C1731" s="134" t="s">
        <v>2127</v>
      </c>
      <c r="D1731" s="134" t="s">
        <v>360</v>
      </c>
      <c r="E1731" s="135" t="s">
        <v>2250</v>
      </c>
      <c r="F1731" s="136" t="s">
        <v>2251</v>
      </c>
      <c r="G1731" s="137" t="s">
        <v>1498</v>
      </c>
      <c r="H1731" s="189"/>
      <c r="I1731" s="139"/>
      <c r="J1731" s="140">
        <f>ROUND(I1731*H1731,2)</f>
        <v>0</v>
      </c>
      <c r="K1731" s="136" t="s">
        <v>363</v>
      </c>
      <c r="L1731" s="33"/>
      <c r="M1731" s="141" t="s">
        <v>19</v>
      </c>
      <c r="N1731" s="142" t="s">
        <v>49</v>
      </c>
      <c r="P1731" s="143">
        <f>O1731*H1731</f>
        <v>0</v>
      </c>
      <c r="Q1731" s="143">
        <v>0</v>
      </c>
      <c r="R1731" s="143">
        <f>Q1731*H1731</f>
        <v>0</v>
      </c>
      <c r="S1731" s="143">
        <v>0</v>
      </c>
      <c r="T1731" s="144">
        <f>S1731*H1731</f>
        <v>0</v>
      </c>
      <c r="AR1731" s="145" t="s">
        <v>454</v>
      </c>
      <c r="AT1731" s="145" t="s">
        <v>360</v>
      </c>
      <c r="AU1731" s="145" t="s">
        <v>90</v>
      </c>
      <c r="AY1731" s="18" t="s">
        <v>358</v>
      </c>
      <c r="BE1731" s="146">
        <f>IF(N1731="základní",J1731,0)</f>
        <v>0</v>
      </c>
      <c r="BF1731" s="146">
        <f>IF(N1731="snížená",J1731,0)</f>
        <v>0</v>
      </c>
      <c r="BG1731" s="146">
        <f>IF(N1731="zákl. přenesená",J1731,0)</f>
        <v>0</v>
      </c>
      <c r="BH1731" s="146">
        <f>IF(N1731="sníž. přenesená",J1731,0)</f>
        <v>0</v>
      </c>
      <c r="BI1731" s="146">
        <f>IF(N1731="nulová",J1731,0)</f>
        <v>0</v>
      </c>
      <c r="BJ1731" s="18" t="s">
        <v>90</v>
      </c>
      <c r="BK1731" s="146">
        <f>ROUND(I1731*H1731,2)</f>
        <v>0</v>
      </c>
      <c r="BL1731" s="18" t="s">
        <v>454</v>
      </c>
      <c r="BM1731" s="145" t="s">
        <v>2252</v>
      </c>
    </row>
    <row r="1732" spans="2:65" s="1" customFormat="1" ht="11.25">
      <c r="B1732" s="33"/>
      <c r="D1732" s="147" t="s">
        <v>366</v>
      </c>
      <c r="F1732" s="148" t="s">
        <v>2253</v>
      </c>
      <c r="I1732" s="149"/>
      <c r="L1732" s="33"/>
      <c r="M1732" s="150"/>
      <c r="T1732" s="54"/>
      <c r="AT1732" s="18" t="s">
        <v>366</v>
      </c>
      <c r="AU1732" s="18" t="s">
        <v>90</v>
      </c>
    </row>
    <row r="1733" spans="2:65" s="11" customFormat="1" ht="22.9" customHeight="1">
      <c r="B1733" s="122"/>
      <c r="D1733" s="123" t="s">
        <v>76</v>
      </c>
      <c r="E1733" s="132" t="s">
        <v>2254</v>
      </c>
      <c r="F1733" s="132" t="s">
        <v>2255</v>
      </c>
      <c r="I1733" s="125"/>
      <c r="J1733" s="133">
        <f>BK1733</f>
        <v>0</v>
      </c>
      <c r="L1733" s="122"/>
      <c r="M1733" s="127"/>
      <c r="P1733" s="128">
        <f>SUM(P1734:P1789)</f>
        <v>0</v>
      </c>
      <c r="R1733" s="128">
        <f>SUM(R1734:R1789)</f>
        <v>0</v>
      </c>
      <c r="T1733" s="129">
        <f>SUM(T1734:T1789)</f>
        <v>0</v>
      </c>
      <c r="AR1733" s="123" t="s">
        <v>90</v>
      </c>
      <c r="AT1733" s="130" t="s">
        <v>76</v>
      </c>
      <c r="AU1733" s="130" t="s">
        <v>84</v>
      </c>
      <c r="AY1733" s="123" t="s">
        <v>358</v>
      </c>
      <c r="BK1733" s="131">
        <f>SUM(BK1734:BK1789)</f>
        <v>0</v>
      </c>
    </row>
    <row r="1734" spans="2:65" s="1" customFormat="1" ht="49.15" customHeight="1">
      <c r="B1734" s="33"/>
      <c r="C1734" s="134" t="s">
        <v>2130</v>
      </c>
      <c r="D1734" s="134" t="s">
        <v>360</v>
      </c>
      <c r="E1734" s="135" t="s">
        <v>6386</v>
      </c>
      <c r="F1734" s="136" t="s">
        <v>6387</v>
      </c>
      <c r="G1734" s="137" t="s">
        <v>504</v>
      </c>
      <c r="H1734" s="138">
        <v>1</v>
      </c>
      <c r="I1734" s="139"/>
      <c r="J1734" s="140">
        <f>ROUND(I1734*H1734,2)</f>
        <v>0</v>
      </c>
      <c r="K1734" s="136" t="s">
        <v>19</v>
      </c>
      <c r="L1734" s="33"/>
      <c r="M1734" s="141" t="s">
        <v>19</v>
      </c>
      <c r="N1734" s="142" t="s">
        <v>49</v>
      </c>
      <c r="P1734" s="143">
        <f>O1734*H1734</f>
        <v>0</v>
      </c>
      <c r="Q1734" s="143">
        <v>0</v>
      </c>
      <c r="R1734" s="143">
        <f>Q1734*H1734</f>
        <v>0</v>
      </c>
      <c r="S1734" s="143">
        <v>0</v>
      </c>
      <c r="T1734" s="144">
        <f>S1734*H1734</f>
        <v>0</v>
      </c>
      <c r="AR1734" s="145" t="s">
        <v>454</v>
      </c>
      <c r="AT1734" s="145" t="s">
        <v>360</v>
      </c>
      <c r="AU1734" s="145" t="s">
        <v>90</v>
      </c>
      <c r="AY1734" s="18" t="s">
        <v>358</v>
      </c>
      <c r="BE1734" s="146">
        <f>IF(N1734="základní",J1734,0)</f>
        <v>0</v>
      </c>
      <c r="BF1734" s="146">
        <f>IF(N1734="snížená",J1734,0)</f>
        <v>0</v>
      </c>
      <c r="BG1734" s="146">
        <f>IF(N1734="zákl. přenesená",J1734,0)</f>
        <v>0</v>
      </c>
      <c r="BH1734" s="146">
        <f>IF(N1734="sníž. přenesená",J1734,0)</f>
        <v>0</v>
      </c>
      <c r="BI1734" s="146">
        <f>IF(N1734="nulová",J1734,0)</f>
        <v>0</v>
      </c>
      <c r="BJ1734" s="18" t="s">
        <v>90</v>
      </c>
      <c r="BK1734" s="146">
        <f>ROUND(I1734*H1734,2)</f>
        <v>0</v>
      </c>
      <c r="BL1734" s="18" t="s">
        <v>454</v>
      </c>
      <c r="BM1734" s="145" t="s">
        <v>6388</v>
      </c>
    </row>
    <row r="1735" spans="2:65" s="12" customFormat="1" ht="11.25">
      <c r="B1735" s="151"/>
      <c r="D1735" s="152" t="s">
        <v>368</v>
      </c>
      <c r="E1735" s="153" t="s">
        <v>19</v>
      </c>
      <c r="F1735" s="154" t="s">
        <v>485</v>
      </c>
      <c r="H1735" s="153" t="s">
        <v>19</v>
      </c>
      <c r="I1735" s="155"/>
      <c r="L1735" s="151"/>
      <c r="M1735" s="156"/>
      <c r="T1735" s="157"/>
      <c r="AT1735" s="153" t="s">
        <v>368</v>
      </c>
      <c r="AU1735" s="153" t="s">
        <v>90</v>
      </c>
      <c r="AV1735" s="12" t="s">
        <v>84</v>
      </c>
      <c r="AW1735" s="12" t="s">
        <v>36</v>
      </c>
      <c r="AX1735" s="12" t="s">
        <v>77</v>
      </c>
      <c r="AY1735" s="153" t="s">
        <v>358</v>
      </c>
    </row>
    <row r="1736" spans="2:65" s="12" customFormat="1" ht="11.25">
      <c r="B1736" s="151"/>
      <c r="D1736" s="152" t="s">
        <v>368</v>
      </c>
      <c r="E1736" s="153" t="s">
        <v>19</v>
      </c>
      <c r="F1736" s="154" t="s">
        <v>6389</v>
      </c>
      <c r="H1736" s="153" t="s">
        <v>19</v>
      </c>
      <c r="I1736" s="155"/>
      <c r="L1736" s="151"/>
      <c r="M1736" s="156"/>
      <c r="T1736" s="157"/>
      <c r="AT1736" s="153" t="s">
        <v>368</v>
      </c>
      <c r="AU1736" s="153" t="s">
        <v>90</v>
      </c>
      <c r="AV1736" s="12" t="s">
        <v>84</v>
      </c>
      <c r="AW1736" s="12" t="s">
        <v>36</v>
      </c>
      <c r="AX1736" s="12" t="s">
        <v>77</v>
      </c>
      <c r="AY1736" s="153" t="s">
        <v>358</v>
      </c>
    </row>
    <row r="1737" spans="2:65" s="13" customFormat="1" ht="11.25">
      <c r="B1737" s="158"/>
      <c r="D1737" s="152" t="s">
        <v>368</v>
      </c>
      <c r="E1737" s="159" t="s">
        <v>19</v>
      </c>
      <c r="F1737" s="160" t="s">
        <v>2365</v>
      </c>
      <c r="H1737" s="161">
        <v>1</v>
      </c>
      <c r="I1737" s="162"/>
      <c r="L1737" s="158"/>
      <c r="M1737" s="163"/>
      <c r="T1737" s="164"/>
      <c r="AT1737" s="159" t="s">
        <v>368</v>
      </c>
      <c r="AU1737" s="159" t="s">
        <v>90</v>
      </c>
      <c r="AV1737" s="13" t="s">
        <v>90</v>
      </c>
      <c r="AW1737" s="13" t="s">
        <v>36</v>
      </c>
      <c r="AX1737" s="13" t="s">
        <v>77</v>
      </c>
      <c r="AY1737" s="159" t="s">
        <v>358</v>
      </c>
    </row>
    <row r="1738" spans="2:65" s="14" customFormat="1" ht="11.25">
      <c r="B1738" s="165"/>
      <c r="D1738" s="152" t="s">
        <v>368</v>
      </c>
      <c r="E1738" s="166" t="s">
        <v>19</v>
      </c>
      <c r="F1738" s="167" t="s">
        <v>371</v>
      </c>
      <c r="H1738" s="168">
        <v>1</v>
      </c>
      <c r="I1738" s="169"/>
      <c r="L1738" s="165"/>
      <c r="M1738" s="170"/>
      <c r="T1738" s="171"/>
      <c r="AT1738" s="166" t="s">
        <v>368</v>
      </c>
      <c r="AU1738" s="166" t="s">
        <v>90</v>
      </c>
      <c r="AV1738" s="14" t="s">
        <v>364</v>
      </c>
      <c r="AW1738" s="14" t="s">
        <v>36</v>
      </c>
      <c r="AX1738" s="14" t="s">
        <v>84</v>
      </c>
      <c r="AY1738" s="166" t="s">
        <v>358</v>
      </c>
    </row>
    <row r="1739" spans="2:65" s="1" customFormat="1" ht="49.15" customHeight="1">
      <c r="B1739" s="33"/>
      <c r="C1739" s="134" t="s">
        <v>2134</v>
      </c>
      <c r="D1739" s="134" t="s">
        <v>360</v>
      </c>
      <c r="E1739" s="135" t="s">
        <v>6390</v>
      </c>
      <c r="F1739" s="136" t="s">
        <v>6387</v>
      </c>
      <c r="G1739" s="137" t="s">
        <v>504</v>
      </c>
      <c r="H1739" s="138">
        <v>1</v>
      </c>
      <c r="I1739" s="139"/>
      <c r="J1739" s="140">
        <f>ROUND(I1739*H1739,2)</f>
        <v>0</v>
      </c>
      <c r="K1739" s="136" t="s">
        <v>19</v>
      </c>
      <c r="L1739" s="33"/>
      <c r="M1739" s="141" t="s">
        <v>19</v>
      </c>
      <c r="N1739" s="142" t="s">
        <v>49</v>
      </c>
      <c r="P1739" s="143">
        <f>O1739*H1739</f>
        <v>0</v>
      </c>
      <c r="Q1739" s="143">
        <v>0</v>
      </c>
      <c r="R1739" s="143">
        <f>Q1739*H1739</f>
        <v>0</v>
      </c>
      <c r="S1739" s="143">
        <v>0</v>
      </c>
      <c r="T1739" s="144">
        <f>S1739*H1739</f>
        <v>0</v>
      </c>
      <c r="AR1739" s="145" t="s">
        <v>454</v>
      </c>
      <c r="AT1739" s="145" t="s">
        <v>360</v>
      </c>
      <c r="AU1739" s="145" t="s">
        <v>90</v>
      </c>
      <c r="AY1739" s="18" t="s">
        <v>358</v>
      </c>
      <c r="BE1739" s="146">
        <f>IF(N1739="základní",J1739,0)</f>
        <v>0</v>
      </c>
      <c r="BF1739" s="146">
        <f>IF(N1739="snížená",J1739,0)</f>
        <v>0</v>
      </c>
      <c r="BG1739" s="146">
        <f>IF(N1739="zákl. přenesená",J1739,0)</f>
        <v>0</v>
      </c>
      <c r="BH1739" s="146">
        <f>IF(N1739="sníž. přenesená",J1739,0)</f>
        <v>0</v>
      </c>
      <c r="BI1739" s="146">
        <f>IF(N1739="nulová",J1739,0)</f>
        <v>0</v>
      </c>
      <c r="BJ1739" s="18" t="s">
        <v>90</v>
      </c>
      <c r="BK1739" s="146">
        <f>ROUND(I1739*H1739,2)</f>
        <v>0</v>
      </c>
      <c r="BL1739" s="18" t="s">
        <v>454</v>
      </c>
      <c r="BM1739" s="145" t="s">
        <v>6391</v>
      </c>
    </row>
    <row r="1740" spans="2:65" s="12" customFormat="1" ht="11.25">
      <c r="B1740" s="151"/>
      <c r="D1740" s="152" t="s">
        <v>368</v>
      </c>
      <c r="E1740" s="153" t="s">
        <v>19</v>
      </c>
      <c r="F1740" s="154" t="s">
        <v>485</v>
      </c>
      <c r="H1740" s="153" t="s">
        <v>19</v>
      </c>
      <c r="I1740" s="155"/>
      <c r="L1740" s="151"/>
      <c r="M1740" s="156"/>
      <c r="T1740" s="157"/>
      <c r="AT1740" s="153" t="s">
        <v>368</v>
      </c>
      <c r="AU1740" s="153" t="s">
        <v>90</v>
      </c>
      <c r="AV1740" s="12" t="s">
        <v>84</v>
      </c>
      <c r="AW1740" s="12" t="s">
        <v>36</v>
      </c>
      <c r="AX1740" s="12" t="s">
        <v>77</v>
      </c>
      <c r="AY1740" s="153" t="s">
        <v>358</v>
      </c>
    </row>
    <row r="1741" spans="2:65" s="12" customFormat="1" ht="11.25">
      <c r="B1741" s="151"/>
      <c r="D1741" s="152" t="s">
        <v>368</v>
      </c>
      <c r="E1741" s="153" t="s">
        <v>19</v>
      </c>
      <c r="F1741" s="154" t="s">
        <v>6389</v>
      </c>
      <c r="H1741" s="153" t="s">
        <v>19</v>
      </c>
      <c r="I1741" s="155"/>
      <c r="L1741" s="151"/>
      <c r="M1741" s="156"/>
      <c r="T1741" s="157"/>
      <c r="AT1741" s="153" t="s">
        <v>368</v>
      </c>
      <c r="AU1741" s="153" t="s">
        <v>90</v>
      </c>
      <c r="AV1741" s="12" t="s">
        <v>84</v>
      </c>
      <c r="AW1741" s="12" t="s">
        <v>36</v>
      </c>
      <c r="AX1741" s="12" t="s">
        <v>77</v>
      </c>
      <c r="AY1741" s="153" t="s">
        <v>358</v>
      </c>
    </row>
    <row r="1742" spans="2:65" s="13" customFormat="1" ht="11.25">
      <c r="B1742" s="158"/>
      <c r="D1742" s="152" t="s">
        <v>368</v>
      </c>
      <c r="E1742" s="159" t="s">
        <v>19</v>
      </c>
      <c r="F1742" s="160" t="s">
        <v>2370</v>
      </c>
      <c r="H1742" s="161">
        <v>1</v>
      </c>
      <c r="I1742" s="162"/>
      <c r="L1742" s="158"/>
      <c r="M1742" s="163"/>
      <c r="T1742" s="164"/>
      <c r="AT1742" s="159" t="s">
        <v>368</v>
      </c>
      <c r="AU1742" s="159" t="s">
        <v>90</v>
      </c>
      <c r="AV1742" s="13" t="s">
        <v>90</v>
      </c>
      <c r="AW1742" s="13" t="s">
        <v>36</v>
      </c>
      <c r="AX1742" s="13" t="s">
        <v>77</v>
      </c>
      <c r="AY1742" s="159" t="s">
        <v>358</v>
      </c>
    </row>
    <row r="1743" spans="2:65" s="14" customFormat="1" ht="11.25">
      <c r="B1743" s="165"/>
      <c r="D1743" s="152" t="s">
        <v>368</v>
      </c>
      <c r="E1743" s="166" t="s">
        <v>19</v>
      </c>
      <c r="F1743" s="167" t="s">
        <v>371</v>
      </c>
      <c r="H1743" s="168">
        <v>1</v>
      </c>
      <c r="I1743" s="169"/>
      <c r="L1743" s="165"/>
      <c r="M1743" s="170"/>
      <c r="T1743" s="171"/>
      <c r="AT1743" s="166" t="s">
        <v>368</v>
      </c>
      <c r="AU1743" s="166" t="s">
        <v>90</v>
      </c>
      <c r="AV1743" s="14" t="s">
        <v>364</v>
      </c>
      <c r="AW1743" s="14" t="s">
        <v>36</v>
      </c>
      <c r="AX1743" s="14" t="s">
        <v>84</v>
      </c>
      <c r="AY1743" s="166" t="s">
        <v>358</v>
      </c>
    </row>
    <row r="1744" spans="2:65" s="1" customFormat="1" ht="44.25" customHeight="1">
      <c r="B1744" s="33"/>
      <c r="C1744" s="134" t="s">
        <v>2137</v>
      </c>
      <c r="D1744" s="134" t="s">
        <v>360</v>
      </c>
      <c r="E1744" s="135" t="s">
        <v>2257</v>
      </c>
      <c r="F1744" s="136" t="s">
        <v>6392</v>
      </c>
      <c r="G1744" s="137" t="s">
        <v>504</v>
      </c>
      <c r="H1744" s="138">
        <v>1</v>
      </c>
      <c r="I1744" s="139"/>
      <c r="J1744" s="140">
        <f>ROUND(I1744*H1744,2)</f>
        <v>0</v>
      </c>
      <c r="K1744" s="136" t="s">
        <v>19</v>
      </c>
      <c r="L1744" s="33"/>
      <c r="M1744" s="141" t="s">
        <v>19</v>
      </c>
      <c r="N1744" s="142" t="s">
        <v>49</v>
      </c>
      <c r="P1744" s="143">
        <f>O1744*H1744</f>
        <v>0</v>
      </c>
      <c r="Q1744" s="143">
        <v>0</v>
      </c>
      <c r="R1744" s="143">
        <f>Q1744*H1744</f>
        <v>0</v>
      </c>
      <c r="S1744" s="143">
        <v>0</v>
      </c>
      <c r="T1744" s="144">
        <f>S1744*H1744</f>
        <v>0</v>
      </c>
      <c r="AR1744" s="145" t="s">
        <v>454</v>
      </c>
      <c r="AT1744" s="145" t="s">
        <v>360</v>
      </c>
      <c r="AU1744" s="145" t="s">
        <v>90</v>
      </c>
      <c r="AY1744" s="18" t="s">
        <v>358</v>
      </c>
      <c r="BE1744" s="146">
        <f>IF(N1744="základní",J1744,0)</f>
        <v>0</v>
      </c>
      <c r="BF1744" s="146">
        <f>IF(N1744="snížená",J1744,0)</f>
        <v>0</v>
      </c>
      <c r="BG1744" s="146">
        <f>IF(N1744="zákl. přenesená",J1744,0)</f>
        <v>0</v>
      </c>
      <c r="BH1744" s="146">
        <f>IF(N1744="sníž. přenesená",J1744,0)</f>
        <v>0</v>
      </c>
      <c r="BI1744" s="146">
        <f>IF(N1744="nulová",J1744,0)</f>
        <v>0</v>
      </c>
      <c r="BJ1744" s="18" t="s">
        <v>90</v>
      </c>
      <c r="BK1744" s="146">
        <f>ROUND(I1744*H1744,2)</f>
        <v>0</v>
      </c>
      <c r="BL1744" s="18" t="s">
        <v>454</v>
      </c>
      <c r="BM1744" s="145" t="s">
        <v>6393</v>
      </c>
    </row>
    <row r="1745" spans="2:65" s="12" customFormat="1" ht="11.25">
      <c r="B1745" s="151"/>
      <c r="D1745" s="152" t="s">
        <v>368</v>
      </c>
      <c r="E1745" s="153" t="s">
        <v>19</v>
      </c>
      <c r="F1745" s="154" t="s">
        <v>485</v>
      </c>
      <c r="H1745" s="153" t="s">
        <v>19</v>
      </c>
      <c r="I1745" s="155"/>
      <c r="L1745" s="151"/>
      <c r="M1745" s="156"/>
      <c r="T1745" s="157"/>
      <c r="AT1745" s="153" t="s">
        <v>368</v>
      </c>
      <c r="AU1745" s="153" t="s">
        <v>90</v>
      </c>
      <c r="AV1745" s="12" t="s">
        <v>84</v>
      </c>
      <c r="AW1745" s="12" t="s">
        <v>36</v>
      </c>
      <c r="AX1745" s="12" t="s">
        <v>77</v>
      </c>
      <c r="AY1745" s="153" t="s">
        <v>358</v>
      </c>
    </row>
    <row r="1746" spans="2:65" s="12" customFormat="1" ht="11.25">
      <c r="B1746" s="151"/>
      <c r="D1746" s="152" t="s">
        <v>368</v>
      </c>
      <c r="E1746" s="153" t="s">
        <v>19</v>
      </c>
      <c r="F1746" s="154" t="s">
        <v>6389</v>
      </c>
      <c r="H1746" s="153" t="s">
        <v>19</v>
      </c>
      <c r="I1746" s="155"/>
      <c r="L1746" s="151"/>
      <c r="M1746" s="156"/>
      <c r="T1746" s="157"/>
      <c r="AT1746" s="153" t="s">
        <v>368</v>
      </c>
      <c r="AU1746" s="153" t="s">
        <v>90</v>
      </c>
      <c r="AV1746" s="12" t="s">
        <v>84</v>
      </c>
      <c r="AW1746" s="12" t="s">
        <v>36</v>
      </c>
      <c r="AX1746" s="12" t="s">
        <v>77</v>
      </c>
      <c r="AY1746" s="153" t="s">
        <v>358</v>
      </c>
    </row>
    <row r="1747" spans="2:65" s="13" customFormat="1" ht="11.25">
      <c r="B1747" s="158"/>
      <c r="D1747" s="152" t="s">
        <v>368</v>
      </c>
      <c r="E1747" s="159" t="s">
        <v>19</v>
      </c>
      <c r="F1747" s="160" t="s">
        <v>2261</v>
      </c>
      <c r="H1747" s="161">
        <v>1</v>
      </c>
      <c r="I1747" s="162"/>
      <c r="L1747" s="158"/>
      <c r="M1747" s="163"/>
      <c r="T1747" s="164"/>
      <c r="AT1747" s="159" t="s">
        <v>368</v>
      </c>
      <c r="AU1747" s="159" t="s">
        <v>90</v>
      </c>
      <c r="AV1747" s="13" t="s">
        <v>90</v>
      </c>
      <c r="AW1747" s="13" t="s">
        <v>36</v>
      </c>
      <c r="AX1747" s="13" t="s">
        <v>77</v>
      </c>
      <c r="AY1747" s="159" t="s">
        <v>358</v>
      </c>
    </row>
    <row r="1748" spans="2:65" s="14" customFormat="1" ht="11.25">
      <c r="B1748" s="165"/>
      <c r="D1748" s="152" t="s">
        <v>368</v>
      </c>
      <c r="E1748" s="166" t="s">
        <v>19</v>
      </c>
      <c r="F1748" s="167" t="s">
        <v>371</v>
      </c>
      <c r="H1748" s="168">
        <v>1</v>
      </c>
      <c r="I1748" s="169"/>
      <c r="L1748" s="165"/>
      <c r="M1748" s="170"/>
      <c r="T1748" s="171"/>
      <c r="AT1748" s="166" t="s">
        <v>368</v>
      </c>
      <c r="AU1748" s="166" t="s">
        <v>90</v>
      </c>
      <c r="AV1748" s="14" t="s">
        <v>364</v>
      </c>
      <c r="AW1748" s="14" t="s">
        <v>36</v>
      </c>
      <c r="AX1748" s="14" t="s">
        <v>84</v>
      </c>
      <c r="AY1748" s="166" t="s">
        <v>358</v>
      </c>
    </row>
    <row r="1749" spans="2:65" s="1" customFormat="1" ht="49.15" customHeight="1">
      <c r="B1749" s="33"/>
      <c r="C1749" s="134" t="s">
        <v>2140</v>
      </c>
      <c r="D1749" s="134" t="s">
        <v>360</v>
      </c>
      <c r="E1749" s="135" t="s">
        <v>2263</v>
      </c>
      <c r="F1749" s="136" t="s">
        <v>6387</v>
      </c>
      <c r="G1749" s="137" t="s">
        <v>504</v>
      </c>
      <c r="H1749" s="138">
        <v>1</v>
      </c>
      <c r="I1749" s="139"/>
      <c r="J1749" s="140">
        <f>ROUND(I1749*H1749,2)</f>
        <v>0</v>
      </c>
      <c r="K1749" s="136" t="s">
        <v>19</v>
      </c>
      <c r="L1749" s="33"/>
      <c r="M1749" s="141" t="s">
        <v>19</v>
      </c>
      <c r="N1749" s="142" t="s">
        <v>49</v>
      </c>
      <c r="P1749" s="143">
        <f>O1749*H1749</f>
        <v>0</v>
      </c>
      <c r="Q1749" s="143">
        <v>0</v>
      </c>
      <c r="R1749" s="143">
        <f>Q1749*H1749</f>
        <v>0</v>
      </c>
      <c r="S1749" s="143">
        <v>0</v>
      </c>
      <c r="T1749" s="144">
        <f>S1749*H1749</f>
        <v>0</v>
      </c>
      <c r="AR1749" s="145" t="s">
        <v>454</v>
      </c>
      <c r="AT1749" s="145" t="s">
        <v>360</v>
      </c>
      <c r="AU1749" s="145" t="s">
        <v>90</v>
      </c>
      <c r="AY1749" s="18" t="s">
        <v>358</v>
      </c>
      <c r="BE1749" s="146">
        <f>IF(N1749="základní",J1749,0)</f>
        <v>0</v>
      </c>
      <c r="BF1749" s="146">
        <f>IF(N1749="snížená",J1749,0)</f>
        <v>0</v>
      </c>
      <c r="BG1749" s="146">
        <f>IF(N1749="zákl. přenesená",J1749,0)</f>
        <v>0</v>
      </c>
      <c r="BH1749" s="146">
        <f>IF(N1749="sníž. přenesená",J1749,0)</f>
        <v>0</v>
      </c>
      <c r="BI1749" s="146">
        <f>IF(N1749="nulová",J1749,0)</f>
        <v>0</v>
      </c>
      <c r="BJ1749" s="18" t="s">
        <v>90</v>
      </c>
      <c r="BK1749" s="146">
        <f>ROUND(I1749*H1749,2)</f>
        <v>0</v>
      </c>
      <c r="BL1749" s="18" t="s">
        <v>454</v>
      </c>
      <c r="BM1749" s="145" t="s">
        <v>6394</v>
      </c>
    </row>
    <row r="1750" spans="2:65" s="12" customFormat="1" ht="11.25">
      <c r="B1750" s="151"/>
      <c r="D1750" s="152" t="s">
        <v>368</v>
      </c>
      <c r="E1750" s="153" t="s">
        <v>19</v>
      </c>
      <c r="F1750" s="154" t="s">
        <v>485</v>
      </c>
      <c r="H1750" s="153" t="s">
        <v>19</v>
      </c>
      <c r="I1750" s="155"/>
      <c r="L1750" s="151"/>
      <c r="M1750" s="156"/>
      <c r="T1750" s="157"/>
      <c r="AT1750" s="153" t="s">
        <v>368</v>
      </c>
      <c r="AU1750" s="153" t="s">
        <v>90</v>
      </c>
      <c r="AV1750" s="12" t="s">
        <v>84</v>
      </c>
      <c r="AW1750" s="12" t="s">
        <v>36</v>
      </c>
      <c r="AX1750" s="12" t="s">
        <v>77</v>
      </c>
      <c r="AY1750" s="153" t="s">
        <v>358</v>
      </c>
    </row>
    <row r="1751" spans="2:65" s="12" customFormat="1" ht="11.25">
      <c r="B1751" s="151"/>
      <c r="D1751" s="152" t="s">
        <v>368</v>
      </c>
      <c r="E1751" s="153" t="s">
        <v>19</v>
      </c>
      <c r="F1751" s="154" t="s">
        <v>6389</v>
      </c>
      <c r="H1751" s="153" t="s">
        <v>19</v>
      </c>
      <c r="I1751" s="155"/>
      <c r="L1751" s="151"/>
      <c r="M1751" s="156"/>
      <c r="T1751" s="157"/>
      <c r="AT1751" s="153" t="s">
        <v>368</v>
      </c>
      <c r="AU1751" s="153" t="s">
        <v>90</v>
      </c>
      <c r="AV1751" s="12" t="s">
        <v>84</v>
      </c>
      <c r="AW1751" s="12" t="s">
        <v>36</v>
      </c>
      <c r="AX1751" s="12" t="s">
        <v>77</v>
      </c>
      <c r="AY1751" s="153" t="s">
        <v>358</v>
      </c>
    </row>
    <row r="1752" spans="2:65" s="13" customFormat="1" ht="11.25">
      <c r="B1752" s="158"/>
      <c r="D1752" s="152" t="s">
        <v>368</v>
      </c>
      <c r="E1752" s="159" t="s">
        <v>19</v>
      </c>
      <c r="F1752" s="160" t="s">
        <v>2266</v>
      </c>
      <c r="H1752" s="161">
        <v>1</v>
      </c>
      <c r="I1752" s="162"/>
      <c r="L1752" s="158"/>
      <c r="M1752" s="163"/>
      <c r="T1752" s="164"/>
      <c r="AT1752" s="159" t="s">
        <v>368</v>
      </c>
      <c r="AU1752" s="159" t="s">
        <v>90</v>
      </c>
      <c r="AV1752" s="13" t="s">
        <v>90</v>
      </c>
      <c r="AW1752" s="13" t="s">
        <v>36</v>
      </c>
      <c r="AX1752" s="13" t="s">
        <v>77</v>
      </c>
      <c r="AY1752" s="159" t="s">
        <v>358</v>
      </c>
    </row>
    <row r="1753" spans="2:65" s="14" customFormat="1" ht="11.25">
      <c r="B1753" s="165"/>
      <c r="D1753" s="152" t="s">
        <v>368</v>
      </c>
      <c r="E1753" s="166" t="s">
        <v>19</v>
      </c>
      <c r="F1753" s="167" t="s">
        <v>371</v>
      </c>
      <c r="H1753" s="168">
        <v>1</v>
      </c>
      <c r="I1753" s="169"/>
      <c r="L1753" s="165"/>
      <c r="M1753" s="170"/>
      <c r="T1753" s="171"/>
      <c r="AT1753" s="166" t="s">
        <v>368</v>
      </c>
      <c r="AU1753" s="166" t="s">
        <v>90</v>
      </c>
      <c r="AV1753" s="14" t="s">
        <v>364</v>
      </c>
      <c r="AW1753" s="14" t="s">
        <v>36</v>
      </c>
      <c r="AX1753" s="14" t="s">
        <v>84</v>
      </c>
      <c r="AY1753" s="166" t="s">
        <v>358</v>
      </c>
    </row>
    <row r="1754" spans="2:65" s="1" customFormat="1" ht="44.25" customHeight="1">
      <c r="B1754" s="33"/>
      <c r="C1754" s="134" t="s">
        <v>2145</v>
      </c>
      <c r="D1754" s="134" t="s">
        <v>360</v>
      </c>
      <c r="E1754" s="135" t="s">
        <v>2268</v>
      </c>
      <c r="F1754" s="136" t="s">
        <v>6395</v>
      </c>
      <c r="G1754" s="137" t="s">
        <v>504</v>
      </c>
      <c r="H1754" s="138">
        <v>1</v>
      </c>
      <c r="I1754" s="139"/>
      <c r="J1754" s="140">
        <f>ROUND(I1754*H1754,2)</f>
        <v>0</v>
      </c>
      <c r="K1754" s="136" t="s">
        <v>19</v>
      </c>
      <c r="L1754" s="33"/>
      <c r="M1754" s="141" t="s">
        <v>19</v>
      </c>
      <c r="N1754" s="142" t="s">
        <v>49</v>
      </c>
      <c r="P1754" s="143">
        <f>O1754*H1754</f>
        <v>0</v>
      </c>
      <c r="Q1754" s="143">
        <v>0</v>
      </c>
      <c r="R1754" s="143">
        <f>Q1754*H1754</f>
        <v>0</v>
      </c>
      <c r="S1754" s="143">
        <v>0</v>
      </c>
      <c r="T1754" s="144">
        <f>S1754*H1754</f>
        <v>0</v>
      </c>
      <c r="AR1754" s="145" t="s">
        <v>454</v>
      </c>
      <c r="AT1754" s="145" t="s">
        <v>360</v>
      </c>
      <c r="AU1754" s="145" t="s">
        <v>90</v>
      </c>
      <c r="AY1754" s="18" t="s">
        <v>358</v>
      </c>
      <c r="BE1754" s="146">
        <f>IF(N1754="základní",J1754,0)</f>
        <v>0</v>
      </c>
      <c r="BF1754" s="146">
        <f>IF(N1754="snížená",J1754,0)</f>
        <v>0</v>
      </c>
      <c r="BG1754" s="146">
        <f>IF(N1754="zákl. přenesená",J1754,0)</f>
        <v>0</v>
      </c>
      <c r="BH1754" s="146">
        <f>IF(N1754="sníž. přenesená",J1754,0)</f>
        <v>0</v>
      </c>
      <c r="BI1754" s="146">
        <f>IF(N1754="nulová",J1754,0)</f>
        <v>0</v>
      </c>
      <c r="BJ1754" s="18" t="s">
        <v>90</v>
      </c>
      <c r="BK1754" s="146">
        <f>ROUND(I1754*H1754,2)</f>
        <v>0</v>
      </c>
      <c r="BL1754" s="18" t="s">
        <v>454</v>
      </c>
      <c r="BM1754" s="145" t="s">
        <v>6396</v>
      </c>
    </row>
    <row r="1755" spans="2:65" s="12" customFormat="1" ht="11.25">
      <c r="B1755" s="151"/>
      <c r="D1755" s="152" t="s">
        <v>368</v>
      </c>
      <c r="E1755" s="153" t="s">
        <v>19</v>
      </c>
      <c r="F1755" s="154" t="s">
        <v>485</v>
      </c>
      <c r="H1755" s="153" t="s">
        <v>19</v>
      </c>
      <c r="I1755" s="155"/>
      <c r="L1755" s="151"/>
      <c r="M1755" s="156"/>
      <c r="T1755" s="157"/>
      <c r="AT1755" s="153" t="s">
        <v>368</v>
      </c>
      <c r="AU1755" s="153" t="s">
        <v>90</v>
      </c>
      <c r="AV1755" s="12" t="s">
        <v>84</v>
      </c>
      <c r="AW1755" s="12" t="s">
        <v>36</v>
      </c>
      <c r="AX1755" s="12" t="s">
        <v>77</v>
      </c>
      <c r="AY1755" s="153" t="s">
        <v>358</v>
      </c>
    </row>
    <row r="1756" spans="2:65" s="12" customFormat="1" ht="11.25">
      <c r="B1756" s="151"/>
      <c r="D1756" s="152" t="s">
        <v>368</v>
      </c>
      <c r="E1756" s="153" t="s">
        <v>19</v>
      </c>
      <c r="F1756" s="154" t="s">
        <v>6389</v>
      </c>
      <c r="H1756" s="153" t="s">
        <v>19</v>
      </c>
      <c r="I1756" s="155"/>
      <c r="L1756" s="151"/>
      <c r="M1756" s="156"/>
      <c r="T1756" s="157"/>
      <c r="AT1756" s="153" t="s">
        <v>368</v>
      </c>
      <c r="AU1756" s="153" t="s">
        <v>90</v>
      </c>
      <c r="AV1756" s="12" t="s">
        <v>84</v>
      </c>
      <c r="AW1756" s="12" t="s">
        <v>36</v>
      </c>
      <c r="AX1756" s="12" t="s">
        <v>77</v>
      </c>
      <c r="AY1756" s="153" t="s">
        <v>358</v>
      </c>
    </row>
    <row r="1757" spans="2:65" s="13" customFormat="1" ht="11.25">
      <c r="B1757" s="158"/>
      <c r="D1757" s="152" t="s">
        <v>368</v>
      </c>
      <c r="E1757" s="159" t="s">
        <v>19</v>
      </c>
      <c r="F1757" s="160" t="s">
        <v>2270</v>
      </c>
      <c r="H1757" s="161">
        <v>1</v>
      </c>
      <c r="I1757" s="162"/>
      <c r="L1757" s="158"/>
      <c r="M1757" s="163"/>
      <c r="T1757" s="164"/>
      <c r="AT1757" s="159" t="s">
        <v>368</v>
      </c>
      <c r="AU1757" s="159" t="s">
        <v>90</v>
      </c>
      <c r="AV1757" s="13" t="s">
        <v>90</v>
      </c>
      <c r="AW1757" s="13" t="s">
        <v>36</v>
      </c>
      <c r="AX1757" s="13" t="s">
        <v>77</v>
      </c>
      <c r="AY1757" s="159" t="s">
        <v>358</v>
      </c>
    </row>
    <row r="1758" spans="2:65" s="14" customFormat="1" ht="11.25">
      <c r="B1758" s="165"/>
      <c r="D1758" s="152" t="s">
        <v>368</v>
      </c>
      <c r="E1758" s="166" t="s">
        <v>19</v>
      </c>
      <c r="F1758" s="167" t="s">
        <v>371</v>
      </c>
      <c r="H1758" s="168">
        <v>1</v>
      </c>
      <c r="I1758" s="169"/>
      <c r="L1758" s="165"/>
      <c r="M1758" s="170"/>
      <c r="T1758" s="171"/>
      <c r="AT1758" s="166" t="s">
        <v>368</v>
      </c>
      <c r="AU1758" s="166" t="s">
        <v>90</v>
      </c>
      <c r="AV1758" s="14" t="s">
        <v>364</v>
      </c>
      <c r="AW1758" s="14" t="s">
        <v>36</v>
      </c>
      <c r="AX1758" s="14" t="s">
        <v>84</v>
      </c>
      <c r="AY1758" s="166" t="s">
        <v>358</v>
      </c>
    </row>
    <row r="1759" spans="2:65" s="1" customFormat="1" ht="44.25" customHeight="1">
      <c r="B1759" s="33"/>
      <c r="C1759" s="134" t="s">
        <v>2149</v>
      </c>
      <c r="D1759" s="134" t="s">
        <v>360</v>
      </c>
      <c r="E1759" s="135" t="s">
        <v>2272</v>
      </c>
      <c r="F1759" s="136" t="s">
        <v>6395</v>
      </c>
      <c r="G1759" s="137" t="s">
        <v>504</v>
      </c>
      <c r="H1759" s="138">
        <v>1</v>
      </c>
      <c r="I1759" s="139"/>
      <c r="J1759" s="140">
        <f>ROUND(I1759*H1759,2)</f>
        <v>0</v>
      </c>
      <c r="K1759" s="136" t="s">
        <v>19</v>
      </c>
      <c r="L1759" s="33"/>
      <c r="M1759" s="141" t="s">
        <v>19</v>
      </c>
      <c r="N1759" s="142" t="s">
        <v>49</v>
      </c>
      <c r="P1759" s="143">
        <f>O1759*H1759</f>
        <v>0</v>
      </c>
      <c r="Q1759" s="143">
        <v>0</v>
      </c>
      <c r="R1759" s="143">
        <f>Q1759*H1759</f>
        <v>0</v>
      </c>
      <c r="S1759" s="143">
        <v>0</v>
      </c>
      <c r="T1759" s="144">
        <f>S1759*H1759</f>
        <v>0</v>
      </c>
      <c r="AR1759" s="145" t="s">
        <v>454</v>
      </c>
      <c r="AT1759" s="145" t="s">
        <v>360</v>
      </c>
      <c r="AU1759" s="145" t="s">
        <v>90</v>
      </c>
      <c r="AY1759" s="18" t="s">
        <v>358</v>
      </c>
      <c r="BE1759" s="146">
        <f>IF(N1759="základní",J1759,0)</f>
        <v>0</v>
      </c>
      <c r="BF1759" s="146">
        <f>IF(N1759="snížená",J1759,0)</f>
        <v>0</v>
      </c>
      <c r="BG1759" s="146">
        <f>IF(N1759="zákl. přenesená",J1759,0)</f>
        <v>0</v>
      </c>
      <c r="BH1759" s="146">
        <f>IF(N1759="sníž. přenesená",J1759,0)</f>
        <v>0</v>
      </c>
      <c r="BI1759" s="146">
        <f>IF(N1759="nulová",J1759,0)</f>
        <v>0</v>
      </c>
      <c r="BJ1759" s="18" t="s">
        <v>90</v>
      </c>
      <c r="BK1759" s="146">
        <f>ROUND(I1759*H1759,2)</f>
        <v>0</v>
      </c>
      <c r="BL1759" s="18" t="s">
        <v>454</v>
      </c>
      <c r="BM1759" s="145" t="s">
        <v>6397</v>
      </c>
    </row>
    <row r="1760" spans="2:65" s="12" customFormat="1" ht="11.25">
      <c r="B1760" s="151"/>
      <c r="D1760" s="152" t="s">
        <v>368</v>
      </c>
      <c r="E1760" s="153" t="s">
        <v>19</v>
      </c>
      <c r="F1760" s="154" t="s">
        <v>485</v>
      </c>
      <c r="H1760" s="153" t="s">
        <v>19</v>
      </c>
      <c r="I1760" s="155"/>
      <c r="L1760" s="151"/>
      <c r="M1760" s="156"/>
      <c r="T1760" s="157"/>
      <c r="AT1760" s="153" t="s">
        <v>368</v>
      </c>
      <c r="AU1760" s="153" t="s">
        <v>90</v>
      </c>
      <c r="AV1760" s="12" t="s">
        <v>84</v>
      </c>
      <c r="AW1760" s="12" t="s">
        <v>36</v>
      </c>
      <c r="AX1760" s="12" t="s">
        <v>77</v>
      </c>
      <c r="AY1760" s="153" t="s">
        <v>358</v>
      </c>
    </row>
    <row r="1761" spans="2:65" s="12" customFormat="1" ht="11.25">
      <c r="B1761" s="151"/>
      <c r="D1761" s="152" t="s">
        <v>368</v>
      </c>
      <c r="E1761" s="153" t="s">
        <v>19</v>
      </c>
      <c r="F1761" s="154" t="s">
        <v>6389</v>
      </c>
      <c r="H1761" s="153" t="s">
        <v>19</v>
      </c>
      <c r="I1761" s="155"/>
      <c r="L1761" s="151"/>
      <c r="M1761" s="156"/>
      <c r="T1761" s="157"/>
      <c r="AT1761" s="153" t="s">
        <v>368</v>
      </c>
      <c r="AU1761" s="153" t="s">
        <v>90</v>
      </c>
      <c r="AV1761" s="12" t="s">
        <v>84</v>
      </c>
      <c r="AW1761" s="12" t="s">
        <v>36</v>
      </c>
      <c r="AX1761" s="12" t="s">
        <v>77</v>
      </c>
      <c r="AY1761" s="153" t="s">
        <v>358</v>
      </c>
    </row>
    <row r="1762" spans="2:65" s="13" customFormat="1" ht="11.25">
      <c r="B1762" s="158"/>
      <c r="D1762" s="152" t="s">
        <v>368</v>
      </c>
      <c r="E1762" s="159" t="s">
        <v>19</v>
      </c>
      <c r="F1762" s="160" t="s">
        <v>2274</v>
      </c>
      <c r="H1762" s="161">
        <v>1</v>
      </c>
      <c r="I1762" s="162"/>
      <c r="L1762" s="158"/>
      <c r="M1762" s="163"/>
      <c r="T1762" s="164"/>
      <c r="AT1762" s="159" t="s">
        <v>368</v>
      </c>
      <c r="AU1762" s="159" t="s">
        <v>90</v>
      </c>
      <c r="AV1762" s="13" t="s">
        <v>90</v>
      </c>
      <c r="AW1762" s="13" t="s">
        <v>36</v>
      </c>
      <c r="AX1762" s="13" t="s">
        <v>77</v>
      </c>
      <c r="AY1762" s="159" t="s">
        <v>358</v>
      </c>
    </row>
    <row r="1763" spans="2:65" s="14" customFormat="1" ht="11.25">
      <c r="B1763" s="165"/>
      <c r="D1763" s="152" t="s">
        <v>368</v>
      </c>
      <c r="E1763" s="166" t="s">
        <v>19</v>
      </c>
      <c r="F1763" s="167" t="s">
        <v>371</v>
      </c>
      <c r="H1763" s="168">
        <v>1</v>
      </c>
      <c r="I1763" s="169"/>
      <c r="L1763" s="165"/>
      <c r="M1763" s="170"/>
      <c r="T1763" s="171"/>
      <c r="AT1763" s="166" t="s">
        <v>368</v>
      </c>
      <c r="AU1763" s="166" t="s">
        <v>90</v>
      </c>
      <c r="AV1763" s="14" t="s">
        <v>364</v>
      </c>
      <c r="AW1763" s="14" t="s">
        <v>36</v>
      </c>
      <c r="AX1763" s="14" t="s">
        <v>84</v>
      </c>
      <c r="AY1763" s="166" t="s">
        <v>358</v>
      </c>
    </row>
    <row r="1764" spans="2:65" s="1" customFormat="1" ht="49.15" customHeight="1">
      <c r="B1764" s="33"/>
      <c r="C1764" s="134" t="s">
        <v>2152</v>
      </c>
      <c r="D1764" s="134" t="s">
        <v>360</v>
      </c>
      <c r="E1764" s="135" t="s">
        <v>2276</v>
      </c>
      <c r="F1764" s="136" t="s">
        <v>2309</v>
      </c>
      <c r="G1764" s="137" t="s">
        <v>504</v>
      </c>
      <c r="H1764" s="138">
        <v>1</v>
      </c>
      <c r="I1764" s="139"/>
      <c r="J1764" s="140">
        <f>ROUND(I1764*H1764,2)</f>
        <v>0</v>
      </c>
      <c r="K1764" s="136" t="s">
        <v>19</v>
      </c>
      <c r="L1764" s="33"/>
      <c r="M1764" s="141" t="s">
        <v>19</v>
      </c>
      <c r="N1764" s="142" t="s">
        <v>49</v>
      </c>
      <c r="P1764" s="143">
        <f>O1764*H1764</f>
        <v>0</v>
      </c>
      <c r="Q1764" s="143">
        <v>0</v>
      </c>
      <c r="R1764" s="143">
        <f>Q1764*H1764</f>
        <v>0</v>
      </c>
      <c r="S1764" s="143">
        <v>0</v>
      </c>
      <c r="T1764" s="144">
        <f>S1764*H1764</f>
        <v>0</v>
      </c>
      <c r="AR1764" s="145" t="s">
        <v>454</v>
      </c>
      <c r="AT1764" s="145" t="s">
        <v>360</v>
      </c>
      <c r="AU1764" s="145" t="s">
        <v>90</v>
      </c>
      <c r="AY1764" s="18" t="s">
        <v>358</v>
      </c>
      <c r="BE1764" s="146">
        <f>IF(N1764="základní",J1764,0)</f>
        <v>0</v>
      </c>
      <c r="BF1764" s="146">
        <f>IF(N1764="snížená",J1764,0)</f>
        <v>0</v>
      </c>
      <c r="BG1764" s="146">
        <f>IF(N1764="zákl. přenesená",J1764,0)</f>
        <v>0</v>
      </c>
      <c r="BH1764" s="146">
        <f>IF(N1764="sníž. přenesená",J1764,0)</f>
        <v>0</v>
      </c>
      <c r="BI1764" s="146">
        <f>IF(N1764="nulová",J1764,0)</f>
        <v>0</v>
      </c>
      <c r="BJ1764" s="18" t="s">
        <v>90</v>
      </c>
      <c r="BK1764" s="146">
        <f>ROUND(I1764*H1764,2)</f>
        <v>0</v>
      </c>
      <c r="BL1764" s="18" t="s">
        <v>454</v>
      </c>
      <c r="BM1764" s="145" t="s">
        <v>6398</v>
      </c>
    </row>
    <row r="1765" spans="2:65" s="12" customFormat="1" ht="11.25">
      <c r="B1765" s="151"/>
      <c r="D1765" s="152" t="s">
        <v>368</v>
      </c>
      <c r="E1765" s="153" t="s">
        <v>19</v>
      </c>
      <c r="F1765" s="154" t="s">
        <v>485</v>
      </c>
      <c r="H1765" s="153" t="s">
        <v>19</v>
      </c>
      <c r="I1765" s="155"/>
      <c r="L1765" s="151"/>
      <c r="M1765" s="156"/>
      <c r="T1765" s="157"/>
      <c r="AT1765" s="153" t="s">
        <v>368</v>
      </c>
      <c r="AU1765" s="153" t="s">
        <v>90</v>
      </c>
      <c r="AV1765" s="12" t="s">
        <v>84</v>
      </c>
      <c r="AW1765" s="12" t="s">
        <v>36</v>
      </c>
      <c r="AX1765" s="12" t="s">
        <v>77</v>
      </c>
      <c r="AY1765" s="153" t="s">
        <v>358</v>
      </c>
    </row>
    <row r="1766" spans="2:65" s="12" customFormat="1" ht="11.25">
      <c r="B1766" s="151"/>
      <c r="D1766" s="152" t="s">
        <v>368</v>
      </c>
      <c r="E1766" s="153" t="s">
        <v>19</v>
      </c>
      <c r="F1766" s="154" t="s">
        <v>6389</v>
      </c>
      <c r="H1766" s="153" t="s">
        <v>19</v>
      </c>
      <c r="I1766" s="155"/>
      <c r="L1766" s="151"/>
      <c r="M1766" s="156"/>
      <c r="T1766" s="157"/>
      <c r="AT1766" s="153" t="s">
        <v>368</v>
      </c>
      <c r="AU1766" s="153" t="s">
        <v>90</v>
      </c>
      <c r="AV1766" s="12" t="s">
        <v>84</v>
      </c>
      <c r="AW1766" s="12" t="s">
        <v>36</v>
      </c>
      <c r="AX1766" s="12" t="s">
        <v>77</v>
      </c>
      <c r="AY1766" s="153" t="s">
        <v>358</v>
      </c>
    </row>
    <row r="1767" spans="2:65" s="13" customFormat="1" ht="11.25">
      <c r="B1767" s="158"/>
      <c r="D1767" s="152" t="s">
        <v>368</v>
      </c>
      <c r="E1767" s="159" t="s">
        <v>19</v>
      </c>
      <c r="F1767" s="160" t="s">
        <v>2278</v>
      </c>
      <c r="H1767" s="161">
        <v>1</v>
      </c>
      <c r="I1767" s="162"/>
      <c r="L1767" s="158"/>
      <c r="M1767" s="163"/>
      <c r="T1767" s="164"/>
      <c r="AT1767" s="159" t="s">
        <v>368</v>
      </c>
      <c r="AU1767" s="159" t="s">
        <v>90</v>
      </c>
      <c r="AV1767" s="13" t="s">
        <v>90</v>
      </c>
      <c r="AW1767" s="13" t="s">
        <v>36</v>
      </c>
      <c r="AX1767" s="13" t="s">
        <v>77</v>
      </c>
      <c r="AY1767" s="159" t="s">
        <v>358</v>
      </c>
    </row>
    <row r="1768" spans="2:65" s="14" customFormat="1" ht="11.25">
      <c r="B1768" s="165"/>
      <c r="D1768" s="152" t="s">
        <v>368</v>
      </c>
      <c r="E1768" s="166" t="s">
        <v>19</v>
      </c>
      <c r="F1768" s="167" t="s">
        <v>371</v>
      </c>
      <c r="H1768" s="168">
        <v>1</v>
      </c>
      <c r="I1768" s="169"/>
      <c r="L1768" s="165"/>
      <c r="M1768" s="170"/>
      <c r="T1768" s="171"/>
      <c r="AT1768" s="166" t="s">
        <v>368</v>
      </c>
      <c r="AU1768" s="166" t="s">
        <v>90</v>
      </c>
      <c r="AV1768" s="14" t="s">
        <v>364</v>
      </c>
      <c r="AW1768" s="14" t="s">
        <v>36</v>
      </c>
      <c r="AX1768" s="14" t="s">
        <v>84</v>
      </c>
      <c r="AY1768" s="166" t="s">
        <v>358</v>
      </c>
    </row>
    <row r="1769" spans="2:65" s="1" customFormat="1" ht="49.15" customHeight="1">
      <c r="B1769" s="33"/>
      <c r="C1769" s="134" t="s">
        <v>2155</v>
      </c>
      <c r="D1769" s="134" t="s">
        <v>360</v>
      </c>
      <c r="E1769" s="135" t="s">
        <v>2280</v>
      </c>
      <c r="F1769" s="136" t="s">
        <v>2309</v>
      </c>
      <c r="G1769" s="137" t="s">
        <v>504</v>
      </c>
      <c r="H1769" s="138">
        <v>1</v>
      </c>
      <c r="I1769" s="139"/>
      <c r="J1769" s="140">
        <f>ROUND(I1769*H1769,2)</f>
        <v>0</v>
      </c>
      <c r="K1769" s="136" t="s">
        <v>19</v>
      </c>
      <c r="L1769" s="33"/>
      <c r="M1769" s="141" t="s">
        <v>19</v>
      </c>
      <c r="N1769" s="142" t="s">
        <v>49</v>
      </c>
      <c r="P1769" s="143">
        <f>O1769*H1769</f>
        <v>0</v>
      </c>
      <c r="Q1769" s="143">
        <v>0</v>
      </c>
      <c r="R1769" s="143">
        <f>Q1769*H1769</f>
        <v>0</v>
      </c>
      <c r="S1769" s="143">
        <v>0</v>
      </c>
      <c r="T1769" s="144">
        <f>S1769*H1769</f>
        <v>0</v>
      </c>
      <c r="AR1769" s="145" t="s">
        <v>454</v>
      </c>
      <c r="AT1769" s="145" t="s">
        <v>360</v>
      </c>
      <c r="AU1769" s="145" t="s">
        <v>90</v>
      </c>
      <c r="AY1769" s="18" t="s">
        <v>358</v>
      </c>
      <c r="BE1769" s="146">
        <f>IF(N1769="základní",J1769,0)</f>
        <v>0</v>
      </c>
      <c r="BF1769" s="146">
        <f>IF(N1769="snížená",J1769,0)</f>
        <v>0</v>
      </c>
      <c r="BG1769" s="146">
        <f>IF(N1769="zákl. přenesená",J1769,0)</f>
        <v>0</v>
      </c>
      <c r="BH1769" s="146">
        <f>IF(N1769="sníž. přenesená",J1769,0)</f>
        <v>0</v>
      </c>
      <c r="BI1769" s="146">
        <f>IF(N1769="nulová",J1769,0)</f>
        <v>0</v>
      </c>
      <c r="BJ1769" s="18" t="s">
        <v>90</v>
      </c>
      <c r="BK1769" s="146">
        <f>ROUND(I1769*H1769,2)</f>
        <v>0</v>
      </c>
      <c r="BL1769" s="18" t="s">
        <v>454</v>
      </c>
      <c r="BM1769" s="145" t="s">
        <v>6399</v>
      </c>
    </row>
    <row r="1770" spans="2:65" s="12" customFormat="1" ht="11.25">
      <c r="B1770" s="151"/>
      <c r="D1770" s="152" t="s">
        <v>368</v>
      </c>
      <c r="E1770" s="153" t="s">
        <v>19</v>
      </c>
      <c r="F1770" s="154" t="s">
        <v>485</v>
      </c>
      <c r="H1770" s="153" t="s">
        <v>19</v>
      </c>
      <c r="I1770" s="155"/>
      <c r="L1770" s="151"/>
      <c r="M1770" s="156"/>
      <c r="T1770" s="157"/>
      <c r="AT1770" s="153" t="s">
        <v>368</v>
      </c>
      <c r="AU1770" s="153" t="s">
        <v>90</v>
      </c>
      <c r="AV1770" s="12" t="s">
        <v>84</v>
      </c>
      <c r="AW1770" s="12" t="s">
        <v>36</v>
      </c>
      <c r="AX1770" s="12" t="s">
        <v>77</v>
      </c>
      <c r="AY1770" s="153" t="s">
        <v>358</v>
      </c>
    </row>
    <row r="1771" spans="2:65" s="12" customFormat="1" ht="11.25">
      <c r="B1771" s="151"/>
      <c r="D1771" s="152" t="s">
        <v>368</v>
      </c>
      <c r="E1771" s="153" t="s">
        <v>19</v>
      </c>
      <c r="F1771" s="154" t="s">
        <v>6389</v>
      </c>
      <c r="H1771" s="153" t="s">
        <v>19</v>
      </c>
      <c r="I1771" s="155"/>
      <c r="L1771" s="151"/>
      <c r="M1771" s="156"/>
      <c r="T1771" s="157"/>
      <c r="AT1771" s="153" t="s">
        <v>368</v>
      </c>
      <c r="AU1771" s="153" t="s">
        <v>90</v>
      </c>
      <c r="AV1771" s="12" t="s">
        <v>84</v>
      </c>
      <c r="AW1771" s="12" t="s">
        <v>36</v>
      </c>
      <c r="AX1771" s="12" t="s">
        <v>77</v>
      </c>
      <c r="AY1771" s="153" t="s">
        <v>358</v>
      </c>
    </row>
    <row r="1772" spans="2:65" s="13" customFormat="1" ht="11.25">
      <c r="B1772" s="158"/>
      <c r="D1772" s="152" t="s">
        <v>368</v>
      </c>
      <c r="E1772" s="159" t="s">
        <v>19</v>
      </c>
      <c r="F1772" s="160" t="s">
        <v>2282</v>
      </c>
      <c r="H1772" s="161">
        <v>1</v>
      </c>
      <c r="I1772" s="162"/>
      <c r="L1772" s="158"/>
      <c r="M1772" s="163"/>
      <c r="T1772" s="164"/>
      <c r="AT1772" s="159" t="s">
        <v>368</v>
      </c>
      <c r="AU1772" s="159" t="s">
        <v>90</v>
      </c>
      <c r="AV1772" s="13" t="s">
        <v>90</v>
      </c>
      <c r="AW1772" s="13" t="s">
        <v>36</v>
      </c>
      <c r="AX1772" s="13" t="s">
        <v>77</v>
      </c>
      <c r="AY1772" s="159" t="s">
        <v>358</v>
      </c>
    </row>
    <row r="1773" spans="2:65" s="14" customFormat="1" ht="11.25">
      <c r="B1773" s="165"/>
      <c r="D1773" s="152" t="s">
        <v>368</v>
      </c>
      <c r="E1773" s="166" t="s">
        <v>19</v>
      </c>
      <c r="F1773" s="167" t="s">
        <v>371</v>
      </c>
      <c r="H1773" s="168">
        <v>1</v>
      </c>
      <c r="I1773" s="169"/>
      <c r="L1773" s="165"/>
      <c r="M1773" s="170"/>
      <c r="T1773" s="171"/>
      <c r="AT1773" s="166" t="s">
        <v>368</v>
      </c>
      <c r="AU1773" s="166" t="s">
        <v>90</v>
      </c>
      <c r="AV1773" s="14" t="s">
        <v>364</v>
      </c>
      <c r="AW1773" s="14" t="s">
        <v>36</v>
      </c>
      <c r="AX1773" s="14" t="s">
        <v>84</v>
      </c>
      <c r="AY1773" s="166" t="s">
        <v>358</v>
      </c>
    </row>
    <row r="1774" spans="2:65" s="1" customFormat="1" ht="44.25" customHeight="1">
      <c r="B1774" s="33"/>
      <c r="C1774" s="134" t="s">
        <v>2158</v>
      </c>
      <c r="D1774" s="134" t="s">
        <v>360</v>
      </c>
      <c r="E1774" s="135" t="s">
        <v>6400</v>
      </c>
      <c r="F1774" s="136" t="s">
        <v>6401</v>
      </c>
      <c r="G1774" s="137" t="s">
        <v>504</v>
      </c>
      <c r="H1774" s="138">
        <v>1</v>
      </c>
      <c r="I1774" s="139"/>
      <c r="J1774" s="140">
        <f>ROUND(I1774*H1774,2)</f>
        <v>0</v>
      </c>
      <c r="K1774" s="136" t="s">
        <v>19</v>
      </c>
      <c r="L1774" s="33"/>
      <c r="M1774" s="141" t="s">
        <v>19</v>
      </c>
      <c r="N1774" s="142" t="s">
        <v>49</v>
      </c>
      <c r="P1774" s="143">
        <f>O1774*H1774</f>
        <v>0</v>
      </c>
      <c r="Q1774" s="143">
        <v>0</v>
      </c>
      <c r="R1774" s="143">
        <f>Q1774*H1774</f>
        <v>0</v>
      </c>
      <c r="S1774" s="143">
        <v>0</v>
      </c>
      <c r="T1774" s="144">
        <f>S1774*H1774</f>
        <v>0</v>
      </c>
      <c r="AR1774" s="145" t="s">
        <v>454</v>
      </c>
      <c r="AT1774" s="145" t="s">
        <v>360</v>
      </c>
      <c r="AU1774" s="145" t="s">
        <v>90</v>
      </c>
      <c r="AY1774" s="18" t="s">
        <v>358</v>
      </c>
      <c r="BE1774" s="146">
        <f>IF(N1774="základní",J1774,0)</f>
        <v>0</v>
      </c>
      <c r="BF1774" s="146">
        <f>IF(N1774="snížená",J1774,0)</f>
        <v>0</v>
      </c>
      <c r="BG1774" s="146">
        <f>IF(N1774="zákl. přenesená",J1774,0)</f>
        <v>0</v>
      </c>
      <c r="BH1774" s="146">
        <f>IF(N1774="sníž. přenesená",J1774,0)</f>
        <v>0</v>
      </c>
      <c r="BI1774" s="146">
        <f>IF(N1774="nulová",J1774,0)</f>
        <v>0</v>
      </c>
      <c r="BJ1774" s="18" t="s">
        <v>90</v>
      </c>
      <c r="BK1774" s="146">
        <f>ROUND(I1774*H1774,2)</f>
        <v>0</v>
      </c>
      <c r="BL1774" s="18" t="s">
        <v>454</v>
      </c>
      <c r="BM1774" s="145" t="s">
        <v>6402</v>
      </c>
    </row>
    <row r="1775" spans="2:65" s="12" customFormat="1" ht="11.25">
      <c r="B1775" s="151"/>
      <c r="D1775" s="152" t="s">
        <v>368</v>
      </c>
      <c r="E1775" s="153" t="s">
        <v>19</v>
      </c>
      <c r="F1775" s="154" t="s">
        <v>485</v>
      </c>
      <c r="H1775" s="153" t="s">
        <v>19</v>
      </c>
      <c r="I1775" s="155"/>
      <c r="L1775" s="151"/>
      <c r="M1775" s="156"/>
      <c r="T1775" s="157"/>
      <c r="AT1775" s="153" t="s">
        <v>368</v>
      </c>
      <c r="AU1775" s="153" t="s">
        <v>90</v>
      </c>
      <c r="AV1775" s="12" t="s">
        <v>84</v>
      </c>
      <c r="AW1775" s="12" t="s">
        <v>36</v>
      </c>
      <c r="AX1775" s="12" t="s">
        <v>77</v>
      </c>
      <c r="AY1775" s="153" t="s">
        <v>358</v>
      </c>
    </row>
    <row r="1776" spans="2:65" s="12" customFormat="1" ht="11.25">
      <c r="B1776" s="151"/>
      <c r="D1776" s="152" t="s">
        <v>368</v>
      </c>
      <c r="E1776" s="153" t="s">
        <v>19</v>
      </c>
      <c r="F1776" s="154" t="s">
        <v>6389</v>
      </c>
      <c r="H1776" s="153" t="s">
        <v>19</v>
      </c>
      <c r="I1776" s="155"/>
      <c r="L1776" s="151"/>
      <c r="M1776" s="156"/>
      <c r="T1776" s="157"/>
      <c r="AT1776" s="153" t="s">
        <v>368</v>
      </c>
      <c r="AU1776" s="153" t="s">
        <v>90</v>
      </c>
      <c r="AV1776" s="12" t="s">
        <v>84</v>
      </c>
      <c r="AW1776" s="12" t="s">
        <v>36</v>
      </c>
      <c r="AX1776" s="12" t="s">
        <v>77</v>
      </c>
      <c r="AY1776" s="153" t="s">
        <v>358</v>
      </c>
    </row>
    <row r="1777" spans="2:65" s="13" customFormat="1" ht="11.25">
      <c r="B1777" s="158"/>
      <c r="D1777" s="152" t="s">
        <v>368</v>
      </c>
      <c r="E1777" s="159" t="s">
        <v>19</v>
      </c>
      <c r="F1777" s="160" t="s">
        <v>2374</v>
      </c>
      <c r="H1777" s="161">
        <v>1</v>
      </c>
      <c r="I1777" s="162"/>
      <c r="L1777" s="158"/>
      <c r="M1777" s="163"/>
      <c r="T1777" s="164"/>
      <c r="AT1777" s="159" t="s">
        <v>368</v>
      </c>
      <c r="AU1777" s="159" t="s">
        <v>90</v>
      </c>
      <c r="AV1777" s="13" t="s">
        <v>90</v>
      </c>
      <c r="AW1777" s="13" t="s">
        <v>36</v>
      </c>
      <c r="AX1777" s="13" t="s">
        <v>77</v>
      </c>
      <c r="AY1777" s="159" t="s">
        <v>358</v>
      </c>
    </row>
    <row r="1778" spans="2:65" s="14" customFormat="1" ht="11.25">
      <c r="B1778" s="165"/>
      <c r="D1778" s="152" t="s">
        <v>368</v>
      </c>
      <c r="E1778" s="166" t="s">
        <v>19</v>
      </c>
      <c r="F1778" s="167" t="s">
        <v>371</v>
      </c>
      <c r="H1778" s="168">
        <v>1</v>
      </c>
      <c r="I1778" s="169"/>
      <c r="L1778" s="165"/>
      <c r="M1778" s="170"/>
      <c r="T1778" s="171"/>
      <c r="AT1778" s="166" t="s">
        <v>368</v>
      </c>
      <c r="AU1778" s="166" t="s">
        <v>90</v>
      </c>
      <c r="AV1778" s="14" t="s">
        <v>364</v>
      </c>
      <c r="AW1778" s="14" t="s">
        <v>36</v>
      </c>
      <c r="AX1778" s="14" t="s">
        <v>84</v>
      </c>
      <c r="AY1778" s="166" t="s">
        <v>358</v>
      </c>
    </row>
    <row r="1779" spans="2:65" s="1" customFormat="1" ht="49.15" customHeight="1">
      <c r="B1779" s="33"/>
      <c r="C1779" s="134" t="s">
        <v>2161</v>
      </c>
      <c r="D1779" s="134" t="s">
        <v>360</v>
      </c>
      <c r="E1779" s="135" t="s">
        <v>6403</v>
      </c>
      <c r="F1779" s="136" t="s">
        <v>6404</v>
      </c>
      <c r="G1779" s="137" t="s">
        <v>504</v>
      </c>
      <c r="H1779" s="138">
        <v>1</v>
      </c>
      <c r="I1779" s="139"/>
      <c r="J1779" s="140">
        <f>ROUND(I1779*H1779,2)</f>
        <v>0</v>
      </c>
      <c r="K1779" s="136" t="s">
        <v>19</v>
      </c>
      <c r="L1779" s="33"/>
      <c r="M1779" s="141" t="s">
        <v>19</v>
      </c>
      <c r="N1779" s="142" t="s">
        <v>49</v>
      </c>
      <c r="P1779" s="143">
        <f>O1779*H1779</f>
        <v>0</v>
      </c>
      <c r="Q1779" s="143">
        <v>0</v>
      </c>
      <c r="R1779" s="143">
        <f>Q1779*H1779</f>
        <v>0</v>
      </c>
      <c r="S1779" s="143">
        <v>0</v>
      </c>
      <c r="T1779" s="144">
        <f>S1779*H1779</f>
        <v>0</v>
      </c>
      <c r="AR1779" s="145" t="s">
        <v>454</v>
      </c>
      <c r="AT1779" s="145" t="s">
        <v>360</v>
      </c>
      <c r="AU1779" s="145" t="s">
        <v>90</v>
      </c>
      <c r="AY1779" s="18" t="s">
        <v>358</v>
      </c>
      <c r="BE1779" s="146">
        <f>IF(N1779="základní",J1779,0)</f>
        <v>0</v>
      </c>
      <c r="BF1779" s="146">
        <f>IF(N1779="snížená",J1779,0)</f>
        <v>0</v>
      </c>
      <c r="BG1779" s="146">
        <f>IF(N1779="zákl. přenesená",J1779,0)</f>
        <v>0</v>
      </c>
      <c r="BH1779" s="146">
        <f>IF(N1779="sníž. přenesená",J1779,0)</f>
        <v>0</v>
      </c>
      <c r="BI1779" s="146">
        <f>IF(N1779="nulová",J1779,0)</f>
        <v>0</v>
      </c>
      <c r="BJ1779" s="18" t="s">
        <v>90</v>
      </c>
      <c r="BK1779" s="146">
        <f>ROUND(I1779*H1779,2)</f>
        <v>0</v>
      </c>
      <c r="BL1779" s="18" t="s">
        <v>454</v>
      </c>
      <c r="BM1779" s="145" t="s">
        <v>6405</v>
      </c>
    </row>
    <row r="1780" spans="2:65" s="12" customFormat="1" ht="11.25">
      <c r="B1780" s="151"/>
      <c r="D1780" s="152" t="s">
        <v>368</v>
      </c>
      <c r="E1780" s="153" t="s">
        <v>19</v>
      </c>
      <c r="F1780" s="154" t="s">
        <v>485</v>
      </c>
      <c r="H1780" s="153" t="s">
        <v>19</v>
      </c>
      <c r="I1780" s="155"/>
      <c r="L1780" s="151"/>
      <c r="M1780" s="156"/>
      <c r="T1780" s="157"/>
      <c r="AT1780" s="153" t="s">
        <v>368</v>
      </c>
      <c r="AU1780" s="153" t="s">
        <v>90</v>
      </c>
      <c r="AV1780" s="12" t="s">
        <v>84</v>
      </c>
      <c r="AW1780" s="12" t="s">
        <v>36</v>
      </c>
      <c r="AX1780" s="12" t="s">
        <v>77</v>
      </c>
      <c r="AY1780" s="153" t="s">
        <v>358</v>
      </c>
    </row>
    <row r="1781" spans="2:65" s="12" customFormat="1" ht="11.25">
      <c r="B1781" s="151"/>
      <c r="D1781" s="152" t="s">
        <v>368</v>
      </c>
      <c r="E1781" s="153" t="s">
        <v>19</v>
      </c>
      <c r="F1781" s="154" t="s">
        <v>6389</v>
      </c>
      <c r="H1781" s="153" t="s">
        <v>19</v>
      </c>
      <c r="I1781" s="155"/>
      <c r="L1781" s="151"/>
      <c r="M1781" s="156"/>
      <c r="T1781" s="157"/>
      <c r="AT1781" s="153" t="s">
        <v>368</v>
      </c>
      <c r="AU1781" s="153" t="s">
        <v>90</v>
      </c>
      <c r="AV1781" s="12" t="s">
        <v>84</v>
      </c>
      <c r="AW1781" s="12" t="s">
        <v>36</v>
      </c>
      <c r="AX1781" s="12" t="s">
        <v>77</v>
      </c>
      <c r="AY1781" s="153" t="s">
        <v>358</v>
      </c>
    </row>
    <row r="1782" spans="2:65" s="13" customFormat="1" ht="11.25">
      <c r="B1782" s="158"/>
      <c r="D1782" s="152" t="s">
        <v>368</v>
      </c>
      <c r="E1782" s="159" t="s">
        <v>19</v>
      </c>
      <c r="F1782" s="160" t="s">
        <v>2378</v>
      </c>
      <c r="H1782" s="161">
        <v>1</v>
      </c>
      <c r="I1782" s="162"/>
      <c r="L1782" s="158"/>
      <c r="M1782" s="163"/>
      <c r="T1782" s="164"/>
      <c r="AT1782" s="159" t="s">
        <v>368</v>
      </c>
      <c r="AU1782" s="159" t="s">
        <v>90</v>
      </c>
      <c r="AV1782" s="13" t="s">
        <v>90</v>
      </c>
      <c r="AW1782" s="13" t="s">
        <v>36</v>
      </c>
      <c r="AX1782" s="13" t="s">
        <v>77</v>
      </c>
      <c r="AY1782" s="159" t="s">
        <v>358</v>
      </c>
    </row>
    <row r="1783" spans="2:65" s="14" customFormat="1" ht="11.25">
      <c r="B1783" s="165"/>
      <c r="D1783" s="152" t="s">
        <v>368</v>
      </c>
      <c r="E1783" s="166" t="s">
        <v>19</v>
      </c>
      <c r="F1783" s="167" t="s">
        <v>371</v>
      </c>
      <c r="H1783" s="168">
        <v>1</v>
      </c>
      <c r="I1783" s="169"/>
      <c r="L1783" s="165"/>
      <c r="M1783" s="170"/>
      <c r="T1783" s="171"/>
      <c r="AT1783" s="166" t="s">
        <v>368</v>
      </c>
      <c r="AU1783" s="166" t="s">
        <v>90</v>
      </c>
      <c r="AV1783" s="14" t="s">
        <v>364</v>
      </c>
      <c r="AW1783" s="14" t="s">
        <v>36</v>
      </c>
      <c r="AX1783" s="14" t="s">
        <v>84</v>
      </c>
      <c r="AY1783" s="166" t="s">
        <v>358</v>
      </c>
    </row>
    <row r="1784" spans="2:65" s="1" customFormat="1" ht="49.15" customHeight="1">
      <c r="B1784" s="33"/>
      <c r="C1784" s="134" t="s">
        <v>2164</v>
      </c>
      <c r="D1784" s="134" t="s">
        <v>360</v>
      </c>
      <c r="E1784" s="135" t="s">
        <v>6406</v>
      </c>
      <c r="F1784" s="136" t="s">
        <v>6407</v>
      </c>
      <c r="G1784" s="137" t="s">
        <v>504</v>
      </c>
      <c r="H1784" s="138">
        <v>1</v>
      </c>
      <c r="I1784" s="139"/>
      <c r="J1784" s="140">
        <f>ROUND(I1784*H1784,2)</f>
        <v>0</v>
      </c>
      <c r="K1784" s="136" t="s">
        <v>19</v>
      </c>
      <c r="L1784" s="33"/>
      <c r="M1784" s="141" t="s">
        <v>19</v>
      </c>
      <c r="N1784" s="142" t="s">
        <v>49</v>
      </c>
      <c r="P1784" s="143">
        <f>O1784*H1784</f>
        <v>0</v>
      </c>
      <c r="Q1784" s="143">
        <v>0</v>
      </c>
      <c r="R1784" s="143">
        <f>Q1784*H1784</f>
        <v>0</v>
      </c>
      <c r="S1784" s="143">
        <v>0</v>
      </c>
      <c r="T1784" s="144">
        <f>S1784*H1784</f>
        <v>0</v>
      </c>
      <c r="AR1784" s="145" t="s">
        <v>454</v>
      </c>
      <c r="AT1784" s="145" t="s">
        <v>360</v>
      </c>
      <c r="AU1784" s="145" t="s">
        <v>90</v>
      </c>
      <c r="AY1784" s="18" t="s">
        <v>358</v>
      </c>
      <c r="BE1784" s="146">
        <f>IF(N1784="základní",J1784,0)</f>
        <v>0</v>
      </c>
      <c r="BF1784" s="146">
        <f>IF(N1784="snížená",J1784,0)</f>
        <v>0</v>
      </c>
      <c r="BG1784" s="146">
        <f>IF(N1784="zákl. přenesená",J1784,0)</f>
        <v>0</v>
      </c>
      <c r="BH1784" s="146">
        <f>IF(N1784="sníž. přenesená",J1784,0)</f>
        <v>0</v>
      </c>
      <c r="BI1784" s="146">
        <f>IF(N1784="nulová",J1784,0)</f>
        <v>0</v>
      </c>
      <c r="BJ1784" s="18" t="s">
        <v>90</v>
      </c>
      <c r="BK1784" s="146">
        <f>ROUND(I1784*H1784,2)</f>
        <v>0</v>
      </c>
      <c r="BL1784" s="18" t="s">
        <v>454</v>
      </c>
      <c r="BM1784" s="145" t="s">
        <v>6408</v>
      </c>
    </row>
    <row r="1785" spans="2:65" s="12" customFormat="1" ht="11.25">
      <c r="B1785" s="151"/>
      <c r="D1785" s="152" t="s">
        <v>368</v>
      </c>
      <c r="E1785" s="153" t="s">
        <v>19</v>
      </c>
      <c r="F1785" s="154" t="s">
        <v>485</v>
      </c>
      <c r="H1785" s="153" t="s">
        <v>19</v>
      </c>
      <c r="I1785" s="155"/>
      <c r="L1785" s="151"/>
      <c r="M1785" s="156"/>
      <c r="T1785" s="157"/>
      <c r="AT1785" s="153" t="s">
        <v>368</v>
      </c>
      <c r="AU1785" s="153" t="s">
        <v>90</v>
      </c>
      <c r="AV1785" s="12" t="s">
        <v>84</v>
      </c>
      <c r="AW1785" s="12" t="s">
        <v>36</v>
      </c>
      <c r="AX1785" s="12" t="s">
        <v>77</v>
      </c>
      <c r="AY1785" s="153" t="s">
        <v>358</v>
      </c>
    </row>
    <row r="1786" spans="2:65" s="12" customFormat="1" ht="11.25">
      <c r="B1786" s="151"/>
      <c r="D1786" s="152" t="s">
        <v>368</v>
      </c>
      <c r="E1786" s="153" t="s">
        <v>19</v>
      </c>
      <c r="F1786" s="154" t="s">
        <v>6389</v>
      </c>
      <c r="H1786" s="153" t="s">
        <v>19</v>
      </c>
      <c r="I1786" s="155"/>
      <c r="L1786" s="151"/>
      <c r="M1786" s="156"/>
      <c r="T1786" s="157"/>
      <c r="AT1786" s="153" t="s">
        <v>368</v>
      </c>
      <c r="AU1786" s="153" t="s">
        <v>90</v>
      </c>
      <c r="AV1786" s="12" t="s">
        <v>84</v>
      </c>
      <c r="AW1786" s="12" t="s">
        <v>36</v>
      </c>
      <c r="AX1786" s="12" t="s">
        <v>77</v>
      </c>
      <c r="AY1786" s="153" t="s">
        <v>358</v>
      </c>
    </row>
    <row r="1787" spans="2:65" s="13" customFormat="1" ht="11.25">
      <c r="B1787" s="158"/>
      <c r="D1787" s="152" t="s">
        <v>368</v>
      </c>
      <c r="E1787" s="159" t="s">
        <v>19</v>
      </c>
      <c r="F1787" s="160" t="s">
        <v>2383</v>
      </c>
      <c r="H1787" s="161">
        <v>1</v>
      </c>
      <c r="I1787" s="162"/>
      <c r="L1787" s="158"/>
      <c r="M1787" s="163"/>
      <c r="T1787" s="164"/>
      <c r="AT1787" s="159" t="s">
        <v>368</v>
      </c>
      <c r="AU1787" s="159" t="s">
        <v>90</v>
      </c>
      <c r="AV1787" s="13" t="s">
        <v>90</v>
      </c>
      <c r="AW1787" s="13" t="s">
        <v>36</v>
      </c>
      <c r="AX1787" s="13" t="s">
        <v>77</v>
      </c>
      <c r="AY1787" s="159" t="s">
        <v>358</v>
      </c>
    </row>
    <row r="1788" spans="2:65" s="14" customFormat="1" ht="11.25">
      <c r="B1788" s="165"/>
      <c r="D1788" s="152" t="s">
        <v>368</v>
      </c>
      <c r="E1788" s="166" t="s">
        <v>19</v>
      </c>
      <c r="F1788" s="167" t="s">
        <v>371</v>
      </c>
      <c r="H1788" s="168">
        <v>1</v>
      </c>
      <c r="I1788" s="169"/>
      <c r="L1788" s="165"/>
      <c r="M1788" s="170"/>
      <c r="T1788" s="171"/>
      <c r="AT1788" s="166" t="s">
        <v>368</v>
      </c>
      <c r="AU1788" s="166" t="s">
        <v>90</v>
      </c>
      <c r="AV1788" s="14" t="s">
        <v>364</v>
      </c>
      <c r="AW1788" s="14" t="s">
        <v>36</v>
      </c>
      <c r="AX1788" s="14" t="s">
        <v>84</v>
      </c>
      <c r="AY1788" s="166" t="s">
        <v>358</v>
      </c>
    </row>
    <row r="1789" spans="2:65" s="1" customFormat="1" ht="44.25" customHeight="1">
      <c r="B1789" s="33"/>
      <c r="C1789" s="134" t="s">
        <v>2167</v>
      </c>
      <c r="D1789" s="134" t="s">
        <v>360</v>
      </c>
      <c r="E1789" s="135" t="s">
        <v>2334</v>
      </c>
      <c r="F1789" s="136" t="s">
        <v>2335</v>
      </c>
      <c r="G1789" s="137" t="s">
        <v>1498</v>
      </c>
      <c r="H1789" s="189"/>
      <c r="I1789" s="139"/>
      <c r="J1789" s="140">
        <f>ROUND(I1789*H1789,2)</f>
        <v>0</v>
      </c>
      <c r="K1789" s="136" t="s">
        <v>19</v>
      </c>
      <c r="L1789" s="33"/>
      <c r="M1789" s="141" t="s">
        <v>19</v>
      </c>
      <c r="N1789" s="142" t="s">
        <v>49</v>
      </c>
      <c r="P1789" s="143">
        <f>O1789*H1789</f>
        <v>0</v>
      </c>
      <c r="Q1789" s="143">
        <v>0</v>
      </c>
      <c r="R1789" s="143">
        <f>Q1789*H1789</f>
        <v>0</v>
      </c>
      <c r="S1789" s="143">
        <v>0</v>
      </c>
      <c r="T1789" s="144">
        <f>S1789*H1789</f>
        <v>0</v>
      </c>
      <c r="AR1789" s="145" t="s">
        <v>454</v>
      </c>
      <c r="AT1789" s="145" t="s">
        <v>360</v>
      </c>
      <c r="AU1789" s="145" t="s">
        <v>90</v>
      </c>
      <c r="AY1789" s="18" t="s">
        <v>358</v>
      </c>
      <c r="BE1789" s="146">
        <f>IF(N1789="základní",J1789,0)</f>
        <v>0</v>
      </c>
      <c r="BF1789" s="146">
        <f>IF(N1789="snížená",J1789,0)</f>
        <v>0</v>
      </c>
      <c r="BG1789" s="146">
        <f>IF(N1789="zákl. přenesená",J1789,0)</f>
        <v>0</v>
      </c>
      <c r="BH1789" s="146">
        <f>IF(N1789="sníž. přenesená",J1789,0)</f>
        <v>0</v>
      </c>
      <c r="BI1789" s="146">
        <f>IF(N1789="nulová",J1789,0)</f>
        <v>0</v>
      </c>
      <c r="BJ1789" s="18" t="s">
        <v>90</v>
      </c>
      <c r="BK1789" s="146">
        <f>ROUND(I1789*H1789,2)</f>
        <v>0</v>
      </c>
      <c r="BL1789" s="18" t="s">
        <v>454</v>
      </c>
      <c r="BM1789" s="145" t="s">
        <v>6409</v>
      </c>
    </row>
    <row r="1790" spans="2:65" s="11" customFormat="1" ht="22.9" customHeight="1">
      <c r="B1790" s="122"/>
      <c r="D1790" s="123" t="s">
        <v>76</v>
      </c>
      <c r="E1790" s="132" t="s">
        <v>2337</v>
      </c>
      <c r="F1790" s="132" t="s">
        <v>2338</v>
      </c>
      <c r="I1790" s="125"/>
      <c r="J1790" s="133">
        <f>BK1790</f>
        <v>0</v>
      </c>
      <c r="L1790" s="122"/>
      <c r="M1790" s="127"/>
      <c r="P1790" s="128">
        <f>SUM(P1791:P1924)</f>
        <v>0</v>
      </c>
      <c r="R1790" s="128">
        <f>SUM(R1791:R1924)</f>
        <v>0.19031587040000003</v>
      </c>
      <c r="T1790" s="129">
        <f>SUM(T1791:T1924)</f>
        <v>0</v>
      </c>
      <c r="AR1790" s="123" t="s">
        <v>90</v>
      </c>
      <c r="AT1790" s="130" t="s">
        <v>76</v>
      </c>
      <c r="AU1790" s="130" t="s">
        <v>84</v>
      </c>
      <c r="AY1790" s="123" t="s">
        <v>358</v>
      </c>
      <c r="BK1790" s="131">
        <f>SUM(BK1791:BK1924)</f>
        <v>0</v>
      </c>
    </row>
    <row r="1791" spans="2:65" s="1" customFormat="1" ht="49.15" customHeight="1">
      <c r="B1791" s="33"/>
      <c r="C1791" s="134" t="s">
        <v>2170</v>
      </c>
      <c r="D1791" s="134" t="s">
        <v>360</v>
      </c>
      <c r="E1791" s="135" t="s">
        <v>2340</v>
      </c>
      <c r="F1791" s="136" t="s">
        <v>6410</v>
      </c>
      <c r="G1791" s="137" t="s">
        <v>504</v>
      </c>
      <c r="H1791" s="138">
        <v>1</v>
      </c>
      <c r="I1791" s="139"/>
      <c r="J1791" s="140">
        <f>ROUND(I1791*H1791,2)</f>
        <v>0</v>
      </c>
      <c r="K1791" s="136" t="s">
        <v>19</v>
      </c>
      <c r="L1791" s="33"/>
      <c r="M1791" s="141" t="s">
        <v>19</v>
      </c>
      <c r="N1791" s="142" t="s">
        <v>49</v>
      </c>
      <c r="P1791" s="143">
        <f>O1791*H1791</f>
        <v>0</v>
      </c>
      <c r="Q1791" s="143">
        <v>0</v>
      </c>
      <c r="R1791" s="143">
        <f>Q1791*H1791</f>
        <v>0</v>
      </c>
      <c r="S1791" s="143">
        <v>0</v>
      </c>
      <c r="T1791" s="144">
        <f>S1791*H1791</f>
        <v>0</v>
      </c>
      <c r="AR1791" s="145" t="s">
        <v>454</v>
      </c>
      <c r="AT1791" s="145" t="s">
        <v>360</v>
      </c>
      <c r="AU1791" s="145" t="s">
        <v>90</v>
      </c>
      <c r="AY1791" s="18" t="s">
        <v>358</v>
      </c>
      <c r="BE1791" s="146">
        <f>IF(N1791="základní",J1791,0)</f>
        <v>0</v>
      </c>
      <c r="BF1791" s="146">
        <f>IF(N1791="snížená",J1791,0)</f>
        <v>0</v>
      </c>
      <c r="BG1791" s="146">
        <f>IF(N1791="zákl. přenesená",J1791,0)</f>
        <v>0</v>
      </c>
      <c r="BH1791" s="146">
        <f>IF(N1791="sníž. přenesená",J1791,0)</f>
        <v>0</v>
      </c>
      <c r="BI1791" s="146">
        <f>IF(N1791="nulová",J1791,0)</f>
        <v>0</v>
      </c>
      <c r="BJ1791" s="18" t="s">
        <v>90</v>
      </c>
      <c r="BK1791" s="146">
        <f>ROUND(I1791*H1791,2)</f>
        <v>0</v>
      </c>
      <c r="BL1791" s="18" t="s">
        <v>454</v>
      </c>
      <c r="BM1791" s="145" t="s">
        <v>6411</v>
      </c>
    </row>
    <row r="1792" spans="2:65" s="12" customFormat="1" ht="11.25">
      <c r="B1792" s="151"/>
      <c r="D1792" s="152" t="s">
        <v>368</v>
      </c>
      <c r="E1792" s="153" t="s">
        <v>19</v>
      </c>
      <c r="F1792" s="154" t="s">
        <v>485</v>
      </c>
      <c r="H1792" s="153" t="s">
        <v>19</v>
      </c>
      <c r="I1792" s="155"/>
      <c r="L1792" s="151"/>
      <c r="M1792" s="156"/>
      <c r="T1792" s="157"/>
      <c r="AT1792" s="153" t="s">
        <v>368</v>
      </c>
      <c r="AU1792" s="153" t="s">
        <v>90</v>
      </c>
      <c r="AV1792" s="12" t="s">
        <v>84</v>
      </c>
      <c r="AW1792" s="12" t="s">
        <v>36</v>
      </c>
      <c r="AX1792" s="12" t="s">
        <v>77</v>
      </c>
      <c r="AY1792" s="153" t="s">
        <v>358</v>
      </c>
    </row>
    <row r="1793" spans="2:65" s="12" customFormat="1" ht="11.25">
      <c r="B1793" s="151"/>
      <c r="D1793" s="152" t="s">
        <v>368</v>
      </c>
      <c r="E1793" s="153" t="s">
        <v>19</v>
      </c>
      <c r="F1793" s="154" t="s">
        <v>5779</v>
      </c>
      <c r="H1793" s="153" t="s">
        <v>19</v>
      </c>
      <c r="I1793" s="155"/>
      <c r="L1793" s="151"/>
      <c r="M1793" s="156"/>
      <c r="T1793" s="157"/>
      <c r="AT1793" s="153" t="s">
        <v>368</v>
      </c>
      <c r="AU1793" s="153" t="s">
        <v>90</v>
      </c>
      <c r="AV1793" s="12" t="s">
        <v>84</v>
      </c>
      <c r="AW1793" s="12" t="s">
        <v>36</v>
      </c>
      <c r="AX1793" s="12" t="s">
        <v>77</v>
      </c>
      <c r="AY1793" s="153" t="s">
        <v>358</v>
      </c>
    </row>
    <row r="1794" spans="2:65" s="13" customFormat="1" ht="11.25">
      <c r="B1794" s="158"/>
      <c r="D1794" s="152" t="s">
        <v>368</v>
      </c>
      <c r="E1794" s="159" t="s">
        <v>19</v>
      </c>
      <c r="F1794" s="160" t="s">
        <v>2344</v>
      </c>
      <c r="H1794" s="161">
        <v>1</v>
      </c>
      <c r="I1794" s="162"/>
      <c r="L1794" s="158"/>
      <c r="M1794" s="163"/>
      <c r="T1794" s="164"/>
      <c r="AT1794" s="159" t="s">
        <v>368</v>
      </c>
      <c r="AU1794" s="159" t="s">
        <v>90</v>
      </c>
      <c r="AV1794" s="13" t="s">
        <v>90</v>
      </c>
      <c r="AW1794" s="13" t="s">
        <v>36</v>
      </c>
      <c r="AX1794" s="13" t="s">
        <v>77</v>
      </c>
      <c r="AY1794" s="159" t="s">
        <v>358</v>
      </c>
    </row>
    <row r="1795" spans="2:65" s="14" customFormat="1" ht="11.25">
      <c r="B1795" s="165"/>
      <c r="D1795" s="152" t="s">
        <v>368</v>
      </c>
      <c r="E1795" s="166" t="s">
        <v>19</v>
      </c>
      <c r="F1795" s="167" t="s">
        <v>371</v>
      </c>
      <c r="H1795" s="168">
        <v>1</v>
      </c>
      <c r="I1795" s="169"/>
      <c r="L1795" s="165"/>
      <c r="M1795" s="170"/>
      <c r="T1795" s="171"/>
      <c r="AT1795" s="166" t="s">
        <v>368</v>
      </c>
      <c r="AU1795" s="166" t="s">
        <v>90</v>
      </c>
      <c r="AV1795" s="14" t="s">
        <v>364</v>
      </c>
      <c r="AW1795" s="14" t="s">
        <v>36</v>
      </c>
      <c r="AX1795" s="14" t="s">
        <v>84</v>
      </c>
      <c r="AY1795" s="166" t="s">
        <v>358</v>
      </c>
    </row>
    <row r="1796" spans="2:65" s="1" customFormat="1" ht="49.15" customHeight="1">
      <c r="B1796" s="33"/>
      <c r="C1796" s="134" t="s">
        <v>2173</v>
      </c>
      <c r="D1796" s="134" t="s">
        <v>360</v>
      </c>
      <c r="E1796" s="135" t="s">
        <v>6412</v>
      </c>
      <c r="F1796" s="136" t="s">
        <v>6413</v>
      </c>
      <c r="G1796" s="137" t="s">
        <v>504</v>
      </c>
      <c r="H1796" s="138">
        <v>1</v>
      </c>
      <c r="I1796" s="139"/>
      <c r="J1796" s="140">
        <f>ROUND(I1796*H1796,2)</f>
        <v>0</v>
      </c>
      <c r="K1796" s="136" t="s">
        <v>19</v>
      </c>
      <c r="L1796" s="33"/>
      <c r="M1796" s="141" t="s">
        <v>19</v>
      </c>
      <c r="N1796" s="142" t="s">
        <v>49</v>
      </c>
      <c r="P1796" s="143">
        <f>O1796*H1796</f>
        <v>0</v>
      </c>
      <c r="Q1796" s="143">
        <v>0</v>
      </c>
      <c r="R1796" s="143">
        <f>Q1796*H1796</f>
        <v>0</v>
      </c>
      <c r="S1796" s="143">
        <v>0</v>
      </c>
      <c r="T1796" s="144">
        <f>S1796*H1796</f>
        <v>0</v>
      </c>
      <c r="AR1796" s="145" t="s">
        <v>454</v>
      </c>
      <c r="AT1796" s="145" t="s">
        <v>360</v>
      </c>
      <c r="AU1796" s="145" t="s">
        <v>90</v>
      </c>
      <c r="AY1796" s="18" t="s">
        <v>358</v>
      </c>
      <c r="BE1796" s="146">
        <f>IF(N1796="základní",J1796,0)</f>
        <v>0</v>
      </c>
      <c r="BF1796" s="146">
        <f>IF(N1796="snížená",J1796,0)</f>
        <v>0</v>
      </c>
      <c r="BG1796" s="146">
        <f>IF(N1796="zákl. přenesená",J1796,0)</f>
        <v>0</v>
      </c>
      <c r="BH1796" s="146">
        <f>IF(N1796="sníž. přenesená",J1796,0)</f>
        <v>0</v>
      </c>
      <c r="BI1796" s="146">
        <f>IF(N1796="nulová",J1796,0)</f>
        <v>0</v>
      </c>
      <c r="BJ1796" s="18" t="s">
        <v>90</v>
      </c>
      <c r="BK1796" s="146">
        <f>ROUND(I1796*H1796,2)</f>
        <v>0</v>
      </c>
      <c r="BL1796" s="18" t="s">
        <v>454</v>
      </c>
      <c r="BM1796" s="145" t="s">
        <v>6414</v>
      </c>
    </row>
    <row r="1797" spans="2:65" s="12" customFormat="1" ht="11.25">
      <c r="B1797" s="151"/>
      <c r="D1797" s="152" t="s">
        <v>368</v>
      </c>
      <c r="E1797" s="153" t="s">
        <v>19</v>
      </c>
      <c r="F1797" s="154" t="s">
        <v>485</v>
      </c>
      <c r="H1797" s="153" t="s">
        <v>19</v>
      </c>
      <c r="I1797" s="155"/>
      <c r="L1797" s="151"/>
      <c r="M1797" s="156"/>
      <c r="T1797" s="157"/>
      <c r="AT1797" s="153" t="s">
        <v>368</v>
      </c>
      <c r="AU1797" s="153" t="s">
        <v>90</v>
      </c>
      <c r="AV1797" s="12" t="s">
        <v>84</v>
      </c>
      <c r="AW1797" s="12" t="s">
        <v>36</v>
      </c>
      <c r="AX1797" s="12" t="s">
        <v>77</v>
      </c>
      <c r="AY1797" s="153" t="s">
        <v>358</v>
      </c>
    </row>
    <row r="1798" spans="2:65" s="12" customFormat="1" ht="11.25">
      <c r="B1798" s="151"/>
      <c r="D1798" s="152" t="s">
        <v>368</v>
      </c>
      <c r="E1798" s="153" t="s">
        <v>19</v>
      </c>
      <c r="F1798" s="154" t="s">
        <v>5779</v>
      </c>
      <c r="H1798" s="153" t="s">
        <v>19</v>
      </c>
      <c r="I1798" s="155"/>
      <c r="L1798" s="151"/>
      <c r="M1798" s="156"/>
      <c r="T1798" s="157"/>
      <c r="AT1798" s="153" t="s">
        <v>368</v>
      </c>
      <c r="AU1798" s="153" t="s">
        <v>90</v>
      </c>
      <c r="AV1798" s="12" t="s">
        <v>84</v>
      </c>
      <c r="AW1798" s="12" t="s">
        <v>36</v>
      </c>
      <c r="AX1798" s="12" t="s">
        <v>77</v>
      </c>
      <c r="AY1798" s="153" t="s">
        <v>358</v>
      </c>
    </row>
    <row r="1799" spans="2:65" s="13" customFormat="1" ht="11.25">
      <c r="B1799" s="158"/>
      <c r="D1799" s="152" t="s">
        <v>368</v>
      </c>
      <c r="E1799" s="159" t="s">
        <v>19</v>
      </c>
      <c r="F1799" s="160" t="s">
        <v>6415</v>
      </c>
      <c r="H1799" s="161">
        <v>1</v>
      </c>
      <c r="I1799" s="162"/>
      <c r="L1799" s="158"/>
      <c r="M1799" s="163"/>
      <c r="T1799" s="164"/>
      <c r="AT1799" s="159" t="s">
        <v>368</v>
      </c>
      <c r="AU1799" s="159" t="s">
        <v>90</v>
      </c>
      <c r="AV1799" s="13" t="s">
        <v>90</v>
      </c>
      <c r="AW1799" s="13" t="s">
        <v>36</v>
      </c>
      <c r="AX1799" s="13" t="s">
        <v>77</v>
      </c>
      <c r="AY1799" s="159" t="s">
        <v>358</v>
      </c>
    </row>
    <row r="1800" spans="2:65" s="14" customFormat="1" ht="11.25">
      <c r="B1800" s="165"/>
      <c r="D1800" s="152" t="s">
        <v>368</v>
      </c>
      <c r="E1800" s="166" t="s">
        <v>19</v>
      </c>
      <c r="F1800" s="167" t="s">
        <v>371</v>
      </c>
      <c r="H1800" s="168">
        <v>1</v>
      </c>
      <c r="I1800" s="169"/>
      <c r="L1800" s="165"/>
      <c r="M1800" s="170"/>
      <c r="T1800" s="171"/>
      <c r="AT1800" s="166" t="s">
        <v>368</v>
      </c>
      <c r="AU1800" s="166" t="s">
        <v>90</v>
      </c>
      <c r="AV1800" s="14" t="s">
        <v>364</v>
      </c>
      <c r="AW1800" s="14" t="s">
        <v>36</v>
      </c>
      <c r="AX1800" s="14" t="s">
        <v>84</v>
      </c>
      <c r="AY1800" s="166" t="s">
        <v>358</v>
      </c>
    </row>
    <row r="1801" spans="2:65" s="1" customFormat="1" ht="49.15" customHeight="1">
      <c r="B1801" s="33"/>
      <c r="C1801" s="134" t="s">
        <v>2176</v>
      </c>
      <c r="D1801" s="134" t="s">
        <v>360</v>
      </c>
      <c r="E1801" s="135" t="s">
        <v>2346</v>
      </c>
      <c r="F1801" s="136" t="s">
        <v>6416</v>
      </c>
      <c r="G1801" s="137" t="s">
        <v>504</v>
      </c>
      <c r="H1801" s="138">
        <v>1</v>
      </c>
      <c r="I1801" s="139"/>
      <c r="J1801" s="140">
        <f>ROUND(I1801*H1801,2)</f>
        <v>0</v>
      </c>
      <c r="K1801" s="136" t="s">
        <v>19</v>
      </c>
      <c r="L1801" s="33"/>
      <c r="M1801" s="141" t="s">
        <v>19</v>
      </c>
      <c r="N1801" s="142" t="s">
        <v>49</v>
      </c>
      <c r="P1801" s="143">
        <f>O1801*H1801</f>
        <v>0</v>
      </c>
      <c r="Q1801" s="143">
        <v>0</v>
      </c>
      <c r="R1801" s="143">
        <f>Q1801*H1801</f>
        <v>0</v>
      </c>
      <c r="S1801" s="143">
        <v>0</v>
      </c>
      <c r="T1801" s="144">
        <f>S1801*H1801</f>
        <v>0</v>
      </c>
      <c r="AR1801" s="145" t="s">
        <v>454</v>
      </c>
      <c r="AT1801" s="145" t="s">
        <v>360</v>
      </c>
      <c r="AU1801" s="145" t="s">
        <v>90</v>
      </c>
      <c r="AY1801" s="18" t="s">
        <v>358</v>
      </c>
      <c r="BE1801" s="146">
        <f>IF(N1801="základní",J1801,0)</f>
        <v>0</v>
      </c>
      <c r="BF1801" s="146">
        <f>IF(N1801="snížená",J1801,0)</f>
        <v>0</v>
      </c>
      <c r="BG1801" s="146">
        <f>IF(N1801="zákl. přenesená",J1801,0)</f>
        <v>0</v>
      </c>
      <c r="BH1801" s="146">
        <f>IF(N1801="sníž. přenesená",J1801,0)</f>
        <v>0</v>
      </c>
      <c r="BI1801" s="146">
        <f>IF(N1801="nulová",J1801,0)</f>
        <v>0</v>
      </c>
      <c r="BJ1801" s="18" t="s">
        <v>90</v>
      </c>
      <c r="BK1801" s="146">
        <f>ROUND(I1801*H1801,2)</f>
        <v>0</v>
      </c>
      <c r="BL1801" s="18" t="s">
        <v>454</v>
      </c>
      <c r="BM1801" s="145" t="s">
        <v>6417</v>
      </c>
    </row>
    <row r="1802" spans="2:65" s="12" customFormat="1" ht="11.25">
      <c r="B1802" s="151"/>
      <c r="D1802" s="152" t="s">
        <v>368</v>
      </c>
      <c r="E1802" s="153" t="s">
        <v>19</v>
      </c>
      <c r="F1802" s="154" t="s">
        <v>485</v>
      </c>
      <c r="H1802" s="153" t="s">
        <v>19</v>
      </c>
      <c r="I1802" s="155"/>
      <c r="L1802" s="151"/>
      <c r="M1802" s="156"/>
      <c r="T1802" s="157"/>
      <c r="AT1802" s="153" t="s">
        <v>368</v>
      </c>
      <c r="AU1802" s="153" t="s">
        <v>90</v>
      </c>
      <c r="AV1802" s="12" t="s">
        <v>84</v>
      </c>
      <c r="AW1802" s="12" t="s">
        <v>36</v>
      </c>
      <c r="AX1802" s="12" t="s">
        <v>77</v>
      </c>
      <c r="AY1802" s="153" t="s">
        <v>358</v>
      </c>
    </row>
    <row r="1803" spans="2:65" s="12" customFormat="1" ht="11.25">
      <c r="B1803" s="151"/>
      <c r="D1803" s="152" t="s">
        <v>368</v>
      </c>
      <c r="E1803" s="153" t="s">
        <v>19</v>
      </c>
      <c r="F1803" s="154" t="s">
        <v>1225</v>
      </c>
      <c r="H1803" s="153" t="s">
        <v>19</v>
      </c>
      <c r="I1803" s="155"/>
      <c r="L1803" s="151"/>
      <c r="M1803" s="156"/>
      <c r="T1803" s="157"/>
      <c r="AT1803" s="153" t="s">
        <v>368</v>
      </c>
      <c r="AU1803" s="153" t="s">
        <v>90</v>
      </c>
      <c r="AV1803" s="12" t="s">
        <v>84</v>
      </c>
      <c r="AW1803" s="12" t="s">
        <v>36</v>
      </c>
      <c r="AX1803" s="12" t="s">
        <v>77</v>
      </c>
      <c r="AY1803" s="153" t="s">
        <v>358</v>
      </c>
    </row>
    <row r="1804" spans="2:65" s="13" customFormat="1" ht="11.25">
      <c r="B1804" s="158"/>
      <c r="D1804" s="152" t="s">
        <v>368</v>
      </c>
      <c r="E1804" s="159" t="s">
        <v>19</v>
      </c>
      <c r="F1804" s="160" t="s">
        <v>2350</v>
      </c>
      <c r="H1804" s="161">
        <v>1</v>
      </c>
      <c r="I1804" s="162"/>
      <c r="L1804" s="158"/>
      <c r="M1804" s="163"/>
      <c r="T1804" s="164"/>
      <c r="AT1804" s="159" t="s">
        <v>368</v>
      </c>
      <c r="AU1804" s="159" t="s">
        <v>90</v>
      </c>
      <c r="AV1804" s="13" t="s">
        <v>90</v>
      </c>
      <c r="AW1804" s="13" t="s">
        <v>36</v>
      </c>
      <c r="AX1804" s="13" t="s">
        <v>77</v>
      </c>
      <c r="AY1804" s="159" t="s">
        <v>358</v>
      </c>
    </row>
    <row r="1805" spans="2:65" s="14" customFormat="1" ht="11.25">
      <c r="B1805" s="165"/>
      <c r="D1805" s="152" t="s">
        <v>368</v>
      </c>
      <c r="E1805" s="166" t="s">
        <v>19</v>
      </c>
      <c r="F1805" s="167" t="s">
        <v>371</v>
      </c>
      <c r="H1805" s="168">
        <v>1</v>
      </c>
      <c r="I1805" s="169"/>
      <c r="L1805" s="165"/>
      <c r="M1805" s="170"/>
      <c r="T1805" s="171"/>
      <c r="AT1805" s="166" t="s">
        <v>368</v>
      </c>
      <c r="AU1805" s="166" t="s">
        <v>90</v>
      </c>
      <c r="AV1805" s="14" t="s">
        <v>364</v>
      </c>
      <c r="AW1805" s="14" t="s">
        <v>36</v>
      </c>
      <c r="AX1805" s="14" t="s">
        <v>84</v>
      </c>
      <c r="AY1805" s="166" t="s">
        <v>358</v>
      </c>
    </row>
    <row r="1806" spans="2:65" s="1" customFormat="1" ht="49.15" customHeight="1">
      <c r="B1806" s="33"/>
      <c r="C1806" s="134" t="s">
        <v>2179</v>
      </c>
      <c r="D1806" s="134" t="s">
        <v>360</v>
      </c>
      <c r="E1806" s="135" t="s">
        <v>6418</v>
      </c>
      <c r="F1806" s="136" t="s">
        <v>6416</v>
      </c>
      <c r="G1806" s="137" t="s">
        <v>504</v>
      </c>
      <c r="H1806" s="138">
        <v>1</v>
      </c>
      <c r="I1806" s="139"/>
      <c r="J1806" s="140">
        <f>ROUND(I1806*H1806,2)</f>
        <v>0</v>
      </c>
      <c r="K1806" s="136" t="s">
        <v>19</v>
      </c>
      <c r="L1806" s="33"/>
      <c r="M1806" s="141" t="s">
        <v>19</v>
      </c>
      <c r="N1806" s="142" t="s">
        <v>49</v>
      </c>
      <c r="P1806" s="143">
        <f>O1806*H1806</f>
        <v>0</v>
      </c>
      <c r="Q1806" s="143">
        <v>0</v>
      </c>
      <c r="R1806" s="143">
        <f>Q1806*H1806</f>
        <v>0</v>
      </c>
      <c r="S1806" s="143">
        <v>0</v>
      </c>
      <c r="T1806" s="144">
        <f>S1806*H1806</f>
        <v>0</v>
      </c>
      <c r="AR1806" s="145" t="s">
        <v>454</v>
      </c>
      <c r="AT1806" s="145" t="s">
        <v>360</v>
      </c>
      <c r="AU1806" s="145" t="s">
        <v>90</v>
      </c>
      <c r="AY1806" s="18" t="s">
        <v>358</v>
      </c>
      <c r="BE1806" s="146">
        <f>IF(N1806="základní",J1806,0)</f>
        <v>0</v>
      </c>
      <c r="BF1806" s="146">
        <f>IF(N1806="snížená",J1806,0)</f>
        <v>0</v>
      </c>
      <c r="BG1806" s="146">
        <f>IF(N1806="zákl. přenesená",J1806,0)</f>
        <v>0</v>
      </c>
      <c r="BH1806" s="146">
        <f>IF(N1806="sníž. přenesená",J1806,0)</f>
        <v>0</v>
      </c>
      <c r="BI1806" s="146">
        <f>IF(N1806="nulová",J1806,0)</f>
        <v>0</v>
      </c>
      <c r="BJ1806" s="18" t="s">
        <v>90</v>
      </c>
      <c r="BK1806" s="146">
        <f>ROUND(I1806*H1806,2)</f>
        <v>0</v>
      </c>
      <c r="BL1806" s="18" t="s">
        <v>454</v>
      </c>
      <c r="BM1806" s="145" t="s">
        <v>6419</v>
      </c>
    </row>
    <row r="1807" spans="2:65" s="12" customFormat="1" ht="11.25">
      <c r="B1807" s="151"/>
      <c r="D1807" s="152" t="s">
        <v>368</v>
      </c>
      <c r="E1807" s="153" t="s">
        <v>19</v>
      </c>
      <c r="F1807" s="154" t="s">
        <v>485</v>
      </c>
      <c r="H1807" s="153" t="s">
        <v>19</v>
      </c>
      <c r="I1807" s="155"/>
      <c r="L1807" s="151"/>
      <c r="M1807" s="156"/>
      <c r="T1807" s="157"/>
      <c r="AT1807" s="153" t="s">
        <v>368</v>
      </c>
      <c r="AU1807" s="153" t="s">
        <v>90</v>
      </c>
      <c r="AV1807" s="12" t="s">
        <v>84</v>
      </c>
      <c r="AW1807" s="12" t="s">
        <v>36</v>
      </c>
      <c r="AX1807" s="12" t="s">
        <v>77</v>
      </c>
      <c r="AY1807" s="153" t="s">
        <v>358</v>
      </c>
    </row>
    <row r="1808" spans="2:65" s="12" customFormat="1" ht="11.25">
      <c r="B1808" s="151"/>
      <c r="D1808" s="152" t="s">
        <v>368</v>
      </c>
      <c r="E1808" s="153" t="s">
        <v>19</v>
      </c>
      <c r="F1808" s="154" t="s">
        <v>1225</v>
      </c>
      <c r="H1808" s="153" t="s">
        <v>19</v>
      </c>
      <c r="I1808" s="155"/>
      <c r="L1808" s="151"/>
      <c r="M1808" s="156"/>
      <c r="T1808" s="157"/>
      <c r="AT1808" s="153" t="s">
        <v>368</v>
      </c>
      <c r="AU1808" s="153" t="s">
        <v>90</v>
      </c>
      <c r="AV1808" s="12" t="s">
        <v>84</v>
      </c>
      <c r="AW1808" s="12" t="s">
        <v>36</v>
      </c>
      <c r="AX1808" s="12" t="s">
        <v>77</v>
      </c>
      <c r="AY1808" s="153" t="s">
        <v>358</v>
      </c>
    </row>
    <row r="1809" spans="2:65" s="13" customFormat="1" ht="11.25">
      <c r="B1809" s="158"/>
      <c r="D1809" s="152" t="s">
        <v>368</v>
      </c>
      <c r="E1809" s="159" t="s">
        <v>19</v>
      </c>
      <c r="F1809" s="160" t="s">
        <v>1204</v>
      </c>
      <c r="H1809" s="161">
        <v>1</v>
      </c>
      <c r="I1809" s="162"/>
      <c r="L1809" s="158"/>
      <c r="M1809" s="163"/>
      <c r="T1809" s="164"/>
      <c r="AT1809" s="159" t="s">
        <v>368</v>
      </c>
      <c r="AU1809" s="159" t="s">
        <v>90</v>
      </c>
      <c r="AV1809" s="13" t="s">
        <v>90</v>
      </c>
      <c r="AW1809" s="13" t="s">
        <v>36</v>
      </c>
      <c r="AX1809" s="13" t="s">
        <v>77</v>
      </c>
      <c r="AY1809" s="159" t="s">
        <v>358</v>
      </c>
    </row>
    <row r="1810" spans="2:65" s="14" customFormat="1" ht="11.25">
      <c r="B1810" s="165"/>
      <c r="D1810" s="152" t="s">
        <v>368</v>
      </c>
      <c r="E1810" s="166" t="s">
        <v>19</v>
      </c>
      <c r="F1810" s="167" t="s">
        <v>371</v>
      </c>
      <c r="H1810" s="168">
        <v>1</v>
      </c>
      <c r="I1810" s="169"/>
      <c r="L1810" s="165"/>
      <c r="M1810" s="170"/>
      <c r="T1810" s="171"/>
      <c r="AT1810" s="166" t="s">
        <v>368</v>
      </c>
      <c r="AU1810" s="166" t="s">
        <v>90</v>
      </c>
      <c r="AV1810" s="14" t="s">
        <v>364</v>
      </c>
      <c r="AW1810" s="14" t="s">
        <v>36</v>
      </c>
      <c r="AX1810" s="14" t="s">
        <v>84</v>
      </c>
      <c r="AY1810" s="166" t="s">
        <v>358</v>
      </c>
    </row>
    <row r="1811" spans="2:65" s="1" customFormat="1" ht="37.9" customHeight="1">
      <c r="B1811" s="33"/>
      <c r="C1811" s="134" t="s">
        <v>2184</v>
      </c>
      <c r="D1811" s="134" t="s">
        <v>360</v>
      </c>
      <c r="E1811" s="135" t="s">
        <v>6420</v>
      </c>
      <c r="F1811" s="136" t="s">
        <v>6421</v>
      </c>
      <c r="G1811" s="137" t="s">
        <v>504</v>
      </c>
      <c r="H1811" s="138">
        <v>1</v>
      </c>
      <c r="I1811" s="139"/>
      <c r="J1811" s="140">
        <f>ROUND(I1811*H1811,2)</f>
        <v>0</v>
      </c>
      <c r="K1811" s="136" t="s">
        <v>19</v>
      </c>
      <c r="L1811" s="33"/>
      <c r="M1811" s="141" t="s">
        <v>19</v>
      </c>
      <c r="N1811" s="142" t="s">
        <v>49</v>
      </c>
      <c r="P1811" s="143">
        <f>O1811*H1811</f>
        <v>0</v>
      </c>
      <c r="Q1811" s="143">
        <v>0</v>
      </c>
      <c r="R1811" s="143">
        <f>Q1811*H1811</f>
        <v>0</v>
      </c>
      <c r="S1811" s="143">
        <v>0</v>
      </c>
      <c r="T1811" s="144">
        <f>S1811*H1811</f>
        <v>0</v>
      </c>
      <c r="AR1811" s="145" t="s">
        <v>454</v>
      </c>
      <c r="AT1811" s="145" t="s">
        <v>360</v>
      </c>
      <c r="AU1811" s="145" t="s">
        <v>90</v>
      </c>
      <c r="AY1811" s="18" t="s">
        <v>358</v>
      </c>
      <c r="BE1811" s="146">
        <f>IF(N1811="základní",J1811,0)</f>
        <v>0</v>
      </c>
      <c r="BF1811" s="146">
        <f>IF(N1811="snížená",J1811,0)</f>
        <v>0</v>
      </c>
      <c r="BG1811" s="146">
        <f>IF(N1811="zákl. přenesená",J1811,0)</f>
        <v>0</v>
      </c>
      <c r="BH1811" s="146">
        <f>IF(N1811="sníž. přenesená",J1811,0)</f>
        <v>0</v>
      </c>
      <c r="BI1811" s="146">
        <f>IF(N1811="nulová",J1811,0)</f>
        <v>0</v>
      </c>
      <c r="BJ1811" s="18" t="s">
        <v>90</v>
      </c>
      <c r="BK1811" s="146">
        <f>ROUND(I1811*H1811,2)</f>
        <v>0</v>
      </c>
      <c r="BL1811" s="18" t="s">
        <v>454</v>
      </c>
      <c r="BM1811" s="145" t="s">
        <v>6422</v>
      </c>
    </row>
    <row r="1812" spans="2:65" s="12" customFormat="1" ht="11.25">
      <c r="B1812" s="151"/>
      <c r="D1812" s="152" t="s">
        <v>368</v>
      </c>
      <c r="E1812" s="153" t="s">
        <v>19</v>
      </c>
      <c r="F1812" s="154" t="s">
        <v>485</v>
      </c>
      <c r="H1812" s="153" t="s">
        <v>19</v>
      </c>
      <c r="I1812" s="155"/>
      <c r="L1812" s="151"/>
      <c r="M1812" s="156"/>
      <c r="T1812" s="157"/>
      <c r="AT1812" s="153" t="s">
        <v>368</v>
      </c>
      <c r="AU1812" s="153" t="s">
        <v>90</v>
      </c>
      <c r="AV1812" s="12" t="s">
        <v>84</v>
      </c>
      <c r="AW1812" s="12" t="s">
        <v>36</v>
      </c>
      <c r="AX1812" s="12" t="s">
        <v>77</v>
      </c>
      <c r="AY1812" s="153" t="s">
        <v>358</v>
      </c>
    </row>
    <row r="1813" spans="2:65" s="12" customFormat="1" ht="11.25">
      <c r="B1813" s="151"/>
      <c r="D1813" s="152" t="s">
        <v>368</v>
      </c>
      <c r="E1813" s="153" t="s">
        <v>19</v>
      </c>
      <c r="F1813" s="154" t="s">
        <v>1225</v>
      </c>
      <c r="H1813" s="153" t="s">
        <v>19</v>
      </c>
      <c r="I1813" s="155"/>
      <c r="L1813" s="151"/>
      <c r="M1813" s="156"/>
      <c r="T1813" s="157"/>
      <c r="AT1813" s="153" t="s">
        <v>368</v>
      </c>
      <c r="AU1813" s="153" t="s">
        <v>90</v>
      </c>
      <c r="AV1813" s="12" t="s">
        <v>84</v>
      </c>
      <c r="AW1813" s="12" t="s">
        <v>36</v>
      </c>
      <c r="AX1813" s="12" t="s">
        <v>77</v>
      </c>
      <c r="AY1813" s="153" t="s">
        <v>358</v>
      </c>
    </row>
    <row r="1814" spans="2:65" s="13" customFormat="1" ht="11.25">
      <c r="B1814" s="158"/>
      <c r="D1814" s="152" t="s">
        <v>368</v>
      </c>
      <c r="E1814" s="159" t="s">
        <v>19</v>
      </c>
      <c r="F1814" s="160" t="s">
        <v>1206</v>
      </c>
      <c r="H1814" s="161">
        <v>1</v>
      </c>
      <c r="I1814" s="162"/>
      <c r="L1814" s="158"/>
      <c r="M1814" s="163"/>
      <c r="T1814" s="164"/>
      <c r="AT1814" s="159" t="s">
        <v>368</v>
      </c>
      <c r="AU1814" s="159" t="s">
        <v>90</v>
      </c>
      <c r="AV1814" s="13" t="s">
        <v>90</v>
      </c>
      <c r="AW1814" s="13" t="s">
        <v>36</v>
      </c>
      <c r="AX1814" s="13" t="s">
        <v>77</v>
      </c>
      <c r="AY1814" s="159" t="s">
        <v>358</v>
      </c>
    </row>
    <row r="1815" spans="2:65" s="14" customFormat="1" ht="11.25">
      <c r="B1815" s="165"/>
      <c r="D1815" s="152" t="s">
        <v>368</v>
      </c>
      <c r="E1815" s="166" t="s">
        <v>19</v>
      </c>
      <c r="F1815" s="167" t="s">
        <v>371</v>
      </c>
      <c r="H1815" s="168">
        <v>1</v>
      </c>
      <c r="I1815" s="169"/>
      <c r="L1815" s="165"/>
      <c r="M1815" s="170"/>
      <c r="T1815" s="171"/>
      <c r="AT1815" s="166" t="s">
        <v>368</v>
      </c>
      <c r="AU1815" s="166" t="s">
        <v>90</v>
      </c>
      <c r="AV1815" s="14" t="s">
        <v>364</v>
      </c>
      <c r="AW1815" s="14" t="s">
        <v>36</v>
      </c>
      <c r="AX1815" s="14" t="s">
        <v>84</v>
      </c>
      <c r="AY1815" s="166" t="s">
        <v>358</v>
      </c>
    </row>
    <row r="1816" spans="2:65" s="1" customFormat="1" ht="49.15" customHeight="1">
      <c r="B1816" s="33"/>
      <c r="C1816" s="134" t="s">
        <v>2188</v>
      </c>
      <c r="D1816" s="134" t="s">
        <v>360</v>
      </c>
      <c r="E1816" s="135" t="s">
        <v>2352</v>
      </c>
      <c r="F1816" s="136" t="s">
        <v>6423</v>
      </c>
      <c r="G1816" s="137" t="s">
        <v>504</v>
      </c>
      <c r="H1816" s="138">
        <v>1</v>
      </c>
      <c r="I1816" s="139"/>
      <c r="J1816" s="140">
        <f>ROUND(I1816*H1816,2)</f>
        <v>0</v>
      </c>
      <c r="K1816" s="136" t="s">
        <v>19</v>
      </c>
      <c r="L1816" s="33"/>
      <c r="M1816" s="141" t="s">
        <v>19</v>
      </c>
      <c r="N1816" s="142" t="s">
        <v>49</v>
      </c>
      <c r="P1816" s="143">
        <f>O1816*H1816</f>
        <v>0</v>
      </c>
      <c r="Q1816" s="143">
        <v>0</v>
      </c>
      <c r="R1816" s="143">
        <f>Q1816*H1816</f>
        <v>0</v>
      </c>
      <c r="S1816" s="143">
        <v>0</v>
      </c>
      <c r="T1816" s="144">
        <f>S1816*H1816</f>
        <v>0</v>
      </c>
      <c r="AR1816" s="145" t="s">
        <v>454</v>
      </c>
      <c r="AT1816" s="145" t="s">
        <v>360</v>
      </c>
      <c r="AU1816" s="145" t="s">
        <v>90</v>
      </c>
      <c r="AY1816" s="18" t="s">
        <v>358</v>
      </c>
      <c r="BE1816" s="146">
        <f>IF(N1816="základní",J1816,0)</f>
        <v>0</v>
      </c>
      <c r="BF1816" s="146">
        <f>IF(N1816="snížená",J1816,0)</f>
        <v>0</v>
      </c>
      <c r="BG1816" s="146">
        <f>IF(N1816="zákl. přenesená",J1816,0)</f>
        <v>0</v>
      </c>
      <c r="BH1816" s="146">
        <f>IF(N1816="sníž. přenesená",J1816,0)</f>
        <v>0</v>
      </c>
      <c r="BI1816" s="146">
        <f>IF(N1816="nulová",J1816,0)</f>
        <v>0</v>
      </c>
      <c r="BJ1816" s="18" t="s">
        <v>90</v>
      </c>
      <c r="BK1816" s="146">
        <f>ROUND(I1816*H1816,2)</f>
        <v>0</v>
      </c>
      <c r="BL1816" s="18" t="s">
        <v>454</v>
      </c>
      <c r="BM1816" s="145" t="s">
        <v>6424</v>
      </c>
    </row>
    <row r="1817" spans="2:65" s="12" customFormat="1" ht="11.25">
      <c r="B1817" s="151"/>
      <c r="D1817" s="152" t="s">
        <v>368</v>
      </c>
      <c r="E1817" s="153" t="s">
        <v>19</v>
      </c>
      <c r="F1817" s="154" t="s">
        <v>485</v>
      </c>
      <c r="H1817" s="153" t="s">
        <v>19</v>
      </c>
      <c r="I1817" s="155"/>
      <c r="L1817" s="151"/>
      <c r="M1817" s="156"/>
      <c r="T1817" s="157"/>
      <c r="AT1817" s="153" t="s">
        <v>368</v>
      </c>
      <c r="AU1817" s="153" t="s">
        <v>90</v>
      </c>
      <c r="AV1817" s="12" t="s">
        <v>84</v>
      </c>
      <c r="AW1817" s="12" t="s">
        <v>36</v>
      </c>
      <c r="AX1817" s="12" t="s">
        <v>77</v>
      </c>
      <c r="AY1817" s="153" t="s">
        <v>358</v>
      </c>
    </row>
    <row r="1818" spans="2:65" s="12" customFormat="1" ht="11.25">
      <c r="B1818" s="151"/>
      <c r="D1818" s="152" t="s">
        <v>368</v>
      </c>
      <c r="E1818" s="153" t="s">
        <v>19</v>
      </c>
      <c r="F1818" s="154" t="s">
        <v>1231</v>
      </c>
      <c r="H1818" s="153" t="s">
        <v>19</v>
      </c>
      <c r="I1818" s="155"/>
      <c r="L1818" s="151"/>
      <c r="M1818" s="156"/>
      <c r="T1818" s="157"/>
      <c r="AT1818" s="153" t="s">
        <v>368</v>
      </c>
      <c r="AU1818" s="153" t="s">
        <v>90</v>
      </c>
      <c r="AV1818" s="12" t="s">
        <v>84</v>
      </c>
      <c r="AW1818" s="12" t="s">
        <v>36</v>
      </c>
      <c r="AX1818" s="12" t="s">
        <v>77</v>
      </c>
      <c r="AY1818" s="153" t="s">
        <v>358</v>
      </c>
    </row>
    <row r="1819" spans="2:65" s="13" customFormat="1" ht="11.25">
      <c r="B1819" s="158"/>
      <c r="D1819" s="152" t="s">
        <v>368</v>
      </c>
      <c r="E1819" s="159" t="s">
        <v>19</v>
      </c>
      <c r="F1819" s="160" t="s">
        <v>2355</v>
      </c>
      <c r="H1819" s="161">
        <v>1</v>
      </c>
      <c r="I1819" s="162"/>
      <c r="L1819" s="158"/>
      <c r="M1819" s="163"/>
      <c r="T1819" s="164"/>
      <c r="AT1819" s="159" t="s">
        <v>368</v>
      </c>
      <c r="AU1819" s="159" t="s">
        <v>90</v>
      </c>
      <c r="AV1819" s="13" t="s">
        <v>90</v>
      </c>
      <c r="AW1819" s="13" t="s">
        <v>36</v>
      </c>
      <c r="AX1819" s="13" t="s">
        <v>77</v>
      </c>
      <c r="AY1819" s="159" t="s">
        <v>358</v>
      </c>
    </row>
    <row r="1820" spans="2:65" s="14" customFormat="1" ht="11.25">
      <c r="B1820" s="165"/>
      <c r="D1820" s="152" t="s">
        <v>368</v>
      </c>
      <c r="E1820" s="166" t="s">
        <v>19</v>
      </c>
      <c r="F1820" s="167" t="s">
        <v>371</v>
      </c>
      <c r="H1820" s="168">
        <v>1</v>
      </c>
      <c r="I1820" s="169"/>
      <c r="L1820" s="165"/>
      <c r="M1820" s="170"/>
      <c r="T1820" s="171"/>
      <c r="AT1820" s="166" t="s">
        <v>368</v>
      </c>
      <c r="AU1820" s="166" t="s">
        <v>90</v>
      </c>
      <c r="AV1820" s="14" t="s">
        <v>364</v>
      </c>
      <c r="AW1820" s="14" t="s">
        <v>36</v>
      </c>
      <c r="AX1820" s="14" t="s">
        <v>84</v>
      </c>
      <c r="AY1820" s="166" t="s">
        <v>358</v>
      </c>
    </row>
    <row r="1821" spans="2:65" s="1" customFormat="1" ht="49.15" customHeight="1">
      <c r="B1821" s="33"/>
      <c r="C1821" s="134" t="s">
        <v>2191</v>
      </c>
      <c r="D1821" s="134" t="s">
        <v>360</v>
      </c>
      <c r="E1821" s="135" t="s">
        <v>6425</v>
      </c>
      <c r="F1821" s="136" t="s">
        <v>6426</v>
      </c>
      <c r="G1821" s="137" t="s">
        <v>504</v>
      </c>
      <c r="H1821" s="138">
        <v>1</v>
      </c>
      <c r="I1821" s="139"/>
      <c r="J1821" s="140">
        <f>ROUND(I1821*H1821,2)</f>
        <v>0</v>
      </c>
      <c r="K1821" s="136" t="s">
        <v>19</v>
      </c>
      <c r="L1821" s="33"/>
      <c r="M1821" s="141" t="s">
        <v>19</v>
      </c>
      <c r="N1821" s="142" t="s">
        <v>49</v>
      </c>
      <c r="P1821" s="143">
        <f>O1821*H1821</f>
        <v>0</v>
      </c>
      <c r="Q1821" s="143">
        <v>0</v>
      </c>
      <c r="R1821" s="143">
        <f>Q1821*H1821</f>
        <v>0</v>
      </c>
      <c r="S1821" s="143">
        <v>0</v>
      </c>
      <c r="T1821" s="144">
        <f>S1821*H1821</f>
        <v>0</v>
      </c>
      <c r="AR1821" s="145" t="s">
        <v>454</v>
      </c>
      <c r="AT1821" s="145" t="s">
        <v>360</v>
      </c>
      <c r="AU1821" s="145" t="s">
        <v>90</v>
      </c>
      <c r="AY1821" s="18" t="s">
        <v>358</v>
      </c>
      <c r="BE1821" s="146">
        <f>IF(N1821="základní",J1821,0)</f>
        <v>0</v>
      </c>
      <c r="BF1821" s="146">
        <f>IF(N1821="snížená",J1821,0)</f>
        <v>0</v>
      </c>
      <c r="BG1821" s="146">
        <f>IF(N1821="zákl. přenesená",J1821,0)</f>
        <v>0</v>
      </c>
      <c r="BH1821" s="146">
        <f>IF(N1821="sníž. přenesená",J1821,0)</f>
        <v>0</v>
      </c>
      <c r="BI1821" s="146">
        <f>IF(N1821="nulová",J1821,0)</f>
        <v>0</v>
      </c>
      <c r="BJ1821" s="18" t="s">
        <v>90</v>
      </c>
      <c r="BK1821" s="146">
        <f>ROUND(I1821*H1821,2)</f>
        <v>0</v>
      </c>
      <c r="BL1821" s="18" t="s">
        <v>454</v>
      </c>
      <c r="BM1821" s="145" t="s">
        <v>6427</v>
      </c>
    </row>
    <row r="1822" spans="2:65" s="12" customFormat="1" ht="11.25">
      <c r="B1822" s="151"/>
      <c r="D1822" s="152" t="s">
        <v>368</v>
      </c>
      <c r="E1822" s="153" t="s">
        <v>19</v>
      </c>
      <c r="F1822" s="154" t="s">
        <v>485</v>
      </c>
      <c r="H1822" s="153" t="s">
        <v>19</v>
      </c>
      <c r="I1822" s="155"/>
      <c r="L1822" s="151"/>
      <c r="M1822" s="156"/>
      <c r="T1822" s="157"/>
      <c r="AT1822" s="153" t="s">
        <v>368</v>
      </c>
      <c r="AU1822" s="153" t="s">
        <v>90</v>
      </c>
      <c r="AV1822" s="12" t="s">
        <v>84</v>
      </c>
      <c r="AW1822" s="12" t="s">
        <v>36</v>
      </c>
      <c r="AX1822" s="12" t="s">
        <v>77</v>
      </c>
      <c r="AY1822" s="153" t="s">
        <v>358</v>
      </c>
    </row>
    <row r="1823" spans="2:65" s="12" customFormat="1" ht="11.25">
      <c r="B1823" s="151"/>
      <c r="D1823" s="152" t="s">
        <v>368</v>
      </c>
      <c r="E1823" s="153" t="s">
        <v>19</v>
      </c>
      <c r="F1823" s="154" t="s">
        <v>1225</v>
      </c>
      <c r="H1823" s="153" t="s">
        <v>19</v>
      </c>
      <c r="I1823" s="155"/>
      <c r="L1823" s="151"/>
      <c r="M1823" s="156"/>
      <c r="T1823" s="157"/>
      <c r="AT1823" s="153" t="s">
        <v>368</v>
      </c>
      <c r="AU1823" s="153" t="s">
        <v>90</v>
      </c>
      <c r="AV1823" s="12" t="s">
        <v>84</v>
      </c>
      <c r="AW1823" s="12" t="s">
        <v>36</v>
      </c>
      <c r="AX1823" s="12" t="s">
        <v>77</v>
      </c>
      <c r="AY1823" s="153" t="s">
        <v>358</v>
      </c>
    </row>
    <row r="1824" spans="2:65" s="13" customFormat="1" ht="11.25">
      <c r="B1824" s="158"/>
      <c r="D1824" s="152" t="s">
        <v>368</v>
      </c>
      <c r="E1824" s="159" t="s">
        <v>19</v>
      </c>
      <c r="F1824" s="160" t="s">
        <v>1168</v>
      </c>
      <c r="H1824" s="161">
        <v>1</v>
      </c>
      <c r="I1824" s="162"/>
      <c r="L1824" s="158"/>
      <c r="M1824" s="163"/>
      <c r="T1824" s="164"/>
      <c r="AT1824" s="159" t="s">
        <v>368</v>
      </c>
      <c r="AU1824" s="159" t="s">
        <v>90</v>
      </c>
      <c r="AV1824" s="13" t="s">
        <v>90</v>
      </c>
      <c r="AW1824" s="13" t="s">
        <v>36</v>
      </c>
      <c r="AX1824" s="13" t="s">
        <v>77</v>
      </c>
      <c r="AY1824" s="159" t="s">
        <v>358</v>
      </c>
    </row>
    <row r="1825" spans="2:65" s="14" customFormat="1" ht="11.25">
      <c r="B1825" s="165"/>
      <c r="D1825" s="152" t="s">
        <v>368</v>
      </c>
      <c r="E1825" s="166" t="s">
        <v>19</v>
      </c>
      <c r="F1825" s="167" t="s">
        <v>371</v>
      </c>
      <c r="H1825" s="168">
        <v>1</v>
      </c>
      <c r="I1825" s="169"/>
      <c r="L1825" s="165"/>
      <c r="M1825" s="170"/>
      <c r="T1825" s="171"/>
      <c r="AT1825" s="166" t="s">
        <v>368</v>
      </c>
      <c r="AU1825" s="166" t="s">
        <v>90</v>
      </c>
      <c r="AV1825" s="14" t="s">
        <v>364</v>
      </c>
      <c r="AW1825" s="14" t="s">
        <v>36</v>
      </c>
      <c r="AX1825" s="14" t="s">
        <v>84</v>
      </c>
      <c r="AY1825" s="166" t="s">
        <v>358</v>
      </c>
    </row>
    <row r="1826" spans="2:65" s="1" customFormat="1" ht="37.9" customHeight="1">
      <c r="B1826" s="33"/>
      <c r="C1826" s="134" t="s">
        <v>2194</v>
      </c>
      <c r="D1826" s="134" t="s">
        <v>360</v>
      </c>
      <c r="E1826" s="135" t="s">
        <v>6428</v>
      </c>
      <c r="F1826" s="136" t="s">
        <v>6429</v>
      </c>
      <c r="G1826" s="137" t="s">
        <v>235</v>
      </c>
      <c r="H1826" s="138">
        <v>5.7</v>
      </c>
      <c r="I1826" s="139"/>
      <c r="J1826" s="140">
        <f>ROUND(I1826*H1826,2)</f>
        <v>0</v>
      </c>
      <c r="K1826" s="136" t="s">
        <v>363</v>
      </c>
      <c r="L1826" s="33"/>
      <c r="M1826" s="141" t="s">
        <v>19</v>
      </c>
      <c r="N1826" s="142" t="s">
        <v>49</v>
      </c>
      <c r="P1826" s="143">
        <f>O1826*H1826</f>
        <v>0</v>
      </c>
      <c r="Q1826" s="143">
        <v>0</v>
      </c>
      <c r="R1826" s="143">
        <f>Q1826*H1826</f>
        <v>0</v>
      </c>
      <c r="S1826" s="143">
        <v>0</v>
      </c>
      <c r="T1826" s="144">
        <f>S1826*H1826</f>
        <v>0</v>
      </c>
      <c r="AR1826" s="145" t="s">
        <v>454</v>
      </c>
      <c r="AT1826" s="145" t="s">
        <v>360</v>
      </c>
      <c r="AU1826" s="145" t="s">
        <v>90</v>
      </c>
      <c r="AY1826" s="18" t="s">
        <v>358</v>
      </c>
      <c r="BE1826" s="146">
        <f>IF(N1826="základní",J1826,0)</f>
        <v>0</v>
      </c>
      <c r="BF1826" s="146">
        <f>IF(N1826="snížená",J1826,0)</f>
        <v>0</v>
      </c>
      <c r="BG1826" s="146">
        <f>IF(N1826="zákl. přenesená",J1826,0)</f>
        <v>0</v>
      </c>
      <c r="BH1826" s="146">
        <f>IF(N1826="sníž. přenesená",J1826,0)</f>
        <v>0</v>
      </c>
      <c r="BI1826" s="146">
        <f>IF(N1826="nulová",J1826,0)</f>
        <v>0</v>
      </c>
      <c r="BJ1826" s="18" t="s">
        <v>90</v>
      </c>
      <c r="BK1826" s="146">
        <f>ROUND(I1826*H1826,2)</f>
        <v>0</v>
      </c>
      <c r="BL1826" s="18" t="s">
        <v>454</v>
      </c>
      <c r="BM1826" s="145" t="s">
        <v>6430</v>
      </c>
    </row>
    <row r="1827" spans="2:65" s="1" customFormat="1" ht="11.25">
      <c r="B1827" s="33"/>
      <c r="D1827" s="147" t="s">
        <v>366</v>
      </c>
      <c r="F1827" s="148" t="s">
        <v>6431</v>
      </c>
      <c r="I1827" s="149"/>
      <c r="L1827" s="33"/>
      <c r="M1827" s="150"/>
      <c r="T1827" s="54"/>
      <c r="AT1827" s="18" t="s">
        <v>366</v>
      </c>
      <c r="AU1827" s="18" t="s">
        <v>90</v>
      </c>
    </row>
    <row r="1828" spans="2:65" s="12" customFormat="1" ht="11.25">
      <c r="B1828" s="151"/>
      <c r="D1828" s="152" t="s">
        <v>368</v>
      </c>
      <c r="E1828" s="153" t="s">
        <v>19</v>
      </c>
      <c r="F1828" s="154" t="s">
        <v>485</v>
      </c>
      <c r="H1828" s="153" t="s">
        <v>19</v>
      </c>
      <c r="I1828" s="155"/>
      <c r="L1828" s="151"/>
      <c r="M1828" s="156"/>
      <c r="T1828" s="157"/>
      <c r="AT1828" s="153" t="s">
        <v>368</v>
      </c>
      <c r="AU1828" s="153" t="s">
        <v>90</v>
      </c>
      <c r="AV1828" s="12" t="s">
        <v>84</v>
      </c>
      <c r="AW1828" s="12" t="s">
        <v>36</v>
      </c>
      <c r="AX1828" s="12" t="s">
        <v>77</v>
      </c>
      <c r="AY1828" s="153" t="s">
        <v>358</v>
      </c>
    </row>
    <row r="1829" spans="2:65" s="12" customFormat="1" ht="11.25">
      <c r="B1829" s="151"/>
      <c r="D1829" s="152" t="s">
        <v>368</v>
      </c>
      <c r="E1829" s="153" t="s">
        <v>19</v>
      </c>
      <c r="F1829" s="154" t="s">
        <v>2405</v>
      </c>
      <c r="H1829" s="153" t="s">
        <v>19</v>
      </c>
      <c r="I1829" s="155"/>
      <c r="L1829" s="151"/>
      <c r="M1829" s="156"/>
      <c r="T1829" s="157"/>
      <c r="AT1829" s="153" t="s">
        <v>368</v>
      </c>
      <c r="AU1829" s="153" t="s">
        <v>90</v>
      </c>
      <c r="AV1829" s="12" t="s">
        <v>84</v>
      </c>
      <c r="AW1829" s="12" t="s">
        <v>36</v>
      </c>
      <c r="AX1829" s="12" t="s">
        <v>77</v>
      </c>
      <c r="AY1829" s="153" t="s">
        <v>358</v>
      </c>
    </row>
    <row r="1830" spans="2:65" s="13" customFormat="1" ht="11.25">
      <c r="B1830" s="158"/>
      <c r="D1830" s="152" t="s">
        <v>368</v>
      </c>
      <c r="E1830" s="159" t="s">
        <v>19</v>
      </c>
      <c r="F1830" s="160" t="s">
        <v>6432</v>
      </c>
      <c r="H1830" s="161">
        <v>5.7</v>
      </c>
      <c r="I1830" s="162"/>
      <c r="L1830" s="158"/>
      <c r="M1830" s="163"/>
      <c r="T1830" s="164"/>
      <c r="AT1830" s="159" t="s">
        <v>368</v>
      </c>
      <c r="AU1830" s="159" t="s">
        <v>90</v>
      </c>
      <c r="AV1830" s="13" t="s">
        <v>90</v>
      </c>
      <c r="AW1830" s="13" t="s">
        <v>36</v>
      </c>
      <c r="AX1830" s="13" t="s">
        <v>77</v>
      </c>
      <c r="AY1830" s="159" t="s">
        <v>358</v>
      </c>
    </row>
    <row r="1831" spans="2:65" s="14" customFormat="1" ht="11.25">
      <c r="B1831" s="165"/>
      <c r="D1831" s="152" t="s">
        <v>368</v>
      </c>
      <c r="E1831" s="166" t="s">
        <v>19</v>
      </c>
      <c r="F1831" s="167" t="s">
        <v>371</v>
      </c>
      <c r="H1831" s="168">
        <v>5.7</v>
      </c>
      <c r="I1831" s="169"/>
      <c r="L1831" s="165"/>
      <c r="M1831" s="170"/>
      <c r="T1831" s="171"/>
      <c r="AT1831" s="166" t="s">
        <v>368</v>
      </c>
      <c r="AU1831" s="166" t="s">
        <v>90</v>
      </c>
      <c r="AV1831" s="14" t="s">
        <v>364</v>
      </c>
      <c r="AW1831" s="14" t="s">
        <v>36</v>
      </c>
      <c r="AX1831" s="14" t="s">
        <v>84</v>
      </c>
      <c r="AY1831" s="166" t="s">
        <v>358</v>
      </c>
    </row>
    <row r="1832" spans="2:65" s="1" customFormat="1" ht="66.75" customHeight="1">
      <c r="B1832" s="33"/>
      <c r="C1832" s="179" t="s">
        <v>2197</v>
      </c>
      <c r="D1832" s="179" t="s">
        <v>440</v>
      </c>
      <c r="E1832" s="180" t="s">
        <v>6433</v>
      </c>
      <c r="F1832" s="181" t="s">
        <v>6434</v>
      </c>
      <c r="G1832" s="182" t="s">
        <v>235</v>
      </c>
      <c r="H1832" s="183">
        <v>5.7</v>
      </c>
      <c r="I1832" s="184"/>
      <c r="J1832" s="185">
        <f>ROUND(I1832*H1832,2)</f>
        <v>0</v>
      </c>
      <c r="K1832" s="181" t="s">
        <v>19</v>
      </c>
      <c r="L1832" s="186"/>
      <c r="M1832" s="187" t="s">
        <v>19</v>
      </c>
      <c r="N1832" s="188" t="s">
        <v>49</v>
      </c>
      <c r="P1832" s="143">
        <f>O1832*H1832</f>
        <v>0</v>
      </c>
      <c r="Q1832" s="143">
        <v>1.3860000000000001E-2</v>
      </c>
      <c r="R1832" s="143">
        <f>Q1832*H1832</f>
        <v>7.9002000000000003E-2</v>
      </c>
      <c r="S1832" s="143">
        <v>0</v>
      </c>
      <c r="T1832" s="144">
        <f>S1832*H1832</f>
        <v>0</v>
      </c>
      <c r="AR1832" s="145" t="s">
        <v>558</v>
      </c>
      <c r="AT1832" s="145" t="s">
        <v>440</v>
      </c>
      <c r="AU1832" s="145" t="s">
        <v>90</v>
      </c>
      <c r="AY1832" s="18" t="s">
        <v>358</v>
      </c>
      <c r="BE1832" s="146">
        <f>IF(N1832="základní",J1832,0)</f>
        <v>0</v>
      </c>
      <c r="BF1832" s="146">
        <f>IF(N1832="snížená",J1832,0)</f>
        <v>0</v>
      </c>
      <c r="BG1832" s="146">
        <f>IF(N1832="zákl. přenesená",J1832,0)</f>
        <v>0</v>
      </c>
      <c r="BH1832" s="146">
        <f>IF(N1832="sníž. přenesená",J1832,0)</f>
        <v>0</v>
      </c>
      <c r="BI1832" s="146">
        <f>IF(N1832="nulová",J1832,0)</f>
        <v>0</v>
      </c>
      <c r="BJ1832" s="18" t="s">
        <v>90</v>
      </c>
      <c r="BK1832" s="146">
        <f>ROUND(I1832*H1832,2)</f>
        <v>0</v>
      </c>
      <c r="BL1832" s="18" t="s">
        <v>454</v>
      </c>
      <c r="BM1832" s="145" t="s">
        <v>6435</v>
      </c>
    </row>
    <row r="1833" spans="2:65" s="12" customFormat="1" ht="11.25">
      <c r="B1833" s="151"/>
      <c r="D1833" s="152" t="s">
        <v>368</v>
      </c>
      <c r="E1833" s="153" t="s">
        <v>19</v>
      </c>
      <c r="F1833" s="154" t="s">
        <v>485</v>
      </c>
      <c r="H1833" s="153" t="s">
        <v>19</v>
      </c>
      <c r="I1833" s="155"/>
      <c r="L1833" s="151"/>
      <c r="M1833" s="156"/>
      <c r="T1833" s="157"/>
      <c r="AT1833" s="153" t="s">
        <v>368</v>
      </c>
      <c r="AU1833" s="153" t="s">
        <v>90</v>
      </c>
      <c r="AV1833" s="12" t="s">
        <v>84</v>
      </c>
      <c r="AW1833" s="12" t="s">
        <v>36</v>
      </c>
      <c r="AX1833" s="12" t="s">
        <v>77</v>
      </c>
      <c r="AY1833" s="153" t="s">
        <v>358</v>
      </c>
    </row>
    <row r="1834" spans="2:65" s="12" customFormat="1" ht="11.25">
      <c r="B1834" s="151"/>
      <c r="D1834" s="152" t="s">
        <v>368</v>
      </c>
      <c r="E1834" s="153" t="s">
        <v>19</v>
      </c>
      <c r="F1834" s="154" t="s">
        <v>2405</v>
      </c>
      <c r="H1834" s="153" t="s">
        <v>19</v>
      </c>
      <c r="I1834" s="155"/>
      <c r="L1834" s="151"/>
      <c r="M1834" s="156"/>
      <c r="T1834" s="157"/>
      <c r="AT1834" s="153" t="s">
        <v>368</v>
      </c>
      <c r="AU1834" s="153" t="s">
        <v>90</v>
      </c>
      <c r="AV1834" s="12" t="s">
        <v>84</v>
      </c>
      <c r="AW1834" s="12" t="s">
        <v>36</v>
      </c>
      <c r="AX1834" s="12" t="s">
        <v>77</v>
      </c>
      <c r="AY1834" s="153" t="s">
        <v>358</v>
      </c>
    </row>
    <row r="1835" spans="2:65" s="13" customFormat="1" ht="11.25">
      <c r="B1835" s="158"/>
      <c r="D1835" s="152" t="s">
        <v>368</v>
      </c>
      <c r="E1835" s="159" t="s">
        <v>19</v>
      </c>
      <c r="F1835" s="160" t="s">
        <v>6432</v>
      </c>
      <c r="H1835" s="161">
        <v>5.7</v>
      </c>
      <c r="I1835" s="162"/>
      <c r="L1835" s="158"/>
      <c r="M1835" s="163"/>
      <c r="T1835" s="164"/>
      <c r="AT1835" s="159" t="s">
        <v>368</v>
      </c>
      <c r="AU1835" s="159" t="s">
        <v>90</v>
      </c>
      <c r="AV1835" s="13" t="s">
        <v>90</v>
      </c>
      <c r="AW1835" s="13" t="s">
        <v>36</v>
      </c>
      <c r="AX1835" s="13" t="s">
        <v>77</v>
      </c>
      <c r="AY1835" s="159" t="s">
        <v>358</v>
      </c>
    </row>
    <row r="1836" spans="2:65" s="14" customFormat="1" ht="11.25">
      <c r="B1836" s="165"/>
      <c r="D1836" s="152" t="s">
        <v>368</v>
      </c>
      <c r="E1836" s="166" t="s">
        <v>19</v>
      </c>
      <c r="F1836" s="167" t="s">
        <v>371</v>
      </c>
      <c r="H1836" s="168">
        <v>5.7</v>
      </c>
      <c r="I1836" s="169"/>
      <c r="L1836" s="165"/>
      <c r="M1836" s="170"/>
      <c r="T1836" s="171"/>
      <c r="AT1836" s="166" t="s">
        <v>368</v>
      </c>
      <c r="AU1836" s="166" t="s">
        <v>90</v>
      </c>
      <c r="AV1836" s="14" t="s">
        <v>364</v>
      </c>
      <c r="AW1836" s="14" t="s">
        <v>36</v>
      </c>
      <c r="AX1836" s="14" t="s">
        <v>84</v>
      </c>
      <c r="AY1836" s="166" t="s">
        <v>358</v>
      </c>
    </row>
    <row r="1837" spans="2:65" s="1" customFormat="1" ht="33" customHeight="1">
      <c r="B1837" s="33"/>
      <c r="C1837" s="134" t="s">
        <v>2200</v>
      </c>
      <c r="D1837" s="134" t="s">
        <v>360</v>
      </c>
      <c r="E1837" s="135" t="s">
        <v>2423</v>
      </c>
      <c r="F1837" s="136" t="s">
        <v>2424</v>
      </c>
      <c r="G1837" s="137" t="s">
        <v>235</v>
      </c>
      <c r="H1837" s="138">
        <v>8</v>
      </c>
      <c r="I1837" s="139"/>
      <c r="J1837" s="140">
        <f>ROUND(I1837*H1837,2)</f>
        <v>0</v>
      </c>
      <c r="K1837" s="136" t="s">
        <v>363</v>
      </c>
      <c r="L1837" s="33"/>
      <c r="M1837" s="141" t="s">
        <v>19</v>
      </c>
      <c r="N1837" s="142" t="s">
        <v>49</v>
      </c>
      <c r="P1837" s="143">
        <f>O1837*H1837</f>
        <v>0</v>
      </c>
      <c r="Q1837" s="143">
        <v>0</v>
      </c>
      <c r="R1837" s="143">
        <f>Q1837*H1837</f>
        <v>0</v>
      </c>
      <c r="S1837" s="143">
        <v>0</v>
      </c>
      <c r="T1837" s="144">
        <f>S1837*H1837</f>
        <v>0</v>
      </c>
      <c r="AR1837" s="145" t="s">
        <v>454</v>
      </c>
      <c r="AT1837" s="145" t="s">
        <v>360</v>
      </c>
      <c r="AU1837" s="145" t="s">
        <v>90</v>
      </c>
      <c r="AY1837" s="18" t="s">
        <v>358</v>
      </c>
      <c r="BE1837" s="146">
        <f>IF(N1837="základní",J1837,0)</f>
        <v>0</v>
      </c>
      <c r="BF1837" s="146">
        <f>IF(N1837="snížená",J1837,0)</f>
        <v>0</v>
      </c>
      <c r="BG1837" s="146">
        <f>IF(N1837="zákl. přenesená",J1837,0)</f>
        <v>0</v>
      </c>
      <c r="BH1837" s="146">
        <f>IF(N1837="sníž. přenesená",J1837,0)</f>
        <v>0</v>
      </c>
      <c r="BI1837" s="146">
        <f>IF(N1837="nulová",J1837,0)</f>
        <v>0</v>
      </c>
      <c r="BJ1837" s="18" t="s">
        <v>90</v>
      </c>
      <c r="BK1837" s="146">
        <f>ROUND(I1837*H1837,2)</f>
        <v>0</v>
      </c>
      <c r="BL1837" s="18" t="s">
        <v>454</v>
      </c>
      <c r="BM1837" s="145" t="s">
        <v>6436</v>
      </c>
    </row>
    <row r="1838" spans="2:65" s="1" customFormat="1" ht="11.25">
      <c r="B1838" s="33"/>
      <c r="D1838" s="147" t="s">
        <v>366</v>
      </c>
      <c r="F1838" s="148" t="s">
        <v>2426</v>
      </c>
      <c r="I1838" s="149"/>
      <c r="L1838" s="33"/>
      <c r="M1838" s="150"/>
      <c r="T1838" s="54"/>
      <c r="AT1838" s="18" t="s">
        <v>366</v>
      </c>
      <c r="AU1838" s="18" t="s">
        <v>90</v>
      </c>
    </row>
    <row r="1839" spans="2:65" s="12" customFormat="1" ht="11.25">
      <c r="B1839" s="151"/>
      <c r="D1839" s="152" t="s">
        <v>368</v>
      </c>
      <c r="E1839" s="153" t="s">
        <v>19</v>
      </c>
      <c r="F1839" s="154" t="s">
        <v>1160</v>
      </c>
      <c r="H1839" s="153" t="s">
        <v>19</v>
      </c>
      <c r="I1839" s="155"/>
      <c r="L1839" s="151"/>
      <c r="M1839" s="156"/>
      <c r="T1839" s="157"/>
      <c r="AT1839" s="153" t="s">
        <v>368</v>
      </c>
      <c r="AU1839" s="153" t="s">
        <v>90</v>
      </c>
      <c r="AV1839" s="12" t="s">
        <v>84</v>
      </c>
      <c r="AW1839" s="12" t="s">
        <v>36</v>
      </c>
      <c r="AX1839" s="12" t="s">
        <v>77</v>
      </c>
      <c r="AY1839" s="153" t="s">
        <v>358</v>
      </c>
    </row>
    <row r="1840" spans="2:65" s="12" customFormat="1" ht="11.25">
      <c r="B1840" s="151"/>
      <c r="D1840" s="152" t="s">
        <v>368</v>
      </c>
      <c r="E1840" s="153" t="s">
        <v>19</v>
      </c>
      <c r="F1840" s="154" t="s">
        <v>460</v>
      </c>
      <c r="H1840" s="153" t="s">
        <v>19</v>
      </c>
      <c r="I1840" s="155"/>
      <c r="L1840" s="151"/>
      <c r="M1840" s="156"/>
      <c r="T1840" s="157"/>
      <c r="AT1840" s="153" t="s">
        <v>368</v>
      </c>
      <c r="AU1840" s="153" t="s">
        <v>90</v>
      </c>
      <c r="AV1840" s="12" t="s">
        <v>84</v>
      </c>
      <c r="AW1840" s="12" t="s">
        <v>36</v>
      </c>
      <c r="AX1840" s="12" t="s">
        <v>77</v>
      </c>
      <c r="AY1840" s="153" t="s">
        <v>358</v>
      </c>
    </row>
    <row r="1841" spans="2:65" s="13" customFormat="1" ht="11.25">
      <c r="B1841" s="158"/>
      <c r="D1841" s="152" t="s">
        <v>368</v>
      </c>
      <c r="E1841" s="159" t="s">
        <v>19</v>
      </c>
      <c r="F1841" s="160" t="s">
        <v>6437</v>
      </c>
      <c r="H1841" s="161">
        <v>8</v>
      </c>
      <c r="I1841" s="162"/>
      <c r="L1841" s="158"/>
      <c r="M1841" s="163"/>
      <c r="T1841" s="164"/>
      <c r="AT1841" s="159" t="s">
        <v>368</v>
      </c>
      <c r="AU1841" s="159" t="s">
        <v>90</v>
      </c>
      <c r="AV1841" s="13" t="s">
        <v>90</v>
      </c>
      <c r="AW1841" s="13" t="s">
        <v>36</v>
      </c>
      <c r="AX1841" s="13" t="s">
        <v>77</v>
      </c>
      <c r="AY1841" s="159" t="s">
        <v>358</v>
      </c>
    </row>
    <row r="1842" spans="2:65" s="14" customFormat="1" ht="11.25">
      <c r="B1842" s="165"/>
      <c r="D1842" s="152" t="s">
        <v>368</v>
      </c>
      <c r="E1842" s="166" t="s">
        <v>19</v>
      </c>
      <c r="F1842" s="167" t="s">
        <v>371</v>
      </c>
      <c r="H1842" s="168">
        <v>8</v>
      </c>
      <c r="I1842" s="169"/>
      <c r="L1842" s="165"/>
      <c r="M1842" s="170"/>
      <c r="T1842" s="171"/>
      <c r="AT1842" s="166" t="s">
        <v>368</v>
      </c>
      <c r="AU1842" s="166" t="s">
        <v>90</v>
      </c>
      <c r="AV1842" s="14" t="s">
        <v>364</v>
      </c>
      <c r="AW1842" s="14" t="s">
        <v>36</v>
      </c>
      <c r="AX1842" s="14" t="s">
        <v>84</v>
      </c>
      <c r="AY1842" s="166" t="s">
        <v>358</v>
      </c>
    </row>
    <row r="1843" spans="2:65" s="1" customFormat="1" ht="21.75" customHeight="1">
      <c r="B1843" s="33"/>
      <c r="C1843" s="179" t="s">
        <v>2203</v>
      </c>
      <c r="D1843" s="179" t="s">
        <v>440</v>
      </c>
      <c r="E1843" s="180" t="s">
        <v>2429</v>
      </c>
      <c r="F1843" s="181" t="s">
        <v>2430</v>
      </c>
      <c r="G1843" s="182" t="s">
        <v>235</v>
      </c>
      <c r="H1843" s="183">
        <v>8.4</v>
      </c>
      <c r="I1843" s="184"/>
      <c r="J1843" s="185">
        <f>ROUND(I1843*H1843,2)</f>
        <v>0</v>
      </c>
      <c r="K1843" s="181" t="s">
        <v>363</v>
      </c>
      <c r="L1843" s="186"/>
      <c r="M1843" s="187" t="s">
        <v>19</v>
      </c>
      <c r="N1843" s="188" t="s">
        <v>49</v>
      </c>
      <c r="P1843" s="143">
        <f>O1843*H1843</f>
        <v>0</v>
      </c>
      <c r="Q1843" s="143">
        <v>2.0000000000000001E-4</v>
      </c>
      <c r="R1843" s="143">
        <f>Q1843*H1843</f>
        <v>1.6800000000000001E-3</v>
      </c>
      <c r="S1843" s="143">
        <v>0</v>
      </c>
      <c r="T1843" s="144">
        <f>S1843*H1843</f>
        <v>0</v>
      </c>
      <c r="AR1843" s="145" t="s">
        <v>558</v>
      </c>
      <c r="AT1843" s="145" t="s">
        <v>440</v>
      </c>
      <c r="AU1843" s="145" t="s">
        <v>90</v>
      </c>
      <c r="AY1843" s="18" t="s">
        <v>358</v>
      </c>
      <c r="BE1843" s="146">
        <f>IF(N1843="základní",J1843,0)</f>
        <v>0</v>
      </c>
      <c r="BF1843" s="146">
        <f>IF(N1843="snížená",J1843,0)</f>
        <v>0</v>
      </c>
      <c r="BG1843" s="146">
        <f>IF(N1843="zákl. přenesená",J1843,0)</f>
        <v>0</v>
      </c>
      <c r="BH1843" s="146">
        <f>IF(N1843="sníž. přenesená",J1843,0)</f>
        <v>0</v>
      </c>
      <c r="BI1843" s="146">
        <f>IF(N1843="nulová",J1843,0)</f>
        <v>0</v>
      </c>
      <c r="BJ1843" s="18" t="s">
        <v>90</v>
      </c>
      <c r="BK1843" s="146">
        <f>ROUND(I1843*H1843,2)</f>
        <v>0</v>
      </c>
      <c r="BL1843" s="18" t="s">
        <v>454</v>
      </c>
      <c r="BM1843" s="145" t="s">
        <v>6438</v>
      </c>
    </row>
    <row r="1844" spans="2:65" s="12" customFormat="1" ht="11.25">
      <c r="B1844" s="151"/>
      <c r="D1844" s="152" t="s">
        <v>368</v>
      </c>
      <c r="E1844" s="153" t="s">
        <v>19</v>
      </c>
      <c r="F1844" s="154" t="s">
        <v>1160</v>
      </c>
      <c r="H1844" s="153" t="s">
        <v>19</v>
      </c>
      <c r="I1844" s="155"/>
      <c r="L1844" s="151"/>
      <c r="M1844" s="156"/>
      <c r="T1844" s="157"/>
      <c r="AT1844" s="153" t="s">
        <v>368</v>
      </c>
      <c r="AU1844" s="153" t="s">
        <v>90</v>
      </c>
      <c r="AV1844" s="12" t="s">
        <v>84</v>
      </c>
      <c r="AW1844" s="12" t="s">
        <v>36</v>
      </c>
      <c r="AX1844" s="12" t="s">
        <v>77</v>
      </c>
      <c r="AY1844" s="153" t="s">
        <v>358</v>
      </c>
    </row>
    <row r="1845" spans="2:65" s="12" customFormat="1" ht="11.25">
      <c r="B1845" s="151"/>
      <c r="D1845" s="152" t="s">
        <v>368</v>
      </c>
      <c r="E1845" s="153" t="s">
        <v>19</v>
      </c>
      <c r="F1845" s="154" t="s">
        <v>460</v>
      </c>
      <c r="H1845" s="153" t="s">
        <v>19</v>
      </c>
      <c r="I1845" s="155"/>
      <c r="L1845" s="151"/>
      <c r="M1845" s="156"/>
      <c r="T1845" s="157"/>
      <c r="AT1845" s="153" t="s">
        <v>368</v>
      </c>
      <c r="AU1845" s="153" t="s">
        <v>90</v>
      </c>
      <c r="AV1845" s="12" t="s">
        <v>84</v>
      </c>
      <c r="AW1845" s="12" t="s">
        <v>36</v>
      </c>
      <c r="AX1845" s="12" t="s">
        <v>77</v>
      </c>
      <c r="AY1845" s="153" t="s">
        <v>358</v>
      </c>
    </row>
    <row r="1846" spans="2:65" s="13" customFormat="1" ht="11.25">
      <c r="B1846" s="158"/>
      <c r="D1846" s="152" t="s">
        <v>368</v>
      </c>
      <c r="E1846" s="159" t="s">
        <v>19</v>
      </c>
      <c r="F1846" s="160" t="s">
        <v>6437</v>
      </c>
      <c r="H1846" s="161">
        <v>8</v>
      </c>
      <c r="I1846" s="162"/>
      <c r="L1846" s="158"/>
      <c r="M1846" s="163"/>
      <c r="T1846" s="164"/>
      <c r="AT1846" s="159" t="s">
        <v>368</v>
      </c>
      <c r="AU1846" s="159" t="s">
        <v>90</v>
      </c>
      <c r="AV1846" s="13" t="s">
        <v>90</v>
      </c>
      <c r="AW1846" s="13" t="s">
        <v>36</v>
      </c>
      <c r="AX1846" s="13" t="s">
        <v>77</v>
      </c>
      <c r="AY1846" s="159" t="s">
        <v>358</v>
      </c>
    </row>
    <row r="1847" spans="2:65" s="14" customFormat="1" ht="11.25">
      <c r="B1847" s="165"/>
      <c r="D1847" s="152" t="s">
        <v>368</v>
      </c>
      <c r="E1847" s="166" t="s">
        <v>19</v>
      </c>
      <c r="F1847" s="167" t="s">
        <v>371</v>
      </c>
      <c r="H1847" s="168">
        <v>8</v>
      </c>
      <c r="I1847" s="169"/>
      <c r="L1847" s="165"/>
      <c r="M1847" s="170"/>
      <c r="T1847" s="171"/>
      <c r="AT1847" s="166" t="s">
        <v>368</v>
      </c>
      <c r="AU1847" s="166" t="s">
        <v>90</v>
      </c>
      <c r="AV1847" s="14" t="s">
        <v>364</v>
      </c>
      <c r="AW1847" s="14" t="s">
        <v>36</v>
      </c>
      <c r="AX1847" s="14" t="s">
        <v>84</v>
      </c>
      <c r="AY1847" s="166" t="s">
        <v>358</v>
      </c>
    </row>
    <row r="1848" spans="2:65" s="13" customFormat="1" ht="11.25">
      <c r="B1848" s="158"/>
      <c r="D1848" s="152" t="s">
        <v>368</v>
      </c>
      <c r="F1848" s="160" t="s">
        <v>6439</v>
      </c>
      <c r="H1848" s="161">
        <v>8.4</v>
      </c>
      <c r="I1848" s="162"/>
      <c r="L1848" s="158"/>
      <c r="M1848" s="163"/>
      <c r="T1848" s="164"/>
      <c r="AT1848" s="159" t="s">
        <v>368</v>
      </c>
      <c r="AU1848" s="159" t="s">
        <v>90</v>
      </c>
      <c r="AV1848" s="13" t="s">
        <v>90</v>
      </c>
      <c r="AW1848" s="13" t="s">
        <v>4</v>
      </c>
      <c r="AX1848" s="13" t="s">
        <v>84</v>
      </c>
      <c r="AY1848" s="159" t="s">
        <v>358</v>
      </c>
    </row>
    <row r="1849" spans="2:65" s="1" customFormat="1" ht="24.2" customHeight="1">
      <c r="B1849" s="33"/>
      <c r="C1849" s="134" t="s">
        <v>2206</v>
      </c>
      <c r="D1849" s="134" t="s">
        <v>360</v>
      </c>
      <c r="E1849" s="135" t="s">
        <v>2434</v>
      </c>
      <c r="F1849" s="136" t="s">
        <v>2435</v>
      </c>
      <c r="G1849" s="137" t="s">
        <v>504</v>
      </c>
      <c r="H1849" s="138">
        <v>2</v>
      </c>
      <c r="I1849" s="139"/>
      <c r="J1849" s="140">
        <f>ROUND(I1849*H1849,2)</f>
        <v>0</v>
      </c>
      <c r="K1849" s="136" t="s">
        <v>363</v>
      </c>
      <c r="L1849" s="33"/>
      <c r="M1849" s="141" t="s">
        <v>19</v>
      </c>
      <c r="N1849" s="142" t="s">
        <v>49</v>
      </c>
      <c r="P1849" s="143">
        <f>O1849*H1849</f>
        <v>0</v>
      </c>
      <c r="Q1849" s="143">
        <v>0</v>
      </c>
      <c r="R1849" s="143">
        <f>Q1849*H1849</f>
        <v>0</v>
      </c>
      <c r="S1849" s="143">
        <v>0</v>
      </c>
      <c r="T1849" s="144">
        <f>S1849*H1849</f>
        <v>0</v>
      </c>
      <c r="AR1849" s="145" t="s">
        <v>454</v>
      </c>
      <c r="AT1849" s="145" t="s">
        <v>360</v>
      </c>
      <c r="AU1849" s="145" t="s">
        <v>90</v>
      </c>
      <c r="AY1849" s="18" t="s">
        <v>358</v>
      </c>
      <c r="BE1849" s="146">
        <f>IF(N1849="základní",J1849,0)</f>
        <v>0</v>
      </c>
      <c r="BF1849" s="146">
        <f>IF(N1849="snížená",J1849,0)</f>
        <v>0</v>
      </c>
      <c r="BG1849" s="146">
        <f>IF(N1849="zákl. přenesená",J1849,0)</f>
        <v>0</v>
      </c>
      <c r="BH1849" s="146">
        <f>IF(N1849="sníž. přenesená",J1849,0)</f>
        <v>0</v>
      </c>
      <c r="BI1849" s="146">
        <f>IF(N1849="nulová",J1849,0)</f>
        <v>0</v>
      </c>
      <c r="BJ1849" s="18" t="s">
        <v>90</v>
      </c>
      <c r="BK1849" s="146">
        <f>ROUND(I1849*H1849,2)</f>
        <v>0</v>
      </c>
      <c r="BL1849" s="18" t="s">
        <v>454</v>
      </c>
      <c r="BM1849" s="145" t="s">
        <v>6440</v>
      </c>
    </row>
    <row r="1850" spans="2:65" s="1" customFormat="1" ht="11.25">
      <c r="B1850" s="33"/>
      <c r="D1850" s="147" t="s">
        <v>366</v>
      </c>
      <c r="F1850" s="148" t="s">
        <v>2437</v>
      </c>
      <c r="I1850" s="149"/>
      <c r="L1850" s="33"/>
      <c r="M1850" s="150"/>
      <c r="T1850" s="54"/>
      <c r="AT1850" s="18" t="s">
        <v>366</v>
      </c>
      <c r="AU1850" s="18" t="s">
        <v>90</v>
      </c>
    </row>
    <row r="1851" spans="2:65" s="12" customFormat="1" ht="11.25">
      <c r="B1851" s="151"/>
      <c r="D1851" s="152" t="s">
        <v>368</v>
      </c>
      <c r="E1851" s="153" t="s">
        <v>19</v>
      </c>
      <c r="F1851" s="154" t="s">
        <v>1160</v>
      </c>
      <c r="H1851" s="153" t="s">
        <v>19</v>
      </c>
      <c r="I1851" s="155"/>
      <c r="L1851" s="151"/>
      <c r="M1851" s="156"/>
      <c r="T1851" s="157"/>
      <c r="AT1851" s="153" t="s">
        <v>368</v>
      </c>
      <c r="AU1851" s="153" t="s">
        <v>90</v>
      </c>
      <c r="AV1851" s="12" t="s">
        <v>84</v>
      </c>
      <c r="AW1851" s="12" t="s">
        <v>36</v>
      </c>
      <c r="AX1851" s="12" t="s">
        <v>77</v>
      </c>
      <c r="AY1851" s="153" t="s">
        <v>358</v>
      </c>
    </row>
    <row r="1852" spans="2:65" s="12" customFormat="1" ht="11.25">
      <c r="B1852" s="151"/>
      <c r="D1852" s="152" t="s">
        <v>368</v>
      </c>
      <c r="E1852" s="153" t="s">
        <v>19</v>
      </c>
      <c r="F1852" s="154" t="s">
        <v>460</v>
      </c>
      <c r="H1852" s="153" t="s">
        <v>19</v>
      </c>
      <c r="I1852" s="155"/>
      <c r="L1852" s="151"/>
      <c r="M1852" s="156"/>
      <c r="T1852" s="157"/>
      <c r="AT1852" s="153" t="s">
        <v>368</v>
      </c>
      <c r="AU1852" s="153" t="s">
        <v>90</v>
      </c>
      <c r="AV1852" s="12" t="s">
        <v>84</v>
      </c>
      <c r="AW1852" s="12" t="s">
        <v>36</v>
      </c>
      <c r="AX1852" s="12" t="s">
        <v>77</v>
      </c>
      <c r="AY1852" s="153" t="s">
        <v>358</v>
      </c>
    </row>
    <row r="1853" spans="2:65" s="13" customFormat="1" ht="11.25">
      <c r="B1853" s="158"/>
      <c r="D1853" s="152" t="s">
        <v>368</v>
      </c>
      <c r="E1853" s="159" t="s">
        <v>19</v>
      </c>
      <c r="F1853" s="160" t="s">
        <v>6441</v>
      </c>
      <c r="H1853" s="161">
        <v>2</v>
      </c>
      <c r="I1853" s="162"/>
      <c r="L1853" s="158"/>
      <c r="M1853" s="163"/>
      <c r="T1853" s="164"/>
      <c r="AT1853" s="159" t="s">
        <v>368</v>
      </c>
      <c r="AU1853" s="159" t="s">
        <v>90</v>
      </c>
      <c r="AV1853" s="13" t="s">
        <v>90</v>
      </c>
      <c r="AW1853" s="13" t="s">
        <v>36</v>
      </c>
      <c r="AX1853" s="13" t="s">
        <v>77</v>
      </c>
      <c r="AY1853" s="159" t="s">
        <v>358</v>
      </c>
    </row>
    <row r="1854" spans="2:65" s="14" customFormat="1" ht="11.25">
      <c r="B1854" s="165"/>
      <c r="D1854" s="152" t="s">
        <v>368</v>
      </c>
      <c r="E1854" s="166" t="s">
        <v>19</v>
      </c>
      <c r="F1854" s="167" t="s">
        <v>371</v>
      </c>
      <c r="H1854" s="168">
        <v>2</v>
      </c>
      <c r="I1854" s="169"/>
      <c r="L1854" s="165"/>
      <c r="M1854" s="170"/>
      <c r="T1854" s="171"/>
      <c r="AT1854" s="166" t="s">
        <v>368</v>
      </c>
      <c r="AU1854" s="166" t="s">
        <v>90</v>
      </c>
      <c r="AV1854" s="14" t="s">
        <v>364</v>
      </c>
      <c r="AW1854" s="14" t="s">
        <v>36</v>
      </c>
      <c r="AX1854" s="14" t="s">
        <v>84</v>
      </c>
      <c r="AY1854" s="166" t="s">
        <v>358</v>
      </c>
    </row>
    <row r="1855" spans="2:65" s="1" customFormat="1" ht="24.2" customHeight="1">
      <c r="B1855" s="33"/>
      <c r="C1855" s="134" t="s">
        <v>2210</v>
      </c>
      <c r="D1855" s="134" t="s">
        <v>360</v>
      </c>
      <c r="E1855" s="135" t="s">
        <v>6442</v>
      </c>
      <c r="F1855" s="136" t="s">
        <v>6443</v>
      </c>
      <c r="G1855" s="137" t="s">
        <v>504</v>
      </c>
      <c r="H1855" s="138">
        <v>2</v>
      </c>
      <c r="I1855" s="139"/>
      <c r="J1855" s="140">
        <f>ROUND(I1855*H1855,2)</f>
        <v>0</v>
      </c>
      <c r="K1855" s="136" t="s">
        <v>363</v>
      </c>
      <c r="L1855" s="33"/>
      <c r="M1855" s="141" t="s">
        <v>19</v>
      </c>
      <c r="N1855" s="142" t="s">
        <v>49</v>
      </c>
      <c r="P1855" s="143">
        <f>O1855*H1855</f>
        <v>0</v>
      </c>
      <c r="Q1855" s="143">
        <v>0</v>
      </c>
      <c r="R1855" s="143">
        <f>Q1855*H1855</f>
        <v>0</v>
      </c>
      <c r="S1855" s="143">
        <v>0</v>
      </c>
      <c r="T1855" s="144">
        <f>S1855*H1855</f>
        <v>0</v>
      </c>
      <c r="AR1855" s="145" t="s">
        <v>454</v>
      </c>
      <c r="AT1855" s="145" t="s">
        <v>360</v>
      </c>
      <c r="AU1855" s="145" t="s">
        <v>90</v>
      </c>
      <c r="AY1855" s="18" t="s">
        <v>358</v>
      </c>
      <c r="BE1855" s="146">
        <f>IF(N1855="základní",J1855,0)</f>
        <v>0</v>
      </c>
      <c r="BF1855" s="146">
        <f>IF(N1855="snížená",J1855,0)</f>
        <v>0</v>
      </c>
      <c r="BG1855" s="146">
        <f>IF(N1855="zákl. přenesená",J1855,0)</f>
        <v>0</v>
      </c>
      <c r="BH1855" s="146">
        <f>IF(N1855="sníž. přenesená",J1855,0)</f>
        <v>0</v>
      </c>
      <c r="BI1855" s="146">
        <f>IF(N1855="nulová",J1855,0)</f>
        <v>0</v>
      </c>
      <c r="BJ1855" s="18" t="s">
        <v>90</v>
      </c>
      <c r="BK1855" s="146">
        <f>ROUND(I1855*H1855,2)</f>
        <v>0</v>
      </c>
      <c r="BL1855" s="18" t="s">
        <v>454</v>
      </c>
      <c r="BM1855" s="145" t="s">
        <v>6444</v>
      </c>
    </row>
    <row r="1856" spans="2:65" s="1" customFormat="1" ht="11.25">
      <c r="B1856" s="33"/>
      <c r="D1856" s="147" t="s">
        <v>366</v>
      </c>
      <c r="F1856" s="148" t="s">
        <v>6445</v>
      </c>
      <c r="I1856" s="149"/>
      <c r="L1856" s="33"/>
      <c r="M1856" s="150"/>
      <c r="T1856" s="54"/>
      <c r="AT1856" s="18" t="s">
        <v>366</v>
      </c>
      <c r="AU1856" s="18" t="s">
        <v>90</v>
      </c>
    </row>
    <row r="1857" spans="2:65" s="12" customFormat="1" ht="11.25">
      <c r="B1857" s="151"/>
      <c r="D1857" s="152" t="s">
        <v>368</v>
      </c>
      <c r="E1857" s="153" t="s">
        <v>19</v>
      </c>
      <c r="F1857" s="154" t="s">
        <v>1160</v>
      </c>
      <c r="H1857" s="153" t="s">
        <v>19</v>
      </c>
      <c r="I1857" s="155"/>
      <c r="L1857" s="151"/>
      <c r="M1857" s="156"/>
      <c r="T1857" s="157"/>
      <c r="AT1857" s="153" t="s">
        <v>368</v>
      </c>
      <c r="AU1857" s="153" t="s">
        <v>90</v>
      </c>
      <c r="AV1857" s="12" t="s">
        <v>84</v>
      </c>
      <c r="AW1857" s="12" t="s">
        <v>36</v>
      </c>
      <c r="AX1857" s="12" t="s">
        <v>77</v>
      </c>
      <c r="AY1857" s="153" t="s">
        <v>358</v>
      </c>
    </row>
    <row r="1858" spans="2:65" s="12" customFormat="1" ht="11.25">
      <c r="B1858" s="151"/>
      <c r="D1858" s="152" t="s">
        <v>368</v>
      </c>
      <c r="E1858" s="153" t="s">
        <v>19</v>
      </c>
      <c r="F1858" s="154" t="s">
        <v>460</v>
      </c>
      <c r="H1858" s="153" t="s">
        <v>19</v>
      </c>
      <c r="I1858" s="155"/>
      <c r="L1858" s="151"/>
      <c r="M1858" s="156"/>
      <c r="T1858" s="157"/>
      <c r="AT1858" s="153" t="s">
        <v>368</v>
      </c>
      <c r="AU1858" s="153" t="s">
        <v>90</v>
      </c>
      <c r="AV1858" s="12" t="s">
        <v>84</v>
      </c>
      <c r="AW1858" s="12" t="s">
        <v>36</v>
      </c>
      <c r="AX1858" s="12" t="s">
        <v>77</v>
      </c>
      <c r="AY1858" s="153" t="s">
        <v>358</v>
      </c>
    </row>
    <row r="1859" spans="2:65" s="13" customFormat="1" ht="11.25">
      <c r="B1859" s="158"/>
      <c r="D1859" s="152" t="s">
        <v>368</v>
      </c>
      <c r="E1859" s="159" t="s">
        <v>19</v>
      </c>
      <c r="F1859" s="160" t="s">
        <v>6446</v>
      </c>
      <c r="H1859" s="161">
        <v>2</v>
      </c>
      <c r="I1859" s="162"/>
      <c r="L1859" s="158"/>
      <c r="M1859" s="163"/>
      <c r="T1859" s="164"/>
      <c r="AT1859" s="159" t="s">
        <v>368</v>
      </c>
      <c r="AU1859" s="159" t="s">
        <v>90</v>
      </c>
      <c r="AV1859" s="13" t="s">
        <v>90</v>
      </c>
      <c r="AW1859" s="13" t="s">
        <v>36</v>
      </c>
      <c r="AX1859" s="13" t="s">
        <v>77</v>
      </c>
      <c r="AY1859" s="159" t="s">
        <v>358</v>
      </c>
    </row>
    <row r="1860" spans="2:65" s="14" customFormat="1" ht="11.25">
      <c r="B1860" s="165"/>
      <c r="D1860" s="152" t="s">
        <v>368</v>
      </c>
      <c r="E1860" s="166" t="s">
        <v>19</v>
      </c>
      <c r="F1860" s="167" t="s">
        <v>371</v>
      </c>
      <c r="H1860" s="168">
        <v>2</v>
      </c>
      <c r="I1860" s="169"/>
      <c r="L1860" s="165"/>
      <c r="M1860" s="170"/>
      <c r="T1860" s="171"/>
      <c r="AT1860" s="166" t="s">
        <v>368</v>
      </c>
      <c r="AU1860" s="166" t="s">
        <v>90</v>
      </c>
      <c r="AV1860" s="14" t="s">
        <v>364</v>
      </c>
      <c r="AW1860" s="14" t="s">
        <v>36</v>
      </c>
      <c r="AX1860" s="14" t="s">
        <v>84</v>
      </c>
      <c r="AY1860" s="166" t="s">
        <v>358</v>
      </c>
    </row>
    <row r="1861" spans="2:65" s="1" customFormat="1" ht="16.5" customHeight="1">
      <c r="B1861" s="33"/>
      <c r="C1861" s="179" t="s">
        <v>2213</v>
      </c>
      <c r="D1861" s="179" t="s">
        <v>440</v>
      </c>
      <c r="E1861" s="180" t="s">
        <v>2446</v>
      </c>
      <c r="F1861" s="181" t="s">
        <v>2447</v>
      </c>
      <c r="G1861" s="182" t="s">
        <v>195</v>
      </c>
      <c r="H1861" s="183">
        <v>1.5</v>
      </c>
      <c r="I1861" s="184"/>
      <c r="J1861" s="185">
        <f>ROUND(I1861*H1861,2)</f>
        <v>0</v>
      </c>
      <c r="K1861" s="181" t="s">
        <v>363</v>
      </c>
      <c r="L1861" s="186"/>
      <c r="M1861" s="187" t="s">
        <v>19</v>
      </c>
      <c r="N1861" s="188" t="s">
        <v>49</v>
      </c>
      <c r="P1861" s="143">
        <f>O1861*H1861</f>
        <v>0</v>
      </c>
      <c r="Q1861" s="143">
        <v>1.7999999999999999E-2</v>
      </c>
      <c r="R1861" s="143">
        <f>Q1861*H1861</f>
        <v>2.6999999999999996E-2</v>
      </c>
      <c r="S1861" s="143">
        <v>0</v>
      </c>
      <c r="T1861" s="144">
        <f>S1861*H1861</f>
        <v>0</v>
      </c>
      <c r="AR1861" s="145" t="s">
        <v>558</v>
      </c>
      <c r="AT1861" s="145" t="s">
        <v>440</v>
      </c>
      <c r="AU1861" s="145" t="s">
        <v>90</v>
      </c>
      <c r="AY1861" s="18" t="s">
        <v>358</v>
      </c>
      <c r="BE1861" s="146">
        <f>IF(N1861="základní",J1861,0)</f>
        <v>0</v>
      </c>
      <c r="BF1861" s="146">
        <f>IF(N1861="snížená",J1861,0)</f>
        <v>0</v>
      </c>
      <c r="BG1861" s="146">
        <f>IF(N1861="zákl. přenesená",J1861,0)</f>
        <v>0</v>
      </c>
      <c r="BH1861" s="146">
        <f>IF(N1861="sníž. přenesená",J1861,0)</f>
        <v>0</v>
      </c>
      <c r="BI1861" s="146">
        <f>IF(N1861="nulová",J1861,0)</f>
        <v>0</v>
      </c>
      <c r="BJ1861" s="18" t="s">
        <v>90</v>
      </c>
      <c r="BK1861" s="146">
        <f>ROUND(I1861*H1861,2)</f>
        <v>0</v>
      </c>
      <c r="BL1861" s="18" t="s">
        <v>454</v>
      </c>
      <c r="BM1861" s="145" t="s">
        <v>6447</v>
      </c>
    </row>
    <row r="1862" spans="2:65" s="12" customFormat="1" ht="11.25">
      <c r="B1862" s="151"/>
      <c r="D1862" s="152" t="s">
        <v>368</v>
      </c>
      <c r="E1862" s="153" t="s">
        <v>19</v>
      </c>
      <c r="F1862" s="154" t="s">
        <v>1160</v>
      </c>
      <c r="H1862" s="153" t="s">
        <v>19</v>
      </c>
      <c r="I1862" s="155"/>
      <c r="L1862" s="151"/>
      <c r="M1862" s="156"/>
      <c r="T1862" s="157"/>
      <c r="AT1862" s="153" t="s">
        <v>368</v>
      </c>
      <c r="AU1862" s="153" t="s">
        <v>90</v>
      </c>
      <c r="AV1862" s="12" t="s">
        <v>84</v>
      </c>
      <c r="AW1862" s="12" t="s">
        <v>36</v>
      </c>
      <c r="AX1862" s="12" t="s">
        <v>77</v>
      </c>
      <c r="AY1862" s="153" t="s">
        <v>358</v>
      </c>
    </row>
    <row r="1863" spans="2:65" s="12" customFormat="1" ht="11.25">
      <c r="B1863" s="151"/>
      <c r="D1863" s="152" t="s">
        <v>368</v>
      </c>
      <c r="E1863" s="153" t="s">
        <v>19</v>
      </c>
      <c r="F1863" s="154" t="s">
        <v>460</v>
      </c>
      <c r="H1863" s="153" t="s">
        <v>19</v>
      </c>
      <c r="I1863" s="155"/>
      <c r="L1863" s="151"/>
      <c r="M1863" s="156"/>
      <c r="T1863" s="157"/>
      <c r="AT1863" s="153" t="s">
        <v>368</v>
      </c>
      <c r="AU1863" s="153" t="s">
        <v>90</v>
      </c>
      <c r="AV1863" s="12" t="s">
        <v>84</v>
      </c>
      <c r="AW1863" s="12" t="s">
        <v>36</v>
      </c>
      <c r="AX1863" s="12" t="s">
        <v>77</v>
      </c>
      <c r="AY1863" s="153" t="s">
        <v>358</v>
      </c>
    </row>
    <row r="1864" spans="2:65" s="13" customFormat="1" ht="11.25">
      <c r="B1864" s="158"/>
      <c r="D1864" s="152" t="s">
        <v>368</v>
      </c>
      <c r="E1864" s="159" t="s">
        <v>19</v>
      </c>
      <c r="F1864" s="160" t="s">
        <v>6448</v>
      </c>
      <c r="H1864" s="161">
        <v>1.5</v>
      </c>
      <c r="I1864" s="162"/>
      <c r="L1864" s="158"/>
      <c r="M1864" s="163"/>
      <c r="T1864" s="164"/>
      <c r="AT1864" s="159" t="s">
        <v>368</v>
      </c>
      <c r="AU1864" s="159" t="s">
        <v>90</v>
      </c>
      <c r="AV1864" s="13" t="s">
        <v>90</v>
      </c>
      <c r="AW1864" s="13" t="s">
        <v>36</v>
      </c>
      <c r="AX1864" s="13" t="s">
        <v>77</v>
      </c>
      <c r="AY1864" s="159" t="s">
        <v>358</v>
      </c>
    </row>
    <row r="1865" spans="2:65" s="14" customFormat="1" ht="11.25">
      <c r="B1865" s="165"/>
      <c r="D1865" s="152" t="s">
        <v>368</v>
      </c>
      <c r="E1865" s="166" t="s">
        <v>19</v>
      </c>
      <c r="F1865" s="167" t="s">
        <v>371</v>
      </c>
      <c r="H1865" s="168">
        <v>1.5</v>
      </c>
      <c r="I1865" s="169"/>
      <c r="L1865" s="165"/>
      <c r="M1865" s="170"/>
      <c r="T1865" s="171"/>
      <c r="AT1865" s="166" t="s">
        <v>368</v>
      </c>
      <c r="AU1865" s="166" t="s">
        <v>90</v>
      </c>
      <c r="AV1865" s="14" t="s">
        <v>364</v>
      </c>
      <c r="AW1865" s="14" t="s">
        <v>36</v>
      </c>
      <c r="AX1865" s="14" t="s">
        <v>84</v>
      </c>
      <c r="AY1865" s="166" t="s">
        <v>358</v>
      </c>
    </row>
    <row r="1866" spans="2:65" s="1" customFormat="1" ht="24.2" customHeight="1">
      <c r="B1866" s="33"/>
      <c r="C1866" s="179" t="s">
        <v>2216</v>
      </c>
      <c r="D1866" s="179" t="s">
        <v>440</v>
      </c>
      <c r="E1866" s="180" t="s">
        <v>2451</v>
      </c>
      <c r="F1866" s="181" t="s">
        <v>2452</v>
      </c>
      <c r="G1866" s="182" t="s">
        <v>504</v>
      </c>
      <c r="H1866" s="183">
        <v>2</v>
      </c>
      <c r="I1866" s="184"/>
      <c r="J1866" s="185">
        <f>ROUND(I1866*H1866,2)</f>
        <v>0</v>
      </c>
      <c r="K1866" s="181" t="s">
        <v>19</v>
      </c>
      <c r="L1866" s="186"/>
      <c r="M1866" s="187" t="s">
        <v>19</v>
      </c>
      <c r="N1866" s="188" t="s">
        <v>49</v>
      </c>
      <c r="P1866" s="143">
        <f>O1866*H1866</f>
        <v>0</v>
      </c>
      <c r="Q1866" s="143">
        <v>1.7999999999999999E-2</v>
      </c>
      <c r="R1866" s="143">
        <f>Q1866*H1866</f>
        <v>3.5999999999999997E-2</v>
      </c>
      <c r="S1866" s="143">
        <v>0</v>
      </c>
      <c r="T1866" s="144">
        <f>S1866*H1866</f>
        <v>0</v>
      </c>
      <c r="AR1866" s="145" t="s">
        <v>558</v>
      </c>
      <c r="AT1866" s="145" t="s">
        <v>440</v>
      </c>
      <c r="AU1866" s="145" t="s">
        <v>90</v>
      </c>
      <c r="AY1866" s="18" t="s">
        <v>358</v>
      </c>
      <c r="BE1866" s="146">
        <f>IF(N1866="základní",J1866,0)</f>
        <v>0</v>
      </c>
      <c r="BF1866" s="146">
        <f>IF(N1866="snížená",J1866,0)</f>
        <v>0</v>
      </c>
      <c r="BG1866" s="146">
        <f>IF(N1866="zákl. přenesená",J1866,0)</f>
        <v>0</v>
      </c>
      <c r="BH1866" s="146">
        <f>IF(N1866="sníž. přenesená",J1866,0)</f>
        <v>0</v>
      </c>
      <c r="BI1866" s="146">
        <f>IF(N1866="nulová",J1866,0)</f>
        <v>0</v>
      </c>
      <c r="BJ1866" s="18" t="s">
        <v>90</v>
      </c>
      <c r="BK1866" s="146">
        <f>ROUND(I1866*H1866,2)</f>
        <v>0</v>
      </c>
      <c r="BL1866" s="18" t="s">
        <v>454</v>
      </c>
      <c r="BM1866" s="145" t="s">
        <v>6449</v>
      </c>
    </row>
    <row r="1867" spans="2:65" s="12" customFormat="1" ht="11.25">
      <c r="B1867" s="151"/>
      <c r="D1867" s="152" t="s">
        <v>368</v>
      </c>
      <c r="E1867" s="153" t="s">
        <v>19</v>
      </c>
      <c r="F1867" s="154" t="s">
        <v>1160</v>
      </c>
      <c r="H1867" s="153" t="s">
        <v>19</v>
      </c>
      <c r="I1867" s="155"/>
      <c r="L1867" s="151"/>
      <c r="M1867" s="156"/>
      <c r="T1867" s="157"/>
      <c r="AT1867" s="153" t="s">
        <v>368</v>
      </c>
      <c r="AU1867" s="153" t="s">
        <v>90</v>
      </c>
      <c r="AV1867" s="12" t="s">
        <v>84</v>
      </c>
      <c r="AW1867" s="12" t="s">
        <v>36</v>
      </c>
      <c r="AX1867" s="12" t="s">
        <v>77</v>
      </c>
      <c r="AY1867" s="153" t="s">
        <v>358</v>
      </c>
    </row>
    <row r="1868" spans="2:65" s="12" customFormat="1" ht="11.25">
      <c r="B1868" s="151"/>
      <c r="D1868" s="152" t="s">
        <v>368</v>
      </c>
      <c r="E1868" s="153" t="s">
        <v>19</v>
      </c>
      <c r="F1868" s="154" t="s">
        <v>460</v>
      </c>
      <c r="H1868" s="153" t="s">
        <v>19</v>
      </c>
      <c r="I1868" s="155"/>
      <c r="L1868" s="151"/>
      <c r="M1868" s="156"/>
      <c r="T1868" s="157"/>
      <c r="AT1868" s="153" t="s">
        <v>368</v>
      </c>
      <c r="AU1868" s="153" t="s">
        <v>90</v>
      </c>
      <c r="AV1868" s="12" t="s">
        <v>84</v>
      </c>
      <c r="AW1868" s="12" t="s">
        <v>36</v>
      </c>
      <c r="AX1868" s="12" t="s">
        <v>77</v>
      </c>
      <c r="AY1868" s="153" t="s">
        <v>358</v>
      </c>
    </row>
    <row r="1869" spans="2:65" s="13" customFormat="1" ht="11.25">
      <c r="B1869" s="158"/>
      <c r="D1869" s="152" t="s">
        <v>368</v>
      </c>
      <c r="E1869" s="159" t="s">
        <v>19</v>
      </c>
      <c r="F1869" s="160" t="s">
        <v>6450</v>
      </c>
      <c r="H1869" s="161">
        <v>2</v>
      </c>
      <c r="I1869" s="162"/>
      <c r="L1869" s="158"/>
      <c r="M1869" s="163"/>
      <c r="T1869" s="164"/>
      <c r="AT1869" s="159" t="s">
        <v>368</v>
      </c>
      <c r="AU1869" s="159" t="s">
        <v>90</v>
      </c>
      <c r="AV1869" s="13" t="s">
        <v>90</v>
      </c>
      <c r="AW1869" s="13" t="s">
        <v>36</v>
      </c>
      <c r="AX1869" s="13" t="s">
        <v>77</v>
      </c>
      <c r="AY1869" s="159" t="s">
        <v>358</v>
      </c>
    </row>
    <row r="1870" spans="2:65" s="14" customFormat="1" ht="11.25">
      <c r="B1870" s="165"/>
      <c r="D1870" s="152" t="s">
        <v>368</v>
      </c>
      <c r="E1870" s="166" t="s">
        <v>19</v>
      </c>
      <c r="F1870" s="167" t="s">
        <v>371</v>
      </c>
      <c r="H1870" s="168">
        <v>2</v>
      </c>
      <c r="I1870" s="169"/>
      <c r="L1870" s="165"/>
      <c r="M1870" s="170"/>
      <c r="T1870" s="171"/>
      <c r="AT1870" s="166" t="s">
        <v>368</v>
      </c>
      <c r="AU1870" s="166" t="s">
        <v>90</v>
      </c>
      <c r="AV1870" s="14" t="s">
        <v>364</v>
      </c>
      <c r="AW1870" s="14" t="s">
        <v>36</v>
      </c>
      <c r="AX1870" s="14" t="s">
        <v>84</v>
      </c>
      <c r="AY1870" s="166" t="s">
        <v>358</v>
      </c>
    </row>
    <row r="1871" spans="2:65" s="1" customFormat="1" ht="24.2" customHeight="1">
      <c r="B1871" s="33"/>
      <c r="C1871" s="134" t="s">
        <v>2219</v>
      </c>
      <c r="D1871" s="134" t="s">
        <v>360</v>
      </c>
      <c r="E1871" s="135" t="s">
        <v>2456</v>
      </c>
      <c r="F1871" s="136" t="s">
        <v>2457</v>
      </c>
      <c r="G1871" s="137" t="s">
        <v>504</v>
      </c>
      <c r="H1871" s="138">
        <v>2</v>
      </c>
      <c r="I1871" s="139"/>
      <c r="J1871" s="140">
        <f>ROUND(I1871*H1871,2)</f>
        <v>0</v>
      </c>
      <c r="K1871" s="136" t="s">
        <v>363</v>
      </c>
      <c r="L1871" s="33"/>
      <c r="M1871" s="141" t="s">
        <v>19</v>
      </c>
      <c r="N1871" s="142" t="s">
        <v>49</v>
      </c>
      <c r="P1871" s="143">
        <f>O1871*H1871</f>
        <v>0</v>
      </c>
      <c r="Q1871" s="143">
        <v>0</v>
      </c>
      <c r="R1871" s="143">
        <f>Q1871*H1871</f>
        <v>0</v>
      </c>
      <c r="S1871" s="143">
        <v>0</v>
      </c>
      <c r="T1871" s="144">
        <f>S1871*H1871</f>
        <v>0</v>
      </c>
      <c r="AR1871" s="145" t="s">
        <v>454</v>
      </c>
      <c r="AT1871" s="145" t="s">
        <v>360</v>
      </c>
      <c r="AU1871" s="145" t="s">
        <v>90</v>
      </c>
      <c r="AY1871" s="18" t="s">
        <v>358</v>
      </c>
      <c r="BE1871" s="146">
        <f>IF(N1871="základní",J1871,0)</f>
        <v>0</v>
      </c>
      <c r="BF1871" s="146">
        <f>IF(N1871="snížená",J1871,0)</f>
        <v>0</v>
      </c>
      <c r="BG1871" s="146">
        <f>IF(N1871="zákl. přenesená",J1871,0)</f>
        <v>0</v>
      </c>
      <c r="BH1871" s="146">
        <f>IF(N1871="sníž. přenesená",J1871,0)</f>
        <v>0</v>
      </c>
      <c r="BI1871" s="146">
        <f>IF(N1871="nulová",J1871,0)</f>
        <v>0</v>
      </c>
      <c r="BJ1871" s="18" t="s">
        <v>90</v>
      </c>
      <c r="BK1871" s="146">
        <f>ROUND(I1871*H1871,2)</f>
        <v>0</v>
      </c>
      <c r="BL1871" s="18" t="s">
        <v>454</v>
      </c>
      <c r="BM1871" s="145" t="s">
        <v>6451</v>
      </c>
    </row>
    <row r="1872" spans="2:65" s="1" customFormat="1" ht="11.25">
      <c r="B1872" s="33"/>
      <c r="D1872" s="147" t="s">
        <v>366</v>
      </c>
      <c r="F1872" s="148" t="s">
        <v>2459</v>
      </c>
      <c r="I1872" s="149"/>
      <c r="L1872" s="33"/>
      <c r="M1872" s="150"/>
      <c r="T1872" s="54"/>
      <c r="AT1872" s="18" t="s">
        <v>366</v>
      </c>
      <c r="AU1872" s="18" t="s">
        <v>90</v>
      </c>
    </row>
    <row r="1873" spans="2:65" s="12" customFormat="1" ht="11.25">
      <c r="B1873" s="151"/>
      <c r="D1873" s="152" t="s">
        <v>368</v>
      </c>
      <c r="E1873" s="153" t="s">
        <v>19</v>
      </c>
      <c r="F1873" s="154" t="s">
        <v>1160</v>
      </c>
      <c r="H1873" s="153" t="s">
        <v>19</v>
      </c>
      <c r="I1873" s="155"/>
      <c r="L1873" s="151"/>
      <c r="M1873" s="156"/>
      <c r="T1873" s="157"/>
      <c r="AT1873" s="153" t="s">
        <v>368</v>
      </c>
      <c r="AU1873" s="153" t="s">
        <v>90</v>
      </c>
      <c r="AV1873" s="12" t="s">
        <v>84</v>
      </c>
      <c r="AW1873" s="12" t="s">
        <v>36</v>
      </c>
      <c r="AX1873" s="12" t="s">
        <v>77</v>
      </c>
      <c r="AY1873" s="153" t="s">
        <v>358</v>
      </c>
    </row>
    <row r="1874" spans="2:65" s="12" customFormat="1" ht="11.25">
      <c r="B1874" s="151"/>
      <c r="D1874" s="152" t="s">
        <v>368</v>
      </c>
      <c r="E1874" s="153" t="s">
        <v>19</v>
      </c>
      <c r="F1874" s="154" t="s">
        <v>460</v>
      </c>
      <c r="H1874" s="153" t="s">
        <v>19</v>
      </c>
      <c r="I1874" s="155"/>
      <c r="L1874" s="151"/>
      <c r="M1874" s="156"/>
      <c r="T1874" s="157"/>
      <c r="AT1874" s="153" t="s">
        <v>368</v>
      </c>
      <c r="AU1874" s="153" t="s">
        <v>90</v>
      </c>
      <c r="AV1874" s="12" t="s">
        <v>84</v>
      </c>
      <c r="AW1874" s="12" t="s">
        <v>36</v>
      </c>
      <c r="AX1874" s="12" t="s">
        <v>77</v>
      </c>
      <c r="AY1874" s="153" t="s">
        <v>358</v>
      </c>
    </row>
    <row r="1875" spans="2:65" s="13" customFormat="1" ht="11.25">
      <c r="B1875" s="158"/>
      <c r="D1875" s="152" t="s">
        <v>368</v>
      </c>
      <c r="E1875" s="159" t="s">
        <v>19</v>
      </c>
      <c r="F1875" s="160" t="s">
        <v>6450</v>
      </c>
      <c r="H1875" s="161">
        <v>2</v>
      </c>
      <c r="I1875" s="162"/>
      <c r="L1875" s="158"/>
      <c r="M1875" s="163"/>
      <c r="T1875" s="164"/>
      <c r="AT1875" s="159" t="s">
        <v>368</v>
      </c>
      <c r="AU1875" s="159" t="s">
        <v>90</v>
      </c>
      <c r="AV1875" s="13" t="s">
        <v>90</v>
      </c>
      <c r="AW1875" s="13" t="s">
        <v>36</v>
      </c>
      <c r="AX1875" s="13" t="s">
        <v>77</v>
      </c>
      <c r="AY1875" s="159" t="s">
        <v>358</v>
      </c>
    </row>
    <row r="1876" spans="2:65" s="14" customFormat="1" ht="11.25">
      <c r="B1876" s="165"/>
      <c r="D1876" s="152" t="s">
        <v>368</v>
      </c>
      <c r="E1876" s="166" t="s">
        <v>19</v>
      </c>
      <c r="F1876" s="167" t="s">
        <v>371</v>
      </c>
      <c r="H1876" s="168">
        <v>2</v>
      </c>
      <c r="I1876" s="169"/>
      <c r="L1876" s="165"/>
      <c r="M1876" s="170"/>
      <c r="T1876" s="171"/>
      <c r="AT1876" s="166" t="s">
        <v>368</v>
      </c>
      <c r="AU1876" s="166" t="s">
        <v>90</v>
      </c>
      <c r="AV1876" s="14" t="s">
        <v>364</v>
      </c>
      <c r="AW1876" s="14" t="s">
        <v>36</v>
      </c>
      <c r="AX1876" s="14" t="s">
        <v>84</v>
      </c>
      <c r="AY1876" s="166" t="s">
        <v>358</v>
      </c>
    </row>
    <row r="1877" spans="2:65" s="1" customFormat="1" ht="24.2" customHeight="1">
      <c r="B1877" s="33"/>
      <c r="C1877" s="179" t="s">
        <v>2222</v>
      </c>
      <c r="D1877" s="179" t="s">
        <v>440</v>
      </c>
      <c r="E1877" s="180" t="s">
        <v>2461</v>
      </c>
      <c r="F1877" s="181" t="s">
        <v>2462</v>
      </c>
      <c r="G1877" s="182" t="s">
        <v>195</v>
      </c>
      <c r="H1877" s="183">
        <v>1</v>
      </c>
      <c r="I1877" s="184"/>
      <c r="J1877" s="185">
        <f>ROUND(I1877*H1877,2)</f>
        <v>0</v>
      </c>
      <c r="K1877" s="181" t="s">
        <v>363</v>
      </c>
      <c r="L1877" s="186"/>
      <c r="M1877" s="187" t="s">
        <v>19</v>
      </c>
      <c r="N1877" s="188" t="s">
        <v>49</v>
      </c>
      <c r="P1877" s="143">
        <f>O1877*H1877</f>
        <v>0</v>
      </c>
      <c r="Q1877" s="143">
        <v>1.4999999999999999E-2</v>
      </c>
      <c r="R1877" s="143">
        <f>Q1877*H1877</f>
        <v>1.4999999999999999E-2</v>
      </c>
      <c r="S1877" s="143">
        <v>0</v>
      </c>
      <c r="T1877" s="144">
        <f>S1877*H1877</f>
        <v>0</v>
      </c>
      <c r="AR1877" s="145" t="s">
        <v>558</v>
      </c>
      <c r="AT1877" s="145" t="s">
        <v>440</v>
      </c>
      <c r="AU1877" s="145" t="s">
        <v>90</v>
      </c>
      <c r="AY1877" s="18" t="s">
        <v>358</v>
      </c>
      <c r="BE1877" s="146">
        <f>IF(N1877="základní",J1877,0)</f>
        <v>0</v>
      </c>
      <c r="BF1877" s="146">
        <f>IF(N1877="snížená",J1877,0)</f>
        <v>0</v>
      </c>
      <c r="BG1877" s="146">
        <f>IF(N1877="zákl. přenesená",J1877,0)</f>
        <v>0</v>
      </c>
      <c r="BH1877" s="146">
        <f>IF(N1877="sníž. přenesená",J1877,0)</f>
        <v>0</v>
      </c>
      <c r="BI1877" s="146">
        <f>IF(N1877="nulová",J1877,0)</f>
        <v>0</v>
      </c>
      <c r="BJ1877" s="18" t="s">
        <v>90</v>
      </c>
      <c r="BK1877" s="146">
        <f>ROUND(I1877*H1877,2)</f>
        <v>0</v>
      </c>
      <c r="BL1877" s="18" t="s">
        <v>454</v>
      </c>
      <c r="BM1877" s="145" t="s">
        <v>6452</v>
      </c>
    </row>
    <row r="1878" spans="2:65" s="12" customFormat="1" ht="11.25">
      <c r="B1878" s="151"/>
      <c r="D1878" s="152" t="s">
        <v>368</v>
      </c>
      <c r="E1878" s="153" t="s">
        <v>19</v>
      </c>
      <c r="F1878" s="154" t="s">
        <v>1160</v>
      </c>
      <c r="H1878" s="153" t="s">
        <v>19</v>
      </c>
      <c r="I1878" s="155"/>
      <c r="L1878" s="151"/>
      <c r="M1878" s="156"/>
      <c r="T1878" s="157"/>
      <c r="AT1878" s="153" t="s">
        <v>368</v>
      </c>
      <c r="AU1878" s="153" t="s">
        <v>90</v>
      </c>
      <c r="AV1878" s="12" t="s">
        <v>84</v>
      </c>
      <c r="AW1878" s="12" t="s">
        <v>36</v>
      </c>
      <c r="AX1878" s="12" t="s">
        <v>77</v>
      </c>
      <c r="AY1878" s="153" t="s">
        <v>358</v>
      </c>
    </row>
    <row r="1879" spans="2:65" s="12" customFormat="1" ht="11.25">
      <c r="B1879" s="151"/>
      <c r="D1879" s="152" t="s">
        <v>368</v>
      </c>
      <c r="E1879" s="153" t="s">
        <v>19</v>
      </c>
      <c r="F1879" s="154" t="s">
        <v>460</v>
      </c>
      <c r="H1879" s="153" t="s">
        <v>19</v>
      </c>
      <c r="I1879" s="155"/>
      <c r="L1879" s="151"/>
      <c r="M1879" s="156"/>
      <c r="T1879" s="157"/>
      <c r="AT1879" s="153" t="s">
        <v>368</v>
      </c>
      <c r="AU1879" s="153" t="s">
        <v>90</v>
      </c>
      <c r="AV1879" s="12" t="s">
        <v>84</v>
      </c>
      <c r="AW1879" s="12" t="s">
        <v>36</v>
      </c>
      <c r="AX1879" s="12" t="s">
        <v>77</v>
      </c>
      <c r="AY1879" s="153" t="s">
        <v>358</v>
      </c>
    </row>
    <row r="1880" spans="2:65" s="13" customFormat="1" ht="11.25">
      <c r="B1880" s="158"/>
      <c r="D1880" s="152" t="s">
        <v>368</v>
      </c>
      <c r="E1880" s="159" t="s">
        <v>19</v>
      </c>
      <c r="F1880" s="160" t="s">
        <v>6453</v>
      </c>
      <c r="H1880" s="161">
        <v>1</v>
      </c>
      <c r="I1880" s="162"/>
      <c r="L1880" s="158"/>
      <c r="M1880" s="163"/>
      <c r="T1880" s="164"/>
      <c r="AT1880" s="159" t="s">
        <v>368</v>
      </c>
      <c r="AU1880" s="159" t="s">
        <v>90</v>
      </c>
      <c r="AV1880" s="13" t="s">
        <v>90</v>
      </c>
      <c r="AW1880" s="13" t="s">
        <v>36</v>
      </c>
      <c r="AX1880" s="13" t="s">
        <v>77</v>
      </c>
      <c r="AY1880" s="159" t="s">
        <v>358</v>
      </c>
    </row>
    <row r="1881" spans="2:65" s="14" customFormat="1" ht="11.25">
      <c r="B1881" s="165"/>
      <c r="D1881" s="152" t="s">
        <v>368</v>
      </c>
      <c r="E1881" s="166" t="s">
        <v>19</v>
      </c>
      <c r="F1881" s="167" t="s">
        <v>371</v>
      </c>
      <c r="H1881" s="168">
        <v>1</v>
      </c>
      <c r="I1881" s="169"/>
      <c r="L1881" s="165"/>
      <c r="M1881" s="170"/>
      <c r="T1881" s="171"/>
      <c r="AT1881" s="166" t="s">
        <v>368</v>
      </c>
      <c r="AU1881" s="166" t="s">
        <v>90</v>
      </c>
      <c r="AV1881" s="14" t="s">
        <v>364</v>
      </c>
      <c r="AW1881" s="14" t="s">
        <v>36</v>
      </c>
      <c r="AX1881" s="14" t="s">
        <v>84</v>
      </c>
      <c r="AY1881" s="166" t="s">
        <v>358</v>
      </c>
    </row>
    <row r="1882" spans="2:65" s="1" customFormat="1" ht="37.9" customHeight="1">
      <c r="B1882" s="33"/>
      <c r="C1882" s="134" t="s">
        <v>2227</v>
      </c>
      <c r="D1882" s="134" t="s">
        <v>360</v>
      </c>
      <c r="E1882" s="135" t="s">
        <v>2466</v>
      </c>
      <c r="F1882" s="136" t="s">
        <v>2467</v>
      </c>
      <c r="G1882" s="137" t="s">
        <v>235</v>
      </c>
      <c r="H1882" s="138">
        <v>79.180000000000007</v>
      </c>
      <c r="I1882" s="139"/>
      <c r="J1882" s="140">
        <f>ROUND(I1882*H1882,2)</f>
        <v>0</v>
      </c>
      <c r="K1882" s="136" t="s">
        <v>363</v>
      </c>
      <c r="L1882" s="33"/>
      <c r="M1882" s="141" t="s">
        <v>19</v>
      </c>
      <c r="N1882" s="142" t="s">
        <v>49</v>
      </c>
      <c r="P1882" s="143">
        <f>O1882*H1882</f>
        <v>0</v>
      </c>
      <c r="Q1882" s="143">
        <v>6.4540000000000002E-5</v>
      </c>
      <c r="R1882" s="143">
        <f>Q1882*H1882</f>
        <v>5.1102772000000008E-3</v>
      </c>
      <c r="S1882" s="143">
        <v>0</v>
      </c>
      <c r="T1882" s="144">
        <f>S1882*H1882</f>
        <v>0</v>
      </c>
      <c r="AR1882" s="145" t="s">
        <v>454</v>
      </c>
      <c r="AT1882" s="145" t="s">
        <v>360</v>
      </c>
      <c r="AU1882" s="145" t="s">
        <v>90</v>
      </c>
      <c r="AY1882" s="18" t="s">
        <v>358</v>
      </c>
      <c r="BE1882" s="146">
        <f>IF(N1882="základní",J1882,0)</f>
        <v>0</v>
      </c>
      <c r="BF1882" s="146">
        <f>IF(N1882="snížená",J1882,0)</f>
        <v>0</v>
      </c>
      <c r="BG1882" s="146">
        <f>IF(N1882="zákl. přenesená",J1882,0)</f>
        <v>0</v>
      </c>
      <c r="BH1882" s="146">
        <f>IF(N1882="sníž. přenesená",J1882,0)</f>
        <v>0</v>
      </c>
      <c r="BI1882" s="146">
        <f>IF(N1882="nulová",J1882,0)</f>
        <v>0</v>
      </c>
      <c r="BJ1882" s="18" t="s">
        <v>90</v>
      </c>
      <c r="BK1882" s="146">
        <f>ROUND(I1882*H1882,2)</f>
        <v>0</v>
      </c>
      <c r="BL1882" s="18" t="s">
        <v>454</v>
      </c>
      <c r="BM1882" s="145" t="s">
        <v>6454</v>
      </c>
    </row>
    <row r="1883" spans="2:65" s="1" customFormat="1" ht="11.25">
      <c r="B1883" s="33"/>
      <c r="D1883" s="147" t="s">
        <v>366</v>
      </c>
      <c r="F1883" s="148" t="s">
        <v>2469</v>
      </c>
      <c r="I1883" s="149"/>
      <c r="L1883" s="33"/>
      <c r="M1883" s="150"/>
      <c r="T1883" s="54"/>
      <c r="AT1883" s="18" t="s">
        <v>366</v>
      </c>
      <c r="AU1883" s="18" t="s">
        <v>90</v>
      </c>
    </row>
    <row r="1884" spans="2:65" s="1" customFormat="1" ht="37.9" customHeight="1">
      <c r="B1884" s="33"/>
      <c r="C1884" s="134" t="s">
        <v>2231</v>
      </c>
      <c r="D1884" s="134" t="s">
        <v>360</v>
      </c>
      <c r="E1884" s="135" t="s">
        <v>2473</v>
      </c>
      <c r="F1884" s="136" t="s">
        <v>2474</v>
      </c>
      <c r="G1884" s="137" t="s">
        <v>235</v>
      </c>
      <c r="H1884" s="138">
        <v>79.180000000000007</v>
      </c>
      <c r="I1884" s="139"/>
      <c r="J1884" s="140">
        <f>ROUND(I1884*H1884,2)</f>
        <v>0</v>
      </c>
      <c r="K1884" s="136" t="s">
        <v>363</v>
      </c>
      <c r="L1884" s="33"/>
      <c r="M1884" s="141" t="s">
        <v>19</v>
      </c>
      <c r="N1884" s="142" t="s">
        <v>49</v>
      </c>
      <c r="P1884" s="143">
        <f>O1884*H1884</f>
        <v>0</v>
      </c>
      <c r="Q1884" s="143">
        <v>7.4740000000000006E-5</v>
      </c>
      <c r="R1884" s="143">
        <f>Q1884*H1884</f>
        <v>5.9179132000000013E-3</v>
      </c>
      <c r="S1884" s="143">
        <v>0</v>
      </c>
      <c r="T1884" s="144">
        <f>S1884*H1884</f>
        <v>0</v>
      </c>
      <c r="AR1884" s="145" t="s">
        <v>454</v>
      </c>
      <c r="AT1884" s="145" t="s">
        <v>360</v>
      </c>
      <c r="AU1884" s="145" t="s">
        <v>90</v>
      </c>
      <c r="AY1884" s="18" t="s">
        <v>358</v>
      </c>
      <c r="BE1884" s="146">
        <f>IF(N1884="základní",J1884,0)</f>
        <v>0</v>
      </c>
      <c r="BF1884" s="146">
        <f>IF(N1884="snížená",J1884,0)</f>
        <v>0</v>
      </c>
      <c r="BG1884" s="146">
        <f>IF(N1884="zákl. přenesená",J1884,0)</f>
        <v>0</v>
      </c>
      <c r="BH1884" s="146">
        <f>IF(N1884="sníž. přenesená",J1884,0)</f>
        <v>0</v>
      </c>
      <c r="BI1884" s="146">
        <f>IF(N1884="nulová",J1884,0)</f>
        <v>0</v>
      </c>
      <c r="BJ1884" s="18" t="s">
        <v>90</v>
      </c>
      <c r="BK1884" s="146">
        <f>ROUND(I1884*H1884,2)</f>
        <v>0</v>
      </c>
      <c r="BL1884" s="18" t="s">
        <v>454</v>
      </c>
      <c r="BM1884" s="145" t="s">
        <v>6455</v>
      </c>
    </row>
    <row r="1885" spans="2:65" s="1" customFormat="1" ht="11.25">
      <c r="B1885" s="33"/>
      <c r="D1885" s="147" t="s">
        <v>366</v>
      </c>
      <c r="F1885" s="148" t="s">
        <v>2476</v>
      </c>
      <c r="I1885" s="149"/>
      <c r="L1885" s="33"/>
      <c r="M1885" s="150"/>
      <c r="T1885" s="54"/>
      <c r="AT1885" s="18" t="s">
        <v>366</v>
      </c>
      <c r="AU1885" s="18" t="s">
        <v>90</v>
      </c>
    </row>
    <row r="1886" spans="2:65" s="1" customFormat="1" ht="44.25" customHeight="1">
      <c r="B1886" s="33"/>
      <c r="C1886" s="134" t="s">
        <v>2239</v>
      </c>
      <c r="D1886" s="134" t="s">
        <v>360</v>
      </c>
      <c r="E1886" s="135" t="s">
        <v>2478</v>
      </c>
      <c r="F1886" s="136" t="s">
        <v>2479</v>
      </c>
      <c r="G1886" s="137" t="s">
        <v>235</v>
      </c>
      <c r="H1886" s="138">
        <v>79.180000000000007</v>
      </c>
      <c r="I1886" s="139"/>
      <c r="J1886" s="140">
        <f>ROUND(I1886*H1886,2)</f>
        <v>0</v>
      </c>
      <c r="K1886" s="136" t="s">
        <v>363</v>
      </c>
      <c r="L1886" s="33"/>
      <c r="M1886" s="141" t="s">
        <v>19</v>
      </c>
      <c r="N1886" s="142" t="s">
        <v>49</v>
      </c>
      <c r="P1886" s="143">
        <f>O1886*H1886</f>
        <v>0</v>
      </c>
      <c r="Q1886" s="143">
        <v>5.1E-5</v>
      </c>
      <c r="R1886" s="143">
        <f>Q1886*H1886</f>
        <v>4.0381800000000006E-3</v>
      </c>
      <c r="S1886" s="143">
        <v>0</v>
      </c>
      <c r="T1886" s="144">
        <f>S1886*H1886</f>
        <v>0</v>
      </c>
      <c r="AR1886" s="145" t="s">
        <v>454</v>
      </c>
      <c r="AT1886" s="145" t="s">
        <v>360</v>
      </c>
      <c r="AU1886" s="145" t="s">
        <v>90</v>
      </c>
      <c r="AY1886" s="18" t="s">
        <v>358</v>
      </c>
      <c r="BE1886" s="146">
        <f>IF(N1886="základní",J1886,0)</f>
        <v>0</v>
      </c>
      <c r="BF1886" s="146">
        <f>IF(N1886="snížená",J1886,0)</f>
        <v>0</v>
      </c>
      <c r="BG1886" s="146">
        <f>IF(N1886="zákl. přenesená",J1886,0)</f>
        <v>0</v>
      </c>
      <c r="BH1886" s="146">
        <f>IF(N1886="sníž. přenesená",J1886,0)</f>
        <v>0</v>
      </c>
      <c r="BI1886" s="146">
        <f>IF(N1886="nulová",J1886,0)</f>
        <v>0</v>
      </c>
      <c r="BJ1886" s="18" t="s">
        <v>90</v>
      </c>
      <c r="BK1886" s="146">
        <f>ROUND(I1886*H1886,2)</f>
        <v>0</v>
      </c>
      <c r="BL1886" s="18" t="s">
        <v>454</v>
      </c>
      <c r="BM1886" s="145" t="s">
        <v>6456</v>
      </c>
    </row>
    <row r="1887" spans="2:65" s="1" customFormat="1" ht="11.25">
      <c r="B1887" s="33"/>
      <c r="D1887" s="147" t="s">
        <v>366</v>
      </c>
      <c r="F1887" s="148" t="s">
        <v>2481</v>
      </c>
      <c r="I1887" s="149"/>
      <c r="L1887" s="33"/>
      <c r="M1887" s="150"/>
      <c r="T1887" s="54"/>
      <c r="AT1887" s="18" t="s">
        <v>366</v>
      </c>
      <c r="AU1887" s="18" t="s">
        <v>90</v>
      </c>
    </row>
    <row r="1888" spans="2:65" s="1" customFormat="1" ht="37.9" customHeight="1">
      <c r="B1888" s="33"/>
      <c r="C1888" s="134" t="s">
        <v>2244</v>
      </c>
      <c r="D1888" s="134" t="s">
        <v>360</v>
      </c>
      <c r="E1888" s="135" t="s">
        <v>2483</v>
      </c>
      <c r="F1888" s="136" t="s">
        <v>2484</v>
      </c>
      <c r="G1888" s="137" t="s">
        <v>195</v>
      </c>
      <c r="H1888" s="138">
        <v>0.06</v>
      </c>
      <c r="I1888" s="139"/>
      <c r="J1888" s="140">
        <f>ROUND(I1888*H1888,2)</f>
        <v>0</v>
      </c>
      <c r="K1888" s="136" t="s">
        <v>363</v>
      </c>
      <c r="L1888" s="33"/>
      <c r="M1888" s="141" t="s">
        <v>19</v>
      </c>
      <c r="N1888" s="142" t="s">
        <v>49</v>
      </c>
      <c r="P1888" s="143">
        <f>O1888*H1888</f>
        <v>0</v>
      </c>
      <c r="Q1888" s="143">
        <v>1.25E-4</v>
      </c>
      <c r="R1888" s="143">
        <f>Q1888*H1888</f>
        <v>7.5000000000000002E-6</v>
      </c>
      <c r="S1888" s="143">
        <v>0</v>
      </c>
      <c r="T1888" s="144">
        <f>S1888*H1888</f>
        <v>0</v>
      </c>
      <c r="AR1888" s="145" t="s">
        <v>454</v>
      </c>
      <c r="AT1888" s="145" t="s">
        <v>360</v>
      </c>
      <c r="AU1888" s="145" t="s">
        <v>90</v>
      </c>
      <c r="AY1888" s="18" t="s">
        <v>358</v>
      </c>
      <c r="BE1888" s="146">
        <f>IF(N1888="základní",J1888,0)</f>
        <v>0</v>
      </c>
      <c r="BF1888" s="146">
        <f>IF(N1888="snížená",J1888,0)</f>
        <v>0</v>
      </c>
      <c r="BG1888" s="146">
        <f>IF(N1888="zákl. přenesená",J1888,0)</f>
        <v>0</v>
      </c>
      <c r="BH1888" s="146">
        <f>IF(N1888="sníž. přenesená",J1888,0)</f>
        <v>0</v>
      </c>
      <c r="BI1888" s="146">
        <f>IF(N1888="nulová",J1888,0)</f>
        <v>0</v>
      </c>
      <c r="BJ1888" s="18" t="s">
        <v>90</v>
      </c>
      <c r="BK1888" s="146">
        <f>ROUND(I1888*H1888,2)</f>
        <v>0</v>
      </c>
      <c r="BL1888" s="18" t="s">
        <v>454</v>
      </c>
      <c r="BM1888" s="145" t="s">
        <v>6457</v>
      </c>
    </row>
    <row r="1889" spans="2:65" s="1" customFormat="1" ht="11.25">
      <c r="B1889" s="33"/>
      <c r="D1889" s="147" t="s">
        <v>366</v>
      </c>
      <c r="F1889" s="148" t="s">
        <v>2486</v>
      </c>
      <c r="I1889" s="149"/>
      <c r="L1889" s="33"/>
      <c r="M1889" s="150"/>
      <c r="T1889" s="54"/>
      <c r="AT1889" s="18" t="s">
        <v>366</v>
      </c>
      <c r="AU1889" s="18" t="s">
        <v>90</v>
      </c>
    </row>
    <row r="1890" spans="2:65" s="12" customFormat="1" ht="11.25">
      <c r="B1890" s="151"/>
      <c r="D1890" s="152" t="s">
        <v>368</v>
      </c>
      <c r="E1890" s="153" t="s">
        <v>19</v>
      </c>
      <c r="F1890" s="154" t="s">
        <v>1160</v>
      </c>
      <c r="H1890" s="153" t="s">
        <v>19</v>
      </c>
      <c r="I1890" s="155"/>
      <c r="L1890" s="151"/>
      <c r="M1890" s="156"/>
      <c r="T1890" s="157"/>
      <c r="AT1890" s="153" t="s">
        <v>368</v>
      </c>
      <c r="AU1890" s="153" t="s">
        <v>90</v>
      </c>
      <c r="AV1890" s="12" t="s">
        <v>84</v>
      </c>
      <c r="AW1890" s="12" t="s">
        <v>36</v>
      </c>
      <c r="AX1890" s="12" t="s">
        <v>77</v>
      </c>
      <c r="AY1890" s="153" t="s">
        <v>358</v>
      </c>
    </row>
    <row r="1891" spans="2:65" s="12" customFormat="1" ht="11.25">
      <c r="B1891" s="151"/>
      <c r="D1891" s="152" t="s">
        <v>368</v>
      </c>
      <c r="E1891" s="153" t="s">
        <v>19</v>
      </c>
      <c r="F1891" s="154" t="s">
        <v>460</v>
      </c>
      <c r="H1891" s="153" t="s">
        <v>19</v>
      </c>
      <c r="I1891" s="155"/>
      <c r="L1891" s="151"/>
      <c r="M1891" s="156"/>
      <c r="T1891" s="157"/>
      <c r="AT1891" s="153" t="s">
        <v>368</v>
      </c>
      <c r="AU1891" s="153" t="s">
        <v>90</v>
      </c>
      <c r="AV1891" s="12" t="s">
        <v>84</v>
      </c>
      <c r="AW1891" s="12" t="s">
        <v>36</v>
      </c>
      <c r="AX1891" s="12" t="s">
        <v>77</v>
      </c>
      <c r="AY1891" s="153" t="s">
        <v>358</v>
      </c>
    </row>
    <row r="1892" spans="2:65" s="13" customFormat="1" ht="11.25">
      <c r="B1892" s="158"/>
      <c r="D1892" s="152" t="s">
        <v>368</v>
      </c>
      <c r="E1892" s="159" t="s">
        <v>19</v>
      </c>
      <c r="F1892" s="160" t="s">
        <v>6458</v>
      </c>
      <c r="H1892" s="161">
        <v>0.06</v>
      </c>
      <c r="I1892" s="162"/>
      <c r="L1892" s="158"/>
      <c r="M1892" s="163"/>
      <c r="T1892" s="164"/>
      <c r="AT1892" s="159" t="s">
        <v>368</v>
      </c>
      <c r="AU1892" s="159" t="s">
        <v>90</v>
      </c>
      <c r="AV1892" s="13" t="s">
        <v>90</v>
      </c>
      <c r="AW1892" s="13" t="s">
        <v>36</v>
      </c>
      <c r="AX1892" s="13" t="s">
        <v>77</v>
      </c>
      <c r="AY1892" s="159" t="s">
        <v>358</v>
      </c>
    </row>
    <row r="1893" spans="2:65" s="14" customFormat="1" ht="11.25">
      <c r="B1893" s="165"/>
      <c r="D1893" s="152" t="s">
        <v>368</v>
      </c>
      <c r="E1893" s="166" t="s">
        <v>19</v>
      </c>
      <c r="F1893" s="167" t="s">
        <v>371</v>
      </c>
      <c r="H1893" s="168">
        <v>0.06</v>
      </c>
      <c r="I1893" s="169"/>
      <c r="L1893" s="165"/>
      <c r="M1893" s="170"/>
      <c r="T1893" s="171"/>
      <c r="AT1893" s="166" t="s">
        <v>368</v>
      </c>
      <c r="AU1893" s="166" t="s">
        <v>90</v>
      </c>
      <c r="AV1893" s="14" t="s">
        <v>364</v>
      </c>
      <c r="AW1893" s="14" t="s">
        <v>36</v>
      </c>
      <c r="AX1893" s="14" t="s">
        <v>84</v>
      </c>
      <c r="AY1893" s="166" t="s">
        <v>358</v>
      </c>
    </row>
    <row r="1894" spans="2:65" s="1" customFormat="1" ht="16.5" customHeight="1">
      <c r="B1894" s="33"/>
      <c r="C1894" s="179" t="s">
        <v>2249</v>
      </c>
      <c r="D1894" s="179" t="s">
        <v>440</v>
      </c>
      <c r="E1894" s="180" t="s">
        <v>2489</v>
      </c>
      <c r="F1894" s="181" t="s">
        <v>2490</v>
      </c>
      <c r="G1894" s="182" t="s">
        <v>504</v>
      </c>
      <c r="H1894" s="183">
        <v>1</v>
      </c>
      <c r="I1894" s="184"/>
      <c r="J1894" s="185">
        <f>ROUND(I1894*H1894,2)</f>
        <v>0</v>
      </c>
      <c r="K1894" s="181" t="s">
        <v>19</v>
      </c>
      <c r="L1894" s="186"/>
      <c r="M1894" s="187" t="s">
        <v>19</v>
      </c>
      <c r="N1894" s="188" t="s">
        <v>49</v>
      </c>
      <c r="P1894" s="143">
        <f>O1894*H1894</f>
        <v>0</v>
      </c>
      <c r="Q1894" s="143">
        <v>1.0200000000000001E-3</v>
      </c>
      <c r="R1894" s="143">
        <f>Q1894*H1894</f>
        <v>1.0200000000000001E-3</v>
      </c>
      <c r="S1894" s="143">
        <v>0</v>
      </c>
      <c r="T1894" s="144">
        <f>S1894*H1894</f>
        <v>0</v>
      </c>
      <c r="AR1894" s="145" t="s">
        <v>558</v>
      </c>
      <c r="AT1894" s="145" t="s">
        <v>440</v>
      </c>
      <c r="AU1894" s="145" t="s">
        <v>90</v>
      </c>
      <c r="AY1894" s="18" t="s">
        <v>358</v>
      </c>
      <c r="BE1894" s="146">
        <f>IF(N1894="základní",J1894,0)</f>
        <v>0</v>
      </c>
      <c r="BF1894" s="146">
        <f>IF(N1894="snížená",J1894,0)</f>
        <v>0</v>
      </c>
      <c r="BG1894" s="146">
        <f>IF(N1894="zákl. přenesená",J1894,0)</f>
        <v>0</v>
      </c>
      <c r="BH1894" s="146">
        <f>IF(N1894="sníž. přenesená",J1894,0)</f>
        <v>0</v>
      </c>
      <c r="BI1894" s="146">
        <f>IF(N1894="nulová",J1894,0)</f>
        <v>0</v>
      </c>
      <c r="BJ1894" s="18" t="s">
        <v>90</v>
      </c>
      <c r="BK1894" s="146">
        <f>ROUND(I1894*H1894,2)</f>
        <v>0</v>
      </c>
      <c r="BL1894" s="18" t="s">
        <v>454</v>
      </c>
      <c r="BM1894" s="145" t="s">
        <v>6459</v>
      </c>
    </row>
    <row r="1895" spans="2:65" s="12" customFormat="1" ht="11.25">
      <c r="B1895" s="151"/>
      <c r="D1895" s="152" t="s">
        <v>368</v>
      </c>
      <c r="E1895" s="153" t="s">
        <v>19</v>
      </c>
      <c r="F1895" s="154" t="s">
        <v>1160</v>
      </c>
      <c r="H1895" s="153" t="s">
        <v>19</v>
      </c>
      <c r="I1895" s="155"/>
      <c r="L1895" s="151"/>
      <c r="M1895" s="156"/>
      <c r="T1895" s="157"/>
      <c r="AT1895" s="153" t="s">
        <v>368</v>
      </c>
      <c r="AU1895" s="153" t="s">
        <v>90</v>
      </c>
      <c r="AV1895" s="12" t="s">
        <v>84</v>
      </c>
      <c r="AW1895" s="12" t="s">
        <v>36</v>
      </c>
      <c r="AX1895" s="12" t="s">
        <v>77</v>
      </c>
      <c r="AY1895" s="153" t="s">
        <v>358</v>
      </c>
    </row>
    <row r="1896" spans="2:65" s="12" customFormat="1" ht="11.25">
      <c r="B1896" s="151"/>
      <c r="D1896" s="152" t="s">
        <v>368</v>
      </c>
      <c r="E1896" s="153" t="s">
        <v>19</v>
      </c>
      <c r="F1896" s="154" t="s">
        <v>460</v>
      </c>
      <c r="H1896" s="153" t="s">
        <v>19</v>
      </c>
      <c r="I1896" s="155"/>
      <c r="L1896" s="151"/>
      <c r="M1896" s="156"/>
      <c r="T1896" s="157"/>
      <c r="AT1896" s="153" t="s">
        <v>368</v>
      </c>
      <c r="AU1896" s="153" t="s">
        <v>90</v>
      </c>
      <c r="AV1896" s="12" t="s">
        <v>84</v>
      </c>
      <c r="AW1896" s="12" t="s">
        <v>36</v>
      </c>
      <c r="AX1896" s="12" t="s">
        <v>77</v>
      </c>
      <c r="AY1896" s="153" t="s">
        <v>358</v>
      </c>
    </row>
    <row r="1897" spans="2:65" s="13" customFormat="1" ht="11.25">
      <c r="B1897" s="158"/>
      <c r="D1897" s="152" t="s">
        <v>368</v>
      </c>
      <c r="E1897" s="159" t="s">
        <v>19</v>
      </c>
      <c r="F1897" s="160" t="s">
        <v>6460</v>
      </c>
      <c r="H1897" s="161">
        <v>1</v>
      </c>
      <c r="I1897" s="162"/>
      <c r="L1897" s="158"/>
      <c r="M1897" s="163"/>
      <c r="T1897" s="164"/>
      <c r="AT1897" s="159" t="s">
        <v>368</v>
      </c>
      <c r="AU1897" s="159" t="s">
        <v>90</v>
      </c>
      <c r="AV1897" s="13" t="s">
        <v>90</v>
      </c>
      <c r="AW1897" s="13" t="s">
        <v>36</v>
      </c>
      <c r="AX1897" s="13" t="s">
        <v>77</v>
      </c>
      <c r="AY1897" s="159" t="s">
        <v>358</v>
      </c>
    </row>
    <row r="1898" spans="2:65" s="14" customFormat="1" ht="11.25">
      <c r="B1898" s="165"/>
      <c r="D1898" s="152" t="s">
        <v>368</v>
      </c>
      <c r="E1898" s="166" t="s">
        <v>19</v>
      </c>
      <c r="F1898" s="167" t="s">
        <v>371</v>
      </c>
      <c r="H1898" s="168">
        <v>1</v>
      </c>
      <c r="I1898" s="169"/>
      <c r="L1898" s="165"/>
      <c r="M1898" s="170"/>
      <c r="T1898" s="171"/>
      <c r="AT1898" s="166" t="s">
        <v>368</v>
      </c>
      <c r="AU1898" s="166" t="s">
        <v>90</v>
      </c>
      <c r="AV1898" s="14" t="s">
        <v>364</v>
      </c>
      <c r="AW1898" s="14" t="s">
        <v>36</v>
      </c>
      <c r="AX1898" s="14" t="s">
        <v>84</v>
      </c>
      <c r="AY1898" s="166" t="s">
        <v>358</v>
      </c>
    </row>
    <row r="1899" spans="2:65" s="1" customFormat="1" ht="49.15" customHeight="1">
      <c r="B1899" s="33"/>
      <c r="C1899" s="134" t="s">
        <v>2256</v>
      </c>
      <c r="D1899" s="134" t="s">
        <v>360</v>
      </c>
      <c r="E1899" s="135" t="s">
        <v>6461</v>
      </c>
      <c r="F1899" s="136" t="s">
        <v>6462</v>
      </c>
      <c r="G1899" s="137" t="s">
        <v>504</v>
      </c>
      <c r="H1899" s="138">
        <v>7</v>
      </c>
      <c r="I1899" s="139"/>
      <c r="J1899" s="140">
        <f>ROUND(I1899*H1899,2)</f>
        <v>0</v>
      </c>
      <c r="K1899" s="136" t="s">
        <v>363</v>
      </c>
      <c r="L1899" s="33"/>
      <c r="M1899" s="141" t="s">
        <v>19</v>
      </c>
      <c r="N1899" s="142" t="s">
        <v>49</v>
      </c>
      <c r="P1899" s="143">
        <f>O1899*H1899</f>
        <v>0</v>
      </c>
      <c r="Q1899" s="143">
        <v>0</v>
      </c>
      <c r="R1899" s="143">
        <f>Q1899*H1899</f>
        <v>0</v>
      </c>
      <c r="S1899" s="143">
        <v>0</v>
      </c>
      <c r="T1899" s="144">
        <f>S1899*H1899</f>
        <v>0</v>
      </c>
      <c r="AR1899" s="145" t="s">
        <v>454</v>
      </c>
      <c r="AT1899" s="145" t="s">
        <v>360</v>
      </c>
      <c r="AU1899" s="145" t="s">
        <v>90</v>
      </c>
      <c r="AY1899" s="18" t="s">
        <v>358</v>
      </c>
      <c r="BE1899" s="146">
        <f>IF(N1899="základní",J1899,0)</f>
        <v>0</v>
      </c>
      <c r="BF1899" s="146">
        <f>IF(N1899="snížená",J1899,0)</f>
        <v>0</v>
      </c>
      <c r="BG1899" s="146">
        <f>IF(N1899="zákl. přenesená",J1899,0)</f>
        <v>0</v>
      </c>
      <c r="BH1899" s="146">
        <f>IF(N1899="sníž. přenesená",J1899,0)</f>
        <v>0</v>
      </c>
      <c r="BI1899" s="146">
        <f>IF(N1899="nulová",J1899,0)</f>
        <v>0</v>
      </c>
      <c r="BJ1899" s="18" t="s">
        <v>90</v>
      </c>
      <c r="BK1899" s="146">
        <f>ROUND(I1899*H1899,2)</f>
        <v>0</v>
      </c>
      <c r="BL1899" s="18" t="s">
        <v>454</v>
      </c>
      <c r="BM1899" s="145" t="s">
        <v>6463</v>
      </c>
    </row>
    <row r="1900" spans="2:65" s="1" customFormat="1" ht="11.25">
      <c r="B1900" s="33"/>
      <c r="D1900" s="147" t="s">
        <v>366</v>
      </c>
      <c r="F1900" s="148" t="s">
        <v>6464</v>
      </c>
      <c r="I1900" s="149"/>
      <c r="L1900" s="33"/>
      <c r="M1900" s="150"/>
      <c r="T1900" s="54"/>
      <c r="AT1900" s="18" t="s">
        <v>366</v>
      </c>
      <c r="AU1900" s="18" t="s">
        <v>90</v>
      </c>
    </row>
    <row r="1901" spans="2:65" s="12" customFormat="1" ht="11.25">
      <c r="B1901" s="151"/>
      <c r="D1901" s="152" t="s">
        <v>368</v>
      </c>
      <c r="E1901" s="153" t="s">
        <v>19</v>
      </c>
      <c r="F1901" s="154" t="s">
        <v>485</v>
      </c>
      <c r="H1901" s="153" t="s">
        <v>19</v>
      </c>
      <c r="I1901" s="155"/>
      <c r="L1901" s="151"/>
      <c r="M1901" s="156"/>
      <c r="T1901" s="157"/>
      <c r="AT1901" s="153" t="s">
        <v>368</v>
      </c>
      <c r="AU1901" s="153" t="s">
        <v>90</v>
      </c>
      <c r="AV1901" s="12" t="s">
        <v>84</v>
      </c>
      <c r="AW1901" s="12" t="s">
        <v>36</v>
      </c>
      <c r="AX1901" s="12" t="s">
        <v>77</v>
      </c>
      <c r="AY1901" s="153" t="s">
        <v>358</v>
      </c>
    </row>
    <row r="1902" spans="2:65" s="12" customFormat="1" ht="11.25">
      <c r="B1902" s="151"/>
      <c r="D1902" s="152" t="s">
        <v>368</v>
      </c>
      <c r="E1902" s="153" t="s">
        <v>19</v>
      </c>
      <c r="F1902" s="154" t="s">
        <v>2405</v>
      </c>
      <c r="H1902" s="153" t="s">
        <v>19</v>
      </c>
      <c r="I1902" s="155"/>
      <c r="L1902" s="151"/>
      <c r="M1902" s="156"/>
      <c r="T1902" s="157"/>
      <c r="AT1902" s="153" t="s">
        <v>368</v>
      </c>
      <c r="AU1902" s="153" t="s">
        <v>90</v>
      </c>
      <c r="AV1902" s="12" t="s">
        <v>84</v>
      </c>
      <c r="AW1902" s="12" t="s">
        <v>36</v>
      </c>
      <c r="AX1902" s="12" t="s">
        <v>77</v>
      </c>
      <c r="AY1902" s="153" t="s">
        <v>358</v>
      </c>
    </row>
    <row r="1903" spans="2:65" s="13" customFormat="1" ht="11.25">
      <c r="B1903" s="158"/>
      <c r="D1903" s="152" t="s">
        <v>368</v>
      </c>
      <c r="E1903" s="159" t="s">
        <v>19</v>
      </c>
      <c r="F1903" s="160" t="s">
        <v>6465</v>
      </c>
      <c r="H1903" s="161">
        <v>7</v>
      </c>
      <c r="I1903" s="162"/>
      <c r="L1903" s="158"/>
      <c r="M1903" s="163"/>
      <c r="T1903" s="164"/>
      <c r="AT1903" s="159" t="s">
        <v>368</v>
      </c>
      <c r="AU1903" s="159" t="s">
        <v>90</v>
      </c>
      <c r="AV1903" s="13" t="s">
        <v>90</v>
      </c>
      <c r="AW1903" s="13" t="s">
        <v>36</v>
      </c>
      <c r="AX1903" s="13" t="s">
        <v>77</v>
      </c>
      <c r="AY1903" s="159" t="s">
        <v>358</v>
      </c>
    </row>
    <row r="1904" spans="2:65" s="14" customFormat="1" ht="11.25">
      <c r="B1904" s="165"/>
      <c r="D1904" s="152" t="s">
        <v>368</v>
      </c>
      <c r="E1904" s="166" t="s">
        <v>19</v>
      </c>
      <c r="F1904" s="167" t="s">
        <v>371</v>
      </c>
      <c r="H1904" s="168">
        <v>7</v>
      </c>
      <c r="I1904" s="169"/>
      <c r="L1904" s="165"/>
      <c r="M1904" s="170"/>
      <c r="T1904" s="171"/>
      <c r="AT1904" s="166" t="s">
        <v>368</v>
      </c>
      <c r="AU1904" s="166" t="s">
        <v>90</v>
      </c>
      <c r="AV1904" s="14" t="s">
        <v>364</v>
      </c>
      <c r="AW1904" s="14" t="s">
        <v>36</v>
      </c>
      <c r="AX1904" s="14" t="s">
        <v>84</v>
      </c>
      <c r="AY1904" s="166" t="s">
        <v>358</v>
      </c>
    </row>
    <row r="1905" spans="2:65" s="1" customFormat="1" ht="33" customHeight="1">
      <c r="B1905" s="33"/>
      <c r="C1905" s="179" t="s">
        <v>2262</v>
      </c>
      <c r="D1905" s="179" t="s">
        <v>440</v>
      </c>
      <c r="E1905" s="180" t="s">
        <v>6466</v>
      </c>
      <c r="F1905" s="181" t="s">
        <v>6467</v>
      </c>
      <c r="G1905" s="182" t="s">
        <v>504</v>
      </c>
      <c r="H1905" s="183">
        <v>4</v>
      </c>
      <c r="I1905" s="184"/>
      <c r="J1905" s="185">
        <f>ROUND(I1905*H1905,2)</f>
        <v>0</v>
      </c>
      <c r="K1905" s="181" t="s">
        <v>363</v>
      </c>
      <c r="L1905" s="186"/>
      <c r="M1905" s="187" t="s">
        <v>19</v>
      </c>
      <c r="N1905" s="188" t="s">
        <v>49</v>
      </c>
      <c r="P1905" s="143">
        <f>O1905*H1905</f>
        <v>0</v>
      </c>
      <c r="Q1905" s="143">
        <v>7.6999999999999996E-4</v>
      </c>
      <c r="R1905" s="143">
        <f>Q1905*H1905</f>
        <v>3.0799999999999998E-3</v>
      </c>
      <c r="S1905" s="143">
        <v>0</v>
      </c>
      <c r="T1905" s="144">
        <f>S1905*H1905</f>
        <v>0</v>
      </c>
      <c r="AR1905" s="145" t="s">
        <v>558</v>
      </c>
      <c r="AT1905" s="145" t="s">
        <v>440</v>
      </c>
      <c r="AU1905" s="145" t="s">
        <v>90</v>
      </c>
      <c r="AY1905" s="18" t="s">
        <v>358</v>
      </c>
      <c r="BE1905" s="146">
        <f>IF(N1905="základní",J1905,0)</f>
        <v>0</v>
      </c>
      <c r="BF1905" s="146">
        <f>IF(N1905="snížená",J1905,0)</f>
        <v>0</v>
      </c>
      <c r="BG1905" s="146">
        <f>IF(N1905="zákl. přenesená",J1905,0)</f>
        <v>0</v>
      </c>
      <c r="BH1905" s="146">
        <f>IF(N1905="sníž. přenesená",J1905,0)</f>
        <v>0</v>
      </c>
      <c r="BI1905" s="146">
        <f>IF(N1905="nulová",J1905,0)</f>
        <v>0</v>
      </c>
      <c r="BJ1905" s="18" t="s">
        <v>90</v>
      </c>
      <c r="BK1905" s="146">
        <f>ROUND(I1905*H1905,2)</f>
        <v>0</v>
      </c>
      <c r="BL1905" s="18" t="s">
        <v>454</v>
      </c>
      <c r="BM1905" s="145" t="s">
        <v>6468</v>
      </c>
    </row>
    <row r="1906" spans="2:65" s="12" customFormat="1" ht="11.25">
      <c r="B1906" s="151"/>
      <c r="D1906" s="152" t="s">
        <v>368</v>
      </c>
      <c r="E1906" s="153" t="s">
        <v>19</v>
      </c>
      <c r="F1906" s="154" t="s">
        <v>485</v>
      </c>
      <c r="H1906" s="153" t="s">
        <v>19</v>
      </c>
      <c r="I1906" s="155"/>
      <c r="L1906" s="151"/>
      <c r="M1906" s="156"/>
      <c r="T1906" s="157"/>
      <c r="AT1906" s="153" t="s">
        <v>368</v>
      </c>
      <c r="AU1906" s="153" t="s">
        <v>90</v>
      </c>
      <c r="AV1906" s="12" t="s">
        <v>84</v>
      </c>
      <c r="AW1906" s="12" t="s">
        <v>36</v>
      </c>
      <c r="AX1906" s="12" t="s">
        <v>77</v>
      </c>
      <c r="AY1906" s="153" t="s">
        <v>358</v>
      </c>
    </row>
    <row r="1907" spans="2:65" s="12" customFormat="1" ht="11.25">
      <c r="B1907" s="151"/>
      <c r="D1907" s="152" t="s">
        <v>368</v>
      </c>
      <c r="E1907" s="153" t="s">
        <v>19</v>
      </c>
      <c r="F1907" s="154" t="s">
        <v>2405</v>
      </c>
      <c r="H1907" s="153" t="s">
        <v>19</v>
      </c>
      <c r="I1907" s="155"/>
      <c r="L1907" s="151"/>
      <c r="M1907" s="156"/>
      <c r="T1907" s="157"/>
      <c r="AT1907" s="153" t="s">
        <v>368</v>
      </c>
      <c r="AU1907" s="153" t="s">
        <v>90</v>
      </c>
      <c r="AV1907" s="12" t="s">
        <v>84</v>
      </c>
      <c r="AW1907" s="12" t="s">
        <v>36</v>
      </c>
      <c r="AX1907" s="12" t="s">
        <v>77</v>
      </c>
      <c r="AY1907" s="153" t="s">
        <v>358</v>
      </c>
    </row>
    <row r="1908" spans="2:65" s="13" customFormat="1" ht="11.25">
      <c r="B1908" s="158"/>
      <c r="D1908" s="152" t="s">
        <v>368</v>
      </c>
      <c r="E1908" s="159" t="s">
        <v>19</v>
      </c>
      <c r="F1908" s="160" t="s">
        <v>6469</v>
      </c>
      <c r="H1908" s="161">
        <v>4</v>
      </c>
      <c r="I1908" s="162"/>
      <c r="L1908" s="158"/>
      <c r="M1908" s="163"/>
      <c r="T1908" s="164"/>
      <c r="AT1908" s="159" t="s">
        <v>368</v>
      </c>
      <c r="AU1908" s="159" t="s">
        <v>90</v>
      </c>
      <c r="AV1908" s="13" t="s">
        <v>90</v>
      </c>
      <c r="AW1908" s="13" t="s">
        <v>36</v>
      </c>
      <c r="AX1908" s="13" t="s">
        <v>77</v>
      </c>
      <c r="AY1908" s="159" t="s">
        <v>358</v>
      </c>
    </row>
    <row r="1909" spans="2:65" s="14" customFormat="1" ht="11.25">
      <c r="B1909" s="165"/>
      <c r="D1909" s="152" t="s">
        <v>368</v>
      </c>
      <c r="E1909" s="166" t="s">
        <v>19</v>
      </c>
      <c r="F1909" s="167" t="s">
        <v>371</v>
      </c>
      <c r="H1909" s="168">
        <v>4</v>
      </c>
      <c r="I1909" s="169"/>
      <c r="L1909" s="165"/>
      <c r="M1909" s="170"/>
      <c r="T1909" s="171"/>
      <c r="AT1909" s="166" t="s">
        <v>368</v>
      </c>
      <c r="AU1909" s="166" t="s">
        <v>90</v>
      </c>
      <c r="AV1909" s="14" t="s">
        <v>364</v>
      </c>
      <c r="AW1909" s="14" t="s">
        <v>36</v>
      </c>
      <c r="AX1909" s="14" t="s">
        <v>84</v>
      </c>
      <c r="AY1909" s="166" t="s">
        <v>358</v>
      </c>
    </row>
    <row r="1910" spans="2:65" s="1" customFormat="1" ht="33" customHeight="1">
      <c r="B1910" s="33"/>
      <c r="C1910" s="179" t="s">
        <v>2267</v>
      </c>
      <c r="D1910" s="179" t="s">
        <v>440</v>
      </c>
      <c r="E1910" s="180" t="s">
        <v>6470</v>
      </c>
      <c r="F1910" s="181" t="s">
        <v>6471</v>
      </c>
      <c r="G1910" s="182" t="s">
        <v>504</v>
      </c>
      <c r="H1910" s="183">
        <v>3</v>
      </c>
      <c r="I1910" s="184"/>
      <c r="J1910" s="185">
        <f>ROUND(I1910*H1910,2)</f>
        <v>0</v>
      </c>
      <c r="K1910" s="181" t="s">
        <v>363</v>
      </c>
      <c r="L1910" s="186"/>
      <c r="M1910" s="187" t="s">
        <v>19</v>
      </c>
      <c r="N1910" s="188" t="s">
        <v>49</v>
      </c>
      <c r="P1910" s="143">
        <f>O1910*H1910</f>
        <v>0</v>
      </c>
      <c r="Q1910" s="143">
        <v>2.2799999999999999E-3</v>
      </c>
      <c r="R1910" s="143">
        <f>Q1910*H1910</f>
        <v>6.8399999999999997E-3</v>
      </c>
      <c r="S1910" s="143">
        <v>0</v>
      </c>
      <c r="T1910" s="144">
        <f>S1910*H1910</f>
        <v>0</v>
      </c>
      <c r="AR1910" s="145" t="s">
        <v>558</v>
      </c>
      <c r="AT1910" s="145" t="s">
        <v>440</v>
      </c>
      <c r="AU1910" s="145" t="s">
        <v>90</v>
      </c>
      <c r="AY1910" s="18" t="s">
        <v>358</v>
      </c>
      <c r="BE1910" s="146">
        <f>IF(N1910="základní",J1910,0)</f>
        <v>0</v>
      </c>
      <c r="BF1910" s="146">
        <f>IF(N1910="snížená",J1910,0)</f>
        <v>0</v>
      </c>
      <c r="BG1910" s="146">
        <f>IF(N1910="zákl. přenesená",J1910,0)</f>
        <v>0</v>
      </c>
      <c r="BH1910" s="146">
        <f>IF(N1910="sníž. přenesená",J1910,0)</f>
        <v>0</v>
      </c>
      <c r="BI1910" s="146">
        <f>IF(N1910="nulová",J1910,0)</f>
        <v>0</v>
      </c>
      <c r="BJ1910" s="18" t="s">
        <v>90</v>
      </c>
      <c r="BK1910" s="146">
        <f>ROUND(I1910*H1910,2)</f>
        <v>0</v>
      </c>
      <c r="BL1910" s="18" t="s">
        <v>454</v>
      </c>
      <c r="BM1910" s="145" t="s">
        <v>6472</v>
      </c>
    </row>
    <row r="1911" spans="2:65" s="12" customFormat="1" ht="11.25">
      <c r="B1911" s="151"/>
      <c r="D1911" s="152" t="s">
        <v>368</v>
      </c>
      <c r="E1911" s="153" t="s">
        <v>19</v>
      </c>
      <c r="F1911" s="154" t="s">
        <v>485</v>
      </c>
      <c r="H1911" s="153" t="s">
        <v>19</v>
      </c>
      <c r="I1911" s="155"/>
      <c r="L1911" s="151"/>
      <c r="M1911" s="156"/>
      <c r="T1911" s="157"/>
      <c r="AT1911" s="153" t="s">
        <v>368</v>
      </c>
      <c r="AU1911" s="153" t="s">
        <v>90</v>
      </c>
      <c r="AV1911" s="12" t="s">
        <v>84</v>
      </c>
      <c r="AW1911" s="12" t="s">
        <v>36</v>
      </c>
      <c r="AX1911" s="12" t="s">
        <v>77</v>
      </c>
      <c r="AY1911" s="153" t="s">
        <v>358</v>
      </c>
    </row>
    <row r="1912" spans="2:65" s="12" customFormat="1" ht="11.25">
      <c r="B1912" s="151"/>
      <c r="D1912" s="152" t="s">
        <v>368</v>
      </c>
      <c r="E1912" s="153" t="s">
        <v>19</v>
      </c>
      <c r="F1912" s="154" t="s">
        <v>2405</v>
      </c>
      <c r="H1912" s="153" t="s">
        <v>19</v>
      </c>
      <c r="I1912" s="155"/>
      <c r="L1912" s="151"/>
      <c r="M1912" s="156"/>
      <c r="T1912" s="157"/>
      <c r="AT1912" s="153" t="s">
        <v>368</v>
      </c>
      <c r="AU1912" s="153" t="s">
        <v>90</v>
      </c>
      <c r="AV1912" s="12" t="s">
        <v>84</v>
      </c>
      <c r="AW1912" s="12" t="s">
        <v>36</v>
      </c>
      <c r="AX1912" s="12" t="s">
        <v>77</v>
      </c>
      <c r="AY1912" s="153" t="s">
        <v>358</v>
      </c>
    </row>
    <row r="1913" spans="2:65" s="13" customFormat="1" ht="11.25">
      <c r="B1913" s="158"/>
      <c r="D1913" s="152" t="s">
        <v>368</v>
      </c>
      <c r="E1913" s="159" t="s">
        <v>19</v>
      </c>
      <c r="F1913" s="160" t="s">
        <v>6473</v>
      </c>
      <c r="H1913" s="161">
        <v>3</v>
      </c>
      <c r="I1913" s="162"/>
      <c r="L1913" s="158"/>
      <c r="M1913" s="163"/>
      <c r="T1913" s="164"/>
      <c r="AT1913" s="159" t="s">
        <v>368</v>
      </c>
      <c r="AU1913" s="159" t="s">
        <v>90</v>
      </c>
      <c r="AV1913" s="13" t="s">
        <v>90</v>
      </c>
      <c r="AW1913" s="13" t="s">
        <v>36</v>
      </c>
      <c r="AX1913" s="13" t="s">
        <v>77</v>
      </c>
      <c r="AY1913" s="159" t="s">
        <v>358</v>
      </c>
    </row>
    <row r="1914" spans="2:65" s="14" customFormat="1" ht="11.25">
      <c r="B1914" s="165"/>
      <c r="D1914" s="152" t="s">
        <v>368</v>
      </c>
      <c r="E1914" s="166" t="s">
        <v>19</v>
      </c>
      <c r="F1914" s="167" t="s">
        <v>371</v>
      </c>
      <c r="H1914" s="168">
        <v>3</v>
      </c>
      <c r="I1914" s="169"/>
      <c r="L1914" s="165"/>
      <c r="M1914" s="170"/>
      <c r="T1914" s="171"/>
      <c r="AT1914" s="166" t="s">
        <v>368</v>
      </c>
      <c r="AU1914" s="166" t="s">
        <v>90</v>
      </c>
      <c r="AV1914" s="14" t="s">
        <v>364</v>
      </c>
      <c r="AW1914" s="14" t="s">
        <v>36</v>
      </c>
      <c r="AX1914" s="14" t="s">
        <v>84</v>
      </c>
      <c r="AY1914" s="166" t="s">
        <v>358</v>
      </c>
    </row>
    <row r="1915" spans="2:65" s="1" customFormat="1" ht="55.5" customHeight="1">
      <c r="B1915" s="33"/>
      <c r="C1915" s="134" t="s">
        <v>2271</v>
      </c>
      <c r="D1915" s="134" t="s">
        <v>360</v>
      </c>
      <c r="E1915" s="135" t="s">
        <v>2529</v>
      </c>
      <c r="F1915" s="136" t="s">
        <v>2530</v>
      </c>
      <c r="G1915" s="137" t="s">
        <v>2531</v>
      </c>
      <c r="H1915" s="138">
        <v>1</v>
      </c>
      <c r="I1915" s="139"/>
      <c r="J1915" s="140">
        <f>ROUND(I1915*H1915,2)</f>
        <v>0</v>
      </c>
      <c r="K1915" s="136" t="s">
        <v>363</v>
      </c>
      <c r="L1915" s="33"/>
      <c r="M1915" s="141" t="s">
        <v>19</v>
      </c>
      <c r="N1915" s="142" t="s">
        <v>49</v>
      </c>
      <c r="P1915" s="143">
        <f>O1915*H1915</f>
        <v>0</v>
      </c>
      <c r="Q1915" s="143">
        <v>0</v>
      </c>
      <c r="R1915" s="143">
        <f>Q1915*H1915</f>
        <v>0</v>
      </c>
      <c r="S1915" s="143">
        <v>0</v>
      </c>
      <c r="T1915" s="144">
        <f>S1915*H1915</f>
        <v>0</v>
      </c>
      <c r="AR1915" s="145" t="s">
        <v>454</v>
      </c>
      <c r="AT1915" s="145" t="s">
        <v>360</v>
      </c>
      <c r="AU1915" s="145" t="s">
        <v>90</v>
      </c>
      <c r="AY1915" s="18" t="s">
        <v>358</v>
      </c>
      <c r="BE1915" s="146">
        <f>IF(N1915="základní",J1915,0)</f>
        <v>0</v>
      </c>
      <c r="BF1915" s="146">
        <f>IF(N1915="snížená",J1915,0)</f>
        <v>0</v>
      </c>
      <c r="BG1915" s="146">
        <f>IF(N1915="zákl. přenesená",J1915,0)</f>
        <v>0</v>
      </c>
      <c r="BH1915" s="146">
        <f>IF(N1915="sníž. přenesená",J1915,0)</f>
        <v>0</v>
      </c>
      <c r="BI1915" s="146">
        <f>IF(N1915="nulová",J1915,0)</f>
        <v>0</v>
      </c>
      <c r="BJ1915" s="18" t="s">
        <v>90</v>
      </c>
      <c r="BK1915" s="146">
        <f>ROUND(I1915*H1915,2)</f>
        <v>0</v>
      </c>
      <c r="BL1915" s="18" t="s">
        <v>454</v>
      </c>
      <c r="BM1915" s="145" t="s">
        <v>6474</v>
      </c>
    </row>
    <row r="1916" spans="2:65" s="1" customFormat="1" ht="11.25">
      <c r="B1916" s="33"/>
      <c r="D1916" s="147" t="s">
        <v>366</v>
      </c>
      <c r="F1916" s="148" t="s">
        <v>2533</v>
      </c>
      <c r="I1916" s="149"/>
      <c r="L1916" s="33"/>
      <c r="M1916" s="150"/>
      <c r="T1916" s="54"/>
      <c r="AT1916" s="18" t="s">
        <v>366</v>
      </c>
      <c r="AU1916" s="18" t="s">
        <v>90</v>
      </c>
    </row>
    <row r="1917" spans="2:65" s="1" customFormat="1" ht="33" customHeight="1">
      <c r="B1917" s="33"/>
      <c r="C1917" s="179" t="s">
        <v>2275</v>
      </c>
      <c r="D1917" s="179" t="s">
        <v>440</v>
      </c>
      <c r="E1917" s="180" t="s">
        <v>2535</v>
      </c>
      <c r="F1917" s="181" t="s">
        <v>2536</v>
      </c>
      <c r="G1917" s="182" t="s">
        <v>235</v>
      </c>
      <c r="H1917" s="183">
        <v>16</v>
      </c>
      <c r="I1917" s="184"/>
      <c r="J1917" s="185">
        <f t="shared" ref="J1917:J1923" si="0">ROUND(I1917*H1917,2)</f>
        <v>0</v>
      </c>
      <c r="K1917" s="181" t="s">
        <v>363</v>
      </c>
      <c r="L1917" s="186"/>
      <c r="M1917" s="187" t="s">
        <v>19</v>
      </c>
      <c r="N1917" s="188" t="s">
        <v>49</v>
      </c>
      <c r="P1917" s="143">
        <f t="shared" ref="P1917:P1923" si="1">O1917*H1917</f>
        <v>0</v>
      </c>
      <c r="Q1917" s="143">
        <v>2.4000000000000001E-4</v>
      </c>
      <c r="R1917" s="143">
        <f t="shared" ref="R1917:R1923" si="2">Q1917*H1917</f>
        <v>3.8400000000000001E-3</v>
      </c>
      <c r="S1917" s="143">
        <v>0</v>
      </c>
      <c r="T1917" s="144">
        <f t="shared" ref="T1917:T1923" si="3">S1917*H1917</f>
        <v>0</v>
      </c>
      <c r="AR1917" s="145" t="s">
        <v>558</v>
      </c>
      <c r="AT1917" s="145" t="s">
        <v>440</v>
      </c>
      <c r="AU1917" s="145" t="s">
        <v>90</v>
      </c>
      <c r="AY1917" s="18" t="s">
        <v>358</v>
      </c>
      <c r="BE1917" s="146">
        <f t="shared" ref="BE1917:BE1923" si="4">IF(N1917="základní",J1917,0)</f>
        <v>0</v>
      </c>
      <c r="BF1917" s="146">
        <f t="shared" ref="BF1917:BF1923" si="5">IF(N1917="snížená",J1917,0)</f>
        <v>0</v>
      </c>
      <c r="BG1917" s="146">
        <f t="shared" ref="BG1917:BG1923" si="6">IF(N1917="zákl. přenesená",J1917,0)</f>
        <v>0</v>
      </c>
      <c r="BH1917" s="146">
        <f t="shared" ref="BH1917:BH1923" si="7">IF(N1917="sníž. přenesená",J1917,0)</f>
        <v>0</v>
      </c>
      <c r="BI1917" s="146">
        <f t="shared" ref="BI1917:BI1923" si="8">IF(N1917="nulová",J1917,0)</f>
        <v>0</v>
      </c>
      <c r="BJ1917" s="18" t="s">
        <v>90</v>
      </c>
      <c r="BK1917" s="146">
        <f t="shared" ref="BK1917:BK1923" si="9">ROUND(I1917*H1917,2)</f>
        <v>0</v>
      </c>
      <c r="BL1917" s="18" t="s">
        <v>454</v>
      </c>
      <c r="BM1917" s="145" t="s">
        <v>6475</v>
      </c>
    </row>
    <row r="1918" spans="2:65" s="1" customFormat="1" ht="24.2" customHeight="1">
      <c r="B1918" s="33"/>
      <c r="C1918" s="179" t="s">
        <v>2279</v>
      </c>
      <c r="D1918" s="179" t="s">
        <v>440</v>
      </c>
      <c r="E1918" s="180" t="s">
        <v>2539</v>
      </c>
      <c r="F1918" s="181" t="s">
        <v>2540</v>
      </c>
      <c r="G1918" s="182" t="s">
        <v>504</v>
      </c>
      <c r="H1918" s="183">
        <v>1</v>
      </c>
      <c r="I1918" s="184"/>
      <c r="J1918" s="185">
        <f t="shared" si="0"/>
        <v>0</v>
      </c>
      <c r="K1918" s="181" t="s">
        <v>363</v>
      </c>
      <c r="L1918" s="186"/>
      <c r="M1918" s="187" t="s">
        <v>19</v>
      </c>
      <c r="N1918" s="188" t="s">
        <v>49</v>
      </c>
      <c r="P1918" s="143">
        <f t="shared" si="1"/>
        <v>0</v>
      </c>
      <c r="Q1918" s="143">
        <v>3.2000000000000003E-4</v>
      </c>
      <c r="R1918" s="143">
        <f t="shared" si="2"/>
        <v>3.2000000000000003E-4</v>
      </c>
      <c r="S1918" s="143">
        <v>0</v>
      </c>
      <c r="T1918" s="144">
        <f t="shared" si="3"/>
        <v>0</v>
      </c>
      <c r="AR1918" s="145" t="s">
        <v>558</v>
      </c>
      <c r="AT1918" s="145" t="s">
        <v>440</v>
      </c>
      <c r="AU1918" s="145" t="s">
        <v>90</v>
      </c>
      <c r="AY1918" s="18" t="s">
        <v>358</v>
      </c>
      <c r="BE1918" s="146">
        <f t="shared" si="4"/>
        <v>0</v>
      </c>
      <c r="BF1918" s="146">
        <f t="shared" si="5"/>
        <v>0</v>
      </c>
      <c r="BG1918" s="146">
        <f t="shared" si="6"/>
        <v>0</v>
      </c>
      <c r="BH1918" s="146">
        <f t="shared" si="7"/>
        <v>0</v>
      </c>
      <c r="BI1918" s="146">
        <f t="shared" si="8"/>
        <v>0</v>
      </c>
      <c r="BJ1918" s="18" t="s">
        <v>90</v>
      </c>
      <c r="BK1918" s="146">
        <f t="shared" si="9"/>
        <v>0</v>
      </c>
      <c r="BL1918" s="18" t="s">
        <v>454</v>
      </c>
      <c r="BM1918" s="145" t="s">
        <v>6476</v>
      </c>
    </row>
    <row r="1919" spans="2:65" s="1" customFormat="1" ht="37.9" customHeight="1">
      <c r="B1919" s="33"/>
      <c r="C1919" s="179" t="s">
        <v>2283</v>
      </c>
      <c r="D1919" s="179" t="s">
        <v>440</v>
      </c>
      <c r="E1919" s="180" t="s">
        <v>2543</v>
      </c>
      <c r="F1919" s="181" t="s">
        <v>2544</v>
      </c>
      <c r="G1919" s="182" t="s">
        <v>504</v>
      </c>
      <c r="H1919" s="183">
        <v>1</v>
      </c>
      <c r="I1919" s="184"/>
      <c r="J1919" s="185">
        <f t="shared" si="0"/>
        <v>0</v>
      </c>
      <c r="K1919" s="181" t="s">
        <v>363</v>
      </c>
      <c r="L1919" s="186"/>
      <c r="M1919" s="187" t="s">
        <v>19</v>
      </c>
      <c r="N1919" s="188" t="s">
        <v>49</v>
      </c>
      <c r="P1919" s="143">
        <f t="shared" si="1"/>
        <v>0</v>
      </c>
      <c r="Q1919" s="143">
        <v>8.4000000000000003E-4</v>
      </c>
      <c r="R1919" s="143">
        <f t="shared" si="2"/>
        <v>8.4000000000000003E-4</v>
      </c>
      <c r="S1919" s="143">
        <v>0</v>
      </c>
      <c r="T1919" s="144">
        <f t="shared" si="3"/>
        <v>0</v>
      </c>
      <c r="AR1919" s="145" t="s">
        <v>558</v>
      </c>
      <c r="AT1919" s="145" t="s">
        <v>440</v>
      </c>
      <c r="AU1919" s="145" t="s">
        <v>90</v>
      </c>
      <c r="AY1919" s="18" t="s">
        <v>358</v>
      </c>
      <c r="BE1919" s="146">
        <f t="shared" si="4"/>
        <v>0</v>
      </c>
      <c r="BF1919" s="146">
        <f t="shared" si="5"/>
        <v>0</v>
      </c>
      <c r="BG1919" s="146">
        <f t="shared" si="6"/>
        <v>0</v>
      </c>
      <c r="BH1919" s="146">
        <f t="shared" si="7"/>
        <v>0</v>
      </c>
      <c r="BI1919" s="146">
        <f t="shared" si="8"/>
        <v>0</v>
      </c>
      <c r="BJ1919" s="18" t="s">
        <v>90</v>
      </c>
      <c r="BK1919" s="146">
        <f t="shared" si="9"/>
        <v>0</v>
      </c>
      <c r="BL1919" s="18" t="s">
        <v>454</v>
      </c>
      <c r="BM1919" s="145" t="s">
        <v>6477</v>
      </c>
    </row>
    <row r="1920" spans="2:65" s="1" customFormat="1" ht="16.5" customHeight="1">
      <c r="B1920" s="33"/>
      <c r="C1920" s="179" t="s">
        <v>2287</v>
      </c>
      <c r="D1920" s="179" t="s">
        <v>440</v>
      </c>
      <c r="E1920" s="180" t="s">
        <v>2547</v>
      </c>
      <c r="F1920" s="181" t="s">
        <v>2548</v>
      </c>
      <c r="G1920" s="182" t="s">
        <v>504</v>
      </c>
      <c r="H1920" s="183">
        <v>1</v>
      </c>
      <c r="I1920" s="184"/>
      <c r="J1920" s="185">
        <f t="shared" si="0"/>
        <v>0</v>
      </c>
      <c r="K1920" s="181" t="s">
        <v>19</v>
      </c>
      <c r="L1920" s="186"/>
      <c r="M1920" s="187" t="s">
        <v>19</v>
      </c>
      <c r="N1920" s="188" t="s">
        <v>49</v>
      </c>
      <c r="P1920" s="143">
        <f t="shared" si="1"/>
        <v>0</v>
      </c>
      <c r="Q1920" s="143">
        <v>3.8999999999999999E-4</v>
      </c>
      <c r="R1920" s="143">
        <f t="shared" si="2"/>
        <v>3.8999999999999999E-4</v>
      </c>
      <c r="S1920" s="143">
        <v>0</v>
      </c>
      <c r="T1920" s="144">
        <f t="shared" si="3"/>
        <v>0</v>
      </c>
      <c r="AR1920" s="145" t="s">
        <v>558</v>
      </c>
      <c r="AT1920" s="145" t="s">
        <v>440</v>
      </c>
      <c r="AU1920" s="145" t="s">
        <v>90</v>
      </c>
      <c r="AY1920" s="18" t="s">
        <v>358</v>
      </c>
      <c r="BE1920" s="146">
        <f t="shared" si="4"/>
        <v>0</v>
      </c>
      <c r="BF1920" s="146">
        <f t="shared" si="5"/>
        <v>0</v>
      </c>
      <c r="BG1920" s="146">
        <f t="shared" si="6"/>
        <v>0</v>
      </c>
      <c r="BH1920" s="146">
        <f t="shared" si="7"/>
        <v>0</v>
      </c>
      <c r="BI1920" s="146">
        <f t="shared" si="8"/>
        <v>0</v>
      </c>
      <c r="BJ1920" s="18" t="s">
        <v>90</v>
      </c>
      <c r="BK1920" s="146">
        <f t="shared" si="9"/>
        <v>0</v>
      </c>
      <c r="BL1920" s="18" t="s">
        <v>454</v>
      </c>
      <c r="BM1920" s="145" t="s">
        <v>6478</v>
      </c>
    </row>
    <row r="1921" spans="2:65" s="1" customFormat="1" ht="16.5" customHeight="1">
      <c r="B1921" s="33"/>
      <c r="C1921" s="179" t="s">
        <v>2291</v>
      </c>
      <c r="D1921" s="179" t="s">
        <v>440</v>
      </c>
      <c r="E1921" s="180" t="s">
        <v>2551</v>
      </c>
      <c r="F1921" s="181" t="s">
        <v>2552</v>
      </c>
      <c r="G1921" s="182" t="s">
        <v>235</v>
      </c>
      <c r="H1921" s="183">
        <v>23</v>
      </c>
      <c r="I1921" s="184"/>
      <c r="J1921" s="185">
        <f t="shared" si="0"/>
        <v>0</v>
      </c>
      <c r="K1921" s="181" t="s">
        <v>19</v>
      </c>
      <c r="L1921" s="186"/>
      <c r="M1921" s="187" t="s">
        <v>19</v>
      </c>
      <c r="N1921" s="188" t="s">
        <v>49</v>
      </c>
      <c r="P1921" s="143">
        <f t="shared" si="1"/>
        <v>0</v>
      </c>
      <c r="Q1921" s="143">
        <v>1.0000000000000001E-5</v>
      </c>
      <c r="R1921" s="143">
        <f t="shared" si="2"/>
        <v>2.3000000000000001E-4</v>
      </c>
      <c r="S1921" s="143">
        <v>0</v>
      </c>
      <c r="T1921" s="144">
        <f t="shared" si="3"/>
        <v>0</v>
      </c>
      <c r="AR1921" s="145" t="s">
        <v>558</v>
      </c>
      <c r="AT1921" s="145" t="s">
        <v>440</v>
      </c>
      <c r="AU1921" s="145" t="s">
        <v>90</v>
      </c>
      <c r="AY1921" s="18" t="s">
        <v>358</v>
      </c>
      <c r="BE1921" s="146">
        <f t="shared" si="4"/>
        <v>0</v>
      </c>
      <c r="BF1921" s="146">
        <f t="shared" si="5"/>
        <v>0</v>
      </c>
      <c r="BG1921" s="146">
        <f t="shared" si="6"/>
        <v>0</v>
      </c>
      <c r="BH1921" s="146">
        <f t="shared" si="7"/>
        <v>0</v>
      </c>
      <c r="BI1921" s="146">
        <f t="shared" si="8"/>
        <v>0</v>
      </c>
      <c r="BJ1921" s="18" t="s">
        <v>90</v>
      </c>
      <c r="BK1921" s="146">
        <f t="shared" si="9"/>
        <v>0</v>
      </c>
      <c r="BL1921" s="18" t="s">
        <v>454</v>
      </c>
      <c r="BM1921" s="145" t="s">
        <v>6479</v>
      </c>
    </row>
    <row r="1922" spans="2:65" s="1" customFormat="1" ht="16.5" customHeight="1">
      <c r="B1922" s="33"/>
      <c r="C1922" s="134" t="s">
        <v>2295</v>
      </c>
      <c r="D1922" s="134" t="s">
        <v>360</v>
      </c>
      <c r="E1922" s="135" t="s">
        <v>2555</v>
      </c>
      <c r="F1922" s="136" t="s">
        <v>2556</v>
      </c>
      <c r="G1922" s="137" t="s">
        <v>504</v>
      </c>
      <c r="H1922" s="138">
        <v>1</v>
      </c>
      <c r="I1922" s="139"/>
      <c r="J1922" s="140">
        <f t="shared" si="0"/>
        <v>0</v>
      </c>
      <c r="K1922" s="136" t="s">
        <v>19</v>
      </c>
      <c r="L1922" s="33"/>
      <c r="M1922" s="141" t="s">
        <v>19</v>
      </c>
      <c r="N1922" s="142" t="s">
        <v>49</v>
      </c>
      <c r="P1922" s="143">
        <f t="shared" si="1"/>
        <v>0</v>
      </c>
      <c r="Q1922" s="143">
        <v>0</v>
      </c>
      <c r="R1922" s="143">
        <f t="shared" si="2"/>
        <v>0</v>
      </c>
      <c r="S1922" s="143">
        <v>0</v>
      </c>
      <c r="T1922" s="144">
        <f t="shared" si="3"/>
        <v>0</v>
      </c>
      <c r="AR1922" s="145" t="s">
        <v>454</v>
      </c>
      <c r="AT1922" s="145" t="s">
        <v>360</v>
      </c>
      <c r="AU1922" s="145" t="s">
        <v>90</v>
      </c>
      <c r="AY1922" s="18" t="s">
        <v>358</v>
      </c>
      <c r="BE1922" s="146">
        <f t="shared" si="4"/>
        <v>0</v>
      </c>
      <c r="BF1922" s="146">
        <f t="shared" si="5"/>
        <v>0</v>
      </c>
      <c r="BG1922" s="146">
        <f t="shared" si="6"/>
        <v>0</v>
      </c>
      <c r="BH1922" s="146">
        <f t="shared" si="7"/>
        <v>0</v>
      </c>
      <c r="BI1922" s="146">
        <f t="shared" si="8"/>
        <v>0</v>
      </c>
      <c r="BJ1922" s="18" t="s">
        <v>90</v>
      </c>
      <c r="BK1922" s="146">
        <f t="shared" si="9"/>
        <v>0</v>
      </c>
      <c r="BL1922" s="18" t="s">
        <v>454</v>
      </c>
      <c r="BM1922" s="145" t="s">
        <v>6480</v>
      </c>
    </row>
    <row r="1923" spans="2:65" s="1" customFormat="1" ht="49.15" customHeight="1">
      <c r="B1923" s="33"/>
      <c r="C1923" s="134" t="s">
        <v>2299</v>
      </c>
      <c r="D1923" s="134" t="s">
        <v>360</v>
      </c>
      <c r="E1923" s="135" t="s">
        <v>2559</v>
      </c>
      <c r="F1923" s="136" t="s">
        <v>2560</v>
      </c>
      <c r="G1923" s="137" t="s">
        <v>1498</v>
      </c>
      <c r="H1923" s="189"/>
      <c r="I1923" s="139"/>
      <c r="J1923" s="140">
        <f t="shared" si="0"/>
        <v>0</v>
      </c>
      <c r="K1923" s="136" t="s">
        <v>363</v>
      </c>
      <c r="L1923" s="33"/>
      <c r="M1923" s="141" t="s">
        <v>19</v>
      </c>
      <c r="N1923" s="142" t="s">
        <v>49</v>
      </c>
      <c r="P1923" s="143">
        <f t="shared" si="1"/>
        <v>0</v>
      </c>
      <c r="Q1923" s="143">
        <v>0</v>
      </c>
      <c r="R1923" s="143">
        <f t="shared" si="2"/>
        <v>0</v>
      </c>
      <c r="S1923" s="143">
        <v>0</v>
      </c>
      <c r="T1923" s="144">
        <f t="shared" si="3"/>
        <v>0</v>
      </c>
      <c r="AR1923" s="145" t="s">
        <v>454</v>
      </c>
      <c r="AT1923" s="145" t="s">
        <v>360</v>
      </c>
      <c r="AU1923" s="145" t="s">
        <v>90</v>
      </c>
      <c r="AY1923" s="18" t="s">
        <v>358</v>
      </c>
      <c r="BE1923" s="146">
        <f t="shared" si="4"/>
        <v>0</v>
      </c>
      <c r="BF1923" s="146">
        <f t="shared" si="5"/>
        <v>0</v>
      </c>
      <c r="BG1923" s="146">
        <f t="shared" si="6"/>
        <v>0</v>
      </c>
      <c r="BH1923" s="146">
        <f t="shared" si="7"/>
        <v>0</v>
      </c>
      <c r="BI1923" s="146">
        <f t="shared" si="8"/>
        <v>0</v>
      </c>
      <c r="BJ1923" s="18" t="s">
        <v>90</v>
      </c>
      <c r="BK1923" s="146">
        <f t="shared" si="9"/>
        <v>0</v>
      </c>
      <c r="BL1923" s="18" t="s">
        <v>454</v>
      </c>
      <c r="BM1923" s="145" t="s">
        <v>2561</v>
      </c>
    </row>
    <row r="1924" spans="2:65" s="1" customFormat="1" ht="11.25">
      <c r="B1924" s="33"/>
      <c r="D1924" s="147" t="s">
        <v>366</v>
      </c>
      <c r="F1924" s="148" t="s">
        <v>2562</v>
      </c>
      <c r="I1924" s="149"/>
      <c r="L1924" s="33"/>
      <c r="M1924" s="150"/>
      <c r="T1924" s="54"/>
      <c r="AT1924" s="18" t="s">
        <v>366</v>
      </c>
      <c r="AU1924" s="18" t="s">
        <v>90</v>
      </c>
    </row>
    <row r="1925" spans="2:65" s="11" customFormat="1" ht="22.9" customHeight="1">
      <c r="B1925" s="122"/>
      <c r="D1925" s="123" t="s">
        <v>76</v>
      </c>
      <c r="E1925" s="132" t="s">
        <v>2563</v>
      </c>
      <c r="F1925" s="132" t="s">
        <v>2564</v>
      </c>
      <c r="I1925" s="125"/>
      <c r="J1925" s="133">
        <f>BK1925</f>
        <v>0</v>
      </c>
      <c r="L1925" s="122"/>
      <c r="M1925" s="127"/>
      <c r="P1925" s="128">
        <f>SUM(P1926:P1997)</f>
        <v>0</v>
      </c>
      <c r="R1925" s="128">
        <f>SUM(R1926:R1997)</f>
        <v>2.8201184499999998</v>
      </c>
      <c r="T1925" s="129">
        <f>SUM(T1926:T1997)</f>
        <v>0</v>
      </c>
      <c r="AR1925" s="123" t="s">
        <v>90</v>
      </c>
      <c r="AT1925" s="130" t="s">
        <v>76</v>
      </c>
      <c r="AU1925" s="130" t="s">
        <v>84</v>
      </c>
      <c r="AY1925" s="123" t="s">
        <v>358</v>
      </c>
      <c r="BK1925" s="131">
        <f>SUM(BK1926:BK1997)</f>
        <v>0</v>
      </c>
    </row>
    <row r="1926" spans="2:65" s="1" customFormat="1" ht="24.2" customHeight="1">
      <c r="B1926" s="33"/>
      <c r="C1926" s="134" t="s">
        <v>2303</v>
      </c>
      <c r="D1926" s="134" t="s">
        <v>360</v>
      </c>
      <c r="E1926" s="135" t="s">
        <v>2566</v>
      </c>
      <c r="F1926" s="136" t="s">
        <v>2567</v>
      </c>
      <c r="G1926" s="137" t="s">
        <v>195</v>
      </c>
      <c r="H1926" s="138">
        <v>70.97</v>
      </c>
      <c r="I1926" s="139"/>
      <c r="J1926" s="140">
        <f>ROUND(I1926*H1926,2)</f>
        <v>0</v>
      </c>
      <c r="K1926" s="136" t="s">
        <v>363</v>
      </c>
      <c r="L1926" s="33"/>
      <c r="M1926" s="141" t="s">
        <v>19</v>
      </c>
      <c r="N1926" s="142" t="s">
        <v>49</v>
      </c>
      <c r="P1926" s="143">
        <f>O1926*H1926</f>
        <v>0</v>
      </c>
      <c r="Q1926" s="143">
        <v>0</v>
      </c>
      <c r="R1926" s="143">
        <f>Q1926*H1926</f>
        <v>0</v>
      </c>
      <c r="S1926" s="143">
        <v>0</v>
      </c>
      <c r="T1926" s="144">
        <f>S1926*H1926</f>
        <v>0</v>
      </c>
      <c r="AR1926" s="145" t="s">
        <v>454</v>
      </c>
      <c r="AT1926" s="145" t="s">
        <v>360</v>
      </c>
      <c r="AU1926" s="145" t="s">
        <v>90</v>
      </c>
      <c r="AY1926" s="18" t="s">
        <v>358</v>
      </c>
      <c r="BE1926" s="146">
        <f>IF(N1926="základní",J1926,0)</f>
        <v>0</v>
      </c>
      <c r="BF1926" s="146">
        <f>IF(N1926="snížená",J1926,0)</f>
        <v>0</v>
      </c>
      <c r="BG1926" s="146">
        <f>IF(N1926="zákl. přenesená",J1926,0)</f>
        <v>0</v>
      </c>
      <c r="BH1926" s="146">
        <f>IF(N1926="sníž. přenesená",J1926,0)</f>
        <v>0</v>
      </c>
      <c r="BI1926" s="146">
        <f>IF(N1926="nulová",J1926,0)</f>
        <v>0</v>
      </c>
      <c r="BJ1926" s="18" t="s">
        <v>90</v>
      </c>
      <c r="BK1926" s="146">
        <f>ROUND(I1926*H1926,2)</f>
        <v>0</v>
      </c>
      <c r="BL1926" s="18" t="s">
        <v>454</v>
      </c>
      <c r="BM1926" s="145" t="s">
        <v>2568</v>
      </c>
    </row>
    <row r="1927" spans="2:65" s="1" customFormat="1" ht="11.25">
      <c r="B1927" s="33"/>
      <c r="D1927" s="147" t="s">
        <v>366</v>
      </c>
      <c r="F1927" s="148" t="s">
        <v>2569</v>
      </c>
      <c r="I1927" s="149"/>
      <c r="L1927" s="33"/>
      <c r="M1927" s="150"/>
      <c r="T1927" s="54"/>
      <c r="AT1927" s="18" t="s">
        <v>366</v>
      </c>
      <c r="AU1927" s="18" t="s">
        <v>90</v>
      </c>
    </row>
    <row r="1928" spans="2:65" s="12" customFormat="1" ht="11.25">
      <c r="B1928" s="151"/>
      <c r="D1928" s="152" t="s">
        <v>368</v>
      </c>
      <c r="E1928" s="153" t="s">
        <v>19</v>
      </c>
      <c r="F1928" s="154" t="s">
        <v>1160</v>
      </c>
      <c r="H1928" s="153" t="s">
        <v>19</v>
      </c>
      <c r="I1928" s="155"/>
      <c r="L1928" s="151"/>
      <c r="M1928" s="156"/>
      <c r="T1928" s="157"/>
      <c r="AT1928" s="153" t="s">
        <v>368</v>
      </c>
      <c r="AU1928" s="153" t="s">
        <v>90</v>
      </c>
      <c r="AV1928" s="12" t="s">
        <v>84</v>
      </c>
      <c r="AW1928" s="12" t="s">
        <v>36</v>
      </c>
      <c r="AX1928" s="12" t="s">
        <v>77</v>
      </c>
      <c r="AY1928" s="153" t="s">
        <v>358</v>
      </c>
    </row>
    <row r="1929" spans="2:65" s="12" customFormat="1" ht="11.25">
      <c r="B1929" s="151"/>
      <c r="D1929" s="152" t="s">
        <v>368</v>
      </c>
      <c r="E1929" s="153" t="s">
        <v>19</v>
      </c>
      <c r="F1929" s="154" t="s">
        <v>5690</v>
      </c>
      <c r="H1929" s="153" t="s">
        <v>19</v>
      </c>
      <c r="I1929" s="155"/>
      <c r="L1929" s="151"/>
      <c r="M1929" s="156"/>
      <c r="T1929" s="157"/>
      <c r="AT1929" s="153" t="s">
        <v>368</v>
      </c>
      <c r="AU1929" s="153" t="s">
        <v>90</v>
      </c>
      <c r="AV1929" s="12" t="s">
        <v>84</v>
      </c>
      <c r="AW1929" s="12" t="s">
        <v>36</v>
      </c>
      <c r="AX1929" s="12" t="s">
        <v>77</v>
      </c>
      <c r="AY1929" s="153" t="s">
        <v>358</v>
      </c>
    </row>
    <row r="1930" spans="2:65" s="13" customFormat="1" ht="11.25">
      <c r="B1930" s="158"/>
      <c r="D1930" s="152" t="s">
        <v>368</v>
      </c>
      <c r="E1930" s="159" t="s">
        <v>19</v>
      </c>
      <c r="F1930" s="160" t="s">
        <v>6144</v>
      </c>
      <c r="H1930" s="161">
        <v>5.23</v>
      </c>
      <c r="I1930" s="162"/>
      <c r="L1930" s="158"/>
      <c r="M1930" s="163"/>
      <c r="T1930" s="164"/>
      <c r="AT1930" s="159" t="s">
        <v>368</v>
      </c>
      <c r="AU1930" s="159" t="s">
        <v>90</v>
      </c>
      <c r="AV1930" s="13" t="s">
        <v>90</v>
      </c>
      <c r="AW1930" s="13" t="s">
        <v>36</v>
      </c>
      <c r="AX1930" s="13" t="s">
        <v>77</v>
      </c>
      <c r="AY1930" s="159" t="s">
        <v>358</v>
      </c>
    </row>
    <row r="1931" spans="2:65" s="13" customFormat="1" ht="11.25">
      <c r="B1931" s="158"/>
      <c r="D1931" s="152" t="s">
        <v>368</v>
      </c>
      <c r="E1931" s="159" t="s">
        <v>19</v>
      </c>
      <c r="F1931" s="160" t="s">
        <v>6145</v>
      </c>
      <c r="H1931" s="161">
        <v>5.23</v>
      </c>
      <c r="I1931" s="162"/>
      <c r="L1931" s="158"/>
      <c r="M1931" s="163"/>
      <c r="T1931" s="164"/>
      <c r="AT1931" s="159" t="s">
        <v>368</v>
      </c>
      <c r="AU1931" s="159" t="s">
        <v>90</v>
      </c>
      <c r="AV1931" s="13" t="s">
        <v>90</v>
      </c>
      <c r="AW1931" s="13" t="s">
        <v>36</v>
      </c>
      <c r="AX1931" s="13" t="s">
        <v>77</v>
      </c>
      <c r="AY1931" s="159" t="s">
        <v>358</v>
      </c>
    </row>
    <row r="1932" spans="2:65" s="13" customFormat="1" ht="11.25">
      <c r="B1932" s="158"/>
      <c r="D1932" s="152" t="s">
        <v>368</v>
      </c>
      <c r="E1932" s="159" t="s">
        <v>19</v>
      </c>
      <c r="F1932" s="160" t="s">
        <v>6146</v>
      </c>
      <c r="H1932" s="161">
        <v>11.72</v>
      </c>
      <c r="I1932" s="162"/>
      <c r="L1932" s="158"/>
      <c r="M1932" s="163"/>
      <c r="T1932" s="164"/>
      <c r="AT1932" s="159" t="s">
        <v>368</v>
      </c>
      <c r="AU1932" s="159" t="s">
        <v>90</v>
      </c>
      <c r="AV1932" s="13" t="s">
        <v>90</v>
      </c>
      <c r="AW1932" s="13" t="s">
        <v>36</v>
      </c>
      <c r="AX1932" s="13" t="s">
        <v>77</v>
      </c>
      <c r="AY1932" s="159" t="s">
        <v>358</v>
      </c>
    </row>
    <row r="1933" spans="2:65" s="13" customFormat="1" ht="11.25">
      <c r="B1933" s="158"/>
      <c r="D1933" s="152" t="s">
        <v>368</v>
      </c>
      <c r="E1933" s="159" t="s">
        <v>19</v>
      </c>
      <c r="F1933" s="160" t="s">
        <v>6147</v>
      </c>
      <c r="H1933" s="161">
        <v>8.2899999999999991</v>
      </c>
      <c r="I1933" s="162"/>
      <c r="L1933" s="158"/>
      <c r="M1933" s="163"/>
      <c r="T1933" s="164"/>
      <c r="AT1933" s="159" t="s">
        <v>368</v>
      </c>
      <c r="AU1933" s="159" t="s">
        <v>90</v>
      </c>
      <c r="AV1933" s="13" t="s">
        <v>90</v>
      </c>
      <c r="AW1933" s="13" t="s">
        <v>36</v>
      </c>
      <c r="AX1933" s="13" t="s">
        <v>77</v>
      </c>
      <c r="AY1933" s="159" t="s">
        <v>358</v>
      </c>
    </row>
    <row r="1934" spans="2:65" s="15" customFormat="1" ht="11.25">
      <c r="B1934" s="172"/>
      <c r="D1934" s="152" t="s">
        <v>368</v>
      </c>
      <c r="E1934" s="173" t="s">
        <v>5559</v>
      </c>
      <c r="F1934" s="174" t="s">
        <v>416</v>
      </c>
      <c r="H1934" s="175">
        <v>30.47</v>
      </c>
      <c r="I1934" s="176"/>
      <c r="L1934" s="172"/>
      <c r="M1934" s="177"/>
      <c r="T1934" s="178"/>
      <c r="AT1934" s="173" t="s">
        <v>368</v>
      </c>
      <c r="AU1934" s="173" t="s">
        <v>90</v>
      </c>
      <c r="AV1934" s="15" t="s">
        <v>97</v>
      </c>
      <c r="AW1934" s="15" t="s">
        <v>36</v>
      </c>
      <c r="AX1934" s="15" t="s">
        <v>77</v>
      </c>
      <c r="AY1934" s="173" t="s">
        <v>358</v>
      </c>
    </row>
    <row r="1935" spans="2:65" s="12" customFormat="1" ht="11.25">
      <c r="B1935" s="151"/>
      <c r="D1935" s="152" t="s">
        <v>368</v>
      </c>
      <c r="E1935" s="153" t="s">
        <v>19</v>
      </c>
      <c r="F1935" s="154" t="s">
        <v>5694</v>
      </c>
      <c r="H1935" s="153" t="s">
        <v>19</v>
      </c>
      <c r="I1935" s="155"/>
      <c r="L1935" s="151"/>
      <c r="M1935" s="156"/>
      <c r="T1935" s="157"/>
      <c r="AT1935" s="153" t="s">
        <v>368</v>
      </c>
      <c r="AU1935" s="153" t="s">
        <v>90</v>
      </c>
      <c r="AV1935" s="12" t="s">
        <v>84</v>
      </c>
      <c r="AW1935" s="12" t="s">
        <v>36</v>
      </c>
      <c r="AX1935" s="12" t="s">
        <v>77</v>
      </c>
      <c r="AY1935" s="153" t="s">
        <v>358</v>
      </c>
    </row>
    <row r="1936" spans="2:65" s="13" customFormat="1" ht="11.25">
      <c r="B1936" s="158"/>
      <c r="D1936" s="152" t="s">
        <v>368</v>
      </c>
      <c r="E1936" s="159" t="s">
        <v>19</v>
      </c>
      <c r="F1936" s="160" t="s">
        <v>6148</v>
      </c>
      <c r="H1936" s="161">
        <v>4.66</v>
      </c>
      <c r="I1936" s="162"/>
      <c r="L1936" s="158"/>
      <c r="M1936" s="163"/>
      <c r="T1936" s="164"/>
      <c r="AT1936" s="159" t="s">
        <v>368</v>
      </c>
      <c r="AU1936" s="159" t="s">
        <v>90</v>
      </c>
      <c r="AV1936" s="13" t="s">
        <v>90</v>
      </c>
      <c r="AW1936" s="13" t="s">
        <v>36</v>
      </c>
      <c r="AX1936" s="13" t="s">
        <v>77</v>
      </c>
      <c r="AY1936" s="159" t="s">
        <v>358</v>
      </c>
    </row>
    <row r="1937" spans="2:65" s="13" customFormat="1" ht="11.25">
      <c r="B1937" s="158"/>
      <c r="D1937" s="152" t="s">
        <v>368</v>
      </c>
      <c r="E1937" s="159" t="s">
        <v>19</v>
      </c>
      <c r="F1937" s="160" t="s">
        <v>6149</v>
      </c>
      <c r="H1937" s="161">
        <v>6.27</v>
      </c>
      <c r="I1937" s="162"/>
      <c r="L1937" s="158"/>
      <c r="M1937" s="163"/>
      <c r="T1937" s="164"/>
      <c r="AT1937" s="159" t="s">
        <v>368</v>
      </c>
      <c r="AU1937" s="159" t="s">
        <v>90</v>
      </c>
      <c r="AV1937" s="13" t="s">
        <v>90</v>
      </c>
      <c r="AW1937" s="13" t="s">
        <v>36</v>
      </c>
      <c r="AX1937" s="13" t="s">
        <v>77</v>
      </c>
      <c r="AY1937" s="159" t="s">
        <v>358</v>
      </c>
    </row>
    <row r="1938" spans="2:65" s="13" customFormat="1" ht="11.25">
      <c r="B1938" s="158"/>
      <c r="D1938" s="152" t="s">
        <v>368</v>
      </c>
      <c r="E1938" s="159" t="s">
        <v>19</v>
      </c>
      <c r="F1938" s="160" t="s">
        <v>6151</v>
      </c>
      <c r="H1938" s="161">
        <v>8.24</v>
      </c>
      <c r="I1938" s="162"/>
      <c r="L1938" s="158"/>
      <c r="M1938" s="163"/>
      <c r="T1938" s="164"/>
      <c r="AT1938" s="159" t="s">
        <v>368</v>
      </c>
      <c r="AU1938" s="159" t="s">
        <v>90</v>
      </c>
      <c r="AV1938" s="13" t="s">
        <v>90</v>
      </c>
      <c r="AW1938" s="13" t="s">
        <v>36</v>
      </c>
      <c r="AX1938" s="13" t="s">
        <v>77</v>
      </c>
      <c r="AY1938" s="159" t="s">
        <v>358</v>
      </c>
    </row>
    <row r="1939" spans="2:65" s="13" customFormat="1" ht="11.25">
      <c r="B1939" s="158"/>
      <c r="D1939" s="152" t="s">
        <v>368</v>
      </c>
      <c r="E1939" s="159" t="s">
        <v>19</v>
      </c>
      <c r="F1939" s="160" t="s">
        <v>6152</v>
      </c>
      <c r="H1939" s="161">
        <v>18.79</v>
      </c>
      <c r="I1939" s="162"/>
      <c r="L1939" s="158"/>
      <c r="M1939" s="163"/>
      <c r="T1939" s="164"/>
      <c r="AT1939" s="159" t="s">
        <v>368</v>
      </c>
      <c r="AU1939" s="159" t="s">
        <v>90</v>
      </c>
      <c r="AV1939" s="13" t="s">
        <v>90</v>
      </c>
      <c r="AW1939" s="13" t="s">
        <v>36</v>
      </c>
      <c r="AX1939" s="13" t="s">
        <v>77</v>
      </c>
      <c r="AY1939" s="159" t="s">
        <v>358</v>
      </c>
    </row>
    <row r="1940" spans="2:65" s="13" customFormat="1" ht="11.25">
      <c r="B1940" s="158"/>
      <c r="D1940" s="152" t="s">
        <v>368</v>
      </c>
      <c r="E1940" s="159" t="s">
        <v>19</v>
      </c>
      <c r="F1940" s="160" t="s">
        <v>6179</v>
      </c>
      <c r="H1940" s="161">
        <v>2.54</v>
      </c>
      <c r="I1940" s="162"/>
      <c r="L1940" s="158"/>
      <c r="M1940" s="163"/>
      <c r="T1940" s="164"/>
      <c r="AT1940" s="159" t="s">
        <v>368</v>
      </c>
      <c r="AU1940" s="159" t="s">
        <v>90</v>
      </c>
      <c r="AV1940" s="13" t="s">
        <v>90</v>
      </c>
      <c r="AW1940" s="13" t="s">
        <v>36</v>
      </c>
      <c r="AX1940" s="13" t="s">
        <v>77</v>
      </c>
      <c r="AY1940" s="159" t="s">
        <v>358</v>
      </c>
    </row>
    <row r="1941" spans="2:65" s="15" customFormat="1" ht="11.25">
      <c r="B1941" s="172"/>
      <c r="D1941" s="152" t="s">
        <v>368</v>
      </c>
      <c r="E1941" s="173" t="s">
        <v>5597</v>
      </c>
      <c r="F1941" s="174" t="s">
        <v>416</v>
      </c>
      <c r="H1941" s="175">
        <v>40.5</v>
      </c>
      <c r="I1941" s="176"/>
      <c r="L1941" s="172"/>
      <c r="M1941" s="177"/>
      <c r="T1941" s="178"/>
      <c r="AT1941" s="173" t="s">
        <v>368</v>
      </c>
      <c r="AU1941" s="173" t="s">
        <v>90</v>
      </c>
      <c r="AV1941" s="15" t="s">
        <v>97</v>
      </c>
      <c r="AW1941" s="15" t="s">
        <v>36</v>
      </c>
      <c r="AX1941" s="15" t="s">
        <v>77</v>
      </c>
      <c r="AY1941" s="173" t="s">
        <v>358</v>
      </c>
    </row>
    <row r="1942" spans="2:65" s="14" customFormat="1" ht="11.25">
      <c r="B1942" s="165"/>
      <c r="D1942" s="152" t="s">
        <v>368</v>
      </c>
      <c r="E1942" s="166" t="s">
        <v>204</v>
      </c>
      <c r="F1942" s="167" t="s">
        <v>371</v>
      </c>
      <c r="H1942" s="168">
        <v>70.97</v>
      </c>
      <c r="I1942" s="169"/>
      <c r="L1942" s="165"/>
      <c r="M1942" s="170"/>
      <c r="T1942" s="171"/>
      <c r="AT1942" s="166" t="s">
        <v>368</v>
      </c>
      <c r="AU1942" s="166" t="s">
        <v>90</v>
      </c>
      <c r="AV1942" s="14" t="s">
        <v>364</v>
      </c>
      <c r="AW1942" s="14" t="s">
        <v>36</v>
      </c>
      <c r="AX1942" s="14" t="s">
        <v>84</v>
      </c>
      <c r="AY1942" s="166" t="s">
        <v>358</v>
      </c>
    </row>
    <row r="1943" spans="2:65" s="1" customFormat="1" ht="24.2" customHeight="1">
      <c r="B1943" s="33"/>
      <c r="C1943" s="134" t="s">
        <v>2307</v>
      </c>
      <c r="D1943" s="134" t="s">
        <v>360</v>
      </c>
      <c r="E1943" s="135" t="s">
        <v>2575</v>
      </c>
      <c r="F1943" s="136" t="s">
        <v>2576</v>
      </c>
      <c r="G1943" s="137" t="s">
        <v>195</v>
      </c>
      <c r="H1943" s="138">
        <v>70.97</v>
      </c>
      <c r="I1943" s="139"/>
      <c r="J1943" s="140">
        <f>ROUND(I1943*H1943,2)</f>
        <v>0</v>
      </c>
      <c r="K1943" s="136" t="s">
        <v>363</v>
      </c>
      <c r="L1943" s="33"/>
      <c r="M1943" s="141" t="s">
        <v>19</v>
      </c>
      <c r="N1943" s="142" t="s">
        <v>49</v>
      </c>
      <c r="P1943" s="143">
        <f>O1943*H1943</f>
        <v>0</v>
      </c>
      <c r="Q1943" s="143">
        <v>2.9999999999999997E-4</v>
      </c>
      <c r="R1943" s="143">
        <f>Q1943*H1943</f>
        <v>2.1290999999999997E-2</v>
      </c>
      <c r="S1943" s="143">
        <v>0</v>
      </c>
      <c r="T1943" s="144">
        <f>S1943*H1943</f>
        <v>0</v>
      </c>
      <c r="AR1943" s="145" t="s">
        <v>454</v>
      </c>
      <c r="AT1943" s="145" t="s">
        <v>360</v>
      </c>
      <c r="AU1943" s="145" t="s">
        <v>90</v>
      </c>
      <c r="AY1943" s="18" t="s">
        <v>358</v>
      </c>
      <c r="BE1943" s="146">
        <f>IF(N1943="základní",J1943,0)</f>
        <v>0</v>
      </c>
      <c r="BF1943" s="146">
        <f>IF(N1943="snížená",J1943,0)</f>
        <v>0</v>
      </c>
      <c r="BG1943" s="146">
        <f>IF(N1943="zákl. přenesená",J1943,0)</f>
        <v>0</v>
      </c>
      <c r="BH1943" s="146">
        <f>IF(N1943="sníž. přenesená",J1943,0)</f>
        <v>0</v>
      </c>
      <c r="BI1943" s="146">
        <f>IF(N1943="nulová",J1943,0)</f>
        <v>0</v>
      </c>
      <c r="BJ1943" s="18" t="s">
        <v>90</v>
      </c>
      <c r="BK1943" s="146">
        <f>ROUND(I1943*H1943,2)</f>
        <v>0</v>
      </c>
      <c r="BL1943" s="18" t="s">
        <v>454</v>
      </c>
      <c r="BM1943" s="145" t="s">
        <v>2577</v>
      </c>
    </row>
    <row r="1944" spans="2:65" s="1" customFormat="1" ht="11.25">
      <c r="B1944" s="33"/>
      <c r="D1944" s="147" t="s">
        <v>366</v>
      </c>
      <c r="F1944" s="148" t="s">
        <v>2578</v>
      </c>
      <c r="I1944" s="149"/>
      <c r="L1944" s="33"/>
      <c r="M1944" s="150"/>
      <c r="T1944" s="54"/>
      <c r="AT1944" s="18" t="s">
        <v>366</v>
      </c>
      <c r="AU1944" s="18" t="s">
        <v>90</v>
      </c>
    </row>
    <row r="1945" spans="2:65" s="13" customFormat="1" ht="11.25">
      <c r="B1945" s="158"/>
      <c r="D1945" s="152" t="s">
        <v>368</v>
      </c>
      <c r="E1945" s="159" t="s">
        <v>19</v>
      </c>
      <c r="F1945" s="160" t="s">
        <v>204</v>
      </c>
      <c r="H1945" s="161">
        <v>70.97</v>
      </c>
      <c r="I1945" s="162"/>
      <c r="L1945" s="158"/>
      <c r="M1945" s="163"/>
      <c r="T1945" s="164"/>
      <c r="AT1945" s="159" t="s">
        <v>368</v>
      </c>
      <c r="AU1945" s="159" t="s">
        <v>90</v>
      </c>
      <c r="AV1945" s="13" t="s">
        <v>90</v>
      </c>
      <c r="AW1945" s="13" t="s">
        <v>36</v>
      </c>
      <c r="AX1945" s="13" t="s">
        <v>77</v>
      </c>
      <c r="AY1945" s="159" t="s">
        <v>358</v>
      </c>
    </row>
    <row r="1946" spans="2:65" s="14" customFormat="1" ht="11.25">
      <c r="B1946" s="165"/>
      <c r="D1946" s="152" t="s">
        <v>368</v>
      </c>
      <c r="E1946" s="166" t="s">
        <v>19</v>
      </c>
      <c r="F1946" s="167" t="s">
        <v>371</v>
      </c>
      <c r="H1946" s="168">
        <v>70.97</v>
      </c>
      <c r="I1946" s="169"/>
      <c r="L1946" s="165"/>
      <c r="M1946" s="170"/>
      <c r="T1946" s="171"/>
      <c r="AT1946" s="166" t="s">
        <v>368</v>
      </c>
      <c r="AU1946" s="166" t="s">
        <v>90</v>
      </c>
      <c r="AV1946" s="14" t="s">
        <v>364</v>
      </c>
      <c r="AW1946" s="14" t="s">
        <v>36</v>
      </c>
      <c r="AX1946" s="14" t="s">
        <v>84</v>
      </c>
      <c r="AY1946" s="166" t="s">
        <v>358</v>
      </c>
    </row>
    <row r="1947" spans="2:65" s="1" customFormat="1" ht="37.9" customHeight="1">
      <c r="B1947" s="33"/>
      <c r="C1947" s="134" t="s">
        <v>2312</v>
      </c>
      <c r="D1947" s="134" t="s">
        <v>360</v>
      </c>
      <c r="E1947" s="135" t="s">
        <v>2580</v>
      </c>
      <c r="F1947" s="136" t="s">
        <v>2581</v>
      </c>
      <c r="G1947" s="137" t="s">
        <v>235</v>
      </c>
      <c r="H1947" s="138">
        <v>62</v>
      </c>
      <c r="I1947" s="139"/>
      <c r="J1947" s="140">
        <f>ROUND(I1947*H1947,2)</f>
        <v>0</v>
      </c>
      <c r="K1947" s="136" t="s">
        <v>363</v>
      </c>
      <c r="L1947" s="33"/>
      <c r="M1947" s="141" t="s">
        <v>19</v>
      </c>
      <c r="N1947" s="142" t="s">
        <v>49</v>
      </c>
      <c r="P1947" s="143">
        <f>O1947*H1947</f>
        <v>0</v>
      </c>
      <c r="Q1947" s="143">
        <v>3.0299999999999999E-4</v>
      </c>
      <c r="R1947" s="143">
        <f>Q1947*H1947</f>
        <v>1.8786000000000001E-2</v>
      </c>
      <c r="S1947" s="143">
        <v>0</v>
      </c>
      <c r="T1947" s="144">
        <f>S1947*H1947</f>
        <v>0</v>
      </c>
      <c r="AR1947" s="145" t="s">
        <v>454</v>
      </c>
      <c r="AT1947" s="145" t="s">
        <v>360</v>
      </c>
      <c r="AU1947" s="145" t="s">
        <v>90</v>
      </c>
      <c r="AY1947" s="18" t="s">
        <v>358</v>
      </c>
      <c r="BE1947" s="146">
        <f>IF(N1947="základní",J1947,0)</f>
        <v>0</v>
      </c>
      <c r="BF1947" s="146">
        <f>IF(N1947="snížená",J1947,0)</f>
        <v>0</v>
      </c>
      <c r="BG1947" s="146">
        <f>IF(N1947="zákl. přenesená",J1947,0)</f>
        <v>0</v>
      </c>
      <c r="BH1947" s="146">
        <f>IF(N1947="sníž. přenesená",J1947,0)</f>
        <v>0</v>
      </c>
      <c r="BI1947" s="146">
        <f>IF(N1947="nulová",J1947,0)</f>
        <v>0</v>
      </c>
      <c r="BJ1947" s="18" t="s">
        <v>90</v>
      </c>
      <c r="BK1947" s="146">
        <f>ROUND(I1947*H1947,2)</f>
        <v>0</v>
      </c>
      <c r="BL1947" s="18" t="s">
        <v>454</v>
      </c>
      <c r="BM1947" s="145" t="s">
        <v>6481</v>
      </c>
    </row>
    <row r="1948" spans="2:65" s="1" customFormat="1" ht="11.25">
      <c r="B1948" s="33"/>
      <c r="D1948" s="147" t="s">
        <v>366</v>
      </c>
      <c r="F1948" s="148" t="s">
        <v>2583</v>
      </c>
      <c r="I1948" s="149"/>
      <c r="L1948" s="33"/>
      <c r="M1948" s="150"/>
      <c r="T1948" s="54"/>
      <c r="AT1948" s="18" t="s">
        <v>366</v>
      </c>
      <c r="AU1948" s="18" t="s">
        <v>90</v>
      </c>
    </row>
    <row r="1949" spans="2:65" s="12" customFormat="1" ht="11.25">
      <c r="B1949" s="151"/>
      <c r="D1949" s="152" t="s">
        <v>368</v>
      </c>
      <c r="E1949" s="153" t="s">
        <v>19</v>
      </c>
      <c r="F1949" s="154" t="s">
        <v>1160</v>
      </c>
      <c r="H1949" s="153" t="s">
        <v>19</v>
      </c>
      <c r="I1949" s="155"/>
      <c r="L1949" s="151"/>
      <c r="M1949" s="156"/>
      <c r="T1949" s="157"/>
      <c r="AT1949" s="153" t="s">
        <v>368</v>
      </c>
      <c r="AU1949" s="153" t="s">
        <v>90</v>
      </c>
      <c r="AV1949" s="12" t="s">
        <v>84</v>
      </c>
      <c r="AW1949" s="12" t="s">
        <v>36</v>
      </c>
      <c r="AX1949" s="12" t="s">
        <v>77</v>
      </c>
      <c r="AY1949" s="153" t="s">
        <v>358</v>
      </c>
    </row>
    <row r="1950" spans="2:65" s="12" customFormat="1" ht="11.25">
      <c r="B1950" s="151"/>
      <c r="D1950" s="152" t="s">
        <v>368</v>
      </c>
      <c r="E1950" s="153" t="s">
        <v>19</v>
      </c>
      <c r="F1950" s="154" t="s">
        <v>5690</v>
      </c>
      <c r="H1950" s="153" t="s">
        <v>19</v>
      </c>
      <c r="I1950" s="155"/>
      <c r="L1950" s="151"/>
      <c r="M1950" s="156"/>
      <c r="T1950" s="157"/>
      <c r="AT1950" s="153" t="s">
        <v>368</v>
      </c>
      <c r="AU1950" s="153" t="s">
        <v>90</v>
      </c>
      <c r="AV1950" s="12" t="s">
        <v>84</v>
      </c>
      <c r="AW1950" s="12" t="s">
        <v>36</v>
      </c>
      <c r="AX1950" s="12" t="s">
        <v>77</v>
      </c>
      <c r="AY1950" s="153" t="s">
        <v>358</v>
      </c>
    </row>
    <row r="1951" spans="2:65" s="13" customFormat="1" ht="11.25">
      <c r="B1951" s="158"/>
      <c r="D1951" s="152" t="s">
        <v>368</v>
      </c>
      <c r="E1951" s="159" t="s">
        <v>19</v>
      </c>
      <c r="F1951" s="160" t="s">
        <v>6482</v>
      </c>
      <c r="H1951" s="161">
        <v>23.5</v>
      </c>
      <c r="I1951" s="162"/>
      <c r="L1951" s="158"/>
      <c r="M1951" s="163"/>
      <c r="T1951" s="164"/>
      <c r="AT1951" s="159" t="s">
        <v>368</v>
      </c>
      <c r="AU1951" s="159" t="s">
        <v>90</v>
      </c>
      <c r="AV1951" s="13" t="s">
        <v>90</v>
      </c>
      <c r="AW1951" s="13" t="s">
        <v>36</v>
      </c>
      <c r="AX1951" s="13" t="s">
        <v>77</v>
      </c>
      <c r="AY1951" s="159" t="s">
        <v>358</v>
      </c>
    </row>
    <row r="1952" spans="2:65" s="12" customFormat="1" ht="11.25">
      <c r="B1952" s="151"/>
      <c r="D1952" s="152" t="s">
        <v>368</v>
      </c>
      <c r="E1952" s="153" t="s">
        <v>19</v>
      </c>
      <c r="F1952" s="154" t="s">
        <v>5694</v>
      </c>
      <c r="H1952" s="153" t="s">
        <v>19</v>
      </c>
      <c r="I1952" s="155"/>
      <c r="L1952" s="151"/>
      <c r="M1952" s="156"/>
      <c r="T1952" s="157"/>
      <c r="AT1952" s="153" t="s">
        <v>368</v>
      </c>
      <c r="AU1952" s="153" t="s">
        <v>90</v>
      </c>
      <c r="AV1952" s="12" t="s">
        <v>84</v>
      </c>
      <c r="AW1952" s="12" t="s">
        <v>36</v>
      </c>
      <c r="AX1952" s="12" t="s">
        <v>77</v>
      </c>
      <c r="AY1952" s="153" t="s">
        <v>358</v>
      </c>
    </row>
    <row r="1953" spans="2:65" s="13" customFormat="1" ht="11.25">
      <c r="B1953" s="158"/>
      <c r="D1953" s="152" t="s">
        <v>368</v>
      </c>
      <c r="E1953" s="159" t="s">
        <v>19</v>
      </c>
      <c r="F1953" s="160" t="s">
        <v>6483</v>
      </c>
      <c r="H1953" s="161">
        <v>15</v>
      </c>
      <c r="I1953" s="162"/>
      <c r="L1953" s="158"/>
      <c r="M1953" s="163"/>
      <c r="T1953" s="164"/>
      <c r="AT1953" s="159" t="s">
        <v>368</v>
      </c>
      <c r="AU1953" s="159" t="s">
        <v>90</v>
      </c>
      <c r="AV1953" s="13" t="s">
        <v>90</v>
      </c>
      <c r="AW1953" s="13" t="s">
        <v>36</v>
      </c>
      <c r="AX1953" s="13" t="s">
        <v>77</v>
      </c>
      <c r="AY1953" s="159" t="s">
        <v>358</v>
      </c>
    </row>
    <row r="1954" spans="2:65" s="13" customFormat="1" ht="11.25">
      <c r="B1954" s="158"/>
      <c r="D1954" s="152" t="s">
        <v>368</v>
      </c>
      <c r="E1954" s="159" t="s">
        <v>19</v>
      </c>
      <c r="F1954" s="160" t="s">
        <v>6484</v>
      </c>
      <c r="H1954" s="161">
        <v>23.5</v>
      </c>
      <c r="I1954" s="162"/>
      <c r="L1954" s="158"/>
      <c r="M1954" s="163"/>
      <c r="T1954" s="164"/>
      <c r="AT1954" s="159" t="s">
        <v>368</v>
      </c>
      <c r="AU1954" s="159" t="s">
        <v>90</v>
      </c>
      <c r="AV1954" s="13" t="s">
        <v>90</v>
      </c>
      <c r="AW1954" s="13" t="s">
        <v>36</v>
      </c>
      <c r="AX1954" s="13" t="s">
        <v>77</v>
      </c>
      <c r="AY1954" s="159" t="s">
        <v>358</v>
      </c>
    </row>
    <row r="1955" spans="2:65" s="14" customFormat="1" ht="11.25">
      <c r="B1955" s="165"/>
      <c r="D1955" s="152" t="s">
        <v>368</v>
      </c>
      <c r="E1955" s="166" t="s">
        <v>5600</v>
      </c>
      <c r="F1955" s="167" t="s">
        <v>371</v>
      </c>
      <c r="H1955" s="168">
        <v>62</v>
      </c>
      <c r="I1955" s="169"/>
      <c r="L1955" s="165"/>
      <c r="M1955" s="170"/>
      <c r="T1955" s="171"/>
      <c r="AT1955" s="166" t="s">
        <v>368</v>
      </c>
      <c r="AU1955" s="166" t="s">
        <v>90</v>
      </c>
      <c r="AV1955" s="14" t="s">
        <v>364</v>
      </c>
      <c r="AW1955" s="14" t="s">
        <v>36</v>
      </c>
      <c r="AX1955" s="14" t="s">
        <v>84</v>
      </c>
      <c r="AY1955" s="166" t="s">
        <v>358</v>
      </c>
    </row>
    <row r="1956" spans="2:65" s="1" customFormat="1" ht="37.9" customHeight="1">
      <c r="B1956" s="33"/>
      <c r="C1956" s="134" t="s">
        <v>2317</v>
      </c>
      <c r="D1956" s="134" t="s">
        <v>360</v>
      </c>
      <c r="E1956" s="135" t="s">
        <v>2592</v>
      </c>
      <c r="F1956" s="136" t="s">
        <v>2593</v>
      </c>
      <c r="G1956" s="137" t="s">
        <v>195</v>
      </c>
      <c r="H1956" s="138">
        <v>48.42</v>
      </c>
      <c r="I1956" s="139"/>
      <c r="J1956" s="140">
        <f>ROUND(I1956*H1956,2)</f>
        <v>0</v>
      </c>
      <c r="K1956" s="136" t="s">
        <v>363</v>
      </c>
      <c r="L1956" s="33"/>
      <c r="M1956" s="141" t="s">
        <v>19</v>
      </c>
      <c r="N1956" s="142" t="s">
        <v>49</v>
      </c>
      <c r="P1956" s="143">
        <f>O1956*H1956</f>
        <v>0</v>
      </c>
      <c r="Q1956" s="143">
        <v>9.0279999999999996E-3</v>
      </c>
      <c r="R1956" s="143">
        <f>Q1956*H1956</f>
        <v>0.43713575999999998</v>
      </c>
      <c r="S1956" s="143">
        <v>0</v>
      </c>
      <c r="T1956" s="144">
        <f>S1956*H1956</f>
        <v>0</v>
      </c>
      <c r="AR1956" s="145" t="s">
        <v>454</v>
      </c>
      <c r="AT1956" s="145" t="s">
        <v>360</v>
      </c>
      <c r="AU1956" s="145" t="s">
        <v>90</v>
      </c>
      <c r="AY1956" s="18" t="s">
        <v>358</v>
      </c>
      <c r="BE1956" s="146">
        <f>IF(N1956="základní",J1956,0)</f>
        <v>0</v>
      </c>
      <c r="BF1956" s="146">
        <f>IF(N1956="snížená",J1956,0)</f>
        <v>0</v>
      </c>
      <c r="BG1956" s="146">
        <f>IF(N1956="zákl. přenesená",J1956,0)</f>
        <v>0</v>
      </c>
      <c r="BH1956" s="146">
        <f>IF(N1956="sníž. přenesená",J1956,0)</f>
        <v>0</v>
      </c>
      <c r="BI1956" s="146">
        <f>IF(N1956="nulová",J1956,0)</f>
        <v>0</v>
      </c>
      <c r="BJ1956" s="18" t="s">
        <v>90</v>
      </c>
      <c r="BK1956" s="146">
        <f>ROUND(I1956*H1956,2)</f>
        <v>0</v>
      </c>
      <c r="BL1956" s="18" t="s">
        <v>454</v>
      </c>
      <c r="BM1956" s="145" t="s">
        <v>6485</v>
      </c>
    </row>
    <row r="1957" spans="2:65" s="1" customFormat="1" ht="11.25">
      <c r="B1957" s="33"/>
      <c r="D1957" s="147" t="s">
        <v>366</v>
      </c>
      <c r="F1957" s="148" t="s">
        <v>2595</v>
      </c>
      <c r="I1957" s="149"/>
      <c r="L1957" s="33"/>
      <c r="M1957" s="150"/>
      <c r="T1957" s="54"/>
      <c r="AT1957" s="18" t="s">
        <v>366</v>
      </c>
      <c r="AU1957" s="18" t="s">
        <v>90</v>
      </c>
    </row>
    <row r="1958" spans="2:65" s="13" customFormat="1" ht="11.25">
      <c r="B1958" s="158"/>
      <c r="D1958" s="152" t="s">
        <v>368</v>
      </c>
      <c r="E1958" s="159" t="s">
        <v>19</v>
      </c>
      <c r="F1958" s="160" t="s">
        <v>2596</v>
      </c>
      <c r="H1958" s="161">
        <v>48.42</v>
      </c>
      <c r="I1958" s="162"/>
      <c r="L1958" s="158"/>
      <c r="M1958" s="163"/>
      <c r="T1958" s="164"/>
      <c r="AT1958" s="159" t="s">
        <v>368</v>
      </c>
      <c r="AU1958" s="159" t="s">
        <v>90</v>
      </c>
      <c r="AV1958" s="13" t="s">
        <v>90</v>
      </c>
      <c r="AW1958" s="13" t="s">
        <v>36</v>
      </c>
      <c r="AX1958" s="13" t="s">
        <v>77</v>
      </c>
      <c r="AY1958" s="159" t="s">
        <v>358</v>
      </c>
    </row>
    <row r="1959" spans="2:65" s="14" customFormat="1" ht="11.25">
      <c r="B1959" s="165"/>
      <c r="D1959" s="152" t="s">
        <v>368</v>
      </c>
      <c r="E1959" s="166" t="s">
        <v>2597</v>
      </c>
      <c r="F1959" s="167" t="s">
        <v>371</v>
      </c>
      <c r="H1959" s="168">
        <v>48.42</v>
      </c>
      <c r="I1959" s="169"/>
      <c r="L1959" s="165"/>
      <c r="M1959" s="170"/>
      <c r="T1959" s="171"/>
      <c r="AT1959" s="166" t="s">
        <v>368</v>
      </c>
      <c r="AU1959" s="166" t="s">
        <v>90</v>
      </c>
      <c r="AV1959" s="14" t="s">
        <v>364</v>
      </c>
      <c r="AW1959" s="14" t="s">
        <v>36</v>
      </c>
      <c r="AX1959" s="14" t="s">
        <v>84</v>
      </c>
      <c r="AY1959" s="166" t="s">
        <v>358</v>
      </c>
    </row>
    <row r="1960" spans="2:65" s="1" customFormat="1" ht="24.2" customHeight="1">
      <c r="B1960" s="33"/>
      <c r="C1960" s="179" t="s">
        <v>2321</v>
      </c>
      <c r="D1960" s="179" t="s">
        <v>440</v>
      </c>
      <c r="E1960" s="180" t="s">
        <v>2599</v>
      </c>
      <c r="F1960" s="181" t="s">
        <v>2600</v>
      </c>
      <c r="G1960" s="182" t="s">
        <v>195</v>
      </c>
      <c r="H1960" s="183">
        <v>55.683</v>
      </c>
      <c r="I1960" s="184"/>
      <c r="J1960" s="185">
        <f>ROUND(I1960*H1960,2)</f>
        <v>0</v>
      </c>
      <c r="K1960" s="181" t="s">
        <v>363</v>
      </c>
      <c r="L1960" s="186"/>
      <c r="M1960" s="187" t="s">
        <v>19</v>
      </c>
      <c r="N1960" s="188" t="s">
        <v>49</v>
      </c>
      <c r="P1960" s="143">
        <f>O1960*H1960</f>
        <v>0</v>
      </c>
      <c r="Q1960" s="143">
        <v>2.1999999999999999E-2</v>
      </c>
      <c r="R1960" s="143">
        <f>Q1960*H1960</f>
        <v>1.2250259999999999</v>
      </c>
      <c r="S1960" s="143">
        <v>0</v>
      </c>
      <c r="T1960" s="144">
        <f>S1960*H1960</f>
        <v>0</v>
      </c>
      <c r="AR1960" s="145" t="s">
        <v>558</v>
      </c>
      <c r="AT1960" s="145" t="s">
        <v>440</v>
      </c>
      <c r="AU1960" s="145" t="s">
        <v>90</v>
      </c>
      <c r="AY1960" s="18" t="s">
        <v>358</v>
      </c>
      <c r="BE1960" s="146">
        <f>IF(N1960="základní",J1960,0)</f>
        <v>0</v>
      </c>
      <c r="BF1960" s="146">
        <f>IF(N1960="snížená",J1960,0)</f>
        <v>0</v>
      </c>
      <c r="BG1960" s="146">
        <f>IF(N1960="zákl. přenesená",J1960,0)</f>
        <v>0</v>
      </c>
      <c r="BH1960" s="146">
        <f>IF(N1960="sníž. přenesená",J1960,0)</f>
        <v>0</v>
      </c>
      <c r="BI1960" s="146">
        <f>IF(N1960="nulová",J1960,0)</f>
        <v>0</v>
      </c>
      <c r="BJ1960" s="18" t="s">
        <v>90</v>
      </c>
      <c r="BK1960" s="146">
        <f>ROUND(I1960*H1960,2)</f>
        <v>0</v>
      </c>
      <c r="BL1960" s="18" t="s">
        <v>454</v>
      </c>
      <c r="BM1960" s="145" t="s">
        <v>6486</v>
      </c>
    </row>
    <row r="1961" spans="2:65" s="13" customFormat="1" ht="11.25">
      <c r="B1961" s="158"/>
      <c r="D1961" s="152" t="s">
        <v>368</v>
      </c>
      <c r="E1961" s="159" t="s">
        <v>19</v>
      </c>
      <c r="F1961" s="160" t="s">
        <v>2596</v>
      </c>
      <c r="H1961" s="161">
        <v>48.42</v>
      </c>
      <c r="I1961" s="162"/>
      <c r="L1961" s="158"/>
      <c r="M1961" s="163"/>
      <c r="T1961" s="164"/>
      <c r="AT1961" s="159" t="s">
        <v>368</v>
      </c>
      <c r="AU1961" s="159" t="s">
        <v>90</v>
      </c>
      <c r="AV1961" s="13" t="s">
        <v>90</v>
      </c>
      <c r="AW1961" s="13" t="s">
        <v>36</v>
      </c>
      <c r="AX1961" s="13" t="s">
        <v>77</v>
      </c>
      <c r="AY1961" s="159" t="s">
        <v>358</v>
      </c>
    </row>
    <row r="1962" spans="2:65" s="14" customFormat="1" ht="11.25">
      <c r="B1962" s="165"/>
      <c r="D1962" s="152" t="s">
        <v>368</v>
      </c>
      <c r="E1962" s="166" t="s">
        <v>19</v>
      </c>
      <c r="F1962" s="167" t="s">
        <v>371</v>
      </c>
      <c r="H1962" s="168">
        <v>48.42</v>
      </c>
      <c r="I1962" s="169"/>
      <c r="L1962" s="165"/>
      <c r="M1962" s="170"/>
      <c r="T1962" s="171"/>
      <c r="AT1962" s="166" t="s">
        <v>368</v>
      </c>
      <c r="AU1962" s="166" t="s">
        <v>90</v>
      </c>
      <c r="AV1962" s="14" t="s">
        <v>364</v>
      </c>
      <c r="AW1962" s="14" t="s">
        <v>36</v>
      </c>
      <c r="AX1962" s="14" t="s">
        <v>84</v>
      </c>
      <c r="AY1962" s="166" t="s">
        <v>358</v>
      </c>
    </row>
    <row r="1963" spans="2:65" s="13" customFormat="1" ht="11.25">
      <c r="B1963" s="158"/>
      <c r="D1963" s="152" t="s">
        <v>368</v>
      </c>
      <c r="F1963" s="160" t="s">
        <v>6487</v>
      </c>
      <c r="H1963" s="161">
        <v>55.683</v>
      </c>
      <c r="I1963" s="162"/>
      <c r="L1963" s="158"/>
      <c r="M1963" s="163"/>
      <c r="T1963" s="164"/>
      <c r="AT1963" s="159" t="s">
        <v>368</v>
      </c>
      <c r="AU1963" s="159" t="s">
        <v>90</v>
      </c>
      <c r="AV1963" s="13" t="s">
        <v>90</v>
      </c>
      <c r="AW1963" s="13" t="s">
        <v>4</v>
      </c>
      <c r="AX1963" s="13" t="s">
        <v>84</v>
      </c>
      <c r="AY1963" s="159" t="s">
        <v>358</v>
      </c>
    </row>
    <row r="1964" spans="2:65" s="1" customFormat="1" ht="37.9" customHeight="1">
      <c r="B1964" s="33"/>
      <c r="C1964" s="134" t="s">
        <v>2325</v>
      </c>
      <c r="D1964" s="134" t="s">
        <v>360</v>
      </c>
      <c r="E1964" s="135" t="s">
        <v>2604</v>
      </c>
      <c r="F1964" s="136" t="s">
        <v>2605</v>
      </c>
      <c r="G1964" s="137" t="s">
        <v>195</v>
      </c>
      <c r="H1964" s="138">
        <v>22.55</v>
      </c>
      <c r="I1964" s="139"/>
      <c r="J1964" s="140">
        <f>ROUND(I1964*H1964,2)</f>
        <v>0</v>
      </c>
      <c r="K1964" s="136" t="s">
        <v>363</v>
      </c>
      <c r="L1964" s="33"/>
      <c r="M1964" s="141" t="s">
        <v>19</v>
      </c>
      <c r="N1964" s="142" t="s">
        <v>49</v>
      </c>
      <c r="P1964" s="143">
        <f>O1964*H1964</f>
        <v>0</v>
      </c>
      <c r="Q1964" s="143">
        <v>5.9959999999999996E-3</v>
      </c>
      <c r="R1964" s="143">
        <f>Q1964*H1964</f>
        <v>0.13520979999999999</v>
      </c>
      <c r="S1964" s="143">
        <v>0</v>
      </c>
      <c r="T1964" s="144">
        <f>S1964*H1964</f>
        <v>0</v>
      </c>
      <c r="AR1964" s="145" t="s">
        <v>454</v>
      </c>
      <c r="AT1964" s="145" t="s">
        <v>360</v>
      </c>
      <c r="AU1964" s="145" t="s">
        <v>90</v>
      </c>
      <c r="AY1964" s="18" t="s">
        <v>358</v>
      </c>
      <c r="BE1964" s="146">
        <f>IF(N1964="základní",J1964,0)</f>
        <v>0</v>
      </c>
      <c r="BF1964" s="146">
        <f>IF(N1964="snížená",J1964,0)</f>
        <v>0</v>
      </c>
      <c r="BG1964" s="146">
        <f>IF(N1964="zákl. přenesená",J1964,0)</f>
        <v>0</v>
      </c>
      <c r="BH1964" s="146">
        <f>IF(N1964="sníž. přenesená",J1964,0)</f>
        <v>0</v>
      </c>
      <c r="BI1964" s="146">
        <f>IF(N1964="nulová",J1964,0)</f>
        <v>0</v>
      </c>
      <c r="BJ1964" s="18" t="s">
        <v>90</v>
      </c>
      <c r="BK1964" s="146">
        <f>ROUND(I1964*H1964,2)</f>
        <v>0</v>
      </c>
      <c r="BL1964" s="18" t="s">
        <v>454</v>
      </c>
      <c r="BM1964" s="145" t="s">
        <v>6488</v>
      </c>
    </row>
    <row r="1965" spans="2:65" s="1" customFormat="1" ht="11.25">
      <c r="B1965" s="33"/>
      <c r="D1965" s="147" t="s">
        <v>366</v>
      </c>
      <c r="F1965" s="148" t="s">
        <v>2607</v>
      </c>
      <c r="I1965" s="149"/>
      <c r="L1965" s="33"/>
      <c r="M1965" s="150"/>
      <c r="T1965" s="54"/>
      <c r="AT1965" s="18" t="s">
        <v>366</v>
      </c>
      <c r="AU1965" s="18" t="s">
        <v>90</v>
      </c>
    </row>
    <row r="1966" spans="2:65" s="1" customFormat="1" ht="24.2" customHeight="1">
      <c r="B1966" s="33"/>
      <c r="C1966" s="179" t="s">
        <v>2329</v>
      </c>
      <c r="D1966" s="179" t="s">
        <v>440</v>
      </c>
      <c r="E1966" s="180" t="s">
        <v>2609</v>
      </c>
      <c r="F1966" s="181" t="s">
        <v>2610</v>
      </c>
      <c r="G1966" s="182" t="s">
        <v>195</v>
      </c>
      <c r="H1966" s="183">
        <v>41.889000000000003</v>
      </c>
      <c r="I1966" s="184"/>
      <c r="J1966" s="185">
        <f>ROUND(I1966*H1966,2)</f>
        <v>0</v>
      </c>
      <c r="K1966" s="181" t="s">
        <v>363</v>
      </c>
      <c r="L1966" s="186"/>
      <c r="M1966" s="187" t="s">
        <v>19</v>
      </c>
      <c r="N1966" s="188" t="s">
        <v>49</v>
      </c>
      <c r="P1966" s="143">
        <f>O1966*H1966</f>
        <v>0</v>
      </c>
      <c r="Q1966" s="143">
        <v>2.1999999999999999E-2</v>
      </c>
      <c r="R1966" s="143">
        <f>Q1966*H1966</f>
        <v>0.92155799999999999</v>
      </c>
      <c r="S1966" s="143">
        <v>0</v>
      </c>
      <c r="T1966" s="144">
        <f>S1966*H1966</f>
        <v>0</v>
      </c>
      <c r="AR1966" s="145" t="s">
        <v>558</v>
      </c>
      <c r="AT1966" s="145" t="s">
        <v>440</v>
      </c>
      <c r="AU1966" s="145" t="s">
        <v>90</v>
      </c>
      <c r="AY1966" s="18" t="s">
        <v>358</v>
      </c>
      <c r="BE1966" s="146">
        <f>IF(N1966="základní",J1966,0)</f>
        <v>0</v>
      </c>
      <c r="BF1966" s="146">
        <f>IF(N1966="snížená",J1966,0)</f>
        <v>0</v>
      </c>
      <c r="BG1966" s="146">
        <f>IF(N1966="zákl. přenesená",J1966,0)</f>
        <v>0</v>
      </c>
      <c r="BH1966" s="146">
        <f>IF(N1966="sníž. přenesená",J1966,0)</f>
        <v>0</v>
      </c>
      <c r="BI1966" s="146">
        <f>IF(N1966="nulová",J1966,0)</f>
        <v>0</v>
      </c>
      <c r="BJ1966" s="18" t="s">
        <v>90</v>
      </c>
      <c r="BK1966" s="146">
        <f>ROUND(I1966*H1966,2)</f>
        <v>0</v>
      </c>
      <c r="BL1966" s="18" t="s">
        <v>454</v>
      </c>
      <c r="BM1966" s="145" t="s">
        <v>6489</v>
      </c>
    </row>
    <row r="1967" spans="2:65" s="13" customFormat="1" ht="11.25">
      <c r="B1967" s="158"/>
      <c r="D1967" s="152" t="s">
        <v>368</v>
      </c>
      <c r="F1967" s="160" t="s">
        <v>6490</v>
      </c>
      <c r="H1967" s="161">
        <v>41.889000000000003</v>
      </c>
      <c r="I1967" s="162"/>
      <c r="L1967" s="158"/>
      <c r="M1967" s="163"/>
      <c r="T1967" s="164"/>
      <c r="AT1967" s="159" t="s">
        <v>368</v>
      </c>
      <c r="AU1967" s="159" t="s">
        <v>90</v>
      </c>
      <c r="AV1967" s="13" t="s">
        <v>90</v>
      </c>
      <c r="AW1967" s="13" t="s">
        <v>4</v>
      </c>
      <c r="AX1967" s="13" t="s">
        <v>84</v>
      </c>
      <c r="AY1967" s="159" t="s">
        <v>358</v>
      </c>
    </row>
    <row r="1968" spans="2:65" s="1" customFormat="1" ht="24.2" customHeight="1">
      <c r="B1968" s="33"/>
      <c r="C1968" s="134" t="s">
        <v>2333</v>
      </c>
      <c r="D1968" s="134" t="s">
        <v>360</v>
      </c>
      <c r="E1968" s="135" t="s">
        <v>2615</v>
      </c>
      <c r="F1968" s="136" t="s">
        <v>2616</v>
      </c>
      <c r="G1968" s="137" t="s">
        <v>195</v>
      </c>
      <c r="H1968" s="138">
        <v>31.655999999999999</v>
      </c>
      <c r="I1968" s="139"/>
      <c r="J1968" s="140">
        <f>ROUND(I1968*H1968,2)</f>
        <v>0</v>
      </c>
      <c r="K1968" s="136" t="s">
        <v>363</v>
      </c>
      <c r="L1968" s="33"/>
      <c r="M1968" s="141" t="s">
        <v>19</v>
      </c>
      <c r="N1968" s="142" t="s">
        <v>49</v>
      </c>
      <c r="P1968" s="143">
        <f>O1968*H1968</f>
        <v>0</v>
      </c>
      <c r="Q1968" s="143">
        <v>1.5E-3</v>
      </c>
      <c r="R1968" s="143">
        <f>Q1968*H1968</f>
        <v>4.7483999999999998E-2</v>
      </c>
      <c r="S1968" s="143">
        <v>0</v>
      </c>
      <c r="T1968" s="144">
        <f>S1968*H1968</f>
        <v>0</v>
      </c>
      <c r="AR1968" s="145" t="s">
        <v>454</v>
      </c>
      <c r="AT1968" s="145" t="s">
        <v>360</v>
      </c>
      <c r="AU1968" s="145" t="s">
        <v>90</v>
      </c>
      <c r="AY1968" s="18" t="s">
        <v>358</v>
      </c>
      <c r="BE1968" s="146">
        <f>IF(N1968="základní",J1968,0)</f>
        <v>0</v>
      </c>
      <c r="BF1968" s="146">
        <f>IF(N1968="snížená",J1968,0)</f>
        <v>0</v>
      </c>
      <c r="BG1968" s="146">
        <f>IF(N1968="zákl. přenesená",J1968,0)</f>
        <v>0</v>
      </c>
      <c r="BH1968" s="146">
        <f>IF(N1968="sníž. přenesená",J1968,0)</f>
        <v>0</v>
      </c>
      <c r="BI1968" s="146">
        <f>IF(N1968="nulová",J1968,0)</f>
        <v>0</v>
      </c>
      <c r="BJ1968" s="18" t="s">
        <v>90</v>
      </c>
      <c r="BK1968" s="146">
        <f>ROUND(I1968*H1968,2)</f>
        <v>0</v>
      </c>
      <c r="BL1968" s="18" t="s">
        <v>454</v>
      </c>
      <c r="BM1968" s="145" t="s">
        <v>2617</v>
      </c>
    </row>
    <row r="1969" spans="2:65" s="1" customFormat="1" ht="11.25">
      <c r="B1969" s="33"/>
      <c r="D1969" s="147" t="s">
        <v>366</v>
      </c>
      <c r="F1969" s="148" t="s">
        <v>2618</v>
      </c>
      <c r="I1969" s="149"/>
      <c r="L1969" s="33"/>
      <c r="M1969" s="150"/>
      <c r="T1969" s="54"/>
      <c r="AT1969" s="18" t="s">
        <v>366</v>
      </c>
      <c r="AU1969" s="18" t="s">
        <v>90</v>
      </c>
    </row>
    <row r="1970" spans="2:65" s="12" customFormat="1" ht="11.25">
      <c r="B1970" s="151"/>
      <c r="D1970" s="152" t="s">
        <v>368</v>
      </c>
      <c r="E1970" s="153" t="s">
        <v>19</v>
      </c>
      <c r="F1970" s="154" t="s">
        <v>1160</v>
      </c>
      <c r="H1970" s="153" t="s">
        <v>19</v>
      </c>
      <c r="I1970" s="155"/>
      <c r="L1970" s="151"/>
      <c r="M1970" s="156"/>
      <c r="T1970" s="157"/>
      <c r="AT1970" s="153" t="s">
        <v>368</v>
      </c>
      <c r="AU1970" s="153" t="s">
        <v>90</v>
      </c>
      <c r="AV1970" s="12" t="s">
        <v>84</v>
      </c>
      <c r="AW1970" s="12" t="s">
        <v>36</v>
      </c>
      <c r="AX1970" s="12" t="s">
        <v>77</v>
      </c>
      <c r="AY1970" s="153" t="s">
        <v>358</v>
      </c>
    </row>
    <row r="1971" spans="2:65" s="12" customFormat="1" ht="11.25">
      <c r="B1971" s="151"/>
      <c r="D1971" s="152" t="s">
        <v>368</v>
      </c>
      <c r="E1971" s="153" t="s">
        <v>19</v>
      </c>
      <c r="F1971" s="154" t="s">
        <v>5694</v>
      </c>
      <c r="H1971" s="153" t="s">
        <v>19</v>
      </c>
      <c r="I1971" s="155"/>
      <c r="L1971" s="151"/>
      <c r="M1971" s="156"/>
      <c r="T1971" s="157"/>
      <c r="AT1971" s="153" t="s">
        <v>368</v>
      </c>
      <c r="AU1971" s="153" t="s">
        <v>90</v>
      </c>
      <c r="AV1971" s="12" t="s">
        <v>84</v>
      </c>
      <c r="AW1971" s="12" t="s">
        <v>36</v>
      </c>
      <c r="AX1971" s="12" t="s">
        <v>77</v>
      </c>
      <c r="AY1971" s="153" t="s">
        <v>358</v>
      </c>
    </row>
    <row r="1972" spans="2:65" s="13" customFormat="1" ht="11.25">
      <c r="B1972" s="158"/>
      <c r="D1972" s="152" t="s">
        <v>368</v>
      </c>
      <c r="E1972" s="159" t="s">
        <v>19</v>
      </c>
      <c r="F1972" s="160" t="s">
        <v>6491</v>
      </c>
      <c r="H1972" s="161">
        <v>10.262</v>
      </c>
      <c r="I1972" s="162"/>
      <c r="L1972" s="158"/>
      <c r="M1972" s="163"/>
      <c r="T1972" s="164"/>
      <c r="AT1972" s="159" t="s">
        <v>368</v>
      </c>
      <c r="AU1972" s="159" t="s">
        <v>90</v>
      </c>
      <c r="AV1972" s="13" t="s">
        <v>90</v>
      </c>
      <c r="AW1972" s="13" t="s">
        <v>36</v>
      </c>
      <c r="AX1972" s="13" t="s">
        <v>77</v>
      </c>
      <c r="AY1972" s="159" t="s">
        <v>358</v>
      </c>
    </row>
    <row r="1973" spans="2:65" s="13" customFormat="1" ht="11.25">
      <c r="B1973" s="158"/>
      <c r="D1973" s="152" t="s">
        <v>368</v>
      </c>
      <c r="E1973" s="159" t="s">
        <v>19</v>
      </c>
      <c r="F1973" s="160" t="s">
        <v>6492</v>
      </c>
      <c r="H1973" s="161">
        <v>21.393999999999998</v>
      </c>
      <c r="I1973" s="162"/>
      <c r="L1973" s="158"/>
      <c r="M1973" s="163"/>
      <c r="T1973" s="164"/>
      <c r="AT1973" s="159" t="s">
        <v>368</v>
      </c>
      <c r="AU1973" s="159" t="s">
        <v>90</v>
      </c>
      <c r="AV1973" s="13" t="s">
        <v>90</v>
      </c>
      <c r="AW1973" s="13" t="s">
        <v>36</v>
      </c>
      <c r="AX1973" s="13" t="s">
        <v>77</v>
      </c>
      <c r="AY1973" s="159" t="s">
        <v>358</v>
      </c>
    </row>
    <row r="1974" spans="2:65" s="14" customFormat="1" ht="11.25">
      <c r="B1974" s="165"/>
      <c r="D1974" s="152" t="s">
        <v>368</v>
      </c>
      <c r="E1974" s="166" t="s">
        <v>19</v>
      </c>
      <c r="F1974" s="167" t="s">
        <v>371</v>
      </c>
      <c r="H1974" s="168">
        <v>31.655999999999999</v>
      </c>
      <c r="I1974" s="169"/>
      <c r="L1974" s="165"/>
      <c r="M1974" s="170"/>
      <c r="T1974" s="171"/>
      <c r="AT1974" s="166" t="s">
        <v>368</v>
      </c>
      <c r="AU1974" s="166" t="s">
        <v>90</v>
      </c>
      <c r="AV1974" s="14" t="s">
        <v>364</v>
      </c>
      <c r="AW1974" s="14" t="s">
        <v>36</v>
      </c>
      <c r="AX1974" s="14" t="s">
        <v>84</v>
      </c>
      <c r="AY1974" s="166" t="s">
        <v>358</v>
      </c>
    </row>
    <row r="1975" spans="2:65" s="1" customFormat="1" ht="16.5" customHeight="1">
      <c r="B1975" s="33"/>
      <c r="C1975" s="134" t="s">
        <v>2339</v>
      </c>
      <c r="D1975" s="134" t="s">
        <v>360</v>
      </c>
      <c r="E1975" s="135" t="s">
        <v>2621</v>
      </c>
      <c r="F1975" s="136" t="s">
        <v>2622</v>
      </c>
      <c r="G1975" s="137" t="s">
        <v>235</v>
      </c>
      <c r="H1975" s="138">
        <v>126.3</v>
      </c>
      <c r="I1975" s="139"/>
      <c r="J1975" s="140">
        <f>ROUND(I1975*H1975,2)</f>
        <v>0</v>
      </c>
      <c r="K1975" s="136" t="s">
        <v>363</v>
      </c>
      <c r="L1975" s="33"/>
      <c r="M1975" s="141" t="s">
        <v>19</v>
      </c>
      <c r="N1975" s="142" t="s">
        <v>49</v>
      </c>
      <c r="P1975" s="143">
        <f>O1975*H1975</f>
        <v>0</v>
      </c>
      <c r="Q1975" s="143">
        <v>3.0000000000000001E-5</v>
      </c>
      <c r="R1975" s="143">
        <f>Q1975*H1975</f>
        <v>3.7889999999999998E-3</v>
      </c>
      <c r="S1975" s="143">
        <v>0</v>
      </c>
      <c r="T1975" s="144">
        <f>S1975*H1975</f>
        <v>0</v>
      </c>
      <c r="AR1975" s="145" t="s">
        <v>454</v>
      </c>
      <c r="AT1975" s="145" t="s">
        <v>360</v>
      </c>
      <c r="AU1975" s="145" t="s">
        <v>90</v>
      </c>
      <c r="AY1975" s="18" t="s">
        <v>358</v>
      </c>
      <c r="BE1975" s="146">
        <f>IF(N1975="základní",J1975,0)</f>
        <v>0</v>
      </c>
      <c r="BF1975" s="146">
        <f>IF(N1975="snížená",J1975,0)</f>
        <v>0</v>
      </c>
      <c r="BG1975" s="146">
        <f>IF(N1975="zákl. přenesená",J1975,0)</f>
        <v>0</v>
      </c>
      <c r="BH1975" s="146">
        <f>IF(N1975="sníž. přenesená",J1975,0)</f>
        <v>0</v>
      </c>
      <c r="BI1975" s="146">
        <f>IF(N1975="nulová",J1975,0)</f>
        <v>0</v>
      </c>
      <c r="BJ1975" s="18" t="s">
        <v>90</v>
      </c>
      <c r="BK1975" s="146">
        <f>ROUND(I1975*H1975,2)</f>
        <v>0</v>
      </c>
      <c r="BL1975" s="18" t="s">
        <v>454</v>
      </c>
      <c r="BM1975" s="145" t="s">
        <v>6493</v>
      </c>
    </row>
    <row r="1976" spans="2:65" s="1" customFormat="1" ht="11.25">
      <c r="B1976" s="33"/>
      <c r="D1976" s="147" t="s">
        <v>366</v>
      </c>
      <c r="F1976" s="148" t="s">
        <v>2624</v>
      </c>
      <c r="I1976" s="149"/>
      <c r="L1976" s="33"/>
      <c r="M1976" s="150"/>
      <c r="T1976" s="54"/>
      <c r="AT1976" s="18" t="s">
        <v>366</v>
      </c>
      <c r="AU1976" s="18" t="s">
        <v>90</v>
      </c>
    </row>
    <row r="1977" spans="2:65" s="13" customFormat="1" ht="11.25">
      <c r="B1977" s="158"/>
      <c r="D1977" s="152" t="s">
        <v>368</v>
      </c>
      <c r="E1977" s="159" t="s">
        <v>19</v>
      </c>
      <c r="F1977" s="160" t="s">
        <v>6494</v>
      </c>
      <c r="H1977" s="161">
        <v>126.3</v>
      </c>
      <c r="I1977" s="162"/>
      <c r="L1977" s="158"/>
      <c r="M1977" s="163"/>
      <c r="T1977" s="164"/>
      <c r="AT1977" s="159" t="s">
        <v>368</v>
      </c>
      <c r="AU1977" s="159" t="s">
        <v>90</v>
      </c>
      <c r="AV1977" s="13" t="s">
        <v>90</v>
      </c>
      <c r="AW1977" s="13" t="s">
        <v>36</v>
      </c>
      <c r="AX1977" s="13" t="s">
        <v>77</v>
      </c>
      <c r="AY1977" s="159" t="s">
        <v>358</v>
      </c>
    </row>
    <row r="1978" spans="2:65" s="14" customFormat="1" ht="11.25">
      <c r="B1978" s="165"/>
      <c r="D1978" s="152" t="s">
        <v>368</v>
      </c>
      <c r="E1978" s="166" t="s">
        <v>19</v>
      </c>
      <c r="F1978" s="167" t="s">
        <v>371</v>
      </c>
      <c r="H1978" s="168">
        <v>126.3</v>
      </c>
      <c r="I1978" s="169"/>
      <c r="L1978" s="165"/>
      <c r="M1978" s="170"/>
      <c r="T1978" s="171"/>
      <c r="AT1978" s="166" t="s">
        <v>368</v>
      </c>
      <c r="AU1978" s="166" t="s">
        <v>90</v>
      </c>
      <c r="AV1978" s="14" t="s">
        <v>364</v>
      </c>
      <c r="AW1978" s="14" t="s">
        <v>36</v>
      </c>
      <c r="AX1978" s="14" t="s">
        <v>84</v>
      </c>
      <c r="AY1978" s="166" t="s">
        <v>358</v>
      </c>
    </row>
    <row r="1979" spans="2:65" s="1" customFormat="1" ht="24.2" customHeight="1">
      <c r="B1979" s="33"/>
      <c r="C1979" s="134" t="s">
        <v>2345</v>
      </c>
      <c r="D1979" s="134" t="s">
        <v>360</v>
      </c>
      <c r="E1979" s="135" t="s">
        <v>2626</v>
      </c>
      <c r="F1979" s="136" t="s">
        <v>2627</v>
      </c>
      <c r="G1979" s="137" t="s">
        <v>235</v>
      </c>
      <c r="H1979" s="138">
        <v>62</v>
      </c>
      <c r="I1979" s="139"/>
      <c r="J1979" s="140">
        <f>ROUND(I1979*H1979,2)</f>
        <v>0</v>
      </c>
      <c r="K1979" s="136" t="s">
        <v>363</v>
      </c>
      <c r="L1979" s="33"/>
      <c r="M1979" s="141" t="s">
        <v>19</v>
      </c>
      <c r="N1979" s="142" t="s">
        <v>49</v>
      </c>
      <c r="P1979" s="143">
        <f>O1979*H1979</f>
        <v>0</v>
      </c>
      <c r="Q1979" s="143">
        <v>0</v>
      </c>
      <c r="R1979" s="143">
        <f>Q1979*H1979</f>
        <v>0</v>
      </c>
      <c r="S1979" s="143">
        <v>0</v>
      </c>
      <c r="T1979" s="144">
        <f>S1979*H1979</f>
        <v>0</v>
      </c>
      <c r="AR1979" s="145" t="s">
        <v>454</v>
      </c>
      <c r="AT1979" s="145" t="s">
        <v>360</v>
      </c>
      <c r="AU1979" s="145" t="s">
        <v>90</v>
      </c>
      <c r="AY1979" s="18" t="s">
        <v>358</v>
      </c>
      <c r="BE1979" s="146">
        <f>IF(N1979="základní",J1979,0)</f>
        <v>0</v>
      </c>
      <c r="BF1979" s="146">
        <f>IF(N1979="snížená",J1979,0)</f>
        <v>0</v>
      </c>
      <c r="BG1979" s="146">
        <f>IF(N1979="zákl. přenesená",J1979,0)</f>
        <v>0</v>
      </c>
      <c r="BH1979" s="146">
        <f>IF(N1979="sníž. přenesená",J1979,0)</f>
        <v>0</v>
      </c>
      <c r="BI1979" s="146">
        <f>IF(N1979="nulová",J1979,0)</f>
        <v>0</v>
      </c>
      <c r="BJ1979" s="18" t="s">
        <v>90</v>
      </c>
      <c r="BK1979" s="146">
        <f>ROUND(I1979*H1979,2)</f>
        <v>0</v>
      </c>
      <c r="BL1979" s="18" t="s">
        <v>454</v>
      </c>
      <c r="BM1979" s="145" t="s">
        <v>6495</v>
      </c>
    </row>
    <row r="1980" spans="2:65" s="1" customFormat="1" ht="11.25">
      <c r="B1980" s="33"/>
      <c r="D1980" s="147" t="s">
        <v>366</v>
      </c>
      <c r="F1980" s="148" t="s">
        <v>2629</v>
      </c>
      <c r="I1980" s="149"/>
      <c r="L1980" s="33"/>
      <c r="M1980" s="150"/>
      <c r="T1980" s="54"/>
      <c r="AT1980" s="18" t="s">
        <v>366</v>
      </c>
      <c r="AU1980" s="18" t="s">
        <v>90</v>
      </c>
    </row>
    <row r="1981" spans="2:65" s="13" customFormat="1" ht="11.25">
      <c r="B1981" s="158"/>
      <c r="D1981" s="152" t="s">
        <v>368</v>
      </c>
      <c r="E1981" s="159" t="s">
        <v>19</v>
      </c>
      <c r="F1981" s="160" t="s">
        <v>5600</v>
      </c>
      <c r="H1981" s="161">
        <v>62</v>
      </c>
      <c r="I1981" s="162"/>
      <c r="L1981" s="158"/>
      <c r="M1981" s="163"/>
      <c r="T1981" s="164"/>
      <c r="AT1981" s="159" t="s">
        <v>368</v>
      </c>
      <c r="AU1981" s="159" t="s">
        <v>90</v>
      </c>
      <c r="AV1981" s="13" t="s">
        <v>90</v>
      </c>
      <c r="AW1981" s="13" t="s">
        <v>36</v>
      </c>
      <c r="AX1981" s="13" t="s">
        <v>77</v>
      </c>
      <c r="AY1981" s="159" t="s">
        <v>358</v>
      </c>
    </row>
    <row r="1982" spans="2:65" s="14" customFormat="1" ht="11.25">
      <c r="B1982" s="165"/>
      <c r="D1982" s="152" t="s">
        <v>368</v>
      </c>
      <c r="E1982" s="166" t="s">
        <v>19</v>
      </c>
      <c r="F1982" s="167" t="s">
        <v>371</v>
      </c>
      <c r="H1982" s="168">
        <v>62</v>
      </c>
      <c r="I1982" s="169"/>
      <c r="L1982" s="165"/>
      <c r="M1982" s="170"/>
      <c r="T1982" s="171"/>
      <c r="AT1982" s="166" t="s">
        <v>368</v>
      </c>
      <c r="AU1982" s="166" t="s">
        <v>90</v>
      </c>
      <c r="AV1982" s="14" t="s">
        <v>364</v>
      </c>
      <c r="AW1982" s="14" t="s">
        <v>36</v>
      </c>
      <c r="AX1982" s="14" t="s">
        <v>84</v>
      </c>
      <c r="AY1982" s="166" t="s">
        <v>358</v>
      </c>
    </row>
    <row r="1983" spans="2:65" s="1" customFormat="1" ht="24.2" customHeight="1">
      <c r="B1983" s="33"/>
      <c r="C1983" s="134" t="s">
        <v>2351</v>
      </c>
      <c r="D1983" s="134" t="s">
        <v>360</v>
      </c>
      <c r="E1983" s="135" t="s">
        <v>2631</v>
      </c>
      <c r="F1983" s="136" t="s">
        <v>2632</v>
      </c>
      <c r="G1983" s="137" t="s">
        <v>504</v>
      </c>
      <c r="H1983" s="138">
        <v>8</v>
      </c>
      <c r="I1983" s="139"/>
      <c r="J1983" s="140">
        <f>ROUND(I1983*H1983,2)</f>
        <v>0</v>
      </c>
      <c r="K1983" s="136" t="s">
        <v>363</v>
      </c>
      <c r="L1983" s="33"/>
      <c r="M1983" s="141" t="s">
        <v>19</v>
      </c>
      <c r="N1983" s="142" t="s">
        <v>49</v>
      </c>
      <c r="P1983" s="143">
        <f>O1983*H1983</f>
        <v>0</v>
      </c>
      <c r="Q1983" s="143">
        <v>2.1000000000000001E-4</v>
      </c>
      <c r="R1983" s="143">
        <f>Q1983*H1983</f>
        <v>1.6800000000000001E-3</v>
      </c>
      <c r="S1983" s="143">
        <v>0</v>
      </c>
      <c r="T1983" s="144">
        <f>S1983*H1983</f>
        <v>0</v>
      </c>
      <c r="AR1983" s="145" t="s">
        <v>454</v>
      </c>
      <c r="AT1983" s="145" t="s">
        <v>360</v>
      </c>
      <c r="AU1983" s="145" t="s">
        <v>90</v>
      </c>
      <c r="AY1983" s="18" t="s">
        <v>358</v>
      </c>
      <c r="BE1983" s="146">
        <f>IF(N1983="základní",J1983,0)</f>
        <v>0</v>
      </c>
      <c r="BF1983" s="146">
        <f>IF(N1983="snížená",J1983,0)</f>
        <v>0</v>
      </c>
      <c r="BG1983" s="146">
        <f>IF(N1983="zákl. přenesená",J1983,0)</f>
        <v>0</v>
      </c>
      <c r="BH1983" s="146">
        <f>IF(N1983="sníž. přenesená",J1983,0)</f>
        <v>0</v>
      </c>
      <c r="BI1983" s="146">
        <f>IF(N1983="nulová",J1983,0)</f>
        <v>0</v>
      </c>
      <c r="BJ1983" s="18" t="s">
        <v>90</v>
      </c>
      <c r="BK1983" s="146">
        <f>ROUND(I1983*H1983,2)</f>
        <v>0</v>
      </c>
      <c r="BL1983" s="18" t="s">
        <v>454</v>
      </c>
      <c r="BM1983" s="145" t="s">
        <v>6496</v>
      </c>
    </row>
    <row r="1984" spans="2:65" s="1" customFormat="1" ht="11.25">
      <c r="B1984" s="33"/>
      <c r="D1984" s="147" t="s">
        <v>366</v>
      </c>
      <c r="F1984" s="148" t="s">
        <v>2634</v>
      </c>
      <c r="I1984" s="149"/>
      <c r="L1984" s="33"/>
      <c r="M1984" s="150"/>
      <c r="T1984" s="54"/>
      <c r="AT1984" s="18" t="s">
        <v>366</v>
      </c>
      <c r="AU1984" s="18" t="s">
        <v>90</v>
      </c>
    </row>
    <row r="1985" spans="2:65" s="1" customFormat="1" ht="24.2" customHeight="1">
      <c r="B1985" s="33"/>
      <c r="C1985" s="134" t="s">
        <v>2356</v>
      </c>
      <c r="D1985" s="134" t="s">
        <v>360</v>
      </c>
      <c r="E1985" s="135" t="s">
        <v>2649</v>
      </c>
      <c r="F1985" s="136" t="s">
        <v>2650</v>
      </c>
      <c r="G1985" s="137" t="s">
        <v>235</v>
      </c>
      <c r="H1985" s="138">
        <v>15.42</v>
      </c>
      <c r="I1985" s="139"/>
      <c r="J1985" s="140">
        <f>ROUND(I1985*H1985,2)</f>
        <v>0</v>
      </c>
      <c r="K1985" s="136" t="s">
        <v>363</v>
      </c>
      <c r="L1985" s="33"/>
      <c r="M1985" s="141" t="s">
        <v>19</v>
      </c>
      <c r="N1985" s="142" t="s">
        <v>49</v>
      </c>
      <c r="P1985" s="143">
        <f>O1985*H1985</f>
        <v>0</v>
      </c>
      <c r="Q1985" s="143">
        <v>3.2200000000000002E-4</v>
      </c>
      <c r="R1985" s="143">
        <f>Q1985*H1985</f>
        <v>4.9652400000000001E-3</v>
      </c>
      <c r="S1985" s="143">
        <v>0</v>
      </c>
      <c r="T1985" s="144">
        <f>S1985*H1985</f>
        <v>0</v>
      </c>
      <c r="AR1985" s="145" t="s">
        <v>454</v>
      </c>
      <c r="AT1985" s="145" t="s">
        <v>360</v>
      </c>
      <c r="AU1985" s="145" t="s">
        <v>90</v>
      </c>
      <c r="AY1985" s="18" t="s">
        <v>358</v>
      </c>
      <c r="BE1985" s="146">
        <f>IF(N1985="základní",J1985,0)</f>
        <v>0</v>
      </c>
      <c r="BF1985" s="146">
        <f>IF(N1985="snížená",J1985,0)</f>
        <v>0</v>
      </c>
      <c r="BG1985" s="146">
        <f>IF(N1985="zákl. přenesená",J1985,0)</f>
        <v>0</v>
      </c>
      <c r="BH1985" s="146">
        <f>IF(N1985="sníž. přenesená",J1985,0)</f>
        <v>0</v>
      </c>
      <c r="BI1985" s="146">
        <f>IF(N1985="nulová",J1985,0)</f>
        <v>0</v>
      </c>
      <c r="BJ1985" s="18" t="s">
        <v>90</v>
      </c>
      <c r="BK1985" s="146">
        <f>ROUND(I1985*H1985,2)</f>
        <v>0</v>
      </c>
      <c r="BL1985" s="18" t="s">
        <v>454</v>
      </c>
      <c r="BM1985" s="145" t="s">
        <v>6497</v>
      </c>
    </row>
    <row r="1986" spans="2:65" s="1" customFormat="1" ht="11.25">
      <c r="B1986" s="33"/>
      <c r="D1986" s="147" t="s">
        <v>366</v>
      </c>
      <c r="F1986" s="148" t="s">
        <v>2652</v>
      </c>
      <c r="I1986" s="149"/>
      <c r="L1986" s="33"/>
      <c r="M1986" s="150"/>
      <c r="T1986" s="54"/>
      <c r="AT1986" s="18" t="s">
        <v>366</v>
      </c>
      <c r="AU1986" s="18" t="s">
        <v>90</v>
      </c>
    </row>
    <row r="1987" spans="2:65" s="12" customFormat="1" ht="11.25">
      <c r="B1987" s="151"/>
      <c r="D1987" s="152" t="s">
        <v>368</v>
      </c>
      <c r="E1987" s="153" t="s">
        <v>19</v>
      </c>
      <c r="F1987" s="154" t="s">
        <v>1160</v>
      </c>
      <c r="H1987" s="153" t="s">
        <v>19</v>
      </c>
      <c r="I1987" s="155"/>
      <c r="L1987" s="151"/>
      <c r="M1987" s="156"/>
      <c r="T1987" s="157"/>
      <c r="AT1987" s="153" t="s">
        <v>368</v>
      </c>
      <c r="AU1987" s="153" t="s">
        <v>90</v>
      </c>
      <c r="AV1987" s="12" t="s">
        <v>84</v>
      </c>
      <c r="AW1987" s="12" t="s">
        <v>36</v>
      </c>
      <c r="AX1987" s="12" t="s">
        <v>77</v>
      </c>
      <c r="AY1987" s="153" t="s">
        <v>358</v>
      </c>
    </row>
    <row r="1988" spans="2:65" s="12" customFormat="1" ht="11.25">
      <c r="B1988" s="151"/>
      <c r="D1988" s="152" t="s">
        <v>368</v>
      </c>
      <c r="E1988" s="153" t="s">
        <v>19</v>
      </c>
      <c r="F1988" s="154" t="s">
        <v>5694</v>
      </c>
      <c r="H1988" s="153" t="s">
        <v>19</v>
      </c>
      <c r="I1988" s="155"/>
      <c r="L1988" s="151"/>
      <c r="M1988" s="156"/>
      <c r="T1988" s="157"/>
      <c r="AT1988" s="153" t="s">
        <v>368</v>
      </c>
      <c r="AU1988" s="153" t="s">
        <v>90</v>
      </c>
      <c r="AV1988" s="12" t="s">
        <v>84</v>
      </c>
      <c r="AW1988" s="12" t="s">
        <v>36</v>
      </c>
      <c r="AX1988" s="12" t="s">
        <v>77</v>
      </c>
      <c r="AY1988" s="153" t="s">
        <v>358</v>
      </c>
    </row>
    <row r="1989" spans="2:65" s="13" customFormat="1" ht="11.25">
      <c r="B1989" s="158"/>
      <c r="D1989" s="152" t="s">
        <v>368</v>
      </c>
      <c r="E1989" s="159" t="s">
        <v>19</v>
      </c>
      <c r="F1989" s="160" t="s">
        <v>6498</v>
      </c>
      <c r="H1989" s="161">
        <v>6.74</v>
      </c>
      <c r="I1989" s="162"/>
      <c r="L1989" s="158"/>
      <c r="M1989" s="163"/>
      <c r="T1989" s="164"/>
      <c r="AT1989" s="159" t="s">
        <v>368</v>
      </c>
      <c r="AU1989" s="159" t="s">
        <v>90</v>
      </c>
      <c r="AV1989" s="13" t="s">
        <v>90</v>
      </c>
      <c r="AW1989" s="13" t="s">
        <v>36</v>
      </c>
      <c r="AX1989" s="13" t="s">
        <v>77</v>
      </c>
      <c r="AY1989" s="159" t="s">
        <v>358</v>
      </c>
    </row>
    <row r="1990" spans="2:65" s="13" customFormat="1" ht="11.25">
      <c r="B1990" s="158"/>
      <c r="D1990" s="152" t="s">
        <v>368</v>
      </c>
      <c r="E1990" s="159" t="s">
        <v>19</v>
      </c>
      <c r="F1990" s="160" t="s">
        <v>6499</v>
      </c>
      <c r="H1990" s="161">
        <v>8.68</v>
      </c>
      <c r="I1990" s="162"/>
      <c r="L1990" s="158"/>
      <c r="M1990" s="163"/>
      <c r="T1990" s="164"/>
      <c r="AT1990" s="159" t="s">
        <v>368</v>
      </c>
      <c r="AU1990" s="159" t="s">
        <v>90</v>
      </c>
      <c r="AV1990" s="13" t="s">
        <v>90</v>
      </c>
      <c r="AW1990" s="13" t="s">
        <v>36</v>
      </c>
      <c r="AX1990" s="13" t="s">
        <v>77</v>
      </c>
      <c r="AY1990" s="159" t="s">
        <v>358</v>
      </c>
    </row>
    <row r="1991" spans="2:65" s="14" customFormat="1" ht="11.25">
      <c r="B1991" s="165"/>
      <c r="D1991" s="152" t="s">
        <v>368</v>
      </c>
      <c r="E1991" s="166" t="s">
        <v>19</v>
      </c>
      <c r="F1991" s="167" t="s">
        <v>371</v>
      </c>
      <c r="H1991" s="168">
        <v>15.42</v>
      </c>
      <c r="I1991" s="169"/>
      <c r="L1991" s="165"/>
      <c r="M1991" s="170"/>
      <c r="T1991" s="171"/>
      <c r="AT1991" s="166" t="s">
        <v>368</v>
      </c>
      <c r="AU1991" s="166" t="s">
        <v>90</v>
      </c>
      <c r="AV1991" s="14" t="s">
        <v>364</v>
      </c>
      <c r="AW1991" s="14" t="s">
        <v>36</v>
      </c>
      <c r="AX1991" s="14" t="s">
        <v>84</v>
      </c>
      <c r="AY1991" s="166" t="s">
        <v>358</v>
      </c>
    </row>
    <row r="1992" spans="2:65" s="1" customFormat="1" ht="24.2" customHeight="1">
      <c r="B1992" s="33"/>
      <c r="C1992" s="134" t="s">
        <v>2361</v>
      </c>
      <c r="D1992" s="134" t="s">
        <v>360</v>
      </c>
      <c r="E1992" s="135" t="s">
        <v>2667</v>
      </c>
      <c r="F1992" s="136" t="s">
        <v>2668</v>
      </c>
      <c r="G1992" s="137" t="s">
        <v>195</v>
      </c>
      <c r="H1992" s="138">
        <v>70.97</v>
      </c>
      <c r="I1992" s="139"/>
      <c r="J1992" s="140">
        <f>ROUND(I1992*H1992,2)</f>
        <v>0</v>
      </c>
      <c r="K1992" s="136" t="s">
        <v>363</v>
      </c>
      <c r="L1992" s="33"/>
      <c r="M1992" s="141" t="s">
        <v>19</v>
      </c>
      <c r="N1992" s="142" t="s">
        <v>49</v>
      </c>
      <c r="P1992" s="143">
        <f>O1992*H1992</f>
        <v>0</v>
      </c>
      <c r="Q1992" s="143">
        <v>4.5000000000000003E-5</v>
      </c>
      <c r="R1992" s="143">
        <f>Q1992*H1992</f>
        <v>3.1936500000000001E-3</v>
      </c>
      <c r="S1992" s="143">
        <v>0</v>
      </c>
      <c r="T1992" s="144">
        <f>S1992*H1992</f>
        <v>0</v>
      </c>
      <c r="AR1992" s="145" t="s">
        <v>454</v>
      </c>
      <c r="AT1992" s="145" t="s">
        <v>360</v>
      </c>
      <c r="AU1992" s="145" t="s">
        <v>90</v>
      </c>
      <c r="AY1992" s="18" t="s">
        <v>358</v>
      </c>
      <c r="BE1992" s="146">
        <f>IF(N1992="základní",J1992,0)</f>
        <v>0</v>
      </c>
      <c r="BF1992" s="146">
        <f>IF(N1992="snížená",J1992,0)</f>
        <v>0</v>
      </c>
      <c r="BG1992" s="146">
        <f>IF(N1992="zákl. přenesená",J1992,0)</f>
        <v>0</v>
      </c>
      <c r="BH1992" s="146">
        <f>IF(N1992="sníž. přenesená",J1992,0)</f>
        <v>0</v>
      </c>
      <c r="BI1992" s="146">
        <f>IF(N1992="nulová",J1992,0)</f>
        <v>0</v>
      </c>
      <c r="BJ1992" s="18" t="s">
        <v>90</v>
      </c>
      <c r="BK1992" s="146">
        <f>ROUND(I1992*H1992,2)</f>
        <v>0</v>
      </c>
      <c r="BL1992" s="18" t="s">
        <v>454</v>
      </c>
      <c r="BM1992" s="145" t="s">
        <v>6500</v>
      </c>
    </row>
    <row r="1993" spans="2:65" s="1" customFormat="1" ht="11.25">
      <c r="B1993" s="33"/>
      <c r="D1993" s="147" t="s">
        <v>366</v>
      </c>
      <c r="F1993" s="148" t="s">
        <v>2670</v>
      </c>
      <c r="I1993" s="149"/>
      <c r="L1993" s="33"/>
      <c r="M1993" s="150"/>
      <c r="T1993" s="54"/>
      <c r="AT1993" s="18" t="s">
        <v>366</v>
      </c>
      <c r="AU1993" s="18" t="s">
        <v>90</v>
      </c>
    </row>
    <row r="1994" spans="2:65" s="13" customFormat="1" ht="11.25">
      <c r="B1994" s="158"/>
      <c r="D1994" s="152" t="s">
        <v>368</v>
      </c>
      <c r="E1994" s="159" t="s">
        <v>19</v>
      </c>
      <c r="F1994" s="160" t="s">
        <v>204</v>
      </c>
      <c r="H1994" s="161">
        <v>70.97</v>
      </c>
      <c r="I1994" s="162"/>
      <c r="L1994" s="158"/>
      <c r="M1994" s="163"/>
      <c r="T1994" s="164"/>
      <c r="AT1994" s="159" t="s">
        <v>368</v>
      </c>
      <c r="AU1994" s="159" t="s">
        <v>90</v>
      </c>
      <c r="AV1994" s="13" t="s">
        <v>90</v>
      </c>
      <c r="AW1994" s="13" t="s">
        <v>36</v>
      </c>
      <c r="AX1994" s="13" t="s">
        <v>77</v>
      </c>
      <c r="AY1994" s="159" t="s">
        <v>358</v>
      </c>
    </row>
    <row r="1995" spans="2:65" s="14" customFormat="1" ht="11.25">
      <c r="B1995" s="165"/>
      <c r="D1995" s="152" t="s">
        <v>368</v>
      </c>
      <c r="E1995" s="166" t="s">
        <v>19</v>
      </c>
      <c r="F1995" s="167" t="s">
        <v>371</v>
      </c>
      <c r="H1995" s="168">
        <v>70.97</v>
      </c>
      <c r="I1995" s="169"/>
      <c r="L1995" s="165"/>
      <c r="M1995" s="170"/>
      <c r="T1995" s="171"/>
      <c r="AT1995" s="166" t="s">
        <v>368</v>
      </c>
      <c r="AU1995" s="166" t="s">
        <v>90</v>
      </c>
      <c r="AV1995" s="14" t="s">
        <v>364</v>
      </c>
      <c r="AW1995" s="14" t="s">
        <v>36</v>
      </c>
      <c r="AX1995" s="14" t="s">
        <v>84</v>
      </c>
      <c r="AY1995" s="166" t="s">
        <v>358</v>
      </c>
    </row>
    <row r="1996" spans="2:65" s="1" customFormat="1" ht="44.25" customHeight="1">
      <c r="B1996" s="33"/>
      <c r="C1996" s="134" t="s">
        <v>2366</v>
      </c>
      <c r="D1996" s="134" t="s">
        <v>360</v>
      </c>
      <c r="E1996" s="135" t="s">
        <v>2672</v>
      </c>
      <c r="F1996" s="136" t="s">
        <v>2673</v>
      </c>
      <c r="G1996" s="137" t="s">
        <v>1498</v>
      </c>
      <c r="H1996" s="189"/>
      <c r="I1996" s="139"/>
      <c r="J1996" s="140">
        <f>ROUND(I1996*H1996,2)</f>
        <v>0</v>
      </c>
      <c r="K1996" s="136" t="s">
        <v>363</v>
      </c>
      <c r="L1996" s="33"/>
      <c r="M1996" s="141" t="s">
        <v>19</v>
      </c>
      <c r="N1996" s="142" t="s">
        <v>49</v>
      </c>
      <c r="P1996" s="143">
        <f>O1996*H1996</f>
        <v>0</v>
      </c>
      <c r="Q1996" s="143">
        <v>0</v>
      </c>
      <c r="R1996" s="143">
        <f>Q1996*H1996</f>
        <v>0</v>
      </c>
      <c r="S1996" s="143">
        <v>0</v>
      </c>
      <c r="T1996" s="144">
        <f>S1996*H1996</f>
        <v>0</v>
      </c>
      <c r="AR1996" s="145" t="s">
        <v>454</v>
      </c>
      <c r="AT1996" s="145" t="s">
        <v>360</v>
      </c>
      <c r="AU1996" s="145" t="s">
        <v>90</v>
      </c>
      <c r="AY1996" s="18" t="s">
        <v>358</v>
      </c>
      <c r="BE1996" s="146">
        <f>IF(N1996="základní",J1996,0)</f>
        <v>0</v>
      </c>
      <c r="BF1996" s="146">
        <f>IF(N1996="snížená",J1996,0)</f>
        <v>0</v>
      </c>
      <c r="BG1996" s="146">
        <f>IF(N1996="zákl. přenesená",J1996,0)</f>
        <v>0</v>
      </c>
      <c r="BH1996" s="146">
        <f>IF(N1996="sníž. přenesená",J1996,0)</f>
        <v>0</v>
      </c>
      <c r="BI1996" s="146">
        <f>IF(N1996="nulová",J1996,0)</f>
        <v>0</v>
      </c>
      <c r="BJ1996" s="18" t="s">
        <v>90</v>
      </c>
      <c r="BK1996" s="146">
        <f>ROUND(I1996*H1996,2)</f>
        <v>0</v>
      </c>
      <c r="BL1996" s="18" t="s">
        <v>454</v>
      </c>
      <c r="BM1996" s="145" t="s">
        <v>2674</v>
      </c>
    </row>
    <row r="1997" spans="2:65" s="1" customFormat="1" ht="11.25">
      <c r="B1997" s="33"/>
      <c r="D1997" s="147" t="s">
        <v>366</v>
      </c>
      <c r="F1997" s="148" t="s">
        <v>2675</v>
      </c>
      <c r="I1997" s="149"/>
      <c r="L1997" s="33"/>
      <c r="M1997" s="150"/>
      <c r="T1997" s="54"/>
      <c r="AT1997" s="18" t="s">
        <v>366</v>
      </c>
      <c r="AU1997" s="18" t="s">
        <v>90</v>
      </c>
    </row>
    <row r="1998" spans="2:65" s="11" customFormat="1" ht="22.9" customHeight="1">
      <c r="B1998" s="122"/>
      <c r="D1998" s="123" t="s">
        <v>76</v>
      </c>
      <c r="E1998" s="132" t="s">
        <v>2676</v>
      </c>
      <c r="F1998" s="132" t="s">
        <v>2677</v>
      </c>
      <c r="I1998" s="125"/>
      <c r="J1998" s="133">
        <f>BK1998</f>
        <v>0</v>
      </c>
      <c r="L1998" s="122"/>
      <c r="M1998" s="127"/>
      <c r="P1998" s="128">
        <f>SUM(P1999:P2113)</f>
        <v>0</v>
      </c>
      <c r="R1998" s="128">
        <f>SUM(R1999:R2113)</f>
        <v>3.1288018096120007</v>
      </c>
      <c r="T1998" s="129">
        <f>SUM(T1999:T2113)</f>
        <v>0</v>
      </c>
      <c r="AR1998" s="123" t="s">
        <v>90</v>
      </c>
      <c r="AT1998" s="130" t="s">
        <v>76</v>
      </c>
      <c r="AU1998" s="130" t="s">
        <v>84</v>
      </c>
      <c r="AY1998" s="123" t="s">
        <v>358</v>
      </c>
      <c r="BK1998" s="131">
        <f>SUM(BK1999:BK2113)</f>
        <v>0</v>
      </c>
    </row>
    <row r="1999" spans="2:65" s="1" customFormat="1" ht="24.2" customHeight="1">
      <c r="B1999" s="33"/>
      <c r="C1999" s="134" t="s">
        <v>452</v>
      </c>
      <c r="D1999" s="134" t="s">
        <v>360</v>
      </c>
      <c r="E1999" s="135" t="s">
        <v>2679</v>
      </c>
      <c r="F1999" s="136" t="s">
        <v>2680</v>
      </c>
      <c r="G1999" s="137" t="s">
        <v>195</v>
      </c>
      <c r="H1999" s="138">
        <v>309.16000000000003</v>
      </c>
      <c r="I1999" s="139"/>
      <c r="J1999" s="140">
        <f>ROUND(I1999*H1999,2)</f>
        <v>0</v>
      </c>
      <c r="K1999" s="136" t="s">
        <v>363</v>
      </c>
      <c r="L1999" s="33"/>
      <c r="M1999" s="141" t="s">
        <v>19</v>
      </c>
      <c r="N1999" s="142" t="s">
        <v>49</v>
      </c>
      <c r="P1999" s="143">
        <f>O1999*H1999</f>
        <v>0</v>
      </c>
      <c r="Q1999" s="143">
        <v>5.7599999999999997E-7</v>
      </c>
      <c r="R1999" s="143">
        <f>Q1999*H1999</f>
        <v>1.7807616000000001E-4</v>
      </c>
      <c r="S1999" s="143">
        <v>0</v>
      </c>
      <c r="T1999" s="144">
        <f>S1999*H1999</f>
        <v>0</v>
      </c>
      <c r="AR1999" s="145" t="s">
        <v>454</v>
      </c>
      <c r="AT1999" s="145" t="s">
        <v>360</v>
      </c>
      <c r="AU1999" s="145" t="s">
        <v>90</v>
      </c>
      <c r="AY1999" s="18" t="s">
        <v>358</v>
      </c>
      <c r="BE1999" s="146">
        <f>IF(N1999="základní",J1999,0)</f>
        <v>0</v>
      </c>
      <c r="BF1999" s="146">
        <f>IF(N1999="snížená",J1999,0)</f>
        <v>0</v>
      </c>
      <c r="BG1999" s="146">
        <f>IF(N1999="zákl. přenesená",J1999,0)</f>
        <v>0</v>
      </c>
      <c r="BH1999" s="146">
        <f>IF(N1999="sníž. přenesená",J1999,0)</f>
        <v>0</v>
      </c>
      <c r="BI1999" s="146">
        <f>IF(N1999="nulová",J1999,0)</f>
        <v>0</v>
      </c>
      <c r="BJ1999" s="18" t="s">
        <v>90</v>
      </c>
      <c r="BK1999" s="146">
        <f>ROUND(I1999*H1999,2)</f>
        <v>0</v>
      </c>
      <c r="BL1999" s="18" t="s">
        <v>454</v>
      </c>
      <c r="BM1999" s="145" t="s">
        <v>6501</v>
      </c>
    </row>
    <row r="2000" spans="2:65" s="1" customFormat="1" ht="11.25">
      <c r="B2000" s="33"/>
      <c r="D2000" s="147" t="s">
        <v>366</v>
      </c>
      <c r="F2000" s="148" t="s">
        <v>2682</v>
      </c>
      <c r="I2000" s="149"/>
      <c r="L2000" s="33"/>
      <c r="M2000" s="150"/>
      <c r="T2000" s="54"/>
      <c r="AT2000" s="18" t="s">
        <v>366</v>
      </c>
      <c r="AU2000" s="18" t="s">
        <v>90</v>
      </c>
    </row>
    <row r="2001" spans="2:65" s="13" customFormat="1" ht="11.25">
      <c r="B2001" s="158"/>
      <c r="D2001" s="152" t="s">
        <v>368</v>
      </c>
      <c r="E2001" s="159" t="s">
        <v>19</v>
      </c>
      <c r="F2001" s="160" t="s">
        <v>5602</v>
      </c>
      <c r="H2001" s="161">
        <v>309.16000000000003</v>
      </c>
      <c r="I2001" s="162"/>
      <c r="L2001" s="158"/>
      <c r="M2001" s="163"/>
      <c r="T2001" s="164"/>
      <c r="AT2001" s="159" t="s">
        <v>368</v>
      </c>
      <c r="AU2001" s="159" t="s">
        <v>90</v>
      </c>
      <c r="AV2001" s="13" t="s">
        <v>90</v>
      </c>
      <c r="AW2001" s="13" t="s">
        <v>36</v>
      </c>
      <c r="AX2001" s="13" t="s">
        <v>77</v>
      </c>
      <c r="AY2001" s="159" t="s">
        <v>358</v>
      </c>
    </row>
    <row r="2002" spans="2:65" s="14" customFormat="1" ht="11.25">
      <c r="B2002" s="165"/>
      <c r="D2002" s="152" t="s">
        <v>368</v>
      </c>
      <c r="E2002" s="166" t="s">
        <v>19</v>
      </c>
      <c r="F2002" s="167" t="s">
        <v>371</v>
      </c>
      <c r="H2002" s="168">
        <v>309.16000000000003</v>
      </c>
      <c r="I2002" s="169"/>
      <c r="L2002" s="165"/>
      <c r="M2002" s="170"/>
      <c r="T2002" s="171"/>
      <c r="AT2002" s="166" t="s">
        <v>368</v>
      </c>
      <c r="AU2002" s="166" t="s">
        <v>90</v>
      </c>
      <c r="AV2002" s="14" t="s">
        <v>364</v>
      </c>
      <c r="AW2002" s="14" t="s">
        <v>36</v>
      </c>
      <c r="AX2002" s="14" t="s">
        <v>84</v>
      </c>
      <c r="AY2002" s="166" t="s">
        <v>358</v>
      </c>
    </row>
    <row r="2003" spans="2:65" s="1" customFormat="1" ht="24.2" customHeight="1">
      <c r="B2003" s="33"/>
      <c r="C2003" s="134" t="s">
        <v>2375</v>
      </c>
      <c r="D2003" s="134" t="s">
        <v>360</v>
      </c>
      <c r="E2003" s="135" t="s">
        <v>2684</v>
      </c>
      <c r="F2003" s="136" t="s">
        <v>2685</v>
      </c>
      <c r="G2003" s="137" t="s">
        <v>195</v>
      </c>
      <c r="H2003" s="138">
        <v>16.928000000000001</v>
      </c>
      <c r="I2003" s="139"/>
      <c r="J2003" s="140">
        <f>ROUND(I2003*H2003,2)</f>
        <v>0</v>
      </c>
      <c r="K2003" s="136" t="s">
        <v>363</v>
      </c>
      <c r="L2003" s="33"/>
      <c r="M2003" s="141" t="s">
        <v>19</v>
      </c>
      <c r="N2003" s="142" t="s">
        <v>49</v>
      </c>
      <c r="P2003" s="143">
        <f>O2003*H2003</f>
        <v>0</v>
      </c>
      <c r="Q2003" s="143">
        <v>8.6400000000000001E-7</v>
      </c>
      <c r="R2003" s="143">
        <f>Q2003*H2003</f>
        <v>1.4625792000000001E-5</v>
      </c>
      <c r="S2003" s="143">
        <v>0</v>
      </c>
      <c r="T2003" s="144">
        <f>S2003*H2003</f>
        <v>0</v>
      </c>
      <c r="AR2003" s="145" t="s">
        <v>454</v>
      </c>
      <c r="AT2003" s="145" t="s">
        <v>360</v>
      </c>
      <c r="AU2003" s="145" t="s">
        <v>90</v>
      </c>
      <c r="AY2003" s="18" t="s">
        <v>358</v>
      </c>
      <c r="BE2003" s="146">
        <f>IF(N2003="základní",J2003,0)</f>
        <v>0</v>
      </c>
      <c r="BF2003" s="146">
        <f>IF(N2003="snížená",J2003,0)</f>
        <v>0</v>
      </c>
      <c r="BG2003" s="146">
        <f>IF(N2003="zákl. přenesená",J2003,0)</f>
        <v>0</v>
      </c>
      <c r="BH2003" s="146">
        <f>IF(N2003="sníž. přenesená",J2003,0)</f>
        <v>0</v>
      </c>
      <c r="BI2003" s="146">
        <f>IF(N2003="nulová",J2003,0)</f>
        <v>0</v>
      </c>
      <c r="BJ2003" s="18" t="s">
        <v>90</v>
      </c>
      <c r="BK2003" s="146">
        <f>ROUND(I2003*H2003,2)</f>
        <v>0</v>
      </c>
      <c r="BL2003" s="18" t="s">
        <v>454</v>
      </c>
      <c r="BM2003" s="145" t="s">
        <v>6502</v>
      </c>
    </row>
    <row r="2004" spans="2:65" s="1" customFormat="1" ht="11.25">
      <c r="B2004" s="33"/>
      <c r="D2004" s="147" t="s">
        <v>366</v>
      </c>
      <c r="F2004" s="148" t="s">
        <v>2687</v>
      </c>
      <c r="I2004" s="149"/>
      <c r="L2004" s="33"/>
      <c r="M2004" s="150"/>
      <c r="T2004" s="54"/>
      <c r="AT2004" s="18" t="s">
        <v>366</v>
      </c>
      <c r="AU2004" s="18" t="s">
        <v>90</v>
      </c>
    </row>
    <row r="2005" spans="2:65" s="13" customFormat="1" ht="11.25">
      <c r="B2005" s="158"/>
      <c r="D2005" s="152" t="s">
        <v>368</v>
      </c>
      <c r="E2005" s="159" t="s">
        <v>19</v>
      </c>
      <c r="F2005" s="160" t="s">
        <v>6503</v>
      </c>
      <c r="H2005" s="161">
        <v>16.928000000000001</v>
      </c>
      <c r="I2005" s="162"/>
      <c r="L2005" s="158"/>
      <c r="M2005" s="163"/>
      <c r="T2005" s="164"/>
      <c r="AT2005" s="159" t="s">
        <v>368</v>
      </c>
      <c r="AU2005" s="159" t="s">
        <v>90</v>
      </c>
      <c r="AV2005" s="13" t="s">
        <v>90</v>
      </c>
      <c r="AW2005" s="13" t="s">
        <v>36</v>
      </c>
      <c r="AX2005" s="13" t="s">
        <v>77</v>
      </c>
      <c r="AY2005" s="159" t="s">
        <v>358</v>
      </c>
    </row>
    <row r="2006" spans="2:65" s="14" customFormat="1" ht="11.25">
      <c r="B2006" s="165"/>
      <c r="D2006" s="152" t="s">
        <v>368</v>
      </c>
      <c r="E2006" s="166" t="s">
        <v>19</v>
      </c>
      <c r="F2006" s="167" t="s">
        <v>371</v>
      </c>
      <c r="H2006" s="168">
        <v>16.928000000000001</v>
      </c>
      <c r="I2006" s="169"/>
      <c r="L2006" s="165"/>
      <c r="M2006" s="170"/>
      <c r="T2006" s="171"/>
      <c r="AT2006" s="166" t="s">
        <v>368</v>
      </c>
      <c r="AU2006" s="166" t="s">
        <v>90</v>
      </c>
      <c r="AV2006" s="14" t="s">
        <v>364</v>
      </c>
      <c r="AW2006" s="14" t="s">
        <v>36</v>
      </c>
      <c r="AX2006" s="14" t="s">
        <v>84</v>
      </c>
      <c r="AY2006" s="166" t="s">
        <v>358</v>
      </c>
    </row>
    <row r="2007" spans="2:65" s="1" customFormat="1" ht="24.2" customHeight="1">
      <c r="B2007" s="33"/>
      <c r="C2007" s="134" t="s">
        <v>2379</v>
      </c>
      <c r="D2007" s="134" t="s">
        <v>360</v>
      </c>
      <c r="E2007" s="135" t="s">
        <v>2690</v>
      </c>
      <c r="F2007" s="136" t="s">
        <v>2691</v>
      </c>
      <c r="G2007" s="137" t="s">
        <v>195</v>
      </c>
      <c r="H2007" s="138">
        <v>309.16000000000003</v>
      </c>
      <c r="I2007" s="139"/>
      <c r="J2007" s="140">
        <f>ROUND(I2007*H2007,2)</f>
        <v>0</v>
      </c>
      <c r="K2007" s="136" t="s">
        <v>363</v>
      </c>
      <c r="L2007" s="33"/>
      <c r="M2007" s="141" t="s">
        <v>19</v>
      </c>
      <c r="N2007" s="142" t="s">
        <v>49</v>
      </c>
      <c r="P2007" s="143">
        <f>O2007*H2007</f>
        <v>0</v>
      </c>
      <c r="Q2007" s="143">
        <v>0</v>
      </c>
      <c r="R2007" s="143">
        <f>Q2007*H2007</f>
        <v>0</v>
      </c>
      <c r="S2007" s="143">
        <v>0</v>
      </c>
      <c r="T2007" s="144">
        <f>S2007*H2007</f>
        <v>0</v>
      </c>
      <c r="AR2007" s="145" t="s">
        <v>454</v>
      </c>
      <c r="AT2007" s="145" t="s">
        <v>360</v>
      </c>
      <c r="AU2007" s="145" t="s">
        <v>90</v>
      </c>
      <c r="AY2007" s="18" t="s">
        <v>358</v>
      </c>
      <c r="BE2007" s="146">
        <f>IF(N2007="základní",J2007,0)</f>
        <v>0</v>
      </c>
      <c r="BF2007" s="146">
        <f>IF(N2007="snížená",J2007,0)</f>
        <v>0</v>
      </c>
      <c r="BG2007" s="146">
        <f>IF(N2007="zákl. přenesená",J2007,0)</f>
        <v>0</v>
      </c>
      <c r="BH2007" s="146">
        <f>IF(N2007="sníž. přenesená",J2007,0)</f>
        <v>0</v>
      </c>
      <c r="BI2007" s="146">
        <f>IF(N2007="nulová",J2007,0)</f>
        <v>0</v>
      </c>
      <c r="BJ2007" s="18" t="s">
        <v>90</v>
      </c>
      <c r="BK2007" s="146">
        <f>ROUND(I2007*H2007,2)</f>
        <v>0</v>
      </c>
      <c r="BL2007" s="18" t="s">
        <v>454</v>
      </c>
      <c r="BM2007" s="145" t="s">
        <v>6504</v>
      </c>
    </row>
    <row r="2008" spans="2:65" s="1" customFormat="1" ht="11.25">
      <c r="B2008" s="33"/>
      <c r="D2008" s="147" t="s">
        <v>366</v>
      </c>
      <c r="F2008" s="148" t="s">
        <v>2693</v>
      </c>
      <c r="I2008" s="149"/>
      <c r="L2008" s="33"/>
      <c r="M2008" s="150"/>
      <c r="T2008" s="54"/>
      <c r="AT2008" s="18" t="s">
        <v>366</v>
      </c>
      <c r="AU2008" s="18" t="s">
        <v>90</v>
      </c>
    </row>
    <row r="2009" spans="2:65" s="12" customFormat="1" ht="11.25">
      <c r="B2009" s="151"/>
      <c r="D2009" s="152" t="s">
        <v>368</v>
      </c>
      <c r="E2009" s="153" t="s">
        <v>19</v>
      </c>
      <c r="F2009" s="154" t="s">
        <v>1160</v>
      </c>
      <c r="H2009" s="153" t="s">
        <v>19</v>
      </c>
      <c r="I2009" s="155"/>
      <c r="L2009" s="151"/>
      <c r="M2009" s="156"/>
      <c r="T2009" s="157"/>
      <c r="AT2009" s="153" t="s">
        <v>368</v>
      </c>
      <c r="AU2009" s="153" t="s">
        <v>90</v>
      </c>
      <c r="AV2009" s="12" t="s">
        <v>84</v>
      </c>
      <c r="AW2009" s="12" t="s">
        <v>36</v>
      </c>
      <c r="AX2009" s="12" t="s">
        <v>77</v>
      </c>
      <c r="AY2009" s="153" t="s">
        <v>358</v>
      </c>
    </row>
    <row r="2010" spans="2:65" s="12" customFormat="1" ht="11.25">
      <c r="B2010" s="151"/>
      <c r="D2010" s="152" t="s">
        <v>368</v>
      </c>
      <c r="E2010" s="153" t="s">
        <v>19</v>
      </c>
      <c r="F2010" s="154" t="s">
        <v>5634</v>
      </c>
      <c r="H2010" s="153" t="s">
        <v>19</v>
      </c>
      <c r="I2010" s="155"/>
      <c r="L2010" s="151"/>
      <c r="M2010" s="156"/>
      <c r="T2010" s="157"/>
      <c r="AT2010" s="153" t="s">
        <v>368</v>
      </c>
      <c r="AU2010" s="153" t="s">
        <v>90</v>
      </c>
      <c r="AV2010" s="12" t="s">
        <v>84</v>
      </c>
      <c r="AW2010" s="12" t="s">
        <v>36</v>
      </c>
      <c r="AX2010" s="12" t="s">
        <v>77</v>
      </c>
      <c r="AY2010" s="153" t="s">
        <v>358</v>
      </c>
    </row>
    <row r="2011" spans="2:65" s="12" customFormat="1" ht="11.25">
      <c r="B2011" s="151"/>
      <c r="D2011" s="152" t="s">
        <v>368</v>
      </c>
      <c r="E2011" s="153" t="s">
        <v>19</v>
      </c>
      <c r="F2011" s="154" t="s">
        <v>5690</v>
      </c>
      <c r="H2011" s="153" t="s">
        <v>19</v>
      </c>
      <c r="I2011" s="155"/>
      <c r="L2011" s="151"/>
      <c r="M2011" s="156"/>
      <c r="T2011" s="157"/>
      <c r="AT2011" s="153" t="s">
        <v>368</v>
      </c>
      <c r="AU2011" s="153" t="s">
        <v>90</v>
      </c>
      <c r="AV2011" s="12" t="s">
        <v>84</v>
      </c>
      <c r="AW2011" s="12" t="s">
        <v>36</v>
      </c>
      <c r="AX2011" s="12" t="s">
        <v>77</v>
      </c>
      <c r="AY2011" s="153" t="s">
        <v>358</v>
      </c>
    </row>
    <row r="2012" spans="2:65" s="13" customFormat="1" ht="11.25">
      <c r="B2012" s="158"/>
      <c r="D2012" s="152" t="s">
        <v>368</v>
      </c>
      <c r="E2012" s="159" t="s">
        <v>19</v>
      </c>
      <c r="F2012" s="160" t="s">
        <v>6162</v>
      </c>
      <c r="H2012" s="161">
        <v>7.08</v>
      </c>
      <c r="I2012" s="162"/>
      <c r="L2012" s="158"/>
      <c r="M2012" s="163"/>
      <c r="T2012" s="164"/>
      <c r="AT2012" s="159" t="s">
        <v>368</v>
      </c>
      <c r="AU2012" s="159" t="s">
        <v>90</v>
      </c>
      <c r="AV2012" s="13" t="s">
        <v>90</v>
      </c>
      <c r="AW2012" s="13" t="s">
        <v>36</v>
      </c>
      <c r="AX2012" s="13" t="s">
        <v>77</v>
      </c>
      <c r="AY2012" s="159" t="s">
        <v>358</v>
      </c>
    </row>
    <row r="2013" spans="2:65" s="13" customFormat="1" ht="11.25">
      <c r="B2013" s="158"/>
      <c r="D2013" s="152" t="s">
        <v>368</v>
      </c>
      <c r="E2013" s="159" t="s">
        <v>19</v>
      </c>
      <c r="F2013" s="160" t="s">
        <v>6163</v>
      </c>
      <c r="H2013" s="161">
        <v>33.799999999999997</v>
      </c>
      <c r="I2013" s="162"/>
      <c r="L2013" s="158"/>
      <c r="M2013" s="163"/>
      <c r="T2013" s="164"/>
      <c r="AT2013" s="159" t="s">
        <v>368</v>
      </c>
      <c r="AU2013" s="159" t="s">
        <v>90</v>
      </c>
      <c r="AV2013" s="13" t="s">
        <v>90</v>
      </c>
      <c r="AW2013" s="13" t="s">
        <v>36</v>
      </c>
      <c r="AX2013" s="13" t="s">
        <v>77</v>
      </c>
      <c r="AY2013" s="159" t="s">
        <v>358</v>
      </c>
    </row>
    <row r="2014" spans="2:65" s="13" customFormat="1" ht="11.25">
      <c r="B2014" s="158"/>
      <c r="D2014" s="152" t="s">
        <v>368</v>
      </c>
      <c r="E2014" s="159" t="s">
        <v>19</v>
      </c>
      <c r="F2014" s="160" t="s">
        <v>6164</v>
      </c>
      <c r="H2014" s="161">
        <v>16.32</v>
      </c>
      <c r="I2014" s="162"/>
      <c r="L2014" s="158"/>
      <c r="M2014" s="163"/>
      <c r="T2014" s="164"/>
      <c r="AT2014" s="159" t="s">
        <v>368</v>
      </c>
      <c r="AU2014" s="159" t="s">
        <v>90</v>
      </c>
      <c r="AV2014" s="13" t="s">
        <v>90</v>
      </c>
      <c r="AW2014" s="13" t="s">
        <v>36</v>
      </c>
      <c r="AX2014" s="13" t="s">
        <v>77</v>
      </c>
      <c r="AY2014" s="159" t="s">
        <v>358</v>
      </c>
    </row>
    <row r="2015" spans="2:65" s="13" customFormat="1" ht="11.25">
      <c r="B2015" s="158"/>
      <c r="D2015" s="152" t="s">
        <v>368</v>
      </c>
      <c r="E2015" s="159" t="s">
        <v>19</v>
      </c>
      <c r="F2015" s="160" t="s">
        <v>6165</v>
      </c>
      <c r="H2015" s="161">
        <v>3.88</v>
      </c>
      <c r="I2015" s="162"/>
      <c r="L2015" s="158"/>
      <c r="M2015" s="163"/>
      <c r="T2015" s="164"/>
      <c r="AT2015" s="159" t="s">
        <v>368</v>
      </c>
      <c r="AU2015" s="159" t="s">
        <v>90</v>
      </c>
      <c r="AV2015" s="13" t="s">
        <v>90</v>
      </c>
      <c r="AW2015" s="13" t="s">
        <v>36</v>
      </c>
      <c r="AX2015" s="13" t="s">
        <v>77</v>
      </c>
      <c r="AY2015" s="159" t="s">
        <v>358</v>
      </c>
    </row>
    <row r="2016" spans="2:65" s="13" customFormat="1" ht="11.25">
      <c r="B2016" s="158"/>
      <c r="D2016" s="152" t="s">
        <v>368</v>
      </c>
      <c r="E2016" s="159" t="s">
        <v>19</v>
      </c>
      <c r="F2016" s="160" t="s">
        <v>6166</v>
      </c>
      <c r="H2016" s="161">
        <v>12.02</v>
      </c>
      <c r="I2016" s="162"/>
      <c r="L2016" s="158"/>
      <c r="M2016" s="163"/>
      <c r="T2016" s="164"/>
      <c r="AT2016" s="159" t="s">
        <v>368</v>
      </c>
      <c r="AU2016" s="159" t="s">
        <v>90</v>
      </c>
      <c r="AV2016" s="13" t="s">
        <v>90</v>
      </c>
      <c r="AW2016" s="13" t="s">
        <v>36</v>
      </c>
      <c r="AX2016" s="13" t="s">
        <v>77</v>
      </c>
      <c r="AY2016" s="159" t="s">
        <v>358</v>
      </c>
    </row>
    <row r="2017" spans="2:51" s="13" customFormat="1" ht="11.25">
      <c r="B2017" s="158"/>
      <c r="D2017" s="152" t="s">
        <v>368</v>
      </c>
      <c r="E2017" s="159" t="s">
        <v>19</v>
      </c>
      <c r="F2017" s="160" t="s">
        <v>6505</v>
      </c>
      <c r="H2017" s="161">
        <v>75.98</v>
      </c>
      <c r="I2017" s="162"/>
      <c r="L2017" s="158"/>
      <c r="M2017" s="163"/>
      <c r="T2017" s="164"/>
      <c r="AT2017" s="159" t="s">
        <v>368</v>
      </c>
      <c r="AU2017" s="159" t="s">
        <v>90</v>
      </c>
      <c r="AV2017" s="13" t="s">
        <v>90</v>
      </c>
      <c r="AW2017" s="13" t="s">
        <v>36</v>
      </c>
      <c r="AX2017" s="13" t="s">
        <v>77</v>
      </c>
      <c r="AY2017" s="159" t="s">
        <v>358</v>
      </c>
    </row>
    <row r="2018" spans="2:51" s="13" customFormat="1" ht="11.25">
      <c r="B2018" s="158"/>
      <c r="D2018" s="152" t="s">
        <v>368</v>
      </c>
      <c r="E2018" s="159" t="s">
        <v>19</v>
      </c>
      <c r="F2018" s="160" t="s">
        <v>6168</v>
      </c>
      <c r="H2018" s="161">
        <v>14.99</v>
      </c>
      <c r="I2018" s="162"/>
      <c r="L2018" s="158"/>
      <c r="M2018" s="163"/>
      <c r="T2018" s="164"/>
      <c r="AT2018" s="159" t="s">
        <v>368</v>
      </c>
      <c r="AU2018" s="159" t="s">
        <v>90</v>
      </c>
      <c r="AV2018" s="13" t="s">
        <v>90</v>
      </c>
      <c r="AW2018" s="13" t="s">
        <v>36</v>
      </c>
      <c r="AX2018" s="13" t="s">
        <v>77</v>
      </c>
      <c r="AY2018" s="159" t="s">
        <v>358</v>
      </c>
    </row>
    <row r="2019" spans="2:51" s="13" customFormat="1" ht="11.25">
      <c r="B2019" s="158"/>
      <c r="D2019" s="152" t="s">
        <v>368</v>
      </c>
      <c r="E2019" s="159" t="s">
        <v>19</v>
      </c>
      <c r="F2019" s="160" t="s">
        <v>6169</v>
      </c>
      <c r="H2019" s="161">
        <v>2.19</v>
      </c>
      <c r="I2019" s="162"/>
      <c r="L2019" s="158"/>
      <c r="M2019" s="163"/>
      <c r="T2019" s="164"/>
      <c r="AT2019" s="159" t="s">
        <v>368</v>
      </c>
      <c r="AU2019" s="159" t="s">
        <v>90</v>
      </c>
      <c r="AV2019" s="13" t="s">
        <v>90</v>
      </c>
      <c r="AW2019" s="13" t="s">
        <v>36</v>
      </c>
      <c r="AX2019" s="13" t="s">
        <v>77</v>
      </c>
      <c r="AY2019" s="159" t="s">
        <v>358</v>
      </c>
    </row>
    <row r="2020" spans="2:51" s="15" customFormat="1" ht="11.25">
      <c r="B2020" s="172"/>
      <c r="D2020" s="152" t="s">
        <v>368</v>
      </c>
      <c r="E2020" s="173" t="s">
        <v>5609</v>
      </c>
      <c r="F2020" s="174" t="s">
        <v>416</v>
      </c>
      <c r="H2020" s="175">
        <v>166.26</v>
      </c>
      <c r="I2020" s="176"/>
      <c r="L2020" s="172"/>
      <c r="M2020" s="177"/>
      <c r="T2020" s="178"/>
      <c r="AT2020" s="173" t="s">
        <v>368</v>
      </c>
      <c r="AU2020" s="173" t="s">
        <v>90</v>
      </c>
      <c r="AV2020" s="15" t="s">
        <v>97</v>
      </c>
      <c r="AW2020" s="15" t="s">
        <v>36</v>
      </c>
      <c r="AX2020" s="15" t="s">
        <v>77</v>
      </c>
      <c r="AY2020" s="173" t="s">
        <v>358</v>
      </c>
    </row>
    <row r="2021" spans="2:51" s="12" customFormat="1" ht="11.25">
      <c r="B2021" s="151"/>
      <c r="D2021" s="152" t="s">
        <v>368</v>
      </c>
      <c r="E2021" s="153" t="s">
        <v>19</v>
      </c>
      <c r="F2021" s="154" t="s">
        <v>5694</v>
      </c>
      <c r="H2021" s="153" t="s">
        <v>19</v>
      </c>
      <c r="I2021" s="155"/>
      <c r="L2021" s="151"/>
      <c r="M2021" s="156"/>
      <c r="T2021" s="157"/>
      <c r="AT2021" s="153" t="s">
        <v>368</v>
      </c>
      <c r="AU2021" s="153" t="s">
        <v>90</v>
      </c>
      <c r="AV2021" s="12" t="s">
        <v>84</v>
      </c>
      <c r="AW2021" s="12" t="s">
        <v>36</v>
      </c>
      <c r="AX2021" s="12" t="s">
        <v>77</v>
      </c>
      <c r="AY2021" s="153" t="s">
        <v>358</v>
      </c>
    </row>
    <row r="2022" spans="2:51" s="13" customFormat="1" ht="11.25">
      <c r="B2022" s="158"/>
      <c r="D2022" s="152" t="s">
        <v>368</v>
      </c>
      <c r="E2022" s="159" t="s">
        <v>19</v>
      </c>
      <c r="F2022" s="160" t="s">
        <v>6170</v>
      </c>
      <c r="H2022" s="161">
        <v>32.200000000000003</v>
      </c>
      <c r="I2022" s="162"/>
      <c r="L2022" s="158"/>
      <c r="M2022" s="163"/>
      <c r="T2022" s="164"/>
      <c r="AT2022" s="159" t="s">
        <v>368</v>
      </c>
      <c r="AU2022" s="159" t="s">
        <v>90</v>
      </c>
      <c r="AV2022" s="13" t="s">
        <v>90</v>
      </c>
      <c r="AW2022" s="13" t="s">
        <v>36</v>
      </c>
      <c r="AX2022" s="13" t="s">
        <v>77</v>
      </c>
      <c r="AY2022" s="159" t="s">
        <v>358</v>
      </c>
    </row>
    <row r="2023" spans="2:51" s="13" customFormat="1" ht="11.25">
      <c r="B2023" s="158"/>
      <c r="D2023" s="152" t="s">
        <v>368</v>
      </c>
      <c r="E2023" s="159" t="s">
        <v>19</v>
      </c>
      <c r="F2023" s="160" t="s">
        <v>6172</v>
      </c>
      <c r="H2023" s="161">
        <v>11.97</v>
      </c>
      <c r="I2023" s="162"/>
      <c r="L2023" s="158"/>
      <c r="M2023" s="163"/>
      <c r="T2023" s="164"/>
      <c r="AT2023" s="159" t="s">
        <v>368</v>
      </c>
      <c r="AU2023" s="159" t="s">
        <v>90</v>
      </c>
      <c r="AV2023" s="13" t="s">
        <v>90</v>
      </c>
      <c r="AW2023" s="13" t="s">
        <v>36</v>
      </c>
      <c r="AX2023" s="13" t="s">
        <v>77</v>
      </c>
      <c r="AY2023" s="159" t="s">
        <v>358</v>
      </c>
    </row>
    <row r="2024" spans="2:51" s="13" customFormat="1" ht="11.25">
      <c r="B2024" s="158"/>
      <c r="D2024" s="152" t="s">
        <v>368</v>
      </c>
      <c r="E2024" s="159" t="s">
        <v>19</v>
      </c>
      <c r="F2024" s="160" t="s">
        <v>6173</v>
      </c>
      <c r="H2024" s="161">
        <v>16.39</v>
      </c>
      <c r="I2024" s="162"/>
      <c r="L2024" s="158"/>
      <c r="M2024" s="163"/>
      <c r="T2024" s="164"/>
      <c r="AT2024" s="159" t="s">
        <v>368</v>
      </c>
      <c r="AU2024" s="159" t="s">
        <v>90</v>
      </c>
      <c r="AV2024" s="13" t="s">
        <v>90</v>
      </c>
      <c r="AW2024" s="13" t="s">
        <v>36</v>
      </c>
      <c r="AX2024" s="13" t="s">
        <v>77</v>
      </c>
      <c r="AY2024" s="159" t="s">
        <v>358</v>
      </c>
    </row>
    <row r="2025" spans="2:51" s="13" customFormat="1" ht="11.25">
      <c r="B2025" s="158"/>
      <c r="D2025" s="152" t="s">
        <v>368</v>
      </c>
      <c r="E2025" s="159" t="s">
        <v>19</v>
      </c>
      <c r="F2025" s="160" t="s">
        <v>6174</v>
      </c>
      <c r="H2025" s="161">
        <v>18.309999999999999</v>
      </c>
      <c r="I2025" s="162"/>
      <c r="L2025" s="158"/>
      <c r="M2025" s="163"/>
      <c r="T2025" s="164"/>
      <c r="AT2025" s="159" t="s">
        <v>368</v>
      </c>
      <c r="AU2025" s="159" t="s">
        <v>90</v>
      </c>
      <c r="AV2025" s="13" t="s">
        <v>90</v>
      </c>
      <c r="AW2025" s="13" t="s">
        <v>36</v>
      </c>
      <c r="AX2025" s="13" t="s">
        <v>77</v>
      </c>
      <c r="AY2025" s="159" t="s">
        <v>358</v>
      </c>
    </row>
    <row r="2026" spans="2:51" s="13" customFormat="1" ht="11.25">
      <c r="B2026" s="158"/>
      <c r="D2026" s="152" t="s">
        <v>368</v>
      </c>
      <c r="E2026" s="159" t="s">
        <v>19</v>
      </c>
      <c r="F2026" s="160" t="s">
        <v>6175</v>
      </c>
      <c r="H2026" s="161">
        <v>8.44</v>
      </c>
      <c r="I2026" s="162"/>
      <c r="L2026" s="158"/>
      <c r="M2026" s="163"/>
      <c r="T2026" s="164"/>
      <c r="AT2026" s="159" t="s">
        <v>368</v>
      </c>
      <c r="AU2026" s="159" t="s">
        <v>90</v>
      </c>
      <c r="AV2026" s="13" t="s">
        <v>90</v>
      </c>
      <c r="AW2026" s="13" t="s">
        <v>36</v>
      </c>
      <c r="AX2026" s="13" t="s">
        <v>77</v>
      </c>
      <c r="AY2026" s="159" t="s">
        <v>358</v>
      </c>
    </row>
    <row r="2027" spans="2:51" s="13" customFormat="1" ht="11.25">
      <c r="B2027" s="158"/>
      <c r="D2027" s="152" t="s">
        <v>368</v>
      </c>
      <c r="E2027" s="159" t="s">
        <v>19</v>
      </c>
      <c r="F2027" s="160" t="s">
        <v>6177</v>
      </c>
      <c r="H2027" s="161">
        <v>8.08</v>
      </c>
      <c r="I2027" s="162"/>
      <c r="L2027" s="158"/>
      <c r="M2027" s="163"/>
      <c r="T2027" s="164"/>
      <c r="AT2027" s="159" t="s">
        <v>368</v>
      </c>
      <c r="AU2027" s="159" t="s">
        <v>90</v>
      </c>
      <c r="AV2027" s="13" t="s">
        <v>90</v>
      </c>
      <c r="AW2027" s="13" t="s">
        <v>36</v>
      </c>
      <c r="AX2027" s="13" t="s">
        <v>77</v>
      </c>
      <c r="AY2027" s="159" t="s">
        <v>358</v>
      </c>
    </row>
    <row r="2028" spans="2:51" s="13" customFormat="1" ht="11.25">
      <c r="B2028" s="158"/>
      <c r="D2028" s="152" t="s">
        <v>368</v>
      </c>
      <c r="E2028" s="159" t="s">
        <v>19</v>
      </c>
      <c r="F2028" s="160" t="s">
        <v>6178</v>
      </c>
      <c r="H2028" s="161">
        <v>16.170000000000002</v>
      </c>
      <c r="I2028" s="162"/>
      <c r="L2028" s="158"/>
      <c r="M2028" s="163"/>
      <c r="T2028" s="164"/>
      <c r="AT2028" s="159" t="s">
        <v>368</v>
      </c>
      <c r="AU2028" s="159" t="s">
        <v>90</v>
      </c>
      <c r="AV2028" s="13" t="s">
        <v>90</v>
      </c>
      <c r="AW2028" s="13" t="s">
        <v>36</v>
      </c>
      <c r="AX2028" s="13" t="s">
        <v>77</v>
      </c>
      <c r="AY2028" s="159" t="s">
        <v>358</v>
      </c>
    </row>
    <row r="2029" spans="2:51" s="13" customFormat="1" ht="11.25">
      <c r="B2029" s="158"/>
      <c r="D2029" s="152" t="s">
        <v>368</v>
      </c>
      <c r="E2029" s="159" t="s">
        <v>19</v>
      </c>
      <c r="F2029" s="160" t="s">
        <v>6180</v>
      </c>
      <c r="H2029" s="161">
        <v>8.17</v>
      </c>
      <c r="I2029" s="162"/>
      <c r="L2029" s="158"/>
      <c r="M2029" s="163"/>
      <c r="T2029" s="164"/>
      <c r="AT2029" s="159" t="s">
        <v>368</v>
      </c>
      <c r="AU2029" s="159" t="s">
        <v>90</v>
      </c>
      <c r="AV2029" s="13" t="s">
        <v>90</v>
      </c>
      <c r="AW2029" s="13" t="s">
        <v>36</v>
      </c>
      <c r="AX2029" s="13" t="s">
        <v>77</v>
      </c>
      <c r="AY2029" s="159" t="s">
        <v>358</v>
      </c>
    </row>
    <row r="2030" spans="2:51" s="13" customFormat="1" ht="11.25">
      <c r="B2030" s="158"/>
      <c r="D2030" s="152" t="s">
        <v>368</v>
      </c>
      <c r="E2030" s="159" t="s">
        <v>19</v>
      </c>
      <c r="F2030" s="160" t="s">
        <v>6181</v>
      </c>
      <c r="H2030" s="161">
        <v>2.19</v>
      </c>
      <c r="I2030" s="162"/>
      <c r="L2030" s="158"/>
      <c r="M2030" s="163"/>
      <c r="T2030" s="164"/>
      <c r="AT2030" s="159" t="s">
        <v>368</v>
      </c>
      <c r="AU2030" s="159" t="s">
        <v>90</v>
      </c>
      <c r="AV2030" s="13" t="s">
        <v>90</v>
      </c>
      <c r="AW2030" s="13" t="s">
        <v>36</v>
      </c>
      <c r="AX2030" s="13" t="s">
        <v>77</v>
      </c>
      <c r="AY2030" s="159" t="s">
        <v>358</v>
      </c>
    </row>
    <row r="2031" spans="2:51" s="15" customFormat="1" ht="11.25">
      <c r="B2031" s="172"/>
      <c r="D2031" s="152" t="s">
        <v>368</v>
      </c>
      <c r="E2031" s="173" t="s">
        <v>5606</v>
      </c>
      <c r="F2031" s="174" t="s">
        <v>416</v>
      </c>
      <c r="H2031" s="175">
        <v>121.92</v>
      </c>
      <c r="I2031" s="176"/>
      <c r="L2031" s="172"/>
      <c r="M2031" s="177"/>
      <c r="T2031" s="178"/>
      <c r="AT2031" s="173" t="s">
        <v>368</v>
      </c>
      <c r="AU2031" s="173" t="s">
        <v>90</v>
      </c>
      <c r="AV2031" s="15" t="s">
        <v>97</v>
      </c>
      <c r="AW2031" s="15" t="s">
        <v>36</v>
      </c>
      <c r="AX2031" s="15" t="s">
        <v>77</v>
      </c>
      <c r="AY2031" s="173" t="s">
        <v>358</v>
      </c>
    </row>
    <row r="2032" spans="2:51" s="13" customFormat="1" ht="11.25">
      <c r="B2032" s="158"/>
      <c r="D2032" s="152" t="s">
        <v>368</v>
      </c>
      <c r="E2032" s="159" t="s">
        <v>19</v>
      </c>
      <c r="F2032" s="160" t="s">
        <v>6171</v>
      </c>
      <c r="H2032" s="161">
        <v>20.98</v>
      </c>
      <c r="I2032" s="162"/>
      <c r="L2032" s="158"/>
      <c r="M2032" s="163"/>
      <c r="T2032" s="164"/>
      <c r="AT2032" s="159" t="s">
        <v>368</v>
      </c>
      <c r="AU2032" s="159" t="s">
        <v>90</v>
      </c>
      <c r="AV2032" s="13" t="s">
        <v>90</v>
      </c>
      <c r="AW2032" s="13" t="s">
        <v>36</v>
      </c>
      <c r="AX2032" s="13" t="s">
        <v>77</v>
      </c>
      <c r="AY2032" s="159" t="s">
        <v>358</v>
      </c>
    </row>
    <row r="2033" spans="2:65" s="15" customFormat="1" ht="11.25">
      <c r="B2033" s="172"/>
      <c r="D2033" s="152" t="s">
        <v>368</v>
      </c>
      <c r="E2033" s="173" t="s">
        <v>6506</v>
      </c>
      <c r="F2033" s="174" t="s">
        <v>416</v>
      </c>
      <c r="H2033" s="175">
        <v>20.98</v>
      </c>
      <c r="I2033" s="176"/>
      <c r="L2033" s="172"/>
      <c r="M2033" s="177"/>
      <c r="T2033" s="178"/>
      <c r="AT2033" s="173" t="s">
        <v>368</v>
      </c>
      <c r="AU2033" s="173" t="s">
        <v>90</v>
      </c>
      <c r="AV2033" s="15" t="s">
        <v>97</v>
      </c>
      <c r="AW2033" s="15" t="s">
        <v>36</v>
      </c>
      <c r="AX2033" s="15" t="s">
        <v>77</v>
      </c>
      <c r="AY2033" s="173" t="s">
        <v>358</v>
      </c>
    </row>
    <row r="2034" spans="2:65" s="14" customFormat="1" ht="11.25">
      <c r="B2034" s="165"/>
      <c r="D2034" s="152" t="s">
        <v>368</v>
      </c>
      <c r="E2034" s="166" t="s">
        <v>5602</v>
      </c>
      <c r="F2034" s="167" t="s">
        <v>371</v>
      </c>
      <c r="H2034" s="168">
        <v>309.16000000000003</v>
      </c>
      <c r="I2034" s="169"/>
      <c r="L2034" s="165"/>
      <c r="M2034" s="170"/>
      <c r="T2034" s="171"/>
      <c r="AT2034" s="166" t="s">
        <v>368</v>
      </c>
      <c r="AU2034" s="166" t="s">
        <v>90</v>
      </c>
      <c r="AV2034" s="14" t="s">
        <v>364</v>
      </c>
      <c r="AW2034" s="14" t="s">
        <v>36</v>
      </c>
      <c r="AX2034" s="14" t="s">
        <v>84</v>
      </c>
      <c r="AY2034" s="166" t="s">
        <v>358</v>
      </c>
    </row>
    <row r="2035" spans="2:65" s="1" customFormat="1" ht="24.2" customHeight="1">
      <c r="B2035" s="33"/>
      <c r="C2035" s="134" t="s">
        <v>2384</v>
      </c>
      <c r="D2035" s="134" t="s">
        <v>360</v>
      </c>
      <c r="E2035" s="135" t="s">
        <v>2697</v>
      </c>
      <c r="F2035" s="136" t="s">
        <v>2698</v>
      </c>
      <c r="G2035" s="137" t="s">
        <v>195</v>
      </c>
      <c r="H2035" s="138">
        <v>16.928000000000001</v>
      </c>
      <c r="I2035" s="139"/>
      <c r="J2035" s="140">
        <f>ROUND(I2035*H2035,2)</f>
        <v>0</v>
      </c>
      <c r="K2035" s="136" t="s">
        <v>363</v>
      </c>
      <c r="L2035" s="33"/>
      <c r="M2035" s="141" t="s">
        <v>19</v>
      </c>
      <c r="N2035" s="142" t="s">
        <v>49</v>
      </c>
      <c r="P2035" s="143">
        <f>O2035*H2035</f>
        <v>0</v>
      </c>
      <c r="Q2035" s="143">
        <v>0</v>
      </c>
      <c r="R2035" s="143">
        <f>Q2035*H2035</f>
        <v>0</v>
      </c>
      <c r="S2035" s="143">
        <v>0</v>
      </c>
      <c r="T2035" s="144">
        <f>S2035*H2035</f>
        <v>0</v>
      </c>
      <c r="AR2035" s="145" t="s">
        <v>454</v>
      </c>
      <c r="AT2035" s="145" t="s">
        <v>360</v>
      </c>
      <c r="AU2035" s="145" t="s">
        <v>90</v>
      </c>
      <c r="AY2035" s="18" t="s">
        <v>358</v>
      </c>
      <c r="BE2035" s="146">
        <f>IF(N2035="základní",J2035,0)</f>
        <v>0</v>
      </c>
      <c r="BF2035" s="146">
        <f>IF(N2035="snížená",J2035,0)</f>
        <v>0</v>
      </c>
      <c r="BG2035" s="146">
        <f>IF(N2035="zákl. přenesená",J2035,0)</f>
        <v>0</v>
      </c>
      <c r="BH2035" s="146">
        <f>IF(N2035="sníž. přenesená",J2035,0)</f>
        <v>0</v>
      </c>
      <c r="BI2035" s="146">
        <f>IF(N2035="nulová",J2035,0)</f>
        <v>0</v>
      </c>
      <c r="BJ2035" s="18" t="s">
        <v>90</v>
      </c>
      <c r="BK2035" s="146">
        <f>ROUND(I2035*H2035,2)</f>
        <v>0</v>
      </c>
      <c r="BL2035" s="18" t="s">
        <v>454</v>
      </c>
      <c r="BM2035" s="145" t="s">
        <v>6507</v>
      </c>
    </row>
    <row r="2036" spans="2:65" s="1" customFormat="1" ht="11.25">
      <c r="B2036" s="33"/>
      <c r="D2036" s="147" t="s">
        <v>366</v>
      </c>
      <c r="F2036" s="148" t="s">
        <v>2700</v>
      </c>
      <c r="I2036" s="149"/>
      <c r="L2036" s="33"/>
      <c r="M2036" s="150"/>
      <c r="T2036" s="54"/>
      <c r="AT2036" s="18" t="s">
        <v>366</v>
      </c>
      <c r="AU2036" s="18" t="s">
        <v>90</v>
      </c>
    </row>
    <row r="2037" spans="2:65" s="13" customFormat="1" ht="11.25">
      <c r="B2037" s="158"/>
      <c r="D2037" s="152" t="s">
        <v>368</v>
      </c>
      <c r="E2037" s="159" t="s">
        <v>19</v>
      </c>
      <c r="F2037" s="160" t="s">
        <v>6503</v>
      </c>
      <c r="H2037" s="161">
        <v>16.928000000000001</v>
      </c>
      <c r="I2037" s="162"/>
      <c r="L2037" s="158"/>
      <c r="M2037" s="163"/>
      <c r="T2037" s="164"/>
      <c r="AT2037" s="159" t="s">
        <v>368</v>
      </c>
      <c r="AU2037" s="159" t="s">
        <v>90</v>
      </c>
      <c r="AV2037" s="13" t="s">
        <v>90</v>
      </c>
      <c r="AW2037" s="13" t="s">
        <v>36</v>
      </c>
      <c r="AX2037" s="13" t="s">
        <v>77</v>
      </c>
      <c r="AY2037" s="159" t="s">
        <v>358</v>
      </c>
    </row>
    <row r="2038" spans="2:65" s="14" customFormat="1" ht="11.25">
      <c r="B2038" s="165"/>
      <c r="D2038" s="152" t="s">
        <v>368</v>
      </c>
      <c r="E2038" s="166" t="s">
        <v>19</v>
      </c>
      <c r="F2038" s="167" t="s">
        <v>371</v>
      </c>
      <c r="H2038" s="168">
        <v>16.928000000000001</v>
      </c>
      <c r="I2038" s="169"/>
      <c r="L2038" s="165"/>
      <c r="M2038" s="170"/>
      <c r="T2038" s="171"/>
      <c r="AT2038" s="166" t="s">
        <v>368</v>
      </c>
      <c r="AU2038" s="166" t="s">
        <v>90</v>
      </c>
      <c r="AV2038" s="14" t="s">
        <v>364</v>
      </c>
      <c r="AW2038" s="14" t="s">
        <v>36</v>
      </c>
      <c r="AX2038" s="14" t="s">
        <v>84</v>
      </c>
      <c r="AY2038" s="166" t="s">
        <v>358</v>
      </c>
    </row>
    <row r="2039" spans="2:65" s="1" customFormat="1" ht="24.2" customHeight="1">
      <c r="B2039" s="33"/>
      <c r="C2039" s="134" t="s">
        <v>2388</v>
      </c>
      <c r="D2039" s="134" t="s">
        <v>360</v>
      </c>
      <c r="E2039" s="135" t="s">
        <v>2702</v>
      </c>
      <c r="F2039" s="136" t="s">
        <v>2703</v>
      </c>
      <c r="G2039" s="137" t="s">
        <v>195</v>
      </c>
      <c r="H2039" s="138">
        <v>309.16000000000003</v>
      </c>
      <c r="I2039" s="139"/>
      <c r="J2039" s="140">
        <f>ROUND(I2039*H2039,2)</f>
        <v>0</v>
      </c>
      <c r="K2039" s="136" t="s">
        <v>363</v>
      </c>
      <c r="L2039" s="33"/>
      <c r="M2039" s="141" t="s">
        <v>19</v>
      </c>
      <c r="N2039" s="142" t="s">
        <v>49</v>
      </c>
      <c r="P2039" s="143">
        <f>O2039*H2039</f>
        <v>0</v>
      </c>
      <c r="Q2039" s="143">
        <v>2.0000000000000001E-4</v>
      </c>
      <c r="R2039" s="143">
        <f>Q2039*H2039</f>
        <v>6.1832000000000005E-2</v>
      </c>
      <c r="S2039" s="143">
        <v>0</v>
      </c>
      <c r="T2039" s="144">
        <f>S2039*H2039</f>
        <v>0</v>
      </c>
      <c r="AR2039" s="145" t="s">
        <v>454</v>
      </c>
      <c r="AT2039" s="145" t="s">
        <v>360</v>
      </c>
      <c r="AU2039" s="145" t="s">
        <v>90</v>
      </c>
      <c r="AY2039" s="18" t="s">
        <v>358</v>
      </c>
      <c r="BE2039" s="146">
        <f>IF(N2039="základní",J2039,0)</f>
        <v>0</v>
      </c>
      <c r="BF2039" s="146">
        <f>IF(N2039="snížená",J2039,0)</f>
        <v>0</v>
      </c>
      <c r="BG2039" s="146">
        <f>IF(N2039="zákl. přenesená",J2039,0)</f>
        <v>0</v>
      </c>
      <c r="BH2039" s="146">
        <f>IF(N2039="sníž. přenesená",J2039,0)</f>
        <v>0</v>
      </c>
      <c r="BI2039" s="146">
        <f>IF(N2039="nulová",J2039,0)</f>
        <v>0</v>
      </c>
      <c r="BJ2039" s="18" t="s">
        <v>90</v>
      </c>
      <c r="BK2039" s="146">
        <f>ROUND(I2039*H2039,2)</f>
        <v>0</v>
      </c>
      <c r="BL2039" s="18" t="s">
        <v>454</v>
      </c>
      <c r="BM2039" s="145" t="s">
        <v>6508</v>
      </c>
    </row>
    <row r="2040" spans="2:65" s="1" customFormat="1" ht="11.25">
      <c r="B2040" s="33"/>
      <c r="D2040" s="147" t="s">
        <v>366</v>
      </c>
      <c r="F2040" s="148" t="s">
        <v>2705</v>
      </c>
      <c r="I2040" s="149"/>
      <c r="L2040" s="33"/>
      <c r="M2040" s="150"/>
      <c r="T2040" s="54"/>
      <c r="AT2040" s="18" t="s">
        <v>366</v>
      </c>
      <c r="AU2040" s="18" t="s">
        <v>90</v>
      </c>
    </row>
    <row r="2041" spans="2:65" s="13" customFormat="1" ht="11.25">
      <c r="B2041" s="158"/>
      <c r="D2041" s="152" t="s">
        <v>368</v>
      </c>
      <c r="E2041" s="159" t="s">
        <v>19</v>
      </c>
      <c r="F2041" s="160" t="s">
        <v>5602</v>
      </c>
      <c r="H2041" s="161">
        <v>309.16000000000003</v>
      </c>
      <c r="I2041" s="162"/>
      <c r="L2041" s="158"/>
      <c r="M2041" s="163"/>
      <c r="T2041" s="164"/>
      <c r="AT2041" s="159" t="s">
        <v>368</v>
      </c>
      <c r="AU2041" s="159" t="s">
        <v>90</v>
      </c>
      <c r="AV2041" s="13" t="s">
        <v>90</v>
      </c>
      <c r="AW2041" s="13" t="s">
        <v>36</v>
      </c>
      <c r="AX2041" s="13" t="s">
        <v>77</v>
      </c>
      <c r="AY2041" s="159" t="s">
        <v>358</v>
      </c>
    </row>
    <row r="2042" spans="2:65" s="14" customFormat="1" ht="11.25">
      <c r="B2042" s="165"/>
      <c r="D2042" s="152" t="s">
        <v>368</v>
      </c>
      <c r="E2042" s="166" t="s">
        <v>19</v>
      </c>
      <c r="F2042" s="167" t="s">
        <v>371</v>
      </c>
      <c r="H2042" s="168">
        <v>309.16000000000003</v>
      </c>
      <c r="I2042" s="169"/>
      <c r="L2042" s="165"/>
      <c r="M2042" s="170"/>
      <c r="T2042" s="171"/>
      <c r="AT2042" s="166" t="s">
        <v>368</v>
      </c>
      <c r="AU2042" s="166" t="s">
        <v>90</v>
      </c>
      <c r="AV2042" s="14" t="s">
        <v>364</v>
      </c>
      <c r="AW2042" s="14" t="s">
        <v>36</v>
      </c>
      <c r="AX2042" s="14" t="s">
        <v>84</v>
      </c>
      <c r="AY2042" s="166" t="s">
        <v>358</v>
      </c>
    </row>
    <row r="2043" spans="2:65" s="1" customFormat="1" ht="24.2" customHeight="1">
      <c r="B2043" s="33"/>
      <c r="C2043" s="134" t="s">
        <v>2392</v>
      </c>
      <c r="D2043" s="134" t="s">
        <v>360</v>
      </c>
      <c r="E2043" s="135" t="s">
        <v>2707</v>
      </c>
      <c r="F2043" s="136" t="s">
        <v>2708</v>
      </c>
      <c r="G2043" s="137" t="s">
        <v>195</v>
      </c>
      <c r="H2043" s="138">
        <v>16.928000000000001</v>
      </c>
      <c r="I2043" s="139"/>
      <c r="J2043" s="140">
        <f>ROUND(I2043*H2043,2)</f>
        <v>0</v>
      </c>
      <c r="K2043" s="136" t="s">
        <v>363</v>
      </c>
      <c r="L2043" s="33"/>
      <c r="M2043" s="141" t="s">
        <v>19</v>
      </c>
      <c r="N2043" s="142" t="s">
        <v>49</v>
      </c>
      <c r="P2043" s="143">
        <f>O2043*H2043</f>
        <v>0</v>
      </c>
      <c r="Q2043" s="143">
        <v>2.9999999999999997E-4</v>
      </c>
      <c r="R2043" s="143">
        <f>Q2043*H2043</f>
        <v>5.0783999999999994E-3</v>
      </c>
      <c r="S2043" s="143">
        <v>0</v>
      </c>
      <c r="T2043" s="144">
        <f>S2043*H2043</f>
        <v>0</v>
      </c>
      <c r="AR2043" s="145" t="s">
        <v>454</v>
      </c>
      <c r="AT2043" s="145" t="s">
        <v>360</v>
      </c>
      <c r="AU2043" s="145" t="s">
        <v>90</v>
      </c>
      <c r="AY2043" s="18" t="s">
        <v>358</v>
      </c>
      <c r="BE2043" s="146">
        <f>IF(N2043="základní",J2043,0)</f>
        <v>0</v>
      </c>
      <c r="BF2043" s="146">
        <f>IF(N2043="snížená",J2043,0)</f>
        <v>0</v>
      </c>
      <c r="BG2043" s="146">
        <f>IF(N2043="zákl. přenesená",J2043,0)</f>
        <v>0</v>
      </c>
      <c r="BH2043" s="146">
        <f>IF(N2043="sníž. přenesená",J2043,0)</f>
        <v>0</v>
      </c>
      <c r="BI2043" s="146">
        <f>IF(N2043="nulová",J2043,0)</f>
        <v>0</v>
      </c>
      <c r="BJ2043" s="18" t="s">
        <v>90</v>
      </c>
      <c r="BK2043" s="146">
        <f>ROUND(I2043*H2043,2)</f>
        <v>0</v>
      </c>
      <c r="BL2043" s="18" t="s">
        <v>454</v>
      </c>
      <c r="BM2043" s="145" t="s">
        <v>6509</v>
      </c>
    </row>
    <row r="2044" spans="2:65" s="1" customFormat="1" ht="11.25">
      <c r="B2044" s="33"/>
      <c r="D2044" s="147" t="s">
        <v>366</v>
      </c>
      <c r="F2044" s="148" t="s">
        <v>2710</v>
      </c>
      <c r="I2044" s="149"/>
      <c r="L2044" s="33"/>
      <c r="M2044" s="150"/>
      <c r="T2044" s="54"/>
      <c r="AT2044" s="18" t="s">
        <v>366</v>
      </c>
      <c r="AU2044" s="18" t="s">
        <v>90</v>
      </c>
    </row>
    <row r="2045" spans="2:65" s="13" customFormat="1" ht="11.25">
      <c r="B2045" s="158"/>
      <c r="D2045" s="152" t="s">
        <v>368</v>
      </c>
      <c r="E2045" s="159" t="s">
        <v>19</v>
      </c>
      <c r="F2045" s="160" t="s">
        <v>6503</v>
      </c>
      <c r="H2045" s="161">
        <v>16.928000000000001</v>
      </c>
      <c r="I2045" s="162"/>
      <c r="L2045" s="158"/>
      <c r="M2045" s="163"/>
      <c r="T2045" s="164"/>
      <c r="AT2045" s="159" t="s">
        <v>368</v>
      </c>
      <c r="AU2045" s="159" t="s">
        <v>90</v>
      </c>
      <c r="AV2045" s="13" t="s">
        <v>90</v>
      </c>
      <c r="AW2045" s="13" t="s">
        <v>36</v>
      </c>
      <c r="AX2045" s="13" t="s">
        <v>77</v>
      </c>
      <c r="AY2045" s="159" t="s">
        <v>358</v>
      </c>
    </row>
    <row r="2046" spans="2:65" s="14" customFormat="1" ht="11.25">
      <c r="B2046" s="165"/>
      <c r="D2046" s="152" t="s">
        <v>368</v>
      </c>
      <c r="E2046" s="166" t="s">
        <v>19</v>
      </c>
      <c r="F2046" s="167" t="s">
        <v>371</v>
      </c>
      <c r="H2046" s="168">
        <v>16.928000000000001</v>
      </c>
      <c r="I2046" s="169"/>
      <c r="L2046" s="165"/>
      <c r="M2046" s="170"/>
      <c r="T2046" s="171"/>
      <c r="AT2046" s="166" t="s">
        <v>368</v>
      </c>
      <c r="AU2046" s="166" t="s">
        <v>90</v>
      </c>
      <c r="AV2046" s="14" t="s">
        <v>364</v>
      </c>
      <c r="AW2046" s="14" t="s">
        <v>36</v>
      </c>
      <c r="AX2046" s="14" t="s">
        <v>84</v>
      </c>
      <c r="AY2046" s="166" t="s">
        <v>358</v>
      </c>
    </row>
    <row r="2047" spans="2:65" s="1" customFormat="1" ht="37.9" customHeight="1">
      <c r="B2047" s="33"/>
      <c r="C2047" s="134" t="s">
        <v>2396</v>
      </c>
      <c r="D2047" s="134" t="s">
        <v>360</v>
      </c>
      <c r="E2047" s="135" t="s">
        <v>2712</v>
      </c>
      <c r="F2047" s="136" t="s">
        <v>2713</v>
      </c>
      <c r="G2047" s="137" t="s">
        <v>195</v>
      </c>
      <c r="H2047" s="138">
        <v>309.16000000000003</v>
      </c>
      <c r="I2047" s="139"/>
      <c r="J2047" s="140">
        <f>ROUND(I2047*H2047,2)</f>
        <v>0</v>
      </c>
      <c r="K2047" s="136" t="s">
        <v>363</v>
      </c>
      <c r="L2047" s="33"/>
      <c r="M2047" s="141" t="s">
        <v>19</v>
      </c>
      <c r="N2047" s="142" t="s">
        <v>49</v>
      </c>
      <c r="P2047" s="143">
        <f>O2047*H2047</f>
        <v>0</v>
      </c>
      <c r="Q2047" s="143">
        <v>4.4999999999999997E-3</v>
      </c>
      <c r="R2047" s="143">
        <f>Q2047*H2047</f>
        <v>1.3912199999999999</v>
      </c>
      <c r="S2047" s="143">
        <v>0</v>
      </c>
      <c r="T2047" s="144">
        <f>S2047*H2047</f>
        <v>0</v>
      </c>
      <c r="AR2047" s="145" t="s">
        <v>454</v>
      </c>
      <c r="AT2047" s="145" t="s">
        <v>360</v>
      </c>
      <c r="AU2047" s="145" t="s">
        <v>90</v>
      </c>
      <c r="AY2047" s="18" t="s">
        <v>358</v>
      </c>
      <c r="BE2047" s="146">
        <f>IF(N2047="základní",J2047,0)</f>
        <v>0</v>
      </c>
      <c r="BF2047" s="146">
        <f>IF(N2047="snížená",J2047,0)</f>
        <v>0</v>
      </c>
      <c r="BG2047" s="146">
        <f>IF(N2047="zákl. přenesená",J2047,0)</f>
        <v>0</v>
      </c>
      <c r="BH2047" s="146">
        <f>IF(N2047="sníž. přenesená",J2047,0)</f>
        <v>0</v>
      </c>
      <c r="BI2047" s="146">
        <f>IF(N2047="nulová",J2047,0)</f>
        <v>0</v>
      </c>
      <c r="BJ2047" s="18" t="s">
        <v>90</v>
      </c>
      <c r="BK2047" s="146">
        <f>ROUND(I2047*H2047,2)</f>
        <v>0</v>
      </c>
      <c r="BL2047" s="18" t="s">
        <v>454</v>
      </c>
      <c r="BM2047" s="145" t="s">
        <v>6510</v>
      </c>
    </row>
    <row r="2048" spans="2:65" s="1" customFormat="1" ht="11.25">
      <c r="B2048" s="33"/>
      <c r="D2048" s="147" t="s">
        <v>366</v>
      </c>
      <c r="F2048" s="148" t="s">
        <v>2715</v>
      </c>
      <c r="I2048" s="149"/>
      <c r="L2048" s="33"/>
      <c r="M2048" s="150"/>
      <c r="T2048" s="54"/>
      <c r="AT2048" s="18" t="s">
        <v>366</v>
      </c>
      <c r="AU2048" s="18" t="s">
        <v>90</v>
      </c>
    </row>
    <row r="2049" spans="2:65" s="13" customFormat="1" ht="11.25">
      <c r="B2049" s="158"/>
      <c r="D2049" s="152" t="s">
        <v>368</v>
      </c>
      <c r="E2049" s="159" t="s">
        <v>19</v>
      </c>
      <c r="F2049" s="160" t="s">
        <v>5602</v>
      </c>
      <c r="H2049" s="161">
        <v>309.16000000000003</v>
      </c>
      <c r="I2049" s="162"/>
      <c r="L2049" s="158"/>
      <c r="M2049" s="163"/>
      <c r="T2049" s="164"/>
      <c r="AT2049" s="159" t="s">
        <v>368</v>
      </c>
      <c r="AU2049" s="159" t="s">
        <v>90</v>
      </c>
      <c r="AV2049" s="13" t="s">
        <v>90</v>
      </c>
      <c r="AW2049" s="13" t="s">
        <v>36</v>
      </c>
      <c r="AX2049" s="13" t="s">
        <v>77</v>
      </c>
      <c r="AY2049" s="159" t="s">
        <v>358</v>
      </c>
    </row>
    <row r="2050" spans="2:65" s="14" customFormat="1" ht="11.25">
      <c r="B2050" s="165"/>
      <c r="D2050" s="152" t="s">
        <v>368</v>
      </c>
      <c r="E2050" s="166" t="s">
        <v>19</v>
      </c>
      <c r="F2050" s="167" t="s">
        <v>371</v>
      </c>
      <c r="H2050" s="168">
        <v>309.16000000000003</v>
      </c>
      <c r="I2050" s="169"/>
      <c r="L2050" s="165"/>
      <c r="M2050" s="170"/>
      <c r="T2050" s="171"/>
      <c r="AT2050" s="166" t="s">
        <v>368</v>
      </c>
      <c r="AU2050" s="166" t="s">
        <v>90</v>
      </c>
      <c r="AV2050" s="14" t="s">
        <v>364</v>
      </c>
      <c r="AW2050" s="14" t="s">
        <v>36</v>
      </c>
      <c r="AX2050" s="14" t="s">
        <v>84</v>
      </c>
      <c r="AY2050" s="166" t="s">
        <v>358</v>
      </c>
    </row>
    <row r="2051" spans="2:65" s="1" customFormat="1" ht="37.9" customHeight="1">
      <c r="B2051" s="33"/>
      <c r="C2051" s="134" t="s">
        <v>2401</v>
      </c>
      <c r="D2051" s="134" t="s">
        <v>360</v>
      </c>
      <c r="E2051" s="135" t="s">
        <v>2717</v>
      </c>
      <c r="F2051" s="136" t="s">
        <v>2718</v>
      </c>
      <c r="G2051" s="137" t="s">
        <v>195</v>
      </c>
      <c r="H2051" s="138">
        <v>11.087999999999999</v>
      </c>
      <c r="I2051" s="139"/>
      <c r="J2051" s="140">
        <f>ROUND(I2051*H2051,2)</f>
        <v>0</v>
      </c>
      <c r="K2051" s="136" t="s">
        <v>363</v>
      </c>
      <c r="L2051" s="33"/>
      <c r="M2051" s="141" t="s">
        <v>19</v>
      </c>
      <c r="N2051" s="142" t="s">
        <v>49</v>
      </c>
      <c r="P2051" s="143">
        <f>O2051*H2051</f>
        <v>0</v>
      </c>
      <c r="Q2051" s="143">
        <v>4.9500000000000004E-3</v>
      </c>
      <c r="R2051" s="143">
        <f>Q2051*H2051</f>
        <v>5.48856E-2</v>
      </c>
      <c r="S2051" s="143">
        <v>0</v>
      </c>
      <c r="T2051" s="144">
        <f>S2051*H2051</f>
        <v>0</v>
      </c>
      <c r="AR2051" s="145" t="s">
        <v>454</v>
      </c>
      <c r="AT2051" s="145" t="s">
        <v>360</v>
      </c>
      <c r="AU2051" s="145" t="s">
        <v>90</v>
      </c>
      <c r="AY2051" s="18" t="s">
        <v>358</v>
      </c>
      <c r="BE2051" s="146">
        <f>IF(N2051="základní",J2051,0)</f>
        <v>0</v>
      </c>
      <c r="BF2051" s="146">
        <f>IF(N2051="snížená",J2051,0)</f>
        <v>0</v>
      </c>
      <c r="BG2051" s="146">
        <f>IF(N2051="zákl. přenesená",J2051,0)</f>
        <v>0</v>
      </c>
      <c r="BH2051" s="146">
        <f>IF(N2051="sníž. přenesená",J2051,0)</f>
        <v>0</v>
      </c>
      <c r="BI2051" s="146">
        <f>IF(N2051="nulová",J2051,0)</f>
        <v>0</v>
      </c>
      <c r="BJ2051" s="18" t="s">
        <v>90</v>
      </c>
      <c r="BK2051" s="146">
        <f>ROUND(I2051*H2051,2)</f>
        <v>0</v>
      </c>
      <c r="BL2051" s="18" t="s">
        <v>454</v>
      </c>
      <c r="BM2051" s="145" t="s">
        <v>6511</v>
      </c>
    </row>
    <row r="2052" spans="2:65" s="1" customFormat="1" ht="11.25">
      <c r="B2052" s="33"/>
      <c r="D2052" s="147" t="s">
        <v>366</v>
      </c>
      <c r="F2052" s="148" t="s">
        <v>2720</v>
      </c>
      <c r="I2052" s="149"/>
      <c r="L2052" s="33"/>
      <c r="M2052" s="150"/>
      <c r="T2052" s="54"/>
      <c r="AT2052" s="18" t="s">
        <v>366</v>
      </c>
      <c r="AU2052" s="18" t="s">
        <v>90</v>
      </c>
    </row>
    <row r="2053" spans="2:65" s="13" customFormat="1" ht="11.25">
      <c r="B2053" s="158"/>
      <c r="D2053" s="152" t="s">
        <v>368</v>
      </c>
      <c r="E2053" s="159" t="s">
        <v>19</v>
      </c>
      <c r="F2053" s="160" t="s">
        <v>6512</v>
      </c>
      <c r="H2053" s="161">
        <v>11.087999999999999</v>
      </c>
      <c r="I2053" s="162"/>
      <c r="L2053" s="158"/>
      <c r="M2053" s="163"/>
      <c r="T2053" s="164"/>
      <c r="AT2053" s="159" t="s">
        <v>368</v>
      </c>
      <c r="AU2053" s="159" t="s">
        <v>90</v>
      </c>
      <c r="AV2053" s="13" t="s">
        <v>90</v>
      </c>
      <c r="AW2053" s="13" t="s">
        <v>36</v>
      </c>
      <c r="AX2053" s="13" t="s">
        <v>77</v>
      </c>
      <c r="AY2053" s="159" t="s">
        <v>358</v>
      </c>
    </row>
    <row r="2054" spans="2:65" s="14" customFormat="1" ht="11.25">
      <c r="B2054" s="165"/>
      <c r="D2054" s="152" t="s">
        <v>368</v>
      </c>
      <c r="E2054" s="166" t="s">
        <v>19</v>
      </c>
      <c r="F2054" s="167" t="s">
        <v>371</v>
      </c>
      <c r="H2054" s="168">
        <v>11.087999999999999</v>
      </c>
      <c r="I2054" s="169"/>
      <c r="L2054" s="165"/>
      <c r="M2054" s="170"/>
      <c r="T2054" s="171"/>
      <c r="AT2054" s="166" t="s">
        <v>368</v>
      </c>
      <c r="AU2054" s="166" t="s">
        <v>90</v>
      </c>
      <c r="AV2054" s="14" t="s">
        <v>364</v>
      </c>
      <c r="AW2054" s="14" t="s">
        <v>36</v>
      </c>
      <c r="AX2054" s="14" t="s">
        <v>84</v>
      </c>
      <c r="AY2054" s="166" t="s">
        <v>358</v>
      </c>
    </row>
    <row r="2055" spans="2:65" s="1" customFormat="1" ht="33" customHeight="1">
      <c r="B2055" s="33"/>
      <c r="C2055" s="134" t="s">
        <v>2407</v>
      </c>
      <c r="D2055" s="134" t="s">
        <v>360</v>
      </c>
      <c r="E2055" s="135" t="s">
        <v>2723</v>
      </c>
      <c r="F2055" s="136" t="s">
        <v>2724</v>
      </c>
      <c r="G2055" s="137" t="s">
        <v>195</v>
      </c>
      <c r="H2055" s="138">
        <v>5.84</v>
      </c>
      <c r="I2055" s="139"/>
      <c r="J2055" s="140">
        <f>ROUND(I2055*H2055,2)</f>
        <v>0</v>
      </c>
      <c r="K2055" s="136" t="s">
        <v>363</v>
      </c>
      <c r="L2055" s="33"/>
      <c r="M2055" s="141" t="s">
        <v>19</v>
      </c>
      <c r="N2055" s="142" t="s">
        <v>49</v>
      </c>
      <c r="P2055" s="143">
        <f>O2055*H2055</f>
        <v>0</v>
      </c>
      <c r="Q2055" s="143">
        <v>4.3200000000000001E-3</v>
      </c>
      <c r="R2055" s="143">
        <f>Q2055*H2055</f>
        <v>2.5228799999999999E-2</v>
      </c>
      <c r="S2055" s="143">
        <v>0</v>
      </c>
      <c r="T2055" s="144">
        <f>S2055*H2055</f>
        <v>0</v>
      </c>
      <c r="AR2055" s="145" t="s">
        <v>454</v>
      </c>
      <c r="AT2055" s="145" t="s">
        <v>360</v>
      </c>
      <c r="AU2055" s="145" t="s">
        <v>90</v>
      </c>
      <c r="AY2055" s="18" t="s">
        <v>358</v>
      </c>
      <c r="BE2055" s="146">
        <f>IF(N2055="základní",J2055,0)</f>
        <v>0</v>
      </c>
      <c r="BF2055" s="146">
        <f>IF(N2055="snížená",J2055,0)</f>
        <v>0</v>
      </c>
      <c r="BG2055" s="146">
        <f>IF(N2055="zákl. přenesená",J2055,0)</f>
        <v>0</v>
      </c>
      <c r="BH2055" s="146">
        <f>IF(N2055="sníž. přenesená",J2055,0)</f>
        <v>0</v>
      </c>
      <c r="BI2055" s="146">
        <f>IF(N2055="nulová",J2055,0)</f>
        <v>0</v>
      </c>
      <c r="BJ2055" s="18" t="s">
        <v>90</v>
      </c>
      <c r="BK2055" s="146">
        <f>ROUND(I2055*H2055,2)</f>
        <v>0</v>
      </c>
      <c r="BL2055" s="18" t="s">
        <v>454</v>
      </c>
      <c r="BM2055" s="145" t="s">
        <v>6513</v>
      </c>
    </row>
    <row r="2056" spans="2:65" s="1" customFormat="1" ht="11.25">
      <c r="B2056" s="33"/>
      <c r="D2056" s="147" t="s">
        <v>366</v>
      </c>
      <c r="F2056" s="148" t="s">
        <v>2726</v>
      </c>
      <c r="I2056" s="149"/>
      <c r="L2056" s="33"/>
      <c r="M2056" s="150"/>
      <c r="T2056" s="54"/>
      <c r="AT2056" s="18" t="s">
        <v>366</v>
      </c>
      <c r="AU2056" s="18" t="s">
        <v>90</v>
      </c>
    </row>
    <row r="2057" spans="2:65" s="13" customFormat="1" ht="11.25">
      <c r="B2057" s="158"/>
      <c r="D2057" s="152" t="s">
        <v>368</v>
      </c>
      <c r="E2057" s="159" t="s">
        <v>19</v>
      </c>
      <c r="F2057" s="160" t="s">
        <v>6514</v>
      </c>
      <c r="H2057" s="161">
        <v>5.84</v>
      </c>
      <c r="I2057" s="162"/>
      <c r="L2057" s="158"/>
      <c r="M2057" s="163"/>
      <c r="T2057" s="164"/>
      <c r="AT2057" s="159" t="s">
        <v>368</v>
      </c>
      <c r="AU2057" s="159" t="s">
        <v>90</v>
      </c>
      <c r="AV2057" s="13" t="s">
        <v>90</v>
      </c>
      <c r="AW2057" s="13" t="s">
        <v>36</v>
      </c>
      <c r="AX2057" s="13" t="s">
        <v>77</v>
      </c>
      <c r="AY2057" s="159" t="s">
        <v>358</v>
      </c>
    </row>
    <row r="2058" spans="2:65" s="14" customFormat="1" ht="11.25">
      <c r="B2058" s="165"/>
      <c r="D2058" s="152" t="s">
        <v>368</v>
      </c>
      <c r="E2058" s="166" t="s">
        <v>19</v>
      </c>
      <c r="F2058" s="167" t="s">
        <v>371</v>
      </c>
      <c r="H2058" s="168">
        <v>5.84</v>
      </c>
      <c r="I2058" s="169"/>
      <c r="L2058" s="165"/>
      <c r="M2058" s="170"/>
      <c r="T2058" s="171"/>
      <c r="AT2058" s="166" t="s">
        <v>368</v>
      </c>
      <c r="AU2058" s="166" t="s">
        <v>90</v>
      </c>
      <c r="AV2058" s="14" t="s">
        <v>364</v>
      </c>
      <c r="AW2058" s="14" t="s">
        <v>36</v>
      </c>
      <c r="AX2058" s="14" t="s">
        <v>84</v>
      </c>
      <c r="AY2058" s="166" t="s">
        <v>358</v>
      </c>
    </row>
    <row r="2059" spans="2:65" s="1" customFormat="1" ht="24.2" customHeight="1">
      <c r="B2059" s="33"/>
      <c r="C2059" s="134" t="s">
        <v>2412</v>
      </c>
      <c r="D2059" s="134" t="s">
        <v>360</v>
      </c>
      <c r="E2059" s="135" t="s">
        <v>2729</v>
      </c>
      <c r="F2059" s="136" t="s">
        <v>2730</v>
      </c>
      <c r="G2059" s="137" t="s">
        <v>235</v>
      </c>
      <c r="H2059" s="138">
        <v>36.96</v>
      </c>
      <c r="I2059" s="139"/>
      <c r="J2059" s="140">
        <f>ROUND(I2059*H2059,2)</f>
        <v>0</v>
      </c>
      <c r="K2059" s="136" t="s">
        <v>363</v>
      </c>
      <c r="L2059" s="33"/>
      <c r="M2059" s="141" t="s">
        <v>19</v>
      </c>
      <c r="N2059" s="142" t="s">
        <v>49</v>
      </c>
      <c r="P2059" s="143">
        <f>O2059*H2059</f>
        <v>0</v>
      </c>
      <c r="Q2059" s="143">
        <v>1.1999999999999999E-3</v>
      </c>
      <c r="R2059" s="143">
        <f>Q2059*H2059</f>
        <v>4.4351999999999996E-2</v>
      </c>
      <c r="S2059" s="143">
        <v>0</v>
      </c>
      <c r="T2059" s="144">
        <f>S2059*H2059</f>
        <v>0</v>
      </c>
      <c r="AR2059" s="145" t="s">
        <v>454</v>
      </c>
      <c r="AT2059" s="145" t="s">
        <v>360</v>
      </c>
      <c r="AU2059" s="145" t="s">
        <v>90</v>
      </c>
      <c r="AY2059" s="18" t="s">
        <v>358</v>
      </c>
      <c r="BE2059" s="146">
        <f>IF(N2059="základní",J2059,0)</f>
        <v>0</v>
      </c>
      <c r="BF2059" s="146">
        <f>IF(N2059="snížená",J2059,0)</f>
        <v>0</v>
      </c>
      <c r="BG2059" s="146">
        <f>IF(N2059="zákl. přenesená",J2059,0)</f>
        <v>0</v>
      </c>
      <c r="BH2059" s="146">
        <f>IF(N2059="sníž. přenesená",J2059,0)</f>
        <v>0</v>
      </c>
      <c r="BI2059" s="146">
        <f>IF(N2059="nulová",J2059,0)</f>
        <v>0</v>
      </c>
      <c r="BJ2059" s="18" t="s">
        <v>90</v>
      </c>
      <c r="BK2059" s="146">
        <f>ROUND(I2059*H2059,2)</f>
        <v>0</v>
      </c>
      <c r="BL2059" s="18" t="s">
        <v>454</v>
      </c>
      <c r="BM2059" s="145" t="s">
        <v>6515</v>
      </c>
    </row>
    <row r="2060" spans="2:65" s="1" customFormat="1" ht="11.25">
      <c r="B2060" s="33"/>
      <c r="D2060" s="147" t="s">
        <v>366</v>
      </c>
      <c r="F2060" s="148" t="s">
        <v>2732</v>
      </c>
      <c r="I2060" s="149"/>
      <c r="L2060" s="33"/>
      <c r="M2060" s="150"/>
      <c r="T2060" s="54"/>
      <c r="AT2060" s="18" t="s">
        <v>366</v>
      </c>
      <c r="AU2060" s="18" t="s">
        <v>90</v>
      </c>
    </row>
    <row r="2061" spans="2:65" s="13" customFormat="1" ht="11.25">
      <c r="B2061" s="158"/>
      <c r="D2061" s="152" t="s">
        <v>368</v>
      </c>
      <c r="E2061" s="159" t="s">
        <v>19</v>
      </c>
      <c r="F2061" s="160" t="s">
        <v>6516</v>
      </c>
      <c r="H2061" s="161">
        <v>36.96</v>
      </c>
      <c r="I2061" s="162"/>
      <c r="L2061" s="158"/>
      <c r="M2061" s="163"/>
      <c r="T2061" s="164"/>
      <c r="AT2061" s="159" t="s">
        <v>368</v>
      </c>
      <c r="AU2061" s="159" t="s">
        <v>90</v>
      </c>
      <c r="AV2061" s="13" t="s">
        <v>90</v>
      </c>
      <c r="AW2061" s="13" t="s">
        <v>36</v>
      </c>
      <c r="AX2061" s="13" t="s">
        <v>77</v>
      </c>
      <c r="AY2061" s="159" t="s">
        <v>358</v>
      </c>
    </row>
    <row r="2062" spans="2:65" s="14" customFormat="1" ht="11.25">
      <c r="B2062" s="165"/>
      <c r="D2062" s="152" t="s">
        <v>368</v>
      </c>
      <c r="E2062" s="166" t="s">
        <v>19</v>
      </c>
      <c r="F2062" s="167" t="s">
        <v>371</v>
      </c>
      <c r="H2062" s="168">
        <v>36.96</v>
      </c>
      <c r="I2062" s="169"/>
      <c r="L2062" s="165"/>
      <c r="M2062" s="170"/>
      <c r="T2062" s="171"/>
      <c r="AT2062" s="166" t="s">
        <v>368</v>
      </c>
      <c r="AU2062" s="166" t="s">
        <v>90</v>
      </c>
      <c r="AV2062" s="14" t="s">
        <v>364</v>
      </c>
      <c r="AW2062" s="14" t="s">
        <v>36</v>
      </c>
      <c r="AX2062" s="14" t="s">
        <v>84</v>
      </c>
      <c r="AY2062" s="166" t="s">
        <v>358</v>
      </c>
    </row>
    <row r="2063" spans="2:65" s="1" customFormat="1" ht="24.2" customHeight="1">
      <c r="B2063" s="33"/>
      <c r="C2063" s="134" t="s">
        <v>2417</v>
      </c>
      <c r="D2063" s="134" t="s">
        <v>360</v>
      </c>
      <c r="E2063" s="135" t="s">
        <v>2735</v>
      </c>
      <c r="F2063" s="136" t="s">
        <v>2736</v>
      </c>
      <c r="G2063" s="137" t="s">
        <v>195</v>
      </c>
      <c r="H2063" s="138">
        <v>309.16000000000003</v>
      </c>
      <c r="I2063" s="139"/>
      <c r="J2063" s="140">
        <f>ROUND(I2063*H2063,2)</f>
        <v>0</v>
      </c>
      <c r="K2063" s="136" t="s">
        <v>19</v>
      </c>
      <c r="L2063" s="33"/>
      <c r="M2063" s="141" t="s">
        <v>19</v>
      </c>
      <c r="N2063" s="142" t="s">
        <v>49</v>
      </c>
      <c r="P2063" s="143">
        <f>O2063*H2063</f>
        <v>0</v>
      </c>
      <c r="Q2063" s="143">
        <v>2.9999999999999997E-4</v>
      </c>
      <c r="R2063" s="143">
        <f>Q2063*H2063</f>
        <v>9.2747999999999997E-2</v>
      </c>
      <c r="S2063" s="143">
        <v>0</v>
      </c>
      <c r="T2063" s="144">
        <f>S2063*H2063</f>
        <v>0</v>
      </c>
      <c r="AR2063" s="145" t="s">
        <v>454</v>
      </c>
      <c r="AT2063" s="145" t="s">
        <v>360</v>
      </c>
      <c r="AU2063" s="145" t="s">
        <v>90</v>
      </c>
      <c r="AY2063" s="18" t="s">
        <v>358</v>
      </c>
      <c r="BE2063" s="146">
        <f>IF(N2063="základní",J2063,0)</f>
        <v>0</v>
      </c>
      <c r="BF2063" s="146">
        <f>IF(N2063="snížená",J2063,0)</f>
        <v>0</v>
      </c>
      <c r="BG2063" s="146">
        <f>IF(N2063="zákl. přenesená",J2063,0)</f>
        <v>0</v>
      </c>
      <c r="BH2063" s="146">
        <f>IF(N2063="sníž. přenesená",J2063,0)</f>
        <v>0</v>
      </c>
      <c r="BI2063" s="146">
        <f>IF(N2063="nulová",J2063,0)</f>
        <v>0</v>
      </c>
      <c r="BJ2063" s="18" t="s">
        <v>90</v>
      </c>
      <c r="BK2063" s="146">
        <f>ROUND(I2063*H2063,2)</f>
        <v>0</v>
      </c>
      <c r="BL2063" s="18" t="s">
        <v>454</v>
      </c>
      <c r="BM2063" s="145" t="s">
        <v>6517</v>
      </c>
    </row>
    <row r="2064" spans="2:65" s="13" customFormat="1" ht="11.25">
      <c r="B2064" s="158"/>
      <c r="D2064" s="152" t="s">
        <v>368</v>
      </c>
      <c r="E2064" s="159" t="s">
        <v>19</v>
      </c>
      <c r="F2064" s="160" t="s">
        <v>5602</v>
      </c>
      <c r="H2064" s="161">
        <v>309.16000000000003</v>
      </c>
      <c r="I2064" s="162"/>
      <c r="L2064" s="158"/>
      <c r="M2064" s="163"/>
      <c r="T2064" s="164"/>
      <c r="AT2064" s="159" t="s">
        <v>368</v>
      </c>
      <c r="AU2064" s="159" t="s">
        <v>90</v>
      </c>
      <c r="AV2064" s="13" t="s">
        <v>90</v>
      </c>
      <c r="AW2064" s="13" t="s">
        <v>36</v>
      </c>
      <c r="AX2064" s="13" t="s">
        <v>77</v>
      </c>
      <c r="AY2064" s="159" t="s">
        <v>358</v>
      </c>
    </row>
    <row r="2065" spans="2:65" s="14" customFormat="1" ht="11.25">
      <c r="B2065" s="165"/>
      <c r="D2065" s="152" t="s">
        <v>368</v>
      </c>
      <c r="E2065" s="166" t="s">
        <v>19</v>
      </c>
      <c r="F2065" s="167" t="s">
        <v>371</v>
      </c>
      <c r="H2065" s="168">
        <v>309.16000000000003</v>
      </c>
      <c r="I2065" s="169"/>
      <c r="L2065" s="165"/>
      <c r="M2065" s="170"/>
      <c r="T2065" s="171"/>
      <c r="AT2065" s="166" t="s">
        <v>368</v>
      </c>
      <c r="AU2065" s="166" t="s">
        <v>90</v>
      </c>
      <c r="AV2065" s="14" t="s">
        <v>364</v>
      </c>
      <c r="AW2065" s="14" t="s">
        <v>36</v>
      </c>
      <c r="AX2065" s="14" t="s">
        <v>84</v>
      </c>
      <c r="AY2065" s="166" t="s">
        <v>358</v>
      </c>
    </row>
    <row r="2066" spans="2:65" s="1" customFormat="1" ht="49.15" customHeight="1">
      <c r="B2066" s="33"/>
      <c r="C2066" s="179" t="s">
        <v>2422</v>
      </c>
      <c r="D2066" s="179" t="s">
        <v>440</v>
      </c>
      <c r="E2066" s="180" t="s">
        <v>2739</v>
      </c>
      <c r="F2066" s="181" t="s">
        <v>2740</v>
      </c>
      <c r="G2066" s="182" t="s">
        <v>195</v>
      </c>
      <c r="H2066" s="183">
        <v>362.42</v>
      </c>
      <c r="I2066" s="184"/>
      <c r="J2066" s="185">
        <f>ROUND(I2066*H2066,2)</f>
        <v>0</v>
      </c>
      <c r="K2066" s="181" t="s">
        <v>19</v>
      </c>
      <c r="L2066" s="186"/>
      <c r="M2066" s="187" t="s">
        <v>19</v>
      </c>
      <c r="N2066" s="188" t="s">
        <v>49</v>
      </c>
      <c r="P2066" s="143">
        <f>O2066*H2066</f>
        <v>0</v>
      </c>
      <c r="Q2066" s="143">
        <v>3.46E-3</v>
      </c>
      <c r="R2066" s="143">
        <f>Q2066*H2066</f>
        <v>1.2539732000000001</v>
      </c>
      <c r="S2066" s="143">
        <v>0</v>
      </c>
      <c r="T2066" s="144">
        <f>S2066*H2066</f>
        <v>0</v>
      </c>
      <c r="AR2066" s="145" t="s">
        <v>558</v>
      </c>
      <c r="AT2066" s="145" t="s">
        <v>440</v>
      </c>
      <c r="AU2066" s="145" t="s">
        <v>90</v>
      </c>
      <c r="AY2066" s="18" t="s">
        <v>358</v>
      </c>
      <c r="BE2066" s="146">
        <f>IF(N2066="základní",J2066,0)</f>
        <v>0</v>
      </c>
      <c r="BF2066" s="146">
        <f>IF(N2066="snížená",J2066,0)</f>
        <v>0</v>
      </c>
      <c r="BG2066" s="146">
        <f>IF(N2066="zákl. přenesená",J2066,0)</f>
        <v>0</v>
      </c>
      <c r="BH2066" s="146">
        <f>IF(N2066="sníž. přenesená",J2066,0)</f>
        <v>0</v>
      </c>
      <c r="BI2066" s="146">
        <f>IF(N2066="nulová",J2066,0)</f>
        <v>0</v>
      </c>
      <c r="BJ2066" s="18" t="s">
        <v>90</v>
      </c>
      <c r="BK2066" s="146">
        <f>ROUND(I2066*H2066,2)</f>
        <v>0</v>
      </c>
      <c r="BL2066" s="18" t="s">
        <v>454</v>
      </c>
      <c r="BM2066" s="145" t="s">
        <v>6518</v>
      </c>
    </row>
    <row r="2067" spans="2:65" s="13" customFormat="1" ht="11.25">
      <c r="B2067" s="158"/>
      <c r="D2067" s="152" t="s">
        <v>368</v>
      </c>
      <c r="E2067" s="159" t="s">
        <v>19</v>
      </c>
      <c r="F2067" s="160" t="s">
        <v>5602</v>
      </c>
      <c r="H2067" s="161">
        <v>309.16000000000003</v>
      </c>
      <c r="I2067" s="162"/>
      <c r="L2067" s="158"/>
      <c r="M2067" s="163"/>
      <c r="T2067" s="164"/>
      <c r="AT2067" s="159" t="s">
        <v>368</v>
      </c>
      <c r="AU2067" s="159" t="s">
        <v>90</v>
      </c>
      <c r="AV2067" s="13" t="s">
        <v>90</v>
      </c>
      <c r="AW2067" s="13" t="s">
        <v>36</v>
      </c>
      <c r="AX2067" s="13" t="s">
        <v>77</v>
      </c>
      <c r="AY2067" s="159" t="s">
        <v>358</v>
      </c>
    </row>
    <row r="2068" spans="2:65" s="13" customFormat="1" ht="11.25">
      <c r="B2068" s="158"/>
      <c r="D2068" s="152" t="s">
        <v>368</v>
      </c>
      <c r="E2068" s="159" t="s">
        <v>19</v>
      </c>
      <c r="F2068" s="160" t="s">
        <v>6519</v>
      </c>
      <c r="H2068" s="161">
        <v>20.312999999999999</v>
      </c>
      <c r="I2068" s="162"/>
      <c r="L2068" s="158"/>
      <c r="M2068" s="163"/>
      <c r="T2068" s="164"/>
      <c r="AT2068" s="159" t="s">
        <v>368</v>
      </c>
      <c r="AU2068" s="159" t="s">
        <v>90</v>
      </c>
      <c r="AV2068" s="13" t="s">
        <v>90</v>
      </c>
      <c r="AW2068" s="13" t="s">
        <v>36</v>
      </c>
      <c r="AX2068" s="13" t="s">
        <v>77</v>
      </c>
      <c r="AY2068" s="159" t="s">
        <v>358</v>
      </c>
    </row>
    <row r="2069" spans="2:65" s="14" customFormat="1" ht="11.25">
      <c r="B2069" s="165"/>
      <c r="D2069" s="152" t="s">
        <v>368</v>
      </c>
      <c r="E2069" s="166" t="s">
        <v>19</v>
      </c>
      <c r="F2069" s="167" t="s">
        <v>371</v>
      </c>
      <c r="H2069" s="168">
        <v>329.47300000000001</v>
      </c>
      <c r="I2069" s="169"/>
      <c r="L2069" s="165"/>
      <c r="M2069" s="170"/>
      <c r="T2069" s="171"/>
      <c r="AT2069" s="166" t="s">
        <v>368</v>
      </c>
      <c r="AU2069" s="166" t="s">
        <v>90</v>
      </c>
      <c r="AV2069" s="14" t="s">
        <v>364</v>
      </c>
      <c r="AW2069" s="14" t="s">
        <v>36</v>
      </c>
      <c r="AX2069" s="14" t="s">
        <v>84</v>
      </c>
      <c r="AY2069" s="166" t="s">
        <v>358</v>
      </c>
    </row>
    <row r="2070" spans="2:65" s="13" customFormat="1" ht="11.25">
      <c r="B2070" s="158"/>
      <c r="D2070" s="152" t="s">
        <v>368</v>
      </c>
      <c r="F2070" s="160" t="s">
        <v>6520</v>
      </c>
      <c r="H2070" s="161">
        <v>362.42</v>
      </c>
      <c r="I2070" s="162"/>
      <c r="L2070" s="158"/>
      <c r="M2070" s="163"/>
      <c r="T2070" s="164"/>
      <c r="AT2070" s="159" t="s">
        <v>368</v>
      </c>
      <c r="AU2070" s="159" t="s">
        <v>90</v>
      </c>
      <c r="AV2070" s="13" t="s">
        <v>90</v>
      </c>
      <c r="AW2070" s="13" t="s">
        <v>4</v>
      </c>
      <c r="AX2070" s="13" t="s">
        <v>84</v>
      </c>
      <c r="AY2070" s="159" t="s">
        <v>358</v>
      </c>
    </row>
    <row r="2071" spans="2:65" s="1" customFormat="1" ht="24.2" customHeight="1">
      <c r="B2071" s="33"/>
      <c r="C2071" s="134" t="s">
        <v>2428</v>
      </c>
      <c r="D2071" s="134" t="s">
        <v>360</v>
      </c>
      <c r="E2071" s="135" t="s">
        <v>2745</v>
      </c>
      <c r="F2071" s="136" t="s">
        <v>2746</v>
      </c>
      <c r="G2071" s="137" t="s">
        <v>235</v>
      </c>
      <c r="H2071" s="138">
        <v>36.96</v>
      </c>
      <c r="I2071" s="139"/>
      <c r="J2071" s="140">
        <f>ROUND(I2071*H2071,2)</f>
        <v>0</v>
      </c>
      <c r="K2071" s="136" t="s">
        <v>19</v>
      </c>
      <c r="L2071" s="33"/>
      <c r="M2071" s="141" t="s">
        <v>19</v>
      </c>
      <c r="N2071" s="142" t="s">
        <v>49</v>
      </c>
      <c r="P2071" s="143">
        <f>O2071*H2071</f>
        <v>0</v>
      </c>
      <c r="Q2071" s="143">
        <v>1.6000000000000001E-4</v>
      </c>
      <c r="R2071" s="143">
        <f>Q2071*H2071</f>
        <v>5.9136000000000006E-3</v>
      </c>
      <c r="S2071" s="143">
        <v>0</v>
      </c>
      <c r="T2071" s="144">
        <f>S2071*H2071</f>
        <v>0</v>
      </c>
      <c r="AR2071" s="145" t="s">
        <v>454</v>
      </c>
      <c r="AT2071" s="145" t="s">
        <v>360</v>
      </c>
      <c r="AU2071" s="145" t="s">
        <v>90</v>
      </c>
      <c r="AY2071" s="18" t="s">
        <v>358</v>
      </c>
      <c r="BE2071" s="146">
        <f>IF(N2071="základní",J2071,0)</f>
        <v>0</v>
      </c>
      <c r="BF2071" s="146">
        <f>IF(N2071="snížená",J2071,0)</f>
        <v>0</v>
      </c>
      <c r="BG2071" s="146">
        <f>IF(N2071="zákl. přenesená",J2071,0)</f>
        <v>0</v>
      </c>
      <c r="BH2071" s="146">
        <f>IF(N2071="sníž. přenesená",J2071,0)</f>
        <v>0</v>
      </c>
      <c r="BI2071" s="146">
        <f>IF(N2071="nulová",J2071,0)</f>
        <v>0</v>
      </c>
      <c r="BJ2071" s="18" t="s">
        <v>90</v>
      </c>
      <c r="BK2071" s="146">
        <f>ROUND(I2071*H2071,2)</f>
        <v>0</v>
      </c>
      <c r="BL2071" s="18" t="s">
        <v>454</v>
      </c>
      <c r="BM2071" s="145" t="s">
        <v>6521</v>
      </c>
    </row>
    <row r="2072" spans="2:65" s="13" customFormat="1" ht="11.25">
      <c r="B2072" s="158"/>
      <c r="D2072" s="152" t="s">
        <v>368</v>
      </c>
      <c r="E2072" s="159" t="s">
        <v>19</v>
      </c>
      <c r="F2072" s="160" t="s">
        <v>6516</v>
      </c>
      <c r="H2072" s="161">
        <v>36.96</v>
      </c>
      <c r="I2072" s="162"/>
      <c r="L2072" s="158"/>
      <c r="M2072" s="163"/>
      <c r="T2072" s="164"/>
      <c r="AT2072" s="159" t="s">
        <v>368</v>
      </c>
      <c r="AU2072" s="159" t="s">
        <v>90</v>
      </c>
      <c r="AV2072" s="13" t="s">
        <v>90</v>
      </c>
      <c r="AW2072" s="13" t="s">
        <v>36</v>
      </c>
      <c r="AX2072" s="13" t="s">
        <v>77</v>
      </c>
      <c r="AY2072" s="159" t="s">
        <v>358</v>
      </c>
    </row>
    <row r="2073" spans="2:65" s="14" customFormat="1" ht="11.25">
      <c r="B2073" s="165"/>
      <c r="D2073" s="152" t="s">
        <v>368</v>
      </c>
      <c r="E2073" s="166" t="s">
        <v>19</v>
      </c>
      <c r="F2073" s="167" t="s">
        <v>371</v>
      </c>
      <c r="H2073" s="168">
        <v>36.96</v>
      </c>
      <c r="I2073" s="169"/>
      <c r="L2073" s="165"/>
      <c r="M2073" s="170"/>
      <c r="T2073" s="171"/>
      <c r="AT2073" s="166" t="s">
        <v>368</v>
      </c>
      <c r="AU2073" s="166" t="s">
        <v>90</v>
      </c>
      <c r="AV2073" s="14" t="s">
        <v>364</v>
      </c>
      <c r="AW2073" s="14" t="s">
        <v>36</v>
      </c>
      <c r="AX2073" s="14" t="s">
        <v>84</v>
      </c>
      <c r="AY2073" s="166" t="s">
        <v>358</v>
      </c>
    </row>
    <row r="2074" spans="2:65" s="1" customFormat="1" ht="24.2" customHeight="1">
      <c r="B2074" s="33"/>
      <c r="C2074" s="134" t="s">
        <v>2433</v>
      </c>
      <c r="D2074" s="134" t="s">
        <v>360</v>
      </c>
      <c r="E2074" s="135" t="s">
        <v>2749</v>
      </c>
      <c r="F2074" s="136" t="s">
        <v>2750</v>
      </c>
      <c r="G2074" s="137" t="s">
        <v>235</v>
      </c>
      <c r="H2074" s="138">
        <v>36.96</v>
      </c>
      <c r="I2074" s="139"/>
      <c r="J2074" s="140">
        <f>ROUND(I2074*H2074,2)</f>
        <v>0</v>
      </c>
      <c r="K2074" s="136" t="s">
        <v>363</v>
      </c>
      <c r="L2074" s="33"/>
      <c r="M2074" s="141" t="s">
        <v>19</v>
      </c>
      <c r="N2074" s="142" t="s">
        <v>49</v>
      </c>
      <c r="P2074" s="143">
        <f>O2074*H2074</f>
        <v>0</v>
      </c>
      <c r="Q2074" s="143">
        <v>8.0000000000000007E-5</v>
      </c>
      <c r="R2074" s="143">
        <f>Q2074*H2074</f>
        <v>2.9568000000000003E-3</v>
      </c>
      <c r="S2074" s="143">
        <v>0</v>
      </c>
      <c r="T2074" s="144">
        <f>S2074*H2074</f>
        <v>0</v>
      </c>
      <c r="AR2074" s="145" t="s">
        <v>454</v>
      </c>
      <c r="AT2074" s="145" t="s">
        <v>360</v>
      </c>
      <c r="AU2074" s="145" t="s">
        <v>90</v>
      </c>
      <c r="AY2074" s="18" t="s">
        <v>358</v>
      </c>
      <c r="BE2074" s="146">
        <f>IF(N2074="základní",J2074,0)</f>
        <v>0</v>
      </c>
      <c r="BF2074" s="146">
        <f>IF(N2074="snížená",J2074,0)</f>
        <v>0</v>
      </c>
      <c r="BG2074" s="146">
        <f>IF(N2074="zákl. přenesená",J2074,0)</f>
        <v>0</v>
      </c>
      <c r="BH2074" s="146">
        <f>IF(N2074="sníž. přenesená",J2074,0)</f>
        <v>0</v>
      </c>
      <c r="BI2074" s="146">
        <f>IF(N2074="nulová",J2074,0)</f>
        <v>0</v>
      </c>
      <c r="BJ2074" s="18" t="s">
        <v>90</v>
      </c>
      <c r="BK2074" s="146">
        <f>ROUND(I2074*H2074,2)</f>
        <v>0</v>
      </c>
      <c r="BL2074" s="18" t="s">
        <v>454</v>
      </c>
      <c r="BM2074" s="145" t="s">
        <v>6522</v>
      </c>
    </row>
    <row r="2075" spans="2:65" s="1" customFormat="1" ht="11.25">
      <c r="B2075" s="33"/>
      <c r="D2075" s="147" t="s">
        <v>366</v>
      </c>
      <c r="F2075" s="148" t="s">
        <v>2752</v>
      </c>
      <c r="I2075" s="149"/>
      <c r="L2075" s="33"/>
      <c r="M2075" s="150"/>
      <c r="T2075" s="54"/>
      <c r="AT2075" s="18" t="s">
        <v>366</v>
      </c>
      <c r="AU2075" s="18" t="s">
        <v>90</v>
      </c>
    </row>
    <row r="2076" spans="2:65" s="13" customFormat="1" ht="11.25">
      <c r="B2076" s="158"/>
      <c r="D2076" s="152" t="s">
        <v>368</v>
      </c>
      <c r="E2076" s="159" t="s">
        <v>19</v>
      </c>
      <c r="F2076" s="160" t="s">
        <v>6516</v>
      </c>
      <c r="H2076" s="161">
        <v>36.96</v>
      </c>
      <c r="I2076" s="162"/>
      <c r="L2076" s="158"/>
      <c r="M2076" s="163"/>
      <c r="T2076" s="164"/>
      <c r="AT2076" s="159" t="s">
        <v>368</v>
      </c>
      <c r="AU2076" s="159" t="s">
        <v>90</v>
      </c>
      <c r="AV2076" s="13" t="s">
        <v>90</v>
      </c>
      <c r="AW2076" s="13" t="s">
        <v>36</v>
      </c>
      <c r="AX2076" s="13" t="s">
        <v>77</v>
      </c>
      <c r="AY2076" s="159" t="s">
        <v>358</v>
      </c>
    </row>
    <row r="2077" spans="2:65" s="14" customFormat="1" ht="11.25">
      <c r="B2077" s="165"/>
      <c r="D2077" s="152" t="s">
        <v>368</v>
      </c>
      <c r="E2077" s="166" t="s">
        <v>19</v>
      </c>
      <c r="F2077" s="167" t="s">
        <v>371</v>
      </c>
      <c r="H2077" s="168">
        <v>36.96</v>
      </c>
      <c r="I2077" s="169"/>
      <c r="L2077" s="165"/>
      <c r="M2077" s="170"/>
      <c r="T2077" s="171"/>
      <c r="AT2077" s="166" t="s">
        <v>368</v>
      </c>
      <c r="AU2077" s="166" t="s">
        <v>90</v>
      </c>
      <c r="AV2077" s="14" t="s">
        <v>364</v>
      </c>
      <c r="AW2077" s="14" t="s">
        <v>36</v>
      </c>
      <c r="AX2077" s="14" t="s">
        <v>84</v>
      </c>
      <c r="AY2077" s="166" t="s">
        <v>358</v>
      </c>
    </row>
    <row r="2078" spans="2:65" s="1" customFormat="1" ht="21.75" customHeight="1">
      <c r="B2078" s="33"/>
      <c r="C2078" s="134" t="s">
        <v>2439</v>
      </c>
      <c r="D2078" s="134" t="s">
        <v>360</v>
      </c>
      <c r="E2078" s="135" t="s">
        <v>2754</v>
      </c>
      <c r="F2078" s="136" t="s">
        <v>2755</v>
      </c>
      <c r="G2078" s="137" t="s">
        <v>235</v>
      </c>
      <c r="H2078" s="138">
        <v>314.89999999999998</v>
      </c>
      <c r="I2078" s="139"/>
      <c r="J2078" s="140">
        <f>ROUND(I2078*H2078,2)</f>
        <v>0</v>
      </c>
      <c r="K2078" s="136" t="s">
        <v>363</v>
      </c>
      <c r="L2078" s="33"/>
      <c r="M2078" s="141" t="s">
        <v>19</v>
      </c>
      <c r="N2078" s="142" t="s">
        <v>49</v>
      </c>
      <c r="P2078" s="143">
        <f>O2078*H2078</f>
        <v>0</v>
      </c>
      <c r="Q2078" s="143">
        <v>1.4935E-5</v>
      </c>
      <c r="R2078" s="143">
        <f>Q2078*H2078</f>
        <v>4.7030314999999996E-3</v>
      </c>
      <c r="S2078" s="143">
        <v>0</v>
      </c>
      <c r="T2078" s="144">
        <f>S2078*H2078</f>
        <v>0</v>
      </c>
      <c r="AR2078" s="145" t="s">
        <v>454</v>
      </c>
      <c r="AT2078" s="145" t="s">
        <v>360</v>
      </c>
      <c r="AU2078" s="145" t="s">
        <v>90</v>
      </c>
      <c r="AY2078" s="18" t="s">
        <v>358</v>
      </c>
      <c r="BE2078" s="146">
        <f>IF(N2078="základní",J2078,0)</f>
        <v>0</v>
      </c>
      <c r="BF2078" s="146">
        <f>IF(N2078="snížená",J2078,0)</f>
        <v>0</v>
      </c>
      <c r="BG2078" s="146">
        <f>IF(N2078="zákl. přenesená",J2078,0)</f>
        <v>0</v>
      </c>
      <c r="BH2078" s="146">
        <f>IF(N2078="sníž. přenesená",J2078,0)</f>
        <v>0</v>
      </c>
      <c r="BI2078" s="146">
        <f>IF(N2078="nulová",J2078,0)</f>
        <v>0</v>
      </c>
      <c r="BJ2078" s="18" t="s">
        <v>90</v>
      </c>
      <c r="BK2078" s="146">
        <f>ROUND(I2078*H2078,2)</f>
        <v>0</v>
      </c>
      <c r="BL2078" s="18" t="s">
        <v>454</v>
      </c>
      <c r="BM2078" s="145" t="s">
        <v>6523</v>
      </c>
    </row>
    <row r="2079" spans="2:65" s="1" customFormat="1" ht="11.25">
      <c r="B2079" s="33"/>
      <c r="D2079" s="147" t="s">
        <v>366</v>
      </c>
      <c r="F2079" s="148" t="s">
        <v>2757</v>
      </c>
      <c r="I2079" s="149"/>
      <c r="L2079" s="33"/>
      <c r="M2079" s="150"/>
      <c r="T2079" s="54"/>
      <c r="AT2079" s="18" t="s">
        <v>366</v>
      </c>
      <c r="AU2079" s="18" t="s">
        <v>90</v>
      </c>
    </row>
    <row r="2080" spans="2:65" s="12" customFormat="1" ht="11.25">
      <c r="B2080" s="151"/>
      <c r="D2080" s="152" t="s">
        <v>368</v>
      </c>
      <c r="E2080" s="153" t="s">
        <v>19</v>
      </c>
      <c r="F2080" s="154" t="s">
        <v>5690</v>
      </c>
      <c r="H2080" s="153" t="s">
        <v>19</v>
      </c>
      <c r="I2080" s="155"/>
      <c r="L2080" s="151"/>
      <c r="M2080" s="156"/>
      <c r="T2080" s="157"/>
      <c r="AT2080" s="153" t="s">
        <v>368</v>
      </c>
      <c r="AU2080" s="153" t="s">
        <v>90</v>
      </c>
      <c r="AV2080" s="12" t="s">
        <v>84</v>
      </c>
      <c r="AW2080" s="12" t="s">
        <v>36</v>
      </c>
      <c r="AX2080" s="12" t="s">
        <v>77</v>
      </c>
      <c r="AY2080" s="153" t="s">
        <v>358</v>
      </c>
    </row>
    <row r="2081" spans="2:65" s="13" customFormat="1" ht="11.25">
      <c r="B2081" s="158"/>
      <c r="D2081" s="152" t="s">
        <v>368</v>
      </c>
      <c r="E2081" s="159" t="s">
        <v>19</v>
      </c>
      <c r="F2081" s="160" t="s">
        <v>6524</v>
      </c>
      <c r="H2081" s="161">
        <v>148.4</v>
      </c>
      <c r="I2081" s="162"/>
      <c r="L2081" s="158"/>
      <c r="M2081" s="163"/>
      <c r="T2081" s="164"/>
      <c r="AT2081" s="159" t="s">
        <v>368</v>
      </c>
      <c r="AU2081" s="159" t="s">
        <v>90</v>
      </c>
      <c r="AV2081" s="13" t="s">
        <v>90</v>
      </c>
      <c r="AW2081" s="13" t="s">
        <v>36</v>
      </c>
      <c r="AX2081" s="13" t="s">
        <v>77</v>
      </c>
      <c r="AY2081" s="159" t="s">
        <v>358</v>
      </c>
    </row>
    <row r="2082" spans="2:65" s="12" customFormat="1" ht="11.25">
      <c r="B2082" s="151"/>
      <c r="D2082" s="152" t="s">
        <v>368</v>
      </c>
      <c r="E2082" s="153" t="s">
        <v>19</v>
      </c>
      <c r="F2082" s="154" t="s">
        <v>5694</v>
      </c>
      <c r="H2082" s="153" t="s">
        <v>19</v>
      </c>
      <c r="I2082" s="155"/>
      <c r="L2082" s="151"/>
      <c r="M2082" s="156"/>
      <c r="T2082" s="157"/>
      <c r="AT2082" s="153" t="s">
        <v>368</v>
      </c>
      <c r="AU2082" s="153" t="s">
        <v>90</v>
      </c>
      <c r="AV2082" s="12" t="s">
        <v>84</v>
      </c>
      <c r="AW2082" s="12" t="s">
        <v>36</v>
      </c>
      <c r="AX2082" s="12" t="s">
        <v>77</v>
      </c>
      <c r="AY2082" s="153" t="s">
        <v>358</v>
      </c>
    </row>
    <row r="2083" spans="2:65" s="13" customFormat="1" ht="11.25">
      <c r="B2083" s="158"/>
      <c r="D2083" s="152" t="s">
        <v>368</v>
      </c>
      <c r="E2083" s="159" t="s">
        <v>19</v>
      </c>
      <c r="F2083" s="160" t="s">
        <v>6525</v>
      </c>
      <c r="H2083" s="161">
        <v>166.5</v>
      </c>
      <c r="I2083" s="162"/>
      <c r="L2083" s="158"/>
      <c r="M2083" s="163"/>
      <c r="T2083" s="164"/>
      <c r="AT2083" s="159" t="s">
        <v>368</v>
      </c>
      <c r="AU2083" s="159" t="s">
        <v>90</v>
      </c>
      <c r="AV2083" s="13" t="s">
        <v>90</v>
      </c>
      <c r="AW2083" s="13" t="s">
        <v>36</v>
      </c>
      <c r="AX2083" s="13" t="s">
        <v>77</v>
      </c>
      <c r="AY2083" s="159" t="s">
        <v>358</v>
      </c>
    </row>
    <row r="2084" spans="2:65" s="14" customFormat="1" ht="11.25">
      <c r="B2084" s="165"/>
      <c r="D2084" s="152" t="s">
        <v>368</v>
      </c>
      <c r="E2084" s="166" t="s">
        <v>264</v>
      </c>
      <c r="F2084" s="167" t="s">
        <v>371</v>
      </c>
      <c r="H2084" s="168">
        <v>314.89999999999998</v>
      </c>
      <c r="I2084" s="169"/>
      <c r="L2084" s="165"/>
      <c r="M2084" s="170"/>
      <c r="T2084" s="171"/>
      <c r="AT2084" s="166" t="s">
        <v>368</v>
      </c>
      <c r="AU2084" s="166" t="s">
        <v>90</v>
      </c>
      <c r="AV2084" s="14" t="s">
        <v>364</v>
      </c>
      <c r="AW2084" s="14" t="s">
        <v>36</v>
      </c>
      <c r="AX2084" s="14" t="s">
        <v>84</v>
      </c>
      <c r="AY2084" s="166" t="s">
        <v>358</v>
      </c>
    </row>
    <row r="2085" spans="2:65" s="1" customFormat="1" ht="21.75" customHeight="1">
      <c r="B2085" s="33"/>
      <c r="C2085" s="134" t="s">
        <v>2445</v>
      </c>
      <c r="D2085" s="134" t="s">
        <v>360</v>
      </c>
      <c r="E2085" s="135" t="s">
        <v>2762</v>
      </c>
      <c r="F2085" s="136" t="s">
        <v>2763</v>
      </c>
      <c r="G2085" s="137" t="s">
        <v>235</v>
      </c>
      <c r="H2085" s="138">
        <v>37.136000000000003</v>
      </c>
      <c r="I2085" s="139"/>
      <c r="J2085" s="140">
        <f>ROUND(I2085*H2085,2)</f>
        <v>0</v>
      </c>
      <c r="K2085" s="136" t="s">
        <v>363</v>
      </c>
      <c r="L2085" s="33"/>
      <c r="M2085" s="141" t="s">
        <v>19</v>
      </c>
      <c r="N2085" s="142" t="s">
        <v>49</v>
      </c>
      <c r="P2085" s="143">
        <f>O2085*H2085</f>
        <v>0</v>
      </c>
      <c r="Q2085" s="143">
        <v>1.4935E-5</v>
      </c>
      <c r="R2085" s="143">
        <f>Q2085*H2085</f>
        <v>5.5462616000000002E-4</v>
      </c>
      <c r="S2085" s="143">
        <v>0</v>
      </c>
      <c r="T2085" s="144">
        <f>S2085*H2085</f>
        <v>0</v>
      </c>
      <c r="AR2085" s="145" t="s">
        <v>454</v>
      </c>
      <c r="AT2085" s="145" t="s">
        <v>360</v>
      </c>
      <c r="AU2085" s="145" t="s">
        <v>90</v>
      </c>
      <c r="AY2085" s="18" t="s">
        <v>358</v>
      </c>
      <c r="BE2085" s="146">
        <f>IF(N2085="základní",J2085,0)</f>
        <v>0</v>
      </c>
      <c r="BF2085" s="146">
        <f>IF(N2085="snížená",J2085,0)</f>
        <v>0</v>
      </c>
      <c r="BG2085" s="146">
        <f>IF(N2085="zákl. přenesená",J2085,0)</f>
        <v>0</v>
      </c>
      <c r="BH2085" s="146">
        <f>IF(N2085="sníž. přenesená",J2085,0)</f>
        <v>0</v>
      </c>
      <c r="BI2085" s="146">
        <f>IF(N2085="nulová",J2085,0)</f>
        <v>0</v>
      </c>
      <c r="BJ2085" s="18" t="s">
        <v>90</v>
      </c>
      <c r="BK2085" s="146">
        <f>ROUND(I2085*H2085,2)</f>
        <v>0</v>
      </c>
      <c r="BL2085" s="18" t="s">
        <v>454</v>
      </c>
      <c r="BM2085" s="145" t="s">
        <v>6526</v>
      </c>
    </row>
    <row r="2086" spans="2:65" s="1" customFormat="1" ht="11.25">
      <c r="B2086" s="33"/>
      <c r="D2086" s="147" t="s">
        <v>366</v>
      </c>
      <c r="F2086" s="148" t="s">
        <v>2765</v>
      </c>
      <c r="I2086" s="149"/>
      <c r="L2086" s="33"/>
      <c r="M2086" s="150"/>
      <c r="T2086" s="54"/>
      <c r="AT2086" s="18" t="s">
        <v>366</v>
      </c>
      <c r="AU2086" s="18" t="s">
        <v>90</v>
      </c>
    </row>
    <row r="2087" spans="2:65" s="13" customFormat="1" ht="11.25">
      <c r="B2087" s="158"/>
      <c r="D2087" s="152" t="s">
        <v>368</v>
      </c>
      <c r="E2087" s="159" t="s">
        <v>19</v>
      </c>
      <c r="F2087" s="160" t="s">
        <v>6527</v>
      </c>
      <c r="H2087" s="161">
        <v>37.136000000000003</v>
      </c>
      <c r="I2087" s="162"/>
      <c r="L2087" s="158"/>
      <c r="M2087" s="163"/>
      <c r="T2087" s="164"/>
      <c r="AT2087" s="159" t="s">
        <v>368</v>
      </c>
      <c r="AU2087" s="159" t="s">
        <v>90</v>
      </c>
      <c r="AV2087" s="13" t="s">
        <v>90</v>
      </c>
      <c r="AW2087" s="13" t="s">
        <v>36</v>
      </c>
      <c r="AX2087" s="13" t="s">
        <v>77</v>
      </c>
      <c r="AY2087" s="159" t="s">
        <v>358</v>
      </c>
    </row>
    <row r="2088" spans="2:65" s="14" customFormat="1" ht="11.25">
      <c r="B2088" s="165"/>
      <c r="D2088" s="152" t="s">
        <v>368</v>
      </c>
      <c r="E2088" s="166" t="s">
        <v>267</v>
      </c>
      <c r="F2088" s="167" t="s">
        <v>371</v>
      </c>
      <c r="H2088" s="168">
        <v>37.136000000000003</v>
      </c>
      <c r="I2088" s="169"/>
      <c r="L2088" s="165"/>
      <c r="M2088" s="170"/>
      <c r="T2088" s="171"/>
      <c r="AT2088" s="166" t="s">
        <v>368</v>
      </c>
      <c r="AU2088" s="166" t="s">
        <v>90</v>
      </c>
      <c r="AV2088" s="14" t="s">
        <v>364</v>
      </c>
      <c r="AW2088" s="14" t="s">
        <v>36</v>
      </c>
      <c r="AX2088" s="14" t="s">
        <v>84</v>
      </c>
      <c r="AY2088" s="166" t="s">
        <v>358</v>
      </c>
    </row>
    <row r="2089" spans="2:65" s="1" customFormat="1" ht="16.5" customHeight="1">
      <c r="B2089" s="33"/>
      <c r="C2089" s="179" t="s">
        <v>2450</v>
      </c>
      <c r="D2089" s="179" t="s">
        <v>440</v>
      </c>
      <c r="E2089" s="180" t="s">
        <v>2768</v>
      </c>
      <c r="F2089" s="181" t="s">
        <v>2769</v>
      </c>
      <c r="G2089" s="182" t="s">
        <v>235</v>
      </c>
      <c r="H2089" s="183">
        <v>387.24</v>
      </c>
      <c r="I2089" s="184"/>
      <c r="J2089" s="185">
        <f>ROUND(I2089*H2089,2)</f>
        <v>0</v>
      </c>
      <c r="K2089" s="181" t="s">
        <v>19</v>
      </c>
      <c r="L2089" s="186"/>
      <c r="M2089" s="187" t="s">
        <v>19</v>
      </c>
      <c r="N2089" s="188" t="s">
        <v>49</v>
      </c>
      <c r="P2089" s="143">
        <f>O2089*H2089</f>
        <v>0</v>
      </c>
      <c r="Q2089" s="143">
        <v>3.8000000000000002E-4</v>
      </c>
      <c r="R2089" s="143">
        <f>Q2089*H2089</f>
        <v>0.14715120000000001</v>
      </c>
      <c r="S2089" s="143">
        <v>0</v>
      </c>
      <c r="T2089" s="144">
        <f>S2089*H2089</f>
        <v>0</v>
      </c>
      <c r="AR2089" s="145" t="s">
        <v>558</v>
      </c>
      <c r="AT2089" s="145" t="s">
        <v>440</v>
      </c>
      <c r="AU2089" s="145" t="s">
        <v>90</v>
      </c>
      <c r="AY2089" s="18" t="s">
        <v>358</v>
      </c>
      <c r="BE2089" s="146">
        <f>IF(N2089="základní",J2089,0)</f>
        <v>0</v>
      </c>
      <c r="BF2089" s="146">
        <f>IF(N2089="snížená",J2089,0)</f>
        <v>0</v>
      </c>
      <c r="BG2089" s="146">
        <f>IF(N2089="zákl. přenesená",J2089,0)</f>
        <v>0</v>
      </c>
      <c r="BH2089" s="146">
        <f>IF(N2089="sníž. přenesená",J2089,0)</f>
        <v>0</v>
      </c>
      <c r="BI2089" s="146">
        <f>IF(N2089="nulová",J2089,0)</f>
        <v>0</v>
      </c>
      <c r="BJ2089" s="18" t="s">
        <v>90</v>
      </c>
      <c r="BK2089" s="146">
        <f>ROUND(I2089*H2089,2)</f>
        <v>0</v>
      </c>
      <c r="BL2089" s="18" t="s">
        <v>454</v>
      </c>
      <c r="BM2089" s="145" t="s">
        <v>6528</v>
      </c>
    </row>
    <row r="2090" spans="2:65" s="13" customFormat="1" ht="11.25">
      <c r="B2090" s="158"/>
      <c r="D2090" s="152" t="s">
        <v>368</v>
      </c>
      <c r="E2090" s="159" t="s">
        <v>19</v>
      </c>
      <c r="F2090" s="160" t="s">
        <v>264</v>
      </c>
      <c r="H2090" s="161">
        <v>314.89999999999998</v>
      </c>
      <c r="I2090" s="162"/>
      <c r="L2090" s="158"/>
      <c r="M2090" s="163"/>
      <c r="T2090" s="164"/>
      <c r="AT2090" s="159" t="s">
        <v>368</v>
      </c>
      <c r="AU2090" s="159" t="s">
        <v>90</v>
      </c>
      <c r="AV2090" s="13" t="s">
        <v>90</v>
      </c>
      <c r="AW2090" s="13" t="s">
        <v>36</v>
      </c>
      <c r="AX2090" s="13" t="s">
        <v>77</v>
      </c>
      <c r="AY2090" s="159" t="s">
        <v>358</v>
      </c>
    </row>
    <row r="2091" spans="2:65" s="13" customFormat="1" ht="11.25">
      <c r="B2091" s="158"/>
      <c r="D2091" s="152" t="s">
        <v>368</v>
      </c>
      <c r="E2091" s="159" t="s">
        <v>19</v>
      </c>
      <c r="F2091" s="160" t="s">
        <v>267</v>
      </c>
      <c r="H2091" s="161">
        <v>37.136000000000003</v>
      </c>
      <c r="I2091" s="162"/>
      <c r="L2091" s="158"/>
      <c r="M2091" s="163"/>
      <c r="T2091" s="164"/>
      <c r="AT2091" s="159" t="s">
        <v>368</v>
      </c>
      <c r="AU2091" s="159" t="s">
        <v>90</v>
      </c>
      <c r="AV2091" s="13" t="s">
        <v>90</v>
      </c>
      <c r="AW2091" s="13" t="s">
        <v>36</v>
      </c>
      <c r="AX2091" s="13" t="s">
        <v>77</v>
      </c>
      <c r="AY2091" s="159" t="s">
        <v>358</v>
      </c>
    </row>
    <row r="2092" spans="2:65" s="14" customFormat="1" ht="11.25">
      <c r="B2092" s="165"/>
      <c r="D2092" s="152" t="s">
        <v>368</v>
      </c>
      <c r="E2092" s="166" t="s">
        <v>19</v>
      </c>
      <c r="F2092" s="167" t="s">
        <v>371</v>
      </c>
      <c r="H2092" s="168">
        <v>352.036</v>
      </c>
      <c r="I2092" s="169"/>
      <c r="L2092" s="165"/>
      <c r="M2092" s="170"/>
      <c r="T2092" s="171"/>
      <c r="AT2092" s="166" t="s">
        <v>368</v>
      </c>
      <c r="AU2092" s="166" t="s">
        <v>90</v>
      </c>
      <c r="AV2092" s="14" t="s">
        <v>364</v>
      </c>
      <c r="AW2092" s="14" t="s">
        <v>36</v>
      </c>
      <c r="AX2092" s="14" t="s">
        <v>84</v>
      </c>
      <c r="AY2092" s="166" t="s">
        <v>358</v>
      </c>
    </row>
    <row r="2093" spans="2:65" s="13" customFormat="1" ht="11.25">
      <c r="B2093" s="158"/>
      <c r="D2093" s="152" t="s">
        <v>368</v>
      </c>
      <c r="F2093" s="160" t="s">
        <v>6529</v>
      </c>
      <c r="H2093" s="161">
        <v>387.24</v>
      </c>
      <c r="I2093" s="162"/>
      <c r="L2093" s="158"/>
      <c r="M2093" s="163"/>
      <c r="T2093" s="164"/>
      <c r="AT2093" s="159" t="s">
        <v>368</v>
      </c>
      <c r="AU2093" s="159" t="s">
        <v>90</v>
      </c>
      <c r="AV2093" s="13" t="s">
        <v>90</v>
      </c>
      <c r="AW2093" s="13" t="s">
        <v>4</v>
      </c>
      <c r="AX2093" s="13" t="s">
        <v>84</v>
      </c>
      <c r="AY2093" s="159" t="s">
        <v>358</v>
      </c>
    </row>
    <row r="2094" spans="2:65" s="1" customFormat="1" ht="24.2" customHeight="1">
      <c r="B2094" s="33"/>
      <c r="C2094" s="134" t="s">
        <v>2455</v>
      </c>
      <c r="D2094" s="134" t="s">
        <v>360</v>
      </c>
      <c r="E2094" s="135" t="s">
        <v>2773</v>
      </c>
      <c r="F2094" s="136" t="s">
        <v>2774</v>
      </c>
      <c r="G2094" s="137" t="s">
        <v>235</v>
      </c>
      <c r="H2094" s="138">
        <v>36.96</v>
      </c>
      <c r="I2094" s="139"/>
      <c r="J2094" s="140">
        <f>ROUND(I2094*H2094,2)</f>
        <v>0</v>
      </c>
      <c r="K2094" s="136" t="s">
        <v>363</v>
      </c>
      <c r="L2094" s="33"/>
      <c r="M2094" s="141" t="s">
        <v>19</v>
      </c>
      <c r="N2094" s="142" t="s">
        <v>49</v>
      </c>
      <c r="P2094" s="143">
        <f>O2094*H2094</f>
        <v>0</v>
      </c>
      <c r="Q2094" s="143">
        <v>0</v>
      </c>
      <c r="R2094" s="143">
        <f>Q2094*H2094</f>
        <v>0</v>
      </c>
      <c r="S2094" s="143">
        <v>0</v>
      </c>
      <c r="T2094" s="144">
        <f>S2094*H2094</f>
        <v>0</v>
      </c>
      <c r="AR2094" s="145" t="s">
        <v>454</v>
      </c>
      <c r="AT2094" s="145" t="s">
        <v>360</v>
      </c>
      <c r="AU2094" s="145" t="s">
        <v>90</v>
      </c>
      <c r="AY2094" s="18" t="s">
        <v>358</v>
      </c>
      <c r="BE2094" s="146">
        <f>IF(N2094="základní",J2094,0)</f>
        <v>0</v>
      </c>
      <c r="BF2094" s="146">
        <f>IF(N2094="snížená",J2094,0)</f>
        <v>0</v>
      </c>
      <c r="BG2094" s="146">
        <f>IF(N2094="zákl. přenesená",J2094,0)</f>
        <v>0</v>
      </c>
      <c r="BH2094" s="146">
        <f>IF(N2094="sníž. přenesená",J2094,0)</f>
        <v>0</v>
      </c>
      <c r="BI2094" s="146">
        <f>IF(N2094="nulová",J2094,0)</f>
        <v>0</v>
      </c>
      <c r="BJ2094" s="18" t="s">
        <v>90</v>
      </c>
      <c r="BK2094" s="146">
        <f>ROUND(I2094*H2094,2)</f>
        <v>0</v>
      </c>
      <c r="BL2094" s="18" t="s">
        <v>454</v>
      </c>
      <c r="BM2094" s="145" t="s">
        <v>6530</v>
      </c>
    </row>
    <row r="2095" spans="2:65" s="1" customFormat="1" ht="11.25">
      <c r="B2095" s="33"/>
      <c r="D2095" s="147" t="s">
        <v>366</v>
      </c>
      <c r="F2095" s="148" t="s">
        <v>2776</v>
      </c>
      <c r="I2095" s="149"/>
      <c r="L2095" s="33"/>
      <c r="M2095" s="150"/>
      <c r="T2095" s="54"/>
      <c r="AT2095" s="18" t="s">
        <v>366</v>
      </c>
      <c r="AU2095" s="18" t="s">
        <v>90</v>
      </c>
    </row>
    <row r="2096" spans="2:65" s="13" customFormat="1" ht="11.25">
      <c r="B2096" s="158"/>
      <c r="D2096" s="152" t="s">
        <v>368</v>
      </c>
      <c r="E2096" s="159" t="s">
        <v>19</v>
      </c>
      <c r="F2096" s="160" t="s">
        <v>6516</v>
      </c>
      <c r="H2096" s="161">
        <v>36.96</v>
      </c>
      <c r="I2096" s="162"/>
      <c r="L2096" s="158"/>
      <c r="M2096" s="163"/>
      <c r="T2096" s="164"/>
      <c r="AT2096" s="159" t="s">
        <v>368</v>
      </c>
      <c r="AU2096" s="159" t="s">
        <v>90</v>
      </c>
      <c r="AV2096" s="13" t="s">
        <v>90</v>
      </c>
      <c r="AW2096" s="13" t="s">
        <v>36</v>
      </c>
      <c r="AX2096" s="13" t="s">
        <v>77</v>
      </c>
      <c r="AY2096" s="159" t="s">
        <v>358</v>
      </c>
    </row>
    <row r="2097" spans="2:65" s="14" customFormat="1" ht="11.25">
      <c r="B2097" s="165"/>
      <c r="D2097" s="152" t="s">
        <v>368</v>
      </c>
      <c r="E2097" s="166" t="s">
        <v>19</v>
      </c>
      <c r="F2097" s="167" t="s">
        <v>371</v>
      </c>
      <c r="H2097" s="168">
        <v>36.96</v>
      </c>
      <c r="I2097" s="169"/>
      <c r="L2097" s="165"/>
      <c r="M2097" s="170"/>
      <c r="T2097" s="171"/>
      <c r="AT2097" s="166" t="s">
        <v>368</v>
      </c>
      <c r="AU2097" s="166" t="s">
        <v>90</v>
      </c>
      <c r="AV2097" s="14" t="s">
        <v>364</v>
      </c>
      <c r="AW2097" s="14" t="s">
        <v>36</v>
      </c>
      <c r="AX2097" s="14" t="s">
        <v>84</v>
      </c>
      <c r="AY2097" s="166" t="s">
        <v>358</v>
      </c>
    </row>
    <row r="2098" spans="2:65" s="1" customFormat="1" ht="16.5" customHeight="1">
      <c r="B2098" s="33"/>
      <c r="C2098" s="179" t="s">
        <v>2460</v>
      </c>
      <c r="D2098" s="179" t="s">
        <v>440</v>
      </c>
      <c r="E2098" s="180" t="s">
        <v>2778</v>
      </c>
      <c r="F2098" s="181" t="s">
        <v>6531</v>
      </c>
      <c r="G2098" s="182" t="s">
        <v>235</v>
      </c>
      <c r="H2098" s="183">
        <v>40.655999999999999</v>
      </c>
      <c r="I2098" s="184"/>
      <c r="J2098" s="185">
        <f>ROUND(I2098*H2098,2)</f>
        <v>0</v>
      </c>
      <c r="K2098" s="181" t="s">
        <v>19</v>
      </c>
      <c r="L2098" s="186"/>
      <c r="M2098" s="187" t="s">
        <v>19</v>
      </c>
      <c r="N2098" s="188" t="s">
        <v>49</v>
      </c>
      <c r="P2098" s="143">
        <f>O2098*H2098</f>
        <v>0</v>
      </c>
      <c r="Q2098" s="143">
        <v>2.7E-4</v>
      </c>
      <c r="R2098" s="143">
        <f>Q2098*H2098</f>
        <v>1.097712E-2</v>
      </c>
      <c r="S2098" s="143">
        <v>0</v>
      </c>
      <c r="T2098" s="144">
        <f>S2098*H2098</f>
        <v>0</v>
      </c>
      <c r="AR2098" s="145" t="s">
        <v>558</v>
      </c>
      <c r="AT2098" s="145" t="s">
        <v>440</v>
      </c>
      <c r="AU2098" s="145" t="s">
        <v>90</v>
      </c>
      <c r="AY2098" s="18" t="s">
        <v>358</v>
      </c>
      <c r="BE2098" s="146">
        <f>IF(N2098="základní",J2098,0)</f>
        <v>0</v>
      </c>
      <c r="BF2098" s="146">
        <f>IF(N2098="snížená",J2098,0)</f>
        <v>0</v>
      </c>
      <c r="BG2098" s="146">
        <f>IF(N2098="zákl. přenesená",J2098,0)</f>
        <v>0</v>
      </c>
      <c r="BH2098" s="146">
        <f>IF(N2098="sníž. přenesená",J2098,0)</f>
        <v>0</v>
      </c>
      <c r="BI2098" s="146">
        <f>IF(N2098="nulová",J2098,0)</f>
        <v>0</v>
      </c>
      <c r="BJ2098" s="18" t="s">
        <v>90</v>
      </c>
      <c r="BK2098" s="146">
        <f>ROUND(I2098*H2098,2)</f>
        <v>0</v>
      </c>
      <c r="BL2098" s="18" t="s">
        <v>454</v>
      </c>
      <c r="BM2098" s="145" t="s">
        <v>6532</v>
      </c>
    </row>
    <row r="2099" spans="2:65" s="13" customFormat="1" ht="11.25">
      <c r="B2099" s="158"/>
      <c r="D2099" s="152" t="s">
        <v>368</v>
      </c>
      <c r="E2099" s="159" t="s">
        <v>19</v>
      </c>
      <c r="F2099" s="160" t="s">
        <v>6516</v>
      </c>
      <c r="H2099" s="161">
        <v>36.96</v>
      </c>
      <c r="I2099" s="162"/>
      <c r="L2099" s="158"/>
      <c r="M2099" s="163"/>
      <c r="T2099" s="164"/>
      <c r="AT2099" s="159" t="s">
        <v>368</v>
      </c>
      <c r="AU2099" s="159" t="s">
        <v>90</v>
      </c>
      <c r="AV2099" s="13" t="s">
        <v>90</v>
      </c>
      <c r="AW2099" s="13" t="s">
        <v>36</v>
      </c>
      <c r="AX2099" s="13" t="s">
        <v>77</v>
      </c>
      <c r="AY2099" s="159" t="s">
        <v>358</v>
      </c>
    </row>
    <row r="2100" spans="2:65" s="14" customFormat="1" ht="11.25">
      <c r="B2100" s="165"/>
      <c r="D2100" s="152" t="s">
        <v>368</v>
      </c>
      <c r="E2100" s="166" t="s">
        <v>19</v>
      </c>
      <c r="F2100" s="167" t="s">
        <v>371</v>
      </c>
      <c r="H2100" s="168">
        <v>36.96</v>
      </c>
      <c r="I2100" s="169"/>
      <c r="L2100" s="165"/>
      <c r="M2100" s="170"/>
      <c r="T2100" s="171"/>
      <c r="AT2100" s="166" t="s">
        <v>368</v>
      </c>
      <c r="AU2100" s="166" t="s">
        <v>90</v>
      </c>
      <c r="AV2100" s="14" t="s">
        <v>364</v>
      </c>
      <c r="AW2100" s="14" t="s">
        <v>36</v>
      </c>
      <c r="AX2100" s="14" t="s">
        <v>84</v>
      </c>
      <c r="AY2100" s="166" t="s">
        <v>358</v>
      </c>
    </row>
    <row r="2101" spans="2:65" s="13" customFormat="1" ht="11.25">
      <c r="B2101" s="158"/>
      <c r="D2101" s="152" t="s">
        <v>368</v>
      </c>
      <c r="F2101" s="160" t="s">
        <v>6533</v>
      </c>
      <c r="H2101" s="161">
        <v>40.655999999999999</v>
      </c>
      <c r="I2101" s="162"/>
      <c r="L2101" s="158"/>
      <c r="M2101" s="163"/>
      <c r="T2101" s="164"/>
      <c r="AT2101" s="159" t="s">
        <v>368</v>
      </c>
      <c r="AU2101" s="159" t="s">
        <v>90</v>
      </c>
      <c r="AV2101" s="13" t="s">
        <v>90</v>
      </c>
      <c r="AW2101" s="13" t="s">
        <v>4</v>
      </c>
      <c r="AX2101" s="13" t="s">
        <v>84</v>
      </c>
      <c r="AY2101" s="159" t="s">
        <v>358</v>
      </c>
    </row>
    <row r="2102" spans="2:65" s="1" customFormat="1" ht="16.5" customHeight="1">
      <c r="B2102" s="33"/>
      <c r="C2102" s="134" t="s">
        <v>2465</v>
      </c>
      <c r="D2102" s="134" t="s">
        <v>360</v>
      </c>
      <c r="E2102" s="135" t="s">
        <v>2783</v>
      </c>
      <c r="F2102" s="136" t="s">
        <v>2784</v>
      </c>
      <c r="G2102" s="137" t="s">
        <v>235</v>
      </c>
      <c r="H2102" s="138">
        <v>352.036</v>
      </c>
      <c r="I2102" s="139"/>
      <c r="J2102" s="140">
        <f>ROUND(I2102*H2102,2)</f>
        <v>0</v>
      </c>
      <c r="K2102" s="136" t="s">
        <v>363</v>
      </c>
      <c r="L2102" s="33"/>
      <c r="M2102" s="141" t="s">
        <v>19</v>
      </c>
      <c r="N2102" s="142" t="s">
        <v>49</v>
      </c>
      <c r="P2102" s="143">
        <f>O2102*H2102</f>
        <v>0</v>
      </c>
      <c r="Q2102" s="143">
        <v>3.0000000000000001E-5</v>
      </c>
      <c r="R2102" s="143">
        <f>Q2102*H2102</f>
        <v>1.056108E-2</v>
      </c>
      <c r="S2102" s="143">
        <v>0</v>
      </c>
      <c r="T2102" s="144">
        <f>S2102*H2102</f>
        <v>0</v>
      </c>
      <c r="AR2102" s="145" t="s">
        <v>454</v>
      </c>
      <c r="AT2102" s="145" t="s">
        <v>360</v>
      </c>
      <c r="AU2102" s="145" t="s">
        <v>90</v>
      </c>
      <c r="AY2102" s="18" t="s">
        <v>358</v>
      </c>
      <c r="BE2102" s="146">
        <f>IF(N2102="základní",J2102,0)</f>
        <v>0</v>
      </c>
      <c r="BF2102" s="146">
        <f>IF(N2102="snížená",J2102,0)</f>
        <v>0</v>
      </c>
      <c r="BG2102" s="146">
        <f>IF(N2102="zákl. přenesená",J2102,0)</f>
        <v>0</v>
      </c>
      <c r="BH2102" s="146">
        <f>IF(N2102="sníž. přenesená",J2102,0)</f>
        <v>0</v>
      </c>
      <c r="BI2102" s="146">
        <f>IF(N2102="nulová",J2102,0)</f>
        <v>0</v>
      </c>
      <c r="BJ2102" s="18" t="s">
        <v>90</v>
      </c>
      <c r="BK2102" s="146">
        <f>ROUND(I2102*H2102,2)</f>
        <v>0</v>
      </c>
      <c r="BL2102" s="18" t="s">
        <v>454</v>
      </c>
      <c r="BM2102" s="145" t="s">
        <v>6534</v>
      </c>
    </row>
    <row r="2103" spans="2:65" s="1" customFormat="1" ht="11.25">
      <c r="B2103" s="33"/>
      <c r="D2103" s="147" t="s">
        <v>366</v>
      </c>
      <c r="F2103" s="148" t="s">
        <v>2786</v>
      </c>
      <c r="I2103" s="149"/>
      <c r="L2103" s="33"/>
      <c r="M2103" s="150"/>
      <c r="T2103" s="54"/>
      <c r="AT2103" s="18" t="s">
        <v>366</v>
      </c>
      <c r="AU2103" s="18" t="s">
        <v>90</v>
      </c>
    </row>
    <row r="2104" spans="2:65" s="13" customFormat="1" ht="11.25">
      <c r="B2104" s="158"/>
      <c r="D2104" s="152" t="s">
        <v>368</v>
      </c>
      <c r="E2104" s="159" t="s">
        <v>19</v>
      </c>
      <c r="F2104" s="160" t="s">
        <v>264</v>
      </c>
      <c r="H2104" s="161">
        <v>314.89999999999998</v>
      </c>
      <c r="I2104" s="162"/>
      <c r="L2104" s="158"/>
      <c r="M2104" s="163"/>
      <c r="T2104" s="164"/>
      <c r="AT2104" s="159" t="s">
        <v>368</v>
      </c>
      <c r="AU2104" s="159" t="s">
        <v>90</v>
      </c>
      <c r="AV2104" s="13" t="s">
        <v>90</v>
      </c>
      <c r="AW2104" s="13" t="s">
        <v>36</v>
      </c>
      <c r="AX2104" s="13" t="s">
        <v>77</v>
      </c>
      <c r="AY2104" s="159" t="s">
        <v>358</v>
      </c>
    </row>
    <row r="2105" spans="2:65" s="13" customFormat="1" ht="11.25">
      <c r="B2105" s="158"/>
      <c r="D2105" s="152" t="s">
        <v>368</v>
      </c>
      <c r="E2105" s="159" t="s">
        <v>19</v>
      </c>
      <c r="F2105" s="160" t="s">
        <v>267</v>
      </c>
      <c r="H2105" s="161">
        <v>37.136000000000003</v>
      </c>
      <c r="I2105" s="162"/>
      <c r="L2105" s="158"/>
      <c r="M2105" s="163"/>
      <c r="T2105" s="164"/>
      <c r="AT2105" s="159" t="s">
        <v>368</v>
      </c>
      <c r="AU2105" s="159" t="s">
        <v>90</v>
      </c>
      <c r="AV2105" s="13" t="s">
        <v>90</v>
      </c>
      <c r="AW2105" s="13" t="s">
        <v>36</v>
      </c>
      <c r="AX2105" s="13" t="s">
        <v>77</v>
      </c>
      <c r="AY2105" s="159" t="s">
        <v>358</v>
      </c>
    </row>
    <row r="2106" spans="2:65" s="14" customFormat="1" ht="11.25">
      <c r="B2106" s="165"/>
      <c r="D2106" s="152" t="s">
        <v>368</v>
      </c>
      <c r="E2106" s="166" t="s">
        <v>19</v>
      </c>
      <c r="F2106" s="167" t="s">
        <v>371</v>
      </c>
      <c r="H2106" s="168">
        <v>352.036</v>
      </c>
      <c r="I2106" s="169"/>
      <c r="L2106" s="165"/>
      <c r="M2106" s="170"/>
      <c r="T2106" s="171"/>
      <c r="AT2106" s="166" t="s">
        <v>368</v>
      </c>
      <c r="AU2106" s="166" t="s">
        <v>90</v>
      </c>
      <c r="AV2106" s="14" t="s">
        <v>364</v>
      </c>
      <c r="AW2106" s="14" t="s">
        <v>36</v>
      </c>
      <c r="AX2106" s="14" t="s">
        <v>84</v>
      </c>
      <c r="AY2106" s="166" t="s">
        <v>358</v>
      </c>
    </row>
    <row r="2107" spans="2:65" s="1" customFormat="1" ht="37.9" customHeight="1">
      <c r="B2107" s="33"/>
      <c r="C2107" s="134" t="s">
        <v>2472</v>
      </c>
      <c r="D2107" s="134" t="s">
        <v>360</v>
      </c>
      <c r="E2107" s="135" t="s">
        <v>2788</v>
      </c>
      <c r="F2107" s="136" t="s">
        <v>2789</v>
      </c>
      <c r="G2107" s="137" t="s">
        <v>195</v>
      </c>
      <c r="H2107" s="138">
        <v>329.47300000000001</v>
      </c>
      <c r="I2107" s="139"/>
      <c r="J2107" s="140">
        <f>ROUND(I2107*H2107,2)</f>
        <v>0</v>
      </c>
      <c r="K2107" s="136" t="s">
        <v>363</v>
      </c>
      <c r="L2107" s="33"/>
      <c r="M2107" s="141" t="s">
        <v>19</v>
      </c>
      <c r="N2107" s="142" t="s">
        <v>49</v>
      </c>
      <c r="P2107" s="143">
        <f>O2107*H2107</f>
        <v>0</v>
      </c>
      <c r="Q2107" s="143">
        <v>5.0000000000000002E-5</v>
      </c>
      <c r="R2107" s="143">
        <f>Q2107*H2107</f>
        <v>1.6473650000000003E-2</v>
      </c>
      <c r="S2107" s="143">
        <v>0</v>
      </c>
      <c r="T2107" s="144">
        <f>S2107*H2107</f>
        <v>0</v>
      </c>
      <c r="AR2107" s="145" t="s">
        <v>454</v>
      </c>
      <c r="AT2107" s="145" t="s">
        <v>360</v>
      </c>
      <c r="AU2107" s="145" t="s">
        <v>90</v>
      </c>
      <c r="AY2107" s="18" t="s">
        <v>358</v>
      </c>
      <c r="BE2107" s="146">
        <f>IF(N2107="základní",J2107,0)</f>
        <v>0</v>
      </c>
      <c r="BF2107" s="146">
        <f>IF(N2107="snížená",J2107,0)</f>
        <v>0</v>
      </c>
      <c r="BG2107" s="146">
        <f>IF(N2107="zákl. přenesená",J2107,0)</f>
        <v>0</v>
      </c>
      <c r="BH2107" s="146">
        <f>IF(N2107="sníž. přenesená",J2107,0)</f>
        <v>0</v>
      </c>
      <c r="BI2107" s="146">
        <f>IF(N2107="nulová",J2107,0)</f>
        <v>0</v>
      </c>
      <c r="BJ2107" s="18" t="s">
        <v>90</v>
      </c>
      <c r="BK2107" s="146">
        <f>ROUND(I2107*H2107,2)</f>
        <v>0</v>
      </c>
      <c r="BL2107" s="18" t="s">
        <v>454</v>
      </c>
      <c r="BM2107" s="145" t="s">
        <v>6535</v>
      </c>
    </row>
    <row r="2108" spans="2:65" s="1" customFormat="1" ht="11.25">
      <c r="B2108" s="33"/>
      <c r="D2108" s="147" t="s">
        <v>366</v>
      </c>
      <c r="F2108" s="148" t="s">
        <v>2791</v>
      </c>
      <c r="I2108" s="149"/>
      <c r="L2108" s="33"/>
      <c r="M2108" s="150"/>
      <c r="T2108" s="54"/>
      <c r="AT2108" s="18" t="s">
        <v>366</v>
      </c>
      <c r="AU2108" s="18" t="s">
        <v>90</v>
      </c>
    </row>
    <row r="2109" spans="2:65" s="13" customFormat="1" ht="11.25">
      <c r="B2109" s="158"/>
      <c r="D2109" s="152" t="s">
        <v>368</v>
      </c>
      <c r="E2109" s="159" t="s">
        <v>19</v>
      </c>
      <c r="F2109" s="160" t="s">
        <v>5602</v>
      </c>
      <c r="H2109" s="161">
        <v>309.16000000000003</v>
      </c>
      <c r="I2109" s="162"/>
      <c r="L2109" s="158"/>
      <c r="M2109" s="163"/>
      <c r="T2109" s="164"/>
      <c r="AT2109" s="159" t="s">
        <v>368</v>
      </c>
      <c r="AU2109" s="159" t="s">
        <v>90</v>
      </c>
      <c r="AV2109" s="13" t="s">
        <v>90</v>
      </c>
      <c r="AW2109" s="13" t="s">
        <v>36</v>
      </c>
      <c r="AX2109" s="13" t="s">
        <v>77</v>
      </c>
      <c r="AY2109" s="159" t="s">
        <v>358</v>
      </c>
    </row>
    <row r="2110" spans="2:65" s="13" customFormat="1" ht="11.25">
      <c r="B2110" s="158"/>
      <c r="D2110" s="152" t="s">
        <v>368</v>
      </c>
      <c r="E2110" s="159" t="s">
        <v>19</v>
      </c>
      <c r="F2110" s="160" t="s">
        <v>6519</v>
      </c>
      <c r="H2110" s="161">
        <v>20.312999999999999</v>
      </c>
      <c r="I2110" s="162"/>
      <c r="L2110" s="158"/>
      <c r="M2110" s="163"/>
      <c r="T2110" s="164"/>
      <c r="AT2110" s="159" t="s">
        <v>368</v>
      </c>
      <c r="AU2110" s="159" t="s">
        <v>90</v>
      </c>
      <c r="AV2110" s="13" t="s">
        <v>90</v>
      </c>
      <c r="AW2110" s="13" t="s">
        <v>36</v>
      </c>
      <c r="AX2110" s="13" t="s">
        <v>77</v>
      </c>
      <c r="AY2110" s="159" t="s">
        <v>358</v>
      </c>
    </row>
    <row r="2111" spans="2:65" s="14" customFormat="1" ht="11.25">
      <c r="B2111" s="165"/>
      <c r="D2111" s="152" t="s">
        <v>368</v>
      </c>
      <c r="E2111" s="166" t="s">
        <v>19</v>
      </c>
      <c r="F2111" s="167" t="s">
        <v>371</v>
      </c>
      <c r="H2111" s="168">
        <v>329.47300000000001</v>
      </c>
      <c r="I2111" s="169"/>
      <c r="L2111" s="165"/>
      <c r="M2111" s="170"/>
      <c r="T2111" s="171"/>
      <c r="AT2111" s="166" t="s">
        <v>368</v>
      </c>
      <c r="AU2111" s="166" t="s">
        <v>90</v>
      </c>
      <c r="AV2111" s="14" t="s">
        <v>364</v>
      </c>
      <c r="AW2111" s="14" t="s">
        <v>36</v>
      </c>
      <c r="AX2111" s="14" t="s">
        <v>84</v>
      </c>
      <c r="AY2111" s="166" t="s">
        <v>358</v>
      </c>
    </row>
    <row r="2112" spans="2:65" s="1" customFormat="1" ht="49.15" customHeight="1">
      <c r="B2112" s="33"/>
      <c r="C2112" s="134" t="s">
        <v>2477</v>
      </c>
      <c r="D2112" s="134" t="s">
        <v>360</v>
      </c>
      <c r="E2112" s="135" t="s">
        <v>2793</v>
      </c>
      <c r="F2112" s="136" t="s">
        <v>2794</v>
      </c>
      <c r="G2112" s="137" t="s">
        <v>1498</v>
      </c>
      <c r="H2112" s="189"/>
      <c r="I2112" s="139"/>
      <c r="J2112" s="140">
        <f>ROUND(I2112*H2112,2)</f>
        <v>0</v>
      </c>
      <c r="K2112" s="136" t="s">
        <v>363</v>
      </c>
      <c r="L2112" s="33"/>
      <c r="M2112" s="141" t="s">
        <v>19</v>
      </c>
      <c r="N2112" s="142" t="s">
        <v>49</v>
      </c>
      <c r="P2112" s="143">
        <f>O2112*H2112</f>
        <v>0</v>
      </c>
      <c r="Q2112" s="143">
        <v>0</v>
      </c>
      <c r="R2112" s="143">
        <f>Q2112*H2112</f>
        <v>0</v>
      </c>
      <c r="S2112" s="143">
        <v>0</v>
      </c>
      <c r="T2112" s="144">
        <f>S2112*H2112</f>
        <v>0</v>
      </c>
      <c r="AR2112" s="145" t="s">
        <v>454</v>
      </c>
      <c r="AT2112" s="145" t="s">
        <v>360</v>
      </c>
      <c r="AU2112" s="145" t="s">
        <v>90</v>
      </c>
      <c r="AY2112" s="18" t="s">
        <v>358</v>
      </c>
      <c r="BE2112" s="146">
        <f>IF(N2112="základní",J2112,0)</f>
        <v>0</v>
      </c>
      <c r="BF2112" s="146">
        <f>IF(N2112="snížená",J2112,0)</f>
        <v>0</v>
      </c>
      <c r="BG2112" s="146">
        <f>IF(N2112="zákl. přenesená",J2112,0)</f>
        <v>0</v>
      </c>
      <c r="BH2112" s="146">
        <f>IF(N2112="sníž. přenesená",J2112,0)</f>
        <v>0</v>
      </c>
      <c r="BI2112" s="146">
        <f>IF(N2112="nulová",J2112,0)</f>
        <v>0</v>
      </c>
      <c r="BJ2112" s="18" t="s">
        <v>90</v>
      </c>
      <c r="BK2112" s="146">
        <f>ROUND(I2112*H2112,2)</f>
        <v>0</v>
      </c>
      <c r="BL2112" s="18" t="s">
        <v>454</v>
      </c>
      <c r="BM2112" s="145" t="s">
        <v>6536</v>
      </c>
    </row>
    <row r="2113" spans="2:65" s="1" customFormat="1" ht="11.25">
      <c r="B2113" s="33"/>
      <c r="D2113" s="147" t="s">
        <v>366</v>
      </c>
      <c r="F2113" s="148" t="s">
        <v>2796</v>
      </c>
      <c r="I2113" s="149"/>
      <c r="L2113" s="33"/>
      <c r="M2113" s="150"/>
      <c r="T2113" s="54"/>
      <c r="AT2113" s="18" t="s">
        <v>366</v>
      </c>
      <c r="AU2113" s="18" t="s">
        <v>90</v>
      </c>
    </row>
    <row r="2114" spans="2:65" s="11" customFormat="1" ht="22.9" customHeight="1">
      <c r="B2114" s="122"/>
      <c r="D2114" s="123" t="s">
        <v>76</v>
      </c>
      <c r="E2114" s="132" t="s">
        <v>2797</v>
      </c>
      <c r="F2114" s="132" t="s">
        <v>2798</v>
      </c>
      <c r="I2114" s="125"/>
      <c r="J2114" s="133">
        <f>BK2114</f>
        <v>0</v>
      </c>
      <c r="L2114" s="122"/>
      <c r="M2114" s="127"/>
      <c r="P2114" s="128">
        <f>SUM(P2115:P2166)</f>
        <v>0</v>
      </c>
      <c r="R2114" s="128">
        <f>SUM(R2115:R2166)</f>
        <v>7.194213822</v>
      </c>
      <c r="T2114" s="129">
        <f>SUM(T2115:T2166)</f>
        <v>0</v>
      </c>
      <c r="AR2114" s="123" t="s">
        <v>90</v>
      </c>
      <c r="AT2114" s="130" t="s">
        <v>76</v>
      </c>
      <c r="AU2114" s="130" t="s">
        <v>84</v>
      </c>
      <c r="AY2114" s="123" t="s">
        <v>358</v>
      </c>
      <c r="BK2114" s="131">
        <f>SUM(BK2115:BK2166)</f>
        <v>0</v>
      </c>
    </row>
    <row r="2115" spans="2:65" s="1" customFormat="1" ht="24.2" customHeight="1">
      <c r="B2115" s="33"/>
      <c r="C2115" s="134" t="s">
        <v>2482</v>
      </c>
      <c r="D2115" s="134" t="s">
        <v>360</v>
      </c>
      <c r="E2115" s="135" t="s">
        <v>2800</v>
      </c>
      <c r="F2115" s="136" t="s">
        <v>2801</v>
      </c>
      <c r="G2115" s="137" t="s">
        <v>195</v>
      </c>
      <c r="H2115" s="138">
        <v>220.73400000000001</v>
      </c>
      <c r="I2115" s="139"/>
      <c r="J2115" s="140">
        <f>ROUND(I2115*H2115,2)</f>
        <v>0</v>
      </c>
      <c r="K2115" s="136" t="s">
        <v>363</v>
      </c>
      <c r="L2115" s="33"/>
      <c r="M2115" s="141" t="s">
        <v>19</v>
      </c>
      <c r="N2115" s="142" t="s">
        <v>49</v>
      </c>
      <c r="P2115" s="143">
        <f>O2115*H2115</f>
        <v>0</v>
      </c>
      <c r="Q2115" s="143">
        <v>0</v>
      </c>
      <c r="R2115" s="143">
        <f>Q2115*H2115</f>
        <v>0</v>
      </c>
      <c r="S2115" s="143">
        <v>0</v>
      </c>
      <c r="T2115" s="144">
        <f>S2115*H2115</f>
        <v>0</v>
      </c>
      <c r="AR2115" s="145" t="s">
        <v>454</v>
      </c>
      <c r="AT2115" s="145" t="s">
        <v>360</v>
      </c>
      <c r="AU2115" s="145" t="s">
        <v>90</v>
      </c>
      <c r="AY2115" s="18" t="s">
        <v>358</v>
      </c>
      <c r="BE2115" s="146">
        <f>IF(N2115="základní",J2115,0)</f>
        <v>0</v>
      </c>
      <c r="BF2115" s="146">
        <f>IF(N2115="snížená",J2115,0)</f>
        <v>0</v>
      </c>
      <c r="BG2115" s="146">
        <f>IF(N2115="zákl. přenesená",J2115,0)</f>
        <v>0</v>
      </c>
      <c r="BH2115" s="146">
        <f>IF(N2115="sníž. přenesená",J2115,0)</f>
        <v>0</v>
      </c>
      <c r="BI2115" s="146">
        <f>IF(N2115="nulová",J2115,0)</f>
        <v>0</v>
      </c>
      <c r="BJ2115" s="18" t="s">
        <v>90</v>
      </c>
      <c r="BK2115" s="146">
        <f>ROUND(I2115*H2115,2)</f>
        <v>0</v>
      </c>
      <c r="BL2115" s="18" t="s">
        <v>454</v>
      </c>
      <c r="BM2115" s="145" t="s">
        <v>2802</v>
      </c>
    </row>
    <row r="2116" spans="2:65" s="1" customFormat="1" ht="11.25">
      <c r="B2116" s="33"/>
      <c r="D2116" s="147" t="s">
        <v>366</v>
      </c>
      <c r="F2116" s="148" t="s">
        <v>2803</v>
      </c>
      <c r="I2116" s="149"/>
      <c r="L2116" s="33"/>
      <c r="M2116" s="150"/>
      <c r="T2116" s="54"/>
      <c r="AT2116" s="18" t="s">
        <v>366</v>
      </c>
      <c r="AU2116" s="18" t="s">
        <v>90</v>
      </c>
    </row>
    <row r="2117" spans="2:65" s="12" customFormat="1" ht="11.25">
      <c r="B2117" s="151"/>
      <c r="D2117" s="152" t="s">
        <v>368</v>
      </c>
      <c r="E2117" s="153" t="s">
        <v>19</v>
      </c>
      <c r="F2117" s="154" t="s">
        <v>485</v>
      </c>
      <c r="H2117" s="153" t="s">
        <v>19</v>
      </c>
      <c r="I2117" s="155"/>
      <c r="L2117" s="151"/>
      <c r="M2117" s="156"/>
      <c r="T2117" s="157"/>
      <c r="AT2117" s="153" t="s">
        <v>368</v>
      </c>
      <c r="AU2117" s="153" t="s">
        <v>90</v>
      </c>
      <c r="AV2117" s="12" t="s">
        <v>84</v>
      </c>
      <c r="AW2117" s="12" t="s">
        <v>36</v>
      </c>
      <c r="AX2117" s="12" t="s">
        <v>77</v>
      </c>
      <c r="AY2117" s="153" t="s">
        <v>358</v>
      </c>
    </row>
    <row r="2118" spans="2:65" s="12" customFormat="1" ht="11.25">
      <c r="B2118" s="151"/>
      <c r="D2118" s="152" t="s">
        <v>368</v>
      </c>
      <c r="E2118" s="153" t="s">
        <v>19</v>
      </c>
      <c r="F2118" s="154" t="s">
        <v>5690</v>
      </c>
      <c r="H2118" s="153" t="s">
        <v>19</v>
      </c>
      <c r="I2118" s="155"/>
      <c r="L2118" s="151"/>
      <c r="M2118" s="156"/>
      <c r="T2118" s="157"/>
      <c r="AT2118" s="153" t="s">
        <v>368</v>
      </c>
      <c r="AU2118" s="153" t="s">
        <v>90</v>
      </c>
      <c r="AV2118" s="12" t="s">
        <v>84</v>
      </c>
      <c r="AW2118" s="12" t="s">
        <v>36</v>
      </c>
      <c r="AX2118" s="12" t="s">
        <v>77</v>
      </c>
      <c r="AY2118" s="153" t="s">
        <v>358</v>
      </c>
    </row>
    <row r="2119" spans="2:65" s="13" customFormat="1" ht="11.25">
      <c r="B2119" s="158"/>
      <c r="D2119" s="152" t="s">
        <v>368</v>
      </c>
      <c r="E2119" s="159" t="s">
        <v>19</v>
      </c>
      <c r="F2119" s="160" t="s">
        <v>6537</v>
      </c>
      <c r="H2119" s="161">
        <v>21.81</v>
      </c>
      <c r="I2119" s="162"/>
      <c r="L2119" s="158"/>
      <c r="M2119" s="163"/>
      <c r="T2119" s="164"/>
      <c r="AT2119" s="159" t="s">
        <v>368</v>
      </c>
      <c r="AU2119" s="159" t="s">
        <v>90</v>
      </c>
      <c r="AV2119" s="13" t="s">
        <v>90</v>
      </c>
      <c r="AW2119" s="13" t="s">
        <v>36</v>
      </c>
      <c r="AX2119" s="13" t="s">
        <v>77</v>
      </c>
      <c r="AY2119" s="159" t="s">
        <v>358</v>
      </c>
    </row>
    <row r="2120" spans="2:65" s="13" customFormat="1" ht="11.25">
      <c r="B2120" s="158"/>
      <c r="D2120" s="152" t="s">
        <v>368</v>
      </c>
      <c r="E2120" s="159" t="s">
        <v>19</v>
      </c>
      <c r="F2120" s="160" t="s">
        <v>6538</v>
      </c>
      <c r="H2120" s="161">
        <v>21.81</v>
      </c>
      <c r="I2120" s="162"/>
      <c r="L2120" s="158"/>
      <c r="M2120" s="163"/>
      <c r="T2120" s="164"/>
      <c r="AT2120" s="159" t="s">
        <v>368</v>
      </c>
      <c r="AU2120" s="159" t="s">
        <v>90</v>
      </c>
      <c r="AV2120" s="13" t="s">
        <v>90</v>
      </c>
      <c r="AW2120" s="13" t="s">
        <v>36</v>
      </c>
      <c r="AX2120" s="13" t="s">
        <v>77</v>
      </c>
      <c r="AY2120" s="159" t="s">
        <v>358</v>
      </c>
    </row>
    <row r="2121" spans="2:65" s="13" customFormat="1" ht="11.25">
      <c r="B2121" s="158"/>
      <c r="D2121" s="152" t="s">
        <v>368</v>
      </c>
      <c r="E2121" s="159" t="s">
        <v>19</v>
      </c>
      <c r="F2121" s="160" t="s">
        <v>6539</v>
      </c>
      <c r="H2121" s="161">
        <v>23.58</v>
      </c>
      <c r="I2121" s="162"/>
      <c r="L2121" s="158"/>
      <c r="M2121" s="163"/>
      <c r="T2121" s="164"/>
      <c r="AT2121" s="159" t="s">
        <v>368</v>
      </c>
      <c r="AU2121" s="159" t="s">
        <v>90</v>
      </c>
      <c r="AV2121" s="13" t="s">
        <v>90</v>
      </c>
      <c r="AW2121" s="13" t="s">
        <v>36</v>
      </c>
      <c r="AX2121" s="13" t="s">
        <v>77</v>
      </c>
      <c r="AY2121" s="159" t="s">
        <v>358</v>
      </c>
    </row>
    <row r="2122" spans="2:65" s="13" customFormat="1" ht="11.25">
      <c r="B2122" s="158"/>
      <c r="D2122" s="152" t="s">
        <v>368</v>
      </c>
      <c r="E2122" s="159" t="s">
        <v>19</v>
      </c>
      <c r="F2122" s="160" t="s">
        <v>6540</v>
      </c>
      <c r="H2122" s="161">
        <v>10.32</v>
      </c>
      <c r="I2122" s="162"/>
      <c r="L2122" s="158"/>
      <c r="M2122" s="163"/>
      <c r="T2122" s="164"/>
      <c r="AT2122" s="159" t="s">
        <v>368</v>
      </c>
      <c r="AU2122" s="159" t="s">
        <v>90</v>
      </c>
      <c r="AV2122" s="13" t="s">
        <v>90</v>
      </c>
      <c r="AW2122" s="13" t="s">
        <v>36</v>
      </c>
      <c r="AX2122" s="13" t="s">
        <v>77</v>
      </c>
      <c r="AY2122" s="159" t="s">
        <v>358</v>
      </c>
    </row>
    <row r="2123" spans="2:65" s="15" customFormat="1" ht="11.25">
      <c r="B2123" s="172"/>
      <c r="D2123" s="152" t="s">
        <v>368</v>
      </c>
      <c r="E2123" s="173" t="s">
        <v>19</v>
      </c>
      <c r="F2123" s="174" t="s">
        <v>416</v>
      </c>
      <c r="H2123" s="175">
        <v>77.52</v>
      </c>
      <c r="I2123" s="176"/>
      <c r="L2123" s="172"/>
      <c r="M2123" s="177"/>
      <c r="T2123" s="178"/>
      <c r="AT2123" s="173" t="s">
        <v>368</v>
      </c>
      <c r="AU2123" s="173" t="s">
        <v>90</v>
      </c>
      <c r="AV2123" s="15" t="s">
        <v>97</v>
      </c>
      <c r="AW2123" s="15" t="s">
        <v>36</v>
      </c>
      <c r="AX2123" s="15" t="s">
        <v>77</v>
      </c>
      <c r="AY2123" s="173" t="s">
        <v>358</v>
      </c>
    </row>
    <row r="2124" spans="2:65" s="12" customFormat="1" ht="11.25">
      <c r="B2124" s="151"/>
      <c r="D2124" s="152" t="s">
        <v>368</v>
      </c>
      <c r="E2124" s="153" t="s">
        <v>19</v>
      </c>
      <c r="F2124" s="154" t="s">
        <v>5694</v>
      </c>
      <c r="H2124" s="153" t="s">
        <v>19</v>
      </c>
      <c r="I2124" s="155"/>
      <c r="L2124" s="151"/>
      <c r="M2124" s="156"/>
      <c r="T2124" s="157"/>
      <c r="AT2124" s="153" t="s">
        <v>368</v>
      </c>
      <c r="AU2124" s="153" t="s">
        <v>90</v>
      </c>
      <c r="AV2124" s="12" t="s">
        <v>84</v>
      </c>
      <c r="AW2124" s="12" t="s">
        <v>36</v>
      </c>
      <c r="AX2124" s="12" t="s">
        <v>77</v>
      </c>
      <c r="AY2124" s="153" t="s">
        <v>358</v>
      </c>
    </row>
    <row r="2125" spans="2:65" s="13" customFormat="1" ht="22.5">
      <c r="B2125" s="158"/>
      <c r="D2125" s="152" t="s">
        <v>368</v>
      </c>
      <c r="E2125" s="159" t="s">
        <v>19</v>
      </c>
      <c r="F2125" s="160" t="s">
        <v>6541</v>
      </c>
      <c r="H2125" s="161">
        <v>24.468</v>
      </c>
      <c r="I2125" s="162"/>
      <c r="L2125" s="158"/>
      <c r="M2125" s="163"/>
      <c r="T2125" s="164"/>
      <c r="AT2125" s="159" t="s">
        <v>368</v>
      </c>
      <c r="AU2125" s="159" t="s">
        <v>90</v>
      </c>
      <c r="AV2125" s="13" t="s">
        <v>90</v>
      </c>
      <c r="AW2125" s="13" t="s">
        <v>36</v>
      </c>
      <c r="AX2125" s="13" t="s">
        <v>77</v>
      </c>
      <c r="AY2125" s="159" t="s">
        <v>358</v>
      </c>
    </row>
    <row r="2126" spans="2:65" s="13" customFormat="1" ht="22.5">
      <c r="B2126" s="158"/>
      <c r="D2126" s="152" t="s">
        <v>368</v>
      </c>
      <c r="E2126" s="159" t="s">
        <v>19</v>
      </c>
      <c r="F2126" s="160" t="s">
        <v>6542</v>
      </c>
      <c r="H2126" s="161">
        <v>21.93</v>
      </c>
      <c r="I2126" s="162"/>
      <c r="L2126" s="158"/>
      <c r="M2126" s="163"/>
      <c r="T2126" s="164"/>
      <c r="AT2126" s="159" t="s">
        <v>368</v>
      </c>
      <c r="AU2126" s="159" t="s">
        <v>90</v>
      </c>
      <c r="AV2126" s="13" t="s">
        <v>90</v>
      </c>
      <c r="AW2126" s="13" t="s">
        <v>36</v>
      </c>
      <c r="AX2126" s="13" t="s">
        <v>77</v>
      </c>
      <c r="AY2126" s="159" t="s">
        <v>358</v>
      </c>
    </row>
    <row r="2127" spans="2:65" s="13" customFormat="1" ht="11.25">
      <c r="B2127" s="158"/>
      <c r="D2127" s="152" t="s">
        <v>368</v>
      </c>
      <c r="E2127" s="159" t="s">
        <v>19</v>
      </c>
      <c r="F2127" s="160" t="s">
        <v>6543</v>
      </c>
      <c r="H2127" s="161">
        <v>3</v>
      </c>
      <c r="I2127" s="162"/>
      <c r="L2127" s="158"/>
      <c r="M2127" s="163"/>
      <c r="T2127" s="164"/>
      <c r="AT2127" s="159" t="s">
        <v>368</v>
      </c>
      <c r="AU2127" s="159" t="s">
        <v>90</v>
      </c>
      <c r="AV2127" s="13" t="s">
        <v>90</v>
      </c>
      <c r="AW2127" s="13" t="s">
        <v>36</v>
      </c>
      <c r="AX2127" s="13" t="s">
        <v>77</v>
      </c>
      <c r="AY2127" s="159" t="s">
        <v>358</v>
      </c>
    </row>
    <row r="2128" spans="2:65" s="13" customFormat="1" ht="22.5">
      <c r="B2128" s="158"/>
      <c r="D2128" s="152" t="s">
        <v>368</v>
      </c>
      <c r="E2128" s="159" t="s">
        <v>19</v>
      </c>
      <c r="F2128" s="160" t="s">
        <v>6544</v>
      </c>
      <c r="H2128" s="161">
        <v>32.893999999999998</v>
      </c>
      <c r="I2128" s="162"/>
      <c r="L2128" s="158"/>
      <c r="M2128" s="163"/>
      <c r="T2128" s="164"/>
      <c r="AT2128" s="159" t="s">
        <v>368</v>
      </c>
      <c r="AU2128" s="159" t="s">
        <v>90</v>
      </c>
      <c r="AV2128" s="13" t="s">
        <v>90</v>
      </c>
      <c r="AW2128" s="13" t="s">
        <v>36</v>
      </c>
      <c r="AX2128" s="13" t="s">
        <v>77</v>
      </c>
      <c r="AY2128" s="159" t="s">
        <v>358</v>
      </c>
    </row>
    <row r="2129" spans="2:65" s="13" customFormat="1" ht="22.5">
      <c r="B2129" s="158"/>
      <c r="D2129" s="152" t="s">
        <v>368</v>
      </c>
      <c r="E2129" s="159" t="s">
        <v>19</v>
      </c>
      <c r="F2129" s="160" t="s">
        <v>6545</v>
      </c>
      <c r="H2129" s="161">
        <v>50.427999999999997</v>
      </c>
      <c r="I2129" s="162"/>
      <c r="L2129" s="158"/>
      <c r="M2129" s="163"/>
      <c r="T2129" s="164"/>
      <c r="AT2129" s="159" t="s">
        <v>368</v>
      </c>
      <c r="AU2129" s="159" t="s">
        <v>90</v>
      </c>
      <c r="AV2129" s="13" t="s">
        <v>90</v>
      </c>
      <c r="AW2129" s="13" t="s">
        <v>36</v>
      </c>
      <c r="AX2129" s="13" t="s">
        <v>77</v>
      </c>
      <c r="AY2129" s="159" t="s">
        <v>358</v>
      </c>
    </row>
    <row r="2130" spans="2:65" s="13" customFormat="1" ht="11.25">
      <c r="B2130" s="158"/>
      <c r="D2130" s="152" t="s">
        <v>368</v>
      </c>
      <c r="E2130" s="159" t="s">
        <v>19</v>
      </c>
      <c r="F2130" s="160" t="s">
        <v>6546</v>
      </c>
      <c r="H2130" s="161">
        <v>10.494</v>
      </c>
      <c r="I2130" s="162"/>
      <c r="L2130" s="158"/>
      <c r="M2130" s="163"/>
      <c r="T2130" s="164"/>
      <c r="AT2130" s="159" t="s">
        <v>368</v>
      </c>
      <c r="AU2130" s="159" t="s">
        <v>90</v>
      </c>
      <c r="AV2130" s="13" t="s">
        <v>90</v>
      </c>
      <c r="AW2130" s="13" t="s">
        <v>36</v>
      </c>
      <c r="AX2130" s="13" t="s">
        <v>77</v>
      </c>
      <c r="AY2130" s="159" t="s">
        <v>358</v>
      </c>
    </row>
    <row r="2131" spans="2:65" s="15" customFormat="1" ht="11.25">
      <c r="B2131" s="172"/>
      <c r="D2131" s="152" t="s">
        <v>368</v>
      </c>
      <c r="E2131" s="173" t="s">
        <v>19</v>
      </c>
      <c r="F2131" s="174" t="s">
        <v>416</v>
      </c>
      <c r="H2131" s="175">
        <v>143.214</v>
      </c>
      <c r="I2131" s="176"/>
      <c r="L2131" s="172"/>
      <c r="M2131" s="177"/>
      <c r="T2131" s="178"/>
      <c r="AT2131" s="173" t="s">
        <v>368</v>
      </c>
      <c r="AU2131" s="173" t="s">
        <v>90</v>
      </c>
      <c r="AV2131" s="15" t="s">
        <v>97</v>
      </c>
      <c r="AW2131" s="15" t="s">
        <v>36</v>
      </c>
      <c r="AX2131" s="15" t="s">
        <v>77</v>
      </c>
      <c r="AY2131" s="173" t="s">
        <v>358</v>
      </c>
    </row>
    <row r="2132" spans="2:65" s="14" customFormat="1" ht="11.25">
      <c r="B2132" s="165"/>
      <c r="D2132" s="152" t="s">
        <v>368</v>
      </c>
      <c r="E2132" s="166" t="s">
        <v>201</v>
      </c>
      <c r="F2132" s="167" t="s">
        <v>371</v>
      </c>
      <c r="H2132" s="168">
        <v>220.73400000000001</v>
      </c>
      <c r="I2132" s="169"/>
      <c r="L2132" s="165"/>
      <c r="M2132" s="170"/>
      <c r="T2132" s="171"/>
      <c r="AT2132" s="166" t="s">
        <v>368</v>
      </c>
      <c r="AU2132" s="166" t="s">
        <v>90</v>
      </c>
      <c r="AV2132" s="14" t="s">
        <v>364</v>
      </c>
      <c r="AW2132" s="14" t="s">
        <v>36</v>
      </c>
      <c r="AX2132" s="14" t="s">
        <v>84</v>
      </c>
      <c r="AY2132" s="166" t="s">
        <v>358</v>
      </c>
    </row>
    <row r="2133" spans="2:65" s="1" customFormat="1" ht="24.2" customHeight="1">
      <c r="B2133" s="33"/>
      <c r="C2133" s="134" t="s">
        <v>2488</v>
      </c>
      <c r="D2133" s="134" t="s">
        <v>360</v>
      </c>
      <c r="E2133" s="135" t="s">
        <v>2821</v>
      </c>
      <c r="F2133" s="136" t="s">
        <v>2822</v>
      </c>
      <c r="G2133" s="137" t="s">
        <v>195</v>
      </c>
      <c r="H2133" s="138">
        <v>220.73400000000001</v>
      </c>
      <c r="I2133" s="139"/>
      <c r="J2133" s="140">
        <f>ROUND(I2133*H2133,2)</f>
        <v>0</v>
      </c>
      <c r="K2133" s="136" t="s">
        <v>363</v>
      </c>
      <c r="L2133" s="33"/>
      <c r="M2133" s="141" t="s">
        <v>19</v>
      </c>
      <c r="N2133" s="142" t="s">
        <v>49</v>
      </c>
      <c r="P2133" s="143">
        <f>O2133*H2133</f>
        <v>0</v>
      </c>
      <c r="Q2133" s="143">
        <v>2.9999999999999997E-4</v>
      </c>
      <c r="R2133" s="143">
        <f>Q2133*H2133</f>
        <v>6.6220199999999993E-2</v>
      </c>
      <c r="S2133" s="143">
        <v>0</v>
      </c>
      <c r="T2133" s="144">
        <f>S2133*H2133</f>
        <v>0</v>
      </c>
      <c r="AR2133" s="145" t="s">
        <v>454</v>
      </c>
      <c r="AT2133" s="145" t="s">
        <v>360</v>
      </c>
      <c r="AU2133" s="145" t="s">
        <v>90</v>
      </c>
      <c r="AY2133" s="18" t="s">
        <v>358</v>
      </c>
      <c r="BE2133" s="146">
        <f>IF(N2133="základní",J2133,0)</f>
        <v>0</v>
      </c>
      <c r="BF2133" s="146">
        <f>IF(N2133="snížená",J2133,0)</f>
        <v>0</v>
      </c>
      <c r="BG2133" s="146">
        <f>IF(N2133="zákl. přenesená",J2133,0)</f>
        <v>0</v>
      </c>
      <c r="BH2133" s="146">
        <f>IF(N2133="sníž. přenesená",J2133,0)</f>
        <v>0</v>
      </c>
      <c r="BI2133" s="146">
        <f>IF(N2133="nulová",J2133,0)</f>
        <v>0</v>
      </c>
      <c r="BJ2133" s="18" t="s">
        <v>90</v>
      </c>
      <c r="BK2133" s="146">
        <f>ROUND(I2133*H2133,2)</f>
        <v>0</v>
      </c>
      <c r="BL2133" s="18" t="s">
        <v>454</v>
      </c>
      <c r="BM2133" s="145" t="s">
        <v>2823</v>
      </c>
    </row>
    <row r="2134" spans="2:65" s="1" customFormat="1" ht="11.25">
      <c r="B2134" s="33"/>
      <c r="D2134" s="147" t="s">
        <v>366</v>
      </c>
      <c r="F2134" s="148" t="s">
        <v>2824</v>
      </c>
      <c r="I2134" s="149"/>
      <c r="L2134" s="33"/>
      <c r="M2134" s="150"/>
      <c r="T2134" s="54"/>
      <c r="AT2134" s="18" t="s">
        <v>366</v>
      </c>
      <c r="AU2134" s="18" t="s">
        <v>90</v>
      </c>
    </row>
    <row r="2135" spans="2:65" s="13" customFormat="1" ht="11.25">
      <c r="B2135" s="158"/>
      <c r="D2135" s="152" t="s">
        <v>368</v>
      </c>
      <c r="E2135" s="159" t="s">
        <v>19</v>
      </c>
      <c r="F2135" s="160" t="s">
        <v>201</v>
      </c>
      <c r="H2135" s="161">
        <v>220.73400000000001</v>
      </c>
      <c r="I2135" s="162"/>
      <c r="L2135" s="158"/>
      <c r="M2135" s="163"/>
      <c r="T2135" s="164"/>
      <c r="AT2135" s="159" t="s">
        <v>368</v>
      </c>
      <c r="AU2135" s="159" t="s">
        <v>90</v>
      </c>
      <c r="AV2135" s="13" t="s">
        <v>90</v>
      </c>
      <c r="AW2135" s="13" t="s">
        <v>36</v>
      </c>
      <c r="AX2135" s="13" t="s">
        <v>77</v>
      </c>
      <c r="AY2135" s="159" t="s">
        <v>358</v>
      </c>
    </row>
    <row r="2136" spans="2:65" s="14" customFormat="1" ht="11.25">
      <c r="B2136" s="165"/>
      <c r="D2136" s="152" t="s">
        <v>368</v>
      </c>
      <c r="E2136" s="166" t="s">
        <v>19</v>
      </c>
      <c r="F2136" s="167" t="s">
        <v>371</v>
      </c>
      <c r="H2136" s="168">
        <v>220.73400000000001</v>
      </c>
      <c r="I2136" s="169"/>
      <c r="L2136" s="165"/>
      <c r="M2136" s="170"/>
      <c r="T2136" s="171"/>
      <c r="AT2136" s="166" t="s">
        <v>368</v>
      </c>
      <c r="AU2136" s="166" t="s">
        <v>90</v>
      </c>
      <c r="AV2136" s="14" t="s">
        <v>364</v>
      </c>
      <c r="AW2136" s="14" t="s">
        <v>36</v>
      </c>
      <c r="AX2136" s="14" t="s">
        <v>84</v>
      </c>
      <c r="AY2136" s="166" t="s">
        <v>358</v>
      </c>
    </row>
    <row r="2137" spans="2:65" s="1" customFormat="1" ht="24.2" customHeight="1">
      <c r="B2137" s="33"/>
      <c r="C2137" s="134" t="s">
        <v>2493</v>
      </c>
      <c r="D2137" s="134" t="s">
        <v>360</v>
      </c>
      <c r="E2137" s="135" t="s">
        <v>2826</v>
      </c>
      <c r="F2137" s="136" t="s">
        <v>2827</v>
      </c>
      <c r="G2137" s="137" t="s">
        <v>195</v>
      </c>
      <c r="H2137" s="138">
        <v>17</v>
      </c>
      <c r="I2137" s="139"/>
      <c r="J2137" s="140">
        <f>ROUND(I2137*H2137,2)</f>
        <v>0</v>
      </c>
      <c r="K2137" s="136" t="s">
        <v>363</v>
      </c>
      <c r="L2137" s="33"/>
      <c r="M2137" s="141" t="s">
        <v>19</v>
      </c>
      <c r="N2137" s="142" t="s">
        <v>49</v>
      </c>
      <c r="P2137" s="143">
        <f>O2137*H2137</f>
        <v>0</v>
      </c>
      <c r="Q2137" s="143">
        <v>1.5E-3</v>
      </c>
      <c r="R2137" s="143">
        <f>Q2137*H2137</f>
        <v>2.5500000000000002E-2</v>
      </c>
      <c r="S2137" s="143">
        <v>0</v>
      </c>
      <c r="T2137" s="144">
        <f>S2137*H2137</f>
        <v>0</v>
      </c>
      <c r="AR2137" s="145" t="s">
        <v>454</v>
      </c>
      <c r="AT2137" s="145" t="s">
        <v>360</v>
      </c>
      <c r="AU2137" s="145" t="s">
        <v>90</v>
      </c>
      <c r="AY2137" s="18" t="s">
        <v>358</v>
      </c>
      <c r="BE2137" s="146">
        <f>IF(N2137="základní",J2137,0)</f>
        <v>0</v>
      </c>
      <c r="BF2137" s="146">
        <f>IF(N2137="snížená",J2137,0)</f>
        <v>0</v>
      </c>
      <c r="BG2137" s="146">
        <f>IF(N2137="zákl. přenesená",J2137,0)</f>
        <v>0</v>
      </c>
      <c r="BH2137" s="146">
        <f>IF(N2137="sníž. přenesená",J2137,0)</f>
        <v>0</v>
      </c>
      <c r="BI2137" s="146">
        <f>IF(N2137="nulová",J2137,0)</f>
        <v>0</v>
      </c>
      <c r="BJ2137" s="18" t="s">
        <v>90</v>
      </c>
      <c r="BK2137" s="146">
        <f>ROUND(I2137*H2137,2)</f>
        <v>0</v>
      </c>
      <c r="BL2137" s="18" t="s">
        <v>454</v>
      </c>
      <c r="BM2137" s="145" t="s">
        <v>6547</v>
      </c>
    </row>
    <row r="2138" spans="2:65" s="1" customFormat="1" ht="11.25">
      <c r="B2138" s="33"/>
      <c r="D2138" s="147" t="s">
        <v>366</v>
      </c>
      <c r="F2138" s="148" t="s">
        <v>2829</v>
      </c>
      <c r="I2138" s="149"/>
      <c r="L2138" s="33"/>
      <c r="M2138" s="150"/>
      <c r="T2138" s="54"/>
      <c r="AT2138" s="18" t="s">
        <v>366</v>
      </c>
      <c r="AU2138" s="18" t="s">
        <v>90</v>
      </c>
    </row>
    <row r="2139" spans="2:65" s="12" customFormat="1" ht="11.25">
      <c r="B2139" s="151"/>
      <c r="D2139" s="152" t="s">
        <v>368</v>
      </c>
      <c r="E2139" s="153" t="s">
        <v>19</v>
      </c>
      <c r="F2139" s="154" t="s">
        <v>485</v>
      </c>
      <c r="H2139" s="153" t="s">
        <v>19</v>
      </c>
      <c r="I2139" s="155"/>
      <c r="L2139" s="151"/>
      <c r="M2139" s="156"/>
      <c r="T2139" s="157"/>
      <c r="AT2139" s="153" t="s">
        <v>368</v>
      </c>
      <c r="AU2139" s="153" t="s">
        <v>90</v>
      </c>
      <c r="AV2139" s="12" t="s">
        <v>84</v>
      </c>
      <c r="AW2139" s="12" t="s">
        <v>36</v>
      </c>
      <c r="AX2139" s="12" t="s">
        <v>77</v>
      </c>
      <c r="AY2139" s="153" t="s">
        <v>358</v>
      </c>
    </row>
    <row r="2140" spans="2:65" s="12" customFormat="1" ht="11.25">
      <c r="B2140" s="151"/>
      <c r="D2140" s="152" t="s">
        <v>368</v>
      </c>
      <c r="E2140" s="153" t="s">
        <v>19</v>
      </c>
      <c r="F2140" s="154" t="s">
        <v>5694</v>
      </c>
      <c r="H2140" s="153" t="s">
        <v>19</v>
      </c>
      <c r="I2140" s="155"/>
      <c r="L2140" s="151"/>
      <c r="M2140" s="156"/>
      <c r="T2140" s="157"/>
      <c r="AT2140" s="153" t="s">
        <v>368</v>
      </c>
      <c r="AU2140" s="153" t="s">
        <v>90</v>
      </c>
      <c r="AV2140" s="12" t="s">
        <v>84</v>
      </c>
      <c r="AW2140" s="12" t="s">
        <v>36</v>
      </c>
      <c r="AX2140" s="12" t="s">
        <v>77</v>
      </c>
      <c r="AY2140" s="153" t="s">
        <v>358</v>
      </c>
    </row>
    <row r="2141" spans="2:65" s="13" customFormat="1" ht="11.25">
      <c r="B2141" s="158"/>
      <c r="D2141" s="152" t="s">
        <v>368</v>
      </c>
      <c r="E2141" s="159" t="s">
        <v>19</v>
      </c>
      <c r="F2141" s="160" t="s">
        <v>6548</v>
      </c>
      <c r="H2141" s="161">
        <v>8.5</v>
      </c>
      <c r="I2141" s="162"/>
      <c r="L2141" s="158"/>
      <c r="M2141" s="163"/>
      <c r="T2141" s="164"/>
      <c r="AT2141" s="159" t="s">
        <v>368</v>
      </c>
      <c r="AU2141" s="159" t="s">
        <v>90</v>
      </c>
      <c r="AV2141" s="13" t="s">
        <v>90</v>
      </c>
      <c r="AW2141" s="13" t="s">
        <v>36</v>
      </c>
      <c r="AX2141" s="13" t="s">
        <v>77</v>
      </c>
      <c r="AY2141" s="159" t="s">
        <v>358</v>
      </c>
    </row>
    <row r="2142" spans="2:65" s="13" customFormat="1" ht="11.25">
      <c r="B2142" s="158"/>
      <c r="D2142" s="152" t="s">
        <v>368</v>
      </c>
      <c r="E2142" s="159" t="s">
        <v>19</v>
      </c>
      <c r="F2142" s="160" t="s">
        <v>6549</v>
      </c>
      <c r="H2142" s="161">
        <v>8.5</v>
      </c>
      <c r="I2142" s="162"/>
      <c r="L2142" s="158"/>
      <c r="M2142" s="163"/>
      <c r="T2142" s="164"/>
      <c r="AT2142" s="159" t="s">
        <v>368</v>
      </c>
      <c r="AU2142" s="159" t="s">
        <v>90</v>
      </c>
      <c r="AV2142" s="13" t="s">
        <v>90</v>
      </c>
      <c r="AW2142" s="13" t="s">
        <v>36</v>
      </c>
      <c r="AX2142" s="13" t="s">
        <v>77</v>
      </c>
      <c r="AY2142" s="159" t="s">
        <v>358</v>
      </c>
    </row>
    <row r="2143" spans="2:65" s="14" customFormat="1" ht="11.25">
      <c r="B2143" s="165"/>
      <c r="D2143" s="152" t="s">
        <v>368</v>
      </c>
      <c r="E2143" s="166" t="s">
        <v>19</v>
      </c>
      <c r="F2143" s="167" t="s">
        <v>371</v>
      </c>
      <c r="H2143" s="168">
        <v>17</v>
      </c>
      <c r="I2143" s="169"/>
      <c r="L2143" s="165"/>
      <c r="M2143" s="170"/>
      <c r="T2143" s="171"/>
      <c r="AT2143" s="166" t="s">
        <v>368</v>
      </c>
      <c r="AU2143" s="166" t="s">
        <v>90</v>
      </c>
      <c r="AV2143" s="14" t="s">
        <v>364</v>
      </c>
      <c r="AW2143" s="14" t="s">
        <v>36</v>
      </c>
      <c r="AX2143" s="14" t="s">
        <v>84</v>
      </c>
      <c r="AY2143" s="166" t="s">
        <v>358</v>
      </c>
    </row>
    <row r="2144" spans="2:65" s="1" customFormat="1" ht="24.2" customHeight="1">
      <c r="B2144" s="33"/>
      <c r="C2144" s="134" t="s">
        <v>2499</v>
      </c>
      <c r="D2144" s="134" t="s">
        <v>360</v>
      </c>
      <c r="E2144" s="135" t="s">
        <v>2841</v>
      </c>
      <c r="F2144" s="136" t="s">
        <v>2842</v>
      </c>
      <c r="G2144" s="137" t="s">
        <v>235</v>
      </c>
      <c r="H2144" s="138">
        <v>10</v>
      </c>
      <c r="I2144" s="139"/>
      <c r="J2144" s="140">
        <f>ROUND(I2144*H2144,2)</f>
        <v>0</v>
      </c>
      <c r="K2144" s="136" t="s">
        <v>19</v>
      </c>
      <c r="L2144" s="33"/>
      <c r="M2144" s="141" t="s">
        <v>19</v>
      </c>
      <c r="N2144" s="142" t="s">
        <v>49</v>
      </c>
      <c r="P2144" s="143">
        <f>O2144*H2144</f>
        <v>0</v>
      </c>
      <c r="Q2144" s="143">
        <v>3.2000000000000003E-4</v>
      </c>
      <c r="R2144" s="143">
        <f>Q2144*H2144</f>
        <v>3.2000000000000002E-3</v>
      </c>
      <c r="S2144" s="143">
        <v>0</v>
      </c>
      <c r="T2144" s="144">
        <f>S2144*H2144</f>
        <v>0</v>
      </c>
      <c r="AR2144" s="145" t="s">
        <v>454</v>
      </c>
      <c r="AT2144" s="145" t="s">
        <v>360</v>
      </c>
      <c r="AU2144" s="145" t="s">
        <v>90</v>
      </c>
      <c r="AY2144" s="18" t="s">
        <v>358</v>
      </c>
      <c r="BE2144" s="146">
        <f>IF(N2144="základní",J2144,0)</f>
        <v>0</v>
      </c>
      <c r="BF2144" s="146">
        <f>IF(N2144="snížená",J2144,0)</f>
        <v>0</v>
      </c>
      <c r="BG2144" s="146">
        <f>IF(N2144="zákl. přenesená",J2144,0)</f>
        <v>0</v>
      </c>
      <c r="BH2144" s="146">
        <f>IF(N2144="sníž. přenesená",J2144,0)</f>
        <v>0</v>
      </c>
      <c r="BI2144" s="146">
        <f>IF(N2144="nulová",J2144,0)</f>
        <v>0</v>
      </c>
      <c r="BJ2144" s="18" t="s">
        <v>90</v>
      </c>
      <c r="BK2144" s="146">
        <f>ROUND(I2144*H2144,2)</f>
        <v>0</v>
      </c>
      <c r="BL2144" s="18" t="s">
        <v>454</v>
      </c>
      <c r="BM2144" s="145" t="s">
        <v>6550</v>
      </c>
    </row>
    <row r="2145" spans="2:65" s="13" customFormat="1" ht="11.25">
      <c r="B2145" s="158"/>
      <c r="D2145" s="152" t="s">
        <v>368</v>
      </c>
      <c r="E2145" s="159" t="s">
        <v>19</v>
      </c>
      <c r="F2145" s="160" t="s">
        <v>6551</v>
      </c>
      <c r="H2145" s="161">
        <v>10</v>
      </c>
      <c r="I2145" s="162"/>
      <c r="L2145" s="158"/>
      <c r="M2145" s="163"/>
      <c r="T2145" s="164"/>
      <c r="AT2145" s="159" t="s">
        <v>368</v>
      </c>
      <c r="AU2145" s="159" t="s">
        <v>90</v>
      </c>
      <c r="AV2145" s="13" t="s">
        <v>90</v>
      </c>
      <c r="AW2145" s="13" t="s">
        <v>36</v>
      </c>
      <c r="AX2145" s="13" t="s">
        <v>77</v>
      </c>
      <c r="AY2145" s="159" t="s">
        <v>358</v>
      </c>
    </row>
    <row r="2146" spans="2:65" s="14" customFormat="1" ht="11.25">
      <c r="B2146" s="165"/>
      <c r="D2146" s="152" t="s">
        <v>368</v>
      </c>
      <c r="E2146" s="166" t="s">
        <v>19</v>
      </c>
      <c r="F2146" s="167" t="s">
        <v>371</v>
      </c>
      <c r="H2146" s="168">
        <v>10</v>
      </c>
      <c r="I2146" s="169"/>
      <c r="L2146" s="165"/>
      <c r="M2146" s="170"/>
      <c r="T2146" s="171"/>
      <c r="AT2146" s="166" t="s">
        <v>368</v>
      </c>
      <c r="AU2146" s="166" t="s">
        <v>90</v>
      </c>
      <c r="AV2146" s="14" t="s">
        <v>364</v>
      </c>
      <c r="AW2146" s="14" t="s">
        <v>36</v>
      </c>
      <c r="AX2146" s="14" t="s">
        <v>84</v>
      </c>
      <c r="AY2146" s="166" t="s">
        <v>358</v>
      </c>
    </row>
    <row r="2147" spans="2:65" s="1" customFormat="1" ht="37.9" customHeight="1">
      <c r="B2147" s="33"/>
      <c r="C2147" s="134" t="s">
        <v>2503</v>
      </c>
      <c r="D2147" s="134" t="s">
        <v>360</v>
      </c>
      <c r="E2147" s="135" t="s">
        <v>2845</v>
      </c>
      <c r="F2147" s="136" t="s">
        <v>2846</v>
      </c>
      <c r="G2147" s="137" t="s">
        <v>195</v>
      </c>
      <c r="H2147" s="138">
        <v>220.73400000000001</v>
      </c>
      <c r="I2147" s="139"/>
      <c r="J2147" s="140">
        <f>ROUND(I2147*H2147,2)</f>
        <v>0</v>
      </c>
      <c r="K2147" s="136" t="s">
        <v>363</v>
      </c>
      <c r="L2147" s="33"/>
      <c r="M2147" s="141" t="s">
        <v>19</v>
      </c>
      <c r="N2147" s="142" t="s">
        <v>49</v>
      </c>
      <c r="P2147" s="143">
        <f>O2147*H2147</f>
        <v>0</v>
      </c>
      <c r="Q2147" s="143">
        <v>9.0880000000000006E-3</v>
      </c>
      <c r="R2147" s="143">
        <f>Q2147*H2147</f>
        <v>2.0060305920000001</v>
      </c>
      <c r="S2147" s="143">
        <v>0</v>
      </c>
      <c r="T2147" s="144">
        <f>S2147*H2147</f>
        <v>0</v>
      </c>
      <c r="AR2147" s="145" t="s">
        <v>454</v>
      </c>
      <c r="AT2147" s="145" t="s">
        <v>360</v>
      </c>
      <c r="AU2147" s="145" t="s">
        <v>90</v>
      </c>
      <c r="AY2147" s="18" t="s">
        <v>358</v>
      </c>
      <c r="BE2147" s="146">
        <f>IF(N2147="základní",J2147,0)</f>
        <v>0</v>
      </c>
      <c r="BF2147" s="146">
        <f>IF(N2147="snížená",J2147,0)</f>
        <v>0</v>
      </c>
      <c r="BG2147" s="146">
        <f>IF(N2147="zákl. přenesená",J2147,0)</f>
        <v>0</v>
      </c>
      <c r="BH2147" s="146">
        <f>IF(N2147="sníž. přenesená",J2147,0)</f>
        <v>0</v>
      </c>
      <c r="BI2147" s="146">
        <f>IF(N2147="nulová",J2147,0)</f>
        <v>0</v>
      </c>
      <c r="BJ2147" s="18" t="s">
        <v>90</v>
      </c>
      <c r="BK2147" s="146">
        <f>ROUND(I2147*H2147,2)</f>
        <v>0</v>
      </c>
      <c r="BL2147" s="18" t="s">
        <v>454</v>
      </c>
      <c r="BM2147" s="145" t="s">
        <v>6552</v>
      </c>
    </row>
    <row r="2148" spans="2:65" s="1" customFormat="1" ht="11.25">
      <c r="B2148" s="33"/>
      <c r="D2148" s="147" t="s">
        <v>366</v>
      </c>
      <c r="F2148" s="148" t="s">
        <v>2848</v>
      </c>
      <c r="I2148" s="149"/>
      <c r="L2148" s="33"/>
      <c r="M2148" s="150"/>
      <c r="T2148" s="54"/>
      <c r="AT2148" s="18" t="s">
        <v>366</v>
      </c>
      <c r="AU2148" s="18" t="s">
        <v>90</v>
      </c>
    </row>
    <row r="2149" spans="2:65" s="13" customFormat="1" ht="11.25">
      <c r="B2149" s="158"/>
      <c r="D2149" s="152" t="s">
        <v>368</v>
      </c>
      <c r="E2149" s="159" t="s">
        <v>19</v>
      </c>
      <c r="F2149" s="160" t="s">
        <v>201</v>
      </c>
      <c r="H2149" s="161">
        <v>220.73400000000001</v>
      </c>
      <c r="I2149" s="162"/>
      <c r="L2149" s="158"/>
      <c r="M2149" s="163"/>
      <c r="T2149" s="164"/>
      <c r="AT2149" s="159" t="s">
        <v>368</v>
      </c>
      <c r="AU2149" s="159" t="s">
        <v>90</v>
      </c>
      <c r="AV2149" s="13" t="s">
        <v>90</v>
      </c>
      <c r="AW2149" s="13" t="s">
        <v>36</v>
      </c>
      <c r="AX2149" s="13" t="s">
        <v>77</v>
      </c>
      <c r="AY2149" s="159" t="s">
        <v>358</v>
      </c>
    </row>
    <row r="2150" spans="2:65" s="14" customFormat="1" ht="11.25">
      <c r="B2150" s="165"/>
      <c r="D2150" s="152" t="s">
        <v>368</v>
      </c>
      <c r="E2150" s="166" t="s">
        <v>19</v>
      </c>
      <c r="F2150" s="167" t="s">
        <v>371</v>
      </c>
      <c r="H2150" s="168">
        <v>220.73400000000001</v>
      </c>
      <c r="I2150" s="169"/>
      <c r="L2150" s="165"/>
      <c r="M2150" s="170"/>
      <c r="T2150" s="171"/>
      <c r="AT2150" s="166" t="s">
        <v>368</v>
      </c>
      <c r="AU2150" s="166" t="s">
        <v>90</v>
      </c>
      <c r="AV2150" s="14" t="s">
        <v>364</v>
      </c>
      <c r="AW2150" s="14" t="s">
        <v>36</v>
      </c>
      <c r="AX2150" s="14" t="s">
        <v>84</v>
      </c>
      <c r="AY2150" s="166" t="s">
        <v>358</v>
      </c>
    </row>
    <row r="2151" spans="2:65" s="1" customFormat="1" ht="24.2" customHeight="1">
      <c r="B2151" s="33"/>
      <c r="C2151" s="179" t="s">
        <v>2509</v>
      </c>
      <c r="D2151" s="179" t="s">
        <v>440</v>
      </c>
      <c r="E2151" s="180" t="s">
        <v>2851</v>
      </c>
      <c r="F2151" s="181" t="s">
        <v>2852</v>
      </c>
      <c r="G2151" s="182" t="s">
        <v>195</v>
      </c>
      <c r="H2151" s="183">
        <v>253.84399999999999</v>
      </c>
      <c r="I2151" s="184"/>
      <c r="J2151" s="185">
        <f>ROUND(I2151*H2151,2)</f>
        <v>0</v>
      </c>
      <c r="K2151" s="181" t="s">
        <v>402</v>
      </c>
      <c r="L2151" s="186"/>
      <c r="M2151" s="187" t="s">
        <v>19</v>
      </c>
      <c r="N2151" s="188" t="s">
        <v>49</v>
      </c>
      <c r="P2151" s="143">
        <f>O2151*H2151</f>
        <v>0</v>
      </c>
      <c r="Q2151" s="143">
        <v>0.02</v>
      </c>
      <c r="R2151" s="143">
        <f>Q2151*H2151</f>
        <v>5.0768800000000001</v>
      </c>
      <c r="S2151" s="143">
        <v>0</v>
      </c>
      <c r="T2151" s="144">
        <f>S2151*H2151</f>
        <v>0</v>
      </c>
      <c r="AR2151" s="145" t="s">
        <v>558</v>
      </c>
      <c r="AT2151" s="145" t="s">
        <v>440</v>
      </c>
      <c r="AU2151" s="145" t="s">
        <v>90</v>
      </c>
      <c r="AY2151" s="18" t="s">
        <v>358</v>
      </c>
      <c r="BE2151" s="146">
        <f>IF(N2151="základní",J2151,0)</f>
        <v>0</v>
      </c>
      <c r="BF2151" s="146">
        <f>IF(N2151="snížená",J2151,0)</f>
        <v>0</v>
      </c>
      <c r="BG2151" s="146">
        <f>IF(N2151="zákl. přenesená",J2151,0)</f>
        <v>0</v>
      </c>
      <c r="BH2151" s="146">
        <f>IF(N2151="sníž. přenesená",J2151,0)</f>
        <v>0</v>
      </c>
      <c r="BI2151" s="146">
        <f>IF(N2151="nulová",J2151,0)</f>
        <v>0</v>
      </c>
      <c r="BJ2151" s="18" t="s">
        <v>90</v>
      </c>
      <c r="BK2151" s="146">
        <f>ROUND(I2151*H2151,2)</f>
        <v>0</v>
      </c>
      <c r="BL2151" s="18" t="s">
        <v>454</v>
      </c>
      <c r="BM2151" s="145" t="s">
        <v>6553</v>
      </c>
    </row>
    <row r="2152" spans="2:65" s="13" customFormat="1" ht="11.25">
      <c r="B2152" s="158"/>
      <c r="D2152" s="152" t="s">
        <v>368</v>
      </c>
      <c r="E2152" s="159" t="s">
        <v>19</v>
      </c>
      <c r="F2152" s="160" t="s">
        <v>201</v>
      </c>
      <c r="H2152" s="161">
        <v>220.73400000000001</v>
      </c>
      <c r="I2152" s="162"/>
      <c r="L2152" s="158"/>
      <c r="M2152" s="163"/>
      <c r="T2152" s="164"/>
      <c r="AT2152" s="159" t="s">
        <v>368</v>
      </c>
      <c r="AU2152" s="159" t="s">
        <v>90</v>
      </c>
      <c r="AV2152" s="13" t="s">
        <v>90</v>
      </c>
      <c r="AW2152" s="13" t="s">
        <v>36</v>
      </c>
      <c r="AX2152" s="13" t="s">
        <v>77</v>
      </c>
      <c r="AY2152" s="159" t="s">
        <v>358</v>
      </c>
    </row>
    <row r="2153" spans="2:65" s="14" customFormat="1" ht="11.25">
      <c r="B2153" s="165"/>
      <c r="D2153" s="152" t="s">
        <v>368</v>
      </c>
      <c r="E2153" s="166" t="s">
        <v>19</v>
      </c>
      <c r="F2153" s="167" t="s">
        <v>371</v>
      </c>
      <c r="H2153" s="168">
        <v>220.73400000000001</v>
      </c>
      <c r="I2153" s="169"/>
      <c r="L2153" s="165"/>
      <c r="M2153" s="170"/>
      <c r="T2153" s="171"/>
      <c r="AT2153" s="166" t="s">
        <v>368</v>
      </c>
      <c r="AU2153" s="166" t="s">
        <v>90</v>
      </c>
      <c r="AV2153" s="14" t="s">
        <v>364</v>
      </c>
      <c r="AW2153" s="14" t="s">
        <v>36</v>
      </c>
      <c r="AX2153" s="14" t="s">
        <v>84</v>
      </c>
      <c r="AY2153" s="166" t="s">
        <v>358</v>
      </c>
    </row>
    <row r="2154" spans="2:65" s="13" customFormat="1" ht="11.25">
      <c r="B2154" s="158"/>
      <c r="D2154" s="152" t="s">
        <v>368</v>
      </c>
      <c r="F2154" s="160" t="s">
        <v>6554</v>
      </c>
      <c r="H2154" s="161">
        <v>253.84399999999999</v>
      </c>
      <c r="I2154" s="162"/>
      <c r="L2154" s="158"/>
      <c r="M2154" s="163"/>
      <c r="T2154" s="164"/>
      <c r="AT2154" s="159" t="s">
        <v>368</v>
      </c>
      <c r="AU2154" s="159" t="s">
        <v>90</v>
      </c>
      <c r="AV2154" s="13" t="s">
        <v>90</v>
      </c>
      <c r="AW2154" s="13" t="s">
        <v>4</v>
      </c>
      <c r="AX2154" s="13" t="s">
        <v>84</v>
      </c>
      <c r="AY2154" s="159" t="s">
        <v>358</v>
      </c>
    </row>
    <row r="2155" spans="2:65" s="1" customFormat="1" ht="24.2" customHeight="1">
      <c r="B2155" s="33"/>
      <c r="C2155" s="134" t="s">
        <v>2514</v>
      </c>
      <c r="D2155" s="134" t="s">
        <v>360</v>
      </c>
      <c r="E2155" s="135" t="s">
        <v>2857</v>
      </c>
      <c r="F2155" s="136" t="s">
        <v>2858</v>
      </c>
      <c r="G2155" s="137" t="s">
        <v>235</v>
      </c>
      <c r="H2155" s="138">
        <v>215</v>
      </c>
      <c r="I2155" s="139"/>
      <c r="J2155" s="140">
        <f>ROUND(I2155*H2155,2)</f>
        <v>0</v>
      </c>
      <c r="K2155" s="136" t="s">
        <v>363</v>
      </c>
      <c r="L2155" s="33"/>
      <c r="M2155" s="141" t="s">
        <v>19</v>
      </c>
      <c r="N2155" s="142" t="s">
        <v>49</v>
      </c>
      <c r="P2155" s="143">
        <f>O2155*H2155</f>
        <v>0</v>
      </c>
      <c r="Q2155" s="143">
        <v>3.0000000000000001E-5</v>
      </c>
      <c r="R2155" s="143">
        <f>Q2155*H2155</f>
        <v>6.45E-3</v>
      </c>
      <c r="S2155" s="143">
        <v>0</v>
      </c>
      <c r="T2155" s="144">
        <f>S2155*H2155</f>
        <v>0</v>
      </c>
      <c r="AR2155" s="145" t="s">
        <v>454</v>
      </c>
      <c r="AT2155" s="145" t="s">
        <v>360</v>
      </c>
      <c r="AU2155" s="145" t="s">
        <v>90</v>
      </c>
      <c r="AY2155" s="18" t="s">
        <v>358</v>
      </c>
      <c r="BE2155" s="146">
        <f>IF(N2155="základní",J2155,0)</f>
        <v>0</v>
      </c>
      <c r="BF2155" s="146">
        <f>IF(N2155="snížená",J2155,0)</f>
        <v>0</v>
      </c>
      <c r="BG2155" s="146">
        <f>IF(N2155="zákl. přenesená",J2155,0)</f>
        <v>0</v>
      </c>
      <c r="BH2155" s="146">
        <f>IF(N2155="sníž. přenesená",J2155,0)</f>
        <v>0</v>
      </c>
      <c r="BI2155" s="146">
        <f>IF(N2155="nulová",J2155,0)</f>
        <v>0</v>
      </c>
      <c r="BJ2155" s="18" t="s">
        <v>90</v>
      </c>
      <c r="BK2155" s="146">
        <f>ROUND(I2155*H2155,2)</f>
        <v>0</v>
      </c>
      <c r="BL2155" s="18" t="s">
        <v>454</v>
      </c>
      <c r="BM2155" s="145" t="s">
        <v>6555</v>
      </c>
    </row>
    <row r="2156" spans="2:65" s="1" customFormat="1" ht="11.25">
      <c r="B2156" s="33"/>
      <c r="D2156" s="147" t="s">
        <v>366</v>
      </c>
      <c r="F2156" s="148" t="s">
        <v>2860</v>
      </c>
      <c r="I2156" s="149"/>
      <c r="L2156" s="33"/>
      <c r="M2156" s="150"/>
      <c r="T2156" s="54"/>
      <c r="AT2156" s="18" t="s">
        <v>366</v>
      </c>
      <c r="AU2156" s="18" t="s">
        <v>90</v>
      </c>
    </row>
    <row r="2157" spans="2:65" s="1" customFormat="1" ht="24.2" customHeight="1">
      <c r="B2157" s="33"/>
      <c r="C2157" s="134" t="s">
        <v>2519</v>
      </c>
      <c r="D2157" s="134" t="s">
        <v>360</v>
      </c>
      <c r="E2157" s="135" t="s">
        <v>2862</v>
      </c>
      <c r="F2157" s="136" t="s">
        <v>2863</v>
      </c>
      <c r="G2157" s="137" t="s">
        <v>504</v>
      </c>
      <c r="H2157" s="138">
        <v>45</v>
      </c>
      <c r="I2157" s="139"/>
      <c r="J2157" s="140">
        <f>ROUND(I2157*H2157,2)</f>
        <v>0</v>
      </c>
      <c r="K2157" s="136" t="s">
        <v>363</v>
      </c>
      <c r="L2157" s="33"/>
      <c r="M2157" s="141" t="s">
        <v>19</v>
      </c>
      <c r="N2157" s="142" t="s">
        <v>49</v>
      </c>
      <c r="P2157" s="143">
        <f>O2157*H2157</f>
        <v>0</v>
      </c>
      <c r="Q2157" s="143">
        <v>0</v>
      </c>
      <c r="R2157" s="143">
        <f>Q2157*H2157</f>
        <v>0</v>
      </c>
      <c r="S2157" s="143">
        <v>0</v>
      </c>
      <c r="T2157" s="144">
        <f>S2157*H2157</f>
        <v>0</v>
      </c>
      <c r="AR2157" s="145" t="s">
        <v>454</v>
      </c>
      <c r="AT2157" s="145" t="s">
        <v>360</v>
      </c>
      <c r="AU2157" s="145" t="s">
        <v>90</v>
      </c>
      <c r="AY2157" s="18" t="s">
        <v>358</v>
      </c>
      <c r="BE2157" s="146">
        <f>IF(N2157="základní",J2157,0)</f>
        <v>0</v>
      </c>
      <c r="BF2157" s="146">
        <f>IF(N2157="snížená",J2157,0)</f>
        <v>0</v>
      </c>
      <c r="BG2157" s="146">
        <f>IF(N2157="zákl. přenesená",J2157,0)</f>
        <v>0</v>
      </c>
      <c r="BH2157" s="146">
        <f>IF(N2157="sníž. přenesená",J2157,0)</f>
        <v>0</v>
      </c>
      <c r="BI2157" s="146">
        <f>IF(N2157="nulová",J2157,0)</f>
        <v>0</v>
      </c>
      <c r="BJ2157" s="18" t="s">
        <v>90</v>
      </c>
      <c r="BK2157" s="146">
        <f>ROUND(I2157*H2157,2)</f>
        <v>0</v>
      </c>
      <c r="BL2157" s="18" t="s">
        <v>454</v>
      </c>
      <c r="BM2157" s="145" t="s">
        <v>6556</v>
      </c>
    </row>
    <row r="2158" spans="2:65" s="1" customFormat="1" ht="11.25">
      <c r="B2158" s="33"/>
      <c r="D2158" s="147" t="s">
        <v>366</v>
      </c>
      <c r="F2158" s="148" t="s">
        <v>2865</v>
      </c>
      <c r="I2158" s="149"/>
      <c r="L2158" s="33"/>
      <c r="M2158" s="150"/>
      <c r="T2158" s="54"/>
      <c r="AT2158" s="18" t="s">
        <v>366</v>
      </c>
      <c r="AU2158" s="18" t="s">
        <v>90</v>
      </c>
    </row>
    <row r="2159" spans="2:65" s="1" customFormat="1" ht="24.2" customHeight="1">
      <c r="B2159" s="33"/>
      <c r="C2159" s="134" t="s">
        <v>2524</v>
      </c>
      <c r="D2159" s="134" t="s">
        <v>360</v>
      </c>
      <c r="E2159" s="135" t="s">
        <v>2867</v>
      </c>
      <c r="F2159" s="136" t="s">
        <v>2868</v>
      </c>
      <c r="G2159" s="137" t="s">
        <v>504</v>
      </c>
      <c r="H2159" s="138">
        <v>15</v>
      </c>
      <c r="I2159" s="139"/>
      <c r="J2159" s="140">
        <f>ROUND(I2159*H2159,2)</f>
        <v>0</v>
      </c>
      <c r="K2159" s="136" t="s">
        <v>363</v>
      </c>
      <c r="L2159" s="33"/>
      <c r="M2159" s="141" t="s">
        <v>19</v>
      </c>
      <c r="N2159" s="142" t="s">
        <v>49</v>
      </c>
      <c r="P2159" s="143">
        <f>O2159*H2159</f>
        <v>0</v>
      </c>
      <c r="Q2159" s="143">
        <v>0</v>
      </c>
      <c r="R2159" s="143">
        <f>Q2159*H2159</f>
        <v>0</v>
      </c>
      <c r="S2159" s="143">
        <v>0</v>
      </c>
      <c r="T2159" s="144">
        <f>S2159*H2159</f>
        <v>0</v>
      </c>
      <c r="AR2159" s="145" t="s">
        <v>454</v>
      </c>
      <c r="AT2159" s="145" t="s">
        <v>360</v>
      </c>
      <c r="AU2159" s="145" t="s">
        <v>90</v>
      </c>
      <c r="AY2159" s="18" t="s">
        <v>358</v>
      </c>
      <c r="BE2159" s="146">
        <f>IF(N2159="základní",J2159,0)</f>
        <v>0</v>
      </c>
      <c r="BF2159" s="146">
        <f>IF(N2159="snížená",J2159,0)</f>
        <v>0</v>
      </c>
      <c r="BG2159" s="146">
        <f>IF(N2159="zákl. přenesená",J2159,0)</f>
        <v>0</v>
      </c>
      <c r="BH2159" s="146">
        <f>IF(N2159="sníž. přenesená",J2159,0)</f>
        <v>0</v>
      </c>
      <c r="BI2159" s="146">
        <f>IF(N2159="nulová",J2159,0)</f>
        <v>0</v>
      </c>
      <c r="BJ2159" s="18" t="s">
        <v>90</v>
      </c>
      <c r="BK2159" s="146">
        <f>ROUND(I2159*H2159,2)</f>
        <v>0</v>
      </c>
      <c r="BL2159" s="18" t="s">
        <v>454</v>
      </c>
      <c r="BM2159" s="145" t="s">
        <v>6557</v>
      </c>
    </row>
    <row r="2160" spans="2:65" s="1" customFormat="1" ht="11.25">
      <c r="B2160" s="33"/>
      <c r="D2160" s="147" t="s">
        <v>366</v>
      </c>
      <c r="F2160" s="148" t="s">
        <v>2870</v>
      </c>
      <c r="I2160" s="149"/>
      <c r="L2160" s="33"/>
      <c r="M2160" s="150"/>
      <c r="T2160" s="54"/>
      <c r="AT2160" s="18" t="s">
        <v>366</v>
      </c>
      <c r="AU2160" s="18" t="s">
        <v>90</v>
      </c>
    </row>
    <row r="2161" spans="2:65" s="1" customFormat="1" ht="24.2" customHeight="1">
      <c r="B2161" s="33"/>
      <c r="C2161" s="134" t="s">
        <v>2528</v>
      </c>
      <c r="D2161" s="134" t="s">
        <v>360</v>
      </c>
      <c r="E2161" s="135" t="s">
        <v>2872</v>
      </c>
      <c r="F2161" s="136" t="s">
        <v>2873</v>
      </c>
      <c r="G2161" s="137" t="s">
        <v>195</v>
      </c>
      <c r="H2161" s="138">
        <v>220.73400000000001</v>
      </c>
      <c r="I2161" s="139"/>
      <c r="J2161" s="140">
        <f>ROUND(I2161*H2161,2)</f>
        <v>0</v>
      </c>
      <c r="K2161" s="136" t="s">
        <v>363</v>
      </c>
      <c r="L2161" s="33"/>
      <c r="M2161" s="141" t="s">
        <v>19</v>
      </c>
      <c r="N2161" s="142" t="s">
        <v>49</v>
      </c>
      <c r="P2161" s="143">
        <f>O2161*H2161</f>
        <v>0</v>
      </c>
      <c r="Q2161" s="143">
        <v>4.5000000000000003E-5</v>
      </c>
      <c r="R2161" s="143">
        <f>Q2161*H2161</f>
        <v>9.9330300000000007E-3</v>
      </c>
      <c r="S2161" s="143">
        <v>0</v>
      </c>
      <c r="T2161" s="144">
        <f>S2161*H2161</f>
        <v>0</v>
      </c>
      <c r="AR2161" s="145" t="s">
        <v>454</v>
      </c>
      <c r="AT2161" s="145" t="s">
        <v>360</v>
      </c>
      <c r="AU2161" s="145" t="s">
        <v>90</v>
      </c>
      <c r="AY2161" s="18" t="s">
        <v>358</v>
      </c>
      <c r="BE2161" s="146">
        <f>IF(N2161="základní",J2161,0)</f>
        <v>0</v>
      </c>
      <c r="BF2161" s="146">
        <f>IF(N2161="snížená",J2161,0)</f>
        <v>0</v>
      </c>
      <c r="BG2161" s="146">
        <f>IF(N2161="zákl. přenesená",J2161,0)</f>
        <v>0</v>
      </c>
      <c r="BH2161" s="146">
        <f>IF(N2161="sníž. přenesená",J2161,0)</f>
        <v>0</v>
      </c>
      <c r="BI2161" s="146">
        <f>IF(N2161="nulová",J2161,0)</f>
        <v>0</v>
      </c>
      <c r="BJ2161" s="18" t="s">
        <v>90</v>
      </c>
      <c r="BK2161" s="146">
        <f>ROUND(I2161*H2161,2)</f>
        <v>0</v>
      </c>
      <c r="BL2161" s="18" t="s">
        <v>454</v>
      </c>
      <c r="BM2161" s="145" t="s">
        <v>2874</v>
      </c>
    </row>
    <row r="2162" spans="2:65" s="1" customFormat="1" ht="11.25">
      <c r="B2162" s="33"/>
      <c r="D2162" s="147" t="s">
        <v>366</v>
      </c>
      <c r="F2162" s="148" t="s">
        <v>2875</v>
      </c>
      <c r="I2162" s="149"/>
      <c r="L2162" s="33"/>
      <c r="M2162" s="150"/>
      <c r="T2162" s="54"/>
      <c r="AT2162" s="18" t="s">
        <v>366</v>
      </c>
      <c r="AU2162" s="18" t="s">
        <v>90</v>
      </c>
    </row>
    <row r="2163" spans="2:65" s="13" customFormat="1" ht="11.25">
      <c r="B2163" s="158"/>
      <c r="D2163" s="152" t="s">
        <v>368</v>
      </c>
      <c r="E2163" s="159" t="s">
        <v>19</v>
      </c>
      <c r="F2163" s="160" t="s">
        <v>201</v>
      </c>
      <c r="H2163" s="161">
        <v>220.73400000000001</v>
      </c>
      <c r="I2163" s="162"/>
      <c r="L2163" s="158"/>
      <c r="M2163" s="163"/>
      <c r="T2163" s="164"/>
      <c r="AT2163" s="159" t="s">
        <v>368</v>
      </c>
      <c r="AU2163" s="159" t="s">
        <v>90</v>
      </c>
      <c r="AV2163" s="13" t="s">
        <v>90</v>
      </c>
      <c r="AW2163" s="13" t="s">
        <v>36</v>
      </c>
      <c r="AX2163" s="13" t="s">
        <v>77</v>
      </c>
      <c r="AY2163" s="159" t="s">
        <v>358</v>
      </c>
    </row>
    <row r="2164" spans="2:65" s="14" customFormat="1" ht="11.25">
      <c r="B2164" s="165"/>
      <c r="D2164" s="152" t="s">
        <v>368</v>
      </c>
      <c r="E2164" s="166" t="s">
        <v>19</v>
      </c>
      <c r="F2164" s="167" t="s">
        <v>371</v>
      </c>
      <c r="H2164" s="168">
        <v>220.73400000000001</v>
      </c>
      <c r="I2164" s="169"/>
      <c r="L2164" s="165"/>
      <c r="M2164" s="170"/>
      <c r="T2164" s="171"/>
      <c r="AT2164" s="166" t="s">
        <v>368</v>
      </c>
      <c r="AU2164" s="166" t="s">
        <v>90</v>
      </c>
      <c r="AV2164" s="14" t="s">
        <v>364</v>
      </c>
      <c r="AW2164" s="14" t="s">
        <v>36</v>
      </c>
      <c r="AX2164" s="14" t="s">
        <v>84</v>
      </c>
      <c r="AY2164" s="166" t="s">
        <v>358</v>
      </c>
    </row>
    <row r="2165" spans="2:65" s="1" customFormat="1" ht="49.15" customHeight="1">
      <c r="B2165" s="33"/>
      <c r="C2165" s="134" t="s">
        <v>2534</v>
      </c>
      <c r="D2165" s="134" t="s">
        <v>360</v>
      </c>
      <c r="E2165" s="135" t="s">
        <v>2882</v>
      </c>
      <c r="F2165" s="136" t="s">
        <v>2883</v>
      </c>
      <c r="G2165" s="137" t="s">
        <v>1498</v>
      </c>
      <c r="H2165" s="189"/>
      <c r="I2165" s="139"/>
      <c r="J2165" s="140">
        <f>ROUND(I2165*H2165,2)</f>
        <v>0</v>
      </c>
      <c r="K2165" s="136" t="s">
        <v>363</v>
      </c>
      <c r="L2165" s="33"/>
      <c r="M2165" s="141" t="s">
        <v>19</v>
      </c>
      <c r="N2165" s="142" t="s">
        <v>49</v>
      </c>
      <c r="P2165" s="143">
        <f>O2165*H2165</f>
        <v>0</v>
      </c>
      <c r="Q2165" s="143">
        <v>0</v>
      </c>
      <c r="R2165" s="143">
        <f>Q2165*H2165</f>
        <v>0</v>
      </c>
      <c r="S2165" s="143">
        <v>0</v>
      </c>
      <c r="T2165" s="144">
        <f>S2165*H2165</f>
        <v>0</v>
      </c>
      <c r="AR2165" s="145" t="s">
        <v>454</v>
      </c>
      <c r="AT2165" s="145" t="s">
        <v>360</v>
      </c>
      <c r="AU2165" s="145" t="s">
        <v>90</v>
      </c>
      <c r="AY2165" s="18" t="s">
        <v>358</v>
      </c>
      <c r="BE2165" s="146">
        <f>IF(N2165="základní",J2165,0)</f>
        <v>0</v>
      </c>
      <c r="BF2165" s="146">
        <f>IF(N2165="snížená",J2165,0)</f>
        <v>0</v>
      </c>
      <c r="BG2165" s="146">
        <f>IF(N2165="zákl. přenesená",J2165,0)</f>
        <v>0</v>
      </c>
      <c r="BH2165" s="146">
        <f>IF(N2165="sníž. přenesená",J2165,0)</f>
        <v>0</v>
      </c>
      <c r="BI2165" s="146">
        <f>IF(N2165="nulová",J2165,0)</f>
        <v>0</v>
      </c>
      <c r="BJ2165" s="18" t="s">
        <v>90</v>
      </c>
      <c r="BK2165" s="146">
        <f>ROUND(I2165*H2165,2)</f>
        <v>0</v>
      </c>
      <c r="BL2165" s="18" t="s">
        <v>454</v>
      </c>
      <c r="BM2165" s="145" t="s">
        <v>2884</v>
      </c>
    </row>
    <row r="2166" spans="2:65" s="1" customFormat="1" ht="11.25">
      <c r="B2166" s="33"/>
      <c r="D2166" s="147" t="s">
        <v>366</v>
      </c>
      <c r="F2166" s="148" t="s">
        <v>2885</v>
      </c>
      <c r="I2166" s="149"/>
      <c r="L2166" s="33"/>
      <c r="M2166" s="150"/>
      <c r="T2166" s="54"/>
      <c r="AT2166" s="18" t="s">
        <v>366</v>
      </c>
      <c r="AU2166" s="18" t="s">
        <v>90</v>
      </c>
    </row>
    <row r="2167" spans="2:65" s="11" customFormat="1" ht="22.9" customHeight="1">
      <c r="B2167" s="122"/>
      <c r="D2167" s="123" t="s">
        <v>76</v>
      </c>
      <c r="E2167" s="132" t="s">
        <v>2886</v>
      </c>
      <c r="F2167" s="132" t="s">
        <v>2887</v>
      </c>
      <c r="I2167" s="125"/>
      <c r="J2167" s="133">
        <f>BK2167</f>
        <v>0</v>
      </c>
      <c r="L2167" s="122"/>
      <c r="M2167" s="127"/>
      <c r="P2167" s="128">
        <f>SUM(P2168:P2203)</f>
        <v>0</v>
      </c>
      <c r="R2167" s="128">
        <f>SUM(R2168:R2203)</f>
        <v>6.22290016E-2</v>
      </c>
      <c r="T2167" s="129">
        <f>SUM(T2168:T2203)</f>
        <v>0</v>
      </c>
      <c r="AR2167" s="123" t="s">
        <v>90</v>
      </c>
      <c r="AT2167" s="130" t="s">
        <v>76</v>
      </c>
      <c r="AU2167" s="130" t="s">
        <v>84</v>
      </c>
      <c r="AY2167" s="123" t="s">
        <v>358</v>
      </c>
      <c r="BK2167" s="131">
        <f>SUM(BK2168:BK2203)</f>
        <v>0</v>
      </c>
    </row>
    <row r="2168" spans="2:65" s="1" customFormat="1" ht="24.2" customHeight="1">
      <c r="B2168" s="33"/>
      <c r="C2168" s="134" t="s">
        <v>2538</v>
      </c>
      <c r="D2168" s="134" t="s">
        <v>360</v>
      </c>
      <c r="E2168" s="135" t="s">
        <v>6558</v>
      </c>
      <c r="F2168" s="136" t="s">
        <v>6559</v>
      </c>
      <c r="G2168" s="137" t="s">
        <v>504</v>
      </c>
      <c r="H2168" s="138">
        <v>8</v>
      </c>
      <c r="I2168" s="139"/>
      <c r="J2168" s="140">
        <f>ROUND(I2168*H2168,2)</f>
        <v>0</v>
      </c>
      <c r="K2168" s="136" t="s">
        <v>363</v>
      </c>
      <c r="L2168" s="33"/>
      <c r="M2168" s="141" t="s">
        <v>19</v>
      </c>
      <c r="N2168" s="142" t="s">
        <v>49</v>
      </c>
      <c r="P2168" s="143">
        <f>O2168*H2168</f>
        <v>0</v>
      </c>
      <c r="Q2168" s="143">
        <v>1.794E-3</v>
      </c>
      <c r="R2168" s="143">
        <f>Q2168*H2168</f>
        <v>1.4352E-2</v>
      </c>
      <c r="S2168" s="143">
        <v>0</v>
      </c>
      <c r="T2168" s="144">
        <f>S2168*H2168</f>
        <v>0</v>
      </c>
      <c r="AR2168" s="145" t="s">
        <v>454</v>
      </c>
      <c r="AT2168" s="145" t="s">
        <v>360</v>
      </c>
      <c r="AU2168" s="145" t="s">
        <v>90</v>
      </c>
      <c r="AY2168" s="18" t="s">
        <v>358</v>
      </c>
      <c r="BE2168" s="146">
        <f>IF(N2168="základní",J2168,0)</f>
        <v>0</v>
      </c>
      <c r="BF2168" s="146">
        <f>IF(N2168="snížená",J2168,0)</f>
        <v>0</v>
      </c>
      <c r="BG2168" s="146">
        <f>IF(N2168="zákl. přenesená",J2168,0)</f>
        <v>0</v>
      </c>
      <c r="BH2168" s="146">
        <f>IF(N2168="sníž. přenesená",J2168,0)</f>
        <v>0</v>
      </c>
      <c r="BI2168" s="146">
        <f>IF(N2168="nulová",J2168,0)</f>
        <v>0</v>
      </c>
      <c r="BJ2168" s="18" t="s">
        <v>90</v>
      </c>
      <c r="BK2168" s="146">
        <f>ROUND(I2168*H2168,2)</f>
        <v>0</v>
      </c>
      <c r="BL2168" s="18" t="s">
        <v>454</v>
      </c>
      <c r="BM2168" s="145" t="s">
        <v>6560</v>
      </c>
    </row>
    <row r="2169" spans="2:65" s="1" customFormat="1" ht="11.25">
      <c r="B2169" s="33"/>
      <c r="D2169" s="147" t="s">
        <v>366</v>
      </c>
      <c r="F2169" s="148" t="s">
        <v>6561</v>
      </c>
      <c r="I2169" s="149"/>
      <c r="L2169" s="33"/>
      <c r="M2169" s="150"/>
      <c r="T2169" s="54"/>
      <c r="AT2169" s="18" t="s">
        <v>366</v>
      </c>
      <c r="AU2169" s="18" t="s">
        <v>90</v>
      </c>
    </row>
    <row r="2170" spans="2:65" s="1" customFormat="1" ht="24.2" customHeight="1">
      <c r="B2170" s="33"/>
      <c r="C2170" s="134" t="s">
        <v>2542</v>
      </c>
      <c r="D2170" s="134" t="s">
        <v>360</v>
      </c>
      <c r="E2170" s="135" t="s">
        <v>2889</v>
      </c>
      <c r="F2170" s="136" t="s">
        <v>2890</v>
      </c>
      <c r="G2170" s="137" t="s">
        <v>504</v>
      </c>
      <c r="H2170" s="138">
        <v>1</v>
      </c>
      <c r="I2170" s="139"/>
      <c r="J2170" s="140">
        <f>ROUND(I2170*H2170,2)</f>
        <v>0</v>
      </c>
      <c r="K2170" s="136" t="s">
        <v>19</v>
      </c>
      <c r="L2170" s="33"/>
      <c r="M2170" s="141" t="s">
        <v>19</v>
      </c>
      <c r="N2170" s="142" t="s">
        <v>49</v>
      </c>
      <c r="P2170" s="143">
        <f>O2170*H2170</f>
        <v>0</v>
      </c>
      <c r="Q2170" s="143">
        <v>1.7899999999999999E-3</v>
      </c>
      <c r="R2170" s="143">
        <f>Q2170*H2170</f>
        <v>1.7899999999999999E-3</v>
      </c>
      <c r="S2170" s="143">
        <v>0</v>
      </c>
      <c r="T2170" s="144">
        <f>S2170*H2170</f>
        <v>0</v>
      </c>
      <c r="AR2170" s="145" t="s">
        <v>454</v>
      </c>
      <c r="AT2170" s="145" t="s">
        <v>360</v>
      </c>
      <c r="AU2170" s="145" t="s">
        <v>90</v>
      </c>
      <c r="AY2170" s="18" t="s">
        <v>358</v>
      </c>
      <c r="BE2170" s="146">
        <f>IF(N2170="základní",J2170,0)</f>
        <v>0</v>
      </c>
      <c r="BF2170" s="146">
        <f>IF(N2170="snížená",J2170,0)</f>
        <v>0</v>
      </c>
      <c r="BG2170" s="146">
        <f>IF(N2170="zákl. přenesená",J2170,0)</f>
        <v>0</v>
      </c>
      <c r="BH2170" s="146">
        <f>IF(N2170="sníž. přenesená",J2170,0)</f>
        <v>0</v>
      </c>
      <c r="BI2170" s="146">
        <f>IF(N2170="nulová",J2170,0)</f>
        <v>0</v>
      </c>
      <c r="BJ2170" s="18" t="s">
        <v>90</v>
      </c>
      <c r="BK2170" s="146">
        <f>ROUND(I2170*H2170,2)</f>
        <v>0</v>
      </c>
      <c r="BL2170" s="18" t="s">
        <v>454</v>
      </c>
      <c r="BM2170" s="145" t="s">
        <v>6562</v>
      </c>
    </row>
    <row r="2171" spans="2:65" s="1" customFormat="1" ht="24.2" customHeight="1">
      <c r="B2171" s="33"/>
      <c r="C2171" s="134" t="s">
        <v>2546</v>
      </c>
      <c r="D2171" s="134" t="s">
        <v>360</v>
      </c>
      <c r="E2171" s="135" t="s">
        <v>2894</v>
      </c>
      <c r="F2171" s="136" t="s">
        <v>2895</v>
      </c>
      <c r="G2171" s="137" t="s">
        <v>235</v>
      </c>
      <c r="H2171" s="138">
        <v>6</v>
      </c>
      <c r="I2171" s="139"/>
      <c r="J2171" s="140">
        <f>ROUND(I2171*H2171,2)</f>
        <v>0</v>
      </c>
      <c r="K2171" s="136" t="s">
        <v>363</v>
      </c>
      <c r="L2171" s="33"/>
      <c r="M2171" s="141" t="s">
        <v>19</v>
      </c>
      <c r="N2171" s="142" t="s">
        <v>49</v>
      </c>
      <c r="P2171" s="143">
        <f>O2171*H2171</f>
        <v>0</v>
      </c>
      <c r="Q2171" s="143">
        <v>2.14E-4</v>
      </c>
      <c r="R2171" s="143">
        <f>Q2171*H2171</f>
        <v>1.284E-3</v>
      </c>
      <c r="S2171" s="143">
        <v>0</v>
      </c>
      <c r="T2171" s="144">
        <f>S2171*H2171</f>
        <v>0</v>
      </c>
      <c r="AR2171" s="145" t="s">
        <v>789</v>
      </c>
      <c r="AT2171" s="145" t="s">
        <v>360</v>
      </c>
      <c r="AU2171" s="145" t="s">
        <v>90</v>
      </c>
      <c r="AY2171" s="18" t="s">
        <v>358</v>
      </c>
      <c r="BE2171" s="146">
        <f>IF(N2171="základní",J2171,0)</f>
        <v>0</v>
      </c>
      <c r="BF2171" s="146">
        <f>IF(N2171="snížená",J2171,0)</f>
        <v>0</v>
      </c>
      <c r="BG2171" s="146">
        <f>IF(N2171="zákl. přenesená",J2171,0)</f>
        <v>0</v>
      </c>
      <c r="BH2171" s="146">
        <f>IF(N2171="sníž. přenesená",J2171,0)</f>
        <v>0</v>
      </c>
      <c r="BI2171" s="146">
        <f>IF(N2171="nulová",J2171,0)</f>
        <v>0</v>
      </c>
      <c r="BJ2171" s="18" t="s">
        <v>90</v>
      </c>
      <c r="BK2171" s="146">
        <f>ROUND(I2171*H2171,2)</f>
        <v>0</v>
      </c>
      <c r="BL2171" s="18" t="s">
        <v>789</v>
      </c>
      <c r="BM2171" s="145" t="s">
        <v>6563</v>
      </c>
    </row>
    <row r="2172" spans="2:65" s="1" customFormat="1" ht="11.25">
      <c r="B2172" s="33"/>
      <c r="D2172" s="147" t="s">
        <v>366</v>
      </c>
      <c r="F2172" s="148" t="s">
        <v>2897</v>
      </c>
      <c r="I2172" s="149"/>
      <c r="L2172" s="33"/>
      <c r="M2172" s="150"/>
      <c r="T2172" s="54"/>
      <c r="AT2172" s="18" t="s">
        <v>366</v>
      </c>
      <c r="AU2172" s="18" t="s">
        <v>90</v>
      </c>
    </row>
    <row r="2173" spans="2:65" s="12" customFormat="1" ht="11.25">
      <c r="B2173" s="151"/>
      <c r="D2173" s="152" t="s">
        <v>368</v>
      </c>
      <c r="E2173" s="153" t="s">
        <v>19</v>
      </c>
      <c r="F2173" s="154" t="s">
        <v>1160</v>
      </c>
      <c r="H2173" s="153" t="s">
        <v>19</v>
      </c>
      <c r="I2173" s="155"/>
      <c r="L2173" s="151"/>
      <c r="M2173" s="156"/>
      <c r="T2173" s="157"/>
      <c r="AT2173" s="153" t="s">
        <v>368</v>
      </c>
      <c r="AU2173" s="153" t="s">
        <v>90</v>
      </c>
      <c r="AV2173" s="12" t="s">
        <v>84</v>
      </c>
      <c r="AW2173" s="12" t="s">
        <v>36</v>
      </c>
      <c r="AX2173" s="12" t="s">
        <v>77</v>
      </c>
      <c r="AY2173" s="153" t="s">
        <v>358</v>
      </c>
    </row>
    <row r="2174" spans="2:65" s="12" customFormat="1" ht="11.25">
      <c r="B2174" s="151"/>
      <c r="D2174" s="152" t="s">
        <v>368</v>
      </c>
      <c r="E2174" s="153" t="s">
        <v>19</v>
      </c>
      <c r="F2174" s="154" t="s">
        <v>460</v>
      </c>
      <c r="H2174" s="153" t="s">
        <v>19</v>
      </c>
      <c r="I2174" s="155"/>
      <c r="L2174" s="151"/>
      <c r="M2174" s="156"/>
      <c r="T2174" s="157"/>
      <c r="AT2174" s="153" t="s">
        <v>368</v>
      </c>
      <c r="AU2174" s="153" t="s">
        <v>90</v>
      </c>
      <c r="AV2174" s="12" t="s">
        <v>84</v>
      </c>
      <c r="AW2174" s="12" t="s">
        <v>36</v>
      </c>
      <c r="AX2174" s="12" t="s">
        <v>77</v>
      </c>
      <c r="AY2174" s="153" t="s">
        <v>358</v>
      </c>
    </row>
    <row r="2175" spans="2:65" s="13" customFormat="1" ht="11.25">
      <c r="B2175" s="158"/>
      <c r="D2175" s="152" t="s">
        <v>368</v>
      </c>
      <c r="E2175" s="159" t="s">
        <v>19</v>
      </c>
      <c r="F2175" s="160" t="s">
        <v>6564</v>
      </c>
      <c r="H2175" s="161">
        <v>6</v>
      </c>
      <c r="I2175" s="162"/>
      <c r="L2175" s="158"/>
      <c r="M2175" s="163"/>
      <c r="T2175" s="164"/>
      <c r="AT2175" s="159" t="s">
        <v>368</v>
      </c>
      <c r="AU2175" s="159" t="s">
        <v>90</v>
      </c>
      <c r="AV2175" s="13" t="s">
        <v>90</v>
      </c>
      <c r="AW2175" s="13" t="s">
        <v>36</v>
      </c>
      <c r="AX2175" s="13" t="s">
        <v>77</v>
      </c>
      <c r="AY2175" s="159" t="s">
        <v>358</v>
      </c>
    </row>
    <row r="2176" spans="2:65" s="14" customFormat="1" ht="11.25">
      <c r="B2176" s="165"/>
      <c r="D2176" s="152" t="s">
        <v>368</v>
      </c>
      <c r="E2176" s="166" t="s">
        <v>19</v>
      </c>
      <c r="F2176" s="167" t="s">
        <v>371</v>
      </c>
      <c r="H2176" s="168">
        <v>6</v>
      </c>
      <c r="I2176" s="169"/>
      <c r="L2176" s="165"/>
      <c r="M2176" s="170"/>
      <c r="T2176" s="171"/>
      <c r="AT2176" s="166" t="s">
        <v>368</v>
      </c>
      <c r="AU2176" s="166" t="s">
        <v>90</v>
      </c>
      <c r="AV2176" s="14" t="s">
        <v>364</v>
      </c>
      <c r="AW2176" s="14" t="s">
        <v>36</v>
      </c>
      <c r="AX2176" s="14" t="s">
        <v>84</v>
      </c>
      <c r="AY2176" s="166" t="s">
        <v>358</v>
      </c>
    </row>
    <row r="2177" spans="2:65" s="1" customFormat="1" ht="24.2" customHeight="1">
      <c r="B2177" s="33"/>
      <c r="C2177" s="134" t="s">
        <v>2550</v>
      </c>
      <c r="D2177" s="134" t="s">
        <v>360</v>
      </c>
      <c r="E2177" s="135" t="s">
        <v>2900</v>
      </c>
      <c r="F2177" s="136" t="s">
        <v>2901</v>
      </c>
      <c r="G2177" s="137" t="s">
        <v>195</v>
      </c>
      <c r="H2177" s="138">
        <v>61.216000000000001</v>
      </c>
      <c r="I2177" s="139"/>
      <c r="J2177" s="140">
        <f>ROUND(I2177*H2177,2)</f>
        <v>0</v>
      </c>
      <c r="K2177" s="136" t="s">
        <v>363</v>
      </c>
      <c r="L2177" s="33"/>
      <c r="M2177" s="141" t="s">
        <v>19</v>
      </c>
      <c r="N2177" s="142" t="s">
        <v>49</v>
      </c>
      <c r="P2177" s="143">
        <f>O2177*H2177</f>
        <v>0</v>
      </c>
      <c r="Q2177" s="143">
        <v>8.0000000000000007E-5</v>
      </c>
      <c r="R2177" s="143">
        <f>Q2177*H2177</f>
        <v>4.8972800000000004E-3</v>
      </c>
      <c r="S2177" s="143">
        <v>0</v>
      </c>
      <c r="T2177" s="144">
        <f>S2177*H2177</f>
        <v>0</v>
      </c>
      <c r="AR2177" s="145" t="s">
        <v>454</v>
      </c>
      <c r="AT2177" s="145" t="s">
        <v>360</v>
      </c>
      <c r="AU2177" s="145" t="s">
        <v>90</v>
      </c>
      <c r="AY2177" s="18" t="s">
        <v>358</v>
      </c>
      <c r="BE2177" s="146">
        <f>IF(N2177="základní",J2177,0)</f>
        <v>0</v>
      </c>
      <c r="BF2177" s="146">
        <f>IF(N2177="snížená",J2177,0)</f>
        <v>0</v>
      </c>
      <c r="BG2177" s="146">
        <f>IF(N2177="zákl. přenesená",J2177,0)</f>
        <v>0</v>
      </c>
      <c r="BH2177" s="146">
        <f>IF(N2177="sníž. přenesená",J2177,0)</f>
        <v>0</v>
      </c>
      <c r="BI2177" s="146">
        <f>IF(N2177="nulová",J2177,0)</f>
        <v>0</v>
      </c>
      <c r="BJ2177" s="18" t="s">
        <v>90</v>
      </c>
      <c r="BK2177" s="146">
        <f>ROUND(I2177*H2177,2)</f>
        <v>0</v>
      </c>
      <c r="BL2177" s="18" t="s">
        <v>454</v>
      </c>
      <c r="BM2177" s="145" t="s">
        <v>6565</v>
      </c>
    </row>
    <row r="2178" spans="2:65" s="1" customFormat="1" ht="11.25">
      <c r="B2178" s="33"/>
      <c r="D2178" s="147" t="s">
        <v>366</v>
      </c>
      <c r="F2178" s="148" t="s">
        <v>2903</v>
      </c>
      <c r="I2178" s="149"/>
      <c r="L2178" s="33"/>
      <c r="M2178" s="150"/>
      <c r="T2178" s="54"/>
      <c r="AT2178" s="18" t="s">
        <v>366</v>
      </c>
      <c r="AU2178" s="18" t="s">
        <v>90</v>
      </c>
    </row>
    <row r="2179" spans="2:65" s="12" customFormat="1" ht="11.25">
      <c r="B2179" s="151"/>
      <c r="D2179" s="152" t="s">
        <v>368</v>
      </c>
      <c r="E2179" s="153" t="s">
        <v>19</v>
      </c>
      <c r="F2179" s="154" t="s">
        <v>485</v>
      </c>
      <c r="H2179" s="153" t="s">
        <v>19</v>
      </c>
      <c r="I2179" s="155"/>
      <c r="L2179" s="151"/>
      <c r="M2179" s="156"/>
      <c r="T2179" s="157"/>
      <c r="AT2179" s="153" t="s">
        <v>368</v>
      </c>
      <c r="AU2179" s="153" t="s">
        <v>90</v>
      </c>
      <c r="AV2179" s="12" t="s">
        <v>84</v>
      </c>
      <c r="AW2179" s="12" t="s">
        <v>36</v>
      </c>
      <c r="AX2179" s="12" t="s">
        <v>77</v>
      </c>
      <c r="AY2179" s="153" t="s">
        <v>358</v>
      </c>
    </row>
    <row r="2180" spans="2:65" s="12" customFormat="1" ht="11.25">
      <c r="B2180" s="151"/>
      <c r="D2180" s="152" t="s">
        <v>368</v>
      </c>
      <c r="E2180" s="153" t="s">
        <v>19</v>
      </c>
      <c r="F2180" s="154" t="s">
        <v>5690</v>
      </c>
      <c r="H2180" s="153" t="s">
        <v>19</v>
      </c>
      <c r="I2180" s="155"/>
      <c r="L2180" s="151"/>
      <c r="M2180" s="156"/>
      <c r="T2180" s="157"/>
      <c r="AT2180" s="153" t="s">
        <v>368</v>
      </c>
      <c r="AU2180" s="153" t="s">
        <v>90</v>
      </c>
      <c r="AV2180" s="12" t="s">
        <v>84</v>
      </c>
      <c r="AW2180" s="12" t="s">
        <v>36</v>
      </c>
      <c r="AX2180" s="12" t="s">
        <v>77</v>
      </c>
      <c r="AY2180" s="153" t="s">
        <v>358</v>
      </c>
    </row>
    <row r="2181" spans="2:65" s="12" customFormat="1" ht="11.25">
      <c r="B2181" s="151"/>
      <c r="D2181" s="152" t="s">
        <v>368</v>
      </c>
      <c r="E2181" s="153" t="s">
        <v>19</v>
      </c>
      <c r="F2181" s="154" t="s">
        <v>5691</v>
      </c>
      <c r="H2181" s="153" t="s">
        <v>19</v>
      </c>
      <c r="I2181" s="155"/>
      <c r="L2181" s="151"/>
      <c r="M2181" s="156"/>
      <c r="T2181" s="157"/>
      <c r="AT2181" s="153" t="s">
        <v>368</v>
      </c>
      <c r="AU2181" s="153" t="s">
        <v>90</v>
      </c>
      <c r="AV2181" s="12" t="s">
        <v>84</v>
      </c>
      <c r="AW2181" s="12" t="s">
        <v>36</v>
      </c>
      <c r="AX2181" s="12" t="s">
        <v>77</v>
      </c>
      <c r="AY2181" s="153" t="s">
        <v>358</v>
      </c>
    </row>
    <row r="2182" spans="2:65" s="12" customFormat="1" ht="11.25">
      <c r="B2182" s="151"/>
      <c r="D2182" s="152" t="s">
        <v>368</v>
      </c>
      <c r="E2182" s="153" t="s">
        <v>19</v>
      </c>
      <c r="F2182" s="154" t="s">
        <v>1302</v>
      </c>
      <c r="H2182" s="153" t="s">
        <v>19</v>
      </c>
      <c r="I2182" s="155"/>
      <c r="L2182" s="151"/>
      <c r="M2182" s="156"/>
      <c r="T2182" s="157"/>
      <c r="AT2182" s="153" t="s">
        <v>368</v>
      </c>
      <c r="AU2182" s="153" t="s">
        <v>90</v>
      </c>
      <c r="AV2182" s="12" t="s">
        <v>84</v>
      </c>
      <c r="AW2182" s="12" t="s">
        <v>36</v>
      </c>
      <c r="AX2182" s="12" t="s">
        <v>77</v>
      </c>
      <c r="AY2182" s="153" t="s">
        <v>358</v>
      </c>
    </row>
    <row r="2183" spans="2:65" s="13" customFormat="1" ht="11.25">
      <c r="B2183" s="158"/>
      <c r="D2183" s="152" t="s">
        <v>368</v>
      </c>
      <c r="E2183" s="159" t="s">
        <v>19</v>
      </c>
      <c r="F2183" s="160" t="s">
        <v>5692</v>
      </c>
      <c r="H2183" s="161">
        <v>58.432000000000002</v>
      </c>
      <c r="I2183" s="162"/>
      <c r="L2183" s="158"/>
      <c r="M2183" s="163"/>
      <c r="T2183" s="164"/>
      <c r="AT2183" s="159" t="s">
        <v>368</v>
      </c>
      <c r="AU2183" s="159" t="s">
        <v>90</v>
      </c>
      <c r="AV2183" s="13" t="s">
        <v>90</v>
      </c>
      <c r="AW2183" s="13" t="s">
        <v>36</v>
      </c>
      <c r="AX2183" s="13" t="s">
        <v>77</v>
      </c>
      <c r="AY2183" s="159" t="s">
        <v>358</v>
      </c>
    </row>
    <row r="2184" spans="2:65" s="13" customFormat="1" ht="11.25">
      <c r="B2184" s="158"/>
      <c r="D2184" s="152" t="s">
        <v>368</v>
      </c>
      <c r="E2184" s="159" t="s">
        <v>19</v>
      </c>
      <c r="F2184" s="160" t="s">
        <v>5803</v>
      </c>
      <c r="H2184" s="161">
        <v>2.7839999999999998</v>
      </c>
      <c r="I2184" s="162"/>
      <c r="L2184" s="158"/>
      <c r="M2184" s="163"/>
      <c r="T2184" s="164"/>
      <c r="AT2184" s="159" t="s">
        <v>368</v>
      </c>
      <c r="AU2184" s="159" t="s">
        <v>90</v>
      </c>
      <c r="AV2184" s="13" t="s">
        <v>90</v>
      </c>
      <c r="AW2184" s="13" t="s">
        <v>36</v>
      </c>
      <c r="AX2184" s="13" t="s">
        <v>77</v>
      </c>
      <c r="AY2184" s="159" t="s">
        <v>358</v>
      </c>
    </row>
    <row r="2185" spans="2:65" s="14" customFormat="1" ht="11.25">
      <c r="B2185" s="165"/>
      <c r="D2185" s="152" t="s">
        <v>368</v>
      </c>
      <c r="E2185" s="166" t="s">
        <v>19</v>
      </c>
      <c r="F2185" s="167" t="s">
        <v>371</v>
      </c>
      <c r="H2185" s="168">
        <v>61.216000000000001</v>
      </c>
      <c r="I2185" s="169"/>
      <c r="L2185" s="165"/>
      <c r="M2185" s="170"/>
      <c r="T2185" s="171"/>
      <c r="AT2185" s="166" t="s">
        <v>368</v>
      </c>
      <c r="AU2185" s="166" t="s">
        <v>90</v>
      </c>
      <c r="AV2185" s="14" t="s">
        <v>364</v>
      </c>
      <c r="AW2185" s="14" t="s">
        <v>36</v>
      </c>
      <c r="AX2185" s="14" t="s">
        <v>84</v>
      </c>
      <c r="AY2185" s="166" t="s">
        <v>358</v>
      </c>
    </row>
    <row r="2186" spans="2:65" s="1" customFormat="1" ht="44.25" customHeight="1">
      <c r="B2186" s="33"/>
      <c r="C2186" s="134" t="s">
        <v>2554</v>
      </c>
      <c r="D2186" s="134" t="s">
        <v>360</v>
      </c>
      <c r="E2186" s="135" t="s">
        <v>2906</v>
      </c>
      <c r="F2186" s="136" t="s">
        <v>2907</v>
      </c>
      <c r="G2186" s="137" t="s">
        <v>195</v>
      </c>
      <c r="H2186" s="138">
        <v>34.979999999999997</v>
      </c>
      <c r="I2186" s="139"/>
      <c r="J2186" s="140">
        <f>ROUND(I2186*H2186,2)</f>
        <v>0</v>
      </c>
      <c r="K2186" s="136" t="s">
        <v>363</v>
      </c>
      <c r="L2186" s="33"/>
      <c r="M2186" s="141" t="s">
        <v>19</v>
      </c>
      <c r="N2186" s="142" t="s">
        <v>49</v>
      </c>
      <c r="P2186" s="143">
        <f>O2186*H2186</f>
        <v>0</v>
      </c>
      <c r="Q2186" s="143">
        <v>2.0000000000000001E-4</v>
      </c>
      <c r="R2186" s="143">
        <f>Q2186*H2186</f>
        <v>6.9959999999999996E-3</v>
      </c>
      <c r="S2186" s="143">
        <v>0</v>
      </c>
      <c r="T2186" s="144">
        <f>S2186*H2186</f>
        <v>0</v>
      </c>
      <c r="AR2186" s="145" t="s">
        <v>454</v>
      </c>
      <c r="AT2186" s="145" t="s">
        <v>360</v>
      </c>
      <c r="AU2186" s="145" t="s">
        <v>90</v>
      </c>
      <c r="AY2186" s="18" t="s">
        <v>358</v>
      </c>
      <c r="BE2186" s="146">
        <f>IF(N2186="základní",J2186,0)</f>
        <v>0</v>
      </c>
      <c r="BF2186" s="146">
        <f>IF(N2186="snížená",J2186,0)</f>
        <v>0</v>
      </c>
      <c r="BG2186" s="146">
        <f>IF(N2186="zákl. přenesená",J2186,0)</f>
        <v>0</v>
      </c>
      <c r="BH2186" s="146">
        <f>IF(N2186="sníž. přenesená",J2186,0)</f>
        <v>0</v>
      </c>
      <c r="BI2186" s="146">
        <f>IF(N2186="nulová",J2186,0)</f>
        <v>0</v>
      </c>
      <c r="BJ2186" s="18" t="s">
        <v>90</v>
      </c>
      <c r="BK2186" s="146">
        <f>ROUND(I2186*H2186,2)</f>
        <v>0</v>
      </c>
      <c r="BL2186" s="18" t="s">
        <v>454</v>
      </c>
      <c r="BM2186" s="145" t="s">
        <v>6566</v>
      </c>
    </row>
    <row r="2187" spans="2:65" s="1" customFormat="1" ht="11.25">
      <c r="B2187" s="33"/>
      <c r="D2187" s="147" t="s">
        <v>366</v>
      </c>
      <c r="F2187" s="148" t="s">
        <v>2909</v>
      </c>
      <c r="I2187" s="149"/>
      <c r="L2187" s="33"/>
      <c r="M2187" s="150"/>
      <c r="T2187" s="54"/>
      <c r="AT2187" s="18" t="s">
        <v>366</v>
      </c>
      <c r="AU2187" s="18" t="s">
        <v>90</v>
      </c>
    </row>
    <row r="2188" spans="2:65" s="12" customFormat="1" ht="11.25">
      <c r="B2188" s="151"/>
      <c r="D2188" s="152" t="s">
        <v>368</v>
      </c>
      <c r="E2188" s="153" t="s">
        <v>19</v>
      </c>
      <c r="F2188" s="154" t="s">
        <v>485</v>
      </c>
      <c r="H2188" s="153" t="s">
        <v>19</v>
      </c>
      <c r="I2188" s="155"/>
      <c r="L2188" s="151"/>
      <c r="M2188" s="156"/>
      <c r="T2188" s="157"/>
      <c r="AT2188" s="153" t="s">
        <v>368</v>
      </c>
      <c r="AU2188" s="153" t="s">
        <v>90</v>
      </c>
      <c r="AV2188" s="12" t="s">
        <v>84</v>
      </c>
      <c r="AW2188" s="12" t="s">
        <v>36</v>
      </c>
      <c r="AX2188" s="12" t="s">
        <v>77</v>
      </c>
      <c r="AY2188" s="153" t="s">
        <v>358</v>
      </c>
    </row>
    <row r="2189" spans="2:65" s="12" customFormat="1" ht="11.25">
      <c r="B2189" s="151"/>
      <c r="D2189" s="152" t="s">
        <v>368</v>
      </c>
      <c r="E2189" s="153" t="s">
        <v>19</v>
      </c>
      <c r="F2189" s="154" t="s">
        <v>380</v>
      </c>
      <c r="H2189" s="153" t="s">
        <v>19</v>
      </c>
      <c r="I2189" s="155"/>
      <c r="L2189" s="151"/>
      <c r="M2189" s="156"/>
      <c r="T2189" s="157"/>
      <c r="AT2189" s="153" t="s">
        <v>368</v>
      </c>
      <c r="AU2189" s="153" t="s">
        <v>90</v>
      </c>
      <c r="AV2189" s="12" t="s">
        <v>84</v>
      </c>
      <c r="AW2189" s="12" t="s">
        <v>36</v>
      </c>
      <c r="AX2189" s="12" t="s">
        <v>77</v>
      </c>
      <c r="AY2189" s="153" t="s">
        <v>358</v>
      </c>
    </row>
    <row r="2190" spans="2:65" s="12" customFormat="1" ht="11.25">
      <c r="B2190" s="151"/>
      <c r="D2190" s="152" t="s">
        <v>368</v>
      </c>
      <c r="E2190" s="153" t="s">
        <v>19</v>
      </c>
      <c r="F2190" s="154" t="s">
        <v>952</v>
      </c>
      <c r="H2190" s="153" t="s">
        <v>19</v>
      </c>
      <c r="I2190" s="155"/>
      <c r="L2190" s="151"/>
      <c r="M2190" s="156"/>
      <c r="T2190" s="157"/>
      <c r="AT2190" s="153" t="s">
        <v>368</v>
      </c>
      <c r="AU2190" s="153" t="s">
        <v>90</v>
      </c>
      <c r="AV2190" s="12" t="s">
        <v>84</v>
      </c>
      <c r="AW2190" s="12" t="s">
        <v>36</v>
      </c>
      <c r="AX2190" s="12" t="s">
        <v>77</v>
      </c>
      <c r="AY2190" s="153" t="s">
        <v>358</v>
      </c>
    </row>
    <row r="2191" spans="2:65" s="12" customFormat="1" ht="11.25">
      <c r="B2191" s="151"/>
      <c r="D2191" s="152" t="s">
        <v>368</v>
      </c>
      <c r="E2191" s="153" t="s">
        <v>19</v>
      </c>
      <c r="F2191" s="154" t="s">
        <v>953</v>
      </c>
      <c r="H2191" s="153" t="s">
        <v>19</v>
      </c>
      <c r="I2191" s="155"/>
      <c r="L2191" s="151"/>
      <c r="M2191" s="156"/>
      <c r="T2191" s="157"/>
      <c r="AT2191" s="153" t="s">
        <v>368</v>
      </c>
      <c r="AU2191" s="153" t="s">
        <v>90</v>
      </c>
      <c r="AV2191" s="12" t="s">
        <v>84</v>
      </c>
      <c r="AW2191" s="12" t="s">
        <v>36</v>
      </c>
      <c r="AX2191" s="12" t="s">
        <v>77</v>
      </c>
      <c r="AY2191" s="153" t="s">
        <v>358</v>
      </c>
    </row>
    <row r="2192" spans="2:65" s="12" customFormat="1" ht="11.25">
      <c r="B2192" s="151"/>
      <c r="D2192" s="152" t="s">
        <v>368</v>
      </c>
      <c r="E2192" s="153" t="s">
        <v>19</v>
      </c>
      <c r="F2192" s="154" t="s">
        <v>964</v>
      </c>
      <c r="H2192" s="153" t="s">
        <v>19</v>
      </c>
      <c r="I2192" s="155"/>
      <c r="L2192" s="151"/>
      <c r="M2192" s="156"/>
      <c r="T2192" s="157"/>
      <c r="AT2192" s="153" t="s">
        <v>368</v>
      </c>
      <c r="AU2192" s="153" t="s">
        <v>90</v>
      </c>
      <c r="AV2192" s="12" t="s">
        <v>84</v>
      </c>
      <c r="AW2192" s="12" t="s">
        <v>36</v>
      </c>
      <c r="AX2192" s="12" t="s">
        <v>77</v>
      </c>
      <c r="AY2192" s="153" t="s">
        <v>358</v>
      </c>
    </row>
    <row r="2193" spans="2:65" s="13" customFormat="1" ht="11.25">
      <c r="B2193" s="158"/>
      <c r="D2193" s="152" t="s">
        <v>368</v>
      </c>
      <c r="E2193" s="159" t="s">
        <v>19</v>
      </c>
      <c r="F2193" s="160" t="s">
        <v>5861</v>
      </c>
      <c r="H2193" s="161">
        <v>34.979999999999997</v>
      </c>
      <c r="I2193" s="162"/>
      <c r="L2193" s="158"/>
      <c r="M2193" s="163"/>
      <c r="T2193" s="164"/>
      <c r="AT2193" s="159" t="s">
        <v>368</v>
      </c>
      <c r="AU2193" s="159" t="s">
        <v>90</v>
      </c>
      <c r="AV2193" s="13" t="s">
        <v>90</v>
      </c>
      <c r="AW2193" s="13" t="s">
        <v>36</v>
      </c>
      <c r="AX2193" s="13" t="s">
        <v>77</v>
      </c>
      <c r="AY2193" s="159" t="s">
        <v>358</v>
      </c>
    </row>
    <row r="2194" spans="2:65" s="14" customFormat="1" ht="11.25">
      <c r="B2194" s="165"/>
      <c r="D2194" s="152" t="s">
        <v>368</v>
      </c>
      <c r="E2194" s="166" t="s">
        <v>19</v>
      </c>
      <c r="F2194" s="167" t="s">
        <v>371</v>
      </c>
      <c r="H2194" s="168">
        <v>34.979999999999997</v>
      </c>
      <c r="I2194" s="169"/>
      <c r="L2194" s="165"/>
      <c r="M2194" s="170"/>
      <c r="T2194" s="171"/>
      <c r="AT2194" s="166" t="s">
        <v>368</v>
      </c>
      <c r="AU2194" s="166" t="s">
        <v>90</v>
      </c>
      <c r="AV2194" s="14" t="s">
        <v>364</v>
      </c>
      <c r="AW2194" s="14" t="s">
        <v>36</v>
      </c>
      <c r="AX2194" s="14" t="s">
        <v>84</v>
      </c>
      <c r="AY2194" s="166" t="s">
        <v>358</v>
      </c>
    </row>
    <row r="2195" spans="2:65" s="1" customFormat="1" ht="44.25" customHeight="1">
      <c r="B2195" s="33"/>
      <c r="C2195" s="134" t="s">
        <v>2558</v>
      </c>
      <c r="D2195" s="134" t="s">
        <v>360</v>
      </c>
      <c r="E2195" s="135" t="s">
        <v>2911</v>
      </c>
      <c r="F2195" s="136" t="s">
        <v>2912</v>
      </c>
      <c r="G2195" s="137" t="s">
        <v>195</v>
      </c>
      <c r="H2195" s="138">
        <v>61.216000000000001</v>
      </c>
      <c r="I2195" s="139"/>
      <c r="J2195" s="140">
        <f>ROUND(I2195*H2195,2)</f>
        <v>0</v>
      </c>
      <c r="K2195" s="136" t="s">
        <v>363</v>
      </c>
      <c r="L2195" s="33"/>
      <c r="M2195" s="141" t="s">
        <v>19</v>
      </c>
      <c r="N2195" s="142" t="s">
        <v>49</v>
      </c>
      <c r="P2195" s="143">
        <f>O2195*H2195</f>
        <v>0</v>
      </c>
      <c r="Q2195" s="143">
        <v>5.3759999999999995E-4</v>
      </c>
      <c r="R2195" s="143">
        <f>Q2195*H2195</f>
        <v>3.2909721599999997E-2</v>
      </c>
      <c r="S2195" s="143">
        <v>0</v>
      </c>
      <c r="T2195" s="144">
        <f>S2195*H2195</f>
        <v>0</v>
      </c>
      <c r="AR2195" s="145" t="s">
        <v>454</v>
      </c>
      <c r="AT2195" s="145" t="s">
        <v>360</v>
      </c>
      <c r="AU2195" s="145" t="s">
        <v>90</v>
      </c>
      <c r="AY2195" s="18" t="s">
        <v>358</v>
      </c>
      <c r="BE2195" s="146">
        <f>IF(N2195="základní",J2195,0)</f>
        <v>0</v>
      </c>
      <c r="BF2195" s="146">
        <f>IF(N2195="snížená",J2195,0)</f>
        <v>0</v>
      </c>
      <c r="BG2195" s="146">
        <f>IF(N2195="zákl. přenesená",J2195,0)</f>
        <v>0</v>
      </c>
      <c r="BH2195" s="146">
        <f>IF(N2195="sníž. přenesená",J2195,0)</f>
        <v>0</v>
      </c>
      <c r="BI2195" s="146">
        <f>IF(N2195="nulová",J2195,0)</f>
        <v>0</v>
      </c>
      <c r="BJ2195" s="18" t="s">
        <v>90</v>
      </c>
      <c r="BK2195" s="146">
        <f>ROUND(I2195*H2195,2)</f>
        <v>0</v>
      </c>
      <c r="BL2195" s="18" t="s">
        <v>454</v>
      </c>
      <c r="BM2195" s="145" t="s">
        <v>6567</v>
      </c>
    </row>
    <row r="2196" spans="2:65" s="1" customFormat="1" ht="11.25">
      <c r="B2196" s="33"/>
      <c r="D2196" s="147" t="s">
        <v>366</v>
      </c>
      <c r="F2196" s="148" t="s">
        <v>2914</v>
      </c>
      <c r="I2196" s="149"/>
      <c r="L2196" s="33"/>
      <c r="M2196" s="150"/>
      <c r="T2196" s="54"/>
      <c r="AT2196" s="18" t="s">
        <v>366</v>
      </c>
      <c r="AU2196" s="18" t="s">
        <v>90</v>
      </c>
    </row>
    <row r="2197" spans="2:65" s="12" customFormat="1" ht="11.25">
      <c r="B2197" s="151"/>
      <c r="D2197" s="152" t="s">
        <v>368</v>
      </c>
      <c r="E2197" s="153" t="s">
        <v>19</v>
      </c>
      <c r="F2197" s="154" t="s">
        <v>485</v>
      </c>
      <c r="H2197" s="153" t="s">
        <v>19</v>
      </c>
      <c r="I2197" s="155"/>
      <c r="L2197" s="151"/>
      <c r="M2197" s="156"/>
      <c r="T2197" s="157"/>
      <c r="AT2197" s="153" t="s">
        <v>368</v>
      </c>
      <c r="AU2197" s="153" t="s">
        <v>90</v>
      </c>
      <c r="AV2197" s="12" t="s">
        <v>84</v>
      </c>
      <c r="AW2197" s="12" t="s">
        <v>36</v>
      </c>
      <c r="AX2197" s="12" t="s">
        <v>77</v>
      </c>
      <c r="AY2197" s="153" t="s">
        <v>358</v>
      </c>
    </row>
    <row r="2198" spans="2:65" s="12" customFormat="1" ht="11.25">
      <c r="B2198" s="151"/>
      <c r="D2198" s="152" t="s">
        <v>368</v>
      </c>
      <c r="E2198" s="153" t="s">
        <v>19</v>
      </c>
      <c r="F2198" s="154" t="s">
        <v>5690</v>
      </c>
      <c r="H2198" s="153" t="s">
        <v>19</v>
      </c>
      <c r="I2198" s="155"/>
      <c r="L2198" s="151"/>
      <c r="M2198" s="156"/>
      <c r="T2198" s="157"/>
      <c r="AT2198" s="153" t="s">
        <v>368</v>
      </c>
      <c r="AU2198" s="153" t="s">
        <v>90</v>
      </c>
      <c r="AV2198" s="12" t="s">
        <v>84</v>
      </c>
      <c r="AW2198" s="12" t="s">
        <v>36</v>
      </c>
      <c r="AX2198" s="12" t="s">
        <v>77</v>
      </c>
      <c r="AY2198" s="153" t="s">
        <v>358</v>
      </c>
    </row>
    <row r="2199" spans="2:65" s="12" customFormat="1" ht="11.25">
      <c r="B2199" s="151"/>
      <c r="D2199" s="152" t="s">
        <v>368</v>
      </c>
      <c r="E2199" s="153" t="s">
        <v>19</v>
      </c>
      <c r="F2199" s="154" t="s">
        <v>5691</v>
      </c>
      <c r="H2199" s="153" t="s">
        <v>19</v>
      </c>
      <c r="I2199" s="155"/>
      <c r="L2199" s="151"/>
      <c r="M2199" s="156"/>
      <c r="T2199" s="157"/>
      <c r="AT2199" s="153" t="s">
        <v>368</v>
      </c>
      <c r="AU2199" s="153" t="s">
        <v>90</v>
      </c>
      <c r="AV2199" s="12" t="s">
        <v>84</v>
      </c>
      <c r="AW2199" s="12" t="s">
        <v>36</v>
      </c>
      <c r="AX2199" s="12" t="s">
        <v>77</v>
      </c>
      <c r="AY2199" s="153" t="s">
        <v>358</v>
      </c>
    </row>
    <row r="2200" spans="2:65" s="12" customFormat="1" ht="11.25">
      <c r="B2200" s="151"/>
      <c r="D2200" s="152" t="s">
        <v>368</v>
      </c>
      <c r="E2200" s="153" t="s">
        <v>19</v>
      </c>
      <c r="F2200" s="154" t="s">
        <v>1302</v>
      </c>
      <c r="H2200" s="153" t="s">
        <v>19</v>
      </c>
      <c r="I2200" s="155"/>
      <c r="L2200" s="151"/>
      <c r="M2200" s="156"/>
      <c r="T2200" s="157"/>
      <c r="AT2200" s="153" t="s">
        <v>368</v>
      </c>
      <c r="AU2200" s="153" t="s">
        <v>90</v>
      </c>
      <c r="AV2200" s="12" t="s">
        <v>84</v>
      </c>
      <c r="AW2200" s="12" t="s">
        <v>36</v>
      </c>
      <c r="AX2200" s="12" t="s">
        <v>77</v>
      </c>
      <c r="AY2200" s="153" t="s">
        <v>358</v>
      </c>
    </row>
    <row r="2201" spans="2:65" s="13" customFormat="1" ht="11.25">
      <c r="B2201" s="158"/>
      <c r="D2201" s="152" t="s">
        <v>368</v>
      </c>
      <c r="E2201" s="159" t="s">
        <v>19</v>
      </c>
      <c r="F2201" s="160" t="s">
        <v>5692</v>
      </c>
      <c r="H2201" s="161">
        <v>58.432000000000002</v>
      </c>
      <c r="I2201" s="162"/>
      <c r="L2201" s="158"/>
      <c r="M2201" s="163"/>
      <c r="T2201" s="164"/>
      <c r="AT2201" s="159" t="s">
        <v>368</v>
      </c>
      <c r="AU2201" s="159" t="s">
        <v>90</v>
      </c>
      <c r="AV2201" s="13" t="s">
        <v>90</v>
      </c>
      <c r="AW2201" s="13" t="s">
        <v>36</v>
      </c>
      <c r="AX2201" s="13" t="s">
        <v>77</v>
      </c>
      <c r="AY2201" s="159" t="s">
        <v>358</v>
      </c>
    </row>
    <row r="2202" spans="2:65" s="13" customFormat="1" ht="11.25">
      <c r="B2202" s="158"/>
      <c r="D2202" s="152" t="s">
        <v>368</v>
      </c>
      <c r="E2202" s="159" t="s">
        <v>19</v>
      </c>
      <c r="F2202" s="160" t="s">
        <v>5803</v>
      </c>
      <c r="H2202" s="161">
        <v>2.7839999999999998</v>
      </c>
      <c r="I2202" s="162"/>
      <c r="L2202" s="158"/>
      <c r="M2202" s="163"/>
      <c r="T2202" s="164"/>
      <c r="AT2202" s="159" t="s">
        <v>368</v>
      </c>
      <c r="AU2202" s="159" t="s">
        <v>90</v>
      </c>
      <c r="AV2202" s="13" t="s">
        <v>90</v>
      </c>
      <c r="AW2202" s="13" t="s">
        <v>36</v>
      </c>
      <c r="AX2202" s="13" t="s">
        <v>77</v>
      </c>
      <c r="AY2202" s="159" t="s">
        <v>358</v>
      </c>
    </row>
    <row r="2203" spans="2:65" s="14" customFormat="1" ht="11.25">
      <c r="B2203" s="165"/>
      <c r="D2203" s="152" t="s">
        <v>368</v>
      </c>
      <c r="E2203" s="166" t="s">
        <v>19</v>
      </c>
      <c r="F2203" s="167" t="s">
        <v>371</v>
      </c>
      <c r="H2203" s="168">
        <v>61.216000000000001</v>
      </c>
      <c r="I2203" s="169"/>
      <c r="L2203" s="165"/>
      <c r="M2203" s="170"/>
      <c r="T2203" s="171"/>
      <c r="AT2203" s="166" t="s">
        <v>368</v>
      </c>
      <c r="AU2203" s="166" t="s">
        <v>90</v>
      </c>
      <c r="AV2203" s="14" t="s">
        <v>364</v>
      </c>
      <c r="AW2203" s="14" t="s">
        <v>36</v>
      </c>
      <c r="AX2203" s="14" t="s">
        <v>84</v>
      </c>
      <c r="AY2203" s="166" t="s">
        <v>358</v>
      </c>
    </row>
    <row r="2204" spans="2:65" s="11" customFormat="1" ht="22.9" customHeight="1">
      <c r="B2204" s="122"/>
      <c r="D2204" s="123" t="s">
        <v>76</v>
      </c>
      <c r="E2204" s="132" t="s">
        <v>2915</v>
      </c>
      <c r="F2204" s="132" t="s">
        <v>2916</v>
      </c>
      <c r="I2204" s="125"/>
      <c r="J2204" s="133">
        <f>BK2204</f>
        <v>0</v>
      </c>
      <c r="L2204" s="122"/>
      <c r="M2204" s="127"/>
      <c r="P2204" s="128">
        <f>SUM(P2205:P2218)</f>
        <v>0</v>
      </c>
      <c r="R2204" s="128">
        <f>SUM(R2205:R2218)</f>
        <v>0.64338869520000008</v>
      </c>
      <c r="T2204" s="129">
        <f>SUM(T2205:T2218)</f>
        <v>0</v>
      </c>
      <c r="AR2204" s="123" t="s">
        <v>90</v>
      </c>
      <c r="AT2204" s="130" t="s">
        <v>76</v>
      </c>
      <c r="AU2204" s="130" t="s">
        <v>84</v>
      </c>
      <c r="AY2204" s="123" t="s">
        <v>358</v>
      </c>
      <c r="BK2204" s="131">
        <f>SUM(BK2205:BK2218)</f>
        <v>0</v>
      </c>
    </row>
    <row r="2205" spans="2:65" s="1" customFormat="1" ht="24.2" customHeight="1">
      <c r="B2205" s="33"/>
      <c r="C2205" s="134" t="s">
        <v>2565</v>
      </c>
      <c r="D2205" s="134" t="s">
        <v>360</v>
      </c>
      <c r="E2205" s="135" t="s">
        <v>2918</v>
      </c>
      <c r="F2205" s="136" t="s">
        <v>2919</v>
      </c>
      <c r="G2205" s="137" t="s">
        <v>195</v>
      </c>
      <c r="H2205" s="138">
        <v>1403.5530000000001</v>
      </c>
      <c r="I2205" s="139"/>
      <c r="J2205" s="140">
        <f>ROUND(I2205*H2205,2)</f>
        <v>0</v>
      </c>
      <c r="K2205" s="136" t="s">
        <v>363</v>
      </c>
      <c r="L2205" s="33"/>
      <c r="M2205" s="141" t="s">
        <v>19</v>
      </c>
      <c r="N2205" s="142" t="s">
        <v>49</v>
      </c>
      <c r="P2205" s="143">
        <f>O2205*H2205</f>
        <v>0</v>
      </c>
      <c r="Q2205" s="143">
        <v>0</v>
      </c>
      <c r="R2205" s="143">
        <f>Q2205*H2205</f>
        <v>0</v>
      </c>
      <c r="S2205" s="143">
        <v>0</v>
      </c>
      <c r="T2205" s="144">
        <f>S2205*H2205</f>
        <v>0</v>
      </c>
      <c r="AR2205" s="145" t="s">
        <v>454</v>
      </c>
      <c r="AT2205" s="145" t="s">
        <v>360</v>
      </c>
      <c r="AU2205" s="145" t="s">
        <v>90</v>
      </c>
      <c r="AY2205" s="18" t="s">
        <v>358</v>
      </c>
      <c r="BE2205" s="146">
        <f>IF(N2205="základní",J2205,0)</f>
        <v>0</v>
      </c>
      <c r="BF2205" s="146">
        <f>IF(N2205="snížená",J2205,0)</f>
        <v>0</v>
      </c>
      <c r="BG2205" s="146">
        <f>IF(N2205="zákl. přenesená",J2205,0)</f>
        <v>0</v>
      </c>
      <c r="BH2205" s="146">
        <f>IF(N2205="sníž. přenesená",J2205,0)</f>
        <v>0</v>
      </c>
      <c r="BI2205" s="146">
        <f>IF(N2205="nulová",J2205,0)</f>
        <v>0</v>
      </c>
      <c r="BJ2205" s="18" t="s">
        <v>90</v>
      </c>
      <c r="BK2205" s="146">
        <f>ROUND(I2205*H2205,2)</f>
        <v>0</v>
      </c>
      <c r="BL2205" s="18" t="s">
        <v>454</v>
      </c>
      <c r="BM2205" s="145" t="s">
        <v>2920</v>
      </c>
    </row>
    <row r="2206" spans="2:65" s="1" customFormat="1" ht="11.25">
      <c r="B2206" s="33"/>
      <c r="D2206" s="147" t="s">
        <v>366</v>
      </c>
      <c r="F2206" s="148" t="s">
        <v>2921</v>
      </c>
      <c r="I2206" s="149"/>
      <c r="L2206" s="33"/>
      <c r="M2206" s="150"/>
      <c r="T2206" s="54"/>
      <c r="AT2206" s="18" t="s">
        <v>366</v>
      </c>
      <c r="AU2206" s="18" t="s">
        <v>90</v>
      </c>
    </row>
    <row r="2207" spans="2:65" s="13" customFormat="1" ht="11.25">
      <c r="B2207" s="158"/>
      <c r="D2207" s="152" t="s">
        <v>368</v>
      </c>
      <c r="E2207" s="159" t="s">
        <v>19</v>
      </c>
      <c r="F2207" s="160" t="s">
        <v>5595</v>
      </c>
      <c r="H2207" s="161">
        <v>1319.9829999999999</v>
      </c>
      <c r="I2207" s="162"/>
      <c r="L2207" s="158"/>
      <c r="M2207" s="163"/>
      <c r="T2207" s="164"/>
      <c r="AT2207" s="159" t="s">
        <v>368</v>
      </c>
      <c r="AU2207" s="159" t="s">
        <v>90</v>
      </c>
      <c r="AV2207" s="13" t="s">
        <v>90</v>
      </c>
      <c r="AW2207" s="13" t="s">
        <v>36</v>
      </c>
      <c r="AX2207" s="13" t="s">
        <v>77</v>
      </c>
      <c r="AY2207" s="159" t="s">
        <v>358</v>
      </c>
    </row>
    <row r="2208" spans="2:65" s="13" customFormat="1" ht="11.25">
      <c r="B2208" s="158"/>
      <c r="D2208" s="152" t="s">
        <v>368</v>
      </c>
      <c r="E2208" s="159" t="s">
        <v>19</v>
      </c>
      <c r="F2208" s="160" t="s">
        <v>5555</v>
      </c>
      <c r="H2208" s="161">
        <v>56.54</v>
      </c>
      <c r="I2208" s="162"/>
      <c r="L2208" s="158"/>
      <c r="M2208" s="163"/>
      <c r="T2208" s="164"/>
      <c r="AT2208" s="159" t="s">
        <v>368</v>
      </c>
      <c r="AU2208" s="159" t="s">
        <v>90</v>
      </c>
      <c r="AV2208" s="13" t="s">
        <v>90</v>
      </c>
      <c r="AW2208" s="13" t="s">
        <v>36</v>
      </c>
      <c r="AX2208" s="13" t="s">
        <v>77</v>
      </c>
      <c r="AY2208" s="159" t="s">
        <v>358</v>
      </c>
    </row>
    <row r="2209" spans="2:65" s="13" customFormat="1" ht="11.25">
      <c r="B2209" s="158"/>
      <c r="D2209" s="152" t="s">
        <v>368</v>
      </c>
      <c r="E2209" s="159" t="s">
        <v>19</v>
      </c>
      <c r="F2209" s="160" t="s">
        <v>5557</v>
      </c>
      <c r="H2209" s="161">
        <v>27.03</v>
      </c>
      <c r="I2209" s="162"/>
      <c r="L2209" s="158"/>
      <c r="M2209" s="163"/>
      <c r="T2209" s="164"/>
      <c r="AT2209" s="159" t="s">
        <v>368</v>
      </c>
      <c r="AU2209" s="159" t="s">
        <v>90</v>
      </c>
      <c r="AV2209" s="13" t="s">
        <v>90</v>
      </c>
      <c r="AW2209" s="13" t="s">
        <v>36</v>
      </c>
      <c r="AX2209" s="13" t="s">
        <v>77</v>
      </c>
      <c r="AY2209" s="159" t="s">
        <v>358</v>
      </c>
    </row>
    <row r="2210" spans="2:65" s="14" customFormat="1" ht="11.25">
      <c r="B2210" s="165"/>
      <c r="D2210" s="152" t="s">
        <v>368</v>
      </c>
      <c r="E2210" s="166" t="s">
        <v>276</v>
      </c>
      <c r="F2210" s="167" t="s">
        <v>371</v>
      </c>
      <c r="H2210" s="168">
        <v>1403.5530000000001</v>
      </c>
      <c r="I2210" s="169"/>
      <c r="L2210" s="165"/>
      <c r="M2210" s="170"/>
      <c r="T2210" s="171"/>
      <c r="AT2210" s="166" t="s">
        <v>368</v>
      </c>
      <c r="AU2210" s="166" t="s">
        <v>90</v>
      </c>
      <c r="AV2210" s="14" t="s">
        <v>364</v>
      </c>
      <c r="AW2210" s="14" t="s">
        <v>36</v>
      </c>
      <c r="AX2210" s="14" t="s">
        <v>84</v>
      </c>
      <c r="AY2210" s="166" t="s">
        <v>358</v>
      </c>
    </row>
    <row r="2211" spans="2:65" s="1" customFormat="1" ht="33" customHeight="1">
      <c r="B2211" s="33"/>
      <c r="C2211" s="134" t="s">
        <v>2574</v>
      </c>
      <c r="D2211" s="134" t="s">
        <v>360</v>
      </c>
      <c r="E2211" s="135" t="s">
        <v>2923</v>
      </c>
      <c r="F2211" s="136" t="s">
        <v>2924</v>
      </c>
      <c r="G2211" s="137" t="s">
        <v>195</v>
      </c>
      <c r="H2211" s="138">
        <v>1403.5530000000001</v>
      </c>
      <c r="I2211" s="139"/>
      <c r="J2211" s="140">
        <f>ROUND(I2211*H2211,2)</f>
        <v>0</v>
      </c>
      <c r="K2211" s="136" t="s">
        <v>363</v>
      </c>
      <c r="L2211" s="33"/>
      <c r="M2211" s="141" t="s">
        <v>19</v>
      </c>
      <c r="N2211" s="142" t="s">
        <v>49</v>
      </c>
      <c r="P2211" s="143">
        <f>O2211*H2211</f>
        <v>0</v>
      </c>
      <c r="Q2211" s="143">
        <v>2.0000000000000001E-4</v>
      </c>
      <c r="R2211" s="143">
        <f>Q2211*H2211</f>
        <v>0.28071060000000003</v>
      </c>
      <c r="S2211" s="143">
        <v>0</v>
      </c>
      <c r="T2211" s="144">
        <f>S2211*H2211</f>
        <v>0</v>
      </c>
      <c r="AR2211" s="145" t="s">
        <v>454</v>
      </c>
      <c r="AT2211" s="145" t="s">
        <v>360</v>
      </c>
      <c r="AU2211" s="145" t="s">
        <v>90</v>
      </c>
      <c r="AY2211" s="18" t="s">
        <v>358</v>
      </c>
      <c r="BE2211" s="146">
        <f>IF(N2211="základní",J2211,0)</f>
        <v>0</v>
      </c>
      <c r="BF2211" s="146">
        <f>IF(N2211="snížená",J2211,0)</f>
        <v>0</v>
      </c>
      <c r="BG2211" s="146">
        <f>IF(N2211="zákl. přenesená",J2211,0)</f>
        <v>0</v>
      </c>
      <c r="BH2211" s="146">
        <f>IF(N2211="sníž. přenesená",J2211,0)</f>
        <v>0</v>
      </c>
      <c r="BI2211" s="146">
        <f>IF(N2211="nulová",J2211,0)</f>
        <v>0</v>
      </c>
      <c r="BJ2211" s="18" t="s">
        <v>90</v>
      </c>
      <c r="BK2211" s="146">
        <f>ROUND(I2211*H2211,2)</f>
        <v>0</v>
      </c>
      <c r="BL2211" s="18" t="s">
        <v>454</v>
      </c>
      <c r="BM2211" s="145" t="s">
        <v>2925</v>
      </c>
    </row>
    <row r="2212" spans="2:65" s="1" customFormat="1" ht="11.25">
      <c r="B2212" s="33"/>
      <c r="D2212" s="147" t="s">
        <v>366</v>
      </c>
      <c r="F2212" s="148" t="s">
        <v>2926</v>
      </c>
      <c r="I2212" s="149"/>
      <c r="L2212" s="33"/>
      <c r="M2212" s="150"/>
      <c r="T2212" s="54"/>
      <c r="AT2212" s="18" t="s">
        <v>366</v>
      </c>
      <c r="AU2212" s="18" t="s">
        <v>90</v>
      </c>
    </row>
    <row r="2213" spans="2:65" s="13" customFormat="1" ht="11.25">
      <c r="B2213" s="158"/>
      <c r="D2213" s="152" t="s">
        <v>368</v>
      </c>
      <c r="E2213" s="159" t="s">
        <v>19</v>
      </c>
      <c r="F2213" s="160" t="s">
        <v>276</v>
      </c>
      <c r="H2213" s="161">
        <v>1403.5530000000001</v>
      </c>
      <c r="I2213" s="162"/>
      <c r="L2213" s="158"/>
      <c r="M2213" s="163"/>
      <c r="T2213" s="164"/>
      <c r="AT2213" s="159" t="s">
        <v>368</v>
      </c>
      <c r="AU2213" s="159" t="s">
        <v>90</v>
      </c>
      <c r="AV2213" s="13" t="s">
        <v>90</v>
      </c>
      <c r="AW2213" s="13" t="s">
        <v>36</v>
      </c>
      <c r="AX2213" s="13" t="s">
        <v>77</v>
      </c>
      <c r="AY2213" s="159" t="s">
        <v>358</v>
      </c>
    </row>
    <row r="2214" spans="2:65" s="14" customFormat="1" ht="11.25">
      <c r="B2214" s="165"/>
      <c r="D2214" s="152" t="s">
        <v>368</v>
      </c>
      <c r="E2214" s="166" t="s">
        <v>19</v>
      </c>
      <c r="F2214" s="167" t="s">
        <v>371</v>
      </c>
      <c r="H2214" s="168">
        <v>1403.5530000000001</v>
      </c>
      <c r="I2214" s="169"/>
      <c r="L2214" s="165"/>
      <c r="M2214" s="170"/>
      <c r="T2214" s="171"/>
      <c r="AT2214" s="166" t="s">
        <v>368</v>
      </c>
      <c r="AU2214" s="166" t="s">
        <v>90</v>
      </c>
      <c r="AV2214" s="14" t="s">
        <v>364</v>
      </c>
      <c r="AW2214" s="14" t="s">
        <v>36</v>
      </c>
      <c r="AX2214" s="14" t="s">
        <v>84</v>
      </c>
      <c r="AY2214" s="166" t="s">
        <v>358</v>
      </c>
    </row>
    <row r="2215" spans="2:65" s="1" customFormat="1" ht="37.9" customHeight="1">
      <c r="B2215" s="33"/>
      <c r="C2215" s="134" t="s">
        <v>2579</v>
      </c>
      <c r="D2215" s="134" t="s">
        <v>360</v>
      </c>
      <c r="E2215" s="135" t="s">
        <v>2928</v>
      </c>
      <c r="F2215" s="136" t="s">
        <v>2929</v>
      </c>
      <c r="G2215" s="137" t="s">
        <v>195</v>
      </c>
      <c r="H2215" s="138">
        <v>1403.5530000000001</v>
      </c>
      <c r="I2215" s="139"/>
      <c r="J2215" s="140">
        <f>ROUND(I2215*H2215,2)</f>
        <v>0</v>
      </c>
      <c r="K2215" s="136" t="s">
        <v>363</v>
      </c>
      <c r="L2215" s="33"/>
      <c r="M2215" s="141" t="s">
        <v>19</v>
      </c>
      <c r="N2215" s="142" t="s">
        <v>49</v>
      </c>
      <c r="P2215" s="143">
        <f>O2215*H2215</f>
        <v>0</v>
      </c>
      <c r="Q2215" s="143">
        <v>2.5839999999999999E-4</v>
      </c>
      <c r="R2215" s="143">
        <f>Q2215*H2215</f>
        <v>0.36267809519999999</v>
      </c>
      <c r="S2215" s="143">
        <v>0</v>
      </c>
      <c r="T2215" s="144">
        <f>S2215*H2215</f>
        <v>0</v>
      </c>
      <c r="AR2215" s="145" t="s">
        <v>454</v>
      </c>
      <c r="AT2215" s="145" t="s">
        <v>360</v>
      </c>
      <c r="AU2215" s="145" t="s">
        <v>90</v>
      </c>
      <c r="AY2215" s="18" t="s">
        <v>358</v>
      </c>
      <c r="BE2215" s="146">
        <f>IF(N2215="základní",J2215,0)</f>
        <v>0</v>
      </c>
      <c r="BF2215" s="146">
        <f>IF(N2215="snížená",J2215,0)</f>
        <v>0</v>
      </c>
      <c r="BG2215" s="146">
        <f>IF(N2215="zákl. přenesená",J2215,0)</f>
        <v>0</v>
      </c>
      <c r="BH2215" s="146">
        <f>IF(N2215="sníž. přenesená",J2215,0)</f>
        <v>0</v>
      </c>
      <c r="BI2215" s="146">
        <f>IF(N2215="nulová",J2215,0)</f>
        <v>0</v>
      </c>
      <c r="BJ2215" s="18" t="s">
        <v>90</v>
      </c>
      <c r="BK2215" s="146">
        <f>ROUND(I2215*H2215,2)</f>
        <v>0</v>
      </c>
      <c r="BL2215" s="18" t="s">
        <v>454</v>
      </c>
      <c r="BM2215" s="145" t="s">
        <v>2930</v>
      </c>
    </row>
    <row r="2216" spans="2:65" s="1" customFormat="1" ht="11.25">
      <c r="B2216" s="33"/>
      <c r="D2216" s="147" t="s">
        <v>366</v>
      </c>
      <c r="F2216" s="148" t="s">
        <v>2931</v>
      </c>
      <c r="I2216" s="149"/>
      <c r="L2216" s="33"/>
      <c r="M2216" s="150"/>
      <c r="T2216" s="54"/>
      <c r="AT2216" s="18" t="s">
        <v>366</v>
      </c>
      <c r="AU2216" s="18" t="s">
        <v>90</v>
      </c>
    </row>
    <row r="2217" spans="2:65" s="13" customFormat="1" ht="11.25">
      <c r="B2217" s="158"/>
      <c r="D2217" s="152" t="s">
        <v>368</v>
      </c>
      <c r="E2217" s="159" t="s">
        <v>19</v>
      </c>
      <c r="F2217" s="160" t="s">
        <v>276</v>
      </c>
      <c r="H2217" s="161">
        <v>1403.5530000000001</v>
      </c>
      <c r="I2217" s="162"/>
      <c r="L2217" s="158"/>
      <c r="M2217" s="163"/>
      <c r="T2217" s="164"/>
      <c r="AT2217" s="159" t="s">
        <v>368</v>
      </c>
      <c r="AU2217" s="159" t="s">
        <v>90</v>
      </c>
      <c r="AV2217" s="13" t="s">
        <v>90</v>
      </c>
      <c r="AW2217" s="13" t="s">
        <v>36</v>
      </c>
      <c r="AX2217" s="13" t="s">
        <v>77</v>
      </c>
      <c r="AY2217" s="159" t="s">
        <v>358</v>
      </c>
    </row>
    <row r="2218" spans="2:65" s="14" customFormat="1" ht="11.25">
      <c r="B2218" s="165"/>
      <c r="D2218" s="152" t="s">
        <v>368</v>
      </c>
      <c r="E2218" s="166" t="s">
        <v>19</v>
      </c>
      <c r="F2218" s="167" t="s">
        <v>371</v>
      </c>
      <c r="H2218" s="168">
        <v>1403.5530000000001</v>
      </c>
      <c r="I2218" s="169"/>
      <c r="L2218" s="165"/>
      <c r="M2218" s="170"/>
      <c r="T2218" s="171"/>
      <c r="AT2218" s="166" t="s">
        <v>368</v>
      </c>
      <c r="AU2218" s="166" t="s">
        <v>90</v>
      </c>
      <c r="AV2218" s="14" t="s">
        <v>364</v>
      </c>
      <c r="AW2218" s="14" t="s">
        <v>36</v>
      </c>
      <c r="AX2218" s="14" t="s">
        <v>84</v>
      </c>
      <c r="AY2218" s="166" t="s">
        <v>358</v>
      </c>
    </row>
    <row r="2219" spans="2:65" s="11" customFormat="1" ht="22.9" customHeight="1">
      <c r="B2219" s="122"/>
      <c r="D2219" s="123" t="s">
        <v>76</v>
      </c>
      <c r="E2219" s="132" t="s">
        <v>2932</v>
      </c>
      <c r="F2219" s="132" t="s">
        <v>2933</v>
      </c>
      <c r="I2219" s="125"/>
      <c r="J2219" s="133">
        <f>BK2219</f>
        <v>0</v>
      </c>
      <c r="L2219" s="122"/>
      <c r="M2219" s="127"/>
      <c r="P2219" s="128">
        <f>SUM(P2220:P2273)</f>
        <v>0</v>
      </c>
      <c r="R2219" s="128">
        <f>SUM(R2220:R2273)</f>
        <v>4.8141000000000003E-2</v>
      </c>
      <c r="T2219" s="129">
        <f>SUM(T2220:T2273)</f>
        <v>0</v>
      </c>
      <c r="AR2219" s="123" t="s">
        <v>90</v>
      </c>
      <c r="AT2219" s="130" t="s">
        <v>76</v>
      </c>
      <c r="AU2219" s="130" t="s">
        <v>84</v>
      </c>
      <c r="AY2219" s="123" t="s">
        <v>358</v>
      </c>
      <c r="BK2219" s="131">
        <f>SUM(BK2220:BK2273)</f>
        <v>0</v>
      </c>
    </row>
    <row r="2220" spans="2:65" s="1" customFormat="1" ht="44.25" customHeight="1">
      <c r="B2220" s="33"/>
      <c r="C2220" s="134" t="s">
        <v>2591</v>
      </c>
      <c r="D2220" s="134" t="s">
        <v>360</v>
      </c>
      <c r="E2220" s="135" t="s">
        <v>2935</v>
      </c>
      <c r="F2220" s="136" t="s">
        <v>2936</v>
      </c>
      <c r="G2220" s="137" t="s">
        <v>504</v>
      </c>
      <c r="H2220" s="138">
        <v>8</v>
      </c>
      <c r="I2220" s="139"/>
      <c r="J2220" s="140">
        <f>ROUND(I2220*H2220,2)</f>
        <v>0</v>
      </c>
      <c r="K2220" s="136" t="s">
        <v>363</v>
      </c>
      <c r="L2220" s="33"/>
      <c r="M2220" s="141" t="s">
        <v>19</v>
      </c>
      <c r="N2220" s="142" t="s">
        <v>49</v>
      </c>
      <c r="P2220" s="143">
        <f>O2220*H2220</f>
        <v>0</v>
      </c>
      <c r="Q2220" s="143">
        <v>0</v>
      </c>
      <c r="R2220" s="143">
        <f>Q2220*H2220</f>
        <v>0</v>
      </c>
      <c r="S2220" s="143">
        <v>0</v>
      </c>
      <c r="T2220" s="144">
        <f>S2220*H2220</f>
        <v>0</v>
      </c>
      <c r="AR2220" s="145" t="s">
        <v>454</v>
      </c>
      <c r="AT2220" s="145" t="s">
        <v>360</v>
      </c>
      <c r="AU2220" s="145" t="s">
        <v>90</v>
      </c>
      <c r="AY2220" s="18" t="s">
        <v>358</v>
      </c>
      <c r="BE2220" s="146">
        <f>IF(N2220="základní",J2220,0)</f>
        <v>0</v>
      </c>
      <c r="BF2220" s="146">
        <f>IF(N2220="snížená",J2220,0)</f>
        <v>0</v>
      </c>
      <c r="BG2220" s="146">
        <f>IF(N2220="zákl. přenesená",J2220,0)</f>
        <v>0</v>
      </c>
      <c r="BH2220" s="146">
        <f>IF(N2220="sníž. přenesená",J2220,0)</f>
        <v>0</v>
      </c>
      <c r="BI2220" s="146">
        <f>IF(N2220="nulová",J2220,0)</f>
        <v>0</v>
      </c>
      <c r="BJ2220" s="18" t="s">
        <v>90</v>
      </c>
      <c r="BK2220" s="146">
        <f>ROUND(I2220*H2220,2)</f>
        <v>0</v>
      </c>
      <c r="BL2220" s="18" t="s">
        <v>454</v>
      </c>
      <c r="BM2220" s="145" t="s">
        <v>6568</v>
      </c>
    </row>
    <row r="2221" spans="2:65" s="1" customFormat="1" ht="11.25">
      <c r="B2221" s="33"/>
      <c r="D2221" s="147" t="s">
        <v>366</v>
      </c>
      <c r="F2221" s="148" t="s">
        <v>2938</v>
      </c>
      <c r="I2221" s="149"/>
      <c r="L2221" s="33"/>
      <c r="M2221" s="150"/>
      <c r="T2221" s="54"/>
      <c r="AT2221" s="18" t="s">
        <v>366</v>
      </c>
      <c r="AU2221" s="18" t="s">
        <v>90</v>
      </c>
    </row>
    <row r="2222" spans="2:65" s="12" customFormat="1" ht="11.25">
      <c r="B2222" s="151"/>
      <c r="D2222" s="152" t="s">
        <v>368</v>
      </c>
      <c r="E2222" s="153" t="s">
        <v>19</v>
      </c>
      <c r="F2222" s="154" t="s">
        <v>2939</v>
      </c>
      <c r="H2222" s="153" t="s">
        <v>19</v>
      </c>
      <c r="I2222" s="155"/>
      <c r="L2222" s="151"/>
      <c r="M2222" s="156"/>
      <c r="T2222" s="157"/>
      <c r="AT2222" s="153" t="s">
        <v>368</v>
      </c>
      <c r="AU2222" s="153" t="s">
        <v>90</v>
      </c>
      <c r="AV2222" s="12" t="s">
        <v>84</v>
      </c>
      <c r="AW2222" s="12" t="s">
        <v>36</v>
      </c>
      <c r="AX2222" s="12" t="s">
        <v>77</v>
      </c>
      <c r="AY2222" s="153" t="s">
        <v>358</v>
      </c>
    </row>
    <row r="2223" spans="2:65" s="12" customFormat="1" ht="11.25">
      <c r="B2223" s="151"/>
      <c r="D2223" s="152" t="s">
        <v>368</v>
      </c>
      <c r="E2223" s="153" t="s">
        <v>19</v>
      </c>
      <c r="F2223" s="154" t="s">
        <v>2940</v>
      </c>
      <c r="H2223" s="153" t="s">
        <v>19</v>
      </c>
      <c r="I2223" s="155"/>
      <c r="L2223" s="151"/>
      <c r="M2223" s="156"/>
      <c r="T2223" s="157"/>
      <c r="AT2223" s="153" t="s">
        <v>368</v>
      </c>
      <c r="AU2223" s="153" t="s">
        <v>90</v>
      </c>
      <c r="AV2223" s="12" t="s">
        <v>84</v>
      </c>
      <c r="AW2223" s="12" t="s">
        <v>36</v>
      </c>
      <c r="AX2223" s="12" t="s">
        <v>77</v>
      </c>
      <c r="AY2223" s="153" t="s">
        <v>358</v>
      </c>
    </row>
    <row r="2224" spans="2:65" s="13" customFormat="1" ht="11.25">
      <c r="B2224" s="158"/>
      <c r="D2224" s="152" t="s">
        <v>368</v>
      </c>
      <c r="E2224" s="159" t="s">
        <v>19</v>
      </c>
      <c r="F2224" s="160" t="s">
        <v>6569</v>
      </c>
      <c r="H2224" s="161">
        <v>5</v>
      </c>
      <c r="I2224" s="162"/>
      <c r="L2224" s="158"/>
      <c r="M2224" s="163"/>
      <c r="T2224" s="164"/>
      <c r="AT2224" s="159" t="s">
        <v>368</v>
      </c>
      <c r="AU2224" s="159" t="s">
        <v>90</v>
      </c>
      <c r="AV2224" s="13" t="s">
        <v>90</v>
      </c>
      <c r="AW2224" s="13" t="s">
        <v>36</v>
      </c>
      <c r="AX2224" s="13" t="s">
        <v>77</v>
      </c>
      <c r="AY2224" s="159" t="s">
        <v>358</v>
      </c>
    </row>
    <row r="2225" spans="2:65" s="13" customFormat="1" ht="11.25">
      <c r="B2225" s="158"/>
      <c r="D2225" s="152" t="s">
        <v>368</v>
      </c>
      <c r="E2225" s="159" t="s">
        <v>19</v>
      </c>
      <c r="F2225" s="160" t="s">
        <v>6570</v>
      </c>
      <c r="H2225" s="161">
        <v>2</v>
      </c>
      <c r="I2225" s="162"/>
      <c r="L2225" s="158"/>
      <c r="M2225" s="163"/>
      <c r="T2225" s="164"/>
      <c r="AT2225" s="159" t="s">
        <v>368</v>
      </c>
      <c r="AU2225" s="159" t="s">
        <v>90</v>
      </c>
      <c r="AV2225" s="13" t="s">
        <v>90</v>
      </c>
      <c r="AW2225" s="13" t="s">
        <v>36</v>
      </c>
      <c r="AX2225" s="13" t="s">
        <v>77</v>
      </c>
      <c r="AY2225" s="159" t="s">
        <v>358</v>
      </c>
    </row>
    <row r="2226" spans="2:65" s="13" customFormat="1" ht="11.25">
      <c r="B2226" s="158"/>
      <c r="D2226" s="152" t="s">
        <v>368</v>
      </c>
      <c r="E2226" s="159" t="s">
        <v>19</v>
      </c>
      <c r="F2226" s="160" t="s">
        <v>6571</v>
      </c>
      <c r="H2226" s="161">
        <v>1</v>
      </c>
      <c r="I2226" s="162"/>
      <c r="L2226" s="158"/>
      <c r="M2226" s="163"/>
      <c r="T2226" s="164"/>
      <c r="AT2226" s="159" t="s">
        <v>368</v>
      </c>
      <c r="AU2226" s="159" t="s">
        <v>90</v>
      </c>
      <c r="AV2226" s="13" t="s">
        <v>90</v>
      </c>
      <c r="AW2226" s="13" t="s">
        <v>36</v>
      </c>
      <c r="AX2226" s="13" t="s">
        <v>77</v>
      </c>
      <c r="AY2226" s="159" t="s">
        <v>358</v>
      </c>
    </row>
    <row r="2227" spans="2:65" s="14" customFormat="1" ht="11.25">
      <c r="B2227" s="165"/>
      <c r="D2227" s="152" t="s">
        <v>368</v>
      </c>
      <c r="E2227" s="166" t="s">
        <v>19</v>
      </c>
      <c r="F2227" s="167" t="s">
        <v>371</v>
      </c>
      <c r="H2227" s="168">
        <v>8</v>
      </c>
      <c r="I2227" s="169"/>
      <c r="L2227" s="165"/>
      <c r="M2227" s="170"/>
      <c r="T2227" s="171"/>
      <c r="AT2227" s="166" t="s">
        <v>368</v>
      </c>
      <c r="AU2227" s="166" t="s">
        <v>90</v>
      </c>
      <c r="AV2227" s="14" t="s">
        <v>364</v>
      </c>
      <c r="AW2227" s="14" t="s">
        <v>36</v>
      </c>
      <c r="AX2227" s="14" t="s">
        <v>84</v>
      </c>
      <c r="AY2227" s="166" t="s">
        <v>358</v>
      </c>
    </row>
    <row r="2228" spans="2:65" s="1" customFormat="1" ht="24.2" customHeight="1">
      <c r="B2228" s="33"/>
      <c r="C2228" s="179" t="s">
        <v>2598</v>
      </c>
      <c r="D2228" s="179" t="s">
        <v>440</v>
      </c>
      <c r="E2228" s="180" t="s">
        <v>2943</v>
      </c>
      <c r="F2228" s="181" t="s">
        <v>2944</v>
      </c>
      <c r="G2228" s="182" t="s">
        <v>195</v>
      </c>
      <c r="H2228" s="183">
        <v>5.04</v>
      </c>
      <c r="I2228" s="184"/>
      <c r="J2228" s="185">
        <f>ROUND(I2228*H2228,2)</f>
        <v>0</v>
      </c>
      <c r="K2228" s="181" t="s">
        <v>363</v>
      </c>
      <c r="L2228" s="186"/>
      <c r="M2228" s="187" t="s">
        <v>19</v>
      </c>
      <c r="N2228" s="188" t="s">
        <v>49</v>
      </c>
      <c r="P2228" s="143">
        <f>O2228*H2228</f>
        <v>0</v>
      </c>
      <c r="Q2228" s="143">
        <v>1E-3</v>
      </c>
      <c r="R2228" s="143">
        <f>Q2228*H2228</f>
        <v>5.0400000000000002E-3</v>
      </c>
      <c r="S2228" s="143">
        <v>0</v>
      </c>
      <c r="T2228" s="144">
        <f>S2228*H2228</f>
        <v>0</v>
      </c>
      <c r="AR2228" s="145" t="s">
        <v>558</v>
      </c>
      <c r="AT2228" s="145" t="s">
        <v>440</v>
      </c>
      <c r="AU2228" s="145" t="s">
        <v>90</v>
      </c>
      <c r="AY2228" s="18" t="s">
        <v>358</v>
      </c>
      <c r="BE2228" s="146">
        <f>IF(N2228="základní",J2228,0)</f>
        <v>0</v>
      </c>
      <c r="BF2228" s="146">
        <f>IF(N2228="snížená",J2228,0)</f>
        <v>0</v>
      </c>
      <c r="BG2228" s="146">
        <f>IF(N2228="zákl. přenesená",J2228,0)</f>
        <v>0</v>
      </c>
      <c r="BH2228" s="146">
        <f>IF(N2228="sníž. přenesená",J2228,0)</f>
        <v>0</v>
      </c>
      <c r="BI2228" s="146">
        <f>IF(N2228="nulová",J2228,0)</f>
        <v>0</v>
      </c>
      <c r="BJ2228" s="18" t="s">
        <v>90</v>
      </c>
      <c r="BK2228" s="146">
        <f>ROUND(I2228*H2228,2)</f>
        <v>0</v>
      </c>
      <c r="BL2228" s="18" t="s">
        <v>454</v>
      </c>
      <c r="BM2228" s="145" t="s">
        <v>6572</v>
      </c>
    </row>
    <row r="2229" spans="2:65" s="12" customFormat="1" ht="11.25">
      <c r="B2229" s="151"/>
      <c r="D2229" s="152" t="s">
        <v>368</v>
      </c>
      <c r="E2229" s="153" t="s">
        <v>19</v>
      </c>
      <c r="F2229" s="154" t="s">
        <v>2939</v>
      </c>
      <c r="H2229" s="153" t="s">
        <v>19</v>
      </c>
      <c r="I2229" s="155"/>
      <c r="L2229" s="151"/>
      <c r="M2229" s="156"/>
      <c r="T2229" s="157"/>
      <c r="AT2229" s="153" t="s">
        <v>368</v>
      </c>
      <c r="AU2229" s="153" t="s">
        <v>90</v>
      </c>
      <c r="AV2229" s="12" t="s">
        <v>84</v>
      </c>
      <c r="AW2229" s="12" t="s">
        <v>36</v>
      </c>
      <c r="AX2229" s="12" t="s">
        <v>77</v>
      </c>
      <c r="AY2229" s="153" t="s">
        <v>358</v>
      </c>
    </row>
    <row r="2230" spans="2:65" s="12" customFormat="1" ht="11.25">
      <c r="B2230" s="151"/>
      <c r="D2230" s="152" t="s">
        <v>368</v>
      </c>
      <c r="E2230" s="153" t="s">
        <v>19</v>
      </c>
      <c r="F2230" s="154" t="s">
        <v>2940</v>
      </c>
      <c r="H2230" s="153" t="s">
        <v>19</v>
      </c>
      <c r="I2230" s="155"/>
      <c r="L2230" s="151"/>
      <c r="M2230" s="156"/>
      <c r="T2230" s="157"/>
      <c r="AT2230" s="153" t="s">
        <v>368</v>
      </c>
      <c r="AU2230" s="153" t="s">
        <v>90</v>
      </c>
      <c r="AV2230" s="12" t="s">
        <v>84</v>
      </c>
      <c r="AW2230" s="12" t="s">
        <v>36</v>
      </c>
      <c r="AX2230" s="12" t="s">
        <v>77</v>
      </c>
      <c r="AY2230" s="153" t="s">
        <v>358</v>
      </c>
    </row>
    <row r="2231" spans="2:65" s="12" customFormat="1" ht="11.25">
      <c r="B2231" s="151"/>
      <c r="D2231" s="152" t="s">
        <v>368</v>
      </c>
      <c r="E2231" s="153" t="s">
        <v>19</v>
      </c>
      <c r="F2231" s="154" t="s">
        <v>2939</v>
      </c>
      <c r="H2231" s="153" t="s">
        <v>19</v>
      </c>
      <c r="I2231" s="155"/>
      <c r="L2231" s="151"/>
      <c r="M2231" s="156"/>
      <c r="T2231" s="157"/>
      <c r="AT2231" s="153" t="s">
        <v>368</v>
      </c>
      <c r="AU2231" s="153" t="s">
        <v>90</v>
      </c>
      <c r="AV2231" s="12" t="s">
        <v>84</v>
      </c>
      <c r="AW2231" s="12" t="s">
        <v>36</v>
      </c>
      <c r="AX2231" s="12" t="s">
        <v>77</v>
      </c>
      <c r="AY2231" s="153" t="s">
        <v>358</v>
      </c>
    </row>
    <row r="2232" spans="2:65" s="12" customFormat="1" ht="11.25">
      <c r="B2232" s="151"/>
      <c r="D2232" s="152" t="s">
        <v>368</v>
      </c>
      <c r="E2232" s="153" t="s">
        <v>19</v>
      </c>
      <c r="F2232" s="154" t="s">
        <v>2940</v>
      </c>
      <c r="H2232" s="153" t="s">
        <v>19</v>
      </c>
      <c r="I2232" s="155"/>
      <c r="L2232" s="151"/>
      <c r="M2232" s="156"/>
      <c r="T2232" s="157"/>
      <c r="AT2232" s="153" t="s">
        <v>368</v>
      </c>
      <c r="AU2232" s="153" t="s">
        <v>90</v>
      </c>
      <c r="AV2232" s="12" t="s">
        <v>84</v>
      </c>
      <c r="AW2232" s="12" t="s">
        <v>36</v>
      </c>
      <c r="AX2232" s="12" t="s">
        <v>77</v>
      </c>
      <c r="AY2232" s="153" t="s">
        <v>358</v>
      </c>
    </row>
    <row r="2233" spans="2:65" s="13" customFormat="1" ht="11.25">
      <c r="B2233" s="158"/>
      <c r="D2233" s="152" t="s">
        <v>368</v>
      </c>
      <c r="E2233" s="159" t="s">
        <v>19</v>
      </c>
      <c r="F2233" s="160" t="s">
        <v>6573</v>
      </c>
      <c r="H2233" s="161">
        <v>2.7</v>
      </c>
      <c r="I2233" s="162"/>
      <c r="L2233" s="158"/>
      <c r="M2233" s="163"/>
      <c r="T2233" s="164"/>
      <c r="AT2233" s="159" t="s">
        <v>368</v>
      </c>
      <c r="AU2233" s="159" t="s">
        <v>90</v>
      </c>
      <c r="AV2233" s="13" t="s">
        <v>90</v>
      </c>
      <c r="AW2233" s="13" t="s">
        <v>36</v>
      </c>
      <c r="AX2233" s="13" t="s">
        <v>77</v>
      </c>
      <c r="AY2233" s="159" t="s">
        <v>358</v>
      </c>
    </row>
    <row r="2234" spans="2:65" s="13" customFormat="1" ht="11.25">
      <c r="B2234" s="158"/>
      <c r="D2234" s="152" t="s">
        <v>368</v>
      </c>
      <c r="E2234" s="159" t="s">
        <v>19</v>
      </c>
      <c r="F2234" s="160" t="s">
        <v>6574</v>
      </c>
      <c r="H2234" s="161">
        <v>1.8</v>
      </c>
      <c r="I2234" s="162"/>
      <c r="L2234" s="158"/>
      <c r="M2234" s="163"/>
      <c r="T2234" s="164"/>
      <c r="AT2234" s="159" t="s">
        <v>368</v>
      </c>
      <c r="AU2234" s="159" t="s">
        <v>90</v>
      </c>
      <c r="AV2234" s="13" t="s">
        <v>90</v>
      </c>
      <c r="AW2234" s="13" t="s">
        <v>36</v>
      </c>
      <c r="AX2234" s="13" t="s">
        <v>77</v>
      </c>
      <c r="AY2234" s="159" t="s">
        <v>358</v>
      </c>
    </row>
    <row r="2235" spans="2:65" s="13" customFormat="1" ht="11.25">
      <c r="B2235" s="158"/>
      <c r="D2235" s="152" t="s">
        <v>368</v>
      </c>
      <c r="E2235" s="159" t="s">
        <v>19</v>
      </c>
      <c r="F2235" s="160" t="s">
        <v>6575</v>
      </c>
      <c r="H2235" s="161">
        <v>0.54</v>
      </c>
      <c r="I2235" s="162"/>
      <c r="L2235" s="158"/>
      <c r="M2235" s="163"/>
      <c r="T2235" s="164"/>
      <c r="AT2235" s="159" t="s">
        <v>368</v>
      </c>
      <c r="AU2235" s="159" t="s">
        <v>90</v>
      </c>
      <c r="AV2235" s="13" t="s">
        <v>90</v>
      </c>
      <c r="AW2235" s="13" t="s">
        <v>36</v>
      </c>
      <c r="AX2235" s="13" t="s">
        <v>77</v>
      </c>
      <c r="AY2235" s="159" t="s">
        <v>358</v>
      </c>
    </row>
    <row r="2236" spans="2:65" s="14" customFormat="1" ht="11.25">
      <c r="B2236" s="165"/>
      <c r="D2236" s="152" t="s">
        <v>368</v>
      </c>
      <c r="E2236" s="166" t="s">
        <v>19</v>
      </c>
      <c r="F2236" s="167" t="s">
        <v>371</v>
      </c>
      <c r="H2236" s="168">
        <v>5.04</v>
      </c>
      <c r="I2236" s="169"/>
      <c r="L2236" s="165"/>
      <c r="M2236" s="170"/>
      <c r="T2236" s="171"/>
      <c r="AT2236" s="166" t="s">
        <v>368</v>
      </c>
      <c r="AU2236" s="166" t="s">
        <v>90</v>
      </c>
      <c r="AV2236" s="14" t="s">
        <v>364</v>
      </c>
      <c r="AW2236" s="14" t="s">
        <v>36</v>
      </c>
      <c r="AX2236" s="14" t="s">
        <v>84</v>
      </c>
      <c r="AY2236" s="166" t="s">
        <v>358</v>
      </c>
    </row>
    <row r="2237" spans="2:65" s="1" customFormat="1" ht="37.9" customHeight="1">
      <c r="B2237" s="33"/>
      <c r="C2237" s="179" t="s">
        <v>2603</v>
      </c>
      <c r="D2237" s="179" t="s">
        <v>440</v>
      </c>
      <c r="E2237" s="180" t="s">
        <v>2948</v>
      </c>
      <c r="F2237" s="181" t="s">
        <v>2949</v>
      </c>
      <c r="G2237" s="182" t="s">
        <v>195</v>
      </c>
      <c r="H2237" s="183">
        <v>35.100999999999999</v>
      </c>
      <c r="I2237" s="184"/>
      <c r="J2237" s="185">
        <f>ROUND(I2237*H2237,2)</f>
        <v>0</v>
      </c>
      <c r="K2237" s="181" t="s">
        <v>19</v>
      </c>
      <c r="L2237" s="186"/>
      <c r="M2237" s="187" t="s">
        <v>19</v>
      </c>
      <c r="N2237" s="188" t="s">
        <v>49</v>
      </c>
      <c r="P2237" s="143">
        <f>O2237*H2237</f>
        <v>0</v>
      </c>
      <c r="Q2237" s="143">
        <v>1E-3</v>
      </c>
      <c r="R2237" s="143">
        <f>Q2237*H2237</f>
        <v>3.5101E-2</v>
      </c>
      <c r="S2237" s="143">
        <v>0</v>
      </c>
      <c r="T2237" s="144">
        <f>S2237*H2237</f>
        <v>0</v>
      </c>
      <c r="AR2237" s="145" t="s">
        <v>558</v>
      </c>
      <c r="AT2237" s="145" t="s">
        <v>440</v>
      </c>
      <c r="AU2237" s="145" t="s">
        <v>90</v>
      </c>
      <c r="AY2237" s="18" t="s">
        <v>358</v>
      </c>
      <c r="BE2237" s="146">
        <f>IF(N2237="základní",J2237,0)</f>
        <v>0</v>
      </c>
      <c r="BF2237" s="146">
        <f>IF(N2237="snížená",J2237,0)</f>
        <v>0</v>
      </c>
      <c r="BG2237" s="146">
        <f>IF(N2237="zákl. přenesená",J2237,0)</f>
        <v>0</v>
      </c>
      <c r="BH2237" s="146">
        <f>IF(N2237="sníž. přenesená",J2237,0)</f>
        <v>0</v>
      </c>
      <c r="BI2237" s="146">
        <f>IF(N2237="nulová",J2237,0)</f>
        <v>0</v>
      </c>
      <c r="BJ2237" s="18" t="s">
        <v>90</v>
      </c>
      <c r="BK2237" s="146">
        <f>ROUND(I2237*H2237,2)</f>
        <v>0</v>
      </c>
      <c r="BL2237" s="18" t="s">
        <v>454</v>
      </c>
      <c r="BM2237" s="145" t="s">
        <v>6576</v>
      </c>
    </row>
    <row r="2238" spans="2:65" s="12" customFormat="1" ht="11.25">
      <c r="B2238" s="151"/>
      <c r="D2238" s="152" t="s">
        <v>368</v>
      </c>
      <c r="E2238" s="153" t="s">
        <v>19</v>
      </c>
      <c r="F2238" s="154" t="s">
        <v>2939</v>
      </c>
      <c r="H2238" s="153" t="s">
        <v>19</v>
      </c>
      <c r="I2238" s="155"/>
      <c r="L2238" s="151"/>
      <c r="M2238" s="156"/>
      <c r="T2238" s="157"/>
      <c r="AT2238" s="153" t="s">
        <v>368</v>
      </c>
      <c r="AU2238" s="153" t="s">
        <v>90</v>
      </c>
      <c r="AV2238" s="12" t="s">
        <v>84</v>
      </c>
      <c r="AW2238" s="12" t="s">
        <v>36</v>
      </c>
      <c r="AX2238" s="12" t="s">
        <v>77</v>
      </c>
      <c r="AY2238" s="153" t="s">
        <v>358</v>
      </c>
    </row>
    <row r="2239" spans="2:65" s="12" customFormat="1" ht="11.25">
      <c r="B2239" s="151"/>
      <c r="D2239" s="152" t="s">
        <v>368</v>
      </c>
      <c r="E2239" s="153" t="s">
        <v>19</v>
      </c>
      <c r="F2239" s="154" t="s">
        <v>2940</v>
      </c>
      <c r="H2239" s="153" t="s">
        <v>19</v>
      </c>
      <c r="I2239" s="155"/>
      <c r="L2239" s="151"/>
      <c r="M2239" s="156"/>
      <c r="T2239" s="157"/>
      <c r="AT2239" s="153" t="s">
        <v>368</v>
      </c>
      <c r="AU2239" s="153" t="s">
        <v>90</v>
      </c>
      <c r="AV2239" s="12" t="s">
        <v>84</v>
      </c>
      <c r="AW2239" s="12" t="s">
        <v>36</v>
      </c>
      <c r="AX2239" s="12" t="s">
        <v>77</v>
      </c>
      <c r="AY2239" s="153" t="s">
        <v>358</v>
      </c>
    </row>
    <row r="2240" spans="2:65" s="13" customFormat="1" ht="11.25">
      <c r="B2240" s="158"/>
      <c r="D2240" s="152" t="s">
        <v>368</v>
      </c>
      <c r="E2240" s="159" t="s">
        <v>19</v>
      </c>
      <c r="F2240" s="160" t="s">
        <v>6577</v>
      </c>
      <c r="H2240" s="161">
        <v>18.562999999999999</v>
      </c>
      <c r="I2240" s="162"/>
      <c r="L2240" s="158"/>
      <c r="M2240" s="163"/>
      <c r="T2240" s="164"/>
      <c r="AT2240" s="159" t="s">
        <v>368</v>
      </c>
      <c r="AU2240" s="159" t="s">
        <v>90</v>
      </c>
      <c r="AV2240" s="13" t="s">
        <v>90</v>
      </c>
      <c r="AW2240" s="13" t="s">
        <v>36</v>
      </c>
      <c r="AX2240" s="13" t="s">
        <v>77</v>
      </c>
      <c r="AY2240" s="159" t="s">
        <v>358</v>
      </c>
    </row>
    <row r="2241" spans="2:65" s="13" customFormat="1" ht="11.25">
      <c r="B2241" s="158"/>
      <c r="D2241" s="152" t="s">
        <v>368</v>
      </c>
      <c r="E2241" s="159" t="s">
        <v>19</v>
      </c>
      <c r="F2241" s="160" t="s">
        <v>6578</v>
      </c>
      <c r="H2241" s="161">
        <v>13.5</v>
      </c>
      <c r="I2241" s="162"/>
      <c r="L2241" s="158"/>
      <c r="M2241" s="163"/>
      <c r="T2241" s="164"/>
      <c r="AT2241" s="159" t="s">
        <v>368</v>
      </c>
      <c r="AU2241" s="159" t="s">
        <v>90</v>
      </c>
      <c r="AV2241" s="13" t="s">
        <v>90</v>
      </c>
      <c r="AW2241" s="13" t="s">
        <v>36</v>
      </c>
      <c r="AX2241" s="13" t="s">
        <v>77</v>
      </c>
      <c r="AY2241" s="159" t="s">
        <v>358</v>
      </c>
    </row>
    <row r="2242" spans="2:65" s="13" customFormat="1" ht="11.25">
      <c r="B2242" s="158"/>
      <c r="D2242" s="152" t="s">
        <v>368</v>
      </c>
      <c r="E2242" s="159" t="s">
        <v>19</v>
      </c>
      <c r="F2242" s="160" t="s">
        <v>6579</v>
      </c>
      <c r="H2242" s="161">
        <v>3.0379999999999998</v>
      </c>
      <c r="I2242" s="162"/>
      <c r="L2242" s="158"/>
      <c r="M2242" s="163"/>
      <c r="T2242" s="164"/>
      <c r="AT2242" s="159" t="s">
        <v>368</v>
      </c>
      <c r="AU2242" s="159" t="s">
        <v>90</v>
      </c>
      <c r="AV2242" s="13" t="s">
        <v>90</v>
      </c>
      <c r="AW2242" s="13" t="s">
        <v>36</v>
      </c>
      <c r="AX2242" s="13" t="s">
        <v>77</v>
      </c>
      <c r="AY2242" s="159" t="s">
        <v>358</v>
      </c>
    </row>
    <row r="2243" spans="2:65" s="14" customFormat="1" ht="11.25">
      <c r="B2243" s="165"/>
      <c r="D2243" s="152" t="s">
        <v>368</v>
      </c>
      <c r="E2243" s="166" t="s">
        <v>19</v>
      </c>
      <c r="F2243" s="167" t="s">
        <v>371</v>
      </c>
      <c r="H2243" s="168">
        <v>35.100999999999999</v>
      </c>
      <c r="I2243" s="169"/>
      <c r="L2243" s="165"/>
      <c r="M2243" s="170"/>
      <c r="T2243" s="171"/>
      <c r="AT2243" s="166" t="s">
        <v>368</v>
      </c>
      <c r="AU2243" s="166" t="s">
        <v>90</v>
      </c>
      <c r="AV2243" s="14" t="s">
        <v>364</v>
      </c>
      <c r="AW2243" s="14" t="s">
        <v>36</v>
      </c>
      <c r="AX2243" s="14" t="s">
        <v>84</v>
      </c>
      <c r="AY2243" s="166" t="s">
        <v>358</v>
      </c>
    </row>
    <row r="2244" spans="2:65" s="1" customFormat="1" ht="37.9" customHeight="1">
      <c r="B2244" s="33"/>
      <c r="C2244" s="134" t="s">
        <v>2608</v>
      </c>
      <c r="D2244" s="134" t="s">
        <v>360</v>
      </c>
      <c r="E2244" s="135" t="s">
        <v>6580</v>
      </c>
      <c r="F2244" s="136" t="s">
        <v>6581</v>
      </c>
      <c r="G2244" s="137" t="s">
        <v>504</v>
      </c>
      <c r="H2244" s="138">
        <v>1</v>
      </c>
      <c r="I2244" s="139"/>
      <c r="J2244" s="140">
        <f>ROUND(I2244*H2244,2)</f>
        <v>0</v>
      </c>
      <c r="K2244" s="136" t="s">
        <v>363</v>
      </c>
      <c r="L2244" s="33"/>
      <c r="M2244" s="141" t="s">
        <v>19</v>
      </c>
      <c r="N2244" s="142" t="s">
        <v>49</v>
      </c>
      <c r="P2244" s="143">
        <f>O2244*H2244</f>
        <v>0</v>
      </c>
      <c r="Q2244" s="143">
        <v>0</v>
      </c>
      <c r="R2244" s="143">
        <f>Q2244*H2244</f>
        <v>0</v>
      </c>
      <c r="S2244" s="143">
        <v>0</v>
      </c>
      <c r="T2244" s="144">
        <f>S2244*H2244</f>
        <v>0</v>
      </c>
      <c r="AR2244" s="145" t="s">
        <v>454</v>
      </c>
      <c r="AT2244" s="145" t="s">
        <v>360</v>
      </c>
      <c r="AU2244" s="145" t="s">
        <v>90</v>
      </c>
      <c r="AY2244" s="18" t="s">
        <v>358</v>
      </c>
      <c r="BE2244" s="146">
        <f>IF(N2244="základní",J2244,0)</f>
        <v>0</v>
      </c>
      <c r="BF2244" s="146">
        <f>IF(N2244="snížená",J2244,0)</f>
        <v>0</v>
      </c>
      <c r="BG2244" s="146">
        <f>IF(N2244="zákl. přenesená",J2244,0)</f>
        <v>0</v>
      </c>
      <c r="BH2244" s="146">
        <f>IF(N2244="sníž. přenesená",J2244,0)</f>
        <v>0</v>
      </c>
      <c r="BI2244" s="146">
        <f>IF(N2244="nulová",J2244,0)</f>
        <v>0</v>
      </c>
      <c r="BJ2244" s="18" t="s">
        <v>90</v>
      </c>
      <c r="BK2244" s="146">
        <f>ROUND(I2244*H2244,2)</f>
        <v>0</v>
      </c>
      <c r="BL2244" s="18" t="s">
        <v>454</v>
      </c>
      <c r="BM2244" s="145" t="s">
        <v>6582</v>
      </c>
    </row>
    <row r="2245" spans="2:65" s="1" customFormat="1" ht="11.25">
      <c r="B2245" s="33"/>
      <c r="D2245" s="147" t="s">
        <v>366</v>
      </c>
      <c r="F2245" s="148" t="s">
        <v>6583</v>
      </c>
      <c r="I2245" s="149"/>
      <c r="L2245" s="33"/>
      <c r="M2245" s="150"/>
      <c r="T2245" s="54"/>
      <c r="AT2245" s="18" t="s">
        <v>366</v>
      </c>
      <c r="AU2245" s="18" t="s">
        <v>90</v>
      </c>
    </row>
    <row r="2246" spans="2:65" s="12" customFormat="1" ht="11.25">
      <c r="B2246" s="151"/>
      <c r="D2246" s="152" t="s">
        <v>368</v>
      </c>
      <c r="E2246" s="153" t="s">
        <v>19</v>
      </c>
      <c r="F2246" s="154" t="s">
        <v>2939</v>
      </c>
      <c r="H2246" s="153" t="s">
        <v>19</v>
      </c>
      <c r="I2246" s="155"/>
      <c r="L2246" s="151"/>
      <c r="M2246" s="156"/>
      <c r="T2246" s="157"/>
      <c r="AT2246" s="153" t="s">
        <v>368</v>
      </c>
      <c r="AU2246" s="153" t="s">
        <v>90</v>
      </c>
      <c r="AV2246" s="12" t="s">
        <v>84</v>
      </c>
      <c r="AW2246" s="12" t="s">
        <v>36</v>
      </c>
      <c r="AX2246" s="12" t="s">
        <v>77</v>
      </c>
      <c r="AY2246" s="153" t="s">
        <v>358</v>
      </c>
    </row>
    <row r="2247" spans="2:65" s="12" customFormat="1" ht="11.25">
      <c r="B2247" s="151"/>
      <c r="D2247" s="152" t="s">
        <v>368</v>
      </c>
      <c r="E2247" s="153" t="s">
        <v>19</v>
      </c>
      <c r="F2247" s="154" t="s">
        <v>2940</v>
      </c>
      <c r="H2247" s="153" t="s">
        <v>19</v>
      </c>
      <c r="I2247" s="155"/>
      <c r="L2247" s="151"/>
      <c r="M2247" s="156"/>
      <c r="T2247" s="157"/>
      <c r="AT2247" s="153" t="s">
        <v>368</v>
      </c>
      <c r="AU2247" s="153" t="s">
        <v>90</v>
      </c>
      <c r="AV2247" s="12" t="s">
        <v>84</v>
      </c>
      <c r="AW2247" s="12" t="s">
        <v>36</v>
      </c>
      <c r="AX2247" s="12" t="s">
        <v>77</v>
      </c>
      <c r="AY2247" s="153" t="s">
        <v>358</v>
      </c>
    </row>
    <row r="2248" spans="2:65" s="13" customFormat="1" ht="11.25">
      <c r="B2248" s="158"/>
      <c r="D2248" s="152" t="s">
        <v>368</v>
      </c>
      <c r="E2248" s="159" t="s">
        <v>19</v>
      </c>
      <c r="F2248" s="160" t="s">
        <v>6584</v>
      </c>
      <c r="H2248" s="161">
        <v>1</v>
      </c>
      <c r="I2248" s="162"/>
      <c r="L2248" s="158"/>
      <c r="M2248" s="163"/>
      <c r="T2248" s="164"/>
      <c r="AT2248" s="159" t="s">
        <v>368</v>
      </c>
      <c r="AU2248" s="159" t="s">
        <v>90</v>
      </c>
      <c r="AV2248" s="13" t="s">
        <v>90</v>
      </c>
      <c r="AW2248" s="13" t="s">
        <v>36</v>
      </c>
      <c r="AX2248" s="13" t="s">
        <v>77</v>
      </c>
      <c r="AY2248" s="159" t="s">
        <v>358</v>
      </c>
    </row>
    <row r="2249" spans="2:65" s="14" customFormat="1" ht="11.25">
      <c r="B2249" s="165"/>
      <c r="D2249" s="152" t="s">
        <v>368</v>
      </c>
      <c r="E2249" s="166" t="s">
        <v>19</v>
      </c>
      <c r="F2249" s="167" t="s">
        <v>371</v>
      </c>
      <c r="H2249" s="168">
        <v>1</v>
      </c>
      <c r="I2249" s="169"/>
      <c r="L2249" s="165"/>
      <c r="M2249" s="170"/>
      <c r="T2249" s="171"/>
      <c r="AT2249" s="166" t="s">
        <v>368</v>
      </c>
      <c r="AU2249" s="166" t="s">
        <v>90</v>
      </c>
      <c r="AV2249" s="14" t="s">
        <v>364</v>
      </c>
      <c r="AW2249" s="14" t="s">
        <v>36</v>
      </c>
      <c r="AX2249" s="14" t="s">
        <v>84</v>
      </c>
      <c r="AY2249" s="166" t="s">
        <v>358</v>
      </c>
    </row>
    <row r="2250" spans="2:65" s="1" customFormat="1" ht="44.25" customHeight="1">
      <c r="B2250" s="33"/>
      <c r="C2250" s="179" t="s">
        <v>2614</v>
      </c>
      <c r="D2250" s="179" t="s">
        <v>440</v>
      </c>
      <c r="E2250" s="180" t="s">
        <v>6585</v>
      </c>
      <c r="F2250" s="181" t="s">
        <v>6586</v>
      </c>
      <c r="G2250" s="182" t="s">
        <v>504</v>
      </c>
      <c r="H2250" s="183">
        <v>1</v>
      </c>
      <c r="I2250" s="184"/>
      <c r="J2250" s="185">
        <f>ROUND(I2250*H2250,2)</f>
        <v>0</v>
      </c>
      <c r="K2250" s="181" t="s">
        <v>19</v>
      </c>
      <c r="L2250" s="186"/>
      <c r="M2250" s="187" t="s">
        <v>19</v>
      </c>
      <c r="N2250" s="188" t="s">
        <v>49</v>
      </c>
      <c r="P2250" s="143">
        <f>O2250*H2250</f>
        <v>0</v>
      </c>
      <c r="Q2250" s="143">
        <v>1E-3</v>
      </c>
      <c r="R2250" s="143">
        <f>Q2250*H2250</f>
        <v>1E-3</v>
      </c>
      <c r="S2250" s="143">
        <v>0</v>
      </c>
      <c r="T2250" s="144">
        <f>S2250*H2250</f>
        <v>0</v>
      </c>
      <c r="AR2250" s="145" t="s">
        <v>558</v>
      </c>
      <c r="AT2250" s="145" t="s">
        <v>440</v>
      </c>
      <c r="AU2250" s="145" t="s">
        <v>90</v>
      </c>
      <c r="AY2250" s="18" t="s">
        <v>358</v>
      </c>
      <c r="BE2250" s="146">
        <f>IF(N2250="základní",J2250,0)</f>
        <v>0</v>
      </c>
      <c r="BF2250" s="146">
        <f>IF(N2250="snížená",J2250,0)</f>
        <v>0</v>
      </c>
      <c r="BG2250" s="146">
        <f>IF(N2250="zákl. přenesená",J2250,0)</f>
        <v>0</v>
      </c>
      <c r="BH2250" s="146">
        <f>IF(N2250="sníž. přenesená",J2250,0)</f>
        <v>0</v>
      </c>
      <c r="BI2250" s="146">
        <f>IF(N2250="nulová",J2250,0)</f>
        <v>0</v>
      </c>
      <c r="BJ2250" s="18" t="s">
        <v>90</v>
      </c>
      <c r="BK2250" s="146">
        <f>ROUND(I2250*H2250,2)</f>
        <v>0</v>
      </c>
      <c r="BL2250" s="18" t="s">
        <v>454</v>
      </c>
      <c r="BM2250" s="145" t="s">
        <v>6587</v>
      </c>
    </row>
    <row r="2251" spans="2:65" s="12" customFormat="1" ht="11.25">
      <c r="B2251" s="151"/>
      <c r="D2251" s="152" t="s">
        <v>368</v>
      </c>
      <c r="E2251" s="153" t="s">
        <v>19</v>
      </c>
      <c r="F2251" s="154" t="s">
        <v>2939</v>
      </c>
      <c r="H2251" s="153" t="s">
        <v>19</v>
      </c>
      <c r="I2251" s="155"/>
      <c r="L2251" s="151"/>
      <c r="M2251" s="156"/>
      <c r="T2251" s="157"/>
      <c r="AT2251" s="153" t="s">
        <v>368</v>
      </c>
      <c r="AU2251" s="153" t="s">
        <v>90</v>
      </c>
      <c r="AV2251" s="12" t="s">
        <v>84</v>
      </c>
      <c r="AW2251" s="12" t="s">
        <v>36</v>
      </c>
      <c r="AX2251" s="12" t="s">
        <v>77</v>
      </c>
      <c r="AY2251" s="153" t="s">
        <v>358</v>
      </c>
    </row>
    <row r="2252" spans="2:65" s="12" customFormat="1" ht="11.25">
      <c r="B2252" s="151"/>
      <c r="D2252" s="152" t="s">
        <v>368</v>
      </c>
      <c r="E2252" s="153" t="s">
        <v>19</v>
      </c>
      <c r="F2252" s="154" t="s">
        <v>2940</v>
      </c>
      <c r="H2252" s="153" t="s">
        <v>19</v>
      </c>
      <c r="I2252" s="155"/>
      <c r="L2252" s="151"/>
      <c r="M2252" s="156"/>
      <c r="T2252" s="157"/>
      <c r="AT2252" s="153" t="s">
        <v>368</v>
      </c>
      <c r="AU2252" s="153" t="s">
        <v>90</v>
      </c>
      <c r="AV2252" s="12" t="s">
        <v>84</v>
      </c>
      <c r="AW2252" s="12" t="s">
        <v>36</v>
      </c>
      <c r="AX2252" s="12" t="s">
        <v>77</v>
      </c>
      <c r="AY2252" s="153" t="s">
        <v>358</v>
      </c>
    </row>
    <row r="2253" spans="2:65" s="13" customFormat="1" ht="11.25">
      <c r="B2253" s="158"/>
      <c r="D2253" s="152" t="s">
        <v>368</v>
      </c>
      <c r="E2253" s="159" t="s">
        <v>19</v>
      </c>
      <c r="F2253" s="160" t="s">
        <v>6584</v>
      </c>
      <c r="H2253" s="161">
        <v>1</v>
      </c>
      <c r="I2253" s="162"/>
      <c r="L2253" s="158"/>
      <c r="M2253" s="163"/>
      <c r="T2253" s="164"/>
      <c r="AT2253" s="159" t="s">
        <v>368</v>
      </c>
      <c r="AU2253" s="159" t="s">
        <v>90</v>
      </c>
      <c r="AV2253" s="13" t="s">
        <v>90</v>
      </c>
      <c r="AW2253" s="13" t="s">
        <v>36</v>
      </c>
      <c r="AX2253" s="13" t="s">
        <v>77</v>
      </c>
      <c r="AY2253" s="159" t="s">
        <v>358</v>
      </c>
    </row>
    <row r="2254" spans="2:65" s="14" customFormat="1" ht="11.25">
      <c r="B2254" s="165"/>
      <c r="D2254" s="152" t="s">
        <v>368</v>
      </c>
      <c r="E2254" s="166" t="s">
        <v>19</v>
      </c>
      <c r="F2254" s="167" t="s">
        <v>371</v>
      </c>
      <c r="H2254" s="168">
        <v>1</v>
      </c>
      <c r="I2254" s="169"/>
      <c r="L2254" s="165"/>
      <c r="M2254" s="170"/>
      <c r="T2254" s="171"/>
      <c r="AT2254" s="166" t="s">
        <v>368</v>
      </c>
      <c r="AU2254" s="166" t="s">
        <v>90</v>
      </c>
      <c r="AV2254" s="14" t="s">
        <v>364</v>
      </c>
      <c r="AW2254" s="14" t="s">
        <v>36</v>
      </c>
      <c r="AX2254" s="14" t="s">
        <v>84</v>
      </c>
      <c r="AY2254" s="166" t="s">
        <v>358</v>
      </c>
    </row>
    <row r="2255" spans="2:65" s="1" customFormat="1" ht="37.9" customHeight="1">
      <c r="B2255" s="33"/>
      <c r="C2255" s="134" t="s">
        <v>2620</v>
      </c>
      <c r="D2255" s="134" t="s">
        <v>360</v>
      </c>
      <c r="E2255" s="135" t="s">
        <v>2953</v>
      </c>
      <c r="F2255" s="136" t="s">
        <v>2954</v>
      </c>
      <c r="G2255" s="137" t="s">
        <v>504</v>
      </c>
      <c r="H2255" s="138">
        <v>7</v>
      </c>
      <c r="I2255" s="139"/>
      <c r="J2255" s="140">
        <f>ROUND(I2255*H2255,2)</f>
        <v>0</v>
      </c>
      <c r="K2255" s="136" t="s">
        <v>363</v>
      </c>
      <c r="L2255" s="33"/>
      <c r="M2255" s="141" t="s">
        <v>19</v>
      </c>
      <c r="N2255" s="142" t="s">
        <v>49</v>
      </c>
      <c r="P2255" s="143">
        <f>O2255*H2255</f>
        <v>0</v>
      </c>
      <c r="Q2255" s="143">
        <v>0</v>
      </c>
      <c r="R2255" s="143">
        <f>Q2255*H2255</f>
        <v>0</v>
      </c>
      <c r="S2255" s="143">
        <v>0</v>
      </c>
      <c r="T2255" s="144">
        <f>S2255*H2255</f>
        <v>0</v>
      </c>
      <c r="AR2255" s="145" t="s">
        <v>454</v>
      </c>
      <c r="AT2255" s="145" t="s">
        <v>360</v>
      </c>
      <c r="AU2255" s="145" t="s">
        <v>90</v>
      </c>
      <c r="AY2255" s="18" t="s">
        <v>358</v>
      </c>
      <c r="BE2255" s="146">
        <f>IF(N2255="základní",J2255,0)</f>
        <v>0</v>
      </c>
      <c r="BF2255" s="146">
        <f>IF(N2255="snížená",J2255,0)</f>
        <v>0</v>
      </c>
      <c r="BG2255" s="146">
        <f>IF(N2255="zákl. přenesená",J2255,0)</f>
        <v>0</v>
      </c>
      <c r="BH2255" s="146">
        <f>IF(N2255="sníž. přenesená",J2255,0)</f>
        <v>0</v>
      </c>
      <c r="BI2255" s="146">
        <f>IF(N2255="nulová",J2255,0)</f>
        <v>0</v>
      </c>
      <c r="BJ2255" s="18" t="s">
        <v>90</v>
      </c>
      <c r="BK2255" s="146">
        <f>ROUND(I2255*H2255,2)</f>
        <v>0</v>
      </c>
      <c r="BL2255" s="18" t="s">
        <v>454</v>
      </c>
      <c r="BM2255" s="145" t="s">
        <v>6588</v>
      </c>
    </row>
    <row r="2256" spans="2:65" s="1" customFormat="1" ht="11.25">
      <c r="B2256" s="33"/>
      <c r="D2256" s="147" t="s">
        <v>366</v>
      </c>
      <c r="F2256" s="148" t="s">
        <v>2956</v>
      </c>
      <c r="I2256" s="149"/>
      <c r="L2256" s="33"/>
      <c r="M2256" s="150"/>
      <c r="T2256" s="54"/>
      <c r="AT2256" s="18" t="s">
        <v>366</v>
      </c>
      <c r="AU2256" s="18" t="s">
        <v>90</v>
      </c>
    </row>
    <row r="2257" spans="2:65" s="12" customFormat="1" ht="11.25">
      <c r="B2257" s="151"/>
      <c r="D2257" s="152" t="s">
        <v>368</v>
      </c>
      <c r="E2257" s="153" t="s">
        <v>19</v>
      </c>
      <c r="F2257" s="154" t="s">
        <v>2939</v>
      </c>
      <c r="H2257" s="153" t="s">
        <v>19</v>
      </c>
      <c r="I2257" s="155"/>
      <c r="L2257" s="151"/>
      <c r="M2257" s="156"/>
      <c r="T2257" s="157"/>
      <c r="AT2257" s="153" t="s">
        <v>368</v>
      </c>
      <c r="AU2257" s="153" t="s">
        <v>90</v>
      </c>
      <c r="AV2257" s="12" t="s">
        <v>84</v>
      </c>
      <c r="AW2257" s="12" t="s">
        <v>36</v>
      </c>
      <c r="AX2257" s="12" t="s">
        <v>77</v>
      </c>
      <c r="AY2257" s="153" t="s">
        <v>358</v>
      </c>
    </row>
    <row r="2258" spans="2:65" s="12" customFormat="1" ht="11.25">
      <c r="B2258" s="151"/>
      <c r="D2258" s="152" t="s">
        <v>368</v>
      </c>
      <c r="E2258" s="153" t="s">
        <v>19</v>
      </c>
      <c r="F2258" s="154" t="s">
        <v>2940</v>
      </c>
      <c r="H2258" s="153" t="s">
        <v>19</v>
      </c>
      <c r="I2258" s="155"/>
      <c r="L2258" s="151"/>
      <c r="M2258" s="156"/>
      <c r="T2258" s="157"/>
      <c r="AT2258" s="153" t="s">
        <v>368</v>
      </c>
      <c r="AU2258" s="153" t="s">
        <v>90</v>
      </c>
      <c r="AV2258" s="12" t="s">
        <v>84</v>
      </c>
      <c r="AW2258" s="12" t="s">
        <v>36</v>
      </c>
      <c r="AX2258" s="12" t="s">
        <v>77</v>
      </c>
      <c r="AY2258" s="153" t="s">
        <v>358</v>
      </c>
    </row>
    <row r="2259" spans="2:65" s="13" customFormat="1" ht="11.25">
      <c r="B2259" s="158"/>
      <c r="D2259" s="152" t="s">
        <v>368</v>
      </c>
      <c r="E2259" s="159" t="s">
        <v>19</v>
      </c>
      <c r="F2259" s="160" t="s">
        <v>6589</v>
      </c>
      <c r="H2259" s="161">
        <v>5</v>
      </c>
      <c r="I2259" s="162"/>
      <c r="L2259" s="158"/>
      <c r="M2259" s="163"/>
      <c r="T2259" s="164"/>
      <c r="AT2259" s="159" t="s">
        <v>368</v>
      </c>
      <c r="AU2259" s="159" t="s">
        <v>90</v>
      </c>
      <c r="AV2259" s="13" t="s">
        <v>90</v>
      </c>
      <c r="AW2259" s="13" t="s">
        <v>36</v>
      </c>
      <c r="AX2259" s="13" t="s">
        <v>77</v>
      </c>
      <c r="AY2259" s="159" t="s">
        <v>358</v>
      </c>
    </row>
    <row r="2260" spans="2:65" s="13" customFormat="1" ht="11.25">
      <c r="B2260" s="158"/>
      <c r="D2260" s="152" t="s">
        <v>368</v>
      </c>
      <c r="E2260" s="159" t="s">
        <v>19</v>
      </c>
      <c r="F2260" s="160" t="s">
        <v>6590</v>
      </c>
      <c r="H2260" s="161">
        <v>2</v>
      </c>
      <c r="I2260" s="162"/>
      <c r="L2260" s="158"/>
      <c r="M2260" s="163"/>
      <c r="T2260" s="164"/>
      <c r="AT2260" s="159" t="s">
        <v>368</v>
      </c>
      <c r="AU2260" s="159" t="s">
        <v>90</v>
      </c>
      <c r="AV2260" s="13" t="s">
        <v>90</v>
      </c>
      <c r="AW2260" s="13" t="s">
        <v>36</v>
      </c>
      <c r="AX2260" s="13" t="s">
        <v>77</v>
      </c>
      <c r="AY2260" s="159" t="s">
        <v>358</v>
      </c>
    </row>
    <row r="2261" spans="2:65" s="14" customFormat="1" ht="11.25">
      <c r="B2261" s="165"/>
      <c r="D2261" s="152" t="s">
        <v>368</v>
      </c>
      <c r="E2261" s="166" t="s">
        <v>19</v>
      </c>
      <c r="F2261" s="167" t="s">
        <v>371</v>
      </c>
      <c r="H2261" s="168">
        <v>7</v>
      </c>
      <c r="I2261" s="169"/>
      <c r="L2261" s="165"/>
      <c r="M2261" s="170"/>
      <c r="T2261" s="171"/>
      <c r="AT2261" s="166" t="s">
        <v>368</v>
      </c>
      <c r="AU2261" s="166" t="s">
        <v>90</v>
      </c>
      <c r="AV2261" s="14" t="s">
        <v>364</v>
      </c>
      <c r="AW2261" s="14" t="s">
        <v>36</v>
      </c>
      <c r="AX2261" s="14" t="s">
        <v>84</v>
      </c>
      <c r="AY2261" s="166" t="s">
        <v>358</v>
      </c>
    </row>
    <row r="2262" spans="2:65" s="1" customFormat="1" ht="44.25" customHeight="1">
      <c r="B2262" s="33"/>
      <c r="C2262" s="179" t="s">
        <v>2625</v>
      </c>
      <c r="D2262" s="179" t="s">
        <v>440</v>
      </c>
      <c r="E2262" s="180" t="s">
        <v>6591</v>
      </c>
      <c r="F2262" s="181" t="s">
        <v>2960</v>
      </c>
      <c r="G2262" s="182" t="s">
        <v>504</v>
      </c>
      <c r="H2262" s="183">
        <v>5</v>
      </c>
      <c r="I2262" s="184"/>
      <c r="J2262" s="185">
        <f>ROUND(I2262*H2262,2)</f>
        <v>0</v>
      </c>
      <c r="K2262" s="181" t="s">
        <v>19</v>
      </c>
      <c r="L2262" s="186"/>
      <c r="M2262" s="187" t="s">
        <v>19</v>
      </c>
      <c r="N2262" s="188" t="s">
        <v>49</v>
      </c>
      <c r="P2262" s="143">
        <f>O2262*H2262</f>
        <v>0</v>
      </c>
      <c r="Q2262" s="143">
        <v>1E-3</v>
      </c>
      <c r="R2262" s="143">
        <f>Q2262*H2262</f>
        <v>5.0000000000000001E-3</v>
      </c>
      <c r="S2262" s="143">
        <v>0</v>
      </c>
      <c r="T2262" s="144">
        <f>S2262*H2262</f>
        <v>0</v>
      </c>
      <c r="AR2262" s="145" t="s">
        <v>558</v>
      </c>
      <c r="AT2262" s="145" t="s">
        <v>440</v>
      </c>
      <c r="AU2262" s="145" t="s">
        <v>90</v>
      </c>
      <c r="AY2262" s="18" t="s">
        <v>358</v>
      </c>
      <c r="BE2262" s="146">
        <f>IF(N2262="základní",J2262,0)</f>
        <v>0</v>
      </c>
      <c r="BF2262" s="146">
        <f>IF(N2262="snížená",J2262,0)</f>
        <v>0</v>
      </c>
      <c r="BG2262" s="146">
        <f>IF(N2262="zákl. přenesená",J2262,0)</f>
        <v>0</v>
      </c>
      <c r="BH2262" s="146">
        <f>IF(N2262="sníž. přenesená",J2262,0)</f>
        <v>0</v>
      </c>
      <c r="BI2262" s="146">
        <f>IF(N2262="nulová",J2262,0)</f>
        <v>0</v>
      </c>
      <c r="BJ2262" s="18" t="s">
        <v>90</v>
      </c>
      <c r="BK2262" s="146">
        <f>ROUND(I2262*H2262,2)</f>
        <v>0</v>
      </c>
      <c r="BL2262" s="18" t="s">
        <v>454</v>
      </c>
      <c r="BM2262" s="145" t="s">
        <v>6592</v>
      </c>
    </row>
    <row r="2263" spans="2:65" s="12" customFormat="1" ht="11.25">
      <c r="B2263" s="151"/>
      <c r="D2263" s="152" t="s">
        <v>368</v>
      </c>
      <c r="E2263" s="153" t="s">
        <v>19</v>
      </c>
      <c r="F2263" s="154" t="s">
        <v>2939</v>
      </c>
      <c r="H2263" s="153" t="s">
        <v>19</v>
      </c>
      <c r="I2263" s="155"/>
      <c r="L2263" s="151"/>
      <c r="M2263" s="156"/>
      <c r="T2263" s="157"/>
      <c r="AT2263" s="153" t="s">
        <v>368</v>
      </c>
      <c r="AU2263" s="153" t="s">
        <v>90</v>
      </c>
      <c r="AV2263" s="12" t="s">
        <v>84</v>
      </c>
      <c r="AW2263" s="12" t="s">
        <v>36</v>
      </c>
      <c r="AX2263" s="12" t="s">
        <v>77</v>
      </c>
      <c r="AY2263" s="153" t="s">
        <v>358</v>
      </c>
    </row>
    <row r="2264" spans="2:65" s="12" customFormat="1" ht="11.25">
      <c r="B2264" s="151"/>
      <c r="D2264" s="152" t="s">
        <v>368</v>
      </c>
      <c r="E2264" s="153" t="s">
        <v>19</v>
      </c>
      <c r="F2264" s="154" t="s">
        <v>2940</v>
      </c>
      <c r="H2264" s="153" t="s">
        <v>19</v>
      </c>
      <c r="I2264" s="155"/>
      <c r="L2264" s="151"/>
      <c r="M2264" s="156"/>
      <c r="T2264" s="157"/>
      <c r="AT2264" s="153" t="s">
        <v>368</v>
      </c>
      <c r="AU2264" s="153" t="s">
        <v>90</v>
      </c>
      <c r="AV2264" s="12" t="s">
        <v>84</v>
      </c>
      <c r="AW2264" s="12" t="s">
        <v>36</v>
      </c>
      <c r="AX2264" s="12" t="s">
        <v>77</v>
      </c>
      <c r="AY2264" s="153" t="s">
        <v>358</v>
      </c>
    </row>
    <row r="2265" spans="2:65" s="13" customFormat="1" ht="11.25">
      <c r="B2265" s="158"/>
      <c r="D2265" s="152" t="s">
        <v>368</v>
      </c>
      <c r="E2265" s="159" t="s">
        <v>19</v>
      </c>
      <c r="F2265" s="160" t="s">
        <v>6589</v>
      </c>
      <c r="H2265" s="161">
        <v>5</v>
      </c>
      <c r="I2265" s="162"/>
      <c r="L2265" s="158"/>
      <c r="M2265" s="163"/>
      <c r="T2265" s="164"/>
      <c r="AT2265" s="159" t="s">
        <v>368</v>
      </c>
      <c r="AU2265" s="159" t="s">
        <v>90</v>
      </c>
      <c r="AV2265" s="13" t="s">
        <v>90</v>
      </c>
      <c r="AW2265" s="13" t="s">
        <v>36</v>
      </c>
      <c r="AX2265" s="13" t="s">
        <v>77</v>
      </c>
      <c r="AY2265" s="159" t="s">
        <v>358</v>
      </c>
    </row>
    <row r="2266" spans="2:65" s="14" customFormat="1" ht="11.25">
      <c r="B2266" s="165"/>
      <c r="D2266" s="152" t="s">
        <v>368</v>
      </c>
      <c r="E2266" s="166" t="s">
        <v>19</v>
      </c>
      <c r="F2266" s="167" t="s">
        <v>371</v>
      </c>
      <c r="H2266" s="168">
        <v>5</v>
      </c>
      <c r="I2266" s="169"/>
      <c r="L2266" s="165"/>
      <c r="M2266" s="170"/>
      <c r="T2266" s="171"/>
      <c r="AT2266" s="166" t="s">
        <v>368</v>
      </c>
      <c r="AU2266" s="166" t="s">
        <v>90</v>
      </c>
      <c r="AV2266" s="14" t="s">
        <v>364</v>
      </c>
      <c r="AW2266" s="14" t="s">
        <v>36</v>
      </c>
      <c r="AX2266" s="14" t="s">
        <v>84</v>
      </c>
      <c r="AY2266" s="166" t="s">
        <v>358</v>
      </c>
    </row>
    <row r="2267" spans="2:65" s="1" customFormat="1" ht="44.25" customHeight="1">
      <c r="B2267" s="33"/>
      <c r="C2267" s="179" t="s">
        <v>2630</v>
      </c>
      <c r="D2267" s="179" t="s">
        <v>440</v>
      </c>
      <c r="E2267" s="180" t="s">
        <v>6593</v>
      </c>
      <c r="F2267" s="181" t="s">
        <v>6594</v>
      </c>
      <c r="G2267" s="182" t="s">
        <v>504</v>
      </c>
      <c r="H2267" s="183">
        <v>2</v>
      </c>
      <c r="I2267" s="184"/>
      <c r="J2267" s="185">
        <f>ROUND(I2267*H2267,2)</f>
        <v>0</v>
      </c>
      <c r="K2267" s="181" t="s">
        <v>19</v>
      </c>
      <c r="L2267" s="186"/>
      <c r="M2267" s="187" t="s">
        <v>19</v>
      </c>
      <c r="N2267" s="188" t="s">
        <v>49</v>
      </c>
      <c r="P2267" s="143">
        <f>O2267*H2267</f>
        <v>0</v>
      </c>
      <c r="Q2267" s="143">
        <v>1E-3</v>
      </c>
      <c r="R2267" s="143">
        <f>Q2267*H2267</f>
        <v>2E-3</v>
      </c>
      <c r="S2267" s="143">
        <v>0</v>
      </c>
      <c r="T2267" s="144">
        <f>S2267*H2267</f>
        <v>0</v>
      </c>
      <c r="AR2267" s="145" t="s">
        <v>558</v>
      </c>
      <c r="AT2267" s="145" t="s">
        <v>440</v>
      </c>
      <c r="AU2267" s="145" t="s">
        <v>90</v>
      </c>
      <c r="AY2267" s="18" t="s">
        <v>358</v>
      </c>
      <c r="BE2267" s="146">
        <f>IF(N2267="základní",J2267,0)</f>
        <v>0</v>
      </c>
      <c r="BF2267" s="146">
        <f>IF(N2267="snížená",J2267,0)</f>
        <v>0</v>
      </c>
      <c r="BG2267" s="146">
        <f>IF(N2267="zákl. přenesená",J2267,0)</f>
        <v>0</v>
      </c>
      <c r="BH2267" s="146">
        <f>IF(N2267="sníž. přenesená",J2267,0)</f>
        <v>0</v>
      </c>
      <c r="BI2267" s="146">
        <f>IF(N2267="nulová",J2267,0)</f>
        <v>0</v>
      </c>
      <c r="BJ2267" s="18" t="s">
        <v>90</v>
      </c>
      <c r="BK2267" s="146">
        <f>ROUND(I2267*H2267,2)</f>
        <v>0</v>
      </c>
      <c r="BL2267" s="18" t="s">
        <v>454</v>
      </c>
      <c r="BM2267" s="145" t="s">
        <v>6595</v>
      </c>
    </row>
    <row r="2268" spans="2:65" s="12" customFormat="1" ht="11.25">
      <c r="B2268" s="151"/>
      <c r="D2268" s="152" t="s">
        <v>368</v>
      </c>
      <c r="E2268" s="153" t="s">
        <v>19</v>
      </c>
      <c r="F2268" s="154" t="s">
        <v>2939</v>
      </c>
      <c r="H2268" s="153" t="s">
        <v>19</v>
      </c>
      <c r="I2268" s="155"/>
      <c r="L2268" s="151"/>
      <c r="M2268" s="156"/>
      <c r="T2268" s="157"/>
      <c r="AT2268" s="153" t="s">
        <v>368</v>
      </c>
      <c r="AU2268" s="153" t="s">
        <v>90</v>
      </c>
      <c r="AV2268" s="12" t="s">
        <v>84</v>
      </c>
      <c r="AW2268" s="12" t="s">
        <v>36</v>
      </c>
      <c r="AX2268" s="12" t="s">
        <v>77</v>
      </c>
      <c r="AY2268" s="153" t="s">
        <v>358</v>
      </c>
    </row>
    <row r="2269" spans="2:65" s="12" customFormat="1" ht="11.25">
      <c r="B2269" s="151"/>
      <c r="D2269" s="152" t="s">
        <v>368</v>
      </c>
      <c r="E2269" s="153" t="s">
        <v>19</v>
      </c>
      <c r="F2269" s="154" t="s">
        <v>2940</v>
      </c>
      <c r="H2269" s="153" t="s">
        <v>19</v>
      </c>
      <c r="I2269" s="155"/>
      <c r="L2269" s="151"/>
      <c r="M2269" s="156"/>
      <c r="T2269" s="157"/>
      <c r="AT2269" s="153" t="s">
        <v>368</v>
      </c>
      <c r="AU2269" s="153" t="s">
        <v>90</v>
      </c>
      <c r="AV2269" s="12" t="s">
        <v>84</v>
      </c>
      <c r="AW2269" s="12" t="s">
        <v>36</v>
      </c>
      <c r="AX2269" s="12" t="s">
        <v>77</v>
      </c>
      <c r="AY2269" s="153" t="s">
        <v>358</v>
      </c>
    </row>
    <row r="2270" spans="2:65" s="13" customFormat="1" ht="11.25">
      <c r="B2270" s="158"/>
      <c r="D2270" s="152" t="s">
        <v>368</v>
      </c>
      <c r="E2270" s="159" t="s">
        <v>19</v>
      </c>
      <c r="F2270" s="160" t="s">
        <v>6596</v>
      </c>
      <c r="H2270" s="161">
        <v>2</v>
      </c>
      <c r="I2270" s="162"/>
      <c r="L2270" s="158"/>
      <c r="M2270" s="163"/>
      <c r="T2270" s="164"/>
      <c r="AT2270" s="159" t="s">
        <v>368</v>
      </c>
      <c r="AU2270" s="159" t="s">
        <v>90</v>
      </c>
      <c r="AV2270" s="13" t="s">
        <v>90</v>
      </c>
      <c r="AW2270" s="13" t="s">
        <v>36</v>
      </c>
      <c r="AX2270" s="13" t="s">
        <v>77</v>
      </c>
      <c r="AY2270" s="159" t="s">
        <v>358</v>
      </c>
    </row>
    <row r="2271" spans="2:65" s="14" customFormat="1" ht="11.25">
      <c r="B2271" s="165"/>
      <c r="D2271" s="152" t="s">
        <v>368</v>
      </c>
      <c r="E2271" s="166" t="s">
        <v>19</v>
      </c>
      <c r="F2271" s="167" t="s">
        <v>371</v>
      </c>
      <c r="H2271" s="168">
        <v>2</v>
      </c>
      <c r="I2271" s="169"/>
      <c r="L2271" s="165"/>
      <c r="M2271" s="170"/>
      <c r="T2271" s="171"/>
      <c r="AT2271" s="166" t="s">
        <v>368</v>
      </c>
      <c r="AU2271" s="166" t="s">
        <v>90</v>
      </c>
      <c r="AV2271" s="14" t="s">
        <v>364</v>
      </c>
      <c r="AW2271" s="14" t="s">
        <v>36</v>
      </c>
      <c r="AX2271" s="14" t="s">
        <v>84</v>
      </c>
      <c r="AY2271" s="166" t="s">
        <v>358</v>
      </c>
    </row>
    <row r="2272" spans="2:65" s="1" customFormat="1" ht="49.15" customHeight="1">
      <c r="B2272" s="33"/>
      <c r="C2272" s="134" t="s">
        <v>2648</v>
      </c>
      <c r="D2272" s="134" t="s">
        <v>360</v>
      </c>
      <c r="E2272" s="135" t="s">
        <v>2963</v>
      </c>
      <c r="F2272" s="136" t="s">
        <v>2964</v>
      </c>
      <c r="G2272" s="137" t="s">
        <v>1498</v>
      </c>
      <c r="H2272" s="189"/>
      <c r="I2272" s="139"/>
      <c r="J2272" s="140">
        <f>ROUND(I2272*H2272,2)</f>
        <v>0</v>
      </c>
      <c r="K2272" s="136" t="s">
        <v>363</v>
      </c>
      <c r="L2272" s="33"/>
      <c r="M2272" s="141" t="s">
        <v>19</v>
      </c>
      <c r="N2272" s="142" t="s">
        <v>49</v>
      </c>
      <c r="P2272" s="143">
        <f>O2272*H2272</f>
        <v>0</v>
      </c>
      <c r="Q2272" s="143">
        <v>0</v>
      </c>
      <c r="R2272" s="143">
        <f>Q2272*H2272</f>
        <v>0</v>
      </c>
      <c r="S2272" s="143">
        <v>0</v>
      </c>
      <c r="T2272" s="144">
        <f>S2272*H2272</f>
        <v>0</v>
      </c>
      <c r="AR2272" s="145" t="s">
        <v>454</v>
      </c>
      <c r="AT2272" s="145" t="s">
        <v>360</v>
      </c>
      <c r="AU2272" s="145" t="s">
        <v>90</v>
      </c>
      <c r="AY2272" s="18" t="s">
        <v>358</v>
      </c>
      <c r="BE2272" s="146">
        <f>IF(N2272="základní",J2272,0)</f>
        <v>0</v>
      </c>
      <c r="BF2272" s="146">
        <f>IF(N2272="snížená",J2272,0)</f>
        <v>0</v>
      </c>
      <c r="BG2272" s="146">
        <f>IF(N2272="zákl. přenesená",J2272,0)</f>
        <v>0</v>
      </c>
      <c r="BH2272" s="146">
        <f>IF(N2272="sníž. přenesená",J2272,0)</f>
        <v>0</v>
      </c>
      <c r="BI2272" s="146">
        <f>IF(N2272="nulová",J2272,0)</f>
        <v>0</v>
      </c>
      <c r="BJ2272" s="18" t="s">
        <v>90</v>
      </c>
      <c r="BK2272" s="146">
        <f>ROUND(I2272*H2272,2)</f>
        <v>0</v>
      </c>
      <c r="BL2272" s="18" t="s">
        <v>454</v>
      </c>
      <c r="BM2272" s="145" t="s">
        <v>6597</v>
      </c>
    </row>
    <row r="2273" spans="2:65" s="1" customFormat="1" ht="11.25">
      <c r="B2273" s="33"/>
      <c r="D2273" s="147" t="s">
        <v>366</v>
      </c>
      <c r="F2273" s="148" t="s">
        <v>2966</v>
      </c>
      <c r="I2273" s="149"/>
      <c r="L2273" s="33"/>
      <c r="M2273" s="150"/>
      <c r="T2273" s="54"/>
      <c r="AT2273" s="18" t="s">
        <v>366</v>
      </c>
      <c r="AU2273" s="18" t="s">
        <v>90</v>
      </c>
    </row>
    <row r="2274" spans="2:65" s="11" customFormat="1" ht="25.9" customHeight="1">
      <c r="B2274" s="122"/>
      <c r="D2274" s="123" t="s">
        <v>76</v>
      </c>
      <c r="E2274" s="124" t="s">
        <v>440</v>
      </c>
      <c r="F2274" s="124" t="s">
        <v>2967</v>
      </c>
      <c r="I2274" s="125"/>
      <c r="J2274" s="126">
        <f>BK2274</f>
        <v>0</v>
      </c>
      <c r="L2274" s="122"/>
      <c r="M2274" s="127"/>
      <c r="P2274" s="128">
        <f>P2275</f>
        <v>0</v>
      </c>
      <c r="R2274" s="128">
        <f>R2275</f>
        <v>0</v>
      </c>
      <c r="T2274" s="129">
        <f>T2275</f>
        <v>0</v>
      </c>
      <c r="AR2274" s="123" t="s">
        <v>97</v>
      </c>
      <c r="AT2274" s="130" t="s">
        <v>76</v>
      </c>
      <c r="AU2274" s="130" t="s">
        <v>77</v>
      </c>
      <c r="AY2274" s="123" t="s">
        <v>358</v>
      </c>
      <c r="BK2274" s="131">
        <f>BK2275</f>
        <v>0</v>
      </c>
    </row>
    <row r="2275" spans="2:65" s="11" customFormat="1" ht="22.9" customHeight="1">
      <c r="B2275" s="122"/>
      <c r="D2275" s="123" t="s">
        <v>76</v>
      </c>
      <c r="E2275" s="132" t="s">
        <v>2968</v>
      </c>
      <c r="F2275" s="132" t="s">
        <v>2969</v>
      </c>
      <c r="I2275" s="125"/>
      <c r="J2275" s="133">
        <f>BK2275</f>
        <v>0</v>
      </c>
      <c r="L2275" s="122"/>
      <c r="M2275" s="127"/>
      <c r="P2275" s="128">
        <f>SUM(P2276:P2280)</f>
        <v>0</v>
      </c>
      <c r="R2275" s="128">
        <f>SUM(R2276:R2280)</f>
        <v>0</v>
      </c>
      <c r="T2275" s="129">
        <f>SUM(T2276:T2280)</f>
        <v>0</v>
      </c>
      <c r="AR2275" s="123" t="s">
        <v>97</v>
      </c>
      <c r="AT2275" s="130" t="s">
        <v>76</v>
      </c>
      <c r="AU2275" s="130" t="s">
        <v>84</v>
      </c>
      <c r="AY2275" s="123" t="s">
        <v>358</v>
      </c>
      <c r="BK2275" s="131">
        <f>SUM(BK2276:BK2280)</f>
        <v>0</v>
      </c>
    </row>
    <row r="2276" spans="2:65" s="1" customFormat="1" ht="44.25" customHeight="1">
      <c r="B2276" s="33"/>
      <c r="C2276" s="134" t="s">
        <v>2666</v>
      </c>
      <c r="D2276" s="134" t="s">
        <v>360</v>
      </c>
      <c r="E2276" s="135" t="s">
        <v>2971</v>
      </c>
      <c r="F2276" s="136" t="s">
        <v>6598</v>
      </c>
      <c r="G2276" s="137" t="s">
        <v>504</v>
      </c>
      <c r="H2276" s="138">
        <v>1</v>
      </c>
      <c r="I2276" s="139"/>
      <c r="J2276" s="140">
        <f>ROUND(I2276*H2276,2)</f>
        <v>0</v>
      </c>
      <c r="K2276" s="136" t="s">
        <v>19</v>
      </c>
      <c r="L2276" s="33"/>
      <c r="M2276" s="141" t="s">
        <v>19</v>
      </c>
      <c r="N2276" s="142" t="s">
        <v>49</v>
      </c>
      <c r="P2276" s="143">
        <f>O2276*H2276</f>
        <v>0</v>
      </c>
      <c r="Q2276" s="143">
        <v>0</v>
      </c>
      <c r="R2276" s="143">
        <f>Q2276*H2276</f>
        <v>0</v>
      </c>
      <c r="S2276" s="143">
        <v>0</v>
      </c>
      <c r="T2276" s="144">
        <f>S2276*H2276</f>
        <v>0</v>
      </c>
      <c r="AR2276" s="145" t="s">
        <v>789</v>
      </c>
      <c r="AT2276" s="145" t="s">
        <v>360</v>
      </c>
      <c r="AU2276" s="145" t="s">
        <v>90</v>
      </c>
      <c r="AY2276" s="18" t="s">
        <v>358</v>
      </c>
      <c r="BE2276" s="146">
        <f>IF(N2276="základní",J2276,0)</f>
        <v>0</v>
      </c>
      <c r="BF2276" s="146">
        <f>IF(N2276="snížená",J2276,0)</f>
        <v>0</v>
      </c>
      <c r="BG2276" s="146">
        <f>IF(N2276="zákl. přenesená",J2276,0)</f>
        <v>0</v>
      </c>
      <c r="BH2276" s="146">
        <f>IF(N2276="sníž. přenesená",J2276,0)</f>
        <v>0</v>
      </c>
      <c r="BI2276" s="146">
        <f>IF(N2276="nulová",J2276,0)</f>
        <v>0</v>
      </c>
      <c r="BJ2276" s="18" t="s">
        <v>90</v>
      </c>
      <c r="BK2276" s="146">
        <f>ROUND(I2276*H2276,2)</f>
        <v>0</v>
      </c>
      <c r="BL2276" s="18" t="s">
        <v>789</v>
      </c>
      <c r="BM2276" s="145" t="s">
        <v>6599</v>
      </c>
    </row>
    <row r="2277" spans="2:65" s="12" customFormat="1" ht="11.25">
      <c r="B2277" s="151"/>
      <c r="D2277" s="152" t="s">
        <v>368</v>
      </c>
      <c r="E2277" s="153" t="s">
        <v>19</v>
      </c>
      <c r="F2277" s="154" t="s">
        <v>2939</v>
      </c>
      <c r="H2277" s="153" t="s">
        <v>19</v>
      </c>
      <c r="I2277" s="155"/>
      <c r="L2277" s="151"/>
      <c r="M2277" s="156"/>
      <c r="T2277" s="157"/>
      <c r="AT2277" s="153" t="s">
        <v>368</v>
      </c>
      <c r="AU2277" s="153" t="s">
        <v>90</v>
      </c>
      <c r="AV2277" s="12" t="s">
        <v>84</v>
      </c>
      <c r="AW2277" s="12" t="s">
        <v>36</v>
      </c>
      <c r="AX2277" s="12" t="s">
        <v>77</v>
      </c>
      <c r="AY2277" s="153" t="s">
        <v>358</v>
      </c>
    </row>
    <row r="2278" spans="2:65" s="12" customFormat="1" ht="11.25">
      <c r="B2278" s="151"/>
      <c r="D2278" s="152" t="s">
        <v>368</v>
      </c>
      <c r="E2278" s="153" t="s">
        <v>19</v>
      </c>
      <c r="F2278" s="154" t="s">
        <v>2940</v>
      </c>
      <c r="H2278" s="153" t="s">
        <v>19</v>
      </c>
      <c r="I2278" s="155"/>
      <c r="L2278" s="151"/>
      <c r="M2278" s="156"/>
      <c r="T2278" s="157"/>
      <c r="AT2278" s="153" t="s">
        <v>368</v>
      </c>
      <c r="AU2278" s="153" t="s">
        <v>90</v>
      </c>
      <c r="AV2278" s="12" t="s">
        <v>84</v>
      </c>
      <c r="AW2278" s="12" t="s">
        <v>36</v>
      </c>
      <c r="AX2278" s="12" t="s">
        <v>77</v>
      </c>
      <c r="AY2278" s="153" t="s">
        <v>358</v>
      </c>
    </row>
    <row r="2279" spans="2:65" s="13" customFormat="1" ht="11.25">
      <c r="B2279" s="158"/>
      <c r="D2279" s="152" t="s">
        <v>368</v>
      </c>
      <c r="E2279" s="159" t="s">
        <v>19</v>
      </c>
      <c r="F2279" s="160" t="s">
        <v>2974</v>
      </c>
      <c r="H2279" s="161">
        <v>1</v>
      </c>
      <c r="I2279" s="162"/>
      <c r="L2279" s="158"/>
      <c r="M2279" s="163"/>
      <c r="T2279" s="164"/>
      <c r="AT2279" s="159" t="s">
        <v>368</v>
      </c>
      <c r="AU2279" s="159" t="s">
        <v>90</v>
      </c>
      <c r="AV2279" s="13" t="s">
        <v>90</v>
      </c>
      <c r="AW2279" s="13" t="s">
        <v>36</v>
      </c>
      <c r="AX2279" s="13" t="s">
        <v>77</v>
      </c>
      <c r="AY2279" s="159" t="s">
        <v>358</v>
      </c>
    </row>
    <row r="2280" spans="2:65" s="14" customFormat="1" ht="11.25">
      <c r="B2280" s="165"/>
      <c r="D2280" s="152" t="s">
        <v>368</v>
      </c>
      <c r="E2280" s="166" t="s">
        <v>19</v>
      </c>
      <c r="F2280" s="167" t="s">
        <v>371</v>
      </c>
      <c r="H2280" s="168">
        <v>1</v>
      </c>
      <c r="I2280" s="169"/>
      <c r="L2280" s="165"/>
      <c r="M2280" s="190"/>
      <c r="N2280" s="191"/>
      <c r="O2280" s="191"/>
      <c r="P2280" s="191"/>
      <c r="Q2280" s="191"/>
      <c r="R2280" s="191"/>
      <c r="S2280" s="191"/>
      <c r="T2280" s="192"/>
      <c r="AT2280" s="166" t="s">
        <v>368</v>
      </c>
      <c r="AU2280" s="166" t="s">
        <v>90</v>
      </c>
      <c r="AV2280" s="14" t="s">
        <v>364</v>
      </c>
      <c r="AW2280" s="14" t="s">
        <v>36</v>
      </c>
      <c r="AX2280" s="14" t="s">
        <v>84</v>
      </c>
      <c r="AY2280" s="166" t="s">
        <v>358</v>
      </c>
    </row>
    <row r="2281" spans="2:65" s="1" customFormat="1" ht="6.95" customHeight="1">
      <c r="B2281" s="42"/>
      <c r="C2281" s="43"/>
      <c r="D2281" s="43"/>
      <c r="E2281" s="43"/>
      <c r="F2281" s="43"/>
      <c r="G2281" s="43"/>
      <c r="H2281" s="43"/>
      <c r="I2281" s="43"/>
      <c r="J2281" s="43"/>
      <c r="K2281" s="43"/>
      <c r="L2281" s="33"/>
    </row>
  </sheetData>
  <sheetProtection algorithmName="SHA-512" hashValue="RMVh1C38LbkW6tmU1DOp8ceF9hiQ3vwcz+U2t37yffqn4QRz2MNCXpDr4UUw+G8KX+yFZzRAIsUJQUj8Ahcvjg==" saltValue="VJYUB+vE/Sy2ihHJ1AoN9w==" spinCount="100000" sheet="1" objects="1" scenarios="1" formatColumns="0" formatRows="0" autoFilter="0"/>
  <autoFilter ref="C114:K2280" xr:uid="{00000000-0009-0000-0000-000011000000}"/>
  <mergeCells count="12">
    <mergeCell ref="E107:H107"/>
    <mergeCell ref="L2:V2"/>
    <mergeCell ref="E50:H50"/>
    <mergeCell ref="E52:H52"/>
    <mergeCell ref="E54:H54"/>
    <mergeCell ref="E103:H103"/>
    <mergeCell ref="E105:H105"/>
    <mergeCell ref="E7:H7"/>
    <mergeCell ref="E9:H9"/>
    <mergeCell ref="E11:H11"/>
    <mergeCell ref="E20:H20"/>
    <mergeCell ref="E29:H29"/>
  </mergeCells>
  <hyperlinks>
    <hyperlink ref="F119" r:id="rId1" xr:uid="{00000000-0004-0000-1100-000000000000}"/>
    <hyperlink ref="F125" r:id="rId2" xr:uid="{00000000-0004-0000-1100-000001000000}"/>
    <hyperlink ref="F131" r:id="rId3" xr:uid="{00000000-0004-0000-1100-000002000000}"/>
    <hyperlink ref="F135" r:id="rId4" xr:uid="{00000000-0004-0000-1100-000003000000}"/>
    <hyperlink ref="F144" r:id="rId5" xr:uid="{00000000-0004-0000-1100-000004000000}"/>
    <hyperlink ref="F151" r:id="rId6" xr:uid="{00000000-0004-0000-1100-000005000000}"/>
    <hyperlink ref="F156" r:id="rId7" xr:uid="{00000000-0004-0000-1100-000006000000}"/>
    <hyperlink ref="F163" r:id="rId8" xr:uid="{00000000-0004-0000-1100-000007000000}"/>
    <hyperlink ref="F168" r:id="rId9" xr:uid="{00000000-0004-0000-1100-000008000000}"/>
    <hyperlink ref="F178" r:id="rId10" xr:uid="{00000000-0004-0000-1100-000009000000}"/>
    <hyperlink ref="F188" r:id="rId11" xr:uid="{00000000-0004-0000-1100-00000A000000}"/>
    <hyperlink ref="F197" r:id="rId12" xr:uid="{00000000-0004-0000-1100-00000B000000}"/>
    <hyperlink ref="F208" r:id="rId13" xr:uid="{00000000-0004-0000-1100-00000C000000}"/>
    <hyperlink ref="F221" r:id="rId14" xr:uid="{00000000-0004-0000-1100-00000D000000}"/>
    <hyperlink ref="F226" r:id="rId15" xr:uid="{00000000-0004-0000-1100-00000E000000}"/>
    <hyperlink ref="F234" r:id="rId16" xr:uid="{00000000-0004-0000-1100-00000F000000}"/>
    <hyperlink ref="F244" r:id="rId17" xr:uid="{00000000-0004-0000-1100-000010000000}"/>
    <hyperlink ref="F255" r:id="rId18" xr:uid="{00000000-0004-0000-1100-000011000000}"/>
    <hyperlink ref="F257" r:id="rId19" xr:uid="{00000000-0004-0000-1100-000012000000}"/>
    <hyperlink ref="F262" r:id="rId20" xr:uid="{00000000-0004-0000-1100-000013000000}"/>
    <hyperlink ref="F274" r:id="rId21" xr:uid="{00000000-0004-0000-1100-000014000000}"/>
    <hyperlink ref="F282" r:id="rId22" xr:uid="{00000000-0004-0000-1100-000015000000}"/>
    <hyperlink ref="F290" r:id="rId23" xr:uid="{00000000-0004-0000-1100-000016000000}"/>
    <hyperlink ref="F294" r:id="rId24" xr:uid="{00000000-0004-0000-1100-000017000000}"/>
    <hyperlink ref="F299" r:id="rId25" xr:uid="{00000000-0004-0000-1100-000018000000}"/>
    <hyperlink ref="F304" r:id="rId26" xr:uid="{00000000-0004-0000-1100-000019000000}"/>
    <hyperlink ref="F310" r:id="rId27" xr:uid="{00000000-0004-0000-1100-00001A000000}"/>
    <hyperlink ref="F316" r:id="rId28" xr:uid="{00000000-0004-0000-1100-00001B000000}"/>
    <hyperlink ref="F322" r:id="rId29" xr:uid="{00000000-0004-0000-1100-00001C000000}"/>
    <hyperlink ref="F328" r:id="rId30" xr:uid="{00000000-0004-0000-1100-00001D000000}"/>
    <hyperlink ref="F334" r:id="rId31" xr:uid="{00000000-0004-0000-1100-00001E000000}"/>
    <hyperlink ref="F341" r:id="rId32" xr:uid="{00000000-0004-0000-1100-00001F000000}"/>
    <hyperlink ref="F349" r:id="rId33" xr:uid="{00000000-0004-0000-1100-000020000000}"/>
    <hyperlink ref="F358" r:id="rId34" xr:uid="{00000000-0004-0000-1100-000021000000}"/>
    <hyperlink ref="F367" r:id="rId35" xr:uid="{00000000-0004-0000-1100-000022000000}"/>
    <hyperlink ref="F374" r:id="rId36" xr:uid="{00000000-0004-0000-1100-000023000000}"/>
    <hyperlink ref="F381" r:id="rId37" xr:uid="{00000000-0004-0000-1100-000024000000}"/>
    <hyperlink ref="F390" r:id="rId38" xr:uid="{00000000-0004-0000-1100-000025000000}"/>
    <hyperlink ref="F395" r:id="rId39" xr:uid="{00000000-0004-0000-1100-000026000000}"/>
    <hyperlink ref="F404" r:id="rId40" xr:uid="{00000000-0004-0000-1100-000027000000}"/>
    <hyperlink ref="F409" r:id="rId41" xr:uid="{00000000-0004-0000-1100-000028000000}"/>
    <hyperlink ref="F414" r:id="rId42" xr:uid="{00000000-0004-0000-1100-000029000000}"/>
    <hyperlink ref="F419" r:id="rId43" xr:uid="{00000000-0004-0000-1100-00002A000000}"/>
    <hyperlink ref="F424" r:id="rId44" xr:uid="{00000000-0004-0000-1100-00002B000000}"/>
    <hyperlink ref="F429" r:id="rId45" xr:uid="{00000000-0004-0000-1100-00002C000000}"/>
    <hyperlink ref="F434" r:id="rId46" xr:uid="{00000000-0004-0000-1100-00002D000000}"/>
    <hyperlink ref="F456" r:id="rId47" xr:uid="{00000000-0004-0000-1100-00002E000000}"/>
    <hyperlink ref="F478" r:id="rId48" xr:uid="{00000000-0004-0000-1100-00002F000000}"/>
    <hyperlink ref="F500" r:id="rId49" xr:uid="{00000000-0004-0000-1100-000030000000}"/>
    <hyperlink ref="F505" r:id="rId50" xr:uid="{00000000-0004-0000-1100-000031000000}"/>
    <hyperlink ref="F510" r:id="rId51" xr:uid="{00000000-0004-0000-1100-000032000000}"/>
    <hyperlink ref="F512" r:id="rId52" xr:uid="{00000000-0004-0000-1100-000033000000}"/>
    <hyperlink ref="F520" r:id="rId53" xr:uid="{00000000-0004-0000-1100-000034000000}"/>
    <hyperlink ref="F527" r:id="rId54" xr:uid="{00000000-0004-0000-1100-000035000000}"/>
    <hyperlink ref="F536" r:id="rId55" xr:uid="{00000000-0004-0000-1100-000036000000}"/>
    <hyperlink ref="F548" r:id="rId56" xr:uid="{00000000-0004-0000-1100-000037000000}"/>
    <hyperlink ref="F561" r:id="rId57" xr:uid="{00000000-0004-0000-1100-000038000000}"/>
    <hyperlink ref="F571" r:id="rId58" xr:uid="{00000000-0004-0000-1100-000039000000}"/>
    <hyperlink ref="F578" r:id="rId59" xr:uid="{00000000-0004-0000-1100-00003A000000}"/>
    <hyperlink ref="F582" r:id="rId60" xr:uid="{00000000-0004-0000-1100-00003B000000}"/>
    <hyperlink ref="F586" r:id="rId61" xr:uid="{00000000-0004-0000-1100-00003C000000}"/>
    <hyperlink ref="F590" r:id="rId62" xr:uid="{00000000-0004-0000-1100-00003D000000}"/>
    <hyperlink ref="F595" r:id="rId63" xr:uid="{00000000-0004-0000-1100-00003E000000}"/>
    <hyperlink ref="F610" r:id="rId64" xr:uid="{00000000-0004-0000-1100-00003F000000}"/>
    <hyperlink ref="F625" r:id="rId65" xr:uid="{00000000-0004-0000-1100-000040000000}"/>
    <hyperlink ref="F629" r:id="rId66" xr:uid="{00000000-0004-0000-1100-000041000000}"/>
    <hyperlink ref="F634" r:id="rId67" xr:uid="{00000000-0004-0000-1100-000042000000}"/>
    <hyperlink ref="F636" r:id="rId68" xr:uid="{00000000-0004-0000-1100-000043000000}"/>
    <hyperlink ref="F640" r:id="rId69" xr:uid="{00000000-0004-0000-1100-000044000000}"/>
    <hyperlink ref="F652" r:id="rId70" xr:uid="{00000000-0004-0000-1100-000045000000}"/>
    <hyperlink ref="F656" r:id="rId71" xr:uid="{00000000-0004-0000-1100-000046000000}"/>
    <hyperlink ref="F680" r:id="rId72" xr:uid="{00000000-0004-0000-1100-000047000000}"/>
    <hyperlink ref="F684" r:id="rId73" xr:uid="{00000000-0004-0000-1100-000048000000}"/>
    <hyperlink ref="F688" r:id="rId74" xr:uid="{00000000-0004-0000-1100-000049000000}"/>
    <hyperlink ref="F690" r:id="rId75" xr:uid="{00000000-0004-0000-1100-00004A000000}"/>
    <hyperlink ref="F696" r:id="rId76" xr:uid="{00000000-0004-0000-1100-00004B000000}"/>
    <hyperlink ref="F704" r:id="rId77" xr:uid="{00000000-0004-0000-1100-00004C000000}"/>
    <hyperlink ref="F708" r:id="rId78" xr:uid="{00000000-0004-0000-1100-00004D000000}"/>
    <hyperlink ref="F716" r:id="rId79" xr:uid="{00000000-0004-0000-1100-00004E000000}"/>
    <hyperlink ref="F720" r:id="rId80" xr:uid="{00000000-0004-0000-1100-00004F000000}"/>
    <hyperlink ref="F725" r:id="rId81" xr:uid="{00000000-0004-0000-1100-000050000000}"/>
    <hyperlink ref="F749" r:id="rId82" xr:uid="{00000000-0004-0000-1100-000051000000}"/>
    <hyperlink ref="F753" r:id="rId83" xr:uid="{00000000-0004-0000-1100-000052000000}"/>
    <hyperlink ref="F768" r:id="rId84" xr:uid="{00000000-0004-0000-1100-000053000000}"/>
    <hyperlink ref="F772" r:id="rId85" xr:uid="{00000000-0004-0000-1100-000054000000}"/>
    <hyperlink ref="F776" r:id="rId86" xr:uid="{00000000-0004-0000-1100-000055000000}"/>
    <hyperlink ref="F780" r:id="rId87" xr:uid="{00000000-0004-0000-1100-000056000000}"/>
    <hyperlink ref="F784" r:id="rId88" xr:uid="{00000000-0004-0000-1100-000057000000}"/>
    <hyperlink ref="F792" r:id="rId89" xr:uid="{00000000-0004-0000-1100-000058000000}"/>
    <hyperlink ref="F797" r:id="rId90" xr:uid="{00000000-0004-0000-1100-000059000000}"/>
    <hyperlink ref="F799" r:id="rId91" xr:uid="{00000000-0004-0000-1100-00005A000000}"/>
    <hyperlink ref="F803" r:id="rId92" xr:uid="{00000000-0004-0000-1100-00005B000000}"/>
    <hyperlink ref="F807" r:id="rId93" xr:uid="{00000000-0004-0000-1100-00005C000000}"/>
    <hyperlink ref="F811" r:id="rId94" xr:uid="{00000000-0004-0000-1100-00005D000000}"/>
    <hyperlink ref="F815" r:id="rId95" xr:uid="{00000000-0004-0000-1100-00005E000000}"/>
    <hyperlink ref="F822" r:id="rId96" xr:uid="{00000000-0004-0000-1100-00005F000000}"/>
    <hyperlink ref="F829" r:id="rId97" xr:uid="{00000000-0004-0000-1100-000060000000}"/>
    <hyperlink ref="F834" r:id="rId98" xr:uid="{00000000-0004-0000-1100-000061000000}"/>
    <hyperlink ref="F841" r:id="rId99" xr:uid="{00000000-0004-0000-1100-000062000000}"/>
    <hyperlink ref="F847" r:id="rId100" xr:uid="{00000000-0004-0000-1100-000063000000}"/>
    <hyperlink ref="F853" r:id="rId101" xr:uid="{00000000-0004-0000-1100-000064000000}"/>
    <hyperlink ref="F910" r:id="rId102" xr:uid="{00000000-0004-0000-1100-000065000000}"/>
    <hyperlink ref="F945" r:id="rId103" xr:uid="{00000000-0004-0000-1100-000066000000}"/>
    <hyperlink ref="F969" r:id="rId104" xr:uid="{00000000-0004-0000-1100-000067000000}"/>
    <hyperlink ref="F980" r:id="rId105" xr:uid="{00000000-0004-0000-1100-000068000000}"/>
    <hyperlink ref="F984" r:id="rId106" xr:uid="{00000000-0004-0000-1100-000069000000}"/>
    <hyperlink ref="F988" r:id="rId107" xr:uid="{00000000-0004-0000-1100-00006A000000}"/>
    <hyperlink ref="F992" r:id="rId108" xr:uid="{00000000-0004-0000-1100-00006B000000}"/>
    <hyperlink ref="F996" r:id="rId109" xr:uid="{00000000-0004-0000-1100-00006C000000}"/>
    <hyperlink ref="F1000" r:id="rId110" xr:uid="{00000000-0004-0000-1100-00006D000000}"/>
    <hyperlink ref="F1004" r:id="rId111" xr:uid="{00000000-0004-0000-1100-00006E000000}"/>
    <hyperlink ref="F1008" r:id="rId112" xr:uid="{00000000-0004-0000-1100-00006F000000}"/>
    <hyperlink ref="F1010" r:id="rId113" xr:uid="{00000000-0004-0000-1100-000070000000}"/>
    <hyperlink ref="F1014" r:id="rId114" xr:uid="{00000000-0004-0000-1100-000071000000}"/>
    <hyperlink ref="F1016" r:id="rId115" xr:uid="{00000000-0004-0000-1100-000072000000}"/>
    <hyperlink ref="F1020" r:id="rId116" xr:uid="{00000000-0004-0000-1100-000073000000}"/>
    <hyperlink ref="F1026" r:id="rId117" xr:uid="{00000000-0004-0000-1100-000074000000}"/>
    <hyperlink ref="F1040" r:id="rId118" xr:uid="{00000000-0004-0000-1100-000075000000}"/>
    <hyperlink ref="F1048" r:id="rId119" xr:uid="{00000000-0004-0000-1100-000076000000}"/>
    <hyperlink ref="F1055" r:id="rId120" xr:uid="{00000000-0004-0000-1100-000077000000}"/>
    <hyperlink ref="F1062" r:id="rId121" xr:uid="{00000000-0004-0000-1100-000078000000}"/>
    <hyperlink ref="F1069" r:id="rId122" xr:uid="{00000000-0004-0000-1100-000079000000}"/>
    <hyperlink ref="F1077" r:id="rId123" xr:uid="{00000000-0004-0000-1100-00007A000000}"/>
    <hyperlink ref="F1079" r:id="rId124" xr:uid="{00000000-0004-0000-1100-00007B000000}"/>
    <hyperlink ref="F1082" r:id="rId125" xr:uid="{00000000-0004-0000-1100-00007C000000}"/>
    <hyperlink ref="F1084" r:id="rId126" xr:uid="{00000000-0004-0000-1100-00007D000000}"/>
    <hyperlink ref="F1087" r:id="rId127" xr:uid="{00000000-0004-0000-1100-00007E000000}"/>
    <hyperlink ref="F1091" r:id="rId128" xr:uid="{00000000-0004-0000-1100-00007F000000}"/>
    <hyperlink ref="F1099" r:id="rId129" xr:uid="{00000000-0004-0000-1100-000080000000}"/>
    <hyperlink ref="F1109" r:id="rId130" xr:uid="{00000000-0004-0000-1100-000081000000}"/>
    <hyperlink ref="F1115" r:id="rId131" xr:uid="{00000000-0004-0000-1100-000082000000}"/>
    <hyperlink ref="F1123" r:id="rId132" xr:uid="{00000000-0004-0000-1100-000083000000}"/>
    <hyperlink ref="F1127" r:id="rId133" xr:uid="{00000000-0004-0000-1100-000084000000}"/>
    <hyperlink ref="F1135" r:id="rId134" xr:uid="{00000000-0004-0000-1100-000085000000}"/>
    <hyperlink ref="F1137" r:id="rId135" xr:uid="{00000000-0004-0000-1100-000086000000}"/>
    <hyperlink ref="F1154" r:id="rId136" xr:uid="{00000000-0004-0000-1100-000087000000}"/>
    <hyperlink ref="F1160" r:id="rId137" xr:uid="{00000000-0004-0000-1100-000088000000}"/>
    <hyperlink ref="F1163" r:id="rId138" xr:uid="{00000000-0004-0000-1100-000089000000}"/>
    <hyperlink ref="F1167" r:id="rId139" xr:uid="{00000000-0004-0000-1100-00008A000000}"/>
    <hyperlink ref="F1178" r:id="rId140" xr:uid="{00000000-0004-0000-1100-00008B000000}"/>
    <hyperlink ref="F1211" r:id="rId141" xr:uid="{00000000-0004-0000-1100-00008C000000}"/>
    <hyperlink ref="F1214" r:id="rId142" xr:uid="{00000000-0004-0000-1100-00008D000000}"/>
    <hyperlink ref="F1223" r:id="rId143" xr:uid="{00000000-0004-0000-1100-00008E000000}"/>
    <hyperlink ref="F1232" r:id="rId144" xr:uid="{00000000-0004-0000-1100-00008F000000}"/>
    <hyperlink ref="F1243" r:id="rId145" xr:uid="{00000000-0004-0000-1100-000090000000}"/>
    <hyperlink ref="F1251" r:id="rId146" xr:uid="{00000000-0004-0000-1100-000091000000}"/>
    <hyperlink ref="F1254" r:id="rId147" xr:uid="{00000000-0004-0000-1100-000092000000}"/>
    <hyperlink ref="F1259" r:id="rId148" xr:uid="{00000000-0004-0000-1100-000093000000}"/>
    <hyperlink ref="F1266" r:id="rId149" xr:uid="{00000000-0004-0000-1100-000094000000}"/>
    <hyperlink ref="F1273" r:id="rId150" xr:uid="{00000000-0004-0000-1100-000095000000}"/>
    <hyperlink ref="F1286" r:id="rId151" xr:uid="{00000000-0004-0000-1100-000096000000}"/>
    <hyperlink ref="F1290" r:id="rId152" xr:uid="{00000000-0004-0000-1100-000097000000}"/>
    <hyperlink ref="F1297" r:id="rId153" xr:uid="{00000000-0004-0000-1100-000098000000}"/>
    <hyperlink ref="F1305" r:id="rId154" xr:uid="{00000000-0004-0000-1100-000099000000}"/>
    <hyperlink ref="F1312" r:id="rId155" xr:uid="{00000000-0004-0000-1100-00009A000000}"/>
    <hyperlink ref="F1315" r:id="rId156" xr:uid="{00000000-0004-0000-1100-00009B000000}"/>
    <hyperlink ref="F1330" r:id="rId157" xr:uid="{00000000-0004-0000-1100-00009C000000}"/>
    <hyperlink ref="F1345" r:id="rId158" xr:uid="{00000000-0004-0000-1100-00009D000000}"/>
    <hyperlink ref="F1379" r:id="rId159" xr:uid="{00000000-0004-0000-1100-00009E000000}"/>
    <hyperlink ref="F1407" r:id="rId160" xr:uid="{00000000-0004-0000-1100-00009F000000}"/>
    <hyperlink ref="F1415" r:id="rId161" xr:uid="{00000000-0004-0000-1100-0000A0000000}"/>
    <hyperlink ref="F1418" r:id="rId162" xr:uid="{00000000-0004-0000-1100-0000A1000000}"/>
    <hyperlink ref="F1424" r:id="rId163" xr:uid="{00000000-0004-0000-1100-0000A2000000}"/>
    <hyperlink ref="F1435" r:id="rId164" xr:uid="{00000000-0004-0000-1100-0000A3000000}"/>
    <hyperlink ref="F1444" r:id="rId165" xr:uid="{00000000-0004-0000-1100-0000A4000000}"/>
    <hyperlink ref="F1446" r:id="rId166" xr:uid="{00000000-0004-0000-1100-0000A5000000}"/>
    <hyperlink ref="F1457" r:id="rId167" xr:uid="{00000000-0004-0000-1100-0000A6000000}"/>
    <hyperlink ref="F1463" r:id="rId168" xr:uid="{00000000-0004-0000-1100-0000A7000000}"/>
    <hyperlink ref="F1466" r:id="rId169" xr:uid="{00000000-0004-0000-1100-0000A8000000}"/>
    <hyperlink ref="F1473" r:id="rId170" xr:uid="{00000000-0004-0000-1100-0000A9000000}"/>
    <hyperlink ref="F1501" r:id="rId171" xr:uid="{00000000-0004-0000-1100-0000AA000000}"/>
    <hyperlink ref="F1503" r:id="rId172" xr:uid="{00000000-0004-0000-1100-0000AB000000}"/>
    <hyperlink ref="F1507" r:id="rId173" xr:uid="{00000000-0004-0000-1100-0000AC000000}"/>
    <hyperlink ref="F1514" r:id="rId174" xr:uid="{00000000-0004-0000-1100-0000AD000000}"/>
    <hyperlink ref="F1522" r:id="rId175" xr:uid="{00000000-0004-0000-1100-0000AE000000}"/>
    <hyperlink ref="F1529" r:id="rId176" xr:uid="{00000000-0004-0000-1100-0000AF000000}"/>
    <hyperlink ref="F1539" r:id="rId177" xr:uid="{00000000-0004-0000-1100-0000B0000000}"/>
    <hyperlink ref="F1545" r:id="rId178" xr:uid="{00000000-0004-0000-1100-0000B1000000}"/>
    <hyperlink ref="F1630" r:id="rId179" xr:uid="{00000000-0004-0000-1100-0000B2000000}"/>
    <hyperlink ref="F1647" r:id="rId180" xr:uid="{00000000-0004-0000-1100-0000B3000000}"/>
    <hyperlink ref="F1693" r:id="rId181" xr:uid="{00000000-0004-0000-1100-0000B4000000}"/>
    <hyperlink ref="F1704" r:id="rId182" xr:uid="{00000000-0004-0000-1100-0000B5000000}"/>
    <hyperlink ref="F1715" r:id="rId183" xr:uid="{00000000-0004-0000-1100-0000B6000000}"/>
    <hyperlink ref="F1732" r:id="rId184" xr:uid="{00000000-0004-0000-1100-0000B7000000}"/>
    <hyperlink ref="F1827" r:id="rId185" xr:uid="{00000000-0004-0000-1100-0000B8000000}"/>
    <hyperlink ref="F1838" r:id="rId186" xr:uid="{00000000-0004-0000-1100-0000B9000000}"/>
    <hyperlink ref="F1850" r:id="rId187" xr:uid="{00000000-0004-0000-1100-0000BA000000}"/>
    <hyperlink ref="F1856" r:id="rId188" xr:uid="{00000000-0004-0000-1100-0000BB000000}"/>
    <hyperlink ref="F1872" r:id="rId189" xr:uid="{00000000-0004-0000-1100-0000BC000000}"/>
    <hyperlink ref="F1883" r:id="rId190" xr:uid="{00000000-0004-0000-1100-0000BD000000}"/>
    <hyperlink ref="F1885" r:id="rId191" xr:uid="{00000000-0004-0000-1100-0000BE000000}"/>
    <hyperlink ref="F1887" r:id="rId192" xr:uid="{00000000-0004-0000-1100-0000BF000000}"/>
    <hyperlink ref="F1889" r:id="rId193" xr:uid="{00000000-0004-0000-1100-0000C0000000}"/>
    <hyperlink ref="F1900" r:id="rId194" xr:uid="{00000000-0004-0000-1100-0000C1000000}"/>
    <hyperlink ref="F1916" r:id="rId195" xr:uid="{00000000-0004-0000-1100-0000C2000000}"/>
    <hyperlink ref="F1924" r:id="rId196" xr:uid="{00000000-0004-0000-1100-0000C3000000}"/>
    <hyperlink ref="F1927" r:id="rId197" xr:uid="{00000000-0004-0000-1100-0000C4000000}"/>
    <hyperlink ref="F1944" r:id="rId198" xr:uid="{00000000-0004-0000-1100-0000C5000000}"/>
    <hyperlink ref="F1948" r:id="rId199" xr:uid="{00000000-0004-0000-1100-0000C6000000}"/>
    <hyperlink ref="F1957" r:id="rId200" xr:uid="{00000000-0004-0000-1100-0000C7000000}"/>
    <hyperlink ref="F1965" r:id="rId201" xr:uid="{00000000-0004-0000-1100-0000C8000000}"/>
    <hyperlink ref="F1969" r:id="rId202" xr:uid="{00000000-0004-0000-1100-0000C9000000}"/>
    <hyperlink ref="F1976" r:id="rId203" xr:uid="{00000000-0004-0000-1100-0000CA000000}"/>
    <hyperlink ref="F1980" r:id="rId204" xr:uid="{00000000-0004-0000-1100-0000CB000000}"/>
    <hyperlink ref="F1984" r:id="rId205" xr:uid="{00000000-0004-0000-1100-0000CC000000}"/>
    <hyperlink ref="F1986" r:id="rId206" xr:uid="{00000000-0004-0000-1100-0000CD000000}"/>
    <hyperlink ref="F1993" r:id="rId207" xr:uid="{00000000-0004-0000-1100-0000CE000000}"/>
    <hyperlink ref="F1997" r:id="rId208" xr:uid="{00000000-0004-0000-1100-0000CF000000}"/>
    <hyperlink ref="F2000" r:id="rId209" xr:uid="{00000000-0004-0000-1100-0000D0000000}"/>
    <hyperlink ref="F2004" r:id="rId210" xr:uid="{00000000-0004-0000-1100-0000D1000000}"/>
    <hyperlink ref="F2008" r:id="rId211" xr:uid="{00000000-0004-0000-1100-0000D2000000}"/>
    <hyperlink ref="F2036" r:id="rId212" xr:uid="{00000000-0004-0000-1100-0000D3000000}"/>
    <hyperlink ref="F2040" r:id="rId213" xr:uid="{00000000-0004-0000-1100-0000D4000000}"/>
    <hyperlink ref="F2044" r:id="rId214" xr:uid="{00000000-0004-0000-1100-0000D5000000}"/>
    <hyperlink ref="F2048" r:id="rId215" xr:uid="{00000000-0004-0000-1100-0000D6000000}"/>
    <hyperlink ref="F2052" r:id="rId216" xr:uid="{00000000-0004-0000-1100-0000D7000000}"/>
    <hyperlink ref="F2056" r:id="rId217" xr:uid="{00000000-0004-0000-1100-0000D8000000}"/>
    <hyperlink ref="F2060" r:id="rId218" xr:uid="{00000000-0004-0000-1100-0000D9000000}"/>
    <hyperlink ref="F2075" r:id="rId219" xr:uid="{00000000-0004-0000-1100-0000DA000000}"/>
    <hyperlink ref="F2079" r:id="rId220" xr:uid="{00000000-0004-0000-1100-0000DB000000}"/>
    <hyperlink ref="F2086" r:id="rId221" xr:uid="{00000000-0004-0000-1100-0000DC000000}"/>
    <hyperlink ref="F2095" r:id="rId222" xr:uid="{00000000-0004-0000-1100-0000DD000000}"/>
    <hyperlink ref="F2103" r:id="rId223" xr:uid="{00000000-0004-0000-1100-0000DE000000}"/>
    <hyperlink ref="F2108" r:id="rId224" xr:uid="{00000000-0004-0000-1100-0000DF000000}"/>
    <hyperlink ref="F2113" r:id="rId225" xr:uid="{00000000-0004-0000-1100-0000E0000000}"/>
    <hyperlink ref="F2116" r:id="rId226" xr:uid="{00000000-0004-0000-1100-0000E1000000}"/>
    <hyperlink ref="F2134" r:id="rId227" xr:uid="{00000000-0004-0000-1100-0000E2000000}"/>
    <hyperlink ref="F2138" r:id="rId228" xr:uid="{00000000-0004-0000-1100-0000E3000000}"/>
    <hyperlink ref="F2148" r:id="rId229" xr:uid="{00000000-0004-0000-1100-0000E4000000}"/>
    <hyperlink ref="F2156" r:id="rId230" xr:uid="{00000000-0004-0000-1100-0000E5000000}"/>
    <hyperlink ref="F2158" r:id="rId231" xr:uid="{00000000-0004-0000-1100-0000E6000000}"/>
    <hyperlink ref="F2160" r:id="rId232" xr:uid="{00000000-0004-0000-1100-0000E7000000}"/>
    <hyperlink ref="F2162" r:id="rId233" xr:uid="{00000000-0004-0000-1100-0000E8000000}"/>
    <hyperlink ref="F2166" r:id="rId234" xr:uid="{00000000-0004-0000-1100-0000E9000000}"/>
    <hyperlink ref="F2169" r:id="rId235" xr:uid="{00000000-0004-0000-1100-0000EA000000}"/>
    <hyperlink ref="F2172" r:id="rId236" xr:uid="{00000000-0004-0000-1100-0000EB000000}"/>
    <hyperlink ref="F2178" r:id="rId237" xr:uid="{00000000-0004-0000-1100-0000EC000000}"/>
    <hyperlink ref="F2187" r:id="rId238" xr:uid="{00000000-0004-0000-1100-0000ED000000}"/>
    <hyperlink ref="F2196" r:id="rId239" xr:uid="{00000000-0004-0000-1100-0000EE000000}"/>
    <hyperlink ref="F2206" r:id="rId240" xr:uid="{00000000-0004-0000-1100-0000EF000000}"/>
    <hyperlink ref="F2212" r:id="rId241" xr:uid="{00000000-0004-0000-1100-0000F0000000}"/>
    <hyperlink ref="F2216" r:id="rId242" xr:uid="{00000000-0004-0000-1100-0000F1000000}"/>
    <hyperlink ref="F2221" r:id="rId243" xr:uid="{00000000-0004-0000-1100-0000F2000000}"/>
    <hyperlink ref="F2245" r:id="rId244" xr:uid="{00000000-0004-0000-1100-0000F3000000}"/>
    <hyperlink ref="F2256" r:id="rId245" xr:uid="{00000000-0004-0000-1100-0000F4000000}"/>
    <hyperlink ref="F2273" r:id="rId246" xr:uid="{00000000-0004-0000-1100-0000F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54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147</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5563</v>
      </c>
      <c r="F9" s="303"/>
      <c r="G9" s="303"/>
      <c r="H9" s="303"/>
      <c r="L9" s="21"/>
    </row>
    <row r="10" spans="2:46" ht="12" customHeight="1">
      <c r="B10" s="21"/>
      <c r="D10" s="28" t="s">
        <v>222</v>
      </c>
      <c r="L10" s="21"/>
    </row>
    <row r="11" spans="2:46" s="1" customFormat="1" ht="16.5" customHeight="1">
      <c r="B11" s="33"/>
      <c r="E11" s="337" t="s">
        <v>6600</v>
      </c>
      <c r="F11" s="343"/>
      <c r="G11" s="343"/>
      <c r="H11" s="343"/>
      <c r="L11" s="33"/>
    </row>
    <row r="12" spans="2:46" s="1" customFormat="1" ht="12" customHeight="1">
      <c r="B12" s="33"/>
      <c r="D12" s="28" t="s">
        <v>2976</v>
      </c>
      <c r="L12" s="33"/>
    </row>
    <row r="13" spans="2:46" s="1" customFormat="1" ht="16.5" customHeight="1">
      <c r="B13" s="33"/>
      <c r="E13" s="324" t="s">
        <v>6601</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ROUND((SUM(BE103:BE547)),  2)</f>
        <v>0</v>
      </c>
      <c r="I37" s="96">
        <v>0.21</v>
      </c>
      <c r="J37" s="84">
        <f>ROUND(((SUM(BE103:BE547))*I37),  2)</f>
        <v>0</v>
      </c>
      <c r="L37" s="33"/>
    </row>
    <row r="38" spans="2:12" s="1" customFormat="1" ht="14.45" customHeight="1">
      <c r="B38" s="33"/>
      <c r="E38" s="28" t="s">
        <v>49</v>
      </c>
      <c r="F38" s="84">
        <f>ROUND((SUM(BF103:BF547)),  2)</f>
        <v>0</v>
      </c>
      <c r="I38" s="96">
        <v>0.12</v>
      </c>
      <c r="J38" s="84">
        <f>ROUND(((SUM(BF103:BF547))*I38),  2)</f>
        <v>0</v>
      </c>
      <c r="L38" s="33"/>
    </row>
    <row r="39" spans="2:12" s="1" customFormat="1" ht="14.45" hidden="1" customHeight="1">
      <c r="B39" s="33"/>
      <c r="E39" s="28" t="s">
        <v>50</v>
      </c>
      <c r="F39" s="84">
        <f>ROUND((SUM(BG103:BG547)),  2)</f>
        <v>0</v>
      </c>
      <c r="I39" s="96">
        <v>0.21</v>
      </c>
      <c r="J39" s="84">
        <f>0</f>
        <v>0</v>
      </c>
      <c r="L39" s="33"/>
    </row>
    <row r="40" spans="2:12" s="1" customFormat="1" ht="14.45" hidden="1" customHeight="1">
      <c r="B40" s="33"/>
      <c r="E40" s="28" t="s">
        <v>51</v>
      </c>
      <c r="F40" s="84">
        <f>ROUND((SUM(BH103:BH547)),  2)</f>
        <v>0</v>
      </c>
      <c r="I40" s="96">
        <v>0.12</v>
      </c>
      <c r="J40" s="84">
        <f>0</f>
        <v>0</v>
      </c>
      <c r="L40" s="33"/>
    </row>
    <row r="41" spans="2:12" s="1" customFormat="1" ht="14.45" hidden="1" customHeight="1">
      <c r="B41" s="33"/>
      <c r="E41" s="28" t="s">
        <v>52</v>
      </c>
      <c r="F41" s="84">
        <f>ROUND((SUM(BI103:BI547)),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5563</v>
      </c>
      <c r="F54" s="303"/>
      <c r="G54" s="303"/>
      <c r="H54" s="303"/>
      <c r="L54" s="21"/>
    </row>
    <row r="55" spans="2:12" ht="12" customHeight="1">
      <c r="B55" s="21"/>
      <c r="C55" s="28" t="s">
        <v>222</v>
      </c>
      <c r="L55" s="21"/>
    </row>
    <row r="56" spans="2:12" s="1" customFormat="1" ht="16.5" customHeight="1">
      <c r="B56" s="33"/>
      <c r="E56" s="337" t="s">
        <v>6600</v>
      </c>
      <c r="F56" s="343"/>
      <c r="G56" s="343"/>
      <c r="H56" s="343"/>
      <c r="L56" s="33"/>
    </row>
    <row r="57" spans="2:12" s="1" customFormat="1" ht="12" customHeight="1">
      <c r="B57" s="33"/>
      <c r="C57" s="28" t="s">
        <v>2976</v>
      </c>
      <c r="L57" s="33"/>
    </row>
    <row r="58" spans="2:12" s="1" customFormat="1" ht="16.5" customHeight="1">
      <c r="B58" s="33"/>
      <c r="E58" s="324" t="str">
        <f>E13</f>
        <v>D.1.4.1C - Zdravotně technické instalace</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J103</f>
        <v>0</v>
      </c>
      <c r="L67" s="33"/>
      <c r="AU67" s="18" t="s">
        <v>313</v>
      </c>
    </row>
    <row r="68" spans="2:47" s="8" customFormat="1" ht="24.95" customHeight="1">
      <c r="B68" s="106"/>
      <c r="D68" s="107" t="s">
        <v>2980</v>
      </c>
      <c r="E68" s="108"/>
      <c r="F68" s="108"/>
      <c r="G68" s="108"/>
      <c r="H68" s="108"/>
      <c r="I68" s="108"/>
      <c r="J68" s="109">
        <f>J104</f>
        <v>0</v>
      </c>
      <c r="L68" s="106"/>
    </row>
    <row r="69" spans="2:47" s="9" customFormat="1" ht="19.899999999999999" customHeight="1">
      <c r="B69" s="110"/>
      <c r="D69" s="111" t="s">
        <v>315</v>
      </c>
      <c r="E69" s="112"/>
      <c r="F69" s="112"/>
      <c r="G69" s="112"/>
      <c r="H69" s="112"/>
      <c r="I69" s="112"/>
      <c r="J69" s="113">
        <f>J105</f>
        <v>0</v>
      </c>
      <c r="L69" s="110"/>
    </row>
    <row r="70" spans="2:47" s="9" customFormat="1" ht="19.899999999999999" customHeight="1">
      <c r="B70" s="110"/>
      <c r="D70" s="111" t="s">
        <v>316</v>
      </c>
      <c r="E70" s="112"/>
      <c r="F70" s="112"/>
      <c r="G70" s="112"/>
      <c r="H70" s="112"/>
      <c r="I70" s="112"/>
      <c r="J70" s="113">
        <f>J133</f>
        <v>0</v>
      </c>
      <c r="L70" s="110"/>
    </row>
    <row r="71" spans="2:47" s="9" customFormat="1" ht="19.899999999999999" customHeight="1">
      <c r="B71" s="110"/>
      <c r="D71" s="111" t="s">
        <v>318</v>
      </c>
      <c r="E71" s="112"/>
      <c r="F71" s="112"/>
      <c r="G71" s="112"/>
      <c r="H71" s="112"/>
      <c r="I71" s="112"/>
      <c r="J71" s="113">
        <f>J137</f>
        <v>0</v>
      </c>
      <c r="L71" s="110"/>
    </row>
    <row r="72" spans="2:47" s="8" customFormat="1" ht="24.95" customHeight="1">
      <c r="B72" s="106"/>
      <c r="D72" s="107" t="s">
        <v>323</v>
      </c>
      <c r="E72" s="108"/>
      <c r="F72" s="108"/>
      <c r="G72" s="108"/>
      <c r="H72" s="108"/>
      <c r="I72" s="108"/>
      <c r="J72" s="109">
        <f>J141</f>
        <v>0</v>
      </c>
      <c r="L72" s="106"/>
    </row>
    <row r="73" spans="2:47" s="9" customFormat="1" ht="19.899999999999999" customHeight="1">
      <c r="B73" s="110"/>
      <c r="D73" s="111" t="s">
        <v>2981</v>
      </c>
      <c r="E73" s="112"/>
      <c r="F73" s="112"/>
      <c r="G73" s="112"/>
      <c r="H73" s="112"/>
      <c r="I73" s="112"/>
      <c r="J73" s="113">
        <f>J142</f>
        <v>0</v>
      </c>
      <c r="L73" s="110"/>
    </row>
    <row r="74" spans="2:47" s="9" customFormat="1" ht="19.899999999999999" customHeight="1">
      <c r="B74" s="110"/>
      <c r="D74" s="111" t="s">
        <v>2982</v>
      </c>
      <c r="E74" s="112"/>
      <c r="F74" s="112"/>
      <c r="G74" s="112"/>
      <c r="H74" s="112"/>
      <c r="I74" s="112"/>
      <c r="J74" s="113">
        <f>J239</f>
        <v>0</v>
      </c>
      <c r="L74" s="110"/>
    </row>
    <row r="75" spans="2:47" s="9" customFormat="1" ht="19.899999999999999" customHeight="1">
      <c r="B75" s="110"/>
      <c r="D75" s="111" t="s">
        <v>2983</v>
      </c>
      <c r="E75" s="112"/>
      <c r="F75" s="112"/>
      <c r="G75" s="112"/>
      <c r="H75" s="112"/>
      <c r="I75" s="112"/>
      <c r="J75" s="113">
        <f>J400</f>
        <v>0</v>
      </c>
      <c r="L75" s="110"/>
    </row>
    <row r="76" spans="2:47" s="9" customFormat="1" ht="19.899999999999999" customHeight="1">
      <c r="B76" s="110"/>
      <c r="D76" s="111" t="s">
        <v>2984</v>
      </c>
      <c r="E76" s="112"/>
      <c r="F76" s="112"/>
      <c r="G76" s="112"/>
      <c r="H76" s="112"/>
      <c r="I76" s="112"/>
      <c r="J76" s="113">
        <f>J404</f>
        <v>0</v>
      </c>
      <c r="L76" s="110"/>
    </row>
    <row r="77" spans="2:47" s="9" customFormat="1" ht="19.899999999999999" customHeight="1">
      <c r="B77" s="110"/>
      <c r="D77" s="111" t="s">
        <v>2985</v>
      </c>
      <c r="E77" s="112"/>
      <c r="F77" s="112"/>
      <c r="G77" s="112"/>
      <c r="H77" s="112"/>
      <c r="I77" s="112"/>
      <c r="J77" s="113">
        <f>J512</f>
        <v>0</v>
      </c>
      <c r="L77" s="110"/>
    </row>
    <row r="78" spans="2:47" s="9" customFormat="1" ht="19.899999999999999" customHeight="1">
      <c r="B78" s="110"/>
      <c r="D78" s="111" t="s">
        <v>2986</v>
      </c>
      <c r="E78" s="112"/>
      <c r="F78" s="112"/>
      <c r="G78" s="112"/>
      <c r="H78" s="112"/>
      <c r="I78" s="112"/>
      <c r="J78" s="113">
        <f>J540</f>
        <v>0</v>
      </c>
      <c r="L78" s="110"/>
    </row>
    <row r="79" spans="2:47" s="9" customFormat="1" ht="19.899999999999999" customHeight="1">
      <c r="B79" s="110"/>
      <c r="D79" s="111" t="s">
        <v>2987</v>
      </c>
      <c r="E79" s="112"/>
      <c r="F79" s="112"/>
      <c r="G79" s="112"/>
      <c r="H79" s="112"/>
      <c r="I79" s="112"/>
      <c r="J79" s="113">
        <f>J544</f>
        <v>0</v>
      </c>
      <c r="L79" s="110"/>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343</v>
      </c>
      <c r="L86" s="33"/>
    </row>
    <row r="87" spans="2:12" s="1" customFormat="1" ht="6.95" customHeight="1">
      <c r="B87" s="33"/>
      <c r="L87" s="33"/>
    </row>
    <row r="88" spans="2:12" s="1" customFormat="1" ht="12" customHeight="1">
      <c r="B88" s="33"/>
      <c r="C88" s="28" t="s">
        <v>16</v>
      </c>
      <c r="L88" s="33"/>
    </row>
    <row r="89" spans="2:12" s="1" customFormat="1" ht="16.5" customHeight="1">
      <c r="B89" s="33"/>
      <c r="E89" s="341" t="str">
        <f>E7</f>
        <v>Domov se zvláštním režimem Račín, Kroměříž</v>
      </c>
      <c r="F89" s="342"/>
      <c r="G89" s="342"/>
      <c r="H89" s="342"/>
      <c r="L89" s="33"/>
    </row>
    <row r="90" spans="2:12" ht="12" customHeight="1">
      <c r="B90" s="21"/>
      <c r="C90" s="28" t="s">
        <v>214</v>
      </c>
      <c r="L90" s="21"/>
    </row>
    <row r="91" spans="2:12" ht="16.5" customHeight="1">
      <c r="B91" s="21"/>
      <c r="E91" s="341" t="s">
        <v>5563</v>
      </c>
      <c r="F91" s="303"/>
      <c r="G91" s="303"/>
      <c r="H91" s="303"/>
      <c r="L91" s="21"/>
    </row>
    <row r="92" spans="2:12" ht="12" customHeight="1">
      <c r="B92" s="21"/>
      <c r="C92" s="28" t="s">
        <v>222</v>
      </c>
      <c r="L92" s="21"/>
    </row>
    <row r="93" spans="2:12" s="1" customFormat="1" ht="16.5" customHeight="1">
      <c r="B93" s="33"/>
      <c r="E93" s="337" t="s">
        <v>6600</v>
      </c>
      <c r="F93" s="343"/>
      <c r="G93" s="343"/>
      <c r="H93" s="343"/>
      <c r="L93" s="33"/>
    </row>
    <row r="94" spans="2:12" s="1" customFormat="1" ht="12" customHeight="1">
      <c r="B94" s="33"/>
      <c r="C94" s="28" t="s">
        <v>2976</v>
      </c>
      <c r="L94" s="33"/>
    </row>
    <row r="95" spans="2:12" s="1" customFormat="1" ht="16.5" customHeight="1">
      <c r="B95" s="33"/>
      <c r="E95" s="324" t="str">
        <f>E13</f>
        <v>D.1.4.1C - Zdravotně technické instalace</v>
      </c>
      <c r="F95" s="343"/>
      <c r="G95" s="343"/>
      <c r="H95" s="343"/>
      <c r="L95" s="33"/>
    </row>
    <row r="96" spans="2:12" s="1" customFormat="1" ht="6.95" customHeight="1">
      <c r="B96" s="33"/>
      <c r="L96" s="33"/>
    </row>
    <row r="97" spans="2:65" s="1" customFormat="1" ht="12" customHeight="1">
      <c r="B97" s="33"/>
      <c r="C97" s="28" t="s">
        <v>21</v>
      </c>
      <c r="F97" s="26" t="str">
        <f>F16</f>
        <v>p.č. 5036, Kroměříž</v>
      </c>
      <c r="I97" s="28" t="s">
        <v>23</v>
      </c>
      <c r="J97" s="50">
        <f>IF(J16="","",J16)</f>
        <v>45460</v>
      </c>
      <c r="L97" s="33"/>
    </row>
    <row r="98" spans="2:65" s="1" customFormat="1" ht="6.95" customHeight="1">
      <c r="B98" s="33"/>
      <c r="L98" s="33"/>
    </row>
    <row r="99" spans="2:65" s="1" customFormat="1" ht="15.2" customHeight="1">
      <c r="B99" s="33"/>
      <c r="C99" s="28" t="s">
        <v>24</v>
      </c>
      <c r="F99" s="26" t="str">
        <f>E19</f>
        <v>Město Kroměříž</v>
      </c>
      <c r="I99" s="28" t="s">
        <v>32</v>
      </c>
      <c r="J99" s="31" t="str">
        <f>E25</f>
        <v>Ondřej Zikán</v>
      </c>
      <c r="L99" s="33"/>
    </row>
    <row r="100" spans="2:65" s="1" customFormat="1" ht="15.2" customHeight="1">
      <c r="B100" s="33"/>
      <c r="C100" s="28" t="s">
        <v>30</v>
      </c>
      <c r="F100" s="26" t="str">
        <f>IF(E22="","",E22)</f>
        <v>Vyplň údaj</v>
      </c>
      <c r="I100" s="28" t="s">
        <v>37</v>
      </c>
      <c r="J100" s="31" t="str">
        <f>E28</f>
        <v>Ondřej Zikán</v>
      </c>
      <c r="L100" s="33"/>
    </row>
    <row r="101" spans="2:65" s="1" customFormat="1" ht="10.35" customHeight="1">
      <c r="B101" s="33"/>
      <c r="L101" s="33"/>
    </row>
    <row r="102" spans="2:65" s="10" customFormat="1" ht="29.25" customHeight="1">
      <c r="B102" s="114"/>
      <c r="C102" s="115" t="s">
        <v>344</v>
      </c>
      <c r="D102" s="116" t="s">
        <v>62</v>
      </c>
      <c r="E102" s="116" t="s">
        <v>58</v>
      </c>
      <c r="F102" s="116" t="s">
        <v>59</v>
      </c>
      <c r="G102" s="116" t="s">
        <v>345</v>
      </c>
      <c r="H102" s="116" t="s">
        <v>346</v>
      </c>
      <c r="I102" s="116" t="s">
        <v>347</v>
      </c>
      <c r="J102" s="116" t="s">
        <v>312</v>
      </c>
      <c r="K102" s="117" t="s">
        <v>348</v>
      </c>
      <c r="L102" s="114"/>
      <c r="M102" s="57" t="s">
        <v>19</v>
      </c>
      <c r="N102" s="58" t="s">
        <v>47</v>
      </c>
      <c r="O102" s="58" t="s">
        <v>349</v>
      </c>
      <c r="P102" s="58" t="s">
        <v>350</v>
      </c>
      <c r="Q102" s="58" t="s">
        <v>351</v>
      </c>
      <c r="R102" s="58" t="s">
        <v>352</v>
      </c>
      <c r="S102" s="58" t="s">
        <v>353</v>
      </c>
      <c r="T102" s="59" t="s">
        <v>354</v>
      </c>
    </row>
    <row r="103" spans="2:65" s="1" customFormat="1" ht="22.9" customHeight="1">
      <c r="B103" s="33"/>
      <c r="C103" s="62" t="s">
        <v>355</v>
      </c>
      <c r="J103" s="118">
        <f>BK103</f>
        <v>0</v>
      </c>
      <c r="L103" s="33"/>
      <c r="M103" s="60"/>
      <c r="N103" s="51"/>
      <c r="O103" s="51"/>
      <c r="P103" s="119">
        <f>P104+P141</f>
        <v>0</v>
      </c>
      <c r="Q103" s="51"/>
      <c r="R103" s="119">
        <f>R104+R141</f>
        <v>34.480122999999992</v>
      </c>
      <c r="S103" s="51"/>
      <c r="T103" s="120">
        <f>T104+T141</f>
        <v>0</v>
      </c>
      <c r="AT103" s="18" t="s">
        <v>76</v>
      </c>
      <c r="AU103" s="18" t="s">
        <v>313</v>
      </c>
      <c r="BK103" s="121">
        <f>BK104+BK141</f>
        <v>0</v>
      </c>
    </row>
    <row r="104" spans="2:65" s="11" customFormat="1" ht="25.9" customHeight="1">
      <c r="B104" s="122"/>
      <c r="D104" s="123" t="s">
        <v>76</v>
      </c>
      <c r="E104" s="124" t="s">
        <v>356</v>
      </c>
      <c r="F104" s="124" t="s">
        <v>356</v>
      </c>
      <c r="I104" s="125"/>
      <c r="J104" s="126">
        <f>BK104</f>
        <v>0</v>
      </c>
      <c r="L104" s="122"/>
      <c r="M104" s="127"/>
      <c r="P104" s="128">
        <f>P105+P133+P137</f>
        <v>0</v>
      </c>
      <c r="R104" s="128">
        <f>R105+R133+R137</f>
        <v>32.437799999999996</v>
      </c>
      <c r="T104" s="129">
        <f>T105+T133+T137</f>
        <v>0</v>
      </c>
      <c r="AR104" s="123" t="s">
        <v>84</v>
      </c>
      <c r="AT104" s="130" t="s">
        <v>76</v>
      </c>
      <c r="AU104" s="130" t="s">
        <v>77</v>
      </c>
      <c r="AY104" s="123" t="s">
        <v>358</v>
      </c>
      <c r="BK104" s="131">
        <f>BK105+BK133+BK137</f>
        <v>0</v>
      </c>
    </row>
    <row r="105" spans="2:65" s="11" customFormat="1" ht="22.9" customHeight="1">
      <c r="B105" s="122"/>
      <c r="D105" s="123" t="s">
        <v>76</v>
      </c>
      <c r="E105" s="132" t="s">
        <v>84</v>
      </c>
      <c r="F105" s="132" t="s">
        <v>359</v>
      </c>
      <c r="I105" s="125"/>
      <c r="J105" s="133">
        <f>BK105</f>
        <v>0</v>
      </c>
      <c r="L105" s="122"/>
      <c r="M105" s="127"/>
      <c r="P105" s="128">
        <f>SUM(P106:P132)</f>
        <v>0</v>
      </c>
      <c r="R105" s="128">
        <f>SUM(R106:R132)</f>
        <v>32.437799999999996</v>
      </c>
      <c r="T105" s="129">
        <f>SUM(T106:T132)</f>
        <v>0</v>
      </c>
      <c r="AR105" s="123" t="s">
        <v>84</v>
      </c>
      <c r="AT105" s="130" t="s">
        <v>76</v>
      </c>
      <c r="AU105" s="130" t="s">
        <v>84</v>
      </c>
      <c r="AY105" s="123" t="s">
        <v>358</v>
      </c>
      <c r="BK105" s="131">
        <f>SUM(BK106:BK132)</f>
        <v>0</v>
      </c>
    </row>
    <row r="106" spans="2:65" s="1" customFormat="1" ht="33" customHeight="1">
      <c r="B106" s="33"/>
      <c r="C106" s="134" t="s">
        <v>84</v>
      </c>
      <c r="D106" s="134" t="s">
        <v>360</v>
      </c>
      <c r="E106" s="135" t="s">
        <v>2988</v>
      </c>
      <c r="F106" s="136" t="s">
        <v>2989</v>
      </c>
      <c r="G106" s="137" t="s">
        <v>209</v>
      </c>
      <c r="H106" s="138">
        <v>18</v>
      </c>
      <c r="I106" s="139"/>
      <c r="J106" s="140">
        <f>ROUND(I106*H106,2)</f>
        <v>0</v>
      </c>
      <c r="K106" s="136" t="s">
        <v>402</v>
      </c>
      <c r="L106" s="33"/>
      <c r="M106" s="141" t="s">
        <v>19</v>
      </c>
      <c r="N106" s="142" t="s">
        <v>49</v>
      </c>
      <c r="P106" s="143">
        <f>O106*H106</f>
        <v>0</v>
      </c>
      <c r="Q106" s="143">
        <v>0</v>
      </c>
      <c r="R106" s="143">
        <f>Q106*H106</f>
        <v>0</v>
      </c>
      <c r="S106" s="143">
        <v>0</v>
      </c>
      <c r="T106" s="144">
        <f>S106*H106</f>
        <v>0</v>
      </c>
      <c r="AR106" s="145" t="s">
        <v>364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364</v>
      </c>
      <c r="BM106" s="145" t="s">
        <v>6602</v>
      </c>
    </row>
    <row r="107" spans="2:65" s="1" customFormat="1" ht="11.25">
      <c r="B107" s="33"/>
      <c r="D107" s="147" t="s">
        <v>366</v>
      </c>
      <c r="F107" s="148" t="s">
        <v>2991</v>
      </c>
      <c r="I107" s="149"/>
      <c r="L107" s="33"/>
      <c r="M107" s="150"/>
      <c r="T107" s="54"/>
      <c r="AT107" s="18" t="s">
        <v>366</v>
      </c>
      <c r="AU107" s="18" t="s">
        <v>90</v>
      </c>
    </row>
    <row r="108" spans="2:65" s="13" customFormat="1" ht="33.75">
      <c r="B108" s="158"/>
      <c r="D108" s="152" t="s">
        <v>368</v>
      </c>
      <c r="E108" s="159" t="s">
        <v>19</v>
      </c>
      <c r="F108" s="160" t="s">
        <v>6603</v>
      </c>
      <c r="H108" s="161">
        <v>18</v>
      </c>
      <c r="I108" s="162"/>
      <c r="L108" s="158"/>
      <c r="M108" s="163"/>
      <c r="T108" s="164"/>
      <c r="AT108" s="159" t="s">
        <v>368</v>
      </c>
      <c r="AU108" s="159" t="s">
        <v>90</v>
      </c>
      <c r="AV108" s="13" t="s">
        <v>90</v>
      </c>
      <c r="AW108" s="13" t="s">
        <v>36</v>
      </c>
      <c r="AX108" s="13" t="s">
        <v>77</v>
      </c>
      <c r="AY108" s="159" t="s">
        <v>358</v>
      </c>
    </row>
    <row r="109" spans="2:65" s="14" customFormat="1" ht="11.25">
      <c r="B109" s="165"/>
      <c r="D109" s="152" t="s">
        <v>368</v>
      </c>
      <c r="E109" s="166" t="s">
        <v>19</v>
      </c>
      <c r="F109" s="167" t="s">
        <v>371</v>
      </c>
      <c r="H109" s="168">
        <v>18</v>
      </c>
      <c r="I109" s="169"/>
      <c r="L109" s="165"/>
      <c r="M109" s="170"/>
      <c r="T109" s="171"/>
      <c r="AT109" s="166" t="s">
        <v>368</v>
      </c>
      <c r="AU109" s="166" t="s">
        <v>90</v>
      </c>
      <c r="AV109" s="14" t="s">
        <v>364</v>
      </c>
      <c r="AW109" s="14" t="s">
        <v>36</v>
      </c>
      <c r="AX109" s="14" t="s">
        <v>84</v>
      </c>
      <c r="AY109" s="166" t="s">
        <v>358</v>
      </c>
    </row>
    <row r="110" spans="2:65" s="1" customFormat="1" ht="21.75" customHeight="1">
      <c r="B110" s="33"/>
      <c r="C110" s="134" t="s">
        <v>90</v>
      </c>
      <c r="D110" s="134" t="s">
        <v>360</v>
      </c>
      <c r="E110" s="135" t="s">
        <v>2993</v>
      </c>
      <c r="F110" s="136" t="s">
        <v>2994</v>
      </c>
      <c r="G110" s="137" t="s">
        <v>195</v>
      </c>
      <c r="H110" s="138">
        <v>45</v>
      </c>
      <c r="I110" s="139"/>
      <c r="J110" s="140">
        <f>ROUND(I110*H110,2)</f>
        <v>0</v>
      </c>
      <c r="K110" s="136" t="s">
        <v>402</v>
      </c>
      <c r="L110" s="33"/>
      <c r="M110" s="141" t="s">
        <v>19</v>
      </c>
      <c r="N110" s="142" t="s">
        <v>49</v>
      </c>
      <c r="P110" s="143">
        <f>O110*H110</f>
        <v>0</v>
      </c>
      <c r="Q110" s="143">
        <v>8.4000000000000003E-4</v>
      </c>
      <c r="R110" s="143">
        <f>Q110*H110</f>
        <v>3.78E-2</v>
      </c>
      <c r="S110" s="143">
        <v>0</v>
      </c>
      <c r="T110" s="144">
        <f>S110*H110</f>
        <v>0</v>
      </c>
      <c r="AR110" s="145" t="s">
        <v>364</v>
      </c>
      <c r="AT110" s="145" t="s">
        <v>360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364</v>
      </c>
      <c r="BM110" s="145" t="s">
        <v>6604</v>
      </c>
    </row>
    <row r="111" spans="2:65" s="1" customFormat="1" ht="11.25">
      <c r="B111" s="33"/>
      <c r="D111" s="147" t="s">
        <v>366</v>
      </c>
      <c r="F111" s="148" t="s">
        <v>2996</v>
      </c>
      <c r="I111" s="149"/>
      <c r="L111" s="33"/>
      <c r="M111" s="150"/>
      <c r="T111" s="54"/>
      <c r="AT111" s="18" t="s">
        <v>366</v>
      </c>
      <c r="AU111" s="18" t="s">
        <v>90</v>
      </c>
    </row>
    <row r="112" spans="2:65" s="13" customFormat="1" ht="33.75">
      <c r="B112" s="158"/>
      <c r="D112" s="152" t="s">
        <v>368</v>
      </c>
      <c r="E112" s="159" t="s">
        <v>19</v>
      </c>
      <c r="F112" s="160" t="s">
        <v>6605</v>
      </c>
      <c r="H112" s="161">
        <v>45</v>
      </c>
      <c r="I112" s="162"/>
      <c r="L112" s="158"/>
      <c r="M112" s="163"/>
      <c r="T112" s="164"/>
      <c r="AT112" s="159" t="s">
        <v>368</v>
      </c>
      <c r="AU112" s="159" t="s">
        <v>90</v>
      </c>
      <c r="AV112" s="13" t="s">
        <v>90</v>
      </c>
      <c r="AW112" s="13" t="s">
        <v>36</v>
      </c>
      <c r="AX112" s="13" t="s">
        <v>84</v>
      </c>
      <c r="AY112" s="159" t="s">
        <v>358</v>
      </c>
    </row>
    <row r="113" spans="2:65" s="1" customFormat="1" ht="24.2" customHeight="1">
      <c r="B113" s="33"/>
      <c r="C113" s="134" t="s">
        <v>97</v>
      </c>
      <c r="D113" s="134" t="s">
        <v>360</v>
      </c>
      <c r="E113" s="135" t="s">
        <v>2998</v>
      </c>
      <c r="F113" s="136" t="s">
        <v>2999</v>
      </c>
      <c r="G113" s="137" t="s">
        <v>195</v>
      </c>
      <c r="H113" s="138">
        <v>45</v>
      </c>
      <c r="I113" s="139"/>
      <c r="J113" s="140">
        <f>ROUND(I113*H113,2)</f>
        <v>0</v>
      </c>
      <c r="K113" s="136" t="s">
        <v>402</v>
      </c>
      <c r="L113" s="33"/>
      <c r="M113" s="141" t="s">
        <v>19</v>
      </c>
      <c r="N113" s="142" t="s">
        <v>49</v>
      </c>
      <c r="P113" s="143">
        <f>O113*H113</f>
        <v>0</v>
      </c>
      <c r="Q113" s="143">
        <v>0</v>
      </c>
      <c r="R113" s="143">
        <f>Q113*H113</f>
        <v>0</v>
      </c>
      <c r="S113" s="143">
        <v>0</v>
      </c>
      <c r="T113" s="144">
        <f>S113*H113</f>
        <v>0</v>
      </c>
      <c r="AR113" s="145" t="s">
        <v>364</v>
      </c>
      <c r="AT113" s="145" t="s">
        <v>360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364</v>
      </c>
      <c r="BM113" s="145" t="s">
        <v>6606</v>
      </c>
    </row>
    <row r="114" spans="2:65" s="1" customFormat="1" ht="11.25">
      <c r="B114" s="33"/>
      <c r="D114" s="147" t="s">
        <v>366</v>
      </c>
      <c r="F114" s="148" t="s">
        <v>3001</v>
      </c>
      <c r="I114" s="149"/>
      <c r="L114" s="33"/>
      <c r="M114" s="150"/>
      <c r="T114" s="54"/>
      <c r="AT114" s="18" t="s">
        <v>366</v>
      </c>
      <c r="AU114" s="18" t="s">
        <v>90</v>
      </c>
    </row>
    <row r="115" spans="2:65" s="13" customFormat="1" ht="33.75">
      <c r="B115" s="158"/>
      <c r="D115" s="152" t="s">
        <v>368</v>
      </c>
      <c r="E115" s="159" t="s">
        <v>19</v>
      </c>
      <c r="F115" s="160" t="s">
        <v>6605</v>
      </c>
      <c r="H115" s="161">
        <v>45</v>
      </c>
      <c r="I115" s="162"/>
      <c r="L115" s="158"/>
      <c r="M115" s="163"/>
      <c r="T115" s="164"/>
      <c r="AT115" s="159" t="s">
        <v>368</v>
      </c>
      <c r="AU115" s="159" t="s">
        <v>90</v>
      </c>
      <c r="AV115" s="13" t="s">
        <v>90</v>
      </c>
      <c r="AW115" s="13" t="s">
        <v>36</v>
      </c>
      <c r="AX115" s="13" t="s">
        <v>84</v>
      </c>
      <c r="AY115" s="159" t="s">
        <v>358</v>
      </c>
    </row>
    <row r="116" spans="2:65" s="1" customFormat="1" ht="24.2" customHeight="1">
      <c r="B116" s="33"/>
      <c r="C116" s="134" t="s">
        <v>364</v>
      </c>
      <c r="D116" s="134" t="s">
        <v>360</v>
      </c>
      <c r="E116" s="135" t="s">
        <v>3003</v>
      </c>
      <c r="F116" s="136" t="s">
        <v>3004</v>
      </c>
      <c r="G116" s="137" t="s">
        <v>209</v>
      </c>
      <c r="H116" s="138">
        <v>18</v>
      </c>
      <c r="I116" s="139"/>
      <c r="J116" s="140">
        <f>ROUND(I116*H116,2)</f>
        <v>0</v>
      </c>
      <c r="K116" s="136" t="s">
        <v>402</v>
      </c>
      <c r="L116" s="33"/>
      <c r="M116" s="141" t="s">
        <v>19</v>
      </c>
      <c r="N116" s="142" t="s">
        <v>49</v>
      </c>
      <c r="P116" s="143">
        <f>O116*H116</f>
        <v>0</v>
      </c>
      <c r="Q116" s="143">
        <v>0</v>
      </c>
      <c r="R116" s="143">
        <f>Q116*H116</f>
        <v>0</v>
      </c>
      <c r="S116" s="143">
        <v>0</v>
      </c>
      <c r="T116" s="144">
        <f>S116*H116</f>
        <v>0</v>
      </c>
      <c r="AR116" s="145" t="s">
        <v>364</v>
      </c>
      <c r="AT116" s="145" t="s">
        <v>360</v>
      </c>
      <c r="AU116" s="145" t="s">
        <v>90</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364</v>
      </c>
      <c r="BM116" s="145" t="s">
        <v>6607</v>
      </c>
    </row>
    <row r="117" spans="2:65" s="1" customFormat="1" ht="11.25">
      <c r="B117" s="33"/>
      <c r="D117" s="147" t="s">
        <v>366</v>
      </c>
      <c r="F117" s="148" t="s">
        <v>3006</v>
      </c>
      <c r="I117" s="149"/>
      <c r="L117" s="33"/>
      <c r="M117" s="150"/>
      <c r="T117" s="54"/>
      <c r="AT117" s="18" t="s">
        <v>366</v>
      </c>
      <c r="AU117" s="18" t="s">
        <v>90</v>
      </c>
    </row>
    <row r="118" spans="2:65" s="13" customFormat="1" ht="11.25">
      <c r="B118" s="158"/>
      <c r="D118" s="152" t="s">
        <v>368</v>
      </c>
      <c r="E118" s="159" t="s">
        <v>19</v>
      </c>
      <c r="F118" s="160" t="s">
        <v>6608</v>
      </c>
      <c r="H118" s="161">
        <v>18</v>
      </c>
      <c r="I118" s="162"/>
      <c r="L118" s="158"/>
      <c r="M118" s="163"/>
      <c r="T118" s="164"/>
      <c r="AT118" s="159" t="s">
        <v>368</v>
      </c>
      <c r="AU118" s="159" t="s">
        <v>90</v>
      </c>
      <c r="AV118" s="13" t="s">
        <v>90</v>
      </c>
      <c r="AW118" s="13" t="s">
        <v>36</v>
      </c>
      <c r="AX118" s="13" t="s">
        <v>84</v>
      </c>
      <c r="AY118" s="159" t="s">
        <v>358</v>
      </c>
    </row>
    <row r="119" spans="2:65" s="1" customFormat="1" ht="24.2" customHeight="1">
      <c r="B119" s="33"/>
      <c r="C119" s="134" t="s">
        <v>388</v>
      </c>
      <c r="D119" s="134" t="s">
        <v>360</v>
      </c>
      <c r="E119" s="135" t="s">
        <v>3008</v>
      </c>
      <c r="F119" s="136" t="s">
        <v>3009</v>
      </c>
      <c r="G119" s="137" t="s">
        <v>209</v>
      </c>
      <c r="H119" s="138">
        <v>18</v>
      </c>
      <c r="I119" s="139"/>
      <c r="J119" s="140">
        <f>ROUND(I119*H119,2)</f>
        <v>0</v>
      </c>
      <c r="K119" s="136" t="s">
        <v>402</v>
      </c>
      <c r="L119" s="33"/>
      <c r="M119" s="141" t="s">
        <v>19</v>
      </c>
      <c r="N119" s="142" t="s">
        <v>49</v>
      </c>
      <c r="P119" s="143">
        <f>O119*H119</f>
        <v>0</v>
      </c>
      <c r="Q119" s="143">
        <v>0</v>
      </c>
      <c r="R119" s="143">
        <f>Q119*H119</f>
        <v>0</v>
      </c>
      <c r="S119" s="143">
        <v>0</v>
      </c>
      <c r="T119" s="144">
        <f>S119*H119</f>
        <v>0</v>
      </c>
      <c r="AR119" s="145" t="s">
        <v>364</v>
      </c>
      <c r="AT119" s="145" t="s">
        <v>360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364</v>
      </c>
      <c r="BM119" s="145" t="s">
        <v>6609</v>
      </c>
    </row>
    <row r="120" spans="2:65" s="1" customFormat="1" ht="11.25">
      <c r="B120" s="33"/>
      <c r="D120" s="147" t="s">
        <v>366</v>
      </c>
      <c r="F120" s="148" t="s">
        <v>3011</v>
      </c>
      <c r="I120" s="149"/>
      <c r="L120" s="33"/>
      <c r="M120" s="150"/>
      <c r="T120" s="54"/>
      <c r="AT120" s="18" t="s">
        <v>366</v>
      </c>
      <c r="AU120" s="18" t="s">
        <v>90</v>
      </c>
    </row>
    <row r="121" spans="2:65" s="13" customFormat="1" ht="11.25">
      <c r="B121" s="158"/>
      <c r="D121" s="152" t="s">
        <v>368</v>
      </c>
      <c r="E121" s="159" t="s">
        <v>19</v>
      </c>
      <c r="F121" s="160" t="s">
        <v>6610</v>
      </c>
      <c r="H121" s="161">
        <v>18</v>
      </c>
      <c r="I121" s="162"/>
      <c r="L121" s="158"/>
      <c r="M121" s="163"/>
      <c r="T121" s="164"/>
      <c r="AT121" s="159" t="s">
        <v>368</v>
      </c>
      <c r="AU121" s="159" t="s">
        <v>90</v>
      </c>
      <c r="AV121" s="13" t="s">
        <v>90</v>
      </c>
      <c r="AW121" s="13" t="s">
        <v>36</v>
      </c>
      <c r="AX121" s="13" t="s">
        <v>84</v>
      </c>
      <c r="AY121" s="159" t="s">
        <v>358</v>
      </c>
    </row>
    <row r="122" spans="2:65" s="1" customFormat="1" ht="16.5" customHeight="1">
      <c r="B122" s="33"/>
      <c r="C122" s="134" t="s">
        <v>394</v>
      </c>
      <c r="D122" s="134" t="s">
        <v>360</v>
      </c>
      <c r="E122" s="135" t="s">
        <v>423</v>
      </c>
      <c r="F122" s="136" t="s">
        <v>3013</v>
      </c>
      <c r="G122" s="137" t="s">
        <v>209</v>
      </c>
      <c r="H122" s="138">
        <v>18</v>
      </c>
      <c r="I122" s="139"/>
      <c r="J122" s="140">
        <f>ROUND(I122*H122,2)</f>
        <v>0</v>
      </c>
      <c r="K122" s="136" t="s">
        <v>402</v>
      </c>
      <c r="L122" s="33"/>
      <c r="M122" s="141" t="s">
        <v>19</v>
      </c>
      <c r="N122" s="142" t="s">
        <v>49</v>
      </c>
      <c r="P122" s="143">
        <f>O122*H122</f>
        <v>0</v>
      </c>
      <c r="Q122" s="143">
        <v>0</v>
      </c>
      <c r="R122" s="143">
        <f>Q122*H122</f>
        <v>0</v>
      </c>
      <c r="S122" s="143">
        <v>0</v>
      </c>
      <c r="T122" s="144">
        <f>S122*H122</f>
        <v>0</v>
      </c>
      <c r="AR122" s="145" t="s">
        <v>364</v>
      </c>
      <c r="AT122" s="145" t="s">
        <v>360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364</v>
      </c>
      <c r="BM122" s="145" t="s">
        <v>6611</v>
      </c>
    </row>
    <row r="123" spans="2:65" s="1" customFormat="1" ht="11.25">
      <c r="B123" s="33"/>
      <c r="D123" s="147" t="s">
        <v>366</v>
      </c>
      <c r="F123" s="148" t="s">
        <v>3015</v>
      </c>
      <c r="I123" s="149"/>
      <c r="L123" s="33"/>
      <c r="M123" s="150"/>
      <c r="T123" s="54"/>
      <c r="AT123" s="18" t="s">
        <v>366</v>
      </c>
      <c r="AU123" s="18" t="s">
        <v>90</v>
      </c>
    </row>
    <row r="124" spans="2:65" s="13" customFormat="1" ht="11.25">
      <c r="B124" s="158"/>
      <c r="D124" s="152" t="s">
        <v>368</v>
      </c>
      <c r="E124" s="159" t="s">
        <v>19</v>
      </c>
      <c r="F124" s="160" t="s">
        <v>6610</v>
      </c>
      <c r="H124" s="161">
        <v>18</v>
      </c>
      <c r="I124" s="162"/>
      <c r="L124" s="158"/>
      <c r="M124" s="163"/>
      <c r="T124" s="164"/>
      <c r="AT124" s="159" t="s">
        <v>368</v>
      </c>
      <c r="AU124" s="159" t="s">
        <v>90</v>
      </c>
      <c r="AV124" s="13" t="s">
        <v>90</v>
      </c>
      <c r="AW124" s="13" t="s">
        <v>36</v>
      </c>
      <c r="AX124" s="13" t="s">
        <v>84</v>
      </c>
      <c r="AY124" s="159" t="s">
        <v>358</v>
      </c>
    </row>
    <row r="125" spans="2:65" s="1" customFormat="1" ht="24.2" customHeight="1">
      <c r="B125" s="33"/>
      <c r="C125" s="134" t="s">
        <v>399</v>
      </c>
      <c r="D125" s="134" t="s">
        <v>360</v>
      </c>
      <c r="E125" s="135" t="s">
        <v>3016</v>
      </c>
      <c r="F125" s="136" t="s">
        <v>3017</v>
      </c>
      <c r="G125" s="137" t="s">
        <v>443</v>
      </c>
      <c r="H125" s="138">
        <v>32.4</v>
      </c>
      <c r="I125" s="139"/>
      <c r="J125" s="140">
        <f>ROUND(I125*H125,2)</f>
        <v>0</v>
      </c>
      <c r="K125" s="136" t="s">
        <v>402</v>
      </c>
      <c r="L125" s="33"/>
      <c r="M125" s="141" t="s">
        <v>19</v>
      </c>
      <c r="N125" s="142" t="s">
        <v>49</v>
      </c>
      <c r="P125" s="143">
        <f>O125*H125</f>
        <v>0</v>
      </c>
      <c r="Q125" s="143">
        <v>0</v>
      </c>
      <c r="R125" s="143">
        <f>Q125*H125</f>
        <v>0</v>
      </c>
      <c r="S125" s="143">
        <v>0</v>
      </c>
      <c r="T125" s="144">
        <f>S125*H125</f>
        <v>0</v>
      </c>
      <c r="AR125" s="145" t="s">
        <v>364</v>
      </c>
      <c r="AT125" s="145" t="s">
        <v>360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364</v>
      </c>
      <c r="BM125" s="145" t="s">
        <v>6612</v>
      </c>
    </row>
    <row r="126" spans="2:65" s="1" customFormat="1" ht="11.25">
      <c r="B126" s="33"/>
      <c r="D126" s="147" t="s">
        <v>366</v>
      </c>
      <c r="F126" s="148" t="s">
        <v>3019</v>
      </c>
      <c r="I126" s="149"/>
      <c r="L126" s="33"/>
      <c r="M126" s="150"/>
      <c r="T126" s="54"/>
      <c r="AT126" s="18" t="s">
        <v>366</v>
      </c>
      <c r="AU126" s="18" t="s">
        <v>90</v>
      </c>
    </row>
    <row r="127" spans="2:65" s="13" customFormat="1" ht="22.5">
      <c r="B127" s="158"/>
      <c r="D127" s="152" t="s">
        <v>368</v>
      </c>
      <c r="E127" s="159" t="s">
        <v>19</v>
      </c>
      <c r="F127" s="160" t="s">
        <v>6613</v>
      </c>
      <c r="H127" s="161">
        <v>32.4</v>
      </c>
      <c r="I127" s="162"/>
      <c r="L127" s="158"/>
      <c r="M127" s="163"/>
      <c r="T127" s="164"/>
      <c r="AT127" s="159" t="s">
        <v>368</v>
      </c>
      <c r="AU127" s="159" t="s">
        <v>90</v>
      </c>
      <c r="AV127" s="13" t="s">
        <v>90</v>
      </c>
      <c r="AW127" s="13" t="s">
        <v>36</v>
      </c>
      <c r="AX127" s="13" t="s">
        <v>84</v>
      </c>
      <c r="AY127" s="159" t="s">
        <v>358</v>
      </c>
    </row>
    <row r="128" spans="2:65" s="1" customFormat="1" ht="24.2" customHeight="1">
      <c r="B128" s="33"/>
      <c r="C128" s="134" t="s">
        <v>406</v>
      </c>
      <c r="D128" s="134" t="s">
        <v>360</v>
      </c>
      <c r="E128" s="135" t="s">
        <v>3026</v>
      </c>
      <c r="F128" s="136" t="s">
        <v>3027</v>
      </c>
      <c r="G128" s="137" t="s">
        <v>209</v>
      </c>
      <c r="H128" s="138">
        <v>13.92</v>
      </c>
      <c r="I128" s="139"/>
      <c r="J128" s="140">
        <f>ROUND(I128*H128,2)</f>
        <v>0</v>
      </c>
      <c r="K128" s="136" t="s">
        <v>402</v>
      </c>
      <c r="L128" s="33"/>
      <c r="M128" s="141" t="s">
        <v>19</v>
      </c>
      <c r="N128" s="142" t="s">
        <v>49</v>
      </c>
      <c r="P128" s="143">
        <f>O128*H128</f>
        <v>0</v>
      </c>
      <c r="Q128" s="143">
        <v>0</v>
      </c>
      <c r="R128" s="143">
        <f>Q128*H128</f>
        <v>0</v>
      </c>
      <c r="S128" s="143">
        <v>0</v>
      </c>
      <c r="T128" s="144">
        <f>S128*H128</f>
        <v>0</v>
      </c>
      <c r="AR128" s="145" t="s">
        <v>364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364</v>
      </c>
      <c r="BM128" s="145" t="s">
        <v>6614</v>
      </c>
    </row>
    <row r="129" spans="2:65" s="1" customFormat="1" ht="11.25">
      <c r="B129" s="33"/>
      <c r="D129" s="147" t="s">
        <v>366</v>
      </c>
      <c r="F129" s="148" t="s">
        <v>3029</v>
      </c>
      <c r="I129" s="149"/>
      <c r="L129" s="33"/>
      <c r="M129" s="150"/>
      <c r="T129" s="54"/>
      <c r="AT129" s="18" t="s">
        <v>366</v>
      </c>
      <c r="AU129" s="18" t="s">
        <v>90</v>
      </c>
    </row>
    <row r="130" spans="2:65" s="13" customFormat="1" ht="33.75">
      <c r="B130" s="158"/>
      <c r="D130" s="152" t="s">
        <v>368</v>
      </c>
      <c r="E130" s="159" t="s">
        <v>19</v>
      </c>
      <c r="F130" s="160" t="s">
        <v>6615</v>
      </c>
      <c r="H130" s="161">
        <v>13.92</v>
      </c>
      <c r="I130" s="162"/>
      <c r="L130" s="158"/>
      <c r="M130" s="163"/>
      <c r="T130" s="164"/>
      <c r="AT130" s="159" t="s">
        <v>368</v>
      </c>
      <c r="AU130" s="159" t="s">
        <v>90</v>
      </c>
      <c r="AV130" s="13" t="s">
        <v>90</v>
      </c>
      <c r="AW130" s="13" t="s">
        <v>36</v>
      </c>
      <c r="AX130" s="13" t="s">
        <v>84</v>
      </c>
      <c r="AY130" s="159" t="s">
        <v>358</v>
      </c>
    </row>
    <row r="131" spans="2:65" s="1" customFormat="1" ht="16.5" customHeight="1">
      <c r="B131" s="33"/>
      <c r="C131" s="179" t="s">
        <v>411</v>
      </c>
      <c r="D131" s="179" t="s">
        <v>440</v>
      </c>
      <c r="E131" s="180" t="s">
        <v>3031</v>
      </c>
      <c r="F131" s="181" t="s">
        <v>3032</v>
      </c>
      <c r="G131" s="182" t="s">
        <v>443</v>
      </c>
      <c r="H131" s="183">
        <v>32.4</v>
      </c>
      <c r="I131" s="184"/>
      <c r="J131" s="185">
        <f>ROUND(I131*H131,2)</f>
        <v>0</v>
      </c>
      <c r="K131" s="181" t="s">
        <v>402</v>
      </c>
      <c r="L131" s="186"/>
      <c r="M131" s="187" t="s">
        <v>19</v>
      </c>
      <c r="N131" s="188" t="s">
        <v>49</v>
      </c>
      <c r="P131" s="143">
        <f>O131*H131</f>
        <v>0</v>
      </c>
      <c r="Q131" s="143">
        <v>1</v>
      </c>
      <c r="R131" s="143">
        <f>Q131*H131</f>
        <v>32.4</v>
      </c>
      <c r="S131" s="143">
        <v>0</v>
      </c>
      <c r="T131" s="144">
        <f>S131*H131</f>
        <v>0</v>
      </c>
      <c r="AR131" s="145" t="s">
        <v>406</v>
      </c>
      <c r="AT131" s="145" t="s">
        <v>440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364</v>
      </c>
      <c r="BM131" s="145" t="s">
        <v>6616</v>
      </c>
    </row>
    <row r="132" spans="2:65" s="13" customFormat="1" ht="11.25">
      <c r="B132" s="158"/>
      <c r="D132" s="152" t="s">
        <v>368</v>
      </c>
      <c r="E132" s="159" t="s">
        <v>19</v>
      </c>
      <c r="F132" s="160" t="s">
        <v>6617</v>
      </c>
      <c r="H132" s="161">
        <v>32.4</v>
      </c>
      <c r="I132" s="162"/>
      <c r="L132" s="158"/>
      <c r="M132" s="163"/>
      <c r="T132" s="164"/>
      <c r="AT132" s="159" t="s">
        <v>368</v>
      </c>
      <c r="AU132" s="159" t="s">
        <v>90</v>
      </c>
      <c r="AV132" s="13" t="s">
        <v>90</v>
      </c>
      <c r="AW132" s="13" t="s">
        <v>36</v>
      </c>
      <c r="AX132" s="13" t="s">
        <v>84</v>
      </c>
      <c r="AY132" s="159" t="s">
        <v>358</v>
      </c>
    </row>
    <row r="133" spans="2:65" s="11" customFormat="1" ht="22.9" customHeight="1">
      <c r="B133" s="122"/>
      <c r="D133" s="123" t="s">
        <v>76</v>
      </c>
      <c r="E133" s="132" t="s">
        <v>90</v>
      </c>
      <c r="F133" s="132" t="s">
        <v>453</v>
      </c>
      <c r="I133" s="125"/>
      <c r="J133" s="133">
        <f>BK133</f>
        <v>0</v>
      </c>
      <c r="L133" s="122"/>
      <c r="M133" s="127"/>
      <c r="P133" s="128">
        <f>SUM(P134:P136)</f>
        <v>0</v>
      </c>
      <c r="R133" s="128">
        <f>SUM(R134:R136)</f>
        <v>0</v>
      </c>
      <c r="T133" s="129">
        <f>SUM(T134:T136)</f>
        <v>0</v>
      </c>
      <c r="AR133" s="123" t="s">
        <v>84</v>
      </c>
      <c r="AT133" s="130" t="s">
        <v>76</v>
      </c>
      <c r="AU133" s="130" t="s">
        <v>84</v>
      </c>
      <c r="AY133" s="123" t="s">
        <v>358</v>
      </c>
      <c r="BK133" s="131">
        <f>SUM(BK134:BK136)</f>
        <v>0</v>
      </c>
    </row>
    <row r="134" spans="2:65" s="1" customFormat="1" ht="24.2" customHeight="1">
      <c r="B134" s="33"/>
      <c r="C134" s="134" t="s">
        <v>417</v>
      </c>
      <c r="D134" s="134" t="s">
        <v>360</v>
      </c>
      <c r="E134" s="135" t="s">
        <v>3035</v>
      </c>
      <c r="F134" s="136" t="s">
        <v>3036</v>
      </c>
      <c r="G134" s="137" t="s">
        <v>195</v>
      </c>
      <c r="H134" s="138">
        <v>81.599999999999994</v>
      </c>
      <c r="I134" s="139"/>
      <c r="J134" s="140">
        <f>ROUND(I134*H134,2)</f>
        <v>0</v>
      </c>
      <c r="K134" s="136" t="s">
        <v>402</v>
      </c>
      <c r="L134" s="33"/>
      <c r="M134" s="141" t="s">
        <v>19</v>
      </c>
      <c r="N134" s="142" t="s">
        <v>49</v>
      </c>
      <c r="P134" s="143">
        <f>O134*H134</f>
        <v>0</v>
      </c>
      <c r="Q134" s="143">
        <v>0</v>
      </c>
      <c r="R134" s="143">
        <f>Q134*H134</f>
        <v>0</v>
      </c>
      <c r="S134" s="143">
        <v>0</v>
      </c>
      <c r="T134" s="144">
        <f>S134*H134</f>
        <v>0</v>
      </c>
      <c r="AR134" s="145" t="s">
        <v>364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364</v>
      </c>
      <c r="BM134" s="145" t="s">
        <v>6618</v>
      </c>
    </row>
    <row r="135" spans="2:65" s="1" customFormat="1" ht="11.25">
      <c r="B135" s="33"/>
      <c r="D135" s="147" t="s">
        <v>366</v>
      </c>
      <c r="F135" s="148" t="s">
        <v>3038</v>
      </c>
      <c r="I135" s="149"/>
      <c r="L135" s="33"/>
      <c r="M135" s="150"/>
      <c r="T135" s="54"/>
      <c r="AT135" s="18" t="s">
        <v>366</v>
      </c>
      <c r="AU135" s="18" t="s">
        <v>90</v>
      </c>
    </row>
    <row r="136" spans="2:65" s="13" customFormat="1" ht="33.75">
      <c r="B136" s="158"/>
      <c r="D136" s="152" t="s">
        <v>368</v>
      </c>
      <c r="E136" s="159" t="s">
        <v>19</v>
      </c>
      <c r="F136" s="160" t="s">
        <v>6619</v>
      </c>
      <c r="H136" s="161">
        <v>81.599999999999994</v>
      </c>
      <c r="I136" s="162"/>
      <c r="L136" s="158"/>
      <c r="M136" s="163"/>
      <c r="T136" s="164"/>
      <c r="AT136" s="159" t="s">
        <v>368</v>
      </c>
      <c r="AU136" s="159" t="s">
        <v>90</v>
      </c>
      <c r="AV136" s="13" t="s">
        <v>90</v>
      </c>
      <c r="AW136" s="13" t="s">
        <v>36</v>
      </c>
      <c r="AX136" s="13" t="s">
        <v>84</v>
      </c>
      <c r="AY136" s="159" t="s">
        <v>358</v>
      </c>
    </row>
    <row r="137" spans="2:65" s="11" customFormat="1" ht="22.9" customHeight="1">
      <c r="B137" s="122"/>
      <c r="D137" s="123" t="s">
        <v>76</v>
      </c>
      <c r="E137" s="132" t="s">
        <v>364</v>
      </c>
      <c r="F137" s="132" t="s">
        <v>764</v>
      </c>
      <c r="I137" s="125"/>
      <c r="J137" s="133">
        <f>BK137</f>
        <v>0</v>
      </c>
      <c r="L137" s="122"/>
      <c r="M137" s="127"/>
      <c r="P137" s="128">
        <f>SUM(P138:P140)</f>
        <v>0</v>
      </c>
      <c r="R137" s="128">
        <f>SUM(R138:R140)</f>
        <v>0</v>
      </c>
      <c r="T137" s="129">
        <f>SUM(T138:T140)</f>
        <v>0</v>
      </c>
      <c r="AR137" s="123" t="s">
        <v>84</v>
      </c>
      <c r="AT137" s="130" t="s">
        <v>76</v>
      </c>
      <c r="AU137" s="130" t="s">
        <v>84</v>
      </c>
      <c r="AY137" s="123" t="s">
        <v>358</v>
      </c>
      <c r="BK137" s="131">
        <f>SUM(BK138:BK140)</f>
        <v>0</v>
      </c>
    </row>
    <row r="138" spans="2:65" s="1" customFormat="1" ht="16.5" customHeight="1">
      <c r="B138" s="33"/>
      <c r="C138" s="134" t="s">
        <v>422</v>
      </c>
      <c r="D138" s="134" t="s">
        <v>360</v>
      </c>
      <c r="E138" s="135" t="s">
        <v>3040</v>
      </c>
      <c r="F138" s="136" t="s">
        <v>3041</v>
      </c>
      <c r="G138" s="137" t="s">
        <v>209</v>
      </c>
      <c r="H138" s="138">
        <v>4.08</v>
      </c>
      <c r="I138" s="139"/>
      <c r="J138" s="140">
        <f>ROUND(I138*H138,2)</f>
        <v>0</v>
      </c>
      <c r="K138" s="136" t="s">
        <v>402</v>
      </c>
      <c r="L138" s="33"/>
      <c r="M138" s="141" t="s">
        <v>19</v>
      </c>
      <c r="N138" s="142" t="s">
        <v>49</v>
      </c>
      <c r="P138" s="143">
        <f>O138*H138</f>
        <v>0</v>
      </c>
      <c r="Q138" s="143">
        <v>0</v>
      </c>
      <c r="R138" s="143">
        <f>Q138*H138</f>
        <v>0</v>
      </c>
      <c r="S138" s="143">
        <v>0</v>
      </c>
      <c r="T138" s="144">
        <f>S138*H138</f>
        <v>0</v>
      </c>
      <c r="AR138" s="145" t="s">
        <v>364</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364</v>
      </c>
      <c r="BM138" s="145" t="s">
        <v>6620</v>
      </c>
    </row>
    <row r="139" spans="2:65" s="1" customFormat="1" ht="11.25">
      <c r="B139" s="33"/>
      <c r="D139" s="147" t="s">
        <v>366</v>
      </c>
      <c r="F139" s="148" t="s">
        <v>3043</v>
      </c>
      <c r="I139" s="149"/>
      <c r="L139" s="33"/>
      <c r="M139" s="150"/>
      <c r="T139" s="54"/>
      <c r="AT139" s="18" t="s">
        <v>366</v>
      </c>
      <c r="AU139" s="18" t="s">
        <v>90</v>
      </c>
    </row>
    <row r="140" spans="2:65" s="13" customFormat="1" ht="33.75">
      <c r="B140" s="158"/>
      <c r="D140" s="152" t="s">
        <v>368</v>
      </c>
      <c r="E140" s="159" t="s">
        <v>19</v>
      </c>
      <c r="F140" s="160" t="s">
        <v>6621</v>
      </c>
      <c r="H140" s="161">
        <v>4.08</v>
      </c>
      <c r="I140" s="162"/>
      <c r="L140" s="158"/>
      <c r="M140" s="163"/>
      <c r="T140" s="164"/>
      <c r="AT140" s="159" t="s">
        <v>368</v>
      </c>
      <c r="AU140" s="159" t="s">
        <v>90</v>
      </c>
      <c r="AV140" s="13" t="s">
        <v>90</v>
      </c>
      <c r="AW140" s="13" t="s">
        <v>36</v>
      </c>
      <c r="AX140" s="13" t="s">
        <v>84</v>
      </c>
      <c r="AY140" s="159" t="s">
        <v>358</v>
      </c>
    </row>
    <row r="141" spans="2:65" s="11" customFormat="1" ht="25.9" customHeight="1">
      <c r="B141" s="122"/>
      <c r="D141" s="123" t="s">
        <v>76</v>
      </c>
      <c r="E141" s="124" t="s">
        <v>1407</v>
      </c>
      <c r="F141" s="124" t="s">
        <v>1408</v>
      </c>
      <c r="I141" s="125"/>
      <c r="J141" s="126">
        <f>BK141</f>
        <v>0</v>
      </c>
      <c r="L141" s="122"/>
      <c r="M141" s="127"/>
      <c r="P141" s="128">
        <f>P142+P239+P400+P404+P512+P540+P544</f>
        <v>0</v>
      </c>
      <c r="R141" s="128">
        <f>R142+R239+R400+R404+R512+R540+R544</f>
        <v>2.0423229999999997</v>
      </c>
      <c r="T141" s="129">
        <f>T142+T239+T400+T404+T512+T540+T544</f>
        <v>0</v>
      </c>
      <c r="AR141" s="123" t="s">
        <v>90</v>
      </c>
      <c r="AT141" s="130" t="s">
        <v>76</v>
      </c>
      <c r="AU141" s="130" t="s">
        <v>77</v>
      </c>
      <c r="AY141" s="123" t="s">
        <v>358</v>
      </c>
      <c r="BK141" s="131">
        <f>BK142+BK239+BK400+BK404+BK512+BK540+BK544</f>
        <v>0</v>
      </c>
    </row>
    <row r="142" spans="2:65" s="11" customFormat="1" ht="22.9" customHeight="1">
      <c r="B142" s="122"/>
      <c r="D142" s="123" t="s">
        <v>76</v>
      </c>
      <c r="E142" s="132" t="s">
        <v>3045</v>
      </c>
      <c r="F142" s="132" t="s">
        <v>3046</v>
      </c>
      <c r="I142" s="125"/>
      <c r="J142" s="133">
        <f>BK142</f>
        <v>0</v>
      </c>
      <c r="L142" s="122"/>
      <c r="M142" s="127"/>
      <c r="P142" s="128">
        <f>SUM(P143:P238)</f>
        <v>0</v>
      </c>
      <c r="R142" s="128">
        <f>SUM(R143:R238)</f>
        <v>0.54622999999999988</v>
      </c>
      <c r="T142" s="129">
        <f>SUM(T143:T238)</f>
        <v>0</v>
      </c>
      <c r="AR142" s="123" t="s">
        <v>90</v>
      </c>
      <c r="AT142" s="130" t="s">
        <v>76</v>
      </c>
      <c r="AU142" s="130" t="s">
        <v>84</v>
      </c>
      <c r="AY142" s="123" t="s">
        <v>358</v>
      </c>
      <c r="BK142" s="131">
        <f>SUM(BK143:BK238)</f>
        <v>0</v>
      </c>
    </row>
    <row r="143" spans="2:65" s="1" customFormat="1" ht="24.2" customHeight="1">
      <c r="B143" s="33"/>
      <c r="C143" s="134" t="s">
        <v>8</v>
      </c>
      <c r="D143" s="134" t="s">
        <v>360</v>
      </c>
      <c r="E143" s="135" t="s">
        <v>3047</v>
      </c>
      <c r="F143" s="136" t="s">
        <v>3048</v>
      </c>
      <c r="G143" s="137" t="s">
        <v>235</v>
      </c>
      <c r="H143" s="138">
        <v>9</v>
      </c>
      <c r="I143" s="139"/>
      <c r="J143" s="140">
        <f>ROUND(I143*H143,2)</f>
        <v>0</v>
      </c>
      <c r="K143" s="136" t="s">
        <v>402</v>
      </c>
      <c r="L143" s="33"/>
      <c r="M143" s="141" t="s">
        <v>19</v>
      </c>
      <c r="N143" s="142" t="s">
        <v>49</v>
      </c>
      <c r="P143" s="143">
        <f>O143*H143</f>
        <v>0</v>
      </c>
      <c r="Q143" s="143">
        <v>1.42E-3</v>
      </c>
      <c r="R143" s="143">
        <f>Q143*H143</f>
        <v>1.278E-2</v>
      </c>
      <c r="S143" s="143">
        <v>0</v>
      </c>
      <c r="T143" s="144">
        <f>S143*H143</f>
        <v>0</v>
      </c>
      <c r="AR143" s="145" t="s">
        <v>454</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454</v>
      </c>
      <c r="BM143" s="145" t="s">
        <v>6622</v>
      </c>
    </row>
    <row r="144" spans="2:65" s="1" customFormat="1" ht="11.25">
      <c r="B144" s="33"/>
      <c r="D144" s="147" t="s">
        <v>366</v>
      </c>
      <c r="F144" s="148" t="s">
        <v>3050</v>
      </c>
      <c r="I144" s="149"/>
      <c r="L144" s="33"/>
      <c r="M144" s="150"/>
      <c r="T144" s="54"/>
      <c r="AT144" s="18" t="s">
        <v>366</v>
      </c>
      <c r="AU144" s="18" t="s">
        <v>90</v>
      </c>
    </row>
    <row r="145" spans="2:65" s="13" customFormat="1" ht="22.5">
      <c r="B145" s="158"/>
      <c r="D145" s="152" t="s">
        <v>368</v>
      </c>
      <c r="E145" s="159" t="s">
        <v>19</v>
      </c>
      <c r="F145" s="160" t="s">
        <v>6623</v>
      </c>
      <c r="H145" s="161">
        <v>9</v>
      </c>
      <c r="I145" s="162"/>
      <c r="L145" s="158"/>
      <c r="M145" s="163"/>
      <c r="T145" s="164"/>
      <c r="AT145" s="159" t="s">
        <v>368</v>
      </c>
      <c r="AU145" s="159" t="s">
        <v>90</v>
      </c>
      <c r="AV145" s="13" t="s">
        <v>90</v>
      </c>
      <c r="AW145" s="13" t="s">
        <v>36</v>
      </c>
      <c r="AX145" s="13" t="s">
        <v>77</v>
      </c>
      <c r="AY145" s="159" t="s">
        <v>358</v>
      </c>
    </row>
    <row r="146" spans="2:65" s="14" customFormat="1" ht="11.25">
      <c r="B146" s="165"/>
      <c r="D146" s="152" t="s">
        <v>368</v>
      </c>
      <c r="E146" s="166" t="s">
        <v>19</v>
      </c>
      <c r="F146" s="167" t="s">
        <v>371</v>
      </c>
      <c r="H146" s="168">
        <v>9</v>
      </c>
      <c r="I146" s="169"/>
      <c r="L146" s="165"/>
      <c r="M146" s="170"/>
      <c r="T146" s="171"/>
      <c r="AT146" s="166" t="s">
        <v>368</v>
      </c>
      <c r="AU146" s="166" t="s">
        <v>90</v>
      </c>
      <c r="AV146" s="14" t="s">
        <v>364</v>
      </c>
      <c r="AW146" s="14" t="s">
        <v>36</v>
      </c>
      <c r="AX146" s="14" t="s">
        <v>84</v>
      </c>
      <c r="AY146" s="166" t="s">
        <v>358</v>
      </c>
    </row>
    <row r="147" spans="2:65" s="1" customFormat="1" ht="24.2" customHeight="1">
      <c r="B147" s="33"/>
      <c r="C147" s="134" t="s">
        <v>434</v>
      </c>
      <c r="D147" s="134" t="s">
        <v>360</v>
      </c>
      <c r="E147" s="135" t="s">
        <v>3052</v>
      </c>
      <c r="F147" s="136" t="s">
        <v>3053</v>
      </c>
      <c r="G147" s="137" t="s">
        <v>235</v>
      </c>
      <c r="H147" s="138">
        <v>28.5</v>
      </c>
      <c r="I147" s="139"/>
      <c r="J147" s="140">
        <f>ROUND(I147*H147,2)</f>
        <v>0</v>
      </c>
      <c r="K147" s="136" t="s">
        <v>402</v>
      </c>
      <c r="L147" s="33"/>
      <c r="M147" s="141" t="s">
        <v>19</v>
      </c>
      <c r="N147" s="142" t="s">
        <v>49</v>
      </c>
      <c r="P147" s="143">
        <f>O147*H147</f>
        <v>0</v>
      </c>
      <c r="Q147" s="143">
        <v>1.97E-3</v>
      </c>
      <c r="R147" s="143">
        <f>Q147*H147</f>
        <v>5.6145E-2</v>
      </c>
      <c r="S147" s="143">
        <v>0</v>
      </c>
      <c r="T147" s="144">
        <f>S147*H147</f>
        <v>0</v>
      </c>
      <c r="AR147" s="145" t="s">
        <v>454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454</v>
      </c>
      <c r="BM147" s="145" t="s">
        <v>6624</v>
      </c>
    </row>
    <row r="148" spans="2:65" s="1" customFormat="1" ht="11.25">
      <c r="B148" s="33"/>
      <c r="D148" s="147" t="s">
        <v>366</v>
      </c>
      <c r="F148" s="148" t="s">
        <v>3055</v>
      </c>
      <c r="I148" s="149"/>
      <c r="L148" s="33"/>
      <c r="M148" s="150"/>
      <c r="T148" s="54"/>
      <c r="AT148" s="18" t="s">
        <v>366</v>
      </c>
      <c r="AU148" s="18" t="s">
        <v>90</v>
      </c>
    </row>
    <row r="149" spans="2:65" s="13" customFormat="1" ht="22.5">
      <c r="B149" s="158"/>
      <c r="D149" s="152" t="s">
        <v>368</v>
      </c>
      <c r="E149" s="159" t="s">
        <v>19</v>
      </c>
      <c r="F149" s="160" t="s">
        <v>6625</v>
      </c>
      <c r="H149" s="161">
        <v>28.5</v>
      </c>
      <c r="I149" s="162"/>
      <c r="L149" s="158"/>
      <c r="M149" s="163"/>
      <c r="T149" s="164"/>
      <c r="AT149" s="159" t="s">
        <v>368</v>
      </c>
      <c r="AU149" s="159" t="s">
        <v>90</v>
      </c>
      <c r="AV149" s="13" t="s">
        <v>90</v>
      </c>
      <c r="AW149" s="13" t="s">
        <v>36</v>
      </c>
      <c r="AX149" s="13" t="s">
        <v>77</v>
      </c>
      <c r="AY149" s="159" t="s">
        <v>358</v>
      </c>
    </row>
    <row r="150" spans="2:65" s="14" customFormat="1" ht="11.25">
      <c r="B150" s="165"/>
      <c r="D150" s="152" t="s">
        <v>368</v>
      </c>
      <c r="E150" s="166" t="s">
        <v>19</v>
      </c>
      <c r="F150" s="167" t="s">
        <v>371</v>
      </c>
      <c r="H150" s="168">
        <v>28.5</v>
      </c>
      <c r="I150" s="169"/>
      <c r="L150" s="165"/>
      <c r="M150" s="170"/>
      <c r="T150" s="171"/>
      <c r="AT150" s="166" t="s">
        <v>368</v>
      </c>
      <c r="AU150" s="166" t="s">
        <v>90</v>
      </c>
      <c r="AV150" s="14" t="s">
        <v>364</v>
      </c>
      <c r="AW150" s="14" t="s">
        <v>36</v>
      </c>
      <c r="AX150" s="14" t="s">
        <v>84</v>
      </c>
      <c r="AY150" s="166" t="s">
        <v>358</v>
      </c>
    </row>
    <row r="151" spans="2:65" s="1" customFormat="1" ht="24.2" customHeight="1">
      <c r="B151" s="33"/>
      <c r="C151" s="134" t="s">
        <v>439</v>
      </c>
      <c r="D151" s="134" t="s">
        <v>360</v>
      </c>
      <c r="E151" s="135" t="s">
        <v>3062</v>
      </c>
      <c r="F151" s="136" t="s">
        <v>3063</v>
      </c>
      <c r="G151" s="137" t="s">
        <v>235</v>
      </c>
      <c r="H151" s="138">
        <v>28.5</v>
      </c>
      <c r="I151" s="139"/>
      <c r="J151" s="140">
        <f>ROUND(I151*H151,2)</f>
        <v>0</v>
      </c>
      <c r="K151" s="136" t="s">
        <v>402</v>
      </c>
      <c r="L151" s="33"/>
      <c r="M151" s="141" t="s">
        <v>19</v>
      </c>
      <c r="N151" s="142" t="s">
        <v>49</v>
      </c>
      <c r="P151" s="143">
        <f>O151*H151</f>
        <v>0</v>
      </c>
      <c r="Q151" s="143">
        <v>4.9199999999999999E-3</v>
      </c>
      <c r="R151" s="143">
        <f>Q151*H151</f>
        <v>0.14021999999999998</v>
      </c>
      <c r="S151" s="143">
        <v>0</v>
      </c>
      <c r="T151" s="144">
        <f>S151*H151</f>
        <v>0</v>
      </c>
      <c r="AR151" s="145" t="s">
        <v>454</v>
      </c>
      <c r="AT151" s="145" t="s">
        <v>360</v>
      </c>
      <c r="AU151" s="145" t="s">
        <v>90</v>
      </c>
      <c r="AY151" s="18" t="s">
        <v>358</v>
      </c>
      <c r="BE151" s="146">
        <f>IF(N151="základní",J151,0)</f>
        <v>0</v>
      </c>
      <c r="BF151" s="146">
        <f>IF(N151="snížená",J151,0)</f>
        <v>0</v>
      </c>
      <c r="BG151" s="146">
        <f>IF(N151="zákl. přenesená",J151,0)</f>
        <v>0</v>
      </c>
      <c r="BH151" s="146">
        <f>IF(N151="sníž. přenesená",J151,0)</f>
        <v>0</v>
      </c>
      <c r="BI151" s="146">
        <f>IF(N151="nulová",J151,0)</f>
        <v>0</v>
      </c>
      <c r="BJ151" s="18" t="s">
        <v>90</v>
      </c>
      <c r="BK151" s="146">
        <f>ROUND(I151*H151,2)</f>
        <v>0</v>
      </c>
      <c r="BL151" s="18" t="s">
        <v>454</v>
      </c>
      <c r="BM151" s="145" t="s">
        <v>6626</v>
      </c>
    </row>
    <row r="152" spans="2:65" s="1" customFormat="1" ht="11.25">
      <c r="B152" s="33"/>
      <c r="D152" s="147" t="s">
        <v>366</v>
      </c>
      <c r="F152" s="148" t="s">
        <v>3065</v>
      </c>
      <c r="I152" s="149"/>
      <c r="L152" s="33"/>
      <c r="M152" s="150"/>
      <c r="T152" s="54"/>
      <c r="AT152" s="18" t="s">
        <v>366</v>
      </c>
      <c r="AU152" s="18" t="s">
        <v>90</v>
      </c>
    </row>
    <row r="153" spans="2:65" s="13" customFormat="1" ht="22.5">
      <c r="B153" s="158"/>
      <c r="D153" s="152" t="s">
        <v>368</v>
      </c>
      <c r="E153" s="159" t="s">
        <v>19</v>
      </c>
      <c r="F153" s="160" t="s">
        <v>6625</v>
      </c>
      <c r="H153" s="161">
        <v>28.5</v>
      </c>
      <c r="I153" s="162"/>
      <c r="L153" s="158"/>
      <c r="M153" s="163"/>
      <c r="T153" s="164"/>
      <c r="AT153" s="159" t="s">
        <v>368</v>
      </c>
      <c r="AU153" s="159" t="s">
        <v>90</v>
      </c>
      <c r="AV153" s="13" t="s">
        <v>90</v>
      </c>
      <c r="AW153" s="13" t="s">
        <v>36</v>
      </c>
      <c r="AX153" s="13" t="s">
        <v>77</v>
      </c>
      <c r="AY153" s="159" t="s">
        <v>358</v>
      </c>
    </row>
    <row r="154" spans="2:65" s="14" customFormat="1" ht="11.25">
      <c r="B154" s="165"/>
      <c r="D154" s="152" t="s">
        <v>368</v>
      </c>
      <c r="E154" s="166" t="s">
        <v>19</v>
      </c>
      <c r="F154" s="167" t="s">
        <v>371</v>
      </c>
      <c r="H154" s="168">
        <v>28.5</v>
      </c>
      <c r="I154" s="169"/>
      <c r="L154" s="165"/>
      <c r="M154" s="170"/>
      <c r="T154" s="171"/>
      <c r="AT154" s="166" t="s">
        <v>368</v>
      </c>
      <c r="AU154" s="166" t="s">
        <v>90</v>
      </c>
      <c r="AV154" s="14" t="s">
        <v>364</v>
      </c>
      <c r="AW154" s="14" t="s">
        <v>36</v>
      </c>
      <c r="AX154" s="14" t="s">
        <v>84</v>
      </c>
      <c r="AY154" s="166" t="s">
        <v>358</v>
      </c>
    </row>
    <row r="155" spans="2:65" s="1" customFormat="1" ht="24.2" customHeight="1">
      <c r="B155" s="33"/>
      <c r="C155" s="134" t="s">
        <v>447</v>
      </c>
      <c r="D155" s="134" t="s">
        <v>360</v>
      </c>
      <c r="E155" s="135" t="s">
        <v>3067</v>
      </c>
      <c r="F155" s="136" t="s">
        <v>3068</v>
      </c>
      <c r="G155" s="137" t="s">
        <v>235</v>
      </c>
      <c r="H155" s="138">
        <v>3</v>
      </c>
      <c r="I155" s="139"/>
      <c r="J155" s="140">
        <f>ROUND(I155*H155,2)</f>
        <v>0</v>
      </c>
      <c r="K155" s="136" t="s">
        <v>402</v>
      </c>
      <c r="L155" s="33"/>
      <c r="M155" s="141" t="s">
        <v>19</v>
      </c>
      <c r="N155" s="142" t="s">
        <v>49</v>
      </c>
      <c r="P155" s="143">
        <f>O155*H155</f>
        <v>0</v>
      </c>
      <c r="Q155" s="143">
        <v>8.5599999999999999E-3</v>
      </c>
      <c r="R155" s="143">
        <f>Q155*H155</f>
        <v>2.5680000000000001E-2</v>
      </c>
      <c r="S155" s="143">
        <v>0</v>
      </c>
      <c r="T155" s="144">
        <f>S155*H155</f>
        <v>0</v>
      </c>
      <c r="AR155" s="145" t="s">
        <v>454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6627</v>
      </c>
    </row>
    <row r="156" spans="2:65" s="1" customFormat="1" ht="11.25">
      <c r="B156" s="33"/>
      <c r="D156" s="147" t="s">
        <v>366</v>
      </c>
      <c r="F156" s="148" t="s">
        <v>3070</v>
      </c>
      <c r="I156" s="149"/>
      <c r="L156" s="33"/>
      <c r="M156" s="150"/>
      <c r="T156" s="54"/>
      <c r="AT156" s="18" t="s">
        <v>366</v>
      </c>
      <c r="AU156" s="18" t="s">
        <v>90</v>
      </c>
    </row>
    <row r="157" spans="2:65" s="13" customFormat="1" ht="11.25">
      <c r="B157" s="158"/>
      <c r="D157" s="152" t="s">
        <v>368</v>
      </c>
      <c r="E157" s="159" t="s">
        <v>19</v>
      </c>
      <c r="F157" s="160" t="s">
        <v>3071</v>
      </c>
      <c r="H157" s="161">
        <v>3</v>
      </c>
      <c r="I157" s="162"/>
      <c r="L157" s="158"/>
      <c r="M157" s="163"/>
      <c r="T157" s="164"/>
      <c r="AT157" s="159" t="s">
        <v>368</v>
      </c>
      <c r="AU157" s="159" t="s">
        <v>90</v>
      </c>
      <c r="AV157" s="13" t="s">
        <v>90</v>
      </c>
      <c r="AW157" s="13" t="s">
        <v>36</v>
      </c>
      <c r="AX157" s="13" t="s">
        <v>84</v>
      </c>
      <c r="AY157" s="159" t="s">
        <v>358</v>
      </c>
    </row>
    <row r="158" spans="2:65" s="1" customFormat="1" ht="24.2" customHeight="1">
      <c r="B158" s="33"/>
      <c r="C158" s="134" t="s">
        <v>454</v>
      </c>
      <c r="D158" s="134" t="s">
        <v>360</v>
      </c>
      <c r="E158" s="135" t="s">
        <v>3077</v>
      </c>
      <c r="F158" s="136" t="s">
        <v>3078</v>
      </c>
      <c r="G158" s="137" t="s">
        <v>235</v>
      </c>
      <c r="H158" s="138">
        <v>45</v>
      </c>
      <c r="I158" s="139"/>
      <c r="J158" s="140">
        <f>ROUND(I158*H158,2)</f>
        <v>0</v>
      </c>
      <c r="K158" s="136" t="s">
        <v>402</v>
      </c>
      <c r="L158" s="33"/>
      <c r="M158" s="141" t="s">
        <v>19</v>
      </c>
      <c r="N158" s="142" t="s">
        <v>49</v>
      </c>
      <c r="P158" s="143">
        <f>O158*H158</f>
        <v>0</v>
      </c>
      <c r="Q158" s="143">
        <v>2.0100000000000001E-3</v>
      </c>
      <c r="R158" s="143">
        <f>Q158*H158</f>
        <v>9.0450000000000003E-2</v>
      </c>
      <c r="S158" s="143">
        <v>0</v>
      </c>
      <c r="T158" s="144">
        <f>S158*H158</f>
        <v>0</v>
      </c>
      <c r="AR158" s="145" t="s">
        <v>454</v>
      </c>
      <c r="AT158" s="145" t="s">
        <v>360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454</v>
      </c>
      <c r="BM158" s="145" t="s">
        <v>6628</v>
      </c>
    </row>
    <row r="159" spans="2:65" s="1" customFormat="1" ht="11.25">
      <c r="B159" s="33"/>
      <c r="D159" s="147" t="s">
        <v>366</v>
      </c>
      <c r="F159" s="148" t="s">
        <v>3080</v>
      </c>
      <c r="I159" s="149"/>
      <c r="L159" s="33"/>
      <c r="M159" s="150"/>
      <c r="T159" s="54"/>
      <c r="AT159" s="18" t="s">
        <v>366</v>
      </c>
      <c r="AU159" s="18" t="s">
        <v>90</v>
      </c>
    </row>
    <row r="160" spans="2:65" s="13" customFormat="1" ht="22.5">
      <c r="B160" s="158"/>
      <c r="D160" s="152" t="s">
        <v>368</v>
      </c>
      <c r="E160" s="159" t="s">
        <v>19</v>
      </c>
      <c r="F160" s="160" t="s">
        <v>6629</v>
      </c>
      <c r="H160" s="161">
        <v>45</v>
      </c>
      <c r="I160" s="162"/>
      <c r="L160" s="158"/>
      <c r="M160" s="163"/>
      <c r="T160" s="164"/>
      <c r="AT160" s="159" t="s">
        <v>368</v>
      </c>
      <c r="AU160" s="159" t="s">
        <v>90</v>
      </c>
      <c r="AV160" s="13" t="s">
        <v>90</v>
      </c>
      <c r="AW160" s="13" t="s">
        <v>36</v>
      </c>
      <c r="AX160" s="13" t="s">
        <v>84</v>
      </c>
      <c r="AY160" s="159" t="s">
        <v>358</v>
      </c>
    </row>
    <row r="161" spans="2:65" s="1" customFormat="1" ht="24.2" customHeight="1">
      <c r="B161" s="33"/>
      <c r="C161" s="134" t="s">
        <v>462</v>
      </c>
      <c r="D161" s="134" t="s">
        <v>360</v>
      </c>
      <c r="E161" s="135" t="s">
        <v>3082</v>
      </c>
      <c r="F161" s="136" t="s">
        <v>3083</v>
      </c>
      <c r="G161" s="137" t="s">
        <v>235</v>
      </c>
      <c r="H161" s="138">
        <v>7.5</v>
      </c>
      <c r="I161" s="139"/>
      <c r="J161" s="140">
        <f>ROUND(I161*H161,2)</f>
        <v>0</v>
      </c>
      <c r="K161" s="136" t="s">
        <v>402</v>
      </c>
      <c r="L161" s="33"/>
      <c r="M161" s="141" t="s">
        <v>19</v>
      </c>
      <c r="N161" s="142" t="s">
        <v>49</v>
      </c>
      <c r="P161" s="143">
        <f>O161*H161</f>
        <v>0</v>
      </c>
      <c r="Q161" s="143">
        <v>4.0000000000000002E-4</v>
      </c>
      <c r="R161" s="143">
        <f>Q161*H161</f>
        <v>3.0000000000000001E-3</v>
      </c>
      <c r="S161" s="143">
        <v>0</v>
      </c>
      <c r="T161" s="144">
        <f>S161*H161</f>
        <v>0</v>
      </c>
      <c r="AR161" s="145" t="s">
        <v>454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6630</v>
      </c>
    </row>
    <row r="162" spans="2:65" s="1" customFormat="1" ht="11.25">
      <c r="B162" s="33"/>
      <c r="D162" s="147" t="s">
        <v>366</v>
      </c>
      <c r="F162" s="148" t="s">
        <v>3085</v>
      </c>
      <c r="I162" s="149"/>
      <c r="L162" s="33"/>
      <c r="M162" s="150"/>
      <c r="T162" s="54"/>
      <c r="AT162" s="18" t="s">
        <v>366</v>
      </c>
      <c r="AU162" s="18" t="s">
        <v>90</v>
      </c>
    </row>
    <row r="163" spans="2:65" s="13" customFormat="1" ht="22.5">
      <c r="B163" s="158"/>
      <c r="D163" s="152" t="s">
        <v>368</v>
      </c>
      <c r="E163" s="159" t="s">
        <v>19</v>
      </c>
      <c r="F163" s="160" t="s">
        <v>6631</v>
      </c>
      <c r="H163" s="161">
        <v>7.5</v>
      </c>
      <c r="I163" s="162"/>
      <c r="L163" s="158"/>
      <c r="M163" s="163"/>
      <c r="T163" s="164"/>
      <c r="AT163" s="159" t="s">
        <v>368</v>
      </c>
      <c r="AU163" s="159" t="s">
        <v>90</v>
      </c>
      <c r="AV163" s="13" t="s">
        <v>90</v>
      </c>
      <c r="AW163" s="13" t="s">
        <v>36</v>
      </c>
      <c r="AX163" s="13" t="s">
        <v>84</v>
      </c>
      <c r="AY163" s="159" t="s">
        <v>358</v>
      </c>
    </row>
    <row r="164" spans="2:65" s="1" customFormat="1" ht="24.2" customHeight="1">
      <c r="B164" s="33"/>
      <c r="C164" s="134" t="s">
        <v>468</v>
      </c>
      <c r="D164" s="134" t="s">
        <v>360</v>
      </c>
      <c r="E164" s="135" t="s">
        <v>3087</v>
      </c>
      <c r="F164" s="136" t="s">
        <v>3088</v>
      </c>
      <c r="G164" s="137" t="s">
        <v>235</v>
      </c>
      <c r="H164" s="138">
        <v>19.5</v>
      </c>
      <c r="I164" s="139"/>
      <c r="J164" s="140">
        <f>ROUND(I164*H164,2)</f>
        <v>0</v>
      </c>
      <c r="K164" s="136" t="s">
        <v>402</v>
      </c>
      <c r="L164" s="33"/>
      <c r="M164" s="141" t="s">
        <v>19</v>
      </c>
      <c r="N164" s="142" t="s">
        <v>49</v>
      </c>
      <c r="P164" s="143">
        <f>O164*H164</f>
        <v>0</v>
      </c>
      <c r="Q164" s="143">
        <v>4.0999999999999999E-4</v>
      </c>
      <c r="R164" s="143">
        <f>Q164*H164</f>
        <v>7.9950000000000004E-3</v>
      </c>
      <c r="S164" s="143">
        <v>0</v>
      </c>
      <c r="T164" s="144">
        <f>S164*H164</f>
        <v>0</v>
      </c>
      <c r="AR164" s="145" t="s">
        <v>454</v>
      </c>
      <c r="AT164" s="145" t="s">
        <v>360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6632</v>
      </c>
    </row>
    <row r="165" spans="2:65" s="1" customFormat="1" ht="11.25">
      <c r="B165" s="33"/>
      <c r="D165" s="147" t="s">
        <v>366</v>
      </c>
      <c r="F165" s="148" t="s">
        <v>3090</v>
      </c>
      <c r="I165" s="149"/>
      <c r="L165" s="33"/>
      <c r="M165" s="150"/>
      <c r="T165" s="54"/>
      <c r="AT165" s="18" t="s">
        <v>366</v>
      </c>
      <c r="AU165" s="18" t="s">
        <v>90</v>
      </c>
    </row>
    <row r="166" spans="2:65" s="13" customFormat="1" ht="22.5">
      <c r="B166" s="158"/>
      <c r="D166" s="152" t="s">
        <v>368</v>
      </c>
      <c r="E166" s="159" t="s">
        <v>19</v>
      </c>
      <c r="F166" s="160" t="s">
        <v>6633</v>
      </c>
      <c r="H166" s="161">
        <v>19.5</v>
      </c>
      <c r="I166" s="162"/>
      <c r="L166" s="158"/>
      <c r="M166" s="163"/>
      <c r="T166" s="164"/>
      <c r="AT166" s="159" t="s">
        <v>368</v>
      </c>
      <c r="AU166" s="159" t="s">
        <v>90</v>
      </c>
      <c r="AV166" s="13" t="s">
        <v>90</v>
      </c>
      <c r="AW166" s="13" t="s">
        <v>36</v>
      </c>
      <c r="AX166" s="13" t="s">
        <v>84</v>
      </c>
      <c r="AY166" s="159" t="s">
        <v>358</v>
      </c>
    </row>
    <row r="167" spans="2:65" s="1" customFormat="1" ht="24.2" customHeight="1">
      <c r="B167" s="33"/>
      <c r="C167" s="134" t="s">
        <v>473</v>
      </c>
      <c r="D167" s="134" t="s">
        <v>360</v>
      </c>
      <c r="E167" s="135" t="s">
        <v>3092</v>
      </c>
      <c r="F167" s="136" t="s">
        <v>3093</v>
      </c>
      <c r="G167" s="137" t="s">
        <v>235</v>
      </c>
      <c r="H167" s="138">
        <v>10.5</v>
      </c>
      <c r="I167" s="139"/>
      <c r="J167" s="140">
        <f>ROUND(I167*H167,2)</f>
        <v>0</v>
      </c>
      <c r="K167" s="136" t="s">
        <v>402</v>
      </c>
      <c r="L167" s="33"/>
      <c r="M167" s="141" t="s">
        <v>19</v>
      </c>
      <c r="N167" s="142" t="s">
        <v>49</v>
      </c>
      <c r="P167" s="143">
        <f>O167*H167</f>
        <v>0</v>
      </c>
      <c r="Q167" s="143">
        <v>4.8000000000000001E-4</v>
      </c>
      <c r="R167" s="143">
        <f>Q167*H167</f>
        <v>5.0400000000000002E-3</v>
      </c>
      <c r="S167" s="143">
        <v>0</v>
      </c>
      <c r="T167" s="144">
        <f>S167*H167</f>
        <v>0</v>
      </c>
      <c r="AR167" s="145" t="s">
        <v>454</v>
      </c>
      <c r="AT167" s="145" t="s">
        <v>360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6634</v>
      </c>
    </row>
    <row r="168" spans="2:65" s="1" customFormat="1" ht="11.25">
      <c r="B168" s="33"/>
      <c r="D168" s="147" t="s">
        <v>366</v>
      </c>
      <c r="F168" s="148" t="s">
        <v>3095</v>
      </c>
      <c r="I168" s="149"/>
      <c r="L168" s="33"/>
      <c r="M168" s="150"/>
      <c r="T168" s="54"/>
      <c r="AT168" s="18" t="s">
        <v>366</v>
      </c>
      <c r="AU168" s="18" t="s">
        <v>90</v>
      </c>
    </row>
    <row r="169" spans="2:65" s="13" customFormat="1" ht="22.5">
      <c r="B169" s="158"/>
      <c r="D169" s="152" t="s">
        <v>368</v>
      </c>
      <c r="E169" s="159" t="s">
        <v>19</v>
      </c>
      <c r="F169" s="160" t="s">
        <v>6635</v>
      </c>
      <c r="H169" s="161">
        <v>10.5</v>
      </c>
      <c r="I169" s="162"/>
      <c r="L169" s="158"/>
      <c r="M169" s="163"/>
      <c r="T169" s="164"/>
      <c r="AT169" s="159" t="s">
        <v>368</v>
      </c>
      <c r="AU169" s="159" t="s">
        <v>90</v>
      </c>
      <c r="AV169" s="13" t="s">
        <v>90</v>
      </c>
      <c r="AW169" s="13" t="s">
        <v>36</v>
      </c>
      <c r="AX169" s="13" t="s">
        <v>84</v>
      </c>
      <c r="AY169" s="159" t="s">
        <v>358</v>
      </c>
    </row>
    <row r="170" spans="2:65" s="1" customFormat="1" ht="24.2" customHeight="1">
      <c r="B170" s="33"/>
      <c r="C170" s="134" t="s">
        <v>480</v>
      </c>
      <c r="D170" s="134" t="s">
        <v>360</v>
      </c>
      <c r="E170" s="135" t="s">
        <v>3102</v>
      </c>
      <c r="F170" s="136" t="s">
        <v>3103</v>
      </c>
      <c r="G170" s="137" t="s">
        <v>235</v>
      </c>
      <c r="H170" s="138">
        <v>37.5</v>
      </c>
      <c r="I170" s="139"/>
      <c r="J170" s="140">
        <f>ROUND(I170*H170,2)</f>
        <v>0</v>
      </c>
      <c r="K170" s="136" t="s">
        <v>402</v>
      </c>
      <c r="L170" s="33"/>
      <c r="M170" s="141" t="s">
        <v>19</v>
      </c>
      <c r="N170" s="142" t="s">
        <v>49</v>
      </c>
      <c r="P170" s="143">
        <f>O170*H170</f>
        <v>0</v>
      </c>
      <c r="Q170" s="143">
        <v>2.2399999999999998E-3</v>
      </c>
      <c r="R170" s="143">
        <f>Q170*H170</f>
        <v>8.3999999999999991E-2</v>
      </c>
      <c r="S170" s="143">
        <v>0</v>
      </c>
      <c r="T170" s="144">
        <f>S170*H170</f>
        <v>0</v>
      </c>
      <c r="AR170" s="145" t="s">
        <v>454</v>
      </c>
      <c r="AT170" s="145" t="s">
        <v>360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6636</v>
      </c>
    </row>
    <row r="171" spans="2:65" s="1" customFormat="1" ht="11.25">
      <c r="B171" s="33"/>
      <c r="D171" s="147" t="s">
        <v>366</v>
      </c>
      <c r="F171" s="148" t="s">
        <v>3105</v>
      </c>
      <c r="I171" s="149"/>
      <c r="L171" s="33"/>
      <c r="M171" s="150"/>
      <c r="T171" s="54"/>
      <c r="AT171" s="18" t="s">
        <v>366</v>
      </c>
      <c r="AU171" s="18" t="s">
        <v>90</v>
      </c>
    </row>
    <row r="172" spans="2:65" s="13" customFormat="1" ht="22.5">
      <c r="B172" s="158"/>
      <c r="D172" s="152" t="s">
        <v>368</v>
      </c>
      <c r="E172" s="159" t="s">
        <v>19</v>
      </c>
      <c r="F172" s="160" t="s">
        <v>6637</v>
      </c>
      <c r="H172" s="161">
        <v>37.5</v>
      </c>
      <c r="I172" s="162"/>
      <c r="L172" s="158"/>
      <c r="M172" s="163"/>
      <c r="T172" s="164"/>
      <c r="AT172" s="159" t="s">
        <v>368</v>
      </c>
      <c r="AU172" s="159" t="s">
        <v>90</v>
      </c>
      <c r="AV172" s="13" t="s">
        <v>90</v>
      </c>
      <c r="AW172" s="13" t="s">
        <v>36</v>
      </c>
      <c r="AX172" s="13" t="s">
        <v>84</v>
      </c>
      <c r="AY172" s="159" t="s">
        <v>358</v>
      </c>
    </row>
    <row r="173" spans="2:65" s="1" customFormat="1" ht="16.5" customHeight="1">
      <c r="B173" s="33"/>
      <c r="C173" s="134" t="s">
        <v>7</v>
      </c>
      <c r="D173" s="134" t="s">
        <v>360</v>
      </c>
      <c r="E173" s="135" t="s">
        <v>3107</v>
      </c>
      <c r="F173" s="136" t="s">
        <v>3108</v>
      </c>
      <c r="G173" s="137" t="s">
        <v>504</v>
      </c>
      <c r="H173" s="138">
        <v>3</v>
      </c>
      <c r="I173" s="139"/>
      <c r="J173" s="140">
        <f>ROUND(I173*H173,2)</f>
        <v>0</v>
      </c>
      <c r="K173" s="136" t="s">
        <v>402</v>
      </c>
      <c r="L173" s="33"/>
      <c r="M173" s="141" t="s">
        <v>19</v>
      </c>
      <c r="N173" s="142" t="s">
        <v>49</v>
      </c>
      <c r="P173" s="143">
        <f>O173*H173</f>
        <v>0</v>
      </c>
      <c r="Q173" s="143">
        <v>0</v>
      </c>
      <c r="R173" s="143">
        <f>Q173*H173</f>
        <v>0</v>
      </c>
      <c r="S173" s="143">
        <v>0</v>
      </c>
      <c r="T173" s="144">
        <f>S173*H173</f>
        <v>0</v>
      </c>
      <c r="AR173" s="145" t="s">
        <v>454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6638</v>
      </c>
    </row>
    <row r="174" spans="2:65" s="1" customFormat="1" ht="11.25">
      <c r="B174" s="33"/>
      <c r="D174" s="147" t="s">
        <v>366</v>
      </c>
      <c r="F174" s="148" t="s">
        <v>3110</v>
      </c>
      <c r="I174" s="149"/>
      <c r="L174" s="33"/>
      <c r="M174" s="150"/>
      <c r="T174" s="54"/>
      <c r="AT174" s="18" t="s">
        <v>366</v>
      </c>
      <c r="AU174" s="18" t="s">
        <v>90</v>
      </c>
    </row>
    <row r="175" spans="2:65" s="13" customFormat="1" ht="11.25">
      <c r="B175" s="158"/>
      <c r="D175" s="152" t="s">
        <v>368</v>
      </c>
      <c r="E175" s="159" t="s">
        <v>19</v>
      </c>
      <c r="F175" s="160" t="s">
        <v>3111</v>
      </c>
      <c r="H175" s="161">
        <v>2</v>
      </c>
      <c r="I175" s="162"/>
      <c r="L175" s="158"/>
      <c r="M175" s="163"/>
      <c r="T175" s="164"/>
      <c r="AT175" s="159" t="s">
        <v>368</v>
      </c>
      <c r="AU175" s="159" t="s">
        <v>90</v>
      </c>
      <c r="AV175" s="13" t="s">
        <v>90</v>
      </c>
      <c r="AW175" s="13" t="s">
        <v>36</v>
      </c>
      <c r="AX175" s="13" t="s">
        <v>77</v>
      </c>
      <c r="AY175" s="159" t="s">
        <v>358</v>
      </c>
    </row>
    <row r="176" spans="2:65" s="13" customFormat="1" ht="11.25">
      <c r="B176" s="158"/>
      <c r="D176" s="152" t="s">
        <v>368</v>
      </c>
      <c r="E176" s="159" t="s">
        <v>19</v>
      </c>
      <c r="F176" s="160" t="s">
        <v>3112</v>
      </c>
      <c r="H176" s="161">
        <v>1</v>
      </c>
      <c r="I176" s="162"/>
      <c r="L176" s="158"/>
      <c r="M176" s="163"/>
      <c r="T176" s="164"/>
      <c r="AT176" s="159" t="s">
        <v>368</v>
      </c>
      <c r="AU176" s="159" t="s">
        <v>90</v>
      </c>
      <c r="AV176" s="13" t="s">
        <v>90</v>
      </c>
      <c r="AW176" s="13" t="s">
        <v>36</v>
      </c>
      <c r="AX176" s="13" t="s">
        <v>77</v>
      </c>
      <c r="AY176" s="159" t="s">
        <v>358</v>
      </c>
    </row>
    <row r="177" spans="2:65" s="14" customFormat="1" ht="11.25">
      <c r="B177" s="165"/>
      <c r="D177" s="152" t="s">
        <v>368</v>
      </c>
      <c r="E177" s="166" t="s">
        <v>19</v>
      </c>
      <c r="F177" s="167" t="s">
        <v>371</v>
      </c>
      <c r="H177" s="168">
        <v>3</v>
      </c>
      <c r="I177" s="169"/>
      <c r="L177" s="165"/>
      <c r="M177" s="170"/>
      <c r="T177" s="171"/>
      <c r="AT177" s="166" t="s">
        <v>368</v>
      </c>
      <c r="AU177" s="166" t="s">
        <v>90</v>
      </c>
      <c r="AV177" s="14" t="s">
        <v>364</v>
      </c>
      <c r="AW177" s="14" t="s">
        <v>36</v>
      </c>
      <c r="AX177" s="14" t="s">
        <v>84</v>
      </c>
      <c r="AY177" s="166" t="s">
        <v>358</v>
      </c>
    </row>
    <row r="178" spans="2:65" s="1" customFormat="1" ht="16.5" customHeight="1">
      <c r="B178" s="33"/>
      <c r="C178" s="134" t="s">
        <v>496</v>
      </c>
      <c r="D178" s="134" t="s">
        <v>360</v>
      </c>
      <c r="E178" s="135" t="s">
        <v>3113</v>
      </c>
      <c r="F178" s="136" t="s">
        <v>3114</v>
      </c>
      <c r="G178" s="137" t="s">
        <v>504</v>
      </c>
      <c r="H178" s="138">
        <v>7</v>
      </c>
      <c r="I178" s="139"/>
      <c r="J178" s="140">
        <f>ROUND(I178*H178,2)</f>
        <v>0</v>
      </c>
      <c r="K178" s="136" t="s">
        <v>402</v>
      </c>
      <c r="L178" s="33"/>
      <c r="M178" s="141" t="s">
        <v>19</v>
      </c>
      <c r="N178" s="142" t="s">
        <v>49</v>
      </c>
      <c r="P178" s="143">
        <f>O178*H178</f>
        <v>0</v>
      </c>
      <c r="Q178" s="143">
        <v>0</v>
      </c>
      <c r="R178" s="143">
        <f>Q178*H178</f>
        <v>0</v>
      </c>
      <c r="S178" s="143">
        <v>0</v>
      </c>
      <c r="T178" s="144">
        <f>S178*H178</f>
        <v>0</v>
      </c>
      <c r="AR178" s="145" t="s">
        <v>454</v>
      </c>
      <c r="AT178" s="145" t="s">
        <v>360</v>
      </c>
      <c r="AU178" s="145" t="s">
        <v>90</v>
      </c>
      <c r="AY178" s="18" t="s">
        <v>358</v>
      </c>
      <c r="BE178" s="146">
        <f>IF(N178="základní",J178,0)</f>
        <v>0</v>
      </c>
      <c r="BF178" s="146">
        <f>IF(N178="snížená",J178,0)</f>
        <v>0</v>
      </c>
      <c r="BG178" s="146">
        <f>IF(N178="zákl. přenesená",J178,0)</f>
        <v>0</v>
      </c>
      <c r="BH178" s="146">
        <f>IF(N178="sníž. přenesená",J178,0)</f>
        <v>0</v>
      </c>
      <c r="BI178" s="146">
        <f>IF(N178="nulová",J178,0)</f>
        <v>0</v>
      </c>
      <c r="BJ178" s="18" t="s">
        <v>90</v>
      </c>
      <c r="BK178" s="146">
        <f>ROUND(I178*H178,2)</f>
        <v>0</v>
      </c>
      <c r="BL178" s="18" t="s">
        <v>454</v>
      </c>
      <c r="BM178" s="145" t="s">
        <v>6639</v>
      </c>
    </row>
    <row r="179" spans="2:65" s="1" customFormat="1" ht="11.25">
      <c r="B179" s="33"/>
      <c r="D179" s="147" t="s">
        <v>366</v>
      </c>
      <c r="F179" s="148" t="s">
        <v>3116</v>
      </c>
      <c r="I179" s="149"/>
      <c r="L179" s="33"/>
      <c r="M179" s="150"/>
      <c r="T179" s="54"/>
      <c r="AT179" s="18" t="s">
        <v>366</v>
      </c>
      <c r="AU179" s="18" t="s">
        <v>90</v>
      </c>
    </row>
    <row r="180" spans="2:65" s="13" customFormat="1" ht="11.25">
      <c r="B180" s="158"/>
      <c r="D180" s="152" t="s">
        <v>368</v>
      </c>
      <c r="E180" s="159" t="s">
        <v>19</v>
      </c>
      <c r="F180" s="160" t="s">
        <v>6640</v>
      </c>
      <c r="H180" s="161">
        <v>2</v>
      </c>
      <c r="I180" s="162"/>
      <c r="L180" s="158"/>
      <c r="M180" s="163"/>
      <c r="T180" s="164"/>
      <c r="AT180" s="159" t="s">
        <v>368</v>
      </c>
      <c r="AU180" s="159" t="s">
        <v>90</v>
      </c>
      <c r="AV180" s="13" t="s">
        <v>90</v>
      </c>
      <c r="AW180" s="13" t="s">
        <v>36</v>
      </c>
      <c r="AX180" s="13" t="s">
        <v>77</v>
      </c>
      <c r="AY180" s="159" t="s">
        <v>358</v>
      </c>
    </row>
    <row r="181" spans="2:65" s="13" customFormat="1" ht="11.25">
      <c r="B181" s="158"/>
      <c r="D181" s="152" t="s">
        <v>368</v>
      </c>
      <c r="E181" s="159" t="s">
        <v>19</v>
      </c>
      <c r="F181" s="160" t="s">
        <v>6641</v>
      </c>
      <c r="H181" s="161">
        <v>5</v>
      </c>
      <c r="I181" s="162"/>
      <c r="L181" s="158"/>
      <c r="M181" s="163"/>
      <c r="T181" s="164"/>
      <c r="AT181" s="159" t="s">
        <v>368</v>
      </c>
      <c r="AU181" s="159" t="s">
        <v>90</v>
      </c>
      <c r="AV181" s="13" t="s">
        <v>90</v>
      </c>
      <c r="AW181" s="13" t="s">
        <v>36</v>
      </c>
      <c r="AX181" s="13" t="s">
        <v>77</v>
      </c>
      <c r="AY181" s="159" t="s">
        <v>358</v>
      </c>
    </row>
    <row r="182" spans="2:65" s="14" customFormat="1" ht="11.25">
      <c r="B182" s="165"/>
      <c r="D182" s="152" t="s">
        <v>368</v>
      </c>
      <c r="E182" s="166" t="s">
        <v>19</v>
      </c>
      <c r="F182" s="167" t="s">
        <v>371</v>
      </c>
      <c r="H182" s="168">
        <v>7</v>
      </c>
      <c r="I182" s="169"/>
      <c r="L182" s="165"/>
      <c r="M182" s="170"/>
      <c r="T182" s="171"/>
      <c r="AT182" s="166" t="s">
        <v>368</v>
      </c>
      <c r="AU182" s="166" t="s">
        <v>90</v>
      </c>
      <c r="AV182" s="14" t="s">
        <v>364</v>
      </c>
      <c r="AW182" s="14" t="s">
        <v>36</v>
      </c>
      <c r="AX182" s="14" t="s">
        <v>84</v>
      </c>
      <c r="AY182" s="166" t="s">
        <v>358</v>
      </c>
    </row>
    <row r="183" spans="2:65" s="1" customFormat="1" ht="16.5" customHeight="1">
      <c r="B183" s="33"/>
      <c r="C183" s="134" t="s">
        <v>501</v>
      </c>
      <c r="D183" s="134" t="s">
        <v>360</v>
      </c>
      <c r="E183" s="135" t="s">
        <v>3120</v>
      </c>
      <c r="F183" s="136" t="s">
        <v>3121</v>
      </c>
      <c r="G183" s="137" t="s">
        <v>504</v>
      </c>
      <c r="H183" s="138">
        <v>5</v>
      </c>
      <c r="I183" s="139"/>
      <c r="J183" s="140">
        <f>ROUND(I183*H183,2)</f>
        <v>0</v>
      </c>
      <c r="K183" s="136" t="s">
        <v>402</v>
      </c>
      <c r="L183" s="33"/>
      <c r="M183" s="141" t="s">
        <v>19</v>
      </c>
      <c r="N183" s="142" t="s">
        <v>49</v>
      </c>
      <c r="P183" s="143">
        <f>O183*H183</f>
        <v>0</v>
      </c>
      <c r="Q183" s="143">
        <v>0</v>
      </c>
      <c r="R183" s="143">
        <f>Q183*H183</f>
        <v>0</v>
      </c>
      <c r="S183" s="143">
        <v>0</v>
      </c>
      <c r="T183" s="144">
        <f>S183*H183</f>
        <v>0</v>
      </c>
      <c r="AR183" s="145" t="s">
        <v>454</v>
      </c>
      <c r="AT183" s="145" t="s">
        <v>360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454</v>
      </c>
      <c r="BM183" s="145" t="s">
        <v>6642</v>
      </c>
    </row>
    <row r="184" spans="2:65" s="1" customFormat="1" ht="11.25">
      <c r="B184" s="33"/>
      <c r="D184" s="147" t="s">
        <v>366</v>
      </c>
      <c r="F184" s="148" t="s">
        <v>3123</v>
      </c>
      <c r="I184" s="149"/>
      <c r="L184" s="33"/>
      <c r="M184" s="150"/>
      <c r="T184" s="54"/>
      <c r="AT184" s="18" t="s">
        <v>366</v>
      </c>
      <c r="AU184" s="18" t="s">
        <v>90</v>
      </c>
    </row>
    <row r="185" spans="2:65" s="13" customFormat="1" ht="11.25">
      <c r="B185" s="158"/>
      <c r="D185" s="152" t="s">
        <v>368</v>
      </c>
      <c r="E185" s="159" t="s">
        <v>19</v>
      </c>
      <c r="F185" s="160" t="s">
        <v>6643</v>
      </c>
      <c r="H185" s="161">
        <v>1</v>
      </c>
      <c r="I185" s="162"/>
      <c r="L185" s="158"/>
      <c r="M185" s="163"/>
      <c r="T185" s="164"/>
      <c r="AT185" s="159" t="s">
        <v>368</v>
      </c>
      <c r="AU185" s="159" t="s">
        <v>90</v>
      </c>
      <c r="AV185" s="13" t="s">
        <v>90</v>
      </c>
      <c r="AW185" s="13" t="s">
        <v>36</v>
      </c>
      <c r="AX185" s="13" t="s">
        <v>77</v>
      </c>
      <c r="AY185" s="159" t="s">
        <v>358</v>
      </c>
    </row>
    <row r="186" spans="2:65" s="13" customFormat="1" ht="11.25">
      <c r="B186" s="158"/>
      <c r="D186" s="152" t="s">
        <v>368</v>
      </c>
      <c r="E186" s="159" t="s">
        <v>19</v>
      </c>
      <c r="F186" s="160" t="s">
        <v>6644</v>
      </c>
      <c r="H186" s="161">
        <v>2</v>
      </c>
      <c r="I186" s="162"/>
      <c r="L186" s="158"/>
      <c r="M186" s="163"/>
      <c r="T186" s="164"/>
      <c r="AT186" s="159" t="s">
        <v>368</v>
      </c>
      <c r="AU186" s="159" t="s">
        <v>90</v>
      </c>
      <c r="AV186" s="13" t="s">
        <v>90</v>
      </c>
      <c r="AW186" s="13" t="s">
        <v>36</v>
      </c>
      <c r="AX186" s="13" t="s">
        <v>77</v>
      </c>
      <c r="AY186" s="159" t="s">
        <v>358</v>
      </c>
    </row>
    <row r="187" spans="2:65" s="13" customFormat="1" ht="11.25">
      <c r="B187" s="158"/>
      <c r="D187" s="152" t="s">
        <v>368</v>
      </c>
      <c r="E187" s="159" t="s">
        <v>19</v>
      </c>
      <c r="F187" s="160" t="s">
        <v>6645</v>
      </c>
      <c r="H187" s="161">
        <v>2</v>
      </c>
      <c r="I187" s="162"/>
      <c r="L187" s="158"/>
      <c r="M187" s="163"/>
      <c r="T187" s="164"/>
      <c r="AT187" s="159" t="s">
        <v>368</v>
      </c>
      <c r="AU187" s="159" t="s">
        <v>90</v>
      </c>
      <c r="AV187" s="13" t="s">
        <v>90</v>
      </c>
      <c r="AW187" s="13" t="s">
        <v>36</v>
      </c>
      <c r="AX187" s="13" t="s">
        <v>77</v>
      </c>
      <c r="AY187" s="159" t="s">
        <v>358</v>
      </c>
    </row>
    <row r="188" spans="2:65" s="14" customFormat="1" ht="11.25">
      <c r="B188" s="165"/>
      <c r="D188" s="152" t="s">
        <v>368</v>
      </c>
      <c r="E188" s="166" t="s">
        <v>19</v>
      </c>
      <c r="F188" s="167" t="s">
        <v>371</v>
      </c>
      <c r="H188" s="168">
        <v>5</v>
      </c>
      <c r="I188" s="169"/>
      <c r="L188" s="165"/>
      <c r="M188" s="170"/>
      <c r="T188" s="171"/>
      <c r="AT188" s="166" t="s">
        <v>368</v>
      </c>
      <c r="AU188" s="166" t="s">
        <v>90</v>
      </c>
      <c r="AV188" s="14" t="s">
        <v>364</v>
      </c>
      <c r="AW188" s="14" t="s">
        <v>36</v>
      </c>
      <c r="AX188" s="14" t="s">
        <v>84</v>
      </c>
      <c r="AY188" s="166" t="s">
        <v>358</v>
      </c>
    </row>
    <row r="189" spans="2:65" s="1" customFormat="1" ht="21.75" customHeight="1">
      <c r="B189" s="33"/>
      <c r="C189" s="134" t="s">
        <v>210</v>
      </c>
      <c r="D189" s="134" t="s">
        <v>360</v>
      </c>
      <c r="E189" s="135" t="s">
        <v>3127</v>
      </c>
      <c r="F189" s="136" t="s">
        <v>3128</v>
      </c>
      <c r="G189" s="137" t="s">
        <v>504</v>
      </c>
      <c r="H189" s="138">
        <v>6</v>
      </c>
      <c r="I189" s="139"/>
      <c r="J189" s="140">
        <f>ROUND(I189*H189,2)</f>
        <v>0</v>
      </c>
      <c r="K189" s="136" t="s">
        <v>402</v>
      </c>
      <c r="L189" s="33"/>
      <c r="M189" s="141" t="s">
        <v>19</v>
      </c>
      <c r="N189" s="142" t="s">
        <v>49</v>
      </c>
      <c r="P189" s="143">
        <f>O189*H189</f>
        <v>0</v>
      </c>
      <c r="Q189" s="143">
        <v>0</v>
      </c>
      <c r="R189" s="143">
        <f>Q189*H189</f>
        <v>0</v>
      </c>
      <c r="S189" s="143">
        <v>0</v>
      </c>
      <c r="T189" s="144">
        <f>S189*H189</f>
        <v>0</v>
      </c>
      <c r="AR189" s="145" t="s">
        <v>454</v>
      </c>
      <c r="AT189" s="145" t="s">
        <v>360</v>
      </c>
      <c r="AU189" s="145" t="s">
        <v>90</v>
      </c>
      <c r="AY189" s="18" t="s">
        <v>358</v>
      </c>
      <c r="BE189" s="146">
        <f>IF(N189="základní",J189,0)</f>
        <v>0</v>
      </c>
      <c r="BF189" s="146">
        <f>IF(N189="snížená",J189,0)</f>
        <v>0</v>
      </c>
      <c r="BG189" s="146">
        <f>IF(N189="zákl. přenesená",J189,0)</f>
        <v>0</v>
      </c>
      <c r="BH189" s="146">
        <f>IF(N189="sníž. přenesená",J189,0)</f>
        <v>0</v>
      </c>
      <c r="BI189" s="146">
        <f>IF(N189="nulová",J189,0)</f>
        <v>0</v>
      </c>
      <c r="BJ189" s="18" t="s">
        <v>90</v>
      </c>
      <c r="BK189" s="146">
        <f>ROUND(I189*H189,2)</f>
        <v>0</v>
      </c>
      <c r="BL189" s="18" t="s">
        <v>454</v>
      </c>
      <c r="BM189" s="145" t="s">
        <v>6646</v>
      </c>
    </row>
    <row r="190" spans="2:65" s="1" customFormat="1" ht="11.25">
      <c r="B190" s="33"/>
      <c r="D190" s="147" t="s">
        <v>366</v>
      </c>
      <c r="F190" s="148" t="s">
        <v>3130</v>
      </c>
      <c r="I190" s="149"/>
      <c r="L190" s="33"/>
      <c r="M190" s="150"/>
      <c r="T190" s="54"/>
      <c r="AT190" s="18" t="s">
        <v>366</v>
      </c>
      <c r="AU190" s="18" t="s">
        <v>90</v>
      </c>
    </row>
    <row r="191" spans="2:65" s="13" customFormat="1" ht="11.25">
      <c r="B191" s="158"/>
      <c r="D191" s="152" t="s">
        <v>368</v>
      </c>
      <c r="E191" s="159" t="s">
        <v>19</v>
      </c>
      <c r="F191" s="160" t="s">
        <v>6647</v>
      </c>
      <c r="H191" s="161">
        <v>2</v>
      </c>
      <c r="I191" s="162"/>
      <c r="L191" s="158"/>
      <c r="M191" s="163"/>
      <c r="T191" s="164"/>
      <c r="AT191" s="159" t="s">
        <v>368</v>
      </c>
      <c r="AU191" s="159" t="s">
        <v>90</v>
      </c>
      <c r="AV191" s="13" t="s">
        <v>90</v>
      </c>
      <c r="AW191" s="13" t="s">
        <v>36</v>
      </c>
      <c r="AX191" s="13" t="s">
        <v>77</v>
      </c>
      <c r="AY191" s="159" t="s">
        <v>358</v>
      </c>
    </row>
    <row r="192" spans="2:65" s="13" customFormat="1" ht="11.25">
      <c r="B192" s="158"/>
      <c r="D192" s="152" t="s">
        <v>368</v>
      </c>
      <c r="E192" s="159" t="s">
        <v>19</v>
      </c>
      <c r="F192" s="160" t="s">
        <v>3132</v>
      </c>
      <c r="H192" s="161">
        <v>2</v>
      </c>
      <c r="I192" s="162"/>
      <c r="L192" s="158"/>
      <c r="M192" s="163"/>
      <c r="T192" s="164"/>
      <c r="AT192" s="159" t="s">
        <v>368</v>
      </c>
      <c r="AU192" s="159" t="s">
        <v>90</v>
      </c>
      <c r="AV192" s="13" t="s">
        <v>90</v>
      </c>
      <c r="AW192" s="13" t="s">
        <v>36</v>
      </c>
      <c r="AX192" s="13" t="s">
        <v>77</v>
      </c>
      <c r="AY192" s="159" t="s">
        <v>358</v>
      </c>
    </row>
    <row r="193" spans="2:65" s="13" customFormat="1" ht="11.25">
      <c r="B193" s="158"/>
      <c r="D193" s="152" t="s">
        <v>368</v>
      </c>
      <c r="E193" s="159" t="s">
        <v>19</v>
      </c>
      <c r="F193" s="160" t="s">
        <v>3133</v>
      </c>
      <c r="H193" s="161">
        <v>1</v>
      </c>
      <c r="I193" s="162"/>
      <c r="L193" s="158"/>
      <c r="M193" s="163"/>
      <c r="T193" s="164"/>
      <c r="AT193" s="159" t="s">
        <v>368</v>
      </c>
      <c r="AU193" s="159" t="s">
        <v>90</v>
      </c>
      <c r="AV193" s="13" t="s">
        <v>90</v>
      </c>
      <c r="AW193" s="13" t="s">
        <v>36</v>
      </c>
      <c r="AX193" s="13" t="s">
        <v>77</v>
      </c>
      <c r="AY193" s="159" t="s">
        <v>358</v>
      </c>
    </row>
    <row r="194" spans="2:65" s="13" customFormat="1" ht="11.25">
      <c r="B194" s="158"/>
      <c r="D194" s="152" t="s">
        <v>368</v>
      </c>
      <c r="E194" s="159" t="s">
        <v>19</v>
      </c>
      <c r="F194" s="160" t="s">
        <v>3134</v>
      </c>
      <c r="H194" s="161">
        <v>1</v>
      </c>
      <c r="I194" s="162"/>
      <c r="L194" s="158"/>
      <c r="M194" s="163"/>
      <c r="T194" s="164"/>
      <c r="AT194" s="159" t="s">
        <v>368</v>
      </c>
      <c r="AU194" s="159" t="s">
        <v>90</v>
      </c>
      <c r="AV194" s="13" t="s">
        <v>90</v>
      </c>
      <c r="AW194" s="13" t="s">
        <v>36</v>
      </c>
      <c r="AX194" s="13" t="s">
        <v>77</v>
      </c>
      <c r="AY194" s="159" t="s">
        <v>358</v>
      </c>
    </row>
    <row r="195" spans="2:65" s="14" customFormat="1" ht="11.25">
      <c r="B195" s="165"/>
      <c r="D195" s="152" t="s">
        <v>368</v>
      </c>
      <c r="E195" s="166" t="s">
        <v>19</v>
      </c>
      <c r="F195" s="167" t="s">
        <v>371</v>
      </c>
      <c r="H195" s="168">
        <v>6</v>
      </c>
      <c r="I195" s="169"/>
      <c r="L195" s="165"/>
      <c r="M195" s="170"/>
      <c r="T195" s="171"/>
      <c r="AT195" s="166" t="s">
        <v>368</v>
      </c>
      <c r="AU195" s="166" t="s">
        <v>90</v>
      </c>
      <c r="AV195" s="14" t="s">
        <v>364</v>
      </c>
      <c r="AW195" s="14" t="s">
        <v>36</v>
      </c>
      <c r="AX195" s="14" t="s">
        <v>84</v>
      </c>
      <c r="AY195" s="166" t="s">
        <v>358</v>
      </c>
    </row>
    <row r="196" spans="2:65" s="1" customFormat="1" ht="37.9" customHeight="1">
      <c r="B196" s="33"/>
      <c r="C196" s="134" t="s">
        <v>515</v>
      </c>
      <c r="D196" s="134" t="s">
        <v>360</v>
      </c>
      <c r="E196" s="135" t="s">
        <v>3135</v>
      </c>
      <c r="F196" s="136" t="s">
        <v>3136</v>
      </c>
      <c r="G196" s="137" t="s">
        <v>504</v>
      </c>
      <c r="H196" s="138">
        <v>1</v>
      </c>
      <c r="I196" s="139"/>
      <c r="J196" s="140">
        <f>ROUND(I196*H196,2)</f>
        <v>0</v>
      </c>
      <c r="K196" s="136" t="s">
        <v>402</v>
      </c>
      <c r="L196" s="33"/>
      <c r="M196" s="141" t="s">
        <v>19</v>
      </c>
      <c r="N196" s="142" t="s">
        <v>49</v>
      </c>
      <c r="P196" s="143">
        <f>O196*H196</f>
        <v>0</v>
      </c>
      <c r="Q196" s="143">
        <v>1.01E-3</v>
      </c>
      <c r="R196" s="143">
        <f>Q196*H196</f>
        <v>1.01E-3</v>
      </c>
      <c r="S196" s="143">
        <v>0</v>
      </c>
      <c r="T196" s="144">
        <f>S196*H196</f>
        <v>0</v>
      </c>
      <c r="AR196" s="145" t="s">
        <v>454</v>
      </c>
      <c r="AT196" s="145" t="s">
        <v>360</v>
      </c>
      <c r="AU196" s="145" t="s">
        <v>90</v>
      </c>
      <c r="AY196" s="18" t="s">
        <v>358</v>
      </c>
      <c r="BE196" s="146">
        <f>IF(N196="základní",J196,0)</f>
        <v>0</v>
      </c>
      <c r="BF196" s="146">
        <f>IF(N196="snížená",J196,0)</f>
        <v>0</v>
      </c>
      <c r="BG196" s="146">
        <f>IF(N196="zákl. přenesená",J196,0)</f>
        <v>0</v>
      </c>
      <c r="BH196" s="146">
        <f>IF(N196="sníž. přenesená",J196,0)</f>
        <v>0</v>
      </c>
      <c r="BI196" s="146">
        <f>IF(N196="nulová",J196,0)</f>
        <v>0</v>
      </c>
      <c r="BJ196" s="18" t="s">
        <v>90</v>
      </c>
      <c r="BK196" s="146">
        <f>ROUND(I196*H196,2)</f>
        <v>0</v>
      </c>
      <c r="BL196" s="18" t="s">
        <v>454</v>
      </c>
      <c r="BM196" s="145" t="s">
        <v>6648</v>
      </c>
    </row>
    <row r="197" spans="2:65" s="1" customFormat="1" ht="11.25">
      <c r="B197" s="33"/>
      <c r="D197" s="147" t="s">
        <v>366</v>
      </c>
      <c r="F197" s="148" t="s">
        <v>3138</v>
      </c>
      <c r="I197" s="149"/>
      <c r="L197" s="33"/>
      <c r="M197" s="150"/>
      <c r="T197" s="54"/>
      <c r="AT197" s="18" t="s">
        <v>366</v>
      </c>
      <c r="AU197" s="18" t="s">
        <v>90</v>
      </c>
    </row>
    <row r="198" spans="2:65" s="13" customFormat="1" ht="11.25">
      <c r="B198" s="158"/>
      <c r="D198" s="152" t="s">
        <v>368</v>
      </c>
      <c r="E198" s="159" t="s">
        <v>19</v>
      </c>
      <c r="F198" s="160" t="s">
        <v>84</v>
      </c>
      <c r="H198" s="161">
        <v>1</v>
      </c>
      <c r="I198" s="162"/>
      <c r="L198" s="158"/>
      <c r="M198" s="163"/>
      <c r="T198" s="164"/>
      <c r="AT198" s="159" t="s">
        <v>368</v>
      </c>
      <c r="AU198" s="159" t="s">
        <v>90</v>
      </c>
      <c r="AV198" s="13" t="s">
        <v>90</v>
      </c>
      <c r="AW198" s="13" t="s">
        <v>36</v>
      </c>
      <c r="AX198" s="13" t="s">
        <v>77</v>
      </c>
      <c r="AY198" s="159" t="s">
        <v>358</v>
      </c>
    </row>
    <row r="199" spans="2:65" s="14" customFormat="1" ht="11.25">
      <c r="B199" s="165"/>
      <c r="D199" s="152" t="s">
        <v>368</v>
      </c>
      <c r="E199" s="166" t="s">
        <v>19</v>
      </c>
      <c r="F199" s="167" t="s">
        <v>371</v>
      </c>
      <c r="H199" s="168">
        <v>1</v>
      </c>
      <c r="I199" s="169"/>
      <c r="L199" s="165"/>
      <c r="M199" s="170"/>
      <c r="T199" s="171"/>
      <c r="AT199" s="166" t="s">
        <v>368</v>
      </c>
      <c r="AU199" s="166" t="s">
        <v>90</v>
      </c>
      <c r="AV199" s="14" t="s">
        <v>364</v>
      </c>
      <c r="AW199" s="14" t="s">
        <v>36</v>
      </c>
      <c r="AX199" s="14" t="s">
        <v>84</v>
      </c>
      <c r="AY199" s="166" t="s">
        <v>358</v>
      </c>
    </row>
    <row r="200" spans="2:65" s="1" customFormat="1" ht="24.2" customHeight="1">
      <c r="B200" s="33"/>
      <c r="C200" s="134" t="s">
        <v>521</v>
      </c>
      <c r="D200" s="134" t="s">
        <v>360</v>
      </c>
      <c r="E200" s="135" t="s">
        <v>3153</v>
      </c>
      <c r="F200" s="136" t="s">
        <v>3154</v>
      </c>
      <c r="G200" s="137" t="s">
        <v>504</v>
      </c>
      <c r="H200" s="138">
        <v>4</v>
      </c>
      <c r="I200" s="139"/>
      <c r="J200" s="140">
        <f>ROUND(I200*H200,2)</f>
        <v>0</v>
      </c>
      <c r="K200" s="136" t="s">
        <v>402</v>
      </c>
      <c r="L200" s="33"/>
      <c r="M200" s="141" t="s">
        <v>19</v>
      </c>
      <c r="N200" s="142" t="s">
        <v>49</v>
      </c>
      <c r="P200" s="143">
        <f>O200*H200</f>
        <v>0</v>
      </c>
      <c r="Q200" s="143">
        <v>2.6519999999999998E-2</v>
      </c>
      <c r="R200" s="143">
        <f>Q200*H200</f>
        <v>0.10607999999999999</v>
      </c>
      <c r="S200" s="143">
        <v>0</v>
      </c>
      <c r="T200" s="144">
        <f>S200*H200</f>
        <v>0</v>
      </c>
      <c r="AR200" s="145" t="s">
        <v>454</v>
      </c>
      <c r="AT200" s="145" t="s">
        <v>360</v>
      </c>
      <c r="AU200" s="145" t="s">
        <v>90</v>
      </c>
      <c r="AY200" s="18" t="s">
        <v>358</v>
      </c>
      <c r="BE200" s="146">
        <f>IF(N200="základní",J200,0)</f>
        <v>0</v>
      </c>
      <c r="BF200" s="146">
        <f>IF(N200="snížená",J200,0)</f>
        <v>0</v>
      </c>
      <c r="BG200" s="146">
        <f>IF(N200="zákl. přenesená",J200,0)</f>
        <v>0</v>
      </c>
      <c r="BH200" s="146">
        <f>IF(N200="sníž. přenesená",J200,0)</f>
        <v>0</v>
      </c>
      <c r="BI200" s="146">
        <f>IF(N200="nulová",J200,0)</f>
        <v>0</v>
      </c>
      <c r="BJ200" s="18" t="s">
        <v>90</v>
      </c>
      <c r="BK200" s="146">
        <f>ROUND(I200*H200,2)</f>
        <v>0</v>
      </c>
      <c r="BL200" s="18" t="s">
        <v>454</v>
      </c>
      <c r="BM200" s="145" t="s">
        <v>6649</v>
      </c>
    </row>
    <row r="201" spans="2:65" s="1" customFormat="1" ht="11.25">
      <c r="B201" s="33"/>
      <c r="D201" s="147" t="s">
        <v>366</v>
      </c>
      <c r="F201" s="148" t="s">
        <v>3156</v>
      </c>
      <c r="I201" s="149"/>
      <c r="L201" s="33"/>
      <c r="M201" s="150"/>
      <c r="T201" s="54"/>
      <c r="AT201" s="18" t="s">
        <v>366</v>
      </c>
      <c r="AU201" s="18" t="s">
        <v>90</v>
      </c>
    </row>
    <row r="202" spans="2:65" s="13" customFormat="1" ht="11.25">
      <c r="B202" s="158"/>
      <c r="D202" s="152" t="s">
        <v>368</v>
      </c>
      <c r="E202" s="159" t="s">
        <v>19</v>
      </c>
      <c r="F202" s="160" t="s">
        <v>364</v>
      </c>
      <c r="H202" s="161">
        <v>4</v>
      </c>
      <c r="I202" s="162"/>
      <c r="L202" s="158"/>
      <c r="M202" s="163"/>
      <c r="T202" s="164"/>
      <c r="AT202" s="159" t="s">
        <v>368</v>
      </c>
      <c r="AU202" s="159" t="s">
        <v>90</v>
      </c>
      <c r="AV202" s="13" t="s">
        <v>90</v>
      </c>
      <c r="AW202" s="13" t="s">
        <v>36</v>
      </c>
      <c r="AX202" s="13" t="s">
        <v>84</v>
      </c>
      <c r="AY202" s="159" t="s">
        <v>358</v>
      </c>
    </row>
    <row r="203" spans="2:65" s="1" customFormat="1" ht="24.2" customHeight="1">
      <c r="B203" s="33"/>
      <c r="C203" s="134" t="s">
        <v>528</v>
      </c>
      <c r="D203" s="134" t="s">
        <v>360</v>
      </c>
      <c r="E203" s="135" t="s">
        <v>3161</v>
      </c>
      <c r="F203" s="136" t="s">
        <v>3162</v>
      </c>
      <c r="G203" s="137" t="s">
        <v>504</v>
      </c>
      <c r="H203" s="138">
        <v>5</v>
      </c>
      <c r="I203" s="139"/>
      <c r="J203" s="140">
        <f>ROUND(I203*H203,2)</f>
        <v>0</v>
      </c>
      <c r="K203" s="136" t="s">
        <v>402</v>
      </c>
      <c r="L203" s="33"/>
      <c r="M203" s="141" t="s">
        <v>19</v>
      </c>
      <c r="N203" s="142" t="s">
        <v>49</v>
      </c>
      <c r="P203" s="143">
        <f>O203*H203</f>
        <v>0</v>
      </c>
      <c r="Q203" s="143">
        <v>2.9E-4</v>
      </c>
      <c r="R203" s="143">
        <f>Q203*H203</f>
        <v>1.4499999999999999E-3</v>
      </c>
      <c r="S203" s="143">
        <v>0</v>
      </c>
      <c r="T203" s="144">
        <f>S203*H203</f>
        <v>0</v>
      </c>
      <c r="AR203" s="145" t="s">
        <v>454</v>
      </c>
      <c r="AT203" s="145" t="s">
        <v>360</v>
      </c>
      <c r="AU203" s="145" t="s">
        <v>90</v>
      </c>
      <c r="AY203" s="18" t="s">
        <v>358</v>
      </c>
      <c r="BE203" s="146">
        <f>IF(N203="základní",J203,0)</f>
        <v>0</v>
      </c>
      <c r="BF203" s="146">
        <f>IF(N203="snížená",J203,0)</f>
        <v>0</v>
      </c>
      <c r="BG203" s="146">
        <f>IF(N203="zákl. přenesená",J203,0)</f>
        <v>0</v>
      </c>
      <c r="BH203" s="146">
        <f>IF(N203="sníž. přenesená",J203,0)</f>
        <v>0</v>
      </c>
      <c r="BI203" s="146">
        <f>IF(N203="nulová",J203,0)</f>
        <v>0</v>
      </c>
      <c r="BJ203" s="18" t="s">
        <v>90</v>
      </c>
      <c r="BK203" s="146">
        <f>ROUND(I203*H203,2)</f>
        <v>0</v>
      </c>
      <c r="BL203" s="18" t="s">
        <v>454</v>
      </c>
      <c r="BM203" s="145" t="s">
        <v>6650</v>
      </c>
    </row>
    <row r="204" spans="2:65" s="1" customFormat="1" ht="11.25">
      <c r="B204" s="33"/>
      <c r="D204" s="147" t="s">
        <v>366</v>
      </c>
      <c r="F204" s="148" t="s">
        <v>3164</v>
      </c>
      <c r="I204" s="149"/>
      <c r="L204" s="33"/>
      <c r="M204" s="150"/>
      <c r="T204" s="54"/>
      <c r="AT204" s="18" t="s">
        <v>366</v>
      </c>
      <c r="AU204" s="18" t="s">
        <v>90</v>
      </c>
    </row>
    <row r="205" spans="2:65" s="13" customFormat="1" ht="11.25">
      <c r="B205" s="158"/>
      <c r="D205" s="152" t="s">
        <v>368</v>
      </c>
      <c r="E205" s="159" t="s">
        <v>19</v>
      </c>
      <c r="F205" s="160" t="s">
        <v>388</v>
      </c>
      <c r="H205" s="161">
        <v>5</v>
      </c>
      <c r="I205" s="162"/>
      <c r="L205" s="158"/>
      <c r="M205" s="163"/>
      <c r="T205" s="164"/>
      <c r="AT205" s="159" t="s">
        <v>368</v>
      </c>
      <c r="AU205" s="159" t="s">
        <v>90</v>
      </c>
      <c r="AV205" s="13" t="s">
        <v>90</v>
      </c>
      <c r="AW205" s="13" t="s">
        <v>36</v>
      </c>
      <c r="AX205" s="13" t="s">
        <v>77</v>
      </c>
      <c r="AY205" s="159" t="s">
        <v>358</v>
      </c>
    </row>
    <row r="206" spans="2:65" s="14" customFormat="1" ht="11.25">
      <c r="B206" s="165"/>
      <c r="D206" s="152" t="s">
        <v>368</v>
      </c>
      <c r="E206" s="166" t="s">
        <v>19</v>
      </c>
      <c r="F206" s="167" t="s">
        <v>371</v>
      </c>
      <c r="H206" s="168">
        <v>5</v>
      </c>
      <c r="I206" s="169"/>
      <c r="L206" s="165"/>
      <c r="M206" s="170"/>
      <c r="T206" s="171"/>
      <c r="AT206" s="166" t="s">
        <v>368</v>
      </c>
      <c r="AU206" s="166" t="s">
        <v>90</v>
      </c>
      <c r="AV206" s="14" t="s">
        <v>364</v>
      </c>
      <c r="AW206" s="14" t="s">
        <v>36</v>
      </c>
      <c r="AX206" s="14" t="s">
        <v>84</v>
      </c>
      <c r="AY206" s="166" t="s">
        <v>358</v>
      </c>
    </row>
    <row r="207" spans="2:65" s="1" customFormat="1" ht="24.2" customHeight="1">
      <c r="B207" s="33"/>
      <c r="C207" s="134" t="s">
        <v>535</v>
      </c>
      <c r="D207" s="134" t="s">
        <v>360</v>
      </c>
      <c r="E207" s="135" t="s">
        <v>6651</v>
      </c>
      <c r="F207" s="136" t="s">
        <v>6652</v>
      </c>
      <c r="G207" s="137" t="s">
        <v>504</v>
      </c>
      <c r="H207" s="138">
        <v>1</v>
      </c>
      <c r="I207" s="139"/>
      <c r="J207" s="140">
        <f>ROUND(I207*H207,2)</f>
        <v>0</v>
      </c>
      <c r="K207" s="136" t="s">
        <v>402</v>
      </c>
      <c r="L207" s="33"/>
      <c r="M207" s="141" t="s">
        <v>19</v>
      </c>
      <c r="N207" s="142" t="s">
        <v>49</v>
      </c>
      <c r="P207" s="143">
        <f>O207*H207</f>
        <v>0</v>
      </c>
      <c r="Q207" s="143">
        <v>1.7000000000000001E-4</v>
      </c>
      <c r="R207" s="143">
        <f>Q207*H207</f>
        <v>1.7000000000000001E-4</v>
      </c>
      <c r="S207" s="143">
        <v>0</v>
      </c>
      <c r="T207" s="144">
        <f>S207*H207</f>
        <v>0</v>
      </c>
      <c r="AR207" s="145" t="s">
        <v>454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6653</v>
      </c>
    </row>
    <row r="208" spans="2:65" s="1" customFormat="1" ht="11.25">
      <c r="B208" s="33"/>
      <c r="D208" s="147" t="s">
        <v>366</v>
      </c>
      <c r="F208" s="148" t="s">
        <v>6654</v>
      </c>
      <c r="I208" s="149"/>
      <c r="L208" s="33"/>
      <c r="M208" s="150"/>
      <c r="T208" s="54"/>
      <c r="AT208" s="18" t="s">
        <v>366</v>
      </c>
      <c r="AU208" s="18" t="s">
        <v>90</v>
      </c>
    </row>
    <row r="209" spans="2:65" s="13" customFormat="1" ht="11.25">
      <c r="B209" s="158"/>
      <c r="D209" s="152" t="s">
        <v>368</v>
      </c>
      <c r="E209" s="159" t="s">
        <v>19</v>
      </c>
      <c r="F209" s="160" t="s">
        <v>84</v>
      </c>
      <c r="H209" s="161">
        <v>1</v>
      </c>
      <c r="I209" s="162"/>
      <c r="L209" s="158"/>
      <c r="M209" s="163"/>
      <c r="T209" s="164"/>
      <c r="AT209" s="159" t="s">
        <v>368</v>
      </c>
      <c r="AU209" s="159" t="s">
        <v>90</v>
      </c>
      <c r="AV209" s="13" t="s">
        <v>90</v>
      </c>
      <c r="AW209" s="13" t="s">
        <v>36</v>
      </c>
      <c r="AX209" s="13" t="s">
        <v>84</v>
      </c>
      <c r="AY209" s="159" t="s">
        <v>358</v>
      </c>
    </row>
    <row r="210" spans="2:65" s="1" customFormat="1" ht="24.2" customHeight="1">
      <c r="B210" s="33"/>
      <c r="C210" s="134" t="s">
        <v>540</v>
      </c>
      <c r="D210" s="134" t="s">
        <v>360</v>
      </c>
      <c r="E210" s="135" t="s">
        <v>6655</v>
      </c>
      <c r="F210" s="136" t="s">
        <v>6656</v>
      </c>
      <c r="G210" s="137" t="s">
        <v>504</v>
      </c>
      <c r="H210" s="138">
        <v>1</v>
      </c>
      <c r="I210" s="139"/>
      <c r="J210" s="140">
        <f>ROUND(I210*H210,2)</f>
        <v>0</v>
      </c>
      <c r="K210" s="136" t="s">
        <v>402</v>
      </c>
      <c r="L210" s="33"/>
      <c r="M210" s="141" t="s">
        <v>19</v>
      </c>
      <c r="N210" s="142" t="s">
        <v>49</v>
      </c>
      <c r="P210" s="143">
        <f>O210*H210</f>
        <v>0</v>
      </c>
      <c r="Q210" s="143">
        <v>1.4999999999999999E-4</v>
      </c>
      <c r="R210" s="143">
        <f>Q210*H210</f>
        <v>1.4999999999999999E-4</v>
      </c>
      <c r="S210" s="143">
        <v>0</v>
      </c>
      <c r="T210" s="144">
        <f>S210*H210</f>
        <v>0</v>
      </c>
      <c r="AR210" s="145" t="s">
        <v>454</v>
      </c>
      <c r="AT210" s="145" t="s">
        <v>360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454</v>
      </c>
      <c r="BM210" s="145" t="s">
        <v>6657</v>
      </c>
    </row>
    <row r="211" spans="2:65" s="1" customFormat="1" ht="11.25">
      <c r="B211" s="33"/>
      <c r="D211" s="147" t="s">
        <v>366</v>
      </c>
      <c r="F211" s="148" t="s">
        <v>6658</v>
      </c>
      <c r="I211" s="149"/>
      <c r="L211" s="33"/>
      <c r="M211" s="150"/>
      <c r="T211" s="54"/>
      <c r="AT211" s="18" t="s">
        <v>366</v>
      </c>
      <c r="AU211" s="18" t="s">
        <v>90</v>
      </c>
    </row>
    <row r="212" spans="2:65" s="13" customFormat="1" ht="11.25">
      <c r="B212" s="158"/>
      <c r="D212" s="152" t="s">
        <v>368</v>
      </c>
      <c r="E212" s="159" t="s">
        <v>19</v>
      </c>
      <c r="F212" s="160" t="s">
        <v>84</v>
      </c>
      <c r="H212" s="161">
        <v>1</v>
      </c>
      <c r="I212" s="162"/>
      <c r="L212" s="158"/>
      <c r="M212" s="163"/>
      <c r="T212" s="164"/>
      <c r="AT212" s="159" t="s">
        <v>368</v>
      </c>
      <c r="AU212" s="159" t="s">
        <v>90</v>
      </c>
      <c r="AV212" s="13" t="s">
        <v>90</v>
      </c>
      <c r="AW212" s="13" t="s">
        <v>36</v>
      </c>
      <c r="AX212" s="13" t="s">
        <v>84</v>
      </c>
      <c r="AY212" s="159" t="s">
        <v>358</v>
      </c>
    </row>
    <row r="213" spans="2:65" s="1" customFormat="1" ht="21.75" customHeight="1">
      <c r="B213" s="33"/>
      <c r="C213" s="134" t="s">
        <v>546</v>
      </c>
      <c r="D213" s="134" t="s">
        <v>360</v>
      </c>
      <c r="E213" s="135" t="s">
        <v>3165</v>
      </c>
      <c r="F213" s="136" t="s">
        <v>3166</v>
      </c>
      <c r="G213" s="137" t="s">
        <v>235</v>
      </c>
      <c r="H213" s="138">
        <v>151.5</v>
      </c>
      <c r="I213" s="139"/>
      <c r="J213" s="140">
        <f>ROUND(I213*H213,2)</f>
        <v>0</v>
      </c>
      <c r="K213" s="136" t="s">
        <v>402</v>
      </c>
      <c r="L213" s="33"/>
      <c r="M213" s="141" t="s">
        <v>19</v>
      </c>
      <c r="N213" s="142" t="s">
        <v>49</v>
      </c>
      <c r="P213" s="143">
        <f>O213*H213</f>
        <v>0</v>
      </c>
      <c r="Q213" s="143">
        <v>0</v>
      </c>
      <c r="R213" s="143">
        <f>Q213*H213</f>
        <v>0</v>
      </c>
      <c r="S213" s="143">
        <v>0</v>
      </c>
      <c r="T213" s="144">
        <f>S213*H213</f>
        <v>0</v>
      </c>
      <c r="AR213" s="145" t="s">
        <v>454</v>
      </c>
      <c r="AT213" s="145" t="s">
        <v>360</v>
      </c>
      <c r="AU213" s="145" t="s">
        <v>90</v>
      </c>
      <c r="AY213" s="18" t="s">
        <v>358</v>
      </c>
      <c r="BE213" s="146">
        <f>IF(N213="základní",J213,0)</f>
        <v>0</v>
      </c>
      <c r="BF213" s="146">
        <f>IF(N213="snížená",J213,0)</f>
        <v>0</v>
      </c>
      <c r="BG213" s="146">
        <f>IF(N213="zákl. přenesená",J213,0)</f>
        <v>0</v>
      </c>
      <c r="BH213" s="146">
        <f>IF(N213="sníž. přenesená",J213,0)</f>
        <v>0</v>
      </c>
      <c r="BI213" s="146">
        <f>IF(N213="nulová",J213,0)</f>
        <v>0</v>
      </c>
      <c r="BJ213" s="18" t="s">
        <v>90</v>
      </c>
      <c r="BK213" s="146">
        <f>ROUND(I213*H213,2)</f>
        <v>0</v>
      </c>
      <c r="BL213" s="18" t="s">
        <v>454</v>
      </c>
      <c r="BM213" s="145" t="s">
        <v>6659</v>
      </c>
    </row>
    <row r="214" spans="2:65" s="1" customFormat="1" ht="11.25">
      <c r="B214" s="33"/>
      <c r="D214" s="147" t="s">
        <v>366</v>
      </c>
      <c r="F214" s="148" t="s">
        <v>3168</v>
      </c>
      <c r="I214" s="149"/>
      <c r="L214" s="33"/>
      <c r="M214" s="150"/>
      <c r="T214" s="54"/>
      <c r="AT214" s="18" t="s">
        <v>366</v>
      </c>
      <c r="AU214" s="18" t="s">
        <v>90</v>
      </c>
    </row>
    <row r="215" spans="2:65" s="13" customFormat="1" ht="11.25">
      <c r="B215" s="158"/>
      <c r="D215" s="152" t="s">
        <v>368</v>
      </c>
      <c r="E215" s="159" t="s">
        <v>19</v>
      </c>
      <c r="F215" s="160" t="s">
        <v>6660</v>
      </c>
      <c r="H215" s="161">
        <v>1.5</v>
      </c>
      <c r="I215" s="162"/>
      <c r="L215" s="158"/>
      <c r="M215" s="163"/>
      <c r="T215" s="164"/>
      <c r="AT215" s="159" t="s">
        <v>368</v>
      </c>
      <c r="AU215" s="159" t="s">
        <v>90</v>
      </c>
      <c r="AV215" s="13" t="s">
        <v>90</v>
      </c>
      <c r="AW215" s="13" t="s">
        <v>36</v>
      </c>
      <c r="AX215" s="13" t="s">
        <v>77</v>
      </c>
      <c r="AY215" s="159" t="s">
        <v>358</v>
      </c>
    </row>
    <row r="216" spans="2:65" s="13" customFormat="1" ht="11.25">
      <c r="B216" s="158"/>
      <c r="D216" s="152" t="s">
        <v>368</v>
      </c>
      <c r="E216" s="159" t="s">
        <v>19</v>
      </c>
      <c r="F216" s="160" t="s">
        <v>6661</v>
      </c>
      <c r="H216" s="161">
        <v>19.5</v>
      </c>
      <c r="I216" s="162"/>
      <c r="L216" s="158"/>
      <c r="M216" s="163"/>
      <c r="T216" s="164"/>
      <c r="AT216" s="159" t="s">
        <v>368</v>
      </c>
      <c r="AU216" s="159" t="s">
        <v>90</v>
      </c>
      <c r="AV216" s="13" t="s">
        <v>90</v>
      </c>
      <c r="AW216" s="13" t="s">
        <v>36</v>
      </c>
      <c r="AX216" s="13" t="s">
        <v>77</v>
      </c>
      <c r="AY216" s="159" t="s">
        <v>358</v>
      </c>
    </row>
    <row r="217" spans="2:65" s="13" customFormat="1" ht="11.25">
      <c r="B217" s="158"/>
      <c r="D217" s="152" t="s">
        <v>368</v>
      </c>
      <c r="E217" s="159" t="s">
        <v>19</v>
      </c>
      <c r="F217" s="160" t="s">
        <v>6662</v>
      </c>
      <c r="H217" s="161">
        <v>10.5</v>
      </c>
      <c r="I217" s="162"/>
      <c r="L217" s="158"/>
      <c r="M217" s="163"/>
      <c r="T217" s="164"/>
      <c r="AT217" s="159" t="s">
        <v>368</v>
      </c>
      <c r="AU217" s="159" t="s">
        <v>90</v>
      </c>
      <c r="AV217" s="13" t="s">
        <v>90</v>
      </c>
      <c r="AW217" s="13" t="s">
        <v>36</v>
      </c>
      <c r="AX217" s="13" t="s">
        <v>77</v>
      </c>
      <c r="AY217" s="159" t="s">
        <v>358</v>
      </c>
    </row>
    <row r="218" spans="2:65" s="13" customFormat="1" ht="11.25">
      <c r="B218" s="158"/>
      <c r="D218" s="152" t="s">
        <v>368</v>
      </c>
      <c r="E218" s="159" t="s">
        <v>19</v>
      </c>
      <c r="F218" s="160" t="s">
        <v>6663</v>
      </c>
      <c r="H218" s="161">
        <v>91.5</v>
      </c>
      <c r="I218" s="162"/>
      <c r="L218" s="158"/>
      <c r="M218" s="163"/>
      <c r="T218" s="164"/>
      <c r="AT218" s="159" t="s">
        <v>368</v>
      </c>
      <c r="AU218" s="159" t="s">
        <v>90</v>
      </c>
      <c r="AV218" s="13" t="s">
        <v>90</v>
      </c>
      <c r="AW218" s="13" t="s">
        <v>36</v>
      </c>
      <c r="AX218" s="13" t="s">
        <v>77</v>
      </c>
      <c r="AY218" s="159" t="s">
        <v>358</v>
      </c>
    </row>
    <row r="219" spans="2:65" s="13" customFormat="1" ht="11.25">
      <c r="B219" s="158"/>
      <c r="D219" s="152" t="s">
        <v>368</v>
      </c>
      <c r="E219" s="159" t="s">
        <v>19</v>
      </c>
      <c r="F219" s="160" t="s">
        <v>6664</v>
      </c>
      <c r="H219" s="161">
        <v>28.5</v>
      </c>
      <c r="I219" s="162"/>
      <c r="L219" s="158"/>
      <c r="M219" s="163"/>
      <c r="T219" s="164"/>
      <c r="AT219" s="159" t="s">
        <v>368</v>
      </c>
      <c r="AU219" s="159" t="s">
        <v>90</v>
      </c>
      <c r="AV219" s="13" t="s">
        <v>90</v>
      </c>
      <c r="AW219" s="13" t="s">
        <v>36</v>
      </c>
      <c r="AX219" s="13" t="s">
        <v>77</v>
      </c>
      <c r="AY219" s="159" t="s">
        <v>358</v>
      </c>
    </row>
    <row r="220" spans="2:65" s="14" customFormat="1" ht="11.25">
      <c r="B220" s="165"/>
      <c r="D220" s="152" t="s">
        <v>368</v>
      </c>
      <c r="E220" s="166" t="s">
        <v>19</v>
      </c>
      <c r="F220" s="167" t="s">
        <v>371</v>
      </c>
      <c r="H220" s="168">
        <v>151.5</v>
      </c>
      <c r="I220" s="169"/>
      <c r="L220" s="165"/>
      <c r="M220" s="170"/>
      <c r="T220" s="171"/>
      <c r="AT220" s="166" t="s">
        <v>368</v>
      </c>
      <c r="AU220" s="166" t="s">
        <v>90</v>
      </c>
      <c r="AV220" s="14" t="s">
        <v>364</v>
      </c>
      <c r="AW220" s="14" t="s">
        <v>36</v>
      </c>
      <c r="AX220" s="14" t="s">
        <v>84</v>
      </c>
      <c r="AY220" s="166" t="s">
        <v>358</v>
      </c>
    </row>
    <row r="221" spans="2:65" s="1" customFormat="1" ht="24.2" customHeight="1">
      <c r="B221" s="33"/>
      <c r="C221" s="134" t="s">
        <v>552</v>
      </c>
      <c r="D221" s="134" t="s">
        <v>360</v>
      </c>
      <c r="E221" s="135" t="s">
        <v>3175</v>
      </c>
      <c r="F221" s="136" t="s">
        <v>3176</v>
      </c>
      <c r="G221" s="137" t="s">
        <v>235</v>
      </c>
      <c r="H221" s="138">
        <v>28.5</v>
      </c>
      <c r="I221" s="139"/>
      <c r="J221" s="140">
        <f>ROUND(I221*H221,2)</f>
        <v>0</v>
      </c>
      <c r="K221" s="136" t="s">
        <v>402</v>
      </c>
      <c r="L221" s="33"/>
      <c r="M221" s="141" t="s">
        <v>19</v>
      </c>
      <c r="N221" s="142" t="s">
        <v>49</v>
      </c>
      <c r="P221" s="143">
        <f>O221*H221</f>
        <v>0</v>
      </c>
      <c r="Q221" s="143">
        <v>0</v>
      </c>
      <c r="R221" s="143">
        <f>Q221*H221</f>
        <v>0</v>
      </c>
      <c r="S221" s="143">
        <v>0</v>
      </c>
      <c r="T221" s="144">
        <f>S221*H221</f>
        <v>0</v>
      </c>
      <c r="AR221" s="145" t="s">
        <v>454</v>
      </c>
      <c r="AT221" s="145" t="s">
        <v>360</v>
      </c>
      <c r="AU221" s="145" t="s">
        <v>90</v>
      </c>
      <c r="AY221" s="18" t="s">
        <v>358</v>
      </c>
      <c r="BE221" s="146">
        <f>IF(N221="základní",J221,0)</f>
        <v>0</v>
      </c>
      <c r="BF221" s="146">
        <f>IF(N221="snížená",J221,0)</f>
        <v>0</v>
      </c>
      <c r="BG221" s="146">
        <f>IF(N221="zákl. přenesená",J221,0)</f>
        <v>0</v>
      </c>
      <c r="BH221" s="146">
        <f>IF(N221="sníž. přenesená",J221,0)</f>
        <v>0</v>
      </c>
      <c r="BI221" s="146">
        <f>IF(N221="nulová",J221,0)</f>
        <v>0</v>
      </c>
      <c r="BJ221" s="18" t="s">
        <v>90</v>
      </c>
      <c r="BK221" s="146">
        <f>ROUND(I221*H221,2)</f>
        <v>0</v>
      </c>
      <c r="BL221" s="18" t="s">
        <v>454</v>
      </c>
      <c r="BM221" s="145" t="s">
        <v>6665</v>
      </c>
    </row>
    <row r="222" spans="2:65" s="1" customFormat="1" ht="11.25">
      <c r="B222" s="33"/>
      <c r="D222" s="147" t="s">
        <v>366</v>
      </c>
      <c r="F222" s="148" t="s">
        <v>3178</v>
      </c>
      <c r="I222" s="149"/>
      <c r="L222" s="33"/>
      <c r="M222" s="150"/>
      <c r="T222" s="54"/>
      <c r="AT222" s="18" t="s">
        <v>366</v>
      </c>
      <c r="AU222" s="18" t="s">
        <v>90</v>
      </c>
    </row>
    <row r="223" spans="2:65" s="13" customFormat="1" ht="11.25">
      <c r="B223" s="158"/>
      <c r="D223" s="152" t="s">
        <v>368</v>
      </c>
      <c r="E223" s="159" t="s">
        <v>19</v>
      </c>
      <c r="F223" s="160" t="s">
        <v>6666</v>
      </c>
      <c r="H223" s="161">
        <v>28.5</v>
      </c>
      <c r="I223" s="162"/>
      <c r="L223" s="158"/>
      <c r="M223" s="163"/>
      <c r="T223" s="164"/>
      <c r="AT223" s="159" t="s">
        <v>368</v>
      </c>
      <c r="AU223" s="159" t="s">
        <v>90</v>
      </c>
      <c r="AV223" s="13" t="s">
        <v>90</v>
      </c>
      <c r="AW223" s="13" t="s">
        <v>36</v>
      </c>
      <c r="AX223" s="13" t="s">
        <v>84</v>
      </c>
      <c r="AY223" s="159" t="s">
        <v>358</v>
      </c>
    </row>
    <row r="224" spans="2:65" s="1" customFormat="1" ht="21.75" customHeight="1">
      <c r="B224" s="33"/>
      <c r="C224" s="134" t="s">
        <v>558</v>
      </c>
      <c r="D224" s="134" t="s">
        <v>360</v>
      </c>
      <c r="E224" s="135" t="s">
        <v>3184</v>
      </c>
      <c r="F224" s="136" t="s">
        <v>3185</v>
      </c>
      <c r="G224" s="137" t="s">
        <v>235</v>
      </c>
      <c r="H224" s="138">
        <v>6</v>
      </c>
      <c r="I224" s="139"/>
      <c r="J224" s="140">
        <f>ROUND(I224*H224,2)</f>
        <v>0</v>
      </c>
      <c r="K224" s="136" t="s">
        <v>3182</v>
      </c>
      <c r="L224" s="33"/>
      <c r="M224" s="141" t="s">
        <v>19</v>
      </c>
      <c r="N224" s="142" t="s">
        <v>49</v>
      </c>
      <c r="P224" s="143">
        <f>O224*H224</f>
        <v>0</v>
      </c>
      <c r="Q224" s="143">
        <v>2.0100000000000001E-3</v>
      </c>
      <c r="R224" s="143">
        <f>Q224*H224</f>
        <v>1.2060000000000001E-2</v>
      </c>
      <c r="S224" s="143">
        <v>0</v>
      </c>
      <c r="T224" s="144">
        <f>S224*H224</f>
        <v>0</v>
      </c>
      <c r="AR224" s="145" t="s">
        <v>454</v>
      </c>
      <c r="AT224" s="145" t="s">
        <v>360</v>
      </c>
      <c r="AU224" s="145" t="s">
        <v>90</v>
      </c>
      <c r="AY224" s="18" t="s">
        <v>358</v>
      </c>
      <c r="BE224" s="146">
        <f>IF(N224="základní",J224,0)</f>
        <v>0</v>
      </c>
      <c r="BF224" s="146">
        <f>IF(N224="snížená",J224,0)</f>
        <v>0</v>
      </c>
      <c r="BG224" s="146">
        <f>IF(N224="zákl. přenesená",J224,0)</f>
        <v>0</v>
      </c>
      <c r="BH224" s="146">
        <f>IF(N224="sníž. přenesená",J224,0)</f>
        <v>0</v>
      </c>
      <c r="BI224" s="146">
        <f>IF(N224="nulová",J224,0)</f>
        <v>0</v>
      </c>
      <c r="BJ224" s="18" t="s">
        <v>90</v>
      </c>
      <c r="BK224" s="146">
        <f>ROUND(I224*H224,2)</f>
        <v>0</v>
      </c>
      <c r="BL224" s="18" t="s">
        <v>454</v>
      </c>
      <c r="BM224" s="145" t="s">
        <v>6667</v>
      </c>
    </row>
    <row r="225" spans="2:65" s="13" customFormat="1" ht="11.25">
      <c r="B225" s="158"/>
      <c r="D225" s="152" t="s">
        <v>368</v>
      </c>
      <c r="E225" s="159" t="s">
        <v>19</v>
      </c>
      <c r="F225" s="160" t="s">
        <v>394</v>
      </c>
      <c r="H225" s="161">
        <v>6</v>
      </c>
      <c r="I225" s="162"/>
      <c r="L225" s="158"/>
      <c r="M225" s="163"/>
      <c r="T225" s="164"/>
      <c r="AT225" s="159" t="s">
        <v>368</v>
      </c>
      <c r="AU225" s="159" t="s">
        <v>90</v>
      </c>
      <c r="AV225" s="13" t="s">
        <v>90</v>
      </c>
      <c r="AW225" s="13" t="s">
        <v>36</v>
      </c>
      <c r="AX225" s="13" t="s">
        <v>84</v>
      </c>
      <c r="AY225" s="159" t="s">
        <v>358</v>
      </c>
    </row>
    <row r="226" spans="2:65" s="14" customFormat="1" ht="11.25">
      <c r="B226" s="165"/>
      <c r="D226" s="152" t="s">
        <v>368</v>
      </c>
      <c r="E226" s="166" t="s">
        <v>19</v>
      </c>
      <c r="F226" s="167" t="s">
        <v>371</v>
      </c>
      <c r="H226" s="168">
        <v>6</v>
      </c>
      <c r="I226" s="169"/>
      <c r="L226" s="165"/>
      <c r="M226" s="170"/>
      <c r="T226" s="171"/>
      <c r="AT226" s="166" t="s">
        <v>368</v>
      </c>
      <c r="AU226" s="166" t="s">
        <v>90</v>
      </c>
      <c r="AV226" s="14" t="s">
        <v>364</v>
      </c>
      <c r="AW226" s="14" t="s">
        <v>36</v>
      </c>
      <c r="AX226" s="14" t="s">
        <v>77</v>
      </c>
      <c r="AY226" s="166" t="s">
        <v>358</v>
      </c>
    </row>
    <row r="227" spans="2:65" s="1" customFormat="1" ht="49.15" customHeight="1">
      <c r="B227" s="33"/>
      <c r="C227" s="134" t="s">
        <v>564</v>
      </c>
      <c r="D227" s="134" t="s">
        <v>360</v>
      </c>
      <c r="E227" s="135" t="s">
        <v>3187</v>
      </c>
      <c r="F227" s="136" t="s">
        <v>3188</v>
      </c>
      <c r="G227" s="137" t="s">
        <v>504</v>
      </c>
      <c r="H227" s="138">
        <v>1</v>
      </c>
      <c r="I227" s="139"/>
      <c r="J227" s="140">
        <f>ROUND(I227*H227,2)</f>
        <v>0</v>
      </c>
      <c r="K227" s="136" t="s">
        <v>3182</v>
      </c>
      <c r="L227" s="33"/>
      <c r="M227" s="141" t="s">
        <v>19</v>
      </c>
      <c r="N227" s="142" t="s">
        <v>49</v>
      </c>
      <c r="P227" s="143">
        <f>O227*H227</f>
        <v>0</v>
      </c>
      <c r="Q227" s="143">
        <v>0</v>
      </c>
      <c r="R227" s="143">
        <f>Q227*H227</f>
        <v>0</v>
      </c>
      <c r="S227" s="143">
        <v>0</v>
      </c>
      <c r="T227" s="144">
        <f>S227*H227</f>
        <v>0</v>
      </c>
      <c r="AR227" s="145" t="s">
        <v>454</v>
      </c>
      <c r="AT227" s="145" t="s">
        <v>360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454</v>
      </c>
      <c r="BM227" s="145" t="s">
        <v>6668</v>
      </c>
    </row>
    <row r="228" spans="2:65" s="13" customFormat="1" ht="11.25">
      <c r="B228" s="158"/>
      <c r="D228" s="152" t="s">
        <v>368</v>
      </c>
      <c r="E228" s="159" t="s">
        <v>19</v>
      </c>
      <c r="F228" s="160" t="s">
        <v>84</v>
      </c>
      <c r="H228" s="161">
        <v>1</v>
      </c>
      <c r="I228" s="162"/>
      <c r="L228" s="158"/>
      <c r="M228" s="163"/>
      <c r="T228" s="164"/>
      <c r="AT228" s="159" t="s">
        <v>368</v>
      </c>
      <c r="AU228" s="159" t="s">
        <v>90</v>
      </c>
      <c r="AV228" s="13" t="s">
        <v>90</v>
      </c>
      <c r="AW228" s="13" t="s">
        <v>36</v>
      </c>
      <c r="AX228" s="13" t="s">
        <v>84</v>
      </c>
      <c r="AY228" s="159" t="s">
        <v>358</v>
      </c>
    </row>
    <row r="229" spans="2:65" s="1" customFormat="1" ht="24.2" customHeight="1">
      <c r="B229" s="33"/>
      <c r="C229" s="134" t="s">
        <v>571</v>
      </c>
      <c r="D229" s="134" t="s">
        <v>360</v>
      </c>
      <c r="E229" s="135" t="s">
        <v>3190</v>
      </c>
      <c r="F229" s="136" t="s">
        <v>3191</v>
      </c>
      <c r="G229" s="137" t="s">
        <v>504</v>
      </c>
      <c r="H229" s="138">
        <v>1</v>
      </c>
      <c r="I229" s="139"/>
      <c r="J229" s="140">
        <f>ROUND(I229*H229,2)</f>
        <v>0</v>
      </c>
      <c r="K229" s="136" t="s">
        <v>3182</v>
      </c>
      <c r="L229" s="33"/>
      <c r="M229" s="141" t="s">
        <v>19</v>
      </c>
      <c r="N229" s="142" t="s">
        <v>49</v>
      </c>
      <c r="P229" s="143">
        <f>O229*H229</f>
        <v>0</v>
      </c>
      <c r="Q229" s="143">
        <v>0</v>
      </c>
      <c r="R229" s="143">
        <f>Q229*H229</f>
        <v>0</v>
      </c>
      <c r="S229" s="143">
        <v>0</v>
      </c>
      <c r="T229" s="144">
        <f>S229*H229</f>
        <v>0</v>
      </c>
      <c r="AR229" s="145" t="s">
        <v>454</v>
      </c>
      <c r="AT229" s="145" t="s">
        <v>360</v>
      </c>
      <c r="AU229" s="145" t="s">
        <v>90</v>
      </c>
      <c r="AY229" s="18" t="s">
        <v>358</v>
      </c>
      <c r="BE229" s="146">
        <f>IF(N229="základní",J229,0)</f>
        <v>0</v>
      </c>
      <c r="BF229" s="146">
        <f>IF(N229="snížená",J229,0)</f>
        <v>0</v>
      </c>
      <c r="BG229" s="146">
        <f>IF(N229="zákl. přenesená",J229,0)</f>
        <v>0</v>
      </c>
      <c r="BH229" s="146">
        <f>IF(N229="sníž. přenesená",J229,0)</f>
        <v>0</v>
      </c>
      <c r="BI229" s="146">
        <f>IF(N229="nulová",J229,0)</f>
        <v>0</v>
      </c>
      <c r="BJ229" s="18" t="s">
        <v>90</v>
      </c>
      <c r="BK229" s="146">
        <f>ROUND(I229*H229,2)</f>
        <v>0</v>
      </c>
      <c r="BL229" s="18" t="s">
        <v>454</v>
      </c>
      <c r="BM229" s="145" t="s">
        <v>6669</v>
      </c>
    </row>
    <row r="230" spans="2:65" s="13" customFormat="1" ht="11.25">
      <c r="B230" s="158"/>
      <c r="D230" s="152" t="s">
        <v>368</v>
      </c>
      <c r="E230" s="159" t="s">
        <v>19</v>
      </c>
      <c r="F230" s="160" t="s">
        <v>84</v>
      </c>
      <c r="H230" s="161">
        <v>1</v>
      </c>
      <c r="I230" s="162"/>
      <c r="L230" s="158"/>
      <c r="M230" s="163"/>
      <c r="T230" s="164"/>
      <c r="AT230" s="159" t="s">
        <v>368</v>
      </c>
      <c r="AU230" s="159" t="s">
        <v>90</v>
      </c>
      <c r="AV230" s="13" t="s">
        <v>90</v>
      </c>
      <c r="AW230" s="13" t="s">
        <v>36</v>
      </c>
      <c r="AX230" s="13" t="s">
        <v>84</v>
      </c>
      <c r="AY230" s="159" t="s">
        <v>358</v>
      </c>
    </row>
    <row r="231" spans="2:65" s="1" customFormat="1" ht="24.2" customHeight="1">
      <c r="B231" s="33"/>
      <c r="C231" s="134" t="s">
        <v>577</v>
      </c>
      <c r="D231" s="134" t="s">
        <v>360</v>
      </c>
      <c r="E231" s="135" t="s">
        <v>3193</v>
      </c>
      <c r="F231" s="136" t="s">
        <v>3194</v>
      </c>
      <c r="G231" s="137" t="s">
        <v>504</v>
      </c>
      <c r="H231" s="138">
        <v>3</v>
      </c>
      <c r="I231" s="139"/>
      <c r="J231" s="140">
        <f>ROUND(I231*H231,2)</f>
        <v>0</v>
      </c>
      <c r="K231" s="136" t="s">
        <v>3182</v>
      </c>
      <c r="L231" s="33"/>
      <c r="M231" s="141" t="s">
        <v>19</v>
      </c>
      <c r="N231" s="142" t="s">
        <v>49</v>
      </c>
      <c r="P231" s="143">
        <f>O231*H231</f>
        <v>0</v>
      </c>
      <c r="Q231" s="143">
        <v>0</v>
      </c>
      <c r="R231" s="143">
        <f>Q231*H231</f>
        <v>0</v>
      </c>
      <c r="S231" s="143">
        <v>0</v>
      </c>
      <c r="T231" s="144">
        <f>S231*H231</f>
        <v>0</v>
      </c>
      <c r="AR231" s="145" t="s">
        <v>454</v>
      </c>
      <c r="AT231" s="145" t="s">
        <v>360</v>
      </c>
      <c r="AU231" s="145" t="s">
        <v>90</v>
      </c>
      <c r="AY231" s="18" t="s">
        <v>358</v>
      </c>
      <c r="BE231" s="146">
        <f>IF(N231="základní",J231,0)</f>
        <v>0</v>
      </c>
      <c r="BF231" s="146">
        <f>IF(N231="snížená",J231,0)</f>
        <v>0</v>
      </c>
      <c r="BG231" s="146">
        <f>IF(N231="zákl. přenesená",J231,0)</f>
        <v>0</v>
      </c>
      <c r="BH231" s="146">
        <f>IF(N231="sníž. přenesená",J231,0)</f>
        <v>0</v>
      </c>
      <c r="BI231" s="146">
        <f>IF(N231="nulová",J231,0)</f>
        <v>0</v>
      </c>
      <c r="BJ231" s="18" t="s">
        <v>90</v>
      </c>
      <c r="BK231" s="146">
        <f>ROUND(I231*H231,2)</f>
        <v>0</v>
      </c>
      <c r="BL231" s="18" t="s">
        <v>454</v>
      </c>
      <c r="BM231" s="145" t="s">
        <v>6670</v>
      </c>
    </row>
    <row r="232" spans="2:65" s="13" customFormat="1" ht="11.25">
      <c r="B232" s="158"/>
      <c r="D232" s="152" t="s">
        <v>368</v>
      </c>
      <c r="E232" s="159" t="s">
        <v>19</v>
      </c>
      <c r="F232" s="160" t="s">
        <v>97</v>
      </c>
      <c r="H232" s="161">
        <v>3</v>
      </c>
      <c r="I232" s="162"/>
      <c r="L232" s="158"/>
      <c r="M232" s="163"/>
      <c r="T232" s="164"/>
      <c r="AT232" s="159" t="s">
        <v>368</v>
      </c>
      <c r="AU232" s="159" t="s">
        <v>90</v>
      </c>
      <c r="AV232" s="13" t="s">
        <v>90</v>
      </c>
      <c r="AW232" s="13" t="s">
        <v>36</v>
      </c>
      <c r="AX232" s="13" t="s">
        <v>84</v>
      </c>
      <c r="AY232" s="159" t="s">
        <v>358</v>
      </c>
    </row>
    <row r="233" spans="2:65" s="1" customFormat="1" ht="24.2" customHeight="1">
      <c r="B233" s="33"/>
      <c r="C233" s="134" t="s">
        <v>583</v>
      </c>
      <c r="D233" s="134" t="s">
        <v>360</v>
      </c>
      <c r="E233" s="135" t="s">
        <v>3196</v>
      </c>
      <c r="F233" s="136" t="s">
        <v>3197</v>
      </c>
      <c r="G233" s="137" t="s">
        <v>504</v>
      </c>
      <c r="H233" s="138">
        <v>16</v>
      </c>
      <c r="I233" s="139"/>
      <c r="J233" s="140">
        <f>ROUND(I233*H233,2)</f>
        <v>0</v>
      </c>
      <c r="K233" s="136" t="s">
        <v>3182</v>
      </c>
      <c r="L233" s="33"/>
      <c r="M233" s="141" t="s">
        <v>19</v>
      </c>
      <c r="N233" s="142" t="s">
        <v>49</v>
      </c>
      <c r="P233" s="143">
        <f>O233*H233</f>
        <v>0</v>
      </c>
      <c r="Q233" s="143">
        <v>0</v>
      </c>
      <c r="R233" s="143">
        <f>Q233*H233</f>
        <v>0</v>
      </c>
      <c r="S233" s="143">
        <v>0</v>
      </c>
      <c r="T233" s="144">
        <f>S233*H233</f>
        <v>0</v>
      </c>
      <c r="AR233" s="145" t="s">
        <v>454</v>
      </c>
      <c r="AT233" s="145" t="s">
        <v>360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6671</v>
      </c>
    </row>
    <row r="234" spans="2:65" s="13" customFormat="1" ht="11.25">
      <c r="B234" s="158"/>
      <c r="D234" s="152" t="s">
        <v>368</v>
      </c>
      <c r="E234" s="159" t="s">
        <v>19</v>
      </c>
      <c r="F234" s="160" t="s">
        <v>6672</v>
      </c>
      <c r="H234" s="161">
        <v>16</v>
      </c>
      <c r="I234" s="162"/>
      <c r="L234" s="158"/>
      <c r="M234" s="163"/>
      <c r="T234" s="164"/>
      <c r="AT234" s="159" t="s">
        <v>368</v>
      </c>
      <c r="AU234" s="159" t="s">
        <v>90</v>
      </c>
      <c r="AV234" s="13" t="s">
        <v>90</v>
      </c>
      <c r="AW234" s="13" t="s">
        <v>36</v>
      </c>
      <c r="AX234" s="13" t="s">
        <v>84</v>
      </c>
      <c r="AY234" s="159" t="s">
        <v>358</v>
      </c>
    </row>
    <row r="235" spans="2:65" s="1" customFormat="1" ht="24.2" customHeight="1">
      <c r="B235" s="33"/>
      <c r="C235" s="134" t="s">
        <v>591</v>
      </c>
      <c r="D235" s="134" t="s">
        <v>360</v>
      </c>
      <c r="E235" s="135" t="s">
        <v>3199</v>
      </c>
      <c r="F235" s="136" t="s">
        <v>3200</v>
      </c>
      <c r="G235" s="137" t="s">
        <v>1498</v>
      </c>
      <c r="H235" s="189"/>
      <c r="I235" s="139"/>
      <c r="J235" s="140">
        <f>ROUND(I235*H235,2)</f>
        <v>0</v>
      </c>
      <c r="K235" s="136" t="s">
        <v>402</v>
      </c>
      <c r="L235" s="33"/>
      <c r="M235" s="141" t="s">
        <v>19</v>
      </c>
      <c r="N235" s="142" t="s">
        <v>49</v>
      </c>
      <c r="P235" s="143">
        <f>O235*H235</f>
        <v>0</v>
      </c>
      <c r="Q235" s="143">
        <v>0</v>
      </c>
      <c r="R235" s="143">
        <f>Q235*H235</f>
        <v>0</v>
      </c>
      <c r="S235" s="143">
        <v>0</v>
      </c>
      <c r="T235" s="144">
        <f>S235*H235</f>
        <v>0</v>
      </c>
      <c r="AR235" s="145" t="s">
        <v>454</v>
      </c>
      <c r="AT235" s="145" t="s">
        <v>360</v>
      </c>
      <c r="AU235" s="145" t="s">
        <v>90</v>
      </c>
      <c r="AY235" s="18" t="s">
        <v>358</v>
      </c>
      <c r="BE235" s="146">
        <f>IF(N235="základní",J235,0)</f>
        <v>0</v>
      </c>
      <c r="BF235" s="146">
        <f>IF(N235="snížená",J235,0)</f>
        <v>0</v>
      </c>
      <c r="BG235" s="146">
        <f>IF(N235="zákl. přenesená",J235,0)</f>
        <v>0</v>
      </c>
      <c r="BH235" s="146">
        <f>IF(N235="sníž. přenesená",J235,0)</f>
        <v>0</v>
      </c>
      <c r="BI235" s="146">
        <f>IF(N235="nulová",J235,0)</f>
        <v>0</v>
      </c>
      <c r="BJ235" s="18" t="s">
        <v>90</v>
      </c>
      <c r="BK235" s="146">
        <f>ROUND(I235*H235,2)</f>
        <v>0</v>
      </c>
      <c r="BL235" s="18" t="s">
        <v>454</v>
      </c>
      <c r="BM235" s="145" t="s">
        <v>6673</v>
      </c>
    </row>
    <row r="236" spans="2:65" s="1" customFormat="1" ht="11.25">
      <c r="B236" s="33"/>
      <c r="D236" s="147" t="s">
        <v>366</v>
      </c>
      <c r="F236" s="148" t="s">
        <v>3202</v>
      </c>
      <c r="I236" s="149"/>
      <c r="L236" s="33"/>
      <c r="M236" s="150"/>
      <c r="T236" s="54"/>
      <c r="AT236" s="18" t="s">
        <v>366</v>
      </c>
      <c r="AU236" s="18" t="s">
        <v>90</v>
      </c>
    </row>
    <row r="237" spans="2:65" s="1" customFormat="1" ht="24.2" customHeight="1">
      <c r="B237" s="33"/>
      <c r="C237" s="134" t="s">
        <v>598</v>
      </c>
      <c r="D237" s="134" t="s">
        <v>360</v>
      </c>
      <c r="E237" s="135" t="s">
        <v>3203</v>
      </c>
      <c r="F237" s="136" t="s">
        <v>3204</v>
      </c>
      <c r="G237" s="137" t="s">
        <v>1498</v>
      </c>
      <c r="H237" s="189"/>
      <c r="I237" s="139"/>
      <c r="J237" s="140">
        <f>ROUND(I237*H237,2)</f>
        <v>0</v>
      </c>
      <c r="K237" s="136" t="s">
        <v>402</v>
      </c>
      <c r="L237" s="33"/>
      <c r="M237" s="141" t="s">
        <v>19</v>
      </c>
      <c r="N237" s="142" t="s">
        <v>49</v>
      </c>
      <c r="P237" s="143">
        <f>O237*H237</f>
        <v>0</v>
      </c>
      <c r="Q237" s="143">
        <v>0</v>
      </c>
      <c r="R237" s="143">
        <f>Q237*H237</f>
        <v>0</v>
      </c>
      <c r="S237" s="143">
        <v>0</v>
      </c>
      <c r="T237" s="144">
        <f>S237*H237</f>
        <v>0</v>
      </c>
      <c r="AR237" s="145" t="s">
        <v>454</v>
      </c>
      <c r="AT237" s="145" t="s">
        <v>360</v>
      </c>
      <c r="AU237" s="145" t="s">
        <v>90</v>
      </c>
      <c r="AY237" s="18" t="s">
        <v>358</v>
      </c>
      <c r="BE237" s="146">
        <f>IF(N237="základní",J237,0)</f>
        <v>0</v>
      </c>
      <c r="BF237" s="146">
        <f>IF(N237="snížená",J237,0)</f>
        <v>0</v>
      </c>
      <c r="BG237" s="146">
        <f>IF(N237="zákl. přenesená",J237,0)</f>
        <v>0</v>
      </c>
      <c r="BH237" s="146">
        <f>IF(N237="sníž. přenesená",J237,0)</f>
        <v>0</v>
      </c>
      <c r="BI237" s="146">
        <f>IF(N237="nulová",J237,0)</f>
        <v>0</v>
      </c>
      <c r="BJ237" s="18" t="s">
        <v>90</v>
      </c>
      <c r="BK237" s="146">
        <f>ROUND(I237*H237,2)</f>
        <v>0</v>
      </c>
      <c r="BL237" s="18" t="s">
        <v>454</v>
      </c>
      <c r="BM237" s="145" t="s">
        <v>6674</v>
      </c>
    </row>
    <row r="238" spans="2:65" s="1" customFormat="1" ht="11.25">
      <c r="B238" s="33"/>
      <c r="D238" s="147" t="s">
        <v>366</v>
      </c>
      <c r="F238" s="148" t="s">
        <v>3206</v>
      </c>
      <c r="I238" s="149"/>
      <c r="L238" s="33"/>
      <c r="M238" s="150"/>
      <c r="T238" s="54"/>
      <c r="AT238" s="18" t="s">
        <v>366</v>
      </c>
      <c r="AU238" s="18" t="s">
        <v>90</v>
      </c>
    </row>
    <row r="239" spans="2:65" s="11" customFormat="1" ht="22.9" customHeight="1">
      <c r="B239" s="122"/>
      <c r="D239" s="123" t="s">
        <v>76</v>
      </c>
      <c r="E239" s="132" t="s">
        <v>3207</v>
      </c>
      <c r="F239" s="132" t="s">
        <v>3208</v>
      </c>
      <c r="I239" s="125"/>
      <c r="J239" s="133">
        <f>BK239</f>
        <v>0</v>
      </c>
      <c r="L239" s="122"/>
      <c r="M239" s="127"/>
      <c r="P239" s="128">
        <f>SUM(P240:P399)</f>
        <v>0</v>
      </c>
      <c r="R239" s="128">
        <f>SUM(R240:R399)</f>
        <v>0.80750299999999975</v>
      </c>
      <c r="T239" s="129">
        <f>SUM(T240:T399)</f>
        <v>0</v>
      </c>
      <c r="AR239" s="123" t="s">
        <v>90</v>
      </c>
      <c r="AT239" s="130" t="s">
        <v>76</v>
      </c>
      <c r="AU239" s="130" t="s">
        <v>84</v>
      </c>
      <c r="AY239" s="123" t="s">
        <v>358</v>
      </c>
      <c r="BK239" s="131">
        <f>SUM(BK240:BK399)</f>
        <v>0</v>
      </c>
    </row>
    <row r="240" spans="2:65" s="1" customFormat="1" ht="24.2" customHeight="1">
      <c r="B240" s="33"/>
      <c r="C240" s="134" t="s">
        <v>605</v>
      </c>
      <c r="D240" s="134" t="s">
        <v>360</v>
      </c>
      <c r="E240" s="135" t="s">
        <v>3223</v>
      </c>
      <c r="F240" s="136" t="s">
        <v>3224</v>
      </c>
      <c r="G240" s="137" t="s">
        <v>235</v>
      </c>
      <c r="H240" s="138">
        <v>15</v>
      </c>
      <c r="I240" s="139"/>
      <c r="J240" s="140">
        <f>ROUND(I240*H240,2)</f>
        <v>0</v>
      </c>
      <c r="K240" s="136" t="s">
        <v>402</v>
      </c>
      <c r="L240" s="33"/>
      <c r="M240" s="141" t="s">
        <v>19</v>
      </c>
      <c r="N240" s="142" t="s">
        <v>49</v>
      </c>
      <c r="P240" s="143">
        <f>O240*H240</f>
        <v>0</v>
      </c>
      <c r="Q240" s="143">
        <v>6.4000000000000003E-3</v>
      </c>
      <c r="R240" s="143">
        <f>Q240*H240</f>
        <v>9.6000000000000002E-2</v>
      </c>
      <c r="S240" s="143">
        <v>0</v>
      </c>
      <c r="T240" s="144">
        <f>S240*H240</f>
        <v>0</v>
      </c>
      <c r="AR240" s="145" t="s">
        <v>454</v>
      </c>
      <c r="AT240" s="145" t="s">
        <v>360</v>
      </c>
      <c r="AU240" s="145" t="s">
        <v>90</v>
      </c>
      <c r="AY240" s="18" t="s">
        <v>358</v>
      </c>
      <c r="BE240" s="146">
        <f>IF(N240="základní",J240,0)</f>
        <v>0</v>
      </c>
      <c r="BF240" s="146">
        <f>IF(N240="snížená",J240,0)</f>
        <v>0</v>
      </c>
      <c r="BG240" s="146">
        <f>IF(N240="zákl. přenesená",J240,0)</f>
        <v>0</v>
      </c>
      <c r="BH240" s="146">
        <f>IF(N240="sníž. přenesená",J240,0)</f>
        <v>0</v>
      </c>
      <c r="BI240" s="146">
        <f>IF(N240="nulová",J240,0)</f>
        <v>0</v>
      </c>
      <c r="BJ240" s="18" t="s">
        <v>90</v>
      </c>
      <c r="BK240" s="146">
        <f>ROUND(I240*H240,2)</f>
        <v>0</v>
      </c>
      <c r="BL240" s="18" t="s">
        <v>454</v>
      </c>
      <c r="BM240" s="145" t="s">
        <v>6675</v>
      </c>
    </row>
    <row r="241" spans="2:65" s="1" customFormat="1" ht="11.25">
      <c r="B241" s="33"/>
      <c r="D241" s="147" t="s">
        <v>366</v>
      </c>
      <c r="F241" s="148" t="s">
        <v>3226</v>
      </c>
      <c r="I241" s="149"/>
      <c r="L241" s="33"/>
      <c r="M241" s="150"/>
      <c r="T241" s="54"/>
      <c r="AT241" s="18" t="s">
        <v>366</v>
      </c>
      <c r="AU241" s="18" t="s">
        <v>90</v>
      </c>
    </row>
    <row r="242" spans="2:65" s="13" customFormat="1" ht="22.5">
      <c r="B242" s="158"/>
      <c r="D242" s="152" t="s">
        <v>368</v>
      </c>
      <c r="E242" s="159" t="s">
        <v>19</v>
      </c>
      <c r="F242" s="160" t="s">
        <v>6676</v>
      </c>
      <c r="H242" s="161">
        <v>15</v>
      </c>
      <c r="I242" s="162"/>
      <c r="L242" s="158"/>
      <c r="M242" s="163"/>
      <c r="T242" s="164"/>
      <c r="AT242" s="159" t="s">
        <v>368</v>
      </c>
      <c r="AU242" s="159" t="s">
        <v>90</v>
      </c>
      <c r="AV242" s="13" t="s">
        <v>90</v>
      </c>
      <c r="AW242" s="13" t="s">
        <v>36</v>
      </c>
      <c r="AX242" s="13" t="s">
        <v>84</v>
      </c>
      <c r="AY242" s="159" t="s">
        <v>358</v>
      </c>
    </row>
    <row r="243" spans="2:65" s="1" customFormat="1" ht="24.2" customHeight="1">
      <c r="B243" s="33"/>
      <c r="C243" s="134" t="s">
        <v>612</v>
      </c>
      <c r="D243" s="134" t="s">
        <v>360</v>
      </c>
      <c r="E243" s="135" t="s">
        <v>3429</v>
      </c>
      <c r="F243" s="136" t="s">
        <v>3430</v>
      </c>
      <c r="G243" s="137" t="s">
        <v>235</v>
      </c>
      <c r="H243" s="138">
        <v>3</v>
      </c>
      <c r="I243" s="139"/>
      <c r="J243" s="140">
        <f>ROUND(I243*H243,2)</f>
        <v>0</v>
      </c>
      <c r="K243" s="136" t="s">
        <v>402</v>
      </c>
      <c r="L243" s="33"/>
      <c r="M243" s="141" t="s">
        <v>19</v>
      </c>
      <c r="N243" s="142" t="s">
        <v>49</v>
      </c>
      <c r="P243" s="143">
        <f>O243*H243</f>
        <v>0</v>
      </c>
      <c r="Q243" s="143">
        <v>0</v>
      </c>
      <c r="R243" s="143">
        <f>Q243*H243</f>
        <v>0</v>
      </c>
      <c r="S243" s="143">
        <v>0</v>
      </c>
      <c r="T243" s="144">
        <f>S243*H243</f>
        <v>0</v>
      </c>
      <c r="AR243" s="145" t="s">
        <v>364</v>
      </c>
      <c r="AT243" s="145" t="s">
        <v>360</v>
      </c>
      <c r="AU243" s="145" t="s">
        <v>90</v>
      </c>
      <c r="AY243" s="18" t="s">
        <v>358</v>
      </c>
      <c r="BE243" s="146">
        <f>IF(N243="základní",J243,0)</f>
        <v>0</v>
      </c>
      <c r="BF243" s="146">
        <f>IF(N243="snížená",J243,0)</f>
        <v>0</v>
      </c>
      <c r="BG243" s="146">
        <f>IF(N243="zákl. přenesená",J243,0)</f>
        <v>0</v>
      </c>
      <c r="BH243" s="146">
        <f>IF(N243="sníž. přenesená",J243,0)</f>
        <v>0</v>
      </c>
      <c r="BI243" s="146">
        <f>IF(N243="nulová",J243,0)</f>
        <v>0</v>
      </c>
      <c r="BJ243" s="18" t="s">
        <v>90</v>
      </c>
      <c r="BK243" s="146">
        <f>ROUND(I243*H243,2)</f>
        <v>0</v>
      </c>
      <c r="BL243" s="18" t="s">
        <v>364</v>
      </c>
      <c r="BM243" s="145" t="s">
        <v>6677</v>
      </c>
    </row>
    <row r="244" spans="2:65" s="1" customFormat="1" ht="11.25">
      <c r="B244" s="33"/>
      <c r="D244" s="147" t="s">
        <v>366</v>
      </c>
      <c r="F244" s="148" t="s">
        <v>3432</v>
      </c>
      <c r="I244" s="149"/>
      <c r="L244" s="33"/>
      <c r="M244" s="150"/>
      <c r="T244" s="54"/>
      <c r="AT244" s="18" t="s">
        <v>366</v>
      </c>
      <c r="AU244" s="18" t="s">
        <v>90</v>
      </c>
    </row>
    <row r="245" spans="2:65" s="13" customFormat="1" ht="11.25">
      <c r="B245" s="158"/>
      <c r="D245" s="152" t="s">
        <v>368</v>
      </c>
      <c r="E245" s="159" t="s">
        <v>19</v>
      </c>
      <c r="F245" s="160" t="s">
        <v>97</v>
      </c>
      <c r="H245" s="161">
        <v>3</v>
      </c>
      <c r="I245" s="162"/>
      <c r="L245" s="158"/>
      <c r="M245" s="163"/>
      <c r="T245" s="164"/>
      <c r="AT245" s="159" t="s">
        <v>368</v>
      </c>
      <c r="AU245" s="159" t="s">
        <v>90</v>
      </c>
      <c r="AV245" s="13" t="s">
        <v>90</v>
      </c>
      <c r="AW245" s="13" t="s">
        <v>36</v>
      </c>
      <c r="AX245" s="13" t="s">
        <v>84</v>
      </c>
      <c r="AY245" s="159" t="s">
        <v>358</v>
      </c>
    </row>
    <row r="246" spans="2:65" s="1" customFormat="1" ht="24.2" customHeight="1">
      <c r="B246" s="33"/>
      <c r="C246" s="179" t="s">
        <v>621</v>
      </c>
      <c r="D246" s="179" t="s">
        <v>440</v>
      </c>
      <c r="E246" s="180" t="s">
        <v>3433</v>
      </c>
      <c r="F246" s="181" t="s">
        <v>3434</v>
      </c>
      <c r="G246" s="182" t="s">
        <v>235</v>
      </c>
      <c r="H246" s="183">
        <v>3</v>
      </c>
      <c r="I246" s="184"/>
      <c r="J246" s="185">
        <f>ROUND(I246*H246,2)</f>
        <v>0</v>
      </c>
      <c r="K246" s="181" t="s">
        <v>402</v>
      </c>
      <c r="L246" s="186"/>
      <c r="M246" s="187" t="s">
        <v>19</v>
      </c>
      <c r="N246" s="188" t="s">
        <v>49</v>
      </c>
      <c r="P246" s="143">
        <f>O246*H246</f>
        <v>0</v>
      </c>
      <c r="Q246" s="143">
        <v>1.06E-3</v>
      </c>
      <c r="R246" s="143">
        <f>Q246*H246</f>
        <v>3.1799999999999997E-3</v>
      </c>
      <c r="S246" s="143">
        <v>0</v>
      </c>
      <c r="T246" s="144">
        <f>S246*H246</f>
        <v>0</v>
      </c>
      <c r="AR246" s="145" t="s">
        <v>406</v>
      </c>
      <c r="AT246" s="145" t="s">
        <v>440</v>
      </c>
      <c r="AU246" s="145" t="s">
        <v>90</v>
      </c>
      <c r="AY246" s="18" t="s">
        <v>358</v>
      </c>
      <c r="BE246" s="146">
        <f>IF(N246="základní",J246,0)</f>
        <v>0</v>
      </c>
      <c r="BF246" s="146">
        <f>IF(N246="snížená",J246,0)</f>
        <v>0</v>
      </c>
      <c r="BG246" s="146">
        <f>IF(N246="zákl. přenesená",J246,0)</f>
        <v>0</v>
      </c>
      <c r="BH246" s="146">
        <f>IF(N246="sníž. přenesená",J246,0)</f>
        <v>0</v>
      </c>
      <c r="BI246" s="146">
        <f>IF(N246="nulová",J246,0)</f>
        <v>0</v>
      </c>
      <c r="BJ246" s="18" t="s">
        <v>90</v>
      </c>
      <c r="BK246" s="146">
        <f>ROUND(I246*H246,2)</f>
        <v>0</v>
      </c>
      <c r="BL246" s="18" t="s">
        <v>364</v>
      </c>
      <c r="BM246" s="145" t="s">
        <v>6678</v>
      </c>
    </row>
    <row r="247" spans="2:65" s="13" customFormat="1" ht="22.5">
      <c r="B247" s="158"/>
      <c r="D247" s="152" t="s">
        <v>368</v>
      </c>
      <c r="E247" s="159" t="s">
        <v>19</v>
      </c>
      <c r="F247" s="160" t="s">
        <v>3256</v>
      </c>
      <c r="H247" s="161">
        <v>3</v>
      </c>
      <c r="I247" s="162"/>
      <c r="L247" s="158"/>
      <c r="M247" s="163"/>
      <c r="T247" s="164"/>
      <c r="AT247" s="159" t="s">
        <v>368</v>
      </c>
      <c r="AU247" s="159" t="s">
        <v>90</v>
      </c>
      <c r="AV247" s="13" t="s">
        <v>90</v>
      </c>
      <c r="AW247" s="13" t="s">
        <v>36</v>
      </c>
      <c r="AX247" s="13" t="s">
        <v>84</v>
      </c>
      <c r="AY247" s="159" t="s">
        <v>358</v>
      </c>
    </row>
    <row r="248" spans="2:65" s="1" customFormat="1" ht="16.5" customHeight="1">
      <c r="B248" s="33"/>
      <c r="C248" s="179" t="s">
        <v>627</v>
      </c>
      <c r="D248" s="179" t="s">
        <v>440</v>
      </c>
      <c r="E248" s="180" t="s">
        <v>3437</v>
      </c>
      <c r="F248" s="181" t="s">
        <v>3438</v>
      </c>
      <c r="G248" s="182" t="s">
        <v>235</v>
      </c>
      <c r="H248" s="183">
        <v>1</v>
      </c>
      <c r="I248" s="184"/>
      <c r="J248" s="185">
        <f>ROUND(I248*H248,2)</f>
        <v>0</v>
      </c>
      <c r="K248" s="181" t="s">
        <v>402</v>
      </c>
      <c r="L248" s="186"/>
      <c r="M248" s="187" t="s">
        <v>19</v>
      </c>
      <c r="N248" s="188" t="s">
        <v>49</v>
      </c>
      <c r="P248" s="143">
        <f>O248*H248</f>
        <v>0</v>
      </c>
      <c r="Q248" s="143">
        <v>2.1199999999999999E-3</v>
      </c>
      <c r="R248" s="143">
        <f>Q248*H248</f>
        <v>2.1199999999999999E-3</v>
      </c>
      <c r="S248" s="143">
        <v>0</v>
      </c>
      <c r="T248" s="144">
        <f>S248*H248</f>
        <v>0</v>
      </c>
      <c r="AR248" s="145" t="s">
        <v>406</v>
      </c>
      <c r="AT248" s="145" t="s">
        <v>440</v>
      </c>
      <c r="AU248" s="145" t="s">
        <v>90</v>
      </c>
      <c r="AY248" s="18" t="s">
        <v>358</v>
      </c>
      <c r="BE248" s="146">
        <f>IF(N248="základní",J248,0)</f>
        <v>0</v>
      </c>
      <c r="BF248" s="146">
        <f>IF(N248="snížená",J248,0)</f>
        <v>0</v>
      </c>
      <c r="BG248" s="146">
        <f>IF(N248="zákl. přenesená",J248,0)</f>
        <v>0</v>
      </c>
      <c r="BH248" s="146">
        <f>IF(N248="sníž. přenesená",J248,0)</f>
        <v>0</v>
      </c>
      <c r="BI248" s="146">
        <f>IF(N248="nulová",J248,0)</f>
        <v>0</v>
      </c>
      <c r="BJ248" s="18" t="s">
        <v>90</v>
      </c>
      <c r="BK248" s="146">
        <f>ROUND(I248*H248,2)</f>
        <v>0</v>
      </c>
      <c r="BL248" s="18" t="s">
        <v>364</v>
      </c>
      <c r="BM248" s="145" t="s">
        <v>6679</v>
      </c>
    </row>
    <row r="249" spans="2:65" s="13" customFormat="1" ht="11.25">
      <c r="B249" s="158"/>
      <c r="D249" s="152" t="s">
        <v>368</v>
      </c>
      <c r="E249" s="159" t="s">
        <v>19</v>
      </c>
      <c r="F249" s="160" t="s">
        <v>84</v>
      </c>
      <c r="H249" s="161">
        <v>1</v>
      </c>
      <c r="I249" s="162"/>
      <c r="L249" s="158"/>
      <c r="M249" s="163"/>
      <c r="T249" s="164"/>
      <c r="AT249" s="159" t="s">
        <v>368</v>
      </c>
      <c r="AU249" s="159" t="s">
        <v>90</v>
      </c>
      <c r="AV249" s="13" t="s">
        <v>90</v>
      </c>
      <c r="AW249" s="13" t="s">
        <v>36</v>
      </c>
      <c r="AX249" s="13" t="s">
        <v>84</v>
      </c>
      <c r="AY249" s="159" t="s">
        <v>358</v>
      </c>
    </row>
    <row r="250" spans="2:65" s="1" customFormat="1" ht="24.2" customHeight="1">
      <c r="B250" s="33"/>
      <c r="C250" s="134" t="s">
        <v>633</v>
      </c>
      <c r="D250" s="134" t="s">
        <v>360</v>
      </c>
      <c r="E250" s="135" t="s">
        <v>3228</v>
      </c>
      <c r="F250" s="136" t="s">
        <v>3229</v>
      </c>
      <c r="G250" s="137" t="s">
        <v>235</v>
      </c>
      <c r="H250" s="138">
        <v>127.5</v>
      </c>
      <c r="I250" s="139"/>
      <c r="J250" s="140">
        <f>ROUND(I250*H250,2)</f>
        <v>0</v>
      </c>
      <c r="K250" s="136" t="s">
        <v>402</v>
      </c>
      <c r="L250" s="33"/>
      <c r="M250" s="141" t="s">
        <v>19</v>
      </c>
      <c r="N250" s="142" t="s">
        <v>49</v>
      </c>
      <c r="P250" s="143">
        <f>O250*H250</f>
        <v>0</v>
      </c>
      <c r="Q250" s="143">
        <v>8.4000000000000003E-4</v>
      </c>
      <c r="R250" s="143">
        <f>Q250*H250</f>
        <v>0.1071</v>
      </c>
      <c r="S250" s="143">
        <v>0</v>
      </c>
      <c r="T250" s="144">
        <f>S250*H250</f>
        <v>0</v>
      </c>
      <c r="AR250" s="145" t="s">
        <v>454</v>
      </c>
      <c r="AT250" s="145" t="s">
        <v>360</v>
      </c>
      <c r="AU250" s="145" t="s">
        <v>90</v>
      </c>
      <c r="AY250" s="18" t="s">
        <v>358</v>
      </c>
      <c r="BE250" s="146">
        <f>IF(N250="základní",J250,0)</f>
        <v>0</v>
      </c>
      <c r="BF250" s="146">
        <f>IF(N250="snížená",J250,0)</f>
        <v>0</v>
      </c>
      <c r="BG250" s="146">
        <f>IF(N250="zákl. přenesená",J250,0)</f>
        <v>0</v>
      </c>
      <c r="BH250" s="146">
        <f>IF(N250="sníž. přenesená",J250,0)</f>
        <v>0</v>
      </c>
      <c r="BI250" s="146">
        <f>IF(N250="nulová",J250,0)</f>
        <v>0</v>
      </c>
      <c r="BJ250" s="18" t="s">
        <v>90</v>
      </c>
      <c r="BK250" s="146">
        <f>ROUND(I250*H250,2)</f>
        <v>0</v>
      </c>
      <c r="BL250" s="18" t="s">
        <v>454</v>
      </c>
      <c r="BM250" s="145" t="s">
        <v>6680</v>
      </c>
    </row>
    <row r="251" spans="2:65" s="1" customFormat="1" ht="11.25">
      <c r="B251" s="33"/>
      <c r="D251" s="147" t="s">
        <v>366</v>
      </c>
      <c r="F251" s="148" t="s">
        <v>3231</v>
      </c>
      <c r="I251" s="149"/>
      <c r="L251" s="33"/>
      <c r="M251" s="150"/>
      <c r="T251" s="54"/>
      <c r="AT251" s="18" t="s">
        <v>366</v>
      </c>
      <c r="AU251" s="18" t="s">
        <v>90</v>
      </c>
    </row>
    <row r="252" spans="2:65" s="13" customFormat="1" ht="22.5">
      <c r="B252" s="158"/>
      <c r="D252" s="152" t="s">
        <v>368</v>
      </c>
      <c r="E252" s="159" t="s">
        <v>19</v>
      </c>
      <c r="F252" s="160" t="s">
        <v>6681</v>
      </c>
      <c r="H252" s="161">
        <v>127.5</v>
      </c>
      <c r="I252" s="162"/>
      <c r="L252" s="158"/>
      <c r="M252" s="163"/>
      <c r="T252" s="164"/>
      <c r="AT252" s="159" t="s">
        <v>368</v>
      </c>
      <c r="AU252" s="159" t="s">
        <v>90</v>
      </c>
      <c r="AV252" s="13" t="s">
        <v>90</v>
      </c>
      <c r="AW252" s="13" t="s">
        <v>36</v>
      </c>
      <c r="AX252" s="13" t="s">
        <v>84</v>
      </c>
      <c r="AY252" s="159" t="s">
        <v>358</v>
      </c>
    </row>
    <row r="253" spans="2:65" s="1" customFormat="1" ht="24.2" customHeight="1">
      <c r="B253" s="33"/>
      <c r="C253" s="134" t="s">
        <v>640</v>
      </c>
      <c r="D253" s="134" t="s">
        <v>360</v>
      </c>
      <c r="E253" s="135" t="s">
        <v>3233</v>
      </c>
      <c r="F253" s="136" t="s">
        <v>3234</v>
      </c>
      <c r="G253" s="137" t="s">
        <v>235</v>
      </c>
      <c r="H253" s="138">
        <v>93</v>
      </c>
      <c r="I253" s="139"/>
      <c r="J253" s="140">
        <f>ROUND(I253*H253,2)</f>
        <v>0</v>
      </c>
      <c r="K253" s="136" t="s">
        <v>402</v>
      </c>
      <c r="L253" s="33"/>
      <c r="M253" s="141" t="s">
        <v>19</v>
      </c>
      <c r="N253" s="142" t="s">
        <v>49</v>
      </c>
      <c r="P253" s="143">
        <f>O253*H253</f>
        <v>0</v>
      </c>
      <c r="Q253" s="143">
        <v>1.16E-3</v>
      </c>
      <c r="R253" s="143">
        <f>Q253*H253</f>
        <v>0.10788</v>
      </c>
      <c r="S253" s="143">
        <v>0</v>
      </c>
      <c r="T253" s="144">
        <f>S253*H253</f>
        <v>0</v>
      </c>
      <c r="AR253" s="145" t="s">
        <v>454</v>
      </c>
      <c r="AT253" s="145" t="s">
        <v>360</v>
      </c>
      <c r="AU253" s="145" t="s">
        <v>90</v>
      </c>
      <c r="AY253" s="18" t="s">
        <v>358</v>
      </c>
      <c r="BE253" s="146">
        <f>IF(N253="základní",J253,0)</f>
        <v>0</v>
      </c>
      <c r="BF253" s="146">
        <f>IF(N253="snížená",J253,0)</f>
        <v>0</v>
      </c>
      <c r="BG253" s="146">
        <f>IF(N253="zákl. přenesená",J253,0)</f>
        <v>0</v>
      </c>
      <c r="BH253" s="146">
        <f>IF(N253="sníž. přenesená",J253,0)</f>
        <v>0</v>
      </c>
      <c r="BI253" s="146">
        <f>IF(N253="nulová",J253,0)</f>
        <v>0</v>
      </c>
      <c r="BJ253" s="18" t="s">
        <v>90</v>
      </c>
      <c r="BK253" s="146">
        <f>ROUND(I253*H253,2)</f>
        <v>0</v>
      </c>
      <c r="BL253" s="18" t="s">
        <v>454</v>
      </c>
      <c r="BM253" s="145" t="s">
        <v>6682</v>
      </c>
    </row>
    <row r="254" spans="2:65" s="1" customFormat="1" ht="11.25">
      <c r="B254" s="33"/>
      <c r="D254" s="147" t="s">
        <v>366</v>
      </c>
      <c r="F254" s="148" t="s">
        <v>3236</v>
      </c>
      <c r="I254" s="149"/>
      <c r="L254" s="33"/>
      <c r="M254" s="150"/>
      <c r="T254" s="54"/>
      <c r="AT254" s="18" t="s">
        <v>366</v>
      </c>
      <c r="AU254" s="18" t="s">
        <v>90</v>
      </c>
    </row>
    <row r="255" spans="2:65" s="13" customFormat="1" ht="22.5">
      <c r="B255" s="158"/>
      <c r="D255" s="152" t="s">
        <v>368</v>
      </c>
      <c r="E255" s="159" t="s">
        <v>19</v>
      </c>
      <c r="F255" s="160" t="s">
        <v>6683</v>
      </c>
      <c r="H255" s="161">
        <v>93</v>
      </c>
      <c r="I255" s="162"/>
      <c r="L255" s="158"/>
      <c r="M255" s="163"/>
      <c r="T255" s="164"/>
      <c r="AT255" s="159" t="s">
        <v>368</v>
      </c>
      <c r="AU255" s="159" t="s">
        <v>90</v>
      </c>
      <c r="AV255" s="13" t="s">
        <v>90</v>
      </c>
      <c r="AW255" s="13" t="s">
        <v>36</v>
      </c>
      <c r="AX255" s="13" t="s">
        <v>84</v>
      </c>
      <c r="AY255" s="159" t="s">
        <v>358</v>
      </c>
    </row>
    <row r="256" spans="2:65" s="1" customFormat="1" ht="24.2" customHeight="1">
      <c r="B256" s="33"/>
      <c r="C256" s="134" t="s">
        <v>646</v>
      </c>
      <c r="D256" s="134" t="s">
        <v>360</v>
      </c>
      <c r="E256" s="135" t="s">
        <v>3238</v>
      </c>
      <c r="F256" s="136" t="s">
        <v>3239</v>
      </c>
      <c r="G256" s="137" t="s">
        <v>235</v>
      </c>
      <c r="H256" s="138">
        <v>55.5</v>
      </c>
      <c r="I256" s="139"/>
      <c r="J256" s="140">
        <f>ROUND(I256*H256,2)</f>
        <v>0</v>
      </c>
      <c r="K256" s="136" t="s">
        <v>402</v>
      </c>
      <c r="L256" s="33"/>
      <c r="M256" s="141" t="s">
        <v>19</v>
      </c>
      <c r="N256" s="142" t="s">
        <v>49</v>
      </c>
      <c r="P256" s="143">
        <f>O256*H256</f>
        <v>0</v>
      </c>
      <c r="Q256" s="143">
        <v>1.4400000000000001E-3</v>
      </c>
      <c r="R256" s="143">
        <f>Q256*H256</f>
        <v>7.9920000000000005E-2</v>
      </c>
      <c r="S256" s="143">
        <v>0</v>
      </c>
      <c r="T256" s="144">
        <f>S256*H256</f>
        <v>0</v>
      </c>
      <c r="AR256" s="145" t="s">
        <v>454</v>
      </c>
      <c r="AT256" s="145" t="s">
        <v>360</v>
      </c>
      <c r="AU256" s="145" t="s">
        <v>90</v>
      </c>
      <c r="AY256" s="18" t="s">
        <v>358</v>
      </c>
      <c r="BE256" s="146">
        <f>IF(N256="základní",J256,0)</f>
        <v>0</v>
      </c>
      <c r="BF256" s="146">
        <f>IF(N256="snížená",J256,0)</f>
        <v>0</v>
      </c>
      <c r="BG256" s="146">
        <f>IF(N256="zákl. přenesená",J256,0)</f>
        <v>0</v>
      </c>
      <c r="BH256" s="146">
        <f>IF(N256="sníž. přenesená",J256,0)</f>
        <v>0</v>
      </c>
      <c r="BI256" s="146">
        <f>IF(N256="nulová",J256,0)</f>
        <v>0</v>
      </c>
      <c r="BJ256" s="18" t="s">
        <v>90</v>
      </c>
      <c r="BK256" s="146">
        <f>ROUND(I256*H256,2)</f>
        <v>0</v>
      </c>
      <c r="BL256" s="18" t="s">
        <v>454</v>
      </c>
      <c r="BM256" s="145" t="s">
        <v>6684</v>
      </c>
    </row>
    <row r="257" spans="2:65" s="1" customFormat="1" ht="11.25">
      <c r="B257" s="33"/>
      <c r="D257" s="147" t="s">
        <v>366</v>
      </c>
      <c r="F257" s="148" t="s">
        <v>3241</v>
      </c>
      <c r="I257" s="149"/>
      <c r="L257" s="33"/>
      <c r="M257" s="150"/>
      <c r="T257" s="54"/>
      <c r="AT257" s="18" t="s">
        <v>366</v>
      </c>
      <c r="AU257" s="18" t="s">
        <v>90</v>
      </c>
    </row>
    <row r="258" spans="2:65" s="13" customFormat="1" ht="22.5">
      <c r="B258" s="158"/>
      <c r="D258" s="152" t="s">
        <v>368</v>
      </c>
      <c r="E258" s="159" t="s">
        <v>19</v>
      </c>
      <c r="F258" s="160" t="s">
        <v>6685</v>
      </c>
      <c r="H258" s="161">
        <v>55.5</v>
      </c>
      <c r="I258" s="162"/>
      <c r="L258" s="158"/>
      <c r="M258" s="163"/>
      <c r="T258" s="164"/>
      <c r="AT258" s="159" t="s">
        <v>368</v>
      </c>
      <c r="AU258" s="159" t="s">
        <v>90</v>
      </c>
      <c r="AV258" s="13" t="s">
        <v>90</v>
      </c>
      <c r="AW258" s="13" t="s">
        <v>36</v>
      </c>
      <c r="AX258" s="13" t="s">
        <v>84</v>
      </c>
      <c r="AY258" s="159" t="s">
        <v>358</v>
      </c>
    </row>
    <row r="259" spans="2:65" s="1" customFormat="1" ht="24.2" customHeight="1">
      <c r="B259" s="33"/>
      <c r="C259" s="134" t="s">
        <v>653</v>
      </c>
      <c r="D259" s="134" t="s">
        <v>360</v>
      </c>
      <c r="E259" s="135" t="s">
        <v>3243</v>
      </c>
      <c r="F259" s="136" t="s">
        <v>3244</v>
      </c>
      <c r="G259" s="137" t="s">
        <v>235</v>
      </c>
      <c r="H259" s="138">
        <v>67.5</v>
      </c>
      <c r="I259" s="139"/>
      <c r="J259" s="140">
        <f>ROUND(I259*H259,2)</f>
        <v>0</v>
      </c>
      <c r="K259" s="136" t="s">
        <v>402</v>
      </c>
      <c r="L259" s="33"/>
      <c r="M259" s="141" t="s">
        <v>19</v>
      </c>
      <c r="N259" s="142" t="s">
        <v>49</v>
      </c>
      <c r="P259" s="143">
        <f>O259*H259</f>
        <v>0</v>
      </c>
      <c r="Q259" s="143">
        <v>2.81E-3</v>
      </c>
      <c r="R259" s="143">
        <f>Q259*H259</f>
        <v>0.18967500000000001</v>
      </c>
      <c r="S259" s="143">
        <v>0</v>
      </c>
      <c r="T259" s="144">
        <f>S259*H259</f>
        <v>0</v>
      </c>
      <c r="AR259" s="145" t="s">
        <v>454</v>
      </c>
      <c r="AT259" s="145" t="s">
        <v>360</v>
      </c>
      <c r="AU259" s="145" t="s">
        <v>90</v>
      </c>
      <c r="AY259" s="18" t="s">
        <v>358</v>
      </c>
      <c r="BE259" s="146">
        <f>IF(N259="základní",J259,0)</f>
        <v>0</v>
      </c>
      <c r="BF259" s="146">
        <f>IF(N259="snížená",J259,0)</f>
        <v>0</v>
      </c>
      <c r="BG259" s="146">
        <f>IF(N259="zákl. přenesená",J259,0)</f>
        <v>0</v>
      </c>
      <c r="BH259" s="146">
        <f>IF(N259="sníž. přenesená",J259,0)</f>
        <v>0</v>
      </c>
      <c r="BI259" s="146">
        <f>IF(N259="nulová",J259,0)</f>
        <v>0</v>
      </c>
      <c r="BJ259" s="18" t="s">
        <v>90</v>
      </c>
      <c r="BK259" s="146">
        <f>ROUND(I259*H259,2)</f>
        <v>0</v>
      </c>
      <c r="BL259" s="18" t="s">
        <v>454</v>
      </c>
      <c r="BM259" s="145" t="s">
        <v>6686</v>
      </c>
    </row>
    <row r="260" spans="2:65" s="1" customFormat="1" ht="11.25">
      <c r="B260" s="33"/>
      <c r="D260" s="147" t="s">
        <v>366</v>
      </c>
      <c r="F260" s="148" t="s">
        <v>3246</v>
      </c>
      <c r="I260" s="149"/>
      <c r="L260" s="33"/>
      <c r="M260" s="150"/>
      <c r="T260" s="54"/>
      <c r="AT260" s="18" t="s">
        <v>366</v>
      </c>
      <c r="AU260" s="18" t="s">
        <v>90</v>
      </c>
    </row>
    <row r="261" spans="2:65" s="13" customFormat="1" ht="22.5">
      <c r="B261" s="158"/>
      <c r="D261" s="152" t="s">
        <v>368</v>
      </c>
      <c r="E261" s="159" t="s">
        <v>19</v>
      </c>
      <c r="F261" s="160" t="s">
        <v>6687</v>
      </c>
      <c r="H261" s="161">
        <v>67.5</v>
      </c>
      <c r="I261" s="162"/>
      <c r="L261" s="158"/>
      <c r="M261" s="163"/>
      <c r="T261" s="164"/>
      <c r="AT261" s="159" t="s">
        <v>368</v>
      </c>
      <c r="AU261" s="159" t="s">
        <v>90</v>
      </c>
      <c r="AV261" s="13" t="s">
        <v>90</v>
      </c>
      <c r="AW261" s="13" t="s">
        <v>36</v>
      </c>
      <c r="AX261" s="13" t="s">
        <v>84</v>
      </c>
      <c r="AY261" s="159" t="s">
        <v>358</v>
      </c>
    </row>
    <row r="262" spans="2:65" s="1" customFormat="1" ht="24.2" customHeight="1">
      <c r="B262" s="33"/>
      <c r="C262" s="134" t="s">
        <v>660</v>
      </c>
      <c r="D262" s="134" t="s">
        <v>360</v>
      </c>
      <c r="E262" s="135" t="s">
        <v>3248</v>
      </c>
      <c r="F262" s="136" t="s">
        <v>3249</v>
      </c>
      <c r="G262" s="137" t="s">
        <v>235</v>
      </c>
      <c r="H262" s="138">
        <v>3</v>
      </c>
      <c r="I262" s="139"/>
      <c r="J262" s="140">
        <f>ROUND(I262*H262,2)</f>
        <v>0</v>
      </c>
      <c r="K262" s="136" t="s">
        <v>402</v>
      </c>
      <c r="L262" s="33"/>
      <c r="M262" s="141" t="s">
        <v>19</v>
      </c>
      <c r="N262" s="142" t="s">
        <v>49</v>
      </c>
      <c r="P262" s="143">
        <f>O262*H262</f>
        <v>0</v>
      </c>
      <c r="Q262" s="143">
        <v>3.62E-3</v>
      </c>
      <c r="R262" s="143">
        <f>Q262*H262</f>
        <v>1.086E-2</v>
      </c>
      <c r="S262" s="143">
        <v>0</v>
      </c>
      <c r="T262" s="144">
        <f>S262*H262</f>
        <v>0</v>
      </c>
      <c r="AR262" s="145" t="s">
        <v>454</v>
      </c>
      <c r="AT262" s="145" t="s">
        <v>360</v>
      </c>
      <c r="AU262" s="145" t="s">
        <v>90</v>
      </c>
      <c r="AY262" s="18" t="s">
        <v>358</v>
      </c>
      <c r="BE262" s="146">
        <f>IF(N262="základní",J262,0)</f>
        <v>0</v>
      </c>
      <c r="BF262" s="146">
        <f>IF(N262="snížená",J262,0)</f>
        <v>0</v>
      </c>
      <c r="BG262" s="146">
        <f>IF(N262="zákl. přenesená",J262,0)</f>
        <v>0</v>
      </c>
      <c r="BH262" s="146">
        <f>IF(N262="sníž. přenesená",J262,0)</f>
        <v>0</v>
      </c>
      <c r="BI262" s="146">
        <f>IF(N262="nulová",J262,0)</f>
        <v>0</v>
      </c>
      <c r="BJ262" s="18" t="s">
        <v>90</v>
      </c>
      <c r="BK262" s="146">
        <f>ROUND(I262*H262,2)</f>
        <v>0</v>
      </c>
      <c r="BL262" s="18" t="s">
        <v>454</v>
      </c>
      <c r="BM262" s="145" t="s">
        <v>6688</v>
      </c>
    </row>
    <row r="263" spans="2:65" s="1" customFormat="1" ht="11.25">
      <c r="B263" s="33"/>
      <c r="D263" s="147" t="s">
        <v>366</v>
      </c>
      <c r="F263" s="148" t="s">
        <v>3251</v>
      </c>
      <c r="I263" s="149"/>
      <c r="L263" s="33"/>
      <c r="M263" s="150"/>
      <c r="T263" s="54"/>
      <c r="AT263" s="18" t="s">
        <v>366</v>
      </c>
      <c r="AU263" s="18" t="s">
        <v>90</v>
      </c>
    </row>
    <row r="264" spans="2:65" s="13" customFormat="1" ht="22.5">
      <c r="B264" s="158"/>
      <c r="D264" s="152" t="s">
        <v>368</v>
      </c>
      <c r="E264" s="159" t="s">
        <v>19</v>
      </c>
      <c r="F264" s="160" t="s">
        <v>3256</v>
      </c>
      <c r="H264" s="161">
        <v>3</v>
      </c>
      <c r="I264" s="162"/>
      <c r="L264" s="158"/>
      <c r="M264" s="163"/>
      <c r="T264" s="164"/>
      <c r="AT264" s="159" t="s">
        <v>368</v>
      </c>
      <c r="AU264" s="159" t="s">
        <v>90</v>
      </c>
      <c r="AV264" s="13" t="s">
        <v>90</v>
      </c>
      <c r="AW264" s="13" t="s">
        <v>36</v>
      </c>
      <c r="AX264" s="13" t="s">
        <v>84</v>
      </c>
      <c r="AY264" s="159" t="s">
        <v>358</v>
      </c>
    </row>
    <row r="265" spans="2:65" s="1" customFormat="1" ht="24.2" customHeight="1">
      <c r="B265" s="33"/>
      <c r="C265" s="134" t="s">
        <v>666</v>
      </c>
      <c r="D265" s="134" t="s">
        <v>360</v>
      </c>
      <c r="E265" s="135" t="s">
        <v>3252</v>
      </c>
      <c r="F265" s="136" t="s">
        <v>3253</v>
      </c>
      <c r="G265" s="137" t="s">
        <v>235</v>
      </c>
      <c r="H265" s="138">
        <v>6</v>
      </c>
      <c r="I265" s="139"/>
      <c r="J265" s="140">
        <f>ROUND(I265*H265,2)</f>
        <v>0</v>
      </c>
      <c r="K265" s="136" t="s">
        <v>402</v>
      </c>
      <c r="L265" s="33"/>
      <c r="M265" s="141" t="s">
        <v>19</v>
      </c>
      <c r="N265" s="142" t="s">
        <v>49</v>
      </c>
      <c r="P265" s="143">
        <f>O265*H265</f>
        <v>0</v>
      </c>
      <c r="Q265" s="143">
        <v>6.1000000000000004E-3</v>
      </c>
      <c r="R265" s="143">
        <f>Q265*H265</f>
        <v>3.6600000000000001E-2</v>
      </c>
      <c r="S265" s="143">
        <v>0</v>
      </c>
      <c r="T265" s="144">
        <f>S265*H265</f>
        <v>0</v>
      </c>
      <c r="AR265" s="145" t="s">
        <v>454</v>
      </c>
      <c r="AT265" s="145" t="s">
        <v>360</v>
      </c>
      <c r="AU265" s="145" t="s">
        <v>90</v>
      </c>
      <c r="AY265" s="18" t="s">
        <v>358</v>
      </c>
      <c r="BE265" s="146">
        <f>IF(N265="základní",J265,0)</f>
        <v>0</v>
      </c>
      <c r="BF265" s="146">
        <f>IF(N265="snížená",J265,0)</f>
        <v>0</v>
      </c>
      <c r="BG265" s="146">
        <f>IF(N265="zákl. přenesená",J265,0)</f>
        <v>0</v>
      </c>
      <c r="BH265" s="146">
        <f>IF(N265="sníž. přenesená",J265,0)</f>
        <v>0</v>
      </c>
      <c r="BI265" s="146">
        <f>IF(N265="nulová",J265,0)</f>
        <v>0</v>
      </c>
      <c r="BJ265" s="18" t="s">
        <v>90</v>
      </c>
      <c r="BK265" s="146">
        <f>ROUND(I265*H265,2)</f>
        <v>0</v>
      </c>
      <c r="BL265" s="18" t="s">
        <v>454</v>
      </c>
      <c r="BM265" s="145" t="s">
        <v>6689</v>
      </c>
    </row>
    <row r="266" spans="2:65" s="1" customFormat="1" ht="11.25">
      <c r="B266" s="33"/>
      <c r="D266" s="147" t="s">
        <v>366</v>
      </c>
      <c r="F266" s="148" t="s">
        <v>3255</v>
      </c>
      <c r="I266" s="149"/>
      <c r="L266" s="33"/>
      <c r="M266" s="150"/>
      <c r="T266" s="54"/>
      <c r="AT266" s="18" t="s">
        <v>366</v>
      </c>
      <c r="AU266" s="18" t="s">
        <v>90</v>
      </c>
    </row>
    <row r="267" spans="2:65" s="13" customFormat="1" ht="22.5">
      <c r="B267" s="158"/>
      <c r="D267" s="152" t="s">
        <v>368</v>
      </c>
      <c r="E267" s="159" t="s">
        <v>19</v>
      </c>
      <c r="F267" s="160" t="s">
        <v>6690</v>
      </c>
      <c r="H267" s="161">
        <v>6</v>
      </c>
      <c r="I267" s="162"/>
      <c r="L267" s="158"/>
      <c r="M267" s="163"/>
      <c r="T267" s="164"/>
      <c r="AT267" s="159" t="s">
        <v>368</v>
      </c>
      <c r="AU267" s="159" t="s">
        <v>90</v>
      </c>
      <c r="AV267" s="13" t="s">
        <v>90</v>
      </c>
      <c r="AW267" s="13" t="s">
        <v>36</v>
      </c>
      <c r="AX267" s="13" t="s">
        <v>84</v>
      </c>
      <c r="AY267" s="159" t="s">
        <v>358</v>
      </c>
    </row>
    <row r="268" spans="2:65" s="1" customFormat="1" ht="37.9" customHeight="1">
      <c r="B268" s="33"/>
      <c r="C268" s="134" t="s">
        <v>672</v>
      </c>
      <c r="D268" s="134" t="s">
        <v>360</v>
      </c>
      <c r="E268" s="135" t="s">
        <v>3257</v>
      </c>
      <c r="F268" s="136" t="s">
        <v>3258</v>
      </c>
      <c r="G268" s="137" t="s">
        <v>235</v>
      </c>
      <c r="H268" s="138">
        <v>70.2</v>
      </c>
      <c r="I268" s="139"/>
      <c r="J268" s="140">
        <f>ROUND(I268*H268,2)</f>
        <v>0</v>
      </c>
      <c r="K268" s="136" t="s">
        <v>402</v>
      </c>
      <c r="L268" s="33"/>
      <c r="M268" s="141" t="s">
        <v>19</v>
      </c>
      <c r="N268" s="142" t="s">
        <v>49</v>
      </c>
      <c r="P268" s="143">
        <f>O268*H268</f>
        <v>0</v>
      </c>
      <c r="Q268" s="143">
        <v>6.9999999999999994E-5</v>
      </c>
      <c r="R268" s="143">
        <f>Q268*H268</f>
        <v>4.914E-3</v>
      </c>
      <c r="S268" s="143">
        <v>0</v>
      </c>
      <c r="T268" s="144">
        <f>S268*H268</f>
        <v>0</v>
      </c>
      <c r="AR268" s="145" t="s">
        <v>454</v>
      </c>
      <c r="AT268" s="145" t="s">
        <v>360</v>
      </c>
      <c r="AU268" s="145" t="s">
        <v>90</v>
      </c>
      <c r="AY268" s="18" t="s">
        <v>358</v>
      </c>
      <c r="BE268" s="146">
        <f>IF(N268="základní",J268,0)</f>
        <v>0</v>
      </c>
      <c r="BF268" s="146">
        <f>IF(N268="snížená",J268,0)</f>
        <v>0</v>
      </c>
      <c r="BG268" s="146">
        <f>IF(N268="zákl. přenesená",J268,0)</f>
        <v>0</v>
      </c>
      <c r="BH268" s="146">
        <f>IF(N268="sníž. přenesená",J268,0)</f>
        <v>0</v>
      </c>
      <c r="BI268" s="146">
        <f>IF(N268="nulová",J268,0)</f>
        <v>0</v>
      </c>
      <c r="BJ268" s="18" t="s">
        <v>90</v>
      </c>
      <c r="BK268" s="146">
        <f>ROUND(I268*H268,2)</f>
        <v>0</v>
      </c>
      <c r="BL268" s="18" t="s">
        <v>454</v>
      </c>
      <c r="BM268" s="145" t="s">
        <v>6691</v>
      </c>
    </row>
    <row r="269" spans="2:65" s="1" customFormat="1" ht="11.25">
      <c r="B269" s="33"/>
      <c r="D269" s="147" t="s">
        <v>366</v>
      </c>
      <c r="F269" s="148" t="s">
        <v>3260</v>
      </c>
      <c r="I269" s="149"/>
      <c r="L269" s="33"/>
      <c r="M269" s="150"/>
      <c r="T269" s="54"/>
      <c r="AT269" s="18" t="s">
        <v>366</v>
      </c>
      <c r="AU269" s="18" t="s">
        <v>90</v>
      </c>
    </row>
    <row r="270" spans="2:65" s="13" customFormat="1" ht="11.25">
      <c r="B270" s="158"/>
      <c r="D270" s="152" t="s">
        <v>368</v>
      </c>
      <c r="E270" s="159" t="s">
        <v>19</v>
      </c>
      <c r="F270" s="160" t="s">
        <v>6692</v>
      </c>
      <c r="H270" s="161">
        <v>58.5</v>
      </c>
      <c r="I270" s="162"/>
      <c r="L270" s="158"/>
      <c r="M270" s="163"/>
      <c r="T270" s="164"/>
      <c r="AT270" s="159" t="s">
        <v>368</v>
      </c>
      <c r="AU270" s="159" t="s">
        <v>90</v>
      </c>
      <c r="AV270" s="13" t="s">
        <v>90</v>
      </c>
      <c r="AW270" s="13" t="s">
        <v>36</v>
      </c>
      <c r="AX270" s="13" t="s">
        <v>77</v>
      </c>
      <c r="AY270" s="159" t="s">
        <v>358</v>
      </c>
    </row>
    <row r="271" spans="2:65" s="14" customFormat="1" ht="11.25">
      <c r="B271" s="165"/>
      <c r="D271" s="152" t="s">
        <v>368</v>
      </c>
      <c r="E271" s="166" t="s">
        <v>19</v>
      </c>
      <c r="F271" s="167" t="s">
        <v>371</v>
      </c>
      <c r="H271" s="168">
        <v>58.5</v>
      </c>
      <c r="I271" s="169"/>
      <c r="L271" s="165"/>
      <c r="M271" s="170"/>
      <c r="T271" s="171"/>
      <c r="AT271" s="166" t="s">
        <v>368</v>
      </c>
      <c r="AU271" s="166" t="s">
        <v>90</v>
      </c>
      <c r="AV271" s="14" t="s">
        <v>364</v>
      </c>
      <c r="AW271" s="14" t="s">
        <v>36</v>
      </c>
      <c r="AX271" s="14" t="s">
        <v>77</v>
      </c>
      <c r="AY271" s="166" t="s">
        <v>358</v>
      </c>
    </row>
    <row r="272" spans="2:65" s="13" customFormat="1" ht="11.25">
      <c r="B272" s="158"/>
      <c r="D272" s="152" t="s">
        <v>368</v>
      </c>
      <c r="E272" s="159" t="s">
        <v>19</v>
      </c>
      <c r="F272" s="160" t="s">
        <v>6693</v>
      </c>
      <c r="H272" s="161">
        <v>70.2</v>
      </c>
      <c r="I272" s="162"/>
      <c r="L272" s="158"/>
      <c r="M272" s="163"/>
      <c r="T272" s="164"/>
      <c r="AT272" s="159" t="s">
        <v>368</v>
      </c>
      <c r="AU272" s="159" t="s">
        <v>90</v>
      </c>
      <c r="AV272" s="13" t="s">
        <v>90</v>
      </c>
      <c r="AW272" s="13" t="s">
        <v>36</v>
      </c>
      <c r="AX272" s="13" t="s">
        <v>84</v>
      </c>
      <c r="AY272" s="159" t="s">
        <v>358</v>
      </c>
    </row>
    <row r="273" spans="2:65" s="1" customFormat="1" ht="37.9" customHeight="1">
      <c r="B273" s="33"/>
      <c r="C273" s="134" t="s">
        <v>678</v>
      </c>
      <c r="D273" s="134" t="s">
        <v>360</v>
      </c>
      <c r="E273" s="135" t="s">
        <v>3263</v>
      </c>
      <c r="F273" s="136" t="s">
        <v>3264</v>
      </c>
      <c r="G273" s="137" t="s">
        <v>235</v>
      </c>
      <c r="H273" s="138">
        <v>108</v>
      </c>
      <c r="I273" s="139"/>
      <c r="J273" s="140">
        <f>ROUND(I273*H273,2)</f>
        <v>0</v>
      </c>
      <c r="K273" s="136" t="s">
        <v>402</v>
      </c>
      <c r="L273" s="33"/>
      <c r="M273" s="141" t="s">
        <v>19</v>
      </c>
      <c r="N273" s="142" t="s">
        <v>49</v>
      </c>
      <c r="P273" s="143">
        <f>O273*H273</f>
        <v>0</v>
      </c>
      <c r="Q273" s="143">
        <v>9.0000000000000006E-5</v>
      </c>
      <c r="R273" s="143">
        <f>Q273*H273</f>
        <v>9.7200000000000012E-3</v>
      </c>
      <c r="S273" s="143">
        <v>0</v>
      </c>
      <c r="T273" s="144">
        <f>S273*H273</f>
        <v>0</v>
      </c>
      <c r="AR273" s="145" t="s">
        <v>454</v>
      </c>
      <c r="AT273" s="145" t="s">
        <v>360</v>
      </c>
      <c r="AU273" s="145" t="s">
        <v>90</v>
      </c>
      <c r="AY273" s="18" t="s">
        <v>358</v>
      </c>
      <c r="BE273" s="146">
        <f>IF(N273="základní",J273,0)</f>
        <v>0</v>
      </c>
      <c r="BF273" s="146">
        <f>IF(N273="snížená",J273,0)</f>
        <v>0</v>
      </c>
      <c r="BG273" s="146">
        <f>IF(N273="zákl. přenesená",J273,0)</f>
        <v>0</v>
      </c>
      <c r="BH273" s="146">
        <f>IF(N273="sníž. přenesená",J273,0)</f>
        <v>0</v>
      </c>
      <c r="BI273" s="146">
        <f>IF(N273="nulová",J273,0)</f>
        <v>0</v>
      </c>
      <c r="BJ273" s="18" t="s">
        <v>90</v>
      </c>
      <c r="BK273" s="146">
        <f>ROUND(I273*H273,2)</f>
        <v>0</v>
      </c>
      <c r="BL273" s="18" t="s">
        <v>454</v>
      </c>
      <c r="BM273" s="145" t="s">
        <v>6694</v>
      </c>
    </row>
    <row r="274" spans="2:65" s="1" customFormat="1" ht="11.25">
      <c r="B274" s="33"/>
      <c r="D274" s="147" t="s">
        <v>366</v>
      </c>
      <c r="F274" s="148" t="s">
        <v>3266</v>
      </c>
      <c r="I274" s="149"/>
      <c r="L274" s="33"/>
      <c r="M274" s="150"/>
      <c r="T274" s="54"/>
      <c r="AT274" s="18" t="s">
        <v>366</v>
      </c>
      <c r="AU274" s="18" t="s">
        <v>90</v>
      </c>
    </row>
    <row r="275" spans="2:65" s="13" customFormat="1" ht="11.25">
      <c r="B275" s="158"/>
      <c r="D275" s="152" t="s">
        <v>368</v>
      </c>
      <c r="E275" s="159" t="s">
        <v>19</v>
      </c>
      <c r="F275" s="160" t="s">
        <v>6695</v>
      </c>
      <c r="H275" s="161">
        <v>27</v>
      </c>
      <c r="I275" s="162"/>
      <c r="L275" s="158"/>
      <c r="M275" s="163"/>
      <c r="T275" s="164"/>
      <c r="AT275" s="159" t="s">
        <v>368</v>
      </c>
      <c r="AU275" s="159" t="s">
        <v>90</v>
      </c>
      <c r="AV275" s="13" t="s">
        <v>90</v>
      </c>
      <c r="AW275" s="13" t="s">
        <v>36</v>
      </c>
      <c r="AX275" s="13" t="s">
        <v>77</v>
      </c>
      <c r="AY275" s="159" t="s">
        <v>358</v>
      </c>
    </row>
    <row r="276" spans="2:65" s="13" customFormat="1" ht="11.25">
      <c r="B276" s="158"/>
      <c r="D276" s="152" t="s">
        <v>368</v>
      </c>
      <c r="E276" s="159" t="s">
        <v>19</v>
      </c>
      <c r="F276" s="160" t="s">
        <v>6696</v>
      </c>
      <c r="H276" s="161">
        <v>28.5</v>
      </c>
      <c r="I276" s="162"/>
      <c r="L276" s="158"/>
      <c r="M276" s="163"/>
      <c r="T276" s="164"/>
      <c r="AT276" s="159" t="s">
        <v>368</v>
      </c>
      <c r="AU276" s="159" t="s">
        <v>90</v>
      </c>
      <c r="AV276" s="13" t="s">
        <v>90</v>
      </c>
      <c r="AW276" s="13" t="s">
        <v>36</v>
      </c>
      <c r="AX276" s="13" t="s">
        <v>77</v>
      </c>
      <c r="AY276" s="159" t="s">
        <v>358</v>
      </c>
    </row>
    <row r="277" spans="2:65" s="13" customFormat="1" ht="11.25">
      <c r="B277" s="158"/>
      <c r="D277" s="152" t="s">
        <v>368</v>
      </c>
      <c r="E277" s="159" t="s">
        <v>19</v>
      </c>
      <c r="F277" s="160" t="s">
        <v>6697</v>
      </c>
      <c r="H277" s="161">
        <v>34.5</v>
      </c>
      <c r="I277" s="162"/>
      <c r="L277" s="158"/>
      <c r="M277" s="163"/>
      <c r="T277" s="164"/>
      <c r="AT277" s="159" t="s">
        <v>368</v>
      </c>
      <c r="AU277" s="159" t="s">
        <v>90</v>
      </c>
      <c r="AV277" s="13" t="s">
        <v>90</v>
      </c>
      <c r="AW277" s="13" t="s">
        <v>36</v>
      </c>
      <c r="AX277" s="13" t="s">
        <v>77</v>
      </c>
      <c r="AY277" s="159" t="s">
        <v>358</v>
      </c>
    </row>
    <row r="278" spans="2:65" s="14" customFormat="1" ht="11.25">
      <c r="B278" s="165"/>
      <c r="D278" s="152" t="s">
        <v>368</v>
      </c>
      <c r="E278" s="166" t="s">
        <v>19</v>
      </c>
      <c r="F278" s="167" t="s">
        <v>371</v>
      </c>
      <c r="H278" s="168">
        <v>90</v>
      </c>
      <c r="I278" s="169"/>
      <c r="L278" s="165"/>
      <c r="M278" s="170"/>
      <c r="T278" s="171"/>
      <c r="AT278" s="166" t="s">
        <v>368</v>
      </c>
      <c r="AU278" s="166" t="s">
        <v>90</v>
      </c>
      <c r="AV278" s="14" t="s">
        <v>364</v>
      </c>
      <c r="AW278" s="14" t="s">
        <v>36</v>
      </c>
      <c r="AX278" s="14" t="s">
        <v>77</v>
      </c>
      <c r="AY278" s="166" t="s">
        <v>358</v>
      </c>
    </row>
    <row r="279" spans="2:65" s="13" customFormat="1" ht="11.25">
      <c r="B279" s="158"/>
      <c r="D279" s="152" t="s">
        <v>368</v>
      </c>
      <c r="E279" s="159" t="s">
        <v>19</v>
      </c>
      <c r="F279" s="160" t="s">
        <v>6698</v>
      </c>
      <c r="H279" s="161">
        <v>108</v>
      </c>
      <c r="I279" s="162"/>
      <c r="L279" s="158"/>
      <c r="M279" s="163"/>
      <c r="T279" s="164"/>
      <c r="AT279" s="159" t="s">
        <v>368</v>
      </c>
      <c r="AU279" s="159" t="s">
        <v>90</v>
      </c>
      <c r="AV279" s="13" t="s">
        <v>90</v>
      </c>
      <c r="AW279" s="13" t="s">
        <v>36</v>
      </c>
      <c r="AX279" s="13" t="s">
        <v>84</v>
      </c>
      <c r="AY279" s="159" t="s">
        <v>358</v>
      </c>
    </row>
    <row r="280" spans="2:65" s="1" customFormat="1" ht="37.9" customHeight="1">
      <c r="B280" s="33"/>
      <c r="C280" s="134" t="s">
        <v>697</v>
      </c>
      <c r="D280" s="134" t="s">
        <v>360</v>
      </c>
      <c r="E280" s="135" t="s">
        <v>3271</v>
      </c>
      <c r="F280" s="136" t="s">
        <v>3272</v>
      </c>
      <c r="G280" s="137" t="s">
        <v>235</v>
      </c>
      <c r="H280" s="138">
        <v>28.8</v>
      </c>
      <c r="I280" s="139"/>
      <c r="J280" s="140">
        <f>ROUND(I280*H280,2)</f>
        <v>0</v>
      </c>
      <c r="K280" s="136" t="s">
        <v>402</v>
      </c>
      <c r="L280" s="33"/>
      <c r="M280" s="141" t="s">
        <v>19</v>
      </c>
      <c r="N280" s="142" t="s">
        <v>49</v>
      </c>
      <c r="P280" s="143">
        <f>O280*H280</f>
        <v>0</v>
      </c>
      <c r="Q280" s="143">
        <v>1.2E-4</v>
      </c>
      <c r="R280" s="143">
        <f>Q280*H280</f>
        <v>3.4560000000000003E-3</v>
      </c>
      <c r="S280" s="143">
        <v>0</v>
      </c>
      <c r="T280" s="144">
        <f>S280*H280</f>
        <v>0</v>
      </c>
      <c r="AR280" s="145" t="s">
        <v>454</v>
      </c>
      <c r="AT280" s="145" t="s">
        <v>360</v>
      </c>
      <c r="AU280" s="145" t="s">
        <v>90</v>
      </c>
      <c r="AY280" s="18" t="s">
        <v>358</v>
      </c>
      <c r="BE280" s="146">
        <f>IF(N280="základní",J280,0)</f>
        <v>0</v>
      </c>
      <c r="BF280" s="146">
        <f>IF(N280="snížená",J280,0)</f>
        <v>0</v>
      </c>
      <c r="BG280" s="146">
        <f>IF(N280="zákl. přenesená",J280,0)</f>
        <v>0</v>
      </c>
      <c r="BH280" s="146">
        <f>IF(N280="sníž. přenesená",J280,0)</f>
        <v>0</v>
      </c>
      <c r="BI280" s="146">
        <f>IF(N280="nulová",J280,0)</f>
        <v>0</v>
      </c>
      <c r="BJ280" s="18" t="s">
        <v>90</v>
      </c>
      <c r="BK280" s="146">
        <f>ROUND(I280*H280,2)</f>
        <v>0</v>
      </c>
      <c r="BL280" s="18" t="s">
        <v>454</v>
      </c>
      <c r="BM280" s="145" t="s">
        <v>6699</v>
      </c>
    </row>
    <row r="281" spans="2:65" s="1" customFormat="1" ht="11.25">
      <c r="B281" s="33"/>
      <c r="D281" s="147" t="s">
        <v>366</v>
      </c>
      <c r="F281" s="148" t="s">
        <v>3274</v>
      </c>
      <c r="I281" s="149"/>
      <c r="L281" s="33"/>
      <c r="M281" s="150"/>
      <c r="T281" s="54"/>
      <c r="AT281" s="18" t="s">
        <v>366</v>
      </c>
      <c r="AU281" s="18" t="s">
        <v>90</v>
      </c>
    </row>
    <row r="282" spans="2:65" s="13" customFormat="1" ht="11.25">
      <c r="B282" s="158"/>
      <c r="D282" s="152" t="s">
        <v>368</v>
      </c>
      <c r="E282" s="159" t="s">
        <v>19</v>
      </c>
      <c r="F282" s="160" t="s">
        <v>6700</v>
      </c>
      <c r="H282" s="161">
        <v>15</v>
      </c>
      <c r="I282" s="162"/>
      <c r="L282" s="158"/>
      <c r="M282" s="163"/>
      <c r="T282" s="164"/>
      <c r="AT282" s="159" t="s">
        <v>368</v>
      </c>
      <c r="AU282" s="159" t="s">
        <v>90</v>
      </c>
      <c r="AV282" s="13" t="s">
        <v>90</v>
      </c>
      <c r="AW282" s="13" t="s">
        <v>36</v>
      </c>
      <c r="AX282" s="13" t="s">
        <v>77</v>
      </c>
      <c r="AY282" s="159" t="s">
        <v>358</v>
      </c>
    </row>
    <row r="283" spans="2:65" s="13" customFormat="1" ht="11.25">
      <c r="B283" s="158"/>
      <c r="D283" s="152" t="s">
        <v>368</v>
      </c>
      <c r="E283" s="159" t="s">
        <v>19</v>
      </c>
      <c r="F283" s="160" t="s">
        <v>6701</v>
      </c>
      <c r="H283" s="161">
        <v>3</v>
      </c>
      <c r="I283" s="162"/>
      <c r="L283" s="158"/>
      <c r="M283" s="163"/>
      <c r="T283" s="164"/>
      <c r="AT283" s="159" t="s">
        <v>368</v>
      </c>
      <c r="AU283" s="159" t="s">
        <v>90</v>
      </c>
      <c r="AV283" s="13" t="s">
        <v>90</v>
      </c>
      <c r="AW283" s="13" t="s">
        <v>36</v>
      </c>
      <c r="AX283" s="13" t="s">
        <v>77</v>
      </c>
      <c r="AY283" s="159" t="s">
        <v>358</v>
      </c>
    </row>
    <row r="284" spans="2:65" s="13" customFormat="1" ht="11.25">
      <c r="B284" s="158"/>
      <c r="D284" s="152" t="s">
        <v>368</v>
      </c>
      <c r="E284" s="159" t="s">
        <v>19</v>
      </c>
      <c r="F284" s="160" t="s">
        <v>6702</v>
      </c>
      <c r="H284" s="161">
        <v>6</v>
      </c>
      <c r="I284" s="162"/>
      <c r="L284" s="158"/>
      <c r="M284" s="163"/>
      <c r="T284" s="164"/>
      <c r="AT284" s="159" t="s">
        <v>368</v>
      </c>
      <c r="AU284" s="159" t="s">
        <v>90</v>
      </c>
      <c r="AV284" s="13" t="s">
        <v>90</v>
      </c>
      <c r="AW284" s="13" t="s">
        <v>36</v>
      </c>
      <c r="AX284" s="13" t="s">
        <v>77</v>
      </c>
      <c r="AY284" s="159" t="s">
        <v>358</v>
      </c>
    </row>
    <row r="285" spans="2:65" s="14" customFormat="1" ht="11.25">
      <c r="B285" s="165"/>
      <c r="D285" s="152" t="s">
        <v>368</v>
      </c>
      <c r="E285" s="166" t="s">
        <v>19</v>
      </c>
      <c r="F285" s="167" t="s">
        <v>371</v>
      </c>
      <c r="H285" s="168">
        <v>24</v>
      </c>
      <c r="I285" s="169"/>
      <c r="L285" s="165"/>
      <c r="M285" s="170"/>
      <c r="T285" s="171"/>
      <c r="AT285" s="166" t="s">
        <v>368</v>
      </c>
      <c r="AU285" s="166" t="s">
        <v>90</v>
      </c>
      <c r="AV285" s="14" t="s">
        <v>364</v>
      </c>
      <c r="AW285" s="14" t="s">
        <v>36</v>
      </c>
      <c r="AX285" s="14" t="s">
        <v>77</v>
      </c>
      <c r="AY285" s="166" t="s">
        <v>358</v>
      </c>
    </row>
    <row r="286" spans="2:65" s="13" customFormat="1" ht="11.25">
      <c r="B286" s="158"/>
      <c r="D286" s="152" t="s">
        <v>368</v>
      </c>
      <c r="E286" s="159" t="s">
        <v>19</v>
      </c>
      <c r="F286" s="160" t="s">
        <v>6703</v>
      </c>
      <c r="H286" s="161">
        <v>28.8</v>
      </c>
      <c r="I286" s="162"/>
      <c r="L286" s="158"/>
      <c r="M286" s="163"/>
      <c r="T286" s="164"/>
      <c r="AT286" s="159" t="s">
        <v>368</v>
      </c>
      <c r="AU286" s="159" t="s">
        <v>90</v>
      </c>
      <c r="AV286" s="13" t="s">
        <v>90</v>
      </c>
      <c r="AW286" s="13" t="s">
        <v>36</v>
      </c>
      <c r="AX286" s="13" t="s">
        <v>84</v>
      </c>
      <c r="AY286" s="159" t="s">
        <v>358</v>
      </c>
    </row>
    <row r="287" spans="2:65" s="1" customFormat="1" ht="37.9" customHeight="1">
      <c r="B287" s="33"/>
      <c r="C287" s="134" t="s">
        <v>714</v>
      </c>
      <c r="D287" s="134" t="s">
        <v>360</v>
      </c>
      <c r="E287" s="135" t="s">
        <v>3278</v>
      </c>
      <c r="F287" s="136" t="s">
        <v>3279</v>
      </c>
      <c r="G287" s="137" t="s">
        <v>235</v>
      </c>
      <c r="H287" s="138">
        <v>82.8</v>
      </c>
      <c r="I287" s="139"/>
      <c r="J287" s="140">
        <f>ROUND(I287*H287,2)</f>
        <v>0</v>
      </c>
      <c r="K287" s="136" t="s">
        <v>402</v>
      </c>
      <c r="L287" s="33"/>
      <c r="M287" s="141" t="s">
        <v>19</v>
      </c>
      <c r="N287" s="142" t="s">
        <v>49</v>
      </c>
      <c r="P287" s="143">
        <f>O287*H287</f>
        <v>0</v>
      </c>
      <c r="Q287" s="143">
        <v>1.2E-4</v>
      </c>
      <c r="R287" s="143">
        <f>Q287*H287</f>
        <v>9.9360000000000004E-3</v>
      </c>
      <c r="S287" s="143">
        <v>0</v>
      </c>
      <c r="T287" s="144">
        <f>S287*H287</f>
        <v>0</v>
      </c>
      <c r="AR287" s="145" t="s">
        <v>454</v>
      </c>
      <c r="AT287" s="145" t="s">
        <v>360</v>
      </c>
      <c r="AU287" s="145" t="s">
        <v>90</v>
      </c>
      <c r="AY287" s="18" t="s">
        <v>358</v>
      </c>
      <c r="BE287" s="146">
        <f>IF(N287="základní",J287,0)</f>
        <v>0</v>
      </c>
      <c r="BF287" s="146">
        <f>IF(N287="snížená",J287,0)</f>
        <v>0</v>
      </c>
      <c r="BG287" s="146">
        <f>IF(N287="zákl. přenesená",J287,0)</f>
        <v>0</v>
      </c>
      <c r="BH287" s="146">
        <f>IF(N287="sníž. přenesená",J287,0)</f>
        <v>0</v>
      </c>
      <c r="BI287" s="146">
        <f>IF(N287="nulová",J287,0)</f>
        <v>0</v>
      </c>
      <c r="BJ287" s="18" t="s">
        <v>90</v>
      </c>
      <c r="BK287" s="146">
        <f>ROUND(I287*H287,2)</f>
        <v>0</v>
      </c>
      <c r="BL287" s="18" t="s">
        <v>454</v>
      </c>
      <c r="BM287" s="145" t="s">
        <v>6704</v>
      </c>
    </row>
    <row r="288" spans="2:65" s="1" customFormat="1" ht="11.25">
      <c r="B288" s="33"/>
      <c r="D288" s="147" t="s">
        <v>366</v>
      </c>
      <c r="F288" s="148" t="s">
        <v>3281</v>
      </c>
      <c r="I288" s="149"/>
      <c r="L288" s="33"/>
      <c r="M288" s="150"/>
      <c r="T288" s="54"/>
      <c r="AT288" s="18" t="s">
        <v>366</v>
      </c>
      <c r="AU288" s="18" t="s">
        <v>90</v>
      </c>
    </row>
    <row r="289" spans="2:65" s="13" customFormat="1" ht="11.25">
      <c r="B289" s="158"/>
      <c r="D289" s="152" t="s">
        <v>368</v>
      </c>
      <c r="E289" s="159" t="s">
        <v>19</v>
      </c>
      <c r="F289" s="160" t="s">
        <v>6705</v>
      </c>
      <c r="H289" s="161">
        <v>13.5</v>
      </c>
      <c r="I289" s="162"/>
      <c r="L289" s="158"/>
      <c r="M289" s="163"/>
      <c r="T289" s="164"/>
      <c r="AT289" s="159" t="s">
        <v>368</v>
      </c>
      <c r="AU289" s="159" t="s">
        <v>90</v>
      </c>
      <c r="AV289" s="13" t="s">
        <v>90</v>
      </c>
      <c r="AW289" s="13" t="s">
        <v>36</v>
      </c>
      <c r="AX289" s="13" t="s">
        <v>77</v>
      </c>
      <c r="AY289" s="159" t="s">
        <v>358</v>
      </c>
    </row>
    <row r="290" spans="2:65" s="13" customFormat="1" ht="11.25">
      <c r="B290" s="158"/>
      <c r="D290" s="152" t="s">
        <v>368</v>
      </c>
      <c r="E290" s="159" t="s">
        <v>19</v>
      </c>
      <c r="F290" s="160" t="s">
        <v>6706</v>
      </c>
      <c r="H290" s="161">
        <v>55.5</v>
      </c>
      <c r="I290" s="162"/>
      <c r="L290" s="158"/>
      <c r="M290" s="163"/>
      <c r="T290" s="164"/>
      <c r="AT290" s="159" t="s">
        <v>368</v>
      </c>
      <c r="AU290" s="159" t="s">
        <v>90</v>
      </c>
      <c r="AV290" s="13" t="s">
        <v>90</v>
      </c>
      <c r="AW290" s="13" t="s">
        <v>36</v>
      </c>
      <c r="AX290" s="13" t="s">
        <v>77</v>
      </c>
      <c r="AY290" s="159" t="s">
        <v>358</v>
      </c>
    </row>
    <row r="291" spans="2:65" s="14" customFormat="1" ht="11.25">
      <c r="B291" s="165"/>
      <c r="D291" s="152" t="s">
        <v>368</v>
      </c>
      <c r="E291" s="166" t="s">
        <v>19</v>
      </c>
      <c r="F291" s="167" t="s">
        <v>371</v>
      </c>
      <c r="H291" s="168">
        <v>69</v>
      </c>
      <c r="I291" s="169"/>
      <c r="L291" s="165"/>
      <c r="M291" s="170"/>
      <c r="T291" s="171"/>
      <c r="AT291" s="166" t="s">
        <v>368</v>
      </c>
      <c r="AU291" s="166" t="s">
        <v>90</v>
      </c>
      <c r="AV291" s="14" t="s">
        <v>364</v>
      </c>
      <c r="AW291" s="14" t="s">
        <v>36</v>
      </c>
      <c r="AX291" s="14" t="s">
        <v>77</v>
      </c>
      <c r="AY291" s="166" t="s">
        <v>358</v>
      </c>
    </row>
    <row r="292" spans="2:65" s="13" customFormat="1" ht="11.25">
      <c r="B292" s="158"/>
      <c r="D292" s="152" t="s">
        <v>368</v>
      </c>
      <c r="E292" s="159" t="s">
        <v>19</v>
      </c>
      <c r="F292" s="160" t="s">
        <v>6707</v>
      </c>
      <c r="H292" s="161">
        <v>82.8</v>
      </c>
      <c r="I292" s="162"/>
      <c r="L292" s="158"/>
      <c r="M292" s="163"/>
      <c r="T292" s="164"/>
      <c r="AT292" s="159" t="s">
        <v>368</v>
      </c>
      <c r="AU292" s="159" t="s">
        <v>90</v>
      </c>
      <c r="AV292" s="13" t="s">
        <v>90</v>
      </c>
      <c r="AW292" s="13" t="s">
        <v>36</v>
      </c>
      <c r="AX292" s="13" t="s">
        <v>84</v>
      </c>
      <c r="AY292" s="159" t="s">
        <v>358</v>
      </c>
    </row>
    <row r="293" spans="2:65" s="1" customFormat="1" ht="37.9" customHeight="1">
      <c r="B293" s="33"/>
      <c r="C293" s="134" t="s">
        <v>719</v>
      </c>
      <c r="D293" s="134" t="s">
        <v>360</v>
      </c>
      <c r="E293" s="135" t="s">
        <v>3285</v>
      </c>
      <c r="F293" s="136" t="s">
        <v>3286</v>
      </c>
      <c r="G293" s="137" t="s">
        <v>235</v>
      </c>
      <c r="H293" s="138">
        <v>79.2</v>
      </c>
      <c r="I293" s="139"/>
      <c r="J293" s="140">
        <f>ROUND(I293*H293,2)</f>
        <v>0</v>
      </c>
      <c r="K293" s="136" t="s">
        <v>402</v>
      </c>
      <c r="L293" s="33"/>
      <c r="M293" s="141" t="s">
        <v>19</v>
      </c>
      <c r="N293" s="142" t="s">
        <v>49</v>
      </c>
      <c r="P293" s="143">
        <f>O293*H293</f>
        <v>0</v>
      </c>
      <c r="Q293" s="143">
        <v>1.6000000000000001E-4</v>
      </c>
      <c r="R293" s="143">
        <f>Q293*H293</f>
        <v>1.2672000000000001E-2</v>
      </c>
      <c r="S293" s="143">
        <v>0</v>
      </c>
      <c r="T293" s="144">
        <f>S293*H293</f>
        <v>0</v>
      </c>
      <c r="AR293" s="145" t="s">
        <v>454</v>
      </c>
      <c r="AT293" s="145" t="s">
        <v>360</v>
      </c>
      <c r="AU293" s="145" t="s">
        <v>90</v>
      </c>
      <c r="AY293" s="18" t="s">
        <v>358</v>
      </c>
      <c r="BE293" s="146">
        <f>IF(N293="základní",J293,0)</f>
        <v>0</v>
      </c>
      <c r="BF293" s="146">
        <f>IF(N293="snížená",J293,0)</f>
        <v>0</v>
      </c>
      <c r="BG293" s="146">
        <f>IF(N293="zákl. přenesená",J293,0)</f>
        <v>0</v>
      </c>
      <c r="BH293" s="146">
        <f>IF(N293="sníž. přenesená",J293,0)</f>
        <v>0</v>
      </c>
      <c r="BI293" s="146">
        <f>IF(N293="nulová",J293,0)</f>
        <v>0</v>
      </c>
      <c r="BJ293" s="18" t="s">
        <v>90</v>
      </c>
      <c r="BK293" s="146">
        <f>ROUND(I293*H293,2)</f>
        <v>0</v>
      </c>
      <c r="BL293" s="18" t="s">
        <v>454</v>
      </c>
      <c r="BM293" s="145" t="s">
        <v>6708</v>
      </c>
    </row>
    <row r="294" spans="2:65" s="1" customFormat="1" ht="11.25">
      <c r="B294" s="33"/>
      <c r="D294" s="147" t="s">
        <v>366</v>
      </c>
      <c r="F294" s="148" t="s">
        <v>3288</v>
      </c>
      <c r="I294" s="149"/>
      <c r="L294" s="33"/>
      <c r="M294" s="150"/>
      <c r="T294" s="54"/>
      <c r="AT294" s="18" t="s">
        <v>366</v>
      </c>
      <c r="AU294" s="18" t="s">
        <v>90</v>
      </c>
    </row>
    <row r="295" spans="2:65" s="13" customFormat="1" ht="11.25">
      <c r="B295" s="158"/>
      <c r="D295" s="152" t="s">
        <v>368</v>
      </c>
      <c r="E295" s="159" t="s">
        <v>19</v>
      </c>
      <c r="F295" s="160" t="s">
        <v>6709</v>
      </c>
      <c r="H295" s="161">
        <v>13.5</v>
      </c>
      <c r="I295" s="162"/>
      <c r="L295" s="158"/>
      <c r="M295" s="163"/>
      <c r="T295" s="164"/>
      <c r="AT295" s="159" t="s">
        <v>368</v>
      </c>
      <c r="AU295" s="159" t="s">
        <v>90</v>
      </c>
      <c r="AV295" s="13" t="s">
        <v>90</v>
      </c>
      <c r="AW295" s="13" t="s">
        <v>36</v>
      </c>
      <c r="AX295" s="13" t="s">
        <v>77</v>
      </c>
      <c r="AY295" s="159" t="s">
        <v>358</v>
      </c>
    </row>
    <row r="296" spans="2:65" s="13" customFormat="1" ht="11.25">
      <c r="B296" s="158"/>
      <c r="D296" s="152" t="s">
        <v>368</v>
      </c>
      <c r="E296" s="159" t="s">
        <v>19</v>
      </c>
      <c r="F296" s="160" t="s">
        <v>6710</v>
      </c>
      <c r="H296" s="161">
        <v>52.5</v>
      </c>
      <c r="I296" s="162"/>
      <c r="L296" s="158"/>
      <c r="M296" s="163"/>
      <c r="T296" s="164"/>
      <c r="AT296" s="159" t="s">
        <v>368</v>
      </c>
      <c r="AU296" s="159" t="s">
        <v>90</v>
      </c>
      <c r="AV296" s="13" t="s">
        <v>90</v>
      </c>
      <c r="AW296" s="13" t="s">
        <v>36</v>
      </c>
      <c r="AX296" s="13" t="s">
        <v>77</v>
      </c>
      <c r="AY296" s="159" t="s">
        <v>358</v>
      </c>
    </row>
    <row r="297" spans="2:65" s="14" customFormat="1" ht="11.25">
      <c r="B297" s="165"/>
      <c r="D297" s="152" t="s">
        <v>368</v>
      </c>
      <c r="E297" s="166" t="s">
        <v>19</v>
      </c>
      <c r="F297" s="167" t="s">
        <v>371</v>
      </c>
      <c r="H297" s="168">
        <v>66</v>
      </c>
      <c r="I297" s="169"/>
      <c r="L297" s="165"/>
      <c r="M297" s="170"/>
      <c r="T297" s="171"/>
      <c r="AT297" s="166" t="s">
        <v>368</v>
      </c>
      <c r="AU297" s="166" t="s">
        <v>90</v>
      </c>
      <c r="AV297" s="14" t="s">
        <v>364</v>
      </c>
      <c r="AW297" s="14" t="s">
        <v>36</v>
      </c>
      <c r="AX297" s="14" t="s">
        <v>77</v>
      </c>
      <c r="AY297" s="166" t="s">
        <v>358</v>
      </c>
    </row>
    <row r="298" spans="2:65" s="13" customFormat="1" ht="11.25">
      <c r="B298" s="158"/>
      <c r="D298" s="152" t="s">
        <v>368</v>
      </c>
      <c r="E298" s="159" t="s">
        <v>19</v>
      </c>
      <c r="F298" s="160" t="s">
        <v>6711</v>
      </c>
      <c r="H298" s="161">
        <v>79.2</v>
      </c>
      <c r="I298" s="162"/>
      <c r="L298" s="158"/>
      <c r="M298" s="163"/>
      <c r="T298" s="164"/>
      <c r="AT298" s="159" t="s">
        <v>368</v>
      </c>
      <c r="AU298" s="159" t="s">
        <v>90</v>
      </c>
      <c r="AV298" s="13" t="s">
        <v>90</v>
      </c>
      <c r="AW298" s="13" t="s">
        <v>36</v>
      </c>
      <c r="AX298" s="13" t="s">
        <v>84</v>
      </c>
      <c r="AY298" s="159" t="s">
        <v>358</v>
      </c>
    </row>
    <row r="299" spans="2:65" s="1" customFormat="1" ht="37.9" customHeight="1">
      <c r="B299" s="33"/>
      <c r="C299" s="134" t="s">
        <v>726</v>
      </c>
      <c r="D299" s="134" t="s">
        <v>360</v>
      </c>
      <c r="E299" s="135" t="s">
        <v>3292</v>
      </c>
      <c r="F299" s="136" t="s">
        <v>3293</v>
      </c>
      <c r="G299" s="137" t="s">
        <v>235</v>
      </c>
      <c r="H299" s="138">
        <v>72</v>
      </c>
      <c r="I299" s="139"/>
      <c r="J299" s="140">
        <f>ROUND(I299*H299,2)</f>
        <v>0</v>
      </c>
      <c r="K299" s="136" t="s">
        <v>402</v>
      </c>
      <c r="L299" s="33"/>
      <c r="M299" s="141" t="s">
        <v>19</v>
      </c>
      <c r="N299" s="142" t="s">
        <v>49</v>
      </c>
      <c r="P299" s="143">
        <f>O299*H299</f>
        <v>0</v>
      </c>
      <c r="Q299" s="143">
        <v>2.4000000000000001E-4</v>
      </c>
      <c r="R299" s="143">
        <f>Q299*H299</f>
        <v>1.728E-2</v>
      </c>
      <c r="S299" s="143">
        <v>0</v>
      </c>
      <c r="T299" s="144">
        <f>S299*H299</f>
        <v>0</v>
      </c>
      <c r="AR299" s="145" t="s">
        <v>454</v>
      </c>
      <c r="AT299" s="145" t="s">
        <v>360</v>
      </c>
      <c r="AU299" s="145" t="s">
        <v>90</v>
      </c>
      <c r="AY299" s="18" t="s">
        <v>358</v>
      </c>
      <c r="BE299" s="146">
        <f>IF(N299="základní",J299,0)</f>
        <v>0</v>
      </c>
      <c r="BF299" s="146">
        <f>IF(N299="snížená",J299,0)</f>
        <v>0</v>
      </c>
      <c r="BG299" s="146">
        <f>IF(N299="zákl. přenesená",J299,0)</f>
        <v>0</v>
      </c>
      <c r="BH299" s="146">
        <f>IF(N299="sníž. přenesená",J299,0)</f>
        <v>0</v>
      </c>
      <c r="BI299" s="146">
        <f>IF(N299="nulová",J299,0)</f>
        <v>0</v>
      </c>
      <c r="BJ299" s="18" t="s">
        <v>90</v>
      </c>
      <c r="BK299" s="146">
        <f>ROUND(I299*H299,2)</f>
        <v>0</v>
      </c>
      <c r="BL299" s="18" t="s">
        <v>454</v>
      </c>
      <c r="BM299" s="145" t="s">
        <v>6712</v>
      </c>
    </row>
    <row r="300" spans="2:65" s="1" customFormat="1" ht="11.25">
      <c r="B300" s="33"/>
      <c r="D300" s="147" t="s">
        <v>366</v>
      </c>
      <c r="F300" s="148" t="s">
        <v>3295</v>
      </c>
      <c r="I300" s="149"/>
      <c r="L300" s="33"/>
      <c r="M300" s="150"/>
      <c r="T300" s="54"/>
      <c r="AT300" s="18" t="s">
        <v>366</v>
      </c>
      <c r="AU300" s="18" t="s">
        <v>90</v>
      </c>
    </row>
    <row r="301" spans="2:65" s="13" customFormat="1" ht="11.25">
      <c r="B301" s="158"/>
      <c r="D301" s="152" t="s">
        <v>368</v>
      </c>
      <c r="E301" s="159" t="s">
        <v>19</v>
      </c>
      <c r="F301" s="160" t="s">
        <v>6713</v>
      </c>
      <c r="H301" s="161">
        <v>27</v>
      </c>
      <c r="I301" s="162"/>
      <c r="L301" s="158"/>
      <c r="M301" s="163"/>
      <c r="T301" s="164"/>
      <c r="AT301" s="159" t="s">
        <v>368</v>
      </c>
      <c r="AU301" s="159" t="s">
        <v>90</v>
      </c>
      <c r="AV301" s="13" t="s">
        <v>90</v>
      </c>
      <c r="AW301" s="13" t="s">
        <v>36</v>
      </c>
      <c r="AX301" s="13" t="s">
        <v>77</v>
      </c>
      <c r="AY301" s="159" t="s">
        <v>358</v>
      </c>
    </row>
    <row r="302" spans="2:65" s="13" customFormat="1" ht="11.25">
      <c r="B302" s="158"/>
      <c r="D302" s="152" t="s">
        <v>368</v>
      </c>
      <c r="E302" s="159" t="s">
        <v>19</v>
      </c>
      <c r="F302" s="160" t="s">
        <v>6714</v>
      </c>
      <c r="H302" s="161">
        <v>33</v>
      </c>
      <c r="I302" s="162"/>
      <c r="L302" s="158"/>
      <c r="M302" s="163"/>
      <c r="T302" s="164"/>
      <c r="AT302" s="159" t="s">
        <v>368</v>
      </c>
      <c r="AU302" s="159" t="s">
        <v>90</v>
      </c>
      <c r="AV302" s="13" t="s">
        <v>90</v>
      </c>
      <c r="AW302" s="13" t="s">
        <v>36</v>
      </c>
      <c r="AX302" s="13" t="s">
        <v>77</v>
      </c>
      <c r="AY302" s="159" t="s">
        <v>358</v>
      </c>
    </row>
    <row r="303" spans="2:65" s="14" customFormat="1" ht="11.25">
      <c r="B303" s="165"/>
      <c r="D303" s="152" t="s">
        <v>368</v>
      </c>
      <c r="E303" s="166" t="s">
        <v>19</v>
      </c>
      <c r="F303" s="167" t="s">
        <v>371</v>
      </c>
      <c r="H303" s="168">
        <v>60</v>
      </c>
      <c r="I303" s="169"/>
      <c r="L303" s="165"/>
      <c r="M303" s="170"/>
      <c r="T303" s="171"/>
      <c r="AT303" s="166" t="s">
        <v>368</v>
      </c>
      <c r="AU303" s="166" t="s">
        <v>90</v>
      </c>
      <c r="AV303" s="14" t="s">
        <v>364</v>
      </c>
      <c r="AW303" s="14" t="s">
        <v>36</v>
      </c>
      <c r="AX303" s="14" t="s">
        <v>77</v>
      </c>
      <c r="AY303" s="166" t="s">
        <v>358</v>
      </c>
    </row>
    <row r="304" spans="2:65" s="13" customFormat="1" ht="11.25">
      <c r="B304" s="158"/>
      <c r="D304" s="152" t="s">
        <v>368</v>
      </c>
      <c r="E304" s="159" t="s">
        <v>19</v>
      </c>
      <c r="F304" s="160" t="s">
        <v>6715</v>
      </c>
      <c r="H304" s="161">
        <v>72</v>
      </c>
      <c r="I304" s="162"/>
      <c r="L304" s="158"/>
      <c r="M304" s="163"/>
      <c r="T304" s="164"/>
      <c r="AT304" s="159" t="s">
        <v>368</v>
      </c>
      <c r="AU304" s="159" t="s">
        <v>90</v>
      </c>
      <c r="AV304" s="13" t="s">
        <v>90</v>
      </c>
      <c r="AW304" s="13" t="s">
        <v>36</v>
      </c>
      <c r="AX304" s="13" t="s">
        <v>84</v>
      </c>
      <c r="AY304" s="159" t="s">
        <v>358</v>
      </c>
    </row>
    <row r="305" spans="2:65" s="1" customFormat="1" ht="16.5" customHeight="1">
      <c r="B305" s="33"/>
      <c r="C305" s="134" t="s">
        <v>733</v>
      </c>
      <c r="D305" s="134" t="s">
        <v>360</v>
      </c>
      <c r="E305" s="135" t="s">
        <v>3306</v>
      </c>
      <c r="F305" s="136" t="s">
        <v>3307</v>
      </c>
      <c r="G305" s="137" t="s">
        <v>504</v>
      </c>
      <c r="H305" s="138">
        <v>30</v>
      </c>
      <c r="I305" s="139"/>
      <c r="J305" s="140">
        <f>ROUND(I305*H305,2)</f>
        <v>0</v>
      </c>
      <c r="K305" s="136" t="s">
        <v>402</v>
      </c>
      <c r="L305" s="33"/>
      <c r="M305" s="141" t="s">
        <v>19</v>
      </c>
      <c r="N305" s="142" t="s">
        <v>49</v>
      </c>
      <c r="P305" s="143">
        <f>O305*H305</f>
        <v>0</v>
      </c>
      <c r="Q305" s="143">
        <v>0</v>
      </c>
      <c r="R305" s="143">
        <f>Q305*H305</f>
        <v>0</v>
      </c>
      <c r="S305" s="143">
        <v>0</v>
      </c>
      <c r="T305" s="144">
        <f>S305*H305</f>
        <v>0</v>
      </c>
      <c r="AR305" s="145" t="s">
        <v>454</v>
      </c>
      <c r="AT305" s="145" t="s">
        <v>360</v>
      </c>
      <c r="AU305" s="145" t="s">
        <v>90</v>
      </c>
      <c r="AY305" s="18" t="s">
        <v>358</v>
      </c>
      <c r="BE305" s="146">
        <f>IF(N305="základní",J305,0)</f>
        <v>0</v>
      </c>
      <c r="BF305" s="146">
        <f>IF(N305="snížená",J305,0)</f>
        <v>0</v>
      </c>
      <c r="BG305" s="146">
        <f>IF(N305="zákl. přenesená",J305,0)</f>
        <v>0</v>
      </c>
      <c r="BH305" s="146">
        <f>IF(N305="sníž. přenesená",J305,0)</f>
        <v>0</v>
      </c>
      <c r="BI305" s="146">
        <f>IF(N305="nulová",J305,0)</f>
        <v>0</v>
      </c>
      <c r="BJ305" s="18" t="s">
        <v>90</v>
      </c>
      <c r="BK305" s="146">
        <f>ROUND(I305*H305,2)</f>
        <v>0</v>
      </c>
      <c r="BL305" s="18" t="s">
        <v>454</v>
      </c>
      <c r="BM305" s="145" t="s">
        <v>6716</v>
      </c>
    </row>
    <row r="306" spans="2:65" s="1" customFormat="1" ht="11.25">
      <c r="B306" s="33"/>
      <c r="D306" s="147" t="s">
        <v>366</v>
      </c>
      <c r="F306" s="148" t="s">
        <v>3309</v>
      </c>
      <c r="I306" s="149"/>
      <c r="L306" s="33"/>
      <c r="M306" s="150"/>
      <c r="T306" s="54"/>
      <c r="AT306" s="18" t="s">
        <v>366</v>
      </c>
      <c r="AU306" s="18" t="s">
        <v>90</v>
      </c>
    </row>
    <row r="307" spans="2:65" s="13" customFormat="1" ht="11.25">
      <c r="B307" s="158"/>
      <c r="D307" s="152" t="s">
        <v>368</v>
      </c>
      <c r="E307" s="159" t="s">
        <v>19</v>
      </c>
      <c r="F307" s="160" t="s">
        <v>6717</v>
      </c>
      <c r="H307" s="161">
        <v>10</v>
      </c>
      <c r="I307" s="162"/>
      <c r="L307" s="158"/>
      <c r="M307" s="163"/>
      <c r="T307" s="164"/>
      <c r="AT307" s="159" t="s">
        <v>368</v>
      </c>
      <c r="AU307" s="159" t="s">
        <v>90</v>
      </c>
      <c r="AV307" s="13" t="s">
        <v>90</v>
      </c>
      <c r="AW307" s="13" t="s">
        <v>36</v>
      </c>
      <c r="AX307" s="13" t="s">
        <v>77</v>
      </c>
      <c r="AY307" s="159" t="s">
        <v>358</v>
      </c>
    </row>
    <row r="308" spans="2:65" s="13" customFormat="1" ht="11.25">
      <c r="B308" s="158"/>
      <c r="D308" s="152" t="s">
        <v>368</v>
      </c>
      <c r="E308" s="159" t="s">
        <v>19</v>
      </c>
      <c r="F308" s="160" t="s">
        <v>6718</v>
      </c>
      <c r="H308" s="161">
        <v>4</v>
      </c>
      <c r="I308" s="162"/>
      <c r="L308" s="158"/>
      <c r="M308" s="163"/>
      <c r="T308" s="164"/>
      <c r="AT308" s="159" t="s">
        <v>368</v>
      </c>
      <c r="AU308" s="159" t="s">
        <v>90</v>
      </c>
      <c r="AV308" s="13" t="s">
        <v>90</v>
      </c>
      <c r="AW308" s="13" t="s">
        <v>36</v>
      </c>
      <c r="AX308" s="13" t="s">
        <v>77</v>
      </c>
      <c r="AY308" s="159" t="s">
        <v>358</v>
      </c>
    </row>
    <row r="309" spans="2:65" s="13" customFormat="1" ht="11.25">
      <c r="B309" s="158"/>
      <c r="D309" s="152" t="s">
        <v>368</v>
      </c>
      <c r="E309" s="159" t="s">
        <v>19</v>
      </c>
      <c r="F309" s="160" t="s">
        <v>6719</v>
      </c>
      <c r="H309" s="161">
        <v>1</v>
      </c>
      <c r="I309" s="162"/>
      <c r="L309" s="158"/>
      <c r="M309" s="163"/>
      <c r="T309" s="164"/>
      <c r="AT309" s="159" t="s">
        <v>368</v>
      </c>
      <c r="AU309" s="159" t="s">
        <v>90</v>
      </c>
      <c r="AV309" s="13" t="s">
        <v>90</v>
      </c>
      <c r="AW309" s="13" t="s">
        <v>36</v>
      </c>
      <c r="AX309" s="13" t="s">
        <v>77</v>
      </c>
      <c r="AY309" s="159" t="s">
        <v>358</v>
      </c>
    </row>
    <row r="310" spans="2:65" s="13" customFormat="1" ht="11.25">
      <c r="B310" s="158"/>
      <c r="D310" s="152" t="s">
        <v>368</v>
      </c>
      <c r="E310" s="159" t="s">
        <v>19</v>
      </c>
      <c r="F310" s="160" t="s">
        <v>6720</v>
      </c>
      <c r="H310" s="161">
        <v>4</v>
      </c>
      <c r="I310" s="162"/>
      <c r="L310" s="158"/>
      <c r="M310" s="163"/>
      <c r="T310" s="164"/>
      <c r="AT310" s="159" t="s">
        <v>368</v>
      </c>
      <c r="AU310" s="159" t="s">
        <v>90</v>
      </c>
      <c r="AV310" s="13" t="s">
        <v>90</v>
      </c>
      <c r="AW310" s="13" t="s">
        <v>36</v>
      </c>
      <c r="AX310" s="13" t="s">
        <v>77</v>
      </c>
      <c r="AY310" s="159" t="s">
        <v>358</v>
      </c>
    </row>
    <row r="311" spans="2:65" s="13" customFormat="1" ht="11.25">
      <c r="B311" s="158"/>
      <c r="D311" s="152" t="s">
        <v>368</v>
      </c>
      <c r="E311" s="159" t="s">
        <v>19</v>
      </c>
      <c r="F311" s="160" t="s">
        <v>6721</v>
      </c>
      <c r="H311" s="161">
        <v>4</v>
      </c>
      <c r="I311" s="162"/>
      <c r="L311" s="158"/>
      <c r="M311" s="163"/>
      <c r="T311" s="164"/>
      <c r="AT311" s="159" t="s">
        <v>368</v>
      </c>
      <c r="AU311" s="159" t="s">
        <v>90</v>
      </c>
      <c r="AV311" s="13" t="s">
        <v>90</v>
      </c>
      <c r="AW311" s="13" t="s">
        <v>36</v>
      </c>
      <c r="AX311" s="13" t="s">
        <v>77</v>
      </c>
      <c r="AY311" s="159" t="s">
        <v>358</v>
      </c>
    </row>
    <row r="312" spans="2:65" s="13" customFormat="1" ht="11.25">
      <c r="B312" s="158"/>
      <c r="D312" s="152" t="s">
        <v>368</v>
      </c>
      <c r="E312" s="159" t="s">
        <v>19</v>
      </c>
      <c r="F312" s="160" t="s">
        <v>3132</v>
      </c>
      <c r="H312" s="161">
        <v>2</v>
      </c>
      <c r="I312" s="162"/>
      <c r="L312" s="158"/>
      <c r="M312" s="163"/>
      <c r="T312" s="164"/>
      <c r="AT312" s="159" t="s">
        <v>368</v>
      </c>
      <c r="AU312" s="159" t="s">
        <v>90</v>
      </c>
      <c r="AV312" s="13" t="s">
        <v>90</v>
      </c>
      <c r="AW312" s="13" t="s">
        <v>36</v>
      </c>
      <c r="AX312" s="13" t="s">
        <v>77</v>
      </c>
      <c r="AY312" s="159" t="s">
        <v>358</v>
      </c>
    </row>
    <row r="313" spans="2:65" s="13" customFormat="1" ht="11.25">
      <c r="B313" s="158"/>
      <c r="D313" s="152" t="s">
        <v>368</v>
      </c>
      <c r="E313" s="159" t="s">
        <v>19</v>
      </c>
      <c r="F313" s="160" t="s">
        <v>6647</v>
      </c>
      <c r="H313" s="161">
        <v>2</v>
      </c>
      <c r="I313" s="162"/>
      <c r="L313" s="158"/>
      <c r="M313" s="163"/>
      <c r="T313" s="164"/>
      <c r="AT313" s="159" t="s">
        <v>368</v>
      </c>
      <c r="AU313" s="159" t="s">
        <v>90</v>
      </c>
      <c r="AV313" s="13" t="s">
        <v>90</v>
      </c>
      <c r="AW313" s="13" t="s">
        <v>36</v>
      </c>
      <c r="AX313" s="13" t="s">
        <v>77</v>
      </c>
      <c r="AY313" s="159" t="s">
        <v>358</v>
      </c>
    </row>
    <row r="314" spans="2:65" s="13" customFormat="1" ht="11.25">
      <c r="B314" s="158"/>
      <c r="D314" s="152" t="s">
        <v>368</v>
      </c>
      <c r="E314" s="159" t="s">
        <v>19</v>
      </c>
      <c r="F314" s="160" t="s">
        <v>3316</v>
      </c>
      <c r="H314" s="161">
        <v>3</v>
      </c>
      <c r="I314" s="162"/>
      <c r="L314" s="158"/>
      <c r="M314" s="163"/>
      <c r="T314" s="164"/>
      <c r="AT314" s="159" t="s">
        <v>368</v>
      </c>
      <c r="AU314" s="159" t="s">
        <v>90</v>
      </c>
      <c r="AV314" s="13" t="s">
        <v>90</v>
      </c>
      <c r="AW314" s="13" t="s">
        <v>36</v>
      </c>
      <c r="AX314" s="13" t="s">
        <v>77</v>
      </c>
      <c r="AY314" s="159" t="s">
        <v>358</v>
      </c>
    </row>
    <row r="315" spans="2:65" s="14" customFormat="1" ht="11.25">
      <c r="B315" s="165"/>
      <c r="D315" s="152" t="s">
        <v>368</v>
      </c>
      <c r="E315" s="166" t="s">
        <v>19</v>
      </c>
      <c r="F315" s="167" t="s">
        <v>371</v>
      </c>
      <c r="H315" s="168">
        <v>30</v>
      </c>
      <c r="I315" s="169"/>
      <c r="L315" s="165"/>
      <c r="M315" s="170"/>
      <c r="T315" s="171"/>
      <c r="AT315" s="166" t="s">
        <v>368</v>
      </c>
      <c r="AU315" s="166" t="s">
        <v>90</v>
      </c>
      <c r="AV315" s="14" t="s">
        <v>364</v>
      </c>
      <c r="AW315" s="14" t="s">
        <v>36</v>
      </c>
      <c r="AX315" s="14" t="s">
        <v>84</v>
      </c>
      <c r="AY315" s="166" t="s">
        <v>358</v>
      </c>
    </row>
    <row r="316" spans="2:65" s="1" customFormat="1" ht="24.2" customHeight="1">
      <c r="B316" s="33"/>
      <c r="C316" s="134" t="s">
        <v>739</v>
      </c>
      <c r="D316" s="134" t="s">
        <v>360</v>
      </c>
      <c r="E316" s="135" t="s">
        <v>3318</v>
      </c>
      <c r="F316" s="136" t="s">
        <v>3319</v>
      </c>
      <c r="G316" s="137" t="s">
        <v>504</v>
      </c>
      <c r="H316" s="138">
        <v>30</v>
      </c>
      <c r="I316" s="139"/>
      <c r="J316" s="140">
        <f>ROUND(I316*H316,2)</f>
        <v>0</v>
      </c>
      <c r="K316" s="136" t="s">
        <v>402</v>
      </c>
      <c r="L316" s="33"/>
      <c r="M316" s="141" t="s">
        <v>19</v>
      </c>
      <c r="N316" s="142" t="s">
        <v>49</v>
      </c>
      <c r="P316" s="143">
        <f>O316*H316</f>
        <v>0</v>
      </c>
      <c r="Q316" s="143">
        <v>1.2999999999999999E-4</v>
      </c>
      <c r="R316" s="143">
        <f>Q316*H316</f>
        <v>3.8999999999999998E-3</v>
      </c>
      <c r="S316" s="143">
        <v>0</v>
      </c>
      <c r="T316" s="144">
        <f>S316*H316</f>
        <v>0</v>
      </c>
      <c r="AR316" s="145" t="s">
        <v>454</v>
      </c>
      <c r="AT316" s="145" t="s">
        <v>360</v>
      </c>
      <c r="AU316" s="145" t="s">
        <v>90</v>
      </c>
      <c r="AY316" s="18" t="s">
        <v>358</v>
      </c>
      <c r="BE316" s="146">
        <f>IF(N316="základní",J316,0)</f>
        <v>0</v>
      </c>
      <c r="BF316" s="146">
        <f>IF(N316="snížená",J316,0)</f>
        <v>0</v>
      </c>
      <c r="BG316" s="146">
        <f>IF(N316="zákl. přenesená",J316,0)</f>
        <v>0</v>
      </c>
      <c r="BH316" s="146">
        <f>IF(N316="sníž. přenesená",J316,0)</f>
        <v>0</v>
      </c>
      <c r="BI316" s="146">
        <f>IF(N316="nulová",J316,0)</f>
        <v>0</v>
      </c>
      <c r="BJ316" s="18" t="s">
        <v>90</v>
      </c>
      <c r="BK316" s="146">
        <f>ROUND(I316*H316,2)</f>
        <v>0</v>
      </c>
      <c r="BL316" s="18" t="s">
        <v>454</v>
      </c>
      <c r="BM316" s="145" t="s">
        <v>6722</v>
      </c>
    </row>
    <row r="317" spans="2:65" s="1" customFormat="1" ht="11.25">
      <c r="B317" s="33"/>
      <c r="D317" s="147" t="s">
        <v>366</v>
      </c>
      <c r="F317" s="148" t="s">
        <v>3321</v>
      </c>
      <c r="I317" s="149"/>
      <c r="L317" s="33"/>
      <c r="M317" s="150"/>
      <c r="T317" s="54"/>
      <c r="AT317" s="18" t="s">
        <v>366</v>
      </c>
      <c r="AU317" s="18" t="s">
        <v>90</v>
      </c>
    </row>
    <row r="318" spans="2:65" s="13" customFormat="1" ht="11.25">
      <c r="B318" s="158"/>
      <c r="D318" s="152" t="s">
        <v>368</v>
      </c>
      <c r="E318" s="159" t="s">
        <v>19</v>
      </c>
      <c r="F318" s="160" t="s">
        <v>6723</v>
      </c>
      <c r="H318" s="161">
        <v>10</v>
      </c>
      <c r="I318" s="162"/>
      <c r="L318" s="158"/>
      <c r="M318" s="163"/>
      <c r="T318" s="164"/>
      <c r="AT318" s="159" t="s">
        <v>368</v>
      </c>
      <c r="AU318" s="159" t="s">
        <v>90</v>
      </c>
      <c r="AV318" s="13" t="s">
        <v>90</v>
      </c>
      <c r="AW318" s="13" t="s">
        <v>36</v>
      </c>
      <c r="AX318" s="13" t="s">
        <v>77</v>
      </c>
      <c r="AY318" s="159" t="s">
        <v>358</v>
      </c>
    </row>
    <row r="319" spans="2:65" s="13" customFormat="1" ht="11.25">
      <c r="B319" s="158"/>
      <c r="D319" s="152" t="s">
        <v>368</v>
      </c>
      <c r="E319" s="159" t="s">
        <v>19</v>
      </c>
      <c r="F319" s="160" t="s">
        <v>6718</v>
      </c>
      <c r="H319" s="161">
        <v>4</v>
      </c>
      <c r="I319" s="162"/>
      <c r="L319" s="158"/>
      <c r="M319" s="163"/>
      <c r="T319" s="164"/>
      <c r="AT319" s="159" t="s">
        <v>368</v>
      </c>
      <c r="AU319" s="159" t="s">
        <v>90</v>
      </c>
      <c r="AV319" s="13" t="s">
        <v>90</v>
      </c>
      <c r="AW319" s="13" t="s">
        <v>36</v>
      </c>
      <c r="AX319" s="13" t="s">
        <v>77</v>
      </c>
      <c r="AY319" s="159" t="s">
        <v>358</v>
      </c>
    </row>
    <row r="320" spans="2:65" s="13" customFormat="1" ht="11.25">
      <c r="B320" s="158"/>
      <c r="D320" s="152" t="s">
        <v>368</v>
      </c>
      <c r="E320" s="159" t="s">
        <v>19</v>
      </c>
      <c r="F320" s="160" t="s">
        <v>6719</v>
      </c>
      <c r="H320" s="161">
        <v>1</v>
      </c>
      <c r="I320" s="162"/>
      <c r="L320" s="158"/>
      <c r="M320" s="163"/>
      <c r="T320" s="164"/>
      <c r="AT320" s="159" t="s">
        <v>368</v>
      </c>
      <c r="AU320" s="159" t="s">
        <v>90</v>
      </c>
      <c r="AV320" s="13" t="s">
        <v>90</v>
      </c>
      <c r="AW320" s="13" t="s">
        <v>36</v>
      </c>
      <c r="AX320" s="13" t="s">
        <v>77</v>
      </c>
      <c r="AY320" s="159" t="s">
        <v>358</v>
      </c>
    </row>
    <row r="321" spans="2:65" s="13" customFormat="1" ht="11.25">
      <c r="B321" s="158"/>
      <c r="D321" s="152" t="s">
        <v>368</v>
      </c>
      <c r="E321" s="159" t="s">
        <v>19</v>
      </c>
      <c r="F321" s="160" t="s">
        <v>6720</v>
      </c>
      <c r="H321" s="161">
        <v>4</v>
      </c>
      <c r="I321" s="162"/>
      <c r="L321" s="158"/>
      <c r="M321" s="163"/>
      <c r="T321" s="164"/>
      <c r="AT321" s="159" t="s">
        <v>368</v>
      </c>
      <c r="AU321" s="159" t="s">
        <v>90</v>
      </c>
      <c r="AV321" s="13" t="s">
        <v>90</v>
      </c>
      <c r="AW321" s="13" t="s">
        <v>36</v>
      </c>
      <c r="AX321" s="13" t="s">
        <v>77</v>
      </c>
      <c r="AY321" s="159" t="s">
        <v>358</v>
      </c>
    </row>
    <row r="322" spans="2:65" s="13" customFormat="1" ht="11.25">
      <c r="B322" s="158"/>
      <c r="D322" s="152" t="s">
        <v>368</v>
      </c>
      <c r="E322" s="159" t="s">
        <v>19</v>
      </c>
      <c r="F322" s="160" t="s">
        <v>6721</v>
      </c>
      <c r="H322" s="161">
        <v>4</v>
      </c>
      <c r="I322" s="162"/>
      <c r="L322" s="158"/>
      <c r="M322" s="163"/>
      <c r="T322" s="164"/>
      <c r="AT322" s="159" t="s">
        <v>368</v>
      </c>
      <c r="AU322" s="159" t="s">
        <v>90</v>
      </c>
      <c r="AV322" s="13" t="s">
        <v>90</v>
      </c>
      <c r="AW322" s="13" t="s">
        <v>36</v>
      </c>
      <c r="AX322" s="13" t="s">
        <v>77</v>
      </c>
      <c r="AY322" s="159" t="s">
        <v>358</v>
      </c>
    </row>
    <row r="323" spans="2:65" s="13" customFormat="1" ht="11.25">
      <c r="B323" s="158"/>
      <c r="D323" s="152" t="s">
        <v>368</v>
      </c>
      <c r="E323" s="159" t="s">
        <v>19</v>
      </c>
      <c r="F323" s="160" t="s">
        <v>3132</v>
      </c>
      <c r="H323" s="161">
        <v>2</v>
      </c>
      <c r="I323" s="162"/>
      <c r="L323" s="158"/>
      <c r="M323" s="163"/>
      <c r="T323" s="164"/>
      <c r="AT323" s="159" t="s">
        <v>368</v>
      </c>
      <c r="AU323" s="159" t="s">
        <v>90</v>
      </c>
      <c r="AV323" s="13" t="s">
        <v>90</v>
      </c>
      <c r="AW323" s="13" t="s">
        <v>36</v>
      </c>
      <c r="AX323" s="13" t="s">
        <v>77</v>
      </c>
      <c r="AY323" s="159" t="s">
        <v>358</v>
      </c>
    </row>
    <row r="324" spans="2:65" s="13" customFormat="1" ht="11.25">
      <c r="B324" s="158"/>
      <c r="D324" s="152" t="s">
        <v>368</v>
      </c>
      <c r="E324" s="159" t="s">
        <v>19</v>
      </c>
      <c r="F324" s="160" t="s">
        <v>6647</v>
      </c>
      <c r="H324" s="161">
        <v>2</v>
      </c>
      <c r="I324" s="162"/>
      <c r="L324" s="158"/>
      <c r="M324" s="163"/>
      <c r="T324" s="164"/>
      <c r="AT324" s="159" t="s">
        <v>368</v>
      </c>
      <c r="AU324" s="159" t="s">
        <v>90</v>
      </c>
      <c r="AV324" s="13" t="s">
        <v>90</v>
      </c>
      <c r="AW324" s="13" t="s">
        <v>36</v>
      </c>
      <c r="AX324" s="13" t="s">
        <v>77</v>
      </c>
      <c r="AY324" s="159" t="s">
        <v>358</v>
      </c>
    </row>
    <row r="325" spans="2:65" s="13" customFormat="1" ht="11.25">
      <c r="B325" s="158"/>
      <c r="D325" s="152" t="s">
        <v>368</v>
      </c>
      <c r="E325" s="159" t="s">
        <v>19</v>
      </c>
      <c r="F325" s="160" t="s">
        <v>3316</v>
      </c>
      <c r="H325" s="161">
        <v>3</v>
      </c>
      <c r="I325" s="162"/>
      <c r="L325" s="158"/>
      <c r="M325" s="163"/>
      <c r="T325" s="164"/>
      <c r="AT325" s="159" t="s">
        <v>368</v>
      </c>
      <c r="AU325" s="159" t="s">
        <v>90</v>
      </c>
      <c r="AV325" s="13" t="s">
        <v>90</v>
      </c>
      <c r="AW325" s="13" t="s">
        <v>36</v>
      </c>
      <c r="AX325" s="13" t="s">
        <v>77</v>
      </c>
      <c r="AY325" s="159" t="s">
        <v>358</v>
      </c>
    </row>
    <row r="326" spans="2:65" s="14" customFormat="1" ht="11.25">
      <c r="B326" s="165"/>
      <c r="D326" s="152" t="s">
        <v>368</v>
      </c>
      <c r="E326" s="166" t="s">
        <v>19</v>
      </c>
      <c r="F326" s="167" t="s">
        <v>371</v>
      </c>
      <c r="H326" s="168">
        <v>30</v>
      </c>
      <c r="I326" s="169"/>
      <c r="L326" s="165"/>
      <c r="M326" s="170"/>
      <c r="T326" s="171"/>
      <c r="AT326" s="166" t="s">
        <v>368</v>
      </c>
      <c r="AU326" s="166" t="s">
        <v>90</v>
      </c>
      <c r="AV326" s="14" t="s">
        <v>364</v>
      </c>
      <c r="AW326" s="14" t="s">
        <v>36</v>
      </c>
      <c r="AX326" s="14" t="s">
        <v>84</v>
      </c>
      <c r="AY326" s="166" t="s">
        <v>358</v>
      </c>
    </row>
    <row r="327" spans="2:65" s="1" customFormat="1" ht="24.2" customHeight="1">
      <c r="B327" s="33"/>
      <c r="C327" s="134" t="s">
        <v>744</v>
      </c>
      <c r="D327" s="134" t="s">
        <v>360</v>
      </c>
      <c r="E327" s="135" t="s">
        <v>3323</v>
      </c>
      <c r="F327" s="136" t="s">
        <v>3324</v>
      </c>
      <c r="G327" s="137" t="s">
        <v>504</v>
      </c>
      <c r="H327" s="138">
        <v>22</v>
      </c>
      <c r="I327" s="139"/>
      <c r="J327" s="140">
        <f>ROUND(I327*H327,2)</f>
        <v>0</v>
      </c>
      <c r="K327" s="136" t="s">
        <v>402</v>
      </c>
      <c r="L327" s="33"/>
      <c r="M327" s="141" t="s">
        <v>19</v>
      </c>
      <c r="N327" s="142" t="s">
        <v>49</v>
      </c>
      <c r="P327" s="143">
        <f>O327*H327</f>
        <v>0</v>
      </c>
      <c r="Q327" s="143">
        <v>6.0000000000000002E-5</v>
      </c>
      <c r="R327" s="143">
        <f>Q327*H327</f>
        <v>1.32E-3</v>
      </c>
      <c r="S327" s="143">
        <v>0</v>
      </c>
      <c r="T327" s="144">
        <f>S327*H327</f>
        <v>0</v>
      </c>
      <c r="AR327" s="145" t="s">
        <v>454</v>
      </c>
      <c r="AT327" s="145" t="s">
        <v>360</v>
      </c>
      <c r="AU327" s="145" t="s">
        <v>90</v>
      </c>
      <c r="AY327" s="18" t="s">
        <v>358</v>
      </c>
      <c r="BE327" s="146">
        <f>IF(N327="základní",J327,0)</f>
        <v>0</v>
      </c>
      <c r="BF327" s="146">
        <f>IF(N327="snížená",J327,0)</f>
        <v>0</v>
      </c>
      <c r="BG327" s="146">
        <f>IF(N327="zákl. přenesená",J327,0)</f>
        <v>0</v>
      </c>
      <c r="BH327" s="146">
        <f>IF(N327="sníž. přenesená",J327,0)</f>
        <v>0</v>
      </c>
      <c r="BI327" s="146">
        <f>IF(N327="nulová",J327,0)</f>
        <v>0</v>
      </c>
      <c r="BJ327" s="18" t="s">
        <v>90</v>
      </c>
      <c r="BK327" s="146">
        <f>ROUND(I327*H327,2)</f>
        <v>0</v>
      </c>
      <c r="BL327" s="18" t="s">
        <v>454</v>
      </c>
      <c r="BM327" s="145" t="s">
        <v>6724</v>
      </c>
    </row>
    <row r="328" spans="2:65" s="1" customFormat="1" ht="11.25">
      <c r="B328" s="33"/>
      <c r="D328" s="147" t="s">
        <v>366</v>
      </c>
      <c r="F328" s="148" t="s">
        <v>3326</v>
      </c>
      <c r="I328" s="149"/>
      <c r="L328" s="33"/>
      <c r="M328" s="150"/>
      <c r="T328" s="54"/>
      <c r="AT328" s="18" t="s">
        <v>366</v>
      </c>
      <c r="AU328" s="18" t="s">
        <v>90</v>
      </c>
    </row>
    <row r="329" spans="2:65" s="13" customFormat="1" ht="11.25">
      <c r="B329" s="158"/>
      <c r="D329" s="152" t="s">
        <v>368</v>
      </c>
      <c r="E329" s="159" t="s">
        <v>19</v>
      </c>
      <c r="F329" s="160" t="s">
        <v>6725</v>
      </c>
      <c r="H329" s="161">
        <v>22</v>
      </c>
      <c r="I329" s="162"/>
      <c r="L329" s="158"/>
      <c r="M329" s="163"/>
      <c r="T329" s="164"/>
      <c r="AT329" s="159" t="s">
        <v>368</v>
      </c>
      <c r="AU329" s="159" t="s">
        <v>90</v>
      </c>
      <c r="AV329" s="13" t="s">
        <v>90</v>
      </c>
      <c r="AW329" s="13" t="s">
        <v>36</v>
      </c>
      <c r="AX329" s="13" t="s">
        <v>84</v>
      </c>
      <c r="AY329" s="159" t="s">
        <v>358</v>
      </c>
    </row>
    <row r="330" spans="2:65" s="1" customFormat="1" ht="24.2" customHeight="1">
      <c r="B330" s="33"/>
      <c r="C330" s="134" t="s">
        <v>751</v>
      </c>
      <c r="D330" s="134" t="s">
        <v>360</v>
      </c>
      <c r="E330" s="135" t="s">
        <v>3328</v>
      </c>
      <c r="F330" s="136" t="s">
        <v>3329</v>
      </c>
      <c r="G330" s="137" t="s">
        <v>504</v>
      </c>
      <c r="H330" s="138">
        <v>10</v>
      </c>
      <c r="I330" s="139"/>
      <c r="J330" s="140">
        <f>ROUND(I330*H330,2)</f>
        <v>0</v>
      </c>
      <c r="K330" s="136" t="s">
        <v>402</v>
      </c>
      <c r="L330" s="33"/>
      <c r="M330" s="141" t="s">
        <v>19</v>
      </c>
      <c r="N330" s="142" t="s">
        <v>49</v>
      </c>
      <c r="P330" s="143">
        <f>O330*H330</f>
        <v>0</v>
      </c>
      <c r="Q330" s="143">
        <v>1E-4</v>
      </c>
      <c r="R330" s="143">
        <f>Q330*H330</f>
        <v>1E-3</v>
      </c>
      <c r="S330" s="143">
        <v>0</v>
      </c>
      <c r="T330" s="144">
        <f>S330*H330</f>
        <v>0</v>
      </c>
      <c r="AR330" s="145" t="s">
        <v>454</v>
      </c>
      <c r="AT330" s="145" t="s">
        <v>360</v>
      </c>
      <c r="AU330" s="145" t="s">
        <v>90</v>
      </c>
      <c r="AY330" s="18" t="s">
        <v>358</v>
      </c>
      <c r="BE330" s="146">
        <f>IF(N330="základní",J330,0)</f>
        <v>0</v>
      </c>
      <c r="BF330" s="146">
        <f>IF(N330="snížená",J330,0)</f>
        <v>0</v>
      </c>
      <c r="BG330" s="146">
        <f>IF(N330="zákl. přenesená",J330,0)</f>
        <v>0</v>
      </c>
      <c r="BH330" s="146">
        <f>IF(N330="sníž. přenesená",J330,0)</f>
        <v>0</v>
      </c>
      <c r="BI330" s="146">
        <f>IF(N330="nulová",J330,0)</f>
        <v>0</v>
      </c>
      <c r="BJ330" s="18" t="s">
        <v>90</v>
      </c>
      <c r="BK330" s="146">
        <f>ROUND(I330*H330,2)</f>
        <v>0</v>
      </c>
      <c r="BL330" s="18" t="s">
        <v>454</v>
      </c>
      <c r="BM330" s="145" t="s">
        <v>6726</v>
      </c>
    </row>
    <row r="331" spans="2:65" s="1" customFormat="1" ht="11.25">
      <c r="B331" s="33"/>
      <c r="D331" s="147" t="s">
        <v>366</v>
      </c>
      <c r="F331" s="148" t="s">
        <v>3331</v>
      </c>
      <c r="I331" s="149"/>
      <c r="L331" s="33"/>
      <c r="M331" s="150"/>
      <c r="T331" s="54"/>
      <c r="AT331" s="18" t="s">
        <v>366</v>
      </c>
      <c r="AU331" s="18" t="s">
        <v>90</v>
      </c>
    </row>
    <row r="332" spans="2:65" s="13" customFormat="1" ht="11.25">
      <c r="B332" s="158"/>
      <c r="D332" s="152" t="s">
        <v>368</v>
      </c>
      <c r="E332" s="159" t="s">
        <v>19</v>
      </c>
      <c r="F332" s="160" t="s">
        <v>6727</v>
      </c>
      <c r="H332" s="161">
        <v>10</v>
      </c>
      <c r="I332" s="162"/>
      <c r="L332" s="158"/>
      <c r="M332" s="163"/>
      <c r="T332" s="164"/>
      <c r="AT332" s="159" t="s">
        <v>368</v>
      </c>
      <c r="AU332" s="159" t="s">
        <v>90</v>
      </c>
      <c r="AV332" s="13" t="s">
        <v>90</v>
      </c>
      <c r="AW332" s="13" t="s">
        <v>36</v>
      </c>
      <c r="AX332" s="13" t="s">
        <v>77</v>
      </c>
      <c r="AY332" s="159" t="s">
        <v>358</v>
      </c>
    </row>
    <row r="333" spans="2:65" s="14" customFormat="1" ht="11.25">
      <c r="B333" s="165"/>
      <c r="D333" s="152" t="s">
        <v>368</v>
      </c>
      <c r="E333" s="166" t="s">
        <v>19</v>
      </c>
      <c r="F333" s="167" t="s">
        <v>371</v>
      </c>
      <c r="H333" s="168">
        <v>10</v>
      </c>
      <c r="I333" s="169"/>
      <c r="L333" s="165"/>
      <c r="M333" s="170"/>
      <c r="T333" s="171"/>
      <c r="AT333" s="166" t="s">
        <v>368</v>
      </c>
      <c r="AU333" s="166" t="s">
        <v>90</v>
      </c>
      <c r="AV333" s="14" t="s">
        <v>364</v>
      </c>
      <c r="AW333" s="14" t="s">
        <v>36</v>
      </c>
      <c r="AX333" s="14" t="s">
        <v>84</v>
      </c>
      <c r="AY333" s="166" t="s">
        <v>358</v>
      </c>
    </row>
    <row r="334" spans="2:65" s="1" customFormat="1" ht="24.2" customHeight="1">
      <c r="B334" s="33"/>
      <c r="C334" s="134" t="s">
        <v>759</v>
      </c>
      <c r="D334" s="134" t="s">
        <v>360</v>
      </c>
      <c r="E334" s="135" t="s">
        <v>3333</v>
      </c>
      <c r="F334" s="136" t="s">
        <v>3334</v>
      </c>
      <c r="G334" s="137" t="s">
        <v>504</v>
      </c>
      <c r="H334" s="138">
        <v>11</v>
      </c>
      <c r="I334" s="139"/>
      <c r="J334" s="140">
        <f>ROUND(I334*H334,2)</f>
        <v>0</v>
      </c>
      <c r="K334" s="136" t="s">
        <v>402</v>
      </c>
      <c r="L334" s="33"/>
      <c r="M334" s="141" t="s">
        <v>19</v>
      </c>
      <c r="N334" s="142" t="s">
        <v>49</v>
      </c>
      <c r="P334" s="143">
        <f>O334*H334</f>
        <v>0</v>
      </c>
      <c r="Q334" s="143">
        <v>1.8000000000000001E-4</v>
      </c>
      <c r="R334" s="143">
        <f>Q334*H334</f>
        <v>1.98E-3</v>
      </c>
      <c r="S334" s="143">
        <v>0</v>
      </c>
      <c r="T334" s="144">
        <f>S334*H334</f>
        <v>0</v>
      </c>
      <c r="AR334" s="145" t="s">
        <v>454</v>
      </c>
      <c r="AT334" s="145" t="s">
        <v>360</v>
      </c>
      <c r="AU334" s="145" t="s">
        <v>90</v>
      </c>
      <c r="AY334" s="18" t="s">
        <v>358</v>
      </c>
      <c r="BE334" s="146">
        <f>IF(N334="základní",J334,0)</f>
        <v>0</v>
      </c>
      <c r="BF334" s="146">
        <f>IF(N334="snížená",J334,0)</f>
        <v>0</v>
      </c>
      <c r="BG334" s="146">
        <f>IF(N334="zákl. přenesená",J334,0)</f>
        <v>0</v>
      </c>
      <c r="BH334" s="146">
        <f>IF(N334="sníž. přenesená",J334,0)</f>
        <v>0</v>
      </c>
      <c r="BI334" s="146">
        <f>IF(N334="nulová",J334,0)</f>
        <v>0</v>
      </c>
      <c r="BJ334" s="18" t="s">
        <v>90</v>
      </c>
      <c r="BK334" s="146">
        <f>ROUND(I334*H334,2)</f>
        <v>0</v>
      </c>
      <c r="BL334" s="18" t="s">
        <v>454</v>
      </c>
      <c r="BM334" s="145" t="s">
        <v>6728</v>
      </c>
    </row>
    <row r="335" spans="2:65" s="1" customFormat="1" ht="11.25">
      <c r="B335" s="33"/>
      <c r="D335" s="147" t="s">
        <v>366</v>
      </c>
      <c r="F335" s="148" t="s">
        <v>3336</v>
      </c>
      <c r="I335" s="149"/>
      <c r="L335" s="33"/>
      <c r="M335" s="150"/>
      <c r="T335" s="54"/>
      <c r="AT335" s="18" t="s">
        <v>366</v>
      </c>
      <c r="AU335" s="18" t="s">
        <v>90</v>
      </c>
    </row>
    <row r="336" spans="2:65" s="13" customFormat="1" ht="11.25">
      <c r="B336" s="158"/>
      <c r="D336" s="152" t="s">
        <v>368</v>
      </c>
      <c r="E336" s="159" t="s">
        <v>19</v>
      </c>
      <c r="F336" s="160" t="s">
        <v>6729</v>
      </c>
      <c r="H336" s="161">
        <v>11</v>
      </c>
      <c r="I336" s="162"/>
      <c r="L336" s="158"/>
      <c r="M336" s="163"/>
      <c r="T336" s="164"/>
      <c r="AT336" s="159" t="s">
        <v>368</v>
      </c>
      <c r="AU336" s="159" t="s">
        <v>90</v>
      </c>
      <c r="AV336" s="13" t="s">
        <v>90</v>
      </c>
      <c r="AW336" s="13" t="s">
        <v>36</v>
      </c>
      <c r="AX336" s="13" t="s">
        <v>84</v>
      </c>
      <c r="AY336" s="159" t="s">
        <v>358</v>
      </c>
    </row>
    <row r="337" spans="2:65" s="1" customFormat="1" ht="24.2" customHeight="1">
      <c r="B337" s="33"/>
      <c r="C337" s="134" t="s">
        <v>765</v>
      </c>
      <c r="D337" s="134" t="s">
        <v>360</v>
      </c>
      <c r="E337" s="135" t="s">
        <v>3338</v>
      </c>
      <c r="F337" s="136" t="s">
        <v>3339</v>
      </c>
      <c r="G337" s="137" t="s">
        <v>504</v>
      </c>
      <c r="H337" s="138">
        <v>12</v>
      </c>
      <c r="I337" s="139"/>
      <c r="J337" s="140">
        <f>ROUND(I337*H337,2)</f>
        <v>0</v>
      </c>
      <c r="K337" s="136" t="s">
        <v>402</v>
      </c>
      <c r="L337" s="33"/>
      <c r="M337" s="141" t="s">
        <v>19</v>
      </c>
      <c r="N337" s="142" t="s">
        <v>49</v>
      </c>
      <c r="P337" s="143">
        <f>O337*H337</f>
        <v>0</v>
      </c>
      <c r="Q337" s="143">
        <v>2.9999999999999997E-4</v>
      </c>
      <c r="R337" s="143">
        <f>Q337*H337</f>
        <v>3.5999999999999999E-3</v>
      </c>
      <c r="S337" s="143">
        <v>0</v>
      </c>
      <c r="T337" s="144">
        <f>S337*H337</f>
        <v>0</v>
      </c>
      <c r="AR337" s="145" t="s">
        <v>454</v>
      </c>
      <c r="AT337" s="145" t="s">
        <v>360</v>
      </c>
      <c r="AU337" s="145" t="s">
        <v>90</v>
      </c>
      <c r="AY337" s="18" t="s">
        <v>358</v>
      </c>
      <c r="BE337" s="146">
        <f>IF(N337="základní",J337,0)</f>
        <v>0</v>
      </c>
      <c r="BF337" s="146">
        <f>IF(N337="snížená",J337,0)</f>
        <v>0</v>
      </c>
      <c r="BG337" s="146">
        <f>IF(N337="zákl. přenesená",J337,0)</f>
        <v>0</v>
      </c>
      <c r="BH337" s="146">
        <f>IF(N337="sníž. přenesená",J337,0)</f>
        <v>0</v>
      </c>
      <c r="BI337" s="146">
        <f>IF(N337="nulová",J337,0)</f>
        <v>0</v>
      </c>
      <c r="BJ337" s="18" t="s">
        <v>90</v>
      </c>
      <c r="BK337" s="146">
        <f>ROUND(I337*H337,2)</f>
        <v>0</v>
      </c>
      <c r="BL337" s="18" t="s">
        <v>454</v>
      </c>
      <c r="BM337" s="145" t="s">
        <v>6730</v>
      </c>
    </row>
    <row r="338" spans="2:65" s="1" customFormat="1" ht="11.25">
      <c r="B338" s="33"/>
      <c r="D338" s="147" t="s">
        <v>366</v>
      </c>
      <c r="F338" s="148" t="s">
        <v>3341</v>
      </c>
      <c r="I338" s="149"/>
      <c r="L338" s="33"/>
      <c r="M338" s="150"/>
      <c r="T338" s="54"/>
      <c r="AT338" s="18" t="s">
        <v>366</v>
      </c>
      <c r="AU338" s="18" t="s">
        <v>90</v>
      </c>
    </row>
    <row r="339" spans="2:65" s="13" customFormat="1" ht="11.25">
      <c r="B339" s="158"/>
      <c r="D339" s="152" t="s">
        <v>368</v>
      </c>
      <c r="E339" s="159" t="s">
        <v>19</v>
      </c>
      <c r="F339" s="160" t="s">
        <v>6731</v>
      </c>
      <c r="H339" s="161">
        <v>12</v>
      </c>
      <c r="I339" s="162"/>
      <c r="L339" s="158"/>
      <c r="M339" s="163"/>
      <c r="T339" s="164"/>
      <c r="AT339" s="159" t="s">
        <v>368</v>
      </c>
      <c r="AU339" s="159" t="s">
        <v>90</v>
      </c>
      <c r="AV339" s="13" t="s">
        <v>90</v>
      </c>
      <c r="AW339" s="13" t="s">
        <v>36</v>
      </c>
      <c r="AX339" s="13" t="s">
        <v>84</v>
      </c>
      <c r="AY339" s="159" t="s">
        <v>358</v>
      </c>
    </row>
    <row r="340" spans="2:65" s="1" customFormat="1" ht="24.2" customHeight="1">
      <c r="B340" s="33"/>
      <c r="C340" s="134" t="s">
        <v>773</v>
      </c>
      <c r="D340" s="134" t="s">
        <v>360</v>
      </c>
      <c r="E340" s="135" t="s">
        <v>3343</v>
      </c>
      <c r="F340" s="136" t="s">
        <v>3344</v>
      </c>
      <c r="G340" s="137" t="s">
        <v>504</v>
      </c>
      <c r="H340" s="138">
        <v>8</v>
      </c>
      <c r="I340" s="139"/>
      <c r="J340" s="140">
        <f>ROUND(I340*H340,2)</f>
        <v>0</v>
      </c>
      <c r="K340" s="136" t="s">
        <v>402</v>
      </c>
      <c r="L340" s="33"/>
      <c r="M340" s="141" t="s">
        <v>19</v>
      </c>
      <c r="N340" s="142" t="s">
        <v>49</v>
      </c>
      <c r="P340" s="143">
        <f>O340*H340</f>
        <v>0</v>
      </c>
      <c r="Q340" s="143">
        <v>3.6000000000000002E-4</v>
      </c>
      <c r="R340" s="143">
        <f>Q340*H340</f>
        <v>2.8800000000000002E-3</v>
      </c>
      <c r="S340" s="143">
        <v>0</v>
      </c>
      <c r="T340" s="144">
        <f>S340*H340</f>
        <v>0</v>
      </c>
      <c r="AR340" s="145" t="s">
        <v>454</v>
      </c>
      <c r="AT340" s="145" t="s">
        <v>360</v>
      </c>
      <c r="AU340" s="145" t="s">
        <v>90</v>
      </c>
      <c r="AY340" s="18" t="s">
        <v>358</v>
      </c>
      <c r="BE340" s="146">
        <f>IF(N340="základní",J340,0)</f>
        <v>0</v>
      </c>
      <c r="BF340" s="146">
        <f>IF(N340="snížená",J340,0)</f>
        <v>0</v>
      </c>
      <c r="BG340" s="146">
        <f>IF(N340="zákl. přenesená",J340,0)</f>
        <v>0</v>
      </c>
      <c r="BH340" s="146">
        <f>IF(N340="sníž. přenesená",J340,0)</f>
        <v>0</v>
      </c>
      <c r="BI340" s="146">
        <f>IF(N340="nulová",J340,0)</f>
        <v>0</v>
      </c>
      <c r="BJ340" s="18" t="s">
        <v>90</v>
      </c>
      <c r="BK340" s="146">
        <f>ROUND(I340*H340,2)</f>
        <v>0</v>
      </c>
      <c r="BL340" s="18" t="s">
        <v>454</v>
      </c>
      <c r="BM340" s="145" t="s">
        <v>6732</v>
      </c>
    </row>
    <row r="341" spans="2:65" s="1" customFormat="1" ht="11.25">
      <c r="B341" s="33"/>
      <c r="D341" s="147" t="s">
        <v>366</v>
      </c>
      <c r="F341" s="148" t="s">
        <v>3346</v>
      </c>
      <c r="I341" s="149"/>
      <c r="L341" s="33"/>
      <c r="M341" s="150"/>
      <c r="T341" s="54"/>
      <c r="AT341" s="18" t="s">
        <v>366</v>
      </c>
      <c r="AU341" s="18" t="s">
        <v>90</v>
      </c>
    </row>
    <row r="342" spans="2:65" s="13" customFormat="1" ht="11.25">
      <c r="B342" s="158"/>
      <c r="D342" s="152" t="s">
        <v>368</v>
      </c>
      <c r="E342" s="159" t="s">
        <v>19</v>
      </c>
      <c r="F342" s="160" t="s">
        <v>6733</v>
      </c>
      <c r="H342" s="161">
        <v>8</v>
      </c>
      <c r="I342" s="162"/>
      <c r="L342" s="158"/>
      <c r="M342" s="163"/>
      <c r="T342" s="164"/>
      <c r="AT342" s="159" t="s">
        <v>368</v>
      </c>
      <c r="AU342" s="159" t="s">
        <v>90</v>
      </c>
      <c r="AV342" s="13" t="s">
        <v>90</v>
      </c>
      <c r="AW342" s="13" t="s">
        <v>36</v>
      </c>
      <c r="AX342" s="13" t="s">
        <v>84</v>
      </c>
      <c r="AY342" s="159" t="s">
        <v>358</v>
      </c>
    </row>
    <row r="343" spans="2:65" s="1" customFormat="1" ht="24.2" customHeight="1">
      <c r="B343" s="33"/>
      <c r="C343" s="134" t="s">
        <v>779</v>
      </c>
      <c r="D343" s="134" t="s">
        <v>360</v>
      </c>
      <c r="E343" s="135" t="s">
        <v>3348</v>
      </c>
      <c r="F343" s="136" t="s">
        <v>3349</v>
      </c>
      <c r="G343" s="137" t="s">
        <v>504</v>
      </c>
      <c r="H343" s="138">
        <v>4</v>
      </c>
      <c r="I343" s="139"/>
      <c r="J343" s="140">
        <f>ROUND(I343*H343,2)</f>
        <v>0</v>
      </c>
      <c r="K343" s="136" t="s">
        <v>402</v>
      </c>
      <c r="L343" s="33"/>
      <c r="M343" s="141" t="s">
        <v>19</v>
      </c>
      <c r="N343" s="142" t="s">
        <v>49</v>
      </c>
      <c r="P343" s="143">
        <f>O343*H343</f>
        <v>0</v>
      </c>
      <c r="Q343" s="143">
        <v>7.5000000000000002E-4</v>
      </c>
      <c r="R343" s="143">
        <f>Q343*H343</f>
        <v>3.0000000000000001E-3</v>
      </c>
      <c r="S343" s="143">
        <v>0</v>
      </c>
      <c r="T343" s="144">
        <f>S343*H343</f>
        <v>0</v>
      </c>
      <c r="AR343" s="145" t="s">
        <v>454</v>
      </c>
      <c r="AT343" s="145" t="s">
        <v>360</v>
      </c>
      <c r="AU343" s="145" t="s">
        <v>90</v>
      </c>
      <c r="AY343" s="18" t="s">
        <v>358</v>
      </c>
      <c r="BE343" s="146">
        <f>IF(N343="základní",J343,0)</f>
        <v>0</v>
      </c>
      <c r="BF343" s="146">
        <f>IF(N343="snížená",J343,0)</f>
        <v>0</v>
      </c>
      <c r="BG343" s="146">
        <f>IF(N343="zákl. přenesená",J343,0)</f>
        <v>0</v>
      </c>
      <c r="BH343" s="146">
        <f>IF(N343="sníž. přenesená",J343,0)</f>
        <v>0</v>
      </c>
      <c r="BI343" s="146">
        <f>IF(N343="nulová",J343,0)</f>
        <v>0</v>
      </c>
      <c r="BJ343" s="18" t="s">
        <v>90</v>
      </c>
      <c r="BK343" s="146">
        <f>ROUND(I343*H343,2)</f>
        <v>0</v>
      </c>
      <c r="BL343" s="18" t="s">
        <v>454</v>
      </c>
      <c r="BM343" s="145" t="s">
        <v>6734</v>
      </c>
    </row>
    <row r="344" spans="2:65" s="1" customFormat="1" ht="11.25">
      <c r="B344" s="33"/>
      <c r="D344" s="147" t="s">
        <v>366</v>
      </c>
      <c r="F344" s="148" t="s">
        <v>3351</v>
      </c>
      <c r="I344" s="149"/>
      <c r="L344" s="33"/>
      <c r="M344" s="150"/>
      <c r="T344" s="54"/>
      <c r="AT344" s="18" t="s">
        <v>366</v>
      </c>
      <c r="AU344" s="18" t="s">
        <v>90</v>
      </c>
    </row>
    <row r="345" spans="2:65" s="13" customFormat="1" ht="11.25">
      <c r="B345" s="158"/>
      <c r="D345" s="152" t="s">
        <v>368</v>
      </c>
      <c r="E345" s="159" t="s">
        <v>19</v>
      </c>
      <c r="F345" s="160" t="s">
        <v>6735</v>
      </c>
      <c r="H345" s="161">
        <v>4</v>
      </c>
      <c r="I345" s="162"/>
      <c r="L345" s="158"/>
      <c r="M345" s="163"/>
      <c r="T345" s="164"/>
      <c r="AT345" s="159" t="s">
        <v>368</v>
      </c>
      <c r="AU345" s="159" t="s">
        <v>90</v>
      </c>
      <c r="AV345" s="13" t="s">
        <v>90</v>
      </c>
      <c r="AW345" s="13" t="s">
        <v>36</v>
      </c>
      <c r="AX345" s="13" t="s">
        <v>84</v>
      </c>
      <c r="AY345" s="159" t="s">
        <v>358</v>
      </c>
    </row>
    <row r="346" spans="2:65" s="1" customFormat="1" ht="24.2" customHeight="1">
      <c r="B346" s="33"/>
      <c r="C346" s="134" t="s">
        <v>784</v>
      </c>
      <c r="D346" s="134" t="s">
        <v>360</v>
      </c>
      <c r="E346" s="135" t="s">
        <v>3353</v>
      </c>
      <c r="F346" s="136" t="s">
        <v>3354</v>
      </c>
      <c r="G346" s="137" t="s">
        <v>504</v>
      </c>
      <c r="H346" s="138">
        <v>1</v>
      </c>
      <c r="I346" s="139"/>
      <c r="J346" s="140">
        <f>ROUND(I346*H346,2)</f>
        <v>0</v>
      </c>
      <c r="K346" s="136" t="s">
        <v>402</v>
      </c>
      <c r="L346" s="33"/>
      <c r="M346" s="141" t="s">
        <v>19</v>
      </c>
      <c r="N346" s="142" t="s">
        <v>49</v>
      </c>
      <c r="P346" s="143">
        <f>O346*H346</f>
        <v>0</v>
      </c>
      <c r="Q346" s="143">
        <v>2.7E-4</v>
      </c>
      <c r="R346" s="143">
        <f>Q346*H346</f>
        <v>2.7E-4</v>
      </c>
      <c r="S346" s="143">
        <v>0</v>
      </c>
      <c r="T346" s="144">
        <f>S346*H346</f>
        <v>0</v>
      </c>
      <c r="AR346" s="145" t="s">
        <v>454</v>
      </c>
      <c r="AT346" s="145" t="s">
        <v>360</v>
      </c>
      <c r="AU346" s="145" t="s">
        <v>90</v>
      </c>
      <c r="AY346" s="18" t="s">
        <v>358</v>
      </c>
      <c r="BE346" s="146">
        <f>IF(N346="základní",J346,0)</f>
        <v>0</v>
      </c>
      <c r="BF346" s="146">
        <f>IF(N346="snížená",J346,0)</f>
        <v>0</v>
      </c>
      <c r="BG346" s="146">
        <f>IF(N346="zákl. přenesená",J346,0)</f>
        <v>0</v>
      </c>
      <c r="BH346" s="146">
        <f>IF(N346="sníž. přenesená",J346,0)</f>
        <v>0</v>
      </c>
      <c r="BI346" s="146">
        <f>IF(N346="nulová",J346,0)</f>
        <v>0</v>
      </c>
      <c r="BJ346" s="18" t="s">
        <v>90</v>
      </c>
      <c r="BK346" s="146">
        <f>ROUND(I346*H346,2)</f>
        <v>0</v>
      </c>
      <c r="BL346" s="18" t="s">
        <v>454</v>
      </c>
      <c r="BM346" s="145" t="s">
        <v>6736</v>
      </c>
    </row>
    <row r="347" spans="2:65" s="1" customFormat="1" ht="11.25">
      <c r="B347" s="33"/>
      <c r="D347" s="147" t="s">
        <v>366</v>
      </c>
      <c r="F347" s="148" t="s">
        <v>3356</v>
      </c>
      <c r="I347" s="149"/>
      <c r="L347" s="33"/>
      <c r="M347" s="150"/>
      <c r="T347" s="54"/>
      <c r="AT347" s="18" t="s">
        <v>366</v>
      </c>
      <c r="AU347" s="18" t="s">
        <v>90</v>
      </c>
    </row>
    <row r="348" spans="2:65" s="13" customFormat="1" ht="11.25">
      <c r="B348" s="158"/>
      <c r="D348" s="152" t="s">
        <v>368</v>
      </c>
      <c r="E348" s="159" t="s">
        <v>19</v>
      </c>
      <c r="F348" s="160" t="s">
        <v>84</v>
      </c>
      <c r="H348" s="161">
        <v>1</v>
      </c>
      <c r="I348" s="162"/>
      <c r="L348" s="158"/>
      <c r="M348" s="163"/>
      <c r="T348" s="164"/>
      <c r="AT348" s="159" t="s">
        <v>368</v>
      </c>
      <c r="AU348" s="159" t="s">
        <v>90</v>
      </c>
      <c r="AV348" s="13" t="s">
        <v>90</v>
      </c>
      <c r="AW348" s="13" t="s">
        <v>36</v>
      </c>
      <c r="AX348" s="13" t="s">
        <v>84</v>
      </c>
      <c r="AY348" s="159" t="s">
        <v>358</v>
      </c>
    </row>
    <row r="349" spans="2:65" s="1" customFormat="1" ht="24.2" customHeight="1">
      <c r="B349" s="33"/>
      <c r="C349" s="134" t="s">
        <v>789</v>
      </c>
      <c r="D349" s="134" t="s">
        <v>360</v>
      </c>
      <c r="E349" s="135" t="s">
        <v>3357</v>
      </c>
      <c r="F349" s="136" t="s">
        <v>3358</v>
      </c>
      <c r="G349" s="137" t="s">
        <v>504</v>
      </c>
      <c r="H349" s="138">
        <v>1</v>
      </c>
      <c r="I349" s="139"/>
      <c r="J349" s="140">
        <f>ROUND(I349*H349,2)</f>
        <v>0</v>
      </c>
      <c r="K349" s="136" t="s">
        <v>402</v>
      </c>
      <c r="L349" s="33"/>
      <c r="M349" s="141" t="s">
        <v>19</v>
      </c>
      <c r="N349" s="142" t="s">
        <v>49</v>
      </c>
      <c r="P349" s="143">
        <f>O349*H349</f>
        <v>0</v>
      </c>
      <c r="Q349" s="143">
        <v>5.1999999999999995E-4</v>
      </c>
      <c r="R349" s="143">
        <f>Q349*H349</f>
        <v>5.1999999999999995E-4</v>
      </c>
      <c r="S349" s="143">
        <v>0</v>
      </c>
      <c r="T349" s="144">
        <f>S349*H349</f>
        <v>0</v>
      </c>
      <c r="AR349" s="145" t="s">
        <v>454</v>
      </c>
      <c r="AT349" s="145" t="s">
        <v>360</v>
      </c>
      <c r="AU349" s="145" t="s">
        <v>90</v>
      </c>
      <c r="AY349" s="18" t="s">
        <v>358</v>
      </c>
      <c r="BE349" s="146">
        <f>IF(N349="základní",J349,0)</f>
        <v>0</v>
      </c>
      <c r="BF349" s="146">
        <f>IF(N349="snížená",J349,0)</f>
        <v>0</v>
      </c>
      <c r="BG349" s="146">
        <f>IF(N349="zákl. přenesená",J349,0)</f>
        <v>0</v>
      </c>
      <c r="BH349" s="146">
        <f>IF(N349="sníž. přenesená",J349,0)</f>
        <v>0</v>
      </c>
      <c r="BI349" s="146">
        <f>IF(N349="nulová",J349,0)</f>
        <v>0</v>
      </c>
      <c r="BJ349" s="18" t="s">
        <v>90</v>
      </c>
      <c r="BK349" s="146">
        <f>ROUND(I349*H349,2)</f>
        <v>0</v>
      </c>
      <c r="BL349" s="18" t="s">
        <v>454</v>
      </c>
      <c r="BM349" s="145" t="s">
        <v>6737</v>
      </c>
    </row>
    <row r="350" spans="2:65" s="1" customFormat="1" ht="11.25">
      <c r="B350" s="33"/>
      <c r="D350" s="147" t="s">
        <v>366</v>
      </c>
      <c r="F350" s="148" t="s">
        <v>3360</v>
      </c>
      <c r="I350" s="149"/>
      <c r="L350" s="33"/>
      <c r="M350" s="150"/>
      <c r="T350" s="54"/>
      <c r="AT350" s="18" t="s">
        <v>366</v>
      </c>
      <c r="AU350" s="18" t="s">
        <v>90</v>
      </c>
    </row>
    <row r="351" spans="2:65" s="13" customFormat="1" ht="11.25">
      <c r="B351" s="158"/>
      <c r="D351" s="152" t="s">
        <v>368</v>
      </c>
      <c r="E351" s="159" t="s">
        <v>19</v>
      </c>
      <c r="F351" s="160" t="s">
        <v>84</v>
      </c>
      <c r="H351" s="161">
        <v>1</v>
      </c>
      <c r="I351" s="162"/>
      <c r="L351" s="158"/>
      <c r="M351" s="163"/>
      <c r="T351" s="164"/>
      <c r="AT351" s="159" t="s">
        <v>368</v>
      </c>
      <c r="AU351" s="159" t="s">
        <v>90</v>
      </c>
      <c r="AV351" s="13" t="s">
        <v>90</v>
      </c>
      <c r="AW351" s="13" t="s">
        <v>36</v>
      </c>
      <c r="AX351" s="13" t="s">
        <v>84</v>
      </c>
      <c r="AY351" s="159" t="s">
        <v>358</v>
      </c>
    </row>
    <row r="352" spans="2:65" s="1" customFormat="1" ht="24.2" customHeight="1">
      <c r="B352" s="33"/>
      <c r="C352" s="134" t="s">
        <v>794</v>
      </c>
      <c r="D352" s="134" t="s">
        <v>360</v>
      </c>
      <c r="E352" s="135" t="s">
        <v>3361</v>
      </c>
      <c r="F352" s="136" t="s">
        <v>3362</v>
      </c>
      <c r="G352" s="137" t="s">
        <v>504</v>
      </c>
      <c r="H352" s="138">
        <v>1</v>
      </c>
      <c r="I352" s="139"/>
      <c r="J352" s="140">
        <f>ROUND(I352*H352,2)</f>
        <v>0</v>
      </c>
      <c r="K352" s="136" t="s">
        <v>402</v>
      </c>
      <c r="L352" s="33"/>
      <c r="M352" s="141" t="s">
        <v>19</v>
      </c>
      <c r="N352" s="142" t="s">
        <v>49</v>
      </c>
      <c r="P352" s="143">
        <f>O352*H352</f>
        <v>0</v>
      </c>
      <c r="Q352" s="143">
        <v>5.0000000000000001E-4</v>
      </c>
      <c r="R352" s="143">
        <f>Q352*H352</f>
        <v>5.0000000000000001E-4</v>
      </c>
      <c r="S352" s="143">
        <v>0</v>
      </c>
      <c r="T352" s="144">
        <f>S352*H352</f>
        <v>0</v>
      </c>
      <c r="AR352" s="145" t="s">
        <v>454</v>
      </c>
      <c r="AT352" s="145" t="s">
        <v>360</v>
      </c>
      <c r="AU352" s="145" t="s">
        <v>90</v>
      </c>
      <c r="AY352" s="18" t="s">
        <v>358</v>
      </c>
      <c r="BE352" s="146">
        <f>IF(N352="základní",J352,0)</f>
        <v>0</v>
      </c>
      <c r="BF352" s="146">
        <f>IF(N352="snížená",J352,0)</f>
        <v>0</v>
      </c>
      <c r="BG352" s="146">
        <f>IF(N352="zákl. přenesená",J352,0)</f>
        <v>0</v>
      </c>
      <c r="BH352" s="146">
        <f>IF(N352="sníž. přenesená",J352,0)</f>
        <v>0</v>
      </c>
      <c r="BI352" s="146">
        <f>IF(N352="nulová",J352,0)</f>
        <v>0</v>
      </c>
      <c r="BJ352" s="18" t="s">
        <v>90</v>
      </c>
      <c r="BK352" s="146">
        <f>ROUND(I352*H352,2)</f>
        <v>0</v>
      </c>
      <c r="BL352" s="18" t="s">
        <v>454</v>
      </c>
      <c r="BM352" s="145" t="s">
        <v>6738</v>
      </c>
    </row>
    <row r="353" spans="2:65" s="1" customFormat="1" ht="11.25">
      <c r="B353" s="33"/>
      <c r="D353" s="147" t="s">
        <v>366</v>
      </c>
      <c r="F353" s="148" t="s">
        <v>3364</v>
      </c>
      <c r="I353" s="149"/>
      <c r="L353" s="33"/>
      <c r="M353" s="150"/>
      <c r="T353" s="54"/>
      <c r="AT353" s="18" t="s">
        <v>366</v>
      </c>
      <c r="AU353" s="18" t="s">
        <v>90</v>
      </c>
    </row>
    <row r="354" spans="2:65" s="13" customFormat="1" ht="11.25">
      <c r="B354" s="158"/>
      <c r="D354" s="152" t="s">
        <v>368</v>
      </c>
      <c r="E354" s="159" t="s">
        <v>19</v>
      </c>
      <c r="F354" s="160" t="s">
        <v>84</v>
      </c>
      <c r="H354" s="161">
        <v>1</v>
      </c>
      <c r="I354" s="162"/>
      <c r="L354" s="158"/>
      <c r="M354" s="163"/>
      <c r="T354" s="164"/>
      <c r="AT354" s="159" t="s">
        <v>368</v>
      </c>
      <c r="AU354" s="159" t="s">
        <v>90</v>
      </c>
      <c r="AV354" s="13" t="s">
        <v>90</v>
      </c>
      <c r="AW354" s="13" t="s">
        <v>36</v>
      </c>
      <c r="AX354" s="13" t="s">
        <v>84</v>
      </c>
      <c r="AY354" s="159" t="s">
        <v>358</v>
      </c>
    </row>
    <row r="355" spans="2:65" s="1" customFormat="1" ht="33" customHeight="1">
      <c r="B355" s="33"/>
      <c r="C355" s="134" t="s">
        <v>798</v>
      </c>
      <c r="D355" s="134" t="s">
        <v>360</v>
      </c>
      <c r="E355" s="135" t="s">
        <v>3365</v>
      </c>
      <c r="F355" s="136" t="s">
        <v>3366</v>
      </c>
      <c r="G355" s="137" t="s">
        <v>504</v>
      </c>
      <c r="H355" s="138">
        <v>1</v>
      </c>
      <c r="I355" s="139"/>
      <c r="J355" s="140">
        <f>ROUND(I355*H355,2)</f>
        <v>0</v>
      </c>
      <c r="K355" s="136" t="s">
        <v>402</v>
      </c>
      <c r="L355" s="33"/>
      <c r="M355" s="141" t="s">
        <v>19</v>
      </c>
      <c r="N355" s="142" t="s">
        <v>49</v>
      </c>
      <c r="P355" s="143">
        <f>O355*H355</f>
        <v>0</v>
      </c>
      <c r="Q355" s="143">
        <v>1.2E-4</v>
      </c>
      <c r="R355" s="143">
        <f>Q355*H355</f>
        <v>1.2E-4</v>
      </c>
      <c r="S355" s="143">
        <v>0</v>
      </c>
      <c r="T355" s="144">
        <f>S355*H355</f>
        <v>0</v>
      </c>
      <c r="AR355" s="145" t="s">
        <v>454</v>
      </c>
      <c r="AT355" s="145" t="s">
        <v>360</v>
      </c>
      <c r="AU355" s="145" t="s">
        <v>90</v>
      </c>
      <c r="AY355" s="18" t="s">
        <v>358</v>
      </c>
      <c r="BE355" s="146">
        <f>IF(N355="základní",J355,0)</f>
        <v>0</v>
      </c>
      <c r="BF355" s="146">
        <f>IF(N355="snížená",J355,0)</f>
        <v>0</v>
      </c>
      <c r="BG355" s="146">
        <f>IF(N355="zákl. přenesená",J355,0)</f>
        <v>0</v>
      </c>
      <c r="BH355" s="146">
        <f>IF(N355="sníž. přenesená",J355,0)</f>
        <v>0</v>
      </c>
      <c r="BI355" s="146">
        <f>IF(N355="nulová",J355,0)</f>
        <v>0</v>
      </c>
      <c r="BJ355" s="18" t="s">
        <v>90</v>
      </c>
      <c r="BK355" s="146">
        <f>ROUND(I355*H355,2)</f>
        <v>0</v>
      </c>
      <c r="BL355" s="18" t="s">
        <v>454</v>
      </c>
      <c r="BM355" s="145" t="s">
        <v>6739</v>
      </c>
    </row>
    <row r="356" spans="2:65" s="1" customFormat="1" ht="11.25">
      <c r="B356" s="33"/>
      <c r="D356" s="147" t="s">
        <v>366</v>
      </c>
      <c r="F356" s="148" t="s">
        <v>3368</v>
      </c>
      <c r="I356" s="149"/>
      <c r="L356" s="33"/>
      <c r="M356" s="150"/>
      <c r="T356" s="54"/>
      <c r="AT356" s="18" t="s">
        <v>366</v>
      </c>
      <c r="AU356" s="18" t="s">
        <v>90</v>
      </c>
    </row>
    <row r="357" spans="2:65" s="13" customFormat="1" ht="11.25">
      <c r="B357" s="158"/>
      <c r="D357" s="152" t="s">
        <v>368</v>
      </c>
      <c r="E357" s="159" t="s">
        <v>19</v>
      </c>
      <c r="F357" s="160" t="s">
        <v>84</v>
      </c>
      <c r="H357" s="161">
        <v>1</v>
      </c>
      <c r="I357" s="162"/>
      <c r="L357" s="158"/>
      <c r="M357" s="163"/>
      <c r="T357" s="164"/>
      <c r="AT357" s="159" t="s">
        <v>368</v>
      </c>
      <c r="AU357" s="159" t="s">
        <v>90</v>
      </c>
      <c r="AV357" s="13" t="s">
        <v>90</v>
      </c>
      <c r="AW357" s="13" t="s">
        <v>36</v>
      </c>
      <c r="AX357" s="13" t="s">
        <v>77</v>
      </c>
      <c r="AY357" s="159" t="s">
        <v>358</v>
      </c>
    </row>
    <row r="358" spans="2:65" s="14" customFormat="1" ht="11.25">
      <c r="B358" s="165"/>
      <c r="D358" s="152" t="s">
        <v>368</v>
      </c>
      <c r="E358" s="166" t="s">
        <v>19</v>
      </c>
      <c r="F358" s="167" t="s">
        <v>371</v>
      </c>
      <c r="H358" s="168">
        <v>1</v>
      </c>
      <c r="I358" s="169"/>
      <c r="L358" s="165"/>
      <c r="M358" s="170"/>
      <c r="T358" s="171"/>
      <c r="AT358" s="166" t="s">
        <v>368</v>
      </c>
      <c r="AU358" s="166" t="s">
        <v>90</v>
      </c>
      <c r="AV358" s="14" t="s">
        <v>364</v>
      </c>
      <c r="AW358" s="14" t="s">
        <v>36</v>
      </c>
      <c r="AX358" s="14" t="s">
        <v>84</v>
      </c>
      <c r="AY358" s="166" t="s">
        <v>358</v>
      </c>
    </row>
    <row r="359" spans="2:65" s="1" customFormat="1" ht="24.2" customHeight="1">
      <c r="B359" s="33"/>
      <c r="C359" s="134" t="s">
        <v>802</v>
      </c>
      <c r="D359" s="134" t="s">
        <v>360</v>
      </c>
      <c r="E359" s="135" t="s">
        <v>3369</v>
      </c>
      <c r="F359" s="136" t="s">
        <v>3370</v>
      </c>
      <c r="G359" s="137" t="s">
        <v>504</v>
      </c>
      <c r="H359" s="138">
        <v>1</v>
      </c>
      <c r="I359" s="139"/>
      <c r="J359" s="140">
        <f>ROUND(I359*H359,2)</f>
        <v>0</v>
      </c>
      <c r="K359" s="136" t="s">
        <v>402</v>
      </c>
      <c r="L359" s="33"/>
      <c r="M359" s="141" t="s">
        <v>19</v>
      </c>
      <c r="N359" s="142" t="s">
        <v>49</v>
      </c>
      <c r="P359" s="143">
        <f>O359*H359</f>
        <v>0</v>
      </c>
      <c r="Q359" s="143">
        <v>2.3000000000000001E-4</v>
      </c>
      <c r="R359" s="143">
        <f>Q359*H359</f>
        <v>2.3000000000000001E-4</v>
      </c>
      <c r="S359" s="143">
        <v>0</v>
      </c>
      <c r="T359" s="144">
        <f>S359*H359</f>
        <v>0</v>
      </c>
      <c r="AR359" s="145" t="s">
        <v>454</v>
      </c>
      <c r="AT359" s="145" t="s">
        <v>360</v>
      </c>
      <c r="AU359" s="145" t="s">
        <v>90</v>
      </c>
      <c r="AY359" s="18" t="s">
        <v>358</v>
      </c>
      <c r="BE359" s="146">
        <f>IF(N359="základní",J359,0)</f>
        <v>0</v>
      </c>
      <c r="BF359" s="146">
        <f>IF(N359="snížená",J359,0)</f>
        <v>0</v>
      </c>
      <c r="BG359" s="146">
        <f>IF(N359="zákl. přenesená",J359,0)</f>
        <v>0</v>
      </c>
      <c r="BH359" s="146">
        <f>IF(N359="sníž. přenesená",J359,0)</f>
        <v>0</v>
      </c>
      <c r="BI359" s="146">
        <f>IF(N359="nulová",J359,0)</f>
        <v>0</v>
      </c>
      <c r="BJ359" s="18" t="s">
        <v>90</v>
      </c>
      <c r="BK359" s="146">
        <f>ROUND(I359*H359,2)</f>
        <v>0</v>
      </c>
      <c r="BL359" s="18" t="s">
        <v>454</v>
      </c>
      <c r="BM359" s="145" t="s">
        <v>6740</v>
      </c>
    </row>
    <row r="360" spans="2:65" s="1" customFormat="1" ht="11.25">
      <c r="B360" s="33"/>
      <c r="D360" s="147" t="s">
        <v>366</v>
      </c>
      <c r="F360" s="148" t="s">
        <v>3372</v>
      </c>
      <c r="I360" s="149"/>
      <c r="L360" s="33"/>
      <c r="M360" s="150"/>
      <c r="T360" s="54"/>
      <c r="AT360" s="18" t="s">
        <v>366</v>
      </c>
      <c r="AU360" s="18" t="s">
        <v>90</v>
      </c>
    </row>
    <row r="361" spans="2:65" s="13" customFormat="1" ht="11.25">
      <c r="B361" s="158"/>
      <c r="D361" s="152" t="s">
        <v>368</v>
      </c>
      <c r="E361" s="159" t="s">
        <v>19</v>
      </c>
      <c r="F361" s="160" t="s">
        <v>84</v>
      </c>
      <c r="H361" s="161">
        <v>1</v>
      </c>
      <c r="I361" s="162"/>
      <c r="L361" s="158"/>
      <c r="M361" s="163"/>
      <c r="T361" s="164"/>
      <c r="AT361" s="159" t="s">
        <v>368</v>
      </c>
      <c r="AU361" s="159" t="s">
        <v>90</v>
      </c>
      <c r="AV361" s="13" t="s">
        <v>90</v>
      </c>
      <c r="AW361" s="13" t="s">
        <v>36</v>
      </c>
      <c r="AX361" s="13" t="s">
        <v>84</v>
      </c>
      <c r="AY361" s="159" t="s">
        <v>358</v>
      </c>
    </row>
    <row r="362" spans="2:65" s="1" customFormat="1" ht="24.2" customHeight="1">
      <c r="B362" s="33"/>
      <c r="C362" s="134" t="s">
        <v>810</v>
      </c>
      <c r="D362" s="134" t="s">
        <v>360</v>
      </c>
      <c r="E362" s="135" t="s">
        <v>3374</v>
      </c>
      <c r="F362" s="136" t="s">
        <v>3375</v>
      </c>
      <c r="G362" s="137" t="s">
        <v>504</v>
      </c>
      <c r="H362" s="138">
        <v>2</v>
      </c>
      <c r="I362" s="139"/>
      <c r="J362" s="140">
        <f>ROUND(I362*H362,2)</f>
        <v>0</v>
      </c>
      <c r="K362" s="136" t="s">
        <v>402</v>
      </c>
      <c r="L362" s="33"/>
      <c r="M362" s="141" t="s">
        <v>19</v>
      </c>
      <c r="N362" s="142" t="s">
        <v>49</v>
      </c>
      <c r="P362" s="143">
        <f>O362*H362</f>
        <v>0</v>
      </c>
      <c r="Q362" s="143">
        <v>3.5E-4</v>
      </c>
      <c r="R362" s="143">
        <f>Q362*H362</f>
        <v>6.9999999999999999E-4</v>
      </c>
      <c r="S362" s="143">
        <v>0</v>
      </c>
      <c r="T362" s="144">
        <f>S362*H362</f>
        <v>0</v>
      </c>
      <c r="AR362" s="145" t="s">
        <v>454</v>
      </c>
      <c r="AT362" s="145" t="s">
        <v>360</v>
      </c>
      <c r="AU362" s="145" t="s">
        <v>90</v>
      </c>
      <c r="AY362" s="18" t="s">
        <v>358</v>
      </c>
      <c r="BE362" s="146">
        <f>IF(N362="základní",J362,0)</f>
        <v>0</v>
      </c>
      <c r="BF362" s="146">
        <f>IF(N362="snížená",J362,0)</f>
        <v>0</v>
      </c>
      <c r="BG362" s="146">
        <f>IF(N362="zákl. přenesená",J362,0)</f>
        <v>0</v>
      </c>
      <c r="BH362" s="146">
        <f>IF(N362="sníž. přenesená",J362,0)</f>
        <v>0</v>
      </c>
      <c r="BI362" s="146">
        <f>IF(N362="nulová",J362,0)</f>
        <v>0</v>
      </c>
      <c r="BJ362" s="18" t="s">
        <v>90</v>
      </c>
      <c r="BK362" s="146">
        <f>ROUND(I362*H362,2)</f>
        <v>0</v>
      </c>
      <c r="BL362" s="18" t="s">
        <v>454</v>
      </c>
      <c r="BM362" s="145" t="s">
        <v>6741</v>
      </c>
    </row>
    <row r="363" spans="2:65" s="1" customFormat="1" ht="11.25">
      <c r="B363" s="33"/>
      <c r="D363" s="147" t="s">
        <v>366</v>
      </c>
      <c r="F363" s="148" t="s">
        <v>3377</v>
      </c>
      <c r="I363" s="149"/>
      <c r="L363" s="33"/>
      <c r="M363" s="150"/>
      <c r="T363" s="54"/>
      <c r="AT363" s="18" t="s">
        <v>366</v>
      </c>
      <c r="AU363" s="18" t="s">
        <v>90</v>
      </c>
    </row>
    <row r="364" spans="2:65" s="13" customFormat="1" ht="11.25">
      <c r="B364" s="158"/>
      <c r="D364" s="152" t="s">
        <v>368</v>
      </c>
      <c r="E364" s="159" t="s">
        <v>19</v>
      </c>
      <c r="F364" s="160" t="s">
        <v>3383</v>
      </c>
      <c r="H364" s="161">
        <v>2</v>
      </c>
      <c r="I364" s="162"/>
      <c r="L364" s="158"/>
      <c r="M364" s="163"/>
      <c r="T364" s="164"/>
      <c r="AT364" s="159" t="s">
        <v>368</v>
      </c>
      <c r="AU364" s="159" t="s">
        <v>90</v>
      </c>
      <c r="AV364" s="13" t="s">
        <v>90</v>
      </c>
      <c r="AW364" s="13" t="s">
        <v>36</v>
      </c>
      <c r="AX364" s="13" t="s">
        <v>77</v>
      </c>
      <c r="AY364" s="159" t="s">
        <v>358</v>
      </c>
    </row>
    <row r="365" spans="2:65" s="14" customFormat="1" ht="11.25">
      <c r="B365" s="165"/>
      <c r="D365" s="152" t="s">
        <v>368</v>
      </c>
      <c r="E365" s="166" t="s">
        <v>19</v>
      </c>
      <c r="F365" s="167" t="s">
        <v>371</v>
      </c>
      <c r="H365" s="168">
        <v>2</v>
      </c>
      <c r="I365" s="169"/>
      <c r="L365" s="165"/>
      <c r="M365" s="170"/>
      <c r="T365" s="171"/>
      <c r="AT365" s="166" t="s">
        <v>368</v>
      </c>
      <c r="AU365" s="166" t="s">
        <v>90</v>
      </c>
      <c r="AV365" s="14" t="s">
        <v>364</v>
      </c>
      <c r="AW365" s="14" t="s">
        <v>36</v>
      </c>
      <c r="AX365" s="14" t="s">
        <v>84</v>
      </c>
      <c r="AY365" s="166" t="s">
        <v>358</v>
      </c>
    </row>
    <row r="366" spans="2:65" s="1" customFormat="1" ht="24.2" customHeight="1">
      <c r="B366" s="33"/>
      <c r="C366" s="134" t="s">
        <v>816</v>
      </c>
      <c r="D366" s="134" t="s">
        <v>360</v>
      </c>
      <c r="E366" s="135" t="s">
        <v>3379</v>
      </c>
      <c r="F366" s="136" t="s">
        <v>3380</v>
      </c>
      <c r="G366" s="137" t="s">
        <v>504</v>
      </c>
      <c r="H366" s="138">
        <v>2</v>
      </c>
      <c r="I366" s="139"/>
      <c r="J366" s="140">
        <f>ROUND(I366*H366,2)</f>
        <v>0</v>
      </c>
      <c r="K366" s="136" t="s">
        <v>402</v>
      </c>
      <c r="L366" s="33"/>
      <c r="M366" s="141" t="s">
        <v>19</v>
      </c>
      <c r="N366" s="142" t="s">
        <v>49</v>
      </c>
      <c r="P366" s="143">
        <f>O366*H366</f>
        <v>0</v>
      </c>
      <c r="Q366" s="143">
        <v>5.5000000000000003E-4</v>
      </c>
      <c r="R366" s="143">
        <f>Q366*H366</f>
        <v>1.1000000000000001E-3</v>
      </c>
      <c r="S366" s="143">
        <v>0</v>
      </c>
      <c r="T366" s="144">
        <f>S366*H366</f>
        <v>0</v>
      </c>
      <c r="AR366" s="145" t="s">
        <v>454</v>
      </c>
      <c r="AT366" s="145" t="s">
        <v>360</v>
      </c>
      <c r="AU366" s="145" t="s">
        <v>90</v>
      </c>
      <c r="AY366" s="18" t="s">
        <v>358</v>
      </c>
      <c r="BE366" s="146">
        <f>IF(N366="základní",J366,0)</f>
        <v>0</v>
      </c>
      <c r="BF366" s="146">
        <f>IF(N366="snížená",J366,0)</f>
        <v>0</v>
      </c>
      <c r="BG366" s="146">
        <f>IF(N366="zákl. přenesená",J366,0)</f>
        <v>0</v>
      </c>
      <c r="BH366" s="146">
        <f>IF(N366="sníž. přenesená",J366,0)</f>
        <v>0</v>
      </c>
      <c r="BI366" s="146">
        <f>IF(N366="nulová",J366,0)</f>
        <v>0</v>
      </c>
      <c r="BJ366" s="18" t="s">
        <v>90</v>
      </c>
      <c r="BK366" s="146">
        <f>ROUND(I366*H366,2)</f>
        <v>0</v>
      </c>
      <c r="BL366" s="18" t="s">
        <v>454</v>
      </c>
      <c r="BM366" s="145" t="s">
        <v>6742</v>
      </c>
    </row>
    <row r="367" spans="2:65" s="1" customFormat="1" ht="11.25">
      <c r="B367" s="33"/>
      <c r="D367" s="147" t="s">
        <v>366</v>
      </c>
      <c r="F367" s="148" t="s">
        <v>3382</v>
      </c>
      <c r="I367" s="149"/>
      <c r="L367" s="33"/>
      <c r="M367" s="150"/>
      <c r="T367" s="54"/>
      <c r="AT367" s="18" t="s">
        <v>366</v>
      </c>
      <c r="AU367" s="18" t="s">
        <v>90</v>
      </c>
    </row>
    <row r="368" spans="2:65" s="13" customFormat="1" ht="11.25">
      <c r="B368" s="158"/>
      <c r="D368" s="152" t="s">
        <v>368</v>
      </c>
      <c r="E368" s="159" t="s">
        <v>19</v>
      </c>
      <c r="F368" s="160" t="s">
        <v>3383</v>
      </c>
      <c r="H368" s="161">
        <v>2</v>
      </c>
      <c r="I368" s="162"/>
      <c r="L368" s="158"/>
      <c r="M368" s="163"/>
      <c r="T368" s="164"/>
      <c r="AT368" s="159" t="s">
        <v>368</v>
      </c>
      <c r="AU368" s="159" t="s">
        <v>90</v>
      </c>
      <c r="AV368" s="13" t="s">
        <v>90</v>
      </c>
      <c r="AW368" s="13" t="s">
        <v>36</v>
      </c>
      <c r="AX368" s="13" t="s">
        <v>84</v>
      </c>
      <c r="AY368" s="159" t="s">
        <v>358</v>
      </c>
    </row>
    <row r="369" spans="2:65" s="1" customFormat="1" ht="24.2" customHeight="1">
      <c r="B369" s="33"/>
      <c r="C369" s="134" t="s">
        <v>821</v>
      </c>
      <c r="D369" s="134" t="s">
        <v>360</v>
      </c>
      <c r="E369" s="135" t="s">
        <v>3384</v>
      </c>
      <c r="F369" s="136" t="s">
        <v>3385</v>
      </c>
      <c r="G369" s="137" t="s">
        <v>504</v>
      </c>
      <c r="H369" s="138">
        <v>6</v>
      </c>
      <c r="I369" s="139"/>
      <c r="J369" s="140">
        <f>ROUND(I369*H369,2)</f>
        <v>0</v>
      </c>
      <c r="K369" s="136" t="s">
        <v>402</v>
      </c>
      <c r="L369" s="33"/>
      <c r="M369" s="141" t="s">
        <v>19</v>
      </c>
      <c r="N369" s="142" t="s">
        <v>49</v>
      </c>
      <c r="P369" s="143">
        <f>O369*H369</f>
        <v>0</v>
      </c>
      <c r="Q369" s="143">
        <v>7.6000000000000004E-4</v>
      </c>
      <c r="R369" s="143">
        <f>Q369*H369</f>
        <v>4.5599999999999998E-3</v>
      </c>
      <c r="S369" s="143">
        <v>0</v>
      </c>
      <c r="T369" s="144">
        <f>S369*H369</f>
        <v>0</v>
      </c>
      <c r="AR369" s="145" t="s">
        <v>454</v>
      </c>
      <c r="AT369" s="145" t="s">
        <v>360</v>
      </c>
      <c r="AU369" s="145" t="s">
        <v>90</v>
      </c>
      <c r="AY369" s="18" t="s">
        <v>358</v>
      </c>
      <c r="BE369" s="146">
        <f>IF(N369="základní",J369,0)</f>
        <v>0</v>
      </c>
      <c r="BF369" s="146">
        <f>IF(N369="snížená",J369,0)</f>
        <v>0</v>
      </c>
      <c r="BG369" s="146">
        <f>IF(N369="zákl. přenesená",J369,0)</f>
        <v>0</v>
      </c>
      <c r="BH369" s="146">
        <f>IF(N369="sníž. přenesená",J369,0)</f>
        <v>0</v>
      </c>
      <c r="BI369" s="146">
        <f>IF(N369="nulová",J369,0)</f>
        <v>0</v>
      </c>
      <c r="BJ369" s="18" t="s">
        <v>90</v>
      </c>
      <c r="BK369" s="146">
        <f>ROUND(I369*H369,2)</f>
        <v>0</v>
      </c>
      <c r="BL369" s="18" t="s">
        <v>454</v>
      </c>
      <c r="BM369" s="145" t="s">
        <v>6743</v>
      </c>
    </row>
    <row r="370" spans="2:65" s="1" customFormat="1" ht="11.25">
      <c r="B370" s="33"/>
      <c r="D370" s="147" t="s">
        <v>366</v>
      </c>
      <c r="F370" s="148" t="s">
        <v>3387</v>
      </c>
      <c r="I370" s="149"/>
      <c r="L370" s="33"/>
      <c r="M370" s="150"/>
      <c r="T370" s="54"/>
      <c r="AT370" s="18" t="s">
        <v>366</v>
      </c>
      <c r="AU370" s="18" t="s">
        <v>90</v>
      </c>
    </row>
    <row r="371" spans="2:65" s="13" customFormat="1" ht="11.25">
      <c r="B371" s="158"/>
      <c r="D371" s="152" t="s">
        <v>368</v>
      </c>
      <c r="E371" s="159" t="s">
        <v>19</v>
      </c>
      <c r="F371" s="160" t="s">
        <v>6744</v>
      </c>
      <c r="H371" s="161">
        <v>6</v>
      </c>
      <c r="I371" s="162"/>
      <c r="L371" s="158"/>
      <c r="M371" s="163"/>
      <c r="T371" s="164"/>
      <c r="AT371" s="159" t="s">
        <v>368</v>
      </c>
      <c r="AU371" s="159" t="s">
        <v>90</v>
      </c>
      <c r="AV371" s="13" t="s">
        <v>90</v>
      </c>
      <c r="AW371" s="13" t="s">
        <v>36</v>
      </c>
      <c r="AX371" s="13" t="s">
        <v>84</v>
      </c>
      <c r="AY371" s="159" t="s">
        <v>358</v>
      </c>
    </row>
    <row r="372" spans="2:65" s="1" customFormat="1" ht="24.2" customHeight="1">
      <c r="B372" s="33"/>
      <c r="C372" s="134" t="s">
        <v>826</v>
      </c>
      <c r="D372" s="134" t="s">
        <v>360</v>
      </c>
      <c r="E372" s="135" t="s">
        <v>3389</v>
      </c>
      <c r="F372" s="136" t="s">
        <v>3390</v>
      </c>
      <c r="G372" s="137" t="s">
        <v>504</v>
      </c>
      <c r="H372" s="138">
        <v>2</v>
      </c>
      <c r="I372" s="139"/>
      <c r="J372" s="140">
        <f>ROUND(I372*H372,2)</f>
        <v>0</v>
      </c>
      <c r="K372" s="136" t="s">
        <v>402</v>
      </c>
      <c r="L372" s="33"/>
      <c r="M372" s="141" t="s">
        <v>19</v>
      </c>
      <c r="N372" s="142" t="s">
        <v>49</v>
      </c>
      <c r="P372" s="143">
        <f>O372*H372</f>
        <v>0</v>
      </c>
      <c r="Q372" s="143">
        <v>1.1900000000000001E-3</v>
      </c>
      <c r="R372" s="143">
        <f>Q372*H372</f>
        <v>2.3800000000000002E-3</v>
      </c>
      <c r="S372" s="143">
        <v>0</v>
      </c>
      <c r="T372" s="144">
        <f>S372*H372</f>
        <v>0</v>
      </c>
      <c r="AR372" s="145" t="s">
        <v>454</v>
      </c>
      <c r="AT372" s="145" t="s">
        <v>360</v>
      </c>
      <c r="AU372" s="145" t="s">
        <v>90</v>
      </c>
      <c r="AY372" s="18" t="s">
        <v>358</v>
      </c>
      <c r="BE372" s="146">
        <f>IF(N372="základní",J372,0)</f>
        <v>0</v>
      </c>
      <c r="BF372" s="146">
        <f>IF(N372="snížená",J372,0)</f>
        <v>0</v>
      </c>
      <c r="BG372" s="146">
        <f>IF(N372="zákl. přenesená",J372,0)</f>
        <v>0</v>
      </c>
      <c r="BH372" s="146">
        <f>IF(N372="sníž. přenesená",J372,0)</f>
        <v>0</v>
      </c>
      <c r="BI372" s="146">
        <f>IF(N372="nulová",J372,0)</f>
        <v>0</v>
      </c>
      <c r="BJ372" s="18" t="s">
        <v>90</v>
      </c>
      <c r="BK372" s="146">
        <f>ROUND(I372*H372,2)</f>
        <v>0</v>
      </c>
      <c r="BL372" s="18" t="s">
        <v>454</v>
      </c>
      <c r="BM372" s="145" t="s">
        <v>6745</v>
      </c>
    </row>
    <row r="373" spans="2:65" s="1" customFormat="1" ht="11.25">
      <c r="B373" s="33"/>
      <c r="D373" s="147" t="s">
        <v>366</v>
      </c>
      <c r="F373" s="148" t="s">
        <v>3392</v>
      </c>
      <c r="I373" s="149"/>
      <c r="L373" s="33"/>
      <c r="M373" s="150"/>
      <c r="T373" s="54"/>
      <c r="AT373" s="18" t="s">
        <v>366</v>
      </c>
      <c r="AU373" s="18" t="s">
        <v>90</v>
      </c>
    </row>
    <row r="374" spans="2:65" s="13" customFormat="1" ht="11.25">
      <c r="B374" s="158"/>
      <c r="D374" s="152" t="s">
        <v>368</v>
      </c>
      <c r="E374" s="159" t="s">
        <v>19</v>
      </c>
      <c r="F374" s="160" t="s">
        <v>90</v>
      </c>
      <c r="H374" s="161">
        <v>2</v>
      </c>
      <c r="I374" s="162"/>
      <c r="L374" s="158"/>
      <c r="M374" s="163"/>
      <c r="T374" s="164"/>
      <c r="AT374" s="159" t="s">
        <v>368</v>
      </c>
      <c r="AU374" s="159" t="s">
        <v>90</v>
      </c>
      <c r="AV374" s="13" t="s">
        <v>90</v>
      </c>
      <c r="AW374" s="13" t="s">
        <v>36</v>
      </c>
      <c r="AX374" s="13" t="s">
        <v>84</v>
      </c>
      <c r="AY374" s="159" t="s">
        <v>358</v>
      </c>
    </row>
    <row r="375" spans="2:65" s="1" customFormat="1" ht="24.2" customHeight="1">
      <c r="B375" s="33"/>
      <c r="C375" s="134" t="s">
        <v>831</v>
      </c>
      <c r="D375" s="134" t="s">
        <v>360</v>
      </c>
      <c r="E375" s="135" t="s">
        <v>3394</v>
      </c>
      <c r="F375" s="136" t="s">
        <v>3395</v>
      </c>
      <c r="G375" s="137" t="s">
        <v>504</v>
      </c>
      <c r="H375" s="138">
        <v>2</v>
      </c>
      <c r="I375" s="139"/>
      <c r="J375" s="140">
        <f>ROUND(I375*H375,2)</f>
        <v>0</v>
      </c>
      <c r="K375" s="136" t="s">
        <v>402</v>
      </c>
      <c r="L375" s="33"/>
      <c r="M375" s="141" t="s">
        <v>19</v>
      </c>
      <c r="N375" s="142" t="s">
        <v>49</v>
      </c>
      <c r="P375" s="143">
        <f>O375*H375</f>
        <v>0</v>
      </c>
      <c r="Q375" s="143">
        <v>1.8600000000000001E-3</v>
      </c>
      <c r="R375" s="143">
        <f>Q375*H375</f>
        <v>3.7200000000000002E-3</v>
      </c>
      <c r="S375" s="143">
        <v>0</v>
      </c>
      <c r="T375" s="144">
        <f>S375*H375</f>
        <v>0</v>
      </c>
      <c r="AR375" s="145" t="s">
        <v>454</v>
      </c>
      <c r="AT375" s="145" t="s">
        <v>360</v>
      </c>
      <c r="AU375" s="145" t="s">
        <v>90</v>
      </c>
      <c r="AY375" s="18" t="s">
        <v>358</v>
      </c>
      <c r="BE375" s="146">
        <f>IF(N375="základní",J375,0)</f>
        <v>0</v>
      </c>
      <c r="BF375" s="146">
        <f>IF(N375="snížená",J375,0)</f>
        <v>0</v>
      </c>
      <c r="BG375" s="146">
        <f>IF(N375="zákl. přenesená",J375,0)</f>
        <v>0</v>
      </c>
      <c r="BH375" s="146">
        <f>IF(N375="sníž. přenesená",J375,0)</f>
        <v>0</v>
      </c>
      <c r="BI375" s="146">
        <f>IF(N375="nulová",J375,0)</f>
        <v>0</v>
      </c>
      <c r="BJ375" s="18" t="s">
        <v>90</v>
      </c>
      <c r="BK375" s="146">
        <f>ROUND(I375*H375,2)</f>
        <v>0</v>
      </c>
      <c r="BL375" s="18" t="s">
        <v>454</v>
      </c>
      <c r="BM375" s="145" t="s">
        <v>6746</v>
      </c>
    </row>
    <row r="376" spans="2:65" s="1" customFormat="1" ht="11.25">
      <c r="B376" s="33"/>
      <c r="D376" s="147" t="s">
        <v>366</v>
      </c>
      <c r="F376" s="148" t="s">
        <v>3397</v>
      </c>
      <c r="I376" s="149"/>
      <c r="L376" s="33"/>
      <c r="M376" s="150"/>
      <c r="T376" s="54"/>
      <c r="AT376" s="18" t="s">
        <v>366</v>
      </c>
      <c r="AU376" s="18" t="s">
        <v>90</v>
      </c>
    </row>
    <row r="377" spans="2:65" s="13" customFormat="1" ht="11.25">
      <c r="B377" s="158"/>
      <c r="D377" s="152" t="s">
        <v>368</v>
      </c>
      <c r="E377" s="159" t="s">
        <v>19</v>
      </c>
      <c r="F377" s="160" t="s">
        <v>90</v>
      </c>
      <c r="H377" s="161">
        <v>2</v>
      </c>
      <c r="I377" s="162"/>
      <c r="L377" s="158"/>
      <c r="M377" s="163"/>
      <c r="T377" s="164"/>
      <c r="AT377" s="159" t="s">
        <v>368</v>
      </c>
      <c r="AU377" s="159" t="s">
        <v>90</v>
      </c>
      <c r="AV377" s="13" t="s">
        <v>90</v>
      </c>
      <c r="AW377" s="13" t="s">
        <v>36</v>
      </c>
      <c r="AX377" s="13" t="s">
        <v>84</v>
      </c>
      <c r="AY377" s="159" t="s">
        <v>358</v>
      </c>
    </row>
    <row r="378" spans="2:65" s="1" customFormat="1" ht="24.2" customHeight="1">
      <c r="B378" s="33"/>
      <c r="C378" s="134" t="s">
        <v>838</v>
      </c>
      <c r="D378" s="134" t="s">
        <v>360</v>
      </c>
      <c r="E378" s="135" t="s">
        <v>3399</v>
      </c>
      <c r="F378" s="136" t="s">
        <v>3400</v>
      </c>
      <c r="G378" s="137" t="s">
        <v>504</v>
      </c>
      <c r="H378" s="138">
        <v>1</v>
      </c>
      <c r="I378" s="139"/>
      <c r="J378" s="140">
        <f>ROUND(I378*H378,2)</f>
        <v>0</v>
      </c>
      <c r="K378" s="136" t="s">
        <v>402</v>
      </c>
      <c r="L378" s="33"/>
      <c r="M378" s="141" t="s">
        <v>19</v>
      </c>
      <c r="N378" s="142" t="s">
        <v>49</v>
      </c>
      <c r="P378" s="143">
        <f>O378*H378</f>
        <v>0</v>
      </c>
      <c r="Q378" s="143">
        <v>3.1E-4</v>
      </c>
      <c r="R378" s="143">
        <f>Q378*H378</f>
        <v>3.1E-4</v>
      </c>
      <c r="S378" s="143">
        <v>0</v>
      </c>
      <c r="T378" s="144">
        <f>S378*H378</f>
        <v>0</v>
      </c>
      <c r="AR378" s="145" t="s">
        <v>454</v>
      </c>
      <c r="AT378" s="145" t="s">
        <v>360</v>
      </c>
      <c r="AU378" s="145" t="s">
        <v>90</v>
      </c>
      <c r="AY378" s="18" t="s">
        <v>358</v>
      </c>
      <c r="BE378" s="146">
        <f>IF(N378="základní",J378,0)</f>
        <v>0</v>
      </c>
      <c r="BF378" s="146">
        <f>IF(N378="snížená",J378,0)</f>
        <v>0</v>
      </c>
      <c r="BG378" s="146">
        <f>IF(N378="zákl. přenesená",J378,0)</f>
        <v>0</v>
      </c>
      <c r="BH378" s="146">
        <f>IF(N378="sníž. přenesená",J378,0)</f>
        <v>0</v>
      </c>
      <c r="BI378" s="146">
        <f>IF(N378="nulová",J378,0)</f>
        <v>0</v>
      </c>
      <c r="BJ378" s="18" t="s">
        <v>90</v>
      </c>
      <c r="BK378" s="146">
        <f>ROUND(I378*H378,2)</f>
        <v>0</v>
      </c>
      <c r="BL378" s="18" t="s">
        <v>454</v>
      </c>
      <c r="BM378" s="145" t="s">
        <v>6747</v>
      </c>
    </row>
    <row r="379" spans="2:65" s="1" customFormat="1" ht="11.25">
      <c r="B379" s="33"/>
      <c r="D379" s="147" t="s">
        <v>366</v>
      </c>
      <c r="F379" s="148" t="s">
        <v>3402</v>
      </c>
      <c r="I379" s="149"/>
      <c r="L379" s="33"/>
      <c r="M379" s="150"/>
      <c r="T379" s="54"/>
      <c r="AT379" s="18" t="s">
        <v>366</v>
      </c>
      <c r="AU379" s="18" t="s">
        <v>90</v>
      </c>
    </row>
    <row r="380" spans="2:65" s="13" customFormat="1" ht="11.25">
      <c r="B380" s="158"/>
      <c r="D380" s="152" t="s">
        <v>368</v>
      </c>
      <c r="E380" s="159" t="s">
        <v>19</v>
      </c>
      <c r="F380" s="160" t="s">
        <v>84</v>
      </c>
      <c r="H380" s="161">
        <v>1</v>
      </c>
      <c r="I380" s="162"/>
      <c r="L380" s="158"/>
      <c r="M380" s="163"/>
      <c r="T380" s="164"/>
      <c r="AT380" s="159" t="s">
        <v>368</v>
      </c>
      <c r="AU380" s="159" t="s">
        <v>90</v>
      </c>
      <c r="AV380" s="13" t="s">
        <v>90</v>
      </c>
      <c r="AW380" s="13" t="s">
        <v>36</v>
      </c>
      <c r="AX380" s="13" t="s">
        <v>84</v>
      </c>
      <c r="AY380" s="159" t="s">
        <v>358</v>
      </c>
    </row>
    <row r="381" spans="2:65" s="1" customFormat="1" ht="37.9" customHeight="1">
      <c r="B381" s="33"/>
      <c r="C381" s="134" t="s">
        <v>862</v>
      </c>
      <c r="D381" s="134" t="s">
        <v>360</v>
      </c>
      <c r="E381" s="135" t="s">
        <v>3407</v>
      </c>
      <c r="F381" s="136" t="s">
        <v>3408</v>
      </c>
      <c r="G381" s="137" t="s">
        <v>504</v>
      </c>
      <c r="H381" s="138">
        <v>1</v>
      </c>
      <c r="I381" s="139"/>
      <c r="J381" s="140">
        <f>ROUND(I381*H381,2)</f>
        <v>0</v>
      </c>
      <c r="K381" s="136" t="s">
        <v>402</v>
      </c>
      <c r="L381" s="33"/>
      <c r="M381" s="141" t="s">
        <v>19</v>
      </c>
      <c r="N381" s="142" t="s">
        <v>49</v>
      </c>
      <c r="P381" s="143">
        <f>O381*H381</f>
        <v>0</v>
      </c>
      <c r="Q381" s="143">
        <v>8.2900000000000005E-3</v>
      </c>
      <c r="R381" s="143">
        <f>Q381*H381</f>
        <v>8.2900000000000005E-3</v>
      </c>
      <c r="S381" s="143">
        <v>0</v>
      </c>
      <c r="T381" s="144">
        <f>S381*H381</f>
        <v>0</v>
      </c>
      <c r="AR381" s="145" t="s">
        <v>454</v>
      </c>
      <c r="AT381" s="145" t="s">
        <v>360</v>
      </c>
      <c r="AU381" s="145" t="s">
        <v>90</v>
      </c>
      <c r="AY381" s="18" t="s">
        <v>358</v>
      </c>
      <c r="BE381" s="146">
        <f>IF(N381="základní",J381,0)</f>
        <v>0</v>
      </c>
      <c r="BF381" s="146">
        <f>IF(N381="snížená",J381,0)</f>
        <v>0</v>
      </c>
      <c r="BG381" s="146">
        <f>IF(N381="zákl. přenesená",J381,0)</f>
        <v>0</v>
      </c>
      <c r="BH381" s="146">
        <f>IF(N381="sníž. přenesená",J381,0)</f>
        <v>0</v>
      </c>
      <c r="BI381" s="146">
        <f>IF(N381="nulová",J381,0)</f>
        <v>0</v>
      </c>
      <c r="BJ381" s="18" t="s">
        <v>90</v>
      </c>
      <c r="BK381" s="146">
        <f>ROUND(I381*H381,2)</f>
        <v>0</v>
      </c>
      <c r="BL381" s="18" t="s">
        <v>454</v>
      </c>
      <c r="BM381" s="145" t="s">
        <v>6748</v>
      </c>
    </row>
    <row r="382" spans="2:65" s="1" customFormat="1" ht="11.25">
      <c r="B382" s="33"/>
      <c r="D382" s="147" t="s">
        <v>366</v>
      </c>
      <c r="F382" s="148" t="s">
        <v>3410</v>
      </c>
      <c r="I382" s="149"/>
      <c r="L382" s="33"/>
      <c r="M382" s="150"/>
      <c r="T382" s="54"/>
      <c r="AT382" s="18" t="s">
        <v>366</v>
      </c>
      <c r="AU382" s="18" t="s">
        <v>90</v>
      </c>
    </row>
    <row r="383" spans="2:65" s="13" customFormat="1" ht="11.25">
      <c r="B383" s="158"/>
      <c r="D383" s="152" t="s">
        <v>368</v>
      </c>
      <c r="E383" s="159" t="s">
        <v>19</v>
      </c>
      <c r="F383" s="160" t="s">
        <v>84</v>
      </c>
      <c r="H383" s="161">
        <v>1</v>
      </c>
      <c r="I383" s="162"/>
      <c r="L383" s="158"/>
      <c r="M383" s="163"/>
      <c r="T383" s="164"/>
      <c r="AT383" s="159" t="s">
        <v>368</v>
      </c>
      <c r="AU383" s="159" t="s">
        <v>90</v>
      </c>
      <c r="AV383" s="13" t="s">
        <v>90</v>
      </c>
      <c r="AW383" s="13" t="s">
        <v>36</v>
      </c>
      <c r="AX383" s="13" t="s">
        <v>84</v>
      </c>
      <c r="AY383" s="159" t="s">
        <v>358</v>
      </c>
    </row>
    <row r="384" spans="2:65" s="1" customFormat="1" ht="37.9" customHeight="1">
      <c r="B384" s="33"/>
      <c r="C384" s="134" t="s">
        <v>886</v>
      </c>
      <c r="D384" s="134" t="s">
        <v>360</v>
      </c>
      <c r="E384" s="135" t="s">
        <v>3420</v>
      </c>
      <c r="F384" s="136" t="s">
        <v>3421</v>
      </c>
      <c r="G384" s="137" t="s">
        <v>504</v>
      </c>
      <c r="H384" s="138">
        <v>1</v>
      </c>
      <c r="I384" s="139"/>
      <c r="J384" s="140">
        <f>ROUND(I384*H384,2)</f>
        <v>0</v>
      </c>
      <c r="K384" s="136" t="s">
        <v>3182</v>
      </c>
      <c r="L384" s="33"/>
      <c r="M384" s="141" t="s">
        <v>19</v>
      </c>
      <c r="N384" s="142" t="s">
        <v>49</v>
      </c>
      <c r="P384" s="143">
        <f>O384*H384</f>
        <v>0</v>
      </c>
      <c r="Q384" s="143">
        <v>5.6999999999999998E-4</v>
      </c>
      <c r="R384" s="143">
        <f>Q384*H384</f>
        <v>5.6999999999999998E-4</v>
      </c>
      <c r="S384" s="143">
        <v>0</v>
      </c>
      <c r="T384" s="144">
        <f>S384*H384</f>
        <v>0</v>
      </c>
      <c r="AR384" s="145" t="s">
        <v>454</v>
      </c>
      <c r="AT384" s="145" t="s">
        <v>360</v>
      </c>
      <c r="AU384" s="145" t="s">
        <v>90</v>
      </c>
      <c r="AY384" s="18" t="s">
        <v>358</v>
      </c>
      <c r="BE384" s="146">
        <f>IF(N384="základní",J384,0)</f>
        <v>0</v>
      </c>
      <c r="BF384" s="146">
        <f>IF(N384="snížená",J384,0)</f>
        <v>0</v>
      </c>
      <c r="BG384" s="146">
        <f>IF(N384="zákl. přenesená",J384,0)</f>
        <v>0</v>
      </c>
      <c r="BH384" s="146">
        <f>IF(N384="sníž. přenesená",J384,0)</f>
        <v>0</v>
      </c>
      <c r="BI384" s="146">
        <f>IF(N384="nulová",J384,0)</f>
        <v>0</v>
      </c>
      <c r="BJ384" s="18" t="s">
        <v>90</v>
      </c>
      <c r="BK384" s="146">
        <f>ROUND(I384*H384,2)</f>
        <v>0</v>
      </c>
      <c r="BL384" s="18" t="s">
        <v>454</v>
      </c>
      <c r="BM384" s="145" t="s">
        <v>6749</v>
      </c>
    </row>
    <row r="385" spans="2:65" s="13" customFormat="1" ht="11.25">
      <c r="B385" s="158"/>
      <c r="D385" s="152" t="s">
        <v>368</v>
      </c>
      <c r="E385" s="159" t="s">
        <v>19</v>
      </c>
      <c r="F385" s="160" t="s">
        <v>84</v>
      </c>
      <c r="H385" s="161">
        <v>1</v>
      </c>
      <c r="I385" s="162"/>
      <c r="L385" s="158"/>
      <c r="M385" s="163"/>
      <c r="T385" s="164"/>
      <c r="AT385" s="159" t="s">
        <v>368</v>
      </c>
      <c r="AU385" s="159" t="s">
        <v>90</v>
      </c>
      <c r="AV385" s="13" t="s">
        <v>90</v>
      </c>
      <c r="AW385" s="13" t="s">
        <v>36</v>
      </c>
      <c r="AX385" s="13" t="s">
        <v>84</v>
      </c>
      <c r="AY385" s="159" t="s">
        <v>358</v>
      </c>
    </row>
    <row r="386" spans="2:65" s="1" customFormat="1" ht="37.9" customHeight="1">
      <c r="B386" s="33"/>
      <c r="C386" s="134" t="s">
        <v>891</v>
      </c>
      <c r="D386" s="134" t="s">
        <v>360</v>
      </c>
      <c r="E386" s="135" t="s">
        <v>3423</v>
      </c>
      <c r="F386" s="136" t="s">
        <v>3424</v>
      </c>
      <c r="G386" s="137" t="s">
        <v>504</v>
      </c>
      <c r="H386" s="138">
        <v>2</v>
      </c>
      <c r="I386" s="139"/>
      <c r="J386" s="140">
        <f>ROUND(I386*H386,2)</f>
        <v>0</v>
      </c>
      <c r="K386" s="136" t="s">
        <v>3182</v>
      </c>
      <c r="L386" s="33"/>
      <c r="M386" s="141" t="s">
        <v>19</v>
      </c>
      <c r="N386" s="142" t="s">
        <v>49</v>
      </c>
      <c r="P386" s="143">
        <f>O386*H386</f>
        <v>0</v>
      </c>
      <c r="Q386" s="143">
        <v>5.6999999999999998E-4</v>
      </c>
      <c r="R386" s="143">
        <f>Q386*H386</f>
        <v>1.14E-3</v>
      </c>
      <c r="S386" s="143">
        <v>0</v>
      </c>
      <c r="T386" s="144">
        <f>S386*H386</f>
        <v>0</v>
      </c>
      <c r="AR386" s="145" t="s">
        <v>454</v>
      </c>
      <c r="AT386" s="145" t="s">
        <v>360</v>
      </c>
      <c r="AU386" s="145" t="s">
        <v>90</v>
      </c>
      <c r="AY386" s="18" t="s">
        <v>358</v>
      </c>
      <c r="BE386" s="146">
        <f>IF(N386="základní",J386,0)</f>
        <v>0</v>
      </c>
      <c r="BF386" s="146">
        <f>IF(N386="snížená",J386,0)</f>
        <v>0</v>
      </c>
      <c r="BG386" s="146">
        <f>IF(N386="zákl. přenesená",J386,0)</f>
        <v>0</v>
      </c>
      <c r="BH386" s="146">
        <f>IF(N386="sníž. přenesená",J386,0)</f>
        <v>0</v>
      </c>
      <c r="BI386" s="146">
        <f>IF(N386="nulová",J386,0)</f>
        <v>0</v>
      </c>
      <c r="BJ386" s="18" t="s">
        <v>90</v>
      </c>
      <c r="BK386" s="146">
        <f>ROUND(I386*H386,2)</f>
        <v>0</v>
      </c>
      <c r="BL386" s="18" t="s">
        <v>454</v>
      </c>
      <c r="BM386" s="145" t="s">
        <v>6750</v>
      </c>
    </row>
    <row r="387" spans="2:65" s="13" customFormat="1" ht="11.25">
      <c r="B387" s="158"/>
      <c r="D387" s="152" t="s">
        <v>368</v>
      </c>
      <c r="E387" s="159" t="s">
        <v>19</v>
      </c>
      <c r="F387" s="160" t="s">
        <v>3383</v>
      </c>
      <c r="H387" s="161">
        <v>2</v>
      </c>
      <c r="I387" s="162"/>
      <c r="L387" s="158"/>
      <c r="M387" s="163"/>
      <c r="T387" s="164"/>
      <c r="AT387" s="159" t="s">
        <v>368</v>
      </c>
      <c r="AU387" s="159" t="s">
        <v>90</v>
      </c>
      <c r="AV387" s="13" t="s">
        <v>90</v>
      </c>
      <c r="AW387" s="13" t="s">
        <v>36</v>
      </c>
      <c r="AX387" s="13" t="s">
        <v>84</v>
      </c>
      <c r="AY387" s="159" t="s">
        <v>358</v>
      </c>
    </row>
    <row r="388" spans="2:65" s="1" customFormat="1" ht="16.5" customHeight="1">
      <c r="B388" s="33"/>
      <c r="C388" s="134" t="s">
        <v>898</v>
      </c>
      <c r="D388" s="134" t="s">
        <v>360</v>
      </c>
      <c r="E388" s="135" t="s">
        <v>3411</v>
      </c>
      <c r="F388" s="136" t="s">
        <v>3412</v>
      </c>
      <c r="G388" s="137" t="s">
        <v>235</v>
      </c>
      <c r="H388" s="138">
        <v>370.5</v>
      </c>
      <c r="I388" s="139"/>
      <c r="J388" s="140">
        <f>ROUND(I388*H388,2)</f>
        <v>0</v>
      </c>
      <c r="K388" s="136" t="s">
        <v>402</v>
      </c>
      <c r="L388" s="33"/>
      <c r="M388" s="141" t="s">
        <v>19</v>
      </c>
      <c r="N388" s="142" t="s">
        <v>49</v>
      </c>
      <c r="P388" s="143">
        <f>O388*H388</f>
        <v>0</v>
      </c>
      <c r="Q388" s="143">
        <v>1.9000000000000001E-4</v>
      </c>
      <c r="R388" s="143">
        <f>Q388*H388</f>
        <v>7.0394999999999999E-2</v>
      </c>
      <c r="S388" s="143">
        <v>0</v>
      </c>
      <c r="T388" s="144">
        <f>S388*H388</f>
        <v>0</v>
      </c>
      <c r="AR388" s="145" t="s">
        <v>454</v>
      </c>
      <c r="AT388" s="145" t="s">
        <v>360</v>
      </c>
      <c r="AU388" s="145" t="s">
        <v>90</v>
      </c>
      <c r="AY388" s="18" t="s">
        <v>358</v>
      </c>
      <c r="BE388" s="146">
        <f>IF(N388="základní",J388,0)</f>
        <v>0</v>
      </c>
      <c r="BF388" s="146">
        <f>IF(N388="snížená",J388,0)</f>
        <v>0</v>
      </c>
      <c r="BG388" s="146">
        <f>IF(N388="zákl. přenesená",J388,0)</f>
        <v>0</v>
      </c>
      <c r="BH388" s="146">
        <f>IF(N388="sníž. přenesená",J388,0)</f>
        <v>0</v>
      </c>
      <c r="BI388" s="146">
        <f>IF(N388="nulová",J388,0)</f>
        <v>0</v>
      </c>
      <c r="BJ388" s="18" t="s">
        <v>90</v>
      </c>
      <c r="BK388" s="146">
        <f>ROUND(I388*H388,2)</f>
        <v>0</v>
      </c>
      <c r="BL388" s="18" t="s">
        <v>454</v>
      </c>
      <c r="BM388" s="145" t="s">
        <v>6751</v>
      </c>
    </row>
    <row r="389" spans="2:65" s="1" customFormat="1" ht="11.25">
      <c r="B389" s="33"/>
      <c r="D389" s="147" t="s">
        <v>366</v>
      </c>
      <c r="F389" s="148" t="s">
        <v>3414</v>
      </c>
      <c r="I389" s="149"/>
      <c r="L389" s="33"/>
      <c r="M389" s="150"/>
      <c r="T389" s="54"/>
      <c r="AT389" s="18" t="s">
        <v>366</v>
      </c>
      <c r="AU389" s="18" t="s">
        <v>90</v>
      </c>
    </row>
    <row r="390" spans="2:65" s="13" customFormat="1" ht="11.25">
      <c r="B390" s="158"/>
      <c r="D390" s="152" t="s">
        <v>368</v>
      </c>
      <c r="E390" s="159" t="s">
        <v>19</v>
      </c>
      <c r="F390" s="160" t="s">
        <v>6752</v>
      </c>
      <c r="H390" s="161">
        <v>370.5</v>
      </c>
      <c r="I390" s="162"/>
      <c r="L390" s="158"/>
      <c r="M390" s="163"/>
      <c r="T390" s="164"/>
      <c r="AT390" s="159" t="s">
        <v>368</v>
      </c>
      <c r="AU390" s="159" t="s">
        <v>90</v>
      </c>
      <c r="AV390" s="13" t="s">
        <v>90</v>
      </c>
      <c r="AW390" s="13" t="s">
        <v>36</v>
      </c>
      <c r="AX390" s="13" t="s">
        <v>77</v>
      </c>
      <c r="AY390" s="159" t="s">
        <v>358</v>
      </c>
    </row>
    <row r="391" spans="2:65" s="14" customFormat="1" ht="11.25">
      <c r="B391" s="165"/>
      <c r="D391" s="152" t="s">
        <v>368</v>
      </c>
      <c r="E391" s="166" t="s">
        <v>19</v>
      </c>
      <c r="F391" s="167" t="s">
        <v>371</v>
      </c>
      <c r="H391" s="168">
        <v>370.5</v>
      </c>
      <c r="I391" s="169"/>
      <c r="L391" s="165"/>
      <c r="M391" s="170"/>
      <c r="T391" s="171"/>
      <c r="AT391" s="166" t="s">
        <v>368</v>
      </c>
      <c r="AU391" s="166" t="s">
        <v>90</v>
      </c>
      <c r="AV391" s="14" t="s">
        <v>364</v>
      </c>
      <c r="AW391" s="14" t="s">
        <v>36</v>
      </c>
      <c r="AX391" s="14" t="s">
        <v>84</v>
      </c>
      <c r="AY391" s="166" t="s">
        <v>358</v>
      </c>
    </row>
    <row r="392" spans="2:65" s="1" customFormat="1" ht="21.75" customHeight="1">
      <c r="B392" s="33"/>
      <c r="C392" s="134" t="s">
        <v>903</v>
      </c>
      <c r="D392" s="134" t="s">
        <v>360</v>
      </c>
      <c r="E392" s="135" t="s">
        <v>3416</v>
      </c>
      <c r="F392" s="136" t="s">
        <v>3417</v>
      </c>
      <c r="G392" s="137" t="s">
        <v>235</v>
      </c>
      <c r="H392" s="138">
        <v>370.5</v>
      </c>
      <c r="I392" s="139"/>
      <c r="J392" s="140">
        <f>ROUND(I392*H392,2)</f>
        <v>0</v>
      </c>
      <c r="K392" s="136" t="s">
        <v>402</v>
      </c>
      <c r="L392" s="33"/>
      <c r="M392" s="141" t="s">
        <v>19</v>
      </c>
      <c r="N392" s="142" t="s">
        <v>49</v>
      </c>
      <c r="P392" s="143">
        <f>O392*H392</f>
        <v>0</v>
      </c>
      <c r="Q392" s="143">
        <v>1.0000000000000001E-5</v>
      </c>
      <c r="R392" s="143">
        <f>Q392*H392</f>
        <v>3.7050000000000004E-3</v>
      </c>
      <c r="S392" s="143">
        <v>0</v>
      </c>
      <c r="T392" s="144">
        <f>S392*H392</f>
        <v>0</v>
      </c>
      <c r="AR392" s="145" t="s">
        <v>454</v>
      </c>
      <c r="AT392" s="145" t="s">
        <v>360</v>
      </c>
      <c r="AU392" s="145" t="s">
        <v>90</v>
      </c>
      <c r="AY392" s="18" t="s">
        <v>358</v>
      </c>
      <c r="BE392" s="146">
        <f>IF(N392="základní",J392,0)</f>
        <v>0</v>
      </c>
      <c r="BF392" s="146">
        <f>IF(N392="snížená",J392,0)</f>
        <v>0</v>
      </c>
      <c r="BG392" s="146">
        <f>IF(N392="zákl. přenesená",J392,0)</f>
        <v>0</v>
      </c>
      <c r="BH392" s="146">
        <f>IF(N392="sníž. přenesená",J392,0)</f>
        <v>0</v>
      </c>
      <c r="BI392" s="146">
        <f>IF(N392="nulová",J392,0)</f>
        <v>0</v>
      </c>
      <c r="BJ392" s="18" t="s">
        <v>90</v>
      </c>
      <c r="BK392" s="146">
        <f>ROUND(I392*H392,2)</f>
        <v>0</v>
      </c>
      <c r="BL392" s="18" t="s">
        <v>454</v>
      </c>
      <c r="BM392" s="145" t="s">
        <v>6753</v>
      </c>
    </row>
    <row r="393" spans="2:65" s="1" customFormat="1" ht="11.25">
      <c r="B393" s="33"/>
      <c r="D393" s="147" t="s">
        <v>366</v>
      </c>
      <c r="F393" s="148" t="s">
        <v>3419</v>
      </c>
      <c r="I393" s="149"/>
      <c r="L393" s="33"/>
      <c r="M393" s="150"/>
      <c r="T393" s="54"/>
      <c r="AT393" s="18" t="s">
        <v>366</v>
      </c>
      <c r="AU393" s="18" t="s">
        <v>90</v>
      </c>
    </row>
    <row r="394" spans="2:65" s="13" customFormat="1" ht="11.25">
      <c r="B394" s="158"/>
      <c r="D394" s="152" t="s">
        <v>368</v>
      </c>
      <c r="E394" s="159" t="s">
        <v>19</v>
      </c>
      <c r="F394" s="160" t="s">
        <v>6752</v>
      </c>
      <c r="H394" s="161">
        <v>370.5</v>
      </c>
      <c r="I394" s="162"/>
      <c r="L394" s="158"/>
      <c r="M394" s="163"/>
      <c r="T394" s="164"/>
      <c r="AT394" s="159" t="s">
        <v>368</v>
      </c>
      <c r="AU394" s="159" t="s">
        <v>90</v>
      </c>
      <c r="AV394" s="13" t="s">
        <v>90</v>
      </c>
      <c r="AW394" s="13" t="s">
        <v>36</v>
      </c>
      <c r="AX394" s="13" t="s">
        <v>77</v>
      </c>
      <c r="AY394" s="159" t="s">
        <v>358</v>
      </c>
    </row>
    <row r="395" spans="2:65" s="14" customFormat="1" ht="11.25">
      <c r="B395" s="165"/>
      <c r="D395" s="152" t="s">
        <v>368</v>
      </c>
      <c r="E395" s="166" t="s">
        <v>19</v>
      </c>
      <c r="F395" s="167" t="s">
        <v>371</v>
      </c>
      <c r="H395" s="168">
        <v>370.5</v>
      </c>
      <c r="I395" s="169"/>
      <c r="L395" s="165"/>
      <c r="M395" s="170"/>
      <c r="T395" s="171"/>
      <c r="AT395" s="166" t="s">
        <v>368</v>
      </c>
      <c r="AU395" s="166" t="s">
        <v>90</v>
      </c>
      <c r="AV395" s="14" t="s">
        <v>364</v>
      </c>
      <c r="AW395" s="14" t="s">
        <v>36</v>
      </c>
      <c r="AX395" s="14" t="s">
        <v>84</v>
      </c>
      <c r="AY395" s="166" t="s">
        <v>358</v>
      </c>
    </row>
    <row r="396" spans="2:65" s="1" customFormat="1" ht="24.2" customHeight="1">
      <c r="B396" s="33"/>
      <c r="C396" s="134" t="s">
        <v>908</v>
      </c>
      <c r="D396" s="134" t="s">
        <v>360</v>
      </c>
      <c r="E396" s="135" t="s">
        <v>3440</v>
      </c>
      <c r="F396" s="136" t="s">
        <v>3441</v>
      </c>
      <c r="G396" s="137" t="s">
        <v>1498</v>
      </c>
      <c r="H396" s="189"/>
      <c r="I396" s="139"/>
      <c r="J396" s="140">
        <f>ROUND(I396*H396,2)</f>
        <v>0</v>
      </c>
      <c r="K396" s="136" t="s">
        <v>402</v>
      </c>
      <c r="L396" s="33"/>
      <c r="M396" s="141" t="s">
        <v>19</v>
      </c>
      <c r="N396" s="142" t="s">
        <v>49</v>
      </c>
      <c r="P396" s="143">
        <f>O396*H396</f>
        <v>0</v>
      </c>
      <c r="Q396" s="143">
        <v>0</v>
      </c>
      <c r="R396" s="143">
        <f>Q396*H396</f>
        <v>0</v>
      </c>
      <c r="S396" s="143">
        <v>0</v>
      </c>
      <c r="T396" s="144">
        <f>S396*H396</f>
        <v>0</v>
      </c>
      <c r="AR396" s="145" t="s">
        <v>454</v>
      </c>
      <c r="AT396" s="145" t="s">
        <v>360</v>
      </c>
      <c r="AU396" s="145" t="s">
        <v>90</v>
      </c>
      <c r="AY396" s="18" t="s">
        <v>358</v>
      </c>
      <c r="BE396" s="146">
        <f>IF(N396="základní",J396,0)</f>
        <v>0</v>
      </c>
      <c r="BF396" s="146">
        <f>IF(N396="snížená",J396,0)</f>
        <v>0</v>
      </c>
      <c r="BG396" s="146">
        <f>IF(N396="zákl. přenesená",J396,0)</f>
        <v>0</v>
      </c>
      <c r="BH396" s="146">
        <f>IF(N396="sníž. přenesená",J396,0)</f>
        <v>0</v>
      </c>
      <c r="BI396" s="146">
        <f>IF(N396="nulová",J396,0)</f>
        <v>0</v>
      </c>
      <c r="BJ396" s="18" t="s">
        <v>90</v>
      </c>
      <c r="BK396" s="146">
        <f>ROUND(I396*H396,2)</f>
        <v>0</v>
      </c>
      <c r="BL396" s="18" t="s">
        <v>454</v>
      </c>
      <c r="BM396" s="145" t="s">
        <v>6754</v>
      </c>
    </row>
    <row r="397" spans="2:65" s="1" customFormat="1" ht="11.25">
      <c r="B397" s="33"/>
      <c r="D397" s="147" t="s">
        <v>366</v>
      </c>
      <c r="F397" s="148" t="s">
        <v>3443</v>
      </c>
      <c r="I397" s="149"/>
      <c r="L397" s="33"/>
      <c r="M397" s="150"/>
      <c r="T397" s="54"/>
      <c r="AT397" s="18" t="s">
        <v>366</v>
      </c>
      <c r="AU397" s="18" t="s">
        <v>90</v>
      </c>
    </row>
    <row r="398" spans="2:65" s="1" customFormat="1" ht="24.2" customHeight="1">
      <c r="B398" s="33"/>
      <c r="C398" s="134" t="s">
        <v>913</v>
      </c>
      <c r="D398" s="134" t="s">
        <v>360</v>
      </c>
      <c r="E398" s="135" t="s">
        <v>3444</v>
      </c>
      <c r="F398" s="136" t="s">
        <v>3445</v>
      </c>
      <c r="G398" s="137" t="s">
        <v>1498</v>
      </c>
      <c r="H398" s="189"/>
      <c r="I398" s="139"/>
      <c r="J398" s="140">
        <f>ROUND(I398*H398,2)</f>
        <v>0</v>
      </c>
      <c r="K398" s="136" t="s">
        <v>402</v>
      </c>
      <c r="L398" s="33"/>
      <c r="M398" s="141" t="s">
        <v>19</v>
      </c>
      <c r="N398" s="142" t="s">
        <v>49</v>
      </c>
      <c r="P398" s="143">
        <f>O398*H398</f>
        <v>0</v>
      </c>
      <c r="Q398" s="143">
        <v>0</v>
      </c>
      <c r="R398" s="143">
        <f>Q398*H398</f>
        <v>0</v>
      </c>
      <c r="S398" s="143">
        <v>0</v>
      </c>
      <c r="T398" s="144">
        <f>S398*H398</f>
        <v>0</v>
      </c>
      <c r="AR398" s="145" t="s">
        <v>454</v>
      </c>
      <c r="AT398" s="145" t="s">
        <v>360</v>
      </c>
      <c r="AU398" s="145" t="s">
        <v>90</v>
      </c>
      <c r="AY398" s="18" t="s">
        <v>358</v>
      </c>
      <c r="BE398" s="146">
        <f>IF(N398="základní",J398,0)</f>
        <v>0</v>
      </c>
      <c r="BF398" s="146">
        <f>IF(N398="snížená",J398,0)</f>
        <v>0</v>
      </c>
      <c r="BG398" s="146">
        <f>IF(N398="zákl. přenesená",J398,0)</f>
        <v>0</v>
      </c>
      <c r="BH398" s="146">
        <f>IF(N398="sníž. přenesená",J398,0)</f>
        <v>0</v>
      </c>
      <c r="BI398" s="146">
        <f>IF(N398="nulová",J398,0)</f>
        <v>0</v>
      </c>
      <c r="BJ398" s="18" t="s">
        <v>90</v>
      </c>
      <c r="BK398" s="146">
        <f>ROUND(I398*H398,2)</f>
        <v>0</v>
      </c>
      <c r="BL398" s="18" t="s">
        <v>454</v>
      </c>
      <c r="BM398" s="145" t="s">
        <v>6755</v>
      </c>
    </row>
    <row r="399" spans="2:65" s="1" customFormat="1" ht="11.25">
      <c r="B399" s="33"/>
      <c r="D399" s="147" t="s">
        <v>366</v>
      </c>
      <c r="F399" s="148" t="s">
        <v>3447</v>
      </c>
      <c r="I399" s="149"/>
      <c r="L399" s="33"/>
      <c r="M399" s="150"/>
      <c r="T399" s="54"/>
      <c r="AT399" s="18" t="s">
        <v>366</v>
      </c>
      <c r="AU399" s="18" t="s">
        <v>90</v>
      </c>
    </row>
    <row r="400" spans="2:65" s="11" customFormat="1" ht="22.9" customHeight="1">
      <c r="B400" s="122"/>
      <c r="D400" s="123" t="s">
        <v>76</v>
      </c>
      <c r="E400" s="132" t="s">
        <v>3448</v>
      </c>
      <c r="F400" s="132" t="s">
        <v>3449</v>
      </c>
      <c r="I400" s="125"/>
      <c r="J400" s="133">
        <f>BK400</f>
        <v>0</v>
      </c>
      <c r="L400" s="122"/>
      <c r="M400" s="127"/>
      <c r="P400" s="128">
        <f>SUM(P401:P403)</f>
        <v>0</v>
      </c>
      <c r="R400" s="128">
        <f>SUM(R401:R403)</f>
        <v>7.3200000000000001E-3</v>
      </c>
      <c r="T400" s="129">
        <f>SUM(T401:T403)</f>
        <v>0</v>
      </c>
      <c r="AR400" s="123" t="s">
        <v>90</v>
      </c>
      <c r="AT400" s="130" t="s">
        <v>76</v>
      </c>
      <c r="AU400" s="130" t="s">
        <v>84</v>
      </c>
      <c r="AY400" s="123" t="s">
        <v>358</v>
      </c>
      <c r="BK400" s="131">
        <f>SUM(BK401:BK403)</f>
        <v>0</v>
      </c>
    </row>
    <row r="401" spans="2:65" s="1" customFormat="1" ht="37.9" customHeight="1">
      <c r="B401" s="33"/>
      <c r="C401" s="134" t="s">
        <v>918</v>
      </c>
      <c r="D401" s="134" t="s">
        <v>360</v>
      </c>
      <c r="E401" s="135" t="s">
        <v>3450</v>
      </c>
      <c r="F401" s="136" t="s">
        <v>3451</v>
      </c>
      <c r="G401" s="137" t="s">
        <v>504</v>
      </c>
      <c r="H401" s="138">
        <v>1</v>
      </c>
      <c r="I401" s="139"/>
      <c r="J401" s="140">
        <f>ROUND(I401*H401,2)</f>
        <v>0</v>
      </c>
      <c r="K401" s="136" t="s">
        <v>402</v>
      </c>
      <c r="L401" s="33"/>
      <c r="M401" s="141" t="s">
        <v>19</v>
      </c>
      <c r="N401" s="142" t="s">
        <v>49</v>
      </c>
      <c r="P401" s="143">
        <f>O401*H401</f>
        <v>0</v>
      </c>
      <c r="Q401" s="143">
        <v>7.3200000000000001E-3</v>
      </c>
      <c r="R401" s="143">
        <f>Q401*H401</f>
        <v>7.3200000000000001E-3</v>
      </c>
      <c r="S401" s="143">
        <v>0</v>
      </c>
      <c r="T401" s="144">
        <f>S401*H401</f>
        <v>0</v>
      </c>
      <c r="AR401" s="145" t="s">
        <v>454</v>
      </c>
      <c r="AT401" s="145" t="s">
        <v>360</v>
      </c>
      <c r="AU401" s="145" t="s">
        <v>90</v>
      </c>
      <c r="AY401" s="18" t="s">
        <v>358</v>
      </c>
      <c r="BE401" s="146">
        <f>IF(N401="základní",J401,0)</f>
        <v>0</v>
      </c>
      <c r="BF401" s="146">
        <f>IF(N401="snížená",J401,0)</f>
        <v>0</v>
      </c>
      <c r="BG401" s="146">
        <f>IF(N401="zákl. přenesená",J401,0)</f>
        <v>0</v>
      </c>
      <c r="BH401" s="146">
        <f>IF(N401="sníž. přenesená",J401,0)</f>
        <v>0</v>
      </c>
      <c r="BI401" s="146">
        <f>IF(N401="nulová",J401,0)</f>
        <v>0</v>
      </c>
      <c r="BJ401" s="18" t="s">
        <v>90</v>
      </c>
      <c r="BK401" s="146">
        <f>ROUND(I401*H401,2)</f>
        <v>0</v>
      </c>
      <c r="BL401" s="18" t="s">
        <v>454</v>
      </c>
      <c r="BM401" s="145" t="s">
        <v>6756</v>
      </c>
    </row>
    <row r="402" spans="2:65" s="1" customFormat="1" ht="11.25">
      <c r="B402" s="33"/>
      <c r="D402" s="147" t="s">
        <v>366</v>
      </c>
      <c r="F402" s="148" t="s">
        <v>3453</v>
      </c>
      <c r="I402" s="149"/>
      <c r="L402" s="33"/>
      <c r="M402" s="150"/>
      <c r="T402" s="54"/>
      <c r="AT402" s="18" t="s">
        <v>366</v>
      </c>
      <c r="AU402" s="18" t="s">
        <v>90</v>
      </c>
    </row>
    <row r="403" spans="2:65" s="13" customFormat="1" ht="11.25">
      <c r="B403" s="158"/>
      <c r="D403" s="152" t="s">
        <v>368</v>
      </c>
      <c r="E403" s="159" t="s">
        <v>19</v>
      </c>
      <c r="F403" s="160" t="s">
        <v>84</v>
      </c>
      <c r="H403" s="161">
        <v>1</v>
      </c>
      <c r="I403" s="162"/>
      <c r="L403" s="158"/>
      <c r="M403" s="163"/>
      <c r="T403" s="164"/>
      <c r="AT403" s="159" t="s">
        <v>368</v>
      </c>
      <c r="AU403" s="159" t="s">
        <v>90</v>
      </c>
      <c r="AV403" s="13" t="s">
        <v>90</v>
      </c>
      <c r="AW403" s="13" t="s">
        <v>36</v>
      </c>
      <c r="AX403" s="13" t="s">
        <v>84</v>
      </c>
      <c r="AY403" s="159" t="s">
        <v>358</v>
      </c>
    </row>
    <row r="404" spans="2:65" s="11" customFormat="1" ht="22.9" customHeight="1">
      <c r="B404" s="122"/>
      <c r="D404" s="123" t="s">
        <v>76</v>
      </c>
      <c r="E404" s="132" t="s">
        <v>3454</v>
      </c>
      <c r="F404" s="132" t="s">
        <v>3455</v>
      </c>
      <c r="I404" s="125"/>
      <c r="J404" s="133">
        <f>BK404</f>
        <v>0</v>
      </c>
      <c r="L404" s="122"/>
      <c r="M404" s="127"/>
      <c r="P404" s="128">
        <f>SUM(P405:P511)</f>
        <v>0</v>
      </c>
      <c r="R404" s="128">
        <f>SUM(R405:R511)</f>
        <v>0.42271000000000014</v>
      </c>
      <c r="T404" s="129">
        <f>SUM(T405:T511)</f>
        <v>0</v>
      </c>
      <c r="AR404" s="123" t="s">
        <v>90</v>
      </c>
      <c r="AT404" s="130" t="s">
        <v>76</v>
      </c>
      <c r="AU404" s="130" t="s">
        <v>84</v>
      </c>
      <c r="AY404" s="123" t="s">
        <v>358</v>
      </c>
      <c r="BK404" s="131">
        <f>SUM(BK405:BK511)</f>
        <v>0</v>
      </c>
    </row>
    <row r="405" spans="2:65" s="1" customFormat="1" ht="16.5" customHeight="1">
      <c r="B405" s="33"/>
      <c r="C405" s="134" t="s">
        <v>931</v>
      </c>
      <c r="D405" s="134" t="s">
        <v>360</v>
      </c>
      <c r="E405" s="135" t="s">
        <v>3456</v>
      </c>
      <c r="F405" s="136" t="s">
        <v>3457</v>
      </c>
      <c r="G405" s="137" t="s">
        <v>504</v>
      </c>
      <c r="H405" s="138">
        <v>4</v>
      </c>
      <c r="I405" s="139"/>
      <c r="J405" s="140">
        <f>ROUND(I405*H405,2)</f>
        <v>0</v>
      </c>
      <c r="K405" s="136" t="s">
        <v>402</v>
      </c>
      <c r="L405" s="33"/>
      <c r="M405" s="141" t="s">
        <v>19</v>
      </c>
      <c r="N405" s="142" t="s">
        <v>49</v>
      </c>
      <c r="P405" s="143">
        <f>O405*H405</f>
        <v>0</v>
      </c>
      <c r="Q405" s="143">
        <v>4.2999999999999999E-4</v>
      </c>
      <c r="R405" s="143">
        <f>Q405*H405</f>
        <v>1.72E-3</v>
      </c>
      <c r="S405" s="143">
        <v>0</v>
      </c>
      <c r="T405" s="144">
        <f>S405*H405</f>
        <v>0</v>
      </c>
      <c r="AR405" s="145" t="s">
        <v>454</v>
      </c>
      <c r="AT405" s="145" t="s">
        <v>360</v>
      </c>
      <c r="AU405" s="145" t="s">
        <v>90</v>
      </c>
      <c r="AY405" s="18" t="s">
        <v>358</v>
      </c>
      <c r="BE405" s="146">
        <f>IF(N405="základní",J405,0)</f>
        <v>0</v>
      </c>
      <c r="BF405" s="146">
        <f>IF(N405="snížená",J405,0)</f>
        <v>0</v>
      </c>
      <c r="BG405" s="146">
        <f>IF(N405="zákl. přenesená",J405,0)</f>
        <v>0</v>
      </c>
      <c r="BH405" s="146">
        <f>IF(N405="sníž. přenesená",J405,0)</f>
        <v>0</v>
      </c>
      <c r="BI405" s="146">
        <f>IF(N405="nulová",J405,0)</f>
        <v>0</v>
      </c>
      <c r="BJ405" s="18" t="s">
        <v>90</v>
      </c>
      <c r="BK405" s="146">
        <f>ROUND(I405*H405,2)</f>
        <v>0</v>
      </c>
      <c r="BL405" s="18" t="s">
        <v>454</v>
      </c>
      <c r="BM405" s="145" t="s">
        <v>6757</v>
      </c>
    </row>
    <row r="406" spans="2:65" s="1" customFormat="1" ht="11.25">
      <c r="B406" s="33"/>
      <c r="D406" s="147" t="s">
        <v>366</v>
      </c>
      <c r="F406" s="148" t="s">
        <v>3459</v>
      </c>
      <c r="I406" s="149"/>
      <c r="L406" s="33"/>
      <c r="M406" s="150"/>
      <c r="T406" s="54"/>
      <c r="AT406" s="18" t="s">
        <v>366</v>
      </c>
      <c r="AU406" s="18" t="s">
        <v>90</v>
      </c>
    </row>
    <row r="407" spans="2:65" s="1" customFormat="1" ht="37.9" customHeight="1">
      <c r="B407" s="33"/>
      <c r="C407" s="179" t="s">
        <v>937</v>
      </c>
      <c r="D407" s="179" t="s">
        <v>440</v>
      </c>
      <c r="E407" s="180" t="s">
        <v>6758</v>
      </c>
      <c r="F407" s="181" t="s">
        <v>6759</v>
      </c>
      <c r="G407" s="182" t="s">
        <v>504</v>
      </c>
      <c r="H407" s="183">
        <v>4</v>
      </c>
      <c r="I407" s="184"/>
      <c r="J407" s="185">
        <f>ROUND(I407*H407,2)</f>
        <v>0</v>
      </c>
      <c r="K407" s="181" t="s">
        <v>3182</v>
      </c>
      <c r="L407" s="186"/>
      <c r="M407" s="187" t="s">
        <v>19</v>
      </c>
      <c r="N407" s="188" t="s">
        <v>49</v>
      </c>
      <c r="P407" s="143">
        <f>O407*H407</f>
        <v>0</v>
      </c>
      <c r="Q407" s="143">
        <v>3.3600000000000001E-3</v>
      </c>
      <c r="R407" s="143">
        <f>Q407*H407</f>
        <v>1.3440000000000001E-2</v>
      </c>
      <c r="S407" s="143">
        <v>0</v>
      </c>
      <c r="T407" s="144">
        <f>S407*H407</f>
        <v>0</v>
      </c>
      <c r="AR407" s="145" t="s">
        <v>558</v>
      </c>
      <c r="AT407" s="145" t="s">
        <v>440</v>
      </c>
      <c r="AU407" s="145" t="s">
        <v>90</v>
      </c>
      <c r="AY407" s="18" t="s">
        <v>358</v>
      </c>
      <c r="BE407" s="146">
        <f>IF(N407="základní",J407,0)</f>
        <v>0</v>
      </c>
      <c r="BF407" s="146">
        <f>IF(N407="snížená",J407,0)</f>
        <v>0</v>
      </c>
      <c r="BG407" s="146">
        <f>IF(N407="zákl. přenesená",J407,0)</f>
        <v>0</v>
      </c>
      <c r="BH407" s="146">
        <f>IF(N407="sníž. přenesená",J407,0)</f>
        <v>0</v>
      </c>
      <c r="BI407" s="146">
        <f>IF(N407="nulová",J407,0)</f>
        <v>0</v>
      </c>
      <c r="BJ407" s="18" t="s">
        <v>90</v>
      </c>
      <c r="BK407" s="146">
        <f>ROUND(I407*H407,2)</f>
        <v>0</v>
      </c>
      <c r="BL407" s="18" t="s">
        <v>454</v>
      </c>
      <c r="BM407" s="145" t="s">
        <v>6760</v>
      </c>
    </row>
    <row r="408" spans="2:65" s="13" customFormat="1" ht="11.25">
      <c r="B408" s="158"/>
      <c r="D408" s="152" t="s">
        <v>368</v>
      </c>
      <c r="E408" s="159" t="s">
        <v>19</v>
      </c>
      <c r="F408" s="160" t="s">
        <v>3388</v>
      </c>
      <c r="H408" s="161">
        <v>4</v>
      </c>
      <c r="I408" s="162"/>
      <c r="L408" s="158"/>
      <c r="M408" s="163"/>
      <c r="T408" s="164"/>
      <c r="AT408" s="159" t="s">
        <v>368</v>
      </c>
      <c r="AU408" s="159" t="s">
        <v>90</v>
      </c>
      <c r="AV408" s="13" t="s">
        <v>90</v>
      </c>
      <c r="AW408" s="13" t="s">
        <v>36</v>
      </c>
      <c r="AX408" s="13" t="s">
        <v>84</v>
      </c>
      <c r="AY408" s="159" t="s">
        <v>358</v>
      </c>
    </row>
    <row r="409" spans="2:65" s="1" customFormat="1" ht="21.75" customHeight="1">
      <c r="B409" s="33"/>
      <c r="C409" s="134" t="s">
        <v>942</v>
      </c>
      <c r="D409" s="134" t="s">
        <v>360</v>
      </c>
      <c r="E409" s="135" t="s">
        <v>3464</v>
      </c>
      <c r="F409" s="136" t="s">
        <v>3465</v>
      </c>
      <c r="G409" s="137" t="s">
        <v>504</v>
      </c>
      <c r="H409" s="138">
        <v>4</v>
      </c>
      <c r="I409" s="139"/>
      <c r="J409" s="140">
        <f>ROUND(I409*H409,2)</f>
        <v>0</v>
      </c>
      <c r="K409" s="136" t="s">
        <v>402</v>
      </c>
      <c r="L409" s="33"/>
      <c r="M409" s="141" t="s">
        <v>19</v>
      </c>
      <c r="N409" s="142" t="s">
        <v>49</v>
      </c>
      <c r="P409" s="143">
        <f>O409*H409</f>
        <v>0</v>
      </c>
      <c r="Q409" s="143">
        <v>1.1900000000000001E-3</v>
      </c>
      <c r="R409" s="143">
        <f>Q409*H409</f>
        <v>4.7600000000000003E-3</v>
      </c>
      <c r="S409" s="143">
        <v>0</v>
      </c>
      <c r="T409" s="144">
        <f>S409*H409</f>
        <v>0</v>
      </c>
      <c r="AR409" s="145" t="s">
        <v>454</v>
      </c>
      <c r="AT409" s="145" t="s">
        <v>360</v>
      </c>
      <c r="AU409" s="145" t="s">
        <v>90</v>
      </c>
      <c r="AY409" s="18" t="s">
        <v>358</v>
      </c>
      <c r="BE409" s="146">
        <f>IF(N409="základní",J409,0)</f>
        <v>0</v>
      </c>
      <c r="BF409" s="146">
        <f>IF(N409="snížená",J409,0)</f>
        <v>0</v>
      </c>
      <c r="BG409" s="146">
        <f>IF(N409="zákl. přenesená",J409,0)</f>
        <v>0</v>
      </c>
      <c r="BH409" s="146">
        <f>IF(N409="sníž. přenesená",J409,0)</f>
        <v>0</v>
      </c>
      <c r="BI409" s="146">
        <f>IF(N409="nulová",J409,0)</f>
        <v>0</v>
      </c>
      <c r="BJ409" s="18" t="s">
        <v>90</v>
      </c>
      <c r="BK409" s="146">
        <f>ROUND(I409*H409,2)</f>
        <v>0</v>
      </c>
      <c r="BL409" s="18" t="s">
        <v>454</v>
      </c>
      <c r="BM409" s="145" t="s">
        <v>6761</v>
      </c>
    </row>
    <row r="410" spans="2:65" s="1" customFormat="1" ht="11.25">
      <c r="B410" s="33"/>
      <c r="D410" s="147" t="s">
        <v>366</v>
      </c>
      <c r="F410" s="148" t="s">
        <v>3467</v>
      </c>
      <c r="I410" s="149"/>
      <c r="L410" s="33"/>
      <c r="M410" s="150"/>
      <c r="T410" s="54"/>
      <c r="AT410" s="18" t="s">
        <v>366</v>
      </c>
      <c r="AU410" s="18" t="s">
        <v>90</v>
      </c>
    </row>
    <row r="411" spans="2:65" s="13" customFormat="1" ht="11.25">
      <c r="B411" s="158"/>
      <c r="D411" s="152" t="s">
        <v>368</v>
      </c>
      <c r="E411" s="159" t="s">
        <v>19</v>
      </c>
      <c r="F411" s="160" t="s">
        <v>3388</v>
      </c>
      <c r="H411" s="161">
        <v>4</v>
      </c>
      <c r="I411" s="162"/>
      <c r="L411" s="158"/>
      <c r="M411" s="163"/>
      <c r="T411" s="164"/>
      <c r="AT411" s="159" t="s">
        <v>368</v>
      </c>
      <c r="AU411" s="159" t="s">
        <v>90</v>
      </c>
      <c r="AV411" s="13" t="s">
        <v>90</v>
      </c>
      <c r="AW411" s="13" t="s">
        <v>36</v>
      </c>
      <c r="AX411" s="13" t="s">
        <v>84</v>
      </c>
      <c r="AY411" s="159" t="s">
        <v>358</v>
      </c>
    </row>
    <row r="412" spans="2:65" s="1" customFormat="1" ht="37.9" customHeight="1">
      <c r="B412" s="33"/>
      <c r="C412" s="179" t="s">
        <v>947</v>
      </c>
      <c r="D412" s="179" t="s">
        <v>440</v>
      </c>
      <c r="E412" s="180" t="s">
        <v>6762</v>
      </c>
      <c r="F412" s="181" t="s">
        <v>6763</v>
      </c>
      <c r="G412" s="182" t="s">
        <v>504</v>
      </c>
      <c r="H412" s="183">
        <v>2</v>
      </c>
      <c r="I412" s="184"/>
      <c r="J412" s="185">
        <f>ROUND(I412*H412,2)</f>
        <v>0</v>
      </c>
      <c r="K412" s="181" t="s">
        <v>3182</v>
      </c>
      <c r="L412" s="186"/>
      <c r="M412" s="187" t="s">
        <v>19</v>
      </c>
      <c r="N412" s="188" t="s">
        <v>49</v>
      </c>
      <c r="P412" s="143">
        <f>O412*H412</f>
        <v>0</v>
      </c>
      <c r="Q412" s="143">
        <v>1.4500000000000001E-2</v>
      </c>
      <c r="R412" s="143">
        <f>Q412*H412</f>
        <v>2.9000000000000001E-2</v>
      </c>
      <c r="S412" s="143">
        <v>0</v>
      </c>
      <c r="T412" s="144">
        <f>S412*H412</f>
        <v>0</v>
      </c>
      <c r="AR412" s="145" t="s">
        <v>558</v>
      </c>
      <c r="AT412" s="145" t="s">
        <v>440</v>
      </c>
      <c r="AU412" s="145" t="s">
        <v>90</v>
      </c>
      <c r="AY412" s="18" t="s">
        <v>358</v>
      </c>
      <c r="BE412" s="146">
        <f>IF(N412="základní",J412,0)</f>
        <v>0</v>
      </c>
      <c r="BF412" s="146">
        <f>IF(N412="snížená",J412,0)</f>
        <v>0</v>
      </c>
      <c r="BG412" s="146">
        <f>IF(N412="zákl. přenesená",J412,0)</f>
        <v>0</v>
      </c>
      <c r="BH412" s="146">
        <f>IF(N412="sníž. přenesená",J412,0)</f>
        <v>0</v>
      </c>
      <c r="BI412" s="146">
        <f>IF(N412="nulová",J412,0)</f>
        <v>0</v>
      </c>
      <c r="BJ412" s="18" t="s">
        <v>90</v>
      </c>
      <c r="BK412" s="146">
        <f>ROUND(I412*H412,2)</f>
        <v>0</v>
      </c>
      <c r="BL412" s="18" t="s">
        <v>454</v>
      </c>
      <c r="BM412" s="145" t="s">
        <v>6764</v>
      </c>
    </row>
    <row r="413" spans="2:65" s="13" customFormat="1" ht="11.25">
      <c r="B413" s="158"/>
      <c r="D413" s="152" t="s">
        <v>368</v>
      </c>
      <c r="E413" s="159" t="s">
        <v>19</v>
      </c>
      <c r="F413" s="160" t="s">
        <v>90</v>
      </c>
      <c r="H413" s="161">
        <v>2</v>
      </c>
      <c r="I413" s="162"/>
      <c r="L413" s="158"/>
      <c r="M413" s="163"/>
      <c r="T413" s="164"/>
      <c r="AT413" s="159" t="s">
        <v>368</v>
      </c>
      <c r="AU413" s="159" t="s">
        <v>90</v>
      </c>
      <c r="AV413" s="13" t="s">
        <v>90</v>
      </c>
      <c r="AW413" s="13" t="s">
        <v>36</v>
      </c>
      <c r="AX413" s="13" t="s">
        <v>84</v>
      </c>
      <c r="AY413" s="159" t="s">
        <v>358</v>
      </c>
    </row>
    <row r="414" spans="2:65" s="1" customFormat="1" ht="37.9" customHeight="1">
      <c r="B414" s="33"/>
      <c r="C414" s="179" t="s">
        <v>958</v>
      </c>
      <c r="D414" s="179" t="s">
        <v>440</v>
      </c>
      <c r="E414" s="180" t="s">
        <v>6765</v>
      </c>
      <c r="F414" s="181" t="s">
        <v>6766</v>
      </c>
      <c r="G414" s="182" t="s">
        <v>504</v>
      </c>
      <c r="H414" s="183">
        <v>2</v>
      </c>
      <c r="I414" s="184"/>
      <c r="J414" s="185">
        <f>ROUND(I414*H414,2)</f>
        <v>0</v>
      </c>
      <c r="K414" s="181" t="s">
        <v>3182</v>
      </c>
      <c r="L414" s="186"/>
      <c r="M414" s="187" t="s">
        <v>19</v>
      </c>
      <c r="N414" s="188" t="s">
        <v>49</v>
      </c>
      <c r="P414" s="143">
        <f>O414*H414</f>
        <v>0</v>
      </c>
      <c r="Q414" s="143">
        <v>1.4500000000000001E-2</v>
      </c>
      <c r="R414" s="143">
        <f>Q414*H414</f>
        <v>2.9000000000000001E-2</v>
      </c>
      <c r="S414" s="143">
        <v>0</v>
      </c>
      <c r="T414" s="144">
        <f>S414*H414</f>
        <v>0</v>
      </c>
      <c r="AR414" s="145" t="s">
        <v>558</v>
      </c>
      <c r="AT414" s="145" t="s">
        <v>440</v>
      </c>
      <c r="AU414" s="145" t="s">
        <v>90</v>
      </c>
      <c r="AY414" s="18" t="s">
        <v>358</v>
      </c>
      <c r="BE414" s="146">
        <f>IF(N414="základní",J414,0)</f>
        <v>0</v>
      </c>
      <c r="BF414" s="146">
        <f>IF(N414="snížená",J414,0)</f>
        <v>0</v>
      </c>
      <c r="BG414" s="146">
        <f>IF(N414="zákl. přenesená",J414,0)</f>
        <v>0</v>
      </c>
      <c r="BH414" s="146">
        <f>IF(N414="sníž. přenesená",J414,0)</f>
        <v>0</v>
      </c>
      <c r="BI414" s="146">
        <f>IF(N414="nulová",J414,0)</f>
        <v>0</v>
      </c>
      <c r="BJ414" s="18" t="s">
        <v>90</v>
      </c>
      <c r="BK414" s="146">
        <f>ROUND(I414*H414,2)</f>
        <v>0</v>
      </c>
      <c r="BL414" s="18" t="s">
        <v>454</v>
      </c>
      <c r="BM414" s="145" t="s">
        <v>6767</v>
      </c>
    </row>
    <row r="415" spans="2:65" s="13" customFormat="1" ht="11.25">
      <c r="B415" s="158"/>
      <c r="D415" s="152" t="s">
        <v>368</v>
      </c>
      <c r="E415" s="159" t="s">
        <v>19</v>
      </c>
      <c r="F415" s="160" t="s">
        <v>90</v>
      </c>
      <c r="H415" s="161">
        <v>2</v>
      </c>
      <c r="I415" s="162"/>
      <c r="L415" s="158"/>
      <c r="M415" s="163"/>
      <c r="T415" s="164"/>
      <c r="AT415" s="159" t="s">
        <v>368</v>
      </c>
      <c r="AU415" s="159" t="s">
        <v>90</v>
      </c>
      <c r="AV415" s="13" t="s">
        <v>90</v>
      </c>
      <c r="AW415" s="13" t="s">
        <v>36</v>
      </c>
      <c r="AX415" s="13" t="s">
        <v>84</v>
      </c>
      <c r="AY415" s="159" t="s">
        <v>358</v>
      </c>
    </row>
    <row r="416" spans="2:65" s="1" customFormat="1" ht="16.5" customHeight="1">
      <c r="B416" s="33"/>
      <c r="C416" s="134" t="s">
        <v>966</v>
      </c>
      <c r="D416" s="134" t="s">
        <v>360</v>
      </c>
      <c r="E416" s="135" t="s">
        <v>3475</v>
      </c>
      <c r="F416" s="136" t="s">
        <v>3476</v>
      </c>
      <c r="G416" s="137" t="s">
        <v>504</v>
      </c>
      <c r="H416" s="138">
        <v>2</v>
      </c>
      <c r="I416" s="139"/>
      <c r="J416" s="140">
        <f>ROUND(I416*H416,2)</f>
        <v>0</v>
      </c>
      <c r="K416" s="136" t="s">
        <v>402</v>
      </c>
      <c r="L416" s="33"/>
      <c r="M416" s="141" t="s">
        <v>19</v>
      </c>
      <c r="N416" s="142" t="s">
        <v>49</v>
      </c>
      <c r="P416" s="143">
        <f>O416*H416</f>
        <v>0</v>
      </c>
      <c r="Q416" s="143">
        <v>0</v>
      </c>
      <c r="R416" s="143">
        <f>Q416*H416</f>
        <v>0</v>
      </c>
      <c r="S416" s="143">
        <v>0</v>
      </c>
      <c r="T416" s="144">
        <f>S416*H416</f>
        <v>0</v>
      </c>
      <c r="AR416" s="145" t="s">
        <v>454</v>
      </c>
      <c r="AT416" s="145" t="s">
        <v>360</v>
      </c>
      <c r="AU416" s="145" t="s">
        <v>90</v>
      </c>
      <c r="AY416" s="18" t="s">
        <v>358</v>
      </c>
      <c r="BE416" s="146">
        <f>IF(N416="základní",J416,0)</f>
        <v>0</v>
      </c>
      <c r="BF416" s="146">
        <f>IF(N416="snížená",J416,0)</f>
        <v>0</v>
      </c>
      <c r="BG416" s="146">
        <f>IF(N416="zákl. přenesená",J416,0)</f>
        <v>0</v>
      </c>
      <c r="BH416" s="146">
        <f>IF(N416="sníž. přenesená",J416,0)</f>
        <v>0</v>
      </c>
      <c r="BI416" s="146">
        <f>IF(N416="nulová",J416,0)</f>
        <v>0</v>
      </c>
      <c r="BJ416" s="18" t="s">
        <v>90</v>
      </c>
      <c r="BK416" s="146">
        <f>ROUND(I416*H416,2)</f>
        <v>0</v>
      </c>
      <c r="BL416" s="18" t="s">
        <v>454</v>
      </c>
      <c r="BM416" s="145" t="s">
        <v>6768</v>
      </c>
    </row>
    <row r="417" spans="2:65" s="1" customFormat="1" ht="11.25">
      <c r="B417" s="33"/>
      <c r="D417" s="147" t="s">
        <v>366</v>
      </c>
      <c r="F417" s="148" t="s">
        <v>3478</v>
      </c>
      <c r="I417" s="149"/>
      <c r="L417" s="33"/>
      <c r="M417" s="150"/>
      <c r="T417" s="54"/>
      <c r="AT417" s="18" t="s">
        <v>366</v>
      </c>
      <c r="AU417" s="18" t="s">
        <v>90</v>
      </c>
    </row>
    <row r="418" spans="2:65" s="1" customFormat="1" ht="37.9" customHeight="1">
      <c r="B418" s="33"/>
      <c r="C418" s="179" t="s">
        <v>972</v>
      </c>
      <c r="D418" s="179" t="s">
        <v>440</v>
      </c>
      <c r="E418" s="180" t="s">
        <v>6769</v>
      </c>
      <c r="F418" s="181" t="s">
        <v>6770</v>
      </c>
      <c r="G418" s="182" t="s">
        <v>504</v>
      </c>
      <c r="H418" s="183">
        <v>2</v>
      </c>
      <c r="I418" s="184"/>
      <c r="J418" s="185">
        <f>ROUND(I418*H418,2)</f>
        <v>0</v>
      </c>
      <c r="K418" s="181" t="s">
        <v>3182</v>
      </c>
      <c r="L418" s="186"/>
      <c r="M418" s="187" t="s">
        <v>19</v>
      </c>
      <c r="N418" s="188" t="s">
        <v>49</v>
      </c>
      <c r="P418" s="143">
        <f>O418*H418</f>
        <v>0</v>
      </c>
      <c r="Q418" s="143">
        <v>1.2800000000000001E-3</v>
      </c>
      <c r="R418" s="143">
        <f>Q418*H418</f>
        <v>2.5600000000000002E-3</v>
      </c>
      <c r="S418" s="143">
        <v>0</v>
      </c>
      <c r="T418" s="144">
        <f>S418*H418</f>
        <v>0</v>
      </c>
      <c r="AR418" s="145" t="s">
        <v>558</v>
      </c>
      <c r="AT418" s="145" t="s">
        <v>440</v>
      </c>
      <c r="AU418" s="145" t="s">
        <v>90</v>
      </c>
      <c r="AY418" s="18" t="s">
        <v>358</v>
      </c>
      <c r="BE418" s="146">
        <f>IF(N418="základní",J418,0)</f>
        <v>0</v>
      </c>
      <c r="BF418" s="146">
        <f>IF(N418="snížená",J418,0)</f>
        <v>0</v>
      </c>
      <c r="BG418" s="146">
        <f>IF(N418="zákl. přenesená",J418,0)</f>
        <v>0</v>
      </c>
      <c r="BH418" s="146">
        <f>IF(N418="sníž. přenesená",J418,0)</f>
        <v>0</v>
      </c>
      <c r="BI418" s="146">
        <f>IF(N418="nulová",J418,0)</f>
        <v>0</v>
      </c>
      <c r="BJ418" s="18" t="s">
        <v>90</v>
      </c>
      <c r="BK418" s="146">
        <f>ROUND(I418*H418,2)</f>
        <v>0</v>
      </c>
      <c r="BL418" s="18" t="s">
        <v>454</v>
      </c>
      <c r="BM418" s="145" t="s">
        <v>6771</v>
      </c>
    </row>
    <row r="419" spans="2:65" s="13" customFormat="1" ht="11.25">
      <c r="B419" s="158"/>
      <c r="D419" s="152" t="s">
        <v>368</v>
      </c>
      <c r="E419" s="159" t="s">
        <v>19</v>
      </c>
      <c r="F419" s="160" t="s">
        <v>90</v>
      </c>
      <c r="H419" s="161">
        <v>2</v>
      </c>
      <c r="I419" s="162"/>
      <c r="L419" s="158"/>
      <c r="M419" s="163"/>
      <c r="T419" s="164"/>
      <c r="AT419" s="159" t="s">
        <v>368</v>
      </c>
      <c r="AU419" s="159" t="s">
        <v>90</v>
      </c>
      <c r="AV419" s="13" t="s">
        <v>90</v>
      </c>
      <c r="AW419" s="13" t="s">
        <v>36</v>
      </c>
      <c r="AX419" s="13" t="s">
        <v>84</v>
      </c>
      <c r="AY419" s="159" t="s">
        <v>358</v>
      </c>
    </row>
    <row r="420" spans="2:65" s="1" customFormat="1" ht="16.5" customHeight="1">
      <c r="B420" s="33"/>
      <c r="C420" s="134" t="s">
        <v>977</v>
      </c>
      <c r="D420" s="134" t="s">
        <v>360</v>
      </c>
      <c r="E420" s="135" t="s">
        <v>6772</v>
      </c>
      <c r="F420" s="136" t="s">
        <v>6773</v>
      </c>
      <c r="G420" s="137" t="s">
        <v>504</v>
      </c>
      <c r="H420" s="138">
        <v>1</v>
      </c>
      <c r="I420" s="139"/>
      <c r="J420" s="140">
        <f>ROUND(I420*H420,2)</f>
        <v>0</v>
      </c>
      <c r="K420" s="136" t="s">
        <v>402</v>
      </c>
      <c r="L420" s="33"/>
      <c r="M420" s="141" t="s">
        <v>19</v>
      </c>
      <c r="N420" s="142" t="s">
        <v>49</v>
      </c>
      <c r="P420" s="143">
        <f>O420*H420</f>
        <v>0</v>
      </c>
      <c r="Q420" s="143">
        <v>8.0000000000000007E-5</v>
      </c>
      <c r="R420" s="143">
        <f>Q420*H420</f>
        <v>8.0000000000000007E-5</v>
      </c>
      <c r="S420" s="143">
        <v>0</v>
      </c>
      <c r="T420" s="144">
        <f>S420*H420</f>
        <v>0</v>
      </c>
      <c r="AR420" s="145" t="s">
        <v>454</v>
      </c>
      <c r="AT420" s="145" t="s">
        <v>360</v>
      </c>
      <c r="AU420" s="145" t="s">
        <v>90</v>
      </c>
      <c r="AY420" s="18" t="s">
        <v>358</v>
      </c>
      <c r="BE420" s="146">
        <f>IF(N420="základní",J420,0)</f>
        <v>0</v>
      </c>
      <c r="BF420" s="146">
        <f>IF(N420="snížená",J420,0)</f>
        <v>0</v>
      </c>
      <c r="BG420" s="146">
        <f>IF(N420="zákl. přenesená",J420,0)</f>
        <v>0</v>
      </c>
      <c r="BH420" s="146">
        <f>IF(N420="sníž. přenesená",J420,0)</f>
        <v>0</v>
      </c>
      <c r="BI420" s="146">
        <f>IF(N420="nulová",J420,0)</f>
        <v>0</v>
      </c>
      <c r="BJ420" s="18" t="s">
        <v>90</v>
      </c>
      <c r="BK420" s="146">
        <f>ROUND(I420*H420,2)</f>
        <v>0</v>
      </c>
      <c r="BL420" s="18" t="s">
        <v>454</v>
      </c>
      <c r="BM420" s="145" t="s">
        <v>6774</v>
      </c>
    </row>
    <row r="421" spans="2:65" s="1" customFormat="1" ht="11.25">
      <c r="B421" s="33"/>
      <c r="D421" s="147" t="s">
        <v>366</v>
      </c>
      <c r="F421" s="148" t="s">
        <v>6775</v>
      </c>
      <c r="I421" s="149"/>
      <c r="L421" s="33"/>
      <c r="M421" s="150"/>
      <c r="T421" s="54"/>
      <c r="AT421" s="18" t="s">
        <v>366</v>
      </c>
      <c r="AU421" s="18" t="s">
        <v>90</v>
      </c>
    </row>
    <row r="422" spans="2:65" s="1" customFormat="1" ht="49.15" customHeight="1">
      <c r="B422" s="33"/>
      <c r="C422" s="179" t="s">
        <v>983</v>
      </c>
      <c r="D422" s="179" t="s">
        <v>440</v>
      </c>
      <c r="E422" s="180" t="s">
        <v>6776</v>
      </c>
      <c r="F422" s="181" t="s">
        <v>6777</v>
      </c>
      <c r="G422" s="182" t="s">
        <v>504</v>
      </c>
      <c r="H422" s="183">
        <v>1</v>
      </c>
      <c r="I422" s="184"/>
      <c r="J422" s="185">
        <f>ROUND(I422*H422,2)</f>
        <v>0</v>
      </c>
      <c r="K422" s="181" t="s">
        <v>3182</v>
      </c>
      <c r="L422" s="186"/>
      <c r="M422" s="187" t="s">
        <v>19</v>
      </c>
      <c r="N422" s="188" t="s">
        <v>49</v>
      </c>
      <c r="P422" s="143">
        <f>O422*H422</f>
        <v>0</v>
      </c>
      <c r="Q422" s="143">
        <v>9.7000000000000003E-3</v>
      </c>
      <c r="R422" s="143">
        <f>Q422*H422</f>
        <v>9.7000000000000003E-3</v>
      </c>
      <c r="S422" s="143">
        <v>0</v>
      </c>
      <c r="T422" s="144">
        <f>S422*H422</f>
        <v>0</v>
      </c>
      <c r="AR422" s="145" t="s">
        <v>558</v>
      </c>
      <c r="AT422" s="145" t="s">
        <v>440</v>
      </c>
      <c r="AU422" s="145" t="s">
        <v>90</v>
      </c>
      <c r="AY422" s="18" t="s">
        <v>358</v>
      </c>
      <c r="BE422" s="146">
        <f>IF(N422="základní",J422,0)</f>
        <v>0</v>
      </c>
      <c r="BF422" s="146">
        <f>IF(N422="snížená",J422,0)</f>
        <v>0</v>
      </c>
      <c r="BG422" s="146">
        <f>IF(N422="zákl. přenesená",J422,0)</f>
        <v>0</v>
      </c>
      <c r="BH422" s="146">
        <f>IF(N422="sníž. přenesená",J422,0)</f>
        <v>0</v>
      </c>
      <c r="BI422" s="146">
        <f>IF(N422="nulová",J422,0)</f>
        <v>0</v>
      </c>
      <c r="BJ422" s="18" t="s">
        <v>90</v>
      </c>
      <c r="BK422" s="146">
        <f>ROUND(I422*H422,2)</f>
        <v>0</v>
      </c>
      <c r="BL422" s="18" t="s">
        <v>454</v>
      </c>
      <c r="BM422" s="145" t="s">
        <v>6778</v>
      </c>
    </row>
    <row r="423" spans="2:65" s="13" customFormat="1" ht="11.25">
      <c r="B423" s="158"/>
      <c r="D423" s="152" t="s">
        <v>368</v>
      </c>
      <c r="E423" s="159" t="s">
        <v>19</v>
      </c>
      <c r="F423" s="160" t="s">
        <v>84</v>
      </c>
      <c r="H423" s="161">
        <v>1</v>
      </c>
      <c r="I423" s="162"/>
      <c r="L423" s="158"/>
      <c r="M423" s="163"/>
      <c r="T423" s="164"/>
      <c r="AT423" s="159" t="s">
        <v>368</v>
      </c>
      <c r="AU423" s="159" t="s">
        <v>90</v>
      </c>
      <c r="AV423" s="13" t="s">
        <v>90</v>
      </c>
      <c r="AW423" s="13" t="s">
        <v>36</v>
      </c>
      <c r="AX423" s="13" t="s">
        <v>84</v>
      </c>
      <c r="AY423" s="159" t="s">
        <v>358</v>
      </c>
    </row>
    <row r="424" spans="2:65" s="1" customFormat="1" ht="21.75" customHeight="1">
      <c r="B424" s="33"/>
      <c r="C424" s="134" t="s">
        <v>989</v>
      </c>
      <c r="D424" s="134" t="s">
        <v>360</v>
      </c>
      <c r="E424" s="135" t="s">
        <v>3482</v>
      </c>
      <c r="F424" s="136" t="s">
        <v>3483</v>
      </c>
      <c r="G424" s="137" t="s">
        <v>504</v>
      </c>
      <c r="H424" s="138">
        <v>7</v>
      </c>
      <c r="I424" s="139"/>
      <c r="J424" s="140">
        <f>ROUND(I424*H424,2)</f>
        <v>0</v>
      </c>
      <c r="K424" s="136" t="s">
        <v>402</v>
      </c>
      <c r="L424" s="33"/>
      <c r="M424" s="141" t="s">
        <v>19</v>
      </c>
      <c r="N424" s="142" t="s">
        <v>49</v>
      </c>
      <c r="P424" s="143">
        <f>O424*H424</f>
        <v>0</v>
      </c>
      <c r="Q424" s="143">
        <v>1.73E-3</v>
      </c>
      <c r="R424" s="143">
        <f>Q424*H424</f>
        <v>1.2109999999999999E-2</v>
      </c>
      <c r="S424" s="143">
        <v>0</v>
      </c>
      <c r="T424" s="144">
        <f>S424*H424</f>
        <v>0</v>
      </c>
      <c r="AR424" s="145" t="s">
        <v>454</v>
      </c>
      <c r="AT424" s="145" t="s">
        <v>360</v>
      </c>
      <c r="AU424" s="145" t="s">
        <v>90</v>
      </c>
      <c r="AY424" s="18" t="s">
        <v>358</v>
      </c>
      <c r="BE424" s="146">
        <f>IF(N424="základní",J424,0)</f>
        <v>0</v>
      </c>
      <c r="BF424" s="146">
        <f>IF(N424="snížená",J424,0)</f>
        <v>0</v>
      </c>
      <c r="BG424" s="146">
        <f>IF(N424="zákl. přenesená",J424,0)</f>
        <v>0</v>
      </c>
      <c r="BH424" s="146">
        <f>IF(N424="sníž. přenesená",J424,0)</f>
        <v>0</v>
      </c>
      <c r="BI424" s="146">
        <f>IF(N424="nulová",J424,0)</f>
        <v>0</v>
      </c>
      <c r="BJ424" s="18" t="s">
        <v>90</v>
      </c>
      <c r="BK424" s="146">
        <f>ROUND(I424*H424,2)</f>
        <v>0</v>
      </c>
      <c r="BL424" s="18" t="s">
        <v>454</v>
      </c>
      <c r="BM424" s="145" t="s">
        <v>6779</v>
      </c>
    </row>
    <row r="425" spans="2:65" s="1" customFormat="1" ht="11.25">
      <c r="B425" s="33"/>
      <c r="D425" s="147" t="s">
        <v>366</v>
      </c>
      <c r="F425" s="148" t="s">
        <v>3485</v>
      </c>
      <c r="I425" s="149"/>
      <c r="L425" s="33"/>
      <c r="M425" s="150"/>
      <c r="T425" s="54"/>
      <c r="AT425" s="18" t="s">
        <v>366</v>
      </c>
      <c r="AU425" s="18" t="s">
        <v>90</v>
      </c>
    </row>
    <row r="426" spans="2:65" s="13" customFormat="1" ht="11.25">
      <c r="B426" s="158"/>
      <c r="D426" s="152" t="s">
        <v>368</v>
      </c>
      <c r="E426" s="159" t="s">
        <v>19</v>
      </c>
      <c r="F426" s="160" t="s">
        <v>6780</v>
      </c>
      <c r="H426" s="161">
        <v>7</v>
      </c>
      <c r="I426" s="162"/>
      <c r="L426" s="158"/>
      <c r="M426" s="163"/>
      <c r="T426" s="164"/>
      <c r="AT426" s="159" t="s">
        <v>368</v>
      </c>
      <c r="AU426" s="159" t="s">
        <v>90</v>
      </c>
      <c r="AV426" s="13" t="s">
        <v>90</v>
      </c>
      <c r="AW426" s="13" t="s">
        <v>36</v>
      </c>
      <c r="AX426" s="13" t="s">
        <v>84</v>
      </c>
      <c r="AY426" s="159" t="s">
        <v>358</v>
      </c>
    </row>
    <row r="427" spans="2:65" s="1" customFormat="1" ht="37.9" customHeight="1">
      <c r="B427" s="33"/>
      <c r="C427" s="179" t="s">
        <v>995</v>
      </c>
      <c r="D427" s="179" t="s">
        <v>440</v>
      </c>
      <c r="E427" s="180" t="s">
        <v>6781</v>
      </c>
      <c r="F427" s="181" t="s">
        <v>6782</v>
      </c>
      <c r="G427" s="182" t="s">
        <v>504</v>
      </c>
      <c r="H427" s="183">
        <v>2</v>
      </c>
      <c r="I427" s="184"/>
      <c r="J427" s="185">
        <f>ROUND(I427*H427,2)</f>
        <v>0</v>
      </c>
      <c r="K427" s="181" t="s">
        <v>3182</v>
      </c>
      <c r="L427" s="186"/>
      <c r="M427" s="187" t="s">
        <v>19</v>
      </c>
      <c r="N427" s="188" t="s">
        <v>49</v>
      </c>
      <c r="P427" s="143">
        <f>O427*H427</f>
        <v>0</v>
      </c>
      <c r="Q427" s="143">
        <v>1.2E-2</v>
      </c>
      <c r="R427" s="143">
        <f>Q427*H427</f>
        <v>2.4E-2</v>
      </c>
      <c r="S427" s="143">
        <v>0</v>
      </c>
      <c r="T427" s="144">
        <f>S427*H427</f>
        <v>0</v>
      </c>
      <c r="AR427" s="145" t="s">
        <v>558</v>
      </c>
      <c r="AT427" s="145" t="s">
        <v>440</v>
      </c>
      <c r="AU427" s="145" t="s">
        <v>90</v>
      </c>
      <c r="AY427" s="18" t="s">
        <v>358</v>
      </c>
      <c r="BE427" s="146">
        <f>IF(N427="základní",J427,0)</f>
        <v>0</v>
      </c>
      <c r="BF427" s="146">
        <f>IF(N427="snížená",J427,0)</f>
        <v>0</v>
      </c>
      <c r="BG427" s="146">
        <f>IF(N427="zákl. přenesená",J427,0)</f>
        <v>0</v>
      </c>
      <c r="BH427" s="146">
        <f>IF(N427="sníž. přenesená",J427,0)</f>
        <v>0</v>
      </c>
      <c r="BI427" s="146">
        <f>IF(N427="nulová",J427,0)</f>
        <v>0</v>
      </c>
      <c r="BJ427" s="18" t="s">
        <v>90</v>
      </c>
      <c r="BK427" s="146">
        <f>ROUND(I427*H427,2)</f>
        <v>0</v>
      </c>
      <c r="BL427" s="18" t="s">
        <v>454</v>
      </c>
      <c r="BM427" s="145" t="s">
        <v>6783</v>
      </c>
    </row>
    <row r="428" spans="2:65" s="13" customFormat="1" ht="11.25">
      <c r="B428" s="158"/>
      <c r="D428" s="152" t="s">
        <v>368</v>
      </c>
      <c r="E428" s="159" t="s">
        <v>19</v>
      </c>
      <c r="F428" s="160" t="s">
        <v>90</v>
      </c>
      <c r="H428" s="161">
        <v>2</v>
      </c>
      <c r="I428" s="162"/>
      <c r="L428" s="158"/>
      <c r="M428" s="163"/>
      <c r="T428" s="164"/>
      <c r="AT428" s="159" t="s">
        <v>368</v>
      </c>
      <c r="AU428" s="159" t="s">
        <v>90</v>
      </c>
      <c r="AV428" s="13" t="s">
        <v>90</v>
      </c>
      <c r="AW428" s="13" t="s">
        <v>36</v>
      </c>
      <c r="AX428" s="13" t="s">
        <v>84</v>
      </c>
      <c r="AY428" s="159" t="s">
        <v>358</v>
      </c>
    </row>
    <row r="429" spans="2:65" s="1" customFormat="1" ht="37.9" customHeight="1">
      <c r="B429" s="33"/>
      <c r="C429" s="179" t="s">
        <v>1000</v>
      </c>
      <c r="D429" s="179" t="s">
        <v>440</v>
      </c>
      <c r="E429" s="180" t="s">
        <v>6784</v>
      </c>
      <c r="F429" s="181" t="s">
        <v>6785</v>
      </c>
      <c r="G429" s="182" t="s">
        <v>504</v>
      </c>
      <c r="H429" s="183">
        <v>5</v>
      </c>
      <c r="I429" s="184"/>
      <c r="J429" s="185">
        <f>ROUND(I429*H429,2)</f>
        <v>0</v>
      </c>
      <c r="K429" s="181" t="s">
        <v>3182</v>
      </c>
      <c r="L429" s="186"/>
      <c r="M429" s="187" t="s">
        <v>19</v>
      </c>
      <c r="N429" s="188" t="s">
        <v>49</v>
      </c>
      <c r="P429" s="143">
        <f>O429*H429</f>
        <v>0</v>
      </c>
      <c r="Q429" s="143">
        <v>1.2E-2</v>
      </c>
      <c r="R429" s="143">
        <f>Q429*H429</f>
        <v>0.06</v>
      </c>
      <c r="S429" s="143">
        <v>0</v>
      </c>
      <c r="T429" s="144">
        <f>S429*H429</f>
        <v>0</v>
      </c>
      <c r="AR429" s="145" t="s">
        <v>558</v>
      </c>
      <c r="AT429" s="145" t="s">
        <v>440</v>
      </c>
      <c r="AU429" s="145" t="s">
        <v>90</v>
      </c>
      <c r="AY429" s="18" t="s">
        <v>358</v>
      </c>
      <c r="BE429" s="146">
        <f>IF(N429="základní",J429,0)</f>
        <v>0</v>
      </c>
      <c r="BF429" s="146">
        <f>IF(N429="snížená",J429,0)</f>
        <v>0</v>
      </c>
      <c r="BG429" s="146">
        <f>IF(N429="zákl. přenesená",J429,0)</f>
        <v>0</v>
      </c>
      <c r="BH429" s="146">
        <f>IF(N429="sníž. přenesená",J429,0)</f>
        <v>0</v>
      </c>
      <c r="BI429" s="146">
        <f>IF(N429="nulová",J429,0)</f>
        <v>0</v>
      </c>
      <c r="BJ429" s="18" t="s">
        <v>90</v>
      </c>
      <c r="BK429" s="146">
        <f>ROUND(I429*H429,2)</f>
        <v>0</v>
      </c>
      <c r="BL429" s="18" t="s">
        <v>454</v>
      </c>
      <c r="BM429" s="145" t="s">
        <v>6786</v>
      </c>
    </row>
    <row r="430" spans="2:65" s="13" customFormat="1" ht="11.25">
      <c r="B430" s="158"/>
      <c r="D430" s="152" t="s">
        <v>368</v>
      </c>
      <c r="E430" s="159" t="s">
        <v>19</v>
      </c>
      <c r="F430" s="160" t="s">
        <v>388</v>
      </c>
      <c r="H430" s="161">
        <v>5</v>
      </c>
      <c r="I430" s="162"/>
      <c r="L430" s="158"/>
      <c r="M430" s="163"/>
      <c r="T430" s="164"/>
      <c r="AT430" s="159" t="s">
        <v>368</v>
      </c>
      <c r="AU430" s="159" t="s">
        <v>90</v>
      </c>
      <c r="AV430" s="13" t="s">
        <v>90</v>
      </c>
      <c r="AW430" s="13" t="s">
        <v>36</v>
      </c>
      <c r="AX430" s="13" t="s">
        <v>84</v>
      </c>
      <c r="AY430" s="159" t="s">
        <v>358</v>
      </c>
    </row>
    <row r="431" spans="2:65" s="1" customFormat="1" ht="16.5" customHeight="1">
      <c r="B431" s="33"/>
      <c r="C431" s="134" t="s">
        <v>1006</v>
      </c>
      <c r="D431" s="134" t="s">
        <v>360</v>
      </c>
      <c r="E431" s="135" t="s">
        <v>6787</v>
      </c>
      <c r="F431" s="136" t="s">
        <v>6788</v>
      </c>
      <c r="G431" s="137" t="s">
        <v>504</v>
      </c>
      <c r="H431" s="138">
        <v>2</v>
      </c>
      <c r="I431" s="139"/>
      <c r="J431" s="140">
        <f>ROUND(I431*H431,2)</f>
        <v>0</v>
      </c>
      <c r="K431" s="136" t="s">
        <v>402</v>
      </c>
      <c r="L431" s="33"/>
      <c r="M431" s="141" t="s">
        <v>19</v>
      </c>
      <c r="N431" s="142" t="s">
        <v>49</v>
      </c>
      <c r="P431" s="143">
        <f>O431*H431</f>
        <v>0</v>
      </c>
      <c r="Q431" s="143">
        <v>5.8300000000000001E-3</v>
      </c>
      <c r="R431" s="143">
        <f>Q431*H431</f>
        <v>1.166E-2</v>
      </c>
      <c r="S431" s="143">
        <v>0</v>
      </c>
      <c r="T431" s="144">
        <f>S431*H431</f>
        <v>0</v>
      </c>
      <c r="AR431" s="145" t="s">
        <v>454</v>
      </c>
      <c r="AT431" s="145" t="s">
        <v>360</v>
      </c>
      <c r="AU431" s="145" t="s">
        <v>90</v>
      </c>
      <c r="AY431" s="18" t="s">
        <v>358</v>
      </c>
      <c r="BE431" s="146">
        <f>IF(N431="základní",J431,0)</f>
        <v>0</v>
      </c>
      <c r="BF431" s="146">
        <f>IF(N431="snížená",J431,0)</f>
        <v>0</v>
      </c>
      <c r="BG431" s="146">
        <f>IF(N431="zákl. přenesená",J431,0)</f>
        <v>0</v>
      </c>
      <c r="BH431" s="146">
        <f>IF(N431="sníž. přenesená",J431,0)</f>
        <v>0</v>
      </c>
      <c r="BI431" s="146">
        <f>IF(N431="nulová",J431,0)</f>
        <v>0</v>
      </c>
      <c r="BJ431" s="18" t="s">
        <v>90</v>
      </c>
      <c r="BK431" s="146">
        <f>ROUND(I431*H431,2)</f>
        <v>0</v>
      </c>
      <c r="BL431" s="18" t="s">
        <v>454</v>
      </c>
      <c r="BM431" s="145" t="s">
        <v>6789</v>
      </c>
    </row>
    <row r="432" spans="2:65" s="1" customFormat="1" ht="11.25">
      <c r="B432" s="33"/>
      <c r="D432" s="147" t="s">
        <v>366</v>
      </c>
      <c r="F432" s="148" t="s">
        <v>6790</v>
      </c>
      <c r="I432" s="149"/>
      <c r="L432" s="33"/>
      <c r="M432" s="150"/>
      <c r="T432" s="54"/>
      <c r="AT432" s="18" t="s">
        <v>366</v>
      </c>
      <c r="AU432" s="18" t="s">
        <v>90</v>
      </c>
    </row>
    <row r="433" spans="2:65" s="1" customFormat="1" ht="37.9" customHeight="1">
      <c r="B433" s="33"/>
      <c r="C433" s="179" t="s">
        <v>1011</v>
      </c>
      <c r="D433" s="179" t="s">
        <v>440</v>
      </c>
      <c r="E433" s="180" t="s">
        <v>6791</v>
      </c>
      <c r="F433" s="181" t="s">
        <v>6792</v>
      </c>
      <c r="G433" s="182" t="s">
        <v>504</v>
      </c>
      <c r="H433" s="183">
        <v>2</v>
      </c>
      <c r="I433" s="184"/>
      <c r="J433" s="185">
        <f>ROUND(I433*H433,2)</f>
        <v>0</v>
      </c>
      <c r="K433" s="181" t="s">
        <v>3182</v>
      </c>
      <c r="L433" s="186"/>
      <c r="M433" s="187" t="s">
        <v>19</v>
      </c>
      <c r="N433" s="188" t="s">
        <v>49</v>
      </c>
      <c r="P433" s="143">
        <f>O433*H433</f>
        <v>0</v>
      </c>
      <c r="Q433" s="143">
        <v>1.4999999999999999E-2</v>
      </c>
      <c r="R433" s="143">
        <f>Q433*H433</f>
        <v>0.03</v>
      </c>
      <c r="S433" s="143">
        <v>0</v>
      </c>
      <c r="T433" s="144">
        <f>S433*H433</f>
        <v>0</v>
      </c>
      <c r="AR433" s="145" t="s">
        <v>558</v>
      </c>
      <c r="AT433" s="145" t="s">
        <v>440</v>
      </c>
      <c r="AU433" s="145" t="s">
        <v>90</v>
      </c>
      <c r="AY433" s="18" t="s">
        <v>358</v>
      </c>
      <c r="BE433" s="146">
        <f>IF(N433="základní",J433,0)</f>
        <v>0</v>
      </c>
      <c r="BF433" s="146">
        <f>IF(N433="snížená",J433,0)</f>
        <v>0</v>
      </c>
      <c r="BG433" s="146">
        <f>IF(N433="zákl. přenesená",J433,0)</f>
        <v>0</v>
      </c>
      <c r="BH433" s="146">
        <f>IF(N433="sníž. přenesená",J433,0)</f>
        <v>0</v>
      </c>
      <c r="BI433" s="146">
        <f>IF(N433="nulová",J433,0)</f>
        <v>0</v>
      </c>
      <c r="BJ433" s="18" t="s">
        <v>90</v>
      </c>
      <c r="BK433" s="146">
        <f>ROUND(I433*H433,2)</f>
        <v>0</v>
      </c>
      <c r="BL433" s="18" t="s">
        <v>454</v>
      </c>
      <c r="BM433" s="145" t="s">
        <v>6793</v>
      </c>
    </row>
    <row r="434" spans="2:65" s="13" customFormat="1" ht="11.25">
      <c r="B434" s="158"/>
      <c r="D434" s="152" t="s">
        <v>368</v>
      </c>
      <c r="E434" s="159" t="s">
        <v>19</v>
      </c>
      <c r="F434" s="160" t="s">
        <v>90</v>
      </c>
      <c r="H434" s="161">
        <v>2</v>
      </c>
      <c r="I434" s="162"/>
      <c r="L434" s="158"/>
      <c r="M434" s="163"/>
      <c r="T434" s="164"/>
      <c r="AT434" s="159" t="s">
        <v>368</v>
      </c>
      <c r="AU434" s="159" t="s">
        <v>90</v>
      </c>
      <c r="AV434" s="13" t="s">
        <v>90</v>
      </c>
      <c r="AW434" s="13" t="s">
        <v>36</v>
      </c>
      <c r="AX434" s="13" t="s">
        <v>84</v>
      </c>
      <c r="AY434" s="159" t="s">
        <v>358</v>
      </c>
    </row>
    <row r="435" spans="2:65" s="1" customFormat="1" ht="16.5" customHeight="1">
      <c r="B435" s="33"/>
      <c r="C435" s="134" t="s">
        <v>1016</v>
      </c>
      <c r="D435" s="134" t="s">
        <v>360</v>
      </c>
      <c r="E435" s="135" t="s">
        <v>3500</v>
      </c>
      <c r="F435" s="136" t="s">
        <v>3501</v>
      </c>
      <c r="G435" s="137" t="s">
        <v>504</v>
      </c>
      <c r="H435" s="138">
        <v>2</v>
      </c>
      <c r="I435" s="139"/>
      <c r="J435" s="140">
        <f>ROUND(I435*H435,2)</f>
        <v>0</v>
      </c>
      <c r="K435" s="136" t="s">
        <v>402</v>
      </c>
      <c r="L435" s="33"/>
      <c r="M435" s="141" t="s">
        <v>19</v>
      </c>
      <c r="N435" s="142" t="s">
        <v>49</v>
      </c>
      <c r="P435" s="143">
        <f>O435*H435</f>
        <v>0</v>
      </c>
      <c r="Q435" s="143">
        <v>1.7000000000000001E-4</v>
      </c>
      <c r="R435" s="143">
        <f>Q435*H435</f>
        <v>3.4000000000000002E-4</v>
      </c>
      <c r="S435" s="143">
        <v>0</v>
      </c>
      <c r="T435" s="144">
        <f>S435*H435</f>
        <v>0</v>
      </c>
      <c r="AR435" s="145" t="s">
        <v>454</v>
      </c>
      <c r="AT435" s="145" t="s">
        <v>360</v>
      </c>
      <c r="AU435" s="145" t="s">
        <v>90</v>
      </c>
      <c r="AY435" s="18" t="s">
        <v>358</v>
      </c>
      <c r="BE435" s="146">
        <f>IF(N435="základní",J435,0)</f>
        <v>0</v>
      </c>
      <c r="BF435" s="146">
        <f>IF(N435="snížená",J435,0)</f>
        <v>0</v>
      </c>
      <c r="BG435" s="146">
        <f>IF(N435="zákl. přenesená",J435,0)</f>
        <v>0</v>
      </c>
      <c r="BH435" s="146">
        <f>IF(N435="sníž. přenesená",J435,0)</f>
        <v>0</v>
      </c>
      <c r="BI435" s="146">
        <f>IF(N435="nulová",J435,0)</f>
        <v>0</v>
      </c>
      <c r="BJ435" s="18" t="s">
        <v>90</v>
      </c>
      <c r="BK435" s="146">
        <f>ROUND(I435*H435,2)</f>
        <v>0</v>
      </c>
      <c r="BL435" s="18" t="s">
        <v>454</v>
      </c>
      <c r="BM435" s="145" t="s">
        <v>6794</v>
      </c>
    </row>
    <row r="436" spans="2:65" s="1" customFormat="1" ht="11.25">
      <c r="B436" s="33"/>
      <c r="D436" s="147" t="s">
        <v>366</v>
      </c>
      <c r="F436" s="148" t="s">
        <v>3503</v>
      </c>
      <c r="I436" s="149"/>
      <c r="L436" s="33"/>
      <c r="M436" s="150"/>
      <c r="T436" s="54"/>
      <c r="AT436" s="18" t="s">
        <v>366</v>
      </c>
      <c r="AU436" s="18" t="s">
        <v>90</v>
      </c>
    </row>
    <row r="437" spans="2:65" s="1" customFormat="1" ht="37.9" customHeight="1">
      <c r="B437" s="33"/>
      <c r="C437" s="179" t="s">
        <v>1021</v>
      </c>
      <c r="D437" s="179" t="s">
        <v>440</v>
      </c>
      <c r="E437" s="180" t="s">
        <v>6795</v>
      </c>
      <c r="F437" s="181" t="s">
        <v>6796</v>
      </c>
      <c r="G437" s="182" t="s">
        <v>504</v>
      </c>
      <c r="H437" s="183">
        <v>2</v>
      </c>
      <c r="I437" s="184"/>
      <c r="J437" s="185">
        <f>ROUND(I437*H437,2)</f>
        <v>0</v>
      </c>
      <c r="K437" s="181" t="s">
        <v>3182</v>
      </c>
      <c r="L437" s="186"/>
      <c r="M437" s="187" t="s">
        <v>19</v>
      </c>
      <c r="N437" s="188" t="s">
        <v>49</v>
      </c>
      <c r="P437" s="143">
        <f>O437*H437</f>
        <v>0</v>
      </c>
      <c r="Q437" s="143">
        <v>1.7000000000000001E-2</v>
      </c>
      <c r="R437" s="143">
        <f>Q437*H437</f>
        <v>3.4000000000000002E-2</v>
      </c>
      <c r="S437" s="143">
        <v>0</v>
      </c>
      <c r="T437" s="144">
        <f>S437*H437</f>
        <v>0</v>
      </c>
      <c r="AR437" s="145" t="s">
        <v>558</v>
      </c>
      <c r="AT437" s="145" t="s">
        <v>440</v>
      </c>
      <c r="AU437" s="145" t="s">
        <v>90</v>
      </c>
      <c r="AY437" s="18" t="s">
        <v>358</v>
      </c>
      <c r="BE437" s="146">
        <f>IF(N437="základní",J437,0)</f>
        <v>0</v>
      </c>
      <c r="BF437" s="146">
        <f>IF(N437="snížená",J437,0)</f>
        <v>0</v>
      </c>
      <c r="BG437" s="146">
        <f>IF(N437="zákl. přenesená",J437,0)</f>
        <v>0</v>
      </c>
      <c r="BH437" s="146">
        <f>IF(N437="sníž. přenesená",J437,0)</f>
        <v>0</v>
      </c>
      <c r="BI437" s="146">
        <f>IF(N437="nulová",J437,0)</f>
        <v>0</v>
      </c>
      <c r="BJ437" s="18" t="s">
        <v>90</v>
      </c>
      <c r="BK437" s="146">
        <f>ROUND(I437*H437,2)</f>
        <v>0</v>
      </c>
      <c r="BL437" s="18" t="s">
        <v>454</v>
      </c>
      <c r="BM437" s="145" t="s">
        <v>6797</v>
      </c>
    </row>
    <row r="438" spans="2:65" s="13" customFormat="1" ht="11.25">
      <c r="B438" s="158"/>
      <c r="D438" s="152" t="s">
        <v>368</v>
      </c>
      <c r="E438" s="159" t="s">
        <v>19</v>
      </c>
      <c r="F438" s="160" t="s">
        <v>90</v>
      </c>
      <c r="H438" s="161">
        <v>2</v>
      </c>
      <c r="I438" s="162"/>
      <c r="L438" s="158"/>
      <c r="M438" s="163"/>
      <c r="T438" s="164"/>
      <c r="AT438" s="159" t="s">
        <v>368</v>
      </c>
      <c r="AU438" s="159" t="s">
        <v>90</v>
      </c>
      <c r="AV438" s="13" t="s">
        <v>90</v>
      </c>
      <c r="AW438" s="13" t="s">
        <v>36</v>
      </c>
      <c r="AX438" s="13" t="s">
        <v>84</v>
      </c>
      <c r="AY438" s="159" t="s">
        <v>358</v>
      </c>
    </row>
    <row r="439" spans="2:65" s="1" customFormat="1" ht="16.5" customHeight="1">
      <c r="B439" s="33"/>
      <c r="C439" s="134" t="s">
        <v>1027</v>
      </c>
      <c r="D439" s="134" t="s">
        <v>360</v>
      </c>
      <c r="E439" s="135" t="s">
        <v>3515</v>
      </c>
      <c r="F439" s="136" t="s">
        <v>3516</v>
      </c>
      <c r="G439" s="137" t="s">
        <v>504</v>
      </c>
      <c r="H439" s="138">
        <v>6</v>
      </c>
      <c r="I439" s="139"/>
      <c r="J439" s="140">
        <f>ROUND(I439*H439,2)</f>
        <v>0</v>
      </c>
      <c r="K439" s="136" t="s">
        <v>402</v>
      </c>
      <c r="L439" s="33"/>
      <c r="M439" s="141" t="s">
        <v>19</v>
      </c>
      <c r="N439" s="142" t="s">
        <v>49</v>
      </c>
      <c r="P439" s="143">
        <f>O439*H439</f>
        <v>0</v>
      </c>
      <c r="Q439" s="143">
        <v>0</v>
      </c>
      <c r="R439" s="143">
        <f>Q439*H439</f>
        <v>0</v>
      </c>
      <c r="S439" s="143">
        <v>0</v>
      </c>
      <c r="T439" s="144">
        <f>S439*H439</f>
        <v>0</v>
      </c>
      <c r="AR439" s="145" t="s">
        <v>454</v>
      </c>
      <c r="AT439" s="145" t="s">
        <v>360</v>
      </c>
      <c r="AU439" s="145" t="s">
        <v>90</v>
      </c>
      <c r="AY439" s="18" t="s">
        <v>358</v>
      </c>
      <c r="BE439" s="146">
        <f>IF(N439="základní",J439,0)</f>
        <v>0</v>
      </c>
      <c r="BF439" s="146">
        <f>IF(N439="snížená",J439,0)</f>
        <v>0</v>
      </c>
      <c r="BG439" s="146">
        <f>IF(N439="zákl. přenesená",J439,0)</f>
        <v>0</v>
      </c>
      <c r="BH439" s="146">
        <f>IF(N439="sníž. přenesená",J439,0)</f>
        <v>0</v>
      </c>
      <c r="BI439" s="146">
        <f>IF(N439="nulová",J439,0)</f>
        <v>0</v>
      </c>
      <c r="BJ439" s="18" t="s">
        <v>90</v>
      </c>
      <c r="BK439" s="146">
        <f>ROUND(I439*H439,2)</f>
        <v>0</v>
      </c>
      <c r="BL439" s="18" t="s">
        <v>454</v>
      </c>
      <c r="BM439" s="145" t="s">
        <v>6798</v>
      </c>
    </row>
    <row r="440" spans="2:65" s="1" customFormat="1" ht="11.25">
      <c r="B440" s="33"/>
      <c r="D440" s="147" t="s">
        <v>366</v>
      </c>
      <c r="F440" s="148" t="s">
        <v>3518</v>
      </c>
      <c r="I440" s="149"/>
      <c r="L440" s="33"/>
      <c r="M440" s="150"/>
      <c r="T440" s="54"/>
      <c r="AT440" s="18" t="s">
        <v>366</v>
      </c>
      <c r="AU440" s="18" t="s">
        <v>90</v>
      </c>
    </row>
    <row r="441" spans="2:65" s="13" customFormat="1" ht="11.25">
      <c r="B441" s="158"/>
      <c r="D441" s="152" t="s">
        <v>368</v>
      </c>
      <c r="E441" s="159" t="s">
        <v>19</v>
      </c>
      <c r="F441" s="160" t="s">
        <v>6744</v>
      </c>
      <c r="H441" s="161">
        <v>6</v>
      </c>
      <c r="I441" s="162"/>
      <c r="L441" s="158"/>
      <c r="M441" s="163"/>
      <c r="T441" s="164"/>
      <c r="AT441" s="159" t="s">
        <v>368</v>
      </c>
      <c r="AU441" s="159" t="s">
        <v>90</v>
      </c>
      <c r="AV441" s="13" t="s">
        <v>90</v>
      </c>
      <c r="AW441" s="13" t="s">
        <v>36</v>
      </c>
      <c r="AX441" s="13" t="s">
        <v>84</v>
      </c>
      <c r="AY441" s="159" t="s">
        <v>358</v>
      </c>
    </row>
    <row r="442" spans="2:65" s="1" customFormat="1" ht="37.9" customHeight="1">
      <c r="B442" s="33"/>
      <c r="C442" s="179" t="s">
        <v>1032</v>
      </c>
      <c r="D442" s="179" t="s">
        <v>440</v>
      </c>
      <c r="E442" s="180" t="s">
        <v>6799</v>
      </c>
      <c r="F442" s="181" t="s">
        <v>6800</v>
      </c>
      <c r="G442" s="182" t="s">
        <v>504</v>
      </c>
      <c r="H442" s="183">
        <v>2</v>
      </c>
      <c r="I442" s="184"/>
      <c r="J442" s="185">
        <f>ROUND(I442*H442,2)</f>
        <v>0</v>
      </c>
      <c r="K442" s="181" t="s">
        <v>3182</v>
      </c>
      <c r="L442" s="186"/>
      <c r="M442" s="187" t="s">
        <v>19</v>
      </c>
      <c r="N442" s="188" t="s">
        <v>49</v>
      </c>
      <c r="P442" s="143">
        <f>O442*H442</f>
        <v>0</v>
      </c>
      <c r="Q442" s="143">
        <v>1E-3</v>
      </c>
      <c r="R442" s="143">
        <f>Q442*H442</f>
        <v>2E-3</v>
      </c>
      <c r="S442" s="143">
        <v>0</v>
      </c>
      <c r="T442" s="144">
        <f>S442*H442</f>
        <v>0</v>
      </c>
      <c r="AR442" s="145" t="s">
        <v>558</v>
      </c>
      <c r="AT442" s="145" t="s">
        <v>440</v>
      </c>
      <c r="AU442" s="145" t="s">
        <v>90</v>
      </c>
      <c r="AY442" s="18" t="s">
        <v>358</v>
      </c>
      <c r="BE442" s="146">
        <f>IF(N442="základní",J442,0)</f>
        <v>0</v>
      </c>
      <c r="BF442" s="146">
        <f>IF(N442="snížená",J442,0)</f>
        <v>0</v>
      </c>
      <c r="BG442" s="146">
        <f>IF(N442="zákl. přenesená",J442,0)</f>
        <v>0</v>
      </c>
      <c r="BH442" s="146">
        <f>IF(N442="sníž. přenesená",J442,0)</f>
        <v>0</v>
      </c>
      <c r="BI442" s="146">
        <f>IF(N442="nulová",J442,0)</f>
        <v>0</v>
      </c>
      <c r="BJ442" s="18" t="s">
        <v>90</v>
      </c>
      <c r="BK442" s="146">
        <f>ROUND(I442*H442,2)</f>
        <v>0</v>
      </c>
      <c r="BL442" s="18" t="s">
        <v>454</v>
      </c>
      <c r="BM442" s="145" t="s">
        <v>6801</v>
      </c>
    </row>
    <row r="443" spans="2:65" s="13" customFormat="1" ht="11.25">
      <c r="B443" s="158"/>
      <c r="D443" s="152" t="s">
        <v>368</v>
      </c>
      <c r="E443" s="159" t="s">
        <v>19</v>
      </c>
      <c r="F443" s="160" t="s">
        <v>90</v>
      </c>
      <c r="H443" s="161">
        <v>2</v>
      </c>
      <c r="I443" s="162"/>
      <c r="L443" s="158"/>
      <c r="M443" s="163"/>
      <c r="T443" s="164"/>
      <c r="AT443" s="159" t="s">
        <v>368</v>
      </c>
      <c r="AU443" s="159" t="s">
        <v>90</v>
      </c>
      <c r="AV443" s="13" t="s">
        <v>90</v>
      </c>
      <c r="AW443" s="13" t="s">
        <v>36</v>
      </c>
      <c r="AX443" s="13" t="s">
        <v>84</v>
      </c>
      <c r="AY443" s="159" t="s">
        <v>358</v>
      </c>
    </row>
    <row r="444" spans="2:65" s="1" customFormat="1" ht="37.9" customHeight="1">
      <c r="B444" s="33"/>
      <c r="C444" s="179" t="s">
        <v>1037</v>
      </c>
      <c r="D444" s="179" t="s">
        <v>440</v>
      </c>
      <c r="E444" s="180" t="s">
        <v>6802</v>
      </c>
      <c r="F444" s="181" t="s">
        <v>6803</v>
      </c>
      <c r="G444" s="182" t="s">
        <v>504</v>
      </c>
      <c r="H444" s="183">
        <v>2</v>
      </c>
      <c r="I444" s="184"/>
      <c r="J444" s="185">
        <f>ROUND(I444*H444,2)</f>
        <v>0</v>
      </c>
      <c r="K444" s="181" t="s">
        <v>3182</v>
      </c>
      <c r="L444" s="186"/>
      <c r="M444" s="187" t="s">
        <v>19</v>
      </c>
      <c r="N444" s="188" t="s">
        <v>49</v>
      </c>
      <c r="P444" s="143">
        <f>O444*H444</f>
        <v>0</v>
      </c>
      <c r="Q444" s="143">
        <v>1E-3</v>
      </c>
      <c r="R444" s="143">
        <f>Q444*H444</f>
        <v>2E-3</v>
      </c>
      <c r="S444" s="143">
        <v>0</v>
      </c>
      <c r="T444" s="144">
        <f>S444*H444</f>
        <v>0</v>
      </c>
      <c r="AR444" s="145" t="s">
        <v>558</v>
      </c>
      <c r="AT444" s="145" t="s">
        <v>440</v>
      </c>
      <c r="AU444" s="145" t="s">
        <v>90</v>
      </c>
      <c r="AY444" s="18" t="s">
        <v>358</v>
      </c>
      <c r="BE444" s="146">
        <f>IF(N444="základní",J444,0)</f>
        <v>0</v>
      </c>
      <c r="BF444" s="146">
        <f>IF(N444="snížená",J444,0)</f>
        <v>0</v>
      </c>
      <c r="BG444" s="146">
        <f>IF(N444="zákl. přenesená",J444,0)</f>
        <v>0</v>
      </c>
      <c r="BH444" s="146">
        <f>IF(N444="sníž. přenesená",J444,0)</f>
        <v>0</v>
      </c>
      <c r="BI444" s="146">
        <f>IF(N444="nulová",J444,0)</f>
        <v>0</v>
      </c>
      <c r="BJ444" s="18" t="s">
        <v>90</v>
      </c>
      <c r="BK444" s="146">
        <f>ROUND(I444*H444,2)</f>
        <v>0</v>
      </c>
      <c r="BL444" s="18" t="s">
        <v>454</v>
      </c>
      <c r="BM444" s="145" t="s">
        <v>6804</v>
      </c>
    </row>
    <row r="445" spans="2:65" s="13" customFormat="1" ht="11.25">
      <c r="B445" s="158"/>
      <c r="D445" s="152" t="s">
        <v>368</v>
      </c>
      <c r="E445" s="159" t="s">
        <v>19</v>
      </c>
      <c r="F445" s="160" t="s">
        <v>90</v>
      </c>
      <c r="H445" s="161">
        <v>2</v>
      </c>
      <c r="I445" s="162"/>
      <c r="L445" s="158"/>
      <c r="M445" s="163"/>
      <c r="T445" s="164"/>
      <c r="AT445" s="159" t="s">
        <v>368</v>
      </c>
      <c r="AU445" s="159" t="s">
        <v>90</v>
      </c>
      <c r="AV445" s="13" t="s">
        <v>90</v>
      </c>
      <c r="AW445" s="13" t="s">
        <v>36</v>
      </c>
      <c r="AX445" s="13" t="s">
        <v>84</v>
      </c>
      <c r="AY445" s="159" t="s">
        <v>358</v>
      </c>
    </row>
    <row r="446" spans="2:65" s="1" customFormat="1" ht="37.9" customHeight="1">
      <c r="B446" s="33"/>
      <c r="C446" s="179" t="s">
        <v>1045</v>
      </c>
      <c r="D446" s="179" t="s">
        <v>440</v>
      </c>
      <c r="E446" s="180" t="s">
        <v>3524</v>
      </c>
      <c r="F446" s="181" t="s">
        <v>6805</v>
      </c>
      <c r="G446" s="182" t="s">
        <v>504</v>
      </c>
      <c r="H446" s="183">
        <v>2</v>
      </c>
      <c r="I446" s="184"/>
      <c r="J446" s="185">
        <f>ROUND(I446*H446,2)</f>
        <v>0</v>
      </c>
      <c r="K446" s="181" t="s">
        <v>3182</v>
      </c>
      <c r="L446" s="186"/>
      <c r="M446" s="187" t="s">
        <v>19</v>
      </c>
      <c r="N446" s="188" t="s">
        <v>49</v>
      </c>
      <c r="P446" s="143">
        <f>O446*H446</f>
        <v>0</v>
      </c>
      <c r="Q446" s="143">
        <v>1E-3</v>
      </c>
      <c r="R446" s="143">
        <f>Q446*H446</f>
        <v>2E-3</v>
      </c>
      <c r="S446" s="143">
        <v>0</v>
      </c>
      <c r="T446" s="144">
        <f>S446*H446</f>
        <v>0</v>
      </c>
      <c r="AR446" s="145" t="s">
        <v>558</v>
      </c>
      <c r="AT446" s="145" t="s">
        <v>440</v>
      </c>
      <c r="AU446" s="145" t="s">
        <v>90</v>
      </c>
      <c r="AY446" s="18" t="s">
        <v>358</v>
      </c>
      <c r="BE446" s="146">
        <f>IF(N446="základní",J446,0)</f>
        <v>0</v>
      </c>
      <c r="BF446" s="146">
        <f>IF(N446="snížená",J446,0)</f>
        <v>0</v>
      </c>
      <c r="BG446" s="146">
        <f>IF(N446="zákl. přenesená",J446,0)</f>
        <v>0</v>
      </c>
      <c r="BH446" s="146">
        <f>IF(N446="sníž. přenesená",J446,0)</f>
        <v>0</v>
      </c>
      <c r="BI446" s="146">
        <f>IF(N446="nulová",J446,0)</f>
        <v>0</v>
      </c>
      <c r="BJ446" s="18" t="s">
        <v>90</v>
      </c>
      <c r="BK446" s="146">
        <f>ROUND(I446*H446,2)</f>
        <v>0</v>
      </c>
      <c r="BL446" s="18" t="s">
        <v>454</v>
      </c>
      <c r="BM446" s="145" t="s">
        <v>6806</v>
      </c>
    </row>
    <row r="447" spans="2:65" s="13" customFormat="1" ht="11.25">
      <c r="B447" s="158"/>
      <c r="D447" s="152" t="s">
        <v>368</v>
      </c>
      <c r="E447" s="159" t="s">
        <v>19</v>
      </c>
      <c r="F447" s="160" t="s">
        <v>90</v>
      </c>
      <c r="H447" s="161">
        <v>2</v>
      </c>
      <c r="I447" s="162"/>
      <c r="L447" s="158"/>
      <c r="M447" s="163"/>
      <c r="T447" s="164"/>
      <c r="AT447" s="159" t="s">
        <v>368</v>
      </c>
      <c r="AU447" s="159" t="s">
        <v>90</v>
      </c>
      <c r="AV447" s="13" t="s">
        <v>90</v>
      </c>
      <c r="AW447" s="13" t="s">
        <v>36</v>
      </c>
      <c r="AX447" s="13" t="s">
        <v>84</v>
      </c>
      <c r="AY447" s="159" t="s">
        <v>358</v>
      </c>
    </row>
    <row r="448" spans="2:65" s="1" customFormat="1" ht="24.2" customHeight="1">
      <c r="B448" s="33"/>
      <c r="C448" s="134" t="s">
        <v>1048</v>
      </c>
      <c r="D448" s="134" t="s">
        <v>360</v>
      </c>
      <c r="E448" s="135" t="s">
        <v>3531</v>
      </c>
      <c r="F448" s="136" t="s">
        <v>6807</v>
      </c>
      <c r="G448" s="137" t="s">
        <v>504</v>
      </c>
      <c r="H448" s="138">
        <v>2</v>
      </c>
      <c r="I448" s="139"/>
      <c r="J448" s="140">
        <f>ROUND(I448*H448,2)</f>
        <v>0</v>
      </c>
      <c r="K448" s="136" t="s">
        <v>402</v>
      </c>
      <c r="L448" s="33"/>
      <c r="M448" s="141" t="s">
        <v>19</v>
      </c>
      <c r="N448" s="142" t="s">
        <v>49</v>
      </c>
      <c r="P448" s="143">
        <f>O448*H448</f>
        <v>0</v>
      </c>
      <c r="Q448" s="143">
        <v>4.2999999999999999E-4</v>
      </c>
      <c r="R448" s="143">
        <f>Q448*H448</f>
        <v>8.5999999999999998E-4</v>
      </c>
      <c r="S448" s="143">
        <v>0</v>
      </c>
      <c r="T448" s="144">
        <f>S448*H448</f>
        <v>0</v>
      </c>
      <c r="AR448" s="145" t="s">
        <v>454</v>
      </c>
      <c r="AT448" s="145" t="s">
        <v>360</v>
      </c>
      <c r="AU448" s="145" t="s">
        <v>90</v>
      </c>
      <c r="AY448" s="18" t="s">
        <v>358</v>
      </c>
      <c r="BE448" s="146">
        <f>IF(N448="základní",J448,0)</f>
        <v>0</v>
      </c>
      <c r="BF448" s="146">
        <f>IF(N448="snížená",J448,0)</f>
        <v>0</v>
      </c>
      <c r="BG448" s="146">
        <f>IF(N448="zákl. přenesená",J448,0)</f>
        <v>0</v>
      </c>
      <c r="BH448" s="146">
        <f>IF(N448="sníž. přenesená",J448,0)</f>
        <v>0</v>
      </c>
      <c r="BI448" s="146">
        <f>IF(N448="nulová",J448,0)</f>
        <v>0</v>
      </c>
      <c r="BJ448" s="18" t="s">
        <v>90</v>
      </c>
      <c r="BK448" s="146">
        <f>ROUND(I448*H448,2)</f>
        <v>0</v>
      </c>
      <c r="BL448" s="18" t="s">
        <v>454</v>
      </c>
      <c r="BM448" s="145" t="s">
        <v>6808</v>
      </c>
    </row>
    <row r="449" spans="2:65" s="1" customFormat="1" ht="11.25">
      <c r="B449" s="33"/>
      <c r="D449" s="147" t="s">
        <v>366</v>
      </c>
      <c r="F449" s="148" t="s">
        <v>3534</v>
      </c>
      <c r="I449" s="149"/>
      <c r="L449" s="33"/>
      <c r="M449" s="150"/>
      <c r="T449" s="54"/>
      <c r="AT449" s="18" t="s">
        <v>366</v>
      </c>
      <c r="AU449" s="18" t="s">
        <v>90</v>
      </c>
    </row>
    <row r="450" spans="2:65" s="13" customFormat="1" ht="11.25">
      <c r="B450" s="158"/>
      <c r="D450" s="152" t="s">
        <v>368</v>
      </c>
      <c r="E450" s="159" t="s">
        <v>19</v>
      </c>
      <c r="F450" s="160" t="s">
        <v>6809</v>
      </c>
      <c r="H450" s="161">
        <v>2</v>
      </c>
      <c r="I450" s="162"/>
      <c r="L450" s="158"/>
      <c r="M450" s="163"/>
      <c r="T450" s="164"/>
      <c r="AT450" s="159" t="s">
        <v>368</v>
      </c>
      <c r="AU450" s="159" t="s">
        <v>90</v>
      </c>
      <c r="AV450" s="13" t="s">
        <v>90</v>
      </c>
      <c r="AW450" s="13" t="s">
        <v>36</v>
      </c>
      <c r="AX450" s="13" t="s">
        <v>84</v>
      </c>
      <c r="AY450" s="159" t="s">
        <v>358</v>
      </c>
    </row>
    <row r="451" spans="2:65" s="1" customFormat="1" ht="16.5" customHeight="1">
      <c r="B451" s="33"/>
      <c r="C451" s="134" t="s">
        <v>1053</v>
      </c>
      <c r="D451" s="134" t="s">
        <v>360</v>
      </c>
      <c r="E451" s="135" t="s">
        <v>3536</v>
      </c>
      <c r="F451" s="136" t="s">
        <v>3537</v>
      </c>
      <c r="G451" s="137" t="s">
        <v>504</v>
      </c>
      <c r="H451" s="138">
        <v>1</v>
      </c>
      <c r="I451" s="139"/>
      <c r="J451" s="140">
        <f>ROUND(I451*H451,2)</f>
        <v>0</v>
      </c>
      <c r="K451" s="136" t="s">
        <v>402</v>
      </c>
      <c r="L451" s="33"/>
      <c r="M451" s="141" t="s">
        <v>19</v>
      </c>
      <c r="N451" s="142" t="s">
        <v>49</v>
      </c>
      <c r="P451" s="143">
        <f>O451*H451</f>
        <v>0</v>
      </c>
      <c r="Q451" s="143">
        <v>6.4000000000000005E-4</v>
      </c>
      <c r="R451" s="143">
        <f>Q451*H451</f>
        <v>6.4000000000000005E-4</v>
      </c>
      <c r="S451" s="143">
        <v>0</v>
      </c>
      <c r="T451" s="144">
        <f>S451*H451</f>
        <v>0</v>
      </c>
      <c r="AR451" s="145" t="s">
        <v>454</v>
      </c>
      <c r="AT451" s="145" t="s">
        <v>360</v>
      </c>
      <c r="AU451" s="145" t="s">
        <v>90</v>
      </c>
      <c r="AY451" s="18" t="s">
        <v>358</v>
      </c>
      <c r="BE451" s="146">
        <f>IF(N451="základní",J451,0)</f>
        <v>0</v>
      </c>
      <c r="BF451" s="146">
        <f>IF(N451="snížená",J451,0)</f>
        <v>0</v>
      </c>
      <c r="BG451" s="146">
        <f>IF(N451="zákl. přenesená",J451,0)</f>
        <v>0</v>
      </c>
      <c r="BH451" s="146">
        <f>IF(N451="sníž. přenesená",J451,0)</f>
        <v>0</v>
      </c>
      <c r="BI451" s="146">
        <f>IF(N451="nulová",J451,0)</f>
        <v>0</v>
      </c>
      <c r="BJ451" s="18" t="s">
        <v>90</v>
      </c>
      <c r="BK451" s="146">
        <f>ROUND(I451*H451,2)</f>
        <v>0</v>
      </c>
      <c r="BL451" s="18" t="s">
        <v>454</v>
      </c>
      <c r="BM451" s="145" t="s">
        <v>6810</v>
      </c>
    </row>
    <row r="452" spans="2:65" s="1" customFormat="1" ht="11.25">
      <c r="B452" s="33"/>
      <c r="D452" s="147" t="s">
        <v>366</v>
      </c>
      <c r="F452" s="148" t="s">
        <v>3539</v>
      </c>
      <c r="I452" s="149"/>
      <c r="L452" s="33"/>
      <c r="M452" s="150"/>
      <c r="T452" s="54"/>
      <c r="AT452" s="18" t="s">
        <v>366</v>
      </c>
      <c r="AU452" s="18" t="s">
        <v>90</v>
      </c>
    </row>
    <row r="453" spans="2:65" s="1" customFormat="1" ht="33" customHeight="1">
      <c r="B453" s="33"/>
      <c r="C453" s="179" t="s">
        <v>1058</v>
      </c>
      <c r="D453" s="179" t="s">
        <v>440</v>
      </c>
      <c r="E453" s="180" t="s">
        <v>6811</v>
      </c>
      <c r="F453" s="181" t="s">
        <v>6812</v>
      </c>
      <c r="G453" s="182" t="s">
        <v>504</v>
      </c>
      <c r="H453" s="183">
        <v>1</v>
      </c>
      <c r="I453" s="184"/>
      <c r="J453" s="185">
        <f>ROUND(I453*H453,2)</f>
        <v>0</v>
      </c>
      <c r="K453" s="181" t="s">
        <v>3182</v>
      </c>
      <c r="L453" s="186"/>
      <c r="M453" s="187" t="s">
        <v>19</v>
      </c>
      <c r="N453" s="188" t="s">
        <v>49</v>
      </c>
      <c r="P453" s="143">
        <f>O453*H453</f>
        <v>0</v>
      </c>
      <c r="Q453" s="143">
        <v>1.4E-2</v>
      </c>
      <c r="R453" s="143">
        <f>Q453*H453</f>
        <v>1.4E-2</v>
      </c>
      <c r="S453" s="143">
        <v>0</v>
      </c>
      <c r="T453" s="144">
        <f>S453*H453</f>
        <v>0</v>
      </c>
      <c r="AR453" s="145" t="s">
        <v>558</v>
      </c>
      <c r="AT453" s="145" t="s">
        <v>440</v>
      </c>
      <c r="AU453" s="145" t="s">
        <v>90</v>
      </c>
      <c r="AY453" s="18" t="s">
        <v>358</v>
      </c>
      <c r="BE453" s="146">
        <f>IF(N453="základní",J453,0)</f>
        <v>0</v>
      </c>
      <c r="BF453" s="146">
        <f>IF(N453="snížená",J453,0)</f>
        <v>0</v>
      </c>
      <c r="BG453" s="146">
        <f>IF(N453="zákl. přenesená",J453,0)</f>
        <v>0</v>
      </c>
      <c r="BH453" s="146">
        <f>IF(N453="sníž. přenesená",J453,0)</f>
        <v>0</v>
      </c>
      <c r="BI453" s="146">
        <f>IF(N453="nulová",J453,0)</f>
        <v>0</v>
      </c>
      <c r="BJ453" s="18" t="s">
        <v>90</v>
      </c>
      <c r="BK453" s="146">
        <f>ROUND(I453*H453,2)</f>
        <v>0</v>
      </c>
      <c r="BL453" s="18" t="s">
        <v>454</v>
      </c>
      <c r="BM453" s="145" t="s">
        <v>6813</v>
      </c>
    </row>
    <row r="454" spans="2:65" s="13" customFormat="1" ht="11.25">
      <c r="B454" s="158"/>
      <c r="D454" s="152" t="s">
        <v>368</v>
      </c>
      <c r="E454" s="159" t="s">
        <v>19</v>
      </c>
      <c r="F454" s="160" t="s">
        <v>84</v>
      </c>
      <c r="H454" s="161">
        <v>1</v>
      </c>
      <c r="I454" s="162"/>
      <c r="L454" s="158"/>
      <c r="M454" s="163"/>
      <c r="T454" s="164"/>
      <c r="AT454" s="159" t="s">
        <v>368</v>
      </c>
      <c r="AU454" s="159" t="s">
        <v>90</v>
      </c>
      <c r="AV454" s="13" t="s">
        <v>90</v>
      </c>
      <c r="AW454" s="13" t="s">
        <v>36</v>
      </c>
      <c r="AX454" s="13" t="s">
        <v>84</v>
      </c>
      <c r="AY454" s="159" t="s">
        <v>358</v>
      </c>
    </row>
    <row r="455" spans="2:65" s="1" customFormat="1" ht="37.9" customHeight="1">
      <c r="B455" s="33"/>
      <c r="C455" s="134" t="s">
        <v>1063</v>
      </c>
      <c r="D455" s="134" t="s">
        <v>360</v>
      </c>
      <c r="E455" s="135" t="s">
        <v>6814</v>
      </c>
      <c r="F455" s="136" t="s">
        <v>6815</v>
      </c>
      <c r="G455" s="137" t="s">
        <v>504</v>
      </c>
      <c r="H455" s="138">
        <v>1</v>
      </c>
      <c r="I455" s="139"/>
      <c r="J455" s="140">
        <f>ROUND(I455*H455,2)</f>
        <v>0</v>
      </c>
      <c r="K455" s="136" t="s">
        <v>402</v>
      </c>
      <c r="L455" s="33"/>
      <c r="M455" s="141" t="s">
        <v>19</v>
      </c>
      <c r="N455" s="142" t="s">
        <v>49</v>
      </c>
      <c r="P455" s="143">
        <f>O455*H455</f>
        <v>0</v>
      </c>
      <c r="Q455" s="143">
        <v>0.10465000000000001</v>
      </c>
      <c r="R455" s="143">
        <f>Q455*H455</f>
        <v>0.10465000000000001</v>
      </c>
      <c r="S455" s="143">
        <v>0</v>
      </c>
      <c r="T455" s="144">
        <f>S455*H455</f>
        <v>0</v>
      </c>
      <c r="AR455" s="145" t="s">
        <v>454</v>
      </c>
      <c r="AT455" s="145" t="s">
        <v>360</v>
      </c>
      <c r="AU455" s="145" t="s">
        <v>90</v>
      </c>
      <c r="AY455" s="18" t="s">
        <v>358</v>
      </c>
      <c r="BE455" s="146">
        <f>IF(N455="základní",J455,0)</f>
        <v>0</v>
      </c>
      <c r="BF455" s="146">
        <f>IF(N455="snížená",J455,0)</f>
        <v>0</v>
      </c>
      <c r="BG455" s="146">
        <f>IF(N455="zákl. přenesená",J455,0)</f>
        <v>0</v>
      </c>
      <c r="BH455" s="146">
        <f>IF(N455="sníž. přenesená",J455,0)</f>
        <v>0</v>
      </c>
      <c r="BI455" s="146">
        <f>IF(N455="nulová",J455,0)</f>
        <v>0</v>
      </c>
      <c r="BJ455" s="18" t="s">
        <v>90</v>
      </c>
      <c r="BK455" s="146">
        <f>ROUND(I455*H455,2)</f>
        <v>0</v>
      </c>
      <c r="BL455" s="18" t="s">
        <v>454</v>
      </c>
      <c r="BM455" s="145" t="s">
        <v>6816</v>
      </c>
    </row>
    <row r="456" spans="2:65" s="1" customFormat="1" ht="11.25">
      <c r="B456" s="33"/>
      <c r="D456" s="147" t="s">
        <v>366</v>
      </c>
      <c r="F456" s="148" t="s">
        <v>6817</v>
      </c>
      <c r="I456" s="149"/>
      <c r="L456" s="33"/>
      <c r="M456" s="150"/>
      <c r="T456" s="54"/>
      <c r="AT456" s="18" t="s">
        <v>366</v>
      </c>
      <c r="AU456" s="18" t="s">
        <v>90</v>
      </c>
    </row>
    <row r="457" spans="2:65" s="13" customFormat="1" ht="11.25">
      <c r="B457" s="158"/>
      <c r="D457" s="152" t="s">
        <v>368</v>
      </c>
      <c r="E457" s="159" t="s">
        <v>19</v>
      </c>
      <c r="F457" s="160" t="s">
        <v>84</v>
      </c>
      <c r="H457" s="161">
        <v>1</v>
      </c>
      <c r="I457" s="162"/>
      <c r="L457" s="158"/>
      <c r="M457" s="163"/>
      <c r="T457" s="164"/>
      <c r="AT457" s="159" t="s">
        <v>368</v>
      </c>
      <c r="AU457" s="159" t="s">
        <v>90</v>
      </c>
      <c r="AV457" s="13" t="s">
        <v>90</v>
      </c>
      <c r="AW457" s="13" t="s">
        <v>36</v>
      </c>
      <c r="AX457" s="13" t="s">
        <v>84</v>
      </c>
      <c r="AY457" s="159" t="s">
        <v>358</v>
      </c>
    </row>
    <row r="458" spans="2:65" s="1" customFormat="1" ht="24.2" customHeight="1">
      <c r="B458" s="33"/>
      <c r="C458" s="134" t="s">
        <v>1068</v>
      </c>
      <c r="D458" s="134" t="s">
        <v>360</v>
      </c>
      <c r="E458" s="135" t="s">
        <v>3547</v>
      </c>
      <c r="F458" s="136" t="s">
        <v>3548</v>
      </c>
      <c r="G458" s="137" t="s">
        <v>504</v>
      </c>
      <c r="H458" s="138">
        <v>13</v>
      </c>
      <c r="I458" s="139"/>
      <c r="J458" s="140">
        <f>ROUND(I458*H458,2)</f>
        <v>0</v>
      </c>
      <c r="K458" s="136" t="s">
        <v>402</v>
      </c>
      <c r="L458" s="33"/>
      <c r="M458" s="141" t="s">
        <v>19</v>
      </c>
      <c r="N458" s="142" t="s">
        <v>49</v>
      </c>
      <c r="P458" s="143">
        <f>O458*H458</f>
        <v>0</v>
      </c>
      <c r="Q458" s="143">
        <v>2.4000000000000001E-4</v>
      </c>
      <c r="R458" s="143">
        <f>Q458*H458</f>
        <v>3.1199999999999999E-3</v>
      </c>
      <c r="S458" s="143">
        <v>0</v>
      </c>
      <c r="T458" s="144">
        <f>S458*H458</f>
        <v>0</v>
      </c>
      <c r="AR458" s="145" t="s">
        <v>454</v>
      </c>
      <c r="AT458" s="145" t="s">
        <v>360</v>
      </c>
      <c r="AU458" s="145" t="s">
        <v>90</v>
      </c>
      <c r="AY458" s="18" t="s">
        <v>358</v>
      </c>
      <c r="BE458" s="146">
        <f>IF(N458="základní",J458,0)</f>
        <v>0</v>
      </c>
      <c r="BF458" s="146">
        <f>IF(N458="snížená",J458,0)</f>
        <v>0</v>
      </c>
      <c r="BG458" s="146">
        <f>IF(N458="zákl. přenesená",J458,0)</f>
        <v>0</v>
      </c>
      <c r="BH458" s="146">
        <f>IF(N458="sníž. přenesená",J458,0)</f>
        <v>0</v>
      </c>
      <c r="BI458" s="146">
        <f>IF(N458="nulová",J458,0)</f>
        <v>0</v>
      </c>
      <c r="BJ458" s="18" t="s">
        <v>90</v>
      </c>
      <c r="BK458" s="146">
        <f>ROUND(I458*H458,2)</f>
        <v>0</v>
      </c>
      <c r="BL458" s="18" t="s">
        <v>454</v>
      </c>
      <c r="BM458" s="145" t="s">
        <v>6818</v>
      </c>
    </row>
    <row r="459" spans="2:65" s="1" customFormat="1" ht="11.25">
      <c r="B459" s="33"/>
      <c r="D459" s="147" t="s">
        <v>366</v>
      </c>
      <c r="F459" s="148" t="s">
        <v>3550</v>
      </c>
      <c r="I459" s="149"/>
      <c r="L459" s="33"/>
      <c r="M459" s="150"/>
      <c r="T459" s="54"/>
      <c r="AT459" s="18" t="s">
        <v>366</v>
      </c>
      <c r="AU459" s="18" t="s">
        <v>90</v>
      </c>
    </row>
    <row r="460" spans="2:65" s="13" customFormat="1" ht="11.25">
      <c r="B460" s="158"/>
      <c r="D460" s="152" t="s">
        <v>368</v>
      </c>
      <c r="E460" s="159" t="s">
        <v>19</v>
      </c>
      <c r="F460" s="160" t="s">
        <v>6718</v>
      </c>
      <c r="H460" s="161">
        <v>4</v>
      </c>
      <c r="I460" s="162"/>
      <c r="L460" s="158"/>
      <c r="M460" s="163"/>
      <c r="T460" s="164"/>
      <c r="AT460" s="159" t="s">
        <v>368</v>
      </c>
      <c r="AU460" s="159" t="s">
        <v>90</v>
      </c>
      <c r="AV460" s="13" t="s">
        <v>90</v>
      </c>
      <c r="AW460" s="13" t="s">
        <v>36</v>
      </c>
      <c r="AX460" s="13" t="s">
        <v>77</v>
      </c>
      <c r="AY460" s="159" t="s">
        <v>358</v>
      </c>
    </row>
    <row r="461" spans="2:65" s="13" customFormat="1" ht="11.25">
      <c r="B461" s="158"/>
      <c r="D461" s="152" t="s">
        <v>368</v>
      </c>
      <c r="E461" s="159" t="s">
        <v>19</v>
      </c>
      <c r="F461" s="160" t="s">
        <v>3322</v>
      </c>
      <c r="H461" s="161">
        <v>4</v>
      </c>
      <c r="I461" s="162"/>
      <c r="L461" s="158"/>
      <c r="M461" s="163"/>
      <c r="T461" s="164"/>
      <c r="AT461" s="159" t="s">
        <v>368</v>
      </c>
      <c r="AU461" s="159" t="s">
        <v>90</v>
      </c>
      <c r="AV461" s="13" t="s">
        <v>90</v>
      </c>
      <c r="AW461" s="13" t="s">
        <v>36</v>
      </c>
      <c r="AX461" s="13" t="s">
        <v>77</v>
      </c>
      <c r="AY461" s="159" t="s">
        <v>358</v>
      </c>
    </row>
    <row r="462" spans="2:65" s="13" customFormat="1" ht="11.25">
      <c r="B462" s="158"/>
      <c r="D462" s="152" t="s">
        <v>368</v>
      </c>
      <c r="E462" s="159" t="s">
        <v>19</v>
      </c>
      <c r="F462" s="160" t="s">
        <v>6721</v>
      </c>
      <c r="H462" s="161">
        <v>4</v>
      </c>
      <c r="I462" s="162"/>
      <c r="L462" s="158"/>
      <c r="M462" s="163"/>
      <c r="T462" s="164"/>
      <c r="AT462" s="159" t="s">
        <v>368</v>
      </c>
      <c r="AU462" s="159" t="s">
        <v>90</v>
      </c>
      <c r="AV462" s="13" t="s">
        <v>90</v>
      </c>
      <c r="AW462" s="13" t="s">
        <v>36</v>
      </c>
      <c r="AX462" s="13" t="s">
        <v>77</v>
      </c>
      <c r="AY462" s="159" t="s">
        <v>358</v>
      </c>
    </row>
    <row r="463" spans="2:65" s="13" customFormat="1" ht="11.25">
      <c r="B463" s="158"/>
      <c r="D463" s="152" t="s">
        <v>368</v>
      </c>
      <c r="E463" s="159" t="s">
        <v>19</v>
      </c>
      <c r="F463" s="160" t="s">
        <v>6719</v>
      </c>
      <c r="H463" s="161">
        <v>1</v>
      </c>
      <c r="I463" s="162"/>
      <c r="L463" s="158"/>
      <c r="M463" s="163"/>
      <c r="T463" s="164"/>
      <c r="AT463" s="159" t="s">
        <v>368</v>
      </c>
      <c r="AU463" s="159" t="s">
        <v>90</v>
      </c>
      <c r="AV463" s="13" t="s">
        <v>90</v>
      </c>
      <c r="AW463" s="13" t="s">
        <v>36</v>
      </c>
      <c r="AX463" s="13" t="s">
        <v>77</v>
      </c>
      <c r="AY463" s="159" t="s">
        <v>358</v>
      </c>
    </row>
    <row r="464" spans="2:65" s="14" customFormat="1" ht="11.25">
      <c r="B464" s="165"/>
      <c r="D464" s="152" t="s">
        <v>368</v>
      </c>
      <c r="E464" s="166" t="s">
        <v>19</v>
      </c>
      <c r="F464" s="167" t="s">
        <v>371</v>
      </c>
      <c r="H464" s="168">
        <v>13</v>
      </c>
      <c r="I464" s="169"/>
      <c r="L464" s="165"/>
      <c r="M464" s="170"/>
      <c r="T464" s="171"/>
      <c r="AT464" s="166" t="s">
        <v>368</v>
      </c>
      <c r="AU464" s="166" t="s">
        <v>90</v>
      </c>
      <c r="AV464" s="14" t="s">
        <v>364</v>
      </c>
      <c r="AW464" s="14" t="s">
        <v>36</v>
      </c>
      <c r="AX464" s="14" t="s">
        <v>84</v>
      </c>
      <c r="AY464" s="166" t="s">
        <v>358</v>
      </c>
    </row>
    <row r="465" spans="2:65" s="1" customFormat="1" ht="24.2" customHeight="1">
      <c r="B465" s="33"/>
      <c r="C465" s="134" t="s">
        <v>1073</v>
      </c>
      <c r="D465" s="134" t="s">
        <v>360</v>
      </c>
      <c r="E465" s="135" t="s">
        <v>3563</v>
      </c>
      <c r="F465" s="136" t="s">
        <v>3564</v>
      </c>
      <c r="G465" s="137" t="s">
        <v>504</v>
      </c>
      <c r="H465" s="138">
        <v>2</v>
      </c>
      <c r="I465" s="139"/>
      <c r="J465" s="140">
        <f>ROUND(I465*H465,2)</f>
        <v>0</v>
      </c>
      <c r="K465" s="136" t="s">
        <v>402</v>
      </c>
      <c r="L465" s="33"/>
      <c r="M465" s="141" t="s">
        <v>19</v>
      </c>
      <c r="N465" s="142" t="s">
        <v>49</v>
      </c>
      <c r="P465" s="143">
        <f>O465*H465</f>
        <v>0</v>
      </c>
      <c r="Q465" s="143">
        <v>0</v>
      </c>
      <c r="R465" s="143">
        <f>Q465*H465</f>
        <v>0</v>
      </c>
      <c r="S465" s="143">
        <v>0</v>
      </c>
      <c r="T465" s="144">
        <f>S465*H465</f>
        <v>0</v>
      </c>
      <c r="AR465" s="145" t="s">
        <v>454</v>
      </c>
      <c r="AT465" s="145" t="s">
        <v>360</v>
      </c>
      <c r="AU465" s="145" t="s">
        <v>90</v>
      </c>
      <c r="AY465" s="18" t="s">
        <v>358</v>
      </c>
      <c r="BE465" s="146">
        <f>IF(N465="základní",J465,0)</f>
        <v>0</v>
      </c>
      <c r="BF465" s="146">
        <f>IF(N465="snížená",J465,0)</f>
        <v>0</v>
      </c>
      <c r="BG465" s="146">
        <f>IF(N465="zákl. přenesená",J465,0)</f>
        <v>0</v>
      </c>
      <c r="BH465" s="146">
        <f>IF(N465="sníž. přenesená",J465,0)</f>
        <v>0</v>
      </c>
      <c r="BI465" s="146">
        <f>IF(N465="nulová",J465,0)</f>
        <v>0</v>
      </c>
      <c r="BJ465" s="18" t="s">
        <v>90</v>
      </c>
      <c r="BK465" s="146">
        <f>ROUND(I465*H465,2)</f>
        <v>0</v>
      </c>
      <c r="BL465" s="18" t="s">
        <v>454</v>
      </c>
      <c r="BM465" s="145" t="s">
        <v>6819</v>
      </c>
    </row>
    <row r="466" spans="2:65" s="1" customFormat="1" ht="11.25">
      <c r="B466" s="33"/>
      <c r="D466" s="147" t="s">
        <v>366</v>
      </c>
      <c r="F466" s="148" t="s">
        <v>3566</v>
      </c>
      <c r="I466" s="149"/>
      <c r="L466" s="33"/>
      <c r="M466" s="150"/>
      <c r="T466" s="54"/>
      <c r="AT466" s="18" t="s">
        <v>366</v>
      </c>
      <c r="AU466" s="18" t="s">
        <v>90</v>
      </c>
    </row>
    <row r="467" spans="2:65" s="13" customFormat="1" ht="11.25">
      <c r="B467" s="158"/>
      <c r="D467" s="152" t="s">
        <v>368</v>
      </c>
      <c r="E467" s="159" t="s">
        <v>19</v>
      </c>
      <c r="F467" s="160" t="s">
        <v>6809</v>
      </c>
      <c r="H467" s="161">
        <v>2</v>
      </c>
      <c r="I467" s="162"/>
      <c r="L467" s="158"/>
      <c r="M467" s="163"/>
      <c r="T467" s="164"/>
      <c r="AT467" s="159" t="s">
        <v>368</v>
      </c>
      <c r="AU467" s="159" t="s">
        <v>90</v>
      </c>
      <c r="AV467" s="13" t="s">
        <v>90</v>
      </c>
      <c r="AW467" s="13" t="s">
        <v>36</v>
      </c>
      <c r="AX467" s="13" t="s">
        <v>84</v>
      </c>
      <c r="AY467" s="159" t="s">
        <v>358</v>
      </c>
    </row>
    <row r="468" spans="2:65" s="1" customFormat="1" ht="21.75" customHeight="1">
      <c r="B468" s="33"/>
      <c r="C468" s="134" t="s">
        <v>1078</v>
      </c>
      <c r="D468" s="134" t="s">
        <v>360</v>
      </c>
      <c r="E468" s="135" t="s">
        <v>3556</v>
      </c>
      <c r="F468" s="136" t="s">
        <v>6820</v>
      </c>
      <c r="G468" s="137" t="s">
        <v>504</v>
      </c>
      <c r="H468" s="138">
        <v>1</v>
      </c>
      <c r="I468" s="139"/>
      <c r="J468" s="140">
        <f>ROUND(I468*H468,2)</f>
        <v>0</v>
      </c>
      <c r="K468" s="136" t="s">
        <v>402</v>
      </c>
      <c r="L468" s="33"/>
      <c r="M468" s="141" t="s">
        <v>19</v>
      </c>
      <c r="N468" s="142" t="s">
        <v>49</v>
      </c>
      <c r="P468" s="143">
        <f>O468*H468</f>
        <v>0</v>
      </c>
      <c r="Q468" s="143">
        <v>1.6000000000000001E-4</v>
      </c>
      <c r="R468" s="143">
        <f>Q468*H468</f>
        <v>1.6000000000000001E-4</v>
      </c>
      <c r="S468" s="143">
        <v>0</v>
      </c>
      <c r="T468" s="144">
        <f>S468*H468</f>
        <v>0</v>
      </c>
      <c r="AR468" s="145" t="s">
        <v>454</v>
      </c>
      <c r="AT468" s="145" t="s">
        <v>360</v>
      </c>
      <c r="AU468" s="145" t="s">
        <v>90</v>
      </c>
      <c r="AY468" s="18" t="s">
        <v>358</v>
      </c>
      <c r="BE468" s="146">
        <f>IF(N468="základní",J468,0)</f>
        <v>0</v>
      </c>
      <c r="BF468" s="146">
        <f>IF(N468="snížená",J468,0)</f>
        <v>0</v>
      </c>
      <c r="BG468" s="146">
        <f>IF(N468="zákl. přenesená",J468,0)</f>
        <v>0</v>
      </c>
      <c r="BH468" s="146">
        <f>IF(N468="sníž. přenesená",J468,0)</f>
        <v>0</v>
      </c>
      <c r="BI468" s="146">
        <f>IF(N468="nulová",J468,0)</f>
        <v>0</v>
      </c>
      <c r="BJ468" s="18" t="s">
        <v>90</v>
      </c>
      <c r="BK468" s="146">
        <f>ROUND(I468*H468,2)</f>
        <v>0</v>
      </c>
      <c r="BL468" s="18" t="s">
        <v>454</v>
      </c>
      <c r="BM468" s="145" t="s">
        <v>6821</v>
      </c>
    </row>
    <row r="469" spans="2:65" s="1" customFormat="1" ht="11.25">
      <c r="B469" s="33"/>
      <c r="D469" s="147" t="s">
        <v>366</v>
      </c>
      <c r="F469" s="148" t="s">
        <v>3559</v>
      </c>
      <c r="I469" s="149"/>
      <c r="L469" s="33"/>
      <c r="M469" s="150"/>
      <c r="T469" s="54"/>
      <c r="AT469" s="18" t="s">
        <v>366</v>
      </c>
      <c r="AU469" s="18" t="s">
        <v>90</v>
      </c>
    </row>
    <row r="470" spans="2:65" s="1" customFormat="1" ht="37.9" customHeight="1">
      <c r="B470" s="33"/>
      <c r="C470" s="179" t="s">
        <v>1083</v>
      </c>
      <c r="D470" s="179" t="s">
        <v>440</v>
      </c>
      <c r="E470" s="180" t="s">
        <v>6822</v>
      </c>
      <c r="F470" s="181" t="s">
        <v>6823</v>
      </c>
      <c r="G470" s="182" t="s">
        <v>504</v>
      </c>
      <c r="H470" s="183">
        <v>1</v>
      </c>
      <c r="I470" s="184"/>
      <c r="J470" s="185">
        <f>ROUND(I470*H470,2)</f>
        <v>0</v>
      </c>
      <c r="K470" s="181" t="s">
        <v>3182</v>
      </c>
      <c r="L470" s="186"/>
      <c r="M470" s="187" t="s">
        <v>19</v>
      </c>
      <c r="N470" s="188" t="s">
        <v>49</v>
      </c>
      <c r="P470" s="143">
        <f>O470*H470</f>
        <v>0</v>
      </c>
      <c r="Q470" s="143">
        <v>1.8E-3</v>
      </c>
      <c r="R470" s="143">
        <f>Q470*H470</f>
        <v>1.8E-3</v>
      </c>
      <c r="S470" s="143">
        <v>0</v>
      </c>
      <c r="T470" s="144">
        <f>S470*H470</f>
        <v>0</v>
      </c>
      <c r="AR470" s="145" t="s">
        <v>558</v>
      </c>
      <c r="AT470" s="145" t="s">
        <v>440</v>
      </c>
      <c r="AU470" s="145" t="s">
        <v>90</v>
      </c>
      <c r="AY470" s="18" t="s">
        <v>358</v>
      </c>
      <c r="BE470" s="146">
        <f>IF(N470="základní",J470,0)</f>
        <v>0</v>
      </c>
      <c r="BF470" s="146">
        <f>IF(N470="snížená",J470,0)</f>
        <v>0</v>
      </c>
      <c r="BG470" s="146">
        <f>IF(N470="zákl. přenesená",J470,0)</f>
        <v>0</v>
      </c>
      <c r="BH470" s="146">
        <f>IF(N470="sníž. přenesená",J470,0)</f>
        <v>0</v>
      </c>
      <c r="BI470" s="146">
        <f>IF(N470="nulová",J470,0)</f>
        <v>0</v>
      </c>
      <c r="BJ470" s="18" t="s">
        <v>90</v>
      </c>
      <c r="BK470" s="146">
        <f>ROUND(I470*H470,2)</f>
        <v>0</v>
      </c>
      <c r="BL470" s="18" t="s">
        <v>454</v>
      </c>
      <c r="BM470" s="145" t="s">
        <v>6824</v>
      </c>
    </row>
    <row r="471" spans="2:65" s="13" customFormat="1" ht="11.25">
      <c r="B471" s="158"/>
      <c r="D471" s="152" t="s">
        <v>368</v>
      </c>
      <c r="E471" s="159" t="s">
        <v>19</v>
      </c>
      <c r="F471" s="160" t="s">
        <v>84</v>
      </c>
      <c r="H471" s="161">
        <v>1</v>
      </c>
      <c r="I471" s="162"/>
      <c r="L471" s="158"/>
      <c r="M471" s="163"/>
      <c r="T471" s="164"/>
      <c r="AT471" s="159" t="s">
        <v>368</v>
      </c>
      <c r="AU471" s="159" t="s">
        <v>90</v>
      </c>
      <c r="AV471" s="13" t="s">
        <v>90</v>
      </c>
      <c r="AW471" s="13" t="s">
        <v>36</v>
      </c>
      <c r="AX471" s="13" t="s">
        <v>84</v>
      </c>
      <c r="AY471" s="159" t="s">
        <v>358</v>
      </c>
    </row>
    <row r="472" spans="2:65" s="1" customFormat="1" ht="24.2" customHeight="1">
      <c r="B472" s="33"/>
      <c r="C472" s="134" t="s">
        <v>1090</v>
      </c>
      <c r="D472" s="134" t="s">
        <v>360</v>
      </c>
      <c r="E472" s="135" t="s">
        <v>3576</v>
      </c>
      <c r="F472" s="136" t="s">
        <v>3577</v>
      </c>
      <c r="G472" s="137" t="s">
        <v>504</v>
      </c>
      <c r="H472" s="138">
        <v>7</v>
      </c>
      <c r="I472" s="139"/>
      <c r="J472" s="140">
        <f>ROUND(I472*H472,2)</f>
        <v>0</v>
      </c>
      <c r="K472" s="136" t="s">
        <v>402</v>
      </c>
      <c r="L472" s="33"/>
      <c r="M472" s="141" t="s">
        <v>19</v>
      </c>
      <c r="N472" s="142" t="s">
        <v>49</v>
      </c>
      <c r="P472" s="143">
        <f>O472*H472</f>
        <v>0</v>
      </c>
      <c r="Q472" s="143">
        <v>4.0000000000000003E-5</v>
      </c>
      <c r="R472" s="143">
        <f>Q472*H472</f>
        <v>2.8000000000000003E-4</v>
      </c>
      <c r="S472" s="143">
        <v>0</v>
      </c>
      <c r="T472" s="144">
        <f>S472*H472</f>
        <v>0</v>
      </c>
      <c r="AR472" s="145" t="s">
        <v>454</v>
      </c>
      <c r="AT472" s="145" t="s">
        <v>360</v>
      </c>
      <c r="AU472" s="145" t="s">
        <v>90</v>
      </c>
      <c r="AY472" s="18" t="s">
        <v>358</v>
      </c>
      <c r="BE472" s="146">
        <f>IF(N472="základní",J472,0)</f>
        <v>0</v>
      </c>
      <c r="BF472" s="146">
        <f>IF(N472="snížená",J472,0)</f>
        <v>0</v>
      </c>
      <c r="BG472" s="146">
        <f>IF(N472="zákl. přenesená",J472,0)</f>
        <v>0</v>
      </c>
      <c r="BH472" s="146">
        <f>IF(N472="sníž. přenesená",J472,0)</f>
        <v>0</v>
      </c>
      <c r="BI472" s="146">
        <f>IF(N472="nulová",J472,0)</f>
        <v>0</v>
      </c>
      <c r="BJ472" s="18" t="s">
        <v>90</v>
      </c>
      <c r="BK472" s="146">
        <f>ROUND(I472*H472,2)</f>
        <v>0</v>
      </c>
      <c r="BL472" s="18" t="s">
        <v>454</v>
      </c>
      <c r="BM472" s="145" t="s">
        <v>6825</v>
      </c>
    </row>
    <row r="473" spans="2:65" s="1" customFormat="1" ht="11.25">
      <c r="B473" s="33"/>
      <c r="D473" s="147" t="s">
        <v>366</v>
      </c>
      <c r="F473" s="148" t="s">
        <v>3579</v>
      </c>
      <c r="I473" s="149"/>
      <c r="L473" s="33"/>
      <c r="M473" s="150"/>
      <c r="T473" s="54"/>
      <c r="AT473" s="18" t="s">
        <v>366</v>
      </c>
      <c r="AU473" s="18" t="s">
        <v>90</v>
      </c>
    </row>
    <row r="474" spans="2:65" s="13" customFormat="1" ht="11.25">
      <c r="B474" s="158"/>
      <c r="D474" s="152" t="s">
        <v>368</v>
      </c>
      <c r="E474" s="159" t="s">
        <v>19</v>
      </c>
      <c r="F474" s="160" t="s">
        <v>6780</v>
      </c>
      <c r="H474" s="161">
        <v>7</v>
      </c>
      <c r="I474" s="162"/>
      <c r="L474" s="158"/>
      <c r="M474" s="163"/>
      <c r="T474" s="164"/>
      <c r="AT474" s="159" t="s">
        <v>368</v>
      </c>
      <c r="AU474" s="159" t="s">
        <v>90</v>
      </c>
      <c r="AV474" s="13" t="s">
        <v>90</v>
      </c>
      <c r="AW474" s="13" t="s">
        <v>36</v>
      </c>
      <c r="AX474" s="13" t="s">
        <v>84</v>
      </c>
      <c r="AY474" s="159" t="s">
        <v>358</v>
      </c>
    </row>
    <row r="475" spans="2:65" s="1" customFormat="1" ht="37.9" customHeight="1">
      <c r="B475" s="33"/>
      <c r="C475" s="179" t="s">
        <v>1095</v>
      </c>
      <c r="D475" s="179" t="s">
        <v>440</v>
      </c>
      <c r="E475" s="180" t="s">
        <v>6826</v>
      </c>
      <c r="F475" s="181" t="s">
        <v>6827</v>
      </c>
      <c r="G475" s="182" t="s">
        <v>504</v>
      </c>
      <c r="H475" s="183">
        <v>2</v>
      </c>
      <c r="I475" s="184"/>
      <c r="J475" s="185">
        <f>ROUND(I475*H475,2)</f>
        <v>0</v>
      </c>
      <c r="K475" s="181" t="s">
        <v>3182</v>
      </c>
      <c r="L475" s="186"/>
      <c r="M475" s="187" t="s">
        <v>19</v>
      </c>
      <c r="N475" s="188" t="s">
        <v>49</v>
      </c>
      <c r="P475" s="143">
        <f>O475*H475</f>
        <v>0</v>
      </c>
      <c r="Q475" s="143">
        <v>1.8E-3</v>
      </c>
      <c r="R475" s="143">
        <f>Q475*H475</f>
        <v>3.5999999999999999E-3</v>
      </c>
      <c r="S475" s="143">
        <v>0</v>
      </c>
      <c r="T475" s="144">
        <f>S475*H475</f>
        <v>0</v>
      </c>
      <c r="AR475" s="145" t="s">
        <v>558</v>
      </c>
      <c r="AT475" s="145" t="s">
        <v>440</v>
      </c>
      <c r="AU475" s="145" t="s">
        <v>90</v>
      </c>
      <c r="AY475" s="18" t="s">
        <v>358</v>
      </c>
      <c r="BE475" s="146">
        <f>IF(N475="základní",J475,0)</f>
        <v>0</v>
      </c>
      <c r="BF475" s="146">
        <f>IF(N475="snížená",J475,0)</f>
        <v>0</v>
      </c>
      <c r="BG475" s="146">
        <f>IF(N475="zákl. přenesená",J475,0)</f>
        <v>0</v>
      </c>
      <c r="BH475" s="146">
        <f>IF(N475="sníž. přenesená",J475,0)</f>
        <v>0</v>
      </c>
      <c r="BI475" s="146">
        <f>IF(N475="nulová",J475,0)</f>
        <v>0</v>
      </c>
      <c r="BJ475" s="18" t="s">
        <v>90</v>
      </c>
      <c r="BK475" s="146">
        <f>ROUND(I475*H475,2)</f>
        <v>0</v>
      </c>
      <c r="BL475" s="18" t="s">
        <v>454</v>
      </c>
      <c r="BM475" s="145" t="s">
        <v>6828</v>
      </c>
    </row>
    <row r="476" spans="2:65" s="13" customFormat="1" ht="11.25">
      <c r="B476" s="158"/>
      <c r="D476" s="152" t="s">
        <v>368</v>
      </c>
      <c r="E476" s="159" t="s">
        <v>19</v>
      </c>
      <c r="F476" s="160" t="s">
        <v>90</v>
      </c>
      <c r="H476" s="161">
        <v>2</v>
      </c>
      <c r="I476" s="162"/>
      <c r="L476" s="158"/>
      <c r="M476" s="163"/>
      <c r="T476" s="164"/>
      <c r="AT476" s="159" t="s">
        <v>368</v>
      </c>
      <c r="AU476" s="159" t="s">
        <v>90</v>
      </c>
      <c r="AV476" s="13" t="s">
        <v>90</v>
      </c>
      <c r="AW476" s="13" t="s">
        <v>36</v>
      </c>
      <c r="AX476" s="13" t="s">
        <v>84</v>
      </c>
      <c r="AY476" s="159" t="s">
        <v>358</v>
      </c>
    </row>
    <row r="477" spans="2:65" s="1" customFormat="1" ht="37.9" customHeight="1">
      <c r="B477" s="33"/>
      <c r="C477" s="179" t="s">
        <v>1100</v>
      </c>
      <c r="D477" s="179" t="s">
        <v>440</v>
      </c>
      <c r="E477" s="180" t="s">
        <v>6829</v>
      </c>
      <c r="F477" s="181" t="s">
        <v>6830</v>
      </c>
      <c r="G477" s="182" t="s">
        <v>504</v>
      </c>
      <c r="H477" s="183">
        <v>5</v>
      </c>
      <c r="I477" s="184"/>
      <c r="J477" s="185">
        <f>ROUND(I477*H477,2)</f>
        <v>0</v>
      </c>
      <c r="K477" s="181" t="s">
        <v>3182</v>
      </c>
      <c r="L477" s="186"/>
      <c r="M477" s="187" t="s">
        <v>19</v>
      </c>
      <c r="N477" s="188" t="s">
        <v>49</v>
      </c>
      <c r="P477" s="143">
        <f>O477*H477</f>
        <v>0</v>
      </c>
      <c r="Q477" s="143">
        <v>1.8E-3</v>
      </c>
      <c r="R477" s="143">
        <f>Q477*H477</f>
        <v>8.9999999999999993E-3</v>
      </c>
      <c r="S477" s="143">
        <v>0</v>
      </c>
      <c r="T477" s="144">
        <f>S477*H477</f>
        <v>0</v>
      </c>
      <c r="AR477" s="145" t="s">
        <v>558</v>
      </c>
      <c r="AT477" s="145" t="s">
        <v>440</v>
      </c>
      <c r="AU477" s="145" t="s">
        <v>90</v>
      </c>
      <c r="AY477" s="18" t="s">
        <v>358</v>
      </c>
      <c r="BE477" s="146">
        <f>IF(N477="základní",J477,0)</f>
        <v>0</v>
      </c>
      <c r="BF477" s="146">
        <f>IF(N477="snížená",J477,0)</f>
        <v>0</v>
      </c>
      <c r="BG477" s="146">
        <f>IF(N477="zákl. přenesená",J477,0)</f>
        <v>0</v>
      </c>
      <c r="BH477" s="146">
        <f>IF(N477="sníž. přenesená",J477,0)</f>
        <v>0</v>
      </c>
      <c r="BI477" s="146">
        <f>IF(N477="nulová",J477,0)</f>
        <v>0</v>
      </c>
      <c r="BJ477" s="18" t="s">
        <v>90</v>
      </c>
      <c r="BK477" s="146">
        <f>ROUND(I477*H477,2)</f>
        <v>0</v>
      </c>
      <c r="BL477" s="18" t="s">
        <v>454</v>
      </c>
      <c r="BM477" s="145" t="s">
        <v>6831</v>
      </c>
    </row>
    <row r="478" spans="2:65" s="13" customFormat="1" ht="11.25">
      <c r="B478" s="158"/>
      <c r="D478" s="152" t="s">
        <v>368</v>
      </c>
      <c r="E478" s="159" t="s">
        <v>19</v>
      </c>
      <c r="F478" s="160" t="s">
        <v>388</v>
      </c>
      <c r="H478" s="161">
        <v>5</v>
      </c>
      <c r="I478" s="162"/>
      <c r="L478" s="158"/>
      <c r="M478" s="163"/>
      <c r="T478" s="164"/>
      <c r="AT478" s="159" t="s">
        <v>368</v>
      </c>
      <c r="AU478" s="159" t="s">
        <v>90</v>
      </c>
      <c r="AV478" s="13" t="s">
        <v>90</v>
      </c>
      <c r="AW478" s="13" t="s">
        <v>36</v>
      </c>
      <c r="AX478" s="13" t="s">
        <v>84</v>
      </c>
      <c r="AY478" s="159" t="s">
        <v>358</v>
      </c>
    </row>
    <row r="479" spans="2:65" s="1" customFormat="1" ht="24.2" customHeight="1">
      <c r="B479" s="33"/>
      <c r="C479" s="134" t="s">
        <v>1105</v>
      </c>
      <c r="D479" s="134" t="s">
        <v>360</v>
      </c>
      <c r="E479" s="135" t="s">
        <v>3586</v>
      </c>
      <c r="F479" s="136" t="s">
        <v>3587</v>
      </c>
      <c r="G479" s="137" t="s">
        <v>504</v>
      </c>
      <c r="H479" s="138">
        <v>2</v>
      </c>
      <c r="I479" s="139"/>
      <c r="J479" s="140">
        <f>ROUND(I479*H479,2)</f>
        <v>0</v>
      </c>
      <c r="K479" s="136" t="s">
        <v>402</v>
      </c>
      <c r="L479" s="33"/>
      <c r="M479" s="141" t="s">
        <v>19</v>
      </c>
      <c r="N479" s="142" t="s">
        <v>49</v>
      </c>
      <c r="P479" s="143">
        <f>O479*H479</f>
        <v>0</v>
      </c>
      <c r="Q479" s="143">
        <v>1.2E-4</v>
      </c>
      <c r="R479" s="143">
        <f>Q479*H479</f>
        <v>2.4000000000000001E-4</v>
      </c>
      <c r="S479" s="143">
        <v>0</v>
      </c>
      <c r="T479" s="144">
        <f>S479*H479</f>
        <v>0</v>
      </c>
      <c r="AR479" s="145" t="s">
        <v>454</v>
      </c>
      <c r="AT479" s="145" t="s">
        <v>360</v>
      </c>
      <c r="AU479" s="145" t="s">
        <v>90</v>
      </c>
      <c r="AY479" s="18" t="s">
        <v>358</v>
      </c>
      <c r="BE479" s="146">
        <f>IF(N479="základní",J479,0)</f>
        <v>0</v>
      </c>
      <c r="BF479" s="146">
        <f>IF(N479="snížená",J479,0)</f>
        <v>0</v>
      </c>
      <c r="BG479" s="146">
        <f>IF(N479="zákl. přenesená",J479,0)</f>
        <v>0</v>
      </c>
      <c r="BH479" s="146">
        <f>IF(N479="sníž. přenesená",J479,0)</f>
        <v>0</v>
      </c>
      <c r="BI479" s="146">
        <f>IF(N479="nulová",J479,0)</f>
        <v>0</v>
      </c>
      <c r="BJ479" s="18" t="s">
        <v>90</v>
      </c>
      <c r="BK479" s="146">
        <f>ROUND(I479*H479,2)</f>
        <v>0</v>
      </c>
      <c r="BL479" s="18" t="s">
        <v>454</v>
      </c>
      <c r="BM479" s="145" t="s">
        <v>6832</v>
      </c>
    </row>
    <row r="480" spans="2:65" s="1" customFormat="1" ht="11.25">
      <c r="B480" s="33"/>
      <c r="D480" s="147" t="s">
        <v>366</v>
      </c>
      <c r="F480" s="148" t="s">
        <v>3589</v>
      </c>
      <c r="I480" s="149"/>
      <c r="L480" s="33"/>
      <c r="M480" s="150"/>
      <c r="T480" s="54"/>
      <c r="AT480" s="18" t="s">
        <v>366</v>
      </c>
      <c r="AU480" s="18" t="s">
        <v>90</v>
      </c>
    </row>
    <row r="481" spans="2:65" s="1" customFormat="1" ht="37.9" customHeight="1">
      <c r="B481" s="33"/>
      <c r="C481" s="179" t="s">
        <v>1110</v>
      </c>
      <c r="D481" s="179" t="s">
        <v>440</v>
      </c>
      <c r="E481" s="180" t="s">
        <v>6833</v>
      </c>
      <c r="F481" s="181" t="s">
        <v>6834</v>
      </c>
      <c r="G481" s="182" t="s">
        <v>504</v>
      </c>
      <c r="H481" s="183">
        <v>2</v>
      </c>
      <c r="I481" s="184"/>
      <c r="J481" s="185">
        <f>ROUND(I481*H481,2)</f>
        <v>0</v>
      </c>
      <c r="K481" s="181" t="s">
        <v>3182</v>
      </c>
      <c r="L481" s="186"/>
      <c r="M481" s="187" t="s">
        <v>19</v>
      </c>
      <c r="N481" s="188" t="s">
        <v>49</v>
      </c>
      <c r="P481" s="143">
        <f>O481*H481</f>
        <v>0</v>
      </c>
      <c r="Q481" s="143">
        <v>1.8E-3</v>
      </c>
      <c r="R481" s="143">
        <f>Q481*H481</f>
        <v>3.5999999999999999E-3</v>
      </c>
      <c r="S481" s="143">
        <v>0</v>
      </c>
      <c r="T481" s="144">
        <f>S481*H481</f>
        <v>0</v>
      </c>
      <c r="AR481" s="145" t="s">
        <v>558</v>
      </c>
      <c r="AT481" s="145" t="s">
        <v>440</v>
      </c>
      <c r="AU481" s="145" t="s">
        <v>90</v>
      </c>
      <c r="AY481" s="18" t="s">
        <v>358</v>
      </c>
      <c r="BE481" s="146">
        <f>IF(N481="základní",J481,0)</f>
        <v>0</v>
      </c>
      <c r="BF481" s="146">
        <f>IF(N481="snížená",J481,0)</f>
        <v>0</v>
      </c>
      <c r="BG481" s="146">
        <f>IF(N481="zákl. přenesená",J481,0)</f>
        <v>0</v>
      </c>
      <c r="BH481" s="146">
        <f>IF(N481="sníž. přenesená",J481,0)</f>
        <v>0</v>
      </c>
      <c r="BI481" s="146">
        <f>IF(N481="nulová",J481,0)</f>
        <v>0</v>
      </c>
      <c r="BJ481" s="18" t="s">
        <v>90</v>
      </c>
      <c r="BK481" s="146">
        <f>ROUND(I481*H481,2)</f>
        <v>0</v>
      </c>
      <c r="BL481" s="18" t="s">
        <v>454</v>
      </c>
      <c r="BM481" s="145" t="s">
        <v>6835</v>
      </c>
    </row>
    <row r="482" spans="2:65" s="13" customFormat="1" ht="11.25">
      <c r="B482" s="158"/>
      <c r="D482" s="152" t="s">
        <v>368</v>
      </c>
      <c r="E482" s="159" t="s">
        <v>19</v>
      </c>
      <c r="F482" s="160" t="s">
        <v>90</v>
      </c>
      <c r="H482" s="161">
        <v>2</v>
      </c>
      <c r="I482" s="162"/>
      <c r="L482" s="158"/>
      <c r="M482" s="163"/>
      <c r="T482" s="164"/>
      <c r="AT482" s="159" t="s">
        <v>368</v>
      </c>
      <c r="AU482" s="159" t="s">
        <v>90</v>
      </c>
      <c r="AV482" s="13" t="s">
        <v>90</v>
      </c>
      <c r="AW482" s="13" t="s">
        <v>36</v>
      </c>
      <c r="AX482" s="13" t="s">
        <v>84</v>
      </c>
      <c r="AY482" s="159" t="s">
        <v>358</v>
      </c>
    </row>
    <row r="483" spans="2:65" s="1" customFormat="1" ht="16.5" customHeight="1">
      <c r="B483" s="33"/>
      <c r="C483" s="134" t="s">
        <v>1119</v>
      </c>
      <c r="D483" s="134" t="s">
        <v>360</v>
      </c>
      <c r="E483" s="135" t="s">
        <v>3593</v>
      </c>
      <c r="F483" s="136" t="s">
        <v>6836</v>
      </c>
      <c r="G483" s="137" t="s">
        <v>504</v>
      </c>
      <c r="H483" s="138">
        <v>2</v>
      </c>
      <c r="I483" s="139"/>
      <c r="J483" s="140">
        <f>ROUND(I483*H483,2)</f>
        <v>0</v>
      </c>
      <c r="K483" s="136" t="s">
        <v>402</v>
      </c>
      <c r="L483" s="33"/>
      <c r="M483" s="141" t="s">
        <v>19</v>
      </c>
      <c r="N483" s="142" t="s">
        <v>49</v>
      </c>
      <c r="P483" s="143">
        <f>O483*H483</f>
        <v>0</v>
      </c>
      <c r="Q483" s="143">
        <v>1.2E-4</v>
      </c>
      <c r="R483" s="143">
        <f>Q483*H483</f>
        <v>2.4000000000000001E-4</v>
      </c>
      <c r="S483" s="143">
        <v>0</v>
      </c>
      <c r="T483" s="144">
        <f>S483*H483</f>
        <v>0</v>
      </c>
      <c r="AR483" s="145" t="s">
        <v>454</v>
      </c>
      <c r="AT483" s="145" t="s">
        <v>360</v>
      </c>
      <c r="AU483" s="145" t="s">
        <v>90</v>
      </c>
      <c r="AY483" s="18" t="s">
        <v>358</v>
      </c>
      <c r="BE483" s="146">
        <f>IF(N483="základní",J483,0)</f>
        <v>0</v>
      </c>
      <c r="BF483" s="146">
        <f>IF(N483="snížená",J483,0)</f>
        <v>0</v>
      </c>
      <c r="BG483" s="146">
        <f>IF(N483="zákl. přenesená",J483,0)</f>
        <v>0</v>
      </c>
      <c r="BH483" s="146">
        <f>IF(N483="sníž. přenesená",J483,0)</f>
        <v>0</v>
      </c>
      <c r="BI483" s="146">
        <f>IF(N483="nulová",J483,0)</f>
        <v>0</v>
      </c>
      <c r="BJ483" s="18" t="s">
        <v>90</v>
      </c>
      <c r="BK483" s="146">
        <f>ROUND(I483*H483,2)</f>
        <v>0</v>
      </c>
      <c r="BL483" s="18" t="s">
        <v>454</v>
      </c>
      <c r="BM483" s="145" t="s">
        <v>6837</v>
      </c>
    </row>
    <row r="484" spans="2:65" s="1" customFormat="1" ht="11.25">
      <c r="B484" s="33"/>
      <c r="D484" s="147" t="s">
        <v>366</v>
      </c>
      <c r="F484" s="148" t="s">
        <v>3596</v>
      </c>
      <c r="I484" s="149"/>
      <c r="L484" s="33"/>
      <c r="M484" s="150"/>
      <c r="T484" s="54"/>
      <c r="AT484" s="18" t="s">
        <v>366</v>
      </c>
      <c r="AU484" s="18" t="s">
        <v>90</v>
      </c>
    </row>
    <row r="485" spans="2:65" s="1" customFormat="1" ht="37.9" customHeight="1">
      <c r="B485" s="33"/>
      <c r="C485" s="179" t="s">
        <v>1124</v>
      </c>
      <c r="D485" s="179" t="s">
        <v>440</v>
      </c>
      <c r="E485" s="180" t="s">
        <v>6838</v>
      </c>
      <c r="F485" s="181" t="s">
        <v>6839</v>
      </c>
      <c r="G485" s="182" t="s">
        <v>504</v>
      </c>
      <c r="H485" s="183">
        <v>2</v>
      </c>
      <c r="I485" s="184"/>
      <c r="J485" s="185">
        <f>ROUND(I485*H485,2)</f>
        <v>0</v>
      </c>
      <c r="K485" s="181" t="s">
        <v>3182</v>
      </c>
      <c r="L485" s="186"/>
      <c r="M485" s="187" t="s">
        <v>19</v>
      </c>
      <c r="N485" s="188" t="s">
        <v>49</v>
      </c>
      <c r="P485" s="143">
        <f>O485*H485</f>
        <v>0</v>
      </c>
      <c r="Q485" s="143">
        <v>3.5000000000000001E-3</v>
      </c>
      <c r="R485" s="143">
        <f>Q485*H485</f>
        <v>7.0000000000000001E-3</v>
      </c>
      <c r="S485" s="143">
        <v>0</v>
      </c>
      <c r="T485" s="144">
        <f>S485*H485</f>
        <v>0</v>
      </c>
      <c r="AR485" s="145" t="s">
        <v>558</v>
      </c>
      <c r="AT485" s="145" t="s">
        <v>440</v>
      </c>
      <c r="AU485" s="145" t="s">
        <v>90</v>
      </c>
      <c r="AY485" s="18" t="s">
        <v>358</v>
      </c>
      <c r="BE485" s="146">
        <f>IF(N485="základní",J485,0)</f>
        <v>0</v>
      </c>
      <c r="BF485" s="146">
        <f>IF(N485="snížená",J485,0)</f>
        <v>0</v>
      </c>
      <c r="BG485" s="146">
        <f>IF(N485="zákl. přenesená",J485,0)</f>
        <v>0</v>
      </c>
      <c r="BH485" s="146">
        <f>IF(N485="sníž. přenesená",J485,0)</f>
        <v>0</v>
      </c>
      <c r="BI485" s="146">
        <f>IF(N485="nulová",J485,0)</f>
        <v>0</v>
      </c>
      <c r="BJ485" s="18" t="s">
        <v>90</v>
      </c>
      <c r="BK485" s="146">
        <f>ROUND(I485*H485,2)</f>
        <v>0</v>
      </c>
      <c r="BL485" s="18" t="s">
        <v>454</v>
      </c>
      <c r="BM485" s="145" t="s">
        <v>6840</v>
      </c>
    </row>
    <row r="486" spans="2:65" s="13" customFormat="1" ht="11.25">
      <c r="B486" s="158"/>
      <c r="D486" s="152" t="s">
        <v>368</v>
      </c>
      <c r="E486" s="159" t="s">
        <v>19</v>
      </c>
      <c r="F486" s="160" t="s">
        <v>90</v>
      </c>
      <c r="H486" s="161">
        <v>2</v>
      </c>
      <c r="I486" s="162"/>
      <c r="L486" s="158"/>
      <c r="M486" s="163"/>
      <c r="T486" s="164"/>
      <c r="AT486" s="159" t="s">
        <v>368</v>
      </c>
      <c r="AU486" s="159" t="s">
        <v>90</v>
      </c>
      <c r="AV486" s="13" t="s">
        <v>90</v>
      </c>
      <c r="AW486" s="13" t="s">
        <v>36</v>
      </c>
      <c r="AX486" s="13" t="s">
        <v>84</v>
      </c>
      <c r="AY486" s="159" t="s">
        <v>358</v>
      </c>
    </row>
    <row r="487" spans="2:65" s="1" customFormat="1" ht="24.2" customHeight="1">
      <c r="B487" s="33"/>
      <c r="C487" s="134" t="s">
        <v>1132</v>
      </c>
      <c r="D487" s="134" t="s">
        <v>360</v>
      </c>
      <c r="E487" s="135" t="s">
        <v>3600</v>
      </c>
      <c r="F487" s="136" t="s">
        <v>3601</v>
      </c>
      <c r="G487" s="137" t="s">
        <v>504</v>
      </c>
      <c r="H487" s="138">
        <v>2</v>
      </c>
      <c r="I487" s="139"/>
      <c r="J487" s="140">
        <f>ROUND(I487*H487,2)</f>
        <v>0</v>
      </c>
      <c r="K487" s="136" t="s">
        <v>402</v>
      </c>
      <c r="L487" s="33"/>
      <c r="M487" s="141" t="s">
        <v>19</v>
      </c>
      <c r="N487" s="142" t="s">
        <v>49</v>
      </c>
      <c r="P487" s="143">
        <f>O487*H487</f>
        <v>0</v>
      </c>
      <c r="Q487" s="143">
        <v>6.0000000000000002E-5</v>
      </c>
      <c r="R487" s="143">
        <f>Q487*H487</f>
        <v>1.2E-4</v>
      </c>
      <c r="S487" s="143">
        <v>0</v>
      </c>
      <c r="T487" s="144">
        <f>S487*H487</f>
        <v>0</v>
      </c>
      <c r="AR487" s="145" t="s">
        <v>454</v>
      </c>
      <c r="AT487" s="145" t="s">
        <v>360</v>
      </c>
      <c r="AU487" s="145" t="s">
        <v>90</v>
      </c>
      <c r="AY487" s="18" t="s">
        <v>358</v>
      </c>
      <c r="BE487" s="146">
        <f>IF(N487="základní",J487,0)</f>
        <v>0</v>
      </c>
      <c r="BF487" s="146">
        <f>IF(N487="snížená",J487,0)</f>
        <v>0</v>
      </c>
      <c r="BG487" s="146">
        <f>IF(N487="zákl. přenesená",J487,0)</f>
        <v>0</v>
      </c>
      <c r="BH487" s="146">
        <f>IF(N487="sníž. přenesená",J487,0)</f>
        <v>0</v>
      </c>
      <c r="BI487" s="146">
        <f>IF(N487="nulová",J487,0)</f>
        <v>0</v>
      </c>
      <c r="BJ487" s="18" t="s">
        <v>90</v>
      </c>
      <c r="BK487" s="146">
        <f>ROUND(I487*H487,2)</f>
        <v>0</v>
      </c>
      <c r="BL487" s="18" t="s">
        <v>454</v>
      </c>
      <c r="BM487" s="145" t="s">
        <v>6841</v>
      </c>
    </row>
    <row r="488" spans="2:65" s="1" customFormat="1" ht="11.25">
      <c r="B488" s="33"/>
      <c r="D488" s="147" t="s">
        <v>366</v>
      </c>
      <c r="F488" s="148" t="s">
        <v>3603</v>
      </c>
      <c r="I488" s="149"/>
      <c r="L488" s="33"/>
      <c r="M488" s="150"/>
      <c r="T488" s="54"/>
      <c r="AT488" s="18" t="s">
        <v>366</v>
      </c>
      <c r="AU488" s="18" t="s">
        <v>90</v>
      </c>
    </row>
    <row r="489" spans="2:65" s="1" customFormat="1" ht="37.9" customHeight="1">
      <c r="B489" s="33"/>
      <c r="C489" s="179" t="s">
        <v>1138</v>
      </c>
      <c r="D489" s="179" t="s">
        <v>440</v>
      </c>
      <c r="E489" s="180" t="s">
        <v>6842</v>
      </c>
      <c r="F489" s="181" t="s">
        <v>6843</v>
      </c>
      <c r="G489" s="182" t="s">
        <v>504</v>
      </c>
      <c r="H489" s="183">
        <v>2</v>
      </c>
      <c r="I489" s="184"/>
      <c r="J489" s="185">
        <f>ROUND(I489*H489,2)</f>
        <v>0</v>
      </c>
      <c r="K489" s="181" t="s">
        <v>3182</v>
      </c>
      <c r="L489" s="186"/>
      <c r="M489" s="187" t="s">
        <v>19</v>
      </c>
      <c r="N489" s="188" t="s">
        <v>49</v>
      </c>
      <c r="P489" s="143">
        <f>O489*H489</f>
        <v>0</v>
      </c>
      <c r="Q489" s="143">
        <v>2.9999999999999997E-4</v>
      </c>
      <c r="R489" s="143">
        <f>Q489*H489</f>
        <v>5.9999999999999995E-4</v>
      </c>
      <c r="S489" s="143">
        <v>0</v>
      </c>
      <c r="T489" s="144">
        <f>S489*H489</f>
        <v>0</v>
      </c>
      <c r="AR489" s="145" t="s">
        <v>558</v>
      </c>
      <c r="AT489" s="145" t="s">
        <v>440</v>
      </c>
      <c r="AU489" s="145" t="s">
        <v>90</v>
      </c>
      <c r="AY489" s="18" t="s">
        <v>358</v>
      </c>
      <c r="BE489" s="146">
        <f>IF(N489="základní",J489,0)</f>
        <v>0</v>
      </c>
      <c r="BF489" s="146">
        <f>IF(N489="snížená",J489,0)</f>
        <v>0</v>
      </c>
      <c r="BG489" s="146">
        <f>IF(N489="zákl. přenesená",J489,0)</f>
        <v>0</v>
      </c>
      <c r="BH489" s="146">
        <f>IF(N489="sníž. přenesená",J489,0)</f>
        <v>0</v>
      </c>
      <c r="BI489" s="146">
        <f>IF(N489="nulová",J489,0)</f>
        <v>0</v>
      </c>
      <c r="BJ489" s="18" t="s">
        <v>90</v>
      </c>
      <c r="BK489" s="146">
        <f>ROUND(I489*H489,2)</f>
        <v>0</v>
      </c>
      <c r="BL489" s="18" t="s">
        <v>454</v>
      </c>
      <c r="BM489" s="145" t="s">
        <v>6844</v>
      </c>
    </row>
    <row r="490" spans="2:65" s="1" customFormat="1" ht="24.2" customHeight="1">
      <c r="B490" s="33"/>
      <c r="C490" s="134" t="s">
        <v>1143</v>
      </c>
      <c r="D490" s="134" t="s">
        <v>360</v>
      </c>
      <c r="E490" s="135" t="s">
        <v>3607</v>
      </c>
      <c r="F490" s="136" t="s">
        <v>3608</v>
      </c>
      <c r="G490" s="137" t="s">
        <v>504</v>
      </c>
      <c r="H490" s="138">
        <v>2</v>
      </c>
      <c r="I490" s="139"/>
      <c r="J490" s="140">
        <f>ROUND(I490*H490,2)</f>
        <v>0</v>
      </c>
      <c r="K490" s="136" t="s">
        <v>402</v>
      </c>
      <c r="L490" s="33"/>
      <c r="M490" s="141" t="s">
        <v>19</v>
      </c>
      <c r="N490" s="142" t="s">
        <v>49</v>
      </c>
      <c r="P490" s="143">
        <f>O490*H490</f>
        <v>0</v>
      </c>
      <c r="Q490" s="143">
        <v>2.7999999999999998E-4</v>
      </c>
      <c r="R490" s="143">
        <f>Q490*H490</f>
        <v>5.5999999999999995E-4</v>
      </c>
      <c r="S490" s="143">
        <v>0</v>
      </c>
      <c r="T490" s="144">
        <f>S490*H490</f>
        <v>0</v>
      </c>
      <c r="AR490" s="145" t="s">
        <v>454</v>
      </c>
      <c r="AT490" s="145" t="s">
        <v>360</v>
      </c>
      <c r="AU490" s="145" t="s">
        <v>90</v>
      </c>
      <c r="AY490" s="18" t="s">
        <v>358</v>
      </c>
      <c r="BE490" s="146">
        <f>IF(N490="základní",J490,0)</f>
        <v>0</v>
      </c>
      <c r="BF490" s="146">
        <f>IF(N490="snížená",J490,0)</f>
        <v>0</v>
      </c>
      <c r="BG490" s="146">
        <f>IF(N490="zákl. přenesená",J490,0)</f>
        <v>0</v>
      </c>
      <c r="BH490" s="146">
        <f>IF(N490="sníž. přenesená",J490,0)</f>
        <v>0</v>
      </c>
      <c r="BI490" s="146">
        <f>IF(N490="nulová",J490,0)</f>
        <v>0</v>
      </c>
      <c r="BJ490" s="18" t="s">
        <v>90</v>
      </c>
      <c r="BK490" s="146">
        <f>ROUND(I490*H490,2)</f>
        <v>0</v>
      </c>
      <c r="BL490" s="18" t="s">
        <v>454</v>
      </c>
      <c r="BM490" s="145" t="s">
        <v>6845</v>
      </c>
    </row>
    <row r="491" spans="2:65" s="1" customFormat="1" ht="11.25">
      <c r="B491" s="33"/>
      <c r="D491" s="147" t="s">
        <v>366</v>
      </c>
      <c r="F491" s="148" t="s">
        <v>3610</v>
      </c>
      <c r="I491" s="149"/>
      <c r="L491" s="33"/>
      <c r="M491" s="150"/>
      <c r="T491" s="54"/>
      <c r="AT491" s="18" t="s">
        <v>366</v>
      </c>
      <c r="AU491" s="18" t="s">
        <v>90</v>
      </c>
    </row>
    <row r="492" spans="2:65" s="13" customFormat="1" ht="11.25">
      <c r="B492" s="158"/>
      <c r="D492" s="152" t="s">
        <v>368</v>
      </c>
      <c r="E492" s="159" t="s">
        <v>19</v>
      </c>
      <c r="F492" s="160" t="s">
        <v>6809</v>
      </c>
      <c r="H492" s="161">
        <v>2</v>
      </c>
      <c r="I492" s="162"/>
      <c r="L492" s="158"/>
      <c r="M492" s="163"/>
      <c r="T492" s="164"/>
      <c r="AT492" s="159" t="s">
        <v>368</v>
      </c>
      <c r="AU492" s="159" t="s">
        <v>90</v>
      </c>
      <c r="AV492" s="13" t="s">
        <v>90</v>
      </c>
      <c r="AW492" s="13" t="s">
        <v>36</v>
      </c>
      <c r="AX492" s="13" t="s">
        <v>84</v>
      </c>
      <c r="AY492" s="159" t="s">
        <v>358</v>
      </c>
    </row>
    <row r="493" spans="2:65" s="1" customFormat="1" ht="21.75" customHeight="1">
      <c r="B493" s="33"/>
      <c r="C493" s="134" t="s">
        <v>1149</v>
      </c>
      <c r="D493" s="134" t="s">
        <v>360</v>
      </c>
      <c r="E493" s="135" t="s">
        <v>3611</v>
      </c>
      <c r="F493" s="136" t="s">
        <v>3612</v>
      </c>
      <c r="G493" s="137" t="s">
        <v>504</v>
      </c>
      <c r="H493" s="138">
        <v>7</v>
      </c>
      <c r="I493" s="139"/>
      <c r="J493" s="140">
        <f>ROUND(I493*H493,2)</f>
        <v>0</v>
      </c>
      <c r="K493" s="136" t="s">
        <v>402</v>
      </c>
      <c r="L493" s="33"/>
      <c r="M493" s="141" t="s">
        <v>19</v>
      </c>
      <c r="N493" s="142" t="s">
        <v>49</v>
      </c>
      <c r="P493" s="143">
        <f>O493*H493</f>
        <v>0</v>
      </c>
      <c r="Q493" s="143">
        <v>1.4999999999999999E-4</v>
      </c>
      <c r="R493" s="143">
        <f>Q493*H493</f>
        <v>1.0499999999999999E-3</v>
      </c>
      <c r="S493" s="143">
        <v>0</v>
      </c>
      <c r="T493" s="144">
        <f>S493*H493</f>
        <v>0</v>
      </c>
      <c r="AR493" s="145" t="s">
        <v>454</v>
      </c>
      <c r="AT493" s="145" t="s">
        <v>360</v>
      </c>
      <c r="AU493" s="145" t="s">
        <v>90</v>
      </c>
      <c r="AY493" s="18" t="s">
        <v>358</v>
      </c>
      <c r="BE493" s="146">
        <f>IF(N493="základní",J493,0)</f>
        <v>0</v>
      </c>
      <c r="BF493" s="146">
        <f>IF(N493="snížená",J493,0)</f>
        <v>0</v>
      </c>
      <c r="BG493" s="146">
        <f>IF(N493="zákl. přenesená",J493,0)</f>
        <v>0</v>
      </c>
      <c r="BH493" s="146">
        <f>IF(N493="sníž. přenesená",J493,0)</f>
        <v>0</v>
      </c>
      <c r="BI493" s="146">
        <f>IF(N493="nulová",J493,0)</f>
        <v>0</v>
      </c>
      <c r="BJ493" s="18" t="s">
        <v>90</v>
      </c>
      <c r="BK493" s="146">
        <f>ROUND(I493*H493,2)</f>
        <v>0</v>
      </c>
      <c r="BL493" s="18" t="s">
        <v>454</v>
      </c>
      <c r="BM493" s="145" t="s">
        <v>6846</v>
      </c>
    </row>
    <row r="494" spans="2:65" s="1" customFormat="1" ht="11.25">
      <c r="B494" s="33"/>
      <c r="D494" s="147" t="s">
        <v>366</v>
      </c>
      <c r="F494" s="148" t="s">
        <v>3614</v>
      </c>
      <c r="I494" s="149"/>
      <c r="L494" s="33"/>
      <c r="M494" s="150"/>
      <c r="T494" s="54"/>
      <c r="AT494" s="18" t="s">
        <v>366</v>
      </c>
      <c r="AU494" s="18" t="s">
        <v>90</v>
      </c>
    </row>
    <row r="495" spans="2:65" s="13" customFormat="1" ht="11.25">
      <c r="B495" s="158"/>
      <c r="D495" s="152" t="s">
        <v>368</v>
      </c>
      <c r="E495" s="159" t="s">
        <v>19</v>
      </c>
      <c r="F495" s="160" t="s">
        <v>6780</v>
      </c>
      <c r="H495" s="161">
        <v>7</v>
      </c>
      <c r="I495" s="162"/>
      <c r="L495" s="158"/>
      <c r="M495" s="163"/>
      <c r="T495" s="164"/>
      <c r="AT495" s="159" t="s">
        <v>368</v>
      </c>
      <c r="AU495" s="159" t="s">
        <v>90</v>
      </c>
      <c r="AV495" s="13" t="s">
        <v>90</v>
      </c>
      <c r="AW495" s="13" t="s">
        <v>36</v>
      </c>
      <c r="AX495" s="13" t="s">
        <v>84</v>
      </c>
      <c r="AY495" s="159" t="s">
        <v>358</v>
      </c>
    </row>
    <row r="496" spans="2:65" s="1" customFormat="1" ht="33" customHeight="1">
      <c r="B496" s="33"/>
      <c r="C496" s="179" t="s">
        <v>1155</v>
      </c>
      <c r="D496" s="179" t="s">
        <v>440</v>
      </c>
      <c r="E496" s="180" t="s">
        <v>6847</v>
      </c>
      <c r="F496" s="181" t="s">
        <v>6848</v>
      </c>
      <c r="G496" s="182" t="s">
        <v>504</v>
      </c>
      <c r="H496" s="183">
        <v>2</v>
      </c>
      <c r="I496" s="184"/>
      <c r="J496" s="185">
        <f>ROUND(I496*H496,2)</f>
        <v>0</v>
      </c>
      <c r="K496" s="181" t="s">
        <v>3182</v>
      </c>
      <c r="L496" s="186"/>
      <c r="M496" s="187" t="s">
        <v>19</v>
      </c>
      <c r="N496" s="188" t="s">
        <v>49</v>
      </c>
      <c r="P496" s="143">
        <f>O496*H496</f>
        <v>0</v>
      </c>
      <c r="Q496" s="143">
        <v>1.9000000000000001E-4</v>
      </c>
      <c r="R496" s="143">
        <f>Q496*H496</f>
        <v>3.8000000000000002E-4</v>
      </c>
      <c r="S496" s="143">
        <v>0</v>
      </c>
      <c r="T496" s="144">
        <f>S496*H496</f>
        <v>0</v>
      </c>
      <c r="AR496" s="145" t="s">
        <v>558</v>
      </c>
      <c r="AT496" s="145" t="s">
        <v>440</v>
      </c>
      <c r="AU496" s="145" t="s">
        <v>90</v>
      </c>
      <c r="AY496" s="18" t="s">
        <v>358</v>
      </c>
      <c r="BE496" s="146">
        <f>IF(N496="základní",J496,0)</f>
        <v>0</v>
      </c>
      <c r="BF496" s="146">
        <f>IF(N496="snížená",J496,0)</f>
        <v>0</v>
      </c>
      <c r="BG496" s="146">
        <f>IF(N496="zákl. přenesená",J496,0)</f>
        <v>0</v>
      </c>
      <c r="BH496" s="146">
        <f>IF(N496="sníž. přenesená",J496,0)</f>
        <v>0</v>
      </c>
      <c r="BI496" s="146">
        <f>IF(N496="nulová",J496,0)</f>
        <v>0</v>
      </c>
      <c r="BJ496" s="18" t="s">
        <v>90</v>
      </c>
      <c r="BK496" s="146">
        <f>ROUND(I496*H496,2)</f>
        <v>0</v>
      </c>
      <c r="BL496" s="18" t="s">
        <v>454</v>
      </c>
      <c r="BM496" s="145" t="s">
        <v>6849</v>
      </c>
    </row>
    <row r="497" spans="2:65" s="13" customFormat="1" ht="11.25">
      <c r="B497" s="158"/>
      <c r="D497" s="152" t="s">
        <v>368</v>
      </c>
      <c r="E497" s="159" t="s">
        <v>19</v>
      </c>
      <c r="F497" s="160" t="s">
        <v>90</v>
      </c>
      <c r="H497" s="161">
        <v>2</v>
      </c>
      <c r="I497" s="162"/>
      <c r="L497" s="158"/>
      <c r="M497" s="163"/>
      <c r="T497" s="164"/>
      <c r="AT497" s="159" t="s">
        <v>368</v>
      </c>
      <c r="AU497" s="159" t="s">
        <v>90</v>
      </c>
      <c r="AV497" s="13" t="s">
        <v>90</v>
      </c>
      <c r="AW497" s="13" t="s">
        <v>36</v>
      </c>
      <c r="AX497" s="13" t="s">
        <v>84</v>
      </c>
      <c r="AY497" s="159" t="s">
        <v>358</v>
      </c>
    </row>
    <row r="498" spans="2:65" s="1" customFormat="1" ht="33" customHeight="1">
      <c r="B498" s="33"/>
      <c r="C498" s="179" t="s">
        <v>1187</v>
      </c>
      <c r="D498" s="179" t="s">
        <v>440</v>
      </c>
      <c r="E498" s="180" t="s">
        <v>6850</v>
      </c>
      <c r="F498" s="181" t="s">
        <v>6851</v>
      </c>
      <c r="G498" s="182" t="s">
        <v>504</v>
      </c>
      <c r="H498" s="183">
        <v>5</v>
      </c>
      <c r="I498" s="184"/>
      <c r="J498" s="185">
        <f>ROUND(I498*H498,2)</f>
        <v>0</v>
      </c>
      <c r="K498" s="181" t="s">
        <v>3182</v>
      </c>
      <c r="L498" s="186"/>
      <c r="M498" s="187" t="s">
        <v>19</v>
      </c>
      <c r="N498" s="188" t="s">
        <v>49</v>
      </c>
      <c r="P498" s="143">
        <f>O498*H498</f>
        <v>0</v>
      </c>
      <c r="Q498" s="143">
        <v>1.9000000000000001E-4</v>
      </c>
      <c r="R498" s="143">
        <f>Q498*H498</f>
        <v>9.5000000000000011E-4</v>
      </c>
      <c r="S498" s="143">
        <v>0</v>
      </c>
      <c r="T498" s="144">
        <f>S498*H498</f>
        <v>0</v>
      </c>
      <c r="AR498" s="145" t="s">
        <v>558</v>
      </c>
      <c r="AT498" s="145" t="s">
        <v>440</v>
      </c>
      <c r="AU498" s="145" t="s">
        <v>90</v>
      </c>
      <c r="AY498" s="18" t="s">
        <v>358</v>
      </c>
      <c r="BE498" s="146">
        <f>IF(N498="základní",J498,0)</f>
        <v>0</v>
      </c>
      <c r="BF498" s="146">
        <f>IF(N498="snížená",J498,0)</f>
        <v>0</v>
      </c>
      <c r="BG498" s="146">
        <f>IF(N498="zákl. přenesená",J498,0)</f>
        <v>0</v>
      </c>
      <c r="BH498" s="146">
        <f>IF(N498="sníž. přenesená",J498,0)</f>
        <v>0</v>
      </c>
      <c r="BI498" s="146">
        <f>IF(N498="nulová",J498,0)</f>
        <v>0</v>
      </c>
      <c r="BJ498" s="18" t="s">
        <v>90</v>
      </c>
      <c r="BK498" s="146">
        <f>ROUND(I498*H498,2)</f>
        <v>0</v>
      </c>
      <c r="BL498" s="18" t="s">
        <v>454</v>
      </c>
      <c r="BM498" s="145" t="s">
        <v>6852</v>
      </c>
    </row>
    <row r="499" spans="2:65" s="13" customFormat="1" ht="11.25">
      <c r="B499" s="158"/>
      <c r="D499" s="152" t="s">
        <v>368</v>
      </c>
      <c r="E499" s="159" t="s">
        <v>19</v>
      </c>
      <c r="F499" s="160" t="s">
        <v>388</v>
      </c>
      <c r="H499" s="161">
        <v>5</v>
      </c>
      <c r="I499" s="162"/>
      <c r="L499" s="158"/>
      <c r="M499" s="163"/>
      <c r="T499" s="164"/>
      <c r="AT499" s="159" t="s">
        <v>368</v>
      </c>
      <c r="AU499" s="159" t="s">
        <v>90</v>
      </c>
      <c r="AV499" s="13" t="s">
        <v>90</v>
      </c>
      <c r="AW499" s="13" t="s">
        <v>36</v>
      </c>
      <c r="AX499" s="13" t="s">
        <v>84</v>
      </c>
      <c r="AY499" s="159" t="s">
        <v>358</v>
      </c>
    </row>
    <row r="500" spans="2:65" s="1" customFormat="1" ht="16.5" customHeight="1">
      <c r="B500" s="33"/>
      <c r="C500" s="134" t="s">
        <v>1191</v>
      </c>
      <c r="D500" s="134" t="s">
        <v>360</v>
      </c>
      <c r="E500" s="135" t="s">
        <v>6853</v>
      </c>
      <c r="F500" s="136" t="s">
        <v>6854</v>
      </c>
      <c r="G500" s="137" t="s">
        <v>504</v>
      </c>
      <c r="H500" s="138">
        <v>2</v>
      </c>
      <c r="I500" s="139"/>
      <c r="J500" s="140">
        <f>ROUND(I500*H500,2)</f>
        <v>0</v>
      </c>
      <c r="K500" s="136" t="s">
        <v>402</v>
      </c>
      <c r="L500" s="33"/>
      <c r="M500" s="141" t="s">
        <v>19</v>
      </c>
      <c r="N500" s="142" t="s">
        <v>49</v>
      </c>
      <c r="P500" s="143">
        <f>O500*H500</f>
        <v>0</v>
      </c>
      <c r="Q500" s="143">
        <v>1.7000000000000001E-4</v>
      </c>
      <c r="R500" s="143">
        <f>Q500*H500</f>
        <v>3.4000000000000002E-4</v>
      </c>
      <c r="S500" s="143">
        <v>0</v>
      </c>
      <c r="T500" s="144">
        <f>S500*H500</f>
        <v>0</v>
      </c>
      <c r="AR500" s="145" t="s">
        <v>454</v>
      </c>
      <c r="AT500" s="145" t="s">
        <v>360</v>
      </c>
      <c r="AU500" s="145" t="s">
        <v>90</v>
      </c>
      <c r="AY500" s="18" t="s">
        <v>358</v>
      </c>
      <c r="BE500" s="146">
        <f>IF(N500="základní",J500,0)</f>
        <v>0</v>
      </c>
      <c r="BF500" s="146">
        <f>IF(N500="snížená",J500,0)</f>
        <v>0</v>
      </c>
      <c r="BG500" s="146">
        <f>IF(N500="zákl. přenesená",J500,0)</f>
        <v>0</v>
      </c>
      <c r="BH500" s="146">
        <f>IF(N500="sníž. přenesená",J500,0)</f>
        <v>0</v>
      </c>
      <c r="BI500" s="146">
        <f>IF(N500="nulová",J500,0)</f>
        <v>0</v>
      </c>
      <c r="BJ500" s="18" t="s">
        <v>90</v>
      </c>
      <c r="BK500" s="146">
        <f>ROUND(I500*H500,2)</f>
        <v>0</v>
      </c>
      <c r="BL500" s="18" t="s">
        <v>454</v>
      </c>
      <c r="BM500" s="145" t="s">
        <v>6855</v>
      </c>
    </row>
    <row r="501" spans="2:65" s="1" customFormat="1" ht="11.25">
      <c r="B501" s="33"/>
      <c r="D501" s="147" t="s">
        <v>366</v>
      </c>
      <c r="F501" s="148" t="s">
        <v>6856</v>
      </c>
      <c r="I501" s="149"/>
      <c r="L501" s="33"/>
      <c r="M501" s="150"/>
      <c r="T501" s="54"/>
      <c r="AT501" s="18" t="s">
        <v>366</v>
      </c>
      <c r="AU501" s="18" t="s">
        <v>90</v>
      </c>
    </row>
    <row r="502" spans="2:65" s="1" customFormat="1" ht="33" customHeight="1">
      <c r="B502" s="33"/>
      <c r="C502" s="179" t="s">
        <v>1195</v>
      </c>
      <c r="D502" s="179" t="s">
        <v>440</v>
      </c>
      <c r="E502" s="180" t="s">
        <v>6857</v>
      </c>
      <c r="F502" s="181" t="s">
        <v>6858</v>
      </c>
      <c r="G502" s="182" t="s">
        <v>504</v>
      </c>
      <c r="H502" s="183">
        <v>2</v>
      </c>
      <c r="I502" s="184"/>
      <c r="J502" s="185">
        <f>ROUND(I502*H502,2)</f>
        <v>0</v>
      </c>
      <c r="K502" s="181" t="s">
        <v>3182</v>
      </c>
      <c r="L502" s="186"/>
      <c r="M502" s="187" t="s">
        <v>19</v>
      </c>
      <c r="N502" s="188" t="s">
        <v>49</v>
      </c>
      <c r="P502" s="143">
        <f>O502*H502</f>
        <v>0</v>
      </c>
      <c r="Q502" s="143">
        <v>2.3000000000000001E-4</v>
      </c>
      <c r="R502" s="143">
        <f>Q502*H502</f>
        <v>4.6000000000000001E-4</v>
      </c>
      <c r="S502" s="143">
        <v>0</v>
      </c>
      <c r="T502" s="144">
        <f>S502*H502</f>
        <v>0</v>
      </c>
      <c r="AR502" s="145" t="s">
        <v>558</v>
      </c>
      <c r="AT502" s="145" t="s">
        <v>440</v>
      </c>
      <c r="AU502" s="145" t="s">
        <v>90</v>
      </c>
      <c r="AY502" s="18" t="s">
        <v>358</v>
      </c>
      <c r="BE502" s="146">
        <f>IF(N502="základní",J502,0)</f>
        <v>0</v>
      </c>
      <c r="BF502" s="146">
        <f>IF(N502="snížená",J502,0)</f>
        <v>0</v>
      </c>
      <c r="BG502" s="146">
        <f>IF(N502="zákl. přenesená",J502,0)</f>
        <v>0</v>
      </c>
      <c r="BH502" s="146">
        <f>IF(N502="sníž. přenesená",J502,0)</f>
        <v>0</v>
      </c>
      <c r="BI502" s="146">
        <f>IF(N502="nulová",J502,0)</f>
        <v>0</v>
      </c>
      <c r="BJ502" s="18" t="s">
        <v>90</v>
      </c>
      <c r="BK502" s="146">
        <f>ROUND(I502*H502,2)</f>
        <v>0</v>
      </c>
      <c r="BL502" s="18" t="s">
        <v>454</v>
      </c>
      <c r="BM502" s="145" t="s">
        <v>6859</v>
      </c>
    </row>
    <row r="503" spans="2:65" s="13" customFormat="1" ht="11.25">
      <c r="B503" s="158"/>
      <c r="D503" s="152" t="s">
        <v>368</v>
      </c>
      <c r="E503" s="159" t="s">
        <v>19</v>
      </c>
      <c r="F503" s="160" t="s">
        <v>90</v>
      </c>
      <c r="H503" s="161">
        <v>2</v>
      </c>
      <c r="I503" s="162"/>
      <c r="L503" s="158"/>
      <c r="M503" s="163"/>
      <c r="T503" s="164"/>
      <c r="AT503" s="159" t="s">
        <v>368</v>
      </c>
      <c r="AU503" s="159" t="s">
        <v>90</v>
      </c>
      <c r="AV503" s="13" t="s">
        <v>90</v>
      </c>
      <c r="AW503" s="13" t="s">
        <v>36</v>
      </c>
      <c r="AX503" s="13" t="s">
        <v>84</v>
      </c>
      <c r="AY503" s="159" t="s">
        <v>358</v>
      </c>
    </row>
    <row r="504" spans="2:65" s="1" customFormat="1" ht="16.5" customHeight="1">
      <c r="B504" s="33"/>
      <c r="C504" s="134" t="s">
        <v>1199</v>
      </c>
      <c r="D504" s="134" t="s">
        <v>360</v>
      </c>
      <c r="E504" s="135" t="s">
        <v>3622</v>
      </c>
      <c r="F504" s="136" t="s">
        <v>6860</v>
      </c>
      <c r="G504" s="137" t="s">
        <v>504</v>
      </c>
      <c r="H504" s="138">
        <v>3</v>
      </c>
      <c r="I504" s="139"/>
      <c r="J504" s="140">
        <f>ROUND(I504*H504,2)</f>
        <v>0</v>
      </c>
      <c r="K504" s="136" t="s">
        <v>3182</v>
      </c>
      <c r="L504" s="33"/>
      <c r="M504" s="141" t="s">
        <v>19</v>
      </c>
      <c r="N504" s="142" t="s">
        <v>49</v>
      </c>
      <c r="P504" s="143">
        <f>O504*H504</f>
        <v>0</v>
      </c>
      <c r="Q504" s="143">
        <v>2.3000000000000001E-4</v>
      </c>
      <c r="R504" s="143">
        <f>Q504*H504</f>
        <v>6.9000000000000008E-4</v>
      </c>
      <c r="S504" s="143">
        <v>0</v>
      </c>
      <c r="T504" s="144">
        <f>S504*H504</f>
        <v>0</v>
      </c>
      <c r="AR504" s="145" t="s">
        <v>454</v>
      </c>
      <c r="AT504" s="145" t="s">
        <v>360</v>
      </c>
      <c r="AU504" s="145" t="s">
        <v>90</v>
      </c>
      <c r="AY504" s="18" t="s">
        <v>358</v>
      </c>
      <c r="BE504" s="146">
        <f>IF(N504="základní",J504,0)</f>
        <v>0</v>
      </c>
      <c r="BF504" s="146">
        <f>IF(N504="snížená",J504,0)</f>
        <v>0</v>
      </c>
      <c r="BG504" s="146">
        <f>IF(N504="zákl. přenesená",J504,0)</f>
        <v>0</v>
      </c>
      <c r="BH504" s="146">
        <f>IF(N504="sníž. přenesená",J504,0)</f>
        <v>0</v>
      </c>
      <c r="BI504" s="146">
        <f>IF(N504="nulová",J504,0)</f>
        <v>0</v>
      </c>
      <c r="BJ504" s="18" t="s">
        <v>90</v>
      </c>
      <c r="BK504" s="146">
        <f>ROUND(I504*H504,2)</f>
        <v>0</v>
      </c>
      <c r="BL504" s="18" t="s">
        <v>454</v>
      </c>
      <c r="BM504" s="145" t="s">
        <v>6861</v>
      </c>
    </row>
    <row r="505" spans="2:65" s="13" customFormat="1" ht="11.25">
      <c r="B505" s="158"/>
      <c r="D505" s="152" t="s">
        <v>368</v>
      </c>
      <c r="E505" s="159" t="s">
        <v>19</v>
      </c>
      <c r="F505" s="160" t="s">
        <v>3625</v>
      </c>
      <c r="H505" s="161">
        <v>2</v>
      </c>
      <c r="I505" s="162"/>
      <c r="L505" s="158"/>
      <c r="M505" s="163"/>
      <c r="T505" s="164"/>
      <c r="AT505" s="159" t="s">
        <v>368</v>
      </c>
      <c r="AU505" s="159" t="s">
        <v>90</v>
      </c>
      <c r="AV505" s="13" t="s">
        <v>90</v>
      </c>
      <c r="AW505" s="13" t="s">
        <v>36</v>
      </c>
      <c r="AX505" s="13" t="s">
        <v>77</v>
      </c>
      <c r="AY505" s="159" t="s">
        <v>358</v>
      </c>
    </row>
    <row r="506" spans="2:65" s="13" customFormat="1" ht="11.25">
      <c r="B506" s="158"/>
      <c r="D506" s="152" t="s">
        <v>368</v>
      </c>
      <c r="E506" s="159" t="s">
        <v>19</v>
      </c>
      <c r="F506" s="160" t="s">
        <v>3626</v>
      </c>
      <c r="H506" s="161">
        <v>1</v>
      </c>
      <c r="I506" s="162"/>
      <c r="L506" s="158"/>
      <c r="M506" s="163"/>
      <c r="T506" s="164"/>
      <c r="AT506" s="159" t="s">
        <v>368</v>
      </c>
      <c r="AU506" s="159" t="s">
        <v>90</v>
      </c>
      <c r="AV506" s="13" t="s">
        <v>90</v>
      </c>
      <c r="AW506" s="13" t="s">
        <v>36</v>
      </c>
      <c r="AX506" s="13" t="s">
        <v>77</v>
      </c>
      <c r="AY506" s="159" t="s">
        <v>358</v>
      </c>
    </row>
    <row r="507" spans="2:65" s="14" customFormat="1" ht="11.25">
      <c r="B507" s="165"/>
      <c r="D507" s="152" t="s">
        <v>368</v>
      </c>
      <c r="E507" s="166" t="s">
        <v>19</v>
      </c>
      <c r="F507" s="167" t="s">
        <v>371</v>
      </c>
      <c r="H507" s="168">
        <v>3</v>
      </c>
      <c r="I507" s="169"/>
      <c r="L507" s="165"/>
      <c r="M507" s="170"/>
      <c r="T507" s="171"/>
      <c r="AT507" s="166" t="s">
        <v>368</v>
      </c>
      <c r="AU507" s="166" t="s">
        <v>90</v>
      </c>
      <c r="AV507" s="14" t="s">
        <v>364</v>
      </c>
      <c r="AW507" s="14" t="s">
        <v>36</v>
      </c>
      <c r="AX507" s="14" t="s">
        <v>84</v>
      </c>
      <c r="AY507" s="166" t="s">
        <v>358</v>
      </c>
    </row>
    <row r="508" spans="2:65" s="1" customFormat="1" ht="24.2" customHeight="1">
      <c r="B508" s="33"/>
      <c r="C508" s="134" t="s">
        <v>1216</v>
      </c>
      <c r="D508" s="134" t="s">
        <v>360</v>
      </c>
      <c r="E508" s="135" t="s">
        <v>3627</v>
      </c>
      <c r="F508" s="136" t="s">
        <v>3628</v>
      </c>
      <c r="G508" s="137" t="s">
        <v>1498</v>
      </c>
      <c r="H508" s="189"/>
      <c r="I508" s="139"/>
      <c r="J508" s="140">
        <f>ROUND(I508*H508,2)</f>
        <v>0</v>
      </c>
      <c r="K508" s="136" t="s">
        <v>402</v>
      </c>
      <c r="L508" s="33"/>
      <c r="M508" s="141" t="s">
        <v>19</v>
      </c>
      <c r="N508" s="142" t="s">
        <v>49</v>
      </c>
      <c r="P508" s="143">
        <f>O508*H508</f>
        <v>0</v>
      </c>
      <c r="Q508" s="143">
        <v>0</v>
      </c>
      <c r="R508" s="143">
        <f>Q508*H508</f>
        <v>0</v>
      </c>
      <c r="S508" s="143">
        <v>0</v>
      </c>
      <c r="T508" s="144">
        <f>S508*H508</f>
        <v>0</v>
      </c>
      <c r="AR508" s="145" t="s">
        <v>3629</v>
      </c>
      <c r="AT508" s="145" t="s">
        <v>360</v>
      </c>
      <c r="AU508" s="145" t="s">
        <v>90</v>
      </c>
      <c r="AY508" s="18" t="s">
        <v>358</v>
      </c>
      <c r="BE508" s="146">
        <f>IF(N508="základní",J508,0)</f>
        <v>0</v>
      </c>
      <c r="BF508" s="146">
        <f>IF(N508="snížená",J508,0)</f>
        <v>0</v>
      </c>
      <c r="BG508" s="146">
        <f>IF(N508="zákl. přenesená",J508,0)</f>
        <v>0</v>
      </c>
      <c r="BH508" s="146">
        <f>IF(N508="sníž. přenesená",J508,0)</f>
        <v>0</v>
      </c>
      <c r="BI508" s="146">
        <f>IF(N508="nulová",J508,0)</f>
        <v>0</v>
      </c>
      <c r="BJ508" s="18" t="s">
        <v>90</v>
      </c>
      <c r="BK508" s="146">
        <f>ROUND(I508*H508,2)</f>
        <v>0</v>
      </c>
      <c r="BL508" s="18" t="s">
        <v>3629</v>
      </c>
      <c r="BM508" s="145" t="s">
        <v>6862</v>
      </c>
    </row>
    <row r="509" spans="2:65" s="1" customFormat="1" ht="11.25">
      <c r="B509" s="33"/>
      <c r="D509" s="147" t="s">
        <v>366</v>
      </c>
      <c r="F509" s="148" t="s">
        <v>3631</v>
      </c>
      <c r="I509" s="149"/>
      <c r="L509" s="33"/>
      <c r="M509" s="150"/>
      <c r="T509" s="54"/>
      <c r="AT509" s="18" t="s">
        <v>366</v>
      </c>
      <c r="AU509" s="18" t="s">
        <v>90</v>
      </c>
    </row>
    <row r="510" spans="2:65" s="1" customFormat="1" ht="24.2" customHeight="1">
      <c r="B510" s="33"/>
      <c r="C510" s="134" t="s">
        <v>1220</v>
      </c>
      <c r="D510" s="134" t="s">
        <v>360</v>
      </c>
      <c r="E510" s="135" t="s">
        <v>3632</v>
      </c>
      <c r="F510" s="136" t="s">
        <v>3633</v>
      </c>
      <c r="G510" s="137" t="s">
        <v>1498</v>
      </c>
      <c r="H510" s="189"/>
      <c r="I510" s="139"/>
      <c r="J510" s="140">
        <f>ROUND(I510*H510,2)</f>
        <v>0</v>
      </c>
      <c r="K510" s="136" t="s">
        <v>402</v>
      </c>
      <c r="L510" s="33"/>
      <c r="M510" s="141" t="s">
        <v>19</v>
      </c>
      <c r="N510" s="142" t="s">
        <v>49</v>
      </c>
      <c r="P510" s="143">
        <f>O510*H510</f>
        <v>0</v>
      </c>
      <c r="Q510" s="143">
        <v>0</v>
      </c>
      <c r="R510" s="143">
        <f>Q510*H510</f>
        <v>0</v>
      </c>
      <c r="S510" s="143">
        <v>0</v>
      </c>
      <c r="T510" s="144">
        <f>S510*H510</f>
        <v>0</v>
      </c>
      <c r="AR510" s="145" t="s">
        <v>454</v>
      </c>
      <c r="AT510" s="145" t="s">
        <v>360</v>
      </c>
      <c r="AU510" s="145" t="s">
        <v>90</v>
      </c>
      <c r="AY510" s="18" t="s">
        <v>358</v>
      </c>
      <c r="BE510" s="146">
        <f>IF(N510="základní",J510,0)</f>
        <v>0</v>
      </c>
      <c r="BF510" s="146">
        <f>IF(N510="snížená",J510,0)</f>
        <v>0</v>
      </c>
      <c r="BG510" s="146">
        <f>IF(N510="zákl. přenesená",J510,0)</f>
        <v>0</v>
      </c>
      <c r="BH510" s="146">
        <f>IF(N510="sníž. přenesená",J510,0)</f>
        <v>0</v>
      </c>
      <c r="BI510" s="146">
        <f>IF(N510="nulová",J510,0)</f>
        <v>0</v>
      </c>
      <c r="BJ510" s="18" t="s">
        <v>90</v>
      </c>
      <c r="BK510" s="146">
        <f>ROUND(I510*H510,2)</f>
        <v>0</v>
      </c>
      <c r="BL510" s="18" t="s">
        <v>454</v>
      </c>
      <c r="BM510" s="145" t="s">
        <v>6863</v>
      </c>
    </row>
    <row r="511" spans="2:65" s="1" customFormat="1" ht="11.25">
      <c r="B511" s="33"/>
      <c r="D511" s="147" t="s">
        <v>366</v>
      </c>
      <c r="F511" s="148" t="s">
        <v>3635</v>
      </c>
      <c r="I511" s="149"/>
      <c r="L511" s="33"/>
      <c r="M511" s="150"/>
      <c r="T511" s="54"/>
      <c r="AT511" s="18" t="s">
        <v>366</v>
      </c>
      <c r="AU511" s="18" t="s">
        <v>90</v>
      </c>
    </row>
    <row r="512" spans="2:65" s="11" customFormat="1" ht="22.9" customHeight="1">
      <c r="B512" s="122"/>
      <c r="D512" s="123" t="s">
        <v>76</v>
      </c>
      <c r="E512" s="132" t="s">
        <v>3636</v>
      </c>
      <c r="F512" s="132" t="s">
        <v>3637</v>
      </c>
      <c r="I512" s="125"/>
      <c r="J512" s="133">
        <f>BK512</f>
        <v>0</v>
      </c>
      <c r="L512" s="122"/>
      <c r="M512" s="127"/>
      <c r="P512" s="128">
        <f>SUM(P513:P539)</f>
        <v>0</v>
      </c>
      <c r="R512" s="128">
        <f>SUM(R513:R539)</f>
        <v>0.25614999999999999</v>
      </c>
      <c r="T512" s="129">
        <f>SUM(T513:T539)</f>
        <v>0</v>
      </c>
      <c r="AR512" s="123" t="s">
        <v>90</v>
      </c>
      <c r="AT512" s="130" t="s">
        <v>76</v>
      </c>
      <c r="AU512" s="130" t="s">
        <v>84</v>
      </c>
      <c r="AY512" s="123" t="s">
        <v>358</v>
      </c>
      <c r="BK512" s="131">
        <f>SUM(BK513:BK539)</f>
        <v>0</v>
      </c>
    </row>
    <row r="513" spans="2:65" s="1" customFormat="1" ht="37.9" customHeight="1">
      <c r="B513" s="33"/>
      <c r="C513" s="134" t="s">
        <v>1227</v>
      </c>
      <c r="D513" s="134" t="s">
        <v>360</v>
      </c>
      <c r="E513" s="135" t="s">
        <v>3638</v>
      </c>
      <c r="F513" s="136" t="s">
        <v>3639</v>
      </c>
      <c r="G513" s="137" t="s">
        <v>504</v>
      </c>
      <c r="H513" s="138">
        <v>5</v>
      </c>
      <c r="I513" s="139"/>
      <c r="J513" s="140">
        <f>ROUND(I513*H513,2)</f>
        <v>0</v>
      </c>
      <c r="K513" s="136" t="s">
        <v>402</v>
      </c>
      <c r="L513" s="33"/>
      <c r="M513" s="141" t="s">
        <v>19</v>
      </c>
      <c r="N513" s="142" t="s">
        <v>49</v>
      </c>
      <c r="P513" s="143">
        <f>O513*H513</f>
        <v>0</v>
      </c>
      <c r="Q513" s="143">
        <v>1.2E-2</v>
      </c>
      <c r="R513" s="143">
        <f>Q513*H513</f>
        <v>0.06</v>
      </c>
      <c r="S513" s="143">
        <v>0</v>
      </c>
      <c r="T513" s="144">
        <f>S513*H513</f>
        <v>0</v>
      </c>
      <c r="AR513" s="145" t="s">
        <v>454</v>
      </c>
      <c r="AT513" s="145" t="s">
        <v>360</v>
      </c>
      <c r="AU513" s="145" t="s">
        <v>90</v>
      </c>
      <c r="AY513" s="18" t="s">
        <v>358</v>
      </c>
      <c r="BE513" s="146">
        <f>IF(N513="základní",J513,0)</f>
        <v>0</v>
      </c>
      <c r="BF513" s="146">
        <f>IF(N513="snížená",J513,0)</f>
        <v>0</v>
      </c>
      <c r="BG513" s="146">
        <f>IF(N513="zákl. přenesená",J513,0)</f>
        <v>0</v>
      </c>
      <c r="BH513" s="146">
        <f>IF(N513="sníž. přenesená",J513,0)</f>
        <v>0</v>
      </c>
      <c r="BI513" s="146">
        <f>IF(N513="nulová",J513,0)</f>
        <v>0</v>
      </c>
      <c r="BJ513" s="18" t="s">
        <v>90</v>
      </c>
      <c r="BK513" s="146">
        <f>ROUND(I513*H513,2)</f>
        <v>0</v>
      </c>
      <c r="BL513" s="18" t="s">
        <v>454</v>
      </c>
      <c r="BM513" s="145" t="s">
        <v>6864</v>
      </c>
    </row>
    <row r="514" spans="2:65" s="1" customFormat="1" ht="11.25">
      <c r="B514" s="33"/>
      <c r="D514" s="147" t="s">
        <v>366</v>
      </c>
      <c r="F514" s="148" t="s">
        <v>3641</v>
      </c>
      <c r="I514" s="149"/>
      <c r="L514" s="33"/>
      <c r="M514" s="150"/>
      <c r="T514" s="54"/>
      <c r="AT514" s="18" t="s">
        <v>366</v>
      </c>
      <c r="AU514" s="18" t="s">
        <v>90</v>
      </c>
    </row>
    <row r="515" spans="2:65" s="13" customFormat="1" ht="11.25">
      <c r="B515" s="158"/>
      <c r="D515" s="152" t="s">
        <v>368</v>
      </c>
      <c r="E515" s="159" t="s">
        <v>19</v>
      </c>
      <c r="F515" s="160" t="s">
        <v>388</v>
      </c>
      <c r="H515" s="161">
        <v>5</v>
      </c>
      <c r="I515" s="162"/>
      <c r="L515" s="158"/>
      <c r="M515" s="163"/>
      <c r="T515" s="164"/>
      <c r="AT515" s="159" t="s">
        <v>368</v>
      </c>
      <c r="AU515" s="159" t="s">
        <v>90</v>
      </c>
      <c r="AV515" s="13" t="s">
        <v>90</v>
      </c>
      <c r="AW515" s="13" t="s">
        <v>36</v>
      </c>
      <c r="AX515" s="13" t="s">
        <v>84</v>
      </c>
      <c r="AY515" s="159" t="s">
        <v>358</v>
      </c>
    </row>
    <row r="516" spans="2:65" s="1" customFormat="1" ht="37.9" customHeight="1">
      <c r="B516" s="33"/>
      <c r="C516" s="134" t="s">
        <v>1233</v>
      </c>
      <c r="D516" s="134" t="s">
        <v>360</v>
      </c>
      <c r="E516" s="135" t="s">
        <v>3642</v>
      </c>
      <c r="F516" s="136" t="s">
        <v>3643</v>
      </c>
      <c r="G516" s="137" t="s">
        <v>504</v>
      </c>
      <c r="H516" s="138">
        <v>2</v>
      </c>
      <c r="I516" s="139"/>
      <c r="J516" s="140">
        <f>ROUND(I516*H516,2)</f>
        <v>0</v>
      </c>
      <c r="K516" s="136" t="s">
        <v>402</v>
      </c>
      <c r="L516" s="33"/>
      <c r="M516" s="141" t="s">
        <v>19</v>
      </c>
      <c r="N516" s="142" t="s">
        <v>49</v>
      </c>
      <c r="P516" s="143">
        <f>O516*H516</f>
        <v>0</v>
      </c>
      <c r="Q516" s="143">
        <v>1.2E-2</v>
      </c>
      <c r="R516" s="143">
        <f>Q516*H516</f>
        <v>2.4E-2</v>
      </c>
      <c r="S516" s="143">
        <v>0</v>
      </c>
      <c r="T516" s="144">
        <f>S516*H516</f>
        <v>0</v>
      </c>
      <c r="AR516" s="145" t="s">
        <v>454</v>
      </c>
      <c r="AT516" s="145" t="s">
        <v>360</v>
      </c>
      <c r="AU516" s="145" t="s">
        <v>90</v>
      </c>
      <c r="AY516" s="18" t="s">
        <v>358</v>
      </c>
      <c r="BE516" s="146">
        <f>IF(N516="základní",J516,0)</f>
        <v>0</v>
      </c>
      <c r="BF516" s="146">
        <f>IF(N516="snížená",J516,0)</f>
        <v>0</v>
      </c>
      <c r="BG516" s="146">
        <f>IF(N516="zákl. přenesená",J516,0)</f>
        <v>0</v>
      </c>
      <c r="BH516" s="146">
        <f>IF(N516="sníž. přenesená",J516,0)</f>
        <v>0</v>
      </c>
      <c r="BI516" s="146">
        <f>IF(N516="nulová",J516,0)</f>
        <v>0</v>
      </c>
      <c r="BJ516" s="18" t="s">
        <v>90</v>
      </c>
      <c r="BK516" s="146">
        <f>ROUND(I516*H516,2)</f>
        <v>0</v>
      </c>
      <c r="BL516" s="18" t="s">
        <v>454</v>
      </c>
      <c r="BM516" s="145" t="s">
        <v>6865</v>
      </c>
    </row>
    <row r="517" spans="2:65" s="1" customFormat="1" ht="11.25">
      <c r="B517" s="33"/>
      <c r="D517" s="147" t="s">
        <v>366</v>
      </c>
      <c r="F517" s="148" t="s">
        <v>3645</v>
      </c>
      <c r="I517" s="149"/>
      <c r="L517" s="33"/>
      <c r="M517" s="150"/>
      <c r="T517" s="54"/>
      <c r="AT517" s="18" t="s">
        <v>366</v>
      </c>
      <c r="AU517" s="18" t="s">
        <v>90</v>
      </c>
    </row>
    <row r="518" spans="2:65" s="13" customFormat="1" ht="11.25">
      <c r="B518" s="158"/>
      <c r="D518" s="152" t="s">
        <v>368</v>
      </c>
      <c r="E518" s="159" t="s">
        <v>19</v>
      </c>
      <c r="F518" s="160" t="s">
        <v>90</v>
      </c>
      <c r="H518" s="161">
        <v>2</v>
      </c>
      <c r="I518" s="162"/>
      <c r="L518" s="158"/>
      <c r="M518" s="163"/>
      <c r="T518" s="164"/>
      <c r="AT518" s="159" t="s">
        <v>368</v>
      </c>
      <c r="AU518" s="159" t="s">
        <v>90</v>
      </c>
      <c r="AV518" s="13" t="s">
        <v>90</v>
      </c>
      <c r="AW518" s="13" t="s">
        <v>36</v>
      </c>
      <c r="AX518" s="13" t="s">
        <v>84</v>
      </c>
      <c r="AY518" s="159" t="s">
        <v>358</v>
      </c>
    </row>
    <row r="519" spans="2:65" s="1" customFormat="1" ht="33" customHeight="1">
      <c r="B519" s="33"/>
      <c r="C519" s="134" t="s">
        <v>1241</v>
      </c>
      <c r="D519" s="134" t="s">
        <v>360</v>
      </c>
      <c r="E519" s="135" t="s">
        <v>6866</v>
      </c>
      <c r="F519" s="136" t="s">
        <v>6867</v>
      </c>
      <c r="G519" s="137" t="s">
        <v>504</v>
      </c>
      <c r="H519" s="138">
        <v>1</v>
      </c>
      <c r="I519" s="139"/>
      <c r="J519" s="140">
        <f>ROUND(I519*H519,2)</f>
        <v>0</v>
      </c>
      <c r="K519" s="136" t="s">
        <v>402</v>
      </c>
      <c r="L519" s="33"/>
      <c r="M519" s="141" t="s">
        <v>19</v>
      </c>
      <c r="N519" s="142" t="s">
        <v>49</v>
      </c>
      <c r="P519" s="143">
        <f>O519*H519</f>
        <v>0</v>
      </c>
      <c r="Q519" s="143">
        <v>1.5599999999999999E-2</v>
      </c>
      <c r="R519" s="143">
        <f>Q519*H519</f>
        <v>1.5599999999999999E-2</v>
      </c>
      <c r="S519" s="143">
        <v>0</v>
      </c>
      <c r="T519" s="144">
        <f>S519*H519</f>
        <v>0</v>
      </c>
      <c r="AR519" s="145" t="s">
        <v>454</v>
      </c>
      <c r="AT519" s="145" t="s">
        <v>360</v>
      </c>
      <c r="AU519" s="145" t="s">
        <v>90</v>
      </c>
      <c r="AY519" s="18" t="s">
        <v>358</v>
      </c>
      <c r="BE519" s="146">
        <f>IF(N519="základní",J519,0)</f>
        <v>0</v>
      </c>
      <c r="BF519" s="146">
        <f>IF(N519="snížená",J519,0)</f>
        <v>0</v>
      </c>
      <c r="BG519" s="146">
        <f>IF(N519="zákl. přenesená",J519,0)</f>
        <v>0</v>
      </c>
      <c r="BH519" s="146">
        <f>IF(N519="sníž. přenesená",J519,0)</f>
        <v>0</v>
      </c>
      <c r="BI519" s="146">
        <f>IF(N519="nulová",J519,0)</f>
        <v>0</v>
      </c>
      <c r="BJ519" s="18" t="s">
        <v>90</v>
      </c>
      <c r="BK519" s="146">
        <f>ROUND(I519*H519,2)</f>
        <v>0</v>
      </c>
      <c r="BL519" s="18" t="s">
        <v>454</v>
      </c>
      <c r="BM519" s="145" t="s">
        <v>6868</v>
      </c>
    </row>
    <row r="520" spans="2:65" s="1" customFormat="1" ht="11.25">
      <c r="B520" s="33"/>
      <c r="D520" s="147" t="s">
        <v>366</v>
      </c>
      <c r="F520" s="148" t="s">
        <v>6869</v>
      </c>
      <c r="I520" s="149"/>
      <c r="L520" s="33"/>
      <c r="M520" s="150"/>
      <c r="T520" s="54"/>
      <c r="AT520" s="18" t="s">
        <v>366</v>
      </c>
      <c r="AU520" s="18" t="s">
        <v>90</v>
      </c>
    </row>
    <row r="521" spans="2:65" s="13" customFormat="1" ht="11.25">
      <c r="B521" s="158"/>
      <c r="D521" s="152" t="s">
        <v>368</v>
      </c>
      <c r="E521" s="159" t="s">
        <v>19</v>
      </c>
      <c r="F521" s="160" t="s">
        <v>84</v>
      </c>
      <c r="H521" s="161">
        <v>1</v>
      </c>
      <c r="I521" s="162"/>
      <c r="L521" s="158"/>
      <c r="M521" s="163"/>
      <c r="T521" s="164"/>
      <c r="AT521" s="159" t="s">
        <v>368</v>
      </c>
      <c r="AU521" s="159" t="s">
        <v>90</v>
      </c>
      <c r="AV521" s="13" t="s">
        <v>90</v>
      </c>
      <c r="AW521" s="13" t="s">
        <v>36</v>
      </c>
      <c r="AX521" s="13" t="s">
        <v>84</v>
      </c>
      <c r="AY521" s="159" t="s">
        <v>358</v>
      </c>
    </row>
    <row r="522" spans="2:65" s="1" customFormat="1" ht="33" customHeight="1">
      <c r="B522" s="33"/>
      <c r="C522" s="134" t="s">
        <v>1247</v>
      </c>
      <c r="D522" s="134" t="s">
        <v>360</v>
      </c>
      <c r="E522" s="135" t="s">
        <v>3646</v>
      </c>
      <c r="F522" s="136" t="s">
        <v>3647</v>
      </c>
      <c r="G522" s="137" t="s">
        <v>504</v>
      </c>
      <c r="H522" s="138">
        <v>6</v>
      </c>
      <c r="I522" s="139"/>
      <c r="J522" s="140">
        <f>ROUND(I522*H522,2)</f>
        <v>0</v>
      </c>
      <c r="K522" s="136" t="s">
        <v>402</v>
      </c>
      <c r="L522" s="33"/>
      <c r="M522" s="141" t="s">
        <v>19</v>
      </c>
      <c r="N522" s="142" t="s">
        <v>49</v>
      </c>
      <c r="P522" s="143">
        <f>O522*H522</f>
        <v>0</v>
      </c>
      <c r="Q522" s="143">
        <v>1.17E-2</v>
      </c>
      <c r="R522" s="143">
        <f>Q522*H522</f>
        <v>7.0199999999999999E-2</v>
      </c>
      <c r="S522" s="143">
        <v>0</v>
      </c>
      <c r="T522" s="144">
        <f>S522*H522</f>
        <v>0</v>
      </c>
      <c r="AR522" s="145" t="s">
        <v>454</v>
      </c>
      <c r="AT522" s="145" t="s">
        <v>360</v>
      </c>
      <c r="AU522" s="145" t="s">
        <v>90</v>
      </c>
      <c r="AY522" s="18" t="s">
        <v>358</v>
      </c>
      <c r="BE522" s="146">
        <f>IF(N522="základní",J522,0)</f>
        <v>0</v>
      </c>
      <c r="BF522" s="146">
        <f>IF(N522="snížená",J522,0)</f>
        <v>0</v>
      </c>
      <c r="BG522" s="146">
        <f>IF(N522="zákl. přenesená",J522,0)</f>
        <v>0</v>
      </c>
      <c r="BH522" s="146">
        <f>IF(N522="sníž. přenesená",J522,0)</f>
        <v>0</v>
      </c>
      <c r="BI522" s="146">
        <f>IF(N522="nulová",J522,0)</f>
        <v>0</v>
      </c>
      <c r="BJ522" s="18" t="s">
        <v>90</v>
      </c>
      <c r="BK522" s="146">
        <f>ROUND(I522*H522,2)</f>
        <v>0</v>
      </c>
      <c r="BL522" s="18" t="s">
        <v>454</v>
      </c>
      <c r="BM522" s="145" t="s">
        <v>6870</v>
      </c>
    </row>
    <row r="523" spans="2:65" s="1" customFormat="1" ht="11.25">
      <c r="B523" s="33"/>
      <c r="D523" s="147" t="s">
        <v>366</v>
      </c>
      <c r="F523" s="148" t="s">
        <v>3649</v>
      </c>
      <c r="I523" s="149"/>
      <c r="L523" s="33"/>
      <c r="M523" s="150"/>
      <c r="T523" s="54"/>
      <c r="AT523" s="18" t="s">
        <v>366</v>
      </c>
      <c r="AU523" s="18" t="s">
        <v>90</v>
      </c>
    </row>
    <row r="524" spans="2:65" s="13" customFormat="1" ht="11.25">
      <c r="B524" s="158"/>
      <c r="D524" s="152" t="s">
        <v>368</v>
      </c>
      <c r="E524" s="159" t="s">
        <v>19</v>
      </c>
      <c r="F524" s="160" t="s">
        <v>6744</v>
      </c>
      <c r="H524" s="161">
        <v>6</v>
      </c>
      <c r="I524" s="162"/>
      <c r="L524" s="158"/>
      <c r="M524" s="163"/>
      <c r="T524" s="164"/>
      <c r="AT524" s="159" t="s">
        <v>368</v>
      </c>
      <c r="AU524" s="159" t="s">
        <v>90</v>
      </c>
      <c r="AV524" s="13" t="s">
        <v>90</v>
      </c>
      <c r="AW524" s="13" t="s">
        <v>36</v>
      </c>
      <c r="AX524" s="13" t="s">
        <v>84</v>
      </c>
      <c r="AY524" s="159" t="s">
        <v>358</v>
      </c>
    </row>
    <row r="525" spans="2:65" s="1" customFormat="1" ht="37.9" customHeight="1">
      <c r="B525" s="33"/>
      <c r="C525" s="134" t="s">
        <v>1252</v>
      </c>
      <c r="D525" s="134" t="s">
        <v>360</v>
      </c>
      <c r="E525" s="135" t="s">
        <v>3650</v>
      </c>
      <c r="F525" s="136" t="s">
        <v>3651</v>
      </c>
      <c r="G525" s="137" t="s">
        <v>504</v>
      </c>
      <c r="H525" s="138">
        <v>4</v>
      </c>
      <c r="I525" s="139"/>
      <c r="J525" s="140">
        <f>ROUND(I525*H525,2)</f>
        <v>0</v>
      </c>
      <c r="K525" s="136" t="s">
        <v>402</v>
      </c>
      <c r="L525" s="33"/>
      <c r="M525" s="141" t="s">
        <v>19</v>
      </c>
      <c r="N525" s="142" t="s">
        <v>49</v>
      </c>
      <c r="P525" s="143">
        <f>O525*H525</f>
        <v>0</v>
      </c>
      <c r="Q525" s="143">
        <v>1.6650000000000002E-2</v>
      </c>
      <c r="R525" s="143">
        <f>Q525*H525</f>
        <v>6.6600000000000006E-2</v>
      </c>
      <c r="S525" s="143">
        <v>0</v>
      </c>
      <c r="T525" s="144">
        <f>S525*H525</f>
        <v>0</v>
      </c>
      <c r="AR525" s="145" t="s">
        <v>454</v>
      </c>
      <c r="AT525" s="145" t="s">
        <v>360</v>
      </c>
      <c r="AU525" s="145" t="s">
        <v>90</v>
      </c>
      <c r="AY525" s="18" t="s">
        <v>358</v>
      </c>
      <c r="BE525" s="146">
        <f>IF(N525="základní",J525,0)</f>
        <v>0</v>
      </c>
      <c r="BF525" s="146">
        <f>IF(N525="snížená",J525,0)</f>
        <v>0</v>
      </c>
      <c r="BG525" s="146">
        <f>IF(N525="zákl. přenesená",J525,0)</f>
        <v>0</v>
      </c>
      <c r="BH525" s="146">
        <f>IF(N525="sníž. přenesená",J525,0)</f>
        <v>0</v>
      </c>
      <c r="BI525" s="146">
        <f>IF(N525="nulová",J525,0)</f>
        <v>0</v>
      </c>
      <c r="BJ525" s="18" t="s">
        <v>90</v>
      </c>
      <c r="BK525" s="146">
        <f>ROUND(I525*H525,2)</f>
        <v>0</v>
      </c>
      <c r="BL525" s="18" t="s">
        <v>454</v>
      </c>
      <c r="BM525" s="145" t="s">
        <v>6871</v>
      </c>
    </row>
    <row r="526" spans="2:65" s="1" customFormat="1" ht="11.25">
      <c r="B526" s="33"/>
      <c r="D526" s="147" t="s">
        <v>366</v>
      </c>
      <c r="F526" s="148" t="s">
        <v>3653</v>
      </c>
      <c r="I526" s="149"/>
      <c r="L526" s="33"/>
      <c r="M526" s="150"/>
      <c r="T526" s="54"/>
      <c r="AT526" s="18" t="s">
        <v>366</v>
      </c>
      <c r="AU526" s="18" t="s">
        <v>90</v>
      </c>
    </row>
    <row r="527" spans="2:65" s="13" customFormat="1" ht="11.25">
      <c r="B527" s="158"/>
      <c r="D527" s="152" t="s">
        <v>368</v>
      </c>
      <c r="E527" s="159" t="s">
        <v>19</v>
      </c>
      <c r="F527" s="160" t="s">
        <v>3388</v>
      </c>
      <c r="H527" s="161">
        <v>4</v>
      </c>
      <c r="I527" s="162"/>
      <c r="L527" s="158"/>
      <c r="M527" s="163"/>
      <c r="T527" s="164"/>
      <c r="AT527" s="159" t="s">
        <v>368</v>
      </c>
      <c r="AU527" s="159" t="s">
        <v>90</v>
      </c>
      <c r="AV527" s="13" t="s">
        <v>90</v>
      </c>
      <c r="AW527" s="13" t="s">
        <v>36</v>
      </c>
      <c r="AX527" s="13" t="s">
        <v>84</v>
      </c>
      <c r="AY527" s="159" t="s">
        <v>358</v>
      </c>
    </row>
    <row r="528" spans="2:65" s="1" customFormat="1" ht="24.2" customHeight="1">
      <c r="B528" s="33"/>
      <c r="C528" s="134" t="s">
        <v>1257</v>
      </c>
      <c r="D528" s="134" t="s">
        <v>360</v>
      </c>
      <c r="E528" s="135" t="s">
        <v>3655</v>
      </c>
      <c r="F528" s="136" t="s">
        <v>3656</v>
      </c>
      <c r="G528" s="137" t="s">
        <v>504</v>
      </c>
      <c r="H528" s="138">
        <v>4</v>
      </c>
      <c r="I528" s="139"/>
      <c r="J528" s="140">
        <f>ROUND(I528*H528,2)</f>
        <v>0</v>
      </c>
      <c r="K528" s="136" t="s">
        <v>402</v>
      </c>
      <c r="L528" s="33"/>
      <c r="M528" s="141" t="s">
        <v>19</v>
      </c>
      <c r="N528" s="142" t="s">
        <v>49</v>
      </c>
      <c r="P528" s="143">
        <f>O528*H528</f>
        <v>0</v>
      </c>
      <c r="Q528" s="143">
        <v>1.4999999999999999E-4</v>
      </c>
      <c r="R528" s="143">
        <f>Q528*H528</f>
        <v>5.9999999999999995E-4</v>
      </c>
      <c r="S528" s="143">
        <v>0</v>
      </c>
      <c r="T528" s="144">
        <f>S528*H528</f>
        <v>0</v>
      </c>
      <c r="AR528" s="145" t="s">
        <v>454</v>
      </c>
      <c r="AT528" s="145" t="s">
        <v>360</v>
      </c>
      <c r="AU528" s="145" t="s">
        <v>90</v>
      </c>
      <c r="AY528" s="18" t="s">
        <v>358</v>
      </c>
      <c r="BE528" s="146">
        <f>IF(N528="základní",J528,0)</f>
        <v>0</v>
      </c>
      <c r="BF528" s="146">
        <f>IF(N528="snížená",J528,0)</f>
        <v>0</v>
      </c>
      <c r="BG528" s="146">
        <f>IF(N528="zákl. přenesená",J528,0)</f>
        <v>0</v>
      </c>
      <c r="BH528" s="146">
        <f>IF(N528="sníž. přenesená",J528,0)</f>
        <v>0</v>
      </c>
      <c r="BI528" s="146">
        <f>IF(N528="nulová",J528,0)</f>
        <v>0</v>
      </c>
      <c r="BJ528" s="18" t="s">
        <v>90</v>
      </c>
      <c r="BK528" s="146">
        <f>ROUND(I528*H528,2)</f>
        <v>0</v>
      </c>
      <c r="BL528" s="18" t="s">
        <v>454</v>
      </c>
      <c r="BM528" s="145" t="s">
        <v>6872</v>
      </c>
    </row>
    <row r="529" spans="2:65" s="1" customFormat="1" ht="11.25">
      <c r="B529" s="33"/>
      <c r="D529" s="147" t="s">
        <v>366</v>
      </c>
      <c r="F529" s="148" t="s">
        <v>3658</v>
      </c>
      <c r="I529" s="149"/>
      <c r="L529" s="33"/>
      <c r="M529" s="150"/>
      <c r="T529" s="54"/>
      <c r="AT529" s="18" t="s">
        <v>366</v>
      </c>
      <c r="AU529" s="18" t="s">
        <v>90</v>
      </c>
    </row>
    <row r="530" spans="2:65" s="13" customFormat="1" ht="11.25">
      <c r="B530" s="158"/>
      <c r="D530" s="152" t="s">
        <v>368</v>
      </c>
      <c r="E530" s="159" t="s">
        <v>19</v>
      </c>
      <c r="F530" s="160" t="s">
        <v>3388</v>
      </c>
      <c r="H530" s="161">
        <v>4</v>
      </c>
      <c r="I530" s="162"/>
      <c r="L530" s="158"/>
      <c r="M530" s="163"/>
      <c r="T530" s="164"/>
      <c r="AT530" s="159" t="s">
        <v>368</v>
      </c>
      <c r="AU530" s="159" t="s">
        <v>90</v>
      </c>
      <c r="AV530" s="13" t="s">
        <v>90</v>
      </c>
      <c r="AW530" s="13" t="s">
        <v>36</v>
      </c>
      <c r="AX530" s="13" t="s">
        <v>84</v>
      </c>
      <c r="AY530" s="159" t="s">
        <v>358</v>
      </c>
    </row>
    <row r="531" spans="2:65" s="1" customFormat="1" ht="16.5" customHeight="1">
      <c r="B531" s="33"/>
      <c r="C531" s="134" t="s">
        <v>1262</v>
      </c>
      <c r="D531" s="134" t="s">
        <v>360</v>
      </c>
      <c r="E531" s="135" t="s">
        <v>3659</v>
      </c>
      <c r="F531" s="136" t="s">
        <v>3660</v>
      </c>
      <c r="G531" s="137" t="s">
        <v>504</v>
      </c>
      <c r="H531" s="138">
        <v>5</v>
      </c>
      <c r="I531" s="139"/>
      <c r="J531" s="140">
        <f>ROUND(I531*H531,2)</f>
        <v>0</v>
      </c>
      <c r="K531" s="136" t="s">
        <v>402</v>
      </c>
      <c r="L531" s="33"/>
      <c r="M531" s="141" t="s">
        <v>19</v>
      </c>
      <c r="N531" s="142" t="s">
        <v>49</v>
      </c>
      <c r="P531" s="143">
        <f>O531*H531</f>
        <v>0</v>
      </c>
      <c r="Q531" s="143">
        <v>5.0000000000000001E-4</v>
      </c>
      <c r="R531" s="143">
        <f>Q531*H531</f>
        <v>2.5000000000000001E-3</v>
      </c>
      <c r="S531" s="143">
        <v>0</v>
      </c>
      <c r="T531" s="144">
        <f>S531*H531</f>
        <v>0</v>
      </c>
      <c r="AR531" s="145" t="s">
        <v>454</v>
      </c>
      <c r="AT531" s="145" t="s">
        <v>360</v>
      </c>
      <c r="AU531" s="145" t="s">
        <v>90</v>
      </c>
      <c r="AY531" s="18" t="s">
        <v>358</v>
      </c>
      <c r="BE531" s="146">
        <f>IF(N531="základní",J531,0)</f>
        <v>0</v>
      </c>
      <c r="BF531" s="146">
        <f>IF(N531="snížená",J531,0)</f>
        <v>0</v>
      </c>
      <c r="BG531" s="146">
        <f>IF(N531="zákl. přenesená",J531,0)</f>
        <v>0</v>
      </c>
      <c r="BH531" s="146">
        <f>IF(N531="sníž. přenesená",J531,0)</f>
        <v>0</v>
      </c>
      <c r="BI531" s="146">
        <f>IF(N531="nulová",J531,0)</f>
        <v>0</v>
      </c>
      <c r="BJ531" s="18" t="s">
        <v>90</v>
      </c>
      <c r="BK531" s="146">
        <f>ROUND(I531*H531,2)</f>
        <v>0</v>
      </c>
      <c r="BL531" s="18" t="s">
        <v>454</v>
      </c>
      <c r="BM531" s="145" t="s">
        <v>6873</v>
      </c>
    </row>
    <row r="532" spans="2:65" s="1" customFormat="1" ht="11.25">
      <c r="B532" s="33"/>
      <c r="D532" s="147" t="s">
        <v>366</v>
      </c>
      <c r="F532" s="148" t="s">
        <v>3662</v>
      </c>
      <c r="I532" s="149"/>
      <c r="L532" s="33"/>
      <c r="M532" s="150"/>
      <c r="T532" s="54"/>
      <c r="AT532" s="18" t="s">
        <v>366</v>
      </c>
      <c r="AU532" s="18" t="s">
        <v>90</v>
      </c>
    </row>
    <row r="533" spans="2:65" s="13" customFormat="1" ht="11.25">
      <c r="B533" s="158"/>
      <c r="D533" s="152" t="s">
        <v>368</v>
      </c>
      <c r="E533" s="159" t="s">
        <v>19</v>
      </c>
      <c r="F533" s="160" t="s">
        <v>6874</v>
      </c>
      <c r="H533" s="161">
        <v>5</v>
      </c>
      <c r="I533" s="162"/>
      <c r="L533" s="158"/>
      <c r="M533" s="163"/>
      <c r="T533" s="164"/>
      <c r="AT533" s="159" t="s">
        <v>368</v>
      </c>
      <c r="AU533" s="159" t="s">
        <v>90</v>
      </c>
      <c r="AV533" s="13" t="s">
        <v>90</v>
      </c>
      <c r="AW533" s="13" t="s">
        <v>36</v>
      </c>
      <c r="AX533" s="13" t="s">
        <v>84</v>
      </c>
      <c r="AY533" s="159" t="s">
        <v>358</v>
      </c>
    </row>
    <row r="534" spans="2:65" s="1" customFormat="1" ht="24.2" customHeight="1">
      <c r="B534" s="33"/>
      <c r="C534" s="134" t="s">
        <v>1267</v>
      </c>
      <c r="D534" s="134" t="s">
        <v>360</v>
      </c>
      <c r="E534" s="135" t="s">
        <v>3664</v>
      </c>
      <c r="F534" s="136" t="s">
        <v>3665</v>
      </c>
      <c r="G534" s="137" t="s">
        <v>504</v>
      </c>
      <c r="H534" s="138">
        <v>1</v>
      </c>
      <c r="I534" s="139"/>
      <c r="J534" s="140">
        <f>ROUND(I534*H534,2)</f>
        <v>0</v>
      </c>
      <c r="K534" s="136" t="s">
        <v>3182</v>
      </c>
      <c r="L534" s="33"/>
      <c r="M534" s="141" t="s">
        <v>19</v>
      </c>
      <c r="N534" s="142" t="s">
        <v>49</v>
      </c>
      <c r="P534" s="143">
        <f>O534*H534</f>
        <v>0</v>
      </c>
      <c r="Q534" s="143">
        <v>1.6650000000000002E-2</v>
      </c>
      <c r="R534" s="143">
        <f>Q534*H534</f>
        <v>1.6650000000000002E-2</v>
      </c>
      <c r="S534" s="143">
        <v>0</v>
      </c>
      <c r="T534" s="144">
        <f>S534*H534</f>
        <v>0</v>
      </c>
      <c r="AR534" s="145" t="s">
        <v>454</v>
      </c>
      <c r="AT534" s="145" t="s">
        <v>360</v>
      </c>
      <c r="AU534" s="145" t="s">
        <v>90</v>
      </c>
      <c r="AY534" s="18" t="s">
        <v>358</v>
      </c>
      <c r="BE534" s="146">
        <f>IF(N534="základní",J534,0)</f>
        <v>0</v>
      </c>
      <c r="BF534" s="146">
        <f>IF(N534="snížená",J534,0)</f>
        <v>0</v>
      </c>
      <c r="BG534" s="146">
        <f>IF(N534="zákl. přenesená",J534,0)</f>
        <v>0</v>
      </c>
      <c r="BH534" s="146">
        <f>IF(N534="sníž. přenesená",J534,0)</f>
        <v>0</v>
      </c>
      <c r="BI534" s="146">
        <f>IF(N534="nulová",J534,0)</f>
        <v>0</v>
      </c>
      <c r="BJ534" s="18" t="s">
        <v>90</v>
      </c>
      <c r="BK534" s="146">
        <f>ROUND(I534*H534,2)</f>
        <v>0</v>
      </c>
      <c r="BL534" s="18" t="s">
        <v>454</v>
      </c>
      <c r="BM534" s="145" t="s">
        <v>6875</v>
      </c>
    </row>
    <row r="535" spans="2:65" s="13" customFormat="1" ht="11.25">
      <c r="B535" s="158"/>
      <c r="D535" s="152" t="s">
        <v>368</v>
      </c>
      <c r="E535" s="159" t="s">
        <v>19</v>
      </c>
      <c r="F535" s="160" t="s">
        <v>84</v>
      </c>
      <c r="H535" s="161">
        <v>1</v>
      </c>
      <c r="I535" s="162"/>
      <c r="L535" s="158"/>
      <c r="M535" s="163"/>
      <c r="T535" s="164"/>
      <c r="AT535" s="159" t="s">
        <v>368</v>
      </c>
      <c r="AU535" s="159" t="s">
        <v>90</v>
      </c>
      <c r="AV535" s="13" t="s">
        <v>90</v>
      </c>
      <c r="AW535" s="13" t="s">
        <v>36</v>
      </c>
      <c r="AX535" s="13" t="s">
        <v>84</v>
      </c>
      <c r="AY535" s="159" t="s">
        <v>358</v>
      </c>
    </row>
    <row r="536" spans="2:65" s="1" customFormat="1" ht="24.2" customHeight="1">
      <c r="B536" s="33"/>
      <c r="C536" s="134" t="s">
        <v>1275</v>
      </c>
      <c r="D536" s="134" t="s">
        <v>360</v>
      </c>
      <c r="E536" s="135" t="s">
        <v>3667</v>
      </c>
      <c r="F536" s="136" t="s">
        <v>3668</v>
      </c>
      <c r="G536" s="137" t="s">
        <v>1498</v>
      </c>
      <c r="H536" s="189"/>
      <c r="I536" s="139"/>
      <c r="J536" s="140">
        <f>ROUND(I536*H536,2)</f>
        <v>0</v>
      </c>
      <c r="K536" s="136" t="s">
        <v>402</v>
      </c>
      <c r="L536" s="33"/>
      <c r="M536" s="141" t="s">
        <v>19</v>
      </c>
      <c r="N536" s="142" t="s">
        <v>49</v>
      </c>
      <c r="P536" s="143">
        <f>O536*H536</f>
        <v>0</v>
      </c>
      <c r="Q536" s="143">
        <v>0</v>
      </c>
      <c r="R536" s="143">
        <f>Q536*H536</f>
        <v>0</v>
      </c>
      <c r="S536" s="143">
        <v>0</v>
      </c>
      <c r="T536" s="144">
        <f>S536*H536</f>
        <v>0</v>
      </c>
      <c r="AR536" s="145" t="s">
        <v>454</v>
      </c>
      <c r="AT536" s="145" t="s">
        <v>360</v>
      </c>
      <c r="AU536" s="145" t="s">
        <v>90</v>
      </c>
      <c r="AY536" s="18" t="s">
        <v>358</v>
      </c>
      <c r="BE536" s="146">
        <f>IF(N536="základní",J536,0)</f>
        <v>0</v>
      </c>
      <c r="BF536" s="146">
        <f>IF(N536="snížená",J536,0)</f>
        <v>0</v>
      </c>
      <c r="BG536" s="146">
        <f>IF(N536="zákl. přenesená",J536,0)</f>
        <v>0</v>
      </c>
      <c r="BH536" s="146">
        <f>IF(N536="sníž. přenesená",J536,0)</f>
        <v>0</v>
      </c>
      <c r="BI536" s="146">
        <f>IF(N536="nulová",J536,0)</f>
        <v>0</v>
      </c>
      <c r="BJ536" s="18" t="s">
        <v>90</v>
      </c>
      <c r="BK536" s="146">
        <f>ROUND(I536*H536,2)</f>
        <v>0</v>
      </c>
      <c r="BL536" s="18" t="s">
        <v>454</v>
      </c>
      <c r="BM536" s="145" t="s">
        <v>6876</v>
      </c>
    </row>
    <row r="537" spans="2:65" s="1" customFormat="1" ht="11.25">
      <c r="B537" s="33"/>
      <c r="D537" s="147" t="s">
        <v>366</v>
      </c>
      <c r="F537" s="148" t="s">
        <v>3670</v>
      </c>
      <c r="I537" s="149"/>
      <c r="L537" s="33"/>
      <c r="M537" s="150"/>
      <c r="T537" s="54"/>
      <c r="AT537" s="18" t="s">
        <v>366</v>
      </c>
      <c r="AU537" s="18" t="s">
        <v>90</v>
      </c>
    </row>
    <row r="538" spans="2:65" s="1" customFormat="1" ht="24.2" customHeight="1">
      <c r="B538" s="33"/>
      <c r="C538" s="134" t="s">
        <v>1280</v>
      </c>
      <c r="D538" s="134" t="s">
        <v>360</v>
      </c>
      <c r="E538" s="135" t="s">
        <v>3671</v>
      </c>
      <c r="F538" s="136" t="s">
        <v>3672</v>
      </c>
      <c r="G538" s="137" t="s">
        <v>1498</v>
      </c>
      <c r="H538" s="189"/>
      <c r="I538" s="139"/>
      <c r="J538" s="140">
        <f>ROUND(I538*H538,2)</f>
        <v>0</v>
      </c>
      <c r="K538" s="136" t="s">
        <v>402</v>
      </c>
      <c r="L538" s="33"/>
      <c r="M538" s="141" t="s">
        <v>19</v>
      </c>
      <c r="N538" s="142" t="s">
        <v>49</v>
      </c>
      <c r="P538" s="143">
        <f>O538*H538</f>
        <v>0</v>
      </c>
      <c r="Q538" s="143">
        <v>0</v>
      </c>
      <c r="R538" s="143">
        <f>Q538*H538</f>
        <v>0</v>
      </c>
      <c r="S538" s="143">
        <v>0</v>
      </c>
      <c r="T538" s="144">
        <f>S538*H538</f>
        <v>0</v>
      </c>
      <c r="AR538" s="145" t="s">
        <v>454</v>
      </c>
      <c r="AT538" s="145" t="s">
        <v>360</v>
      </c>
      <c r="AU538" s="145" t="s">
        <v>90</v>
      </c>
      <c r="AY538" s="18" t="s">
        <v>358</v>
      </c>
      <c r="BE538" s="146">
        <f>IF(N538="základní",J538,0)</f>
        <v>0</v>
      </c>
      <c r="BF538" s="146">
        <f>IF(N538="snížená",J538,0)</f>
        <v>0</v>
      </c>
      <c r="BG538" s="146">
        <f>IF(N538="zákl. přenesená",J538,0)</f>
        <v>0</v>
      </c>
      <c r="BH538" s="146">
        <f>IF(N538="sníž. přenesená",J538,0)</f>
        <v>0</v>
      </c>
      <c r="BI538" s="146">
        <f>IF(N538="nulová",J538,0)</f>
        <v>0</v>
      </c>
      <c r="BJ538" s="18" t="s">
        <v>90</v>
      </c>
      <c r="BK538" s="146">
        <f>ROUND(I538*H538,2)</f>
        <v>0</v>
      </c>
      <c r="BL538" s="18" t="s">
        <v>454</v>
      </c>
      <c r="BM538" s="145" t="s">
        <v>6877</v>
      </c>
    </row>
    <row r="539" spans="2:65" s="1" customFormat="1" ht="11.25">
      <c r="B539" s="33"/>
      <c r="D539" s="147" t="s">
        <v>366</v>
      </c>
      <c r="F539" s="148" t="s">
        <v>3674</v>
      </c>
      <c r="I539" s="149"/>
      <c r="L539" s="33"/>
      <c r="M539" s="150"/>
      <c r="T539" s="54"/>
      <c r="AT539" s="18" t="s">
        <v>366</v>
      </c>
      <c r="AU539" s="18" t="s">
        <v>90</v>
      </c>
    </row>
    <row r="540" spans="2:65" s="11" customFormat="1" ht="22.9" customHeight="1">
      <c r="B540" s="122"/>
      <c r="D540" s="123" t="s">
        <v>76</v>
      </c>
      <c r="E540" s="132" t="s">
        <v>3675</v>
      </c>
      <c r="F540" s="132" t="s">
        <v>3676</v>
      </c>
      <c r="I540" s="125"/>
      <c r="J540" s="133">
        <f>BK540</f>
        <v>0</v>
      </c>
      <c r="L540" s="122"/>
      <c r="M540" s="127"/>
      <c r="P540" s="128">
        <f>SUM(P541:P543)</f>
        <v>0</v>
      </c>
      <c r="R540" s="128">
        <f>SUM(R541:R543)</f>
        <v>1.8799999999999999E-3</v>
      </c>
      <c r="T540" s="129">
        <f>SUM(T541:T543)</f>
        <v>0</v>
      </c>
      <c r="AR540" s="123" t="s">
        <v>90</v>
      </c>
      <c r="AT540" s="130" t="s">
        <v>76</v>
      </c>
      <c r="AU540" s="130" t="s">
        <v>84</v>
      </c>
      <c r="AY540" s="123" t="s">
        <v>358</v>
      </c>
      <c r="BK540" s="131">
        <f>SUM(BK541:BK543)</f>
        <v>0</v>
      </c>
    </row>
    <row r="541" spans="2:65" s="1" customFormat="1" ht="24.2" customHeight="1">
      <c r="B541" s="33"/>
      <c r="C541" s="134" t="s">
        <v>1286</v>
      </c>
      <c r="D541" s="134" t="s">
        <v>360</v>
      </c>
      <c r="E541" s="135" t="s">
        <v>3677</v>
      </c>
      <c r="F541" s="136" t="s">
        <v>3678</v>
      </c>
      <c r="G541" s="137" t="s">
        <v>504</v>
      </c>
      <c r="H541" s="138">
        <v>1</v>
      </c>
      <c r="I541" s="139"/>
      <c r="J541" s="140">
        <f>ROUND(I541*H541,2)</f>
        <v>0</v>
      </c>
      <c r="K541" s="136" t="s">
        <v>3182</v>
      </c>
      <c r="L541" s="33"/>
      <c r="M541" s="141" t="s">
        <v>19</v>
      </c>
      <c r="N541" s="142" t="s">
        <v>49</v>
      </c>
      <c r="P541" s="143">
        <f>O541*H541</f>
        <v>0</v>
      </c>
      <c r="Q541" s="143">
        <v>1.8799999999999999E-3</v>
      </c>
      <c r="R541" s="143">
        <f>Q541*H541</f>
        <v>1.8799999999999999E-3</v>
      </c>
      <c r="S541" s="143">
        <v>0</v>
      </c>
      <c r="T541" s="144">
        <f>S541*H541</f>
        <v>0</v>
      </c>
      <c r="AR541" s="145" t="s">
        <v>454</v>
      </c>
      <c r="AT541" s="145" t="s">
        <v>360</v>
      </c>
      <c r="AU541" s="145" t="s">
        <v>90</v>
      </c>
      <c r="AY541" s="18" t="s">
        <v>358</v>
      </c>
      <c r="BE541" s="146">
        <f>IF(N541="základní",J541,0)</f>
        <v>0</v>
      </c>
      <c r="BF541" s="146">
        <f>IF(N541="snížená",J541,0)</f>
        <v>0</v>
      </c>
      <c r="BG541" s="146">
        <f>IF(N541="zákl. přenesená",J541,0)</f>
        <v>0</v>
      </c>
      <c r="BH541" s="146">
        <f>IF(N541="sníž. přenesená",J541,0)</f>
        <v>0</v>
      </c>
      <c r="BI541" s="146">
        <f>IF(N541="nulová",J541,0)</f>
        <v>0</v>
      </c>
      <c r="BJ541" s="18" t="s">
        <v>90</v>
      </c>
      <c r="BK541" s="146">
        <f>ROUND(I541*H541,2)</f>
        <v>0</v>
      </c>
      <c r="BL541" s="18" t="s">
        <v>454</v>
      </c>
      <c r="BM541" s="145" t="s">
        <v>6878</v>
      </c>
    </row>
    <row r="542" spans="2:65" s="13" customFormat="1" ht="11.25">
      <c r="B542" s="158"/>
      <c r="D542" s="152" t="s">
        <v>368</v>
      </c>
      <c r="E542" s="159" t="s">
        <v>19</v>
      </c>
      <c r="F542" s="160" t="s">
        <v>84</v>
      </c>
      <c r="H542" s="161">
        <v>1</v>
      </c>
      <c r="I542" s="162"/>
      <c r="L542" s="158"/>
      <c r="M542" s="163"/>
      <c r="T542" s="164"/>
      <c r="AT542" s="159" t="s">
        <v>368</v>
      </c>
      <c r="AU542" s="159" t="s">
        <v>90</v>
      </c>
      <c r="AV542" s="13" t="s">
        <v>90</v>
      </c>
      <c r="AW542" s="13" t="s">
        <v>36</v>
      </c>
      <c r="AX542" s="13" t="s">
        <v>77</v>
      </c>
      <c r="AY542" s="159" t="s">
        <v>358</v>
      </c>
    </row>
    <row r="543" spans="2:65" s="14" customFormat="1" ht="11.25">
      <c r="B543" s="165"/>
      <c r="D543" s="152" t="s">
        <v>368</v>
      </c>
      <c r="E543" s="166" t="s">
        <v>19</v>
      </c>
      <c r="F543" s="167" t="s">
        <v>371</v>
      </c>
      <c r="H543" s="168">
        <v>1</v>
      </c>
      <c r="I543" s="169"/>
      <c r="L543" s="165"/>
      <c r="M543" s="170"/>
      <c r="T543" s="171"/>
      <c r="AT543" s="166" t="s">
        <v>368</v>
      </c>
      <c r="AU543" s="166" t="s">
        <v>90</v>
      </c>
      <c r="AV543" s="14" t="s">
        <v>364</v>
      </c>
      <c r="AW543" s="14" t="s">
        <v>36</v>
      </c>
      <c r="AX543" s="14" t="s">
        <v>84</v>
      </c>
      <c r="AY543" s="166" t="s">
        <v>358</v>
      </c>
    </row>
    <row r="544" spans="2:65" s="11" customFormat="1" ht="22.9" customHeight="1">
      <c r="B544" s="122"/>
      <c r="D544" s="123" t="s">
        <v>76</v>
      </c>
      <c r="E544" s="132" t="s">
        <v>3680</v>
      </c>
      <c r="F544" s="132" t="s">
        <v>3681</v>
      </c>
      <c r="I544" s="125"/>
      <c r="J544" s="133">
        <f>BK544</f>
        <v>0</v>
      </c>
      <c r="L544" s="122"/>
      <c r="M544" s="127"/>
      <c r="P544" s="128">
        <f>SUM(P545:P547)</f>
        <v>0</v>
      </c>
      <c r="R544" s="128">
        <f>SUM(R545:R547)</f>
        <v>5.2999999999999998E-4</v>
      </c>
      <c r="T544" s="129">
        <f>SUM(T545:T547)</f>
        <v>0</v>
      </c>
      <c r="AR544" s="123" t="s">
        <v>90</v>
      </c>
      <c r="AT544" s="130" t="s">
        <v>76</v>
      </c>
      <c r="AU544" s="130" t="s">
        <v>84</v>
      </c>
      <c r="AY544" s="123" t="s">
        <v>358</v>
      </c>
      <c r="BK544" s="131">
        <f>SUM(BK545:BK547)</f>
        <v>0</v>
      </c>
    </row>
    <row r="545" spans="2:65" s="1" customFormat="1" ht="37.9" customHeight="1">
      <c r="B545" s="33"/>
      <c r="C545" s="134" t="s">
        <v>1291</v>
      </c>
      <c r="D545" s="134" t="s">
        <v>360</v>
      </c>
      <c r="E545" s="135" t="s">
        <v>3682</v>
      </c>
      <c r="F545" s="136" t="s">
        <v>3683</v>
      </c>
      <c r="G545" s="137" t="s">
        <v>504</v>
      </c>
      <c r="H545" s="138">
        <v>1</v>
      </c>
      <c r="I545" s="139"/>
      <c r="J545" s="140">
        <f>ROUND(I545*H545,2)</f>
        <v>0</v>
      </c>
      <c r="K545" s="136" t="s">
        <v>402</v>
      </c>
      <c r="L545" s="33"/>
      <c r="M545" s="141" t="s">
        <v>19</v>
      </c>
      <c r="N545" s="142" t="s">
        <v>49</v>
      </c>
      <c r="P545" s="143">
        <f>O545*H545</f>
        <v>0</v>
      </c>
      <c r="Q545" s="143">
        <v>5.2999999999999998E-4</v>
      </c>
      <c r="R545" s="143">
        <f>Q545*H545</f>
        <v>5.2999999999999998E-4</v>
      </c>
      <c r="S545" s="143">
        <v>0</v>
      </c>
      <c r="T545" s="144">
        <f>S545*H545</f>
        <v>0</v>
      </c>
      <c r="AR545" s="145" t="s">
        <v>454</v>
      </c>
      <c r="AT545" s="145" t="s">
        <v>360</v>
      </c>
      <c r="AU545" s="145" t="s">
        <v>90</v>
      </c>
      <c r="AY545" s="18" t="s">
        <v>358</v>
      </c>
      <c r="BE545" s="146">
        <f>IF(N545="základní",J545,0)</f>
        <v>0</v>
      </c>
      <c r="BF545" s="146">
        <f>IF(N545="snížená",J545,0)</f>
        <v>0</v>
      </c>
      <c r="BG545" s="146">
        <f>IF(N545="zákl. přenesená",J545,0)</f>
        <v>0</v>
      </c>
      <c r="BH545" s="146">
        <f>IF(N545="sníž. přenesená",J545,0)</f>
        <v>0</v>
      </c>
      <c r="BI545" s="146">
        <f>IF(N545="nulová",J545,0)</f>
        <v>0</v>
      </c>
      <c r="BJ545" s="18" t="s">
        <v>90</v>
      </c>
      <c r="BK545" s="146">
        <f>ROUND(I545*H545,2)</f>
        <v>0</v>
      </c>
      <c r="BL545" s="18" t="s">
        <v>454</v>
      </c>
      <c r="BM545" s="145" t="s">
        <v>6879</v>
      </c>
    </row>
    <row r="546" spans="2:65" s="1" customFormat="1" ht="11.25">
      <c r="B546" s="33"/>
      <c r="D546" s="147" t="s">
        <v>366</v>
      </c>
      <c r="F546" s="148" t="s">
        <v>3685</v>
      </c>
      <c r="I546" s="149"/>
      <c r="L546" s="33"/>
      <c r="M546" s="150"/>
      <c r="T546" s="54"/>
      <c r="AT546" s="18" t="s">
        <v>366</v>
      </c>
      <c r="AU546" s="18" t="s">
        <v>90</v>
      </c>
    </row>
    <row r="547" spans="2:65" s="13" customFormat="1" ht="11.25">
      <c r="B547" s="158"/>
      <c r="D547" s="152" t="s">
        <v>368</v>
      </c>
      <c r="E547" s="159" t="s">
        <v>19</v>
      </c>
      <c r="F547" s="160" t="s">
        <v>84</v>
      </c>
      <c r="H547" s="161">
        <v>1</v>
      </c>
      <c r="I547" s="162"/>
      <c r="L547" s="158"/>
      <c r="M547" s="193"/>
      <c r="N547" s="194"/>
      <c r="O547" s="194"/>
      <c r="P547" s="194"/>
      <c r="Q547" s="194"/>
      <c r="R547" s="194"/>
      <c r="S547" s="194"/>
      <c r="T547" s="195"/>
      <c r="AT547" s="159" t="s">
        <v>368</v>
      </c>
      <c r="AU547" s="159" t="s">
        <v>90</v>
      </c>
      <c r="AV547" s="13" t="s">
        <v>90</v>
      </c>
      <c r="AW547" s="13" t="s">
        <v>36</v>
      </c>
      <c r="AX547" s="13" t="s">
        <v>84</v>
      </c>
      <c r="AY547" s="159" t="s">
        <v>358</v>
      </c>
    </row>
    <row r="548" spans="2:65" s="1" customFormat="1" ht="6.95" customHeight="1">
      <c r="B548" s="42"/>
      <c r="C548" s="43"/>
      <c r="D548" s="43"/>
      <c r="E548" s="43"/>
      <c r="F548" s="43"/>
      <c r="G548" s="43"/>
      <c r="H548" s="43"/>
      <c r="I548" s="43"/>
      <c r="J548" s="43"/>
      <c r="K548" s="43"/>
      <c r="L548" s="33"/>
    </row>
  </sheetData>
  <sheetProtection algorithmName="SHA-512" hashValue="CH4SV3DdFfXaOF/lyswUyF/aBrnXvj7+rtveJsuHqVGRRQgc3VX+dprJJX5RBDfqrv7fSSYFyIvOz2GwHHzHjQ==" saltValue="Po2ddw+SCX8guhqzcaMS9XkoqQMDv1iXObMFYHPwll1ssTnGHbhu9X23NbSFCuBEgmixg70k8UJdgb33Goe61Q==" spinCount="100000" sheet="1" objects="1" scenarios="1" formatColumns="0" formatRows="0" autoFilter="0"/>
  <autoFilter ref="C102:K547" xr:uid="{00000000-0009-0000-0000-000012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1200-000000000000}"/>
    <hyperlink ref="F111" r:id="rId2" xr:uid="{00000000-0004-0000-1200-000001000000}"/>
    <hyperlink ref="F114" r:id="rId3" xr:uid="{00000000-0004-0000-1200-000002000000}"/>
    <hyperlink ref="F117" r:id="rId4" xr:uid="{00000000-0004-0000-1200-000003000000}"/>
    <hyperlink ref="F120" r:id="rId5" xr:uid="{00000000-0004-0000-1200-000004000000}"/>
    <hyperlink ref="F123" r:id="rId6" xr:uid="{00000000-0004-0000-1200-000005000000}"/>
    <hyperlink ref="F126" r:id="rId7" xr:uid="{00000000-0004-0000-1200-000006000000}"/>
    <hyperlink ref="F129" r:id="rId8" xr:uid="{00000000-0004-0000-1200-000007000000}"/>
    <hyperlink ref="F135" r:id="rId9" xr:uid="{00000000-0004-0000-1200-000008000000}"/>
    <hyperlink ref="F139" r:id="rId10" xr:uid="{00000000-0004-0000-1200-000009000000}"/>
    <hyperlink ref="F144" r:id="rId11" xr:uid="{00000000-0004-0000-1200-00000A000000}"/>
    <hyperlink ref="F148" r:id="rId12" xr:uid="{00000000-0004-0000-1200-00000B000000}"/>
    <hyperlink ref="F152" r:id="rId13" xr:uid="{00000000-0004-0000-1200-00000C000000}"/>
    <hyperlink ref="F156" r:id="rId14" xr:uid="{00000000-0004-0000-1200-00000D000000}"/>
    <hyperlink ref="F159" r:id="rId15" xr:uid="{00000000-0004-0000-1200-00000E000000}"/>
    <hyperlink ref="F162" r:id="rId16" xr:uid="{00000000-0004-0000-1200-00000F000000}"/>
    <hyperlink ref="F165" r:id="rId17" xr:uid="{00000000-0004-0000-1200-000010000000}"/>
    <hyperlink ref="F168" r:id="rId18" xr:uid="{00000000-0004-0000-1200-000011000000}"/>
    <hyperlink ref="F171" r:id="rId19" xr:uid="{00000000-0004-0000-1200-000012000000}"/>
    <hyperlink ref="F174" r:id="rId20" xr:uid="{00000000-0004-0000-1200-000013000000}"/>
    <hyperlink ref="F179" r:id="rId21" xr:uid="{00000000-0004-0000-1200-000014000000}"/>
    <hyperlink ref="F184" r:id="rId22" xr:uid="{00000000-0004-0000-1200-000015000000}"/>
    <hyperlink ref="F190" r:id="rId23" xr:uid="{00000000-0004-0000-1200-000016000000}"/>
    <hyperlink ref="F197" r:id="rId24" xr:uid="{00000000-0004-0000-1200-000017000000}"/>
    <hyperlink ref="F201" r:id="rId25" xr:uid="{00000000-0004-0000-1200-000018000000}"/>
    <hyperlink ref="F204" r:id="rId26" xr:uid="{00000000-0004-0000-1200-000019000000}"/>
    <hyperlink ref="F208" r:id="rId27" xr:uid="{00000000-0004-0000-1200-00001A000000}"/>
    <hyperlink ref="F211" r:id="rId28" xr:uid="{00000000-0004-0000-1200-00001B000000}"/>
    <hyperlink ref="F214" r:id="rId29" xr:uid="{00000000-0004-0000-1200-00001C000000}"/>
    <hyperlink ref="F222" r:id="rId30" xr:uid="{00000000-0004-0000-1200-00001D000000}"/>
    <hyperlink ref="F236" r:id="rId31" xr:uid="{00000000-0004-0000-1200-00001E000000}"/>
    <hyperlink ref="F238" r:id="rId32" xr:uid="{00000000-0004-0000-1200-00001F000000}"/>
    <hyperlink ref="F241" r:id="rId33" xr:uid="{00000000-0004-0000-1200-000020000000}"/>
    <hyperlink ref="F244" r:id="rId34" xr:uid="{00000000-0004-0000-1200-000021000000}"/>
    <hyperlink ref="F251" r:id="rId35" xr:uid="{00000000-0004-0000-1200-000022000000}"/>
    <hyperlink ref="F254" r:id="rId36" xr:uid="{00000000-0004-0000-1200-000023000000}"/>
    <hyperlink ref="F257" r:id="rId37" xr:uid="{00000000-0004-0000-1200-000024000000}"/>
    <hyperlink ref="F260" r:id="rId38" xr:uid="{00000000-0004-0000-1200-000025000000}"/>
    <hyperlink ref="F263" r:id="rId39" xr:uid="{00000000-0004-0000-1200-000026000000}"/>
    <hyperlink ref="F266" r:id="rId40" xr:uid="{00000000-0004-0000-1200-000027000000}"/>
    <hyperlink ref="F269" r:id="rId41" xr:uid="{00000000-0004-0000-1200-000028000000}"/>
    <hyperlink ref="F274" r:id="rId42" xr:uid="{00000000-0004-0000-1200-000029000000}"/>
    <hyperlink ref="F281" r:id="rId43" xr:uid="{00000000-0004-0000-1200-00002A000000}"/>
    <hyperlink ref="F288" r:id="rId44" xr:uid="{00000000-0004-0000-1200-00002B000000}"/>
    <hyperlink ref="F294" r:id="rId45" xr:uid="{00000000-0004-0000-1200-00002C000000}"/>
    <hyperlink ref="F300" r:id="rId46" xr:uid="{00000000-0004-0000-1200-00002D000000}"/>
    <hyperlink ref="F306" r:id="rId47" xr:uid="{00000000-0004-0000-1200-00002E000000}"/>
    <hyperlink ref="F317" r:id="rId48" xr:uid="{00000000-0004-0000-1200-00002F000000}"/>
    <hyperlink ref="F328" r:id="rId49" xr:uid="{00000000-0004-0000-1200-000030000000}"/>
    <hyperlink ref="F331" r:id="rId50" xr:uid="{00000000-0004-0000-1200-000031000000}"/>
    <hyperlink ref="F335" r:id="rId51" xr:uid="{00000000-0004-0000-1200-000032000000}"/>
    <hyperlink ref="F338" r:id="rId52" xr:uid="{00000000-0004-0000-1200-000033000000}"/>
    <hyperlink ref="F341" r:id="rId53" xr:uid="{00000000-0004-0000-1200-000034000000}"/>
    <hyperlink ref="F344" r:id="rId54" xr:uid="{00000000-0004-0000-1200-000035000000}"/>
    <hyperlink ref="F347" r:id="rId55" xr:uid="{00000000-0004-0000-1200-000036000000}"/>
    <hyperlink ref="F350" r:id="rId56" xr:uid="{00000000-0004-0000-1200-000037000000}"/>
    <hyperlink ref="F353" r:id="rId57" xr:uid="{00000000-0004-0000-1200-000038000000}"/>
    <hyperlink ref="F356" r:id="rId58" xr:uid="{00000000-0004-0000-1200-000039000000}"/>
    <hyperlink ref="F360" r:id="rId59" xr:uid="{00000000-0004-0000-1200-00003A000000}"/>
    <hyperlink ref="F363" r:id="rId60" xr:uid="{00000000-0004-0000-1200-00003B000000}"/>
    <hyperlink ref="F367" r:id="rId61" xr:uid="{00000000-0004-0000-1200-00003C000000}"/>
    <hyperlink ref="F370" r:id="rId62" xr:uid="{00000000-0004-0000-1200-00003D000000}"/>
    <hyperlink ref="F373" r:id="rId63" xr:uid="{00000000-0004-0000-1200-00003E000000}"/>
    <hyperlink ref="F376" r:id="rId64" xr:uid="{00000000-0004-0000-1200-00003F000000}"/>
    <hyperlink ref="F379" r:id="rId65" xr:uid="{00000000-0004-0000-1200-000040000000}"/>
    <hyperlink ref="F382" r:id="rId66" xr:uid="{00000000-0004-0000-1200-000041000000}"/>
    <hyperlink ref="F389" r:id="rId67" xr:uid="{00000000-0004-0000-1200-000042000000}"/>
    <hyperlink ref="F393" r:id="rId68" xr:uid="{00000000-0004-0000-1200-000043000000}"/>
    <hyperlink ref="F397" r:id="rId69" xr:uid="{00000000-0004-0000-1200-000044000000}"/>
    <hyperlink ref="F399" r:id="rId70" xr:uid="{00000000-0004-0000-1200-000045000000}"/>
    <hyperlink ref="F402" r:id="rId71" xr:uid="{00000000-0004-0000-1200-000046000000}"/>
    <hyperlink ref="F406" r:id="rId72" xr:uid="{00000000-0004-0000-1200-000047000000}"/>
    <hyperlink ref="F410" r:id="rId73" xr:uid="{00000000-0004-0000-1200-000048000000}"/>
    <hyperlink ref="F417" r:id="rId74" xr:uid="{00000000-0004-0000-1200-000049000000}"/>
    <hyperlink ref="F421" r:id="rId75" xr:uid="{00000000-0004-0000-1200-00004A000000}"/>
    <hyperlink ref="F425" r:id="rId76" xr:uid="{00000000-0004-0000-1200-00004B000000}"/>
    <hyperlink ref="F432" r:id="rId77" xr:uid="{00000000-0004-0000-1200-00004C000000}"/>
    <hyperlink ref="F436" r:id="rId78" xr:uid="{00000000-0004-0000-1200-00004D000000}"/>
    <hyperlink ref="F440" r:id="rId79" xr:uid="{00000000-0004-0000-1200-00004E000000}"/>
    <hyperlink ref="F449" r:id="rId80" xr:uid="{00000000-0004-0000-1200-00004F000000}"/>
    <hyperlink ref="F452" r:id="rId81" xr:uid="{00000000-0004-0000-1200-000050000000}"/>
    <hyperlink ref="F456" r:id="rId82" xr:uid="{00000000-0004-0000-1200-000051000000}"/>
    <hyperlink ref="F459" r:id="rId83" xr:uid="{00000000-0004-0000-1200-000052000000}"/>
    <hyperlink ref="F466" r:id="rId84" xr:uid="{00000000-0004-0000-1200-000053000000}"/>
    <hyperlink ref="F469" r:id="rId85" xr:uid="{00000000-0004-0000-1200-000054000000}"/>
    <hyperlink ref="F473" r:id="rId86" xr:uid="{00000000-0004-0000-1200-000055000000}"/>
    <hyperlink ref="F480" r:id="rId87" xr:uid="{00000000-0004-0000-1200-000056000000}"/>
    <hyperlink ref="F484" r:id="rId88" xr:uid="{00000000-0004-0000-1200-000057000000}"/>
    <hyperlink ref="F488" r:id="rId89" xr:uid="{00000000-0004-0000-1200-000058000000}"/>
    <hyperlink ref="F491" r:id="rId90" xr:uid="{00000000-0004-0000-1200-000059000000}"/>
    <hyperlink ref="F494" r:id="rId91" xr:uid="{00000000-0004-0000-1200-00005A000000}"/>
    <hyperlink ref="F501" r:id="rId92" xr:uid="{00000000-0004-0000-1200-00005B000000}"/>
    <hyperlink ref="F509" r:id="rId93" xr:uid="{00000000-0004-0000-1200-00005C000000}"/>
    <hyperlink ref="F511" r:id="rId94" xr:uid="{00000000-0004-0000-1200-00005D000000}"/>
    <hyperlink ref="F514" r:id="rId95" xr:uid="{00000000-0004-0000-1200-00005E000000}"/>
    <hyperlink ref="F517" r:id="rId96" xr:uid="{00000000-0004-0000-1200-00005F000000}"/>
    <hyperlink ref="F520" r:id="rId97" xr:uid="{00000000-0004-0000-1200-000060000000}"/>
    <hyperlink ref="F523" r:id="rId98" xr:uid="{00000000-0004-0000-1200-000061000000}"/>
    <hyperlink ref="F526" r:id="rId99" xr:uid="{00000000-0004-0000-1200-000062000000}"/>
    <hyperlink ref="F529" r:id="rId100" xr:uid="{00000000-0004-0000-1200-000063000000}"/>
    <hyperlink ref="F532" r:id="rId101" xr:uid="{00000000-0004-0000-1200-000064000000}"/>
    <hyperlink ref="F537" r:id="rId102" xr:uid="{00000000-0004-0000-1200-000065000000}"/>
    <hyperlink ref="F539" r:id="rId103" xr:uid="{00000000-0004-0000-1200-000066000000}"/>
    <hyperlink ref="F546" r:id="rId104" xr:uid="{00000000-0004-0000-1200-00006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31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149</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5563</v>
      </c>
      <c r="F9" s="303"/>
      <c r="G9" s="303"/>
      <c r="H9" s="303"/>
      <c r="L9" s="21"/>
    </row>
    <row r="10" spans="2:46" ht="12" customHeight="1">
      <c r="B10" s="21"/>
      <c r="D10" s="28" t="s">
        <v>222</v>
      </c>
      <c r="L10" s="21"/>
    </row>
    <row r="11" spans="2:46" s="1" customFormat="1" ht="16.5" customHeight="1">
      <c r="B11" s="33"/>
      <c r="E11" s="337" t="s">
        <v>6600</v>
      </c>
      <c r="F11" s="343"/>
      <c r="G11" s="343"/>
      <c r="H11" s="343"/>
      <c r="L11" s="33"/>
    </row>
    <row r="12" spans="2:46" s="1" customFormat="1" ht="12" customHeight="1">
      <c r="B12" s="33"/>
      <c r="D12" s="28" t="s">
        <v>2976</v>
      </c>
      <c r="L12" s="33"/>
    </row>
    <row r="13" spans="2:46" s="1" customFormat="1" ht="16.5" customHeight="1">
      <c r="B13" s="33"/>
      <c r="E13" s="324" t="s">
        <v>6880</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ROUND(J100,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ROUND((SUM(BE100:BE317)),  2)</f>
        <v>0</v>
      </c>
      <c r="I37" s="96">
        <v>0.21</v>
      </c>
      <c r="J37" s="84">
        <f>ROUND(((SUM(BE100:BE317))*I37),  2)</f>
        <v>0</v>
      </c>
      <c r="L37" s="33"/>
    </row>
    <row r="38" spans="2:12" s="1" customFormat="1" ht="14.45" customHeight="1">
      <c r="B38" s="33"/>
      <c r="E38" s="28" t="s">
        <v>49</v>
      </c>
      <c r="F38" s="84">
        <f>ROUND((SUM(BF100:BF317)),  2)</f>
        <v>0</v>
      </c>
      <c r="I38" s="96">
        <v>0.12</v>
      </c>
      <c r="J38" s="84">
        <f>ROUND(((SUM(BF100:BF317))*I38),  2)</f>
        <v>0</v>
      </c>
      <c r="L38" s="33"/>
    </row>
    <row r="39" spans="2:12" s="1" customFormat="1" ht="14.45" hidden="1" customHeight="1">
      <c r="B39" s="33"/>
      <c r="E39" s="28" t="s">
        <v>50</v>
      </c>
      <c r="F39" s="84">
        <f>ROUND((SUM(BG100:BG317)),  2)</f>
        <v>0</v>
      </c>
      <c r="I39" s="96">
        <v>0.21</v>
      </c>
      <c r="J39" s="84">
        <f>0</f>
        <v>0</v>
      </c>
      <c r="L39" s="33"/>
    </row>
    <row r="40" spans="2:12" s="1" customFormat="1" ht="14.45" hidden="1" customHeight="1">
      <c r="B40" s="33"/>
      <c r="E40" s="28" t="s">
        <v>51</v>
      </c>
      <c r="F40" s="84">
        <f>ROUND((SUM(BH100:BH317)),  2)</f>
        <v>0</v>
      </c>
      <c r="I40" s="96">
        <v>0.12</v>
      </c>
      <c r="J40" s="84">
        <f>0</f>
        <v>0</v>
      </c>
      <c r="L40" s="33"/>
    </row>
    <row r="41" spans="2:12" s="1" customFormat="1" ht="14.45" hidden="1" customHeight="1">
      <c r="B41" s="33"/>
      <c r="E41" s="28" t="s">
        <v>52</v>
      </c>
      <c r="F41" s="84">
        <f>ROUND((SUM(BI100:BI317)),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5563</v>
      </c>
      <c r="F54" s="303"/>
      <c r="G54" s="303"/>
      <c r="H54" s="303"/>
      <c r="L54" s="21"/>
    </row>
    <row r="55" spans="2:12" ht="12" customHeight="1">
      <c r="B55" s="21"/>
      <c r="C55" s="28" t="s">
        <v>222</v>
      </c>
      <c r="L55" s="21"/>
    </row>
    <row r="56" spans="2:12" s="1" customFormat="1" ht="16.5" customHeight="1">
      <c r="B56" s="33"/>
      <c r="E56" s="337" t="s">
        <v>6600</v>
      </c>
      <c r="F56" s="343"/>
      <c r="G56" s="343"/>
      <c r="H56" s="343"/>
      <c r="L56" s="33"/>
    </row>
    <row r="57" spans="2:12" s="1" customFormat="1" ht="12" customHeight="1">
      <c r="B57" s="33"/>
      <c r="C57" s="28" t="s">
        <v>2976</v>
      </c>
      <c r="L57" s="33"/>
    </row>
    <row r="58" spans="2:12" s="1" customFormat="1" ht="16.5" customHeight="1">
      <c r="B58" s="33"/>
      <c r="E58" s="324" t="str">
        <f>E13</f>
        <v>D.1.4.2C - Vytápění</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J100</f>
        <v>0</v>
      </c>
      <c r="L67" s="33"/>
      <c r="AU67" s="18" t="s">
        <v>313</v>
      </c>
    </row>
    <row r="68" spans="2:47" s="8" customFormat="1" ht="24.95" customHeight="1">
      <c r="B68" s="106"/>
      <c r="D68" s="107" t="s">
        <v>323</v>
      </c>
      <c r="E68" s="108"/>
      <c r="F68" s="108"/>
      <c r="G68" s="108"/>
      <c r="H68" s="108"/>
      <c r="I68" s="108"/>
      <c r="J68" s="109">
        <f>J101</f>
        <v>0</v>
      </c>
      <c r="L68" s="106"/>
    </row>
    <row r="69" spans="2:47" s="9" customFormat="1" ht="19.899999999999999" customHeight="1">
      <c r="B69" s="110"/>
      <c r="D69" s="111" t="s">
        <v>326</v>
      </c>
      <c r="E69" s="112"/>
      <c r="F69" s="112"/>
      <c r="G69" s="112"/>
      <c r="H69" s="112"/>
      <c r="I69" s="112"/>
      <c r="J69" s="113">
        <f>J102</f>
        <v>0</v>
      </c>
      <c r="L69" s="110"/>
    </row>
    <row r="70" spans="2:47" s="9" customFormat="1" ht="19.899999999999999" customHeight="1">
      <c r="B70" s="110"/>
      <c r="D70" s="111" t="s">
        <v>3687</v>
      </c>
      <c r="E70" s="112"/>
      <c r="F70" s="112"/>
      <c r="G70" s="112"/>
      <c r="H70" s="112"/>
      <c r="I70" s="112"/>
      <c r="J70" s="113">
        <f>J136</f>
        <v>0</v>
      </c>
      <c r="L70" s="110"/>
    </row>
    <row r="71" spans="2:47" s="9" customFormat="1" ht="19.899999999999999" customHeight="1">
      <c r="B71" s="110"/>
      <c r="D71" s="111" t="s">
        <v>2986</v>
      </c>
      <c r="E71" s="112"/>
      <c r="F71" s="112"/>
      <c r="G71" s="112"/>
      <c r="H71" s="112"/>
      <c r="I71" s="112"/>
      <c r="J71" s="113">
        <f>J156</f>
        <v>0</v>
      </c>
      <c r="L71" s="110"/>
    </row>
    <row r="72" spans="2:47" s="9" customFormat="1" ht="19.899999999999999" customHeight="1">
      <c r="B72" s="110"/>
      <c r="D72" s="111" t="s">
        <v>3688</v>
      </c>
      <c r="E72" s="112"/>
      <c r="F72" s="112"/>
      <c r="G72" s="112"/>
      <c r="H72" s="112"/>
      <c r="I72" s="112"/>
      <c r="J72" s="113">
        <f>J172</f>
        <v>0</v>
      </c>
      <c r="L72" s="110"/>
    </row>
    <row r="73" spans="2:47" s="9" customFormat="1" ht="19.899999999999999" customHeight="1">
      <c r="B73" s="110"/>
      <c r="D73" s="111" t="s">
        <v>2987</v>
      </c>
      <c r="E73" s="112"/>
      <c r="F73" s="112"/>
      <c r="G73" s="112"/>
      <c r="H73" s="112"/>
      <c r="I73" s="112"/>
      <c r="J73" s="113">
        <f>J223</f>
        <v>0</v>
      </c>
      <c r="L73" s="110"/>
    </row>
    <row r="74" spans="2:47" s="9" customFormat="1" ht="19.899999999999999" customHeight="1">
      <c r="B74" s="110"/>
      <c r="D74" s="111" t="s">
        <v>3689</v>
      </c>
      <c r="E74" s="112"/>
      <c r="F74" s="112"/>
      <c r="G74" s="112"/>
      <c r="H74" s="112"/>
      <c r="I74" s="112"/>
      <c r="J74" s="113">
        <f>J271</f>
        <v>0</v>
      </c>
      <c r="L74" s="110"/>
    </row>
    <row r="75" spans="2:47" s="8" customFormat="1" ht="24.95" customHeight="1">
      <c r="B75" s="106"/>
      <c r="D75" s="107" t="s">
        <v>3690</v>
      </c>
      <c r="E75" s="108"/>
      <c r="F75" s="108"/>
      <c r="G75" s="108"/>
      <c r="H75" s="108"/>
      <c r="I75" s="108"/>
      <c r="J75" s="109">
        <f>J315</f>
        <v>0</v>
      </c>
      <c r="L75" s="106"/>
    </row>
    <row r="76" spans="2:47" s="9" customFormat="1" ht="19.899999999999999" customHeight="1">
      <c r="B76" s="110"/>
      <c r="D76" s="111" t="s">
        <v>3691</v>
      </c>
      <c r="E76" s="112"/>
      <c r="F76" s="112"/>
      <c r="G76" s="112"/>
      <c r="H76" s="112"/>
      <c r="I76" s="112"/>
      <c r="J76" s="113">
        <f>J316</f>
        <v>0</v>
      </c>
      <c r="L76" s="110"/>
    </row>
    <row r="77" spans="2:47" s="1" customFormat="1" ht="21.75" customHeight="1">
      <c r="B77" s="33"/>
      <c r="L77" s="33"/>
    </row>
    <row r="78" spans="2:47" s="1" customFormat="1" ht="6.95" customHeight="1">
      <c r="B78" s="42"/>
      <c r="C78" s="43"/>
      <c r="D78" s="43"/>
      <c r="E78" s="43"/>
      <c r="F78" s="43"/>
      <c r="G78" s="43"/>
      <c r="H78" s="43"/>
      <c r="I78" s="43"/>
      <c r="J78" s="43"/>
      <c r="K78" s="43"/>
      <c r="L78" s="33"/>
    </row>
    <row r="82" spans="2:12" s="1" customFormat="1" ht="6.95" customHeight="1">
      <c r="B82" s="44"/>
      <c r="C82" s="45"/>
      <c r="D82" s="45"/>
      <c r="E82" s="45"/>
      <c r="F82" s="45"/>
      <c r="G82" s="45"/>
      <c r="H82" s="45"/>
      <c r="I82" s="45"/>
      <c r="J82" s="45"/>
      <c r="K82" s="45"/>
      <c r="L82" s="33"/>
    </row>
    <row r="83" spans="2:12" s="1" customFormat="1" ht="24.95" customHeight="1">
      <c r="B83" s="33"/>
      <c r="C83" s="22" t="s">
        <v>343</v>
      </c>
      <c r="L83" s="33"/>
    </row>
    <row r="84" spans="2:12" s="1" customFormat="1" ht="6.95" customHeight="1">
      <c r="B84" s="33"/>
      <c r="L84" s="33"/>
    </row>
    <row r="85" spans="2:12" s="1" customFormat="1" ht="12" customHeight="1">
      <c r="B85" s="33"/>
      <c r="C85" s="28" t="s">
        <v>16</v>
      </c>
      <c r="L85" s="33"/>
    </row>
    <row r="86" spans="2:12" s="1" customFormat="1" ht="16.5" customHeight="1">
      <c r="B86" s="33"/>
      <c r="E86" s="341" t="str">
        <f>E7</f>
        <v>Domov se zvláštním režimem Račín, Kroměříž</v>
      </c>
      <c r="F86" s="342"/>
      <c r="G86" s="342"/>
      <c r="H86" s="342"/>
      <c r="L86" s="33"/>
    </row>
    <row r="87" spans="2:12" ht="12" customHeight="1">
      <c r="B87" s="21"/>
      <c r="C87" s="28" t="s">
        <v>214</v>
      </c>
      <c r="L87" s="21"/>
    </row>
    <row r="88" spans="2:12" ht="16.5" customHeight="1">
      <c r="B88" s="21"/>
      <c r="E88" s="341" t="s">
        <v>5563</v>
      </c>
      <c r="F88" s="303"/>
      <c r="G88" s="303"/>
      <c r="H88" s="303"/>
      <c r="L88" s="21"/>
    </row>
    <row r="89" spans="2:12" ht="12" customHeight="1">
      <c r="B89" s="21"/>
      <c r="C89" s="28" t="s">
        <v>222</v>
      </c>
      <c r="L89" s="21"/>
    </row>
    <row r="90" spans="2:12" s="1" customFormat="1" ht="16.5" customHeight="1">
      <c r="B90" s="33"/>
      <c r="E90" s="337" t="s">
        <v>6600</v>
      </c>
      <c r="F90" s="343"/>
      <c r="G90" s="343"/>
      <c r="H90" s="343"/>
      <c r="L90" s="33"/>
    </row>
    <row r="91" spans="2:12" s="1" customFormat="1" ht="12" customHeight="1">
      <c r="B91" s="33"/>
      <c r="C91" s="28" t="s">
        <v>2976</v>
      </c>
      <c r="L91" s="33"/>
    </row>
    <row r="92" spans="2:12" s="1" customFormat="1" ht="16.5" customHeight="1">
      <c r="B92" s="33"/>
      <c r="E92" s="324" t="str">
        <f>E13</f>
        <v>D.1.4.2C - Vytápění</v>
      </c>
      <c r="F92" s="343"/>
      <c r="G92" s="343"/>
      <c r="H92" s="343"/>
      <c r="L92" s="33"/>
    </row>
    <row r="93" spans="2:12" s="1" customFormat="1" ht="6.95" customHeight="1">
      <c r="B93" s="33"/>
      <c r="L93" s="33"/>
    </row>
    <row r="94" spans="2:12" s="1" customFormat="1" ht="12" customHeight="1">
      <c r="B94" s="33"/>
      <c r="C94" s="28" t="s">
        <v>21</v>
      </c>
      <c r="F94" s="26" t="str">
        <f>F16</f>
        <v>p.č. 5036, Kroměříž</v>
      </c>
      <c r="I94" s="28" t="s">
        <v>23</v>
      </c>
      <c r="J94" s="50">
        <f>IF(J16="","",J16)</f>
        <v>45460</v>
      </c>
      <c r="L94" s="33"/>
    </row>
    <row r="95" spans="2:12" s="1" customFormat="1" ht="6.95" customHeight="1">
      <c r="B95" s="33"/>
      <c r="L95" s="33"/>
    </row>
    <row r="96" spans="2:12" s="1" customFormat="1" ht="15.2" customHeight="1">
      <c r="B96" s="33"/>
      <c r="C96" s="28" t="s">
        <v>24</v>
      </c>
      <c r="F96" s="26" t="str">
        <f>E19</f>
        <v>Město Kroměříž</v>
      </c>
      <c r="I96" s="28" t="s">
        <v>32</v>
      </c>
      <c r="J96" s="31" t="str">
        <f>E25</f>
        <v>Ondřej Zikán</v>
      </c>
      <c r="L96" s="33"/>
    </row>
    <row r="97" spans="2:65" s="1" customFormat="1" ht="15.2" customHeight="1">
      <c r="B97" s="33"/>
      <c r="C97" s="28" t="s">
        <v>30</v>
      </c>
      <c r="F97" s="26" t="str">
        <f>IF(E22="","",E22)</f>
        <v>Vyplň údaj</v>
      </c>
      <c r="I97" s="28" t="s">
        <v>37</v>
      </c>
      <c r="J97" s="31" t="str">
        <f>E28</f>
        <v>Ondřej Zikán</v>
      </c>
      <c r="L97" s="33"/>
    </row>
    <row r="98" spans="2:65" s="1" customFormat="1" ht="10.35" customHeight="1">
      <c r="B98" s="33"/>
      <c r="L98" s="33"/>
    </row>
    <row r="99" spans="2:65" s="10" customFormat="1" ht="29.25" customHeight="1">
      <c r="B99" s="114"/>
      <c r="C99" s="115" t="s">
        <v>344</v>
      </c>
      <c r="D99" s="116" t="s">
        <v>62</v>
      </c>
      <c r="E99" s="116" t="s">
        <v>58</v>
      </c>
      <c r="F99" s="116" t="s">
        <v>59</v>
      </c>
      <c r="G99" s="116" t="s">
        <v>345</v>
      </c>
      <c r="H99" s="116" t="s">
        <v>346</v>
      </c>
      <c r="I99" s="116" t="s">
        <v>347</v>
      </c>
      <c r="J99" s="116" t="s">
        <v>312</v>
      </c>
      <c r="K99" s="117" t="s">
        <v>348</v>
      </c>
      <c r="L99" s="114"/>
      <c r="M99" s="57" t="s">
        <v>19</v>
      </c>
      <c r="N99" s="58" t="s">
        <v>47</v>
      </c>
      <c r="O99" s="58" t="s">
        <v>349</v>
      </c>
      <c r="P99" s="58" t="s">
        <v>350</v>
      </c>
      <c r="Q99" s="58" t="s">
        <v>351</v>
      </c>
      <c r="R99" s="58" t="s">
        <v>352</v>
      </c>
      <c r="S99" s="58" t="s">
        <v>353</v>
      </c>
      <c r="T99" s="59" t="s">
        <v>354</v>
      </c>
    </row>
    <row r="100" spans="2:65" s="1" customFormat="1" ht="22.9" customHeight="1">
      <c r="B100" s="33"/>
      <c r="C100" s="62" t="s">
        <v>355</v>
      </c>
      <c r="J100" s="118">
        <f>BK100</f>
        <v>0</v>
      </c>
      <c r="L100" s="33"/>
      <c r="M100" s="60"/>
      <c r="N100" s="51"/>
      <c r="O100" s="51"/>
      <c r="P100" s="119">
        <f>P101+P315</f>
        <v>0</v>
      </c>
      <c r="Q100" s="51"/>
      <c r="R100" s="119">
        <f>R101+R315</f>
        <v>2.1617349999999997</v>
      </c>
      <c r="S100" s="51"/>
      <c r="T100" s="120">
        <f>T101+T315</f>
        <v>0</v>
      </c>
      <c r="AT100" s="18" t="s">
        <v>76</v>
      </c>
      <c r="AU100" s="18" t="s">
        <v>313</v>
      </c>
      <c r="BK100" s="121">
        <f>BK101+BK315</f>
        <v>0</v>
      </c>
    </row>
    <row r="101" spans="2:65" s="11" customFormat="1" ht="25.9" customHeight="1">
      <c r="B101" s="122"/>
      <c r="D101" s="123" t="s">
        <v>76</v>
      </c>
      <c r="E101" s="124" t="s">
        <v>1407</v>
      </c>
      <c r="F101" s="124" t="s">
        <v>1408</v>
      </c>
      <c r="I101" s="125"/>
      <c r="J101" s="126">
        <f>BK101</f>
        <v>0</v>
      </c>
      <c r="L101" s="122"/>
      <c r="M101" s="127"/>
      <c r="P101" s="128">
        <f>P102+P136+P156+P172+P223+P271</f>
        <v>0</v>
      </c>
      <c r="R101" s="128">
        <f>R102+R136+R156+R172+R223+R271</f>
        <v>2.1617349999999997</v>
      </c>
      <c r="T101" s="129">
        <f>T102+T136+T156+T172+T223+T271</f>
        <v>0</v>
      </c>
      <c r="AR101" s="123" t="s">
        <v>90</v>
      </c>
      <c r="AT101" s="130" t="s">
        <v>76</v>
      </c>
      <c r="AU101" s="130" t="s">
        <v>77</v>
      </c>
      <c r="AY101" s="123" t="s">
        <v>358</v>
      </c>
      <c r="BK101" s="131">
        <f>BK102+BK136+BK156+BK172+BK223+BK271</f>
        <v>0</v>
      </c>
    </row>
    <row r="102" spans="2:65" s="11" customFormat="1" ht="22.9" customHeight="1">
      <c r="B102" s="122"/>
      <c r="D102" s="123" t="s">
        <v>76</v>
      </c>
      <c r="E102" s="132" t="s">
        <v>1716</v>
      </c>
      <c r="F102" s="132" t="s">
        <v>1717</v>
      </c>
      <c r="I102" s="125"/>
      <c r="J102" s="133">
        <f>BK102</f>
        <v>0</v>
      </c>
      <c r="L102" s="122"/>
      <c r="M102" s="127"/>
      <c r="P102" s="128">
        <f>SUM(P103:P135)</f>
        <v>0</v>
      </c>
      <c r="R102" s="128">
        <f>SUM(R103:R135)</f>
        <v>0.1043</v>
      </c>
      <c r="T102" s="129">
        <f>SUM(T103:T135)</f>
        <v>0</v>
      </c>
      <c r="AR102" s="123" t="s">
        <v>90</v>
      </c>
      <c r="AT102" s="130" t="s">
        <v>76</v>
      </c>
      <c r="AU102" s="130" t="s">
        <v>84</v>
      </c>
      <c r="AY102" s="123" t="s">
        <v>358</v>
      </c>
      <c r="BK102" s="131">
        <f>SUM(BK103:BK135)</f>
        <v>0</v>
      </c>
    </row>
    <row r="103" spans="2:65" s="1" customFormat="1" ht="24.2" customHeight="1">
      <c r="B103" s="33"/>
      <c r="C103" s="134" t="s">
        <v>84</v>
      </c>
      <c r="D103" s="134" t="s">
        <v>360</v>
      </c>
      <c r="E103" s="135" t="s">
        <v>3692</v>
      </c>
      <c r="F103" s="136" t="s">
        <v>3693</v>
      </c>
      <c r="G103" s="137" t="s">
        <v>235</v>
      </c>
      <c r="H103" s="138">
        <v>5</v>
      </c>
      <c r="I103" s="139"/>
      <c r="J103" s="140">
        <f>ROUND(I103*H103,2)</f>
        <v>0</v>
      </c>
      <c r="K103" s="136" t="s">
        <v>402</v>
      </c>
      <c r="L103" s="33"/>
      <c r="M103" s="141" t="s">
        <v>19</v>
      </c>
      <c r="N103" s="142" t="s">
        <v>49</v>
      </c>
      <c r="P103" s="143">
        <f>O103*H103</f>
        <v>0</v>
      </c>
      <c r="Q103" s="143">
        <v>2.2000000000000001E-4</v>
      </c>
      <c r="R103" s="143">
        <f>Q103*H103</f>
        <v>1.1000000000000001E-3</v>
      </c>
      <c r="S103" s="143">
        <v>0</v>
      </c>
      <c r="T103" s="144">
        <f>S103*H103</f>
        <v>0</v>
      </c>
      <c r="AR103" s="145" t="s">
        <v>454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6881</v>
      </c>
    </row>
    <row r="104" spans="2:65" s="1" customFormat="1" ht="11.25">
      <c r="B104" s="33"/>
      <c r="D104" s="147" t="s">
        <v>366</v>
      </c>
      <c r="F104" s="148" t="s">
        <v>3695</v>
      </c>
      <c r="I104" s="149"/>
      <c r="L104" s="33"/>
      <c r="M104" s="150"/>
      <c r="T104" s="54"/>
      <c r="AT104" s="18" t="s">
        <v>366</v>
      </c>
      <c r="AU104" s="18" t="s">
        <v>90</v>
      </c>
    </row>
    <row r="105" spans="2:65" s="13" customFormat="1" ht="11.25">
      <c r="B105" s="158"/>
      <c r="D105" s="152" t="s">
        <v>368</v>
      </c>
      <c r="E105" s="159" t="s">
        <v>19</v>
      </c>
      <c r="F105" s="160" t="s">
        <v>388</v>
      </c>
      <c r="H105" s="161">
        <v>5</v>
      </c>
      <c r="I105" s="162"/>
      <c r="L105" s="158"/>
      <c r="M105" s="163"/>
      <c r="T105" s="164"/>
      <c r="AT105" s="159" t="s">
        <v>368</v>
      </c>
      <c r="AU105" s="159" t="s">
        <v>90</v>
      </c>
      <c r="AV105" s="13" t="s">
        <v>90</v>
      </c>
      <c r="AW105" s="13" t="s">
        <v>36</v>
      </c>
      <c r="AX105" s="13" t="s">
        <v>84</v>
      </c>
      <c r="AY105" s="159" t="s">
        <v>358</v>
      </c>
    </row>
    <row r="106" spans="2:65" s="1" customFormat="1" ht="24.2" customHeight="1">
      <c r="B106" s="33"/>
      <c r="C106" s="179" t="s">
        <v>90</v>
      </c>
      <c r="D106" s="179" t="s">
        <v>440</v>
      </c>
      <c r="E106" s="180" t="s">
        <v>3699</v>
      </c>
      <c r="F106" s="181" t="s">
        <v>3700</v>
      </c>
      <c r="G106" s="182" t="s">
        <v>235</v>
      </c>
      <c r="H106" s="183">
        <v>5</v>
      </c>
      <c r="I106" s="184"/>
      <c r="J106" s="185">
        <f>ROUND(I106*H106,2)</f>
        <v>0</v>
      </c>
      <c r="K106" s="181" t="s">
        <v>402</v>
      </c>
      <c r="L106" s="186"/>
      <c r="M106" s="187" t="s">
        <v>19</v>
      </c>
      <c r="N106" s="188" t="s">
        <v>49</v>
      </c>
      <c r="P106" s="143">
        <f>O106*H106</f>
        <v>0</v>
      </c>
      <c r="Q106" s="143">
        <v>1.01E-3</v>
      </c>
      <c r="R106" s="143">
        <f>Q106*H106</f>
        <v>5.0500000000000007E-3</v>
      </c>
      <c r="S106" s="143">
        <v>0</v>
      </c>
      <c r="T106" s="144">
        <f>S106*H106</f>
        <v>0</v>
      </c>
      <c r="AR106" s="145" t="s">
        <v>558</v>
      </c>
      <c r="AT106" s="145" t="s">
        <v>440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6882</v>
      </c>
    </row>
    <row r="107" spans="2:65" s="13" customFormat="1" ht="11.25">
      <c r="B107" s="158"/>
      <c r="D107" s="152" t="s">
        <v>368</v>
      </c>
      <c r="E107" s="159" t="s">
        <v>19</v>
      </c>
      <c r="F107" s="160" t="s">
        <v>6883</v>
      </c>
      <c r="H107" s="161">
        <v>5</v>
      </c>
      <c r="I107" s="162"/>
      <c r="L107" s="158"/>
      <c r="M107" s="163"/>
      <c r="T107" s="164"/>
      <c r="AT107" s="159" t="s">
        <v>368</v>
      </c>
      <c r="AU107" s="159" t="s">
        <v>90</v>
      </c>
      <c r="AV107" s="13" t="s">
        <v>90</v>
      </c>
      <c r="AW107" s="13" t="s">
        <v>36</v>
      </c>
      <c r="AX107" s="13" t="s">
        <v>84</v>
      </c>
      <c r="AY107" s="159" t="s">
        <v>358</v>
      </c>
    </row>
    <row r="108" spans="2:65" s="1" customFormat="1" ht="16.5" customHeight="1">
      <c r="B108" s="33"/>
      <c r="C108" s="179" t="s">
        <v>97</v>
      </c>
      <c r="D108" s="179" t="s">
        <v>440</v>
      </c>
      <c r="E108" s="180" t="s">
        <v>3702</v>
      </c>
      <c r="F108" s="181" t="s">
        <v>3703</v>
      </c>
      <c r="G108" s="182" t="s">
        <v>776</v>
      </c>
      <c r="H108" s="183">
        <v>50</v>
      </c>
      <c r="I108" s="184"/>
      <c r="J108" s="185">
        <f>ROUND(I108*H108,2)</f>
        <v>0</v>
      </c>
      <c r="K108" s="181" t="s">
        <v>402</v>
      </c>
      <c r="L108" s="186"/>
      <c r="M108" s="187" t="s">
        <v>19</v>
      </c>
      <c r="N108" s="188" t="s">
        <v>49</v>
      </c>
      <c r="P108" s="143">
        <f>O108*H108</f>
        <v>0</v>
      </c>
      <c r="Q108" s="143">
        <v>2.0000000000000001E-4</v>
      </c>
      <c r="R108" s="143">
        <f>Q108*H108</f>
        <v>0.01</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6884</v>
      </c>
    </row>
    <row r="109" spans="2:65" s="13" customFormat="1" ht="11.25">
      <c r="B109" s="158"/>
      <c r="D109" s="152" t="s">
        <v>368</v>
      </c>
      <c r="E109" s="159" t="s">
        <v>19</v>
      </c>
      <c r="F109" s="160" t="s">
        <v>678</v>
      </c>
      <c r="H109" s="161">
        <v>50</v>
      </c>
      <c r="I109" s="162"/>
      <c r="L109" s="158"/>
      <c r="M109" s="163"/>
      <c r="T109" s="164"/>
      <c r="AT109" s="159" t="s">
        <v>368</v>
      </c>
      <c r="AU109" s="159" t="s">
        <v>90</v>
      </c>
      <c r="AV109" s="13" t="s">
        <v>90</v>
      </c>
      <c r="AW109" s="13" t="s">
        <v>36</v>
      </c>
      <c r="AX109" s="13" t="s">
        <v>84</v>
      </c>
      <c r="AY109" s="159" t="s">
        <v>358</v>
      </c>
    </row>
    <row r="110" spans="2:65" s="1" customFormat="1" ht="33" customHeight="1">
      <c r="B110" s="33"/>
      <c r="C110" s="134" t="s">
        <v>364</v>
      </c>
      <c r="D110" s="134" t="s">
        <v>360</v>
      </c>
      <c r="E110" s="135" t="s">
        <v>3705</v>
      </c>
      <c r="F110" s="136" t="s">
        <v>3706</v>
      </c>
      <c r="G110" s="137" t="s">
        <v>235</v>
      </c>
      <c r="H110" s="138">
        <v>481.5</v>
      </c>
      <c r="I110" s="139"/>
      <c r="J110" s="140">
        <f>ROUND(I110*H110,2)</f>
        <v>0</v>
      </c>
      <c r="K110" s="136" t="s">
        <v>402</v>
      </c>
      <c r="L110" s="33"/>
      <c r="M110" s="141" t="s">
        <v>19</v>
      </c>
      <c r="N110" s="142" t="s">
        <v>49</v>
      </c>
      <c r="P110" s="143">
        <f>O110*H110</f>
        <v>0</v>
      </c>
      <c r="Q110" s="143">
        <v>6.0000000000000002E-5</v>
      </c>
      <c r="R110" s="143">
        <f>Q110*H110</f>
        <v>2.8889999999999999E-2</v>
      </c>
      <c r="S110" s="143">
        <v>0</v>
      </c>
      <c r="T110" s="144">
        <f>S110*H110</f>
        <v>0</v>
      </c>
      <c r="AR110" s="145" t="s">
        <v>454</v>
      </c>
      <c r="AT110" s="145" t="s">
        <v>360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6885</v>
      </c>
    </row>
    <row r="111" spans="2:65" s="1" customFormat="1" ht="11.25">
      <c r="B111" s="33"/>
      <c r="D111" s="147" t="s">
        <v>366</v>
      </c>
      <c r="F111" s="148" t="s">
        <v>3708</v>
      </c>
      <c r="I111" s="149"/>
      <c r="L111" s="33"/>
      <c r="M111" s="150"/>
      <c r="T111" s="54"/>
      <c r="AT111" s="18" t="s">
        <v>366</v>
      </c>
      <c r="AU111" s="18" t="s">
        <v>90</v>
      </c>
    </row>
    <row r="112" spans="2:65" s="13" customFormat="1" ht="11.25">
      <c r="B112" s="158"/>
      <c r="D112" s="152" t="s">
        <v>368</v>
      </c>
      <c r="E112" s="159" t="s">
        <v>19</v>
      </c>
      <c r="F112" s="160" t="s">
        <v>6886</v>
      </c>
      <c r="H112" s="161">
        <v>481.5</v>
      </c>
      <c r="I112" s="162"/>
      <c r="L112" s="158"/>
      <c r="M112" s="163"/>
      <c r="T112" s="164"/>
      <c r="AT112" s="159" t="s">
        <v>368</v>
      </c>
      <c r="AU112" s="159" t="s">
        <v>90</v>
      </c>
      <c r="AV112" s="13" t="s">
        <v>90</v>
      </c>
      <c r="AW112" s="13" t="s">
        <v>36</v>
      </c>
      <c r="AX112" s="13" t="s">
        <v>84</v>
      </c>
      <c r="AY112" s="159" t="s">
        <v>358</v>
      </c>
    </row>
    <row r="113" spans="2:65" s="1" customFormat="1" ht="24.2" customHeight="1">
      <c r="B113" s="33"/>
      <c r="C113" s="179" t="s">
        <v>388</v>
      </c>
      <c r="D113" s="179" t="s">
        <v>440</v>
      </c>
      <c r="E113" s="180" t="s">
        <v>6887</v>
      </c>
      <c r="F113" s="181" t="s">
        <v>6888</v>
      </c>
      <c r="G113" s="182" t="s">
        <v>235</v>
      </c>
      <c r="H113" s="183">
        <v>283.5</v>
      </c>
      <c r="I113" s="184"/>
      <c r="J113" s="185">
        <f>ROUND(I113*H113,2)</f>
        <v>0</v>
      </c>
      <c r="K113" s="181" t="s">
        <v>402</v>
      </c>
      <c r="L113" s="186"/>
      <c r="M113" s="187" t="s">
        <v>19</v>
      </c>
      <c r="N113" s="188" t="s">
        <v>49</v>
      </c>
      <c r="P113" s="143">
        <f>O113*H113</f>
        <v>0</v>
      </c>
      <c r="Q113" s="143">
        <v>6.9999999999999994E-5</v>
      </c>
      <c r="R113" s="143">
        <f>Q113*H113</f>
        <v>1.9844999999999998E-2</v>
      </c>
      <c r="S113" s="143">
        <v>0</v>
      </c>
      <c r="T113" s="144">
        <f>S113*H113</f>
        <v>0</v>
      </c>
      <c r="AR113" s="145" t="s">
        <v>558</v>
      </c>
      <c r="AT113" s="145" t="s">
        <v>440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454</v>
      </c>
      <c r="BM113" s="145" t="s">
        <v>6889</v>
      </c>
    </row>
    <row r="114" spans="2:65" s="13" customFormat="1" ht="11.25">
      <c r="B114" s="158"/>
      <c r="D114" s="152" t="s">
        <v>368</v>
      </c>
      <c r="E114" s="159" t="s">
        <v>19</v>
      </c>
      <c r="F114" s="160" t="s">
        <v>6890</v>
      </c>
      <c r="H114" s="161">
        <v>283.5</v>
      </c>
      <c r="I114" s="162"/>
      <c r="L114" s="158"/>
      <c r="M114" s="163"/>
      <c r="T114" s="164"/>
      <c r="AT114" s="159" t="s">
        <v>368</v>
      </c>
      <c r="AU114" s="159" t="s">
        <v>90</v>
      </c>
      <c r="AV114" s="13" t="s">
        <v>90</v>
      </c>
      <c r="AW114" s="13" t="s">
        <v>36</v>
      </c>
      <c r="AX114" s="13" t="s">
        <v>84</v>
      </c>
      <c r="AY114" s="159" t="s">
        <v>358</v>
      </c>
    </row>
    <row r="115" spans="2:65" s="1" customFormat="1" ht="24.2" customHeight="1">
      <c r="B115" s="33"/>
      <c r="C115" s="179" t="s">
        <v>394</v>
      </c>
      <c r="D115" s="179" t="s">
        <v>440</v>
      </c>
      <c r="E115" s="180" t="s">
        <v>6891</v>
      </c>
      <c r="F115" s="181" t="s">
        <v>6892</v>
      </c>
      <c r="G115" s="182" t="s">
        <v>235</v>
      </c>
      <c r="H115" s="183">
        <v>79.5</v>
      </c>
      <c r="I115" s="184"/>
      <c r="J115" s="185">
        <f>ROUND(I115*H115,2)</f>
        <v>0</v>
      </c>
      <c r="K115" s="181" t="s">
        <v>402</v>
      </c>
      <c r="L115" s="186"/>
      <c r="M115" s="187" t="s">
        <v>19</v>
      </c>
      <c r="N115" s="188" t="s">
        <v>49</v>
      </c>
      <c r="P115" s="143">
        <f>O115*H115</f>
        <v>0</v>
      </c>
      <c r="Q115" s="143">
        <v>6.9999999999999994E-5</v>
      </c>
      <c r="R115" s="143">
        <f>Q115*H115</f>
        <v>5.5649999999999996E-3</v>
      </c>
      <c r="S115" s="143">
        <v>0</v>
      </c>
      <c r="T115" s="144">
        <f>S115*H115</f>
        <v>0</v>
      </c>
      <c r="AR115" s="145" t="s">
        <v>558</v>
      </c>
      <c r="AT115" s="145" t="s">
        <v>440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6893</v>
      </c>
    </row>
    <row r="116" spans="2:65" s="13" customFormat="1" ht="11.25">
      <c r="B116" s="158"/>
      <c r="D116" s="152" t="s">
        <v>368</v>
      </c>
      <c r="E116" s="159" t="s">
        <v>19</v>
      </c>
      <c r="F116" s="160" t="s">
        <v>6894</v>
      </c>
      <c r="H116" s="161">
        <v>79.5</v>
      </c>
      <c r="I116" s="162"/>
      <c r="L116" s="158"/>
      <c r="M116" s="163"/>
      <c r="T116" s="164"/>
      <c r="AT116" s="159" t="s">
        <v>368</v>
      </c>
      <c r="AU116" s="159" t="s">
        <v>90</v>
      </c>
      <c r="AV116" s="13" t="s">
        <v>90</v>
      </c>
      <c r="AW116" s="13" t="s">
        <v>36</v>
      </c>
      <c r="AX116" s="13" t="s">
        <v>84</v>
      </c>
      <c r="AY116" s="159" t="s">
        <v>358</v>
      </c>
    </row>
    <row r="117" spans="2:65" s="1" customFormat="1" ht="24.2" customHeight="1">
      <c r="B117" s="33"/>
      <c r="C117" s="179" t="s">
        <v>399</v>
      </c>
      <c r="D117" s="179" t="s">
        <v>440</v>
      </c>
      <c r="E117" s="180" t="s">
        <v>6895</v>
      </c>
      <c r="F117" s="181" t="s">
        <v>6896</v>
      </c>
      <c r="G117" s="182" t="s">
        <v>235</v>
      </c>
      <c r="H117" s="183">
        <v>27</v>
      </c>
      <c r="I117" s="184"/>
      <c r="J117" s="185">
        <f>ROUND(I117*H117,2)</f>
        <v>0</v>
      </c>
      <c r="K117" s="181" t="s">
        <v>402</v>
      </c>
      <c r="L117" s="186"/>
      <c r="M117" s="187" t="s">
        <v>19</v>
      </c>
      <c r="N117" s="188" t="s">
        <v>49</v>
      </c>
      <c r="P117" s="143">
        <f>O117*H117</f>
        <v>0</v>
      </c>
      <c r="Q117" s="143">
        <v>1.1E-4</v>
      </c>
      <c r="R117" s="143">
        <f>Q117*H117</f>
        <v>2.97E-3</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6897</v>
      </c>
    </row>
    <row r="118" spans="2:65" s="13" customFormat="1" ht="11.25">
      <c r="B118" s="158"/>
      <c r="D118" s="152" t="s">
        <v>368</v>
      </c>
      <c r="E118" s="159" t="s">
        <v>19</v>
      </c>
      <c r="F118" s="160" t="s">
        <v>528</v>
      </c>
      <c r="H118" s="161">
        <v>27</v>
      </c>
      <c r="I118" s="162"/>
      <c r="L118" s="158"/>
      <c r="M118" s="163"/>
      <c r="T118" s="164"/>
      <c r="AT118" s="159" t="s">
        <v>368</v>
      </c>
      <c r="AU118" s="159" t="s">
        <v>90</v>
      </c>
      <c r="AV118" s="13" t="s">
        <v>90</v>
      </c>
      <c r="AW118" s="13" t="s">
        <v>36</v>
      </c>
      <c r="AX118" s="13" t="s">
        <v>84</v>
      </c>
      <c r="AY118" s="159" t="s">
        <v>358</v>
      </c>
    </row>
    <row r="119" spans="2:65" s="1" customFormat="1" ht="24.2" customHeight="1">
      <c r="B119" s="33"/>
      <c r="C119" s="179" t="s">
        <v>406</v>
      </c>
      <c r="D119" s="179" t="s">
        <v>440</v>
      </c>
      <c r="E119" s="180" t="s">
        <v>6898</v>
      </c>
      <c r="F119" s="181" t="s">
        <v>6899</v>
      </c>
      <c r="G119" s="182" t="s">
        <v>235</v>
      </c>
      <c r="H119" s="183">
        <v>61.5</v>
      </c>
      <c r="I119" s="184"/>
      <c r="J119" s="185">
        <f>ROUND(I119*H119,2)</f>
        <v>0</v>
      </c>
      <c r="K119" s="181" t="s">
        <v>402</v>
      </c>
      <c r="L119" s="186"/>
      <c r="M119" s="187" t="s">
        <v>19</v>
      </c>
      <c r="N119" s="188" t="s">
        <v>49</v>
      </c>
      <c r="P119" s="143">
        <f>O119*H119</f>
        <v>0</v>
      </c>
      <c r="Q119" s="143">
        <v>1.3999999999999999E-4</v>
      </c>
      <c r="R119" s="143">
        <f>Q119*H119</f>
        <v>8.6099999999999996E-3</v>
      </c>
      <c r="S119" s="143">
        <v>0</v>
      </c>
      <c r="T119" s="144">
        <f>S119*H119</f>
        <v>0</v>
      </c>
      <c r="AR119" s="145" t="s">
        <v>558</v>
      </c>
      <c r="AT119" s="145" t="s">
        <v>440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6900</v>
      </c>
    </row>
    <row r="120" spans="2:65" s="13" customFormat="1" ht="11.25">
      <c r="B120" s="158"/>
      <c r="D120" s="152" t="s">
        <v>368</v>
      </c>
      <c r="E120" s="159" t="s">
        <v>19</v>
      </c>
      <c r="F120" s="160" t="s">
        <v>6901</v>
      </c>
      <c r="H120" s="161">
        <v>61.5</v>
      </c>
      <c r="I120" s="162"/>
      <c r="L120" s="158"/>
      <c r="M120" s="163"/>
      <c r="T120" s="164"/>
      <c r="AT120" s="159" t="s">
        <v>368</v>
      </c>
      <c r="AU120" s="159" t="s">
        <v>90</v>
      </c>
      <c r="AV120" s="13" t="s">
        <v>90</v>
      </c>
      <c r="AW120" s="13" t="s">
        <v>36</v>
      </c>
      <c r="AX120" s="13" t="s">
        <v>84</v>
      </c>
      <c r="AY120" s="159" t="s">
        <v>358</v>
      </c>
    </row>
    <row r="121" spans="2:65" s="1" customFormat="1" ht="24.2" customHeight="1">
      <c r="B121" s="33"/>
      <c r="C121" s="179" t="s">
        <v>411</v>
      </c>
      <c r="D121" s="179" t="s">
        <v>440</v>
      </c>
      <c r="E121" s="180" t="s">
        <v>6902</v>
      </c>
      <c r="F121" s="181" t="s">
        <v>6903</v>
      </c>
      <c r="G121" s="182" t="s">
        <v>235</v>
      </c>
      <c r="H121" s="183">
        <v>30</v>
      </c>
      <c r="I121" s="184"/>
      <c r="J121" s="185">
        <f>ROUND(I121*H121,2)</f>
        <v>0</v>
      </c>
      <c r="K121" s="181" t="s">
        <v>402</v>
      </c>
      <c r="L121" s="186"/>
      <c r="M121" s="187" t="s">
        <v>19</v>
      </c>
      <c r="N121" s="188" t="s">
        <v>49</v>
      </c>
      <c r="P121" s="143">
        <f>O121*H121</f>
        <v>0</v>
      </c>
      <c r="Q121" s="143">
        <v>1.6000000000000001E-4</v>
      </c>
      <c r="R121" s="143">
        <f>Q121*H121</f>
        <v>4.8000000000000004E-3</v>
      </c>
      <c r="S121" s="143">
        <v>0</v>
      </c>
      <c r="T121" s="144">
        <f>S121*H121</f>
        <v>0</v>
      </c>
      <c r="AR121" s="145" t="s">
        <v>558</v>
      </c>
      <c r="AT121" s="145" t="s">
        <v>440</v>
      </c>
      <c r="AU121" s="145" t="s">
        <v>90</v>
      </c>
      <c r="AY121" s="18" t="s">
        <v>358</v>
      </c>
      <c r="BE121" s="146">
        <f>IF(N121="základní",J121,0)</f>
        <v>0</v>
      </c>
      <c r="BF121" s="146">
        <f>IF(N121="snížená",J121,0)</f>
        <v>0</v>
      </c>
      <c r="BG121" s="146">
        <f>IF(N121="zákl. přenesená",J121,0)</f>
        <v>0</v>
      </c>
      <c r="BH121" s="146">
        <f>IF(N121="sníž. přenesená",J121,0)</f>
        <v>0</v>
      </c>
      <c r="BI121" s="146">
        <f>IF(N121="nulová",J121,0)</f>
        <v>0</v>
      </c>
      <c r="BJ121" s="18" t="s">
        <v>90</v>
      </c>
      <c r="BK121" s="146">
        <f>ROUND(I121*H121,2)</f>
        <v>0</v>
      </c>
      <c r="BL121" s="18" t="s">
        <v>454</v>
      </c>
      <c r="BM121" s="145" t="s">
        <v>6904</v>
      </c>
    </row>
    <row r="122" spans="2:65" s="13" customFormat="1" ht="11.25">
      <c r="B122" s="158"/>
      <c r="D122" s="152" t="s">
        <v>368</v>
      </c>
      <c r="E122" s="159" t="s">
        <v>19</v>
      </c>
      <c r="F122" s="160" t="s">
        <v>546</v>
      </c>
      <c r="H122" s="161">
        <v>30</v>
      </c>
      <c r="I122" s="162"/>
      <c r="L122" s="158"/>
      <c r="M122" s="163"/>
      <c r="T122" s="164"/>
      <c r="AT122" s="159" t="s">
        <v>368</v>
      </c>
      <c r="AU122" s="159" t="s">
        <v>90</v>
      </c>
      <c r="AV122" s="13" t="s">
        <v>90</v>
      </c>
      <c r="AW122" s="13" t="s">
        <v>36</v>
      </c>
      <c r="AX122" s="13" t="s">
        <v>84</v>
      </c>
      <c r="AY122" s="159" t="s">
        <v>358</v>
      </c>
    </row>
    <row r="123" spans="2:65" s="1" customFormat="1" ht="16.5" customHeight="1">
      <c r="B123" s="33"/>
      <c r="C123" s="179" t="s">
        <v>417</v>
      </c>
      <c r="D123" s="179" t="s">
        <v>440</v>
      </c>
      <c r="E123" s="180" t="s">
        <v>3713</v>
      </c>
      <c r="F123" s="181" t="s">
        <v>3714</v>
      </c>
      <c r="G123" s="182" t="s">
        <v>504</v>
      </c>
      <c r="H123" s="183">
        <v>300</v>
      </c>
      <c r="I123" s="184"/>
      <c r="J123" s="185">
        <f>ROUND(I123*H123,2)</f>
        <v>0</v>
      </c>
      <c r="K123" s="181" t="s">
        <v>402</v>
      </c>
      <c r="L123" s="186"/>
      <c r="M123" s="187" t="s">
        <v>19</v>
      </c>
      <c r="N123" s="188" t="s">
        <v>49</v>
      </c>
      <c r="P123" s="143">
        <f>O123*H123</f>
        <v>0</v>
      </c>
      <c r="Q123" s="143">
        <v>1.0000000000000001E-5</v>
      </c>
      <c r="R123" s="143">
        <f>Q123*H123</f>
        <v>3.0000000000000001E-3</v>
      </c>
      <c r="S123" s="143">
        <v>0</v>
      </c>
      <c r="T123" s="144">
        <f>S123*H123</f>
        <v>0</v>
      </c>
      <c r="AR123" s="145" t="s">
        <v>558</v>
      </c>
      <c r="AT123" s="145" t="s">
        <v>440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6905</v>
      </c>
    </row>
    <row r="124" spans="2:65" s="13" customFormat="1" ht="11.25">
      <c r="B124" s="158"/>
      <c r="D124" s="152" t="s">
        <v>368</v>
      </c>
      <c r="E124" s="159" t="s">
        <v>19</v>
      </c>
      <c r="F124" s="160" t="s">
        <v>2173</v>
      </c>
      <c r="H124" s="161">
        <v>300</v>
      </c>
      <c r="I124" s="162"/>
      <c r="L124" s="158"/>
      <c r="M124" s="163"/>
      <c r="T124" s="164"/>
      <c r="AT124" s="159" t="s">
        <v>368</v>
      </c>
      <c r="AU124" s="159" t="s">
        <v>90</v>
      </c>
      <c r="AV124" s="13" t="s">
        <v>90</v>
      </c>
      <c r="AW124" s="13" t="s">
        <v>36</v>
      </c>
      <c r="AX124" s="13" t="s">
        <v>84</v>
      </c>
      <c r="AY124" s="159" t="s">
        <v>358</v>
      </c>
    </row>
    <row r="125" spans="2:65" s="1" customFormat="1" ht="21.75" customHeight="1">
      <c r="B125" s="33"/>
      <c r="C125" s="179" t="s">
        <v>422</v>
      </c>
      <c r="D125" s="179" t="s">
        <v>440</v>
      </c>
      <c r="E125" s="180" t="s">
        <v>3716</v>
      </c>
      <c r="F125" s="181" t="s">
        <v>3717</v>
      </c>
      <c r="G125" s="182" t="s">
        <v>504</v>
      </c>
      <c r="H125" s="183">
        <v>4</v>
      </c>
      <c r="I125" s="184"/>
      <c r="J125" s="185">
        <f>ROUND(I125*H125,2)</f>
        <v>0</v>
      </c>
      <c r="K125" s="181" t="s">
        <v>402</v>
      </c>
      <c r="L125" s="186"/>
      <c r="M125" s="187" t="s">
        <v>19</v>
      </c>
      <c r="N125" s="188" t="s">
        <v>49</v>
      </c>
      <c r="P125" s="143">
        <f>O125*H125</f>
        <v>0</v>
      </c>
      <c r="Q125" s="143">
        <v>4.0000000000000002E-4</v>
      </c>
      <c r="R125" s="143">
        <f>Q125*H125</f>
        <v>1.6000000000000001E-3</v>
      </c>
      <c r="S125" s="143">
        <v>0</v>
      </c>
      <c r="T125" s="144">
        <f>S125*H125</f>
        <v>0</v>
      </c>
      <c r="AR125" s="145" t="s">
        <v>558</v>
      </c>
      <c r="AT125" s="145" t="s">
        <v>440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6906</v>
      </c>
    </row>
    <row r="126" spans="2:65" s="13" customFormat="1" ht="11.25">
      <c r="B126" s="158"/>
      <c r="D126" s="152" t="s">
        <v>368</v>
      </c>
      <c r="E126" s="159" t="s">
        <v>19</v>
      </c>
      <c r="F126" s="160" t="s">
        <v>364</v>
      </c>
      <c r="H126" s="161">
        <v>4</v>
      </c>
      <c r="I126" s="162"/>
      <c r="L126" s="158"/>
      <c r="M126" s="163"/>
      <c r="T126" s="164"/>
      <c r="AT126" s="159" t="s">
        <v>368</v>
      </c>
      <c r="AU126" s="159" t="s">
        <v>90</v>
      </c>
      <c r="AV126" s="13" t="s">
        <v>90</v>
      </c>
      <c r="AW126" s="13" t="s">
        <v>36</v>
      </c>
      <c r="AX126" s="13" t="s">
        <v>84</v>
      </c>
      <c r="AY126" s="159" t="s">
        <v>358</v>
      </c>
    </row>
    <row r="127" spans="2:65" s="1" customFormat="1" ht="33" customHeight="1">
      <c r="B127" s="33"/>
      <c r="C127" s="134" t="s">
        <v>8</v>
      </c>
      <c r="D127" s="134" t="s">
        <v>360</v>
      </c>
      <c r="E127" s="135" t="s">
        <v>3719</v>
      </c>
      <c r="F127" s="136" t="s">
        <v>3720</v>
      </c>
      <c r="G127" s="137" t="s">
        <v>235</v>
      </c>
      <c r="H127" s="138">
        <v>71.5</v>
      </c>
      <c r="I127" s="139"/>
      <c r="J127" s="140">
        <f>ROUND(I127*H127,2)</f>
        <v>0</v>
      </c>
      <c r="K127" s="136" t="s">
        <v>402</v>
      </c>
      <c r="L127" s="33"/>
      <c r="M127" s="141" t="s">
        <v>19</v>
      </c>
      <c r="N127" s="142" t="s">
        <v>49</v>
      </c>
      <c r="P127" s="143">
        <f>O127*H127</f>
        <v>0</v>
      </c>
      <c r="Q127" s="143">
        <v>1.8000000000000001E-4</v>
      </c>
      <c r="R127" s="143">
        <f>Q127*H127</f>
        <v>1.2870000000000001E-2</v>
      </c>
      <c r="S127" s="143">
        <v>0</v>
      </c>
      <c r="T127" s="144">
        <f>S127*H127</f>
        <v>0</v>
      </c>
      <c r="AR127" s="145" t="s">
        <v>454</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454</v>
      </c>
      <c r="BM127" s="145" t="s">
        <v>6907</v>
      </c>
    </row>
    <row r="128" spans="2:65" s="1" customFormat="1" ht="11.25">
      <c r="B128" s="33"/>
      <c r="D128" s="147" t="s">
        <v>366</v>
      </c>
      <c r="F128" s="148" t="s">
        <v>3722</v>
      </c>
      <c r="I128" s="149"/>
      <c r="L128" s="33"/>
      <c r="M128" s="150"/>
      <c r="T128" s="54"/>
      <c r="AT128" s="18" t="s">
        <v>366</v>
      </c>
      <c r="AU128" s="18" t="s">
        <v>90</v>
      </c>
    </row>
    <row r="129" spans="2:65" s="13" customFormat="1" ht="11.25">
      <c r="B129" s="158"/>
      <c r="D129" s="152" t="s">
        <v>368</v>
      </c>
      <c r="E129" s="159" t="s">
        <v>19</v>
      </c>
      <c r="F129" s="160" t="s">
        <v>6908</v>
      </c>
      <c r="H129" s="161">
        <v>71.5</v>
      </c>
      <c r="I129" s="162"/>
      <c r="L129" s="158"/>
      <c r="M129" s="163"/>
      <c r="T129" s="164"/>
      <c r="AT129" s="159" t="s">
        <v>368</v>
      </c>
      <c r="AU129" s="159" t="s">
        <v>90</v>
      </c>
      <c r="AV129" s="13" t="s">
        <v>90</v>
      </c>
      <c r="AW129" s="13" t="s">
        <v>36</v>
      </c>
      <c r="AX129" s="13" t="s">
        <v>84</v>
      </c>
      <c r="AY129" s="159" t="s">
        <v>358</v>
      </c>
    </row>
    <row r="130" spans="2:65" s="1" customFormat="1" ht="37.9" customHeight="1">
      <c r="B130" s="33"/>
      <c r="C130" s="179" t="s">
        <v>434</v>
      </c>
      <c r="D130" s="179" t="s">
        <v>440</v>
      </c>
      <c r="E130" s="180" t="s">
        <v>3724</v>
      </c>
      <c r="F130" s="181" t="s">
        <v>3725</v>
      </c>
      <c r="G130" s="182" t="s">
        <v>195</v>
      </c>
      <c r="H130" s="183">
        <v>1</v>
      </c>
      <c r="I130" s="184"/>
      <c r="J130" s="185">
        <f>ROUND(I130*H130,2)</f>
        <v>0</v>
      </c>
      <c r="K130" s="181" t="s">
        <v>3182</v>
      </c>
      <c r="L130" s="186"/>
      <c r="M130" s="187" t="s">
        <v>19</v>
      </c>
      <c r="N130" s="188" t="s">
        <v>49</v>
      </c>
      <c r="P130" s="143">
        <f>O130*H130</f>
        <v>0</v>
      </c>
      <c r="Q130" s="143">
        <v>0</v>
      </c>
      <c r="R130" s="143">
        <f>Q130*H130</f>
        <v>0</v>
      </c>
      <c r="S130" s="143">
        <v>0</v>
      </c>
      <c r="T130" s="144">
        <f>S130*H130</f>
        <v>0</v>
      </c>
      <c r="AR130" s="145" t="s">
        <v>558</v>
      </c>
      <c r="AT130" s="145" t="s">
        <v>440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6909</v>
      </c>
    </row>
    <row r="131" spans="2:65" s="13" customFormat="1" ht="11.25">
      <c r="B131" s="158"/>
      <c r="D131" s="152" t="s">
        <v>368</v>
      </c>
      <c r="E131" s="159" t="s">
        <v>19</v>
      </c>
      <c r="F131" s="160" t="s">
        <v>84</v>
      </c>
      <c r="H131" s="161">
        <v>1</v>
      </c>
      <c r="I131" s="162"/>
      <c r="L131" s="158"/>
      <c r="M131" s="163"/>
      <c r="T131" s="164"/>
      <c r="AT131" s="159" t="s">
        <v>368</v>
      </c>
      <c r="AU131" s="159" t="s">
        <v>90</v>
      </c>
      <c r="AV131" s="13" t="s">
        <v>90</v>
      </c>
      <c r="AW131" s="13" t="s">
        <v>36</v>
      </c>
      <c r="AX131" s="13" t="s">
        <v>84</v>
      </c>
      <c r="AY131" s="159" t="s">
        <v>358</v>
      </c>
    </row>
    <row r="132" spans="2:65" s="1" customFormat="1" ht="24.2" customHeight="1">
      <c r="B132" s="33"/>
      <c r="C132" s="134" t="s">
        <v>439</v>
      </c>
      <c r="D132" s="134" t="s">
        <v>360</v>
      </c>
      <c r="E132" s="135" t="s">
        <v>3727</v>
      </c>
      <c r="F132" s="136" t="s">
        <v>3728</v>
      </c>
      <c r="G132" s="137" t="s">
        <v>1498</v>
      </c>
      <c r="H132" s="189"/>
      <c r="I132" s="139"/>
      <c r="J132" s="140">
        <f>ROUND(I132*H132,2)</f>
        <v>0</v>
      </c>
      <c r="K132" s="136" t="s">
        <v>402</v>
      </c>
      <c r="L132" s="33"/>
      <c r="M132" s="141" t="s">
        <v>19</v>
      </c>
      <c r="N132" s="142" t="s">
        <v>49</v>
      </c>
      <c r="P132" s="143">
        <f>O132*H132</f>
        <v>0</v>
      </c>
      <c r="Q132" s="143">
        <v>0</v>
      </c>
      <c r="R132" s="143">
        <f>Q132*H132</f>
        <v>0</v>
      </c>
      <c r="S132" s="143">
        <v>0</v>
      </c>
      <c r="T132" s="144">
        <f>S132*H132</f>
        <v>0</v>
      </c>
      <c r="AR132" s="145" t="s">
        <v>454</v>
      </c>
      <c r="AT132" s="145" t="s">
        <v>360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6910</v>
      </c>
    </row>
    <row r="133" spans="2:65" s="1" customFormat="1" ht="11.25">
      <c r="B133" s="33"/>
      <c r="D133" s="147" t="s">
        <v>366</v>
      </c>
      <c r="F133" s="148" t="s">
        <v>3730</v>
      </c>
      <c r="I133" s="149"/>
      <c r="L133" s="33"/>
      <c r="M133" s="150"/>
      <c r="T133" s="54"/>
      <c r="AT133" s="18" t="s">
        <v>366</v>
      </c>
      <c r="AU133" s="18" t="s">
        <v>90</v>
      </c>
    </row>
    <row r="134" spans="2:65" s="1" customFormat="1" ht="24.2" customHeight="1">
      <c r="B134" s="33"/>
      <c r="C134" s="134" t="s">
        <v>447</v>
      </c>
      <c r="D134" s="134" t="s">
        <v>360</v>
      </c>
      <c r="E134" s="135" t="s">
        <v>3731</v>
      </c>
      <c r="F134" s="136" t="s">
        <v>3732</v>
      </c>
      <c r="G134" s="137" t="s">
        <v>1498</v>
      </c>
      <c r="H134" s="189"/>
      <c r="I134" s="139"/>
      <c r="J134" s="140">
        <f>ROUND(I134*H134,2)</f>
        <v>0</v>
      </c>
      <c r="K134" s="136" t="s">
        <v>402</v>
      </c>
      <c r="L134" s="33"/>
      <c r="M134" s="141" t="s">
        <v>19</v>
      </c>
      <c r="N134" s="142" t="s">
        <v>49</v>
      </c>
      <c r="P134" s="143">
        <f>O134*H134</f>
        <v>0</v>
      </c>
      <c r="Q134" s="143">
        <v>0</v>
      </c>
      <c r="R134" s="143">
        <f>Q134*H134</f>
        <v>0</v>
      </c>
      <c r="S134" s="143">
        <v>0</v>
      </c>
      <c r="T134" s="144">
        <f>S134*H134</f>
        <v>0</v>
      </c>
      <c r="AR134" s="145" t="s">
        <v>454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454</v>
      </c>
      <c r="BM134" s="145" t="s">
        <v>6911</v>
      </c>
    </row>
    <row r="135" spans="2:65" s="1" customFormat="1" ht="11.25">
      <c r="B135" s="33"/>
      <c r="D135" s="147" t="s">
        <v>366</v>
      </c>
      <c r="F135" s="148" t="s">
        <v>3734</v>
      </c>
      <c r="I135" s="149"/>
      <c r="L135" s="33"/>
      <c r="M135" s="150"/>
      <c r="T135" s="54"/>
      <c r="AT135" s="18" t="s">
        <v>366</v>
      </c>
      <c r="AU135" s="18" t="s">
        <v>90</v>
      </c>
    </row>
    <row r="136" spans="2:65" s="11" customFormat="1" ht="22.9" customHeight="1">
      <c r="B136" s="122"/>
      <c r="D136" s="123" t="s">
        <v>76</v>
      </c>
      <c r="E136" s="132" t="s">
        <v>3735</v>
      </c>
      <c r="F136" s="132" t="s">
        <v>3736</v>
      </c>
      <c r="I136" s="125"/>
      <c r="J136" s="133">
        <f>BK136</f>
        <v>0</v>
      </c>
      <c r="L136" s="122"/>
      <c r="M136" s="127"/>
      <c r="P136" s="128">
        <f>SUM(P137:P155)</f>
        <v>0</v>
      </c>
      <c r="R136" s="128">
        <f>SUM(R137:R155)</f>
        <v>3.1100000000000003E-2</v>
      </c>
      <c r="T136" s="129">
        <f>SUM(T137:T155)</f>
        <v>0</v>
      </c>
      <c r="AR136" s="123" t="s">
        <v>90</v>
      </c>
      <c r="AT136" s="130" t="s">
        <v>76</v>
      </c>
      <c r="AU136" s="130" t="s">
        <v>84</v>
      </c>
      <c r="AY136" s="123" t="s">
        <v>358</v>
      </c>
      <c r="BK136" s="131">
        <f>SUM(BK137:BK155)</f>
        <v>0</v>
      </c>
    </row>
    <row r="137" spans="2:65" s="1" customFormat="1" ht="55.5" customHeight="1">
      <c r="B137" s="33"/>
      <c r="C137" s="179" t="s">
        <v>454</v>
      </c>
      <c r="D137" s="179" t="s">
        <v>440</v>
      </c>
      <c r="E137" s="180" t="s">
        <v>3737</v>
      </c>
      <c r="F137" s="181" t="s">
        <v>6912</v>
      </c>
      <c r="G137" s="182" t="s">
        <v>504</v>
      </c>
      <c r="H137" s="183">
        <v>1</v>
      </c>
      <c r="I137" s="184"/>
      <c r="J137" s="185">
        <f t="shared" ref="J137:J145" si="0">ROUND(I137*H137,2)</f>
        <v>0</v>
      </c>
      <c r="K137" s="181" t="s">
        <v>3751</v>
      </c>
      <c r="L137" s="186"/>
      <c r="M137" s="187" t="s">
        <v>19</v>
      </c>
      <c r="N137" s="188" t="s">
        <v>49</v>
      </c>
      <c r="P137" s="143">
        <f t="shared" ref="P137:P145" si="1">O137*H137</f>
        <v>0</v>
      </c>
      <c r="Q137" s="143">
        <v>0</v>
      </c>
      <c r="R137" s="143">
        <f t="shared" ref="R137:R145" si="2">Q137*H137</f>
        <v>0</v>
      </c>
      <c r="S137" s="143">
        <v>0</v>
      </c>
      <c r="T137" s="144">
        <f t="shared" ref="T137:T145" si="3">S137*H137</f>
        <v>0</v>
      </c>
      <c r="AR137" s="145" t="s">
        <v>558</v>
      </c>
      <c r="AT137" s="145" t="s">
        <v>440</v>
      </c>
      <c r="AU137" s="145" t="s">
        <v>90</v>
      </c>
      <c r="AY137" s="18" t="s">
        <v>358</v>
      </c>
      <c r="BE137" s="146">
        <f t="shared" ref="BE137:BE145" si="4">IF(N137="základní",J137,0)</f>
        <v>0</v>
      </c>
      <c r="BF137" s="146">
        <f t="shared" ref="BF137:BF145" si="5">IF(N137="snížená",J137,0)</f>
        <v>0</v>
      </c>
      <c r="BG137" s="146">
        <f t="shared" ref="BG137:BG145" si="6">IF(N137="zákl. přenesená",J137,0)</f>
        <v>0</v>
      </c>
      <c r="BH137" s="146">
        <f t="shared" ref="BH137:BH145" si="7">IF(N137="sníž. přenesená",J137,0)</f>
        <v>0</v>
      </c>
      <c r="BI137" s="146">
        <f t="shared" ref="BI137:BI145" si="8">IF(N137="nulová",J137,0)</f>
        <v>0</v>
      </c>
      <c r="BJ137" s="18" t="s">
        <v>90</v>
      </c>
      <c r="BK137" s="146">
        <f t="shared" ref="BK137:BK145" si="9">ROUND(I137*H137,2)</f>
        <v>0</v>
      </c>
      <c r="BL137" s="18" t="s">
        <v>454</v>
      </c>
      <c r="BM137" s="145" t="s">
        <v>6913</v>
      </c>
    </row>
    <row r="138" spans="2:65" s="1" customFormat="1" ht="62.65" customHeight="1">
      <c r="B138" s="33"/>
      <c r="C138" s="179" t="s">
        <v>462</v>
      </c>
      <c r="D138" s="179" t="s">
        <v>440</v>
      </c>
      <c r="E138" s="180" t="s">
        <v>3740</v>
      </c>
      <c r="F138" s="181" t="s">
        <v>3741</v>
      </c>
      <c r="G138" s="182" t="s">
        <v>504</v>
      </c>
      <c r="H138" s="183">
        <v>1</v>
      </c>
      <c r="I138" s="184"/>
      <c r="J138" s="185">
        <f t="shared" si="0"/>
        <v>0</v>
      </c>
      <c r="K138" s="181" t="s">
        <v>3751</v>
      </c>
      <c r="L138" s="186"/>
      <c r="M138" s="187" t="s">
        <v>19</v>
      </c>
      <c r="N138" s="188" t="s">
        <v>49</v>
      </c>
      <c r="P138" s="143">
        <f t="shared" si="1"/>
        <v>0</v>
      </c>
      <c r="Q138" s="143">
        <v>0</v>
      </c>
      <c r="R138" s="143">
        <f t="shared" si="2"/>
        <v>0</v>
      </c>
      <c r="S138" s="143">
        <v>0</v>
      </c>
      <c r="T138" s="144">
        <f t="shared" si="3"/>
        <v>0</v>
      </c>
      <c r="AR138" s="145" t="s">
        <v>558</v>
      </c>
      <c r="AT138" s="145" t="s">
        <v>440</v>
      </c>
      <c r="AU138" s="145" t="s">
        <v>90</v>
      </c>
      <c r="AY138" s="18" t="s">
        <v>358</v>
      </c>
      <c r="BE138" s="146">
        <f t="shared" si="4"/>
        <v>0</v>
      </c>
      <c r="BF138" s="146">
        <f t="shared" si="5"/>
        <v>0</v>
      </c>
      <c r="BG138" s="146">
        <f t="shared" si="6"/>
        <v>0</v>
      </c>
      <c r="BH138" s="146">
        <f t="shared" si="7"/>
        <v>0</v>
      </c>
      <c r="BI138" s="146">
        <f t="shared" si="8"/>
        <v>0</v>
      </c>
      <c r="BJ138" s="18" t="s">
        <v>90</v>
      </c>
      <c r="BK138" s="146">
        <f t="shared" si="9"/>
        <v>0</v>
      </c>
      <c r="BL138" s="18" t="s">
        <v>454</v>
      </c>
      <c r="BM138" s="145" t="s">
        <v>6914</v>
      </c>
    </row>
    <row r="139" spans="2:65" s="1" customFormat="1" ht="44.25" customHeight="1">
      <c r="B139" s="33"/>
      <c r="C139" s="179" t="s">
        <v>468</v>
      </c>
      <c r="D139" s="179" t="s">
        <v>440</v>
      </c>
      <c r="E139" s="180" t="s">
        <v>3743</v>
      </c>
      <c r="F139" s="181" t="s">
        <v>3744</v>
      </c>
      <c r="G139" s="182" t="s">
        <v>504</v>
      </c>
      <c r="H139" s="183">
        <v>1</v>
      </c>
      <c r="I139" s="184"/>
      <c r="J139" s="185">
        <f t="shared" si="0"/>
        <v>0</v>
      </c>
      <c r="K139" s="181" t="s">
        <v>3751</v>
      </c>
      <c r="L139" s="186"/>
      <c r="M139" s="187" t="s">
        <v>19</v>
      </c>
      <c r="N139" s="188" t="s">
        <v>49</v>
      </c>
      <c r="P139" s="143">
        <f t="shared" si="1"/>
        <v>0</v>
      </c>
      <c r="Q139" s="143">
        <v>0</v>
      </c>
      <c r="R139" s="143">
        <f t="shared" si="2"/>
        <v>0</v>
      </c>
      <c r="S139" s="143">
        <v>0</v>
      </c>
      <c r="T139" s="144">
        <f t="shared" si="3"/>
        <v>0</v>
      </c>
      <c r="AR139" s="145" t="s">
        <v>558</v>
      </c>
      <c r="AT139" s="145" t="s">
        <v>440</v>
      </c>
      <c r="AU139" s="145" t="s">
        <v>90</v>
      </c>
      <c r="AY139" s="18" t="s">
        <v>358</v>
      </c>
      <c r="BE139" s="146">
        <f t="shared" si="4"/>
        <v>0</v>
      </c>
      <c r="BF139" s="146">
        <f t="shared" si="5"/>
        <v>0</v>
      </c>
      <c r="BG139" s="146">
        <f t="shared" si="6"/>
        <v>0</v>
      </c>
      <c r="BH139" s="146">
        <f t="shared" si="7"/>
        <v>0</v>
      </c>
      <c r="BI139" s="146">
        <f t="shared" si="8"/>
        <v>0</v>
      </c>
      <c r="BJ139" s="18" t="s">
        <v>90</v>
      </c>
      <c r="BK139" s="146">
        <f t="shared" si="9"/>
        <v>0</v>
      </c>
      <c r="BL139" s="18" t="s">
        <v>454</v>
      </c>
      <c r="BM139" s="145" t="s">
        <v>6915</v>
      </c>
    </row>
    <row r="140" spans="2:65" s="1" customFormat="1" ht="44.25" customHeight="1">
      <c r="B140" s="33"/>
      <c r="C140" s="179" t="s">
        <v>473</v>
      </c>
      <c r="D140" s="179" t="s">
        <v>440</v>
      </c>
      <c r="E140" s="180" t="s">
        <v>3746</v>
      </c>
      <c r="F140" s="181" t="s">
        <v>6916</v>
      </c>
      <c r="G140" s="182" t="s">
        <v>504</v>
      </c>
      <c r="H140" s="183">
        <v>1</v>
      </c>
      <c r="I140" s="184"/>
      <c r="J140" s="185">
        <f t="shared" si="0"/>
        <v>0</v>
      </c>
      <c r="K140" s="181" t="s">
        <v>3751</v>
      </c>
      <c r="L140" s="186"/>
      <c r="M140" s="187" t="s">
        <v>19</v>
      </c>
      <c r="N140" s="188" t="s">
        <v>49</v>
      </c>
      <c r="P140" s="143">
        <f t="shared" si="1"/>
        <v>0</v>
      </c>
      <c r="Q140" s="143">
        <v>0</v>
      </c>
      <c r="R140" s="143">
        <f t="shared" si="2"/>
        <v>0</v>
      </c>
      <c r="S140" s="143">
        <v>0</v>
      </c>
      <c r="T140" s="144">
        <f t="shared" si="3"/>
        <v>0</v>
      </c>
      <c r="AR140" s="145" t="s">
        <v>558</v>
      </c>
      <c r="AT140" s="145" t="s">
        <v>440</v>
      </c>
      <c r="AU140" s="145" t="s">
        <v>90</v>
      </c>
      <c r="AY140" s="18" t="s">
        <v>358</v>
      </c>
      <c r="BE140" s="146">
        <f t="shared" si="4"/>
        <v>0</v>
      </c>
      <c r="BF140" s="146">
        <f t="shared" si="5"/>
        <v>0</v>
      </c>
      <c r="BG140" s="146">
        <f t="shared" si="6"/>
        <v>0</v>
      </c>
      <c r="BH140" s="146">
        <f t="shared" si="7"/>
        <v>0</v>
      </c>
      <c r="BI140" s="146">
        <f t="shared" si="8"/>
        <v>0</v>
      </c>
      <c r="BJ140" s="18" t="s">
        <v>90</v>
      </c>
      <c r="BK140" s="146">
        <f t="shared" si="9"/>
        <v>0</v>
      </c>
      <c r="BL140" s="18" t="s">
        <v>454</v>
      </c>
      <c r="BM140" s="145" t="s">
        <v>6917</v>
      </c>
    </row>
    <row r="141" spans="2:65" s="1" customFormat="1" ht="24.2" customHeight="1">
      <c r="B141" s="33"/>
      <c r="C141" s="179" t="s">
        <v>480</v>
      </c>
      <c r="D141" s="179" t="s">
        <v>440</v>
      </c>
      <c r="E141" s="180" t="s">
        <v>3749</v>
      </c>
      <c r="F141" s="181" t="s">
        <v>3750</v>
      </c>
      <c r="G141" s="182" t="s">
        <v>235</v>
      </c>
      <c r="H141" s="183">
        <v>130</v>
      </c>
      <c r="I141" s="184"/>
      <c r="J141" s="185">
        <f t="shared" si="0"/>
        <v>0</v>
      </c>
      <c r="K141" s="181" t="s">
        <v>3751</v>
      </c>
      <c r="L141" s="186"/>
      <c r="M141" s="187" t="s">
        <v>19</v>
      </c>
      <c r="N141" s="188" t="s">
        <v>49</v>
      </c>
      <c r="P141" s="143">
        <f t="shared" si="1"/>
        <v>0</v>
      </c>
      <c r="Q141" s="143">
        <v>1.7000000000000001E-4</v>
      </c>
      <c r="R141" s="143">
        <f t="shared" si="2"/>
        <v>2.2100000000000002E-2</v>
      </c>
      <c r="S141" s="143">
        <v>0</v>
      </c>
      <c r="T141" s="144">
        <f t="shared" si="3"/>
        <v>0</v>
      </c>
      <c r="AR141" s="145" t="s">
        <v>558</v>
      </c>
      <c r="AT141" s="145" t="s">
        <v>440</v>
      </c>
      <c r="AU141" s="145" t="s">
        <v>90</v>
      </c>
      <c r="AY141" s="18" t="s">
        <v>358</v>
      </c>
      <c r="BE141" s="146">
        <f t="shared" si="4"/>
        <v>0</v>
      </c>
      <c r="BF141" s="146">
        <f t="shared" si="5"/>
        <v>0</v>
      </c>
      <c r="BG141" s="146">
        <f t="shared" si="6"/>
        <v>0</v>
      </c>
      <c r="BH141" s="146">
        <f t="shared" si="7"/>
        <v>0</v>
      </c>
      <c r="BI141" s="146">
        <f t="shared" si="8"/>
        <v>0</v>
      </c>
      <c r="BJ141" s="18" t="s">
        <v>90</v>
      </c>
      <c r="BK141" s="146">
        <f t="shared" si="9"/>
        <v>0</v>
      </c>
      <c r="BL141" s="18" t="s">
        <v>454</v>
      </c>
      <c r="BM141" s="145" t="s">
        <v>6918</v>
      </c>
    </row>
    <row r="142" spans="2:65" s="1" customFormat="1" ht="16.5" customHeight="1">
      <c r="B142" s="33"/>
      <c r="C142" s="179" t="s">
        <v>7</v>
      </c>
      <c r="D142" s="179" t="s">
        <v>440</v>
      </c>
      <c r="E142" s="180" t="s">
        <v>3753</v>
      </c>
      <c r="F142" s="181" t="s">
        <v>3754</v>
      </c>
      <c r="G142" s="182" t="s">
        <v>235</v>
      </c>
      <c r="H142" s="183">
        <v>30</v>
      </c>
      <c r="I142" s="184"/>
      <c r="J142" s="185">
        <f t="shared" si="0"/>
        <v>0</v>
      </c>
      <c r="K142" s="181" t="s">
        <v>3751</v>
      </c>
      <c r="L142" s="186"/>
      <c r="M142" s="187" t="s">
        <v>19</v>
      </c>
      <c r="N142" s="188" t="s">
        <v>49</v>
      </c>
      <c r="P142" s="143">
        <f t="shared" si="1"/>
        <v>0</v>
      </c>
      <c r="Q142" s="143">
        <v>1.7000000000000001E-4</v>
      </c>
      <c r="R142" s="143">
        <f t="shared" si="2"/>
        <v>5.1000000000000004E-3</v>
      </c>
      <c r="S142" s="143">
        <v>0</v>
      </c>
      <c r="T142" s="144">
        <f t="shared" si="3"/>
        <v>0</v>
      </c>
      <c r="AR142" s="145" t="s">
        <v>558</v>
      </c>
      <c r="AT142" s="145" t="s">
        <v>440</v>
      </c>
      <c r="AU142" s="145" t="s">
        <v>90</v>
      </c>
      <c r="AY142" s="18" t="s">
        <v>358</v>
      </c>
      <c r="BE142" s="146">
        <f t="shared" si="4"/>
        <v>0</v>
      </c>
      <c r="BF142" s="146">
        <f t="shared" si="5"/>
        <v>0</v>
      </c>
      <c r="BG142" s="146">
        <f t="shared" si="6"/>
        <v>0</v>
      </c>
      <c r="BH142" s="146">
        <f t="shared" si="7"/>
        <v>0</v>
      </c>
      <c r="BI142" s="146">
        <f t="shared" si="8"/>
        <v>0</v>
      </c>
      <c r="BJ142" s="18" t="s">
        <v>90</v>
      </c>
      <c r="BK142" s="146">
        <f t="shared" si="9"/>
        <v>0</v>
      </c>
      <c r="BL142" s="18" t="s">
        <v>454</v>
      </c>
      <c r="BM142" s="145" t="s">
        <v>6919</v>
      </c>
    </row>
    <row r="143" spans="2:65" s="1" customFormat="1" ht="37.9" customHeight="1">
      <c r="B143" s="33"/>
      <c r="C143" s="179" t="s">
        <v>496</v>
      </c>
      <c r="D143" s="179" t="s">
        <v>440</v>
      </c>
      <c r="E143" s="180" t="s">
        <v>3756</v>
      </c>
      <c r="F143" s="181" t="s">
        <v>3757</v>
      </c>
      <c r="G143" s="182" t="s">
        <v>504</v>
      </c>
      <c r="H143" s="183">
        <v>1</v>
      </c>
      <c r="I143" s="184"/>
      <c r="J143" s="185">
        <f t="shared" si="0"/>
        <v>0</v>
      </c>
      <c r="K143" s="181" t="s">
        <v>3751</v>
      </c>
      <c r="L143" s="186"/>
      <c r="M143" s="187" t="s">
        <v>19</v>
      </c>
      <c r="N143" s="188" t="s">
        <v>49</v>
      </c>
      <c r="P143" s="143">
        <f t="shared" si="1"/>
        <v>0</v>
      </c>
      <c r="Q143" s="143">
        <v>0</v>
      </c>
      <c r="R143" s="143">
        <f t="shared" si="2"/>
        <v>0</v>
      </c>
      <c r="S143" s="143">
        <v>0</v>
      </c>
      <c r="T143" s="144">
        <f t="shared" si="3"/>
        <v>0</v>
      </c>
      <c r="AR143" s="145" t="s">
        <v>558</v>
      </c>
      <c r="AT143" s="145" t="s">
        <v>440</v>
      </c>
      <c r="AU143" s="145" t="s">
        <v>90</v>
      </c>
      <c r="AY143" s="18" t="s">
        <v>358</v>
      </c>
      <c r="BE143" s="146">
        <f t="shared" si="4"/>
        <v>0</v>
      </c>
      <c r="BF143" s="146">
        <f t="shared" si="5"/>
        <v>0</v>
      </c>
      <c r="BG143" s="146">
        <f t="shared" si="6"/>
        <v>0</v>
      </c>
      <c r="BH143" s="146">
        <f t="shared" si="7"/>
        <v>0</v>
      </c>
      <c r="BI143" s="146">
        <f t="shared" si="8"/>
        <v>0</v>
      </c>
      <c r="BJ143" s="18" t="s">
        <v>90</v>
      </c>
      <c r="BK143" s="146">
        <f t="shared" si="9"/>
        <v>0</v>
      </c>
      <c r="BL143" s="18" t="s">
        <v>454</v>
      </c>
      <c r="BM143" s="145" t="s">
        <v>6920</v>
      </c>
    </row>
    <row r="144" spans="2:65" s="1" customFormat="1" ht="24.2" customHeight="1">
      <c r="B144" s="33"/>
      <c r="C144" s="179" t="s">
        <v>501</v>
      </c>
      <c r="D144" s="179" t="s">
        <v>440</v>
      </c>
      <c r="E144" s="180" t="s">
        <v>3759</v>
      </c>
      <c r="F144" s="181" t="s">
        <v>3760</v>
      </c>
      <c r="G144" s="182" t="s">
        <v>504</v>
      </c>
      <c r="H144" s="183">
        <v>1</v>
      </c>
      <c r="I144" s="184"/>
      <c r="J144" s="185">
        <f t="shared" si="0"/>
        <v>0</v>
      </c>
      <c r="K144" s="181" t="s">
        <v>3751</v>
      </c>
      <c r="L144" s="186"/>
      <c r="M144" s="187" t="s">
        <v>19</v>
      </c>
      <c r="N144" s="188" t="s">
        <v>49</v>
      </c>
      <c r="P144" s="143">
        <f t="shared" si="1"/>
        <v>0</v>
      </c>
      <c r="Q144" s="143">
        <v>0</v>
      </c>
      <c r="R144" s="143">
        <f t="shared" si="2"/>
        <v>0</v>
      </c>
      <c r="S144" s="143">
        <v>0</v>
      </c>
      <c r="T144" s="144">
        <f t="shared" si="3"/>
        <v>0</v>
      </c>
      <c r="AR144" s="145" t="s">
        <v>558</v>
      </c>
      <c r="AT144" s="145" t="s">
        <v>440</v>
      </c>
      <c r="AU144" s="145" t="s">
        <v>90</v>
      </c>
      <c r="AY144" s="18" t="s">
        <v>358</v>
      </c>
      <c r="BE144" s="146">
        <f t="shared" si="4"/>
        <v>0</v>
      </c>
      <c r="BF144" s="146">
        <f t="shared" si="5"/>
        <v>0</v>
      </c>
      <c r="BG144" s="146">
        <f t="shared" si="6"/>
        <v>0</v>
      </c>
      <c r="BH144" s="146">
        <f t="shared" si="7"/>
        <v>0</v>
      </c>
      <c r="BI144" s="146">
        <f t="shared" si="8"/>
        <v>0</v>
      </c>
      <c r="BJ144" s="18" t="s">
        <v>90</v>
      </c>
      <c r="BK144" s="146">
        <f t="shared" si="9"/>
        <v>0</v>
      </c>
      <c r="BL144" s="18" t="s">
        <v>454</v>
      </c>
      <c r="BM144" s="145" t="s">
        <v>6921</v>
      </c>
    </row>
    <row r="145" spans="2:65" s="1" customFormat="1" ht="37.9" customHeight="1">
      <c r="B145" s="33"/>
      <c r="C145" s="179" t="s">
        <v>210</v>
      </c>
      <c r="D145" s="179" t="s">
        <v>440</v>
      </c>
      <c r="E145" s="180" t="s">
        <v>3762</v>
      </c>
      <c r="F145" s="181" t="s">
        <v>3763</v>
      </c>
      <c r="G145" s="182" t="s">
        <v>235</v>
      </c>
      <c r="H145" s="183">
        <v>61.5</v>
      </c>
      <c r="I145" s="184"/>
      <c r="J145" s="185">
        <f t="shared" si="0"/>
        <v>0</v>
      </c>
      <c r="K145" s="181" t="s">
        <v>3751</v>
      </c>
      <c r="L145" s="186"/>
      <c r="M145" s="187" t="s">
        <v>19</v>
      </c>
      <c r="N145" s="188" t="s">
        <v>49</v>
      </c>
      <c r="P145" s="143">
        <f t="shared" si="1"/>
        <v>0</v>
      </c>
      <c r="Q145" s="143">
        <v>0</v>
      </c>
      <c r="R145" s="143">
        <f t="shared" si="2"/>
        <v>0</v>
      </c>
      <c r="S145" s="143">
        <v>0</v>
      </c>
      <c r="T145" s="144">
        <f t="shared" si="3"/>
        <v>0</v>
      </c>
      <c r="AR145" s="145" t="s">
        <v>558</v>
      </c>
      <c r="AT145" s="145" t="s">
        <v>440</v>
      </c>
      <c r="AU145" s="145" t="s">
        <v>90</v>
      </c>
      <c r="AY145" s="18" t="s">
        <v>358</v>
      </c>
      <c r="BE145" s="146">
        <f t="shared" si="4"/>
        <v>0</v>
      </c>
      <c r="BF145" s="146">
        <f t="shared" si="5"/>
        <v>0</v>
      </c>
      <c r="BG145" s="146">
        <f t="shared" si="6"/>
        <v>0</v>
      </c>
      <c r="BH145" s="146">
        <f t="shared" si="7"/>
        <v>0</v>
      </c>
      <c r="BI145" s="146">
        <f t="shared" si="8"/>
        <v>0</v>
      </c>
      <c r="BJ145" s="18" t="s">
        <v>90</v>
      </c>
      <c r="BK145" s="146">
        <f t="shared" si="9"/>
        <v>0</v>
      </c>
      <c r="BL145" s="18" t="s">
        <v>454</v>
      </c>
      <c r="BM145" s="145" t="s">
        <v>6922</v>
      </c>
    </row>
    <row r="146" spans="2:65" s="13" customFormat="1" ht="22.5">
      <c r="B146" s="158"/>
      <c r="D146" s="152" t="s">
        <v>368</v>
      </c>
      <c r="E146" s="159" t="s">
        <v>19</v>
      </c>
      <c r="F146" s="160" t="s">
        <v>6923</v>
      </c>
      <c r="H146" s="161">
        <v>61.5</v>
      </c>
      <c r="I146" s="162"/>
      <c r="L146" s="158"/>
      <c r="M146" s="163"/>
      <c r="T146" s="164"/>
      <c r="AT146" s="159" t="s">
        <v>368</v>
      </c>
      <c r="AU146" s="159" t="s">
        <v>90</v>
      </c>
      <c r="AV146" s="13" t="s">
        <v>90</v>
      </c>
      <c r="AW146" s="13" t="s">
        <v>36</v>
      </c>
      <c r="AX146" s="13" t="s">
        <v>77</v>
      </c>
      <c r="AY146" s="159" t="s">
        <v>358</v>
      </c>
    </row>
    <row r="147" spans="2:65" s="14" customFormat="1" ht="11.25">
      <c r="B147" s="165"/>
      <c r="D147" s="152" t="s">
        <v>368</v>
      </c>
      <c r="E147" s="166" t="s">
        <v>19</v>
      </c>
      <c r="F147" s="167" t="s">
        <v>371</v>
      </c>
      <c r="H147" s="168">
        <v>61.5</v>
      </c>
      <c r="I147" s="169"/>
      <c r="L147" s="165"/>
      <c r="M147" s="170"/>
      <c r="T147" s="171"/>
      <c r="AT147" s="166" t="s">
        <v>368</v>
      </c>
      <c r="AU147" s="166" t="s">
        <v>90</v>
      </c>
      <c r="AV147" s="14" t="s">
        <v>364</v>
      </c>
      <c r="AW147" s="14" t="s">
        <v>36</v>
      </c>
      <c r="AX147" s="14" t="s">
        <v>84</v>
      </c>
      <c r="AY147" s="166" t="s">
        <v>358</v>
      </c>
    </row>
    <row r="148" spans="2:65" s="1" customFormat="1" ht="24.2" customHeight="1">
      <c r="B148" s="33"/>
      <c r="C148" s="179" t="s">
        <v>515</v>
      </c>
      <c r="D148" s="179" t="s">
        <v>440</v>
      </c>
      <c r="E148" s="180" t="s">
        <v>3766</v>
      </c>
      <c r="F148" s="181" t="s">
        <v>3767</v>
      </c>
      <c r="G148" s="182" t="s">
        <v>504</v>
      </c>
      <c r="H148" s="183">
        <v>1</v>
      </c>
      <c r="I148" s="184"/>
      <c r="J148" s="185">
        <f>ROUND(I148*H148,2)</f>
        <v>0</v>
      </c>
      <c r="K148" s="181" t="s">
        <v>3751</v>
      </c>
      <c r="L148" s="186"/>
      <c r="M148" s="187" t="s">
        <v>19</v>
      </c>
      <c r="N148" s="188" t="s">
        <v>49</v>
      </c>
      <c r="P148" s="143">
        <f>O148*H148</f>
        <v>0</v>
      </c>
      <c r="Q148" s="143">
        <v>0</v>
      </c>
      <c r="R148" s="143">
        <f>Q148*H148</f>
        <v>0</v>
      </c>
      <c r="S148" s="143">
        <v>0</v>
      </c>
      <c r="T148" s="144">
        <f>S148*H148</f>
        <v>0</v>
      </c>
      <c r="AR148" s="145" t="s">
        <v>558</v>
      </c>
      <c r="AT148" s="145" t="s">
        <v>440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454</v>
      </c>
      <c r="BM148" s="145" t="s">
        <v>6924</v>
      </c>
    </row>
    <row r="149" spans="2:65" s="1" customFormat="1" ht="33" customHeight="1">
      <c r="B149" s="33"/>
      <c r="C149" s="179" t="s">
        <v>521</v>
      </c>
      <c r="D149" s="179" t="s">
        <v>440</v>
      </c>
      <c r="E149" s="180" t="s">
        <v>3769</v>
      </c>
      <c r="F149" s="181" t="s">
        <v>3770</v>
      </c>
      <c r="G149" s="182" t="s">
        <v>504</v>
      </c>
      <c r="H149" s="183">
        <v>1</v>
      </c>
      <c r="I149" s="184"/>
      <c r="J149" s="185">
        <f>ROUND(I149*H149,2)</f>
        <v>0</v>
      </c>
      <c r="K149" s="181" t="s">
        <v>3751</v>
      </c>
      <c r="L149" s="186"/>
      <c r="M149" s="187" t="s">
        <v>19</v>
      </c>
      <c r="N149" s="188" t="s">
        <v>49</v>
      </c>
      <c r="P149" s="143">
        <f>O149*H149</f>
        <v>0</v>
      </c>
      <c r="Q149" s="143">
        <v>0</v>
      </c>
      <c r="R149" s="143">
        <f>Q149*H149</f>
        <v>0</v>
      </c>
      <c r="S149" s="143">
        <v>0</v>
      </c>
      <c r="T149" s="144">
        <f>S149*H149</f>
        <v>0</v>
      </c>
      <c r="AR149" s="145" t="s">
        <v>558</v>
      </c>
      <c r="AT149" s="145" t="s">
        <v>440</v>
      </c>
      <c r="AU149" s="145" t="s">
        <v>90</v>
      </c>
      <c r="AY149" s="18" t="s">
        <v>358</v>
      </c>
      <c r="BE149" s="146">
        <f>IF(N149="základní",J149,0)</f>
        <v>0</v>
      </c>
      <c r="BF149" s="146">
        <f>IF(N149="snížená",J149,0)</f>
        <v>0</v>
      </c>
      <c r="BG149" s="146">
        <f>IF(N149="zákl. přenesená",J149,0)</f>
        <v>0</v>
      </c>
      <c r="BH149" s="146">
        <f>IF(N149="sníž. přenesená",J149,0)</f>
        <v>0</v>
      </c>
      <c r="BI149" s="146">
        <f>IF(N149="nulová",J149,0)</f>
        <v>0</v>
      </c>
      <c r="BJ149" s="18" t="s">
        <v>90</v>
      </c>
      <c r="BK149" s="146">
        <f>ROUND(I149*H149,2)</f>
        <v>0</v>
      </c>
      <c r="BL149" s="18" t="s">
        <v>454</v>
      </c>
      <c r="BM149" s="145" t="s">
        <v>6925</v>
      </c>
    </row>
    <row r="150" spans="2:65" s="1" customFormat="1" ht="16.5" customHeight="1">
      <c r="B150" s="33"/>
      <c r="C150" s="134" t="s">
        <v>528</v>
      </c>
      <c r="D150" s="134" t="s">
        <v>360</v>
      </c>
      <c r="E150" s="135" t="s">
        <v>3772</v>
      </c>
      <c r="F150" s="136" t="s">
        <v>3773</v>
      </c>
      <c r="G150" s="137" t="s">
        <v>235</v>
      </c>
      <c r="H150" s="138">
        <v>10</v>
      </c>
      <c r="I150" s="139"/>
      <c r="J150" s="140">
        <f>ROUND(I150*H150,2)</f>
        <v>0</v>
      </c>
      <c r="K150" s="136" t="s">
        <v>402</v>
      </c>
      <c r="L150" s="33"/>
      <c r="M150" s="141" t="s">
        <v>19</v>
      </c>
      <c r="N150" s="142" t="s">
        <v>49</v>
      </c>
      <c r="P150" s="143">
        <f>O150*H150</f>
        <v>0</v>
      </c>
      <c r="Q150" s="143">
        <v>3.8999999999999999E-4</v>
      </c>
      <c r="R150" s="143">
        <f>Q150*H150</f>
        <v>3.8999999999999998E-3</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6926</v>
      </c>
    </row>
    <row r="151" spans="2:65" s="1" customFormat="1" ht="11.25">
      <c r="B151" s="33"/>
      <c r="D151" s="147" t="s">
        <v>366</v>
      </c>
      <c r="F151" s="148" t="s">
        <v>3775</v>
      </c>
      <c r="I151" s="149"/>
      <c r="L151" s="33"/>
      <c r="M151" s="150"/>
      <c r="T151" s="54"/>
      <c r="AT151" s="18" t="s">
        <v>366</v>
      </c>
      <c r="AU151" s="18" t="s">
        <v>90</v>
      </c>
    </row>
    <row r="152" spans="2:65" s="1" customFormat="1" ht="21.75" customHeight="1">
      <c r="B152" s="33"/>
      <c r="C152" s="134" t="s">
        <v>535</v>
      </c>
      <c r="D152" s="134" t="s">
        <v>360</v>
      </c>
      <c r="E152" s="135" t="s">
        <v>3776</v>
      </c>
      <c r="F152" s="136" t="s">
        <v>3777</v>
      </c>
      <c r="G152" s="137" t="s">
        <v>1498</v>
      </c>
      <c r="H152" s="189"/>
      <c r="I152" s="139"/>
      <c r="J152" s="140">
        <f>ROUND(I152*H152,2)</f>
        <v>0</v>
      </c>
      <c r="K152" s="136" t="s">
        <v>402</v>
      </c>
      <c r="L152" s="33"/>
      <c r="M152" s="141" t="s">
        <v>19</v>
      </c>
      <c r="N152" s="142" t="s">
        <v>49</v>
      </c>
      <c r="P152" s="143">
        <f>O152*H152</f>
        <v>0</v>
      </c>
      <c r="Q152" s="143">
        <v>0</v>
      </c>
      <c r="R152" s="143">
        <f>Q152*H152</f>
        <v>0</v>
      </c>
      <c r="S152" s="143">
        <v>0</v>
      </c>
      <c r="T152" s="144">
        <f>S152*H152</f>
        <v>0</v>
      </c>
      <c r="AR152" s="145" t="s">
        <v>454</v>
      </c>
      <c r="AT152" s="145" t="s">
        <v>360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6927</v>
      </c>
    </row>
    <row r="153" spans="2:65" s="1" customFormat="1" ht="11.25">
      <c r="B153" s="33"/>
      <c r="D153" s="147" t="s">
        <v>366</v>
      </c>
      <c r="F153" s="148" t="s">
        <v>3779</v>
      </c>
      <c r="I153" s="149"/>
      <c r="L153" s="33"/>
      <c r="M153" s="150"/>
      <c r="T153" s="54"/>
      <c r="AT153" s="18" t="s">
        <v>366</v>
      </c>
      <c r="AU153" s="18" t="s">
        <v>90</v>
      </c>
    </row>
    <row r="154" spans="2:65" s="1" customFormat="1" ht="24.2" customHeight="1">
      <c r="B154" s="33"/>
      <c r="C154" s="134" t="s">
        <v>540</v>
      </c>
      <c r="D154" s="134" t="s">
        <v>360</v>
      </c>
      <c r="E154" s="135" t="s">
        <v>3780</v>
      </c>
      <c r="F154" s="136" t="s">
        <v>3781</v>
      </c>
      <c r="G154" s="137" t="s">
        <v>1498</v>
      </c>
      <c r="H154" s="189"/>
      <c r="I154" s="139"/>
      <c r="J154" s="140">
        <f>ROUND(I154*H154,2)</f>
        <v>0</v>
      </c>
      <c r="K154" s="136" t="s">
        <v>402</v>
      </c>
      <c r="L154" s="33"/>
      <c r="M154" s="141" t="s">
        <v>19</v>
      </c>
      <c r="N154" s="142" t="s">
        <v>49</v>
      </c>
      <c r="P154" s="143">
        <f>O154*H154</f>
        <v>0</v>
      </c>
      <c r="Q154" s="143">
        <v>0</v>
      </c>
      <c r="R154" s="143">
        <f>Q154*H154</f>
        <v>0</v>
      </c>
      <c r="S154" s="143">
        <v>0</v>
      </c>
      <c r="T154" s="144">
        <f>S154*H154</f>
        <v>0</v>
      </c>
      <c r="AR154" s="145" t="s">
        <v>454</v>
      </c>
      <c r="AT154" s="145" t="s">
        <v>360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454</v>
      </c>
      <c r="BM154" s="145" t="s">
        <v>6928</v>
      </c>
    </row>
    <row r="155" spans="2:65" s="1" customFormat="1" ht="11.25">
      <c r="B155" s="33"/>
      <c r="D155" s="147" t="s">
        <v>366</v>
      </c>
      <c r="F155" s="148" t="s">
        <v>3783</v>
      </c>
      <c r="I155" s="149"/>
      <c r="L155" s="33"/>
      <c r="M155" s="150"/>
      <c r="T155" s="54"/>
      <c r="AT155" s="18" t="s">
        <v>366</v>
      </c>
      <c r="AU155" s="18" t="s">
        <v>90</v>
      </c>
    </row>
    <row r="156" spans="2:65" s="11" customFormat="1" ht="22.9" customHeight="1">
      <c r="B156" s="122"/>
      <c r="D156" s="123" t="s">
        <v>76</v>
      </c>
      <c r="E156" s="132" t="s">
        <v>3675</v>
      </c>
      <c r="F156" s="132" t="s">
        <v>3676</v>
      </c>
      <c r="I156" s="125"/>
      <c r="J156" s="133">
        <f>BK156</f>
        <v>0</v>
      </c>
      <c r="L156" s="122"/>
      <c r="M156" s="127"/>
      <c r="P156" s="128">
        <f>SUM(P157:P171)</f>
        <v>0</v>
      </c>
      <c r="R156" s="128">
        <f>SUM(R157:R171)</f>
        <v>0.63772999999999991</v>
      </c>
      <c r="T156" s="129">
        <f>SUM(T157:T171)</f>
        <v>0</v>
      </c>
      <c r="AR156" s="123" t="s">
        <v>90</v>
      </c>
      <c r="AT156" s="130" t="s">
        <v>76</v>
      </c>
      <c r="AU156" s="130" t="s">
        <v>84</v>
      </c>
      <c r="AY156" s="123" t="s">
        <v>358</v>
      </c>
      <c r="BK156" s="131">
        <f>SUM(BK157:BK171)</f>
        <v>0</v>
      </c>
    </row>
    <row r="157" spans="2:65" s="1" customFormat="1" ht="16.5" customHeight="1">
      <c r="B157" s="33"/>
      <c r="C157" s="134" t="s">
        <v>546</v>
      </c>
      <c r="D157" s="134" t="s">
        <v>360</v>
      </c>
      <c r="E157" s="135" t="s">
        <v>3784</v>
      </c>
      <c r="F157" s="136" t="s">
        <v>3785</v>
      </c>
      <c r="G157" s="137" t="s">
        <v>504</v>
      </c>
      <c r="H157" s="138">
        <v>20</v>
      </c>
      <c r="I157" s="139"/>
      <c r="J157" s="140">
        <f>ROUND(I157*H157,2)</f>
        <v>0</v>
      </c>
      <c r="K157" s="136" t="s">
        <v>402</v>
      </c>
      <c r="L157" s="33"/>
      <c r="M157" s="141" t="s">
        <v>19</v>
      </c>
      <c r="N157" s="142" t="s">
        <v>49</v>
      </c>
      <c r="P157" s="143">
        <f>O157*H157</f>
        <v>0</v>
      </c>
      <c r="Q157" s="143">
        <v>1.1199999999999999E-3</v>
      </c>
      <c r="R157" s="143">
        <f>Q157*H157</f>
        <v>2.2399999999999996E-2</v>
      </c>
      <c r="S157" s="143">
        <v>0</v>
      </c>
      <c r="T157" s="144">
        <f>S157*H157</f>
        <v>0</v>
      </c>
      <c r="AR157" s="145" t="s">
        <v>454</v>
      </c>
      <c r="AT157" s="145" t="s">
        <v>360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6929</v>
      </c>
    </row>
    <row r="158" spans="2:65" s="1" customFormat="1" ht="11.25">
      <c r="B158" s="33"/>
      <c r="D158" s="147" t="s">
        <v>366</v>
      </c>
      <c r="F158" s="148" t="s">
        <v>3787</v>
      </c>
      <c r="I158" s="149"/>
      <c r="L158" s="33"/>
      <c r="M158" s="150"/>
      <c r="T158" s="54"/>
      <c r="AT158" s="18" t="s">
        <v>366</v>
      </c>
      <c r="AU158" s="18" t="s">
        <v>90</v>
      </c>
    </row>
    <row r="159" spans="2:65" s="1" customFormat="1" ht="24.2" customHeight="1">
      <c r="B159" s="33"/>
      <c r="C159" s="179" t="s">
        <v>552</v>
      </c>
      <c r="D159" s="179" t="s">
        <v>440</v>
      </c>
      <c r="E159" s="180" t="s">
        <v>3788</v>
      </c>
      <c r="F159" s="181" t="s">
        <v>6930</v>
      </c>
      <c r="G159" s="182" t="s">
        <v>504</v>
      </c>
      <c r="H159" s="183">
        <v>2</v>
      </c>
      <c r="I159" s="184"/>
      <c r="J159" s="185">
        <f>ROUND(I159*H159,2)</f>
        <v>0</v>
      </c>
      <c r="K159" s="181" t="s">
        <v>3182</v>
      </c>
      <c r="L159" s="186"/>
      <c r="M159" s="187" t="s">
        <v>19</v>
      </c>
      <c r="N159" s="188" t="s">
        <v>49</v>
      </c>
      <c r="P159" s="143">
        <f>O159*H159</f>
        <v>0</v>
      </c>
      <c r="Q159" s="143">
        <v>0</v>
      </c>
      <c r="R159" s="143">
        <f>Q159*H159</f>
        <v>0</v>
      </c>
      <c r="S159" s="143">
        <v>0</v>
      </c>
      <c r="T159" s="144">
        <f>S159*H159</f>
        <v>0</v>
      </c>
      <c r="AR159" s="145" t="s">
        <v>558</v>
      </c>
      <c r="AT159" s="145" t="s">
        <v>440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454</v>
      </c>
      <c r="BM159" s="145" t="s">
        <v>6931</v>
      </c>
    </row>
    <row r="160" spans="2:65" s="1" customFormat="1" ht="33" customHeight="1">
      <c r="B160" s="33"/>
      <c r="C160" s="134" t="s">
        <v>558</v>
      </c>
      <c r="D160" s="134" t="s">
        <v>360</v>
      </c>
      <c r="E160" s="135" t="s">
        <v>6932</v>
      </c>
      <c r="F160" s="136" t="s">
        <v>6933</v>
      </c>
      <c r="G160" s="137" t="s">
        <v>504</v>
      </c>
      <c r="H160" s="138">
        <v>1</v>
      </c>
      <c r="I160" s="139"/>
      <c r="J160" s="140">
        <f>ROUND(I160*H160,2)</f>
        <v>0</v>
      </c>
      <c r="K160" s="136" t="s">
        <v>402</v>
      </c>
      <c r="L160" s="33"/>
      <c r="M160" s="141" t="s">
        <v>19</v>
      </c>
      <c r="N160" s="142" t="s">
        <v>49</v>
      </c>
      <c r="P160" s="143">
        <f>O160*H160</f>
        <v>0</v>
      </c>
      <c r="Q160" s="143">
        <v>4.7730000000000002E-2</v>
      </c>
      <c r="R160" s="143">
        <f>Q160*H160</f>
        <v>4.7730000000000002E-2</v>
      </c>
      <c r="S160" s="143">
        <v>0</v>
      </c>
      <c r="T160" s="144">
        <f>S160*H160</f>
        <v>0</v>
      </c>
      <c r="AR160" s="145" t="s">
        <v>454</v>
      </c>
      <c r="AT160" s="145" t="s">
        <v>360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6934</v>
      </c>
    </row>
    <row r="161" spans="2:65" s="1" customFormat="1" ht="11.25">
      <c r="B161" s="33"/>
      <c r="D161" s="147" t="s">
        <v>366</v>
      </c>
      <c r="F161" s="148" t="s">
        <v>6935</v>
      </c>
      <c r="I161" s="149"/>
      <c r="L161" s="33"/>
      <c r="M161" s="150"/>
      <c r="T161" s="54"/>
      <c r="AT161" s="18" t="s">
        <v>366</v>
      </c>
      <c r="AU161" s="18" t="s">
        <v>90</v>
      </c>
    </row>
    <row r="162" spans="2:65" s="1" customFormat="1" ht="37.9" customHeight="1">
      <c r="B162" s="33"/>
      <c r="C162" s="134" t="s">
        <v>564</v>
      </c>
      <c r="D162" s="134" t="s">
        <v>360</v>
      </c>
      <c r="E162" s="135" t="s">
        <v>3803</v>
      </c>
      <c r="F162" s="136" t="s">
        <v>3804</v>
      </c>
      <c r="G162" s="137" t="s">
        <v>195</v>
      </c>
      <c r="H162" s="138">
        <v>10</v>
      </c>
      <c r="I162" s="139"/>
      <c r="J162" s="140">
        <f>ROUND(I162*H162,2)</f>
        <v>0</v>
      </c>
      <c r="K162" s="136" t="s">
        <v>3182</v>
      </c>
      <c r="L162" s="33"/>
      <c r="M162" s="141" t="s">
        <v>19</v>
      </c>
      <c r="N162" s="142" t="s">
        <v>49</v>
      </c>
      <c r="P162" s="143">
        <f>O162*H162</f>
        <v>0</v>
      </c>
      <c r="Q162" s="143">
        <v>4.7730000000000002E-2</v>
      </c>
      <c r="R162" s="143">
        <f>Q162*H162</f>
        <v>0.4773</v>
      </c>
      <c r="S162" s="143">
        <v>0</v>
      </c>
      <c r="T162" s="144">
        <f>S162*H162</f>
        <v>0</v>
      </c>
      <c r="AR162" s="145" t="s">
        <v>454</v>
      </c>
      <c r="AT162" s="145" t="s">
        <v>360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454</v>
      </c>
      <c r="BM162" s="145" t="s">
        <v>6936</v>
      </c>
    </row>
    <row r="163" spans="2:65" s="1" customFormat="1" ht="37.9" customHeight="1">
      <c r="B163" s="33"/>
      <c r="C163" s="134" t="s">
        <v>571</v>
      </c>
      <c r="D163" s="134" t="s">
        <v>360</v>
      </c>
      <c r="E163" s="135" t="s">
        <v>6937</v>
      </c>
      <c r="F163" s="136" t="s">
        <v>6938</v>
      </c>
      <c r="G163" s="137" t="s">
        <v>504</v>
      </c>
      <c r="H163" s="138">
        <v>1</v>
      </c>
      <c r="I163" s="139"/>
      <c r="J163" s="140">
        <f>ROUND(I163*H163,2)</f>
        <v>0</v>
      </c>
      <c r="K163" s="136" t="s">
        <v>402</v>
      </c>
      <c r="L163" s="33"/>
      <c r="M163" s="141" t="s">
        <v>19</v>
      </c>
      <c r="N163" s="142" t="s">
        <v>49</v>
      </c>
      <c r="P163" s="143">
        <f>O163*H163</f>
        <v>0</v>
      </c>
      <c r="Q163" s="143">
        <v>6.8300000000000001E-3</v>
      </c>
      <c r="R163" s="143">
        <f>Q163*H163</f>
        <v>6.8300000000000001E-3</v>
      </c>
      <c r="S163" s="143">
        <v>0</v>
      </c>
      <c r="T163" s="144">
        <f>S163*H163</f>
        <v>0</v>
      </c>
      <c r="AR163" s="145" t="s">
        <v>454</v>
      </c>
      <c r="AT163" s="145" t="s">
        <v>360</v>
      </c>
      <c r="AU163" s="145" t="s">
        <v>90</v>
      </c>
      <c r="AY163" s="18" t="s">
        <v>358</v>
      </c>
      <c r="BE163" s="146">
        <f>IF(N163="základní",J163,0)</f>
        <v>0</v>
      </c>
      <c r="BF163" s="146">
        <f>IF(N163="snížená",J163,0)</f>
        <v>0</v>
      </c>
      <c r="BG163" s="146">
        <f>IF(N163="zákl. přenesená",J163,0)</f>
        <v>0</v>
      </c>
      <c r="BH163" s="146">
        <f>IF(N163="sníž. přenesená",J163,0)</f>
        <v>0</v>
      </c>
      <c r="BI163" s="146">
        <f>IF(N163="nulová",J163,0)</f>
        <v>0</v>
      </c>
      <c r="BJ163" s="18" t="s">
        <v>90</v>
      </c>
      <c r="BK163" s="146">
        <f>ROUND(I163*H163,2)</f>
        <v>0</v>
      </c>
      <c r="BL163" s="18" t="s">
        <v>454</v>
      </c>
      <c r="BM163" s="145" t="s">
        <v>6939</v>
      </c>
    </row>
    <row r="164" spans="2:65" s="1" customFormat="1" ht="11.25">
      <c r="B164" s="33"/>
      <c r="D164" s="147" t="s">
        <v>366</v>
      </c>
      <c r="F164" s="148" t="s">
        <v>6940</v>
      </c>
      <c r="I164" s="149"/>
      <c r="L164" s="33"/>
      <c r="M164" s="150"/>
      <c r="T164" s="54"/>
      <c r="AT164" s="18" t="s">
        <v>366</v>
      </c>
      <c r="AU164" s="18" t="s">
        <v>90</v>
      </c>
    </row>
    <row r="165" spans="2:65" s="1" customFormat="1" ht="37.9" customHeight="1">
      <c r="B165" s="33"/>
      <c r="C165" s="134" t="s">
        <v>577</v>
      </c>
      <c r="D165" s="134" t="s">
        <v>360</v>
      </c>
      <c r="E165" s="135" t="s">
        <v>3799</v>
      </c>
      <c r="F165" s="136" t="s">
        <v>3800</v>
      </c>
      <c r="G165" s="137" t="s">
        <v>504</v>
      </c>
      <c r="H165" s="138">
        <v>1</v>
      </c>
      <c r="I165" s="139"/>
      <c r="J165" s="140">
        <f>ROUND(I165*H165,2)</f>
        <v>0</v>
      </c>
      <c r="K165" s="136" t="s">
        <v>402</v>
      </c>
      <c r="L165" s="33"/>
      <c r="M165" s="141" t="s">
        <v>19</v>
      </c>
      <c r="N165" s="142" t="s">
        <v>49</v>
      </c>
      <c r="P165" s="143">
        <f>O165*H165</f>
        <v>0</v>
      </c>
      <c r="Q165" s="143">
        <v>6.0800000000000003E-3</v>
      </c>
      <c r="R165" s="143">
        <f>Q165*H165</f>
        <v>6.0800000000000003E-3</v>
      </c>
      <c r="S165" s="143">
        <v>0</v>
      </c>
      <c r="T165" s="144">
        <f>S165*H165</f>
        <v>0</v>
      </c>
      <c r="AR165" s="145" t="s">
        <v>454</v>
      </c>
      <c r="AT165" s="145" t="s">
        <v>360</v>
      </c>
      <c r="AU165" s="145" t="s">
        <v>90</v>
      </c>
      <c r="AY165" s="18" t="s">
        <v>358</v>
      </c>
      <c r="BE165" s="146">
        <f>IF(N165="základní",J165,0)</f>
        <v>0</v>
      </c>
      <c r="BF165" s="146">
        <f>IF(N165="snížená",J165,0)</f>
        <v>0</v>
      </c>
      <c r="BG165" s="146">
        <f>IF(N165="zákl. přenesená",J165,0)</f>
        <v>0</v>
      </c>
      <c r="BH165" s="146">
        <f>IF(N165="sníž. přenesená",J165,0)</f>
        <v>0</v>
      </c>
      <c r="BI165" s="146">
        <f>IF(N165="nulová",J165,0)</f>
        <v>0</v>
      </c>
      <c r="BJ165" s="18" t="s">
        <v>90</v>
      </c>
      <c r="BK165" s="146">
        <f>ROUND(I165*H165,2)</f>
        <v>0</v>
      </c>
      <c r="BL165" s="18" t="s">
        <v>454</v>
      </c>
      <c r="BM165" s="145" t="s">
        <v>6941</v>
      </c>
    </row>
    <row r="166" spans="2:65" s="1" customFormat="1" ht="11.25">
      <c r="B166" s="33"/>
      <c r="D166" s="147" t="s">
        <v>366</v>
      </c>
      <c r="F166" s="148" t="s">
        <v>3802</v>
      </c>
      <c r="I166" s="149"/>
      <c r="L166" s="33"/>
      <c r="M166" s="150"/>
      <c r="T166" s="54"/>
      <c r="AT166" s="18" t="s">
        <v>366</v>
      </c>
      <c r="AU166" s="18" t="s">
        <v>90</v>
      </c>
    </row>
    <row r="167" spans="2:65" s="1" customFormat="1" ht="66.75" customHeight="1">
      <c r="B167" s="33"/>
      <c r="C167" s="134" t="s">
        <v>583</v>
      </c>
      <c r="D167" s="134" t="s">
        <v>360</v>
      </c>
      <c r="E167" s="135" t="s">
        <v>3806</v>
      </c>
      <c r="F167" s="136" t="s">
        <v>3807</v>
      </c>
      <c r="G167" s="137" t="s">
        <v>504</v>
      </c>
      <c r="H167" s="138">
        <v>1</v>
      </c>
      <c r="I167" s="139"/>
      <c r="J167" s="140">
        <f>ROUND(I167*H167,2)</f>
        <v>0</v>
      </c>
      <c r="K167" s="136" t="s">
        <v>3182</v>
      </c>
      <c r="L167" s="33"/>
      <c r="M167" s="141" t="s">
        <v>19</v>
      </c>
      <c r="N167" s="142" t="s">
        <v>49</v>
      </c>
      <c r="P167" s="143">
        <f>O167*H167</f>
        <v>0</v>
      </c>
      <c r="Q167" s="143">
        <v>7.739E-2</v>
      </c>
      <c r="R167" s="143">
        <f>Q167*H167</f>
        <v>7.739E-2</v>
      </c>
      <c r="S167" s="143">
        <v>0</v>
      </c>
      <c r="T167" s="144">
        <f>S167*H167</f>
        <v>0</v>
      </c>
      <c r="AR167" s="145" t="s">
        <v>454</v>
      </c>
      <c r="AT167" s="145" t="s">
        <v>360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6942</v>
      </c>
    </row>
    <row r="168" spans="2:65" s="1" customFormat="1" ht="24.2" customHeight="1">
      <c r="B168" s="33"/>
      <c r="C168" s="134" t="s">
        <v>591</v>
      </c>
      <c r="D168" s="134" t="s">
        <v>360</v>
      </c>
      <c r="E168" s="135" t="s">
        <v>3809</v>
      </c>
      <c r="F168" s="136" t="s">
        <v>3810</v>
      </c>
      <c r="G168" s="137" t="s">
        <v>1498</v>
      </c>
      <c r="H168" s="189"/>
      <c r="I168" s="139"/>
      <c r="J168" s="140">
        <f>ROUND(I168*H168,2)</f>
        <v>0</v>
      </c>
      <c r="K168" s="136" t="s">
        <v>402</v>
      </c>
      <c r="L168" s="33"/>
      <c r="M168" s="141" t="s">
        <v>19</v>
      </c>
      <c r="N168" s="142" t="s">
        <v>49</v>
      </c>
      <c r="P168" s="143">
        <f>O168*H168</f>
        <v>0</v>
      </c>
      <c r="Q168" s="143">
        <v>0</v>
      </c>
      <c r="R168" s="143">
        <f>Q168*H168</f>
        <v>0</v>
      </c>
      <c r="S168" s="143">
        <v>0</v>
      </c>
      <c r="T168" s="144">
        <f>S168*H168</f>
        <v>0</v>
      </c>
      <c r="AR168" s="145" t="s">
        <v>454</v>
      </c>
      <c r="AT168" s="145" t="s">
        <v>360</v>
      </c>
      <c r="AU168" s="145" t="s">
        <v>90</v>
      </c>
      <c r="AY168" s="18" t="s">
        <v>358</v>
      </c>
      <c r="BE168" s="146">
        <f>IF(N168="základní",J168,0)</f>
        <v>0</v>
      </c>
      <c r="BF168" s="146">
        <f>IF(N168="snížená",J168,0)</f>
        <v>0</v>
      </c>
      <c r="BG168" s="146">
        <f>IF(N168="zákl. přenesená",J168,0)</f>
        <v>0</v>
      </c>
      <c r="BH168" s="146">
        <f>IF(N168="sníž. přenesená",J168,0)</f>
        <v>0</v>
      </c>
      <c r="BI168" s="146">
        <f>IF(N168="nulová",J168,0)</f>
        <v>0</v>
      </c>
      <c r="BJ168" s="18" t="s">
        <v>90</v>
      </c>
      <c r="BK168" s="146">
        <f>ROUND(I168*H168,2)</f>
        <v>0</v>
      </c>
      <c r="BL168" s="18" t="s">
        <v>454</v>
      </c>
      <c r="BM168" s="145" t="s">
        <v>6943</v>
      </c>
    </row>
    <row r="169" spans="2:65" s="1" customFormat="1" ht="11.25">
      <c r="B169" s="33"/>
      <c r="D169" s="147" t="s">
        <v>366</v>
      </c>
      <c r="F169" s="148" t="s">
        <v>3812</v>
      </c>
      <c r="I169" s="149"/>
      <c r="L169" s="33"/>
      <c r="M169" s="150"/>
      <c r="T169" s="54"/>
      <c r="AT169" s="18" t="s">
        <v>366</v>
      </c>
      <c r="AU169" s="18" t="s">
        <v>90</v>
      </c>
    </row>
    <row r="170" spans="2:65" s="1" customFormat="1" ht="24.2" customHeight="1">
      <c r="B170" s="33"/>
      <c r="C170" s="134" t="s">
        <v>598</v>
      </c>
      <c r="D170" s="134" t="s">
        <v>360</v>
      </c>
      <c r="E170" s="135" t="s">
        <v>3813</v>
      </c>
      <c r="F170" s="136" t="s">
        <v>3814</v>
      </c>
      <c r="G170" s="137" t="s">
        <v>1498</v>
      </c>
      <c r="H170" s="189"/>
      <c r="I170" s="139"/>
      <c r="J170" s="140">
        <f>ROUND(I170*H170,2)</f>
        <v>0</v>
      </c>
      <c r="K170" s="136" t="s">
        <v>402</v>
      </c>
      <c r="L170" s="33"/>
      <c r="M170" s="141" t="s">
        <v>19</v>
      </c>
      <c r="N170" s="142" t="s">
        <v>49</v>
      </c>
      <c r="P170" s="143">
        <f>O170*H170</f>
        <v>0</v>
      </c>
      <c r="Q170" s="143">
        <v>0</v>
      </c>
      <c r="R170" s="143">
        <f>Q170*H170</f>
        <v>0</v>
      </c>
      <c r="S170" s="143">
        <v>0</v>
      </c>
      <c r="T170" s="144">
        <f>S170*H170</f>
        <v>0</v>
      </c>
      <c r="AR170" s="145" t="s">
        <v>454</v>
      </c>
      <c r="AT170" s="145" t="s">
        <v>360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6944</v>
      </c>
    </row>
    <row r="171" spans="2:65" s="1" customFormat="1" ht="11.25">
      <c r="B171" s="33"/>
      <c r="D171" s="147" t="s">
        <v>366</v>
      </c>
      <c r="F171" s="148" t="s">
        <v>3816</v>
      </c>
      <c r="I171" s="149"/>
      <c r="L171" s="33"/>
      <c r="M171" s="150"/>
      <c r="T171" s="54"/>
      <c r="AT171" s="18" t="s">
        <v>366</v>
      </c>
      <c r="AU171" s="18" t="s">
        <v>90</v>
      </c>
    </row>
    <row r="172" spans="2:65" s="11" customFormat="1" ht="22.9" customHeight="1">
      <c r="B172" s="122"/>
      <c r="D172" s="123" t="s">
        <v>76</v>
      </c>
      <c r="E172" s="132" t="s">
        <v>3817</v>
      </c>
      <c r="F172" s="132" t="s">
        <v>3818</v>
      </c>
      <c r="I172" s="125"/>
      <c r="J172" s="133">
        <f>BK172</f>
        <v>0</v>
      </c>
      <c r="L172" s="122"/>
      <c r="M172" s="127"/>
      <c r="P172" s="128">
        <f>SUM(P173:P222)</f>
        <v>0</v>
      </c>
      <c r="R172" s="128">
        <f>SUM(R173:R222)</f>
        <v>0.36122499999999991</v>
      </c>
      <c r="T172" s="129">
        <f>SUM(T173:T222)</f>
        <v>0</v>
      </c>
      <c r="AR172" s="123" t="s">
        <v>90</v>
      </c>
      <c r="AT172" s="130" t="s">
        <v>76</v>
      </c>
      <c r="AU172" s="130" t="s">
        <v>84</v>
      </c>
      <c r="AY172" s="123" t="s">
        <v>358</v>
      </c>
      <c r="BK172" s="131">
        <f>SUM(BK173:BK222)</f>
        <v>0</v>
      </c>
    </row>
    <row r="173" spans="2:65" s="1" customFormat="1" ht="24.2" customHeight="1">
      <c r="B173" s="33"/>
      <c r="C173" s="134" t="s">
        <v>605</v>
      </c>
      <c r="D173" s="134" t="s">
        <v>360</v>
      </c>
      <c r="E173" s="135" t="s">
        <v>3819</v>
      </c>
      <c r="F173" s="136" t="s">
        <v>3820</v>
      </c>
      <c r="G173" s="137" t="s">
        <v>235</v>
      </c>
      <c r="H173" s="138">
        <v>283.5</v>
      </c>
      <c r="I173" s="139"/>
      <c r="J173" s="140">
        <f>ROUND(I173*H173,2)</f>
        <v>0</v>
      </c>
      <c r="K173" s="136" t="s">
        <v>402</v>
      </c>
      <c r="L173" s="33"/>
      <c r="M173" s="141" t="s">
        <v>19</v>
      </c>
      <c r="N173" s="142" t="s">
        <v>49</v>
      </c>
      <c r="P173" s="143">
        <f>O173*H173</f>
        <v>0</v>
      </c>
      <c r="Q173" s="143">
        <v>4.6000000000000001E-4</v>
      </c>
      <c r="R173" s="143">
        <f>Q173*H173</f>
        <v>0.13041</v>
      </c>
      <c r="S173" s="143">
        <v>0</v>
      </c>
      <c r="T173" s="144">
        <f>S173*H173</f>
        <v>0</v>
      </c>
      <c r="AR173" s="145" t="s">
        <v>454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6945</v>
      </c>
    </row>
    <row r="174" spans="2:65" s="1" customFormat="1" ht="11.25">
      <c r="B174" s="33"/>
      <c r="D174" s="147" t="s">
        <v>366</v>
      </c>
      <c r="F174" s="148" t="s">
        <v>3822</v>
      </c>
      <c r="I174" s="149"/>
      <c r="L174" s="33"/>
      <c r="M174" s="150"/>
      <c r="T174" s="54"/>
      <c r="AT174" s="18" t="s">
        <v>366</v>
      </c>
      <c r="AU174" s="18" t="s">
        <v>90</v>
      </c>
    </row>
    <row r="175" spans="2:65" s="13" customFormat="1" ht="22.5">
      <c r="B175" s="158"/>
      <c r="D175" s="152" t="s">
        <v>368</v>
      </c>
      <c r="E175" s="159" t="s">
        <v>19</v>
      </c>
      <c r="F175" s="160" t="s">
        <v>6946</v>
      </c>
      <c r="H175" s="161">
        <v>283.5</v>
      </c>
      <c r="I175" s="162"/>
      <c r="L175" s="158"/>
      <c r="M175" s="163"/>
      <c r="T175" s="164"/>
      <c r="AT175" s="159" t="s">
        <v>368</v>
      </c>
      <c r="AU175" s="159" t="s">
        <v>90</v>
      </c>
      <c r="AV175" s="13" t="s">
        <v>90</v>
      </c>
      <c r="AW175" s="13" t="s">
        <v>36</v>
      </c>
      <c r="AX175" s="13" t="s">
        <v>84</v>
      </c>
      <c r="AY175" s="159" t="s">
        <v>358</v>
      </c>
    </row>
    <row r="176" spans="2:65" s="1" customFormat="1" ht="24.2" customHeight="1">
      <c r="B176" s="33"/>
      <c r="C176" s="134" t="s">
        <v>612</v>
      </c>
      <c r="D176" s="134" t="s">
        <v>360</v>
      </c>
      <c r="E176" s="135" t="s">
        <v>6947</v>
      </c>
      <c r="F176" s="136" t="s">
        <v>6948</v>
      </c>
      <c r="G176" s="137" t="s">
        <v>235</v>
      </c>
      <c r="H176" s="138">
        <v>79.5</v>
      </c>
      <c r="I176" s="139"/>
      <c r="J176" s="140">
        <f>ROUND(I176*H176,2)</f>
        <v>0</v>
      </c>
      <c r="K176" s="136" t="s">
        <v>402</v>
      </c>
      <c r="L176" s="33"/>
      <c r="M176" s="141" t="s">
        <v>19</v>
      </c>
      <c r="N176" s="142" t="s">
        <v>49</v>
      </c>
      <c r="P176" s="143">
        <f>O176*H176</f>
        <v>0</v>
      </c>
      <c r="Q176" s="143">
        <v>5.5000000000000003E-4</v>
      </c>
      <c r="R176" s="143">
        <f>Q176*H176</f>
        <v>4.3725E-2</v>
      </c>
      <c r="S176" s="143">
        <v>0</v>
      </c>
      <c r="T176" s="144">
        <f>S176*H176</f>
        <v>0</v>
      </c>
      <c r="AR176" s="145" t="s">
        <v>454</v>
      </c>
      <c r="AT176" s="145" t="s">
        <v>360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6949</v>
      </c>
    </row>
    <row r="177" spans="2:65" s="1" customFormat="1" ht="11.25">
      <c r="B177" s="33"/>
      <c r="D177" s="147" t="s">
        <v>366</v>
      </c>
      <c r="F177" s="148" t="s">
        <v>6950</v>
      </c>
      <c r="I177" s="149"/>
      <c r="L177" s="33"/>
      <c r="M177" s="150"/>
      <c r="T177" s="54"/>
      <c r="AT177" s="18" t="s">
        <v>366</v>
      </c>
      <c r="AU177" s="18" t="s">
        <v>90</v>
      </c>
    </row>
    <row r="178" spans="2:65" s="13" customFormat="1" ht="22.5">
      <c r="B178" s="158"/>
      <c r="D178" s="152" t="s">
        <v>368</v>
      </c>
      <c r="E178" s="159" t="s">
        <v>19</v>
      </c>
      <c r="F178" s="160" t="s">
        <v>6951</v>
      </c>
      <c r="H178" s="161">
        <v>79.5</v>
      </c>
      <c r="I178" s="162"/>
      <c r="L178" s="158"/>
      <c r="M178" s="163"/>
      <c r="T178" s="164"/>
      <c r="AT178" s="159" t="s">
        <v>368</v>
      </c>
      <c r="AU178" s="159" t="s">
        <v>90</v>
      </c>
      <c r="AV178" s="13" t="s">
        <v>90</v>
      </c>
      <c r="AW178" s="13" t="s">
        <v>36</v>
      </c>
      <c r="AX178" s="13" t="s">
        <v>84</v>
      </c>
      <c r="AY178" s="159" t="s">
        <v>358</v>
      </c>
    </row>
    <row r="179" spans="2:65" s="1" customFormat="1" ht="24.2" customHeight="1">
      <c r="B179" s="33"/>
      <c r="C179" s="134" t="s">
        <v>621</v>
      </c>
      <c r="D179" s="134" t="s">
        <v>360</v>
      </c>
      <c r="E179" s="135" t="s">
        <v>6952</v>
      </c>
      <c r="F179" s="136" t="s">
        <v>6953</v>
      </c>
      <c r="G179" s="137" t="s">
        <v>235</v>
      </c>
      <c r="H179" s="138">
        <v>27</v>
      </c>
      <c r="I179" s="139"/>
      <c r="J179" s="140">
        <f>ROUND(I179*H179,2)</f>
        <v>0</v>
      </c>
      <c r="K179" s="136" t="s">
        <v>402</v>
      </c>
      <c r="L179" s="33"/>
      <c r="M179" s="141" t="s">
        <v>19</v>
      </c>
      <c r="N179" s="142" t="s">
        <v>49</v>
      </c>
      <c r="P179" s="143">
        <f>O179*H179</f>
        <v>0</v>
      </c>
      <c r="Q179" s="143">
        <v>7.1000000000000002E-4</v>
      </c>
      <c r="R179" s="143">
        <f>Q179*H179</f>
        <v>1.917E-2</v>
      </c>
      <c r="S179" s="143">
        <v>0</v>
      </c>
      <c r="T179" s="144">
        <f>S179*H179</f>
        <v>0</v>
      </c>
      <c r="AR179" s="145" t="s">
        <v>454</v>
      </c>
      <c r="AT179" s="145" t="s">
        <v>360</v>
      </c>
      <c r="AU179" s="145" t="s">
        <v>90</v>
      </c>
      <c r="AY179" s="18" t="s">
        <v>358</v>
      </c>
      <c r="BE179" s="146">
        <f>IF(N179="základní",J179,0)</f>
        <v>0</v>
      </c>
      <c r="BF179" s="146">
        <f>IF(N179="snížená",J179,0)</f>
        <v>0</v>
      </c>
      <c r="BG179" s="146">
        <f>IF(N179="zákl. přenesená",J179,0)</f>
        <v>0</v>
      </c>
      <c r="BH179" s="146">
        <f>IF(N179="sníž. přenesená",J179,0)</f>
        <v>0</v>
      </c>
      <c r="BI179" s="146">
        <f>IF(N179="nulová",J179,0)</f>
        <v>0</v>
      </c>
      <c r="BJ179" s="18" t="s">
        <v>90</v>
      </c>
      <c r="BK179" s="146">
        <f>ROUND(I179*H179,2)</f>
        <v>0</v>
      </c>
      <c r="BL179" s="18" t="s">
        <v>454</v>
      </c>
      <c r="BM179" s="145" t="s">
        <v>6954</v>
      </c>
    </row>
    <row r="180" spans="2:65" s="1" customFormat="1" ht="11.25">
      <c r="B180" s="33"/>
      <c r="D180" s="147" t="s">
        <v>366</v>
      </c>
      <c r="F180" s="148" t="s">
        <v>6955</v>
      </c>
      <c r="I180" s="149"/>
      <c r="L180" s="33"/>
      <c r="M180" s="150"/>
      <c r="T180" s="54"/>
      <c r="AT180" s="18" t="s">
        <v>366</v>
      </c>
      <c r="AU180" s="18" t="s">
        <v>90</v>
      </c>
    </row>
    <row r="181" spans="2:65" s="13" customFormat="1" ht="22.5">
      <c r="B181" s="158"/>
      <c r="D181" s="152" t="s">
        <v>368</v>
      </c>
      <c r="E181" s="159" t="s">
        <v>19</v>
      </c>
      <c r="F181" s="160" t="s">
        <v>6956</v>
      </c>
      <c r="H181" s="161">
        <v>27</v>
      </c>
      <c r="I181" s="162"/>
      <c r="L181" s="158"/>
      <c r="M181" s="163"/>
      <c r="T181" s="164"/>
      <c r="AT181" s="159" t="s">
        <v>368</v>
      </c>
      <c r="AU181" s="159" t="s">
        <v>90</v>
      </c>
      <c r="AV181" s="13" t="s">
        <v>90</v>
      </c>
      <c r="AW181" s="13" t="s">
        <v>36</v>
      </c>
      <c r="AX181" s="13" t="s">
        <v>84</v>
      </c>
      <c r="AY181" s="159" t="s">
        <v>358</v>
      </c>
    </row>
    <row r="182" spans="2:65" s="1" customFormat="1" ht="24.2" customHeight="1">
      <c r="B182" s="33"/>
      <c r="C182" s="134" t="s">
        <v>627</v>
      </c>
      <c r="D182" s="134" t="s">
        <v>360</v>
      </c>
      <c r="E182" s="135" t="s">
        <v>3824</v>
      </c>
      <c r="F182" s="136" t="s">
        <v>3825</v>
      </c>
      <c r="G182" s="137" t="s">
        <v>235</v>
      </c>
      <c r="H182" s="138">
        <v>3</v>
      </c>
      <c r="I182" s="139"/>
      <c r="J182" s="140">
        <f>ROUND(I182*H182,2)</f>
        <v>0</v>
      </c>
      <c r="K182" s="136" t="s">
        <v>402</v>
      </c>
      <c r="L182" s="33"/>
      <c r="M182" s="141" t="s">
        <v>19</v>
      </c>
      <c r="N182" s="142" t="s">
        <v>49</v>
      </c>
      <c r="P182" s="143">
        <f>O182*H182</f>
        <v>0</v>
      </c>
      <c r="Q182" s="143">
        <v>1.25E-3</v>
      </c>
      <c r="R182" s="143">
        <f>Q182*H182</f>
        <v>3.7499999999999999E-3</v>
      </c>
      <c r="S182" s="143">
        <v>0</v>
      </c>
      <c r="T182" s="144">
        <f>S182*H182</f>
        <v>0</v>
      </c>
      <c r="AR182" s="145" t="s">
        <v>454</v>
      </c>
      <c r="AT182" s="145" t="s">
        <v>360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454</v>
      </c>
      <c r="BM182" s="145" t="s">
        <v>6957</v>
      </c>
    </row>
    <row r="183" spans="2:65" s="1" customFormat="1" ht="11.25">
      <c r="B183" s="33"/>
      <c r="D183" s="147" t="s">
        <v>366</v>
      </c>
      <c r="F183" s="148" t="s">
        <v>3827</v>
      </c>
      <c r="I183" s="149"/>
      <c r="L183" s="33"/>
      <c r="M183" s="150"/>
      <c r="T183" s="54"/>
      <c r="AT183" s="18" t="s">
        <v>366</v>
      </c>
      <c r="AU183" s="18" t="s">
        <v>90</v>
      </c>
    </row>
    <row r="184" spans="2:65" s="13" customFormat="1" ht="22.5">
      <c r="B184" s="158"/>
      <c r="D184" s="152" t="s">
        <v>368</v>
      </c>
      <c r="E184" s="159" t="s">
        <v>19</v>
      </c>
      <c r="F184" s="160" t="s">
        <v>6958</v>
      </c>
      <c r="H184" s="161">
        <v>3</v>
      </c>
      <c r="I184" s="162"/>
      <c r="L184" s="158"/>
      <c r="M184" s="163"/>
      <c r="T184" s="164"/>
      <c r="AT184" s="159" t="s">
        <v>368</v>
      </c>
      <c r="AU184" s="159" t="s">
        <v>90</v>
      </c>
      <c r="AV184" s="13" t="s">
        <v>90</v>
      </c>
      <c r="AW184" s="13" t="s">
        <v>36</v>
      </c>
      <c r="AX184" s="13" t="s">
        <v>84</v>
      </c>
      <c r="AY184" s="159" t="s">
        <v>358</v>
      </c>
    </row>
    <row r="185" spans="2:65" s="1" customFormat="1" ht="24.2" customHeight="1">
      <c r="B185" s="33"/>
      <c r="C185" s="134" t="s">
        <v>633</v>
      </c>
      <c r="D185" s="134" t="s">
        <v>360</v>
      </c>
      <c r="E185" s="135" t="s">
        <v>3829</v>
      </c>
      <c r="F185" s="136" t="s">
        <v>3830</v>
      </c>
      <c r="G185" s="137" t="s">
        <v>235</v>
      </c>
      <c r="H185" s="138">
        <v>61.5</v>
      </c>
      <c r="I185" s="139"/>
      <c r="J185" s="140">
        <f>ROUND(I185*H185,2)</f>
        <v>0</v>
      </c>
      <c r="K185" s="136" t="s">
        <v>402</v>
      </c>
      <c r="L185" s="33"/>
      <c r="M185" s="141" t="s">
        <v>19</v>
      </c>
      <c r="N185" s="142" t="s">
        <v>49</v>
      </c>
      <c r="P185" s="143">
        <f>O185*H185</f>
        <v>0</v>
      </c>
      <c r="Q185" s="143">
        <v>1.6199999999999999E-3</v>
      </c>
      <c r="R185" s="143">
        <f>Q185*H185</f>
        <v>9.9629999999999996E-2</v>
      </c>
      <c r="S185" s="143">
        <v>0</v>
      </c>
      <c r="T185" s="144">
        <f>S185*H185</f>
        <v>0</v>
      </c>
      <c r="AR185" s="145" t="s">
        <v>454</v>
      </c>
      <c r="AT185" s="145" t="s">
        <v>360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6959</v>
      </c>
    </row>
    <row r="186" spans="2:65" s="1" customFormat="1" ht="11.25">
      <c r="B186" s="33"/>
      <c r="D186" s="147" t="s">
        <v>366</v>
      </c>
      <c r="F186" s="148" t="s">
        <v>3832</v>
      </c>
      <c r="I186" s="149"/>
      <c r="L186" s="33"/>
      <c r="M186" s="150"/>
      <c r="T186" s="54"/>
      <c r="AT186" s="18" t="s">
        <v>366</v>
      </c>
      <c r="AU186" s="18" t="s">
        <v>90</v>
      </c>
    </row>
    <row r="187" spans="2:65" s="13" customFormat="1" ht="22.5">
      <c r="B187" s="158"/>
      <c r="D187" s="152" t="s">
        <v>368</v>
      </c>
      <c r="E187" s="159" t="s">
        <v>19</v>
      </c>
      <c r="F187" s="160" t="s">
        <v>6923</v>
      </c>
      <c r="H187" s="161">
        <v>61.5</v>
      </c>
      <c r="I187" s="162"/>
      <c r="L187" s="158"/>
      <c r="M187" s="163"/>
      <c r="T187" s="164"/>
      <c r="AT187" s="159" t="s">
        <v>368</v>
      </c>
      <c r="AU187" s="159" t="s">
        <v>90</v>
      </c>
      <c r="AV187" s="13" t="s">
        <v>90</v>
      </c>
      <c r="AW187" s="13" t="s">
        <v>36</v>
      </c>
      <c r="AX187" s="13" t="s">
        <v>84</v>
      </c>
      <c r="AY187" s="159" t="s">
        <v>358</v>
      </c>
    </row>
    <row r="188" spans="2:65" s="1" customFormat="1" ht="24.2" customHeight="1">
      <c r="B188" s="33"/>
      <c r="C188" s="134" t="s">
        <v>640</v>
      </c>
      <c r="D188" s="134" t="s">
        <v>360</v>
      </c>
      <c r="E188" s="135" t="s">
        <v>3834</v>
      </c>
      <c r="F188" s="136" t="s">
        <v>3835</v>
      </c>
      <c r="G188" s="137" t="s">
        <v>235</v>
      </c>
      <c r="H188" s="138">
        <v>30</v>
      </c>
      <c r="I188" s="139"/>
      <c r="J188" s="140">
        <f>ROUND(I188*H188,2)</f>
        <v>0</v>
      </c>
      <c r="K188" s="136" t="s">
        <v>402</v>
      </c>
      <c r="L188" s="33"/>
      <c r="M188" s="141" t="s">
        <v>19</v>
      </c>
      <c r="N188" s="142" t="s">
        <v>49</v>
      </c>
      <c r="P188" s="143">
        <f>O188*H188</f>
        <v>0</v>
      </c>
      <c r="Q188" s="143">
        <v>1.97E-3</v>
      </c>
      <c r="R188" s="143">
        <f>Q188*H188</f>
        <v>5.91E-2</v>
      </c>
      <c r="S188" s="143">
        <v>0</v>
      </c>
      <c r="T188" s="144">
        <f>S188*H188</f>
        <v>0</v>
      </c>
      <c r="AR188" s="145" t="s">
        <v>454</v>
      </c>
      <c r="AT188" s="145" t="s">
        <v>360</v>
      </c>
      <c r="AU188" s="145" t="s">
        <v>90</v>
      </c>
      <c r="AY188" s="18" t="s">
        <v>358</v>
      </c>
      <c r="BE188" s="146">
        <f>IF(N188="základní",J188,0)</f>
        <v>0</v>
      </c>
      <c r="BF188" s="146">
        <f>IF(N188="snížená",J188,0)</f>
        <v>0</v>
      </c>
      <c r="BG188" s="146">
        <f>IF(N188="zákl. přenesená",J188,0)</f>
        <v>0</v>
      </c>
      <c r="BH188" s="146">
        <f>IF(N188="sníž. přenesená",J188,0)</f>
        <v>0</v>
      </c>
      <c r="BI188" s="146">
        <f>IF(N188="nulová",J188,0)</f>
        <v>0</v>
      </c>
      <c r="BJ188" s="18" t="s">
        <v>90</v>
      </c>
      <c r="BK188" s="146">
        <f>ROUND(I188*H188,2)</f>
        <v>0</v>
      </c>
      <c r="BL188" s="18" t="s">
        <v>454</v>
      </c>
      <c r="BM188" s="145" t="s">
        <v>6960</v>
      </c>
    </row>
    <row r="189" spans="2:65" s="1" customFormat="1" ht="11.25">
      <c r="B189" s="33"/>
      <c r="D189" s="147" t="s">
        <v>366</v>
      </c>
      <c r="F189" s="148" t="s">
        <v>3837</v>
      </c>
      <c r="I189" s="149"/>
      <c r="L189" s="33"/>
      <c r="M189" s="150"/>
      <c r="T189" s="54"/>
      <c r="AT189" s="18" t="s">
        <v>366</v>
      </c>
      <c r="AU189" s="18" t="s">
        <v>90</v>
      </c>
    </row>
    <row r="190" spans="2:65" s="13" customFormat="1" ht="22.5">
      <c r="B190" s="158"/>
      <c r="D190" s="152" t="s">
        <v>368</v>
      </c>
      <c r="E190" s="159" t="s">
        <v>19</v>
      </c>
      <c r="F190" s="160" t="s">
        <v>3833</v>
      </c>
      <c r="H190" s="161">
        <v>30</v>
      </c>
      <c r="I190" s="162"/>
      <c r="L190" s="158"/>
      <c r="M190" s="163"/>
      <c r="T190" s="164"/>
      <c r="AT190" s="159" t="s">
        <v>368</v>
      </c>
      <c r="AU190" s="159" t="s">
        <v>90</v>
      </c>
      <c r="AV190" s="13" t="s">
        <v>90</v>
      </c>
      <c r="AW190" s="13" t="s">
        <v>36</v>
      </c>
      <c r="AX190" s="13" t="s">
        <v>84</v>
      </c>
      <c r="AY190" s="159" t="s">
        <v>358</v>
      </c>
    </row>
    <row r="191" spans="2:65" s="1" customFormat="1" ht="33" customHeight="1">
      <c r="B191" s="33"/>
      <c r="C191" s="134" t="s">
        <v>646</v>
      </c>
      <c r="D191" s="134" t="s">
        <v>360</v>
      </c>
      <c r="E191" s="135" t="s">
        <v>3839</v>
      </c>
      <c r="F191" s="136" t="s">
        <v>3840</v>
      </c>
      <c r="G191" s="137" t="s">
        <v>235</v>
      </c>
      <c r="H191" s="138">
        <v>3</v>
      </c>
      <c r="I191" s="139"/>
      <c r="J191" s="140">
        <f>ROUND(I191*H191,2)</f>
        <v>0</v>
      </c>
      <c r="K191" s="136" t="s">
        <v>402</v>
      </c>
      <c r="L191" s="33"/>
      <c r="M191" s="141" t="s">
        <v>19</v>
      </c>
      <c r="N191" s="142" t="s">
        <v>49</v>
      </c>
      <c r="P191" s="143">
        <f>O191*H191</f>
        <v>0</v>
      </c>
      <c r="Q191" s="143">
        <v>5.0000000000000002E-5</v>
      </c>
      <c r="R191" s="143">
        <f>Q191*H191</f>
        <v>1.5000000000000001E-4</v>
      </c>
      <c r="S191" s="143">
        <v>0</v>
      </c>
      <c r="T191" s="144">
        <f>S191*H191</f>
        <v>0</v>
      </c>
      <c r="AR191" s="145" t="s">
        <v>454</v>
      </c>
      <c r="AT191" s="145" t="s">
        <v>360</v>
      </c>
      <c r="AU191" s="145" t="s">
        <v>90</v>
      </c>
      <c r="AY191" s="18" t="s">
        <v>358</v>
      </c>
      <c r="BE191" s="146">
        <f>IF(N191="základní",J191,0)</f>
        <v>0</v>
      </c>
      <c r="BF191" s="146">
        <f>IF(N191="snížená",J191,0)</f>
        <v>0</v>
      </c>
      <c r="BG191" s="146">
        <f>IF(N191="zákl. přenesená",J191,0)</f>
        <v>0</v>
      </c>
      <c r="BH191" s="146">
        <f>IF(N191="sníž. přenesená",J191,0)</f>
        <v>0</v>
      </c>
      <c r="BI191" s="146">
        <f>IF(N191="nulová",J191,0)</f>
        <v>0</v>
      </c>
      <c r="BJ191" s="18" t="s">
        <v>90</v>
      </c>
      <c r="BK191" s="146">
        <f>ROUND(I191*H191,2)</f>
        <v>0</v>
      </c>
      <c r="BL191" s="18" t="s">
        <v>454</v>
      </c>
      <c r="BM191" s="145" t="s">
        <v>6961</v>
      </c>
    </row>
    <row r="192" spans="2:65" s="1" customFormat="1" ht="11.25">
      <c r="B192" s="33"/>
      <c r="D192" s="147" t="s">
        <v>366</v>
      </c>
      <c r="F192" s="148" t="s">
        <v>3842</v>
      </c>
      <c r="I192" s="149"/>
      <c r="L192" s="33"/>
      <c r="M192" s="150"/>
      <c r="T192" s="54"/>
      <c r="AT192" s="18" t="s">
        <v>366</v>
      </c>
      <c r="AU192" s="18" t="s">
        <v>90</v>
      </c>
    </row>
    <row r="193" spans="2:65" s="13" customFormat="1" ht="11.25">
      <c r="B193" s="158"/>
      <c r="D193" s="152" t="s">
        <v>368</v>
      </c>
      <c r="E193" s="159" t="s">
        <v>19</v>
      </c>
      <c r="F193" s="160" t="s">
        <v>97</v>
      </c>
      <c r="H193" s="161">
        <v>3</v>
      </c>
      <c r="I193" s="162"/>
      <c r="L193" s="158"/>
      <c r="M193" s="163"/>
      <c r="T193" s="164"/>
      <c r="AT193" s="159" t="s">
        <v>368</v>
      </c>
      <c r="AU193" s="159" t="s">
        <v>90</v>
      </c>
      <c r="AV193" s="13" t="s">
        <v>90</v>
      </c>
      <c r="AW193" s="13" t="s">
        <v>36</v>
      </c>
      <c r="AX193" s="13" t="s">
        <v>84</v>
      </c>
      <c r="AY193" s="159" t="s">
        <v>358</v>
      </c>
    </row>
    <row r="194" spans="2:65" s="1" customFormat="1" ht="33" customHeight="1">
      <c r="B194" s="33"/>
      <c r="C194" s="134" t="s">
        <v>653</v>
      </c>
      <c r="D194" s="134" t="s">
        <v>360</v>
      </c>
      <c r="E194" s="135" t="s">
        <v>3843</v>
      </c>
      <c r="F194" s="136" t="s">
        <v>3844</v>
      </c>
      <c r="G194" s="137" t="s">
        <v>235</v>
      </c>
      <c r="H194" s="138">
        <v>8</v>
      </c>
      <c r="I194" s="139"/>
      <c r="J194" s="140">
        <f>ROUND(I194*H194,2)</f>
        <v>0</v>
      </c>
      <c r="K194" s="136" t="s">
        <v>402</v>
      </c>
      <c r="L194" s="33"/>
      <c r="M194" s="141" t="s">
        <v>19</v>
      </c>
      <c r="N194" s="142" t="s">
        <v>49</v>
      </c>
      <c r="P194" s="143">
        <f>O194*H194</f>
        <v>0</v>
      </c>
      <c r="Q194" s="143">
        <v>1.3999999999999999E-4</v>
      </c>
      <c r="R194" s="143">
        <f>Q194*H194</f>
        <v>1.1199999999999999E-3</v>
      </c>
      <c r="S194" s="143">
        <v>0</v>
      </c>
      <c r="T194" s="144">
        <f>S194*H194</f>
        <v>0</v>
      </c>
      <c r="AR194" s="145" t="s">
        <v>454</v>
      </c>
      <c r="AT194" s="145" t="s">
        <v>360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454</v>
      </c>
      <c r="BM194" s="145" t="s">
        <v>6962</v>
      </c>
    </row>
    <row r="195" spans="2:65" s="1" customFormat="1" ht="11.25">
      <c r="B195" s="33"/>
      <c r="D195" s="147" t="s">
        <v>366</v>
      </c>
      <c r="F195" s="148" t="s">
        <v>3846</v>
      </c>
      <c r="I195" s="149"/>
      <c r="L195" s="33"/>
      <c r="M195" s="150"/>
      <c r="T195" s="54"/>
      <c r="AT195" s="18" t="s">
        <v>366</v>
      </c>
      <c r="AU195" s="18" t="s">
        <v>90</v>
      </c>
    </row>
    <row r="196" spans="2:65" s="13" customFormat="1" ht="11.25">
      <c r="B196" s="158"/>
      <c r="D196" s="152" t="s">
        <v>368</v>
      </c>
      <c r="E196" s="159" t="s">
        <v>19</v>
      </c>
      <c r="F196" s="160" t="s">
        <v>406</v>
      </c>
      <c r="H196" s="161">
        <v>8</v>
      </c>
      <c r="I196" s="162"/>
      <c r="L196" s="158"/>
      <c r="M196" s="163"/>
      <c r="T196" s="164"/>
      <c r="AT196" s="159" t="s">
        <v>368</v>
      </c>
      <c r="AU196" s="159" t="s">
        <v>90</v>
      </c>
      <c r="AV196" s="13" t="s">
        <v>90</v>
      </c>
      <c r="AW196" s="13" t="s">
        <v>36</v>
      </c>
      <c r="AX196" s="13" t="s">
        <v>84</v>
      </c>
      <c r="AY196" s="159" t="s">
        <v>358</v>
      </c>
    </row>
    <row r="197" spans="2:65" s="1" customFormat="1" ht="24.2" customHeight="1">
      <c r="B197" s="33"/>
      <c r="C197" s="134" t="s">
        <v>660</v>
      </c>
      <c r="D197" s="134" t="s">
        <v>360</v>
      </c>
      <c r="E197" s="135" t="s">
        <v>3847</v>
      </c>
      <c r="F197" s="136" t="s">
        <v>3848</v>
      </c>
      <c r="G197" s="137" t="s">
        <v>504</v>
      </c>
      <c r="H197" s="138">
        <v>66</v>
      </c>
      <c r="I197" s="139"/>
      <c r="J197" s="140">
        <f>ROUND(I197*H197,2)</f>
        <v>0</v>
      </c>
      <c r="K197" s="136" t="s">
        <v>402</v>
      </c>
      <c r="L197" s="33"/>
      <c r="M197" s="141" t="s">
        <v>19</v>
      </c>
      <c r="N197" s="142" t="s">
        <v>49</v>
      </c>
      <c r="P197" s="143">
        <f>O197*H197</f>
        <v>0</v>
      </c>
      <c r="Q197" s="143">
        <v>1.0000000000000001E-5</v>
      </c>
      <c r="R197" s="143">
        <f>Q197*H197</f>
        <v>6.600000000000001E-4</v>
      </c>
      <c r="S197" s="143">
        <v>0</v>
      </c>
      <c r="T197" s="144">
        <f>S197*H197</f>
        <v>0</v>
      </c>
      <c r="AR197" s="145" t="s">
        <v>454</v>
      </c>
      <c r="AT197" s="145" t="s">
        <v>360</v>
      </c>
      <c r="AU197" s="145" t="s">
        <v>90</v>
      </c>
      <c r="AY197" s="18" t="s">
        <v>358</v>
      </c>
      <c r="BE197" s="146">
        <f>IF(N197="základní",J197,0)</f>
        <v>0</v>
      </c>
      <c r="BF197" s="146">
        <f>IF(N197="snížená",J197,0)</f>
        <v>0</v>
      </c>
      <c r="BG197" s="146">
        <f>IF(N197="zákl. přenesená",J197,0)</f>
        <v>0</v>
      </c>
      <c r="BH197" s="146">
        <f>IF(N197="sníž. přenesená",J197,0)</f>
        <v>0</v>
      </c>
      <c r="BI197" s="146">
        <f>IF(N197="nulová",J197,0)</f>
        <v>0</v>
      </c>
      <c r="BJ197" s="18" t="s">
        <v>90</v>
      </c>
      <c r="BK197" s="146">
        <f>ROUND(I197*H197,2)</f>
        <v>0</v>
      </c>
      <c r="BL197" s="18" t="s">
        <v>454</v>
      </c>
      <c r="BM197" s="145" t="s">
        <v>6963</v>
      </c>
    </row>
    <row r="198" spans="2:65" s="1" customFormat="1" ht="11.25">
      <c r="B198" s="33"/>
      <c r="D198" s="147" t="s">
        <v>366</v>
      </c>
      <c r="F198" s="148" t="s">
        <v>3850</v>
      </c>
      <c r="I198" s="149"/>
      <c r="L198" s="33"/>
      <c r="M198" s="150"/>
      <c r="T198" s="54"/>
      <c r="AT198" s="18" t="s">
        <v>366</v>
      </c>
      <c r="AU198" s="18" t="s">
        <v>90</v>
      </c>
    </row>
    <row r="199" spans="2:65" s="13" customFormat="1" ht="11.25">
      <c r="B199" s="158"/>
      <c r="D199" s="152" t="s">
        <v>368</v>
      </c>
      <c r="E199" s="159" t="s">
        <v>19</v>
      </c>
      <c r="F199" s="160" t="s">
        <v>6964</v>
      </c>
      <c r="H199" s="161">
        <v>66</v>
      </c>
      <c r="I199" s="162"/>
      <c r="L199" s="158"/>
      <c r="M199" s="163"/>
      <c r="T199" s="164"/>
      <c r="AT199" s="159" t="s">
        <v>368</v>
      </c>
      <c r="AU199" s="159" t="s">
        <v>90</v>
      </c>
      <c r="AV199" s="13" t="s">
        <v>90</v>
      </c>
      <c r="AW199" s="13" t="s">
        <v>36</v>
      </c>
      <c r="AX199" s="13" t="s">
        <v>84</v>
      </c>
      <c r="AY199" s="159" t="s">
        <v>358</v>
      </c>
    </row>
    <row r="200" spans="2:65" s="1" customFormat="1" ht="24.2" customHeight="1">
      <c r="B200" s="33"/>
      <c r="C200" s="134" t="s">
        <v>666</v>
      </c>
      <c r="D200" s="134" t="s">
        <v>360</v>
      </c>
      <c r="E200" s="135" t="s">
        <v>3852</v>
      </c>
      <c r="F200" s="136" t="s">
        <v>3853</v>
      </c>
      <c r="G200" s="137" t="s">
        <v>504</v>
      </c>
      <c r="H200" s="138">
        <v>3</v>
      </c>
      <c r="I200" s="139"/>
      <c r="J200" s="140">
        <f>ROUND(I200*H200,2)</f>
        <v>0</v>
      </c>
      <c r="K200" s="136" t="s">
        <v>402</v>
      </c>
      <c r="L200" s="33"/>
      <c r="M200" s="141" t="s">
        <v>19</v>
      </c>
      <c r="N200" s="142" t="s">
        <v>49</v>
      </c>
      <c r="P200" s="143">
        <f>O200*H200</f>
        <v>0</v>
      </c>
      <c r="Q200" s="143">
        <v>5.0000000000000002E-5</v>
      </c>
      <c r="R200" s="143">
        <f>Q200*H200</f>
        <v>1.5000000000000001E-4</v>
      </c>
      <c r="S200" s="143">
        <v>0</v>
      </c>
      <c r="T200" s="144">
        <f>S200*H200</f>
        <v>0</v>
      </c>
      <c r="AR200" s="145" t="s">
        <v>454</v>
      </c>
      <c r="AT200" s="145" t="s">
        <v>360</v>
      </c>
      <c r="AU200" s="145" t="s">
        <v>90</v>
      </c>
      <c r="AY200" s="18" t="s">
        <v>358</v>
      </c>
      <c r="BE200" s="146">
        <f>IF(N200="základní",J200,0)</f>
        <v>0</v>
      </c>
      <c r="BF200" s="146">
        <f>IF(N200="snížená",J200,0)</f>
        <v>0</v>
      </c>
      <c r="BG200" s="146">
        <f>IF(N200="zákl. přenesená",J200,0)</f>
        <v>0</v>
      </c>
      <c r="BH200" s="146">
        <f>IF(N200="sníž. přenesená",J200,0)</f>
        <v>0</v>
      </c>
      <c r="BI200" s="146">
        <f>IF(N200="nulová",J200,0)</f>
        <v>0</v>
      </c>
      <c r="BJ200" s="18" t="s">
        <v>90</v>
      </c>
      <c r="BK200" s="146">
        <f>ROUND(I200*H200,2)</f>
        <v>0</v>
      </c>
      <c r="BL200" s="18" t="s">
        <v>454</v>
      </c>
      <c r="BM200" s="145" t="s">
        <v>6965</v>
      </c>
    </row>
    <row r="201" spans="2:65" s="1" customFormat="1" ht="11.25">
      <c r="B201" s="33"/>
      <c r="D201" s="147" t="s">
        <v>366</v>
      </c>
      <c r="F201" s="148" t="s">
        <v>3855</v>
      </c>
      <c r="I201" s="149"/>
      <c r="L201" s="33"/>
      <c r="M201" s="150"/>
      <c r="T201" s="54"/>
      <c r="AT201" s="18" t="s">
        <v>366</v>
      </c>
      <c r="AU201" s="18" t="s">
        <v>90</v>
      </c>
    </row>
    <row r="202" spans="2:65" s="13" customFormat="1" ht="11.25">
      <c r="B202" s="158"/>
      <c r="D202" s="152" t="s">
        <v>368</v>
      </c>
      <c r="E202" s="159" t="s">
        <v>19</v>
      </c>
      <c r="F202" s="160" t="s">
        <v>3393</v>
      </c>
      <c r="H202" s="161">
        <v>3</v>
      </c>
      <c r="I202" s="162"/>
      <c r="L202" s="158"/>
      <c r="M202" s="163"/>
      <c r="T202" s="164"/>
      <c r="AT202" s="159" t="s">
        <v>368</v>
      </c>
      <c r="AU202" s="159" t="s">
        <v>90</v>
      </c>
      <c r="AV202" s="13" t="s">
        <v>90</v>
      </c>
      <c r="AW202" s="13" t="s">
        <v>36</v>
      </c>
      <c r="AX202" s="13" t="s">
        <v>84</v>
      </c>
      <c r="AY202" s="159" t="s">
        <v>358</v>
      </c>
    </row>
    <row r="203" spans="2:65" s="1" customFormat="1" ht="24.2" customHeight="1">
      <c r="B203" s="33"/>
      <c r="C203" s="134" t="s">
        <v>672</v>
      </c>
      <c r="D203" s="134" t="s">
        <v>360</v>
      </c>
      <c r="E203" s="135" t="s">
        <v>3857</v>
      </c>
      <c r="F203" s="136" t="s">
        <v>3858</v>
      </c>
      <c r="G203" s="137" t="s">
        <v>504</v>
      </c>
      <c r="H203" s="138">
        <v>24</v>
      </c>
      <c r="I203" s="139"/>
      <c r="J203" s="140">
        <f>ROUND(I203*H203,2)</f>
        <v>0</v>
      </c>
      <c r="K203" s="136" t="s">
        <v>402</v>
      </c>
      <c r="L203" s="33"/>
      <c r="M203" s="141" t="s">
        <v>19</v>
      </c>
      <c r="N203" s="142" t="s">
        <v>49</v>
      </c>
      <c r="P203" s="143">
        <f>O203*H203</f>
        <v>0</v>
      </c>
      <c r="Q203" s="143">
        <v>1.3999999999999999E-4</v>
      </c>
      <c r="R203" s="143">
        <f>Q203*H203</f>
        <v>3.3599999999999997E-3</v>
      </c>
      <c r="S203" s="143">
        <v>0</v>
      </c>
      <c r="T203" s="144">
        <f>S203*H203</f>
        <v>0</v>
      </c>
      <c r="AR203" s="145" t="s">
        <v>454</v>
      </c>
      <c r="AT203" s="145" t="s">
        <v>360</v>
      </c>
      <c r="AU203" s="145" t="s">
        <v>90</v>
      </c>
      <c r="AY203" s="18" t="s">
        <v>358</v>
      </c>
      <c r="BE203" s="146">
        <f>IF(N203="základní",J203,0)</f>
        <v>0</v>
      </c>
      <c r="BF203" s="146">
        <f>IF(N203="snížená",J203,0)</f>
        <v>0</v>
      </c>
      <c r="BG203" s="146">
        <f>IF(N203="zákl. přenesená",J203,0)</f>
        <v>0</v>
      </c>
      <c r="BH203" s="146">
        <f>IF(N203="sníž. přenesená",J203,0)</f>
        <v>0</v>
      </c>
      <c r="BI203" s="146">
        <f>IF(N203="nulová",J203,0)</f>
        <v>0</v>
      </c>
      <c r="BJ203" s="18" t="s">
        <v>90</v>
      </c>
      <c r="BK203" s="146">
        <f>ROUND(I203*H203,2)</f>
        <v>0</v>
      </c>
      <c r="BL203" s="18" t="s">
        <v>454</v>
      </c>
      <c r="BM203" s="145" t="s">
        <v>6966</v>
      </c>
    </row>
    <row r="204" spans="2:65" s="1" customFormat="1" ht="11.25">
      <c r="B204" s="33"/>
      <c r="D204" s="147" t="s">
        <v>366</v>
      </c>
      <c r="F204" s="148" t="s">
        <v>3860</v>
      </c>
      <c r="I204" s="149"/>
      <c r="L204" s="33"/>
      <c r="M204" s="150"/>
      <c r="T204" s="54"/>
      <c r="AT204" s="18" t="s">
        <v>366</v>
      </c>
      <c r="AU204" s="18" t="s">
        <v>90</v>
      </c>
    </row>
    <row r="205" spans="2:65" s="13" customFormat="1" ht="11.25">
      <c r="B205" s="158"/>
      <c r="D205" s="152" t="s">
        <v>368</v>
      </c>
      <c r="E205" s="159" t="s">
        <v>19</v>
      </c>
      <c r="F205" s="160" t="s">
        <v>6967</v>
      </c>
      <c r="H205" s="161">
        <v>24</v>
      </c>
      <c r="I205" s="162"/>
      <c r="L205" s="158"/>
      <c r="M205" s="163"/>
      <c r="T205" s="164"/>
      <c r="AT205" s="159" t="s">
        <v>368</v>
      </c>
      <c r="AU205" s="159" t="s">
        <v>90</v>
      </c>
      <c r="AV205" s="13" t="s">
        <v>90</v>
      </c>
      <c r="AW205" s="13" t="s">
        <v>36</v>
      </c>
      <c r="AX205" s="13" t="s">
        <v>84</v>
      </c>
      <c r="AY205" s="159" t="s">
        <v>358</v>
      </c>
    </row>
    <row r="206" spans="2:65" s="1" customFormat="1" ht="16.5" customHeight="1">
      <c r="B206" s="33"/>
      <c r="C206" s="134" t="s">
        <v>678</v>
      </c>
      <c r="D206" s="134" t="s">
        <v>360</v>
      </c>
      <c r="E206" s="135" t="s">
        <v>3862</v>
      </c>
      <c r="F206" s="136" t="s">
        <v>3863</v>
      </c>
      <c r="G206" s="137" t="s">
        <v>235</v>
      </c>
      <c r="H206" s="138">
        <v>454.5</v>
      </c>
      <c r="I206" s="139"/>
      <c r="J206" s="140">
        <f>ROUND(I206*H206,2)</f>
        <v>0</v>
      </c>
      <c r="K206" s="136" t="s">
        <v>402</v>
      </c>
      <c r="L206" s="33"/>
      <c r="M206" s="141" t="s">
        <v>19</v>
      </c>
      <c r="N206" s="142" t="s">
        <v>49</v>
      </c>
      <c r="P206" s="143">
        <f>O206*H206</f>
        <v>0</v>
      </c>
      <c r="Q206" s="143">
        <v>0</v>
      </c>
      <c r="R206" s="143">
        <f>Q206*H206</f>
        <v>0</v>
      </c>
      <c r="S206" s="143">
        <v>0</v>
      </c>
      <c r="T206" s="144">
        <f>S206*H206</f>
        <v>0</v>
      </c>
      <c r="AR206" s="145" t="s">
        <v>454</v>
      </c>
      <c r="AT206" s="145" t="s">
        <v>360</v>
      </c>
      <c r="AU206" s="145" t="s">
        <v>90</v>
      </c>
      <c r="AY206" s="18" t="s">
        <v>358</v>
      </c>
      <c r="BE206" s="146">
        <f>IF(N206="základní",J206,0)</f>
        <v>0</v>
      </c>
      <c r="BF206" s="146">
        <f>IF(N206="snížená",J206,0)</f>
        <v>0</v>
      </c>
      <c r="BG206" s="146">
        <f>IF(N206="zákl. přenesená",J206,0)</f>
        <v>0</v>
      </c>
      <c r="BH206" s="146">
        <f>IF(N206="sníž. přenesená",J206,0)</f>
        <v>0</v>
      </c>
      <c r="BI206" s="146">
        <f>IF(N206="nulová",J206,0)</f>
        <v>0</v>
      </c>
      <c r="BJ206" s="18" t="s">
        <v>90</v>
      </c>
      <c r="BK206" s="146">
        <f>ROUND(I206*H206,2)</f>
        <v>0</v>
      </c>
      <c r="BL206" s="18" t="s">
        <v>454</v>
      </c>
      <c r="BM206" s="145" t="s">
        <v>6968</v>
      </c>
    </row>
    <row r="207" spans="2:65" s="1" customFormat="1" ht="11.25">
      <c r="B207" s="33"/>
      <c r="D207" s="147" t="s">
        <v>366</v>
      </c>
      <c r="F207" s="148" t="s">
        <v>3865</v>
      </c>
      <c r="I207" s="149"/>
      <c r="L207" s="33"/>
      <c r="M207" s="150"/>
      <c r="T207" s="54"/>
      <c r="AT207" s="18" t="s">
        <v>366</v>
      </c>
      <c r="AU207" s="18" t="s">
        <v>90</v>
      </c>
    </row>
    <row r="208" spans="2:65" s="13" customFormat="1" ht="11.25">
      <c r="B208" s="158"/>
      <c r="D208" s="152" t="s">
        <v>368</v>
      </c>
      <c r="E208" s="159" t="s">
        <v>19</v>
      </c>
      <c r="F208" s="160" t="s">
        <v>6969</v>
      </c>
      <c r="H208" s="161">
        <v>454.5</v>
      </c>
      <c r="I208" s="162"/>
      <c r="L208" s="158"/>
      <c r="M208" s="163"/>
      <c r="T208" s="164"/>
      <c r="AT208" s="159" t="s">
        <v>368</v>
      </c>
      <c r="AU208" s="159" t="s">
        <v>90</v>
      </c>
      <c r="AV208" s="13" t="s">
        <v>90</v>
      </c>
      <c r="AW208" s="13" t="s">
        <v>36</v>
      </c>
      <c r="AX208" s="13" t="s">
        <v>84</v>
      </c>
      <c r="AY208" s="159" t="s">
        <v>358</v>
      </c>
    </row>
    <row r="209" spans="2:65" s="1" customFormat="1" ht="24.2" customHeight="1">
      <c r="B209" s="33"/>
      <c r="C209" s="134" t="s">
        <v>697</v>
      </c>
      <c r="D209" s="134" t="s">
        <v>360</v>
      </c>
      <c r="E209" s="135" t="s">
        <v>3867</v>
      </c>
      <c r="F209" s="136" t="s">
        <v>3868</v>
      </c>
      <c r="G209" s="137" t="s">
        <v>235</v>
      </c>
      <c r="H209" s="138">
        <v>30</v>
      </c>
      <c r="I209" s="139"/>
      <c r="J209" s="140">
        <f>ROUND(I209*H209,2)</f>
        <v>0</v>
      </c>
      <c r="K209" s="136" t="s">
        <v>402</v>
      </c>
      <c r="L209" s="33"/>
      <c r="M209" s="141" t="s">
        <v>19</v>
      </c>
      <c r="N209" s="142" t="s">
        <v>49</v>
      </c>
      <c r="P209" s="143">
        <f>O209*H209</f>
        <v>0</v>
      </c>
      <c r="Q209" s="143">
        <v>0</v>
      </c>
      <c r="R209" s="143">
        <f>Q209*H209</f>
        <v>0</v>
      </c>
      <c r="S209" s="143">
        <v>0</v>
      </c>
      <c r="T209" s="144">
        <f>S209*H209</f>
        <v>0</v>
      </c>
      <c r="AR209" s="145" t="s">
        <v>454</v>
      </c>
      <c r="AT209" s="145" t="s">
        <v>360</v>
      </c>
      <c r="AU209" s="145" t="s">
        <v>90</v>
      </c>
      <c r="AY209" s="18" t="s">
        <v>358</v>
      </c>
      <c r="BE209" s="146">
        <f>IF(N209="základní",J209,0)</f>
        <v>0</v>
      </c>
      <c r="BF209" s="146">
        <f>IF(N209="snížená",J209,0)</f>
        <v>0</v>
      </c>
      <c r="BG209" s="146">
        <f>IF(N209="zákl. přenesená",J209,0)</f>
        <v>0</v>
      </c>
      <c r="BH209" s="146">
        <f>IF(N209="sníž. přenesená",J209,0)</f>
        <v>0</v>
      </c>
      <c r="BI209" s="146">
        <f>IF(N209="nulová",J209,0)</f>
        <v>0</v>
      </c>
      <c r="BJ209" s="18" t="s">
        <v>90</v>
      </c>
      <c r="BK209" s="146">
        <f>ROUND(I209*H209,2)</f>
        <v>0</v>
      </c>
      <c r="BL209" s="18" t="s">
        <v>454</v>
      </c>
      <c r="BM209" s="145" t="s">
        <v>6970</v>
      </c>
    </row>
    <row r="210" spans="2:65" s="1" customFormat="1" ht="11.25">
      <c r="B210" s="33"/>
      <c r="D210" s="147" t="s">
        <v>366</v>
      </c>
      <c r="F210" s="148" t="s">
        <v>3870</v>
      </c>
      <c r="I210" s="149"/>
      <c r="L210" s="33"/>
      <c r="M210" s="150"/>
      <c r="T210" s="54"/>
      <c r="AT210" s="18" t="s">
        <v>366</v>
      </c>
      <c r="AU210" s="18" t="s">
        <v>90</v>
      </c>
    </row>
    <row r="211" spans="2:65" s="13" customFormat="1" ht="11.25">
      <c r="B211" s="158"/>
      <c r="D211" s="152" t="s">
        <v>368</v>
      </c>
      <c r="E211" s="159" t="s">
        <v>19</v>
      </c>
      <c r="F211" s="160" t="s">
        <v>6971</v>
      </c>
      <c r="H211" s="161">
        <v>30</v>
      </c>
      <c r="I211" s="162"/>
      <c r="L211" s="158"/>
      <c r="M211" s="163"/>
      <c r="T211" s="164"/>
      <c r="AT211" s="159" t="s">
        <v>368</v>
      </c>
      <c r="AU211" s="159" t="s">
        <v>90</v>
      </c>
      <c r="AV211" s="13" t="s">
        <v>90</v>
      </c>
      <c r="AW211" s="13" t="s">
        <v>36</v>
      </c>
      <c r="AX211" s="13" t="s">
        <v>84</v>
      </c>
      <c r="AY211" s="159" t="s">
        <v>358</v>
      </c>
    </row>
    <row r="212" spans="2:65" s="1" customFormat="1" ht="16.5" customHeight="1">
      <c r="B212" s="33"/>
      <c r="C212" s="134" t="s">
        <v>714</v>
      </c>
      <c r="D212" s="134" t="s">
        <v>360</v>
      </c>
      <c r="E212" s="135" t="s">
        <v>3190</v>
      </c>
      <c r="F212" s="136" t="s">
        <v>3872</v>
      </c>
      <c r="G212" s="137" t="s">
        <v>504</v>
      </c>
      <c r="H212" s="138">
        <v>1</v>
      </c>
      <c r="I212" s="139"/>
      <c r="J212" s="140">
        <f>ROUND(I212*H212,2)</f>
        <v>0</v>
      </c>
      <c r="K212" s="136" t="s">
        <v>3182</v>
      </c>
      <c r="L212" s="33"/>
      <c r="M212" s="141" t="s">
        <v>19</v>
      </c>
      <c r="N212" s="142" t="s">
        <v>49</v>
      </c>
      <c r="P212" s="143">
        <f>O212*H212</f>
        <v>0</v>
      </c>
      <c r="Q212" s="143">
        <v>0</v>
      </c>
      <c r="R212" s="143">
        <f>Q212*H212</f>
        <v>0</v>
      </c>
      <c r="S212" s="143">
        <v>0</v>
      </c>
      <c r="T212" s="144">
        <f>S212*H212</f>
        <v>0</v>
      </c>
      <c r="AR212" s="145" t="s">
        <v>454</v>
      </c>
      <c r="AT212" s="145" t="s">
        <v>360</v>
      </c>
      <c r="AU212" s="145" t="s">
        <v>90</v>
      </c>
      <c r="AY212" s="18" t="s">
        <v>358</v>
      </c>
      <c r="BE212" s="146">
        <f>IF(N212="základní",J212,0)</f>
        <v>0</v>
      </c>
      <c r="BF212" s="146">
        <f>IF(N212="snížená",J212,0)</f>
        <v>0</v>
      </c>
      <c r="BG212" s="146">
        <f>IF(N212="zákl. přenesená",J212,0)</f>
        <v>0</v>
      </c>
      <c r="BH212" s="146">
        <f>IF(N212="sníž. přenesená",J212,0)</f>
        <v>0</v>
      </c>
      <c r="BI212" s="146">
        <f>IF(N212="nulová",J212,0)</f>
        <v>0</v>
      </c>
      <c r="BJ212" s="18" t="s">
        <v>90</v>
      </c>
      <c r="BK212" s="146">
        <f>ROUND(I212*H212,2)</f>
        <v>0</v>
      </c>
      <c r="BL212" s="18" t="s">
        <v>454</v>
      </c>
      <c r="BM212" s="145" t="s">
        <v>6972</v>
      </c>
    </row>
    <row r="213" spans="2:65" s="1" customFormat="1" ht="16.5" customHeight="1">
      <c r="B213" s="33"/>
      <c r="C213" s="134" t="s">
        <v>719</v>
      </c>
      <c r="D213" s="134" t="s">
        <v>360</v>
      </c>
      <c r="E213" s="135" t="s">
        <v>3193</v>
      </c>
      <c r="F213" s="136" t="s">
        <v>3874</v>
      </c>
      <c r="G213" s="137" t="s">
        <v>3875</v>
      </c>
      <c r="H213" s="138">
        <v>48</v>
      </c>
      <c r="I213" s="139"/>
      <c r="J213" s="140">
        <f>ROUND(I213*H213,2)</f>
        <v>0</v>
      </c>
      <c r="K213" s="136" t="s">
        <v>3182</v>
      </c>
      <c r="L213" s="33"/>
      <c r="M213" s="141" t="s">
        <v>19</v>
      </c>
      <c r="N213" s="142" t="s">
        <v>49</v>
      </c>
      <c r="P213" s="143">
        <f>O213*H213</f>
        <v>0</v>
      </c>
      <c r="Q213" s="143">
        <v>0</v>
      </c>
      <c r="R213" s="143">
        <f>Q213*H213</f>
        <v>0</v>
      </c>
      <c r="S213" s="143">
        <v>0</v>
      </c>
      <c r="T213" s="144">
        <f>S213*H213</f>
        <v>0</v>
      </c>
      <c r="AR213" s="145" t="s">
        <v>454</v>
      </c>
      <c r="AT213" s="145" t="s">
        <v>360</v>
      </c>
      <c r="AU213" s="145" t="s">
        <v>90</v>
      </c>
      <c r="AY213" s="18" t="s">
        <v>358</v>
      </c>
      <c r="BE213" s="146">
        <f>IF(N213="základní",J213,0)</f>
        <v>0</v>
      </c>
      <c r="BF213" s="146">
        <f>IF(N213="snížená",J213,0)</f>
        <v>0</v>
      </c>
      <c r="BG213" s="146">
        <f>IF(N213="zákl. přenesená",J213,0)</f>
        <v>0</v>
      </c>
      <c r="BH213" s="146">
        <f>IF(N213="sníž. přenesená",J213,0)</f>
        <v>0</v>
      </c>
      <c r="BI213" s="146">
        <f>IF(N213="nulová",J213,0)</f>
        <v>0</v>
      </c>
      <c r="BJ213" s="18" t="s">
        <v>90</v>
      </c>
      <c r="BK213" s="146">
        <f>ROUND(I213*H213,2)</f>
        <v>0</v>
      </c>
      <c r="BL213" s="18" t="s">
        <v>454</v>
      </c>
      <c r="BM213" s="145" t="s">
        <v>6973</v>
      </c>
    </row>
    <row r="214" spans="2:65" s="1" customFormat="1" ht="24.2" customHeight="1">
      <c r="B214" s="33"/>
      <c r="C214" s="134" t="s">
        <v>726</v>
      </c>
      <c r="D214" s="134" t="s">
        <v>360</v>
      </c>
      <c r="E214" s="135" t="s">
        <v>3196</v>
      </c>
      <c r="F214" s="136" t="s">
        <v>3877</v>
      </c>
      <c r="G214" s="137" t="s">
        <v>504</v>
      </c>
      <c r="H214" s="138">
        <v>12</v>
      </c>
      <c r="I214" s="139"/>
      <c r="J214" s="140">
        <f>ROUND(I214*H214,2)</f>
        <v>0</v>
      </c>
      <c r="K214" s="136" t="s">
        <v>3182</v>
      </c>
      <c r="L214" s="33"/>
      <c r="M214" s="141" t="s">
        <v>19</v>
      </c>
      <c r="N214" s="142" t="s">
        <v>49</v>
      </c>
      <c r="P214" s="143">
        <f>O214*H214</f>
        <v>0</v>
      </c>
      <c r="Q214" s="143">
        <v>0</v>
      </c>
      <c r="R214" s="143">
        <f>Q214*H214</f>
        <v>0</v>
      </c>
      <c r="S214" s="143">
        <v>0</v>
      </c>
      <c r="T214" s="144">
        <f>S214*H214</f>
        <v>0</v>
      </c>
      <c r="AR214" s="145" t="s">
        <v>454</v>
      </c>
      <c r="AT214" s="145" t="s">
        <v>360</v>
      </c>
      <c r="AU214" s="145" t="s">
        <v>90</v>
      </c>
      <c r="AY214" s="18" t="s">
        <v>358</v>
      </c>
      <c r="BE214" s="146">
        <f>IF(N214="základní",J214,0)</f>
        <v>0</v>
      </c>
      <c r="BF214" s="146">
        <f>IF(N214="snížená",J214,0)</f>
        <v>0</v>
      </c>
      <c r="BG214" s="146">
        <f>IF(N214="zákl. přenesená",J214,0)</f>
        <v>0</v>
      </c>
      <c r="BH214" s="146">
        <f>IF(N214="sníž. přenesená",J214,0)</f>
        <v>0</v>
      </c>
      <c r="BI214" s="146">
        <f>IF(N214="nulová",J214,0)</f>
        <v>0</v>
      </c>
      <c r="BJ214" s="18" t="s">
        <v>90</v>
      </c>
      <c r="BK214" s="146">
        <f>ROUND(I214*H214,2)</f>
        <v>0</v>
      </c>
      <c r="BL214" s="18" t="s">
        <v>454</v>
      </c>
      <c r="BM214" s="145" t="s">
        <v>6974</v>
      </c>
    </row>
    <row r="215" spans="2:65" s="13" customFormat="1" ht="11.25">
      <c r="B215" s="158"/>
      <c r="D215" s="152" t="s">
        <v>368</v>
      </c>
      <c r="E215" s="159" t="s">
        <v>19</v>
      </c>
      <c r="F215" s="160" t="s">
        <v>3654</v>
      </c>
      <c r="H215" s="161">
        <v>12</v>
      </c>
      <c r="I215" s="162"/>
      <c r="L215" s="158"/>
      <c r="M215" s="163"/>
      <c r="T215" s="164"/>
      <c r="AT215" s="159" t="s">
        <v>368</v>
      </c>
      <c r="AU215" s="159" t="s">
        <v>90</v>
      </c>
      <c r="AV215" s="13" t="s">
        <v>90</v>
      </c>
      <c r="AW215" s="13" t="s">
        <v>36</v>
      </c>
      <c r="AX215" s="13" t="s">
        <v>84</v>
      </c>
      <c r="AY215" s="159" t="s">
        <v>358</v>
      </c>
    </row>
    <row r="216" spans="2:65" s="1" customFormat="1" ht="24.2" customHeight="1">
      <c r="B216" s="33"/>
      <c r="C216" s="134" t="s">
        <v>733</v>
      </c>
      <c r="D216" s="134" t="s">
        <v>360</v>
      </c>
      <c r="E216" s="135" t="s">
        <v>3879</v>
      </c>
      <c r="F216" s="136" t="s">
        <v>3880</v>
      </c>
      <c r="G216" s="137" t="s">
        <v>3881</v>
      </c>
      <c r="H216" s="138">
        <v>52</v>
      </c>
      <c r="I216" s="139"/>
      <c r="J216" s="140">
        <f>ROUND(I216*H216,2)</f>
        <v>0</v>
      </c>
      <c r="K216" s="136" t="s">
        <v>3182</v>
      </c>
      <c r="L216" s="33"/>
      <c r="M216" s="141" t="s">
        <v>19</v>
      </c>
      <c r="N216" s="142" t="s">
        <v>49</v>
      </c>
      <c r="P216" s="143">
        <f>O216*H216</f>
        <v>0</v>
      </c>
      <c r="Q216" s="143">
        <v>0</v>
      </c>
      <c r="R216" s="143">
        <f>Q216*H216</f>
        <v>0</v>
      </c>
      <c r="S216" s="143">
        <v>0</v>
      </c>
      <c r="T216" s="144">
        <f>S216*H216</f>
        <v>0</v>
      </c>
      <c r="AR216" s="145" t="s">
        <v>454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454</v>
      </c>
      <c r="BM216" s="145" t="s">
        <v>6975</v>
      </c>
    </row>
    <row r="217" spans="2:65" s="13" customFormat="1" ht="11.25">
      <c r="B217" s="158"/>
      <c r="D217" s="152" t="s">
        <v>368</v>
      </c>
      <c r="E217" s="159" t="s">
        <v>19</v>
      </c>
      <c r="F217" s="160" t="s">
        <v>714</v>
      </c>
      <c r="H217" s="161">
        <v>52</v>
      </c>
      <c r="I217" s="162"/>
      <c r="L217" s="158"/>
      <c r="M217" s="163"/>
      <c r="T217" s="164"/>
      <c r="AT217" s="159" t="s">
        <v>368</v>
      </c>
      <c r="AU217" s="159" t="s">
        <v>90</v>
      </c>
      <c r="AV217" s="13" t="s">
        <v>90</v>
      </c>
      <c r="AW217" s="13" t="s">
        <v>36</v>
      </c>
      <c r="AX217" s="13" t="s">
        <v>84</v>
      </c>
      <c r="AY217" s="159" t="s">
        <v>358</v>
      </c>
    </row>
    <row r="218" spans="2:65" s="1" customFormat="1" ht="24.2" customHeight="1">
      <c r="B218" s="33"/>
      <c r="C218" s="134" t="s">
        <v>739</v>
      </c>
      <c r="D218" s="134" t="s">
        <v>360</v>
      </c>
      <c r="E218" s="135" t="s">
        <v>3883</v>
      </c>
      <c r="F218" s="136" t="s">
        <v>3884</v>
      </c>
      <c r="G218" s="137" t="s">
        <v>3885</v>
      </c>
      <c r="H218" s="138">
        <v>150</v>
      </c>
      <c r="I218" s="139"/>
      <c r="J218" s="140">
        <f>ROUND(I218*H218,2)</f>
        <v>0</v>
      </c>
      <c r="K218" s="136" t="s">
        <v>3182</v>
      </c>
      <c r="L218" s="33"/>
      <c r="M218" s="141" t="s">
        <v>19</v>
      </c>
      <c r="N218" s="142" t="s">
        <v>49</v>
      </c>
      <c r="P218" s="143">
        <f>O218*H218</f>
        <v>0</v>
      </c>
      <c r="Q218" s="143">
        <v>0</v>
      </c>
      <c r="R218" s="143">
        <f>Q218*H218</f>
        <v>0</v>
      </c>
      <c r="S218" s="143">
        <v>0</v>
      </c>
      <c r="T218" s="144">
        <f>S218*H218</f>
        <v>0</v>
      </c>
      <c r="AR218" s="145" t="s">
        <v>454</v>
      </c>
      <c r="AT218" s="145" t="s">
        <v>360</v>
      </c>
      <c r="AU218" s="145" t="s">
        <v>90</v>
      </c>
      <c r="AY218" s="18" t="s">
        <v>358</v>
      </c>
      <c r="BE218" s="146">
        <f>IF(N218="základní",J218,0)</f>
        <v>0</v>
      </c>
      <c r="BF218" s="146">
        <f>IF(N218="snížená",J218,0)</f>
        <v>0</v>
      </c>
      <c r="BG218" s="146">
        <f>IF(N218="zákl. přenesená",J218,0)</f>
        <v>0</v>
      </c>
      <c r="BH218" s="146">
        <f>IF(N218="sníž. přenesená",J218,0)</f>
        <v>0</v>
      </c>
      <c r="BI218" s="146">
        <f>IF(N218="nulová",J218,0)</f>
        <v>0</v>
      </c>
      <c r="BJ218" s="18" t="s">
        <v>90</v>
      </c>
      <c r="BK218" s="146">
        <f>ROUND(I218*H218,2)</f>
        <v>0</v>
      </c>
      <c r="BL218" s="18" t="s">
        <v>454</v>
      </c>
      <c r="BM218" s="145" t="s">
        <v>6976</v>
      </c>
    </row>
    <row r="219" spans="2:65" s="1" customFormat="1" ht="24.2" customHeight="1">
      <c r="B219" s="33"/>
      <c r="C219" s="134" t="s">
        <v>744</v>
      </c>
      <c r="D219" s="134" t="s">
        <v>360</v>
      </c>
      <c r="E219" s="135" t="s">
        <v>3887</v>
      </c>
      <c r="F219" s="136" t="s">
        <v>3888</v>
      </c>
      <c r="G219" s="137" t="s">
        <v>1498</v>
      </c>
      <c r="H219" s="189"/>
      <c r="I219" s="139"/>
      <c r="J219" s="140">
        <f>ROUND(I219*H219,2)</f>
        <v>0</v>
      </c>
      <c r="K219" s="136" t="s">
        <v>402</v>
      </c>
      <c r="L219" s="33"/>
      <c r="M219" s="141" t="s">
        <v>19</v>
      </c>
      <c r="N219" s="142" t="s">
        <v>49</v>
      </c>
      <c r="P219" s="143">
        <f>O219*H219</f>
        <v>0</v>
      </c>
      <c r="Q219" s="143">
        <v>0</v>
      </c>
      <c r="R219" s="143">
        <f>Q219*H219</f>
        <v>0</v>
      </c>
      <c r="S219" s="143">
        <v>0</v>
      </c>
      <c r="T219" s="144">
        <f>S219*H219</f>
        <v>0</v>
      </c>
      <c r="AR219" s="145" t="s">
        <v>454</v>
      </c>
      <c r="AT219" s="145" t="s">
        <v>360</v>
      </c>
      <c r="AU219" s="145" t="s">
        <v>90</v>
      </c>
      <c r="AY219" s="18" t="s">
        <v>358</v>
      </c>
      <c r="BE219" s="146">
        <f>IF(N219="základní",J219,0)</f>
        <v>0</v>
      </c>
      <c r="BF219" s="146">
        <f>IF(N219="snížená",J219,0)</f>
        <v>0</v>
      </c>
      <c r="BG219" s="146">
        <f>IF(N219="zákl. přenesená",J219,0)</f>
        <v>0</v>
      </c>
      <c r="BH219" s="146">
        <f>IF(N219="sníž. přenesená",J219,0)</f>
        <v>0</v>
      </c>
      <c r="BI219" s="146">
        <f>IF(N219="nulová",J219,0)</f>
        <v>0</v>
      </c>
      <c r="BJ219" s="18" t="s">
        <v>90</v>
      </c>
      <c r="BK219" s="146">
        <f>ROUND(I219*H219,2)</f>
        <v>0</v>
      </c>
      <c r="BL219" s="18" t="s">
        <v>454</v>
      </c>
      <c r="BM219" s="145" t="s">
        <v>6977</v>
      </c>
    </row>
    <row r="220" spans="2:65" s="1" customFormat="1" ht="11.25">
      <c r="B220" s="33"/>
      <c r="D220" s="147" t="s">
        <v>366</v>
      </c>
      <c r="F220" s="148" t="s">
        <v>3890</v>
      </c>
      <c r="I220" s="149"/>
      <c r="L220" s="33"/>
      <c r="M220" s="150"/>
      <c r="T220" s="54"/>
      <c r="AT220" s="18" t="s">
        <v>366</v>
      </c>
      <c r="AU220" s="18" t="s">
        <v>90</v>
      </c>
    </row>
    <row r="221" spans="2:65" s="1" customFormat="1" ht="24.2" customHeight="1">
      <c r="B221" s="33"/>
      <c r="C221" s="134" t="s">
        <v>751</v>
      </c>
      <c r="D221" s="134" t="s">
        <v>360</v>
      </c>
      <c r="E221" s="135" t="s">
        <v>3891</v>
      </c>
      <c r="F221" s="136" t="s">
        <v>3892</v>
      </c>
      <c r="G221" s="137" t="s">
        <v>1498</v>
      </c>
      <c r="H221" s="189"/>
      <c r="I221" s="139"/>
      <c r="J221" s="140">
        <f>ROUND(I221*H221,2)</f>
        <v>0</v>
      </c>
      <c r="K221" s="136" t="s">
        <v>402</v>
      </c>
      <c r="L221" s="33"/>
      <c r="M221" s="141" t="s">
        <v>19</v>
      </c>
      <c r="N221" s="142" t="s">
        <v>49</v>
      </c>
      <c r="P221" s="143">
        <f>O221*H221</f>
        <v>0</v>
      </c>
      <c r="Q221" s="143">
        <v>0</v>
      </c>
      <c r="R221" s="143">
        <f>Q221*H221</f>
        <v>0</v>
      </c>
      <c r="S221" s="143">
        <v>0</v>
      </c>
      <c r="T221" s="144">
        <f>S221*H221</f>
        <v>0</v>
      </c>
      <c r="AR221" s="145" t="s">
        <v>454</v>
      </c>
      <c r="AT221" s="145" t="s">
        <v>360</v>
      </c>
      <c r="AU221" s="145" t="s">
        <v>90</v>
      </c>
      <c r="AY221" s="18" t="s">
        <v>358</v>
      </c>
      <c r="BE221" s="146">
        <f>IF(N221="základní",J221,0)</f>
        <v>0</v>
      </c>
      <c r="BF221" s="146">
        <f>IF(N221="snížená",J221,0)</f>
        <v>0</v>
      </c>
      <c r="BG221" s="146">
        <f>IF(N221="zákl. přenesená",J221,0)</f>
        <v>0</v>
      </c>
      <c r="BH221" s="146">
        <f>IF(N221="sníž. přenesená",J221,0)</f>
        <v>0</v>
      </c>
      <c r="BI221" s="146">
        <f>IF(N221="nulová",J221,0)</f>
        <v>0</v>
      </c>
      <c r="BJ221" s="18" t="s">
        <v>90</v>
      </c>
      <c r="BK221" s="146">
        <f>ROUND(I221*H221,2)</f>
        <v>0</v>
      </c>
      <c r="BL221" s="18" t="s">
        <v>454</v>
      </c>
      <c r="BM221" s="145" t="s">
        <v>6978</v>
      </c>
    </row>
    <row r="222" spans="2:65" s="1" customFormat="1" ht="11.25">
      <c r="B222" s="33"/>
      <c r="D222" s="147" t="s">
        <v>366</v>
      </c>
      <c r="F222" s="148" t="s">
        <v>3894</v>
      </c>
      <c r="I222" s="149"/>
      <c r="L222" s="33"/>
      <c r="M222" s="150"/>
      <c r="T222" s="54"/>
      <c r="AT222" s="18" t="s">
        <v>366</v>
      </c>
      <c r="AU222" s="18" t="s">
        <v>90</v>
      </c>
    </row>
    <row r="223" spans="2:65" s="11" customFormat="1" ht="22.9" customHeight="1">
      <c r="B223" s="122"/>
      <c r="D223" s="123" t="s">
        <v>76</v>
      </c>
      <c r="E223" s="132" t="s">
        <v>3680</v>
      </c>
      <c r="F223" s="132" t="s">
        <v>3681</v>
      </c>
      <c r="I223" s="125"/>
      <c r="J223" s="133">
        <f>BK223</f>
        <v>0</v>
      </c>
      <c r="L223" s="122"/>
      <c r="M223" s="127"/>
      <c r="P223" s="128">
        <f>SUM(P224:P270)</f>
        <v>0</v>
      </c>
      <c r="R223" s="128">
        <f>SUM(R224:R270)</f>
        <v>5.0439999999999999E-2</v>
      </c>
      <c r="T223" s="129">
        <f>SUM(T224:T270)</f>
        <v>0</v>
      </c>
      <c r="AR223" s="123" t="s">
        <v>90</v>
      </c>
      <c r="AT223" s="130" t="s">
        <v>76</v>
      </c>
      <c r="AU223" s="130" t="s">
        <v>84</v>
      </c>
      <c r="AY223" s="123" t="s">
        <v>358</v>
      </c>
      <c r="BK223" s="131">
        <f>SUM(BK224:BK270)</f>
        <v>0</v>
      </c>
    </row>
    <row r="224" spans="2:65" s="1" customFormat="1" ht="24.2" customHeight="1">
      <c r="B224" s="33"/>
      <c r="C224" s="134" t="s">
        <v>759</v>
      </c>
      <c r="D224" s="134" t="s">
        <v>360</v>
      </c>
      <c r="E224" s="135" t="s">
        <v>6979</v>
      </c>
      <c r="F224" s="136" t="s">
        <v>6980</v>
      </c>
      <c r="G224" s="137" t="s">
        <v>504</v>
      </c>
      <c r="H224" s="138">
        <v>52</v>
      </c>
      <c r="I224" s="139"/>
      <c r="J224" s="140">
        <f>ROUND(I224*H224,2)</f>
        <v>0</v>
      </c>
      <c r="K224" s="136" t="s">
        <v>402</v>
      </c>
      <c r="L224" s="33"/>
      <c r="M224" s="141" t="s">
        <v>19</v>
      </c>
      <c r="N224" s="142" t="s">
        <v>49</v>
      </c>
      <c r="P224" s="143">
        <f>O224*H224</f>
        <v>0</v>
      </c>
      <c r="Q224" s="143">
        <v>9.0000000000000006E-5</v>
      </c>
      <c r="R224" s="143">
        <f>Q224*H224</f>
        <v>4.6800000000000001E-3</v>
      </c>
      <c r="S224" s="143">
        <v>0</v>
      </c>
      <c r="T224" s="144">
        <f>S224*H224</f>
        <v>0</v>
      </c>
      <c r="AR224" s="145" t="s">
        <v>454</v>
      </c>
      <c r="AT224" s="145" t="s">
        <v>360</v>
      </c>
      <c r="AU224" s="145" t="s">
        <v>90</v>
      </c>
      <c r="AY224" s="18" t="s">
        <v>358</v>
      </c>
      <c r="BE224" s="146">
        <f>IF(N224="základní",J224,0)</f>
        <v>0</v>
      </c>
      <c r="BF224" s="146">
        <f>IF(N224="snížená",J224,0)</f>
        <v>0</v>
      </c>
      <c r="BG224" s="146">
        <f>IF(N224="zákl. přenesená",J224,0)</f>
        <v>0</v>
      </c>
      <c r="BH224" s="146">
        <f>IF(N224="sníž. přenesená",J224,0)</f>
        <v>0</v>
      </c>
      <c r="BI224" s="146">
        <f>IF(N224="nulová",J224,0)</f>
        <v>0</v>
      </c>
      <c r="BJ224" s="18" t="s">
        <v>90</v>
      </c>
      <c r="BK224" s="146">
        <f>ROUND(I224*H224,2)</f>
        <v>0</v>
      </c>
      <c r="BL224" s="18" t="s">
        <v>454</v>
      </c>
      <c r="BM224" s="145" t="s">
        <v>6981</v>
      </c>
    </row>
    <row r="225" spans="2:65" s="1" customFormat="1" ht="11.25">
      <c r="B225" s="33"/>
      <c r="D225" s="147" t="s">
        <v>366</v>
      </c>
      <c r="F225" s="148" t="s">
        <v>6982</v>
      </c>
      <c r="I225" s="149"/>
      <c r="L225" s="33"/>
      <c r="M225" s="150"/>
      <c r="T225" s="54"/>
      <c r="AT225" s="18" t="s">
        <v>366</v>
      </c>
      <c r="AU225" s="18" t="s">
        <v>90</v>
      </c>
    </row>
    <row r="226" spans="2:65" s="13" customFormat="1" ht="11.25">
      <c r="B226" s="158"/>
      <c r="D226" s="152" t="s">
        <v>368</v>
      </c>
      <c r="E226" s="159" t="s">
        <v>19</v>
      </c>
      <c r="F226" s="160" t="s">
        <v>6983</v>
      </c>
      <c r="H226" s="161">
        <v>52</v>
      </c>
      <c r="I226" s="162"/>
      <c r="L226" s="158"/>
      <c r="M226" s="163"/>
      <c r="T226" s="164"/>
      <c r="AT226" s="159" t="s">
        <v>368</v>
      </c>
      <c r="AU226" s="159" t="s">
        <v>90</v>
      </c>
      <c r="AV226" s="13" t="s">
        <v>90</v>
      </c>
      <c r="AW226" s="13" t="s">
        <v>36</v>
      </c>
      <c r="AX226" s="13" t="s">
        <v>84</v>
      </c>
      <c r="AY226" s="159" t="s">
        <v>358</v>
      </c>
    </row>
    <row r="227" spans="2:65" s="1" customFormat="1" ht="37.9" customHeight="1">
      <c r="B227" s="33"/>
      <c r="C227" s="179" t="s">
        <v>765</v>
      </c>
      <c r="D227" s="179" t="s">
        <v>440</v>
      </c>
      <c r="E227" s="180" t="s">
        <v>6984</v>
      </c>
      <c r="F227" s="181" t="s">
        <v>6985</v>
      </c>
      <c r="G227" s="182" t="s">
        <v>504</v>
      </c>
      <c r="H227" s="183">
        <v>20</v>
      </c>
      <c r="I227" s="184"/>
      <c r="J227" s="185">
        <f>ROUND(I227*H227,2)</f>
        <v>0</v>
      </c>
      <c r="K227" s="181" t="s">
        <v>3182</v>
      </c>
      <c r="L227" s="186"/>
      <c r="M227" s="187" t="s">
        <v>19</v>
      </c>
      <c r="N227" s="188" t="s">
        <v>49</v>
      </c>
      <c r="P227" s="143">
        <f>O227*H227</f>
        <v>0</v>
      </c>
      <c r="Q227" s="143">
        <v>2.3000000000000001E-4</v>
      </c>
      <c r="R227" s="143">
        <f>Q227*H227</f>
        <v>4.5999999999999999E-3</v>
      </c>
      <c r="S227" s="143">
        <v>0</v>
      </c>
      <c r="T227" s="144">
        <f>S227*H227</f>
        <v>0</v>
      </c>
      <c r="AR227" s="145" t="s">
        <v>558</v>
      </c>
      <c r="AT227" s="145" t="s">
        <v>440</v>
      </c>
      <c r="AU227" s="145" t="s">
        <v>90</v>
      </c>
      <c r="AY227" s="18" t="s">
        <v>358</v>
      </c>
      <c r="BE227" s="146">
        <f>IF(N227="základní",J227,0)</f>
        <v>0</v>
      </c>
      <c r="BF227" s="146">
        <f>IF(N227="snížená",J227,0)</f>
        <v>0</v>
      </c>
      <c r="BG227" s="146">
        <f>IF(N227="zákl. přenesená",J227,0)</f>
        <v>0</v>
      </c>
      <c r="BH227" s="146">
        <f>IF(N227="sníž. přenesená",J227,0)</f>
        <v>0</v>
      </c>
      <c r="BI227" s="146">
        <f>IF(N227="nulová",J227,0)</f>
        <v>0</v>
      </c>
      <c r="BJ227" s="18" t="s">
        <v>90</v>
      </c>
      <c r="BK227" s="146">
        <f>ROUND(I227*H227,2)</f>
        <v>0</v>
      </c>
      <c r="BL227" s="18" t="s">
        <v>454</v>
      </c>
      <c r="BM227" s="145" t="s">
        <v>6986</v>
      </c>
    </row>
    <row r="228" spans="2:65" s="13" customFormat="1" ht="11.25">
      <c r="B228" s="158"/>
      <c r="D228" s="152" t="s">
        <v>368</v>
      </c>
      <c r="E228" s="159" t="s">
        <v>19</v>
      </c>
      <c r="F228" s="160" t="s">
        <v>480</v>
      </c>
      <c r="H228" s="161">
        <v>20</v>
      </c>
      <c r="I228" s="162"/>
      <c r="L228" s="158"/>
      <c r="M228" s="163"/>
      <c r="T228" s="164"/>
      <c r="AT228" s="159" t="s">
        <v>368</v>
      </c>
      <c r="AU228" s="159" t="s">
        <v>90</v>
      </c>
      <c r="AV228" s="13" t="s">
        <v>90</v>
      </c>
      <c r="AW228" s="13" t="s">
        <v>36</v>
      </c>
      <c r="AX228" s="13" t="s">
        <v>84</v>
      </c>
      <c r="AY228" s="159" t="s">
        <v>358</v>
      </c>
    </row>
    <row r="229" spans="2:65" s="1" customFormat="1" ht="49.15" customHeight="1">
      <c r="B229" s="33"/>
      <c r="C229" s="179" t="s">
        <v>773</v>
      </c>
      <c r="D229" s="179" t="s">
        <v>440</v>
      </c>
      <c r="E229" s="180" t="s">
        <v>6987</v>
      </c>
      <c r="F229" s="181" t="s">
        <v>6988</v>
      </c>
      <c r="G229" s="182" t="s">
        <v>504</v>
      </c>
      <c r="H229" s="183">
        <v>20</v>
      </c>
      <c r="I229" s="184"/>
      <c r="J229" s="185">
        <f>ROUND(I229*H229,2)</f>
        <v>0</v>
      </c>
      <c r="K229" s="181" t="s">
        <v>3182</v>
      </c>
      <c r="L229" s="186"/>
      <c r="M229" s="187" t="s">
        <v>19</v>
      </c>
      <c r="N229" s="188" t="s">
        <v>49</v>
      </c>
      <c r="P229" s="143">
        <f>O229*H229</f>
        <v>0</v>
      </c>
      <c r="Q229" s="143">
        <v>2.3000000000000001E-4</v>
      </c>
      <c r="R229" s="143">
        <f>Q229*H229</f>
        <v>4.5999999999999999E-3</v>
      </c>
      <c r="S229" s="143">
        <v>0</v>
      </c>
      <c r="T229" s="144">
        <f>S229*H229</f>
        <v>0</v>
      </c>
      <c r="AR229" s="145" t="s">
        <v>558</v>
      </c>
      <c r="AT229" s="145" t="s">
        <v>440</v>
      </c>
      <c r="AU229" s="145" t="s">
        <v>90</v>
      </c>
      <c r="AY229" s="18" t="s">
        <v>358</v>
      </c>
      <c r="BE229" s="146">
        <f>IF(N229="základní",J229,0)</f>
        <v>0</v>
      </c>
      <c r="BF229" s="146">
        <f>IF(N229="snížená",J229,0)</f>
        <v>0</v>
      </c>
      <c r="BG229" s="146">
        <f>IF(N229="zákl. přenesená",J229,0)</f>
        <v>0</v>
      </c>
      <c r="BH229" s="146">
        <f>IF(N229="sníž. přenesená",J229,0)</f>
        <v>0</v>
      </c>
      <c r="BI229" s="146">
        <f>IF(N229="nulová",J229,0)</f>
        <v>0</v>
      </c>
      <c r="BJ229" s="18" t="s">
        <v>90</v>
      </c>
      <c r="BK229" s="146">
        <f>ROUND(I229*H229,2)</f>
        <v>0</v>
      </c>
      <c r="BL229" s="18" t="s">
        <v>454</v>
      </c>
      <c r="BM229" s="145" t="s">
        <v>6989</v>
      </c>
    </row>
    <row r="230" spans="2:65" s="13" customFormat="1" ht="11.25">
      <c r="B230" s="158"/>
      <c r="D230" s="152" t="s">
        <v>368</v>
      </c>
      <c r="E230" s="159" t="s">
        <v>19</v>
      </c>
      <c r="F230" s="160" t="s">
        <v>480</v>
      </c>
      <c r="H230" s="161">
        <v>20</v>
      </c>
      <c r="I230" s="162"/>
      <c r="L230" s="158"/>
      <c r="M230" s="163"/>
      <c r="T230" s="164"/>
      <c r="AT230" s="159" t="s">
        <v>368</v>
      </c>
      <c r="AU230" s="159" t="s">
        <v>90</v>
      </c>
      <c r="AV230" s="13" t="s">
        <v>90</v>
      </c>
      <c r="AW230" s="13" t="s">
        <v>36</v>
      </c>
      <c r="AX230" s="13" t="s">
        <v>84</v>
      </c>
      <c r="AY230" s="159" t="s">
        <v>358</v>
      </c>
    </row>
    <row r="231" spans="2:65" s="1" customFormat="1" ht="49.15" customHeight="1">
      <c r="B231" s="33"/>
      <c r="C231" s="179" t="s">
        <v>779</v>
      </c>
      <c r="D231" s="179" t="s">
        <v>440</v>
      </c>
      <c r="E231" s="180" t="s">
        <v>6990</v>
      </c>
      <c r="F231" s="181" t="s">
        <v>6991</v>
      </c>
      <c r="G231" s="182" t="s">
        <v>504</v>
      </c>
      <c r="H231" s="183">
        <v>6</v>
      </c>
      <c r="I231" s="184"/>
      <c r="J231" s="185">
        <f>ROUND(I231*H231,2)</f>
        <v>0</v>
      </c>
      <c r="K231" s="181" t="s">
        <v>3182</v>
      </c>
      <c r="L231" s="186"/>
      <c r="M231" s="187" t="s">
        <v>19</v>
      </c>
      <c r="N231" s="188" t="s">
        <v>49</v>
      </c>
      <c r="P231" s="143">
        <f>O231*H231</f>
        <v>0</v>
      </c>
      <c r="Q231" s="143">
        <v>2.3000000000000001E-4</v>
      </c>
      <c r="R231" s="143">
        <f>Q231*H231</f>
        <v>1.3800000000000002E-3</v>
      </c>
      <c r="S231" s="143">
        <v>0</v>
      </c>
      <c r="T231" s="144">
        <f>S231*H231</f>
        <v>0</v>
      </c>
      <c r="AR231" s="145" t="s">
        <v>558</v>
      </c>
      <c r="AT231" s="145" t="s">
        <v>440</v>
      </c>
      <c r="AU231" s="145" t="s">
        <v>90</v>
      </c>
      <c r="AY231" s="18" t="s">
        <v>358</v>
      </c>
      <c r="BE231" s="146">
        <f>IF(N231="základní",J231,0)</f>
        <v>0</v>
      </c>
      <c r="BF231" s="146">
        <f>IF(N231="snížená",J231,0)</f>
        <v>0</v>
      </c>
      <c r="BG231" s="146">
        <f>IF(N231="zákl. přenesená",J231,0)</f>
        <v>0</v>
      </c>
      <c r="BH231" s="146">
        <f>IF(N231="sníž. přenesená",J231,0)</f>
        <v>0</v>
      </c>
      <c r="BI231" s="146">
        <f>IF(N231="nulová",J231,0)</f>
        <v>0</v>
      </c>
      <c r="BJ231" s="18" t="s">
        <v>90</v>
      </c>
      <c r="BK231" s="146">
        <f>ROUND(I231*H231,2)</f>
        <v>0</v>
      </c>
      <c r="BL231" s="18" t="s">
        <v>454</v>
      </c>
      <c r="BM231" s="145" t="s">
        <v>6992</v>
      </c>
    </row>
    <row r="232" spans="2:65" s="13" customFormat="1" ht="11.25">
      <c r="B232" s="158"/>
      <c r="D232" s="152" t="s">
        <v>368</v>
      </c>
      <c r="E232" s="159" t="s">
        <v>19</v>
      </c>
      <c r="F232" s="160" t="s">
        <v>394</v>
      </c>
      <c r="H232" s="161">
        <v>6</v>
      </c>
      <c r="I232" s="162"/>
      <c r="L232" s="158"/>
      <c r="M232" s="163"/>
      <c r="T232" s="164"/>
      <c r="AT232" s="159" t="s">
        <v>368</v>
      </c>
      <c r="AU232" s="159" t="s">
        <v>90</v>
      </c>
      <c r="AV232" s="13" t="s">
        <v>90</v>
      </c>
      <c r="AW232" s="13" t="s">
        <v>36</v>
      </c>
      <c r="AX232" s="13" t="s">
        <v>84</v>
      </c>
      <c r="AY232" s="159" t="s">
        <v>358</v>
      </c>
    </row>
    <row r="233" spans="2:65" s="1" customFormat="1" ht="21.75" customHeight="1">
      <c r="B233" s="33"/>
      <c r="C233" s="179" t="s">
        <v>784</v>
      </c>
      <c r="D233" s="179" t="s">
        <v>440</v>
      </c>
      <c r="E233" s="180" t="s">
        <v>6993</v>
      </c>
      <c r="F233" s="181" t="s">
        <v>6994</v>
      </c>
      <c r="G233" s="182" t="s">
        <v>504</v>
      </c>
      <c r="H233" s="183">
        <v>52</v>
      </c>
      <c r="I233" s="184"/>
      <c r="J233" s="185">
        <f>ROUND(I233*H233,2)</f>
        <v>0</v>
      </c>
      <c r="K233" s="181" t="s">
        <v>3182</v>
      </c>
      <c r="L233" s="186"/>
      <c r="M233" s="187" t="s">
        <v>19</v>
      </c>
      <c r="N233" s="188" t="s">
        <v>49</v>
      </c>
      <c r="P233" s="143">
        <f>O233*H233</f>
        <v>0</v>
      </c>
      <c r="Q233" s="143">
        <v>2.3000000000000001E-4</v>
      </c>
      <c r="R233" s="143">
        <f>Q233*H233</f>
        <v>1.196E-2</v>
      </c>
      <c r="S233" s="143">
        <v>0</v>
      </c>
      <c r="T233" s="144">
        <f>S233*H233</f>
        <v>0</v>
      </c>
      <c r="AR233" s="145" t="s">
        <v>558</v>
      </c>
      <c r="AT233" s="145" t="s">
        <v>440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6995</v>
      </c>
    </row>
    <row r="234" spans="2:65" s="13" customFormat="1" ht="11.25">
      <c r="B234" s="158"/>
      <c r="D234" s="152" t="s">
        <v>368</v>
      </c>
      <c r="E234" s="159" t="s">
        <v>19</v>
      </c>
      <c r="F234" s="160" t="s">
        <v>6983</v>
      </c>
      <c r="H234" s="161">
        <v>52</v>
      </c>
      <c r="I234" s="162"/>
      <c r="L234" s="158"/>
      <c r="M234" s="163"/>
      <c r="T234" s="164"/>
      <c r="AT234" s="159" t="s">
        <v>368</v>
      </c>
      <c r="AU234" s="159" t="s">
        <v>90</v>
      </c>
      <c r="AV234" s="13" t="s">
        <v>90</v>
      </c>
      <c r="AW234" s="13" t="s">
        <v>36</v>
      </c>
      <c r="AX234" s="13" t="s">
        <v>84</v>
      </c>
      <c r="AY234" s="159" t="s">
        <v>358</v>
      </c>
    </row>
    <row r="235" spans="2:65" s="1" customFormat="1" ht="24.2" customHeight="1">
      <c r="B235" s="33"/>
      <c r="C235" s="134" t="s">
        <v>789</v>
      </c>
      <c r="D235" s="134" t="s">
        <v>360</v>
      </c>
      <c r="E235" s="135" t="s">
        <v>3895</v>
      </c>
      <c r="F235" s="136" t="s">
        <v>3896</v>
      </c>
      <c r="G235" s="137" t="s">
        <v>504</v>
      </c>
      <c r="H235" s="138">
        <v>3</v>
      </c>
      <c r="I235" s="139"/>
      <c r="J235" s="140">
        <f>ROUND(I235*H235,2)</f>
        <v>0</v>
      </c>
      <c r="K235" s="136" t="s">
        <v>402</v>
      </c>
      <c r="L235" s="33"/>
      <c r="M235" s="141" t="s">
        <v>19</v>
      </c>
      <c r="N235" s="142" t="s">
        <v>49</v>
      </c>
      <c r="P235" s="143">
        <f>O235*H235</f>
        <v>0</v>
      </c>
      <c r="Q235" s="143">
        <v>2.4000000000000001E-4</v>
      </c>
      <c r="R235" s="143">
        <f>Q235*H235</f>
        <v>7.2000000000000005E-4</v>
      </c>
      <c r="S235" s="143">
        <v>0</v>
      </c>
      <c r="T235" s="144">
        <f>S235*H235</f>
        <v>0</v>
      </c>
      <c r="AR235" s="145" t="s">
        <v>454</v>
      </c>
      <c r="AT235" s="145" t="s">
        <v>360</v>
      </c>
      <c r="AU235" s="145" t="s">
        <v>90</v>
      </c>
      <c r="AY235" s="18" t="s">
        <v>358</v>
      </c>
      <c r="BE235" s="146">
        <f>IF(N235="základní",J235,0)</f>
        <v>0</v>
      </c>
      <c r="BF235" s="146">
        <f>IF(N235="snížená",J235,0)</f>
        <v>0</v>
      </c>
      <c r="BG235" s="146">
        <f>IF(N235="zákl. přenesená",J235,0)</f>
        <v>0</v>
      </c>
      <c r="BH235" s="146">
        <f>IF(N235="sníž. přenesená",J235,0)</f>
        <v>0</v>
      </c>
      <c r="BI235" s="146">
        <f>IF(N235="nulová",J235,0)</f>
        <v>0</v>
      </c>
      <c r="BJ235" s="18" t="s">
        <v>90</v>
      </c>
      <c r="BK235" s="146">
        <f>ROUND(I235*H235,2)</f>
        <v>0</v>
      </c>
      <c r="BL235" s="18" t="s">
        <v>454</v>
      </c>
      <c r="BM235" s="145" t="s">
        <v>6996</v>
      </c>
    </row>
    <row r="236" spans="2:65" s="1" customFormat="1" ht="11.25">
      <c r="B236" s="33"/>
      <c r="D236" s="147" t="s">
        <v>366</v>
      </c>
      <c r="F236" s="148" t="s">
        <v>3898</v>
      </c>
      <c r="I236" s="149"/>
      <c r="L236" s="33"/>
      <c r="M236" s="150"/>
      <c r="T236" s="54"/>
      <c r="AT236" s="18" t="s">
        <v>366</v>
      </c>
      <c r="AU236" s="18" t="s">
        <v>90</v>
      </c>
    </row>
    <row r="237" spans="2:65" s="13" customFormat="1" ht="11.25">
      <c r="B237" s="158"/>
      <c r="D237" s="152" t="s">
        <v>368</v>
      </c>
      <c r="E237" s="159" t="s">
        <v>19</v>
      </c>
      <c r="F237" s="160" t="s">
        <v>3398</v>
      </c>
      <c r="H237" s="161">
        <v>3</v>
      </c>
      <c r="I237" s="162"/>
      <c r="L237" s="158"/>
      <c r="M237" s="163"/>
      <c r="T237" s="164"/>
      <c r="AT237" s="159" t="s">
        <v>368</v>
      </c>
      <c r="AU237" s="159" t="s">
        <v>90</v>
      </c>
      <c r="AV237" s="13" t="s">
        <v>90</v>
      </c>
      <c r="AW237" s="13" t="s">
        <v>36</v>
      </c>
      <c r="AX237" s="13" t="s">
        <v>84</v>
      </c>
      <c r="AY237" s="159" t="s">
        <v>358</v>
      </c>
    </row>
    <row r="238" spans="2:65" s="1" customFormat="1" ht="24.2" customHeight="1">
      <c r="B238" s="33"/>
      <c r="C238" s="134" t="s">
        <v>794</v>
      </c>
      <c r="D238" s="134" t="s">
        <v>360</v>
      </c>
      <c r="E238" s="135" t="s">
        <v>3899</v>
      </c>
      <c r="F238" s="136" t="s">
        <v>3900</v>
      </c>
      <c r="G238" s="137" t="s">
        <v>504</v>
      </c>
      <c r="H238" s="138">
        <v>2</v>
      </c>
      <c r="I238" s="139"/>
      <c r="J238" s="140">
        <f>ROUND(I238*H238,2)</f>
        <v>0</v>
      </c>
      <c r="K238" s="136" t="s">
        <v>402</v>
      </c>
      <c r="L238" s="33"/>
      <c r="M238" s="141" t="s">
        <v>19</v>
      </c>
      <c r="N238" s="142" t="s">
        <v>49</v>
      </c>
      <c r="P238" s="143">
        <f>O238*H238</f>
        <v>0</v>
      </c>
      <c r="Q238" s="143">
        <v>5.1999999999999995E-4</v>
      </c>
      <c r="R238" s="143">
        <f>Q238*H238</f>
        <v>1.0399999999999999E-3</v>
      </c>
      <c r="S238" s="143">
        <v>0</v>
      </c>
      <c r="T238" s="144">
        <f>S238*H238</f>
        <v>0</v>
      </c>
      <c r="AR238" s="145" t="s">
        <v>454</v>
      </c>
      <c r="AT238" s="145" t="s">
        <v>360</v>
      </c>
      <c r="AU238" s="145" t="s">
        <v>90</v>
      </c>
      <c r="AY238" s="18" t="s">
        <v>358</v>
      </c>
      <c r="BE238" s="146">
        <f>IF(N238="základní",J238,0)</f>
        <v>0</v>
      </c>
      <c r="BF238" s="146">
        <f>IF(N238="snížená",J238,0)</f>
        <v>0</v>
      </c>
      <c r="BG238" s="146">
        <f>IF(N238="zákl. přenesená",J238,0)</f>
        <v>0</v>
      </c>
      <c r="BH238" s="146">
        <f>IF(N238="sníž. přenesená",J238,0)</f>
        <v>0</v>
      </c>
      <c r="BI238" s="146">
        <f>IF(N238="nulová",J238,0)</f>
        <v>0</v>
      </c>
      <c r="BJ238" s="18" t="s">
        <v>90</v>
      </c>
      <c r="BK238" s="146">
        <f>ROUND(I238*H238,2)</f>
        <v>0</v>
      </c>
      <c r="BL238" s="18" t="s">
        <v>454</v>
      </c>
      <c r="BM238" s="145" t="s">
        <v>6997</v>
      </c>
    </row>
    <row r="239" spans="2:65" s="1" customFormat="1" ht="11.25">
      <c r="B239" s="33"/>
      <c r="D239" s="147" t="s">
        <v>366</v>
      </c>
      <c r="F239" s="148" t="s">
        <v>3902</v>
      </c>
      <c r="I239" s="149"/>
      <c r="L239" s="33"/>
      <c r="M239" s="150"/>
      <c r="T239" s="54"/>
      <c r="AT239" s="18" t="s">
        <v>366</v>
      </c>
      <c r="AU239" s="18" t="s">
        <v>90</v>
      </c>
    </row>
    <row r="240" spans="2:65" s="13" customFormat="1" ht="11.25">
      <c r="B240" s="158"/>
      <c r="D240" s="152" t="s">
        <v>368</v>
      </c>
      <c r="E240" s="159" t="s">
        <v>19</v>
      </c>
      <c r="F240" s="160" t="s">
        <v>3383</v>
      </c>
      <c r="H240" s="161">
        <v>2</v>
      </c>
      <c r="I240" s="162"/>
      <c r="L240" s="158"/>
      <c r="M240" s="163"/>
      <c r="T240" s="164"/>
      <c r="AT240" s="159" t="s">
        <v>368</v>
      </c>
      <c r="AU240" s="159" t="s">
        <v>90</v>
      </c>
      <c r="AV240" s="13" t="s">
        <v>90</v>
      </c>
      <c r="AW240" s="13" t="s">
        <v>36</v>
      </c>
      <c r="AX240" s="13" t="s">
        <v>84</v>
      </c>
      <c r="AY240" s="159" t="s">
        <v>358</v>
      </c>
    </row>
    <row r="241" spans="2:65" s="1" customFormat="1" ht="24.2" customHeight="1">
      <c r="B241" s="33"/>
      <c r="C241" s="134" t="s">
        <v>798</v>
      </c>
      <c r="D241" s="134" t="s">
        <v>360</v>
      </c>
      <c r="E241" s="135" t="s">
        <v>3903</v>
      </c>
      <c r="F241" s="136" t="s">
        <v>3904</v>
      </c>
      <c r="G241" s="137" t="s">
        <v>504</v>
      </c>
      <c r="H241" s="138">
        <v>1</v>
      </c>
      <c r="I241" s="139"/>
      <c r="J241" s="140">
        <f>ROUND(I241*H241,2)</f>
        <v>0</v>
      </c>
      <c r="K241" s="136" t="s">
        <v>402</v>
      </c>
      <c r="L241" s="33"/>
      <c r="M241" s="141" t="s">
        <v>19</v>
      </c>
      <c r="N241" s="142" t="s">
        <v>49</v>
      </c>
      <c r="P241" s="143">
        <f>O241*H241</f>
        <v>0</v>
      </c>
      <c r="Q241" s="143">
        <v>2.5000000000000001E-4</v>
      </c>
      <c r="R241" s="143">
        <f>Q241*H241</f>
        <v>2.5000000000000001E-4</v>
      </c>
      <c r="S241" s="143">
        <v>0</v>
      </c>
      <c r="T241" s="144">
        <f>S241*H241</f>
        <v>0</v>
      </c>
      <c r="AR241" s="145" t="s">
        <v>454</v>
      </c>
      <c r="AT241" s="145" t="s">
        <v>360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454</v>
      </c>
      <c r="BM241" s="145" t="s">
        <v>6998</v>
      </c>
    </row>
    <row r="242" spans="2:65" s="1" customFormat="1" ht="11.25">
      <c r="B242" s="33"/>
      <c r="D242" s="147" t="s">
        <v>366</v>
      </c>
      <c r="F242" s="148" t="s">
        <v>3906</v>
      </c>
      <c r="I242" s="149"/>
      <c r="L242" s="33"/>
      <c r="M242" s="150"/>
      <c r="T242" s="54"/>
      <c r="AT242" s="18" t="s">
        <v>366</v>
      </c>
      <c r="AU242" s="18" t="s">
        <v>90</v>
      </c>
    </row>
    <row r="243" spans="2:65" s="13" customFormat="1" ht="11.25">
      <c r="B243" s="158"/>
      <c r="D243" s="152" t="s">
        <v>368</v>
      </c>
      <c r="E243" s="159" t="s">
        <v>19</v>
      </c>
      <c r="F243" s="160" t="s">
        <v>84</v>
      </c>
      <c r="H243" s="161">
        <v>1</v>
      </c>
      <c r="I243" s="162"/>
      <c r="L243" s="158"/>
      <c r="M243" s="163"/>
      <c r="T243" s="164"/>
      <c r="AT243" s="159" t="s">
        <v>368</v>
      </c>
      <c r="AU243" s="159" t="s">
        <v>90</v>
      </c>
      <c r="AV243" s="13" t="s">
        <v>90</v>
      </c>
      <c r="AW243" s="13" t="s">
        <v>36</v>
      </c>
      <c r="AX243" s="13" t="s">
        <v>84</v>
      </c>
      <c r="AY243" s="159" t="s">
        <v>358</v>
      </c>
    </row>
    <row r="244" spans="2:65" s="1" customFormat="1" ht="24.2" customHeight="1">
      <c r="B244" s="33"/>
      <c r="C244" s="134" t="s">
        <v>802</v>
      </c>
      <c r="D244" s="134" t="s">
        <v>360</v>
      </c>
      <c r="E244" s="135" t="s">
        <v>3907</v>
      </c>
      <c r="F244" s="136" t="s">
        <v>3908</v>
      </c>
      <c r="G244" s="137" t="s">
        <v>504</v>
      </c>
      <c r="H244" s="138">
        <v>5</v>
      </c>
      <c r="I244" s="139"/>
      <c r="J244" s="140">
        <f>ROUND(I244*H244,2)</f>
        <v>0</v>
      </c>
      <c r="K244" s="136" t="s">
        <v>402</v>
      </c>
      <c r="L244" s="33"/>
      <c r="M244" s="141" t="s">
        <v>19</v>
      </c>
      <c r="N244" s="142" t="s">
        <v>49</v>
      </c>
      <c r="P244" s="143">
        <f>O244*H244</f>
        <v>0</v>
      </c>
      <c r="Q244" s="143">
        <v>2.2000000000000001E-4</v>
      </c>
      <c r="R244" s="143">
        <f>Q244*H244</f>
        <v>1.1000000000000001E-3</v>
      </c>
      <c r="S244" s="143">
        <v>0</v>
      </c>
      <c r="T244" s="144">
        <f>S244*H244</f>
        <v>0</v>
      </c>
      <c r="AR244" s="145" t="s">
        <v>454</v>
      </c>
      <c r="AT244" s="145" t="s">
        <v>360</v>
      </c>
      <c r="AU244" s="145" t="s">
        <v>90</v>
      </c>
      <c r="AY244" s="18" t="s">
        <v>358</v>
      </c>
      <c r="BE244" s="146">
        <f>IF(N244="základní",J244,0)</f>
        <v>0</v>
      </c>
      <c r="BF244" s="146">
        <f>IF(N244="snížená",J244,0)</f>
        <v>0</v>
      </c>
      <c r="BG244" s="146">
        <f>IF(N244="zákl. přenesená",J244,0)</f>
        <v>0</v>
      </c>
      <c r="BH244" s="146">
        <f>IF(N244="sníž. přenesená",J244,0)</f>
        <v>0</v>
      </c>
      <c r="BI244" s="146">
        <f>IF(N244="nulová",J244,0)</f>
        <v>0</v>
      </c>
      <c r="BJ244" s="18" t="s">
        <v>90</v>
      </c>
      <c r="BK244" s="146">
        <f>ROUND(I244*H244,2)</f>
        <v>0</v>
      </c>
      <c r="BL244" s="18" t="s">
        <v>454</v>
      </c>
      <c r="BM244" s="145" t="s">
        <v>6999</v>
      </c>
    </row>
    <row r="245" spans="2:65" s="1" customFormat="1" ht="11.25">
      <c r="B245" s="33"/>
      <c r="D245" s="147" t="s">
        <v>366</v>
      </c>
      <c r="F245" s="148" t="s">
        <v>3910</v>
      </c>
      <c r="I245" s="149"/>
      <c r="L245" s="33"/>
      <c r="M245" s="150"/>
      <c r="T245" s="54"/>
      <c r="AT245" s="18" t="s">
        <v>366</v>
      </c>
      <c r="AU245" s="18" t="s">
        <v>90</v>
      </c>
    </row>
    <row r="246" spans="2:65" s="13" customFormat="1" ht="11.25">
      <c r="B246" s="158"/>
      <c r="D246" s="152" t="s">
        <v>368</v>
      </c>
      <c r="E246" s="159" t="s">
        <v>19</v>
      </c>
      <c r="F246" s="160" t="s">
        <v>7000</v>
      </c>
      <c r="H246" s="161">
        <v>5</v>
      </c>
      <c r="I246" s="162"/>
      <c r="L246" s="158"/>
      <c r="M246" s="163"/>
      <c r="T246" s="164"/>
      <c r="AT246" s="159" t="s">
        <v>368</v>
      </c>
      <c r="AU246" s="159" t="s">
        <v>90</v>
      </c>
      <c r="AV246" s="13" t="s">
        <v>90</v>
      </c>
      <c r="AW246" s="13" t="s">
        <v>36</v>
      </c>
      <c r="AX246" s="13" t="s">
        <v>84</v>
      </c>
      <c r="AY246" s="159" t="s">
        <v>358</v>
      </c>
    </row>
    <row r="247" spans="2:65" s="1" customFormat="1" ht="33" customHeight="1">
      <c r="B247" s="33"/>
      <c r="C247" s="134" t="s">
        <v>810</v>
      </c>
      <c r="D247" s="134" t="s">
        <v>360</v>
      </c>
      <c r="E247" s="135" t="s">
        <v>3912</v>
      </c>
      <c r="F247" s="136" t="s">
        <v>3913</v>
      </c>
      <c r="G247" s="137" t="s">
        <v>504</v>
      </c>
      <c r="H247" s="138">
        <v>1</v>
      </c>
      <c r="I247" s="139"/>
      <c r="J247" s="140">
        <f>ROUND(I247*H247,2)</f>
        <v>0</v>
      </c>
      <c r="K247" s="136" t="s">
        <v>402</v>
      </c>
      <c r="L247" s="33"/>
      <c r="M247" s="141" t="s">
        <v>19</v>
      </c>
      <c r="N247" s="142" t="s">
        <v>49</v>
      </c>
      <c r="P247" s="143">
        <f>O247*H247</f>
        <v>0</v>
      </c>
      <c r="Q247" s="143">
        <v>1.14E-3</v>
      </c>
      <c r="R247" s="143">
        <f>Q247*H247</f>
        <v>1.14E-3</v>
      </c>
      <c r="S247" s="143">
        <v>0</v>
      </c>
      <c r="T247" s="144">
        <f>S247*H247</f>
        <v>0</v>
      </c>
      <c r="AR247" s="145" t="s">
        <v>454</v>
      </c>
      <c r="AT247" s="145" t="s">
        <v>360</v>
      </c>
      <c r="AU247" s="145" t="s">
        <v>90</v>
      </c>
      <c r="AY247" s="18" t="s">
        <v>358</v>
      </c>
      <c r="BE247" s="146">
        <f>IF(N247="základní",J247,0)</f>
        <v>0</v>
      </c>
      <c r="BF247" s="146">
        <f>IF(N247="snížená",J247,0)</f>
        <v>0</v>
      </c>
      <c r="BG247" s="146">
        <f>IF(N247="zákl. přenesená",J247,0)</f>
        <v>0</v>
      </c>
      <c r="BH247" s="146">
        <f>IF(N247="sníž. přenesená",J247,0)</f>
        <v>0</v>
      </c>
      <c r="BI247" s="146">
        <f>IF(N247="nulová",J247,0)</f>
        <v>0</v>
      </c>
      <c r="BJ247" s="18" t="s">
        <v>90</v>
      </c>
      <c r="BK247" s="146">
        <f>ROUND(I247*H247,2)</f>
        <v>0</v>
      </c>
      <c r="BL247" s="18" t="s">
        <v>454</v>
      </c>
      <c r="BM247" s="145" t="s">
        <v>7001</v>
      </c>
    </row>
    <row r="248" spans="2:65" s="1" customFormat="1" ht="11.25">
      <c r="B248" s="33"/>
      <c r="D248" s="147" t="s">
        <v>366</v>
      </c>
      <c r="F248" s="148" t="s">
        <v>3915</v>
      </c>
      <c r="I248" s="149"/>
      <c r="L248" s="33"/>
      <c r="M248" s="150"/>
      <c r="T248" s="54"/>
      <c r="AT248" s="18" t="s">
        <v>366</v>
      </c>
      <c r="AU248" s="18" t="s">
        <v>90</v>
      </c>
    </row>
    <row r="249" spans="2:65" s="13" customFormat="1" ht="11.25">
      <c r="B249" s="158"/>
      <c r="D249" s="152" t="s">
        <v>368</v>
      </c>
      <c r="E249" s="159" t="s">
        <v>19</v>
      </c>
      <c r="F249" s="160" t="s">
        <v>84</v>
      </c>
      <c r="H249" s="161">
        <v>1</v>
      </c>
      <c r="I249" s="162"/>
      <c r="L249" s="158"/>
      <c r="M249" s="163"/>
      <c r="T249" s="164"/>
      <c r="AT249" s="159" t="s">
        <v>368</v>
      </c>
      <c r="AU249" s="159" t="s">
        <v>90</v>
      </c>
      <c r="AV249" s="13" t="s">
        <v>90</v>
      </c>
      <c r="AW249" s="13" t="s">
        <v>36</v>
      </c>
      <c r="AX249" s="13" t="s">
        <v>84</v>
      </c>
      <c r="AY249" s="159" t="s">
        <v>358</v>
      </c>
    </row>
    <row r="250" spans="2:65" s="1" customFormat="1" ht="33" customHeight="1">
      <c r="B250" s="33"/>
      <c r="C250" s="134" t="s">
        <v>816</v>
      </c>
      <c r="D250" s="134" t="s">
        <v>360</v>
      </c>
      <c r="E250" s="135" t="s">
        <v>3916</v>
      </c>
      <c r="F250" s="136" t="s">
        <v>3917</v>
      </c>
      <c r="G250" s="137" t="s">
        <v>504</v>
      </c>
      <c r="H250" s="138">
        <v>1</v>
      </c>
      <c r="I250" s="139"/>
      <c r="J250" s="140">
        <f>ROUND(I250*H250,2)</f>
        <v>0</v>
      </c>
      <c r="K250" s="136" t="s">
        <v>402</v>
      </c>
      <c r="L250" s="33"/>
      <c r="M250" s="141" t="s">
        <v>19</v>
      </c>
      <c r="N250" s="142" t="s">
        <v>49</v>
      </c>
      <c r="P250" s="143">
        <f>O250*H250</f>
        <v>0</v>
      </c>
      <c r="Q250" s="143">
        <v>1.73E-3</v>
      </c>
      <c r="R250" s="143">
        <f>Q250*H250</f>
        <v>1.73E-3</v>
      </c>
      <c r="S250" s="143">
        <v>0</v>
      </c>
      <c r="T250" s="144">
        <f>S250*H250</f>
        <v>0</v>
      </c>
      <c r="AR250" s="145" t="s">
        <v>454</v>
      </c>
      <c r="AT250" s="145" t="s">
        <v>360</v>
      </c>
      <c r="AU250" s="145" t="s">
        <v>90</v>
      </c>
      <c r="AY250" s="18" t="s">
        <v>358</v>
      </c>
      <c r="BE250" s="146">
        <f>IF(N250="základní",J250,0)</f>
        <v>0</v>
      </c>
      <c r="BF250" s="146">
        <f>IF(N250="snížená",J250,0)</f>
        <v>0</v>
      </c>
      <c r="BG250" s="146">
        <f>IF(N250="zákl. přenesená",J250,0)</f>
        <v>0</v>
      </c>
      <c r="BH250" s="146">
        <f>IF(N250="sníž. přenesená",J250,0)</f>
        <v>0</v>
      </c>
      <c r="BI250" s="146">
        <f>IF(N250="nulová",J250,0)</f>
        <v>0</v>
      </c>
      <c r="BJ250" s="18" t="s">
        <v>90</v>
      </c>
      <c r="BK250" s="146">
        <f>ROUND(I250*H250,2)</f>
        <v>0</v>
      </c>
      <c r="BL250" s="18" t="s">
        <v>454</v>
      </c>
      <c r="BM250" s="145" t="s">
        <v>7002</v>
      </c>
    </row>
    <row r="251" spans="2:65" s="1" customFormat="1" ht="11.25">
      <c r="B251" s="33"/>
      <c r="D251" s="147" t="s">
        <v>366</v>
      </c>
      <c r="F251" s="148" t="s">
        <v>3919</v>
      </c>
      <c r="I251" s="149"/>
      <c r="L251" s="33"/>
      <c r="M251" s="150"/>
      <c r="T251" s="54"/>
      <c r="AT251" s="18" t="s">
        <v>366</v>
      </c>
      <c r="AU251" s="18" t="s">
        <v>90</v>
      </c>
    </row>
    <row r="252" spans="2:65" s="13" customFormat="1" ht="11.25">
      <c r="B252" s="158"/>
      <c r="D252" s="152" t="s">
        <v>368</v>
      </c>
      <c r="E252" s="159" t="s">
        <v>19</v>
      </c>
      <c r="F252" s="160" t="s">
        <v>84</v>
      </c>
      <c r="H252" s="161">
        <v>1</v>
      </c>
      <c r="I252" s="162"/>
      <c r="L252" s="158"/>
      <c r="M252" s="163"/>
      <c r="T252" s="164"/>
      <c r="AT252" s="159" t="s">
        <v>368</v>
      </c>
      <c r="AU252" s="159" t="s">
        <v>90</v>
      </c>
      <c r="AV252" s="13" t="s">
        <v>90</v>
      </c>
      <c r="AW252" s="13" t="s">
        <v>36</v>
      </c>
      <c r="AX252" s="13" t="s">
        <v>84</v>
      </c>
      <c r="AY252" s="159" t="s">
        <v>358</v>
      </c>
    </row>
    <row r="253" spans="2:65" s="1" customFormat="1" ht="37.9" customHeight="1">
      <c r="B253" s="33"/>
      <c r="C253" s="134" t="s">
        <v>821</v>
      </c>
      <c r="D253" s="134" t="s">
        <v>360</v>
      </c>
      <c r="E253" s="135" t="s">
        <v>3920</v>
      </c>
      <c r="F253" s="136" t="s">
        <v>3921</v>
      </c>
      <c r="G253" s="137" t="s">
        <v>504</v>
      </c>
      <c r="H253" s="138">
        <v>9</v>
      </c>
      <c r="I253" s="139"/>
      <c r="J253" s="140">
        <f>ROUND(I253*H253,2)</f>
        <v>0</v>
      </c>
      <c r="K253" s="136" t="s">
        <v>402</v>
      </c>
      <c r="L253" s="33"/>
      <c r="M253" s="141" t="s">
        <v>19</v>
      </c>
      <c r="N253" s="142" t="s">
        <v>49</v>
      </c>
      <c r="P253" s="143">
        <f>O253*H253</f>
        <v>0</v>
      </c>
      <c r="Q253" s="143">
        <v>1.1900000000000001E-3</v>
      </c>
      <c r="R253" s="143">
        <f>Q253*H253</f>
        <v>1.0710000000000001E-2</v>
      </c>
      <c r="S253" s="143">
        <v>0</v>
      </c>
      <c r="T253" s="144">
        <f>S253*H253</f>
        <v>0</v>
      </c>
      <c r="AR253" s="145" t="s">
        <v>454</v>
      </c>
      <c r="AT253" s="145" t="s">
        <v>360</v>
      </c>
      <c r="AU253" s="145" t="s">
        <v>90</v>
      </c>
      <c r="AY253" s="18" t="s">
        <v>358</v>
      </c>
      <c r="BE253" s="146">
        <f>IF(N253="základní",J253,0)</f>
        <v>0</v>
      </c>
      <c r="BF253" s="146">
        <f>IF(N253="snížená",J253,0)</f>
        <v>0</v>
      </c>
      <c r="BG253" s="146">
        <f>IF(N253="zákl. přenesená",J253,0)</f>
        <v>0</v>
      </c>
      <c r="BH253" s="146">
        <f>IF(N253="sníž. přenesená",J253,0)</f>
        <v>0</v>
      </c>
      <c r="BI253" s="146">
        <f>IF(N253="nulová",J253,0)</f>
        <v>0</v>
      </c>
      <c r="BJ253" s="18" t="s">
        <v>90</v>
      </c>
      <c r="BK253" s="146">
        <f>ROUND(I253*H253,2)</f>
        <v>0</v>
      </c>
      <c r="BL253" s="18" t="s">
        <v>454</v>
      </c>
      <c r="BM253" s="145" t="s">
        <v>7003</v>
      </c>
    </row>
    <row r="254" spans="2:65" s="1" customFormat="1" ht="11.25">
      <c r="B254" s="33"/>
      <c r="D254" s="147" t="s">
        <v>366</v>
      </c>
      <c r="F254" s="148" t="s">
        <v>3923</v>
      </c>
      <c r="I254" s="149"/>
      <c r="L254" s="33"/>
      <c r="M254" s="150"/>
      <c r="T254" s="54"/>
      <c r="AT254" s="18" t="s">
        <v>366</v>
      </c>
      <c r="AU254" s="18" t="s">
        <v>90</v>
      </c>
    </row>
    <row r="255" spans="2:65" s="13" customFormat="1" ht="11.25">
      <c r="B255" s="158"/>
      <c r="D255" s="152" t="s">
        <v>368</v>
      </c>
      <c r="E255" s="159" t="s">
        <v>19</v>
      </c>
      <c r="F255" s="160" t="s">
        <v>7004</v>
      </c>
      <c r="H255" s="161">
        <v>9</v>
      </c>
      <c r="I255" s="162"/>
      <c r="L255" s="158"/>
      <c r="M255" s="163"/>
      <c r="T255" s="164"/>
      <c r="AT255" s="159" t="s">
        <v>368</v>
      </c>
      <c r="AU255" s="159" t="s">
        <v>90</v>
      </c>
      <c r="AV255" s="13" t="s">
        <v>90</v>
      </c>
      <c r="AW255" s="13" t="s">
        <v>36</v>
      </c>
      <c r="AX255" s="13" t="s">
        <v>84</v>
      </c>
      <c r="AY255" s="159" t="s">
        <v>358</v>
      </c>
    </row>
    <row r="256" spans="2:65" s="1" customFormat="1" ht="37.9" customHeight="1">
      <c r="B256" s="33"/>
      <c r="C256" s="134" t="s">
        <v>826</v>
      </c>
      <c r="D256" s="134" t="s">
        <v>360</v>
      </c>
      <c r="E256" s="135" t="s">
        <v>3925</v>
      </c>
      <c r="F256" s="136" t="s">
        <v>3926</v>
      </c>
      <c r="G256" s="137" t="s">
        <v>504</v>
      </c>
      <c r="H256" s="138">
        <v>4</v>
      </c>
      <c r="I256" s="139"/>
      <c r="J256" s="140">
        <f>ROUND(I256*H256,2)</f>
        <v>0</v>
      </c>
      <c r="K256" s="136" t="s">
        <v>402</v>
      </c>
      <c r="L256" s="33"/>
      <c r="M256" s="141" t="s">
        <v>19</v>
      </c>
      <c r="N256" s="142" t="s">
        <v>49</v>
      </c>
      <c r="P256" s="143">
        <f>O256*H256</f>
        <v>0</v>
      </c>
      <c r="Q256" s="143">
        <v>5.2999999999999998E-4</v>
      </c>
      <c r="R256" s="143">
        <f>Q256*H256</f>
        <v>2.1199999999999999E-3</v>
      </c>
      <c r="S256" s="143">
        <v>0</v>
      </c>
      <c r="T256" s="144">
        <f>S256*H256</f>
        <v>0</v>
      </c>
      <c r="AR256" s="145" t="s">
        <v>454</v>
      </c>
      <c r="AT256" s="145" t="s">
        <v>360</v>
      </c>
      <c r="AU256" s="145" t="s">
        <v>90</v>
      </c>
      <c r="AY256" s="18" t="s">
        <v>358</v>
      </c>
      <c r="BE256" s="146">
        <f>IF(N256="základní",J256,0)</f>
        <v>0</v>
      </c>
      <c r="BF256" s="146">
        <f>IF(N256="snížená",J256,0)</f>
        <v>0</v>
      </c>
      <c r="BG256" s="146">
        <f>IF(N256="zákl. přenesená",J256,0)</f>
        <v>0</v>
      </c>
      <c r="BH256" s="146">
        <f>IF(N256="sníž. přenesená",J256,0)</f>
        <v>0</v>
      </c>
      <c r="BI256" s="146">
        <f>IF(N256="nulová",J256,0)</f>
        <v>0</v>
      </c>
      <c r="BJ256" s="18" t="s">
        <v>90</v>
      </c>
      <c r="BK256" s="146">
        <f>ROUND(I256*H256,2)</f>
        <v>0</v>
      </c>
      <c r="BL256" s="18" t="s">
        <v>454</v>
      </c>
      <c r="BM256" s="145" t="s">
        <v>7005</v>
      </c>
    </row>
    <row r="257" spans="2:65" s="1" customFormat="1" ht="11.25">
      <c r="B257" s="33"/>
      <c r="D257" s="147" t="s">
        <v>366</v>
      </c>
      <c r="F257" s="148" t="s">
        <v>3928</v>
      </c>
      <c r="I257" s="149"/>
      <c r="L257" s="33"/>
      <c r="M257" s="150"/>
      <c r="T257" s="54"/>
      <c r="AT257" s="18" t="s">
        <v>366</v>
      </c>
      <c r="AU257" s="18" t="s">
        <v>90</v>
      </c>
    </row>
    <row r="258" spans="2:65" s="13" customFormat="1" ht="11.25">
      <c r="B258" s="158"/>
      <c r="D258" s="152" t="s">
        <v>368</v>
      </c>
      <c r="E258" s="159" t="s">
        <v>19</v>
      </c>
      <c r="F258" s="160" t="s">
        <v>3388</v>
      </c>
      <c r="H258" s="161">
        <v>4</v>
      </c>
      <c r="I258" s="162"/>
      <c r="L258" s="158"/>
      <c r="M258" s="163"/>
      <c r="T258" s="164"/>
      <c r="AT258" s="159" t="s">
        <v>368</v>
      </c>
      <c r="AU258" s="159" t="s">
        <v>90</v>
      </c>
      <c r="AV258" s="13" t="s">
        <v>90</v>
      </c>
      <c r="AW258" s="13" t="s">
        <v>36</v>
      </c>
      <c r="AX258" s="13" t="s">
        <v>84</v>
      </c>
      <c r="AY258" s="159" t="s">
        <v>358</v>
      </c>
    </row>
    <row r="259" spans="2:65" s="1" customFormat="1" ht="44.25" customHeight="1">
      <c r="B259" s="33"/>
      <c r="C259" s="134" t="s">
        <v>831</v>
      </c>
      <c r="D259" s="134" t="s">
        <v>360</v>
      </c>
      <c r="E259" s="135" t="s">
        <v>3929</v>
      </c>
      <c r="F259" s="136" t="s">
        <v>3930</v>
      </c>
      <c r="G259" s="137" t="s">
        <v>504</v>
      </c>
      <c r="H259" s="138">
        <v>1</v>
      </c>
      <c r="I259" s="139"/>
      <c r="J259" s="140">
        <f>ROUND(I259*H259,2)</f>
        <v>0</v>
      </c>
      <c r="K259" s="136" t="s">
        <v>402</v>
      </c>
      <c r="L259" s="33"/>
      <c r="M259" s="141" t="s">
        <v>19</v>
      </c>
      <c r="N259" s="142" t="s">
        <v>49</v>
      </c>
      <c r="P259" s="143">
        <f>O259*H259</f>
        <v>0</v>
      </c>
      <c r="Q259" s="143">
        <v>1.47E-3</v>
      </c>
      <c r="R259" s="143">
        <f>Q259*H259</f>
        <v>1.47E-3</v>
      </c>
      <c r="S259" s="143">
        <v>0</v>
      </c>
      <c r="T259" s="144">
        <f>S259*H259</f>
        <v>0</v>
      </c>
      <c r="AR259" s="145" t="s">
        <v>454</v>
      </c>
      <c r="AT259" s="145" t="s">
        <v>360</v>
      </c>
      <c r="AU259" s="145" t="s">
        <v>90</v>
      </c>
      <c r="AY259" s="18" t="s">
        <v>358</v>
      </c>
      <c r="BE259" s="146">
        <f>IF(N259="základní",J259,0)</f>
        <v>0</v>
      </c>
      <c r="BF259" s="146">
        <f>IF(N259="snížená",J259,0)</f>
        <v>0</v>
      </c>
      <c r="BG259" s="146">
        <f>IF(N259="zákl. přenesená",J259,0)</f>
        <v>0</v>
      </c>
      <c r="BH259" s="146">
        <f>IF(N259="sníž. přenesená",J259,0)</f>
        <v>0</v>
      </c>
      <c r="BI259" s="146">
        <f>IF(N259="nulová",J259,0)</f>
        <v>0</v>
      </c>
      <c r="BJ259" s="18" t="s">
        <v>90</v>
      </c>
      <c r="BK259" s="146">
        <f>ROUND(I259*H259,2)</f>
        <v>0</v>
      </c>
      <c r="BL259" s="18" t="s">
        <v>454</v>
      </c>
      <c r="BM259" s="145" t="s">
        <v>7006</v>
      </c>
    </row>
    <row r="260" spans="2:65" s="1" customFormat="1" ht="11.25">
      <c r="B260" s="33"/>
      <c r="D260" s="147" t="s">
        <v>366</v>
      </c>
      <c r="F260" s="148" t="s">
        <v>3932</v>
      </c>
      <c r="I260" s="149"/>
      <c r="L260" s="33"/>
      <c r="M260" s="150"/>
      <c r="T260" s="54"/>
      <c r="AT260" s="18" t="s">
        <v>366</v>
      </c>
      <c r="AU260" s="18" t="s">
        <v>90</v>
      </c>
    </row>
    <row r="261" spans="2:65" s="13" customFormat="1" ht="11.25">
      <c r="B261" s="158"/>
      <c r="D261" s="152" t="s">
        <v>368</v>
      </c>
      <c r="E261" s="159" t="s">
        <v>19</v>
      </c>
      <c r="F261" s="160" t="s">
        <v>84</v>
      </c>
      <c r="H261" s="161">
        <v>1</v>
      </c>
      <c r="I261" s="162"/>
      <c r="L261" s="158"/>
      <c r="M261" s="163"/>
      <c r="T261" s="164"/>
      <c r="AT261" s="159" t="s">
        <v>368</v>
      </c>
      <c r="AU261" s="159" t="s">
        <v>90</v>
      </c>
      <c r="AV261" s="13" t="s">
        <v>90</v>
      </c>
      <c r="AW261" s="13" t="s">
        <v>36</v>
      </c>
      <c r="AX261" s="13" t="s">
        <v>84</v>
      </c>
      <c r="AY261" s="159" t="s">
        <v>358</v>
      </c>
    </row>
    <row r="262" spans="2:65" s="1" customFormat="1" ht="37.9" customHeight="1">
      <c r="B262" s="33"/>
      <c r="C262" s="134" t="s">
        <v>838</v>
      </c>
      <c r="D262" s="134" t="s">
        <v>360</v>
      </c>
      <c r="E262" s="135" t="s">
        <v>3933</v>
      </c>
      <c r="F262" s="136" t="s">
        <v>3934</v>
      </c>
      <c r="G262" s="137" t="s">
        <v>504</v>
      </c>
      <c r="H262" s="138">
        <v>2</v>
      </c>
      <c r="I262" s="139"/>
      <c r="J262" s="140">
        <f>ROUND(I262*H262,2)</f>
        <v>0</v>
      </c>
      <c r="K262" s="136" t="s">
        <v>402</v>
      </c>
      <c r="L262" s="33"/>
      <c r="M262" s="141" t="s">
        <v>19</v>
      </c>
      <c r="N262" s="142" t="s">
        <v>49</v>
      </c>
      <c r="P262" s="143">
        <f>O262*H262</f>
        <v>0</v>
      </c>
      <c r="Q262" s="143">
        <v>1.47E-3</v>
      </c>
      <c r="R262" s="143">
        <f>Q262*H262</f>
        <v>2.9399999999999999E-3</v>
      </c>
      <c r="S262" s="143">
        <v>0</v>
      </c>
      <c r="T262" s="144">
        <f>S262*H262</f>
        <v>0</v>
      </c>
      <c r="AR262" s="145" t="s">
        <v>454</v>
      </c>
      <c r="AT262" s="145" t="s">
        <v>360</v>
      </c>
      <c r="AU262" s="145" t="s">
        <v>90</v>
      </c>
      <c r="AY262" s="18" t="s">
        <v>358</v>
      </c>
      <c r="BE262" s="146">
        <f>IF(N262="základní",J262,0)</f>
        <v>0</v>
      </c>
      <c r="BF262" s="146">
        <f>IF(N262="snížená",J262,0)</f>
        <v>0</v>
      </c>
      <c r="BG262" s="146">
        <f>IF(N262="zákl. přenesená",J262,0)</f>
        <v>0</v>
      </c>
      <c r="BH262" s="146">
        <f>IF(N262="sníž. přenesená",J262,0)</f>
        <v>0</v>
      </c>
      <c r="BI262" s="146">
        <f>IF(N262="nulová",J262,0)</f>
        <v>0</v>
      </c>
      <c r="BJ262" s="18" t="s">
        <v>90</v>
      </c>
      <c r="BK262" s="146">
        <f>ROUND(I262*H262,2)</f>
        <v>0</v>
      </c>
      <c r="BL262" s="18" t="s">
        <v>454</v>
      </c>
      <c r="BM262" s="145" t="s">
        <v>7007</v>
      </c>
    </row>
    <row r="263" spans="2:65" s="1" customFormat="1" ht="11.25">
      <c r="B263" s="33"/>
      <c r="D263" s="147" t="s">
        <v>366</v>
      </c>
      <c r="F263" s="148" t="s">
        <v>3936</v>
      </c>
      <c r="I263" s="149"/>
      <c r="L263" s="33"/>
      <c r="M263" s="150"/>
      <c r="T263" s="54"/>
      <c r="AT263" s="18" t="s">
        <v>366</v>
      </c>
      <c r="AU263" s="18" t="s">
        <v>90</v>
      </c>
    </row>
    <row r="264" spans="2:65" s="13" customFormat="1" ht="11.25">
      <c r="B264" s="158"/>
      <c r="D264" s="152" t="s">
        <v>368</v>
      </c>
      <c r="E264" s="159" t="s">
        <v>19</v>
      </c>
      <c r="F264" s="160" t="s">
        <v>90</v>
      </c>
      <c r="H264" s="161">
        <v>2</v>
      </c>
      <c r="I264" s="162"/>
      <c r="L264" s="158"/>
      <c r="M264" s="163"/>
      <c r="T264" s="164"/>
      <c r="AT264" s="159" t="s">
        <v>368</v>
      </c>
      <c r="AU264" s="159" t="s">
        <v>90</v>
      </c>
      <c r="AV264" s="13" t="s">
        <v>90</v>
      </c>
      <c r="AW264" s="13" t="s">
        <v>36</v>
      </c>
      <c r="AX264" s="13" t="s">
        <v>84</v>
      </c>
      <c r="AY264" s="159" t="s">
        <v>358</v>
      </c>
    </row>
    <row r="265" spans="2:65" s="1" customFormat="1" ht="24.2" customHeight="1">
      <c r="B265" s="33"/>
      <c r="C265" s="134" t="s">
        <v>862</v>
      </c>
      <c r="D265" s="134" t="s">
        <v>360</v>
      </c>
      <c r="E265" s="135" t="s">
        <v>3937</v>
      </c>
      <c r="F265" s="136" t="s">
        <v>3938</v>
      </c>
      <c r="G265" s="137" t="s">
        <v>504</v>
      </c>
      <c r="H265" s="138">
        <v>1</v>
      </c>
      <c r="I265" s="139"/>
      <c r="J265" s="140">
        <f>ROUND(I265*H265,2)</f>
        <v>0</v>
      </c>
      <c r="K265" s="136" t="s">
        <v>3182</v>
      </c>
      <c r="L265" s="33"/>
      <c r="M265" s="141" t="s">
        <v>19</v>
      </c>
      <c r="N265" s="142" t="s">
        <v>49</v>
      </c>
      <c r="P265" s="143">
        <f>O265*H265</f>
        <v>0</v>
      </c>
      <c r="Q265" s="143">
        <v>0</v>
      </c>
      <c r="R265" s="143">
        <f>Q265*H265</f>
        <v>0</v>
      </c>
      <c r="S265" s="143">
        <v>0</v>
      </c>
      <c r="T265" s="144">
        <f>S265*H265</f>
        <v>0</v>
      </c>
      <c r="AR265" s="145" t="s">
        <v>454</v>
      </c>
      <c r="AT265" s="145" t="s">
        <v>360</v>
      </c>
      <c r="AU265" s="145" t="s">
        <v>90</v>
      </c>
      <c r="AY265" s="18" t="s">
        <v>358</v>
      </c>
      <c r="BE265" s="146">
        <f>IF(N265="základní",J265,0)</f>
        <v>0</v>
      </c>
      <c r="BF265" s="146">
        <f>IF(N265="snížená",J265,0)</f>
        <v>0</v>
      </c>
      <c r="BG265" s="146">
        <f>IF(N265="zákl. přenesená",J265,0)</f>
        <v>0</v>
      </c>
      <c r="BH265" s="146">
        <f>IF(N265="sníž. přenesená",J265,0)</f>
        <v>0</v>
      </c>
      <c r="BI265" s="146">
        <f>IF(N265="nulová",J265,0)</f>
        <v>0</v>
      </c>
      <c r="BJ265" s="18" t="s">
        <v>90</v>
      </c>
      <c r="BK265" s="146">
        <f>ROUND(I265*H265,2)</f>
        <v>0</v>
      </c>
      <c r="BL265" s="18" t="s">
        <v>454</v>
      </c>
      <c r="BM265" s="145" t="s">
        <v>7008</v>
      </c>
    </row>
    <row r="266" spans="2:65" s="13" customFormat="1" ht="11.25">
      <c r="B266" s="158"/>
      <c r="D266" s="152" t="s">
        <v>368</v>
      </c>
      <c r="E266" s="159" t="s">
        <v>19</v>
      </c>
      <c r="F266" s="160" t="s">
        <v>84</v>
      </c>
      <c r="H266" s="161">
        <v>1</v>
      </c>
      <c r="I266" s="162"/>
      <c r="L266" s="158"/>
      <c r="M266" s="163"/>
      <c r="T266" s="164"/>
      <c r="AT266" s="159" t="s">
        <v>368</v>
      </c>
      <c r="AU266" s="159" t="s">
        <v>90</v>
      </c>
      <c r="AV266" s="13" t="s">
        <v>90</v>
      </c>
      <c r="AW266" s="13" t="s">
        <v>36</v>
      </c>
      <c r="AX266" s="13" t="s">
        <v>84</v>
      </c>
      <c r="AY266" s="159" t="s">
        <v>358</v>
      </c>
    </row>
    <row r="267" spans="2:65" s="1" customFormat="1" ht="24.2" customHeight="1">
      <c r="B267" s="33"/>
      <c r="C267" s="134" t="s">
        <v>886</v>
      </c>
      <c r="D267" s="134" t="s">
        <v>360</v>
      </c>
      <c r="E267" s="135" t="s">
        <v>3961</v>
      </c>
      <c r="F267" s="136" t="s">
        <v>3962</v>
      </c>
      <c r="G267" s="137" t="s">
        <v>1498</v>
      </c>
      <c r="H267" s="189"/>
      <c r="I267" s="139"/>
      <c r="J267" s="140">
        <f>ROUND(I267*H267,2)</f>
        <v>0</v>
      </c>
      <c r="K267" s="136" t="s">
        <v>402</v>
      </c>
      <c r="L267" s="33"/>
      <c r="M267" s="141" t="s">
        <v>19</v>
      </c>
      <c r="N267" s="142" t="s">
        <v>49</v>
      </c>
      <c r="P267" s="143">
        <f>O267*H267</f>
        <v>0</v>
      </c>
      <c r="Q267" s="143">
        <v>0</v>
      </c>
      <c r="R267" s="143">
        <f>Q267*H267</f>
        <v>0</v>
      </c>
      <c r="S267" s="143">
        <v>0</v>
      </c>
      <c r="T267" s="144">
        <f>S267*H267</f>
        <v>0</v>
      </c>
      <c r="AR267" s="145" t="s">
        <v>454</v>
      </c>
      <c r="AT267" s="145" t="s">
        <v>360</v>
      </c>
      <c r="AU267" s="145" t="s">
        <v>90</v>
      </c>
      <c r="AY267" s="18" t="s">
        <v>358</v>
      </c>
      <c r="BE267" s="146">
        <f>IF(N267="základní",J267,0)</f>
        <v>0</v>
      </c>
      <c r="BF267" s="146">
        <f>IF(N267="snížená",J267,0)</f>
        <v>0</v>
      </c>
      <c r="BG267" s="146">
        <f>IF(N267="zákl. přenesená",J267,0)</f>
        <v>0</v>
      </c>
      <c r="BH267" s="146">
        <f>IF(N267="sníž. přenesená",J267,0)</f>
        <v>0</v>
      </c>
      <c r="BI267" s="146">
        <f>IF(N267="nulová",J267,0)</f>
        <v>0</v>
      </c>
      <c r="BJ267" s="18" t="s">
        <v>90</v>
      </c>
      <c r="BK267" s="146">
        <f>ROUND(I267*H267,2)</f>
        <v>0</v>
      </c>
      <c r="BL267" s="18" t="s">
        <v>454</v>
      </c>
      <c r="BM267" s="145" t="s">
        <v>7009</v>
      </c>
    </row>
    <row r="268" spans="2:65" s="1" customFormat="1" ht="11.25">
      <c r="B268" s="33"/>
      <c r="D268" s="147" t="s">
        <v>366</v>
      </c>
      <c r="F268" s="148" t="s">
        <v>3964</v>
      </c>
      <c r="I268" s="149"/>
      <c r="L268" s="33"/>
      <c r="M268" s="150"/>
      <c r="T268" s="54"/>
      <c r="AT268" s="18" t="s">
        <v>366</v>
      </c>
      <c r="AU268" s="18" t="s">
        <v>90</v>
      </c>
    </row>
    <row r="269" spans="2:65" s="1" customFormat="1" ht="24.2" customHeight="1">
      <c r="B269" s="33"/>
      <c r="C269" s="134" t="s">
        <v>891</v>
      </c>
      <c r="D269" s="134" t="s">
        <v>360</v>
      </c>
      <c r="E269" s="135" t="s">
        <v>3965</v>
      </c>
      <c r="F269" s="136" t="s">
        <v>3966</v>
      </c>
      <c r="G269" s="137" t="s">
        <v>1498</v>
      </c>
      <c r="H269" s="189"/>
      <c r="I269" s="139"/>
      <c r="J269" s="140">
        <f>ROUND(I269*H269,2)</f>
        <v>0</v>
      </c>
      <c r="K269" s="136" t="s">
        <v>402</v>
      </c>
      <c r="L269" s="33"/>
      <c r="M269" s="141" t="s">
        <v>19</v>
      </c>
      <c r="N269" s="142" t="s">
        <v>49</v>
      </c>
      <c r="P269" s="143">
        <f>O269*H269</f>
        <v>0</v>
      </c>
      <c r="Q269" s="143">
        <v>0</v>
      </c>
      <c r="R269" s="143">
        <f>Q269*H269</f>
        <v>0</v>
      </c>
      <c r="S269" s="143">
        <v>0</v>
      </c>
      <c r="T269" s="144">
        <f>S269*H269</f>
        <v>0</v>
      </c>
      <c r="AR269" s="145" t="s">
        <v>454</v>
      </c>
      <c r="AT269" s="145" t="s">
        <v>360</v>
      </c>
      <c r="AU269" s="145" t="s">
        <v>90</v>
      </c>
      <c r="AY269" s="18" t="s">
        <v>358</v>
      </c>
      <c r="BE269" s="146">
        <f>IF(N269="základní",J269,0)</f>
        <v>0</v>
      </c>
      <c r="BF269" s="146">
        <f>IF(N269="snížená",J269,0)</f>
        <v>0</v>
      </c>
      <c r="BG269" s="146">
        <f>IF(N269="zákl. přenesená",J269,0)</f>
        <v>0</v>
      </c>
      <c r="BH269" s="146">
        <f>IF(N269="sníž. přenesená",J269,0)</f>
        <v>0</v>
      </c>
      <c r="BI269" s="146">
        <f>IF(N269="nulová",J269,0)</f>
        <v>0</v>
      </c>
      <c r="BJ269" s="18" t="s">
        <v>90</v>
      </c>
      <c r="BK269" s="146">
        <f>ROUND(I269*H269,2)</f>
        <v>0</v>
      </c>
      <c r="BL269" s="18" t="s">
        <v>454</v>
      </c>
      <c r="BM269" s="145" t="s">
        <v>7010</v>
      </c>
    </row>
    <row r="270" spans="2:65" s="1" customFormat="1" ht="11.25">
      <c r="B270" s="33"/>
      <c r="D270" s="147" t="s">
        <v>366</v>
      </c>
      <c r="F270" s="148" t="s">
        <v>3968</v>
      </c>
      <c r="I270" s="149"/>
      <c r="L270" s="33"/>
      <c r="M270" s="150"/>
      <c r="T270" s="54"/>
      <c r="AT270" s="18" t="s">
        <v>366</v>
      </c>
      <c r="AU270" s="18" t="s">
        <v>90</v>
      </c>
    </row>
    <row r="271" spans="2:65" s="11" customFormat="1" ht="22.9" customHeight="1">
      <c r="B271" s="122"/>
      <c r="D271" s="123" t="s">
        <v>76</v>
      </c>
      <c r="E271" s="132" t="s">
        <v>3969</v>
      </c>
      <c r="F271" s="132" t="s">
        <v>3970</v>
      </c>
      <c r="I271" s="125"/>
      <c r="J271" s="133">
        <f>BK271</f>
        <v>0</v>
      </c>
      <c r="L271" s="122"/>
      <c r="M271" s="127"/>
      <c r="P271" s="128">
        <f>SUM(P272:P314)</f>
        <v>0</v>
      </c>
      <c r="R271" s="128">
        <f>SUM(R272:R314)</f>
        <v>0.97693999999999992</v>
      </c>
      <c r="T271" s="129">
        <f>SUM(T272:T314)</f>
        <v>0</v>
      </c>
      <c r="AR271" s="123" t="s">
        <v>90</v>
      </c>
      <c r="AT271" s="130" t="s">
        <v>76</v>
      </c>
      <c r="AU271" s="130" t="s">
        <v>84</v>
      </c>
      <c r="AY271" s="123" t="s">
        <v>358</v>
      </c>
      <c r="BK271" s="131">
        <f>SUM(BK272:BK314)</f>
        <v>0</v>
      </c>
    </row>
    <row r="272" spans="2:65" s="1" customFormat="1" ht="24.2" customHeight="1">
      <c r="B272" s="33"/>
      <c r="C272" s="134" t="s">
        <v>898</v>
      </c>
      <c r="D272" s="134" t="s">
        <v>360</v>
      </c>
      <c r="E272" s="135" t="s">
        <v>4012</v>
      </c>
      <c r="F272" s="136" t="s">
        <v>4013</v>
      </c>
      <c r="G272" s="137" t="s">
        <v>504</v>
      </c>
      <c r="H272" s="138">
        <v>26</v>
      </c>
      <c r="I272" s="139"/>
      <c r="J272" s="140">
        <f>ROUND(I272*H272,2)</f>
        <v>0</v>
      </c>
      <c r="K272" s="136" t="s">
        <v>402</v>
      </c>
      <c r="L272" s="33"/>
      <c r="M272" s="141" t="s">
        <v>19</v>
      </c>
      <c r="N272" s="142" t="s">
        <v>49</v>
      </c>
      <c r="P272" s="143">
        <f>O272*H272</f>
        <v>0</v>
      </c>
      <c r="Q272" s="143">
        <v>0</v>
      </c>
      <c r="R272" s="143">
        <f>Q272*H272</f>
        <v>0</v>
      </c>
      <c r="S272" s="143">
        <v>0</v>
      </c>
      <c r="T272" s="144">
        <f>S272*H272</f>
        <v>0</v>
      </c>
      <c r="AR272" s="145" t="s">
        <v>454</v>
      </c>
      <c r="AT272" s="145" t="s">
        <v>360</v>
      </c>
      <c r="AU272" s="145" t="s">
        <v>90</v>
      </c>
      <c r="AY272" s="18" t="s">
        <v>358</v>
      </c>
      <c r="BE272" s="146">
        <f>IF(N272="základní",J272,0)</f>
        <v>0</v>
      </c>
      <c r="BF272" s="146">
        <f>IF(N272="snížená",J272,0)</f>
        <v>0</v>
      </c>
      <c r="BG272" s="146">
        <f>IF(N272="zákl. přenesená",J272,0)</f>
        <v>0</v>
      </c>
      <c r="BH272" s="146">
        <f>IF(N272="sníž. přenesená",J272,0)</f>
        <v>0</v>
      </c>
      <c r="BI272" s="146">
        <f>IF(N272="nulová",J272,0)</f>
        <v>0</v>
      </c>
      <c r="BJ272" s="18" t="s">
        <v>90</v>
      </c>
      <c r="BK272" s="146">
        <f>ROUND(I272*H272,2)</f>
        <v>0</v>
      </c>
      <c r="BL272" s="18" t="s">
        <v>454</v>
      </c>
      <c r="BM272" s="145" t="s">
        <v>7011</v>
      </c>
    </row>
    <row r="273" spans="2:65" s="1" customFormat="1" ht="11.25">
      <c r="B273" s="33"/>
      <c r="D273" s="147" t="s">
        <v>366</v>
      </c>
      <c r="F273" s="148" t="s">
        <v>4015</v>
      </c>
      <c r="I273" s="149"/>
      <c r="L273" s="33"/>
      <c r="M273" s="150"/>
      <c r="T273" s="54"/>
      <c r="AT273" s="18" t="s">
        <v>366</v>
      </c>
      <c r="AU273" s="18" t="s">
        <v>90</v>
      </c>
    </row>
    <row r="274" spans="2:65" s="13" customFormat="1" ht="11.25">
      <c r="B274" s="158"/>
      <c r="D274" s="152" t="s">
        <v>368</v>
      </c>
      <c r="E274" s="159" t="s">
        <v>19</v>
      </c>
      <c r="F274" s="160" t="s">
        <v>521</v>
      </c>
      <c r="H274" s="161">
        <v>26</v>
      </c>
      <c r="I274" s="162"/>
      <c r="L274" s="158"/>
      <c r="M274" s="163"/>
      <c r="T274" s="164"/>
      <c r="AT274" s="159" t="s">
        <v>368</v>
      </c>
      <c r="AU274" s="159" t="s">
        <v>90</v>
      </c>
      <c r="AV274" s="13" t="s">
        <v>90</v>
      </c>
      <c r="AW274" s="13" t="s">
        <v>36</v>
      </c>
      <c r="AX274" s="13" t="s">
        <v>84</v>
      </c>
      <c r="AY274" s="159" t="s">
        <v>358</v>
      </c>
    </row>
    <row r="275" spans="2:65" s="1" customFormat="1" ht="49.15" customHeight="1">
      <c r="B275" s="33"/>
      <c r="C275" s="179" t="s">
        <v>903</v>
      </c>
      <c r="D275" s="179" t="s">
        <v>440</v>
      </c>
      <c r="E275" s="180" t="s">
        <v>7012</v>
      </c>
      <c r="F275" s="181" t="s">
        <v>3972</v>
      </c>
      <c r="G275" s="182" t="s">
        <v>504</v>
      </c>
      <c r="H275" s="183">
        <v>6</v>
      </c>
      <c r="I275" s="184"/>
      <c r="J275" s="185">
        <f>ROUND(I275*H275,2)</f>
        <v>0</v>
      </c>
      <c r="K275" s="181" t="s">
        <v>7013</v>
      </c>
      <c r="L275" s="186"/>
      <c r="M275" s="187" t="s">
        <v>19</v>
      </c>
      <c r="N275" s="188" t="s">
        <v>49</v>
      </c>
      <c r="P275" s="143">
        <f>O275*H275</f>
        <v>0</v>
      </c>
      <c r="Q275" s="143">
        <v>1.434E-2</v>
      </c>
      <c r="R275" s="143">
        <f>Q275*H275</f>
        <v>8.6040000000000005E-2</v>
      </c>
      <c r="S275" s="143">
        <v>0</v>
      </c>
      <c r="T275" s="144">
        <f>S275*H275</f>
        <v>0</v>
      </c>
      <c r="AR275" s="145" t="s">
        <v>558</v>
      </c>
      <c r="AT275" s="145" t="s">
        <v>440</v>
      </c>
      <c r="AU275" s="145" t="s">
        <v>90</v>
      </c>
      <c r="AY275" s="18" t="s">
        <v>358</v>
      </c>
      <c r="BE275" s="146">
        <f>IF(N275="základní",J275,0)</f>
        <v>0</v>
      </c>
      <c r="BF275" s="146">
        <f>IF(N275="snížená",J275,0)</f>
        <v>0</v>
      </c>
      <c r="BG275" s="146">
        <f>IF(N275="zákl. přenesená",J275,0)</f>
        <v>0</v>
      </c>
      <c r="BH275" s="146">
        <f>IF(N275="sníž. přenesená",J275,0)</f>
        <v>0</v>
      </c>
      <c r="BI275" s="146">
        <f>IF(N275="nulová",J275,0)</f>
        <v>0</v>
      </c>
      <c r="BJ275" s="18" t="s">
        <v>90</v>
      </c>
      <c r="BK275" s="146">
        <f>ROUND(I275*H275,2)</f>
        <v>0</v>
      </c>
      <c r="BL275" s="18" t="s">
        <v>454</v>
      </c>
      <c r="BM275" s="145" t="s">
        <v>7014</v>
      </c>
    </row>
    <row r="276" spans="2:65" s="13" customFormat="1" ht="11.25">
      <c r="B276" s="158"/>
      <c r="D276" s="152" t="s">
        <v>368</v>
      </c>
      <c r="E276" s="159" t="s">
        <v>19</v>
      </c>
      <c r="F276" s="160" t="s">
        <v>394</v>
      </c>
      <c r="H276" s="161">
        <v>6</v>
      </c>
      <c r="I276" s="162"/>
      <c r="L276" s="158"/>
      <c r="M276" s="163"/>
      <c r="T276" s="164"/>
      <c r="AT276" s="159" t="s">
        <v>368</v>
      </c>
      <c r="AU276" s="159" t="s">
        <v>90</v>
      </c>
      <c r="AV276" s="13" t="s">
        <v>90</v>
      </c>
      <c r="AW276" s="13" t="s">
        <v>36</v>
      </c>
      <c r="AX276" s="13" t="s">
        <v>84</v>
      </c>
      <c r="AY276" s="159" t="s">
        <v>358</v>
      </c>
    </row>
    <row r="277" spans="2:65" s="1" customFormat="1" ht="37.9" customHeight="1">
      <c r="B277" s="33"/>
      <c r="C277" s="134" t="s">
        <v>908</v>
      </c>
      <c r="D277" s="134" t="s">
        <v>360</v>
      </c>
      <c r="E277" s="135" t="s">
        <v>7015</v>
      </c>
      <c r="F277" s="136" t="s">
        <v>3975</v>
      </c>
      <c r="G277" s="137" t="s">
        <v>504</v>
      </c>
      <c r="H277" s="138">
        <v>6</v>
      </c>
      <c r="I277" s="139"/>
      <c r="J277" s="140">
        <f>ROUND(I277*H277,2)</f>
        <v>0</v>
      </c>
      <c r="K277" s="136" t="s">
        <v>3182</v>
      </c>
      <c r="L277" s="33"/>
      <c r="M277" s="141" t="s">
        <v>19</v>
      </c>
      <c r="N277" s="142" t="s">
        <v>49</v>
      </c>
      <c r="P277" s="143">
        <f>O277*H277</f>
        <v>0</v>
      </c>
      <c r="Q277" s="143">
        <v>3.9100000000000003E-2</v>
      </c>
      <c r="R277" s="143">
        <f>Q277*H277</f>
        <v>0.23460000000000003</v>
      </c>
      <c r="S277" s="143">
        <v>0</v>
      </c>
      <c r="T277" s="144">
        <f>S277*H277</f>
        <v>0</v>
      </c>
      <c r="AR277" s="145" t="s">
        <v>454</v>
      </c>
      <c r="AT277" s="145" t="s">
        <v>360</v>
      </c>
      <c r="AU277" s="145" t="s">
        <v>90</v>
      </c>
      <c r="AY277" s="18" t="s">
        <v>358</v>
      </c>
      <c r="BE277" s="146">
        <f>IF(N277="základní",J277,0)</f>
        <v>0</v>
      </c>
      <c r="BF277" s="146">
        <f>IF(N277="snížená",J277,0)</f>
        <v>0</v>
      </c>
      <c r="BG277" s="146">
        <f>IF(N277="zákl. přenesená",J277,0)</f>
        <v>0</v>
      </c>
      <c r="BH277" s="146">
        <f>IF(N277="sníž. přenesená",J277,0)</f>
        <v>0</v>
      </c>
      <c r="BI277" s="146">
        <f>IF(N277="nulová",J277,0)</f>
        <v>0</v>
      </c>
      <c r="BJ277" s="18" t="s">
        <v>90</v>
      </c>
      <c r="BK277" s="146">
        <f>ROUND(I277*H277,2)</f>
        <v>0</v>
      </c>
      <c r="BL277" s="18" t="s">
        <v>454</v>
      </c>
      <c r="BM277" s="145" t="s">
        <v>7016</v>
      </c>
    </row>
    <row r="278" spans="2:65" s="13" customFormat="1" ht="11.25">
      <c r="B278" s="158"/>
      <c r="D278" s="152" t="s">
        <v>368</v>
      </c>
      <c r="E278" s="159" t="s">
        <v>19</v>
      </c>
      <c r="F278" s="160" t="s">
        <v>394</v>
      </c>
      <c r="H278" s="161">
        <v>6</v>
      </c>
      <c r="I278" s="162"/>
      <c r="L278" s="158"/>
      <c r="M278" s="163"/>
      <c r="T278" s="164"/>
      <c r="AT278" s="159" t="s">
        <v>368</v>
      </c>
      <c r="AU278" s="159" t="s">
        <v>90</v>
      </c>
      <c r="AV278" s="13" t="s">
        <v>90</v>
      </c>
      <c r="AW278" s="13" t="s">
        <v>36</v>
      </c>
      <c r="AX278" s="13" t="s">
        <v>84</v>
      </c>
      <c r="AY278" s="159" t="s">
        <v>358</v>
      </c>
    </row>
    <row r="279" spans="2:65" s="1" customFormat="1" ht="16.5" customHeight="1">
      <c r="B279" s="33"/>
      <c r="C279" s="134" t="s">
        <v>913</v>
      </c>
      <c r="D279" s="134" t="s">
        <v>360</v>
      </c>
      <c r="E279" s="135" t="s">
        <v>4016</v>
      </c>
      <c r="F279" s="136" t="s">
        <v>7017</v>
      </c>
      <c r="G279" s="137" t="s">
        <v>504</v>
      </c>
      <c r="H279" s="138">
        <v>20</v>
      </c>
      <c r="I279" s="139"/>
      <c r="J279" s="140">
        <f>ROUND(I279*H279,2)</f>
        <v>0</v>
      </c>
      <c r="K279" s="136" t="s">
        <v>402</v>
      </c>
      <c r="L279" s="33"/>
      <c r="M279" s="141" t="s">
        <v>19</v>
      </c>
      <c r="N279" s="142" t="s">
        <v>49</v>
      </c>
      <c r="P279" s="143">
        <f>O279*H279</f>
        <v>0</v>
      </c>
      <c r="Q279" s="143">
        <v>0</v>
      </c>
      <c r="R279" s="143">
        <f>Q279*H279</f>
        <v>0</v>
      </c>
      <c r="S279" s="143">
        <v>0</v>
      </c>
      <c r="T279" s="144">
        <f>S279*H279</f>
        <v>0</v>
      </c>
      <c r="AR279" s="145" t="s">
        <v>454</v>
      </c>
      <c r="AT279" s="145" t="s">
        <v>360</v>
      </c>
      <c r="AU279" s="145" t="s">
        <v>90</v>
      </c>
      <c r="AY279" s="18" t="s">
        <v>358</v>
      </c>
      <c r="BE279" s="146">
        <f>IF(N279="základní",J279,0)</f>
        <v>0</v>
      </c>
      <c r="BF279" s="146">
        <f>IF(N279="snížená",J279,0)</f>
        <v>0</v>
      </c>
      <c r="BG279" s="146">
        <f>IF(N279="zákl. přenesená",J279,0)</f>
        <v>0</v>
      </c>
      <c r="BH279" s="146">
        <f>IF(N279="sníž. přenesená",J279,0)</f>
        <v>0</v>
      </c>
      <c r="BI279" s="146">
        <f>IF(N279="nulová",J279,0)</f>
        <v>0</v>
      </c>
      <c r="BJ279" s="18" t="s">
        <v>90</v>
      </c>
      <c r="BK279" s="146">
        <f>ROUND(I279*H279,2)</f>
        <v>0</v>
      </c>
      <c r="BL279" s="18" t="s">
        <v>454</v>
      </c>
      <c r="BM279" s="145" t="s">
        <v>7018</v>
      </c>
    </row>
    <row r="280" spans="2:65" s="1" customFormat="1" ht="11.25">
      <c r="B280" s="33"/>
      <c r="D280" s="147" t="s">
        <v>366</v>
      </c>
      <c r="F280" s="148" t="s">
        <v>4019</v>
      </c>
      <c r="I280" s="149"/>
      <c r="L280" s="33"/>
      <c r="M280" s="150"/>
      <c r="T280" s="54"/>
      <c r="AT280" s="18" t="s">
        <v>366</v>
      </c>
      <c r="AU280" s="18" t="s">
        <v>90</v>
      </c>
    </row>
    <row r="281" spans="2:65" s="13" customFormat="1" ht="11.25">
      <c r="B281" s="158"/>
      <c r="D281" s="152" t="s">
        <v>368</v>
      </c>
      <c r="E281" s="159" t="s">
        <v>19</v>
      </c>
      <c r="F281" s="160" t="s">
        <v>480</v>
      </c>
      <c r="H281" s="161">
        <v>20</v>
      </c>
      <c r="I281" s="162"/>
      <c r="L281" s="158"/>
      <c r="M281" s="163"/>
      <c r="T281" s="164"/>
      <c r="AT281" s="159" t="s">
        <v>368</v>
      </c>
      <c r="AU281" s="159" t="s">
        <v>90</v>
      </c>
      <c r="AV281" s="13" t="s">
        <v>90</v>
      </c>
      <c r="AW281" s="13" t="s">
        <v>36</v>
      </c>
      <c r="AX281" s="13" t="s">
        <v>84</v>
      </c>
      <c r="AY281" s="159" t="s">
        <v>358</v>
      </c>
    </row>
    <row r="282" spans="2:65" s="1" customFormat="1" ht="37.9" customHeight="1">
      <c r="B282" s="33"/>
      <c r="C282" s="134" t="s">
        <v>918</v>
      </c>
      <c r="D282" s="134" t="s">
        <v>360</v>
      </c>
      <c r="E282" s="135" t="s">
        <v>7019</v>
      </c>
      <c r="F282" s="136" t="s">
        <v>7020</v>
      </c>
      <c r="G282" s="137" t="s">
        <v>504</v>
      </c>
      <c r="H282" s="138">
        <v>3</v>
      </c>
      <c r="I282" s="139"/>
      <c r="J282" s="140">
        <f>ROUND(I282*H282,2)</f>
        <v>0</v>
      </c>
      <c r="K282" s="136" t="s">
        <v>402</v>
      </c>
      <c r="L282" s="33"/>
      <c r="M282" s="141" t="s">
        <v>19</v>
      </c>
      <c r="N282" s="142" t="s">
        <v>49</v>
      </c>
      <c r="P282" s="143">
        <f>O282*H282</f>
        <v>0</v>
      </c>
      <c r="Q282" s="143">
        <v>1.54E-2</v>
      </c>
      <c r="R282" s="143">
        <f>Q282*H282</f>
        <v>4.6200000000000005E-2</v>
      </c>
      <c r="S282" s="143">
        <v>0</v>
      </c>
      <c r="T282" s="144">
        <f>S282*H282</f>
        <v>0</v>
      </c>
      <c r="AR282" s="145" t="s">
        <v>454</v>
      </c>
      <c r="AT282" s="145" t="s">
        <v>360</v>
      </c>
      <c r="AU282" s="145" t="s">
        <v>90</v>
      </c>
      <c r="AY282" s="18" t="s">
        <v>358</v>
      </c>
      <c r="BE282" s="146">
        <f>IF(N282="základní",J282,0)</f>
        <v>0</v>
      </c>
      <c r="BF282" s="146">
        <f>IF(N282="snížená",J282,0)</f>
        <v>0</v>
      </c>
      <c r="BG282" s="146">
        <f>IF(N282="zákl. přenesená",J282,0)</f>
        <v>0</v>
      </c>
      <c r="BH282" s="146">
        <f>IF(N282="sníž. přenesená",J282,0)</f>
        <v>0</v>
      </c>
      <c r="BI282" s="146">
        <f>IF(N282="nulová",J282,0)</f>
        <v>0</v>
      </c>
      <c r="BJ282" s="18" t="s">
        <v>90</v>
      </c>
      <c r="BK282" s="146">
        <f>ROUND(I282*H282,2)</f>
        <v>0</v>
      </c>
      <c r="BL282" s="18" t="s">
        <v>454</v>
      </c>
      <c r="BM282" s="145" t="s">
        <v>7021</v>
      </c>
    </row>
    <row r="283" spans="2:65" s="1" customFormat="1" ht="11.25">
      <c r="B283" s="33"/>
      <c r="D283" s="147" t="s">
        <v>366</v>
      </c>
      <c r="F283" s="148" t="s">
        <v>7022</v>
      </c>
      <c r="I283" s="149"/>
      <c r="L283" s="33"/>
      <c r="M283" s="150"/>
      <c r="T283" s="54"/>
      <c r="AT283" s="18" t="s">
        <v>366</v>
      </c>
      <c r="AU283" s="18" t="s">
        <v>90</v>
      </c>
    </row>
    <row r="284" spans="2:65" s="13" customFormat="1" ht="11.25">
      <c r="B284" s="158"/>
      <c r="D284" s="152" t="s">
        <v>368</v>
      </c>
      <c r="E284" s="159" t="s">
        <v>19</v>
      </c>
      <c r="F284" s="160" t="s">
        <v>97</v>
      </c>
      <c r="H284" s="161">
        <v>3</v>
      </c>
      <c r="I284" s="162"/>
      <c r="L284" s="158"/>
      <c r="M284" s="163"/>
      <c r="T284" s="164"/>
      <c r="AT284" s="159" t="s">
        <v>368</v>
      </c>
      <c r="AU284" s="159" t="s">
        <v>90</v>
      </c>
      <c r="AV284" s="13" t="s">
        <v>90</v>
      </c>
      <c r="AW284" s="13" t="s">
        <v>36</v>
      </c>
      <c r="AX284" s="13" t="s">
        <v>84</v>
      </c>
      <c r="AY284" s="159" t="s">
        <v>358</v>
      </c>
    </row>
    <row r="285" spans="2:65" s="1" customFormat="1" ht="37.9" customHeight="1">
      <c r="B285" s="33"/>
      <c r="C285" s="134" t="s">
        <v>931</v>
      </c>
      <c r="D285" s="134" t="s">
        <v>360</v>
      </c>
      <c r="E285" s="135" t="s">
        <v>7023</v>
      </c>
      <c r="F285" s="136" t="s">
        <v>7024</v>
      </c>
      <c r="G285" s="137" t="s">
        <v>504</v>
      </c>
      <c r="H285" s="138">
        <v>2</v>
      </c>
      <c r="I285" s="139"/>
      <c r="J285" s="140">
        <f>ROUND(I285*H285,2)</f>
        <v>0</v>
      </c>
      <c r="K285" s="136" t="s">
        <v>402</v>
      </c>
      <c r="L285" s="33"/>
      <c r="M285" s="141" t="s">
        <v>19</v>
      </c>
      <c r="N285" s="142" t="s">
        <v>49</v>
      </c>
      <c r="P285" s="143">
        <f>O285*H285</f>
        <v>0</v>
      </c>
      <c r="Q285" s="143">
        <v>1.8499999999999999E-2</v>
      </c>
      <c r="R285" s="143">
        <f>Q285*H285</f>
        <v>3.6999999999999998E-2</v>
      </c>
      <c r="S285" s="143">
        <v>0</v>
      </c>
      <c r="T285" s="144">
        <f>S285*H285</f>
        <v>0</v>
      </c>
      <c r="AR285" s="145" t="s">
        <v>454</v>
      </c>
      <c r="AT285" s="145" t="s">
        <v>360</v>
      </c>
      <c r="AU285" s="145" t="s">
        <v>90</v>
      </c>
      <c r="AY285" s="18" t="s">
        <v>358</v>
      </c>
      <c r="BE285" s="146">
        <f>IF(N285="základní",J285,0)</f>
        <v>0</v>
      </c>
      <c r="BF285" s="146">
        <f>IF(N285="snížená",J285,0)</f>
        <v>0</v>
      </c>
      <c r="BG285" s="146">
        <f>IF(N285="zákl. přenesená",J285,0)</f>
        <v>0</v>
      </c>
      <c r="BH285" s="146">
        <f>IF(N285="sníž. přenesená",J285,0)</f>
        <v>0</v>
      </c>
      <c r="BI285" s="146">
        <f>IF(N285="nulová",J285,0)</f>
        <v>0</v>
      </c>
      <c r="BJ285" s="18" t="s">
        <v>90</v>
      </c>
      <c r="BK285" s="146">
        <f>ROUND(I285*H285,2)</f>
        <v>0</v>
      </c>
      <c r="BL285" s="18" t="s">
        <v>454</v>
      </c>
      <c r="BM285" s="145" t="s">
        <v>7025</v>
      </c>
    </row>
    <row r="286" spans="2:65" s="1" customFormat="1" ht="11.25">
      <c r="B286" s="33"/>
      <c r="D286" s="147" t="s">
        <v>366</v>
      </c>
      <c r="F286" s="148" t="s">
        <v>7026</v>
      </c>
      <c r="I286" s="149"/>
      <c r="L286" s="33"/>
      <c r="M286" s="150"/>
      <c r="T286" s="54"/>
      <c r="AT286" s="18" t="s">
        <v>366</v>
      </c>
      <c r="AU286" s="18" t="s">
        <v>90</v>
      </c>
    </row>
    <row r="287" spans="2:65" s="13" customFormat="1" ht="11.25">
      <c r="B287" s="158"/>
      <c r="D287" s="152" t="s">
        <v>368</v>
      </c>
      <c r="E287" s="159" t="s">
        <v>19</v>
      </c>
      <c r="F287" s="160" t="s">
        <v>90</v>
      </c>
      <c r="H287" s="161">
        <v>2</v>
      </c>
      <c r="I287" s="162"/>
      <c r="L287" s="158"/>
      <c r="M287" s="163"/>
      <c r="T287" s="164"/>
      <c r="AT287" s="159" t="s">
        <v>368</v>
      </c>
      <c r="AU287" s="159" t="s">
        <v>90</v>
      </c>
      <c r="AV287" s="13" t="s">
        <v>90</v>
      </c>
      <c r="AW287" s="13" t="s">
        <v>36</v>
      </c>
      <c r="AX287" s="13" t="s">
        <v>84</v>
      </c>
      <c r="AY287" s="159" t="s">
        <v>358</v>
      </c>
    </row>
    <row r="288" spans="2:65" s="1" customFormat="1" ht="37.9" customHeight="1">
      <c r="B288" s="33"/>
      <c r="C288" s="134" t="s">
        <v>937</v>
      </c>
      <c r="D288" s="134" t="s">
        <v>360</v>
      </c>
      <c r="E288" s="135" t="s">
        <v>7027</v>
      </c>
      <c r="F288" s="136" t="s">
        <v>7028</v>
      </c>
      <c r="G288" s="137" t="s">
        <v>504</v>
      </c>
      <c r="H288" s="138">
        <v>5</v>
      </c>
      <c r="I288" s="139"/>
      <c r="J288" s="140">
        <f>ROUND(I288*H288,2)</f>
        <v>0</v>
      </c>
      <c r="K288" s="136" t="s">
        <v>402</v>
      </c>
      <c r="L288" s="33"/>
      <c r="M288" s="141" t="s">
        <v>19</v>
      </c>
      <c r="N288" s="142" t="s">
        <v>49</v>
      </c>
      <c r="P288" s="143">
        <f>O288*H288</f>
        <v>0</v>
      </c>
      <c r="Q288" s="143">
        <v>2.5020000000000001E-2</v>
      </c>
      <c r="R288" s="143">
        <f>Q288*H288</f>
        <v>0.12509999999999999</v>
      </c>
      <c r="S288" s="143">
        <v>0</v>
      </c>
      <c r="T288" s="144">
        <f>S288*H288</f>
        <v>0</v>
      </c>
      <c r="AR288" s="145" t="s">
        <v>454</v>
      </c>
      <c r="AT288" s="145" t="s">
        <v>360</v>
      </c>
      <c r="AU288" s="145" t="s">
        <v>90</v>
      </c>
      <c r="AY288" s="18" t="s">
        <v>358</v>
      </c>
      <c r="BE288" s="146">
        <f>IF(N288="základní",J288,0)</f>
        <v>0</v>
      </c>
      <c r="BF288" s="146">
        <f>IF(N288="snížená",J288,0)</f>
        <v>0</v>
      </c>
      <c r="BG288" s="146">
        <f>IF(N288="zákl. přenesená",J288,0)</f>
        <v>0</v>
      </c>
      <c r="BH288" s="146">
        <f>IF(N288="sníž. přenesená",J288,0)</f>
        <v>0</v>
      </c>
      <c r="BI288" s="146">
        <f>IF(N288="nulová",J288,0)</f>
        <v>0</v>
      </c>
      <c r="BJ288" s="18" t="s">
        <v>90</v>
      </c>
      <c r="BK288" s="146">
        <f>ROUND(I288*H288,2)</f>
        <v>0</v>
      </c>
      <c r="BL288" s="18" t="s">
        <v>454</v>
      </c>
      <c r="BM288" s="145" t="s">
        <v>7029</v>
      </c>
    </row>
    <row r="289" spans="2:65" s="1" customFormat="1" ht="11.25">
      <c r="B289" s="33"/>
      <c r="D289" s="147" t="s">
        <v>366</v>
      </c>
      <c r="F289" s="148" t="s">
        <v>7030</v>
      </c>
      <c r="I289" s="149"/>
      <c r="L289" s="33"/>
      <c r="M289" s="150"/>
      <c r="T289" s="54"/>
      <c r="AT289" s="18" t="s">
        <v>366</v>
      </c>
      <c r="AU289" s="18" t="s">
        <v>90</v>
      </c>
    </row>
    <row r="290" spans="2:65" s="13" customFormat="1" ht="11.25">
      <c r="B290" s="158"/>
      <c r="D290" s="152" t="s">
        <v>368</v>
      </c>
      <c r="E290" s="159" t="s">
        <v>19</v>
      </c>
      <c r="F290" s="160" t="s">
        <v>388</v>
      </c>
      <c r="H290" s="161">
        <v>5</v>
      </c>
      <c r="I290" s="162"/>
      <c r="L290" s="158"/>
      <c r="M290" s="163"/>
      <c r="T290" s="164"/>
      <c r="AT290" s="159" t="s">
        <v>368</v>
      </c>
      <c r="AU290" s="159" t="s">
        <v>90</v>
      </c>
      <c r="AV290" s="13" t="s">
        <v>90</v>
      </c>
      <c r="AW290" s="13" t="s">
        <v>36</v>
      </c>
      <c r="AX290" s="13" t="s">
        <v>84</v>
      </c>
      <c r="AY290" s="159" t="s">
        <v>358</v>
      </c>
    </row>
    <row r="291" spans="2:65" s="1" customFormat="1" ht="37.9" customHeight="1">
      <c r="B291" s="33"/>
      <c r="C291" s="134" t="s">
        <v>942</v>
      </c>
      <c r="D291" s="134" t="s">
        <v>360</v>
      </c>
      <c r="E291" s="135" t="s">
        <v>7031</v>
      </c>
      <c r="F291" s="136" t="s">
        <v>7032</v>
      </c>
      <c r="G291" s="137" t="s">
        <v>504</v>
      </c>
      <c r="H291" s="138">
        <v>2</v>
      </c>
      <c r="I291" s="139"/>
      <c r="J291" s="140">
        <f>ROUND(I291*H291,2)</f>
        <v>0</v>
      </c>
      <c r="K291" s="136" t="s">
        <v>402</v>
      </c>
      <c r="L291" s="33"/>
      <c r="M291" s="141" t="s">
        <v>19</v>
      </c>
      <c r="N291" s="142" t="s">
        <v>49</v>
      </c>
      <c r="P291" s="143">
        <f>O291*H291</f>
        <v>0</v>
      </c>
      <c r="Q291" s="143">
        <v>2.828E-2</v>
      </c>
      <c r="R291" s="143">
        <f>Q291*H291</f>
        <v>5.6559999999999999E-2</v>
      </c>
      <c r="S291" s="143">
        <v>0</v>
      </c>
      <c r="T291" s="144">
        <f>S291*H291</f>
        <v>0</v>
      </c>
      <c r="AR291" s="145" t="s">
        <v>454</v>
      </c>
      <c r="AT291" s="145" t="s">
        <v>360</v>
      </c>
      <c r="AU291" s="145" t="s">
        <v>90</v>
      </c>
      <c r="AY291" s="18" t="s">
        <v>358</v>
      </c>
      <c r="BE291" s="146">
        <f>IF(N291="základní",J291,0)</f>
        <v>0</v>
      </c>
      <c r="BF291" s="146">
        <f>IF(N291="snížená",J291,0)</f>
        <v>0</v>
      </c>
      <c r="BG291" s="146">
        <f>IF(N291="zákl. přenesená",J291,0)</f>
        <v>0</v>
      </c>
      <c r="BH291" s="146">
        <f>IF(N291="sníž. přenesená",J291,0)</f>
        <v>0</v>
      </c>
      <c r="BI291" s="146">
        <f>IF(N291="nulová",J291,0)</f>
        <v>0</v>
      </c>
      <c r="BJ291" s="18" t="s">
        <v>90</v>
      </c>
      <c r="BK291" s="146">
        <f>ROUND(I291*H291,2)</f>
        <v>0</v>
      </c>
      <c r="BL291" s="18" t="s">
        <v>454</v>
      </c>
      <c r="BM291" s="145" t="s">
        <v>7033</v>
      </c>
    </row>
    <row r="292" spans="2:65" s="1" customFormat="1" ht="11.25">
      <c r="B292" s="33"/>
      <c r="D292" s="147" t="s">
        <v>366</v>
      </c>
      <c r="F292" s="148" t="s">
        <v>7034</v>
      </c>
      <c r="I292" s="149"/>
      <c r="L292" s="33"/>
      <c r="M292" s="150"/>
      <c r="T292" s="54"/>
      <c r="AT292" s="18" t="s">
        <v>366</v>
      </c>
      <c r="AU292" s="18" t="s">
        <v>90</v>
      </c>
    </row>
    <row r="293" spans="2:65" s="13" customFormat="1" ht="11.25">
      <c r="B293" s="158"/>
      <c r="D293" s="152" t="s">
        <v>368</v>
      </c>
      <c r="E293" s="159" t="s">
        <v>19</v>
      </c>
      <c r="F293" s="160" t="s">
        <v>90</v>
      </c>
      <c r="H293" s="161">
        <v>2</v>
      </c>
      <c r="I293" s="162"/>
      <c r="L293" s="158"/>
      <c r="M293" s="163"/>
      <c r="T293" s="164"/>
      <c r="AT293" s="159" t="s">
        <v>368</v>
      </c>
      <c r="AU293" s="159" t="s">
        <v>90</v>
      </c>
      <c r="AV293" s="13" t="s">
        <v>90</v>
      </c>
      <c r="AW293" s="13" t="s">
        <v>36</v>
      </c>
      <c r="AX293" s="13" t="s">
        <v>84</v>
      </c>
      <c r="AY293" s="159" t="s">
        <v>358</v>
      </c>
    </row>
    <row r="294" spans="2:65" s="1" customFormat="1" ht="37.9" customHeight="1">
      <c r="B294" s="33"/>
      <c r="C294" s="134" t="s">
        <v>947</v>
      </c>
      <c r="D294" s="134" t="s">
        <v>360</v>
      </c>
      <c r="E294" s="135" t="s">
        <v>7035</v>
      </c>
      <c r="F294" s="136" t="s">
        <v>7036</v>
      </c>
      <c r="G294" s="137" t="s">
        <v>504</v>
      </c>
      <c r="H294" s="138">
        <v>2</v>
      </c>
      <c r="I294" s="139"/>
      <c r="J294" s="140">
        <f>ROUND(I294*H294,2)</f>
        <v>0</v>
      </c>
      <c r="K294" s="136" t="s">
        <v>402</v>
      </c>
      <c r="L294" s="33"/>
      <c r="M294" s="141" t="s">
        <v>19</v>
      </c>
      <c r="N294" s="142" t="s">
        <v>49</v>
      </c>
      <c r="P294" s="143">
        <f>O294*H294</f>
        <v>0</v>
      </c>
      <c r="Q294" s="143">
        <v>3.4799999999999998E-2</v>
      </c>
      <c r="R294" s="143">
        <f>Q294*H294</f>
        <v>6.9599999999999995E-2</v>
      </c>
      <c r="S294" s="143">
        <v>0</v>
      </c>
      <c r="T294" s="144">
        <f>S294*H294</f>
        <v>0</v>
      </c>
      <c r="AR294" s="145" t="s">
        <v>454</v>
      </c>
      <c r="AT294" s="145" t="s">
        <v>360</v>
      </c>
      <c r="AU294" s="145" t="s">
        <v>90</v>
      </c>
      <c r="AY294" s="18" t="s">
        <v>358</v>
      </c>
      <c r="BE294" s="146">
        <f>IF(N294="základní",J294,0)</f>
        <v>0</v>
      </c>
      <c r="BF294" s="146">
        <f>IF(N294="snížená",J294,0)</f>
        <v>0</v>
      </c>
      <c r="BG294" s="146">
        <f>IF(N294="zákl. přenesená",J294,0)</f>
        <v>0</v>
      </c>
      <c r="BH294" s="146">
        <f>IF(N294="sníž. přenesená",J294,0)</f>
        <v>0</v>
      </c>
      <c r="BI294" s="146">
        <f>IF(N294="nulová",J294,0)</f>
        <v>0</v>
      </c>
      <c r="BJ294" s="18" t="s">
        <v>90</v>
      </c>
      <c r="BK294" s="146">
        <f>ROUND(I294*H294,2)</f>
        <v>0</v>
      </c>
      <c r="BL294" s="18" t="s">
        <v>454</v>
      </c>
      <c r="BM294" s="145" t="s">
        <v>7037</v>
      </c>
    </row>
    <row r="295" spans="2:65" s="1" customFormat="1" ht="11.25">
      <c r="B295" s="33"/>
      <c r="D295" s="147" t="s">
        <v>366</v>
      </c>
      <c r="F295" s="148" t="s">
        <v>7038</v>
      </c>
      <c r="I295" s="149"/>
      <c r="L295" s="33"/>
      <c r="M295" s="150"/>
      <c r="T295" s="54"/>
      <c r="AT295" s="18" t="s">
        <v>366</v>
      </c>
      <c r="AU295" s="18" t="s">
        <v>90</v>
      </c>
    </row>
    <row r="296" spans="2:65" s="13" customFormat="1" ht="11.25">
      <c r="B296" s="158"/>
      <c r="D296" s="152" t="s">
        <v>368</v>
      </c>
      <c r="E296" s="159" t="s">
        <v>19</v>
      </c>
      <c r="F296" s="160" t="s">
        <v>90</v>
      </c>
      <c r="H296" s="161">
        <v>2</v>
      </c>
      <c r="I296" s="162"/>
      <c r="L296" s="158"/>
      <c r="M296" s="163"/>
      <c r="T296" s="164"/>
      <c r="AT296" s="159" t="s">
        <v>368</v>
      </c>
      <c r="AU296" s="159" t="s">
        <v>90</v>
      </c>
      <c r="AV296" s="13" t="s">
        <v>90</v>
      </c>
      <c r="AW296" s="13" t="s">
        <v>36</v>
      </c>
      <c r="AX296" s="13" t="s">
        <v>84</v>
      </c>
      <c r="AY296" s="159" t="s">
        <v>358</v>
      </c>
    </row>
    <row r="297" spans="2:65" s="1" customFormat="1" ht="37.9" customHeight="1">
      <c r="B297" s="33"/>
      <c r="C297" s="134" t="s">
        <v>958</v>
      </c>
      <c r="D297" s="134" t="s">
        <v>360</v>
      </c>
      <c r="E297" s="135" t="s">
        <v>7039</v>
      </c>
      <c r="F297" s="136" t="s">
        <v>7040</v>
      </c>
      <c r="G297" s="137" t="s">
        <v>504</v>
      </c>
      <c r="H297" s="138">
        <v>2</v>
      </c>
      <c r="I297" s="139"/>
      <c r="J297" s="140">
        <f>ROUND(I297*H297,2)</f>
        <v>0</v>
      </c>
      <c r="K297" s="136" t="s">
        <v>402</v>
      </c>
      <c r="L297" s="33"/>
      <c r="M297" s="141" t="s">
        <v>19</v>
      </c>
      <c r="N297" s="142" t="s">
        <v>49</v>
      </c>
      <c r="P297" s="143">
        <f>O297*H297</f>
        <v>0</v>
      </c>
      <c r="Q297" s="143">
        <v>4.1320000000000003E-2</v>
      </c>
      <c r="R297" s="143">
        <f>Q297*H297</f>
        <v>8.2640000000000005E-2</v>
      </c>
      <c r="S297" s="143">
        <v>0</v>
      </c>
      <c r="T297" s="144">
        <f>S297*H297</f>
        <v>0</v>
      </c>
      <c r="AR297" s="145" t="s">
        <v>454</v>
      </c>
      <c r="AT297" s="145" t="s">
        <v>360</v>
      </c>
      <c r="AU297" s="145" t="s">
        <v>90</v>
      </c>
      <c r="AY297" s="18" t="s">
        <v>358</v>
      </c>
      <c r="BE297" s="146">
        <f>IF(N297="základní",J297,0)</f>
        <v>0</v>
      </c>
      <c r="BF297" s="146">
        <f>IF(N297="snížená",J297,0)</f>
        <v>0</v>
      </c>
      <c r="BG297" s="146">
        <f>IF(N297="zákl. přenesená",J297,0)</f>
        <v>0</v>
      </c>
      <c r="BH297" s="146">
        <f>IF(N297="sníž. přenesená",J297,0)</f>
        <v>0</v>
      </c>
      <c r="BI297" s="146">
        <f>IF(N297="nulová",J297,0)</f>
        <v>0</v>
      </c>
      <c r="BJ297" s="18" t="s">
        <v>90</v>
      </c>
      <c r="BK297" s="146">
        <f>ROUND(I297*H297,2)</f>
        <v>0</v>
      </c>
      <c r="BL297" s="18" t="s">
        <v>454</v>
      </c>
      <c r="BM297" s="145" t="s">
        <v>7041</v>
      </c>
    </row>
    <row r="298" spans="2:65" s="1" customFormat="1" ht="11.25">
      <c r="B298" s="33"/>
      <c r="D298" s="147" t="s">
        <v>366</v>
      </c>
      <c r="F298" s="148" t="s">
        <v>7042</v>
      </c>
      <c r="I298" s="149"/>
      <c r="L298" s="33"/>
      <c r="M298" s="150"/>
      <c r="T298" s="54"/>
      <c r="AT298" s="18" t="s">
        <v>366</v>
      </c>
      <c r="AU298" s="18" t="s">
        <v>90</v>
      </c>
    </row>
    <row r="299" spans="2:65" s="13" customFormat="1" ht="11.25">
      <c r="B299" s="158"/>
      <c r="D299" s="152" t="s">
        <v>368</v>
      </c>
      <c r="E299" s="159" t="s">
        <v>19</v>
      </c>
      <c r="F299" s="160" t="s">
        <v>90</v>
      </c>
      <c r="H299" s="161">
        <v>2</v>
      </c>
      <c r="I299" s="162"/>
      <c r="L299" s="158"/>
      <c r="M299" s="163"/>
      <c r="T299" s="164"/>
      <c r="AT299" s="159" t="s">
        <v>368</v>
      </c>
      <c r="AU299" s="159" t="s">
        <v>90</v>
      </c>
      <c r="AV299" s="13" t="s">
        <v>90</v>
      </c>
      <c r="AW299" s="13" t="s">
        <v>36</v>
      </c>
      <c r="AX299" s="13" t="s">
        <v>84</v>
      </c>
      <c r="AY299" s="159" t="s">
        <v>358</v>
      </c>
    </row>
    <row r="300" spans="2:65" s="1" customFormat="1" ht="37.9" customHeight="1">
      <c r="B300" s="33"/>
      <c r="C300" s="134" t="s">
        <v>966</v>
      </c>
      <c r="D300" s="134" t="s">
        <v>360</v>
      </c>
      <c r="E300" s="135" t="s">
        <v>7043</v>
      </c>
      <c r="F300" s="136" t="s">
        <v>7044</v>
      </c>
      <c r="G300" s="137" t="s">
        <v>504</v>
      </c>
      <c r="H300" s="138">
        <v>1</v>
      </c>
      <c r="I300" s="139"/>
      <c r="J300" s="140">
        <f>ROUND(I300*H300,2)</f>
        <v>0</v>
      </c>
      <c r="K300" s="136" t="s">
        <v>402</v>
      </c>
      <c r="L300" s="33"/>
      <c r="M300" s="141" t="s">
        <v>19</v>
      </c>
      <c r="N300" s="142" t="s">
        <v>49</v>
      </c>
      <c r="P300" s="143">
        <f>O300*H300</f>
        <v>0</v>
      </c>
      <c r="Q300" s="143">
        <v>4.7840000000000001E-2</v>
      </c>
      <c r="R300" s="143">
        <f>Q300*H300</f>
        <v>4.7840000000000001E-2</v>
      </c>
      <c r="S300" s="143">
        <v>0</v>
      </c>
      <c r="T300" s="144">
        <f>S300*H300</f>
        <v>0</v>
      </c>
      <c r="AR300" s="145" t="s">
        <v>454</v>
      </c>
      <c r="AT300" s="145" t="s">
        <v>360</v>
      </c>
      <c r="AU300" s="145" t="s">
        <v>90</v>
      </c>
      <c r="AY300" s="18" t="s">
        <v>358</v>
      </c>
      <c r="BE300" s="146">
        <f>IF(N300="základní",J300,0)</f>
        <v>0</v>
      </c>
      <c r="BF300" s="146">
        <f>IF(N300="snížená",J300,0)</f>
        <v>0</v>
      </c>
      <c r="BG300" s="146">
        <f>IF(N300="zákl. přenesená",J300,0)</f>
        <v>0</v>
      </c>
      <c r="BH300" s="146">
        <f>IF(N300="sníž. přenesená",J300,0)</f>
        <v>0</v>
      </c>
      <c r="BI300" s="146">
        <f>IF(N300="nulová",J300,0)</f>
        <v>0</v>
      </c>
      <c r="BJ300" s="18" t="s">
        <v>90</v>
      </c>
      <c r="BK300" s="146">
        <f>ROUND(I300*H300,2)</f>
        <v>0</v>
      </c>
      <c r="BL300" s="18" t="s">
        <v>454</v>
      </c>
      <c r="BM300" s="145" t="s">
        <v>7045</v>
      </c>
    </row>
    <row r="301" spans="2:65" s="1" customFormat="1" ht="11.25">
      <c r="B301" s="33"/>
      <c r="D301" s="147" t="s">
        <v>366</v>
      </c>
      <c r="F301" s="148" t="s">
        <v>7046</v>
      </c>
      <c r="I301" s="149"/>
      <c r="L301" s="33"/>
      <c r="M301" s="150"/>
      <c r="T301" s="54"/>
      <c r="AT301" s="18" t="s">
        <v>366</v>
      </c>
      <c r="AU301" s="18" t="s">
        <v>90</v>
      </c>
    </row>
    <row r="302" spans="2:65" s="13" customFormat="1" ht="11.25">
      <c r="B302" s="158"/>
      <c r="D302" s="152" t="s">
        <v>368</v>
      </c>
      <c r="E302" s="159" t="s">
        <v>19</v>
      </c>
      <c r="F302" s="160" t="s">
        <v>84</v>
      </c>
      <c r="H302" s="161">
        <v>1</v>
      </c>
      <c r="I302" s="162"/>
      <c r="L302" s="158"/>
      <c r="M302" s="163"/>
      <c r="T302" s="164"/>
      <c r="AT302" s="159" t="s">
        <v>368</v>
      </c>
      <c r="AU302" s="159" t="s">
        <v>90</v>
      </c>
      <c r="AV302" s="13" t="s">
        <v>90</v>
      </c>
      <c r="AW302" s="13" t="s">
        <v>36</v>
      </c>
      <c r="AX302" s="13" t="s">
        <v>84</v>
      </c>
      <c r="AY302" s="159" t="s">
        <v>358</v>
      </c>
    </row>
    <row r="303" spans="2:65" s="1" customFormat="1" ht="37.9" customHeight="1">
      <c r="B303" s="33"/>
      <c r="C303" s="134" t="s">
        <v>972</v>
      </c>
      <c r="D303" s="134" t="s">
        <v>360</v>
      </c>
      <c r="E303" s="135" t="s">
        <v>7047</v>
      </c>
      <c r="F303" s="136" t="s">
        <v>7048</v>
      </c>
      <c r="G303" s="137" t="s">
        <v>504</v>
      </c>
      <c r="H303" s="138">
        <v>1</v>
      </c>
      <c r="I303" s="139"/>
      <c r="J303" s="140">
        <f>ROUND(I303*H303,2)</f>
        <v>0</v>
      </c>
      <c r="K303" s="136" t="s">
        <v>402</v>
      </c>
      <c r="L303" s="33"/>
      <c r="M303" s="141" t="s">
        <v>19</v>
      </c>
      <c r="N303" s="142" t="s">
        <v>49</v>
      </c>
      <c r="P303" s="143">
        <f>O303*H303</f>
        <v>0</v>
      </c>
      <c r="Q303" s="143">
        <v>5.4359999999999999E-2</v>
      </c>
      <c r="R303" s="143">
        <f>Q303*H303</f>
        <v>5.4359999999999999E-2</v>
      </c>
      <c r="S303" s="143">
        <v>0</v>
      </c>
      <c r="T303" s="144">
        <f>S303*H303</f>
        <v>0</v>
      </c>
      <c r="AR303" s="145" t="s">
        <v>454</v>
      </c>
      <c r="AT303" s="145" t="s">
        <v>360</v>
      </c>
      <c r="AU303" s="145" t="s">
        <v>90</v>
      </c>
      <c r="AY303" s="18" t="s">
        <v>358</v>
      </c>
      <c r="BE303" s="146">
        <f>IF(N303="základní",J303,0)</f>
        <v>0</v>
      </c>
      <c r="BF303" s="146">
        <f>IF(N303="snížená",J303,0)</f>
        <v>0</v>
      </c>
      <c r="BG303" s="146">
        <f>IF(N303="zákl. přenesená",J303,0)</f>
        <v>0</v>
      </c>
      <c r="BH303" s="146">
        <f>IF(N303="sníž. přenesená",J303,0)</f>
        <v>0</v>
      </c>
      <c r="BI303" s="146">
        <f>IF(N303="nulová",J303,0)</f>
        <v>0</v>
      </c>
      <c r="BJ303" s="18" t="s">
        <v>90</v>
      </c>
      <c r="BK303" s="146">
        <f>ROUND(I303*H303,2)</f>
        <v>0</v>
      </c>
      <c r="BL303" s="18" t="s">
        <v>454</v>
      </c>
      <c r="BM303" s="145" t="s">
        <v>7049</v>
      </c>
    </row>
    <row r="304" spans="2:65" s="1" customFormat="1" ht="11.25">
      <c r="B304" s="33"/>
      <c r="D304" s="147" t="s">
        <v>366</v>
      </c>
      <c r="F304" s="148" t="s">
        <v>7050</v>
      </c>
      <c r="I304" s="149"/>
      <c r="L304" s="33"/>
      <c r="M304" s="150"/>
      <c r="T304" s="54"/>
      <c r="AT304" s="18" t="s">
        <v>366</v>
      </c>
      <c r="AU304" s="18" t="s">
        <v>90</v>
      </c>
    </row>
    <row r="305" spans="2:65" s="13" customFormat="1" ht="11.25">
      <c r="B305" s="158"/>
      <c r="D305" s="152" t="s">
        <v>368</v>
      </c>
      <c r="E305" s="159" t="s">
        <v>19</v>
      </c>
      <c r="F305" s="160" t="s">
        <v>84</v>
      </c>
      <c r="H305" s="161">
        <v>1</v>
      </c>
      <c r="I305" s="162"/>
      <c r="L305" s="158"/>
      <c r="M305" s="163"/>
      <c r="T305" s="164"/>
      <c r="AT305" s="159" t="s">
        <v>368</v>
      </c>
      <c r="AU305" s="159" t="s">
        <v>90</v>
      </c>
      <c r="AV305" s="13" t="s">
        <v>90</v>
      </c>
      <c r="AW305" s="13" t="s">
        <v>36</v>
      </c>
      <c r="AX305" s="13" t="s">
        <v>84</v>
      </c>
      <c r="AY305" s="159" t="s">
        <v>358</v>
      </c>
    </row>
    <row r="306" spans="2:65" s="1" customFormat="1" ht="37.9" customHeight="1">
      <c r="B306" s="33"/>
      <c r="C306" s="134" t="s">
        <v>977</v>
      </c>
      <c r="D306" s="134" t="s">
        <v>360</v>
      </c>
      <c r="E306" s="135" t="s">
        <v>7051</v>
      </c>
      <c r="F306" s="136" t="s">
        <v>7052</v>
      </c>
      <c r="G306" s="137" t="s">
        <v>504</v>
      </c>
      <c r="H306" s="138">
        <v>2</v>
      </c>
      <c r="I306" s="139"/>
      <c r="J306" s="140">
        <f>ROUND(I306*H306,2)</f>
        <v>0</v>
      </c>
      <c r="K306" s="136" t="s">
        <v>402</v>
      </c>
      <c r="L306" s="33"/>
      <c r="M306" s="141" t="s">
        <v>19</v>
      </c>
      <c r="N306" s="142" t="s">
        <v>49</v>
      </c>
      <c r="P306" s="143">
        <f>O306*H306</f>
        <v>0</v>
      </c>
      <c r="Q306" s="143">
        <v>6.8500000000000005E-2</v>
      </c>
      <c r="R306" s="143">
        <f>Q306*H306</f>
        <v>0.13700000000000001</v>
      </c>
      <c r="S306" s="143">
        <v>0</v>
      </c>
      <c r="T306" s="144">
        <f>S306*H306</f>
        <v>0</v>
      </c>
      <c r="AR306" s="145" t="s">
        <v>454</v>
      </c>
      <c r="AT306" s="145" t="s">
        <v>360</v>
      </c>
      <c r="AU306" s="145" t="s">
        <v>90</v>
      </c>
      <c r="AY306" s="18" t="s">
        <v>358</v>
      </c>
      <c r="BE306" s="146">
        <f>IF(N306="základní",J306,0)</f>
        <v>0</v>
      </c>
      <c r="BF306" s="146">
        <f>IF(N306="snížená",J306,0)</f>
        <v>0</v>
      </c>
      <c r="BG306" s="146">
        <f>IF(N306="zákl. přenesená",J306,0)</f>
        <v>0</v>
      </c>
      <c r="BH306" s="146">
        <f>IF(N306="sníž. přenesená",J306,0)</f>
        <v>0</v>
      </c>
      <c r="BI306" s="146">
        <f>IF(N306="nulová",J306,0)</f>
        <v>0</v>
      </c>
      <c r="BJ306" s="18" t="s">
        <v>90</v>
      </c>
      <c r="BK306" s="146">
        <f>ROUND(I306*H306,2)</f>
        <v>0</v>
      </c>
      <c r="BL306" s="18" t="s">
        <v>454</v>
      </c>
      <c r="BM306" s="145" t="s">
        <v>7053</v>
      </c>
    </row>
    <row r="307" spans="2:65" s="1" customFormat="1" ht="11.25">
      <c r="B307" s="33"/>
      <c r="D307" s="147" t="s">
        <v>366</v>
      </c>
      <c r="F307" s="148" t="s">
        <v>7054</v>
      </c>
      <c r="I307" s="149"/>
      <c r="L307" s="33"/>
      <c r="M307" s="150"/>
      <c r="T307" s="54"/>
      <c r="AT307" s="18" t="s">
        <v>366</v>
      </c>
      <c r="AU307" s="18" t="s">
        <v>90</v>
      </c>
    </row>
    <row r="308" spans="2:65" s="13" customFormat="1" ht="11.25">
      <c r="B308" s="158"/>
      <c r="D308" s="152" t="s">
        <v>368</v>
      </c>
      <c r="E308" s="159" t="s">
        <v>19</v>
      </c>
      <c r="F308" s="160" t="s">
        <v>90</v>
      </c>
      <c r="H308" s="161">
        <v>2</v>
      </c>
      <c r="I308" s="162"/>
      <c r="L308" s="158"/>
      <c r="M308" s="163"/>
      <c r="T308" s="164"/>
      <c r="AT308" s="159" t="s">
        <v>368</v>
      </c>
      <c r="AU308" s="159" t="s">
        <v>90</v>
      </c>
      <c r="AV308" s="13" t="s">
        <v>90</v>
      </c>
      <c r="AW308" s="13" t="s">
        <v>36</v>
      </c>
      <c r="AX308" s="13" t="s">
        <v>84</v>
      </c>
      <c r="AY308" s="159" t="s">
        <v>358</v>
      </c>
    </row>
    <row r="309" spans="2:65" s="1" customFormat="1" ht="16.5" customHeight="1">
      <c r="B309" s="33"/>
      <c r="C309" s="134" t="s">
        <v>983</v>
      </c>
      <c r="D309" s="134" t="s">
        <v>360</v>
      </c>
      <c r="E309" s="135" t="s">
        <v>3977</v>
      </c>
      <c r="F309" s="136" t="s">
        <v>3978</v>
      </c>
      <c r="G309" s="137" t="s">
        <v>195</v>
      </c>
      <c r="H309" s="138">
        <v>1000</v>
      </c>
      <c r="I309" s="139"/>
      <c r="J309" s="140">
        <f>ROUND(I309*H309,2)</f>
        <v>0</v>
      </c>
      <c r="K309" s="136" t="s">
        <v>402</v>
      </c>
      <c r="L309" s="33"/>
      <c r="M309" s="141" t="s">
        <v>19</v>
      </c>
      <c r="N309" s="142" t="s">
        <v>49</v>
      </c>
      <c r="P309" s="143">
        <f>O309*H309</f>
        <v>0</v>
      </c>
      <c r="Q309" s="143">
        <v>0</v>
      </c>
      <c r="R309" s="143">
        <f>Q309*H309</f>
        <v>0</v>
      </c>
      <c r="S309" s="143">
        <v>0</v>
      </c>
      <c r="T309" s="144">
        <f>S309*H309</f>
        <v>0</v>
      </c>
      <c r="AR309" s="145" t="s">
        <v>454</v>
      </c>
      <c r="AT309" s="145" t="s">
        <v>360</v>
      </c>
      <c r="AU309" s="145" t="s">
        <v>90</v>
      </c>
      <c r="AY309" s="18" t="s">
        <v>358</v>
      </c>
      <c r="BE309" s="146">
        <f>IF(N309="základní",J309,0)</f>
        <v>0</v>
      </c>
      <c r="BF309" s="146">
        <f>IF(N309="snížená",J309,0)</f>
        <v>0</v>
      </c>
      <c r="BG309" s="146">
        <f>IF(N309="zákl. přenesená",J309,0)</f>
        <v>0</v>
      </c>
      <c r="BH309" s="146">
        <f>IF(N309="sníž. přenesená",J309,0)</f>
        <v>0</v>
      </c>
      <c r="BI309" s="146">
        <f>IF(N309="nulová",J309,0)</f>
        <v>0</v>
      </c>
      <c r="BJ309" s="18" t="s">
        <v>90</v>
      </c>
      <c r="BK309" s="146">
        <f>ROUND(I309*H309,2)</f>
        <v>0</v>
      </c>
      <c r="BL309" s="18" t="s">
        <v>454</v>
      </c>
      <c r="BM309" s="145" t="s">
        <v>7055</v>
      </c>
    </row>
    <row r="310" spans="2:65" s="1" customFormat="1" ht="11.25">
      <c r="B310" s="33"/>
      <c r="D310" s="147" t="s">
        <v>366</v>
      </c>
      <c r="F310" s="148" t="s">
        <v>3980</v>
      </c>
      <c r="I310" s="149"/>
      <c r="L310" s="33"/>
      <c r="M310" s="150"/>
      <c r="T310" s="54"/>
      <c r="AT310" s="18" t="s">
        <v>366</v>
      </c>
      <c r="AU310" s="18" t="s">
        <v>90</v>
      </c>
    </row>
    <row r="311" spans="2:65" s="1" customFormat="1" ht="24.2" customHeight="1">
      <c r="B311" s="33"/>
      <c r="C311" s="134" t="s">
        <v>989</v>
      </c>
      <c r="D311" s="134" t="s">
        <v>360</v>
      </c>
      <c r="E311" s="135" t="s">
        <v>4048</v>
      </c>
      <c r="F311" s="136" t="s">
        <v>4049</v>
      </c>
      <c r="G311" s="137" t="s">
        <v>1498</v>
      </c>
      <c r="H311" s="189"/>
      <c r="I311" s="139"/>
      <c r="J311" s="140">
        <f>ROUND(I311*H311,2)</f>
        <v>0</v>
      </c>
      <c r="K311" s="136" t="s">
        <v>402</v>
      </c>
      <c r="L311" s="33"/>
      <c r="M311" s="141" t="s">
        <v>19</v>
      </c>
      <c r="N311" s="142" t="s">
        <v>49</v>
      </c>
      <c r="P311" s="143">
        <f>O311*H311</f>
        <v>0</v>
      </c>
      <c r="Q311" s="143">
        <v>0</v>
      </c>
      <c r="R311" s="143">
        <f>Q311*H311</f>
        <v>0</v>
      </c>
      <c r="S311" s="143">
        <v>0</v>
      </c>
      <c r="T311" s="144">
        <f>S311*H311</f>
        <v>0</v>
      </c>
      <c r="AR311" s="145" t="s">
        <v>454</v>
      </c>
      <c r="AT311" s="145" t="s">
        <v>360</v>
      </c>
      <c r="AU311" s="145" t="s">
        <v>90</v>
      </c>
      <c r="AY311" s="18" t="s">
        <v>358</v>
      </c>
      <c r="BE311" s="146">
        <f>IF(N311="základní",J311,0)</f>
        <v>0</v>
      </c>
      <c r="BF311" s="146">
        <f>IF(N311="snížená",J311,0)</f>
        <v>0</v>
      </c>
      <c r="BG311" s="146">
        <f>IF(N311="zákl. přenesená",J311,0)</f>
        <v>0</v>
      </c>
      <c r="BH311" s="146">
        <f>IF(N311="sníž. přenesená",J311,0)</f>
        <v>0</v>
      </c>
      <c r="BI311" s="146">
        <f>IF(N311="nulová",J311,0)</f>
        <v>0</v>
      </c>
      <c r="BJ311" s="18" t="s">
        <v>90</v>
      </c>
      <c r="BK311" s="146">
        <f>ROUND(I311*H311,2)</f>
        <v>0</v>
      </c>
      <c r="BL311" s="18" t="s">
        <v>454</v>
      </c>
      <c r="BM311" s="145" t="s">
        <v>7056</v>
      </c>
    </row>
    <row r="312" spans="2:65" s="1" customFormat="1" ht="11.25">
      <c r="B312" s="33"/>
      <c r="D312" s="147" t="s">
        <v>366</v>
      </c>
      <c r="F312" s="148" t="s">
        <v>4051</v>
      </c>
      <c r="I312" s="149"/>
      <c r="L312" s="33"/>
      <c r="M312" s="150"/>
      <c r="T312" s="54"/>
      <c r="AT312" s="18" t="s">
        <v>366</v>
      </c>
      <c r="AU312" s="18" t="s">
        <v>90</v>
      </c>
    </row>
    <row r="313" spans="2:65" s="1" customFormat="1" ht="24.2" customHeight="1">
      <c r="B313" s="33"/>
      <c r="C313" s="134" t="s">
        <v>995</v>
      </c>
      <c r="D313" s="134" t="s">
        <v>360</v>
      </c>
      <c r="E313" s="135" t="s">
        <v>4052</v>
      </c>
      <c r="F313" s="136" t="s">
        <v>4053</v>
      </c>
      <c r="G313" s="137" t="s">
        <v>1498</v>
      </c>
      <c r="H313" s="189"/>
      <c r="I313" s="139"/>
      <c r="J313" s="140">
        <f>ROUND(I313*H313,2)</f>
        <v>0</v>
      </c>
      <c r="K313" s="136" t="s">
        <v>402</v>
      </c>
      <c r="L313" s="33"/>
      <c r="M313" s="141" t="s">
        <v>19</v>
      </c>
      <c r="N313" s="142" t="s">
        <v>49</v>
      </c>
      <c r="P313" s="143">
        <f>O313*H313</f>
        <v>0</v>
      </c>
      <c r="Q313" s="143">
        <v>0</v>
      </c>
      <c r="R313" s="143">
        <f>Q313*H313</f>
        <v>0</v>
      </c>
      <c r="S313" s="143">
        <v>0</v>
      </c>
      <c r="T313" s="144">
        <f>S313*H313</f>
        <v>0</v>
      </c>
      <c r="AR313" s="145" t="s">
        <v>454</v>
      </c>
      <c r="AT313" s="145" t="s">
        <v>360</v>
      </c>
      <c r="AU313" s="145" t="s">
        <v>90</v>
      </c>
      <c r="AY313" s="18" t="s">
        <v>358</v>
      </c>
      <c r="BE313" s="146">
        <f>IF(N313="základní",J313,0)</f>
        <v>0</v>
      </c>
      <c r="BF313" s="146">
        <f>IF(N313="snížená",J313,0)</f>
        <v>0</v>
      </c>
      <c r="BG313" s="146">
        <f>IF(N313="zákl. přenesená",J313,0)</f>
        <v>0</v>
      </c>
      <c r="BH313" s="146">
        <f>IF(N313="sníž. přenesená",J313,0)</f>
        <v>0</v>
      </c>
      <c r="BI313" s="146">
        <f>IF(N313="nulová",J313,0)</f>
        <v>0</v>
      </c>
      <c r="BJ313" s="18" t="s">
        <v>90</v>
      </c>
      <c r="BK313" s="146">
        <f>ROUND(I313*H313,2)</f>
        <v>0</v>
      </c>
      <c r="BL313" s="18" t="s">
        <v>454</v>
      </c>
      <c r="BM313" s="145" t="s">
        <v>7057</v>
      </c>
    </row>
    <row r="314" spans="2:65" s="1" customFormat="1" ht="11.25">
      <c r="B314" s="33"/>
      <c r="D314" s="147" t="s">
        <v>366</v>
      </c>
      <c r="F314" s="148" t="s">
        <v>4055</v>
      </c>
      <c r="I314" s="149"/>
      <c r="L314" s="33"/>
      <c r="M314" s="150"/>
      <c r="T314" s="54"/>
      <c r="AT314" s="18" t="s">
        <v>366</v>
      </c>
      <c r="AU314" s="18" t="s">
        <v>90</v>
      </c>
    </row>
    <row r="315" spans="2:65" s="11" customFormat="1" ht="25.9" customHeight="1">
      <c r="B315" s="122"/>
      <c r="D315" s="123" t="s">
        <v>76</v>
      </c>
      <c r="E315" s="124" t="s">
        <v>190</v>
      </c>
      <c r="F315" s="124" t="s">
        <v>191</v>
      </c>
      <c r="I315" s="125"/>
      <c r="J315" s="126">
        <f>BK315</f>
        <v>0</v>
      </c>
      <c r="L315" s="122"/>
      <c r="M315" s="127"/>
      <c r="P315" s="128">
        <f>P316</f>
        <v>0</v>
      </c>
      <c r="R315" s="128">
        <f>R316</f>
        <v>0</v>
      </c>
      <c r="T315" s="129">
        <f>T316</f>
        <v>0</v>
      </c>
      <c r="AR315" s="123" t="s">
        <v>388</v>
      </c>
      <c r="AT315" s="130" t="s">
        <v>76</v>
      </c>
      <c r="AU315" s="130" t="s">
        <v>77</v>
      </c>
      <c r="AY315" s="123" t="s">
        <v>358</v>
      </c>
      <c r="BK315" s="131">
        <f>BK316</f>
        <v>0</v>
      </c>
    </row>
    <row r="316" spans="2:65" s="11" customFormat="1" ht="22.9" customHeight="1">
      <c r="B316" s="122"/>
      <c r="D316" s="123" t="s">
        <v>76</v>
      </c>
      <c r="E316" s="132" t="s">
        <v>4056</v>
      </c>
      <c r="F316" s="132" t="s">
        <v>4057</v>
      </c>
      <c r="I316" s="125"/>
      <c r="J316" s="133">
        <f>BK316</f>
        <v>0</v>
      </c>
      <c r="L316" s="122"/>
      <c r="M316" s="127"/>
      <c r="P316" s="128">
        <f>P317</f>
        <v>0</v>
      </c>
      <c r="R316" s="128">
        <f>R317</f>
        <v>0</v>
      </c>
      <c r="T316" s="129">
        <f>T317</f>
        <v>0</v>
      </c>
      <c r="AR316" s="123" t="s">
        <v>388</v>
      </c>
      <c r="AT316" s="130" t="s">
        <v>76</v>
      </c>
      <c r="AU316" s="130" t="s">
        <v>84</v>
      </c>
      <c r="AY316" s="123" t="s">
        <v>358</v>
      </c>
      <c r="BK316" s="131">
        <f>BK317</f>
        <v>0</v>
      </c>
    </row>
    <row r="317" spans="2:65" s="1" customFormat="1" ht="24.2" customHeight="1">
      <c r="B317" s="33"/>
      <c r="C317" s="134" t="s">
        <v>1000</v>
      </c>
      <c r="D317" s="134" t="s">
        <v>360</v>
      </c>
      <c r="E317" s="135" t="s">
        <v>4058</v>
      </c>
      <c r="F317" s="136" t="s">
        <v>4059</v>
      </c>
      <c r="G317" s="137" t="s">
        <v>4060</v>
      </c>
      <c r="H317" s="138">
        <v>1</v>
      </c>
      <c r="I317" s="139"/>
      <c r="J317" s="140">
        <f>ROUND(I317*H317,2)</f>
        <v>0</v>
      </c>
      <c r="K317" s="136" t="s">
        <v>3182</v>
      </c>
      <c r="L317" s="33"/>
      <c r="M317" s="196" t="s">
        <v>19</v>
      </c>
      <c r="N317" s="197" t="s">
        <v>49</v>
      </c>
      <c r="O317" s="198"/>
      <c r="P317" s="199">
        <f>O317*H317</f>
        <v>0</v>
      </c>
      <c r="Q317" s="199">
        <v>0</v>
      </c>
      <c r="R317" s="199">
        <f>Q317*H317</f>
        <v>0</v>
      </c>
      <c r="S317" s="199">
        <v>0</v>
      </c>
      <c r="T317" s="200">
        <f>S317*H317</f>
        <v>0</v>
      </c>
      <c r="AR317" s="145" t="s">
        <v>4061</v>
      </c>
      <c r="AT317" s="145" t="s">
        <v>360</v>
      </c>
      <c r="AU317" s="145" t="s">
        <v>90</v>
      </c>
      <c r="AY317" s="18" t="s">
        <v>358</v>
      </c>
      <c r="BE317" s="146">
        <f>IF(N317="základní",J317,0)</f>
        <v>0</v>
      </c>
      <c r="BF317" s="146">
        <f>IF(N317="snížená",J317,0)</f>
        <v>0</v>
      </c>
      <c r="BG317" s="146">
        <f>IF(N317="zákl. přenesená",J317,0)</f>
        <v>0</v>
      </c>
      <c r="BH317" s="146">
        <f>IF(N317="sníž. přenesená",J317,0)</f>
        <v>0</v>
      </c>
      <c r="BI317" s="146">
        <f>IF(N317="nulová",J317,0)</f>
        <v>0</v>
      </c>
      <c r="BJ317" s="18" t="s">
        <v>90</v>
      </c>
      <c r="BK317" s="146">
        <f>ROUND(I317*H317,2)</f>
        <v>0</v>
      </c>
      <c r="BL317" s="18" t="s">
        <v>4061</v>
      </c>
      <c r="BM317" s="145" t="s">
        <v>7058</v>
      </c>
    </row>
    <row r="318" spans="2:65" s="1" customFormat="1" ht="6.95" customHeight="1">
      <c r="B318" s="42"/>
      <c r="C318" s="43"/>
      <c r="D318" s="43"/>
      <c r="E318" s="43"/>
      <c r="F318" s="43"/>
      <c r="G318" s="43"/>
      <c r="H318" s="43"/>
      <c r="I318" s="43"/>
      <c r="J318" s="43"/>
      <c r="K318" s="43"/>
      <c r="L318" s="33"/>
    </row>
  </sheetData>
  <sheetProtection algorithmName="SHA-512" hashValue="iaTx6zDrnyyNpcPLQYC5WU/bzgz5jeUBCndqamgQW1cLbpaoXr0mPqzLel8t3j2wbP2/uDn1hSIqdUf1KQ5bVQ==" saltValue="XZT2BRXl+uokcSQHVBbRDFlSSkblrRvp+w1HljnCReiRPPbKCl+rku1qQhGSKMlYShcM9mr5PMOvCdVmWOfNvw==" spinCount="100000" sheet="1" objects="1" scenarios="1" formatColumns="0" formatRows="0" autoFilter="0"/>
  <autoFilter ref="C99:K317" xr:uid="{00000000-0009-0000-0000-000013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1300-000000000000}"/>
    <hyperlink ref="F111" r:id="rId2" xr:uid="{00000000-0004-0000-1300-000001000000}"/>
    <hyperlink ref="F128" r:id="rId3" xr:uid="{00000000-0004-0000-1300-000002000000}"/>
    <hyperlink ref="F133" r:id="rId4" xr:uid="{00000000-0004-0000-1300-000003000000}"/>
    <hyperlink ref="F135" r:id="rId5" xr:uid="{00000000-0004-0000-1300-000004000000}"/>
    <hyperlink ref="F151" r:id="rId6" xr:uid="{00000000-0004-0000-1300-000005000000}"/>
    <hyperlink ref="F153" r:id="rId7" xr:uid="{00000000-0004-0000-1300-000006000000}"/>
    <hyperlink ref="F155" r:id="rId8" xr:uid="{00000000-0004-0000-1300-000007000000}"/>
    <hyperlink ref="F158" r:id="rId9" xr:uid="{00000000-0004-0000-1300-000008000000}"/>
    <hyperlink ref="F161" r:id="rId10" xr:uid="{00000000-0004-0000-1300-000009000000}"/>
    <hyperlink ref="F164" r:id="rId11" xr:uid="{00000000-0004-0000-1300-00000A000000}"/>
    <hyperlink ref="F166" r:id="rId12" xr:uid="{00000000-0004-0000-1300-00000B000000}"/>
    <hyperlink ref="F169" r:id="rId13" xr:uid="{00000000-0004-0000-1300-00000C000000}"/>
    <hyperlink ref="F171" r:id="rId14" xr:uid="{00000000-0004-0000-1300-00000D000000}"/>
    <hyperlink ref="F174" r:id="rId15" xr:uid="{00000000-0004-0000-1300-00000E000000}"/>
    <hyperlink ref="F177" r:id="rId16" xr:uid="{00000000-0004-0000-1300-00000F000000}"/>
    <hyperlink ref="F180" r:id="rId17" xr:uid="{00000000-0004-0000-1300-000010000000}"/>
    <hyperlink ref="F183" r:id="rId18" xr:uid="{00000000-0004-0000-1300-000011000000}"/>
    <hyperlink ref="F186" r:id="rId19" xr:uid="{00000000-0004-0000-1300-000012000000}"/>
    <hyperlink ref="F189" r:id="rId20" xr:uid="{00000000-0004-0000-1300-000013000000}"/>
    <hyperlink ref="F192" r:id="rId21" xr:uid="{00000000-0004-0000-1300-000014000000}"/>
    <hyperlink ref="F195" r:id="rId22" xr:uid="{00000000-0004-0000-1300-000015000000}"/>
    <hyperlink ref="F198" r:id="rId23" xr:uid="{00000000-0004-0000-1300-000016000000}"/>
    <hyperlink ref="F201" r:id="rId24" xr:uid="{00000000-0004-0000-1300-000017000000}"/>
    <hyperlink ref="F204" r:id="rId25" xr:uid="{00000000-0004-0000-1300-000018000000}"/>
    <hyperlink ref="F207" r:id="rId26" xr:uid="{00000000-0004-0000-1300-000019000000}"/>
    <hyperlink ref="F210" r:id="rId27" xr:uid="{00000000-0004-0000-1300-00001A000000}"/>
    <hyperlink ref="F220" r:id="rId28" xr:uid="{00000000-0004-0000-1300-00001B000000}"/>
    <hyperlink ref="F222" r:id="rId29" xr:uid="{00000000-0004-0000-1300-00001C000000}"/>
    <hyperlink ref="F225" r:id="rId30" xr:uid="{00000000-0004-0000-1300-00001D000000}"/>
    <hyperlink ref="F236" r:id="rId31" xr:uid="{00000000-0004-0000-1300-00001E000000}"/>
    <hyperlink ref="F239" r:id="rId32" xr:uid="{00000000-0004-0000-1300-00001F000000}"/>
    <hyperlink ref="F242" r:id="rId33" xr:uid="{00000000-0004-0000-1300-000020000000}"/>
    <hyperlink ref="F245" r:id="rId34" xr:uid="{00000000-0004-0000-1300-000021000000}"/>
    <hyperlink ref="F248" r:id="rId35" xr:uid="{00000000-0004-0000-1300-000022000000}"/>
    <hyperlink ref="F251" r:id="rId36" xr:uid="{00000000-0004-0000-1300-000023000000}"/>
    <hyperlink ref="F254" r:id="rId37" xr:uid="{00000000-0004-0000-1300-000024000000}"/>
    <hyperlink ref="F257" r:id="rId38" xr:uid="{00000000-0004-0000-1300-000025000000}"/>
    <hyperlink ref="F260" r:id="rId39" xr:uid="{00000000-0004-0000-1300-000026000000}"/>
    <hyperlink ref="F263" r:id="rId40" xr:uid="{00000000-0004-0000-1300-000027000000}"/>
    <hyperlink ref="F268" r:id="rId41" xr:uid="{00000000-0004-0000-1300-000028000000}"/>
    <hyperlink ref="F270" r:id="rId42" xr:uid="{00000000-0004-0000-1300-000029000000}"/>
    <hyperlink ref="F273" r:id="rId43" xr:uid="{00000000-0004-0000-1300-00002A000000}"/>
    <hyperlink ref="F280" r:id="rId44" xr:uid="{00000000-0004-0000-1300-00002B000000}"/>
    <hyperlink ref="F283" r:id="rId45" xr:uid="{00000000-0004-0000-1300-00002C000000}"/>
    <hyperlink ref="F286" r:id="rId46" xr:uid="{00000000-0004-0000-1300-00002D000000}"/>
    <hyperlink ref="F289" r:id="rId47" xr:uid="{00000000-0004-0000-1300-00002E000000}"/>
    <hyperlink ref="F292" r:id="rId48" xr:uid="{00000000-0004-0000-1300-00002F000000}"/>
    <hyperlink ref="F295" r:id="rId49" xr:uid="{00000000-0004-0000-1300-000030000000}"/>
    <hyperlink ref="F298" r:id="rId50" xr:uid="{00000000-0004-0000-1300-000031000000}"/>
    <hyperlink ref="F301" r:id="rId51" xr:uid="{00000000-0004-0000-1300-000032000000}"/>
    <hyperlink ref="F304" r:id="rId52" xr:uid="{00000000-0004-0000-1300-000033000000}"/>
    <hyperlink ref="F307" r:id="rId53" xr:uid="{00000000-0004-0000-1300-000034000000}"/>
    <hyperlink ref="F310" r:id="rId54" xr:uid="{00000000-0004-0000-1300-000035000000}"/>
    <hyperlink ref="F312" r:id="rId55" xr:uid="{00000000-0004-0000-1300-000036000000}"/>
    <hyperlink ref="F314" r:id="rId56" xr:uid="{00000000-0004-0000-1300-00003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151</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5563</v>
      </c>
      <c r="F9" s="303"/>
      <c r="G9" s="303"/>
      <c r="H9" s="303"/>
      <c r="L9" s="21"/>
    </row>
    <row r="10" spans="2:46" ht="12" customHeight="1">
      <c r="B10" s="21"/>
      <c r="D10" s="28" t="s">
        <v>222</v>
      </c>
      <c r="L10" s="21"/>
    </row>
    <row r="11" spans="2:46" s="1" customFormat="1" ht="16.5" customHeight="1">
      <c r="B11" s="33"/>
      <c r="E11" s="337" t="s">
        <v>6600</v>
      </c>
      <c r="F11" s="343"/>
      <c r="G11" s="343"/>
      <c r="H11" s="343"/>
      <c r="L11" s="33"/>
    </row>
    <row r="12" spans="2:46" s="1" customFormat="1" ht="12" customHeight="1">
      <c r="B12" s="33"/>
      <c r="D12" s="28" t="s">
        <v>2976</v>
      </c>
      <c r="L12" s="33"/>
    </row>
    <row r="13" spans="2:46" s="1" customFormat="1" ht="16.5" customHeight="1">
      <c r="B13" s="33"/>
      <c r="E13" s="324" t="s">
        <v>7059</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ROUND((SUM(BE97:BE273)),  2)</f>
        <v>0</v>
      </c>
      <c r="I37" s="96">
        <v>0.21</v>
      </c>
      <c r="J37" s="84">
        <f>ROUND(((SUM(BE97:BE273))*I37),  2)</f>
        <v>0</v>
      </c>
      <c r="L37" s="33"/>
    </row>
    <row r="38" spans="2:12" s="1" customFormat="1" ht="14.45" customHeight="1">
      <c r="B38" s="33"/>
      <c r="E38" s="28" t="s">
        <v>49</v>
      </c>
      <c r="F38" s="84">
        <f>ROUND((SUM(BF97:BF273)),  2)</f>
        <v>0</v>
      </c>
      <c r="I38" s="96">
        <v>0.12</v>
      </c>
      <c r="J38" s="84">
        <f>ROUND(((SUM(BF97:BF273))*I38),  2)</f>
        <v>0</v>
      </c>
      <c r="L38" s="33"/>
    </row>
    <row r="39" spans="2:12" s="1" customFormat="1" ht="14.45" hidden="1" customHeight="1">
      <c r="B39" s="33"/>
      <c r="E39" s="28" t="s">
        <v>50</v>
      </c>
      <c r="F39" s="84">
        <f>ROUND((SUM(BG97:BG273)),  2)</f>
        <v>0</v>
      </c>
      <c r="I39" s="96">
        <v>0.21</v>
      </c>
      <c r="J39" s="84">
        <f>0</f>
        <v>0</v>
      </c>
      <c r="L39" s="33"/>
    </row>
    <row r="40" spans="2:12" s="1" customFormat="1" ht="14.45" hidden="1" customHeight="1">
      <c r="B40" s="33"/>
      <c r="E40" s="28" t="s">
        <v>51</v>
      </c>
      <c r="F40" s="84">
        <f>ROUND((SUM(BH97:BH273)),  2)</f>
        <v>0</v>
      </c>
      <c r="I40" s="96">
        <v>0.12</v>
      </c>
      <c r="J40" s="84">
        <f>0</f>
        <v>0</v>
      </c>
      <c r="L40" s="33"/>
    </row>
    <row r="41" spans="2:12" s="1" customFormat="1" ht="14.45" hidden="1" customHeight="1">
      <c r="B41" s="33"/>
      <c r="E41" s="28" t="s">
        <v>52</v>
      </c>
      <c r="F41" s="84">
        <f>ROUND((SUM(BI97:BI273)),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5563</v>
      </c>
      <c r="F54" s="303"/>
      <c r="G54" s="303"/>
      <c r="H54" s="303"/>
      <c r="L54" s="21"/>
    </row>
    <row r="55" spans="2:12" ht="12" customHeight="1">
      <c r="B55" s="21"/>
      <c r="C55" s="28" t="s">
        <v>222</v>
      </c>
      <c r="L55" s="21"/>
    </row>
    <row r="56" spans="2:12" s="1" customFormat="1" ht="16.5" customHeight="1">
      <c r="B56" s="33"/>
      <c r="E56" s="337" t="s">
        <v>6600</v>
      </c>
      <c r="F56" s="343"/>
      <c r="G56" s="343"/>
      <c r="H56" s="343"/>
      <c r="L56" s="33"/>
    </row>
    <row r="57" spans="2:12" s="1" customFormat="1" ht="12" customHeight="1">
      <c r="B57" s="33"/>
      <c r="C57" s="28" t="s">
        <v>2976</v>
      </c>
      <c r="L57" s="33"/>
    </row>
    <row r="58" spans="2:12" s="1" customFormat="1" ht="16.5" customHeight="1">
      <c r="B58" s="33"/>
      <c r="E58" s="324" t="str">
        <f>E13</f>
        <v>D.1.4.3C - Elektroinstalace - silnoproud</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4066</v>
      </c>
      <c r="E69" s="112"/>
      <c r="F69" s="112"/>
      <c r="G69" s="112"/>
      <c r="H69" s="112"/>
      <c r="I69" s="112"/>
      <c r="J69" s="113">
        <f>J99</f>
        <v>0</v>
      </c>
      <c r="L69" s="110"/>
    </row>
    <row r="70" spans="2:47" s="8" customFormat="1" ht="24.95" customHeight="1">
      <c r="B70" s="106"/>
      <c r="D70" s="107" t="s">
        <v>4067</v>
      </c>
      <c r="E70" s="108"/>
      <c r="F70" s="108"/>
      <c r="G70" s="108"/>
      <c r="H70" s="108"/>
      <c r="I70" s="108"/>
      <c r="J70" s="109">
        <f>J264</f>
        <v>0</v>
      </c>
      <c r="L70" s="106"/>
    </row>
    <row r="71" spans="2:47" s="8" customFormat="1" ht="24.95" customHeight="1">
      <c r="B71" s="106"/>
      <c r="D71" s="107" t="s">
        <v>3690</v>
      </c>
      <c r="E71" s="108"/>
      <c r="F71" s="108"/>
      <c r="G71" s="108"/>
      <c r="H71" s="108"/>
      <c r="I71" s="108"/>
      <c r="J71" s="109">
        <f>J267</f>
        <v>0</v>
      </c>
      <c r="L71" s="106"/>
    </row>
    <row r="72" spans="2:47" s="9" customFormat="1" ht="19.899999999999999" customHeight="1">
      <c r="B72" s="110"/>
      <c r="D72" s="111" t="s">
        <v>3691</v>
      </c>
      <c r="E72" s="112"/>
      <c r="F72" s="112"/>
      <c r="G72" s="112"/>
      <c r="H72" s="112"/>
      <c r="I72" s="112"/>
      <c r="J72" s="113">
        <f>J268</f>
        <v>0</v>
      </c>
      <c r="L72" s="110"/>
    </row>
    <row r="73" spans="2:47" s="9" customFormat="1" ht="19.899999999999999" customHeight="1">
      <c r="B73" s="110"/>
      <c r="D73" s="111" t="s">
        <v>4068</v>
      </c>
      <c r="E73" s="112"/>
      <c r="F73" s="112"/>
      <c r="G73" s="112"/>
      <c r="H73" s="112"/>
      <c r="I73" s="112"/>
      <c r="J73" s="113">
        <f>J271</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5563</v>
      </c>
      <c r="F85" s="303"/>
      <c r="G85" s="303"/>
      <c r="H85" s="303"/>
      <c r="L85" s="21"/>
    </row>
    <row r="86" spans="2:20" ht="12" customHeight="1">
      <c r="B86" s="21"/>
      <c r="C86" s="28" t="s">
        <v>222</v>
      </c>
      <c r="L86" s="21"/>
    </row>
    <row r="87" spans="2:20" s="1" customFormat="1" ht="16.5" customHeight="1">
      <c r="B87" s="33"/>
      <c r="E87" s="337" t="s">
        <v>6600</v>
      </c>
      <c r="F87" s="343"/>
      <c r="G87" s="343"/>
      <c r="H87" s="343"/>
      <c r="L87" s="33"/>
    </row>
    <row r="88" spans="2:20" s="1" customFormat="1" ht="12" customHeight="1">
      <c r="B88" s="33"/>
      <c r="C88" s="28" t="s">
        <v>2976</v>
      </c>
      <c r="L88" s="33"/>
    </row>
    <row r="89" spans="2:20" s="1" customFormat="1" ht="16.5" customHeight="1">
      <c r="B89" s="33"/>
      <c r="E89" s="324" t="str">
        <f>E13</f>
        <v>D.1.4.3C - Elektroinstalace - silnoproud</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40.15" customHeight="1">
      <c r="B93" s="33"/>
      <c r="C93" s="28" t="s">
        <v>24</v>
      </c>
      <c r="F93" s="26" t="str">
        <f>E19</f>
        <v>Město Kroměříž</v>
      </c>
      <c r="I93" s="28" t="s">
        <v>32</v>
      </c>
      <c r="J93" s="31" t="str">
        <f>E25</f>
        <v>Jiří Škop-elektroprojekce, Duhová 269, Náchod</v>
      </c>
      <c r="L93" s="33"/>
    </row>
    <row r="94" spans="2:20" s="1" customFormat="1" ht="40.15" customHeight="1">
      <c r="B94" s="33"/>
      <c r="C94" s="28" t="s">
        <v>30</v>
      </c>
      <c r="F94" s="26" t="str">
        <f>IF(E22="","",E22)</f>
        <v>Vyplň údaj</v>
      </c>
      <c r="I94" s="28" t="s">
        <v>37</v>
      </c>
      <c r="J94" s="31" t="str">
        <f>E28</f>
        <v>Jiří Škop-elektroprojekce, Duhová 269, Náchod</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P98+P264+P267</f>
        <v>0</v>
      </c>
      <c r="Q97" s="51"/>
      <c r="R97" s="119">
        <f>R98+R264+R267</f>
        <v>1.0463385999999999</v>
      </c>
      <c r="S97" s="51"/>
      <c r="T97" s="120">
        <f>T98+T264+T267</f>
        <v>0</v>
      </c>
      <c r="AT97" s="18" t="s">
        <v>76</v>
      </c>
      <c r="AU97" s="18" t="s">
        <v>313</v>
      </c>
      <c r="BK97" s="121">
        <f>BK98+BK264+BK267</f>
        <v>0</v>
      </c>
    </row>
    <row r="98" spans="2:65" s="11" customFormat="1" ht="25.9" customHeight="1">
      <c r="B98" s="122"/>
      <c r="D98" s="123" t="s">
        <v>76</v>
      </c>
      <c r="E98" s="124" t="s">
        <v>1407</v>
      </c>
      <c r="F98" s="124" t="s">
        <v>1408</v>
      </c>
      <c r="I98" s="125"/>
      <c r="J98" s="126">
        <f>BK98</f>
        <v>0</v>
      </c>
      <c r="L98" s="122"/>
      <c r="M98" s="127"/>
      <c r="P98" s="128">
        <f>P99</f>
        <v>0</v>
      </c>
      <c r="R98" s="128">
        <f>R99</f>
        <v>1.0463385999999999</v>
      </c>
      <c r="T98" s="129">
        <f>T99</f>
        <v>0</v>
      </c>
      <c r="AR98" s="123" t="s">
        <v>90</v>
      </c>
      <c r="AT98" s="130" t="s">
        <v>76</v>
      </c>
      <c r="AU98" s="130" t="s">
        <v>77</v>
      </c>
      <c r="AY98" s="123" t="s">
        <v>358</v>
      </c>
      <c r="BK98" s="131">
        <f>BK99</f>
        <v>0</v>
      </c>
    </row>
    <row r="99" spans="2:65" s="11" customFormat="1" ht="22.9" customHeight="1">
      <c r="B99" s="122"/>
      <c r="D99" s="123" t="s">
        <v>76</v>
      </c>
      <c r="E99" s="132" t="s">
        <v>4069</v>
      </c>
      <c r="F99" s="132" t="s">
        <v>103</v>
      </c>
      <c r="I99" s="125"/>
      <c r="J99" s="133">
        <f>BK99</f>
        <v>0</v>
      </c>
      <c r="L99" s="122"/>
      <c r="M99" s="127"/>
      <c r="P99" s="128">
        <f>SUM(P100:P263)</f>
        <v>0</v>
      </c>
      <c r="R99" s="128">
        <f>SUM(R100:R263)</f>
        <v>1.0463385999999999</v>
      </c>
      <c r="T99" s="129">
        <f>SUM(T100:T263)</f>
        <v>0</v>
      </c>
      <c r="AR99" s="123" t="s">
        <v>90</v>
      </c>
      <c r="AT99" s="130" t="s">
        <v>76</v>
      </c>
      <c r="AU99" s="130" t="s">
        <v>84</v>
      </c>
      <c r="AY99" s="123" t="s">
        <v>358</v>
      </c>
      <c r="BK99" s="131">
        <f>SUM(BK100:BK263)</f>
        <v>0</v>
      </c>
    </row>
    <row r="100" spans="2:65" s="1" customFormat="1" ht="37.9" customHeight="1">
      <c r="B100" s="33"/>
      <c r="C100" s="134" t="s">
        <v>84</v>
      </c>
      <c r="D100" s="134" t="s">
        <v>360</v>
      </c>
      <c r="E100" s="135" t="s">
        <v>4070</v>
      </c>
      <c r="F100" s="136" t="s">
        <v>4071</v>
      </c>
      <c r="G100" s="137" t="s">
        <v>235</v>
      </c>
      <c r="H100" s="138">
        <v>10</v>
      </c>
      <c r="I100" s="139"/>
      <c r="J100" s="140">
        <f>ROUND(I100*H100,2)</f>
        <v>0</v>
      </c>
      <c r="K100" s="136" t="s">
        <v>363</v>
      </c>
      <c r="L100" s="33"/>
      <c r="M100" s="141" t="s">
        <v>19</v>
      </c>
      <c r="N100" s="142" t="s">
        <v>49</v>
      </c>
      <c r="P100" s="143">
        <f>O100*H100</f>
        <v>0</v>
      </c>
      <c r="Q100" s="143">
        <v>0</v>
      </c>
      <c r="R100" s="143">
        <f>Q100*H100</f>
        <v>0</v>
      </c>
      <c r="S100" s="143">
        <v>0</v>
      </c>
      <c r="T100" s="144">
        <f>S100*H100</f>
        <v>0</v>
      </c>
      <c r="AR100" s="145" t="s">
        <v>454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454</v>
      </c>
      <c r="BM100" s="145" t="s">
        <v>7060</v>
      </c>
    </row>
    <row r="101" spans="2:65" s="1" customFormat="1" ht="11.25">
      <c r="B101" s="33"/>
      <c r="D101" s="147" t="s">
        <v>366</v>
      </c>
      <c r="F101" s="148" t="s">
        <v>4073</v>
      </c>
      <c r="I101" s="149"/>
      <c r="L101" s="33"/>
      <c r="M101" s="150"/>
      <c r="T101" s="54"/>
      <c r="AT101" s="18" t="s">
        <v>366</v>
      </c>
      <c r="AU101" s="18" t="s">
        <v>90</v>
      </c>
    </row>
    <row r="102" spans="2:65" s="1" customFormat="1" ht="24.2" customHeight="1">
      <c r="B102" s="33"/>
      <c r="C102" s="179" t="s">
        <v>90</v>
      </c>
      <c r="D102" s="179" t="s">
        <v>440</v>
      </c>
      <c r="E102" s="180" t="s">
        <v>4074</v>
      </c>
      <c r="F102" s="181" t="s">
        <v>4075</v>
      </c>
      <c r="G102" s="182" t="s">
        <v>235</v>
      </c>
      <c r="H102" s="183">
        <v>10</v>
      </c>
      <c r="I102" s="184"/>
      <c r="J102" s="185">
        <f>ROUND(I102*H102,2)</f>
        <v>0</v>
      </c>
      <c r="K102" s="181" t="s">
        <v>363</v>
      </c>
      <c r="L102" s="186"/>
      <c r="M102" s="187" t="s">
        <v>19</v>
      </c>
      <c r="N102" s="188" t="s">
        <v>49</v>
      </c>
      <c r="P102" s="143">
        <f>O102*H102</f>
        <v>0</v>
      </c>
      <c r="Q102" s="143">
        <v>6.8999999999999997E-4</v>
      </c>
      <c r="R102" s="143">
        <f>Q102*H102</f>
        <v>6.8999999999999999E-3</v>
      </c>
      <c r="S102" s="143">
        <v>0</v>
      </c>
      <c r="T102" s="144">
        <f>S102*H102</f>
        <v>0</v>
      </c>
      <c r="AR102" s="145" t="s">
        <v>558</v>
      </c>
      <c r="AT102" s="145" t="s">
        <v>440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7061</v>
      </c>
    </row>
    <row r="103" spans="2:65" s="1" customFormat="1" ht="44.25" customHeight="1">
      <c r="B103" s="33"/>
      <c r="C103" s="134" t="s">
        <v>97</v>
      </c>
      <c r="D103" s="134" t="s">
        <v>360</v>
      </c>
      <c r="E103" s="135" t="s">
        <v>4077</v>
      </c>
      <c r="F103" s="136" t="s">
        <v>4078</v>
      </c>
      <c r="G103" s="137" t="s">
        <v>504</v>
      </c>
      <c r="H103" s="138">
        <v>108</v>
      </c>
      <c r="I103" s="139"/>
      <c r="J103" s="140">
        <f>ROUND(I103*H103,2)</f>
        <v>0</v>
      </c>
      <c r="K103" s="136" t="s">
        <v>3989</v>
      </c>
      <c r="L103" s="33"/>
      <c r="M103" s="141" t="s">
        <v>19</v>
      </c>
      <c r="N103" s="142" t="s">
        <v>49</v>
      </c>
      <c r="P103" s="143">
        <f>O103*H103</f>
        <v>0</v>
      </c>
      <c r="Q103" s="143">
        <v>0</v>
      </c>
      <c r="R103" s="143">
        <f>Q103*H103</f>
        <v>0</v>
      </c>
      <c r="S103" s="143">
        <v>0</v>
      </c>
      <c r="T103" s="144">
        <f>S103*H103</f>
        <v>0</v>
      </c>
      <c r="AR103" s="145" t="s">
        <v>454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7062</v>
      </c>
    </row>
    <row r="104" spans="2:65" s="1" customFormat="1" ht="11.25">
      <c r="B104" s="33"/>
      <c r="D104" s="147" t="s">
        <v>366</v>
      </c>
      <c r="F104" s="148" t="s">
        <v>4080</v>
      </c>
      <c r="I104" s="149"/>
      <c r="L104" s="33"/>
      <c r="M104" s="150"/>
      <c r="T104" s="54"/>
      <c r="AT104" s="18" t="s">
        <v>366</v>
      </c>
      <c r="AU104" s="18" t="s">
        <v>90</v>
      </c>
    </row>
    <row r="105" spans="2:65" s="1" customFormat="1" ht="21.75" customHeight="1">
      <c r="B105" s="33"/>
      <c r="C105" s="179" t="s">
        <v>364</v>
      </c>
      <c r="D105" s="179" t="s">
        <v>440</v>
      </c>
      <c r="E105" s="180" t="s">
        <v>4081</v>
      </c>
      <c r="F105" s="181" t="s">
        <v>4082</v>
      </c>
      <c r="G105" s="182" t="s">
        <v>504</v>
      </c>
      <c r="H105" s="183">
        <v>108</v>
      </c>
      <c r="I105" s="184"/>
      <c r="J105" s="185">
        <f>ROUND(I105*H105,2)</f>
        <v>0</v>
      </c>
      <c r="K105" s="181" t="s">
        <v>363</v>
      </c>
      <c r="L105" s="186"/>
      <c r="M105" s="187" t="s">
        <v>19</v>
      </c>
      <c r="N105" s="188" t="s">
        <v>49</v>
      </c>
      <c r="P105" s="143">
        <f>O105*H105</f>
        <v>0</v>
      </c>
      <c r="Q105" s="143">
        <v>4.0000000000000003E-5</v>
      </c>
      <c r="R105" s="143">
        <f>Q105*H105</f>
        <v>4.3200000000000001E-3</v>
      </c>
      <c r="S105" s="143">
        <v>0</v>
      </c>
      <c r="T105" s="144">
        <f>S105*H105</f>
        <v>0</v>
      </c>
      <c r="AR105" s="145" t="s">
        <v>558</v>
      </c>
      <c r="AT105" s="145" t="s">
        <v>440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7063</v>
      </c>
    </row>
    <row r="106" spans="2:65" s="1" customFormat="1" ht="49.15" customHeight="1">
      <c r="B106" s="33"/>
      <c r="C106" s="134" t="s">
        <v>388</v>
      </c>
      <c r="D106" s="134" t="s">
        <v>360</v>
      </c>
      <c r="E106" s="135" t="s">
        <v>4084</v>
      </c>
      <c r="F106" s="136" t="s">
        <v>4085</v>
      </c>
      <c r="G106" s="137" t="s">
        <v>504</v>
      </c>
      <c r="H106" s="138">
        <v>35</v>
      </c>
      <c r="I106" s="139"/>
      <c r="J106" s="140">
        <f>ROUND(I106*H106,2)</f>
        <v>0</v>
      </c>
      <c r="K106" s="136" t="s">
        <v>3989</v>
      </c>
      <c r="L106" s="33"/>
      <c r="M106" s="141" t="s">
        <v>19</v>
      </c>
      <c r="N106" s="142" t="s">
        <v>49</v>
      </c>
      <c r="P106" s="143">
        <f>O106*H106</f>
        <v>0</v>
      </c>
      <c r="Q106" s="143">
        <v>0</v>
      </c>
      <c r="R106" s="143">
        <f>Q106*H106</f>
        <v>0</v>
      </c>
      <c r="S106" s="143">
        <v>0</v>
      </c>
      <c r="T106" s="144">
        <f>S106*H106</f>
        <v>0</v>
      </c>
      <c r="AR106" s="145" t="s">
        <v>454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7064</v>
      </c>
    </row>
    <row r="107" spans="2:65" s="1" customFormat="1" ht="11.25">
      <c r="B107" s="33"/>
      <c r="D107" s="147" t="s">
        <v>366</v>
      </c>
      <c r="F107" s="148" t="s">
        <v>4087</v>
      </c>
      <c r="I107" s="149"/>
      <c r="L107" s="33"/>
      <c r="M107" s="150"/>
      <c r="T107" s="54"/>
      <c r="AT107" s="18" t="s">
        <v>366</v>
      </c>
      <c r="AU107" s="18" t="s">
        <v>90</v>
      </c>
    </row>
    <row r="108" spans="2:65" s="1" customFormat="1" ht="24.2" customHeight="1">
      <c r="B108" s="33"/>
      <c r="C108" s="179" t="s">
        <v>394</v>
      </c>
      <c r="D108" s="179" t="s">
        <v>440</v>
      </c>
      <c r="E108" s="180" t="s">
        <v>4088</v>
      </c>
      <c r="F108" s="181" t="s">
        <v>4089</v>
      </c>
      <c r="G108" s="182" t="s">
        <v>504</v>
      </c>
      <c r="H108" s="183">
        <v>35</v>
      </c>
      <c r="I108" s="184"/>
      <c r="J108" s="185">
        <f>ROUND(I108*H108,2)</f>
        <v>0</v>
      </c>
      <c r="K108" s="181" t="s">
        <v>363</v>
      </c>
      <c r="L108" s="186"/>
      <c r="M108" s="187" t="s">
        <v>19</v>
      </c>
      <c r="N108" s="188" t="s">
        <v>49</v>
      </c>
      <c r="P108" s="143">
        <f>O108*H108</f>
        <v>0</v>
      </c>
      <c r="Q108" s="143">
        <v>9.0000000000000006E-5</v>
      </c>
      <c r="R108" s="143">
        <f>Q108*H108</f>
        <v>3.15E-3</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7065</v>
      </c>
    </row>
    <row r="109" spans="2:65" s="1" customFormat="1" ht="44.25" customHeight="1">
      <c r="B109" s="33"/>
      <c r="C109" s="134" t="s">
        <v>399</v>
      </c>
      <c r="D109" s="134" t="s">
        <v>360</v>
      </c>
      <c r="E109" s="135" t="s">
        <v>4091</v>
      </c>
      <c r="F109" s="136" t="s">
        <v>4092</v>
      </c>
      <c r="G109" s="137" t="s">
        <v>235</v>
      </c>
      <c r="H109" s="138">
        <v>650</v>
      </c>
      <c r="I109" s="139"/>
      <c r="J109" s="140">
        <f>ROUND(I109*H109,2)</f>
        <v>0</v>
      </c>
      <c r="K109" s="136" t="s">
        <v>363</v>
      </c>
      <c r="L109" s="33"/>
      <c r="M109" s="141" t="s">
        <v>19</v>
      </c>
      <c r="N109" s="142" t="s">
        <v>49</v>
      </c>
      <c r="P109" s="143">
        <f>O109*H109</f>
        <v>0</v>
      </c>
      <c r="Q109" s="143">
        <v>0</v>
      </c>
      <c r="R109" s="143">
        <f>Q109*H109</f>
        <v>0</v>
      </c>
      <c r="S109" s="143">
        <v>0</v>
      </c>
      <c r="T109" s="144">
        <f>S109*H109</f>
        <v>0</v>
      </c>
      <c r="AR109" s="145" t="s">
        <v>454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454</v>
      </c>
      <c r="BM109" s="145" t="s">
        <v>7066</v>
      </c>
    </row>
    <row r="110" spans="2:65" s="1" customFormat="1" ht="11.25">
      <c r="B110" s="33"/>
      <c r="D110" s="147" t="s">
        <v>366</v>
      </c>
      <c r="F110" s="148" t="s">
        <v>4094</v>
      </c>
      <c r="I110" s="149"/>
      <c r="L110" s="33"/>
      <c r="M110" s="150"/>
      <c r="T110" s="54"/>
      <c r="AT110" s="18" t="s">
        <v>366</v>
      </c>
      <c r="AU110" s="18" t="s">
        <v>90</v>
      </c>
    </row>
    <row r="111" spans="2:65" s="1" customFormat="1" ht="24.2" customHeight="1">
      <c r="B111" s="33"/>
      <c r="C111" s="179" t="s">
        <v>406</v>
      </c>
      <c r="D111" s="179" t="s">
        <v>440</v>
      </c>
      <c r="E111" s="180" t="s">
        <v>4095</v>
      </c>
      <c r="F111" s="181" t="s">
        <v>4096</v>
      </c>
      <c r="G111" s="182" t="s">
        <v>235</v>
      </c>
      <c r="H111" s="183">
        <v>650</v>
      </c>
      <c r="I111" s="184"/>
      <c r="J111" s="185">
        <f>ROUND(I111*H111,2)</f>
        <v>0</v>
      </c>
      <c r="K111" s="181" t="s">
        <v>363</v>
      </c>
      <c r="L111" s="186"/>
      <c r="M111" s="187" t="s">
        <v>19</v>
      </c>
      <c r="N111" s="188" t="s">
        <v>49</v>
      </c>
      <c r="P111" s="143">
        <f>O111*H111</f>
        <v>0</v>
      </c>
      <c r="Q111" s="143">
        <v>5.0000000000000002E-5</v>
      </c>
      <c r="R111" s="143">
        <f>Q111*H111</f>
        <v>3.2500000000000001E-2</v>
      </c>
      <c r="S111" s="143">
        <v>0</v>
      </c>
      <c r="T111" s="144">
        <f>S111*H111</f>
        <v>0</v>
      </c>
      <c r="AR111" s="145" t="s">
        <v>558</v>
      </c>
      <c r="AT111" s="145" t="s">
        <v>440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7067</v>
      </c>
    </row>
    <row r="112" spans="2:65" s="1" customFormat="1" ht="44.25" customHeight="1">
      <c r="B112" s="33"/>
      <c r="C112" s="134" t="s">
        <v>411</v>
      </c>
      <c r="D112" s="134" t="s">
        <v>360</v>
      </c>
      <c r="E112" s="135" t="s">
        <v>4098</v>
      </c>
      <c r="F112" s="136" t="s">
        <v>4099</v>
      </c>
      <c r="G112" s="137" t="s">
        <v>235</v>
      </c>
      <c r="H112" s="138">
        <v>35</v>
      </c>
      <c r="I112" s="139"/>
      <c r="J112" s="140">
        <f>ROUND(I112*H112,2)</f>
        <v>0</v>
      </c>
      <c r="K112" s="136" t="s">
        <v>363</v>
      </c>
      <c r="L112" s="33"/>
      <c r="M112" s="141" t="s">
        <v>19</v>
      </c>
      <c r="N112" s="142" t="s">
        <v>49</v>
      </c>
      <c r="P112" s="143">
        <f>O112*H112</f>
        <v>0</v>
      </c>
      <c r="Q112" s="143">
        <v>0</v>
      </c>
      <c r="R112" s="143">
        <f>Q112*H112</f>
        <v>0</v>
      </c>
      <c r="S112" s="143">
        <v>0</v>
      </c>
      <c r="T112" s="144">
        <f>S112*H112</f>
        <v>0</v>
      </c>
      <c r="AR112" s="145" t="s">
        <v>454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7068</v>
      </c>
    </row>
    <row r="113" spans="2:65" s="1" customFormat="1" ht="11.25">
      <c r="B113" s="33"/>
      <c r="D113" s="147" t="s">
        <v>366</v>
      </c>
      <c r="F113" s="148" t="s">
        <v>4101</v>
      </c>
      <c r="I113" s="149"/>
      <c r="L113" s="33"/>
      <c r="M113" s="150"/>
      <c r="T113" s="54"/>
      <c r="AT113" s="18" t="s">
        <v>366</v>
      </c>
      <c r="AU113" s="18" t="s">
        <v>90</v>
      </c>
    </row>
    <row r="114" spans="2:65" s="1" customFormat="1" ht="24.2" customHeight="1">
      <c r="B114" s="33"/>
      <c r="C114" s="179" t="s">
        <v>417</v>
      </c>
      <c r="D114" s="179" t="s">
        <v>440</v>
      </c>
      <c r="E114" s="180" t="s">
        <v>4102</v>
      </c>
      <c r="F114" s="181" t="s">
        <v>4103</v>
      </c>
      <c r="G114" s="182" t="s">
        <v>235</v>
      </c>
      <c r="H114" s="183">
        <v>35</v>
      </c>
      <c r="I114" s="184"/>
      <c r="J114" s="185">
        <f>ROUND(I114*H114,2)</f>
        <v>0</v>
      </c>
      <c r="K114" s="181" t="s">
        <v>363</v>
      </c>
      <c r="L114" s="186"/>
      <c r="M114" s="187" t="s">
        <v>19</v>
      </c>
      <c r="N114" s="188" t="s">
        <v>49</v>
      </c>
      <c r="P114" s="143">
        <f>O114*H114</f>
        <v>0</v>
      </c>
      <c r="Q114" s="143">
        <v>1.1E-4</v>
      </c>
      <c r="R114" s="143">
        <f>Q114*H114</f>
        <v>3.8500000000000001E-3</v>
      </c>
      <c r="S114" s="143">
        <v>0</v>
      </c>
      <c r="T114" s="144">
        <f>S114*H114</f>
        <v>0</v>
      </c>
      <c r="AR114" s="145" t="s">
        <v>558</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7069</v>
      </c>
    </row>
    <row r="115" spans="2:65" s="1" customFormat="1" ht="44.25" customHeight="1">
      <c r="B115" s="33"/>
      <c r="C115" s="134" t="s">
        <v>422</v>
      </c>
      <c r="D115" s="134" t="s">
        <v>360</v>
      </c>
      <c r="E115" s="135" t="s">
        <v>4105</v>
      </c>
      <c r="F115" s="136" t="s">
        <v>4106</v>
      </c>
      <c r="G115" s="137" t="s">
        <v>235</v>
      </c>
      <c r="H115" s="138">
        <v>75</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454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7070</v>
      </c>
    </row>
    <row r="116" spans="2:65" s="1" customFormat="1" ht="11.25">
      <c r="B116" s="33"/>
      <c r="D116" s="147" t="s">
        <v>366</v>
      </c>
      <c r="F116" s="148" t="s">
        <v>4108</v>
      </c>
      <c r="I116" s="149"/>
      <c r="L116" s="33"/>
      <c r="M116" s="150"/>
      <c r="T116" s="54"/>
      <c r="AT116" s="18" t="s">
        <v>366</v>
      </c>
      <c r="AU116" s="18" t="s">
        <v>90</v>
      </c>
    </row>
    <row r="117" spans="2:65" s="1" customFormat="1" ht="24.2" customHeight="1">
      <c r="B117" s="33"/>
      <c r="C117" s="179" t="s">
        <v>8</v>
      </c>
      <c r="D117" s="179" t="s">
        <v>440</v>
      </c>
      <c r="E117" s="180" t="s">
        <v>4109</v>
      </c>
      <c r="F117" s="181" t="s">
        <v>4110</v>
      </c>
      <c r="G117" s="182" t="s">
        <v>235</v>
      </c>
      <c r="H117" s="183">
        <v>75</v>
      </c>
      <c r="I117" s="184"/>
      <c r="J117" s="185">
        <f>ROUND(I117*H117,2)</f>
        <v>0</v>
      </c>
      <c r="K117" s="181" t="s">
        <v>363</v>
      </c>
      <c r="L117" s="186"/>
      <c r="M117" s="187" t="s">
        <v>19</v>
      </c>
      <c r="N117" s="188" t="s">
        <v>49</v>
      </c>
      <c r="P117" s="143">
        <f>O117*H117</f>
        <v>0</v>
      </c>
      <c r="Q117" s="143">
        <v>2.5000000000000001E-4</v>
      </c>
      <c r="R117" s="143">
        <f>Q117*H117</f>
        <v>1.8749999999999999E-2</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7071</v>
      </c>
    </row>
    <row r="118" spans="2:65" s="1" customFormat="1" ht="37.9" customHeight="1">
      <c r="B118" s="33"/>
      <c r="C118" s="134" t="s">
        <v>434</v>
      </c>
      <c r="D118" s="134" t="s">
        <v>360</v>
      </c>
      <c r="E118" s="135" t="s">
        <v>4112</v>
      </c>
      <c r="F118" s="136" t="s">
        <v>4113</v>
      </c>
      <c r="G118" s="137" t="s">
        <v>235</v>
      </c>
      <c r="H118" s="138">
        <v>208</v>
      </c>
      <c r="I118" s="139"/>
      <c r="J118" s="140">
        <f>ROUND(I118*H118,2)</f>
        <v>0</v>
      </c>
      <c r="K118" s="136" t="s">
        <v>363</v>
      </c>
      <c r="L118" s="33"/>
      <c r="M118" s="141" t="s">
        <v>19</v>
      </c>
      <c r="N118" s="142" t="s">
        <v>49</v>
      </c>
      <c r="P118" s="143">
        <f>O118*H118</f>
        <v>0</v>
      </c>
      <c r="Q118" s="143">
        <v>0</v>
      </c>
      <c r="R118" s="143">
        <f>Q118*H118</f>
        <v>0</v>
      </c>
      <c r="S118" s="143">
        <v>0</v>
      </c>
      <c r="T118" s="144">
        <f>S118*H118</f>
        <v>0</v>
      </c>
      <c r="AR118" s="145" t="s">
        <v>454</v>
      </c>
      <c r="AT118" s="145" t="s">
        <v>360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7072</v>
      </c>
    </row>
    <row r="119" spans="2:65" s="1" customFormat="1" ht="11.25">
      <c r="B119" s="33"/>
      <c r="D119" s="147" t="s">
        <v>366</v>
      </c>
      <c r="F119" s="148" t="s">
        <v>4115</v>
      </c>
      <c r="I119" s="149"/>
      <c r="L119" s="33"/>
      <c r="M119" s="150"/>
      <c r="T119" s="54"/>
      <c r="AT119" s="18" t="s">
        <v>366</v>
      </c>
      <c r="AU119" s="18" t="s">
        <v>90</v>
      </c>
    </row>
    <row r="120" spans="2:65" s="1" customFormat="1" ht="24.2" customHeight="1">
      <c r="B120" s="33"/>
      <c r="C120" s="179" t="s">
        <v>439</v>
      </c>
      <c r="D120" s="179" t="s">
        <v>440</v>
      </c>
      <c r="E120" s="180" t="s">
        <v>4116</v>
      </c>
      <c r="F120" s="181" t="s">
        <v>4117</v>
      </c>
      <c r="G120" s="182" t="s">
        <v>235</v>
      </c>
      <c r="H120" s="183">
        <v>208</v>
      </c>
      <c r="I120" s="184"/>
      <c r="J120" s="185">
        <f>ROUND(I120*H120,2)</f>
        <v>0</v>
      </c>
      <c r="K120" s="181" t="s">
        <v>363</v>
      </c>
      <c r="L120" s="186"/>
      <c r="M120" s="187" t="s">
        <v>19</v>
      </c>
      <c r="N120" s="188" t="s">
        <v>49</v>
      </c>
      <c r="P120" s="143">
        <f>O120*H120</f>
        <v>0</v>
      </c>
      <c r="Q120" s="143">
        <v>1E-4</v>
      </c>
      <c r="R120" s="143">
        <f>Q120*H120</f>
        <v>2.0800000000000003E-2</v>
      </c>
      <c r="S120" s="143">
        <v>0</v>
      </c>
      <c r="T120" s="144">
        <f>S120*H120</f>
        <v>0</v>
      </c>
      <c r="AR120" s="145" t="s">
        <v>558</v>
      </c>
      <c r="AT120" s="145" t="s">
        <v>440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7073</v>
      </c>
    </row>
    <row r="121" spans="2:65" s="1" customFormat="1" ht="37.9" customHeight="1">
      <c r="B121" s="33"/>
      <c r="C121" s="134" t="s">
        <v>447</v>
      </c>
      <c r="D121" s="134" t="s">
        <v>360</v>
      </c>
      <c r="E121" s="135" t="s">
        <v>4119</v>
      </c>
      <c r="F121" s="136" t="s">
        <v>4113</v>
      </c>
      <c r="G121" s="137" t="s">
        <v>235</v>
      </c>
      <c r="H121" s="138">
        <v>65</v>
      </c>
      <c r="I121" s="139"/>
      <c r="J121" s="140">
        <f>ROUND(I121*H121,2)</f>
        <v>0</v>
      </c>
      <c r="K121" s="136" t="s">
        <v>363</v>
      </c>
      <c r="L121" s="33"/>
      <c r="M121" s="141" t="s">
        <v>19</v>
      </c>
      <c r="N121" s="142" t="s">
        <v>49</v>
      </c>
      <c r="P121" s="143">
        <f>O121*H121</f>
        <v>0</v>
      </c>
      <c r="Q121" s="143">
        <v>0</v>
      </c>
      <c r="R121" s="143">
        <f>Q121*H121</f>
        <v>0</v>
      </c>
      <c r="S121" s="143">
        <v>0</v>
      </c>
      <c r="T121" s="144">
        <f>S121*H121</f>
        <v>0</v>
      </c>
      <c r="AR121" s="145" t="s">
        <v>454</v>
      </c>
      <c r="AT121" s="145" t="s">
        <v>360</v>
      </c>
      <c r="AU121" s="145" t="s">
        <v>90</v>
      </c>
      <c r="AY121" s="18" t="s">
        <v>358</v>
      </c>
      <c r="BE121" s="146">
        <f>IF(N121="základní",J121,0)</f>
        <v>0</v>
      </c>
      <c r="BF121" s="146">
        <f>IF(N121="snížená",J121,0)</f>
        <v>0</v>
      </c>
      <c r="BG121" s="146">
        <f>IF(N121="zákl. přenesená",J121,0)</f>
        <v>0</v>
      </c>
      <c r="BH121" s="146">
        <f>IF(N121="sníž. přenesená",J121,0)</f>
        <v>0</v>
      </c>
      <c r="BI121" s="146">
        <f>IF(N121="nulová",J121,0)</f>
        <v>0</v>
      </c>
      <c r="BJ121" s="18" t="s">
        <v>90</v>
      </c>
      <c r="BK121" s="146">
        <f>ROUND(I121*H121,2)</f>
        <v>0</v>
      </c>
      <c r="BL121" s="18" t="s">
        <v>454</v>
      </c>
      <c r="BM121" s="145" t="s">
        <v>7074</v>
      </c>
    </row>
    <row r="122" spans="2:65" s="1" customFormat="1" ht="11.25">
      <c r="B122" s="33"/>
      <c r="D122" s="147" t="s">
        <v>366</v>
      </c>
      <c r="F122" s="148" t="s">
        <v>4121</v>
      </c>
      <c r="I122" s="149"/>
      <c r="L122" s="33"/>
      <c r="M122" s="150"/>
      <c r="T122" s="54"/>
      <c r="AT122" s="18" t="s">
        <v>366</v>
      </c>
      <c r="AU122" s="18" t="s">
        <v>90</v>
      </c>
    </row>
    <row r="123" spans="2:65" s="1" customFormat="1" ht="49.15" customHeight="1">
      <c r="B123" s="33"/>
      <c r="C123" s="179" t="s">
        <v>454</v>
      </c>
      <c r="D123" s="179" t="s">
        <v>440</v>
      </c>
      <c r="E123" s="180" t="s">
        <v>4122</v>
      </c>
      <c r="F123" s="181" t="s">
        <v>4123</v>
      </c>
      <c r="G123" s="182" t="s">
        <v>235</v>
      </c>
      <c r="H123" s="183">
        <v>65</v>
      </c>
      <c r="I123" s="184"/>
      <c r="J123" s="185">
        <f>ROUND(I123*H123,2)</f>
        <v>0</v>
      </c>
      <c r="K123" s="181" t="s">
        <v>363</v>
      </c>
      <c r="L123" s="186"/>
      <c r="M123" s="187" t="s">
        <v>19</v>
      </c>
      <c r="N123" s="188" t="s">
        <v>49</v>
      </c>
      <c r="P123" s="143">
        <f>O123*H123</f>
        <v>0</v>
      </c>
      <c r="Q123" s="143">
        <v>1.2999999999999999E-4</v>
      </c>
      <c r="R123" s="143">
        <f>Q123*H123</f>
        <v>8.4499999999999992E-3</v>
      </c>
      <c r="S123" s="143">
        <v>0</v>
      </c>
      <c r="T123" s="144">
        <f>S123*H123</f>
        <v>0</v>
      </c>
      <c r="AR123" s="145" t="s">
        <v>558</v>
      </c>
      <c r="AT123" s="145" t="s">
        <v>440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7075</v>
      </c>
    </row>
    <row r="124" spans="2:65" s="1" customFormat="1" ht="37.9" customHeight="1">
      <c r="B124" s="33"/>
      <c r="C124" s="134" t="s">
        <v>462</v>
      </c>
      <c r="D124" s="134" t="s">
        <v>360</v>
      </c>
      <c r="E124" s="135" t="s">
        <v>4125</v>
      </c>
      <c r="F124" s="136" t="s">
        <v>4126</v>
      </c>
      <c r="G124" s="137" t="s">
        <v>235</v>
      </c>
      <c r="H124" s="138">
        <v>1430</v>
      </c>
      <c r="I124" s="139"/>
      <c r="J124" s="140">
        <f>ROUND(I124*H124,2)</f>
        <v>0</v>
      </c>
      <c r="K124" s="136" t="s">
        <v>363</v>
      </c>
      <c r="L124" s="33"/>
      <c r="M124" s="141" t="s">
        <v>19</v>
      </c>
      <c r="N124" s="142" t="s">
        <v>49</v>
      </c>
      <c r="P124" s="143">
        <f>O124*H124</f>
        <v>0</v>
      </c>
      <c r="Q124" s="143">
        <v>0</v>
      </c>
      <c r="R124" s="143">
        <f>Q124*H124</f>
        <v>0</v>
      </c>
      <c r="S124" s="143">
        <v>0</v>
      </c>
      <c r="T124" s="144">
        <f>S124*H124</f>
        <v>0</v>
      </c>
      <c r="AR124" s="145" t="s">
        <v>454</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454</v>
      </c>
      <c r="BM124" s="145" t="s">
        <v>7076</v>
      </c>
    </row>
    <row r="125" spans="2:65" s="1" customFormat="1" ht="11.25">
      <c r="B125" s="33"/>
      <c r="D125" s="147" t="s">
        <v>366</v>
      </c>
      <c r="F125" s="148" t="s">
        <v>4128</v>
      </c>
      <c r="I125" s="149"/>
      <c r="L125" s="33"/>
      <c r="M125" s="150"/>
      <c r="T125" s="54"/>
      <c r="AT125" s="18" t="s">
        <v>366</v>
      </c>
      <c r="AU125" s="18" t="s">
        <v>90</v>
      </c>
    </row>
    <row r="126" spans="2:65" s="1" customFormat="1" ht="24.2" customHeight="1">
      <c r="B126" s="33"/>
      <c r="C126" s="179" t="s">
        <v>468</v>
      </c>
      <c r="D126" s="179" t="s">
        <v>440</v>
      </c>
      <c r="E126" s="180" t="s">
        <v>4129</v>
      </c>
      <c r="F126" s="181" t="s">
        <v>4130</v>
      </c>
      <c r="G126" s="182" t="s">
        <v>235</v>
      </c>
      <c r="H126" s="183">
        <v>1430</v>
      </c>
      <c r="I126" s="184"/>
      <c r="J126" s="185">
        <f>ROUND(I126*H126,2)</f>
        <v>0</v>
      </c>
      <c r="K126" s="181" t="s">
        <v>363</v>
      </c>
      <c r="L126" s="186"/>
      <c r="M126" s="187" t="s">
        <v>19</v>
      </c>
      <c r="N126" s="188" t="s">
        <v>49</v>
      </c>
      <c r="P126" s="143">
        <f>O126*H126</f>
        <v>0</v>
      </c>
      <c r="Q126" s="143">
        <v>1.2E-4</v>
      </c>
      <c r="R126" s="143">
        <f>Q126*H126</f>
        <v>0.1716</v>
      </c>
      <c r="S126" s="143">
        <v>0</v>
      </c>
      <c r="T126" s="144">
        <f>S126*H126</f>
        <v>0</v>
      </c>
      <c r="AR126" s="145" t="s">
        <v>558</v>
      </c>
      <c r="AT126" s="145" t="s">
        <v>440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7077</v>
      </c>
    </row>
    <row r="127" spans="2:65" s="1" customFormat="1" ht="37.9" customHeight="1">
      <c r="B127" s="33"/>
      <c r="C127" s="134" t="s">
        <v>473</v>
      </c>
      <c r="D127" s="134" t="s">
        <v>360</v>
      </c>
      <c r="E127" s="135" t="s">
        <v>4132</v>
      </c>
      <c r="F127" s="136" t="s">
        <v>4133</v>
      </c>
      <c r="G127" s="137" t="s">
        <v>235</v>
      </c>
      <c r="H127" s="138">
        <v>1170</v>
      </c>
      <c r="I127" s="139"/>
      <c r="J127" s="140">
        <f>ROUND(I127*H127,2)</f>
        <v>0</v>
      </c>
      <c r="K127" s="136" t="s">
        <v>363</v>
      </c>
      <c r="L127" s="33"/>
      <c r="M127" s="141" t="s">
        <v>19</v>
      </c>
      <c r="N127" s="142" t="s">
        <v>49</v>
      </c>
      <c r="P127" s="143">
        <f>O127*H127</f>
        <v>0</v>
      </c>
      <c r="Q127" s="143">
        <v>0</v>
      </c>
      <c r="R127" s="143">
        <f>Q127*H127</f>
        <v>0</v>
      </c>
      <c r="S127" s="143">
        <v>0</v>
      </c>
      <c r="T127" s="144">
        <f>S127*H127</f>
        <v>0</v>
      </c>
      <c r="AR127" s="145" t="s">
        <v>454</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454</v>
      </c>
      <c r="BM127" s="145" t="s">
        <v>7078</v>
      </c>
    </row>
    <row r="128" spans="2:65" s="1" customFormat="1" ht="11.25">
      <c r="B128" s="33"/>
      <c r="D128" s="147" t="s">
        <v>366</v>
      </c>
      <c r="F128" s="148" t="s">
        <v>4135</v>
      </c>
      <c r="I128" s="149"/>
      <c r="L128" s="33"/>
      <c r="M128" s="150"/>
      <c r="T128" s="54"/>
      <c r="AT128" s="18" t="s">
        <v>366</v>
      </c>
      <c r="AU128" s="18" t="s">
        <v>90</v>
      </c>
    </row>
    <row r="129" spans="2:65" s="1" customFormat="1" ht="24.2" customHeight="1">
      <c r="B129" s="33"/>
      <c r="C129" s="179" t="s">
        <v>480</v>
      </c>
      <c r="D129" s="179" t="s">
        <v>440</v>
      </c>
      <c r="E129" s="180" t="s">
        <v>4136</v>
      </c>
      <c r="F129" s="181" t="s">
        <v>4137</v>
      </c>
      <c r="G129" s="182" t="s">
        <v>235</v>
      </c>
      <c r="H129" s="183">
        <v>1170</v>
      </c>
      <c r="I129" s="184"/>
      <c r="J129" s="185">
        <f>ROUND(I129*H129,2)</f>
        <v>0</v>
      </c>
      <c r="K129" s="181" t="s">
        <v>363</v>
      </c>
      <c r="L129" s="186"/>
      <c r="M129" s="187" t="s">
        <v>19</v>
      </c>
      <c r="N129" s="188" t="s">
        <v>49</v>
      </c>
      <c r="P129" s="143">
        <f>O129*H129</f>
        <v>0</v>
      </c>
      <c r="Q129" s="143">
        <v>1.7000000000000001E-4</v>
      </c>
      <c r="R129" s="143">
        <f>Q129*H129</f>
        <v>0.19890000000000002</v>
      </c>
      <c r="S129" s="143">
        <v>0</v>
      </c>
      <c r="T129" s="144">
        <f>S129*H129</f>
        <v>0</v>
      </c>
      <c r="AR129" s="145" t="s">
        <v>558</v>
      </c>
      <c r="AT129" s="145" t="s">
        <v>440</v>
      </c>
      <c r="AU129" s="145" t="s">
        <v>90</v>
      </c>
      <c r="AY129" s="18" t="s">
        <v>358</v>
      </c>
      <c r="BE129" s="146">
        <f>IF(N129="základní",J129,0)</f>
        <v>0</v>
      </c>
      <c r="BF129" s="146">
        <f>IF(N129="snížená",J129,0)</f>
        <v>0</v>
      </c>
      <c r="BG129" s="146">
        <f>IF(N129="zákl. přenesená",J129,0)</f>
        <v>0</v>
      </c>
      <c r="BH129" s="146">
        <f>IF(N129="sníž. přenesená",J129,0)</f>
        <v>0</v>
      </c>
      <c r="BI129" s="146">
        <f>IF(N129="nulová",J129,0)</f>
        <v>0</v>
      </c>
      <c r="BJ129" s="18" t="s">
        <v>90</v>
      </c>
      <c r="BK129" s="146">
        <f>ROUND(I129*H129,2)</f>
        <v>0</v>
      </c>
      <c r="BL129" s="18" t="s">
        <v>454</v>
      </c>
      <c r="BM129" s="145" t="s">
        <v>7079</v>
      </c>
    </row>
    <row r="130" spans="2:65" s="1" customFormat="1" ht="37.9" customHeight="1">
      <c r="B130" s="33"/>
      <c r="C130" s="134" t="s">
        <v>7</v>
      </c>
      <c r="D130" s="134" t="s">
        <v>360</v>
      </c>
      <c r="E130" s="135" t="s">
        <v>7080</v>
      </c>
      <c r="F130" s="136" t="s">
        <v>7081</v>
      </c>
      <c r="G130" s="137" t="s">
        <v>235</v>
      </c>
      <c r="H130" s="138">
        <v>20</v>
      </c>
      <c r="I130" s="139"/>
      <c r="J130" s="140">
        <f>ROUND(I130*H130,2)</f>
        <v>0</v>
      </c>
      <c r="K130" s="136" t="s">
        <v>363</v>
      </c>
      <c r="L130" s="33"/>
      <c r="M130" s="141" t="s">
        <v>19</v>
      </c>
      <c r="N130" s="142" t="s">
        <v>49</v>
      </c>
      <c r="P130" s="143">
        <f>O130*H130</f>
        <v>0</v>
      </c>
      <c r="Q130" s="143">
        <v>0</v>
      </c>
      <c r="R130" s="143">
        <f>Q130*H130</f>
        <v>0</v>
      </c>
      <c r="S130" s="143">
        <v>0</v>
      </c>
      <c r="T130" s="144">
        <f>S130*H130</f>
        <v>0</v>
      </c>
      <c r="AR130" s="145" t="s">
        <v>454</v>
      </c>
      <c r="AT130" s="145" t="s">
        <v>360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7082</v>
      </c>
    </row>
    <row r="131" spans="2:65" s="1" customFormat="1" ht="11.25">
      <c r="B131" s="33"/>
      <c r="D131" s="147" t="s">
        <v>366</v>
      </c>
      <c r="F131" s="148" t="s">
        <v>7083</v>
      </c>
      <c r="I131" s="149"/>
      <c r="L131" s="33"/>
      <c r="M131" s="150"/>
      <c r="T131" s="54"/>
      <c r="AT131" s="18" t="s">
        <v>366</v>
      </c>
      <c r="AU131" s="18" t="s">
        <v>90</v>
      </c>
    </row>
    <row r="132" spans="2:65" s="1" customFormat="1" ht="24.2" customHeight="1">
      <c r="B132" s="33"/>
      <c r="C132" s="179" t="s">
        <v>496</v>
      </c>
      <c r="D132" s="179" t="s">
        <v>440</v>
      </c>
      <c r="E132" s="180" t="s">
        <v>7084</v>
      </c>
      <c r="F132" s="181" t="s">
        <v>7085</v>
      </c>
      <c r="G132" s="182" t="s">
        <v>235</v>
      </c>
      <c r="H132" s="183">
        <v>20</v>
      </c>
      <c r="I132" s="184"/>
      <c r="J132" s="185">
        <f>ROUND(I132*H132,2)</f>
        <v>0</v>
      </c>
      <c r="K132" s="181" t="s">
        <v>363</v>
      </c>
      <c r="L132" s="186"/>
      <c r="M132" s="187" t="s">
        <v>19</v>
      </c>
      <c r="N132" s="188" t="s">
        <v>49</v>
      </c>
      <c r="P132" s="143">
        <f>O132*H132</f>
        <v>0</v>
      </c>
      <c r="Q132" s="143">
        <v>7.6999999999999996E-4</v>
      </c>
      <c r="R132" s="143">
        <f>Q132*H132</f>
        <v>1.5399999999999999E-2</v>
      </c>
      <c r="S132" s="143">
        <v>0</v>
      </c>
      <c r="T132" s="144">
        <f>S132*H132</f>
        <v>0</v>
      </c>
      <c r="AR132" s="145" t="s">
        <v>558</v>
      </c>
      <c r="AT132" s="145" t="s">
        <v>440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7086</v>
      </c>
    </row>
    <row r="133" spans="2:65" s="1" customFormat="1" ht="49.15" customHeight="1">
      <c r="B133" s="33"/>
      <c r="C133" s="134" t="s">
        <v>501</v>
      </c>
      <c r="D133" s="134" t="s">
        <v>360</v>
      </c>
      <c r="E133" s="135" t="s">
        <v>4139</v>
      </c>
      <c r="F133" s="136" t="s">
        <v>4140</v>
      </c>
      <c r="G133" s="137" t="s">
        <v>235</v>
      </c>
      <c r="H133" s="138">
        <v>157</v>
      </c>
      <c r="I133" s="139"/>
      <c r="J133" s="140">
        <f>ROUND(I133*H133,2)</f>
        <v>0</v>
      </c>
      <c r="K133" s="136" t="s">
        <v>363</v>
      </c>
      <c r="L133" s="33"/>
      <c r="M133" s="141" t="s">
        <v>19</v>
      </c>
      <c r="N133" s="142" t="s">
        <v>49</v>
      </c>
      <c r="P133" s="143">
        <f>O133*H133</f>
        <v>0</v>
      </c>
      <c r="Q133" s="143">
        <v>0</v>
      </c>
      <c r="R133" s="143">
        <f>Q133*H133</f>
        <v>0</v>
      </c>
      <c r="S133" s="143">
        <v>0</v>
      </c>
      <c r="T133" s="144">
        <f>S133*H133</f>
        <v>0</v>
      </c>
      <c r="AR133" s="145" t="s">
        <v>454</v>
      </c>
      <c r="AT133" s="145" t="s">
        <v>360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454</v>
      </c>
      <c r="BM133" s="145" t="s">
        <v>7087</v>
      </c>
    </row>
    <row r="134" spans="2:65" s="1" customFormat="1" ht="11.25">
      <c r="B134" s="33"/>
      <c r="D134" s="147" t="s">
        <v>366</v>
      </c>
      <c r="F134" s="148" t="s">
        <v>4142</v>
      </c>
      <c r="I134" s="149"/>
      <c r="L134" s="33"/>
      <c r="M134" s="150"/>
      <c r="T134" s="54"/>
      <c r="AT134" s="18" t="s">
        <v>366</v>
      </c>
      <c r="AU134" s="18" t="s">
        <v>90</v>
      </c>
    </row>
    <row r="135" spans="2:65" s="1" customFormat="1" ht="24.2" customHeight="1">
      <c r="B135" s="33"/>
      <c r="C135" s="179" t="s">
        <v>210</v>
      </c>
      <c r="D135" s="179" t="s">
        <v>440</v>
      </c>
      <c r="E135" s="180" t="s">
        <v>4143</v>
      </c>
      <c r="F135" s="181" t="s">
        <v>4144</v>
      </c>
      <c r="G135" s="182" t="s">
        <v>235</v>
      </c>
      <c r="H135" s="183">
        <v>72</v>
      </c>
      <c r="I135" s="184"/>
      <c r="J135" s="185">
        <f>ROUND(I135*H135,2)</f>
        <v>0</v>
      </c>
      <c r="K135" s="181" t="s">
        <v>363</v>
      </c>
      <c r="L135" s="186"/>
      <c r="M135" s="187" t="s">
        <v>19</v>
      </c>
      <c r="N135" s="188" t="s">
        <v>49</v>
      </c>
      <c r="P135" s="143">
        <f>O135*H135</f>
        <v>0</v>
      </c>
      <c r="Q135" s="143">
        <v>1.6000000000000001E-4</v>
      </c>
      <c r="R135" s="143">
        <f>Q135*H135</f>
        <v>1.1520000000000001E-2</v>
      </c>
      <c r="S135" s="143">
        <v>0</v>
      </c>
      <c r="T135" s="144">
        <f>S135*H135</f>
        <v>0</v>
      </c>
      <c r="AR135" s="145" t="s">
        <v>558</v>
      </c>
      <c r="AT135" s="145" t="s">
        <v>440</v>
      </c>
      <c r="AU135" s="145" t="s">
        <v>90</v>
      </c>
      <c r="AY135" s="18" t="s">
        <v>358</v>
      </c>
      <c r="BE135" s="146">
        <f>IF(N135="základní",J135,0)</f>
        <v>0</v>
      </c>
      <c r="BF135" s="146">
        <f>IF(N135="snížená",J135,0)</f>
        <v>0</v>
      </c>
      <c r="BG135" s="146">
        <f>IF(N135="zákl. přenesená",J135,0)</f>
        <v>0</v>
      </c>
      <c r="BH135" s="146">
        <f>IF(N135="sníž. přenesená",J135,0)</f>
        <v>0</v>
      </c>
      <c r="BI135" s="146">
        <f>IF(N135="nulová",J135,0)</f>
        <v>0</v>
      </c>
      <c r="BJ135" s="18" t="s">
        <v>90</v>
      </c>
      <c r="BK135" s="146">
        <f>ROUND(I135*H135,2)</f>
        <v>0</v>
      </c>
      <c r="BL135" s="18" t="s">
        <v>454</v>
      </c>
      <c r="BM135" s="145" t="s">
        <v>7088</v>
      </c>
    </row>
    <row r="136" spans="2:65" s="1" customFormat="1" ht="24.2" customHeight="1">
      <c r="B136" s="33"/>
      <c r="C136" s="179" t="s">
        <v>515</v>
      </c>
      <c r="D136" s="179" t="s">
        <v>440</v>
      </c>
      <c r="E136" s="180" t="s">
        <v>4146</v>
      </c>
      <c r="F136" s="181" t="s">
        <v>4147</v>
      </c>
      <c r="G136" s="182" t="s">
        <v>235</v>
      </c>
      <c r="H136" s="183">
        <v>85</v>
      </c>
      <c r="I136" s="184"/>
      <c r="J136" s="185">
        <f>ROUND(I136*H136,2)</f>
        <v>0</v>
      </c>
      <c r="K136" s="181" t="s">
        <v>363</v>
      </c>
      <c r="L136" s="186"/>
      <c r="M136" s="187" t="s">
        <v>19</v>
      </c>
      <c r="N136" s="188" t="s">
        <v>49</v>
      </c>
      <c r="P136" s="143">
        <f>O136*H136</f>
        <v>0</v>
      </c>
      <c r="Q136" s="143">
        <v>2.5000000000000001E-4</v>
      </c>
      <c r="R136" s="143">
        <f>Q136*H136</f>
        <v>2.1250000000000002E-2</v>
      </c>
      <c r="S136" s="143">
        <v>0</v>
      </c>
      <c r="T136" s="144">
        <f>S136*H136</f>
        <v>0</v>
      </c>
      <c r="AR136" s="145" t="s">
        <v>558</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454</v>
      </c>
      <c r="BM136" s="145" t="s">
        <v>7089</v>
      </c>
    </row>
    <row r="137" spans="2:65" s="1" customFormat="1" ht="49.15" customHeight="1">
      <c r="B137" s="33"/>
      <c r="C137" s="134" t="s">
        <v>521</v>
      </c>
      <c r="D137" s="134" t="s">
        <v>360</v>
      </c>
      <c r="E137" s="135" t="s">
        <v>4149</v>
      </c>
      <c r="F137" s="136" t="s">
        <v>4150</v>
      </c>
      <c r="G137" s="137" t="s">
        <v>235</v>
      </c>
      <c r="H137" s="138">
        <v>75</v>
      </c>
      <c r="I137" s="139"/>
      <c r="J137" s="140">
        <f>ROUND(I137*H137,2)</f>
        <v>0</v>
      </c>
      <c r="K137" s="136" t="s">
        <v>363</v>
      </c>
      <c r="L137" s="33"/>
      <c r="M137" s="141" t="s">
        <v>19</v>
      </c>
      <c r="N137" s="142" t="s">
        <v>49</v>
      </c>
      <c r="P137" s="143">
        <f>O137*H137</f>
        <v>0</v>
      </c>
      <c r="Q137" s="143">
        <v>0</v>
      </c>
      <c r="R137" s="143">
        <f>Q137*H137</f>
        <v>0</v>
      </c>
      <c r="S137" s="143">
        <v>0</v>
      </c>
      <c r="T137" s="144">
        <f>S137*H137</f>
        <v>0</v>
      </c>
      <c r="AR137" s="145" t="s">
        <v>454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454</v>
      </c>
      <c r="BM137" s="145" t="s">
        <v>7090</v>
      </c>
    </row>
    <row r="138" spans="2:65" s="1" customFormat="1" ht="11.25">
      <c r="B138" s="33"/>
      <c r="D138" s="147" t="s">
        <v>366</v>
      </c>
      <c r="F138" s="148" t="s">
        <v>4152</v>
      </c>
      <c r="I138" s="149"/>
      <c r="L138" s="33"/>
      <c r="M138" s="150"/>
      <c r="T138" s="54"/>
      <c r="AT138" s="18" t="s">
        <v>366</v>
      </c>
      <c r="AU138" s="18" t="s">
        <v>90</v>
      </c>
    </row>
    <row r="139" spans="2:65" s="1" customFormat="1" ht="24.2" customHeight="1">
      <c r="B139" s="33"/>
      <c r="C139" s="179" t="s">
        <v>528</v>
      </c>
      <c r="D139" s="179" t="s">
        <v>440</v>
      </c>
      <c r="E139" s="180" t="s">
        <v>4153</v>
      </c>
      <c r="F139" s="181" t="s">
        <v>4154</v>
      </c>
      <c r="G139" s="182" t="s">
        <v>235</v>
      </c>
      <c r="H139" s="183">
        <v>50</v>
      </c>
      <c r="I139" s="184"/>
      <c r="J139" s="185">
        <f>ROUND(I139*H139,2)</f>
        <v>0</v>
      </c>
      <c r="K139" s="181" t="s">
        <v>363</v>
      </c>
      <c r="L139" s="186"/>
      <c r="M139" s="187" t="s">
        <v>19</v>
      </c>
      <c r="N139" s="188" t="s">
        <v>49</v>
      </c>
      <c r="P139" s="143">
        <f>O139*H139</f>
        <v>0</v>
      </c>
      <c r="Q139" s="143">
        <v>3.4000000000000002E-4</v>
      </c>
      <c r="R139" s="143">
        <f>Q139*H139</f>
        <v>1.7000000000000001E-2</v>
      </c>
      <c r="S139" s="143">
        <v>0</v>
      </c>
      <c r="T139" s="144">
        <f>S139*H139</f>
        <v>0</v>
      </c>
      <c r="AR139" s="145" t="s">
        <v>558</v>
      </c>
      <c r="AT139" s="145" t="s">
        <v>440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454</v>
      </c>
      <c r="BM139" s="145" t="s">
        <v>7091</v>
      </c>
    </row>
    <row r="140" spans="2:65" s="1" customFormat="1" ht="24.2" customHeight="1">
      <c r="B140" s="33"/>
      <c r="C140" s="179" t="s">
        <v>535</v>
      </c>
      <c r="D140" s="179" t="s">
        <v>440</v>
      </c>
      <c r="E140" s="180" t="s">
        <v>4156</v>
      </c>
      <c r="F140" s="181" t="s">
        <v>4157</v>
      </c>
      <c r="G140" s="182" t="s">
        <v>235</v>
      </c>
      <c r="H140" s="183">
        <v>25</v>
      </c>
      <c r="I140" s="184"/>
      <c r="J140" s="185">
        <f>ROUND(I140*H140,2)</f>
        <v>0</v>
      </c>
      <c r="K140" s="181" t="s">
        <v>363</v>
      </c>
      <c r="L140" s="186"/>
      <c r="M140" s="187" t="s">
        <v>19</v>
      </c>
      <c r="N140" s="188" t="s">
        <v>49</v>
      </c>
      <c r="P140" s="143">
        <f>O140*H140</f>
        <v>0</v>
      </c>
      <c r="Q140" s="143">
        <v>5.2999999999999998E-4</v>
      </c>
      <c r="R140" s="143">
        <f>Q140*H140</f>
        <v>1.325E-2</v>
      </c>
      <c r="S140" s="143">
        <v>0</v>
      </c>
      <c r="T140" s="144">
        <f>S140*H140</f>
        <v>0</v>
      </c>
      <c r="AR140" s="145" t="s">
        <v>558</v>
      </c>
      <c r="AT140" s="145" t="s">
        <v>440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7092</v>
      </c>
    </row>
    <row r="141" spans="2:65" s="1" customFormat="1" ht="49.15" customHeight="1">
      <c r="B141" s="33"/>
      <c r="C141" s="134" t="s">
        <v>540</v>
      </c>
      <c r="D141" s="134" t="s">
        <v>360</v>
      </c>
      <c r="E141" s="135" t="s">
        <v>4159</v>
      </c>
      <c r="F141" s="136" t="s">
        <v>4160</v>
      </c>
      <c r="G141" s="137" t="s">
        <v>235</v>
      </c>
      <c r="H141" s="138">
        <v>70</v>
      </c>
      <c r="I141" s="139"/>
      <c r="J141" s="140">
        <f>ROUND(I141*H141,2)</f>
        <v>0</v>
      </c>
      <c r="K141" s="136" t="s">
        <v>363</v>
      </c>
      <c r="L141" s="33"/>
      <c r="M141" s="141" t="s">
        <v>19</v>
      </c>
      <c r="N141" s="142" t="s">
        <v>49</v>
      </c>
      <c r="P141" s="143">
        <f>O141*H141</f>
        <v>0</v>
      </c>
      <c r="Q141" s="143">
        <v>0</v>
      </c>
      <c r="R141" s="143">
        <f>Q141*H141</f>
        <v>0</v>
      </c>
      <c r="S141" s="143">
        <v>0</v>
      </c>
      <c r="T141" s="144">
        <f>S141*H141</f>
        <v>0</v>
      </c>
      <c r="AR141" s="145" t="s">
        <v>454</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454</v>
      </c>
      <c r="BM141" s="145" t="s">
        <v>7093</v>
      </c>
    </row>
    <row r="142" spans="2:65" s="1" customFormat="1" ht="11.25">
      <c r="B142" s="33"/>
      <c r="D142" s="147" t="s">
        <v>366</v>
      </c>
      <c r="F142" s="148" t="s">
        <v>4162</v>
      </c>
      <c r="I142" s="149"/>
      <c r="L142" s="33"/>
      <c r="M142" s="150"/>
      <c r="T142" s="54"/>
      <c r="AT142" s="18" t="s">
        <v>366</v>
      </c>
      <c r="AU142" s="18" t="s">
        <v>90</v>
      </c>
    </row>
    <row r="143" spans="2:65" s="1" customFormat="1" ht="24.2" customHeight="1">
      <c r="B143" s="33"/>
      <c r="C143" s="179" t="s">
        <v>546</v>
      </c>
      <c r="D143" s="179" t="s">
        <v>440</v>
      </c>
      <c r="E143" s="180" t="s">
        <v>4163</v>
      </c>
      <c r="F143" s="181" t="s">
        <v>4164</v>
      </c>
      <c r="G143" s="182" t="s">
        <v>235</v>
      </c>
      <c r="H143" s="183">
        <v>70</v>
      </c>
      <c r="I143" s="184"/>
      <c r="J143" s="185">
        <f>ROUND(I143*H143,2)</f>
        <v>0</v>
      </c>
      <c r="K143" s="181" t="s">
        <v>363</v>
      </c>
      <c r="L143" s="186"/>
      <c r="M143" s="187" t="s">
        <v>19</v>
      </c>
      <c r="N143" s="188" t="s">
        <v>49</v>
      </c>
      <c r="P143" s="143">
        <f>O143*H143</f>
        <v>0</v>
      </c>
      <c r="Q143" s="143">
        <v>1.1000000000000001E-3</v>
      </c>
      <c r="R143" s="143">
        <f>Q143*H143</f>
        <v>7.6999999999999999E-2</v>
      </c>
      <c r="S143" s="143">
        <v>0</v>
      </c>
      <c r="T143" s="144">
        <f>S143*H143</f>
        <v>0</v>
      </c>
      <c r="AR143" s="145" t="s">
        <v>558</v>
      </c>
      <c r="AT143" s="145" t="s">
        <v>440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454</v>
      </c>
      <c r="BM143" s="145" t="s">
        <v>7094</v>
      </c>
    </row>
    <row r="144" spans="2:65" s="1" customFormat="1" ht="44.25" customHeight="1">
      <c r="B144" s="33"/>
      <c r="C144" s="134" t="s">
        <v>552</v>
      </c>
      <c r="D144" s="134" t="s">
        <v>360</v>
      </c>
      <c r="E144" s="135" t="s">
        <v>4166</v>
      </c>
      <c r="F144" s="136" t="s">
        <v>4167</v>
      </c>
      <c r="G144" s="137" t="s">
        <v>235</v>
      </c>
      <c r="H144" s="138">
        <v>190</v>
      </c>
      <c r="I144" s="139"/>
      <c r="J144" s="140">
        <f>ROUND(I144*H144,2)</f>
        <v>0</v>
      </c>
      <c r="K144" s="136" t="s">
        <v>363</v>
      </c>
      <c r="L144" s="33"/>
      <c r="M144" s="141" t="s">
        <v>19</v>
      </c>
      <c r="N144" s="142" t="s">
        <v>49</v>
      </c>
      <c r="P144" s="143">
        <f>O144*H144</f>
        <v>0</v>
      </c>
      <c r="Q144" s="143">
        <v>0</v>
      </c>
      <c r="R144" s="143">
        <f>Q144*H144</f>
        <v>0</v>
      </c>
      <c r="S144" s="143">
        <v>0</v>
      </c>
      <c r="T144" s="144">
        <f>S144*H144</f>
        <v>0</v>
      </c>
      <c r="AR144" s="145" t="s">
        <v>454</v>
      </c>
      <c r="AT144" s="145" t="s">
        <v>360</v>
      </c>
      <c r="AU144" s="145" t="s">
        <v>90</v>
      </c>
      <c r="AY144" s="18" t="s">
        <v>358</v>
      </c>
      <c r="BE144" s="146">
        <f>IF(N144="základní",J144,0)</f>
        <v>0</v>
      </c>
      <c r="BF144" s="146">
        <f>IF(N144="snížená",J144,0)</f>
        <v>0</v>
      </c>
      <c r="BG144" s="146">
        <f>IF(N144="zákl. přenesená",J144,0)</f>
        <v>0</v>
      </c>
      <c r="BH144" s="146">
        <f>IF(N144="sníž. přenesená",J144,0)</f>
        <v>0</v>
      </c>
      <c r="BI144" s="146">
        <f>IF(N144="nulová",J144,0)</f>
        <v>0</v>
      </c>
      <c r="BJ144" s="18" t="s">
        <v>90</v>
      </c>
      <c r="BK144" s="146">
        <f>ROUND(I144*H144,2)</f>
        <v>0</v>
      </c>
      <c r="BL144" s="18" t="s">
        <v>454</v>
      </c>
      <c r="BM144" s="145" t="s">
        <v>7095</v>
      </c>
    </row>
    <row r="145" spans="2:65" s="1" customFormat="1" ht="11.25">
      <c r="B145" s="33"/>
      <c r="D145" s="147" t="s">
        <v>366</v>
      </c>
      <c r="F145" s="148" t="s">
        <v>4169</v>
      </c>
      <c r="I145" s="149"/>
      <c r="L145" s="33"/>
      <c r="M145" s="150"/>
      <c r="T145" s="54"/>
      <c r="AT145" s="18" t="s">
        <v>366</v>
      </c>
      <c r="AU145" s="18" t="s">
        <v>90</v>
      </c>
    </row>
    <row r="146" spans="2:65" s="1" customFormat="1" ht="16.5" customHeight="1">
      <c r="B146" s="33"/>
      <c r="C146" s="179" t="s">
        <v>558</v>
      </c>
      <c r="D146" s="179" t="s">
        <v>440</v>
      </c>
      <c r="E146" s="180" t="s">
        <v>4170</v>
      </c>
      <c r="F146" s="181" t="s">
        <v>4171</v>
      </c>
      <c r="G146" s="182" t="s">
        <v>235</v>
      </c>
      <c r="H146" s="183">
        <v>190</v>
      </c>
      <c r="I146" s="184"/>
      <c r="J146" s="185">
        <f>ROUND(I146*H146,2)</f>
        <v>0</v>
      </c>
      <c r="K146" s="181" t="s">
        <v>19</v>
      </c>
      <c r="L146" s="186"/>
      <c r="M146" s="187" t="s">
        <v>19</v>
      </c>
      <c r="N146" s="188" t="s">
        <v>49</v>
      </c>
      <c r="P146" s="143">
        <f>O146*H146</f>
        <v>0</v>
      </c>
      <c r="Q146" s="143">
        <v>0</v>
      </c>
      <c r="R146" s="143">
        <f>Q146*H146</f>
        <v>0</v>
      </c>
      <c r="S146" s="143">
        <v>0</v>
      </c>
      <c r="T146" s="144">
        <f>S146*H146</f>
        <v>0</v>
      </c>
      <c r="AR146" s="145" t="s">
        <v>558</v>
      </c>
      <c r="AT146" s="145" t="s">
        <v>440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7096</v>
      </c>
    </row>
    <row r="147" spans="2:65" s="1" customFormat="1" ht="33" customHeight="1">
      <c r="B147" s="33"/>
      <c r="C147" s="134" t="s">
        <v>564</v>
      </c>
      <c r="D147" s="134" t="s">
        <v>360</v>
      </c>
      <c r="E147" s="135" t="s">
        <v>4173</v>
      </c>
      <c r="F147" s="136" t="s">
        <v>4174</v>
      </c>
      <c r="G147" s="137" t="s">
        <v>504</v>
      </c>
      <c r="H147" s="138">
        <v>3</v>
      </c>
      <c r="I147" s="139"/>
      <c r="J147" s="140">
        <f>ROUND(I147*H147,2)</f>
        <v>0</v>
      </c>
      <c r="K147" s="136" t="s">
        <v>363</v>
      </c>
      <c r="L147" s="33"/>
      <c r="M147" s="141" t="s">
        <v>19</v>
      </c>
      <c r="N147" s="142" t="s">
        <v>49</v>
      </c>
      <c r="P147" s="143">
        <f>O147*H147</f>
        <v>0</v>
      </c>
      <c r="Q147" s="143">
        <v>0</v>
      </c>
      <c r="R147" s="143">
        <f>Q147*H147</f>
        <v>0</v>
      </c>
      <c r="S147" s="143">
        <v>0</v>
      </c>
      <c r="T147" s="144">
        <f>S147*H147</f>
        <v>0</v>
      </c>
      <c r="AR147" s="145" t="s">
        <v>454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454</v>
      </c>
      <c r="BM147" s="145" t="s">
        <v>7097</v>
      </c>
    </row>
    <row r="148" spans="2:65" s="1" customFormat="1" ht="11.25">
      <c r="B148" s="33"/>
      <c r="D148" s="147" t="s">
        <v>366</v>
      </c>
      <c r="F148" s="148" t="s">
        <v>4176</v>
      </c>
      <c r="I148" s="149"/>
      <c r="L148" s="33"/>
      <c r="M148" s="150"/>
      <c r="T148" s="54"/>
      <c r="AT148" s="18" t="s">
        <v>366</v>
      </c>
      <c r="AU148" s="18" t="s">
        <v>90</v>
      </c>
    </row>
    <row r="149" spans="2:65" s="1" customFormat="1" ht="24.2" customHeight="1">
      <c r="B149" s="33"/>
      <c r="C149" s="179" t="s">
        <v>571</v>
      </c>
      <c r="D149" s="179" t="s">
        <v>440</v>
      </c>
      <c r="E149" s="180" t="s">
        <v>4177</v>
      </c>
      <c r="F149" s="181" t="s">
        <v>7098</v>
      </c>
      <c r="G149" s="182" t="s">
        <v>504</v>
      </c>
      <c r="H149" s="183">
        <v>1</v>
      </c>
      <c r="I149" s="184"/>
      <c r="J149" s="185">
        <f>ROUND(I149*H149,2)</f>
        <v>0</v>
      </c>
      <c r="K149" s="181" t="s">
        <v>19</v>
      </c>
      <c r="L149" s="186"/>
      <c r="M149" s="187" t="s">
        <v>19</v>
      </c>
      <c r="N149" s="188" t="s">
        <v>49</v>
      </c>
      <c r="P149" s="143">
        <f>O149*H149</f>
        <v>0</v>
      </c>
      <c r="Q149" s="143">
        <v>0</v>
      </c>
      <c r="R149" s="143">
        <f>Q149*H149</f>
        <v>0</v>
      </c>
      <c r="S149" s="143">
        <v>0</v>
      </c>
      <c r="T149" s="144">
        <f>S149*H149</f>
        <v>0</v>
      </c>
      <c r="AR149" s="145" t="s">
        <v>558</v>
      </c>
      <c r="AT149" s="145" t="s">
        <v>440</v>
      </c>
      <c r="AU149" s="145" t="s">
        <v>90</v>
      </c>
      <c r="AY149" s="18" t="s">
        <v>358</v>
      </c>
      <c r="BE149" s="146">
        <f>IF(N149="základní",J149,0)</f>
        <v>0</v>
      </c>
      <c r="BF149" s="146">
        <f>IF(N149="snížená",J149,0)</f>
        <v>0</v>
      </c>
      <c r="BG149" s="146">
        <f>IF(N149="zákl. přenesená",J149,0)</f>
        <v>0</v>
      </c>
      <c r="BH149" s="146">
        <f>IF(N149="sníž. přenesená",J149,0)</f>
        <v>0</v>
      </c>
      <c r="BI149" s="146">
        <f>IF(N149="nulová",J149,0)</f>
        <v>0</v>
      </c>
      <c r="BJ149" s="18" t="s">
        <v>90</v>
      </c>
      <c r="BK149" s="146">
        <f>ROUND(I149*H149,2)</f>
        <v>0</v>
      </c>
      <c r="BL149" s="18" t="s">
        <v>454</v>
      </c>
      <c r="BM149" s="145" t="s">
        <v>7099</v>
      </c>
    </row>
    <row r="150" spans="2:65" s="1" customFormat="1" ht="24.2" customHeight="1">
      <c r="B150" s="33"/>
      <c r="C150" s="179" t="s">
        <v>577</v>
      </c>
      <c r="D150" s="179" t="s">
        <v>440</v>
      </c>
      <c r="E150" s="180" t="s">
        <v>4180</v>
      </c>
      <c r="F150" s="181" t="s">
        <v>7100</v>
      </c>
      <c r="G150" s="182" t="s">
        <v>504</v>
      </c>
      <c r="H150" s="183">
        <v>1</v>
      </c>
      <c r="I150" s="184"/>
      <c r="J150" s="185">
        <f>ROUND(I150*H150,2)</f>
        <v>0</v>
      </c>
      <c r="K150" s="181" t="s">
        <v>19</v>
      </c>
      <c r="L150" s="186"/>
      <c r="M150" s="187" t="s">
        <v>19</v>
      </c>
      <c r="N150" s="188" t="s">
        <v>49</v>
      </c>
      <c r="P150" s="143">
        <f>O150*H150</f>
        <v>0</v>
      </c>
      <c r="Q150" s="143">
        <v>0</v>
      </c>
      <c r="R150" s="143">
        <f>Q150*H150</f>
        <v>0</v>
      </c>
      <c r="S150" s="143">
        <v>0</v>
      </c>
      <c r="T150" s="144">
        <f>S150*H150</f>
        <v>0</v>
      </c>
      <c r="AR150" s="145" t="s">
        <v>558</v>
      </c>
      <c r="AT150" s="145" t="s">
        <v>440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7101</v>
      </c>
    </row>
    <row r="151" spans="2:65" s="1" customFormat="1" ht="24.2" customHeight="1">
      <c r="B151" s="33"/>
      <c r="C151" s="179" t="s">
        <v>583</v>
      </c>
      <c r="D151" s="179" t="s">
        <v>440</v>
      </c>
      <c r="E151" s="180" t="s">
        <v>4183</v>
      </c>
      <c r="F151" s="181" t="s">
        <v>7102</v>
      </c>
      <c r="G151" s="182" t="s">
        <v>504</v>
      </c>
      <c r="H151" s="183">
        <v>1</v>
      </c>
      <c r="I151" s="184"/>
      <c r="J151" s="185">
        <f>ROUND(I151*H151,2)</f>
        <v>0</v>
      </c>
      <c r="K151" s="181" t="s">
        <v>19</v>
      </c>
      <c r="L151" s="186"/>
      <c r="M151" s="187" t="s">
        <v>19</v>
      </c>
      <c r="N151" s="188" t="s">
        <v>49</v>
      </c>
      <c r="P151" s="143">
        <f>O151*H151</f>
        <v>0</v>
      </c>
      <c r="Q151" s="143">
        <v>0</v>
      </c>
      <c r="R151" s="143">
        <f>Q151*H151</f>
        <v>0</v>
      </c>
      <c r="S151" s="143">
        <v>0</v>
      </c>
      <c r="T151" s="144">
        <f>S151*H151</f>
        <v>0</v>
      </c>
      <c r="AR151" s="145" t="s">
        <v>558</v>
      </c>
      <c r="AT151" s="145" t="s">
        <v>440</v>
      </c>
      <c r="AU151" s="145" t="s">
        <v>90</v>
      </c>
      <c r="AY151" s="18" t="s">
        <v>358</v>
      </c>
      <c r="BE151" s="146">
        <f>IF(N151="základní",J151,0)</f>
        <v>0</v>
      </c>
      <c r="BF151" s="146">
        <f>IF(N151="snížená",J151,0)</f>
        <v>0</v>
      </c>
      <c r="BG151" s="146">
        <f>IF(N151="zákl. přenesená",J151,0)</f>
        <v>0</v>
      </c>
      <c r="BH151" s="146">
        <f>IF(N151="sníž. přenesená",J151,0)</f>
        <v>0</v>
      </c>
      <c r="BI151" s="146">
        <f>IF(N151="nulová",J151,0)</f>
        <v>0</v>
      </c>
      <c r="BJ151" s="18" t="s">
        <v>90</v>
      </c>
      <c r="BK151" s="146">
        <f>ROUND(I151*H151,2)</f>
        <v>0</v>
      </c>
      <c r="BL151" s="18" t="s">
        <v>454</v>
      </c>
      <c r="BM151" s="145" t="s">
        <v>7103</v>
      </c>
    </row>
    <row r="152" spans="2:65" s="1" customFormat="1" ht="37.9" customHeight="1">
      <c r="B152" s="33"/>
      <c r="C152" s="134" t="s">
        <v>591</v>
      </c>
      <c r="D152" s="134" t="s">
        <v>360</v>
      </c>
      <c r="E152" s="135" t="s">
        <v>4189</v>
      </c>
      <c r="F152" s="136" t="s">
        <v>4190</v>
      </c>
      <c r="G152" s="137" t="s">
        <v>504</v>
      </c>
      <c r="H152" s="138">
        <v>1</v>
      </c>
      <c r="I152" s="139"/>
      <c r="J152" s="140">
        <f>ROUND(I152*H152,2)</f>
        <v>0</v>
      </c>
      <c r="K152" s="136" t="s">
        <v>363</v>
      </c>
      <c r="L152" s="33"/>
      <c r="M152" s="141" t="s">
        <v>19</v>
      </c>
      <c r="N152" s="142" t="s">
        <v>49</v>
      </c>
      <c r="P152" s="143">
        <f>O152*H152</f>
        <v>0</v>
      </c>
      <c r="Q152" s="143">
        <v>0</v>
      </c>
      <c r="R152" s="143">
        <f>Q152*H152</f>
        <v>0</v>
      </c>
      <c r="S152" s="143">
        <v>0</v>
      </c>
      <c r="T152" s="144">
        <f>S152*H152</f>
        <v>0</v>
      </c>
      <c r="AR152" s="145" t="s">
        <v>454</v>
      </c>
      <c r="AT152" s="145" t="s">
        <v>360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7104</v>
      </c>
    </row>
    <row r="153" spans="2:65" s="1" customFormat="1" ht="11.25">
      <c r="B153" s="33"/>
      <c r="D153" s="147" t="s">
        <v>366</v>
      </c>
      <c r="F153" s="148" t="s">
        <v>4192</v>
      </c>
      <c r="I153" s="149"/>
      <c r="L153" s="33"/>
      <c r="M153" s="150"/>
      <c r="T153" s="54"/>
      <c r="AT153" s="18" t="s">
        <v>366</v>
      </c>
      <c r="AU153" s="18" t="s">
        <v>90</v>
      </c>
    </row>
    <row r="154" spans="2:65" s="1" customFormat="1" ht="16.5" customHeight="1">
      <c r="B154" s="33"/>
      <c r="C154" s="179" t="s">
        <v>598</v>
      </c>
      <c r="D154" s="179" t="s">
        <v>440</v>
      </c>
      <c r="E154" s="180" t="s">
        <v>4193</v>
      </c>
      <c r="F154" s="181" t="s">
        <v>4194</v>
      </c>
      <c r="G154" s="182" t="s">
        <v>504</v>
      </c>
      <c r="H154" s="183">
        <v>1</v>
      </c>
      <c r="I154" s="184"/>
      <c r="J154" s="185">
        <f>ROUND(I154*H154,2)</f>
        <v>0</v>
      </c>
      <c r="K154" s="181" t="s">
        <v>19</v>
      </c>
      <c r="L154" s="186"/>
      <c r="M154" s="187" t="s">
        <v>19</v>
      </c>
      <c r="N154" s="188" t="s">
        <v>49</v>
      </c>
      <c r="P154" s="143">
        <f>O154*H154</f>
        <v>0</v>
      </c>
      <c r="Q154" s="143">
        <v>0</v>
      </c>
      <c r="R154" s="143">
        <f>Q154*H154</f>
        <v>0</v>
      </c>
      <c r="S154" s="143">
        <v>0</v>
      </c>
      <c r="T154" s="144">
        <f>S154*H154</f>
        <v>0</v>
      </c>
      <c r="AR154" s="145" t="s">
        <v>558</v>
      </c>
      <c r="AT154" s="145" t="s">
        <v>440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454</v>
      </c>
      <c r="BM154" s="145" t="s">
        <v>7105</v>
      </c>
    </row>
    <row r="155" spans="2:65" s="1" customFormat="1" ht="37.9" customHeight="1">
      <c r="B155" s="33"/>
      <c r="C155" s="134" t="s">
        <v>605</v>
      </c>
      <c r="D155" s="134" t="s">
        <v>360</v>
      </c>
      <c r="E155" s="135" t="s">
        <v>7106</v>
      </c>
      <c r="F155" s="136" t="s">
        <v>7107</v>
      </c>
      <c r="G155" s="137" t="s">
        <v>504</v>
      </c>
      <c r="H155" s="138">
        <v>1</v>
      </c>
      <c r="I155" s="139"/>
      <c r="J155" s="140">
        <f>ROUND(I155*H155,2)</f>
        <v>0</v>
      </c>
      <c r="K155" s="136" t="s">
        <v>363</v>
      </c>
      <c r="L155" s="33"/>
      <c r="M155" s="141" t="s">
        <v>19</v>
      </c>
      <c r="N155" s="142" t="s">
        <v>49</v>
      </c>
      <c r="P155" s="143">
        <f>O155*H155</f>
        <v>0</v>
      </c>
      <c r="Q155" s="143">
        <v>0</v>
      </c>
      <c r="R155" s="143">
        <f>Q155*H155</f>
        <v>0</v>
      </c>
      <c r="S155" s="143">
        <v>0</v>
      </c>
      <c r="T155" s="144">
        <f>S155*H155</f>
        <v>0</v>
      </c>
      <c r="AR155" s="145" t="s">
        <v>454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7108</v>
      </c>
    </row>
    <row r="156" spans="2:65" s="1" customFormat="1" ht="11.25">
      <c r="B156" s="33"/>
      <c r="D156" s="147" t="s">
        <v>366</v>
      </c>
      <c r="F156" s="148" t="s">
        <v>7109</v>
      </c>
      <c r="I156" s="149"/>
      <c r="L156" s="33"/>
      <c r="M156" s="150"/>
      <c r="T156" s="54"/>
      <c r="AT156" s="18" t="s">
        <v>366</v>
      </c>
      <c r="AU156" s="18" t="s">
        <v>90</v>
      </c>
    </row>
    <row r="157" spans="2:65" s="1" customFormat="1" ht="24.2" customHeight="1">
      <c r="B157" s="33"/>
      <c r="C157" s="179" t="s">
        <v>612</v>
      </c>
      <c r="D157" s="179" t="s">
        <v>440</v>
      </c>
      <c r="E157" s="180" t="s">
        <v>5033</v>
      </c>
      <c r="F157" s="181" t="s">
        <v>7110</v>
      </c>
      <c r="G157" s="182" t="s">
        <v>19</v>
      </c>
      <c r="H157" s="183">
        <v>1</v>
      </c>
      <c r="I157" s="184"/>
      <c r="J157" s="185">
        <f>ROUND(I157*H157,2)</f>
        <v>0</v>
      </c>
      <c r="K157" s="181" t="s">
        <v>19</v>
      </c>
      <c r="L157" s="186"/>
      <c r="M157" s="187" t="s">
        <v>19</v>
      </c>
      <c r="N157" s="188" t="s">
        <v>49</v>
      </c>
      <c r="P157" s="143">
        <f>O157*H157</f>
        <v>0</v>
      </c>
      <c r="Q157" s="143">
        <v>0</v>
      </c>
      <c r="R157" s="143">
        <f>Q157*H157</f>
        <v>0</v>
      </c>
      <c r="S157" s="143">
        <v>0</v>
      </c>
      <c r="T157" s="144">
        <f>S157*H157</f>
        <v>0</v>
      </c>
      <c r="AR157" s="145" t="s">
        <v>558</v>
      </c>
      <c r="AT157" s="145" t="s">
        <v>440</v>
      </c>
      <c r="AU157" s="145" t="s">
        <v>90</v>
      </c>
      <c r="AY157" s="18" t="s">
        <v>358</v>
      </c>
      <c r="BE157" s="146">
        <f>IF(N157="základní",J157,0)</f>
        <v>0</v>
      </c>
      <c r="BF157" s="146">
        <f>IF(N157="snížená",J157,0)</f>
        <v>0</v>
      </c>
      <c r="BG157" s="146">
        <f>IF(N157="zákl. přenesená",J157,0)</f>
        <v>0</v>
      </c>
      <c r="BH157" s="146">
        <f>IF(N157="sníž. přenesená",J157,0)</f>
        <v>0</v>
      </c>
      <c r="BI157" s="146">
        <f>IF(N157="nulová",J157,0)</f>
        <v>0</v>
      </c>
      <c r="BJ157" s="18" t="s">
        <v>90</v>
      </c>
      <c r="BK157" s="146">
        <f>ROUND(I157*H157,2)</f>
        <v>0</v>
      </c>
      <c r="BL157" s="18" t="s">
        <v>454</v>
      </c>
      <c r="BM157" s="145" t="s">
        <v>7111</v>
      </c>
    </row>
    <row r="158" spans="2:65" s="1" customFormat="1" ht="49.15" customHeight="1">
      <c r="B158" s="33"/>
      <c r="C158" s="134" t="s">
        <v>621</v>
      </c>
      <c r="D158" s="134" t="s">
        <v>360</v>
      </c>
      <c r="E158" s="135" t="s">
        <v>4196</v>
      </c>
      <c r="F158" s="136" t="s">
        <v>4197</v>
      </c>
      <c r="G158" s="137" t="s">
        <v>504</v>
      </c>
      <c r="H158" s="138">
        <v>21</v>
      </c>
      <c r="I158" s="139"/>
      <c r="J158" s="140">
        <f>ROUND(I158*H158,2)</f>
        <v>0</v>
      </c>
      <c r="K158" s="136" t="s">
        <v>363</v>
      </c>
      <c r="L158" s="33"/>
      <c r="M158" s="141" t="s">
        <v>19</v>
      </c>
      <c r="N158" s="142" t="s">
        <v>49</v>
      </c>
      <c r="P158" s="143">
        <f>O158*H158</f>
        <v>0</v>
      </c>
      <c r="Q158" s="143">
        <v>0</v>
      </c>
      <c r="R158" s="143">
        <f>Q158*H158</f>
        <v>0</v>
      </c>
      <c r="S158" s="143">
        <v>0</v>
      </c>
      <c r="T158" s="144">
        <f>S158*H158</f>
        <v>0</v>
      </c>
      <c r="AR158" s="145" t="s">
        <v>454</v>
      </c>
      <c r="AT158" s="145" t="s">
        <v>360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454</v>
      </c>
      <c r="BM158" s="145" t="s">
        <v>7112</v>
      </c>
    </row>
    <row r="159" spans="2:65" s="1" customFormat="1" ht="11.25">
      <c r="B159" s="33"/>
      <c r="D159" s="147" t="s">
        <v>366</v>
      </c>
      <c r="F159" s="148" t="s">
        <v>4199</v>
      </c>
      <c r="I159" s="149"/>
      <c r="L159" s="33"/>
      <c r="M159" s="150"/>
      <c r="T159" s="54"/>
      <c r="AT159" s="18" t="s">
        <v>366</v>
      </c>
      <c r="AU159" s="18" t="s">
        <v>90</v>
      </c>
    </row>
    <row r="160" spans="2:65" s="1" customFormat="1" ht="24.2" customHeight="1">
      <c r="B160" s="33"/>
      <c r="C160" s="179" t="s">
        <v>627</v>
      </c>
      <c r="D160" s="179" t="s">
        <v>440</v>
      </c>
      <c r="E160" s="180" t="s">
        <v>4200</v>
      </c>
      <c r="F160" s="181" t="s">
        <v>4201</v>
      </c>
      <c r="G160" s="182" t="s">
        <v>504</v>
      </c>
      <c r="H160" s="183">
        <v>21</v>
      </c>
      <c r="I160" s="184"/>
      <c r="J160" s="185">
        <f>ROUND(I160*H160,2)</f>
        <v>0</v>
      </c>
      <c r="K160" s="181" t="s">
        <v>363</v>
      </c>
      <c r="L160" s="186"/>
      <c r="M160" s="187" t="s">
        <v>19</v>
      </c>
      <c r="N160" s="188" t="s">
        <v>49</v>
      </c>
      <c r="P160" s="143">
        <f>O160*H160</f>
        <v>0</v>
      </c>
      <c r="Q160" s="143">
        <v>4.0000000000000003E-5</v>
      </c>
      <c r="R160" s="143">
        <f>Q160*H160</f>
        <v>8.4000000000000003E-4</v>
      </c>
      <c r="S160" s="143">
        <v>0</v>
      </c>
      <c r="T160" s="144">
        <f>S160*H160</f>
        <v>0</v>
      </c>
      <c r="AR160" s="145" t="s">
        <v>558</v>
      </c>
      <c r="AT160" s="145" t="s">
        <v>440</v>
      </c>
      <c r="AU160" s="145" t="s">
        <v>90</v>
      </c>
      <c r="AY160" s="18" t="s">
        <v>358</v>
      </c>
      <c r="BE160" s="146">
        <f>IF(N160="základní",J160,0)</f>
        <v>0</v>
      </c>
      <c r="BF160" s="146">
        <f>IF(N160="snížená",J160,0)</f>
        <v>0</v>
      </c>
      <c r="BG160" s="146">
        <f>IF(N160="zákl. přenesená",J160,0)</f>
        <v>0</v>
      </c>
      <c r="BH160" s="146">
        <f>IF(N160="sníž. přenesená",J160,0)</f>
        <v>0</v>
      </c>
      <c r="BI160" s="146">
        <f>IF(N160="nulová",J160,0)</f>
        <v>0</v>
      </c>
      <c r="BJ160" s="18" t="s">
        <v>90</v>
      </c>
      <c r="BK160" s="146">
        <f>ROUND(I160*H160,2)</f>
        <v>0</v>
      </c>
      <c r="BL160" s="18" t="s">
        <v>454</v>
      </c>
      <c r="BM160" s="145" t="s">
        <v>7113</v>
      </c>
    </row>
    <row r="161" spans="2:65" s="1" customFormat="1" ht="16.5" customHeight="1">
      <c r="B161" s="33"/>
      <c r="C161" s="179" t="s">
        <v>633</v>
      </c>
      <c r="D161" s="179" t="s">
        <v>440</v>
      </c>
      <c r="E161" s="180" t="s">
        <v>4203</v>
      </c>
      <c r="F161" s="181" t="s">
        <v>4204</v>
      </c>
      <c r="G161" s="182" t="s">
        <v>504</v>
      </c>
      <c r="H161" s="183">
        <v>21</v>
      </c>
      <c r="I161" s="184"/>
      <c r="J161" s="185">
        <f>ROUND(I161*H161,2)</f>
        <v>0</v>
      </c>
      <c r="K161" s="181" t="s">
        <v>363</v>
      </c>
      <c r="L161" s="186"/>
      <c r="M161" s="187" t="s">
        <v>19</v>
      </c>
      <c r="N161" s="188" t="s">
        <v>49</v>
      </c>
      <c r="P161" s="143">
        <f>O161*H161</f>
        <v>0</v>
      </c>
      <c r="Q161" s="143">
        <v>3.0000000000000001E-5</v>
      </c>
      <c r="R161" s="143">
        <f>Q161*H161</f>
        <v>6.3000000000000003E-4</v>
      </c>
      <c r="S161" s="143">
        <v>0</v>
      </c>
      <c r="T161" s="144">
        <f>S161*H161</f>
        <v>0</v>
      </c>
      <c r="AR161" s="145" t="s">
        <v>558</v>
      </c>
      <c r="AT161" s="145" t="s">
        <v>440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7114</v>
      </c>
    </row>
    <row r="162" spans="2:65" s="1" customFormat="1" ht="16.5" customHeight="1">
      <c r="B162" s="33"/>
      <c r="C162" s="179" t="s">
        <v>640</v>
      </c>
      <c r="D162" s="179" t="s">
        <v>440</v>
      </c>
      <c r="E162" s="180" t="s">
        <v>4206</v>
      </c>
      <c r="F162" s="181" t="s">
        <v>4207</v>
      </c>
      <c r="G162" s="182" t="s">
        <v>504</v>
      </c>
      <c r="H162" s="183">
        <v>106</v>
      </c>
      <c r="I162" s="184"/>
      <c r="J162" s="185">
        <f>ROUND(I162*H162,2)</f>
        <v>0</v>
      </c>
      <c r="K162" s="181" t="s">
        <v>363</v>
      </c>
      <c r="L162" s="186"/>
      <c r="M162" s="187" t="s">
        <v>19</v>
      </c>
      <c r="N162" s="188" t="s">
        <v>49</v>
      </c>
      <c r="P162" s="143">
        <f>O162*H162</f>
        <v>0</v>
      </c>
      <c r="Q162" s="143">
        <v>1.0000000000000001E-5</v>
      </c>
      <c r="R162" s="143">
        <f>Q162*H162</f>
        <v>1.0600000000000002E-3</v>
      </c>
      <c r="S162" s="143">
        <v>0</v>
      </c>
      <c r="T162" s="144">
        <f>S162*H162</f>
        <v>0</v>
      </c>
      <c r="AR162" s="145" t="s">
        <v>558</v>
      </c>
      <c r="AT162" s="145" t="s">
        <v>440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454</v>
      </c>
      <c r="BM162" s="145" t="s">
        <v>7115</v>
      </c>
    </row>
    <row r="163" spans="2:65" s="1" customFormat="1" ht="49.15" customHeight="1">
      <c r="B163" s="33"/>
      <c r="C163" s="134" t="s">
        <v>646</v>
      </c>
      <c r="D163" s="134" t="s">
        <v>360</v>
      </c>
      <c r="E163" s="135" t="s">
        <v>4209</v>
      </c>
      <c r="F163" s="136" t="s">
        <v>4210</v>
      </c>
      <c r="G163" s="137" t="s">
        <v>504</v>
      </c>
      <c r="H163" s="138">
        <v>6</v>
      </c>
      <c r="I163" s="139"/>
      <c r="J163" s="140">
        <f>ROUND(I163*H163,2)</f>
        <v>0</v>
      </c>
      <c r="K163" s="136" t="s">
        <v>363</v>
      </c>
      <c r="L163" s="33"/>
      <c r="M163" s="141" t="s">
        <v>19</v>
      </c>
      <c r="N163" s="142" t="s">
        <v>49</v>
      </c>
      <c r="P163" s="143">
        <f>O163*H163</f>
        <v>0</v>
      </c>
      <c r="Q163" s="143">
        <v>0</v>
      </c>
      <c r="R163" s="143">
        <f>Q163*H163</f>
        <v>0</v>
      </c>
      <c r="S163" s="143">
        <v>0</v>
      </c>
      <c r="T163" s="144">
        <f>S163*H163</f>
        <v>0</v>
      </c>
      <c r="AR163" s="145" t="s">
        <v>454</v>
      </c>
      <c r="AT163" s="145" t="s">
        <v>360</v>
      </c>
      <c r="AU163" s="145" t="s">
        <v>90</v>
      </c>
      <c r="AY163" s="18" t="s">
        <v>358</v>
      </c>
      <c r="BE163" s="146">
        <f>IF(N163="základní",J163,0)</f>
        <v>0</v>
      </c>
      <c r="BF163" s="146">
        <f>IF(N163="snížená",J163,0)</f>
        <v>0</v>
      </c>
      <c r="BG163" s="146">
        <f>IF(N163="zákl. přenesená",J163,0)</f>
        <v>0</v>
      </c>
      <c r="BH163" s="146">
        <f>IF(N163="sníž. přenesená",J163,0)</f>
        <v>0</v>
      </c>
      <c r="BI163" s="146">
        <f>IF(N163="nulová",J163,0)</f>
        <v>0</v>
      </c>
      <c r="BJ163" s="18" t="s">
        <v>90</v>
      </c>
      <c r="BK163" s="146">
        <f>ROUND(I163*H163,2)</f>
        <v>0</v>
      </c>
      <c r="BL163" s="18" t="s">
        <v>454</v>
      </c>
      <c r="BM163" s="145" t="s">
        <v>7116</v>
      </c>
    </row>
    <row r="164" spans="2:65" s="1" customFormat="1" ht="11.25">
      <c r="B164" s="33"/>
      <c r="D164" s="147" t="s">
        <v>366</v>
      </c>
      <c r="F164" s="148" t="s">
        <v>4212</v>
      </c>
      <c r="I164" s="149"/>
      <c r="L164" s="33"/>
      <c r="M164" s="150"/>
      <c r="T164" s="54"/>
      <c r="AT164" s="18" t="s">
        <v>366</v>
      </c>
      <c r="AU164" s="18" t="s">
        <v>90</v>
      </c>
    </row>
    <row r="165" spans="2:65" s="1" customFormat="1" ht="24.2" customHeight="1">
      <c r="B165" s="33"/>
      <c r="C165" s="179" t="s">
        <v>653</v>
      </c>
      <c r="D165" s="179" t="s">
        <v>440</v>
      </c>
      <c r="E165" s="180" t="s">
        <v>4213</v>
      </c>
      <c r="F165" s="181" t="s">
        <v>4214</v>
      </c>
      <c r="G165" s="182" t="s">
        <v>504</v>
      </c>
      <c r="H165" s="183">
        <v>6</v>
      </c>
      <c r="I165" s="184"/>
      <c r="J165" s="185">
        <f>ROUND(I165*H165,2)</f>
        <v>0</v>
      </c>
      <c r="K165" s="181" t="s">
        <v>363</v>
      </c>
      <c r="L165" s="186"/>
      <c r="M165" s="187" t="s">
        <v>19</v>
      </c>
      <c r="N165" s="188" t="s">
        <v>49</v>
      </c>
      <c r="P165" s="143">
        <f>O165*H165</f>
        <v>0</v>
      </c>
      <c r="Q165" s="143">
        <v>4.0000000000000003E-5</v>
      </c>
      <c r="R165" s="143">
        <f>Q165*H165</f>
        <v>2.4000000000000003E-4</v>
      </c>
      <c r="S165" s="143">
        <v>0</v>
      </c>
      <c r="T165" s="144">
        <f>S165*H165</f>
        <v>0</v>
      </c>
      <c r="AR165" s="145" t="s">
        <v>558</v>
      </c>
      <c r="AT165" s="145" t="s">
        <v>440</v>
      </c>
      <c r="AU165" s="145" t="s">
        <v>90</v>
      </c>
      <c r="AY165" s="18" t="s">
        <v>358</v>
      </c>
      <c r="BE165" s="146">
        <f>IF(N165="základní",J165,0)</f>
        <v>0</v>
      </c>
      <c r="BF165" s="146">
        <f>IF(N165="snížená",J165,0)</f>
        <v>0</v>
      </c>
      <c r="BG165" s="146">
        <f>IF(N165="zákl. přenesená",J165,0)</f>
        <v>0</v>
      </c>
      <c r="BH165" s="146">
        <f>IF(N165="sníž. přenesená",J165,0)</f>
        <v>0</v>
      </c>
      <c r="BI165" s="146">
        <f>IF(N165="nulová",J165,0)</f>
        <v>0</v>
      </c>
      <c r="BJ165" s="18" t="s">
        <v>90</v>
      </c>
      <c r="BK165" s="146">
        <f>ROUND(I165*H165,2)</f>
        <v>0</v>
      </c>
      <c r="BL165" s="18" t="s">
        <v>454</v>
      </c>
      <c r="BM165" s="145" t="s">
        <v>7117</v>
      </c>
    </row>
    <row r="166" spans="2:65" s="1" customFormat="1" ht="16.5" customHeight="1">
      <c r="B166" s="33"/>
      <c r="C166" s="179" t="s">
        <v>660</v>
      </c>
      <c r="D166" s="179" t="s">
        <v>440</v>
      </c>
      <c r="E166" s="180" t="s">
        <v>4216</v>
      </c>
      <c r="F166" s="181" t="s">
        <v>4217</v>
      </c>
      <c r="G166" s="182" t="s">
        <v>504</v>
      </c>
      <c r="H166" s="183">
        <v>6</v>
      </c>
      <c r="I166" s="184"/>
      <c r="J166" s="185">
        <f>ROUND(I166*H166,2)</f>
        <v>0</v>
      </c>
      <c r="K166" s="181" t="s">
        <v>363</v>
      </c>
      <c r="L166" s="186"/>
      <c r="M166" s="187" t="s">
        <v>19</v>
      </c>
      <c r="N166" s="188" t="s">
        <v>49</v>
      </c>
      <c r="P166" s="143">
        <f>O166*H166</f>
        <v>0</v>
      </c>
      <c r="Q166" s="143">
        <v>3.0000000000000001E-5</v>
      </c>
      <c r="R166" s="143">
        <f>Q166*H166</f>
        <v>1.8000000000000001E-4</v>
      </c>
      <c r="S166" s="143">
        <v>0</v>
      </c>
      <c r="T166" s="144">
        <f>S166*H166</f>
        <v>0</v>
      </c>
      <c r="AR166" s="145" t="s">
        <v>558</v>
      </c>
      <c r="AT166" s="145" t="s">
        <v>440</v>
      </c>
      <c r="AU166" s="145" t="s">
        <v>90</v>
      </c>
      <c r="AY166" s="18" t="s">
        <v>358</v>
      </c>
      <c r="BE166" s="146">
        <f>IF(N166="základní",J166,0)</f>
        <v>0</v>
      </c>
      <c r="BF166" s="146">
        <f>IF(N166="snížená",J166,0)</f>
        <v>0</v>
      </c>
      <c r="BG166" s="146">
        <f>IF(N166="zákl. přenesená",J166,0)</f>
        <v>0</v>
      </c>
      <c r="BH166" s="146">
        <f>IF(N166="sníž. přenesená",J166,0)</f>
        <v>0</v>
      </c>
      <c r="BI166" s="146">
        <f>IF(N166="nulová",J166,0)</f>
        <v>0</v>
      </c>
      <c r="BJ166" s="18" t="s">
        <v>90</v>
      </c>
      <c r="BK166" s="146">
        <f>ROUND(I166*H166,2)</f>
        <v>0</v>
      </c>
      <c r="BL166" s="18" t="s">
        <v>454</v>
      </c>
      <c r="BM166" s="145" t="s">
        <v>7118</v>
      </c>
    </row>
    <row r="167" spans="2:65" s="1" customFormat="1" ht="49.15" customHeight="1">
      <c r="B167" s="33"/>
      <c r="C167" s="134" t="s">
        <v>666</v>
      </c>
      <c r="D167" s="134" t="s">
        <v>360</v>
      </c>
      <c r="E167" s="135" t="s">
        <v>4233</v>
      </c>
      <c r="F167" s="136" t="s">
        <v>4234</v>
      </c>
      <c r="G167" s="137" t="s">
        <v>504</v>
      </c>
      <c r="H167" s="138">
        <v>8</v>
      </c>
      <c r="I167" s="139"/>
      <c r="J167" s="140">
        <f>ROUND(I167*H167,2)</f>
        <v>0</v>
      </c>
      <c r="K167" s="136" t="s">
        <v>363</v>
      </c>
      <c r="L167" s="33"/>
      <c r="M167" s="141" t="s">
        <v>19</v>
      </c>
      <c r="N167" s="142" t="s">
        <v>49</v>
      </c>
      <c r="P167" s="143">
        <f>O167*H167</f>
        <v>0</v>
      </c>
      <c r="Q167" s="143">
        <v>0</v>
      </c>
      <c r="R167" s="143">
        <f>Q167*H167</f>
        <v>0</v>
      </c>
      <c r="S167" s="143">
        <v>0</v>
      </c>
      <c r="T167" s="144">
        <f>S167*H167</f>
        <v>0</v>
      </c>
      <c r="AR167" s="145" t="s">
        <v>454</v>
      </c>
      <c r="AT167" s="145" t="s">
        <v>360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7119</v>
      </c>
    </row>
    <row r="168" spans="2:65" s="1" customFormat="1" ht="11.25">
      <c r="B168" s="33"/>
      <c r="D168" s="147" t="s">
        <v>366</v>
      </c>
      <c r="F168" s="148" t="s">
        <v>4236</v>
      </c>
      <c r="I168" s="149"/>
      <c r="L168" s="33"/>
      <c r="M168" s="150"/>
      <c r="T168" s="54"/>
      <c r="AT168" s="18" t="s">
        <v>366</v>
      </c>
      <c r="AU168" s="18" t="s">
        <v>90</v>
      </c>
    </row>
    <row r="169" spans="2:65" s="1" customFormat="1" ht="24.2" customHeight="1">
      <c r="B169" s="33"/>
      <c r="C169" s="179" t="s">
        <v>672</v>
      </c>
      <c r="D169" s="179" t="s">
        <v>440</v>
      </c>
      <c r="E169" s="180" t="s">
        <v>4237</v>
      </c>
      <c r="F169" s="181" t="s">
        <v>4238</v>
      </c>
      <c r="G169" s="182" t="s">
        <v>504</v>
      </c>
      <c r="H169" s="183">
        <v>8</v>
      </c>
      <c r="I169" s="184"/>
      <c r="J169" s="185">
        <f>ROUND(I169*H169,2)</f>
        <v>0</v>
      </c>
      <c r="K169" s="181" t="s">
        <v>19</v>
      </c>
      <c r="L169" s="186"/>
      <c r="M169" s="187" t="s">
        <v>19</v>
      </c>
      <c r="N169" s="188" t="s">
        <v>49</v>
      </c>
      <c r="P169" s="143">
        <f>O169*H169</f>
        <v>0</v>
      </c>
      <c r="Q169" s="143">
        <v>0</v>
      </c>
      <c r="R169" s="143">
        <f>Q169*H169</f>
        <v>0</v>
      </c>
      <c r="S169" s="143">
        <v>0</v>
      </c>
      <c r="T169" s="144">
        <f>S169*H169</f>
        <v>0</v>
      </c>
      <c r="AR169" s="145" t="s">
        <v>558</v>
      </c>
      <c r="AT169" s="145" t="s">
        <v>440</v>
      </c>
      <c r="AU169" s="145" t="s">
        <v>90</v>
      </c>
      <c r="AY169" s="18" t="s">
        <v>358</v>
      </c>
      <c r="BE169" s="146">
        <f>IF(N169="základní",J169,0)</f>
        <v>0</v>
      </c>
      <c r="BF169" s="146">
        <f>IF(N169="snížená",J169,0)</f>
        <v>0</v>
      </c>
      <c r="BG169" s="146">
        <f>IF(N169="zákl. přenesená",J169,0)</f>
        <v>0</v>
      </c>
      <c r="BH169" s="146">
        <f>IF(N169="sníž. přenesená",J169,0)</f>
        <v>0</v>
      </c>
      <c r="BI169" s="146">
        <f>IF(N169="nulová",J169,0)</f>
        <v>0</v>
      </c>
      <c r="BJ169" s="18" t="s">
        <v>90</v>
      </c>
      <c r="BK169" s="146">
        <f>ROUND(I169*H169,2)</f>
        <v>0</v>
      </c>
      <c r="BL169" s="18" t="s">
        <v>454</v>
      </c>
      <c r="BM169" s="145" t="s">
        <v>7120</v>
      </c>
    </row>
    <row r="170" spans="2:65" s="1" customFormat="1" ht="49.15" customHeight="1">
      <c r="B170" s="33"/>
      <c r="C170" s="134" t="s">
        <v>678</v>
      </c>
      <c r="D170" s="134" t="s">
        <v>360</v>
      </c>
      <c r="E170" s="135" t="s">
        <v>4254</v>
      </c>
      <c r="F170" s="136" t="s">
        <v>4255</v>
      </c>
      <c r="G170" s="137" t="s">
        <v>504</v>
      </c>
      <c r="H170" s="138">
        <v>1</v>
      </c>
      <c r="I170" s="139"/>
      <c r="J170" s="140">
        <f>ROUND(I170*H170,2)</f>
        <v>0</v>
      </c>
      <c r="K170" s="136" t="s">
        <v>363</v>
      </c>
      <c r="L170" s="33"/>
      <c r="M170" s="141" t="s">
        <v>19</v>
      </c>
      <c r="N170" s="142" t="s">
        <v>49</v>
      </c>
      <c r="P170" s="143">
        <f>O170*H170</f>
        <v>0</v>
      </c>
      <c r="Q170" s="143">
        <v>0</v>
      </c>
      <c r="R170" s="143">
        <f>Q170*H170</f>
        <v>0</v>
      </c>
      <c r="S170" s="143">
        <v>0</v>
      </c>
      <c r="T170" s="144">
        <f>S170*H170</f>
        <v>0</v>
      </c>
      <c r="AR170" s="145" t="s">
        <v>454</v>
      </c>
      <c r="AT170" s="145" t="s">
        <v>360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7121</v>
      </c>
    </row>
    <row r="171" spans="2:65" s="1" customFormat="1" ht="11.25">
      <c r="B171" s="33"/>
      <c r="D171" s="147" t="s">
        <v>366</v>
      </c>
      <c r="F171" s="148" t="s">
        <v>4257</v>
      </c>
      <c r="I171" s="149"/>
      <c r="L171" s="33"/>
      <c r="M171" s="150"/>
      <c r="T171" s="54"/>
      <c r="AT171" s="18" t="s">
        <v>366</v>
      </c>
      <c r="AU171" s="18" t="s">
        <v>90</v>
      </c>
    </row>
    <row r="172" spans="2:65" s="1" customFormat="1" ht="16.5" customHeight="1">
      <c r="B172" s="33"/>
      <c r="C172" s="179" t="s">
        <v>697</v>
      </c>
      <c r="D172" s="179" t="s">
        <v>440</v>
      </c>
      <c r="E172" s="180" t="s">
        <v>4258</v>
      </c>
      <c r="F172" s="181" t="s">
        <v>4259</v>
      </c>
      <c r="G172" s="182" t="s">
        <v>504</v>
      </c>
      <c r="H172" s="183">
        <v>1</v>
      </c>
      <c r="I172" s="184"/>
      <c r="J172" s="185">
        <f>ROUND(I172*H172,2)</f>
        <v>0</v>
      </c>
      <c r="K172" s="181" t="s">
        <v>19</v>
      </c>
      <c r="L172" s="186"/>
      <c r="M172" s="187" t="s">
        <v>19</v>
      </c>
      <c r="N172" s="188" t="s">
        <v>49</v>
      </c>
      <c r="P172" s="143">
        <f>O172*H172</f>
        <v>0</v>
      </c>
      <c r="Q172" s="143">
        <v>0</v>
      </c>
      <c r="R172" s="143">
        <f>Q172*H172</f>
        <v>0</v>
      </c>
      <c r="S172" s="143">
        <v>0</v>
      </c>
      <c r="T172" s="144">
        <f>S172*H172</f>
        <v>0</v>
      </c>
      <c r="AR172" s="145" t="s">
        <v>558</v>
      </c>
      <c r="AT172" s="145" t="s">
        <v>440</v>
      </c>
      <c r="AU172" s="145" t="s">
        <v>90</v>
      </c>
      <c r="AY172" s="18" t="s">
        <v>358</v>
      </c>
      <c r="BE172" s="146">
        <f>IF(N172="základní",J172,0)</f>
        <v>0</v>
      </c>
      <c r="BF172" s="146">
        <f>IF(N172="snížená",J172,0)</f>
        <v>0</v>
      </c>
      <c r="BG172" s="146">
        <f>IF(N172="zákl. přenesená",J172,0)</f>
        <v>0</v>
      </c>
      <c r="BH172" s="146">
        <f>IF(N172="sníž. přenesená",J172,0)</f>
        <v>0</v>
      </c>
      <c r="BI172" s="146">
        <f>IF(N172="nulová",J172,0)</f>
        <v>0</v>
      </c>
      <c r="BJ172" s="18" t="s">
        <v>90</v>
      </c>
      <c r="BK172" s="146">
        <f>ROUND(I172*H172,2)</f>
        <v>0</v>
      </c>
      <c r="BL172" s="18" t="s">
        <v>454</v>
      </c>
      <c r="BM172" s="145" t="s">
        <v>7122</v>
      </c>
    </row>
    <row r="173" spans="2:65" s="1" customFormat="1" ht="24.2" customHeight="1">
      <c r="B173" s="33"/>
      <c r="C173" s="134" t="s">
        <v>714</v>
      </c>
      <c r="D173" s="134" t="s">
        <v>360</v>
      </c>
      <c r="E173" s="135" t="s">
        <v>4261</v>
      </c>
      <c r="F173" s="136" t="s">
        <v>4262</v>
      </c>
      <c r="G173" s="137" t="s">
        <v>504</v>
      </c>
      <c r="H173" s="138">
        <v>13</v>
      </c>
      <c r="I173" s="139"/>
      <c r="J173" s="140">
        <f>ROUND(I173*H173,2)</f>
        <v>0</v>
      </c>
      <c r="K173" s="136" t="s">
        <v>363</v>
      </c>
      <c r="L173" s="33"/>
      <c r="M173" s="141" t="s">
        <v>19</v>
      </c>
      <c r="N173" s="142" t="s">
        <v>49</v>
      </c>
      <c r="P173" s="143">
        <f>O173*H173</f>
        <v>0</v>
      </c>
      <c r="Q173" s="143">
        <v>0</v>
      </c>
      <c r="R173" s="143">
        <f>Q173*H173</f>
        <v>0</v>
      </c>
      <c r="S173" s="143">
        <v>0</v>
      </c>
      <c r="T173" s="144">
        <f>S173*H173</f>
        <v>0</v>
      </c>
      <c r="AR173" s="145" t="s">
        <v>454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7123</v>
      </c>
    </row>
    <row r="174" spans="2:65" s="1" customFormat="1" ht="11.25">
      <c r="B174" s="33"/>
      <c r="D174" s="147" t="s">
        <v>366</v>
      </c>
      <c r="F174" s="148" t="s">
        <v>4264</v>
      </c>
      <c r="I174" s="149"/>
      <c r="L174" s="33"/>
      <c r="M174" s="150"/>
      <c r="T174" s="54"/>
      <c r="AT174" s="18" t="s">
        <v>366</v>
      </c>
      <c r="AU174" s="18" t="s">
        <v>90</v>
      </c>
    </row>
    <row r="175" spans="2:65" s="1" customFormat="1" ht="21.75" customHeight="1">
      <c r="B175" s="33"/>
      <c r="C175" s="179" t="s">
        <v>719</v>
      </c>
      <c r="D175" s="179" t="s">
        <v>440</v>
      </c>
      <c r="E175" s="180" t="s">
        <v>4265</v>
      </c>
      <c r="F175" s="181" t="s">
        <v>4266</v>
      </c>
      <c r="G175" s="182" t="s">
        <v>504</v>
      </c>
      <c r="H175" s="183">
        <v>13</v>
      </c>
      <c r="I175" s="184"/>
      <c r="J175" s="185">
        <f>ROUND(I175*H175,2)</f>
        <v>0</v>
      </c>
      <c r="K175" s="181" t="s">
        <v>19</v>
      </c>
      <c r="L175" s="186"/>
      <c r="M175" s="187" t="s">
        <v>19</v>
      </c>
      <c r="N175" s="188" t="s">
        <v>49</v>
      </c>
      <c r="P175" s="143">
        <f>O175*H175</f>
        <v>0</v>
      </c>
      <c r="Q175" s="143">
        <v>0</v>
      </c>
      <c r="R175" s="143">
        <f>Q175*H175</f>
        <v>0</v>
      </c>
      <c r="S175" s="143">
        <v>0</v>
      </c>
      <c r="T175" s="144">
        <f>S175*H175</f>
        <v>0</v>
      </c>
      <c r="AR175" s="145" t="s">
        <v>558</v>
      </c>
      <c r="AT175" s="145" t="s">
        <v>440</v>
      </c>
      <c r="AU175" s="145" t="s">
        <v>90</v>
      </c>
      <c r="AY175" s="18" t="s">
        <v>358</v>
      </c>
      <c r="BE175" s="146">
        <f>IF(N175="základní",J175,0)</f>
        <v>0</v>
      </c>
      <c r="BF175" s="146">
        <f>IF(N175="snížená",J175,0)</f>
        <v>0</v>
      </c>
      <c r="BG175" s="146">
        <f>IF(N175="zákl. přenesená",J175,0)</f>
        <v>0</v>
      </c>
      <c r="BH175" s="146">
        <f>IF(N175="sníž. přenesená",J175,0)</f>
        <v>0</v>
      </c>
      <c r="BI175" s="146">
        <f>IF(N175="nulová",J175,0)</f>
        <v>0</v>
      </c>
      <c r="BJ175" s="18" t="s">
        <v>90</v>
      </c>
      <c r="BK175" s="146">
        <f>ROUND(I175*H175,2)</f>
        <v>0</v>
      </c>
      <c r="BL175" s="18" t="s">
        <v>454</v>
      </c>
      <c r="BM175" s="145" t="s">
        <v>7124</v>
      </c>
    </row>
    <row r="176" spans="2:65" s="1" customFormat="1" ht="37.9" customHeight="1">
      <c r="B176" s="33"/>
      <c r="C176" s="134" t="s">
        <v>726</v>
      </c>
      <c r="D176" s="134" t="s">
        <v>360</v>
      </c>
      <c r="E176" s="135" t="s">
        <v>4268</v>
      </c>
      <c r="F176" s="136" t="s">
        <v>4269</v>
      </c>
      <c r="G176" s="137" t="s">
        <v>504</v>
      </c>
      <c r="H176" s="138">
        <v>54</v>
      </c>
      <c r="I176" s="139"/>
      <c r="J176" s="140">
        <f>ROUND(I176*H176,2)</f>
        <v>0</v>
      </c>
      <c r="K176" s="136" t="s">
        <v>363</v>
      </c>
      <c r="L176" s="33"/>
      <c r="M176" s="141" t="s">
        <v>19</v>
      </c>
      <c r="N176" s="142" t="s">
        <v>49</v>
      </c>
      <c r="P176" s="143">
        <f>O176*H176</f>
        <v>0</v>
      </c>
      <c r="Q176" s="143">
        <v>0</v>
      </c>
      <c r="R176" s="143">
        <f>Q176*H176</f>
        <v>0</v>
      </c>
      <c r="S176" s="143">
        <v>0</v>
      </c>
      <c r="T176" s="144">
        <f>S176*H176</f>
        <v>0</v>
      </c>
      <c r="AR176" s="145" t="s">
        <v>454</v>
      </c>
      <c r="AT176" s="145" t="s">
        <v>360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7125</v>
      </c>
    </row>
    <row r="177" spans="2:65" s="1" customFormat="1" ht="11.25">
      <c r="B177" s="33"/>
      <c r="D177" s="147" t="s">
        <v>366</v>
      </c>
      <c r="F177" s="148" t="s">
        <v>4271</v>
      </c>
      <c r="I177" s="149"/>
      <c r="L177" s="33"/>
      <c r="M177" s="150"/>
      <c r="T177" s="54"/>
      <c r="AT177" s="18" t="s">
        <v>366</v>
      </c>
      <c r="AU177" s="18" t="s">
        <v>90</v>
      </c>
    </row>
    <row r="178" spans="2:65" s="1" customFormat="1" ht="24.2" customHeight="1">
      <c r="B178" s="33"/>
      <c r="C178" s="179" t="s">
        <v>733</v>
      </c>
      <c r="D178" s="179" t="s">
        <v>440</v>
      </c>
      <c r="E178" s="180" t="s">
        <v>4272</v>
      </c>
      <c r="F178" s="181" t="s">
        <v>4273</v>
      </c>
      <c r="G178" s="182" t="s">
        <v>504</v>
      </c>
      <c r="H178" s="183">
        <v>54</v>
      </c>
      <c r="I178" s="184"/>
      <c r="J178" s="185">
        <f>ROUND(I178*H178,2)</f>
        <v>0</v>
      </c>
      <c r="K178" s="181" t="s">
        <v>363</v>
      </c>
      <c r="L178" s="186"/>
      <c r="M178" s="187" t="s">
        <v>19</v>
      </c>
      <c r="N178" s="188" t="s">
        <v>49</v>
      </c>
      <c r="P178" s="143">
        <f>O178*H178</f>
        <v>0</v>
      </c>
      <c r="Q178" s="143">
        <v>6.0000000000000002E-5</v>
      </c>
      <c r="R178" s="143">
        <f>Q178*H178</f>
        <v>3.2400000000000003E-3</v>
      </c>
      <c r="S178" s="143">
        <v>0</v>
      </c>
      <c r="T178" s="144">
        <f>S178*H178</f>
        <v>0</v>
      </c>
      <c r="AR178" s="145" t="s">
        <v>558</v>
      </c>
      <c r="AT178" s="145" t="s">
        <v>440</v>
      </c>
      <c r="AU178" s="145" t="s">
        <v>90</v>
      </c>
      <c r="AY178" s="18" t="s">
        <v>358</v>
      </c>
      <c r="BE178" s="146">
        <f>IF(N178="základní",J178,0)</f>
        <v>0</v>
      </c>
      <c r="BF178" s="146">
        <f>IF(N178="snížená",J178,0)</f>
        <v>0</v>
      </c>
      <c r="BG178" s="146">
        <f>IF(N178="zákl. přenesená",J178,0)</f>
        <v>0</v>
      </c>
      <c r="BH178" s="146">
        <f>IF(N178="sníž. přenesená",J178,0)</f>
        <v>0</v>
      </c>
      <c r="BI178" s="146">
        <f>IF(N178="nulová",J178,0)</f>
        <v>0</v>
      </c>
      <c r="BJ178" s="18" t="s">
        <v>90</v>
      </c>
      <c r="BK178" s="146">
        <f>ROUND(I178*H178,2)</f>
        <v>0</v>
      </c>
      <c r="BL178" s="18" t="s">
        <v>454</v>
      </c>
      <c r="BM178" s="145" t="s">
        <v>7126</v>
      </c>
    </row>
    <row r="179" spans="2:65" s="1" customFormat="1" ht="49.15" customHeight="1">
      <c r="B179" s="33"/>
      <c r="C179" s="134" t="s">
        <v>739</v>
      </c>
      <c r="D179" s="134" t="s">
        <v>360</v>
      </c>
      <c r="E179" s="135" t="s">
        <v>4275</v>
      </c>
      <c r="F179" s="136" t="s">
        <v>4276</v>
      </c>
      <c r="G179" s="137" t="s">
        <v>504</v>
      </c>
      <c r="H179" s="138">
        <v>7</v>
      </c>
      <c r="I179" s="139"/>
      <c r="J179" s="140">
        <f>ROUND(I179*H179,2)</f>
        <v>0</v>
      </c>
      <c r="K179" s="136" t="s">
        <v>363</v>
      </c>
      <c r="L179" s="33"/>
      <c r="M179" s="141" t="s">
        <v>19</v>
      </c>
      <c r="N179" s="142" t="s">
        <v>49</v>
      </c>
      <c r="P179" s="143">
        <f>O179*H179</f>
        <v>0</v>
      </c>
      <c r="Q179" s="143">
        <v>0</v>
      </c>
      <c r="R179" s="143">
        <f>Q179*H179</f>
        <v>0</v>
      </c>
      <c r="S179" s="143">
        <v>0</v>
      </c>
      <c r="T179" s="144">
        <f>S179*H179</f>
        <v>0</v>
      </c>
      <c r="AR179" s="145" t="s">
        <v>454</v>
      </c>
      <c r="AT179" s="145" t="s">
        <v>360</v>
      </c>
      <c r="AU179" s="145" t="s">
        <v>90</v>
      </c>
      <c r="AY179" s="18" t="s">
        <v>358</v>
      </c>
      <c r="BE179" s="146">
        <f>IF(N179="základní",J179,0)</f>
        <v>0</v>
      </c>
      <c r="BF179" s="146">
        <f>IF(N179="snížená",J179,0)</f>
        <v>0</v>
      </c>
      <c r="BG179" s="146">
        <f>IF(N179="zákl. přenesená",J179,0)</f>
        <v>0</v>
      </c>
      <c r="BH179" s="146">
        <f>IF(N179="sníž. přenesená",J179,0)</f>
        <v>0</v>
      </c>
      <c r="BI179" s="146">
        <f>IF(N179="nulová",J179,0)</f>
        <v>0</v>
      </c>
      <c r="BJ179" s="18" t="s">
        <v>90</v>
      </c>
      <c r="BK179" s="146">
        <f>ROUND(I179*H179,2)</f>
        <v>0</v>
      </c>
      <c r="BL179" s="18" t="s">
        <v>454</v>
      </c>
      <c r="BM179" s="145" t="s">
        <v>7127</v>
      </c>
    </row>
    <row r="180" spans="2:65" s="1" customFormat="1" ht="11.25">
      <c r="B180" s="33"/>
      <c r="D180" s="147" t="s">
        <v>366</v>
      </c>
      <c r="F180" s="148" t="s">
        <v>4278</v>
      </c>
      <c r="I180" s="149"/>
      <c r="L180" s="33"/>
      <c r="M180" s="150"/>
      <c r="T180" s="54"/>
      <c r="AT180" s="18" t="s">
        <v>366</v>
      </c>
      <c r="AU180" s="18" t="s">
        <v>90</v>
      </c>
    </row>
    <row r="181" spans="2:65" s="1" customFormat="1" ht="24.2" customHeight="1">
      <c r="B181" s="33"/>
      <c r="C181" s="179" t="s">
        <v>744</v>
      </c>
      <c r="D181" s="179" t="s">
        <v>440</v>
      </c>
      <c r="E181" s="180" t="s">
        <v>4279</v>
      </c>
      <c r="F181" s="181" t="s">
        <v>4280</v>
      </c>
      <c r="G181" s="182" t="s">
        <v>504</v>
      </c>
      <c r="H181" s="183">
        <v>7</v>
      </c>
      <c r="I181" s="184"/>
      <c r="J181" s="185">
        <f>ROUND(I181*H181,2)</f>
        <v>0</v>
      </c>
      <c r="K181" s="181" t="s">
        <v>19</v>
      </c>
      <c r="L181" s="186"/>
      <c r="M181" s="187" t="s">
        <v>19</v>
      </c>
      <c r="N181" s="188" t="s">
        <v>49</v>
      </c>
      <c r="P181" s="143">
        <f>O181*H181</f>
        <v>0</v>
      </c>
      <c r="Q181" s="143">
        <v>0</v>
      </c>
      <c r="R181" s="143">
        <f>Q181*H181</f>
        <v>0</v>
      </c>
      <c r="S181" s="143">
        <v>0</v>
      </c>
      <c r="T181" s="144">
        <f>S181*H181</f>
        <v>0</v>
      </c>
      <c r="AR181" s="145" t="s">
        <v>558</v>
      </c>
      <c r="AT181" s="145" t="s">
        <v>440</v>
      </c>
      <c r="AU181" s="145" t="s">
        <v>90</v>
      </c>
      <c r="AY181" s="18" t="s">
        <v>358</v>
      </c>
      <c r="BE181" s="146">
        <f>IF(N181="základní",J181,0)</f>
        <v>0</v>
      </c>
      <c r="BF181" s="146">
        <f>IF(N181="snížená",J181,0)</f>
        <v>0</v>
      </c>
      <c r="BG181" s="146">
        <f>IF(N181="zákl. přenesená",J181,0)</f>
        <v>0</v>
      </c>
      <c r="BH181" s="146">
        <f>IF(N181="sníž. přenesená",J181,0)</f>
        <v>0</v>
      </c>
      <c r="BI181" s="146">
        <f>IF(N181="nulová",J181,0)</f>
        <v>0</v>
      </c>
      <c r="BJ181" s="18" t="s">
        <v>90</v>
      </c>
      <c r="BK181" s="146">
        <f>ROUND(I181*H181,2)</f>
        <v>0</v>
      </c>
      <c r="BL181" s="18" t="s">
        <v>454</v>
      </c>
      <c r="BM181" s="145" t="s">
        <v>7128</v>
      </c>
    </row>
    <row r="182" spans="2:65" s="1" customFormat="1" ht="49.15" customHeight="1">
      <c r="B182" s="33"/>
      <c r="C182" s="134" t="s">
        <v>751</v>
      </c>
      <c r="D182" s="134" t="s">
        <v>360</v>
      </c>
      <c r="E182" s="135" t="s">
        <v>4282</v>
      </c>
      <c r="F182" s="136" t="s">
        <v>4283</v>
      </c>
      <c r="G182" s="137" t="s">
        <v>504</v>
      </c>
      <c r="H182" s="138">
        <v>3</v>
      </c>
      <c r="I182" s="139"/>
      <c r="J182" s="140">
        <f>ROUND(I182*H182,2)</f>
        <v>0</v>
      </c>
      <c r="K182" s="136" t="s">
        <v>363</v>
      </c>
      <c r="L182" s="33"/>
      <c r="M182" s="141" t="s">
        <v>19</v>
      </c>
      <c r="N182" s="142" t="s">
        <v>49</v>
      </c>
      <c r="P182" s="143">
        <f>O182*H182</f>
        <v>0</v>
      </c>
      <c r="Q182" s="143">
        <v>0</v>
      </c>
      <c r="R182" s="143">
        <f>Q182*H182</f>
        <v>0</v>
      </c>
      <c r="S182" s="143">
        <v>0</v>
      </c>
      <c r="T182" s="144">
        <f>S182*H182</f>
        <v>0</v>
      </c>
      <c r="AR182" s="145" t="s">
        <v>454</v>
      </c>
      <c r="AT182" s="145" t="s">
        <v>360</v>
      </c>
      <c r="AU182" s="145" t="s">
        <v>90</v>
      </c>
      <c r="AY182" s="18" t="s">
        <v>358</v>
      </c>
      <c r="BE182" s="146">
        <f>IF(N182="základní",J182,0)</f>
        <v>0</v>
      </c>
      <c r="BF182" s="146">
        <f>IF(N182="snížená",J182,0)</f>
        <v>0</v>
      </c>
      <c r="BG182" s="146">
        <f>IF(N182="zákl. přenesená",J182,0)</f>
        <v>0</v>
      </c>
      <c r="BH182" s="146">
        <f>IF(N182="sníž. přenesená",J182,0)</f>
        <v>0</v>
      </c>
      <c r="BI182" s="146">
        <f>IF(N182="nulová",J182,0)</f>
        <v>0</v>
      </c>
      <c r="BJ182" s="18" t="s">
        <v>90</v>
      </c>
      <c r="BK182" s="146">
        <f>ROUND(I182*H182,2)</f>
        <v>0</v>
      </c>
      <c r="BL182" s="18" t="s">
        <v>454</v>
      </c>
      <c r="BM182" s="145" t="s">
        <v>7129</v>
      </c>
    </row>
    <row r="183" spans="2:65" s="1" customFormat="1" ht="11.25">
      <c r="B183" s="33"/>
      <c r="D183" s="147" t="s">
        <v>366</v>
      </c>
      <c r="F183" s="148" t="s">
        <v>4285</v>
      </c>
      <c r="I183" s="149"/>
      <c r="L183" s="33"/>
      <c r="M183" s="150"/>
      <c r="T183" s="54"/>
      <c r="AT183" s="18" t="s">
        <v>366</v>
      </c>
      <c r="AU183" s="18" t="s">
        <v>90</v>
      </c>
    </row>
    <row r="184" spans="2:65" s="1" customFormat="1" ht="24.2" customHeight="1">
      <c r="B184" s="33"/>
      <c r="C184" s="179" t="s">
        <v>759</v>
      </c>
      <c r="D184" s="179" t="s">
        <v>440</v>
      </c>
      <c r="E184" s="180" t="s">
        <v>4286</v>
      </c>
      <c r="F184" s="181" t="s">
        <v>4287</v>
      </c>
      <c r="G184" s="182" t="s">
        <v>504</v>
      </c>
      <c r="H184" s="183">
        <v>3</v>
      </c>
      <c r="I184" s="184"/>
      <c r="J184" s="185">
        <f>ROUND(I184*H184,2)</f>
        <v>0</v>
      </c>
      <c r="K184" s="181" t="s">
        <v>363</v>
      </c>
      <c r="L184" s="186"/>
      <c r="M184" s="187" t="s">
        <v>19</v>
      </c>
      <c r="N184" s="188" t="s">
        <v>49</v>
      </c>
      <c r="P184" s="143">
        <f>O184*H184</f>
        <v>0</v>
      </c>
      <c r="Q184" s="143">
        <v>1E-4</v>
      </c>
      <c r="R184" s="143">
        <f>Q184*H184</f>
        <v>3.0000000000000003E-4</v>
      </c>
      <c r="S184" s="143">
        <v>0</v>
      </c>
      <c r="T184" s="144">
        <f>S184*H184</f>
        <v>0</v>
      </c>
      <c r="AR184" s="145" t="s">
        <v>558</v>
      </c>
      <c r="AT184" s="145" t="s">
        <v>440</v>
      </c>
      <c r="AU184" s="145" t="s">
        <v>90</v>
      </c>
      <c r="AY184" s="18" t="s">
        <v>358</v>
      </c>
      <c r="BE184" s="146">
        <f>IF(N184="základní",J184,0)</f>
        <v>0</v>
      </c>
      <c r="BF184" s="146">
        <f>IF(N184="snížená",J184,0)</f>
        <v>0</v>
      </c>
      <c r="BG184" s="146">
        <f>IF(N184="zákl. přenesená",J184,0)</f>
        <v>0</v>
      </c>
      <c r="BH184" s="146">
        <f>IF(N184="sníž. přenesená",J184,0)</f>
        <v>0</v>
      </c>
      <c r="BI184" s="146">
        <f>IF(N184="nulová",J184,0)</f>
        <v>0</v>
      </c>
      <c r="BJ184" s="18" t="s">
        <v>90</v>
      </c>
      <c r="BK184" s="146">
        <f>ROUND(I184*H184,2)</f>
        <v>0</v>
      </c>
      <c r="BL184" s="18" t="s">
        <v>454</v>
      </c>
      <c r="BM184" s="145" t="s">
        <v>7130</v>
      </c>
    </row>
    <row r="185" spans="2:65" s="1" customFormat="1" ht="49.15" customHeight="1">
      <c r="B185" s="33"/>
      <c r="C185" s="134" t="s">
        <v>765</v>
      </c>
      <c r="D185" s="134" t="s">
        <v>360</v>
      </c>
      <c r="E185" s="135" t="s">
        <v>4289</v>
      </c>
      <c r="F185" s="136" t="s">
        <v>4290</v>
      </c>
      <c r="G185" s="137" t="s">
        <v>504</v>
      </c>
      <c r="H185" s="138">
        <v>10</v>
      </c>
      <c r="I185" s="139"/>
      <c r="J185" s="140">
        <f>ROUND(I185*H185,2)</f>
        <v>0</v>
      </c>
      <c r="K185" s="136" t="s">
        <v>363</v>
      </c>
      <c r="L185" s="33"/>
      <c r="M185" s="141" t="s">
        <v>19</v>
      </c>
      <c r="N185" s="142" t="s">
        <v>49</v>
      </c>
      <c r="P185" s="143">
        <f>O185*H185</f>
        <v>0</v>
      </c>
      <c r="Q185" s="143">
        <v>0</v>
      </c>
      <c r="R185" s="143">
        <f>Q185*H185</f>
        <v>0</v>
      </c>
      <c r="S185" s="143">
        <v>0</v>
      </c>
      <c r="T185" s="144">
        <f>S185*H185</f>
        <v>0</v>
      </c>
      <c r="AR185" s="145" t="s">
        <v>454</v>
      </c>
      <c r="AT185" s="145" t="s">
        <v>360</v>
      </c>
      <c r="AU185" s="145" t="s">
        <v>90</v>
      </c>
      <c r="AY185" s="18" t="s">
        <v>358</v>
      </c>
      <c r="BE185" s="146">
        <f>IF(N185="základní",J185,0)</f>
        <v>0</v>
      </c>
      <c r="BF185" s="146">
        <f>IF(N185="snížená",J185,0)</f>
        <v>0</v>
      </c>
      <c r="BG185" s="146">
        <f>IF(N185="zákl. přenesená",J185,0)</f>
        <v>0</v>
      </c>
      <c r="BH185" s="146">
        <f>IF(N185="sníž. přenesená",J185,0)</f>
        <v>0</v>
      </c>
      <c r="BI185" s="146">
        <f>IF(N185="nulová",J185,0)</f>
        <v>0</v>
      </c>
      <c r="BJ185" s="18" t="s">
        <v>90</v>
      </c>
      <c r="BK185" s="146">
        <f>ROUND(I185*H185,2)</f>
        <v>0</v>
      </c>
      <c r="BL185" s="18" t="s">
        <v>454</v>
      </c>
      <c r="BM185" s="145" t="s">
        <v>7131</v>
      </c>
    </row>
    <row r="186" spans="2:65" s="1" customFormat="1" ht="11.25">
      <c r="B186" s="33"/>
      <c r="D186" s="147" t="s">
        <v>366</v>
      </c>
      <c r="F186" s="148" t="s">
        <v>4292</v>
      </c>
      <c r="I186" s="149"/>
      <c r="L186" s="33"/>
      <c r="M186" s="150"/>
      <c r="T186" s="54"/>
      <c r="AT186" s="18" t="s">
        <v>366</v>
      </c>
      <c r="AU186" s="18" t="s">
        <v>90</v>
      </c>
    </row>
    <row r="187" spans="2:65" s="1" customFormat="1" ht="37.9" customHeight="1">
      <c r="B187" s="33"/>
      <c r="C187" s="179" t="s">
        <v>773</v>
      </c>
      <c r="D187" s="179" t="s">
        <v>440</v>
      </c>
      <c r="E187" s="180" t="s">
        <v>4293</v>
      </c>
      <c r="F187" s="181" t="s">
        <v>4294</v>
      </c>
      <c r="G187" s="182" t="s">
        <v>504</v>
      </c>
      <c r="H187" s="183">
        <v>10</v>
      </c>
      <c r="I187" s="184"/>
      <c r="J187" s="185">
        <f>ROUND(I187*H187,2)</f>
        <v>0</v>
      </c>
      <c r="K187" s="181" t="s">
        <v>363</v>
      </c>
      <c r="L187" s="186"/>
      <c r="M187" s="187" t="s">
        <v>19</v>
      </c>
      <c r="N187" s="188" t="s">
        <v>49</v>
      </c>
      <c r="P187" s="143">
        <f>O187*H187</f>
        <v>0</v>
      </c>
      <c r="Q187" s="143">
        <v>6.9999999999999994E-5</v>
      </c>
      <c r="R187" s="143">
        <f>Q187*H187</f>
        <v>6.9999999999999988E-4</v>
      </c>
      <c r="S187" s="143">
        <v>0</v>
      </c>
      <c r="T187" s="144">
        <f>S187*H187</f>
        <v>0</v>
      </c>
      <c r="AR187" s="145" t="s">
        <v>558</v>
      </c>
      <c r="AT187" s="145" t="s">
        <v>440</v>
      </c>
      <c r="AU187" s="145" t="s">
        <v>90</v>
      </c>
      <c r="AY187" s="18" t="s">
        <v>358</v>
      </c>
      <c r="BE187" s="146">
        <f>IF(N187="základní",J187,0)</f>
        <v>0</v>
      </c>
      <c r="BF187" s="146">
        <f>IF(N187="snížená",J187,0)</f>
        <v>0</v>
      </c>
      <c r="BG187" s="146">
        <f>IF(N187="zákl. přenesená",J187,0)</f>
        <v>0</v>
      </c>
      <c r="BH187" s="146">
        <f>IF(N187="sníž. přenesená",J187,0)</f>
        <v>0</v>
      </c>
      <c r="BI187" s="146">
        <f>IF(N187="nulová",J187,0)</f>
        <v>0</v>
      </c>
      <c r="BJ187" s="18" t="s">
        <v>90</v>
      </c>
      <c r="BK187" s="146">
        <f>ROUND(I187*H187,2)</f>
        <v>0</v>
      </c>
      <c r="BL187" s="18" t="s">
        <v>454</v>
      </c>
      <c r="BM187" s="145" t="s">
        <v>7132</v>
      </c>
    </row>
    <row r="188" spans="2:65" s="1" customFormat="1" ht="44.25" customHeight="1">
      <c r="B188" s="33"/>
      <c r="C188" s="134" t="s">
        <v>779</v>
      </c>
      <c r="D188" s="134" t="s">
        <v>360</v>
      </c>
      <c r="E188" s="135" t="s">
        <v>4296</v>
      </c>
      <c r="F188" s="136" t="s">
        <v>4297</v>
      </c>
      <c r="G188" s="137" t="s">
        <v>504</v>
      </c>
      <c r="H188" s="138">
        <v>16</v>
      </c>
      <c r="I188" s="139"/>
      <c r="J188" s="140">
        <f>ROUND(I188*H188,2)</f>
        <v>0</v>
      </c>
      <c r="K188" s="136" t="s">
        <v>363</v>
      </c>
      <c r="L188" s="33"/>
      <c r="M188" s="141" t="s">
        <v>19</v>
      </c>
      <c r="N188" s="142" t="s">
        <v>49</v>
      </c>
      <c r="P188" s="143">
        <f>O188*H188</f>
        <v>0</v>
      </c>
      <c r="Q188" s="143">
        <v>0</v>
      </c>
      <c r="R188" s="143">
        <f>Q188*H188</f>
        <v>0</v>
      </c>
      <c r="S188" s="143">
        <v>0</v>
      </c>
      <c r="T188" s="144">
        <f>S188*H188</f>
        <v>0</v>
      </c>
      <c r="AR188" s="145" t="s">
        <v>454</v>
      </c>
      <c r="AT188" s="145" t="s">
        <v>360</v>
      </c>
      <c r="AU188" s="145" t="s">
        <v>90</v>
      </c>
      <c r="AY188" s="18" t="s">
        <v>358</v>
      </c>
      <c r="BE188" s="146">
        <f>IF(N188="základní",J188,0)</f>
        <v>0</v>
      </c>
      <c r="BF188" s="146">
        <f>IF(N188="snížená",J188,0)</f>
        <v>0</v>
      </c>
      <c r="BG188" s="146">
        <f>IF(N188="zákl. přenesená",J188,0)</f>
        <v>0</v>
      </c>
      <c r="BH188" s="146">
        <f>IF(N188="sníž. přenesená",J188,0)</f>
        <v>0</v>
      </c>
      <c r="BI188" s="146">
        <f>IF(N188="nulová",J188,0)</f>
        <v>0</v>
      </c>
      <c r="BJ188" s="18" t="s">
        <v>90</v>
      </c>
      <c r="BK188" s="146">
        <f>ROUND(I188*H188,2)</f>
        <v>0</v>
      </c>
      <c r="BL188" s="18" t="s">
        <v>454</v>
      </c>
      <c r="BM188" s="145" t="s">
        <v>7133</v>
      </c>
    </row>
    <row r="189" spans="2:65" s="1" customFormat="1" ht="11.25">
      <c r="B189" s="33"/>
      <c r="D189" s="147" t="s">
        <v>366</v>
      </c>
      <c r="F189" s="148" t="s">
        <v>4299</v>
      </c>
      <c r="I189" s="149"/>
      <c r="L189" s="33"/>
      <c r="M189" s="150"/>
      <c r="T189" s="54"/>
      <c r="AT189" s="18" t="s">
        <v>366</v>
      </c>
      <c r="AU189" s="18" t="s">
        <v>90</v>
      </c>
    </row>
    <row r="190" spans="2:65" s="1" customFormat="1" ht="37.9" customHeight="1">
      <c r="B190" s="33"/>
      <c r="C190" s="179" t="s">
        <v>784</v>
      </c>
      <c r="D190" s="179" t="s">
        <v>440</v>
      </c>
      <c r="E190" s="180" t="s">
        <v>4303</v>
      </c>
      <c r="F190" s="181" t="s">
        <v>4304</v>
      </c>
      <c r="G190" s="182" t="s">
        <v>504</v>
      </c>
      <c r="H190" s="183">
        <v>9</v>
      </c>
      <c r="I190" s="184"/>
      <c r="J190" s="185">
        <f>ROUND(I190*H190,2)</f>
        <v>0</v>
      </c>
      <c r="K190" s="181" t="s">
        <v>19</v>
      </c>
      <c r="L190" s="186"/>
      <c r="M190" s="187" t="s">
        <v>19</v>
      </c>
      <c r="N190" s="188" t="s">
        <v>49</v>
      </c>
      <c r="P190" s="143">
        <f>O190*H190</f>
        <v>0</v>
      </c>
      <c r="Q190" s="143">
        <v>0</v>
      </c>
      <c r="R190" s="143">
        <f>Q190*H190</f>
        <v>0</v>
      </c>
      <c r="S190" s="143">
        <v>0</v>
      </c>
      <c r="T190" s="144">
        <f>S190*H190</f>
        <v>0</v>
      </c>
      <c r="AR190" s="145" t="s">
        <v>558</v>
      </c>
      <c r="AT190" s="145" t="s">
        <v>440</v>
      </c>
      <c r="AU190" s="145" t="s">
        <v>90</v>
      </c>
      <c r="AY190" s="18" t="s">
        <v>358</v>
      </c>
      <c r="BE190" s="146">
        <f>IF(N190="základní",J190,0)</f>
        <v>0</v>
      </c>
      <c r="BF190" s="146">
        <f>IF(N190="snížená",J190,0)</f>
        <v>0</v>
      </c>
      <c r="BG190" s="146">
        <f>IF(N190="zákl. přenesená",J190,0)</f>
        <v>0</v>
      </c>
      <c r="BH190" s="146">
        <f>IF(N190="sníž. přenesená",J190,0)</f>
        <v>0</v>
      </c>
      <c r="BI190" s="146">
        <f>IF(N190="nulová",J190,0)</f>
        <v>0</v>
      </c>
      <c r="BJ190" s="18" t="s">
        <v>90</v>
      </c>
      <c r="BK190" s="146">
        <f>ROUND(I190*H190,2)</f>
        <v>0</v>
      </c>
      <c r="BL190" s="18" t="s">
        <v>454</v>
      </c>
      <c r="BM190" s="145" t="s">
        <v>7134</v>
      </c>
    </row>
    <row r="191" spans="2:65" s="1" customFormat="1" ht="37.9" customHeight="1">
      <c r="B191" s="33"/>
      <c r="C191" s="179" t="s">
        <v>789</v>
      </c>
      <c r="D191" s="179" t="s">
        <v>440</v>
      </c>
      <c r="E191" s="180" t="s">
        <v>4309</v>
      </c>
      <c r="F191" s="181" t="s">
        <v>4310</v>
      </c>
      <c r="G191" s="182" t="s">
        <v>504</v>
      </c>
      <c r="H191" s="183">
        <v>3</v>
      </c>
      <c r="I191" s="184"/>
      <c r="J191" s="185">
        <f>ROUND(I191*H191,2)</f>
        <v>0</v>
      </c>
      <c r="K191" s="181" t="s">
        <v>19</v>
      </c>
      <c r="L191" s="186"/>
      <c r="M191" s="187" t="s">
        <v>19</v>
      </c>
      <c r="N191" s="188" t="s">
        <v>49</v>
      </c>
      <c r="P191" s="143">
        <f>O191*H191</f>
        <v>0</v>
      </c>
      <c r="Q191" s="143">
        <v>0</v>
      </c>
      <c r="R191" s="143">
        <f>Q191*H191</f>
        <v>0</v>
      </c>
      <c r="S191" s="143">
        <v>0</v>
      </c>
      <c r="T191" s="144">
        <f>S191*H191</f>
        <v>0</v>
      </c>
      <c r="AR191" s="145" t="s">
        <v>558</v>
      </c>
      <c r="AT191" s="145" t="s">
        <v>440</v>
      </c>
      <c r="AU191" s="145" t="s">
        <v>90</v>
      </c>
      <c r="AY191" s="18" t="s">
        <v>358</v>
      </c>
      <c r="BE191" s="146">
        <f>IF(N191="základní",J191,0)</f>
        <v>0</v>
      </c>
      <c r="BF191" s="146">
        <f>IF(N191="snížená",J191,0)</f>
        <v>0</v>
      </c>
      <c r="BG191" s="146">
        <f>IF(N191="zákl. přenesená",J191,0)</f>
        <v>0</v>
      </c>
      <c r="BH191" s="146">
        <f>IF(N191="sníž. přenesená",J191,0)</f>
        <v>0</v>
      </c>
      <c r="BI191" s="146">
        <f>IF(N191="nulová",J191,0)</f>
        <v>0</v>
      </c>
      <c r="BJ191" s="18" t="s">
        <v>90</v>
      </c>
      <c r="BK191" s="146">
        <f>ROUND(I191*H191,2)</f>
        <v>0</v>
      </c>
      <c r="BL191" s="18" t="s">
        <v>454</v>
      </c>
      <c r="BM191" s="145" t="s">
        <v>7135</v>
      </c>
    </row>
    <row r="192" spans="2:65" s="1" customFormat="1" ht="49.15" customHeight="1">
      <c r="B192" s="33"/>
      <c r="C192" s="179" t="s">
        <v>794</v>
      </c>
      <c r="D192" s="179" t="s">
        <v>440</v>
      </c>
      <c r="E192" s="180" t="s">
        <v>4312</v>
      </c>
      <c r="F192" s="181" t="s">
        <v>4313</v>
      </c>
      <c r="G192" s="182" t="s">
        <v>504</v>
      </c>
      <c r="H192" s="183">
        <v>2</v>
      </c>
      <c r="I192" s="184"/>
      <c r="J192" s="185">
        <f>ROUND(I192*H192,2)</f>
        <v>0</v>
      </c>
      <c r="K192" s="181" t="s">
        <v>19</v>
      </c>
      <c r="L192" s="186"/>
      <c r="M192" s="187" t="s">
        <v>19</v>
      </c>
      <c r="N192" s="188" t="s">
        <v>49</v>
      </c>
      <c r="P192" s="143">
        <f>O192*H192</f>
        <v>0</v>
      </c>
      <c r="Q192" s="143">
        <v>0</v>
      </c>
      <c r="R192" s="143">
        <f>Q192*H192</f>
        <v>0</v>
      </c>
      <c r="S192" s="143">
        <v>0</v>
      </c>
      <c r="T192" s="144">
        <f>S192*H192</f>
        <v>0</v>
      </c>
      <c r="AR192" s="145" t="s">
        <v>558</v>
      </c>
      <c r="AT192" s="145" t="s">
        <v>440</v>
      </c>
      <c r="AU192" s="145" t="s">
        <v>90</v>
      </c>
      <c r="AY192" s="18" t="s">
        <v>358</v>
      </c>
      <c r="BE192" s="146">
        <f>IF(N192="základní",J192,0)</f>
        <v>0</v>
      </c>
      <c r="BF192" s="146">
        <f>IF(N192="snížená",J192,0)</f>
        <v>0</v>
      </c>
      <c r="BG192" s="146">
        <f>IF(N192="zákl. přenesená",J192,0)</f>
        <v>0</v>
      </c>
      <c r="BH192" s="146">
        <f>IF(N192="sníž. přenesená",J192,0)</f>
        <v>0</v>
      </c>
      <c r="BI192" s="146">
        <f>IF(N192="nulová",J192,0)</f>
        <v>0</v>
      </c>
      <c r="BJ192" s="18" t="s">
        <v>90</v>
      </c>
      <c r="BK192" s="146">
        <f>ROUND(I192*H192,2)</f>
        <v>0</v>
      </c>
      <c r="BL192" s="18" t="s">
        <v>454</v>
      </c>
      <c r="BM192" s="145" t="s">
        <v>7136</v>
      </c>
    </row>
    <row r="193" spans="2:65" s="1" customFormat="1" ht="37.9" customHeight="1">
      <c r="B193" s="33"/>
      <c r="C193" s="179" t="s">
        <v>798</v>
      </c>
      <c r="D193" s="179" t="s">
        <v>440</v>
      </c>
      <c r="E193" s="180" t="s">
        <v>4318</v>
      </c>
      <c r="F193" s="181" t="s">
        <v>4319</v>
      </c>
      <c r="G193" s="182" t="s">
        <v>504</v>
      </c>
      <c r="H193" s="183">
        <v>2</v>
      </c>
      <c r="I193" s="184"/>
      <c r="J193" s="185">
        <f>ROUND(I193*H193,2)</f>
        <v>0</v>
      </c>
      <c r="K193" s="181" t="s">
        <v>19</v>
      </c>
      <c r="L193" s="186"/>
      <c r="M193" s="187" t="s">
        <v>19</v>
      </c>
      <c r="N193" s="188" t="s">
        <v>49</v>
      </c>
      <c r="P193" s="143">
        <f>O193*H193</f>
        <v>0</v>
      </c>
      <c r="Q193" s="143">
        <v>0</v>
      </c>
      <c r="R193" s="143">
        <f>Q193*H193</f>
        <v>0</v>
      </c>
      <c r="S193" s="143">
        <v>0</v>
      </c>
      <c r="T193" s="144">
        <f>S193*H193</f>
        <v>0</v>
      </c>
      <c r="AR193" s="145" t="s">
        <v>558</v>
      </c>
      <c r="AT193" s="145" t="s">
        <v>440</v>
      </c>
      <c r="AU193" s="145" t="s">
        <v>90</v>
      </c>
      <c r="AY193" s="18" t="s">
        <v>358</v>
      </c>
      <c r="BE193" s="146">
        <f>IF(N193="základní",J193,0)</f>
        <v>0</v>
      </c>
      <c r="BF193" s="146">
        <f>IF(N193="snížená",J193,0)</f>
        <v>0</v>
      </c>
      <c r="BG193" s="146">
        <f>IF(N193="zákl. přenesená",J193,0)</f>
        <v>0</v>
      </c>
      <c r="BH193" s="146">
        <f>IF(N193="sníž. přenesená",J193,0)</f>
        <v>0</v>
      </c>
      <c r="BI193" s="146">
        <f>IF(N193="nulová",J193,0)</f>
        <v>0</v>
      </c>
      <c r="BJ193" s="18" t="s">
        <v>90</v>
      </c>
      <c r="BK193" s="146">
        <f>ROUND(I193*H193,2)</f>
        <v>0</v>
      </c>
      <c r="BL193" s="18" t="s">
        <v>454</v>
      </c>
      <c r="BM193" s="145" t="s">
        <v>7137</v>
      </c>
    </row>
    <row r="194" spans="2:65" s="1" customFormat="1" ht="49.15" customHeight="1">
      <c r="B194" s="33"/>
      <c r="C194" s="134" t="s">
        <v>802</v>
      </c>
      <c r="D194" s="134" t="s">
        <v>360</v>
      </c>
      <c r="E194" s="135" t="s">
        <v>4321</v>
      </c>
      <c r="F194" s="136" t="s">
        <v>4322</v>
      </c>
      <c r="G194" s="137" t="s">
        <v>504</v>
      </c>
      <c r="H194" s="138">
        <v>8</v>
      </c>
      <c r="I194" s="139"/>
      <c r="J194" s="140">
        <f>ROUND(I194*H194,2)</f>
        <v>0</v>
      </c>
      <c r="K194" s="136" t="s">
        <v>363</v>
      </c>
      <c r="L194" s="33"/>
      <c r="M194" s="141" t="s">
        <v>19</v>
      </c>
      <c r="N194" s="142" t="s">
        <v>49</v>
      </c>
      <c r="P194" s="143">
        <f>O194*H194</f>
        <v>0</v>
      </c>
      <c r="Q194" s="143">
        <v>0</v>
      </c>
      <c r="R194" s="143">
        <f>Q194*H194</f>
        <v>0</v>
      </c>
      <c r="S194" s="143">
        <v>0</v>
      </c>
      <c r="T194" s="144">
        <f>S194*H194</f>
        <v>0</v>
      </c>
      <c r="AR194" s="145" t="s">
        <v>454</v>
      </c>
      <c r="AT194" s="145" t="s">
        <v>360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454</v>
      </c>
      <c r="BM194" s="145" t="s">
        <v>7138</v>
      </c>
    </row>
    <row r="195" spans="2:65" s="1" customFormat="1" ht="11.25">
      <c r="B195" s="33"/>
      <c r="D195" s="147" t="s">
        <v>366</v>
      </c>
      <c r="F195" s="148" t="s">
        <v>4324</v>
      </c>
      <c r="I195" s="149"/>
      <c r="L195" s="33"/>
      <c r="M195" s="150"/>
      <c r="T195" s="54"/>
      <c r="AT195" s="18" t="s">
        <v>366</v>
      </c>
      <c r="AU195" s="18" t="s">
        <v>90</v>
      </c>
    </row>
    <row r="196" spans="2:65" s="1" customFormat="1" ht="37.9" customHeight="1">
      <c r="B196" s="33"/>
      <c r="C196" s="179" t="s">
        <v>810</v>
      </c>
      <c r="D196" s="179" t="s">
        <v>440</v>
      </c>
      <c r="E196" s="180" t="s">
        <v>4325</v>
      </c>
      <c r="F196" s="181" t="s">
        <v>4326</v>
      </c>
      <c r="G196" s="182" t="s">
        <v>504</v>
      </c>
      <c r="H196" s="183">
        <v>6</v>
      </c>
      <c r="I196" s="184"/>
      <c r="J196" s="185">
        <f>ROUND(I196*H196,2)</f>
        <v>0</v>
      </c>
      <c r="K196" s="181" t="s">
        <v>19</v>
      </c>
      <c r="L196" s="186"/>
      <c r="M196" s="187" t="s">
        <v>19</v>
      </c>
      <c r="N196" s="188" t="s">
        <v>49</v>
      </c>
      <c r="P196" s="143">
        <f>O196*H196</f>
        <v>0</v>
      </c>
      <c r="Q196" s="143">
        <v>0</v>
      </c>
      <c r="R196" s="143">
        <f>Q196*H196</f>
        <v>0</v>
      </c>
      <c r="S196" s="143">
        <v>0</v>
      </c>
      <c r="T196" s="144">
        <f>S196*H196</f>
        <v>0</v>
      </c>
      <c r="AR196" s="145" t="s">
        <v>558</v>
      </c>
      <c r="AT196" s="145" t="s">
        <v>440</v>
      </c>
      <c r="AU196" s="145" t="s">
        <v>90</v>
      </c>
      <c r="AY196" s="18" t="s">
        <v>358</v>
      </c>
      <c r="BE196" s="146">
        <f>IF(N196="základní",J196,0)</f>
        <v>0</v>
      </c>
      <c r="BF196" s="146">
        <f>IF(N196="snížená",J196,0)</f>
        <v>0</v>
      </c>
      <c r="BG196" s="146">
        <f>IF(N196="zákl. přenesená",J196,0)</f>
        <v>0</v>
      </c>
      <c r="BH196" s="146">
        <f>IF(N196="sníž. přenesená",J196,0)</f>
        <v>0</v>
      </c>
      <c r="BI196" s="146">
        <f>IF(N196="nulová",J196,0)</f>
        <v>0</v>
      </c>
      <c r="BJ196" s="18" t="s">
        <v>90</v>
      </c>
      <c r="BK196" s="146">
        <f>ROUND(I196*H196,2)</f>
        <v>0</v>
      </c>
      <c r="BL196" s="18" t="s">
        <v>454</v>
      </c>
      <c r="BM196" s="145" t="s">
        <v>7139</v>
      </c>
    </row>
    <row r="197" spans="2:65" s="1" customFormat="1" ht="44.25" customHeight="1">
      <c r="B197" s="33"/>
      <c r="C197" s="179" t="s">
        <v>816</v>
      </c>
      <c r="D197" s="179" t="s">
        <v>440</v>
      </c>
      <c r="E197" s="180" t="s">
        <v>4328</v>
      </c>
      <c r="F197" s="181" t="s">
        <v>4329</v>
      </c>
      <c r="G197" s="182" t="s">
        <v>504</v>
      </c>
      <c r="H197" s="183">
        <v>2</v>
      </c>
      <c r="I197" s="184"/>
      <c r="J197" s="185">
        <f>ROUND(I197*H197,2)</f>
        <v>0</v>
      </c>
      <c r="K197" s="181" t="s">
        <v>19</v>
      </c>
      <c r="L197" s="186"/>
      <c r="M197" s="187" t="s">
        <v>19</v>
      </c>
      <c r="N197" s="188" t="s">
        <v>49</v>
      </c>
      <c r="P197" s="143">
        <f>O197*H197</f>
        <v>0</v>
      </c>
      <c r="Q197" s="143">
        <v>0</v>
      </c>
      <c r="R197" s="143">
        <f>Q197*H197</f>
        <v>0</v>
      </c>
      <c r="S197" s="143">
        <v>0</v>
      </c>
      <c r="T197" s="144">
        <f>S197*H197</f>
        <v>0</v>
      </c>
      <c r="AR197" s="145" t="s">
        <v>558</v>
      </c>
      <c r="AT197" s="145" t="s">
        <v>440</v>
      </c>
      <c r="AU197" s="145" t="s">
        <v>90</v>
      </c>
      <c r="AY197" s="18" t="s">
        <v>358</v>
      </c>
      <c r="BE197" s="146">
        <f>IF(N197="základní",J197,0)</f>
        <v>0</v>
      </c>
      <c r="BF197" s="146">
        <f>IF(N197="snížená",J197,0)</f>
        <v>0</v>
      </c>
      <c r="BG197" s="146">
        <f>IF(N197="zákl. přenesená",J197,0)</f>
        <v>0</v>
      </c>
      <c r="BH197" s="146">
        <f>IF(N197="sníž. přenesená",J197,0)</f>
        <v>0</v>
      </c>
      <c r="BI197" s="146">
        <f>IF(N197="nulová",J197,0)</f>
        <v>0</v>
      </c>
      <c r="BJ197" s="18" t="s">
        <v>90</v>
      </c>
      <c r="BK197" s="146">
        <f>ROUND(I197*H197,2)</f>
        <v>0</v>
      </c>
      <c r="BL197" s="18" t="s">
        <v>454</v>
      </c>
      <c r="BM197" s="145" t="s">
        <v>7140</v>
      </c>
    </row>
    <row r="198" spans="2:65" s="1" customFormat="1" ht="49.15" customHeight="1">
      <c r="B198" s="33"/>
      <c r="C198" s="134" t="s">
        <v>821</v>
      </c>
      <c r="D198" s="134" t="s">
        <v>360</v>
      </c>
      <c r="E198" s="135" t="s">
        <v>4341</v>
      </c>
      <c r="F198" s="136" t="s">
        <v>4342</v>
      </c>
      <c r="G198" s="137" t="s">
        <v>504</v>
      </c>
      <c r="H198" s="138">
        <v>10</v>
      </c>
      <c r="I198" s="139"/>
      <c r="J198" s="140">
        <f>ROUND(I198*H198,2)</f>
        <v>0</v>
      </c>
      <c r="K198" s="136" t="s">
        <v>363</v>
      </c>
      <c r="L198" s="33"/>
      <c r="M198" s="141" t="s">
        <v>19</v>
      </c>
      <c r="N198" s="142" t="s">
        <v>49</v>
      </c>
      <c r="P198" s="143">
        <f>O198*H198</f>
        <v>0</v>
      </c>
      <c r="Q198" s="143">
        <v>0</v>
      </c>
      <c r="R198" s="143">
        <f>Q198*H198</f>
        <v>0</v>
      </c>
      <c r="S198" s="143">
        <v>0</v>
      </c>
      <c r="T198" s="144">
        <f>S198*H198</f>
        <v>0</v>
      </c>
      <c r="AR198" s="145" t="s">
        <v>454</v>
      </c>
      <c r="AT198" s="145" t="s">
        <v>360</v>
      </c>
      <c r="AU198" s="145" t="s">
        <v>90</v>
      </c>
      <c r="AY198" s="18" t="s">
        <v>358</v>
      </c>
      <c r="BE198" s="146">
        <f>IF(N198="základní",J198,0)</f>
        <v>0</v>
      </c>
      <c r="BF198" s="146">
        <f>IF(N198="snížená",J198,0)</f>
        <v>0</v>
      </c>
      <c r="BG198" s="146">
        <f>IF(N198="zákl. přenesená",J198,0)</f>
        <v>0</v>
      </c>
      <c r="BH198" s="146">
        <f>IF(N198="sníž. přenesená",J198,0)</f>
        <v>0</v>
      </c>
      <c r="BI198" s="146">
        <f>IF(N198="nulová",J198,0)</f>
        <v>0</v>
      </c>
      <c r="BJ198" s="18" t="s">
        <v>90</v>
      </c>
      <c r="BK198" s="146">
        <f>ROUND(I198*H198,2)</f>
        <v>0</v>
      </c>
      <c r="BL198" s="18" t="s">
        <v>454</v>
      </c>
      <c r="BM198" s="145" t="s">
        <v>7141</v>
      </c>
    </row>
    <row r="199" spans="2:65" s="1" customFormat="1" ht="11.25">
      <c r="B199" s="33"/>
      <c r="D199" s="147" t="s">
        <v>366</v>
      </c>
      <c r="F199" s="148" t="s">
        <v>4344</v>
      </c>
      <c r="I199" s="149"/>
      <c r="L199" s="33"/>
      <c r="M199" s="150"/>
      <c r="T199" s="54"/>
      <c r="AT199" s="18" t="s">
        <v>366</v>
      </c>
      <c r="AU199" s="18" t="s">
        <v>90</v>
      </c>
    </row>
    <row r="200" spans="2:65" s="1" customFormat="1" ht="33" customHeight="1">
      <c r="B200" s="33"/>
      <c r="C200" s="179" t="s">
        <v>826</v>
      </c>
      <c r="D200" s="179" t="s">
        <v>440</v>
      </c>
      <c r="E200" s="180" t="s">
        <v>4345</v>
      </c>
      <c r="F200" s="181" t="s">
        <v>4346</v>
      </c>
      <c r="G200" s="182" t="s">
        <v>504</v>
      </c>
      <c r="H200" s="183">
        <v>4</v>
      </c>
      <c r="I200" s="184"/>
      <c r="J200" s="185">
        <f>ROUND(I200*H200,2)</f>
        <v>0</v>
      </c>
      <c r="K200" s="181" t="s">
        <v>19</v>
      </c>
      <c r="L200" s="186"/>
      <c r="M200" s="187" t="s">
        <v>19</v>
      </c>
      <c r="N200" s="188" t="s">
        <v>49</v>
      </c>
      <c r="P200" s="143">
        <f>O200*H200</f>
        <v>0</v>
      </c>
      <c r="Q200" s="143">
        <v>0</v>
      </c>
      <c r="R200" s="143">
        <f>Q200*H200</f>
        <v>0</v>
      </c>
      <c r="S200" s="143">
        <v>0</v>
      </c>
      <c r="T200" s="144">
        <f>S200*H200</f>
        <v>0</v>
      </c>
      <c r="AR200" s="145" t="s">
        <v>558</v>
      </c>
      <c r="AT200" s="145" t="s">
        <v>440</v>
      </c>
      <c r="AU200" s="145" t="s">
        <v>90</v>
      </c>
      <c r="AY200" s="18" t="s">
        <v>358</v>
      </c>
      <c r="BE200" s="146">
        <f>IF(N200="základní",J200,0)</f>
        <v>0</v>
      </c>
      <c r="BF200" s="146">
        <f>IF(N200="snížená",J200,0)</f>
        <v>0</v>
      </c>
      <c r="BG200" s="146">
        <f>IF(N200="zákl. přenesená",J200,0)</f>
        <v>0</v>
      </c>
      <c r="BH200" s="146">
        <f>IF(N200="sníž. přenesená",J200,0)</f>
        <v>0</v>
      </c>
      <c r="BI200" s="146">
        <f>IF(N200="nulová",J200,0)</f>
        <v>0</v>
      </c>
      <c r="BJ200" s="18" t="s">
        <v>90</v>
      </c>
      <c r="BK200" s="146">
        <f>ROUND(I200*H200,2)</f>
        <v>0</v>
      </c>
      <c r="BL200" s="18" t="s">
        <v>454</v>
      </c>
      <c r="BM200" s="145" t="s">
        <v>7142</v>
      </c>
    </row>
    <row r="201" spans="2:65" s="1" customFormat="1" ht="37.9" customHeight="1">
      <c r="B201" s="33"/>
      <c r="C201" s="179" t="s">
        <v>831</v>
      </c>
      <c r="D201" s="179" t="s">
        <v>440</v>
      </c>
      <c r="E201" s="180" t="s">
        <v>4348</v>
      </c>
      <c r="F201" s="181" t="s">
        <v>4349</v>
      </c>
      <c r="G201" s="182" t="s">
        <v>504</v>
      </c>
      <c r="H201" s="183">
        <v>6</v>
      </c>
      <c r="I201" s="184"/>
      <c r="J201" s="185">
        <f>ROUND(I201*H201,2)</f>
        <v>0</v>
      </c>
      <c r="K201" s="181" t="s">
        <v>19</v>
      </c>
      <c r="L201" s="186"/>
      <c r="M201" s="187" t="s">
        <v>19</v>
      </c>
      <c r="N201" s="188" t="s">
        <v>49</v>
      </c>
      <c r="P201" s="143">
        <f>O201*H201</f>
        <v>0</v>
      </c>
      <c r="Q201" s="143">
        <v>0</v>
      </c>
      <c r="R201" s="143">
        <f>Q201*H201</f>
        <v>0</v>
      </c>
      <c r="S201" s="143">
        <v>0</v>
      </c>
      <c r="T201" s="144">
        <f>S201*H201</f>
        <v>0</v>
      </c>
      <c r="AR201" s="145" t="s">
        <v>558</v>
      </c>
      <c r="AT201" s="145" t="s">
        <v>440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454</v>
      </c>
      <c r="BM201" s="145" t="s">
        <v>7143</v>
      </c>
    </row>
    <row r="202" spans="2:65" s="1" customFormat="1" ht="49.15" customHeight="1">
      <c r="B202" s="33"/>
      <c r="C202" s="134" t="s">
        <v>838</v>
      </c>
      <c r="D202" s="134" t="s">
        <v>360</v>
      </c>
      <c r="E202" s="135" t="s">
        <v>4351</v>
      </c>
      <c r="F202" s="136" t="s">
        <v>4352</v>
      </c>
      <c r="G202" s="137" t="s">
        <v>504</v>
      </c>
      <c r="H202" s="138">
        <v>66</v>
      </c>
      <c r="I202" s="139"/>
      <c r="J202" s="140">
        <f>ROUND(I202*H202,2)</f>
        <v>0</v>
      </c>
      <c r="K202" s="136" t="s">
        <v>363</v>
      </c>
      <c r="L202" s="33"/>
      <c r="M202" s="141" t="s">
        <v>19</v>
      </c>
      <c r="N202" s="142" t="s">
        <v>49</v>
      </c>
      <c r="P202" s="143">
        <f>O202*H202</f>
        <v>0</v>
      </c>
      <c r="Q202" s="143">
        <v>0</v>
      </c>
      <c r="R202" s="143">
        <f>Q202*H202</f>
        <v>0</v>
      </c>
      <c r="S202" s="143">
        <v>0</v>
      </c>
      <c r="T202" s="144">
        <f>S202*H202</f>
        <v>0</v>
      </c>
      <c r="AR202" s="145" t="s">
        <v>454</v>
      </c>
      <c r="AT202" s="145" t="s">
        <v>360</v>
      </c>
      <c r="AU202" s="145" t="s">
        <v>90</v>
      </c>
      <c r="AY202" s="18" t="s">
        <v>358</v>
      </c>
      <c r="BE202" s="146">
        <f>IF(N202="základní",J202,0)</f>
        <v>0</v>
      </c>
      <c r="BF202" s="146">
        <f>IF(N202="snížená",J202,0)</f>
        <v>0</v>
      </c>
      <c r="BG202" s="146">
        <f>IF(N202="zákl. přenesená",J202,0)</f>
        <v>0</v>
      </c>
      <c r="BH202" s="146">
        <f>IF(N202="sníž. přenesená",J202,0)</f>
        <v>0</v>
      </c>
      <c r="BI202" s="146">
        <f>IF(N202="nulová",J202,0)</f>
        <v>0</v>
      </c>
      <c r="BJ202" s="18" t="s">
        <v>90</v>
      </c>
      <c r="BK202" s="146">
        <f>ROUND(I202*H202,2)</f>
        <v>0</v>
      </c>
      <c r="BL202" s="18" t="s">
        <v>454</v>
      </c>
      <c r="BM202" s="145" t="s">
        <v>7144</v>
      </c>
    </row>
    <row r="203" spans="2:65" s="1" customFormat="1" ht="11.25">
      <c r="B203" s="33"/>
      <c r="D203" s="147" t="s">
        <v>366</v>
      </c>
      <c r="F203" s="148" t="s">
        <v>4354</v>
      </c>
      <c r="I203" s="149"/>
      <c r="L203" s="33"/>
      <c r="M203" s="150"/>
      <c r="T203" s="54"/>
      <c r="AT203" s="18" t="s">
        <v>366</v>
      </c>
      <c r="AU203" s="18" t="s">
        <v>90</v>
      </c>
    </row>
    <row r="204" spans="2:65" s="1" customFormat="1" ht="37.9" customHeight="1">
      <c r="B204" s="33"/>
      <c r="C204" s="179" t="s">
        <v>862</v>
      </c>
      <c r="D204" s="179" t="s">
        <v>440</v>
      </c>
      <c r="E204" s="180" t="s">
        <v>4361</v>
      </c>
      <c r="F204" s="181" t="s">
        <v>4362</v>
      </c>
      <c r="G204" s="182" t="s">
        <v>504</v>
      </c>
      <c r="H204" s="183">
        <v>28</v>
      </c>
      <c r="I204" s="184"/>
      <c r="J204" s="185">
        <f>ROUND(I204*H204,2)</f>
        <v>0</v>
      </c>
      <c r="K204" s="181" t="s">
        <v>19</v>
      </c>
      <c r="L204" s="186"/>
      <c r="M204" s="187" t="s">
        <v>19</v>
      </c>
      <c r="N204" s="188" t="s">
        <v>49</v>
      </c>
      <c r="P204" s="143">
        <f>O204*H204</f>
        <v>0</v>
      </c>
      <c r="Q204" s="143">
        <v>0</v>
      </c>
      <c r="R204" s="143">
        <f>Q204*H204</f>
        <v>0</v>
      </c>
      <c r="S204" s="143">
        <v>0</v>
      </c>
      <c r="T204" s="144">
        <f>S204*H204</f>
        <v>0</v>
      </c>
      <c r="AR204" s="145" t="s">
        <v>558</v>
      </c>
      <c r="AT204" s="145" t="s">
        <v>440</v>
      </c>
      <c r="AU204" s="145" t="s">
        <v>90</v>
      </c>
      <c r="AY204" s="18" t="s">
        <v>358</v>
      </c>
      <c r="BE204" s="146">
        <f>IF(N204="základní",J204,0)</f>
        <v>0</v>
      </c>
      <c r="BF204" s="146">
        <f>IF(N204="snížená",J204,0)</f>
        <v>0</v>
      </c>
      <c r="BG204" s="146">
        <f>IF(N204="zákl. přenesená",J204,0)</f>
        <v>0</v>
      </c>
      <c r="BH204" s="146">
        <f>IF(N204="sníž. přenesená",J204,0)</f>
        <v>0</v>
      </c>
      <c r="BI204" s="146">
        <f>IF(N204="nulová",J204,0)</f>
        <v>0</v>
      </c>
      <c r="BJ204" s="18" t="s">
        <v>90</v>
      </c>
      <c r="BK204" s="146">
        <f>ROUND(I204*H204,2)</f>
        <v>0</v>
      </c>
      <c r="BL204" s="18" t="s">
        <v>454</v>
      </c>
      <c r="BM204" s="145" t="s">
        <v>7145</v>
      </c>
    </row>
    <row r="205" spans="2:65" s="1" customFormat="1" ht="21.75" customHeight="1">
      <c r="B205" s="33"/>
      <c r="C205" s="179" t="s">
        <v>886</v>
      </c>
      <c r="D205" s="179" t="s">
        <v>440</v>
      </c>
      <c r="E205" s="180" t="s">
        <v>4364</v>
      </c>
      <c r="F205" s="181" t="s">
        <v>5394</v>
      </c>
      <c r="G205" s="182" t="s">
        <v>504</v>
      </c>
      <c r="H205" s="183">
        <v>28</v>
      </c>
      <c r="I205" s="184"/>
      <c r="J205" s="185">
        <f>ROUND(I205*H205,2)</f>
        <v>0</v>
      </c>
      <c r="K205" s="181" t="s">
        <v>19</v>
      </c>
      <c r="L205" s="186"/>
      <c r="M205" s="187" t="s">
        <v>19</v>
      </c>
      <c r="N205" s="188" t="s">
        <v>49</v>
      </c>
      <c r="P205" s="143">
        <f>O205*H205</f>
        <v>0</v>
      </c>
      <c r="Q205" s="143">
        <v>0</v>
      </c>
      <c r="R205" s="143">
        <f>Q205*H205</f>
        <v>0</v>
      </c>
      <c r="S205" s="143">
        <v>0</v>
      </c>
      <c r="T205" s="144">
        <f>S205*H205</f>
        <v>0</v>
      </c>
      <c r="AR205" s="145" t="s">
        <v>558</v>
      </c>
      <c r="AT205" s="145" t="s">
        <v>440</v>
      </c>
      <c r="AU205" s="145" t="s">
        <v>90</v>
      </c>
      <c r="AY205" s="18" t="s">
        <v>358</v>
      </c>
      <c r="BE205" s="146">
        <f>IF(N205="základní",J205,0)</f>
        <v>0</v>
      </c>
      <c r="BF205" s="146">
        <f>IF(N205="snížená",J205,0)</f>
        <v>0</v>
      </c>
      <c r="BG205" s="146">
        <f>IF(N205="zákl. přenesená",J205,0)</f>
        <v>0</v>
      </c>
      <c r="BH205" s="146">
        <f>IF(N205="sníž. přenesená",J205,0)</f>
        <v>0</v>
      </c>
      <c r="BI205" s="146">
        <f>IF(N205="nulová",J205,0)</f>
        <v>0</v>
      </c>
      <c r="BJ205" s="18" t="s">
        <v>90</v>
      </c>
      <c r="BK205" s="146">
        <f>ROUND(I205*H205,2)</f>
        <v>0</v>
      </c>
      <c r="BL205" s="18" t="s">
        <v>454</v>
      </c>
      <c r="BM205" s="145" t="s">
        <v>7146</v>
      </c>
    </row>
    <row r="206" spans="2:65" s="1" customFormat="1" ht="44.25" customHeight="1">
      <c r="B206" s="33"/>
      <c r="C206" s="179" t="s">
        <v>891</v>
      </c>
      <c r="D206" s="179" t="s">
        <v>440</v>
      </c>
      <c r="E206" s="180" t="s">
        <v>4367</v>
      </c>
      <c r="F206" s="181" t="s">
        <v>4368</v>
      </c>
      <c r="G206" s="182" t="s">
        <v>504</v>
      </c>
      <c r="H206" s="183">
        <v>38</v>
      </c>
      <c r="I206" s="184"/>
      <c r="J206" s="185">
        <f>ROUND(I206*H206,2)</f>
        <v>0</v>
      </c>
      <c r="K206" s="181" t="s">
        <v>19</v>
      </c>
      <c r="L206" s="186"/>
      <c r="M206" s="187" t="s">
        <v>19</v>
      </c>
      <c r="N206" s="188" t="s">
        <v>49</v>
      </c>
      <c r="P206" s="143">
        <f>O206*H206</f>
        <v>0</v>
      </c>
      <c r="Q206" s="143">
        <v>0</v>
      </c>
      <c r="R206" s="143">
        <f>Q206*H206</f>
        <v>0</v>
      </c>
      <c r="S206" s="143">
        <v>0</v>
      </c>
      <c r="T206" s="144">
        <f>S206*H206</f>
        <v>0</v>
      </c>
      <c r="AR206" s="145" t="s">
        <v>558</v>
      </c>
      <c r="AT206" s="145" t="s">
        <v>440</v>
      </c>
      <c r="AU206" s="145" t="s">
        <v>90</v>
      </c>
      <c r="AY206" s="18" t="s">
        <v>358</v>
      </c>
      <c r="BE206" s="146">
        <f>IF(N206="základní",J206,0)</f>
        <v>0</v>
      </c>
      <c r="BF206" s="146">
        <f>IF(N206="snížená",J206,0)</f>
        <v>0</v>
      </c>
      <c r="BG206" s="146">
        <f>IF(N206="zákl. přenesená",J206,0)</f>
        <v>0</v>
      </c>
      <c r="BH206" s="146">
        <f>IF(N206="sníž. přenesená",J206,0)</f>
        <v>0</v>
      </c>
      <c r="BI206" s="146">
        <f>IF(N206="nulová",J206,0)</f>
        <v>0</v>
      </c>
      <c r="BJ206" s="18" t="s">
        <v>90</v>
      </c>
      <c r="BK206" s="146">
        <f>ROUND(I206*H206,2)</f>
        <v>0</v>
      </c>
      <c r="BL206" s="18" t="s">
        <v>454</v>
      </c>
      <c r="BM206" s="145" t="s">
        <v>7147</v>
      </c>
    </row>
    <row r="207" spans="2:65" s="1" customFormat="1" ht="37.9" customHeight="1">
      <c r="B207" s="33"/>
      <c r="C207" s="134" t="s">
        <v>898</v>
      </c>
      <c r="D207" s="134" t="s">
        <v>360</v>
      </c>
      <c r="E207" s="135" t="s">
        <v>4373</v>
      </c>
      <c r="F207" s="136" t="s">
        <v>4374</v>
      </c>
      <c r="G207" s="137" t="s">
        <v>235</v>
      </c>
      <c r="H207" s="138">
        <v>100</v>
      </c>
      <c r="I207" s="139"/>
      <c r="J207" s="140">
        <f>ROUND(I207*H207,2)</f>
        <v>0</v>
      </c>
      <c r="K207" s="136" t="s">
        <v>363</v>
      </c>
      <c r="L207" s="33"/>
      <c r="M207" s="141" t="s">
        <v>19</v>
      </c>
      <c r="N207" s="142" t="s">
        <v>49</v>
      </c>
      <c r="P207" s="143">
        <f>O207*H207</f>
        <v>0</v>
      </c>
      <c r="Q207" s="143">
        <v>0</v>
      </c>
      <c r="R207" s="143">
        <f>Q207*H207</f>
        <v>0</v>
      </c>
      <c r="S207" s="143">
        <v>0</v>
      </c>
      <c r="T207" s="144">
        <f>S207*H207</f>
        <v>0</v>
      </c>
      <c r="AR207" s="145" t="s">
        <v>454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7148</v>
      </c>
    </row>
    <row r="208" spans="2:65" s="1" customFormat="1" ht="11.25">
      <c r="B208" s="33"/>
      <c r="D208" s="147" t="s">
        <v>366</v>
      </c>
      <c r="F208" s="148" t="s">
        <v>4376</v>
      </c>
      <c r="I208" s="149"/>
      <c r="L208" s="33"/>
      <c r="M208" s="150"/>
      <c r="T208" s="54"/>
      <c r="AT208" s="18" t="s">
        <v>366</v>
      </c>
      <c r="AU208" s="18" t="s">
        <v>90</v>
      </c>
    </row>
    <row r="209" spans="2:65" s="1" customFormat="1" ht="16.5" customHeight="1">
      <c r="B209" s="33"/>
      <c r="C209" s="179" t="s">
        <v>903</v>
      </c>
      <c r="D209" s="179" t="s">
        <v>440</v>
      </c>
      <c r="E209" s="180" t="s">
        <v>4377</v>
      </c>
      <c r="F209" s="181" t="s">
        <v>4378</v>
      </c>
      <c r="G209" s="182" t="s">
        <v>3881</v>
      </c>
      <c r="H209" s="183">
        <v>95</v>
      </c>
      <c r="I209" s="184"/>
      <c r="J209" s="185">
        <f>ROUND(I209*H209,2)</f>
        <v>0</v>
      </c>
      <c r="K209" s="181" t="s">
        <v>363</v>
      </c>
      <c r="L209" s="186"/>
      <c r="M209" s="187" t="s">
        <v>19</v>
      </c>
      <c r="N209" s="188" t="s">
        <v>49</v>
      </c>
      <c r="P209" s="143">
        <f>O209*H209</f>
        <v>0</v>
      </c>
      <c r="Q209" s="143">
        <v>1E-3</v>
      </c>
      <c r="R209" s="143">
        <f>Q209*H209</f>
        <v>9.5000000000000001E-2</v>
      </c>
      <c r="S209" s="143">
        <v>0</v>
      </c>
      <c r="T209" s="144">
        <f>S209*H209</f>
        <v>0</v>
      </c>
      <c r="AR209" s="145" t="s">
        <v>558</v>
      </c>
      <c r="AT209" s="145" t="s">
        <v>440</v>
      </c>
      <c r="AU209" s="145" t="s">
        <v>90</v>
      </c>
      <c r="AY209" s="18" t="s">
        <v>358</v>
      </c>
      <c r="BE209" s="146">
        <f>IF(N209="základní",J209,0)</f>
        <v>0</v>
      </c>
      <c r="BF209" s="146">
        <f>IF(N209="snížená",J209,0)</f>
        <v>0</v>
      </c>
      <c r="BG209" s="146">
        <f>IF(N209="zákl. přenesená",J209,0)</f>
        <v>0</v>
      </c>
      <c r="BH209" s="146">
        <f>IF(N209="sníž. přenesená",J209,0)</f>
        <v>0</v>
      </c>
      <c r="BI209" s="146">
        <f>IF(N209="nulová",J209,0)</f>
        <v>0</v>
      </c>
      <c r="BJ209" s="18" t="s">
        <v>90</v>
      </c>
      <c r="BK209" s="146">
        <f>ROUND(I209*H209,2)</f>
        <v>0</v>
      </c>
      <c r="BL209" s="18" t="s">
        <v>454</v>
      </c>
      <c r="BM209" s="145" t="s">
        <v>7149</v>
      </c>
    </row>
    <row r="210" spans="2:65" s="1" customFormat="1" ht="49.15" customHeight="1">
      <c r="B210" s="33"/>
      <c r="C210" s="134" t="s">
        <v>908</v>
      </c>
      <c r="D210" s="134" t="s">
        <v>360</v>
      </c>
      <c r="E210" s="135" t="s">
        <v>4380</v>
      </c>
      <c r="F210" s="136" t="s">
        <v>4381</v>
      </c>
      <c r="G210" s="137" t="s">
        <v>235</v>
      </c>
      <c r="H210" s="138">
        <v>45</v>
      </c>
      <c r="I210" s="139"/>
      <c r="J210" s="140">
        <f>ROUND(I210*H210,2)</f>
        <v>0</v>
      </c>
      <c r="K210" s="136" t="s">
        <v>363</v>
      </c>
      <c r="L210" s="33"/>
      <c r="M210" s="141" t="s">
        <v>19</v>
      </c>
      <c r="N210" s="142" t="s">
        <v>49</v>
      </c>
      <c r="P210" s="143">
        <f>O210*H210</f>
        <v>0</v>
      </c>
      <c r="Q210" s="143">
        <v>0</v>
      </c>
      <c r="R210" s="143">
        <f>Q210*H210</f>
        <v>0</v>
      </c>
      <c r="S210" s="143">
        <v>0</v>
      </c>
      <c r="T210" s="144">
        <f>S210*H210</f>
        <v>0</v>
      </c>
      <c r="AR210" s="145" t="s">
        <v>454</v>
      </c>
      <c r="AT210" s="145" t="s">
        <v>360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454</v>
      </c>
      <c r="BM210" s="145" t="s">
        <v>7150</v>
      </c>
    </row>
    <row r="211" spans="2:65" s="1" customFormat="1" ht="11.25">
      <c r="B211" s="33"/>
      <c r="D211" s="147" t="s">
        <v>366</v>
      </c>
      <c r="F211" s="148" t="s">
        <v>4383</v>
      </c>
      <c r="I211" s="149"/>
      <c r="L211" s="33"/>
      <c r="M211" s="150"/>
      <c r="T211" s="54"/>
      <c r="AT211" s="18" t="s">
        <v>366</v>
      </c>
      <c r="AU211" s="18" t="s">
        <v>90</v>
      </c>
    </row>
    <row r="212" spans="2:65" s="1" customFormat="1" ht="16.5" customHeight="1">
      <c r="B212" s="33"/>
      <c r="C212" s="179" t="s">
        <v>913</v>
      </c>
      <c r="D212" s="179" t="s">
        <v>440</v>
      </c>
      <c r="E212" s="180" t="s">
        <v>4384</v>
      </c>
      <c r="F212" s="181" t="s">
        <v>4385</v>
      </c>
      <c r="G212" s="182" t="s">
        <v>3881</v>
      </c>
      <c r="H212" s="183">
        <v>27.9</v>
      </c>
      <c r="I212" s="184"/>
      <c r="J212" s="185">
        <f>ROUND(I212*H212,2)</f>
        <v>0</v>
      </c>
      <c r="K212" s="181" t="s">
        <v>363</v>
      </c>
      <c r="L212" s="186"/>
      <c r="M212" s="187" t="s">
        <v>19</v>
      </c>
      <c r="N212" s="188" t="s">
        <v>49</v>
      </c>
      <c r="P212" s="143">
        <f>O212*H212</f>
        <v>0</v>
      </c>
      <c r="Q212" s="143">
        <v>1E-3</v>
      </c>
      <c r="R212" s="143">
        <f>Q212*H212</f>
        <v>2.7899999999999998E-2</v>
      </c>
      <c r="S212" s="143">
        <v>0</v>
      </c>
      <c r="T212" s="144">
        <f>S212*H212</f>
        <v>0</v>
      </c>
      <c r="AR212" s="145" t="s">
        <v>558</v>
      </c>
      <c r="AT212" s="145" t="s">
        <v>440</v>
      </c>
      <c r="AU212" s="145" t="s">
        <v>90</v>
      </c>
      <c r="AY212" s="18" t="s">
        <v>358</v>
      </c>
      <c r="BE212" s="146">
        <f>IF(N212="základní",J212,0)</f>
        <v>0</v>
      </c>
      <c r="BF212" s="146">
        <f>IF(N212="snížená",J212,0)</f>
        <v>0</v>
      </c>
      <c r="BG212" s="146">
        <f>IF(N212="zákl. přenesená",J212,0)</f>
        <v>0</v>
      </c>
      <c r="BH212" s="146">
        <f>IF(N212="sníž. přenesená",J212,0)</f>
        <v>0</v>
      </c>
      <c r="BI212" s="146">
        <f>IF(N212="nulová",J212,0)</f>
        <v>0</v>
      </c>
      <c r="BJ212" s="18" t="s">
        <v>90</v>
      </c>
      <c r="BK212" s="146">
        <f>ROUND(I212*H212,2)</f>
        <v>0</v>
      </c>
      <c r="BL212" s="18" t="s">
        <v>454</v>
      </c>
      <c r="BM212" s="145" t="s">
        <v>7151</v>
      </c>
    </row>
    <row r="213" spans="2:65" s="1" customFormat="1" ht="24.2" customHeight="1">
      <c r="B213" s="33"/>
      <c r="C213" s="134" t="s">
        <v>918</v>
      </c>
      <c r="D213" s="134" t="s">
        <v>360</v>
      </c>
      <c r="E213" s="135" t="s">
        <v>4387</v>
      </c>
      <c r="F213" s="136" t="s">
        <v>4388</v>
      </c>
      <c r="G213" s="137" t="s">
        <v>235</v>
      </c>
      <c r="H213" s="138">
        <v>135</v>
      </c>
      <c r="I213" s="139"/>
      <c r="J213" s="140">
        <f>ROUND(I213*H213,2)</f>
        <v>0</v>
      </c>
      <c r="K213" s="136" t="s">
        <v>363</v>
      </c>
      <c r="L213" s="33"/>
      <c r="M213" s="141" t="s">
        <v>19</v>
      </c>
      <c r="N213" s="142" t="s">
        <v>49</v>
      </c>
      <c r="P213" s="143">
        <f>O213*H213</f>
        <v>0</v>
      </c>
      <c r="Q213" s="143">
        <v>0</v>
      </c>
      <c r="R213" s="143">
        <f>Q213*H213</f>
        <v>0</v>
      </c>
      <c r="S213" s="143">
        <v>0</v>
      </c>
      <c r="T213" s="144">
        <f>S213*H213</f>
        <v>0</v>
      </c>
      <c r="AR213" s="145" t="s">
        <v>454</v>
      </c>
      <c r="AT213" s="145" t="s">
        <v>360</v>
      </c>
      <c r="AU213" s="145" t="s">
        <v>90</v>
      </c>
      <c r="AY213" s="18" t="s">
        <v>358</v>
      </c>
      <c r="BE213" s="146">
        <f>IF(N213="základní",J213,0)</f>
        <v>0</v>
      </c>
      <c r="BF213" s="146">
        <f>IF(N213="snížená",J213,0)</f>
        <v>0</v>
      </c>
      <c r="BG213" s="146">
        <f>IF(N213="zákl. přenesená",J213,0)</f>
        <v>0</v>
      </c>
      <c r="BH213" s="146">
        <f>IF(N213="sníž. přenesená",J213,0)</f>
        <v>0</v>
      </c>
      <c r="BI213" s="146">
        <f>IF(N213="nulová",J213,0)</f>
        <v>0</v>
      </c>
      <c r="BJ213" s="18" t="s">
        <v>90</v>
      </c>
      <c r="BK213" s="146">
        <f>ROUND(I213*H213,2)</f>
        <v>0</v>
      </c>
      <c r="BL213" s="18" t="s">
        <v>454</v>
      </c>
      <c r="BM213" s="145" t="s">
        <v>7152</v>
      </c>
    </row>
    <row r="214" spans="2:65" s="1" customFormat="1" ht="11.25">
      <c r="B214" s="33"/>
      <c r="D214" s="147" t="s">
        <v>366</v>
      </c>
      <c r="F214" s="148" t="s">
        <v>4390</v>
      </c>
      <c r="I214" s="149"/>
      <c r="L214" s="33"/>
      <c r="M214" s="150"/>
      <c r="T214" s="54"/>
      <c r="AT214" s="18" t="s">
        <v>366</v>
      </c>
      <c r="AU214" s="18" t="s">
        <v>90</v>
      </c>
    </row>
    <row r="215" spans="2:65" s="1" customFormat="1" ht="16.5" customHeight="1">
      <c r="B215" s="33"/>
      <c r="C215" s="179" t="s">
        <v>931</v>
      </c>
      <c r="D215" s="179" t="s">
        <v>440</v>
      </c>
      <c r="E215" s="180" t="s">
        <v>4391</v>
      </c>
      <c r="F215" s="181" t="s">
        <v>4392</v>
      </c>
      <c r="G215" s="182" t="s">
        <v>235</v>
      </c>
      <c r="H215" s="183">
        <v>135</v>
      </c>
      <c r="I215" s="184"/>
      <c r="J215" s="185">
        <f>ROUND(I215*H215,2)</f>
        <v>0</v>
      </c>
      <c r="K215" s="181" t="s">
        <v>363</v>
      </c>
      <c r="L215" s="186"/>
      <c r="M215" s="187" t="s">
        <v>19</v>
      </c>
      <c r="N215" s="188" t="s">
        <v>49</v>
      </c>
      <c r="P215" s="143">
        <f>O215*H215</f>
        <v>0</v>
      </c>
      <c r="Q215" s="143">
        <v>1E-3</v>
      </c>
      <c r="R215" s="143">
        <f>Q215*H215</f>
        <v>0.13500000000000001</v>
      </c>
      <c r="S215" s="143">
        <v>0</v>
      </c>
      <c r="T215" s="144">
        <f>S215*H215</f>
        <v>0</v>
      </c>
      <c r="AR215" s="145" t="s">
        <v>558</v>
      </c>
      <c r="AT215" s="145" t="s">
        <v>440</v>
      </c>
      <c r="AU215" s="145" t="s">
        <v>90</v>
      </c>
      <c r="AY215" s="18" t="s">
        <v>358</v>
      </c>
      <c r="BE215" s="146">
        <f>IF(N215="základní",J215,0)</f>
        <v>0</v>
      </c>
      <c r="BF215" s="146">
        <f>IF(N215="snížená",J215,0)</f>
        <v>0</v>
      </c>
      <c r="BG215" s="146">
        <f>IF(N215="zákl. přenesená",J215,0)</f>
        <v>0</v>
      </c>
      <c r="BH215" s="146">
        <f>IF(N215="sníž. přenesená",J215,0)</f>
        <v>0</v>
      </c>
      <c r="BI215" s="146">
        <f>IF(N215="nulová",J215,0)</f>
        <v>0</v>
      </c>
      <c r="BJ215" s="18" t="s">
        <v>90</v>
      </c>
      <c r="BK215" s="146">
        <f>ROUND(I215*H215,2)</f>
        <v>0</v>
      </c>
      <c r="BL215" s="18" t="s">
        <v>454</v>
      </c>
      <c r="BM215" s="145" t="s">
        <v>7153</v>
      </c>
    </row>
    <row r="216" spans="2:65" s="1" customFormat="1" ht="24.2" customHeight="1">
      <c r="B216" s="33"/>
      <c r="C216" s="134" t="s">
        <v>937</v>
      </c>
      <c r="D216" s="134" t="s">
        <v>360</v>
      </c>
      <c r="E216" s="135" t="s">
        <v>4394</v>
      </c>
      <c r="F216" s="136" t="s">
        <v>4395</v>
      </c>
      <c r="G216" s="137" t="s">
        <v>504</v>
      </c>
      <c r="H216" s="138">
        <v>75</v>
      </c>
      <c r="I216" s="139"/>
      <c r="J216" s="140">
        <f>ROUND(I216*H216,2)</f>
        <v>0</v>
      </c>
      <c r="K216" s="136" t="s">
        <v>363</v>
      </c>
      <c r="L216" s="33"/>
      <c r="M216" s="141" t="s">
        <v>19</v>
      </c>
      <c r="N216" s="142" t="s">
        <v>49</v>
      </c>
      <c r="P216" s="143">
        <f>O216*H216</f>
        <v>0</v>
      </c>
      <c r="Q216" s="143">
        <v>0</v>
      </c>
      <c r="R216" s="143">
        <f>Q216*H216</f>
        <v>0</v>
      </c>
      <c r="S216" s="143">
        <v>0</v>
      </c>
      <c r="T216" s="144">
        <f>S216*H216</f>
        <v>0</v>
      </c>
      <c r="AR216" s="145" t="s">
        <v>454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454</v>
      </c>
      <c r="BM216" s="145" t="s">
        <v>7154</v>
      </c>
    </row>
    <row r="217" spans="2:65" s="1" customFormat="1" ht="11.25">
      <c r="B217" s="33"/>
      <c r="D217" s="147" t="s">
        <v>366</v>
      </c>
      <c r="F217" s="148" t="s">
        <v>4397</v>
      </c>
      <c r="I217" s="149"/>
      <c r="L217" s="33"/>
      <c r="M217" s="150"/>
      <c r="T217" s="54"/>
      <c r="AT217" s="18" t="s">
        <v>366</v>
      </c>
      <c r="AU217" s="18" t="s">
        <v>90</v>
      </c>
    </row>
    <row r="218" spans="2:65" s="1" customFormat="1" ht="16.5" customHeight="1">
      <c r="B218" s="33"/>
      <c r="C218" s="179" t="s">
        <v>942</v>
      </c>
      <c r="D218" s="179" t="s">
        <v>440</v>
      </c>
      <c r="E218" s="180" t="s">
        <v>4638</v>
      </c>
      <c r="F218" s="181" t="s">
        <v>7155</v>
      </c>
      <c r="G218" s="182" t="s">
        <v>504</v>
      </c>
      <c r="H218" s="183">
        <v>50</v>
      </c>
      <c r="I218" s="184"/>
      <c r="J218" s="185">
        <f>ROUND(I218*H218,2)</f>
        <v>0</v>
      </c>
      <c r="K218" s="181" t="s">
        <v>19</v>
      </c>
      <c r="L218" s="186"/>
      <c r="M218" s="187" t="s">
        <v>19</v>
      </c>
      <c r="N218" s="188" t="s">
        <v>49</v>
      </c>
      <c r="P218" s="143">
        <f>O218*H218</f>
        <v>0</v>
      </c>
      <c r="Q218" s="143">
        <v>0</v>
      </c>
      <c r="R218" s="143">
        <f>Q218*H218</f>
        <v>0</v>
      </c>
      <c r="S218" s="143">
        <v>0</v>
      </c>
      <c r="T218" s="144">
        <f>S218*H218</f>
        <v>0</v>
      </c>
      <c r="AR218" s="145" t="s">
        <v>558</v>
      </c>
      <c r="AT218" s="145" t="s">
        <v>440</v>
      </c>
      <c r="AU218" s="145" t="s">
        <v>90</v>
      </c>
      <c r="AY218" s="18" t="s">
        <v>358</v>
      </c>
      <c r="BE218" s="146">
        <f>IF(N218="základní",J218,0)</f>
        <v>0</v>
      </c>
      <c r="BF218" s="146">
        <f>IF(N218="snížená",J218,0)</f>
        <v>0</v>
      </c>
      <c r="BG218" s="146">
        <f>IF(N218="zákl. přenesená",J218,0)</f>
        <v>0</v>
      </c>
      <c r="BH218" s="146">
        <f>IF(N218="sníž. přenesená",J218,0)</f>
        <v>0</v>
      </c>
      <c r="BI218" s="146">
        <f>IF(N218="nulová",J218,0)</f>
        <v>0</v>
      </c>
      <c r="BJ218" s="18" t="s">
        <v>90</v>
      </c>
      <c r="BK218" s="146">
        <f>ROUND(I218*H218,2)</f>
        <v>0</v>
      </c>
      <c r="BL218" s="18" t="s">
        <v>454</v>
      </c>
      <c r="BM218" s="145" t="s">
        <v>7156</v>
      </c>
    </row>
    <row r="219" spans="2:65" s="1" customFormat="1" ht="16.5" customHeight="1">
      <c r="B219" s="33"/>
      <c r="C219" s="179" t="s">
        <v>947</v>
      </c>
      <c r="D219" s="179" t="s">
        <v>440</v>
      </c>
      <c r="E219" s="180" t="s">
        <v>4645</v>
      </c>
      <c r="F219" s="181" t="s">
        <v>7157</v>
      </c>
      <c r="G219" s="182" t="s">
        <v>504</v>
      </c>
      <c r="H219" s="183">
        <v>25</v>
      </c>
      <c r="I219" s="184"/>
      <c r="J219" s="185">
        <f>ROUND(I219*H219,2)</f>
        <v>0</v>
      </c>
      <c r="K219" s="181" t="s">
        <v>19</v>
      </c>
      <c r="L219" s="186"/>
      <c r="M219" s="187" t="s">
        <v>19</v>
      </c>
      <c r="N219" s="188" t="s">
        <v>49</v>
      </c>
      <c r="P219" s="143">
        <f>O219*H219</f>
        <v>0</v>
      </c>
      <c r="Q219" s="143">
        <v>0</v>
      </c>
      <c r="R219" s="143">
        <f>Q219*H219</f>
        <v>0</v>
      </c>
      <c r="S219" s="143">
        <v>0</v>
      </c>
      <c r="T219" s="144">
        <f>S219*H219</f>
        <v>0</v>
      </c>
      <c r="AR219" s="145" t="s">
        <v>558</v>
      </c>
      <c r="AT219" s="145" t="s">
        <v>440</v>
      </c>
      <c r="AU219" s="145" t="s">
        <v>90</v>
      </c>
      <c r="AY219" s="18" t="s">
        <v>358</v>
      </c>
      <c r="BE219" s="146">
        <f>IF(N219="základní",J219,0)</f>
        <v>0</v>
      </c>
      <c r="BF219" s="146">
        <f>IF(N219="snížená",J219,0)</f>
        <v>0</v>
      </c>
      <c r="BG219" s="146">
        <f>IF(N219="zákl. přenesená",J219,0)</f>
        <v>0</v>
      </c>
      <c r="BH219" s="146">
        <f>IF(N219="sníž. přenesená",J219,0)</f>
        <v>0</v>
      </c>
      <c r="BI219" s="146">
        <f>IF(N219="nulová",J219,0)</f>
        <v>0</v>
      </c>
      <c r="BJ219" s="18" t="s">
        <v>90</v>
      </c>
      <c r="BK219" s="146">
        <f>ROUND(I219*H219,2)</f>
        <v>0</v>
      </c>
      <c r="BL219" s="18" t="s">
        <v>454</v>
      </c>
      <c r="BM219" s="145" t="s">
        <v>7158</v>
      </c>
    </row>
    <row r="220" spans="2:65" s="1" customFormat="1" ht="21.75" customHeight="1">
      <c r="B220" s="33"/>
      <c r="C220" s="134" t="s">
        <v>958</v>
      </c>
      <c r="D220" s="134" t="s">
        <v>360</v>
      </c>
      <c r="E220" s="135" t="s">
        <v>4401</v>
      </c>
      <c r="F220" s="136" t="s">
        <v>4402</v>
      </c>
      <c r="G220" s="137" t="s">
        <v>504</v>
      </c>
      <c r="H220" s="138">
        <v>58</v>
      </c>
      <c r="I220" s="139"/>
      <c r="J220" s="140">
        <f>ROUND(I220*H220,2)</f>
        <v>0</v>
      </c>
      <c r="K220" s="136" t="s">
        <v>363</v>
      </c>
      <c r="L220" s="33"/>
      <c r="M220" s="141" t="s">
        <v>19</v>
      </c>
      <c r="N220" s="142" t="s">
        <v>49</v>
      </c>
      <c r="P220" s="143">
        <f>O220*H220</f>
        <v>0</v>
      </c>
      <c r="Q220" s="143">
        <v>0</v>
      </c>
      <c r="R220" s="143">
        <f>Q220*H220</f>
        <v>0</v>
      </c>
      <c r="S220" s="143">
        <v>0</v>
      </c>
      <c r="T220" s="144">
        <f>S220*H220</f>
        <v>0</v>
      </c>
      <c r="AR220" s="145" t="s">
        <v>454</v>
      </c>
      <c r="AT220" s="145" t="s">
        <v>360</v>
      </c>
      <c r="AU220" s="145" t="s">
        <v>90</v>
      </c>
      <c r="AY220" s="18" t="s">
        <v>358</v>
      </c>
      <c r="BE220" s="146">
        <f>IF(N220="základní",J220,0)</f>
        <v>0</v>
      </c>
      <c r="BF220" s="146">
        <f>IF(N220="snížená",J220,0)</f>
        <v>0</v>
      </c>
      <c r="BG220" s="146">
        <f>IF(N220="zákl. přenesená",J220,0)</f>
        <v>0</v>
      </c>
      <c r="BH220" s="146">
        <f>IF(N220="sníž. přenesená",J220,0)</f>
        <v>0</v>
      </c>
      <c r="BI220" s="146">
        <f>IF(N220="nulová",J220,0)</f>
        <v>0</v>
      </c>
      <c r="BJ220" s="18" t="s">
        <v>90</v>
      </c>
      <c r="BK220" s="146">
        <f>ROUND(I220*H220,2)</f>
        <v>0</v>
      </c>
      <c r="BL220" s="18" t="s">
        <v>454</v>
      </c>
      <c r="BM220" s="145" t="s">
        <v>7159</v>
      </c>
    </row>
    <row r="221" spans="2:65" s="1" customFormat="1" ht="11.25">
      <c r="B221" s="33"/>
      <c r="D221" s="147" t="s">
        <v>366</v>
      </c>
      <c r="F221" s="148" t="s">
        <v>4404</v>
      </c>
      <c r="I221" s="149"/>
      <c r="L221" s="33"/>
      <c r="M221" s="150"/>
      <c r="T221" s="54"/>
      <c r="AT221" s="18" t="s">
        <v>366</v>
      </c>
      <c r="AU221" s="18" t="s">
        <v>90</v>
      </c>
    </row>
    <row r="222" spans="2:65" s="1" customFormat="1" ht="16.5" customHeight="1">
      <c r="B222" s="33"/>
      <c r="C222" s="179" t="s">
        <v>966</v>
      </c>
      <c r="D222" s="179" t="s">
        <v>440</v>
      </c>
      <c r="E222" s="180" t="s">
        <v>4405</v>
      </c>
      <c r="F222" s="181" t="s">
        <v>4406</v>
      </c>
      <c r="G222" s="182" t="s">
        <v>504</v>
      </c>
      <c r="H222" s="183">
        <v>32</v>
      </c>
      <c r="I222" s="184"/>
      <c r="J222" s="185">
        <f>ROUND(I222*H222,2)</f>
        <v>0</v>
      </c>
      <c r="K222" s="181" t="s">
        <v>363</v>
      </c>
      <c r="L222" s="186"/>
      <c r="M222" s="187" t="s">
        <v>19</v>
      </c>
      <c r="N222" s="188" t="s">
        <v>49</v>
      </c>
      <c r="P222" s="143">
        <f>O222*H222</f>
        <v>0</v>
      </c>
      <c r="Q222" s="143">
        <v>2.3000000000000001E-4</v>
      </c>
      <c r="R222" s="143">
        <f>Q222*H222</f>
        <v>7.3600000000000002E-3</v>
      </c>
      <c r="S222" s="143">
        <v>0</v>
      </c>
      <c r="T222" s="144">
        <f>S222*H222</f>
        <v>0</v>
      </c>
      <c r="AR222" s="145" t="s">
        <v>558</v>
      </c>
      <c r="AT222" s="145" t="s">
        <v>440</v>
      </c>
      <c r="AU222" s="145" t="s">
        <v>90</v>
      </c>
      <c r="AY222" s="18" t="s">
        <v>358</v>
      </c>
      <c r="BE222" s="146">
        <f>IF(N222="základní",J222,0)</f>
        <v>0</v>
      </c>
      <c r="BF222" s="146">
        <f>IF(N222="snížená",J222,0)</f>
        <v>0</v>
      </c>
      <c r="BG222" s="146">
        <f>IF(N222="zákl. přenesená",J222,0)</f>
        <v>0</v>
      </c>
      <c r="BH222" s="146">
        <f>IF(N222="sníž. přenesená",J222,0)</f>
        <v>0</v>
      </c>
      <c r="BI222" s="146">
        <f>IF(N222="nulová",J222,0)</f>
        <v>0</v>
      </c>
      <c r="BJ222" s="18" t="s">
        <v>90</v>
      </c>
      <c r="BK222" s="146">
        <f>ROUND(I222*H222,2)</f>
        <v>0</v>
      </c>
      <c r="BL222" s="18" t="s">
        <v>454</v>
      </c>
      <c r="BM222" s="145" t="s">
        <v>7160</v>
      </c>
    </row>
    <row r="223" spans="2:65" s="1" customFormat="1" ht="16.5" customHeight="1">
      <c r="B223" s="33"/>
      <c r="C223" s="179" t="s">
        <v>972</v>
      </c>
      <c r="D223" s="179" t="s">
        <v>440</v>
      </c>
      <c r="E223" s="180" t="s">
        <v>4408</v>
      </c>
      <c r="F223" s="181" t="s">
        <v>4409</v>
      </c>
      <c r="G223" s="182" t="s">
        <v>504</v>
      </c>
      <c r="H223" s="183">
        <v>12</v>
      </c>
      <c r="I223" s="184"/>
      <c r="J223" s="185">
        <f>ROUND(I223*H223,2)</f>
        <v>0</v>
      </c>
      <c r="K223" s="181" t="s">
        <v>19</v>
      </c>
      <c r="L223" s="186"/>
      <c r="M223" s="187" t="s">
        <v>19</v>
      </c>
      <c r="N223" s="188" t="s">
        <v>49</v>
      </c>
      <c r="P223" s="143">
        <f>O223*H223</f>
        <v>0</v>
      </c>
      <c r="Q223" s="143">
        <v>0</v>
      </c>
      <c r="R223" s="143">
        <f>Q223*H223</f>
        <v>0</v>
      </c>
      <c r="S223" s="143">
        <v>0</v>
      </c>
      <c r="T223" s="144">
        <f>S223*H223</f>
        <v>0</v>
      </c>
      <c r="AR223" s="145" t="s">
        <v>558</v>
      </c>
      <c r="AT223" s="145" t="s">
        <v>440</v>
      </c>
      <c r="AU223" s="145" t="s">
        <v>90</v>
      </c>
      <c r="AY223" s="18" t="s">
        <v>358</v>
      </c>
      <c r="BE223" s="146">
        <f>IF(N223="základní",J223,0)</f>
        <v>0</v>
      </c>
      <c r="BF223" s="146">
        <f>IF(N223="snížená",J223,0)</f>
        <v>0</v>
      </c>
      <c r="BG223" s="146">
        <f>IF(N223="zákl. přenesená",J223,0)</f>
        <v>0</v>
      </c>
      <c r="BH223" s="146">
        <f>IF(N223="sníž. přenesená",J223,0)</f>
        <v>0</v>
      </c>
      <c r="BI223" s="146">
        <f>IF(N223="nulová",J223,0)</f>
        <v>0</v>
      </c>
      <c r="BJ223" s="18" t="s">
        <v>90</v>
      </c>
      <c r="BK223" s="146">
        <f>ROUND(I223*H223,2)</f>
        <v>0</v>
      </c>
      <c r="BL223" s="18" t="s">
        <v>454</v>
      </c>
      <c r="BM223" s="145" t="s">
        <v>7161</v>
      </c>
    </row>
    <row r="224" spans="2:65" s="1" customFormat="1" ht="16.5" customHeight="1">
      <c r="B224" s="33"/>
      <c r="C224" s="179" t="s">
        <v>977</v>
      </c>
      <c r="D224" s="179" t="s">
        <v>440</v>
      </c>
      <c r="E224" s="180" t="s">
        <v>4411</v>
      </c>
      <c r="F224" s="181" t="s">
        <v>4412</v>
      </c>
      <c r="G224" s="182" t="s">
        <v>504</v>
      </c>
      <c r="H224" s="183">
        <v>8</v>
      </c>
      <c r="I224" s="184"/>
      <c r="J224" s="185">
        <f>ROUND(I224*H224,2)</f>
        <v>0</v>
      </c>
      <c r="K224" s="181" t="s">
        <v>19</v>
      </c>
      <c r="L224" s="186"/>
      <c r="M224" s="187" t="s">
        <v>19</v>
      </c>
      <c r="N224" s="188" t="s">
        <v>49</v>
      </c>
      <c r="P224" s="143">
        <f>O224*H224</f>
        <v>0</v>
      </c>
      <c r="Q224" s="143">
        <v>0</v>
      </c>
      <c r="R224" s="143">
        <f>Q224*H224</f>
        <v>0</v>
      </c>
      <c r="S224" s="143">
        <v>0</v>
      </c>
      <c r="T224" s="144">
        <f>S224*H224</f>
        <v>0</v>
      </c>
      <c r="AR224" s="145" t="s">
        <v>558</v>
      </c>
      <c r="AT224" s="145" t="s">
        <v>440</v>
      </c>
      <c r="AU224" s="145" t="s">
        <v>90</v>
      </c>
      <c r="AY224" s="18" t="s">
        <v>358</v>
      </c>
      <c r="BE224" s="146">
        <f>IF(N224="základní",J224,0)</f>
        <v>0</v>
      </c>
      <c r="BF224" s="146">
        <f>IF(N224="snížená",J224,0)</f>
        <v>0</v>
      </c>
      <c r="BG224" s="146">
        <f>IF(N224="zákl. přenesená",J224,0)</f>
        <v>0</v>
      </c>
      <c r="BH224" s="146">
        <f>IF(N224="sníž. přenesená",J224,0)</f>
        <v>0</v>
      </c>
      <c r="BI224" s="146">
        <f>IF(N224="nulová",J224,0)</f>
        <v>0</v>
      </c>
      <c r="BJ224" s="18" t="s">
        <v>90</v>
      </c>
      <c r="BK224" s="146">
        <f>ROUND(I224*H224,2)</f>
        <v>0</v>
      </c>
      <c r="BL224" s="18" t="s">
        <v>454</v>
      </c>
      <c r="BM224" s="145" t="s">
        <v>7162</v>
      </c>
    </row>
    <row r="225" spans="2:65" s="1" customFormat="1" ht="16.5" customHeight="1">
      <c r="B225" s="33"/>
      <c r="C225" s="179" t="s">
        <v>983</v>
      </c>
      <c r="D225" s="179" t="s">
        <v>440</v>
      </c>
      <c r="E225" s="180" t="s">
        <v>4414</v>
      </c>
      <c r="F225" s="181" t="s">
        <v>4415</v>
      </c>
      <c r="G225" s="182" t="s">
        <v>504</v>
      </c>
      <c r="H225" s="183">
        <v>6</v>
      </c>
      <c r="I225" s="184"/>
      <c r="J225" s="185">
        <f>ROUND(I225*H225,2)</f>
        <v>0</v>
      </c>
      <c r="K225" s="181" t="s">
        <v>19</v>
      </c>
      <c r="L225" s="186"/>
      <c r="M225" s="187" t="s">
        <v>19</v>
      </c>
      <c r="N225" s="188" t="s">
        <v>49</v>
      </c>
      <c r="P225" s="143">
        <f>O225*H225</f>
        <v>0</v>
      </c>
      <c r="Q225" s="143">
        <v>0</v>
      </c>
      <c r="R225" s="143">
        <f>Q225*H225</f>
        <v>0</v>
      </c>
      <c r="S225" s="143">
        <v>0</v>
      </c>
      <c r="T225" s="144">
        <f>S225*H225</f>
        <v>0</v>
      </c>
      <c r="AR225" s="145" t="s">
        <v>558</v>
      </c>
      <c r="AT225" s="145" t="s">
        <v>440</v>
      </c>
      <c r="AU225" s="145" t="s">
        <v>90</v>
      </c>
      <c r="AY225" s="18" t="s">
        <v>358</v>
      </c>
      <c r="BE225" s="146">
        <f>IF(N225="základní",J225,0)</f>
        <v>0</v>
      </c>
      <c r="BF225" s="146">
        <f>IF(N225="snížená",J225,0)</f>
        <v>0</v>
      </c>
      <c r="BG225" s="146">
        <f>IF(N225="zákl. přenesená",J225,0)</f>
        <v>0</v>
      </c>
      <c r="BH225" s="146">
        <f>IF(N225="sníž. přenesená",J225,0)</f>
        <v>0</v>
      </c>
      <c r="BI225" s="146">
        <f>IF(N225="nulová",J225,0)</f>
        <v>0</v>
      </c>
      <c r="BJ225" s="18" t="s">
        <v>90</v>
      </c>
      <c r="BK225" s="146">
        <f>ROUND(I225*H225,2)</f>
        <v>0</v>
      </c>
      <c r="BL225" s="18" t="s">
        <v>454</v>
      </c>
      <c r="BM225" s="145" t="s">
        <v>7163</v>
      </c>
    </row>
    <row r="226" spans="2:65" s="1" customFormat="1" ht="24.2" customHeight="1">
      <c r="B226" s="33"/>
      <c r="C226" s="134" t="s">
        <v>989</v>
      </c>
      <c r="D226" s="134" t="s">
        <v>360</v>
      </c>
      <c r="E226" s="135" t="s">
        <v>4417</v>
      </c>
      <c r="F226" s="136" t="s">
        <v>4418</v>
      </c>
      <c r="G226" s="137" t="s">
        <v>504</v>
      </c>
      <c r="H226" s="138">
        <v>9</v>
      </c>
      <c r="I226" s="139"/>
      <c r="J226" s="140">
        <f>ROUND(I226*H226,2)</f>
        <v>0</v>
      </c>
      <c r="K226" s="136" t="s">
        <v>363</v>
      </c>
      <c r="L226" s="33"/>
      <c r="M226" s="141" t="s">
        <v>19</v>
      </c>
      <c r="N226" s="142" t="s">
        <v>49</v>
      </c>
      <c r="P226" s="143">
        <f>O226*H226</f>
        <v>0</v>
      </c>
      <c r="Q226" s="143">
        <v>0</v>
      </c>
      <c r="R226" s="143">
        <f>Q226*H226</f>
        <v>0</v>
      </c>
      <c r="S226" s="143">
        <v>0</v>
      </c>
      <c r="T226" s="144">
        <f>S226*H226</f>
        <v>0</v>
      </c>
      <c r="AR226" s="145" t="s">
        <v>454</v>
      </c>
      <c r="AT226" s="145" t="s">
        <v>360</v>
      </c>
      <c r="AU226" s="145" t="s">
        <v>90</v>
      </c>
      <c r="AY226" s="18" t="s">
        <v>358</v>
      </c>
      <c r="BE226" s="146">
        <f>IF(N226="základní",J226,0)</f>
        <v>0</v>
      </c>
      <c r="BF226" s="146">
        <f>IF(N226="snížená",J226,0)</f>
        <v>0</v>
      </c>
      <c r="BG226" s="146">
        <f>IF(N226="zákl. přenesená",J226,0)</f>
        <v>0</v>
      </c>
      <c r="BH226" s="146">
        <f>IF(N226="sníž. přenesená",J226,0)</f>
        <v>0</v>
      </c>
      <c r="BI226" s="146">
        <f>IF(N226="nulová",J226,0)</f>
        <v>0</v>
      </c>
      <c r="BJ226" s="18" t="s">
        <v>90</v>
      </c>
      <c r="BK226" s="146">
        <f>ROUND(I226*H226,2)</f>
        <v>0</v>
      </c>
      <c r="BL226" s="18" t="s">
        <v>454</v>
      </c>
      <c r="BM226" s="145" t="s">
        <v>7164</v>
      </c>
    </row>
    <row r="227" spans="2:65" s="1" customFormat="1" ht="11.25">
      <c r="B227" s="33"/>
      <c r="D227" s="147" t="s">
        <v>366</v>
      </c>
      <c r="F227" s="148" t="s">
        <v>4420</v>
      </c>
      <c r="I227" s="149"/>
      <c r="L227" s="33"/>
      <c r="M227" s="150"/>
      <c r="T227" s="54"/>
      <c r="AT227" s="18" t="s">
        <v>366</v>
      </c>
      <c r="AU227" s="18" t="s">
        <v>90</v>
      </c>
    </row>
    <row r="228" spans="2:65" s="1" customFormat="1" ht="16.5" customHeight="1">
      <c r="B228" s="33"/>
      <c r="C228" s="179" t="s">
        <v>995</v>
      </c>
      <c r="D228" s="179" t="s">
        <v>440</v>
      </c>
      <c r="E228" s="180" t="s">
        <v>4421</v>
      </c>
      <c r="F228" s="181" t="s">
        <v>4422</v>
      </c>
      <c r="G228" s="182" t="s">
        <v>504</v>
      </c>
      <c r="H228" s="183">
        <v>6</v>
      </c>
      <c r="I228" s="184"/>
      <c r="J228" s="185">
        <f>ROUND(I228*H228,2)</f>
        <v>0</v>
      </c>
      <c r="K228" s="181" t="s">
        <v>19</v>
      </c>
      <c r="L228" s="186"/>
      <c r="M228" s="187" t="s">
        <v>19</v>
      </c>
      <c r="N228" s="188" t="s">
        <v>49</v>
      </c>
      <c r="P228" s="143">
        <f>O228*H228</f>
        <v>0</v>
      </c>
      <c r="Q228" s="143">
        <v>0</v>
      </c>
      <c r="R228" s="143">
        <f>Q228*H228</f>
        <v>0</v>
      </c>
      <c r="S228" s="143">
        <v>0</v>
      </c>
      <c r="T228" s="144">
        <f>S228*H228</f>
        <v>0</v>
      </c>
      <c r="AR228" s="145" t="s">
        <v>558</v>
      </c>
      <c r="AT228" s="145" t="s">
        <v>440</v>
      </c>
      <c r="AU228" s="145" t="s">
        <v>90</v>
      </c>
      <c r="AY228" s="18" t="s">
        <v>358</v>
      </c>
      <c r="BE228" s="146">
        <f>IF(N228="základní",J228,0)</f>
        <v>0</v>
      </c>
      <c r="BF228" s="146">
        <f>IF(N228="snížená",J228,0)</f>
        <v>0</v>
      </c>
      <c r="BG228" s="146">
        <f>IF(N228="zákl. přenesená",J228,0)</f>
        <v>0</v>
      </c>
      <c r="BH228" s="146">
        <f>IF(N228="sníž. přenesená",J228,0)</f>
        <v>0</v>
      </c>
      <c r="BI228" s="146">
        <f>IF(N228="nulová",J228,0)</f>
        <v>0</v>
      </c>
      <c r="BJ228" s="18" t="s">
        <v>90</v>
      </c>
      <c r="BK228" s="146">
        <f>ROUND(I228*H228,2)</f>
        <v>0</v>
      </c>
      <c r="BL228" s="18" t="s">
        <v>454</v>
      </c>
      <c r="BM228" s="145" t="s">
        <v>7165</v>
      </c>
    </row>
    <row r="229" spans="2:65" s="1" customFormat="1" ht="16.5" customHeight="1">
      <c r="B229" s="33"/>
      <c r="C229" s="179" t="s">
        <v>1000</v>
      </c>
      <c r="D229" s="179" t="s">
        <v>440</v>
      </c>
      <c r="E229" s="180" t="s">
        <v>4424</v>
      </c>
      <c r="F229" s="181" t="s">
        <v>4425</v>
      </c>
      <c r="G229" s="182" t="s">
        <v>504</v>
      </c>
      <c r="H229" s="183">
        <v>3</v>
      </c>
      <c r="I229" s="184"/>
      <c r="J229" s="185">
        <f>ROUND(I229*H229,2)</f>
        <v>0</v>
      </c>
      <c r="K229" s="181" t="s">
        <v>19</v>
      </c>
      <c r="L229" s="186"/>
      <c r="M229" s="187" t="s">
        <v>19</v>
      </c>
      <c r="N229" s="188" t="s">
        <v>49</v>
      </c>
      <c r="P229" s="143">
        <f>O229*H229</f>
        <v>0</v>
      </c>
      <c r="Q229" s="143">
        <v>0</v>
      </c>
      <c r="R229" s="143">
        <f>Q229*H229</f>
        <v>0</v>
      </c>
      <c r="S229" s="143">
        <v>0</v>
      </c>
      <c r="T229" s="144">
        <f>S229*H229</f>
        <v>0</v>
      </c>
      <c r="AR229" s="145" t="s">
        <v>558</v>
      </c>
      <c r="AT229" s="145" t="s">
        <v>440</v>
      </c>
      <c r="AU229" s="145" t="s">
        <v>90</v>
      </c>
      <c r="AY229" s="18" t="s">
        <v>358</v>
      </c>
      <c r="BE229" s="146">
        <f>IF(N229="základní",J229,0)</f>
        <v>0</v>
      </c>
      <c r="BF229" s="146">
        <f>IF(N229="snížená",J229,0)</f>
        <v>0</v>
      </c>
      <c r="BG229" s="146">
        <f>IF(N229="zákl. přenesená",J229,0)</f>
        <v>0</v>
      </c>
      <c r="BH229" s="146">
        <f>IF(N229="sníž. přenesená",J229,0)</f>
        <v>0</v>
      </c>
      <c r="BI229" s="146">
        <f>IF(N229="nulová",J229,0)</f>
        <v>0</v>
      </c>
      <c r="BJ229" s="18" t="s">
        <v>90</v>
      </c>
      <c r="BK229" s="146">
        <f>ROUND(I229*H229,2)</f>
        <v>0</v>
      </c>
      <c r="BL229" s="18" t="s">
        <v>454</v>
      </c>
      <c r="BM229" s="145" t="s">
        <v>7166</v>
      </c>
    </row>
    <row r="230" spans="2:65" s="1" customFormat="1" ht="24.2" customHeight="1">
      <c r="B230" s="33"/>
      <c r="C230" s="134" t="s">
        <v>1006</v>
      </c>
      <c r="D230" s="134" t="s">
        <v>360</v>
      </c>
      <c r="E230" s="135" t="s">
        <v>4427</v>
      </c>
      <c r="F230" s="136" t="s">
        <v>4428</v>
      </c>
      <c r="G230" s="137" t="s">
        <v>504</v>
      </c>
      <c r="H230" s="138">
        <v>6</v>
      </c>
      <c r="I230" s="139"/>
      <c r="J230" s="140">
        <f>ROUND(I230*H230,2)</f>
        <v>0</v>
      </c>
      <c r="K230" s="136" t="s">
        <v>363</v>
      </c>
      <c r="L230" s="33"/>
      <c r="M230" s="141" t="s">
        <v>19</v>
      </c>
      <c r="N230" s="142" t="s">
        <v>49</v>
      </c>
      <c r="P230" s="143">
        <f>O230*H230</f>
        <v>0</v>
      </c>
      <c r="Q230" s="143">
        <v>0</v>
      </c>
      <c r="R230" s="143">
        <f>Q230*H230</f>
        <v>0</v>
      </c>
      <c r="S230" s="143">
        <v>0</v>
      </c>
      <c r="T230" s="144">
        <f>S230*H230</f>
        <v>0</v>
      </c>
      <c r="AR230" s="145" t="s">
        <v>454</v>
      </c>
      <c r="AT230" s="145" t="s">
        <v>360</v>
      </c>
      <c r="AU230" s="145" t="s">
        <v>90</v>
      </c>
      <c r="AY230" s="18" t="s">
        <v>358</v>
      </c>
      <c r="BE230" s="146">
        <f>IF(N230="základní",J230,0)</f>
        <v>0</v>
      </c>
      <c r="BF230" s="146">
        <f>IF(N230="snížená",J230,0)</f>
        <v>0</v>
      </c>
      <c r="BG230" s="146">
        <f>IF(N230="zákl. přenesená",J230,0)</f>
        <v>0</v>
      </c>
      <c r="BH230" s="146">
        <f>IF(N230="sníž. přenesená",J230,0)</f>
        <v>0</v>
      </c>
      <c r="BI230" s="146">
        <f>IF(N230="nulová",J230,0)</f>
        <v>0</v>
      </c>
      <c r="BJ230" s="18" t="s">
        <v>90</v>
      </c>
      <c r="BK230" s="146">
        <f>ROUND(I230*H230,2)</f>
        <v>0</v>
      </c>
      <c r="BL230" s="18" t="s">
        <v>454</v>
      </c>
      <c r="BM230" s="145" t="s">
        <v>7167</v>
      </c>
    </row>
    <row r="231" spans="2:65" s="1" customFormat="1" ht="11.25">
      <c r="B231" s="33"/>
      <c r="D231" s="147" t="s">
        <v>366</v>
      </c>
      <c r="F231" s="148" t="s">
        <v>4430</v>
      </c>
      <c r="I231" s="149"/>
      <c r="L231" s="33"/>
      <c r="M231" s="150"/>
      <c r="T231" s="54"/>
      <c r="AT231" s="18" t="s">
        <v>366</v>
      </c>
      <c r="AU231" s="18" t="s">
        <v>90</v>
      </c>
    </row>
    <row r="232" spans="2:65" s="1" customFormat="1" ht="21.75" customHeight="1">
      <c r="B232" s="33"/>
      <c r="C232" s="179" t="s">
        <v>1011</v>
      </c>
      <c r="D232" s="179" t="s">
        <v>440</v>
      </c>
      <c r="E232" s="180" t="s">
        <v>4431</v>
      </c>
      <c r="F232" s="181" t="s">
        <v>4432</v>
      </c>
      <c r="G232" s="182" t="s">
        <v>504</v>
      </c>
      <c r="H232" s="183">
        <v>6</v>
      </c>
      <c r="I232" s="184"/>
      <c r="J232" s="185">
        <f>ROUND(I232*H232,2)</f>
        <v>0</v>
      </c>
      <c r="K232" s="181" t="s">
        <v>363</v>
      </c>
      <c r="L232" s="186"/>
      <c r="M232" s="187" t="s">
        <v>19</v>
      </c>
      <c r="N232" s="188" t="s">
        <v>49</v>
      </c>
      <c r="P232" s="143">
        <f>O232*H232</f>
        <v>0</v>
      </c>
      <c r="Q232" s="143">
        <v>4.1999999999999997E-3</v>
      </c>
      <c r="R232" s="143">
        <f>Q232*H232</f>
        <v>2.52E-2</v>
      </c>
      <c r="S232" s="143">
        <v>0</v>
      </c>
      <c r="T232" s="144">
        <f>S232*H232</f>
        <v>0</v>
      </c>
      <c r="AR232" s="145" t="s">
        <v>558</v>
      </c>
      <c r="AT232" s="145" t="s">
        <v>440</v>
      </c>
      <c r="AU232" s="145" t="s">
        <v>90</v>
      </c>
      <c r="AY232" s="18" t="s">
        <v>358</v>
      </c>
      <c r="BE232" s="146">
        <f>IF(N232="základní",J232,0)</f>
        <v>0</v>
      </c>
      <c r="BF232" s="146">
        <f>IF(N232="snížená",J232,0)</f>
        <v>0</v>
      </c>
      <c r="BG232" s="146">
        <f>IF(N232="zákl. přenesená",J232,0)</f>
        <v>0</v>
      </c>
      <c r="BH232" s="146">
        <f>IF(N232="sníž. přenesená",J232,0)</f>
        <v>0</v>
      </c>
      <c r="BI232" s="146">
        <f>IF(N232="nulová",J232,0)</f>
        <v>0</v>
      </c>
      <c r="BJ232" s="18" t="s">
        <v>90</v>
      </c>
      <c r="BK232" s="146">
        <f>ROUND(I232*H232,2)</f>
        <v>0</v>
      </c>
      <c r="BL232" s="18" t="s">
        <v>454</v>
      </c>
      <c r="BM232" s="145" t="s">
        <v>7168</v>
      </c>
    </row>
    <row r="233" spans="2:65" s="1" customFormat="1" ht="24.2" customHeight="1">
      <c r="B233" s="33"/>
      <c r="C233" s="134" t="s">
        <v>1016</v>
      </c>
      <c r="D233" s="134" t="s">
        <v>360</v>
      </c>
      <c r="E233" s="135" t="s">
        <v>4434</v>
      </c>
      <c r="F233" s="136" t="s">
        <v>4435</v>
      </c>
      <c r="G233" s="137" t="s">
        <v>504</v>
      </c>
      <c r="H233" s="138">
        <v>6</v>
      </c>
      <c r="I233" s="139"/>
      <c r="J233" s="140">
        <f>ROUND(I233*H233,2)</f>
        <v>0</v>
      </c>
      <c r="K233" s="136" t="s">
        <v>363</v>
      </c>
      <c r="L233" s="33"/>
      <c r="M233" s="141" t="s">
        <v>19</v>
      </c>
      <c r="N233" s="142" t="s">
        <v>49</v>
      </c>
      <c r="P233" s="143">
        <f>O233*H233</f>
        <v>0</v>
      </c>
      <c r="Q233" s="143">
        <v>0</v>
      </c>
      <c r="R233" s="143">
        <f>Q233*H233</f>
        <v>0</v>
      </c>
      <c r="S233" s="143">
        <v>0</v>
      </c>
      <c r="T233" s="144">
        <f>S233*H233</f>
        <v>0</v>
      </c>
      <c r="AR233" s="145" t="s">
        <v>454</v>
      </c>
      <c r="AT233" s="145" t="s">
        <v>360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454</v>
      </c>
      <c r="BM233" s="145" t="s">
        <v>7169</v>
      </c>
    </row>
    <row r="234" spans="2:65" s="1" customFormat="1" ht="11.25">
      <c r="B234" s="33"/>
      <c r="D234" s="147" t="s">
        <v>366</v>
      </c>
      <c r="F234" s="148" t="s">
        <v>4437</v>
      </c>
      <c r="I234" s="149"/>
      <c r="L234" s="33"/>
      <c r="M234" s="150"/>
      <c r="T234" s="54"/>
      <c r="AT234" s="18" t="s">
        <v>366</v>
      </c>
      <c r="AU234" s="18" t="s">
        <v>90</v>
      </c>
    </row>
    <row r="235" spans="2:65" s="1" customFormat="1" ht="16.5" customHeight="1">
      <c r="B235" s="33"/>
      <c r="C235" s="179" t="s">
        <v>1021</v>
      </c>
      <c r="D235" s="179" t="s">
        <v>440</v>
      </c>
      <c r="E235" s="180" t="s">
        <v>4438</v>
      </c>
      <c r="F235" s="181" t="s">
        <v>4439</v>
      </c>
      <c r="G235" s="182" t="s">
        <v>504</v>
      </c>
      <c r="H235" s="183">
        <v>6</v>
      </c>
      <c r="I235" s="184"/>
      <c r="J235" s="185">
        <f>ROUND(I235*H235,2)</f>
        <v>0</v>
      </c>
      <c r="K235" s="181" t="s">
        <v>363</v>
      </c>
      <c r="L235" s="186"/>
      <c r="M235" s="187" t="s">
        <v>19</v>
      </c>
      <c r="N235" s="188" t="s">
        <v>49</v>
      </c>
      <c r="P235" s="143">
        <f>O235*H235</f>
        <v>0</v>
      </c>
      <c r="Q235" s="143">
        <v>0</v>
      </c>
      <c r="R235" s="143">
        <f>Q235*H235</f>
        <v>0</v>
      </c>
      <c r="S235" s="143">
        <v>0</v>
      </c>
      <c r="T235" s="144">
        <f>S235*H235</f>
        <v>0</v>
      </c>
      <c r="AR235" s="145" t="s">
        <v>558</v>
      </c>
      <c r="AT235" s="145" t="s">
        <v>440</v>
      </c>
      <c r="AU235" s="145" t="s">
        <v>90</v>
      </c>
      <c r="AY235" s="18" t="s">
        <v>358</v>
      </c>
      <c r="BE235" s="146">
        <f>IF(N235="základní",J235,0)</f>
        <v>0</v>
      </c>
      <c r="BF235" s="146">
        <f>IF(N235="snížená",J235,0)</f>
        <v>0</v>
      </c>
      <c r="BG235" s="146">
        <f>IF(N235="zákl. přenesená",J235,0)</f>
        <v>0</v>
      </c>
      <c r="BH235" s="146">
        <f>IF(N235="sníž. přenesená",J235,0)</f>
        <v>0</v>
      </c>
      <c r="BI235" s="146">
        <f>IF(N235="nulová",J235,0)</f>
        <v>0</v>
      </c>
      <c r="BJ235" s="18" t="s">
        <v>90</v>
      </c>
      <c r="BK235" s="146">
        <f>ROUND(I235*H235,2)</f>
        <v>0</v>
      </c>
      <c r="BL235" s="18" t="s">
        <v>454</v>
      </c>
      <c r="BM235" s="145" t="s">
        <v>7170</v>
      </c>
    </row>
    <row r="236" spans="2:65" s="1" customFormat="1" ht="16.5" customHeight="1">
      <c r="B236" s="33"/>
      <c r="C236" s="134" t="s">
        <v>1027</v>
      </c>
      <c r="D236" s="134" t="s">
        <v>360</v>
      </c>
      <c r="E236" s="135" t="s">
        <v>4441</v>
      </c>
      <c r="F236" s="136" t="s">
        <v>4442</v>
      </c>
      <c r="G236" s="137" t="s">
        <v>504</v>
      </c>
      <c r="H236" s="138">
        <v>54</v>
      </c>
      <c r="I236" s="139"/>
      <c r="J236" s="140">
        <f>ROUND(I236*H236,2)</f>
        <v>0</v>
      </c>
      <c r="K236" s="136" t="s">
        <v>363</v>
      </c>
      <c r="L236" s="33"/>
      <c r="M236" s="141" t="s">
        <v>19</v>
      </c>
      <c r="N236" s="142" t="s">
        <v>49</v>
      </c>
      <c r="P236" s="143">
        <f>O236*H236</f>
        <v>0</v>
      </c>
      <c r="Q236" s="143">
        <v>0</v>
      </c>
      <c r="R236" s="143">
        <f>Q236*H236</f>
        <v>0</v>
      </c>
      <c r="S236" s="143">
        <v>0</v>
      </c>
      <c r="T236" s="144">
        <f>S236*H236</f>
        <v>0</v>
      </c>
      <c r="AR236" s="145" t="s">
        <v>454</v>
      </c>
      <c r="AT236" s="145" t="s">
        <v>360</v>
      </c>
      <c r="AU236" s="145" t="s">
        <v>90</v>
      </c>
      <c r="AY236" s="18" t="s">
        <v>358</v>
      </c>
      <c r="BE236" s="146">
        <f>IF(N236="základní",J236,0)</f>
        <v>0</v>
      </c>
      <c r="BF236" s="146">
        <f>IF(N236="snížená",J236,0)</f>
        <v>0</v>
      </c>
      <c r="BG236" s="146">
        <f>IF(N236="zákl. přenesená",J236,0)</f>
        <v>0</v>
      </c>
      <c r="BH236" s="146">
        <f>IF(N236="sníž. přenesená",J236,0)</f>
        <v>0</v>
      </c>
      <c r="BI236" s="146">
        <f>IF(N236="nulová",J236,0)</f>
        <v>0</v>
      </c>
      <c r="BJ236" s="18" t="s">
        <v>90</v>
      </c>
      <c r="BK236" s="146">
        <f>ROUND(I236*H236,2)</f>
        <v>0</v>
      </c>
      <c r="BL236" s="18" t="s">
        <v>454</v>
      </c>
      <c r="BM236" s="145" t="s">
        <v>7171</v>
      </c>
    </row>
    <row r="237" spans="2:65" s="1" customFormat="1" ht="11.25">
      <c r="B237" s="33"/>
      <c r="D237" s="147" t="s">
        <v>366</v>
      </c>
      <c r="F237" s="148" t="s">
        <v>4444</v>
      </c>
      <c r="I237" s="149"/>
      <c r="L237" s="33"/>
      <c r="M237" s="150"/>
      <c r="T237" s="54"/>
      <c r="AT237" s="18" t="s">
        <v>366</v>
      </c>
      <c r="AU237" s="18" t="s">
        <v>90</v>
      </c>
    </row>
    <row r="238" spans="2:65" s="1" customFormat="1" ht="21.75" customHeight="1">
      <c r="B238" s="33"/>
      <c r="C238" s="179" t="s">
        <v>1032</v>
      </c>
      <c r="D238" s="179" t="s">
        <v>440</v>
      </c>
      <c r="E238" s="180" t="s">
        <v>4445</v>
      </c>
      <c r="F238" s="181" t="s">
        <v>4446</v>
      </c>
      <c r="G238" s="182" t="s">
        <v>504</v>
      </c>
      <c r="H238" s="183">
        <v>54</v>
      </c>
      <c r="I238" s="184"/>
      <c r="J238" s="185">
        <f>ROUND(I238*H238,2)</f>
        <v>0</v>
      </c>
      <c r="K238" s="181" t="s">
        <v>363</v>
      </c>
      <c r="L238" s="186"/>
      <c r="M238" s="187" t="s">
        <v>19</v>
      </c>
      <c r="N238" s="188" t="s">
        <v>49</v>
      </c>
      <c r="P238" s="143">
        <f>O238*H238</f>
        <v>0</v>
      </c>
      <c r="Q238" s="143">
        <v>2.2000000000000001E-3</v>
      </c>
      <c r="R238" s="143">
        <f>Q238*H238</f>
        <v>0.1188</v>
      </c>
      <c r="S238" s="143">
        <v>0</v>
      </c>
      <c r="T238" s="144">
        <f>S238*H238</f>
        <v>0</v>
      </c>
      <c r="AR238" s="145" t="s">
        <v>558</v>
      </c>
      <c r="AT238" s="145" t="s">
        <v>440</v>
      </c>
      <c r="AU238" s="145" t="s">
        <v>90</v>
      </c>
      <c r="AY238" s="18" t="s">
        <v>358</v>
      </c>
      <c r="BE238" s="146">
        <f>IF(N238="základní",J238,0)</f>
        <v>0</v>
      </c>
      <c r="BF238" s="146">
        <f>IF(N238="snížená",J238,0)</f>
        <v>0</v>
      </c>
      <c r="BG238" s="146">
        <f>IF(N238="zákl. přenesená",J238,0)</f>
        <v>0</v>
      </c>
      <c r="BH238" s="146">
        <f>IF(N238="sníž. přenesená",J238,0)</f>
        <v>0</v>
      </c>
      <c r="BI238" s="146">
        <f>IF(N238="nulová",J238,0)</f>
        <v>0</v>
      </c>
      <c r="BJ238" s="18" t="s">
        <v>90</v>
      </c>
      <c r="BK238" s="146">
        <f>ROUND(I238*H238,2)</f>
        <v>0</v>
      </c>
      <c r="BL238" s="18" t="s">
        <v>454</v>
      </c>
      <c r="BM238" s="145" t="s">
        <v>7172</v>
      </c>
    </row>
    <row r="239" spans="2:65" s="1" customFormat="1" ht="16.5" customHeight="1">
      <c r="B239" s="33"/>
      <c r="C239" s="134" t="s">
        <v>1037</v>
      </c>
      <c r="D239" s="134" t="s">
        <v>360</v>
      </c>
      <c r="E239" s="135" t="s">
        <v>7173</v>
      </c>
      <c r="F239" s="136" t="s">
        <v>7174</v>
      </c>
      <c r="G239" s="137" t="s">
        <v>504</v>
      </c>
      <c r="H239" s="138">
        <v>3</v>
      </c>
      <c r="I239" s="139"/>
      <c r="J239" s="140">
        <f>ROUND(I239*H239,2)</f>
        <v>0</v>
      </c>
      <c r="K239" s="136" t="s">
        <v>363</v>
      </c>
      <c r="L239" s="33"/>
      <c r="M239" s="141" t="s">
        <v>19</v>
      </c>
      <c r="N239" s="142" t="s">
        <v>49</v>
      </c>
      <c r="P239" s="143">
        <f>O239*H239</f>
        <v>0</v>
      </c>
      <c r="Q239" s="143">
        <v>0</v>
      </c>
      <c r="R239" s="143">
        <f>Q239*H239</f>
        <v>0</v>
      </c>
      <c r="S239" s="143">
        <v>0</v>
      </c>
      <c r="T239" s="144">
        <f>S239*H239</f>
        <v>0</v>
      </c>
      <c r="AR239" s="145" t="s">
        <v>454</v>
      </c>
      <c r="AT239" s="145" t="s">
        <v>360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454</v>
      </c>
      <c r="BM239" s="145" t="s">
        <v>7175</v>
      </c>
    </row>
    <row r="240" spans="2:65" s="1" customFormat="1" ht="11.25">
      <c r="B240" s="33"/>
      <c r="D240" s="147" t="s">
        <v>366</v>
      </c>
      <c r="F240" s="148" t="s">
        <v>7176</v>
      </c>
      <c r="I240" s="149"/>
      <c r="L240" s="33"/>
      <c r="M240" s="150"/>
      <c r="T240" s="54"/>
      <c r="AT240" s="18" t="s">
        <v>366</v>
      </c>
      <c r="AU240" s="18" t="s">
        <v>90</v>
      </c>
    </row>
    <row r="241" spans="2:65" s="1" customFormat="1" ht="16.5" customHeight="1">
      <c r="B241" s="33"/>
      <c r="C241" s="179" t="s">
        <v>1045</v>
      </c>
      <c r="D241" s="179" t="s">
        <v>440</v>
      </c>
      <c r="E241" s="180" t="s">
        <v>4665</v>
      </c>
      <c r="F241" s="181" t="s">
        <v>7177</v>
      </c>
      <c r="G241" s="182" t="s">
        <v>504</v>
      </c>
      <c r="H241" s="183">
        <v>3</v>
      </c>
      <c r="I241" s="184"/>
      <c r="J241" s="185">
        <f>ROUND(I241*H241,2)</f>
        <v>0</v>
      </c>
      <c r="K241" s="181" t="s">
        <v>19</v>
      </c>
      <c r="L241" s="186"/>
      <c r="M241" s="187" t="s">
        <v>19</v>
      </c>
      <c r="N241" s="188" t="s">
        <v>49</v>
      </c>
      <c r="P241" s="143">
        <f>O241*H241</f>
        <v>0</v>
      </c>
      <c r="Q241" s="143">
        <v>0</v>
      </c>
      <c r="R241" s="143">
        <f>Q241*H241</f>
        <v>0</v>
      </c>
      <c r="S241" s="143">
        <v>0</v>
      </c>
      <c r="T241" s="144">
        <f>S241*H241</f>
        <v>0</v>
      </c>
      <c r="AR241" s="145" t="s">
        <v>558</v>
      </c>
      <c r="AT241" s="145" t="s">
        <v>440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454</v>
      </c>
      <c r="BM241" s="145" t="s">
        <v>7178</v>
      </c>
    </row>
    <row r="242" spans="2:65" s="1" customFormat="1" ht="24.2" customHeight="1">
      <c r="B242" s="33"/>
      <c r="C242" s="134" t="s">
        <v>1048</v>
      </c>
      <c r="D242" s="134" t="s">
        <v>360</v>
      </c>
      <c r="E242" s="135" t="s">
        <v>4448</v>
      </c>
      <c r="F242" s="136" t="s">
        <v>4449</v>
      </c>
      <c r="G242" s="137" t="s">
        <v>504</v>
      </c>
      <c r="H242" s="138">
        <v>3</v>
      </c>
      <c r="I242" s="139"/>
      <c r="J242" s="140">
        <f>ROUND(I242*H242,2)</f>
        <v>0</v>
      </c>
      <c r="K242" s="136" t="s">
        <v>363</v>
      </c>
      <c r="L242" s="33"/>
      <c r="M242" s="141" t="s">
        <v>19</v>
      </c>
      <c r="N242" s="142" t="s">
        <v>49</v>
      </c>
      <c r="P242" s="143">
        <f>O242*H242</f>
        <v>0</v>
      </c>
      <c r="Q242" s="143">
        <v>0</v>
      </c>
      <c r="R242" s="143">
        <f>Q242*H242</f>
        <v>0</v>
      </c>
      <c r="S242" s="143">
        <v>0</v>
      </c>
      <c r="T242" s="144">
        <f>S242*H242</f>
        <v>0</v>
      </c>
      <c r="AR242" s="145" t="s">
        <v>454</v>
      </c>
      <c r="AT242" s="145" t="s">
        <v>360</v>
      </c>
      <c r="AU242" s="145" t="s">
        <v>90</v>
      </c>
      <c r="AY242" s="18" t="s">
        <v>358</v>
      </c>
      <c r="BE242" s="146">
        <f>IF(N242="základní",J242,0)</f>
        <v>0</v>
      </c>
      <c r="BF242" s="146">
        <f>IF(N242="snížená",J242,0)</f>
        <v>0</v>
      </c>
      <c r="BG242" s="146">
        <f>IF(N242="zákl. přenesená",J242,0)</f>
        <v>0</v>
      </c>
      <c r="BH242" s="146">
        <f>IF(N242="sníž. přenesená",J242,0)</f>
        <v>0</v>
      </c>
      <c r="BI242" s="146">
        <f>IF(N242="nulová",J242,0)</f>
        <v>0</v>
      </c>
      <c r="BJ242" s="18" t="s">
        <v>90</v>
      </c>
      <c r="BK242" s="146">
        <f>ROUND(I242*H242,2)</f>
        <v>0</v>
      </c>
      <c r="BL242" s="18" t="s">
        <v>454</v>
      </c>
      <c r="BM242" s="145" t="s">
        <v>7179</v>
      </c>
    </row>
    <row r="243" spans="2:65" s="1" customFormat="1" ht="11.25">
      <c r="B243" s="33"/>
      <c r="D243" s="147" t="s">
        <v>366</v>
      </c>
      <c r="F243" s="148" t="s">
        <v>4451</v>
      </c>
      <c r="I243" s="149"/>
      <c r="L243" s="33"/>
      <c r="M243" s="150"/>
      <c r="T243" s="54"/>
      <c r="AT243" s="18" t="s">
        <v>366</v>
      </c>
      <c r="AU243" s="18" t="s">
        <v>90</v>
      </c>
    </row>
    <row r="244" spans="2:65" s="1" customFormat="1" ht="16.5" customHeight="1">
      <c r="B244" s="33"/>
      <c r="C244" s="179" t="s">
        <v>1053</v>
      </c>
      <c r="D244" s="179" t="s">
        <v>440</v>
      </c>
      <c r="E244" s="180" t="s">
        <v>4455</v>
      </c>
      <c r="F244" s="181" t="s">
        <v>4453</v>
      </c>
      <c r="G244" s="182" t="s">
        <v>504</v>
      </c>
      <c r="H244" s="183">
        <v>3</v>
      </c>
      <c r="I244" s="184"/>
      <c r="J244" s="185">
        <f>ROUND(I244*H244,2)</f>
        <v>0</v>
      </c>
      <c r="K244" s="181" t="s">
        <v>19</v>
      </c>
      <c r="L244" s="186"/>
      <c r="M244" s="187" t="s">
        <v>19</v>
      </c>
      <c r="N244" s="188" t="s">
        <v>49</v>
      </c>
      <c r="P244" s="143">
        <f>O244*H244</f>
        <v>0</v>
      </c>
      <c r="Q244" s="143">
        <v>0</v>
      </c>
      <c r="R244" s="143">
        <f>Q244*H244</f>
        <v>0</v>
      </c>
      <c r="S244" s="143">
        <v>0</v>
      </c>
      <c r="T244" s="144">
        <f>S244*H244</f>
        <v>0</v>
      </c>
      <c r="AR244" s="145" t="s">
        <v>558</v>
      </c>
      <c r="AT244" s="145" t="s">
        <v>440</v>
      </c>
      <c r="AU244" s="145" t="s">
        <v>90</v>
      </c>
      <c r="AY244" s="18" t="s">
        <v>358</v>
      </c>
      <c r="BE244" s="146">
        <f>IF(N244="základní",J244,0)</f>
        <v>0</v>
      </c>
      <c r="BF244" s="146">
        <f>IF(N244="snížená",J244,0)</f>
        <v>0</v>
      </c>
      <c r="BG244" s="146">
        <f>IF(N244="zákl. přenesená",J244,0)</f>
        <v>0</v>
      </c>
      <c r="BH244" s="146">
        <f>IF(N244="sníž. přenesená",J244,0)</f>
        <v>0</v>
      </c>
      <c r="BI244" s="146">
        <f>IF(N244="nulová",J244,0)</f>
        <v>0</v>
      </c>
      <c r="BJ244" s="18" t="s">
        <v>90</v>
      </c>
      <c r="BK244" s="146">
        <f>ROUND(I244*H244,2)</f>
        <v>0</v>
      </c>
      <c r="BL244" s="18" t="s">
        <v>454</v>
      </c>
      <c r="BM244" s="145" t="s">
        <v>7180</v>
      </c>
    </row>
    <row r="245" spans="2:65" s="1" customFormat="1" ht="44.25" customHeight="1">
      <c r="B245" s="33"/>
      <c r="C245" s="134" t="s">
        <v>1058</v>
      </c>
      <c r="D245" s="134" t="s">
        <v>360</v>
      </c>
      <c r="E245" s="135" t="s">
        <v>4458</v>
      </c>
      <c r="F245" s="136" t="s">
        <v>4459</v>
      </c>
      <c r="G245" s="137" t="s">
        <v>504</v>
      </c>
      <c r="H245" s="138">
        <v>1</v>
      </c>
      <c r="I245" s="139"/>
      <c r="J245" s="140">
        <f>ROUND(I245*H245,2)</f>
        <v>0</v>
      </c>
      <c r="K245" s="136" t="s">
        <v>363</v>
      </c>
      <c r="L245" s="33"/>
      <c r="M245" s="141" t="s">
        <v>19</v>
      </c>
      <c r="N245" s="142" t="s">
        <v>49</v>
      </c>
      <c r="P245" s="143">
        <f>O245*H245</f>
        <v>0</v>
      </c>
      <c r="Q245" s="143">
        <v>0</v>
      </c>
      <c r="R245" s="143">
        <f>Q245*H245</f>
        <v>0</v>
      </c>
      <c r="S245" s="143">
        <v>0</v>
      </c>
      <c r="T245" s="144">
        <f>S245*H245</f>
        <v>0</v>
      </c>
      <c r="AR245" s="145" t="s">
        <v>454</v>
      </c>
      <c r="AT245" s="145" t="s">
        <v>360</v>
      </c>
      <c r="AU245" s="145" t="s">
        <v>90</v>
      </c>
      <c r="AY245" s="18" t="s">
        <v>358</v>
      </c>
      <c r="BE245" s="146">
        <f>IF(N245="základní",J245,0)</f>
        <v>0</v>
      </c>
      <c r="BF245" s="146">
        <f>IF(N245="snížená",J245,0)</f>
        <v>0</v>
      </c>
      <c r="BG245" s="146">
        <f>IF(N245="zákl. přenesená",J245,0)</f>
        <v>0</v>
      </c>
      <c r="BH245" s="146">
        <f>IF(N245="sníž. přenesená",J245,0)</f>
        <v>0</v>
      </c>
      <c r="BI245" s="146">
        <f>IF(N245="nulová",J245,0)</f>
        <v>0</v>
      </c>
      <c r="BJ245" s="18" t="s">
        <v>90</v>
      </c>
      <c r="BK245" s="146">
        <f>ROUND(I245*H245,2)</f>
        <v>0</v>
      </c>
      <c r="BL245" s="18" t="s">
        <v>454</v>
      </c>
      <c r="BM245" s="145" t="s">
        <v>7181</v>
      </c>
    </row>
    <row r="246" spans="2:65" s="1" customFormat="1" ht="11.25">
      <c r="B246" s="33"/>
      <c r="D246" s="147" t="s">
        <v>366</v>
      </c>
      <c r="F246" s="148" t="s">
        <v>4461</v>
      </c>
      <c r="I246" s="149"/>
      <c r="L246" s="33"/>
      <c r="M246" s="150"/>
      <c r="T246" s="54"/>
      <c r="AT246" s="18" t="s">
        <v>366</v>
      </c>
      <c r="AU246" s="18" t="s">
        <v>90</v>
      </c>
    </row>
    <row r="247" spans="2:65" s="1" customFormat="1" ht="55.5" customHeight="1">
      <c r="B247" s="33"/>
      <c r="C247" s="134" t="s">
        <v>1063</v>
      </c>
      <c r="D247" s="134" t="s">
        <v>360</v>
      </c>
      <c r="E247" s="135" t="s">
        <v>4462</v>
      </c>
      <c r="F247" s="136" t="s">
        <v>4463</v>
      </c>
      <c r="G247" s="137" t="s">
        <v>504</v>
      </c>
      <c r="H247" s="138">
        <v>1</v>
      </c>
      <c r="I247" s="139"/>
      <c r="J247" s="140">
        <f>ROUND(I247*H247,2)</f>
        <v>0</v>
      </c>
      <c r="K247" s="136" t="s">
        <v>402</v>
      </c>
      <c r="L247" s="33"/>
      <c r="M247" s="141" t="s">
        <v>19</v>
      </c>
      <c r="N247" s="142" t="s">
        <v>49</v>
      </c>
      <c r="P247" s="143">
        <f>O247*H247</f>
        <v>0</v>
      </c>
      <c r="Q247" s="143">
        <v>0</v>
      </c>
      <c r="R247" s="143">
        <f>Q247*H247</f>
        <v>0</v>
      </c>
      <c r="S247" s="143">
        <v>0</v>
      </c>
      <c r="T247" s="144">
        <f>S247*H247</f>
        <v>0</v>
      </c>
      <c r="AR247" s="145" t="s">
        <v>364</v>
      </c>
      <c r="AT247" s="145" t="s">
        <v>360</v>
      </c>
      <c r="AU247" s="145" t="s">
        <v>90</v>
      </c>
      <c r="AY247" s="18" t="s">
        <v>358</v>
      </c>
      <c r="BE247" s="146">
        <f>IF(N247="základní",J247,0)</f>
        <v>0</v>
      </c>
      <c r="BF247" s="146">
        <f>IF(N247="snížená",J247,0)</f>
        <v>0</v>
      </c>
      <c r="BG247" s="146">
        <f>IF(N247="zákl. přenesená",J247,0)</f>
        <v>0</v>
      </c>
      <c r="BH247" s="146">
        <f>IF(N247="sníž. přenesená",J247,0)</f>
        <v>0</v>
      </c>
      <c r="BI247" s="146">
        <f>IF(N247="nulová",J247,0)</f>
        <v>0</v>
      </c>
      <c r="BJ247" s="18" t="s">
        <v>90</v>
      </c>
      <c r="BK247" s="146">
        <f>ROUND(I247*H247,2)</f>
        <v>0</v>
      </c>
      <c r="BL247" s="18" t="s">
        <v>364</v>
      </c>
      <c r="BM247" s="145" t="s">
        <v>7182</v>
      </c>
    </row>
    <row r="248" spans="2:65" s="1" customFormat="1" ht="11.25">
      <c r="B248" s="33"/>
      <c r="D248" s="147" t="s">
        <v>366</v>
      </c>
      <c r="F248" s="148" t="s">
        <v>4465</v>
      </c>
      <c r="I248" s="149"/>
      <c r="L248" s="33"/>
      <c r="M248" s="150"/>
      <c r="T248" s="54"/>
      <c r="AT248" s="18" t="s">
        <v>366</v>
      </c>
      <c r="AU248" s="18" t="s">
        <v>90</v>
      </c>
    </row>
    <row r="249" spans="2:65" s="1" customFormat="1" ht="24.2" customHeight="1">
      <c r="B249" s="33"/>
      <c r="C249" s="134" t="s">
        <v>1068</v>
      </c>
      <c r="D249" s="134" t="s">
        <v>360</v>
      </c>
      <c r="E249" s="135" t="s">
        <v>4466</v>
      </c>
      <c r="F249" s="136" t="s">
        <v>4467</v>
      </c>
      <c r="G249" s="137" t="s">
        <v>504</v>
      </c>
      <c r="H249" s="138">
        <v>1</v>
      </c>
      <c r="I249" s="139"/>
      <c r="J249" s="140">
        <f>ROUND(I249*H249,2)</f>
        <v>0</v>
      </c>
      <c r="K249" s="136" t="s">
        <v>363</v>
      </c>
      <c r="L249" s="33"/>
      <c r="M249" s="141" t="s">
        <v>19</v>
      </c>
      <c r="N249" s="142" t="s">
        <v>49</v>
      </c>
      <c r="P249" s="143">
        <f>O249*H249</f>
        <v>0</v>
      </c>
      <c r="Q249" s="143">
        <v>0</v>
      </c>
      <c r="R249" s="143">
        <f>Q249*H249</f>
        <v>0</v>
      </c>
      <c r="S249" s="143">
        <v>0</v>
      </c>
      <c r="T249" s="144">
        <f>S249*H249</f>
        <v>0</v>
      </c>
      <c r="AR249" s="145" t="s">
        <v>454</v>
      </c>
      <c r="AT249" s="145" t="s">
        <v>360</v>
      </c>
      <c r="AU249" s="145" t="s">
        <v>90</v>
      </c>
      <c r="AY249" s="18" t="s">
        <v>358</v>
      </c>
      <c r="BE249" s="146">
        <f>IF(N249="základní",J249,0)</f>
        <v>0</v>
      </c>
      <c r="BF249" s="146">
        <f>IF(N249="snížená",J249,0)</f>
        <v>0</v>
      </c>
      <c r="BG249" s="146">
        <f>IF(N249="zákl. přenesená",J249,0)</f>
        <v>0</v>
      </c>
      <c r="BH249" s="146">
        <f>IF(N249="sníž. přenesená",J249,0)</f>
        <v>0</v>
      </c>
      <c r="BI249" s="146">
        <f>IF(N249="nulová",J249,0)</f>
        <v>0</v>
      </c>
      <c r="BJ249" s="18" t="s">
        <v>90</v>
      </c>
      <c r="BK249" s="146">
        <f>ROUND(I249*H249,2)</f>
        <v>0</v>
      </c>
      <c r="BL249" s="18" t="s">
        <v>454</v>
      </c>
      <c r="BM249" s="145" t="s">
        <v>7183</v>
      </c>
    </row>
    <row r="250" spans="2:65" s="1" customFormat="1" ht="11.25">
      <c r="B250" s="33"/>
      <c r="D250" s="147" t="s">
        <v>366</v>
      </c>
      <c r="F250" s="148" t="s">
        <v>4469</v>
      </c>
      <c r="I250" s="149"/>
      <c r="L250" s="33"/>
      <c r="M250" s="150"/>
      <c r="T250" s="54"/>
      <c r="AT250" s="18" t="s">
        <v>366</v>
      </c>
      <c r="AU250" s="18" t="s">
        <v>90</v>
      </c>
    </row>
    <row r="251" spans="2:65" s="1" customFormat="1" ht="37.9" customHeight="1">
      <c r="B251" s="33"/>
      <c r="C251" s="134" t="s">
        <v>1073</v>
      </c>
      <c r="D251" s="134" t="s">
        <v>360</v>
      </c>
      <c r="E251" s="135" t="s">
        <v>4470</v>
      </c>
      <c r="F251" s="136" t="s">
        <v>4471</v>
      </c>
      <c r="G251" s="137" t="s">
        <v>504</v>
      </c>
      <c r="H251" s="138">
        <v>1</v>
      </c>
      <c r="I251" s="139"/>
      <c r="J251" s="140">
        <f>ROUND(I251*H251,2)</f>
        <v>0</v>
      </c>
      <c r="K251" s="136" t="s">
        <v>363</v>
      </c>
      <c r="L251" s="33"/>
      <c r="M251" s="141" t="s">
        <v>19</v>
      </c>
      <c r="N251" s="142" t="s">
        <v>49</v>
      </c>
      <c r="P251" s="143">
        <f>O251*H251</f>
        <v>0</v>
      </c>
      <c r="Q251" s="143">
        <v>0</v>
      </c>
      <c r="R251" s="143">
        <f>Q251*H251</f>
        <v>0</v>
      </c>
      <c r="S251" s="143">
        <v>0</v>
      </c>
      <c r="T251" s="144">
        <f>S251*H251</f>
        <v>0</v>
      </c>
      <c r="AR251" s="145" t="s">
        <v>454</v>
      </c>
      <c r="AT251" s="145" t="s">
        <v>360</v>
      </c>
      <c r="AU251" s="145" t="s">
        <v>90</v>
      </c>
      <c r="AY251" s="18" t="s">
        <v>358</v>
      </c>
      <c r="BE251" s="146">
        <f>IF(N251="základní",J251,0)</f>
        <v>0</v>
      </c>
      <c r="BF251" s="146">
        <f>IF(N251="snížená",J251,0)</f>
        <v>0</v>
      </c>
      <c r="BG251" s="146">
        <f>IF(N251="zákl. přenesená",J251,0)</f>
        <v>0</v>
      </c>
      <c r="BH251" s="146">
        <f>IF(N251="sníž. přenesená",J251,0)</f>
        <v>0</v>
      </c>
      <c r="BI251" s="146">
        <f>IF(N251="nulová",J251,0)</f>
        <v>0</v>
      </c>
      <c r="BJ251" s="18" t="s">
        <v>90</v>
      </c>
      <c r="BK251" s="146">
        <f>ROUND(I251*H251,2)</f>
        <v>0</v>
      </c>
      <c r="BL251" s="18" t="s">
        <v>454</v>
      </c>
      <c r="BM251" s="145" t="s">
        <v>7184</v>
      </c>
    </row>
    <row r="252" spans="2:65" s="1" customFormat="1" ht="11.25">
      <c r="B252" s="33"/>
      <c r="D252" s="147" t="s">
        <v>366</v>
      </c>
      <c r="F252" s="148" t="s">
        <v>4473</v>
      </c>
      <c r="I252" s="149"/>
      <c r="L252" s="33"/>
      <c r="M252" s="150"/>
      <c r="T252" s="54"/>
      <c r="AT252" s="18" t="s">
        <v>366</v>
      </c>
      <c r="AU252" s="18" t="s">
        <v>90</v>
      </c>
    </row>
    <row r="253" spans="2:65" s="1" customFormat="1" ht="16.5" customHeight="1">
      <c r="B253" s="33"/>
      <c r="C253" s="179" t="s">
        <v>1078</v>
      </c>
      <c r="D253" s="179" t="s">
        <v>440</v>
      </c>
      <c r="E253" s="180" t="s">
        <v>4474</v>
      </c>
      <c r="F253" s="181" t="s">
        <v>4475</v>
      </c>
      <c r="G253" s="182" t="s">
        <v>504</v>
      </c>
      <c r="H253" s="183">
        <v>1</v>
      </c>
      <c r="I253" s="184"/>
      <c r="J253" s="185">
        <f>ROUND(I253*H253,2)</f>
        <v>0</v>
      </c>
      <c r="K253" s="181" t="s">
        <v>19</v>
      </c>
      <c r="L253" s="186"/>
      <c r="M253" s="187" t="s">
        <v>19</v>
      </c>
      <c r="N253" s="188" t="s">
        <v>49</v>
      </c>
      <c r="P253" s="143">
        <f>O253*H253</f>
        <v>0</v>
      </c>
      <c r="Q253" s="143">
        <v>0</v>
      </c>
      <c r="R253" s="143">
        <f>Q253*H253</f>
        <v>0</v>
      </c>
      <c r="S253" s="143">
        <v>0</v>
      </c>
      <c r="T253" s="144">
        <f>S253*H253</f>
        <v>0</v>
      </c>
      <c r="AR253" s="145" t="s">
        <v>558</v>
      </c>
      <c r="AT253" s="145" t="s">
        <v>440</v>
      </c>
      <c r="AU253" s="145" t="s">
        <v>90</v>
      </c>
      <c r="AY253" s="18" t="s">
        <v>358</v>
      </c>
      <c r="BE253" s="146">
        <f>IF(N253="základní",J253,0)</f>
        <v>0</v>
      </c>
      <c r="BF253" s="146">
        <f>IF(N253="snížená",J253,0)</f>
        <v>0</v>
      </c>
      <c r="BG253" s="146">
        <f>IF(N253="zákl. přenesená",J253,0)</f>
        <v>0</v>
      </c>
      <c r="BH253" s="146">
        <f>IF(N253="sníž. přenesená",J253,0)</f>
        <v>0</v>
      </c>
      <c r="BI253" s="146">
        <f>IF(N253="nulová",J253,0)</f>
        <v>0</v>
      </c>
      <c r="BJ253" s="18" t="s">
        <v>90</v>
      </c>
      <c r="BK253" s="146">
        <f>ROUND(I253*H253,2)</f>
        <v>0</v>
      </c>
      <c r="BL253" s="18" t="s">
        <v>454</v>
      </c>
      <c r="BM253" s="145" t="s">
        <v>7185</v>
      </c>
    </row>
    <row r="254" spans="2:65" s="1" customFormat="1" ht="49.15" customHeight="1">
      <c r="B254" s="33"/>
      <c r="C254" s="134" t="s">
        <v>1083</v>
      </c>
      <c r="D254" s="134" t="s">
        <v>360</v>
      </c>
      <c r="E254" s="135" t="s">
        <v>4477</v>
      </c>
      <c r="F254" s="136" t="s">
        <v>4478</v>
      </c>
      <c r="G254" s="137" t="s">
        <v>504</v>
      </c>
      <c r="H254" s="138">
        <v>14</v>
      </c>
      <c r="I254" s="139"/>
      <c r="J254" s="140">
        <f>ROUND(I254*H254,2)</f>
        <v>0</v>
      </c>
      <c r="K254" s="136" t="s">
        <v>363</v>
      </c>
      <c r="L254" s="33"/>
      <c r="M254" s="141" t="s">
        <v>19</v>
      </c>
      <c r="N254" s="142" t="s">
        <v>49</v>
      </c>
      <c r="P254" s="143">
        <f>O254*H254</f>
        <v>0</v>
      </c>
      <c r="Q254" s="143">
        <v>3.7490000000000001E-4</v>
      </c>
      <c r="R254" s="143">
        <f>Q254*H254</f>
        <v>5.2486E-3</v>
      </c>
      <c r="S254" s="143">
        <v>0</v>
      </c>
      <c r="T254" s="144">
        <f>S254*H254</f>
        <v>0</v>
      </c>
      <c r="AR254" s="145" t="s">
        <v>454</v>
      </c>
      <c r="AT254" s="145" t="s">
        <v>360</v>
      </c>
      <c r="AU254" s="145" t="s">
        <v>90</v>
      </c>
      <c r="AY254" s="18" t="s">
        <v>358</v>
      </c>
      <c r="BE254" s="146">
        <f>IF(N254="základní",J254,0)</f>
        <v>0</v>
      </c>
      <c r="BF254" s="146">
        <f>IF(N254="snížená",J254,0)</f>
        <v>0</v>
      </c>
      <c r="BG254" s="146">
        <f>IF(N254="zákl. přenesená",J254,0)</f>
        <v>0</v>
      </c>
      <c r="BH254" s="146">
        <f>IF(N254="sníž. přenesená",J254,0)</f>
        <v>0</v>
      </c>
      <c r="BI254" s="146">
        <f>IF(N254="nulová",J254,0)</f>
        <v>0</v>
      </c>
      <c r="BJ254" s="18" t="s">
        <v>90</v>
      </c>
      <c r="BK254" s="146">
        <f>ROUND(I254*H254,2)</f>
        <v>0</v>
      </c>
      <c r="BL254" s="18" t="s">
        <v>454</v>
      </c>
      <c r="BM254" s="145" t="s">
        <v>7186</v>
      </c>
    </row>
    <row r="255" spans="2:65" s="1" customFormat="1" ht="11.25">
      <c r="B255" s="33"/>
      <c r="D255" s="147" t="s">
        <v>366</v>
      </c>
      <c r="F255" s="148" t="s">
        <v>4480</v>
      </c>
      <c r="I255" s="149"/>
      <c r="L255" s="33"/>
      <c r="M255" s="150"/>
      <c r="T255" s="54"/>
      <c r="AT255" s="18" t="s">
        <v>366</v>
      </c>
      <c r="AU255" s="18" t="s">
        <v>90</v>
      </c>
    </row>
    <row r="256" spans="2:65" s="1" customFormat="1" ht="44.25" customHeight="1">
      <c r="B256" s="33"/>
      <c r="C256" s="134" t="s">
        <v>1090</v>
      </c>
      <c r="D256" s="134" t="s">
        <v>360</v>
      </c>
      <c r="E256" s="135" t="s">
        <v>4481</v>
      </c>
      <c r="F256" s="136" t="s">
        <v>4482</v>
      </c>
      <c r="G256" s="137" t="s">
        <v>1498</v>
      </c>
      <c r="H256" s="189"/>
      <c r="I256" s="139"/>
      <c r="J256" s="140">
        <f>ROUND(I256*H256,2)</f>
        <v>0</v>
      </c>
      <c r="K256" s="136" t="s">
        <v>3989</v>
      </c>
      <c r="L256" s="33"/>
      <c r="M256" s="141" t="s">
        <v>19</v>
      </c>
      <c r="N256" s="142" t="s">
        <v>49</v>
      </c>
      <c r="P256" s="143">
        <f>O256*H256</f>
        <v>0</v>
      </c>
      <c r="Q256" s="143">
        <v>0</v>
      </c>
      <c r="R256" s="143">
        <f>Q256*H256</f>
        <v>0</v>
      </c>
      <c r="S256" s="143">
        <v>0</v>
      </c>
      <c r="T256" s="144">
        <f>S256*H256</f>
        <v>0</v>
      </c>
      <c r="AR256" s="145" t="s">
        <v>454</v>
      </c>
      <c r="AT256" s="145" t="s">
        <v>360</v>
      </c>
      <c r="AU256" s="145" t="s">
        <v>90</v>
      </c>
      <c r="AY256" s="18" t="s">
        <v>358</v>
      </c>
      <c r="BE256" s="146">
        <f>IF(N256="základní",J256,0)</f>
        <v>0</v>
      </c>
      <c r="BF256" s="146">
        <f>IF(N256="snížená",J256,0)</f>
        <v>0</v>
      </c>
      <c r="BG256" s="146">
        <f>IF(N256="zákl. přenesená",J256,0)</f>
        <v>0</v>
      </c>
      <c r="BH256" s="146">
        <f>IF(N256="sníž. přenesená",J256,0)</f>
        <v>0</v>
      </c>
      <c r="BI256" s="146">
        <f>IF(N256="nulová",J256,0)</f>
        <v>0</v>
      </c>
      <c r="BJ256" s="18" t="s">
        <v>90</v>
      </c>
      <c r="BK256" s="146">
        <f>ROUND(I256*H256,2)</f>
        <v>0</v>
      </c>
      <c r="BL256" s="18" t="s">
        <v>454</v>
      </c>
      <c r="BM256" s="145" t="s">
        <v>7187</v>
      </c>
    </row>
    <row r="257" spans="2:65" s="1" customFormat="1" ht="11.25">
      <c r="B257" s="33"/>
      <c r="D257" s="147" t="s">
        <v>366</v>
      </c>
      <c r="F257" s="148" t="s">
        <v>4484</v>
      </c>
      <c r="I257" s="149"/>
      <c r="L257" s="33"/>
      <c r="M257" s="150"/>
      <c r="T257" s="54"/>
      <c r="AT257" s="18" t="s">
        <v>366</v>
      </c>
      <c r="AU257" s="18" t="s">
        <v>90</v>
      </c>
    </row>
    <row r="258" spans="2:65" s="1" customFormat="1" ht="24.2" customHeight="1">
      <c r="B258" s="33"/>
      <c r="C258" s="134" t="s">
        <v>1095</v>
      </c>
      <c r="D258" s="134" t="s">
        <v>360</v>
      </c>
      <c r="E258" s="135" t="s">
        <v>4485</v>
      </c>
      <c r="F258" s="136" t="s">
        <v>4486</v>
      </c>
      <c r="G258" s="137" t="s">
        <v>235</v>
      </c>
      <c r="H258" s="138">
        <v>15</v>
      </c>
      <c r="I258" s="139"/>
      <c r="J258" s="140">
        <f t="shared" ref="J258:J263" si="0">ROUND(I258*H258,2)</f>
        <v>0</v>
      </c>
      <c r="K258" s="136" t="s">
        <v>19</v>
      </c>
      <c r="L258" s="33"/>
      <c r="M258" s="141" t="s">
        <v>19</v>
      </c>
      <c r="N258" s="142" t="s">
        <v>49</v>
      </c>
      <c r="P258" s="143">
        <f t="shared" ref="P258:P263" si="1">O258*H258</f>
        <v>0</v>
      </c>
      <c r="Q258" s="143">
        <v>0</v>
      </c>
      <c r="R258" s="143">
        <f t="shared" ref="R258:R263" si="2">Q258*H258</f>
        <v>0</v>
      </c>
      <c r="S258" s="143">
        <v>0</v>
      </c>
      <c r="T258" s="144">
        <f t="shared" ref="T258:T263" si="3">S258*H258</f>
        <v>0</v>
      </c>
      <c r="AR258" s="145" t="s">
        <v>454</v>
      </c>
      <c r="AT258" s="145" t="s">
        <v>360</v>
      </c>
      <c r="AU258" s="145" t="s">
        <v>90</v>
      </c>
      <c r="AY258" s="18" t="s">
        <v>358</v>
      </c>
      <c r="BE258" s="146">
        <f t="shared" ref="BE258:BE263" si="4">IF(N258="základní",J258,0)</f>
        <v>0</v>
      </c>
      <c r="BF258" s="146">
        <f t="shared" ref="BF258:BF263" si="5">IF(N258="snížená",J258,0)</f>
        <v>0</v>
      </c>
      <c r="BG258" s="146">
        <f t="shared" ref="BG258:BG263" si="6">IF(N258="zákl. přenesená",J258,0)</f>
        <v>0</v>
      </c>
      <c r="BH258" s="146">
        <f t="shared" ref="BH258:BH263" si="7">IF(N258="sníž. přenesená",J258,0)</f>
        <v>0</v>
      </c>
      <c r="BI258" s="146">
        <f t="shared" ref="BI258:BI263" si="8">IF(N258="nulová",J258,0)</f>
        <v>0</v>
      </c>
      <c r="BJ258" s="18" t="s">
        <v>90</v>
      </c>
      <c r="BK258" s="146">
        <f t="shared" ref="BK258:BK263" si="9">ROUND(I258*H258,2)</f>
        <v>0</v>
      </c>
      <c r="BL258" s="18" t="s">
        <v>454</v>
      </c>
      <c r="BM258" s="145" t="s">
        <v>7188</v>
      </c>
    </row>
    <row r="259" spans="2:65" s="1" customFormat="1" ht="16.5" customHeight="1">
      <c r="B259" s="33"/>
      <c r="C259" s="179" t="s">
        <v>1100</v>
      </c>
      <c r="D259" s="179" t="s">
        <v>440</v>
      </c>
      <c r="E259" s="180" t="s">
        <v>4488</v>
      </c>
      <c r="F259" s="181" t="s">
        <v>4489</v>
      </c>
      <c r="G259" s="182" t="s">
        <v>235</v>
      </c>
      <c r="H259" s="183">
        <v>15</v>
      </c>
      <c r="I259" s="184"/>
      <c r="J259" s="185">
        <f t="shared" si="0"/>
        <v>0</v>
      </c>
      <c r="K259" s="181" t="s">
        <v>19</v>
      </c>
      <c r="L259" s="186"/>
      <c r="M259" s="187" t="s">
        <v>19</v>
      </c>
      <c r="N259" s="188" t="s">
        <v>49</v>
      </c>
      <c r="P259" s="143">
        <f t="shared" si="1"/>
        <v>0</v>
      </c>
      <c r="Q259" s="143">
        <v>0</v>
      </c>
      <c r="R259" s="143">
        <f t="shared" si="2"/>
        <v>0</v>
      </c>
      <c r="S259" s="143">
        <v>0</v>
      </c>
      <c r="T259" s="144">
        <f t="shared" si="3"/>
        <v>0</v>
      </c>
      <c r="AR259" s="145" t="s">
        <v>558</v>
      </c>
      <c r="AT259" s="145" t="s">
        <v>440</v>
      </c>
      <c r="AU259" s="145" t="s">
        <v>90</v>
      </c>
      <c r="AY259" s="18" t="s">
        <v>358</v>
      </c>
      <c r="BE259" s="146">
        <f t="shared" si="4"/>
        <v>0</v>
      </c>
      <c r="BF259" s="146">
        <f t="shared" si="5"/>
        <v>0</v>
      </c>
      <c r="BG259" s="146">
        <f t="shared" si="6"/>
        <v>0</v>
      </c>
      <c r="BH259" s="146">
        <f t="shared" si="7"/>
        <v>0</v>
      </c>
      <c r="BI259" s="146">
        <f t="shared" si="8"/>
        <v>0</v>
      </c>
      <c r="BJ259" s="18" t="s">
        <v>90</v>
      </c>
      <c r="BK259" s="146">
        <f t="shared" si="9"/>
        <v>0</v>
      </c>
      <c r="BL259" s="18" t="s">
        <v>454</v>
      </c>
      <c r="BM259" s="145" t="s">
        <v>7189</v>
      </c>
    </row>
    <row r="260" spans="2:65" s="1" customFormat="1" ht="21.75" customHeight="1">
      <c r="B260" s="33"/>
      <c r="C260" s="134" t="s">
        <v>1105</v>
      </c>
      <c r="D260" s="134" t="s">
        <v>360</v>
      </c>
      <c r="E260" s="135" t="s">
        <v>4497</v>
      </c>
      <c r="F260" s="136" t="s">
        <v>4498</v>
      </c>
      <c r="G260" s="137" t="s">
        <v>504</v>
      </c>
      <c r="H260" s="138">
        <v>8</v>
      </c>
      <c r="I260" s="139"/>
      <c r="J260" s="140">
        <f t="shared" si="0"/>
        <v>0</v>
      </c>
      <c r="K260" s="136" t="s">
        <v>19</v>
      </c>
      <c r="L260" s="33"/>
      <c r="M260" s="141" t="s">
        <v>19</v>
      </c>
      <c r="N260" s="142" t="s">
        <v>49</v>
      </c>
      <c r="P260" s="143">
        <f t="shared" si="1"/>
        <v>0</v>
      </c>
      <c r="Q260" s="143">
        <v>0</v>
      </c>
      <c r="R260" s="143">
        <f t="shared" si="2"/>
        <v>0</v>
      </c>
      <c r="S260" s="143">
        <v>0</v>
      </c>
      <c r="T260" s="144">
        <f t="shared" si="3"/>
        <v>0</v>
      </c>
      <c r="AR260" s="145" t="s">
        <v>454</v>
      </c>
      <c r="AT260" s="145" t="s">
        <v>360</v>
      </c>
      <c r="AU260" s="145" t="s">
        <v>90</v>
      </c>
      <c r="AY260" s="18" t="s">
        <v>358</v>
      </c>
      <c r="BE260" s="146">
        <f t="shared" si="4"/>
        <v>0</v>
      </c>
      <c r="BF260" s="146">
        <f t="shared" si="5"/>
        <v>0</v>
      </c>
      <c r="BG260" s="146">
        <f t="shared" si="6"/>
        <v>0</v>
      </c>
      <c r="BH260" s="146">
        <f t="shared" si="7"/>
        <v>0</v>
      </c>
      <c r="BI260" s="146">
        <f t="shared" si="8"/>
        <v>0</v>
      </c>
      <c r="BJ260" s="18" t="s">
        <v>90</v>
      </c>
      <c r="BK260" s="146">
        <f t="shared" si="9"/>
        <v>0</v>
      </c>
      <c r="BL260" s="18" t="s">
        <v>454</v>
      </c>
      <c r="BM260" s="145" t="s">
        <v>7190</v>
      </c>
    </row>
    <row r="261" spans="2:65" s="1" customFormat="1" ht="16.5" customHeight="1">
      <c r="B261" s="33"/>
      <c r="C261" s="179" t="s">
        <v>1110</v>
      </c>
      <c r="D261" s="179" t="s">
        <v>440</v>
      </c>
      <c r="E261" s="180" t="s">
        <v>4500</v>
      </c>
      <c r="F261" s="181" t="s">
        <v>4501</v>
      </c>
      <c r="G261" s="182" t="s">
        <v>504</v>
      </c>
      <c r="H261" s="183">
        <v>8</v>
      </c>
      <c r="I261" s="184"/>
      <c r="J261" s="185">
        <f t="shared" si="0"/>
        <v>0</v>
      </c>
      <c r="K261" s="181" t="s">
        <v>19</v>
      </c>
      <c r="L261" s="186"/>
      <c r="M261" s="187" t="s">
        <v>19</v>
      </c>
      <c r="N261" s="188" t="s">
        <v>49</v>
      </c>
      <c r="P261" s="143">
        <f t="shared" si="1"/>
        <v>0</v>
      </c>
      <c r="Q261" s="143">
        <v>0</v>
      </c>
      <c r="R261" s="143">
        <f t="shared" si="2"/>
        <v>0</v>
      </c>
      <c r="S261" s="143">
        <v>0</v>
      </c>
      <c r="T261" s="144">
        <f t="shared" si="3"/>
        <v>0</v>
      </c>
      <c r="AR261" s="145" t="s">
        <v>558</v>
      </c>
      <c r="AT261" s="145" t="s">
        <v>440</v>
      </c>
      <c r="AU261" s="145" t="s">
        <v>90</v>
      </c>
      <c r="AY261" s="18" t="s">
        <v>358</v>
      </c>
      <c r="BE261" s="146">
        <f t="shared" si="4"/>
        <v>0</v>
      </c>
      <c r="BF261" s="146">
        <f t="shared" si="5"/>
        <v>0</v>
      </c>
      <c r="BG261" s="146">
        <f t="shared" si="6"/>
        <v>0</v>
      </c>
      <c r="BH261" s="146">
        <f t="shared" si="7"/>
        <v>0</v>
      </c>
      <c r="BI261" s="146">
        <f t="shared" si="8"/>
        <v>0</v>
      </c>
      <c r="BJ261" s="18" t="s">
        <v>90</v>
      </c>
      <c r="BK261" s="146">
        <f t="shared" si="9"/>
        <v>0</v>
      </c>
      <c r="BL261" s="18" t="s">
        <v>454</v>
      </c>
      <c r="BM261" s="145" t="s">
        <v>7191</v>
      </c>
    </row>
    <row r="262" spans="2:65" s="1" customFormat="1" ht="16.5" customHeight="1">
      <c r="B262" s="33"/>
      <c r="C262" s="134" t="s">
        <v>1119</v>
      </c>
      <c r="D262" s="134" t="s">
        <v>360</v>
      </c>
      <c r="E262" s="135" t="s">
        <v>4503</v>
      </c>
      <c r="F262" s="136" t="s">
        <v>4504</v>
      </c>
      <c r="G262" s="137" t="s">
        <v>504</v>
      </c>
      <c r="H262" s="138">
        <v>1</v>
      </c>
      <c r="I262" s="139"/>
      <c r="J262" s="140">
        <f t="shared" si="0"/>
        <v>0</v>
      </c>
      <c r="K262" s="136" t="s">
        <v>19</v>
      </c>
      <c r="L262" s="33"/>
      <c r="M262" s="141" t="s">
        <v>19</v>
      </c>
      <c r="N262" s="142" t="s">
        <v>49</v>
      </c>
      <c r="P262" s="143">
        <f t="shared" si="1"/>
        <v>0</v>
      </c>
      <c r="Q262" s="143">
        <v>0</v>
      </c>
      <c r="R262" s="143">
        <f t="shared" si="2"/>
        <v>0</v>
      </c>
      <c r="S262" s="143">
        <v>0</v>
      </c>
      <c r="T262" s="144">
        <f t="shared" si="3"/>
        <v>0</v>
      </c>
      <c r="AR262" s="145" t="s">
        <v>454</v>
      </c>
      <c r="AT262" s="145" t="s">
        <v>360</v>
      </c>
      <c r="AU262" s="145" t="s">
        <v>90</v>
      </c>
      <c r="AY262" s="18" t="s">
        <v>358</v>
      </c>
      <c r="BE262" s="146">
        <f t="shared" si="4"/>
        <v>0</v>
      </c>
      <c r="BF262" s="146">
        <f t="shared" si="5"/>
        <v>0</v>
      </c>
      <c r="BG262" s="146">
        <f t="shared" si="6"/>
        <v>0</v>
      </c>
      <c r="BH262" s="146">
        <f t="shared" si="7"/>
        <v>0</v>
      </c>
      <c r="BI262" s="146">
        <f t="shared" si="8"/>
        <v>0</v>
      </c>
      <c r="BJ262" s="18" t="s">
        <v>90</v>
      </c>
      <c r="BK262" s="146">
        <f t="shared" si="9"/>
        <v>0</v>
      </c>
      <c r="BL262" s="18" t="s">
        <v>454</v>
      </c>
      <c r="BM262" s="145" t="s">
        <v>7192</v>
      </c>
    </row>
    <row r="263" spans="2:65" s="1" customFormat="1" ht="16.5" customHeight="1">
      <c r="B263" s="33"/>
      <c r="C263" s="179" t="s">
        <v>1124</v>
      </c>
      <c r="D263" s="179" t="s">
        <v>440</v>
      </c>
      <c r="E263" s="180" t="s">
        <v>4506</v>
      </c>
      <c r="F263" s="181" t="s">
        <v>4507</v>
      </c>
      <c r="G263" s="182" t="s">
        <v>504</v>
      </c>
      <c r="H263" s="183">
        <v>1</v>
      </c>
      <c r="I263" s="184"/>
      <c r="J263" s="185">
        <f t="shared" si="0"/>
        <v>0</v>
      </c>
      <c r="K263" s="181" t="s">
        <v>19</v>
      </c>
      <c r="L263" s="186"/>
      <c r="M263" s="187" t="s">
        <v>19</v>
      </c>
      <c r="N263" s="188" t="s">
        <v>49</v>
      </c>
      <c r="P263" s="143">
        <f t="shared" si="1"/>
        <v>0</v>
      </c>
      <c r="Q263" s="143">
        <v>0</v>
      </c>
      <c r="R263" s="143">
        <f t="shared" si="2"/>
        <v>0</v>
      </c>
      <c r="S263" s="143">
        <v>0</v>
      </c>
      <c r="T263" s="144">
        <f t="shared" si="3"/>
        <v>0</v>
      </c>
      <c r="AR263" s="145" t="s">
        <v>558</v>
      </c>
      <c r="AT263" s="145" t="s">
        <v>440</v>
      </c>
      <c r="AU263" s="145" t="s">
        <v>90</v>
      </c>
      <c r="AY263" s="18" t="s">
        <v>358</v>
      </c>
      <c r="BE263" s="146">
        <f t="shared" si="4"/>
        <v>0</v>
      </c>
      <c r="BF263" s="146">
        <f t="shared" si="5"/>
        <v>0</v>
      </c>
      <c r="BG263" s="146">
        <f t="shared" si="6"/>
        <v>0</v>
      </c>
      <c r="BH263" s="146">
        <f t="shared" si="7"/>
        <v>0</v>
      </c>
      <c r="BI263" s="146">
        <f t="shared" si="8"/>
        <v>0</v>
      </c>
      <c r="BJ263" s="18" t="s">
        <v>90</v>
      </c>
      <c r="BK263" s="146">
        <f t="shared" si="9"/>
        <v>0</v>
      </c>
      <c r="BL263" s="18" t="s">
        <v>454</v>
      </c>
      <c r="BM263" s="145" t="s">
        <v>7193</v>
      </c>
    </row>
    <row r="264" spans="2:65" s="11" customFormat="1" ht="25.9" customHeight="1">
      <c r="B264" s="122"/>
      <c r="D264" s="123" t="s">
        <v>76</v>
      </c>
      <c r="E264" s="124" t="s">
        <v>4509</v>
      </c>
      <c r="F264" s="124" t="s">
        <v>4510</v>
      </c>
      <c r="I264" s="125"/>
      <c r="J264" s="126">
        <f>BK264</f>
        <v>0</v>
      </c>
      <c r="L264" s="122"/>
      <c r="M264" s="127"/>
      <c r="P264" s="128">
        <f>SUM(P265:P266)</f>
        <v>0</v>
      </c>
      <c r="R264" s="128">
        <f>SUM(R265:R266)</f>
        <v>0</v>
      </c>
      <c r="T264" s="129">
        <f>SUM(T265:T266)</f>
        <v>0</v>
      </c>
      <c r="AR264" s="123" t="s">
        <v>364</v>
      </c>
      <c r="AT264" s="130" t="s">
        <v>76</v>
      </c>
      <c r="AU264" s="130" t="s">
        <v>77</v>
      </c>
      <c r="AY264" s="123" t="s">
        <v>358</v>
      </c>
      <c r="BK264" s="131">
        <f>SUM(BK265:BK266)</f>
        <v>0</v>
      </c>
    </row>
    <row r="265" spans="2:65" s="1" customFormat="1" ht="24.2" customHeight="1">
      <c r="B265" s="33"/>
      <c r="C265" s="134" t="s">
        <v>1132</v>
      </c>
      <c r="D265" s="134" t="s">
        <v>360</v>
      </c>
      <c r="E265" s="135" t="s">
        <v>4511</v>
      </c>
      <c r="F265" s="136" t="s">
        <v>4512</v>
      </c>
      <c r="G265" s="137" t="s">
        <v>4513</v>
      </c>
      <c r="H265" s="138">
        <v>35</v>
      </c>
      <c r="I265" s="139"/>
      <c r="J265" s="140">
        <f>ROUND(I265*H265,2)</f>
        <v>0</v>
      </c>
      <c r="K265" s="136" t="s">
        <v>363</v>
      </c>
      <c r="L265" s="33"/>
      <c r="M265" s="141" t="s">
        <v>19</v>
      </c>
      <c r="N265" s="142" t="s">
        <v>49</v>
      </c>
      <c r="P265" s="143">
        <f>O265*H265</f>
        <v>0</v>
      </c>
      <c r="Q265" s="143">
        <v>0</v>
      </c>
      <c r="R265" s="143">
        <f>Q265*H265</f>
        <v>0</v>
      </c>
      <c r="S265" s="143">
        <v>0</v>
      </c>
      <c r="T265" s="144">
        <f>S265*H265</f>
        <v>0</v>
      </c>
      <c r="AR265" s="145" t="s">
        <v>3629</v>
      </c>
      <c r="AT265" s="145" t="s">
        <v>360</v>
      </c>
      <c r="AU265" s="145" t="s">
        <v>84</v>
      </c>
      <c r="AY265" s="18" t="s">
        <v>358</v>
      </c>
      <c r="BE265" s="146">
        <f>IF(N265="základní",J265,0)</f>
        <v>0</v>
      </c>
      <c r="BF265" s="146">
        <f>IF(N265="snížená",J265,0)</f>
        <v>0</v>
      </c>
      <c r="BG265" s="146">
        <f>IF(N265="zákl. přenesená",J265,0)</f>
        <v>0</v>
      </c>
      <c r="BH265" s="146">
        <f>IF(N265="sníž. přenesená",J265,0)</f>
        <v>0</v>
      </c>
      <c r="BI265" s="146">
        <f>IF(N265="nulová",J265,0)</f>
        <v>0</v>
      </c>
      <c r="BJ265" s="18" t="s">
        <v>90</v>
      </c>
      <c r="BK265" s="146">
        <f>ROUND(I265*H265,2)</f>
        <v>0</v>
      </c>
      <c r="BL265" s="18" t="s">
        <v>3629</v>
      </c>
      <c r="BM265" s="145" t="s">
        <v>7194</v>
      </c>
    </row>
    <row r="266" spans="2:65" s="1" customFormat="1" ht="11.25">
      <c r="B266" s="33"/>
      <c r="D266" s="147" t="s">
        <v>366</v>
      </c>
      <c r="F266" s="148" t="s">
        <v>4515</v>
      </c>
      <c r="I266" s="149"/>
      <c r="L266" s="33"/>
      <c r="M266" s="150"/>
      <c r="T266" s="54"/>
      <c r="AT266" s="18" t="s">
        <v>366</v>
      </c>
      <c r="AU266" s="18" t="s">
        <v>84</v>
      </c>
    </row>
    <row r="267" spans="2:65" s="11" customFormat="1" ht="25.9" customHeight="1">
      <c r="B267" s="122"/>
      <c r="D267" s="123" t="s">
        <v>76</v>
      </c>
      <c r="E267" s="124" t="s">
        <v>190</v>
      </c>
      <c r="F267" s="124" t="s">
        <v>191</v>
      </c>
      <c r="I267" s="125"/>
      <c r="J267" s="126">
        <f>BK267</f>
        <v>0</v>
      </c>
      <c r="L267" s="122"/>
      <c r="M267" s="127"/>
      <c r="P267" s="128">
        <f>P268+P271</f>
        <v>0</v>
      </c>
      <c r="R267" s="128">
        <f>R268+R271</f>
        <v>0</v>
      </c>
      <c r="T267" s="129">
        <f>T268+T271</f>
        <v>0</v>
      </c>
      <c r="AR267" s="123" t="s">
        <v>388</v>
      </c>
      <c r="AT267" s="130" t="s">
        <v>76</v>
      </c>
      <c r="AU267" s="130" t="s">
        <v>77</v>
      </c>
      <c r="AY267" s="123" t="s">
        <v>358</v>
      </c>
      <c r="BK267" s="131">
        <f>BK268+BK271</f>
        <v>0</v>
      </c>
    </row>
    <row r="268" spans="2:65" s="11" customFormat="1" ht="22.9" customHeight="1">
      <c r="B268" s="122"/>
      <c r="D268" s="123" t="s">
        <v>76</v>
      </c>
      <c r="E268" s="132" t="s">
        <v>4056</v>
      </c>
      <c r="F268" s="132" t="s">
        <v>4057</v>
      </c>
      <c r="I268" s="125"/>
      <c r="J268" s="133">
        <f>BK268</f>
        <v>0</v>
      </c>
      <c r="L268" s="122"/>
      <c r="M268" s="127"/>
      <c r="P268" s="128">
        <f>SUM(P269:P270)</f>
        <v>0</v>
      </c>
      <c r="R268" s="128">
        <f>SUM(R269:R270)</f>
        <v>0</v>
      </c>
      <c r="T268" s="129">
        <f>SUM(T269:T270)</f>
        <v>0</v>
      </c>
      <c r="AR268" s="123" t="s">
        <v>388</v>
      </c>
      <c r="AT268" s="130" t="s">
        <v>76</v>
      </c>
      <c r="AU268" s="130" t="s">
        <v>84</v>
      </c>
      <c r="AY268" s="123" t="s">
        <v>358</v>
      </c>
      <c r="BK268" s="131">
        <f>SUM(BK269:BK270)</f>
        <v>0</v>
      </c>
    </row>
    <row r="269" spans="2:65" s="1" customFormat="1" ht="16.5" customHeight="1">
      <c r="B269" s="33"/>
      <c r="C269" s="134" t="s">
        <v>1138</v>
      </c>
      <c r="D269" s="134" t="s">
        <v>360</v>
      </c>
      <c r="E269" s="135" t="s">
        <v>4516</v>
      </c>
      <c r="F269" s="136" t="s">
        <v>4517</v>
      </c>
      <c r="G269" s="137" t="s">
        <v>4518</v>
      </c>
      <c r="H269" s="138">
        <v>1</v>
      </c>
      <c r="I269" s="139"/>
      <c r="J269" s="140">
        <f>ROUND(I269*H269,2)</f>
        <v>0</v>
      </c>
      <c r="K269" s="136" t="s">
        <v>3989</v>
      </c>
      <c r="L269" s="33"/>
      <c r="M269" s="141" t="s">
        <v>19</v>
      </c>
      <c r="N269" s="142" t="s">
        <v>49</v>
      </c>
      <c r="P269" s="143">
        <f>O269*H269</f>
        <v>0</v>
      </c>
      <c r="Q269" s="143">
        <v>0</v>
      </c>
      <c r="R269" s="143">
        <f>Q269*H269</f>
        <v>0</v>
      </c>
      <c r="S269" s="143">
        <v>0</v>
      </c>
      <c r="T269" s="144">
        <f>S269*H269</f>
        <v>0</v>
      </c>
      <c r="AR269" s="145" t="s">
        <v>4061</v>
      </c>
      <c r="AT269" s="145" t="s">
        <v>360</v>
      </c>
      <c r="AU269" s="145" t="s">
        <v>90</v>
      </c>
      <c r="AY269" s="18" t="s">
        <v>358</v>
      </c>
      <c r="BE269" s="146">
        <f>IF(N269="základní",J269,0)</f>
        <v>0</v>
      </c>
      <c r="BF269" s="146">
        <f>IF(N269="snížená",J269,0)</f>
        <v>0</v>
      </c>
      <c r="BG269" s="146">
        <f>IF(N269="zákl. přenesená",J269,0)</f>
        <v>0</v>
      </c>
      <c r="BH269" s="146">
        <f>IF(N269="sníž. přenesená",J269,0)</f>
        <v>0</v>
      </c>
      <c r="BI269" s="146">
        <f>IF(N269="nulová",J269,0)</f>
        <v>0</v>
      </c>
      <c r="BJ269" s="18" t="s">
        <v>90</v>
      </c>
      <c r="BK269" s="146">
        <f>ROUND(I269*H269,2)</f>
        <v>0</v>
      </c>
      <c r="BL269" s="18" t="s">
        <v>4061</v>
      </c>
      <c r="BM269" s="145" t="s">
        <v>7195</v>
      </c>
    </row>
    <row r="270" spans="2:65" s="1" customFormat="1" ht="11.25">
      <c r="B270" s="33"/>
      <c r="D270" s="147" t="s">
        <v>366</v>
      </c>
      <c r="F270" s="148" t="s">
        <v>4520</v>
      </c>
      <c r="I270" s="149"/>
      <c r="L270" s="33"/>
      <c r="M270" s="150"/>
      <c r="T270" s="54"/>
      <c r="AT270" s="18" t="s">
        <v>366</v>
      </c>
      <c r="AU270" s="18" t="s">
        <v>90</v>
      </c>
    </row>
    <row r="271" spans="2:65" s="11" customFormat="1" ht="22.9" customHeight="1">
      <c r="B271" s="122"/>
      <c r="D271" s="123" t="s">
        <v>76</v>
      </c>
      <c r="E271" s="132" t="s">
        <v>4521</v>
      </c>
      <c r="F271" s="132" t="s">
        <v>4522</v>
      </c>
      <c r="I271" s="125"/>
      <c r="J271" s="133">
        <f>BK271</f>
        <v>0</v>
      </c>
      <c r="L271" s="122"/>
      <c r="M271" s="127"/>
      <c r="P271" s="128">
        <f>SUM(P272:P273)</f>
        <v>0</v>
      </c>
      <c r="R271" s="128">
        <f>SUM(R272:R273)</f>
        <v>0</v>
      </c>
      <c r="T271" s="129">
        <f>SUM(T272:T273)</f>
        <v>0</v>
      </c>
      <c r="AR271" s="123" t="s">
        <v>388</v>
      </c>
      <c r="AT271" s="130" t="s">
        <v>76</v>
      </c>
      <c r="AU271" s="130" t="s">
        <v>84</v>
      </c>
      <c r="AY271" s="123" t="s">
        <v>358</v>
      </c>
      <c r="BK271" s="131">
        <f>SUM(BK272:BK273)</f>
        <v>0</v>
      </c>
    </row>
    <row r="272" spans="2:65" s="1" customFormat="1" ht="21.75" customHeight="1">
      <c r="B272" s="33"/>
      <c r="C272" s="134" t="s">
        <v>1143</v>
      </c>
      <c r="D272" s="134" t="s">
        <v>360</v>
      </c>
      <c r="E272" s="135" t="s">
        <v>4523</v>
      </c>
      <c r="F272" s="136" t="s">
        <v>4524</v>
      </c>
      <c r="G272" s="137" t="s">
        <v>4518</v>
      </c>
      <c r="H272" s="138">
        <v>1</v>
      </c>
      <c r="I272" s="139"/>
      <c r="J272" s="140">
        <f>ROUND(I272*H272,2)</f>
        <v>0</v>
      </c>
      <c r="K272" s="136" t="s">
        <v>3989</v>
      </c>
      <c r="L272" s="33"/>
      <c r="M272" s="141" t="s">
        <v>19</v>
      </c>
      <c r="N272" s="142" t="s">
        <v>49</v>
      </c>
      <c r="P272" s="143">
        <f>O272*H272</f>
        <v>0</v>
      </c>
      <c r="Q272" s="143">
        <v>0</v>
      </c>
      <c r="R272" s="143">
        <f>Q272*H272</f>
        <v>0</v>
      </c>
      <c r="S272" s="143">
        <v>0</v>
      </c>
      <c r="T272" s="144">
        <f>S272*H272</f>
        <v>0</v>
      </c>
      <c r="AR272" s="145" t="s">
        <v>4061</v>
      </c>
      <c r="AT272" s="145" t="s">
        <v>360</v>
      </c>
      <c r="AU272" s="145" t="s">
        <v>90</v>
      </c>
      <c r="AY272" s="18" t="s">
        <v>358</v>
      </c>
      <c r="BE272" s="146">
        <f>IF(N272="základní",J272,0)</f>
        <v>0</v>
      </c>
      <c r="BF272" s="146">
        <f>IF(N272="snížená",J272,0)</f>
        <v>0</v>
      </c>
      <c r="BG272" s="146">
        <f>IF(N272="zákl. přenesená",J272,0)</f>
        <v>0</v>
      </c>
      <c r="BH272" s="146">
        <f>IF(N272="sníž. přenesená",J272,0)</f>
        <v>0</v>
      </c>
      <c r="BI272" s="146">
        <f>IF(N272="nulová",J272,0)</f>
        <v>0</v>
      </c>
      <c r="BJ272" s="18" t="s">
        <v>90</v>
      </c>
      <c r="BK272" s="146">
        <f>ROUND(I272*H272,2)</f>
        <v>0</v>
      </c>
      <c r="BL272" s="18" t="s">
        <v>4061</v>
      </c>
      <c r="BM272" s="145" t="s">
        <v>7196</v>
      </c>
    </row>
    <row r="273" spans="2:47" s="1" customFormat="1" ht="11.25">
      <c r="B273" s="33"/>
      <c r="D273" s="147" t="s">
        <v>366</v>
      </c>
      <c r="F273" s="148" t="s">
        <v>4526</v>
      </c>
      <c r="I273" s="149"/>
      <c r="L273" s="33"/>
      <c r="M273" s="201"/>
      <c r="N273" s="198"/>
      <c r="O273" s="198"/>
      <c r="P273" s="198"/>
      <c r="Q273" s="198"/>
      <c r="R273" s="198"/>
      <c r="S273" s="198"/>
      <c r="T273" s="202"/>
      <c r="AT273" s="18" t="s">
        <v>366</v>
      </c>
      <c r="AU273" s="18" t="s">
        <v>90</v>
      </c>
    </row>
    <row r="274" spans="2:47" s="1" customFormat="1" ht="6.95" customHeight="1">
      <c r="B274" s="42"/>
      <c r="C274" s="43"/>
      <c r="D274" s="43"/>
      <c r="E274" s="43"/>
      <c r="F274" s="43"/>
      <c r="G274" s="43"/>
      <c r="H274" s="43"/>
      <c r="I274" s="43"/>
      <c r="J274" s="43"/>
      <c r="K274" s="43"/>
      <c r="L274" s="33"/>
    </row>
  </sheetData>
  <sheetProtection algorithmName="SHA-512" hashValue="RIkckp1GGll5Grp3ygvFKUKbBN/eZA0JZ7jJM2HgK0Jn2RH0VYMGycGKF5yWesxJmaNJP53k8Rt5FxkycpCqOw==" saltValue="E4wUWW0mGUz2fzaKyjgbIRDCt5vR1sQ/Z5zfWxEvwG+9Zygiw6PyCRFDttrGK43BZ39gYVFFAWuXUKiptMLVdg==" spinCount="100000" sheet="1" objects="1" scenarios="1" formatColumns="0" formatRows="0" autoFilter="0"/>
  <autoFilter ref="C96:K273" xr:uid="{00000000-0009-0000-0000-00001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400-000000000000}"/>
    <hyperlink ref="F104" r:id="rId2" xr:uid="{00000000-0004-0000-1400-000001000000}"/>
    <hyperlink ref="F107" r:id="rId3" xr:uid="{00000000-0004-0000-1400-000002000000}"/>
    <hyperlink ref="F110" r:id="rId4" xr:uid="{00000000-0004-0000-1400-000003000000}"/>
    <hyperlink ref="F113" r:id="rId5" xr:uid="{00000000-0004-0000-1400-000004000000}"/>
    <hyperlink ref="F116" r:id="rId6" xr:uid="{00000000-0004-0000-1400-000005000000}"/>
    <hyperlink ref="F119" r:id="rId7" xr:uid="{00000000-0004-0000-1400-000006000000}"/>
    <hyperlink ref="F122" r:id="rId8" xr:uid="{00000000-0004-0000-1400-000007000000}"/>
    <hyperlink ref="F125" r:id="rId9" xr:uid="{00000000-0004-0000-1400-000008000000}"/>
    <hyperlink ref="F128" r:id="rId10" xr:uid="{00000000-0004-0000-1400-000009000000}"/>
    <hyperlink ref="F131" r:id="rId11" xr:uid="{00000000-0004-0000-1400-00000A000000}"/>
    <hyperlink ref="F134" r:id="rId12" xr:uid="{00000000-0004-0000-1400-00000B000000}"/>
    <hyperlink ref="F138" r:id="rId13" xr:uid="{00000000-0004-0000-1400-00000C000000}"/>
    <hyperlink ref="F142" r:id="rId14" xr:uid="{00000000-0004-0000-1400-00000D000000}"/>
    <hyperlink ref="F145" r:id="rId15" xr:uid="{00000000-0004-0000-1400-00000E000000}"/>
    <hyperlink ref="F148" r:id="rId16" xr:uid="{00000000-0004-0000-1400-00000F000000}"/>
    <hyperlink ref="F153" r:id="rId17" xr:uid="{00000000-0004-0000-1400-000010000000}"/>
    <hyperlink ref="F156" r:id="rId18" xr:uid="{00000000-0004-0000-1400-000011000000}"/>
    <hyperlink ref="F159" r:id="rId19" xr:uid="{00000000-0004-0000-1400-000012000000}"/>
    <hyperlink ref="F164" r:id="rId20" xr:uid="{00000000-0004-0000-1400-000013000000}"/>
    <hyperlink ref="F168" r:id="rId21" xr:uid="{00000000-0004-0000-1400-000014000000}"/>
    <hyperlink ref="F171" r:id="rId22" xr:uid="{00000000-0004-0000-1400-000015000000}"/>
    <hyperlink ref="F174" r:id="rId23" xr:uid="{00000000-0004-0000-1400-000016000000}"/>
    <hyperlink ref="F177" r:id="rId24" xr:uid="{00000000-0004-0000-1400-000017000000}"/>
    <hyperlink ref="F180" r:id="rId25" xr:uid="{00000000-0004-0000-1400-000018000000}"/>
    <hyperlink ref="F183" r:id="rId26" xr:uid="{00000000-0004-0000-1400-000019000000}"/>
    <hyperlink ref="F186" r:id="rId27" xr:uid="{00000000-0004-0000-1400-00001A000000}"/>
    <hyperlink ref="F189" r:id="rId28" xr:uid="{00000000-0004-0000-1400-00001B000000}"/>
    <hyperlink ref="F195" r:id="rId29" xr:uid="{00000000-0004-0000-1400-00001C000000}"/>
    <hyperlink ref="F199" r:id="rId30" xr:uid="{00000000-0004-0000-1400-00001D000000}"/>
    <hyperlink ref="F203" r:id="rId31" xr:uid="{00000000-0004-0000-1400-00001E000000}"/>
    <hyperlink ref="F208" r:id="rId32" xr:uid="{00000000-0004-0000-1400-00001F000000}"/>
    <hyperlink ref="F211" r:id="rId33" xr:uid="{00000000-0004-0000-1400-000020000000}"/>
    <hyperlink ref="F214" r:id="rId34" xr:uid="{00000000-0004-0000-1400-000021000000}"/>
    <hyperlink ref="F217" r:id="rId35" xr:uid="{00000000-0004-0000-1400-000022000000}"/>
    <hyperlink ref="F221" r:id="rId36" xr:uid="{00000000-0004-0000-1400-000023000000}"/>
    <hyperlink ref="F227" r:id="rId37" xr:uid="{00000000-0004-0000-1400-000024000000}"/>
    <hyperlink ref="F231" r:id="rId38" xr:uid="{00000000-0004-0000-1400-000025000000}"/>
    <hyperlink ref="F234" r:id="rId39" xr:uid="{00000000-0004-0000-1400-000026000000}"/>
    <hyperlink ref="F237" r:id="rId40" xr:uid="{00000000-0004-0000-1400-000027000000}"/>
    <hyperlink ref="F240" r:id="rId41" xr:uid="{00000000-0004-0000-1400-000028000000}"/>
    <hyperlink ref="F243" r:id="rId42" xr:uid="{00000000-0004-0000-1400-000029000000}"/>
    <hyperlink ref="F246" r:id="rId43" xr:uid="{00000000-0004-0000-1400-00002A000000}"/>
    <hyperlink ref="F248" r:id="rId44" xr:uid="{00000000-0004-0000-1400-00002B000000}"/>
    <hyperlink ref="F250" r:id="rId45" xr:uid="{00000000-0004-0000-1400-00002C000000}"/>
    <hyperlink ref="F252" r:id="rId46" xr:uid="{00000000-0004-0000-1400-00002D000000}"/>
    <hyperlink ref="F255" r:id="rId47" xr:uid="{00000000-0004-0000-1400-00002E000000}"/>
    <hyperlink ref="F257" r:id="rId48" xr:uid="{00000000-0004-0000-1400-00002F000000}"/>
    <hyperlink ref="F266" r:id="rId49" xr:uid="{00000000-0004-0000-1400-000030000000}"/>
    <hyperlink ref="F270" r:id="rId50" xr:uid="{00000000-0004-0000-1400-000031000000}"/>
    <hyperlink ref="F273" r:id="rId51" xr:uid="{00000000-0004-0000-1400-00003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153</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5563</v>
      </c>
      <c r="F9" s="303"/>
      <c r="G9" s="303"/>
      <c r="H9" s="303"/>
      <c r="L9" s="21"/>
    </row>
    <row r="10" spans="2:46" ht="12" customHeight="1">
      <c r="B10" s="21"/>
      <c r="D10" s="28" t="s">
        <v>222</v>
      </c>
      <c r="L10" s="21"/>
    </row>
    <row r="11" spans="2:46" s="1" customFormat="1" ht="16.5" customHeight="1">
      <c r="B11" s="33"/>
      <c r="E11" s="337" t="s">
        <v>6600</v>
      </c>
      <c r="F11" s="343"/>
      <c r="G11" s="343"/>
      <c r="H11" s="343"/>
      <c r="L11" s="33"/>
    </row>
    <row r="12" spans="2:46" s="1" customFormat="1" ht="12" customHeight="1">
      <c r="B12" s="33"/>
      <c r="D12" s="28" t="s">
        <v>2976</v>
      </c>
      <c r="L12" s="33"/>
    </row>
    <row r="13" spans="2:46" s="1" customFormat="1" ht="16.5" customHeight="1">
      <c r="B13" s="33"/>
      <c r="E13" s="324" t="s">
        <v>7197</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ROUND((SUM(BE97:BE204)),  2)</f>
        <v>0</v>
      </c>
      <c r="I37" s="96">
        <v>0.21</v>
      </c>
      <c r="J37" s="84">
        <f>ROUND(((SUM(BE97:BE204))*I37),  2)</f>
        <v>0</v>
      </c>
      <c r="L37" s="33"/>
    </row>
    <row r="38" spans="2:12" s="1" customFormat="1" ht="14.45" customHeight="1">
      <c r="B38" s="33"/>
      <c r="E38" s="28" t="s">
        <v>49</v>
      </c>
      <c r="F38" s="84">
        <f>ROUND((SUM(BF97:BF204)),  2)</f>
        <v>0</v>
      </c>
      <c r="I38" s="96">
        <v>0.12</v>
      </c>
      <c r="J38" s="84">
        <f>ROUND(((SUM(BF97:BF204))*I38),  2)</f>
        <v>0</v>
      </c>
      <c r="L38" s="33"/>
    </row>
    <row r="39" spans="2:12" s="1" customFormat="1" ht="14.45" hidden="1" customHeight="1">
      <c r="B39" s="33"/>
      <c r="E39" s="28" t="s">
        <v>50</v>
      </c>
      <c r="F39" s="84">
        <f>ROUND((SUM(BG97:BG204)),  2)</f>
        <v>0</v>
      </c>
      <c r="I39" s="96">
        <v>0.21</v>
      </c>
      <c r="J39" s="84">
        <f>0</f>
        <v>0</v>
      </c>
      <c r="L39" s="33"/>
    </row>
    <row r="40" spans="2:12" s="1" customFormat="1" ht="14.45" hidden="1" customHeight="1">
      <c r="B40" s="33"/>
      <c r="E40" s="28" t="s">
        <v>51</v>
      </c>
      <c r="F40" s="84">
        <f>ROUND((SUM(BH97:BH204)),  2)</f>
        <v>0</v>
      </c>
      <c r="I40" s="96">
        <v>0.12</v>
      </c>
      <c r="J40" s="84">
        <f>0</f>
        <v>0</v>
      </c>
      <c r="L40" s="33"/>
    </row>
    <row r="41" spans="2:12" s="1" customFormat="1" ht="14.45" hidden="1" customHeight="1">
      <c r="B41" s="33"/>
      <c r="E41" s="28" t="s">
        <v>52</v>
      </c>
      <c r="F41" s="84">
        <f>ROUND((SUM(BI97:BI204)),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5563</v>
      </c>
      <c r="F54" s="303"/>
      <c r="G54" s="303"/>
      <c r="H54" s="303"/>
      <c r="L54" s="21"/>
    </row>
    <row r="55" spans="2:12" ht="12" customHeight="1">
      <c r="B55" s="21"/>
      <c r="C55" s="28" t="s">
        <v>222</v>
      </c>
      <c r="L55" s="21"/>
    </row>
    <row r="56" spans="2:12" s="1" customFormat="1" ht="16.5" customHeight="1">
      <c r="B56" s="33"/>
      <c r="E56" s="337" t="s">
        <v>6600</v>
      </c>
      <c r="F56" s="343"/>
      <c r="G56" s="343"/>
      <c r="H56" s="343"/>
      <c r="L56" s="33"/>
    </row>
    <row r="57" spans="2:12" s="1" customFormat="1" ht="12" customHeight="1">
      <c r="B57" s="33"/>
      <c r="C57" s="28" t="s">
        <v>2976</v>
      </c>
      <c r="L57" s="33"/>
    </row>
    <row r="58" spans="2:12" s="1" customFormat="1" ht="16.5" customHeight="1">
      <c r="B58" s="33"/>
      <c r="E58" s="324" t="str">
        <f>E13</f>
        <v>D.1.4.4C - Elektroinstalace - slaboproudy</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4066</v>
      </c>
      <c r="E69" s="112"/>
      <c r="F69" s="112"/>
      <c r="G69" s="112"/>
      <c r="H69" s="112"/>
      <c r="I69" s="112"/>
      <c r="J69" s="113">
        <f>J99</f>
        <v>0</v>
      </c>
      <c r="L69" s="110"/>
    </row>
    <row r="70" spans="2:47" s="9" customFormat="1" ht="19.899999999999999" customHeight="1">
      <c r="B70" s="110"/>
      <c r="D70" s="111" t="s">
        <v>327</v>
      </c>
      <c r="E70" s="112"/>
      <c r="F70" s="112"/>
      <c r="G70" s="112"/>
      <c r="H70" s="112"/>
      <c r="I70" s="112"/>
      <c r="J70" s="113">
        <f>J103</f>
        <v>0</v>
      </c>
      <c r="L70" s="110"/>
    </row>
    <row r="71" spans="2:47" s="8" customFormat="1" ht="24.95" customHeight="1">
      <c r="B71" s="106"/>
      <c r="D71" s="107" t="s">
        <v>4067</v>
      </c>
      <c r="E71" s="108"/>
      <c r="F71" s="108"/>
      <c r="G71" s="108"/>
      <c r="H71" s="108"/>
      <c r="I71" s="108"/>
      <c r="J71" s="109">
        <f>J196</f>
        <v>0</v>
      </c>
      <c r="L71" s="106"/>
    </row>
    <row r="72" spans="2:47" s="8" customFormat="1" ht="24.95" customHeight="1">
      <c r="B72" s="106"/>
      <c r="D72" s="107" t="s">
        <v>3690</v>
      </c>
      <c r="E72" s="108"/>
      <c r="F72" s="108"/>
      <c r="G72" s="108"/>
      <c r="H72" s="108"/>
      <c r="I72" s="108"/>
      <c r="J72" s="109">
        <f>J199</f>
        <v>0</v>
      </c>
      <c r="L72" s="106"/>
    </row>
    <row r="73" spans="2:47" s="9" customFormat="1" ht="19.899999999999999" customHeight="1">
      <c r="B73" s="110"/>
      <c r="D73" s="111" t="s">
        <v>3691</v>
      </c>
      <c r="E73" s="112"/>
      <c r="F73" s="112"/>
      <c r="G73" s="112"/>
      <c r="H73" s="112"/>
      <c r="I73" s="112"/>
      <c r="J73" s="113">
        <f>J200</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5563</v>
      </c>
      <c r="F85" s="303"/>
      <c r="G85" s="303"/>
      <c r="H85" s="303"/>
      <c r="L85" s="21"/>
    </row>
    <row r="86" spans="2:20" ht="12" customHeight="1">
      <c r="B86" s="21"/>
      <c r="C86" s="28" t="s">
        <v>222</v>
      </c>
      <c r="L86" s="21"/>
    </row>
    <row r="87" spans="2:20" s="1" customFormat="1" ht="16.5" customHeight="1">
      <c r="B87" s="33"/>
      <c r="E87" s="337" t="s">
        <v>6600</v>
      </c>
      <c r="F87" s="343"/>
      <c r="G87" s="343"/>
      <c r="H87" s="343"/>
      <c r="L87" s="33"/>
    </row>
    <row r="88" spans="2:20" s="1" customFormat="1" ht="12" customHeight="1">
      <c r="B88" s="33"/>
      <c r="C88" s="28" t="s">
        <v>2976</v>
      </c>
      <c r="L88" s="33"/>
    </row>
    <row r="89" spans="2:20" s="1" customFormat="1" ht="16.5" customHeight="1">
      <c r="B89" s="33"/>
      <c r="E89" s="324" t="str">
        <f>E13</f>
        <v>D.1.4.4C - Elektroinstalace - slaboproudy</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40.15" customHeight="1">
      <c r="B93" s="33"/>
      <c r="C93" s="28" t="s">
        <v>24</v>
      </c>
      <c r="F93" s="26" t="str">
        <f>E19</f>
        <v>Město Kroměříž</v>
      </c>
      <c r="I93" s="28" t="s">
        <v>32</v>
      </c>
      <c r="J93" s="31" t="str">
        <f>E25</f>
        <v>Jiří Škop-elektroprojekce, Duhová 269, Náchod</v>
      </c>
      <c r="L93" s="33"/>
    </row>
    <row r="94" spans="2:20" s="1" customFormat="1" ht="40.15" customHeight="1">
      <c r="B94" s="33"/>
      <c r="C94" s="28" t="s">
        <v>30</v>
      </c>
      <c r="F94" s="26" t="str">
        <f>IF(E22="","",E22)</f>
        <v>Vyplň údaj</v>
      </c>
      <c r="I94" s="28" t="s">
        <v>37</v>
      </c>
      <c r="J94" s="31" t="str">
        <f>E28</f>
        <v>Jiří Škop-elektroprojekce, Duhová 269, Náchod</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P98+P196+P199</f>
        <v>0</v>
      </c>
      <c r="Q97" s="51"/>
      <c r="R97" s="119">
        <f>R98+R196+R199</f>
        <v>5.9160000000000004E-2</v>
      </c>
      <c r="S97" s="51"/>
      <c r="T97" s="120">
        <f>T98+T196+T199</f>
        <v>0</v>
      </c>
      <c r="AT97" s="18" t="s">
        <v>76</v>
      </c>
      <c r="AU97" s="18" t="s">
        <v>313</v>
      </c>
      <c r="BK97" s="121">
        <f>BK98+BK196+BK199</f>
        <v>0</v>
      </c>
    </row>
    <row r="98" spans="2:65" s="11" customFormat="1" ht="25.9" customHeight="1">
      <c r="B98" s="122"/>
      <c r="D98" s="123" t="s">
        <v>76</v>
      </c>
      <c r="E98" s="124" t="s">
        <v>1407</v>
      </c>
      <c r="F98" s="124" t="s">
        <v>1408</v>
      </c>
      <c r="I98" s="125"/>
      <c r="J98" s="126">
        <f>BK98</f>
        <v>0</v>
      </c>
      <c r="L98" s="122"/>
      <c r="M98" s="127"/>
      <c r="P98" s="128">
        <f>P99+P103</f>
        <v>0</v>
      </c>
      <c r="R98" s="128">
        <f>R99+R103</f>
        <v>5.9160000000000004E-2</v>
      </c>
      <c r="T98" s="129">
        <f>T99+T103</f>
        <v>0</v>
      </c>
      <c r="AR98" s="123" t="s">
        <v>90</v>
      </c>
      <c r="AT98" s="130" t="s">
        <v>76</v>
      </c>
      <c r="AU98" s="130" t="s">
        <v>77</v>
      </c>
      <c r="AY98" s="123" t="s">
        <v>358</v>
      </c>
      <c r="BK98" s="131">
        <f>BK99+BK103</f>
        <v>0</v>
      </c>
    </row>
    <row r="99" spans="2:65" s="11" customFormat="1" ht="22.9" customHeight="1">
      <c r="B99" s="122"/>
      <c r="D99" s="123" t="s">
        <v>76</v>
      </c>
      <c r="E99" s="132" t="s">
        <v>4069</v>
      </c>
      <c r="F99" s="132" t="s">
        <v>103</v>
      </c>
      <c r="I99" s="125"/>
      <c r="J99" s="133">
        <f>BK99</f>
        <v>0</v>
      </c>
      <c r="L99" s="122"/>
      <c r="M99" s="127"/>
      <c r="P99" s="128">
        <f>SUM(P100:P102)</f>
        <v>0</v>
      </c>
      <c r="R99" s="128">
        <f>SUM(R100:R102)</f>
        <v>6.7499999999999991E-3</v>
      </c>
      <c r="T99" s="129">
        <f>SUM(T100:T102)</f>
        <v>0</v>
      </c>
      <c r="AR99" s="123" t="s">
        <v>90</v>
      </c>
      <c r="AT99" s="130" t="s">
        <v>76</v>
      </c>
      <c r="AU99" s="130" t="s">
        <v>84</v>
      </c>
      <c r="AY99" s="123" t="s">
        <v>358</v>
      </c>
      <c r="BK99" s="131">
        <f>SUM(BK100:BK102)</f>
        <v>0</v>
      </c>
    </row>
    <row r="100" spans="2:65" s="1" customFormat="1" ht="37.9" customHeight="1">
      <c r="B100" s="33"/>
      <c r="C100" s="134" t="s">
        <v>84</v>
      </c>
      <c r="D100" s="134" t="s">
        <v>360</v>
      </c>
      <c r="E100" s="135" t="s">
        <v>4112</v>
      </c>
      <c r="F100" s="136" t="s">
        <v>4113</v>
      </c>
      <c r="G100" s="137" t="s">
        <v>235</v>
      </c>
      <c r="H100" s="138">
        <v>45</v>
      </c>
      <c r="I100" s="139"/>
      <c r="J100" s="140">
        <f>ROUND(I100*H100,2)</f>
        <v>0</v>
      </c>
      <c r="K100" s="136" t="s">
        <v>363</v>
      </c>
      <c r="L100" s="33"/>
      <c r="M100" s="141" t="s">
        <v>19</v>
      </c>
      <c r="N100" s="142" t="s">
        <v>49</v>
      </c>
      <c r="P100" s="143">
        <f>O100*H100</f>
        <v>0</v>
      </c>
      <c r="Q100" s="143">
        <v>0</v>
      </c>
      <c r="R100" s="143">
        <f>Q100*H100</f>
        <v>0</v>
      </c>
      <c r="S100" s="143">
        <v>0</v>
      </c>
      <c r="T100" s="144">
        <f>S100*H100</f>
        <v>0</v>
      </c>
      <c r="AR100" s="145" t="s">
        <v>454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454</v>
      </c>
      <c r="BM100" s="145" t="s">
        <v>7198</v>
      </c>
    </row>
    <row r="101" spans="2:65" s="1" customFormat="1" ht="11.25">
      <c r="B101" s="33"/>
      <c r="D101" s="147" t="s">
        <v>366</v>
      </c>
      <c r="F101" s="148" t="s">
        <v>4115</v>
      </c>
      <c r="I101" s="149"/>
      <c r="L101" s="33"/>
      <c r="M101" s="150"/>
      <c r="T101" s="54"/>
      <c r="AT101" s="18" t="s">
        <v>366</v>
      </c>
      <c r="AU101" s="18" t="s">
        <v>90</v>
      </c>
    </row>
    <row r="102" spans="2:65" s="1" customFormat="1" ht="49.15" customHeight="1">
      <c r="B102" s="33"/>
      <c r="C102" s="179" t="s">
        <v>90</v>
      </c>
      <c r="D102" s="179" t="s">
        <v>440</v>
      </c>
      <c r="E102" s="180" t="s">
        <v>4529</v>
      </c>
      <c r="F102" s="181" t="s">
        <v>4530</v>
      </c>
      <c r="G102" s="182" t="s">
        <v>235</v>
      </c>
      <c r="H102" s="183">
        <v>45</v>
      </c>
      <c r="I102" s="184"/>
      <c r="J102" s="185">
        <f>ROUND(I102*H102,2)</f>
        <v>0</v>
      </c>
      <c r="K102" s="181" t="s">
        <v>363</v>
      </c>
      <c r="L102" s="186"/>
      <c r="M102" s="187" t="s">
        <v>19</v>
      </c>
      <c r="N102" s="188" t="s">
        <v>49</v>
      </c>
      <c r="P102" s="143">
        <f>O102*H102</f>
        <v>0</v>
      </c>
      <c r="Q102" s="143">
        <v>1.4999999999999999E-4</v>
      </c>
      <c r="R102" s="143">
        <f>Q102*H102</f>
        <v>6.7499999999999991E-3</v>
      </c>
      <c r="S102" s="143">
        <v>0</v>
      </c>
      <c r="T102" s="144">
        <f>S102*H102</f>
        <v>0</v>
      </c>
      <c r="AR102" s="145" t="s">
        <v>558</v>
      </c>
      <c r="AT102" s="145" t="s">
        <v>440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7199</v>
      </c>
    </row>
    <row r="103" spans="2:65" s="11" customFormat="1" ht="22.9" customHeight="1">
      <c r="B103" s="122"/>
      <c r="D103" s="123" t="s">
        <v>76</v>
      </c>
      <c r="E103" s="132" t="s">
        <v>1851</v>
      </c>
      <c r="F103" s="132" t="s">
        <v>1852</v>
      </c>
      <c r="I103" s="125"/>
      <c r="J103" s="133">
        <f>BK103</f>
        <v>0</v>
      </c>
      <c r="L103" s="122"/>
      <c r="M103" s="127"/>
      <c r="P103" s="128">
        <f>SUM(P104:P195)</f>
        <v>0</v>
      </c>
      <c r="R103" s="128">
        <f>SUM(R104:R195)</f>
        <v>5.2410000000000005E-2</v>
      </c>
      <c r="T103" s="129">
        <f>SUM(T104:T195)</f>
        <v>0</v>
      </c>
      <c r="AR103" s="123" t="s">
        <v>90</v>
      </c>
      <c r="AT103" s="130" t="s">
        <v>76</v>
      </c>
      <c r="AU103" s="130" t="s">
        <v>84</v>
      </c>
      <c r="AY103" s="123" t="s">
        <v>358</v>
      </c>
      <c r="BK103" s="131">
        <f>SUM(BK104:BK195)</f>
        <v>0</v>
      </c>
    </row>
    <row r="104" spans="2:65" s="1" customFormat="1" ht="24.2" customHeight="1">
      <c r="B104" s="33"/>
      <c r="C104" s="134" t="s">
        <v>97</v>
      </c>
      <c r="D104" s="134" t="s">
        <v>360</v>
      </c>
      <c r="E104" s="135" t="s">
        <v>4532</v>
      </c>
      <c r="F104" s="136" t="s">
        <v>4533</v>
      </c>
      <c r="G104" s="137" t="s">
        <v>235</v>
      </c>
      <c r="H104" s="138">
        <v>265</v>
      </c>
      <c r="I104" s="139"/>
      <c r="J104" s="140">
        <f>ROUND(I104*H104,2)</f>
        <v>0</v>
      </c>
      <c r="K104" s="136" t="s">
        <v>363</v>
      </c>
      <c r="L104" s="33"/>
      <c r="M104" s="141" t="s">
        <v>19</v>
      </c>
      <c r="N104" s="142" t="s">
        <v>49</v>
      </c>
      <c r="P104" s="143">
        <f>O104*H104</f>
        <v>0</v>
      </c>
      <c r="Q104" s="143">
        <v>0</v>
      </c>
      <c r="R104" s="143">
        <f>Q104*H104</f>
        <v>0</v>
      </c>
      <c r="S104" s="143">
        <v>0</v>
      </c>
      <c r="T104" s="144">
        <f>S104*H104</f>
        <v>0</v>
      </c>
      <c r="AR104" s="145" t="s">
        <v>454</v>
      </c>
      <c r="AT104" s="145" t="s">
        <v>360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90</v>
      </c>
      <c r="BK104" s="146">
        <f>ROUND(I104*H104,2)</f>
        <v>0</v>
      </c>
      <c r="BL104" s="18" t="s">
        <v>454</v>
      </c>
      <c r="BM104" s="145" t="s">
        <v>7200</v>
      </c>
    </row>
    <row r="105" spans="2:65" s="1" customFormat="1" ht="11.25">
      <c r="B105" s="33"/>
      <c r="D105" s="147" t="s">
        <v>366</v>
      </c>
      <c r="F105" s="148" t="s">
        <v>4535</v>
      </c>
      <c r="I105" s="149"/>
      <c r="L105" s="33"/>
      <c r="M105" s="150"/>
      <c r="T105" s="54"/>
      <c r="AT105" s="18" t="s">
        <v>366</v>
      </c>
      <c r="AU105" s="18" t="s">
        <v>90</v>
      </c>
    </row>
    <row r="106" spans="2:65" s="1" customFormat="1" ht="21.75" customHeight="1">
      <c r="B106" s="33"/>
      <c r="C106" s="179" t="s">
        <v>364</v>
      </c>
      <c r="D106" s="179" t="s">
        <v>440</v>
      </c>
      <c r="E106" s="180" t="s">
        <v>4536</v>
      </c>
      <c r="F106" s="181" t="s">
        <v>4537</v>
      </c>
      <c r="G106" s="182" t="s">
        <v>235</v>
      </c>
      <c r="H106" s="183">
        <v>65</v>
      </c>
      <c r="I106" s="184"/>
      <c r="J106" s="185">
        <f>ROUND(I106*H106,2)</f>
        <v>0</v>
      </c>
      <c r="K106" s="181" t="s">
        <v>363</v>
      </c>
      <c r="L106" s="186"/>
      <c r="M106" s="187" t="s">
        <v>19</v>
      </c>
      <c r="N106" s="188" t="s">
        <v>49</v>
      </c>
      <c r="P106" s="143">
        <f>O106*H106</f>
        <v>0</v>
      </c>
      <c r="Q106" s="143">
        <v>6.9999999999999994E-5</v>
      </c>
      <c r="R106" s="143">
        <f>Q106*H106</f>
        <v>4.5499999999999994E-3</v>
      </c>
      <c r="S106" s="143">
        <v>0</v>
      </c>
      <c r="T106" s="144">
        <f>S106*H106</f>
        <v>0</v>
      </c>
      <c r="AR106" s="145" t="s">
        <v>558</v>
      </c>
      <c r="AT106" s="145" t="s">
        <v>440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454</v>
      </c>
      <c r="BM106" s="145" t="s">
        <v>7201</v>
      </c>
    </row>
    <row r="107" spans="2:65" s="1" customFormat="1" ht="21.75" customHeight="1">
      <c r="B107" s="33"/>
      <c r="C107" s="179" t="s">
        <v>388</v>
      </c>
      <c r="D107" s="179" t="s">
        <v>440</v>
      </c>
      <c r="E107" s="180" t="s">
        <v>4539</v>
      </c>
      <c r="F107" s="181" t="s">
        <v>4540</v>
      </c>
      <c r="G107" s="182" t="s">
        <v>235</v>
      </c>
      <c r="H107" s="183">
        <v>160</v>
      </c>
      <c r="I107" s="184"/>
      <c r="J107" s="185">
        <f>ROUND(I107*H107,2)</f>
        <v>0</v>
      </c>
      <c r="K107" s="181" t="s">
        <v>363</v>
      </c>
      <c r="L107" s="186"/>
      <c r="M107" s="187" t="s">
        <v>19</v>
      </c>
      <c r="N107" s="188" t="s">
        <v>49</v>
      </c>
      <c r="P107" s="143">
        <f>O107*H107</f>
        <v>0</v>
      </c>
      <c r="Q107" s="143">
        <v>4.0000000000000003E-5</v>
      </c>
      <c r="R107" s="143">
        <f>Q107*H107</f>
        <v>6.4000000000000003E-3</v>
      </c>
      <c r="S107" s="143">
        <v>0</v>
      </c>
      <c r="T107" s="144">
        <f>S107*H107</f>
        <v>0</v>
      </c>
      <c r="AR107" s="145" t="s">
        <v>558</v>
      </c>
      <c r="AT107" s="145" t="s">
        <v>440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7202</v>
      </c>
    </row>
    <row r="108" spans="2:65" s="1" customFormat="1" ht="21.75" customHeight="1">
      <c r="B108" s="33"/>
      <c r="C108" s="179" t="s">
        <v>394</v>
      </c>
      <c r="D108" s="179" t="s">
        <v>440</v>
      </c>
      <c r="E108" s="180" t="s">
        <v>4542</v>
      </c>
      <c r="F108" s="181" t="s">
        <v>4543</v>
      </c>
      <c r="G108" s="182" t="s">
        <v>235</v>
      </c>
      <c r="H108" s="183">
        <v>40</v>
      </c>
      <c r="I108" s="184"/>
      <c r="J108" s="185">
        <f>ROUND(I108*H108,2)</f>
        <v>0</v>
      </c>
      <c r="K108" s="181" t="s">
        <v>363</v>
      </c>
      <c r="L108" s="186"/>
      <c r="M108" s="187" t="s">
        <v>19</v>
      </c>
      <c r="N108" s="188" t="s">
        <v>49</v>
      </c>
      <c r="P108" s="143">
        <f>O108*H108</f>
        <v>0</v>
      </c>
      <c r="Q108" s="143">
        <v>1.2E-4</v>
      </c>
      <c r="R108" s="143">
        <f>Q108*H108</f>
        <v>4.8000000000000004E-3</v>
      </c>
      <c r="S108" s="143">
        <v>0</v>
      </c>
      <c r="T108" s="144">
        <f>S108*H108</f>
        <v>0</v>
      </c>
      <c r="AR108" s="145" t="s">
        <v>558</v>
      </c>
      <c r="AT108" s="145" t="s">
        <v>440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7203</v>
      </c>
    </row>
    <row r="109" spans="2:65" s="1" customFormat="1" ht="24.2" customHeight="1">
      <c r="B109" s="33"/>
      <c r="C109" s="134" t="s">
        <v>399</v>
      </c>
      <c r="D109" s="134" t="s">
        <v>360</v>
      </c>
      <c r="E109" s="135" t="s">
        <v>4545</v>
      </c>
      <c r="F109" s="136" t="s">
        <v>4546</v>
      </c>
      <c r="G109" s="137" t="s">
        <v>504</v>
      </c>
      <c r="H109" s="138">
        <v>22</v>
      </c>
      <c r="I109" s="139"/>
      <c r="J109" s="140">
        <f>ROUND(I109*H109,2)</f>
        <v>0</v>
      </c>
      <c r="K109" s="136" t="s">
        <v>363</v>
      </c>
      <c r="L109" s="33"/>
      <c r="M109" s="141" t="s">
        <v>19</v>
      </c>
      <c r="N109" s="142" t="s">
        <v>49</v>
      </c>
      <c r="P109" s="143">
        <f>O109*H109</f>
        <v>0</v>
      </c>
      <c r="Q109" s="143">
        <v>0</v>
      </c>
      <c r="R109" s="143">
        <f>Q109*H109</f>
        <v>0</v>
      </c>
      <c r="S109" s="143">
        <v>0</v>
      </c>
      <c r="T109" s="144">
        <f>S109*H109</f>
        <v>0</v>
      </c>
      <c r="AR109" s="145" t="s">
        <v>454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454</v>
      </c>
      <c r="BM109" s="145" t="s">
        <v>7204</v>
      </c>
    </row>
    <row r="110" spans="2:65" s="1" customFormat="1" ht="11.25">
      <c r="B110" s="33"/>
      <c r="D110" s="147" t="s">
        <v>366</v>
      </c>
      <c r="F110" s="148" t="s">
        <v>4548</v>
      </c>
      <c r="I110" s="149"/>
      <c r="L110" s="33"/>
      <c r="M110" s="150"/>
      <c r="T110" s="54"/>
      <c r="AT110" s="18" t="s">
        <v>366</v>
      </c>
      <c r="AU110" s="18" t="s">
        <v>90</v>
      </c>
    </row>
    <row r="111" spans="2:65" s="1" customFormat="1" ht="24.2" customHeight="1">
      <c r="B111" s="33"/>
      <c r="C111" s="179" t="s">
        <v>406</v>
      </c>
      <c r="D111" s="179" t="s">
        <v>440</v>
      </c>
      <c r="E111" s="180" t="s">
        <v>4549</v>
      </c>
      <c r="F111" s="181" t="s">
        <v>4550</v>
      </c>
      <c r="G111" s="182" t="s">
        <v>504</v>
      </c>
      <c r="H111" s="183">
        <v>22</v>
      </c>
      <c r="I111" s="184"/>
      <c r="J111" s="185">
        <f>ROUND(I111*H111,2)</f>
        <v>0</v>
      </c>
      <c r="K111" s="181" t="s">
        <v>363</v>
      </c>
      <c r="L111" s="186"/>
      <c r="M111" s="187" t="s">
        <v>19</v>
      </c>
      <c r="N111" s="188" t="s">
        <v>49</v>
      </c>
      <c r="P111" s="143">
        <f>O111*H111</f>
        <v>0</v>
      </c>
      <c r="Q111" s="143">
        <v>4.0000000000000003E-5</v>
      </c>
      <c r="R111" s="143">
        <f>Q111*H111</f>
        <v>8.8000000000000003E-4</v>
      </c>
      <c r="S111" s="143">
        <v>0</v>
      </c>
      <c r="T111" s="144">
        <f>S111*H111</f>
        <v>0</v>
      </c>
      <c r="AR111" s="145" t="s">
        <v>558</v>
      </c>
      <c r="AT111" s="145" t="s">
        <v>440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7205</v>
      </c>
    </row>
    <row r="112" spans="2:65" s="1" customFormat="1" ht="24.2" customHeight="1">
      <c r="B112" s="33"/>
      <c r="C112" s="134" t="s">
        <v>411</v>
      </c>
      <c r="D112" s="134" t="s">
        <v>360</v>
      </c>
      <c r="E112" s="135" t="s">
        <v>4552</v>
      </c>
      <c r="F112" s="136" t="s">
        <v>4553</v>
      </c>
      <c r="G112" s="137" t="s">
        <v>504</v>
      </c>
      <c r="H112" s="138">
        <v>1</v>
      </c>
      <c r="I112" s="139"/>
      <c r="J112" s="140">
        <f>ROUND(I112*H112,2)</f>
        <v>0</v>
      </c>
      <c r="K112" s="136" t="s">
        <v>363</v>
      </c>
      <c r="L112" s="33"/>
      <c r="M112" s="141" t="s">
        <v>19</v>
      </c>
      <c r="N112" s="142" t="s">
        <v>49</v>
      </c>
      <c r="P112" s="143">
        <f>O112*H112</f>
        <v>0</v>
      </c>
      <c r="Q112" s="143">
        <v>0</v>
      </c>
      <c r="R112" s="143">
        <f>Q112*H112</f>
        <v>0</v>
      </c>
      <c r="S112" s="143">
        <v>0</v>
      </c>
      <c r="T112" s="144">
        <f>S112*H112</f>
        <v>0</v>
      </c>
      <c r="AR112" s="145" t="s">
        <v>454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454</v>
      </c>
      <c r="BM112" s="145" t="s">
        <v>7206</v>
      </c>
    </row>
    <row r="113" spans="2:65" s="1" customFormat="1" ht="11.25">
      <c r="B113" s="33"/>
      <c r="D113" s="147" t="s">
        <v>366</v>
      </c>
      <c r="F113" s="148" t="s">
        <v>4555</v>
      </c>
      <c r="I113" s="149"/>
      <c r="L113" s="33"/>
      <c r="M113" s="150"/>
      <c r="T113" s="54"/>
      <c r="AT113" s="18" t="s">
        <v>366</v>
      </c>
      <c r="AU113" s="18" t="s">
        <v>90</v>
      </c>
    </row>
    <row r="114" spans="2:65" s="1" customFormat="1" ht="24.2" customHeight="1">
      <c r="B114" s="33"/>
      <c r="C114" s="179" t="s">
        <v>417</v>
      </c>
      <c r="D114" s="179" t="s">
        <v>440</v>
      </c>
      <c r="E114" s="180" t="s">
        <v>4556</v>
      </c>
      <c r="F114" s="181" t="s">
        <v>4557</v>
      </c>
      <c r="G114" s="182" t="s">
        <v>504</v>
      </c>
      <c r="H114" s="183">
        <v>1</v>
      </c>
      <c r="I114" s="184"/>
      <c r="J114" s="185">
        <f>ROUND(I114*H114,2)</f>
        <v>0</v>
      </c>
      <c r="K114" s="181" t="s">
        <v>363</v>
      </c>
      <c r="L114" s="186"/>
      <c r="M114" s="187" t="s">
        <v>19</v>
      </c>
      <c r="N114" s="188" t="s">
        <v>49</v>
      </c>
      <c r="P114" s="143">
        <f>O114*H114</f>
        <v>0</v>
      </c>
      <c r="Q114" s="143">
        <v>2.3000000000000001E-4</v>
      </c>
      <c r="R114" s="143">
        <f>Q114*H114</f>
        <v>2.3000000000000001E-4</v>
      </c>
      <c r="S114" s="143">
        <v>0</v>
      </c>
      <c r="T114" s="144">
        <f>S114*H114</f>
        <v>0</v>
      </c>
      <c r="AR114" s="145" t="s">
        <v>558</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7207</v>
      </c>
    </row>
    <row r="115" spans="2:65" s="1" customFormat="1" ht="24.2" customHeight="1">
      <c r="B115" s="33"/>
      <c r="C115" s="134" t="s">
        <v>422</v>
      </c>
      <c r="D115" s="134" t="s">
        <v>360</v>
      </c>
      <c r="E115" s="135" t="s">
        <v>4559</v>
      </c>
      <c r="F115" s="136" t="s">
        <v>4560</v>
      </c>
      <c r="G115" s="137" t="s">
        <v>235</v>
      </c>
      <c r="H115" s="138">
        <v>225</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454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7208</v>
      </c>
    </row>
    <row r="116" spans="2:65" s="1" customFormat="1" ht="11.25">
      <c r="B116" s="33"/>
      <c r="D116" s="147" t="s">
        <v>366</v>
      </c>
      <c r="F116" s="148" t="s">
        <v>4562</v>
      </c>
      <c r="I116" s="149"/>
      <c r="L116" s="33"/>
      <c r="M116" s="150"/>
      <c r="T116" s="54"/>
      <c r="AT116" s="18" t="s">
        <v>366</v>
      </c>
      <c r="AU116" s="18" t="s">
        <v>90</v>
      </c>
    </row>
    <row r="117" spans="2:65" s="1" customFormat="1" ht="16.5" customHeight="1">
      <c r="B117" s="33"/>
      <c r="C117" s="179" t="s">
        <v>8</v>
      </c>
      <c r="D117" s="179" t="s">
        <v>440</v>
      </c>
      <c r="E117" s="180" t="s">
        <v>4563</v>
      </c>
      <c r="F117" s="181" t="s">
        <v>4564</v>
      </c>
      <c r="G117" s="182" t="s">
        <v>235</v>
      </c>
      <c r="H117" s="183">
        <v>50</v>
      </c>
      <c r="I117" s="184"/>
      <c r="J117" s="185">
        <f>ROUND(I117*H117,2)</f>
        <v>0</v>
      </c>
      <c r="K117" s="181" t="s">
        <v>19</v>
      </c>
      <c r="L117" s="186"/>
      <c r="M117" s="187" t="s">
        <v>19</v>
      </c>
      <c r="N117" s="188" t="s">
        <v>49</v>
      </c>
      <c r="P117" s="143">
        <f>O117*H117</f>
        <v>0</v>
      </c>
      <c r="Q117" s="143">
        <v>0</v>
      </c>
      <c r="R117" s="143">
        <f>Q117*H117</f>
        <v>0</v>
      </c>
      <c r="S117" s="143">
        <v>0</v>
      </c>
      <c r="T117" s="144">
        <f>S117*H117</f>
        <v>0</v>
      </c>
      <c r="AR117" s="145" t="s">
        <v>558</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7209</v>
      </c>
    </row>
    <row r="118" spans="2:65" s="1" customFormat="1" ht="16.5" customHeight="1">
      <c r="B118" s="33"/>
      <c r="C118" s="179" t="s">
        <v>434</v>
      </c>
      <c r="D118" s="179" t="s">
        <v>440</v>
      </c>
      <c r="E118" s="180" t="s">
        <v>4566</v>
      </c>
      <c r="F118" s="181" t="s">
        <v>4567</v>
      </c>
      <c r="G118" s="182" t="s">
        <v>235</v>
      </c>
      <c r="H118" s="183">
        <v>15</v>
      </c>
      <c r="I118" s="184"/>
      <c r="J118" s="185">
        <f>ROUND(I118*H118,2)</f>
        <v>0</v>
      </c>
      <c r="K118" s="181" t="s">
        <v>19</v>
      </c>
      <c r="L118" s="186"/>
      <c r="M118" s="187" t="s">
        <v>19</v>
      </c>
      <c r="N118" s="188" t="s">
        <v>49</v>
      </c>
      <c r="P118" s="143">
        <f>O118*H118</f>
        <v>0</v>
      </c>
      <c r="Q118" s="143">
        <v>0</v>
      </c>
      <c r="R118" s="143">
        <f>Q118*H118</f>
        <v>0</v>
      </c>
      <c r="S118" s="143">
        <v>0</v>
      </c>
      <c r="T118" s="144">
        <f>S118*H118</f>
        <v>0</v>
      </c>
      <c r="AR118" s="145" t="s">
        <v>558</v>
      </c>
      <c r="AT118" s="145" t="s">
        <v>440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7210</v>
      </c>
    </row>
    <row r="119" spans="2:65" s="1" customFormat="1" ht="16.5" customHeight="1">
      <c r="B119" s="33"/>
      <c r="C119" s="179" t="s">
        <v>439</v>
      </c>
      <c r="D119" s="179" t="s">
        <v>440</v>
      </c>
      <c r="E119" s="180" t="s">
        <v>4569</v>
      </c>
      <c r="F119" s="181" t="s">
        <v>4570</v>
      </c>
      <c r="G119" s="182" t="s">
        <v>235</v>
      </c>
      <c r="H119" s="183">
        <v>160</v>
      </c>
      <c r="I119" s="184"/>
      <c r="J119" s="185">
        <f>ROUND(I119*H119,2)</f>
        <v>0</v>
      </c>
      <c r="K119" s="181" t="s">
        <v>19</v>
      </c>
      <c r="L119" s="186"/>
      <c r="M119" s="187" t="s">
        <v>19</v>
      </c>
      <c r="N119" s="188" t="s">
        <v>49</v>
      </c>
      <c r="P119" s="143">
        <f>O119*H119</f>
        <v>0</v>
      </c>
      <c r="Q119" s="143">
        <v>0</v>
      </c>
      <c r="R119" s="143">
        <f>Q119*H119</f>
        <v>0</v>
      </c>
      <c r="S119" s="143">
        <v>0</v>
      </c>
      <c r="T119" s="144">
        <f>S119*H119</f>
        <v>0</v>
      </c>
      <c r="AR119" s="145" t="s">
        <v>558</v>
      </c>
      <c r="AT119" s="145" t="s">
        <v>440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7211</v>
      </c>
    </row>
    <row r="120" spans="2:65" s="1" customFormat="1" ht="24.2" customHeight="1">
      <c r="B120" s="33"/>
      <c r="C120" s="134" t="s">
        <v>447</v>
      </c>
      <c r="D120" s="134" t="s">
        <v>360</v>
      </c>
      <c r="E120" s="135" t="s">
        <v>4578</v>
      </c>
      <c r="F120" s="136" t="s">
        <v>4579</v>
      </c>
      <c r="G120" s="137" t="s">
        <v>504</v>
      </c>
      <c r="H120" s="138">
        <v>21</v>
      </c>
      <c r="I120" s="139"/>
      <c r="J120" s="140">
        <f>ROUND(I120*H120,2)</f>
        <v>0</v>
      </c>
      <c r="K120" s="136" t="s">
        <v>363</v>
      </c>
      <c r="L120" s="33"/>
      <c r="M120" s="141" t="s">
        <v>19</v>
      </c>
      <c r="N120" s="142" t="s">
        <v>49</v>
      </c>
      <c r="P120" s="143">
        <f>O120*H120</f>
        <v>0</v>
      </c>
      <c r="Q120" s="143">
        <v>0</v>
      </c>
      <c r="R120" s="143">
        <f>Q120*H120</f>
        <v>0</v>
      </c>
      <c r="S120" s="143">
        <v>0</v>
      </c>
      <c r="T120" s="144">
        <f>S120*H120</f>
        <v>0</v>
      </c>
      <c r="AR120" s="145" t="s">
        <v>454</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7212</v>
      </c>
    </row>
    <row r="121" spans="2:65" s="1" customFormat="1" ht="11.25">
      <c r="B121" s="33"/>
      <c r="D121" s="147" t="s">
        <v>366</v>
      </c>
      <c r="F121" s="148" t="s">
        <v>4581</v>
      </c>
      <c r="I121" s="149"/>
      <c r="L121" s="33"/>
      <c r="M121" s="150"/>
      <c r="T121" s="54"/>
      <c r="AT121" s="18" t="s">
        <v>366</v>
      </c>
      <c r="AU121" s="18" t="s">
        <v>90</v>
      </c>
    </row>
    <row r="122" spans="2:65" s="1" customFormat="1" ht="24.2" customHeight="1">
      <c r="B122" s="33"/>
      <c r="C122" s="179" t="s">
        <v>454</v>
      </c>
      <c r="D122" s="179" t="s">
        <v>440</v>
      </c>
      <c r="E122" s="180" t="s">
        <v>4582</v>
      </c>
      <c r="F122" s="181" t="s">
        <v>4583</v>
      </c>
      <c r="G122" s="182" t="s">
        <v>504</v>
      </c>
      <c r="H122" s="183">
        <v>21</v>
      </c>
      <c r="I122" s="184"/>
      <c r="J122" s="185">
        <f>ROUND(I122*H122,2)</f>
        <v>0</v>
      </c>
      <c r="K122" s="181" t="s">
        <v>363</v>
      </c>
      <c r="L122" s="186"/>
      <c r="M122" s="187" t="s">
        <v>19</v>
      </c>
      <c r="N122" s="188" t="s">
        <v>49</v>
      </c>
      <c r="P122" s="143">
        <f>O122*H122</f>
        <v>0</v>
      </c>
      <c r="Q122" s="143">
        <v>5.0000000000000002E-5</v>
      </c>
      <c r="R122" s="143">
        <f>Q122*H122</f>
        <v>1.0500000000000002E-3</v>
      </c>
      <c r="S122" s="143">
        <v>0</v>
      </c>
      <c r="T122" s="144">
        <f>S122*H122</f>
        <v>0</v>
      </c>
      <c r="AR122" s="145" t="s">
        <v>558</v>
      </c>
      <c r="AT122" s="145" t="s">
        <v>440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7213</v>
      </c>
    </row>
    <row r="123" spans="2:65" s="1" customFormat="1" ht="16.5" customHeight="1">
      <c r="B123" s="33"/>
      <c r="C123" s="134" t="s">
        <v>462</v>
      </c>
      <c r="D123" s="134" t="s">
        <v>360</v>
      </c>
      <c r="E123" s="135" t="s">
        <v>4585</v>
      </c>
      <c r="F123" s="136" t="s">
        <v>4586</v>
      </c>
      <c r="G123" s="137" t="s">
        <v>235</v>
      </c>
      <c r="H123" s="138">
        <v>310</v>
      </c>
      <c r="I123" s="139"/>
      <c r="J123" s="140">
        <f>ROUND(I123*H123,2)</f>
        <v>0</v>
      </c>
      <c r="K123" s="136" t="s">
        <v>363</v>
      </c>
      <c r="L123" s="33"/>
      <c r="M123" s="141" t="s">
        <v>19</v>
      </c>
      <c r="N123" s="142" t="s">
        <v>49</v>
      </c>
      <c r="P123" s="143">
        <f>O123*H123</f>
        <v>0</v>
      </c>
      <c r="Q123" s="143">
        <v>0</v>
      </c>
      <c r="R123" s="143">
        <f>Q123*H123</f>
        <v>0</v>
      </c>
      <c r="S123" s="143">
        <v>0</v>
      </c>
      <c r="T123" s="144">
        <f>S123*H123</f>
        <v>0</v>
      </c>
      <c r="AR123" s="145" t="s">
        <v>454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7214</v>
      </c>
    </row>
    <row r="124" spans="2:65" s="1" customFormat="1" ht="11.25">
      <c r="B124" s="33"/>
      <c r="D124" s="147" t="s">
        <v>366</v>
      </c>
      <c r="F124" s="148" t="s">
        <v>4588</v>
      </c>
      <c r="I124" s="149"/>
      <c r="L124" s="33"/>
      <c r="M124" s="150"/>
      <c r="T124" s="54"/>
      <c r="AT124" s="18" t="s">
        <v>366</v>
      </c>
      <c r="AU124" s="18" t="s">
        <v>90</v>
      </c>
    </row>
    <row r="125" spans="2:65" s="1" customFormat="1" ht="24.2" customHeight="1">
      <c r="B125" s="33"/>
      <c r="C125" s="134" t="s">
        <v>468</v>
      </c>
      <c r="D125" s="134" t="s">
        <v>360</v>
      </c>
      <c r="E125" s="135" t="s">
        <v>4589</v>
      </c>
      <c r="F125" s="136" t="s">
        <v>4590</v>
      </c>
      <c r="G125" s="137" t="s">
        <v>504</v>
      </c>
      <c r="H125" s="138">
        <v>5</v>
      </c>
      <c r="I125" s="139"/>
      <c r="J125" s="140">
        <f>ROUND(I125*H125,2)</f>
        <v>0</v>
      </c>
      <c r="K125" s="136" t="s">
        <v>363</v>
      </c>
      <c r="L125" s="33"/>
      <c r="M125" s="141" t="s">
        <v>19</v>
      </c>
      <c r="N125" s="142" t="s">
        <v>49</v>
      </c>
      <c r="P125" s="143">
        <f>O125*H125</f>
        <v>0</v>
      </c>
      <c r="Q125" s="143">
        <v>0</v>
      </c>
      <c r="R125" s="143">
        <f>Q125*H125</f>
        <v>0</v>
      </c>
      <c r="S125" s="143">
        <v>0</v>
      </c>
      <c r="T125" s="144">
        <f>S125*H125</f>
        <v>0</v>
      </c>
      <c r="AR125" s="145" t="s">
        <v>454</v>
      </c>
      <c r="AT125" s="145" t="s">
        <v>360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7215</v>
      </c>
    </row>
    <row r="126" spans="2:65" s="1" customFormat="1" ht="11.25">
      <c r="B126" s="33"/>
      <c r="D126" s="147" t="s">
        <v>366</v>
      </c>
      <c r="F126" s="148" t="s">
        <v>4592</v>
      </c>
      <c r="I126" s="149"/>
      <c r="L126" s="33"/>
      <c r="M126" s="150"/>
      <c r="T126" s="54"/>
      <c r="AT126" s="18" t="s">
        <v>366</v>
      </c>
      <c r="AU126" s="18" t="s">
        <v>90</v>
      </c>
    </row>
    <row r="127" spans="2:65" s="1" customFormat="1" ht="16.5" customHeight="1">
      <c r="B127" s="33"/>
      <c r="C127" s="179" t="s">
        <v>473</v>
      </c>
      <c r="D127" s="179" t="s">
        <v>440</v>
      </c>
      <c r="E127" s="180" t="s">
        <v>4593</v>
      </c>
      <c r="F127" s="181" t="s">
        <v>4594</v>
      </c>
      <c r="G127" s="182" t="s">
        <v>1511</v>
      </c>
      <c r="H127" s="183">
        <v>5</v>
      </c>
      <c r="I127" s="184"/>
      <c r="J127" s="185">
        <f>ROUND(I127*H127,2)</f>
        <v>0</v>
      </c>
      <c r="K127" s="181" t="s">
        <v>363</v>
      </c>
      <c r="L127" s="186"/>
      <c r="M127" s="187" t="s">
        <v>19</v>
      </c>
      <c r="N127" s="188" t="s">
        <v>49</v>
      </c>
      <c r="P127" s="143">
        <f>O127*H127</f>
        <v>0</v>
      </c>
      <c r="Q127" s="143">
        <v>1.07E-3</v>
      </c>
      <c r="R127" s="143">
        <f>Q127*H127</f>
        <v>5.3499999999999997E-3</v>
      </c>
      <c r="S127" s="143">
        <v>0</v>
      </c>
      <c r="T127" s="144">
        <f>S127*H127</f>
        <v>0</v>
      </c>
      <c r="AR127" s="145" t="s">
        <v>558</v>
      </c>
      <c r="AT127" s="145" t="s">
        <v>440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454</v>
      </c>
      <c r="BM127" s="145" t="s">
        <v>7216</v>
      </c>
    </row>
    <row r="128" spans="2:65" s="1" customFormat="1" ht="24.2" customHeight="1">
      <c r="B128" s="33"/>
      <c r="C128" s="134" t="s">
        <v>480</v>
      </c>
      <c r="D128" s="134" t="s">
        <v>360</v>
      </c>
      <c r="E128" s="135" t="s">
        <v>7217</v>
      </c>
      <c r="F128" s="136" t="s">
        <v>7218</v>
      </c>
      <c r="G128" s="137" t="s">
        <v>504</v>
      </c>
      <c r="H128" s="138">
        <v>1</v>
      </c>
      <c r="I128" s="139"/>
      <c r="J128" s="140">
        <f>ROUND(I128*H128,2)</f>
        <v>0</v>
      </c>
      <c r="K128" s="136" t="s">
        <v>402</v>
      </c>
      <c r="L128" s="33"/>
      <c r="M128" s="141" t="s">
        <v>19</v>
      </c>
      <c r="N128" s="142" t="s">
        <v>49</v>
      </c>
      <c r="P128" s="143">
        <f>O128*H128</f>
        <v>0</v>
      </c>
      <c r="Q128" s="143">
        <v>0</v>
      </c>
      <c r="R128" s="143">
        <f>Q128*H128</f>
        <v>0</v>
      </c>
      <c r="S128" s="143">
        <v>0</v>
      </c>
      <c r="T128" s="144">
        <f>S128*H128</f>
        <v>0</v>
      </c>
      <c r="AR128" s="145" t="s">
        <v>454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7219</v>
      </c>
    </row>
    <row r="129" spans="2:65" s="1" customFormat="1" ht="11.25">
      <c r="B129" s="33"/>
      <c r="D129" s="147" t="s">
        <v>366</v>
      </c>
      <c r="F129" s="148" t="s">
        <v>7220</v>
      </c>
      <c r="I129" s="149"/>
      <c r="L129" s="33"/>
      <c r="M129" s="150"/>
      <c r="T129" s="54"/>
      <c r="AT129" s="18" t="s">
        <v>366</v>
      </c>
      <c r="AU129" s="18" t="s">
        <v>90</v>
      </c>
    </row>
    <row r="130" spans="2:65" s="1" customFormat="1" ht="16.5" customHeight="1">
      <c r="B130" s="33"/>
      <c r="C130" s="179" t="s">
        <v>7</v>
      </c>
      <c r="D130" s="179" t="s">
        <v>440</v>
      </c>
      <c r="E130" s="180" t="s">
        <v>7221</v>
      </c>
      <c r="F130" s="181" t="s">
        <v>7222</v>
      </c>
      <c r="G130" s="182" t="s">
        <v>504</v>
      </c>
      <c r="H130" s="183">
        <v>1</v>
      </c>
      <c r="I130" s="184"/>
      <c r="J130" s="185">
        <f>ROUND(I130*H130,2)</f>
        <v>0</v>
      </c>
      <c r="K130" s="181" t="s">
        <v>363</v>
      </c>
      <c r="L130" s="186"/>
      <c r="M130" s="187" t="s">
        <v>19</v>
      </c>
      <c r="N130" s="188" t="s">
        <v>49</v>
      </c>
      <c r="P130" s="143">
        <f>O130*H130</f>
        <v>0</v>
      </c>
      <c r="Q130" s="143">
        <v>6.4000000000000003E-3</v>
      </c>
      <c r="R130" s="143">
        <f>Q130*H130</f>
        <v>6.4000000000000003E-3</v>
      </c>
      <c r="S130" s="143">
        <v>0</v>
      </c>
      <c r="T130" s="144">
        <f>S130*H130</f>
        <v>0</v>
      </c>
      <c r="AR130" s="145" t="s">
        <v>558</v>
      </c>
      <c r="AT130" s="145" t="s">
        <v>440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454</v>
      </c>
      <c r="BM130" s="145" t="s">
        <v>7223</v>
      </c>
    </row>
    <row r="131" spans="2:65" s="1" customFormat="1" ht="16.5" customHeight="1">
      <c r="B131" s="33"/>
      <c r="C131" s="134" t="s">
        <v>496</v>
      </c>
      <c r="D131" s="134" t="s">
        <v>360</v>
      </c>
      <c r="E131" s="135" t="s">
        <v>7224</v>
      </c>
      <c r="F131" s="136" t="s">
        <v>7225</v>
      </c>
      <c r="G131" s="137" t="s">
        <v>504</v>
      </c>
      <c r="H131" s="138">
        <v>1</v>
      </c>
      <c r="I131" s="139"/>
      <c r="J131" s="140">
        <f>ROUND(I131*H131,2)</f>
        <v>0</v>
      </c>
      <c r="K131" s="136" t="s">
        <v>363</v>
      </c>
      <c r="L131" s="33"/>
      <c r="M131" s="141" t="s">
        <v>19</v>
      </c>
      <c r="N131" s="142" t="s">
        <v>49</v>
      </c>
      <c r="P131" s="143">
        <f>O131*H131</f>
        <v>0</v>
      </c>
      <c r="Q131" s="143">
        <v>0</v>
      </c>
      <c r="R131" s="143">
        <f>Q131*H131</f>
        <v>0</v>
      </c>
      <c r="S131" s="143">
        <v>0</v>
      </c>
      <c r="T131" s="144">
        <f>S131*H131</f>
        <v>0</v>
      </c>
      <c r="AR131" s="145" t="s">
        <v>454</v>
      </c>
      <c r="AT131" s="145" t="s">
        <v>360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454</v>
      </c>
      <c r="BM131" s="145" t="s">
        <v>7226</v>
      </c>
    </row>
    <row r="132" spans="2:65" s="1" customFormat="1" ht="11.25">
      <c r="B132" s="33"/>
      <c r="D132" s="147" t="s">
        <v>366</v>
      </c>
      <c r="F132" s="148" t="s">
        <v>7227</v>
      </c>
      <c r="I132" s="149"/>
      <c r="L132" s="33"/>
      <c r="M132" s="150"/>
      <c r="T132" s="54"/>
      <c r="AT132" s="18" t="s">
        <v>366</v>
      </c>
      <c r="AU132" s="18" t="s">
        <v>90</v>
      </c>
    </row>
    <row r="133" spans="2:65" s="1" customFormat="1" ht="16.5" customHeight="1">
      <c r="B133" s="33"/>
      <c r="C133" s="179" t="s">
        <v>501</v>
      </c>
      <c r="D133" s="179" t="s">
        <v>440</v>
      </c>
      <c r="E133" s="180" t="s">
        <v>7228</v>
      </c>
      <c r="F133" s="181" t="s">
        <v>7229</v>
      </c>
      <c r="G133" s="182" t="s">
        <v>504</v>
      </c>
      <c r="H133" s="183">
        <v>1</v>
      </c>
      <c r="I133" s="184"/>
      <c r="J133" s="185">
        <f>ROUND(I133*H133,2)</f>
        <v>0</v>
      </c>
      <c r="K133" s="181" t="s">
        <v>363</v>
      </c>
      <c r="L133" s="186"/>
      <c r="M133" s="187" t="s">
        <v>19</v>
      </c>
      <c r="N133" s="188" t="s">
        <v>49</v>
      </c>
      <c r="P133" s="143">
        <f>O133*H133</f>
        <v>0</v>
      </c>
      <c r="Q133" s="143">
        <v>5.0000000000000001E-4</v>
      </c>
      <c r="R133" s="143">
        <f>Q133*H133</f>
        <v>5.0000000000000001E-4</v>
      </c>
      <c r="S133" s="143">
        <v>0</v>
      </c>
      <c r="T133" s="144">
        <f>S133*H133</f>
        <v>0</v>
      </c>
      <c r="AR133" s="145" t="s">
        <v>558</v>
      </c>
      <c r="AT133" s="145" t="s">
        <v>440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454</v>
      </c>
      <c r="BM133" s="145" t="s">
        <v>7230</v>
      </c>
    </row>
    <row r="134" spans="2:65" s="1" customFormat="1" ht="24.2" customHeight="1">
      <c r="B134" s="33"/>
      <c r="C134" s="134" t="s">
        <v>210</v>
      </c>
      <c r="D134" s="134" t="s">
        <v>360</v>
      </c>
      <c r="E134" s="135" t="s">
        <v>7231</v>
      </c>
      <c r="F134" s="136" t="s">
        <v>7232</v>
      </c>
      <c r="G134" s="137" t="s">
        <v>504</v>
      </c>
      <c r="H134" s="138">
        <v>1</v>
      </c>
      <c r="I134" s="139"/>
      <c r="J134" s="140">
        <f>ROUND(I134*H134,2)</f>
        <v>0</v>
      </c>
      <c r="K134" s="136" t="s">
        <v>402</v>
      </c>
      <c r="L134" s="33"/>
      <c r="M134" s="141" t="s">
        <v>19</v>
      </c>
      <c r="N134" s="142" t="s">
        <v>49</v>
      </c>
      <c r="P134" s="143">
        <f>O134*H134</f>
        <v>0</v>
      </c>
      <c r="Q134" s="143">
        <v>0</v>
      </c>
      <c r="R134" s="143">
        <f>Q134*H134</f>
        <v>0</v>
      </c>
      <c r="S134" s="143">
        <v>0</v>
      </c>
      <c r="T134" s="144">
        <f>S134*H134</f>
        <v>0</v>
      </c>
      <c r="AR134" s="145" t="s">
        <v>454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454</v>
      </c>
      <c r="BM134" s="145" t="s">
        <v>7233</v>
      </c>
    </row>
    <row r="135" spans="2:65" s="1" customFormat="1" ht="11.25">
      <c r="B135" s="33"/>
      <c r="D135" s="147" t="s">
        <v>366</v>
      </c>
      <c r="F135" s="148" t="s">
        <v>7234</v>
      </c>
      <c r="I135" s="149"/>
      <c r="L135" s="33"/>
      <c r="M135" s="150"/>
      <c r="T135" s="54"/>
      <c r="AT135" s="18" t="s">
        <v>366</v>
      </c>
      <c r="AU135" s="18" t="s">
        <v>90</v>
      </c>
    </row>
    <row r="136" spans="2:65" s="1" customFormat="1" ht="21.75" customHeight="1">
      <c r="B136" s="33"/>
      <c r="C136" s="179" t="s">
        <v>515</v>
      </c>
      <c r="D136" s="179" t="s">
        <v>440</v>
      </c>
      <c r="E136" s="180" t="s">
        <v>7235</v>
      </c>
      <c r="F136" s="181" t="s">
        <v>7236</v>
      </c>
      <c r="G136" s="182" t="s">
        <v>504</v>
      </c>
      <c r="H136" s="183">
        <v>1</v>
      </c>
      <c r="I136" s="184"/>
      <c r="J136" s="185">
        <f>ROUND(I136*H136,2)</f>
        <v>0</v>
      </c>
      <c r="K136" s="181" t="s">
        <v>402</v>
      </c>
      <c r="L136" s="186"/>
      <c r="M136" s="187" t="s">
        <v>19</v>
      </c>
      <c r="N136" s="188" t="s">
        <v>49</v>
      </c>
      <c r="P136" s="143">
        <f>O136*H136</f>
        <v>0</v>
      </c>
      <c r="Q136" s="143">
        <v>1.4999999999999999E-4</v>
      </c>
      <c r="R136" s="143">
        <f>Q136*H136</f>
        <v>1.4999999999999999E-4</v>
      </c>
      <c r="S136" s="143">
        <v>0</v>
      </c>
      <c r="T136" s="144">
        <f>S136*H136</f>
        <v>0</v>
      </c>
      <c r="AR136" s="145" t="s">
        <v>558</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454</v>
      </c>
      <c r="BM136" s="145" t="s">
        <v>7237</v>
      </c>
    </row>
    <row r="137" spans="2:65" s="1" customFormat="1" ht="24.2" customHeight="1">
      <c r="B137" s="33"/>
      <c r="C137" s="134" t="s">
        <v>521</v>
      </c>
      <c r="D137" s="134" t="s">
        <v>360</v>
      </c>
      <c r="E137" s="135" t="s">
        <v>7238</v>
      </c>
      <c r="F137" s="136" t="s">
        <v>7239</v>
      </c>
      <c r="G137" s="137" t="s">
        <v>504</v>
      </c>
      <c r="H137" s="138">
        <v>2</v>
      </c>
      <c r="I137" s="139"/>
      <c r="J137" s="140">
        <f>ROUND(I137*H137,2)</f>
        <v>0</v>
      </c>
      <c r="K137" s="136" t="s">
        <v>363</v>
      </c>
      <c r="L137" s="33"/>
      <c r="M137" s="141" t="s">
        <v>19</v>
      </c>
      <c r="N137" s="142" t="s">
        <v>49</v>
      </c>
      <c r="P137" s="143">
        <f>O137*H137</f>
        <v>0</v>
      </c>
      <c r="Q137" s="143">
        <v>0</v>
      </c>
      <c r="R137" s="143">
        <f>Q137*H137</f>
        <v>0</v>
      </c>
      <c r="S137" s="143">
        <v>0</v>
      </c>
      <c r="T137" s="144">
        <f>S137*H137</f>
        <v>0</v>
      </c>
      <c r="AR137" s="145" t="s">
        <v>454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454</v>
      </c>
      <c r="BM137" s="145" t="s">
        <v>7240</v>
      </c>
    </row>
    <row r="138" spans="2:65" s="1" customFormat="1" ht="11.25">
      <c r="B138" s="33"/>
      <c r="D138" s="147" t="s">
        <v>366</v>
      </c>
      <c r="F138" s="148" t="s">
        <v>7241</v>
      </c>
      <c r="I138" s="149"/>
      <c r="L138" s="33"/>
      <c r="M138" s="150"/>
      <c r="T138" s="54"/>
      <c r="AT138" s="18" t="s">
        <v>366</v>
      </c>
      <c r="AU138" s="18" t="s">
        <v>90</v>
      </c>
    </row>
    <row r="139" spans="2:65" s="1" customFormat="1" ht="16.5" customHeight="1">
      <c r="B139" s="33"/>
      <c r="C139" s="179" t="s">
        <v>528</v>
      </c>
      <c r="D139" s="179" t="s">
        <v>440</v>
      </c>
      <c r="E139" s="180" t="s">
        <v>7242</v>
      </c>
      <c r="F139" s="181" t="s">
        <v>7243</v>
      </c>
      <c r="G139" s="182" t="s">
        <v>504</v>
      </c>
      <c r="H139" s="183">
        <v>2</v>
      </c>
      <c r="I139" s="184"/>
      <c r="J139" s="185">
        <f>ROUND(I139*H139,2)</f>
        <v>0</v>
      </c>
      <c r="K139" s="181" t="s">
        <v>363</v>
      </c>
      <c r="L139" s="186"/>
      <c r="M139" s="187" t="s">
        <v>19</v>
      </c>
      <c r="N139" s="188" t="s">
        <v>49</v>
      </c>
      <c r="P139" s="143">
        <f>O139*H139</f>
        <v>0</v>
      </c>
      <c r="Q139" s="143">
        <v>2.0000000000000001E-4</v>
      </c>
      <c r="R139" s="143">
        <f>Q139*H139</f>
        <v>4.0000000000000002E-4</v>
      </c>
      <c r="S139" s="143">
        <v>0</v>
      </c>
      <c r="T139" s="144">
        <f>S139*H139</f>
        <v>0</v>
      </c>
      <c r="AR139" s="145" t="s">
        <v>558</v>
      </c>
      <c r="AT139" s="145" t="s">
        <v>440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454</v>
      </c>
      <c r="BM139" s="145" t="s">
        <v>7244</v>
      </c>
    </row>
    <row r="140" spans="2:65" s="1" customFormat="1" ht="24.2" customHeight="1">
      <c r="B140" s="33"/>
      <c r="C140" s="134" t="s">
        <v>535</v>
      </c>
      <c r="D140" s="134" t="s">
        <v>360</v>
      </c>
      <c r="E140" s="135" t="s">
        <v>7245</v>
      </c>
      <c r="F140" s="136" t="s">
        <v>7246</v>
      </c>
      <c r="G140" s="137" t="s">
        <v>504</v>
      </c>
      <c r="H140" s="138">
        <v>1</v>
      </c>
      <c r="I140" s="139"/>
      <c r="J140" s="140">
        <f>ROUND(I140*H140,2)</f>
        <v>0</v>
      </c>
      <c r="K140" s="136" t="s">
        <v>363</v>
      </c>
      <c r="L140" s="33"/>
      <c r="M140" s="141" t="s">
        <v>19</v>
      </c>
      <c r="N140" s="142" t="s">
        <v>49</v>
      </c>
      <c r="P140" s="143">
        <f>O140*H140</f>
        <v>0</v>
      </c>
      <c r="Q140" s="143">
        <v>0</v>
      </c>
      <c r="R140" s="143">
        <f>Q140*H140</f>
        <v>0</v>
      </c>
      <c r="S140" s="143">
        <v>0</v>
      </c>
      <c r="T140" s="144">
        <f>S140*H140</f>
        <v>0</v>
      </c>
      <c r="AR140" s="145" t="s">
        <v>454</v>
      </c>
      <c r="AT140" s="145" t="s">
        <v>360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454</v>
      </c>
      <c r="BM140" s="145" t="s">
        <v>7247</v>
      </c>
    </row>
    <row r="141" spans="2:65" s="1" customFormat="1" ht="11.25">
      <c r="B141" s="33"/>
      <c r="D141" s="147" t="s">
        <v>366</v>
      </c>
      <c r="F141" s="148" t="s">
        <v>7248</v>
      </c>
      <c r="I141" s="149"/>
      <c r="L141" s="33"/>
      <c r="M141" s="150"/>
      <c r="T141" s="54"/>
      <c r="AT141" s="18" t="s">
        <v>366</v>
      </c>
      <c r="AU141" s="18" t="s">
        <v>90</v>
      </c>
    </row>
    <row r="142" spans="2:65" s="1" customFormat="1" ht="24.2" customHeight="1">
      <c r="B142" s="33"/>
      <c r="C142" s="134" t="s">
        <v>540</v>
      </c>
      <c r="D142" s="134" t="s">
        <v>360</v>
      </c>
      <c r="E142" s="135" t="s">
        <v>7249</v>
      </c>
      <c r="F142" s="136" t="s">
        <v>7250</v>
      </c>
      <c r="G142" s="137" t="s">
        <v>504</v>
      </c>
      <c r="H142" s="138">
        <v>1</v>
      </c>
      <c r="I142" s="139"/>
      <c r="J142" s="140">
        <f>ROUND(I142*H142,2)</f>
        <v>0</v>
      </c>
      <c r="K142" s="136" t="s">
        <v>363</v>
      </c>
      <c r="L142" s="33"/>
      <c r="M142" s="141" t="s">
        <v>19</v>
      </c>
      <c r="N142" s="142" t="s">
        <v>49</v>
      </c>
      <c r="P142" s="143">
        <f>O142*H142</f>
        <v>0</v>
      </c>
      <c r="Q142" s="143">
        <v>0</v>
      </c>
      <c r="R142" s="143">
        <f>Q142*H142</f>
        <v>0</v>
      </c>
      <c r="S142" s="143">
        <v>0</v>
      </c>
      <c r="T142" s="144">
        <f>S142*H142</f>
        <v>0</v>
      </c>
      <c r="AR142" s="145" t="s">
        <v>454</v>
      </c>
      <c r="AT142" s="145" t="s">
        <v>360</v>
      </c>
      <c r="AU142" s="145" t="s">
        <v>90</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454</v>
      </c>
      <c r="BM142" s="145" t="s">
        <v>7251</v>
      </c>
    </row>
    <row r="143" spans="2:65" s="1" customFormat="1" ht="11.25">
      <c r="B143" s="33"/>
      <c r="D143" s="147" t="s">
        <v>366</v>
      </c>
      <c r="F143" s="148" t="s">
        <v>7252</v>
      </c>
      <c r="I143" s="149"/>
      <c r="L143" s="33"/>
      <c r="M143" s="150"/>
      <c r="T143" s="54"/>
      <c r="AT143" s="18" t="s">
        <v>366</v>
      </c>
      <c r="AU143" s="18" t="s">
        <v>90</v>
      </c>
    </row>
    <row r="144" spans="2:65" s="1" customFormat="1" ht="24.2" customHeight="1">
      <c r="B144" s="33"/>
      <c r="C144" s="134" t="s">
        <v>546</v>
      </c>
      <c r="D144" s="134" t="s">
        <v>360</v>
      </c>
      <c r="E144" s="135" t="s">
        <v>7253</v>
      </c>
      <c r="F144" s="136" t="s">
        <v>7254</v>
      </c>
      <c r="G144" s="137" t="s">
        <v>504</v>
      </c>
      <c r="H144" s="138">
        <v>1</v>
      </c>
      <c r="I144" s="139"/>
      <c r="J144" s="140">
        <f>ROUND(I144*H144,2)</f>
        <v>0</v>
      </c>
      <c r="K144" s="136" t="s">
        <v>363</v>
      </c>
      <c r="L144" s="33"/>
      <c r="M144" s="141" t="s">
        <v>19</v>
      </c>
      <c r="N144" s="142" t="s">
        <v>49</v>
      </c>
      <c r="P144" s="143">
        <f>O144*H144</f>
        <v>0</v>
      </c>
      <c r="Q144" s="143">
        <v>0</v>
      </c>
      <c r="R144" s="143">
        <f>Q144*H144</f>
        <v>0</v>
      </c>
      <c r="S144" s="143">
        <v>0</v>
      </c>
      <c r="T144" s="144">
        <f>S144*H144</f>
        <v>0</v>
      </c>
      <c r="AR144" s="145" t="s">
        <v>454</v>
      </c>
      <c r="AT144" s="145" t="s">
        <v>360</v>
      </c>
      <c r="AU144" s="145" t="s">
        <v>90</v>
      </c>
      <c r="AY144" s="18" t="s">
        <v>358</v>
      </c>
      <c r="BE144" s="146">
        <f>IF(N144="základní",J144,0)</f>
        <v>0</v>
      </c>
      <c r="BF144" s="146">
        <f>IF(N144="snížená",J144,0)</f>
        <v>0</v>
      </c>
      <c r="BG144" s="146">
        <f>IF(N144="zákl. přenesená",J144,0)</f>
        <v>0</v>
      </c>
      <c r="BH144" s="146">
        <f>IF(N144="sníž. přenesená",J144,0)</f>
        <v>0</v>
      </c>
      <c r="BI144" s="146">
        <f>IF(N144="nulová",J144,0)</f>
        <v>0</v>
      </c>
      <c r="BJ144" s="18" t="s">
        <v>90</v>
      </c>
      <c r="BK144" s="146">
        <f>ROUND(I144*H144,2)</f>
        <v>0</v>
      </c>
      <c r="BL144" s="18" t="s">
        <v>454</v>
      </c>
      <c r="BM144" s="145" t="s">
        <v>7255</v>
      </c>
    </row>
    <row r="145" spans="2:65" s="1" customFormat="1" ht="11.25">
      <c r="B145" s="33"/>
      <c r="D145" s="147" t="s">
        <v>366</v>
      </c>
      <c r="F145" s="148" t="s">
        <v>7256</v>
      </c>
      <c r="I145" s="149"/>
      <c r="L145" s="33"/>
      <c r="M145" s="150"/>
      <c r="T145" s="54"/>
      <c r="AT145" s="18" t="s">
        <v>366</v>
      </c>
      <c r="AU145" s="18" t="s">
        <v>90</v>
      </c>
    </row>
    <row r="146" spans="2:65" s="1" customFormat="1" ht="16.5" customHeight="1">
      <c r="B146" s="33"/>
      <c r="C146" s="134" t="s">
        <v>552</v>
      </c>
      <c r="D146" s="134" t="s">
        <v>360</v>
      </c>
      <c r="E146" s="135" t="s">
        <v>7257</v>
      </c>
      <c r="F146" s="136" t="s">
        <v>7258</v>
      </c>
      <c r="G146" s="137" t="s">
        <v>504</v>
      </c>
      <c r="H146" s="138">
        <v>1</v>
      </c>
      <c r="I146" s="139"/>
      <c r="J146" s="140">
        <f>ROUND(I146*H146,2)</f>
        <v>0</v>
      </c>
      <c r="K146" s="136" t="s">
        <v>363</v>
      </c>
      <c r="L146" s="33"/>
      <c r="M146" s="141" t="s">
        <v>19</v>
      </c>
      <c r="N146" s="142" t="s">
        <v>49</v>
      </c>
      <c r="P146" s="143">
        <f>O146*H146</f>
        <v>0</v>
      </c>
      <c r="Q146" s="143">
        <v>0</v>
      </c>
      <c r="R146" s="143">
        <f>Q146*H146</f>
        <v>0</v>
      </c>
      <c r="S146" s="143">
        <v>0</v>
      </c>
      <c r="T146" s="144">
        <f>S146*H146</f>
        <v>0</v>
      </c>
      <c r="AR146" s="145" t="s">
        <v>454</v>
      </c>
      <c r="AT146" s="145" t="s">
        <v>360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7259</v>
      </c>
    </row>
    <row r="147" spans="2:65" s="1" customFormat="1" ht="11.25">
      <c r="B147" s="33"/>
      <c r="D147" s="147" t="s">
        <v>366</v>
      </c>
      <c r="F147" s="148" t="s">
        <v>7260</v>
      </c>
      <c r="I147" s="149"/>
      <c r="L147" s="33"/>
      <c r="M147" s="150"/>
      <c r="T147" s="54"/>
      <c r="AT147" s="18" t="s">
        <v>366</v>
      </c>
      <c r="AU147" s="18" t="s">
        <v>90</v>
      </c>
    </row>
    <row r="148" spans="2:65" s="1" customFormat="1" ht="21.75" customHeight="1">
      <c r="B148" s="33"/>
      <c r="C148" s="134" t="s">
        <v>558</v>
      </c>
      <c r="D148" s="134" t="s">
        <v>360</v>
      </c>
      <c r="E148" s="135" t="s">
        <v>7261</v>
      </c>
      <c r="F148" s="136" t="s">
        <v>7262</v>
      </c>
      <c r="G148" s="137" t="s">
        <v>504</v>
      </c>
      <c r="H148" s="138">
        <v>1</v>
      </c>
      <c r="I148" s="139"/>
      <c r="J148" s="140">
        <f>ROUND(I148*H148,2)</f>
        <v>0</v>
      </c>
      <c r="K148" s="136" t="s">
        <v>363</v>
      </c>
      <c r="L148" s="33"/>
      <c r="M148" s="141" t="s">
        <v>19</v>
      </c>
      <c r="N148" s="142" t="s">
        <v>49</v>
      </c>
      <c r="P148" s="143">
        <f>O148*H148</f>
        <v>0</v>
      </c>
      <c r="Q148" s="143">
        <v>0</v>
      </c>
      <c r="R148" s="143">
        <f>Q148*H148</f>
        <v>0</v>
      </c>
      <c r="S148" s="143">
        <v>0</v>
      </c>
      <c r="T148" s="144">
        <f>S148*H148</f>
        <v>0</v>
      </c>
      <c r="AR148" s="145" t="s">
        <v>454</v>
      </c>
      <c r="AT148" s="145" t="s">
        <v>360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454</v>
      </c>
      <c r="BM148" s="145" t="s">
        <v>7263</v>
      </c>
    </row>
    <row r="149" spans="2:65" s="1" customFormat="1" ht="11.25">
      <c r="B149" s="33"/>
      <c r="D149" s="147" t="s">
        <v>366</v>
      </c>
      <c r="F149" s="148" t="s">
        <v>7264</v>
      </c>
      <c r="I149" s="149"/>
      <c r="L149" s="33"/>
      <c r="M149" s="150"/>
      <c r="T149" s="54"/>
      <c r="AT149" s="18" t="s">
        <v>366</v>
      </c>
      <c r="AU149" s="18" t="s">
        <v>90</v>
      </c>
    </row>
    <row r="150" spans="2:65" s="1" customFormat="1" ht="16.5" customHeight="1">
      <c r="B150" s="33"/>
      <c r="C150" s="134" t="s">
        <v>564</v>
      </c>
      <c r="D150" s="134" t="s">
        <v>360</v>
      </c>
      <c r="E150" s="135" t="s">
        <v>7265</v>
      </c>
      <c r="F150" s="136" t="s">
        <v>7266</v>
      </c>
      <c r="G150" s="137" t="s">
        <v>504</v>
      </c>
      <c r="H150" s="138">
        <v>1</v>
      </c>
      <c r="I150" s="139"/>
      <c r="J150" s="140">
        <f>ROUND(I150*H150,2)</f>
        <v>0</v>
      </c>
      <c r="K150" s="136" t="s">
        <v>363</v>
      </c>
      <c r="L150" s="33"/>
      <c r="M150" s="141" t="s">
        <v>19</v>
      </c>
      <c r="N150" s="142" t="s">
        <v>49</v>
      </c>
      <c r="P150" s="143">
        <f>O150*H150</f>
        <v>0</v>
      </c>
      <c r="Q150" s="143">
        <v>0</v>
      </c>
      <c r="R150" s="143">
        <f>Q150*H150</f>
        <v>0</v>
      </c>
      <c r="S150" s="143">
        <v>0</v>
      </c>
      <c r="T150" s="144">
        <f>S150*H150</f>
        <v>0</v>
      </c>
      <c r="AR150" s="145" t="s">
        <v>454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7267</v>
      </c>
    </row>
    <row r="151" spans="2:65" s="1" customFormat="1" ht="11.25">
      <c r="B151" s="33"/>
      <c r="D151" s="147" t="s">
        <v>366</v>
      </c>
      <c r="F151" s="148" t="s">
        <v>7268</v>
      </c>
      <c r="I151" s="149"/>
      <c r="L151" s="33"/>
      <c r="M151" s="150"/>
      <c r="T151" s="54"/>
      <c r="AT151" s="18" t="s">
        <v>366</v>
      </c>
      <c r="AU151" s="18" t="s">
        <v>90</v>
      </c>
    </row>
    <row r="152" spans="2:65" s="1" customFormat="1" ht="37.9" customHeight="1">
      <c r="B152" s="33"/>
      <c r="C152" s="179" t="s">
        <v>571</v>
      </c>
      <c r="D152" s="179" t="s">
        <v>440</v>
      </c>
      <c r="E152" s="180" t="s">
        <v>7269</v>
      </c>
      <c r="F152" s="181" t="s">
        <v>7270</v>
      </c>
      <c r="G152" s="182" t="s">
        <v>504</v>
      </c>
      <c r="H152" s="183">
        <v>1</v>
      </c>
      <c r="I152" s="184"/>
      <c r="J152" s="185">
        <f>ROUND(I152*H152,2)</f>
        <v>0</v>
      </c>
      <c r="K152" s="181" t="s">
        <v>363</v>
      </c>
      <c r="L152" s="186"/>
      <c r="M152" s="187" t="s">
        <v>19</v>
      </c>
      <c r="N152" s="188" t="s">
        <v>49</v>
      </c>
      <c r="P152" s="143">
        <f>O152*H152</f>
        <v>0</v>
      </c>
      <c r="Q152" s="143">
        <v>5.0000000000000001E-4</v>
      </c>
      <c r="R152" s="143">
        <f>Q152*H152</f>
        <v>5.0000000000000001E-4</v>
      </c>
      <c r="S152" s="143">
        <v>0</v>
      </c>
      <c r="T152" s="144">
        <f>S152*H152</f>
        <v>0</v>
      </c>
      <c r="AR152" s="145" t="s">
        <v>558</v>
      </c>
      <c r="AT152" s="145" t="s">
        <v>440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7271</v>
      </c>
    </row>
    <row r="153" spans="2:65" s="1" customFormat="1" ht="21.75" customHeight="1">
      <c r="B153" s="33"/>
      <c r="C153" s="134" t="s">
        <v>577</v>
      </c>
      <c r="D153" s="134" t="s">
        <v>360</v>
      </c>
      <c r="E153" s="135" t="s">
        <v>4596</v>
      </c>
      <c r="F153" s="136" t="s">
        <v>4597</v>
      </c>
      <c r="G153" s="137" t="s">
        <v>504</v>
      </c>
      <c r="H153" s="138">
        <v>1</v>
      </c>
      <c r="I153" s="139"/>
      <c r="J153" s="140">
        <f>ROUND(I153*H153,2)</f>
        <v>0</v>
      </c>
      <c r="K153" s="136" t="s">
        <v>363</v>
      </c>
      <c r="L153" s="33"/>
      <c r="M153" s="141" t="s">
        <v>19</v>
      </c>
      <c r="N153" s="142" t="s">
        <v>49</v>
      </c>
      <c r="P153" s="143">
        <f>O153*H153</f>
        <v>0</v>
      </c>
      <c r="Q153" s="143">
        <v>0</v>
      </c>
      <c r="R153" s="143">
        <f>Q153*H153</f>
        <v>0</v>
      </c>
      <c r="S153" s="143">
        <v>0</v>
      </c>
      <c r="T153" s="144">
        <f>S153*H153</f>
        <v>0</v>
      </c>
      <c r="AR153" s="145" t="s">
        <v>454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454</v>
      </c>
      <c r="BM153" s="145" t="s">
        <v>7272</v>
      </c>
    </row>
    <row r="154" spans="2:65" s="1" customFormat="1" ht="11.25">
      <c r="B154" s="33"/>
      <c r="D154" s="147" t="s">
        <v>366</v>
      </c>
      <c r="F154" s="148" t="s">
        <v>4599</v>
      </c>
      <c r="I154" s="149"/>
      <c r="L154" s="33"/>
      <c r="M154" s="150"/>
      <c r="T154" s="54"/>
      <c r="AT154" s="18" t="s">
        <v>366</v>
      </c>
      <c r="AU154" s="18" t="s">
        <v>90</v>
      </c>
    </row>
    <row r="155" spans="2:65" s="1" customFormat="1" ht="24.2" customHeight="1">
      <c r="B155" s="33"/>
      <c r="C155" s="179" t="s">
        <v>583</v>
      </c>
      <c r="D155" s="179" t="s">
        <v>440</v>
      </c>
      <c r="E155" s="180" t="s">
        <v>4600</v>
      </c>
      <c r="F155" s="181" t="s">
        <v>4601</v>
      </c>
      <c r="G155" s="182" t="s">
        <v>504</v>
      </c>
      <c r="H155" s="183">
        <v>1</v>
      </c>
      <c r="I155" s="184"/>
      <c r="J155" s="185">
        <f>ROUND(I155*H155,2)</f>
        <v>0</v>
      </c>
      <c r="K155" s="181" t="s">
        <v>363</v>
      </c>
      <c r="L155" s="186"/>
      <c r="M155" s="187" t="s">
        <v>19</v>
      </c>
      <c r="N155" s="188" t="s">
        <v>49</v>
      </c>
      <c r="P155" s="143">
        <f>O155*H155</f>
        <v>0</v>
      </c>
      <c r="Q155" s="143">
        <v>1.9099999999999999E-2</v>
      </c>
      <c r="R155" s="143">
        <f>Q155*H155</f>
        <v>1.9099999999999999E-2</v>
      </c>
      <c r="S155" s="143">
        <v>0</v>
      </c>
      <c r="T155" s="144">
        <f>S155*H155</f>
        <v>0</v>
      </c>
      <c r="AR155" s="145" t="s">
        <v>558</v>
      </c>
      <c r="AT155" s="145" t="s">
        <v>440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454</v>
      </c>
      <c r="BM155" s="145" t="s">
        <v>7273</v>
      </c>
    </row>
    <row r="156" spans="2:65" s="1" customFormat="1" ht="33" customHeight="1">
      <c r="B156" s="33"/>
      <c r="C156" s="134" t="s">
        <v>591</v>
      </c>
      <c r="D156" s="134" t="s">
        <v>360</v>
      </c>
      <c r="E156" s="135" t="s">
        <v>4603</v>
      </c>
      <c r="F156" s="136" t="s">
        <v>4604</v>
      </c>
      <c r="G156" s="137" t="s">
        <v>504</v>
      </c>
      <c r="H156" s="138">
        <v>4</v>
      </c>
      <c r="I156" s="139"/>
      <c r="J156" s="140">
        <f>ROUND(I156*H156,2)</f>
        <v>0</v>
      </c>
      <c r="K156" s="136" t="s">
        <v>363</v>
      </c>
      <c r="L156" s="33"/>
      <c r="M156" s="141" t="s">
        <v>19</v>
      </c>
      <c r="N156" s="142" t="s">
        <v>49</v>
      </c>
      <c r="P156" s="143">
        <f>O156*H156</f>
        <v>0</v>
      </c>
      <c r="Q156" s="143">
        <v>0</v>
      </c>
      <c r="R156" s="143">
        <f>Q156*H156</f>
        <v>0</v>
      </c>
      <c r="S156" s="143">
        <v>0</v>
      </c>
      <c r="T156" s="144">
        <f>S156*H156</f>
        <v>0</v>
      </c>
      <c r="AR156" s="145" t="s">
        <v>454</v>
      </c>
      <c r="AT156" s="145" t="s">
        <v>360</v>
      </c>
      <c r="AU156" s="145" t="s">
        <v>90</v>
      </c>
      <c r="AY156" s="18" t="s">
        <v>358</v>
      </c>
      <c r="BE156" s="146">
        <f>IF(N156="základní",J156,0)</f>
        <v>0</v>
      </c>
      <c r="BF156" s="146">
        <f>IF(N156="snížená",J156,0)</f>
        <v>0</v>
      </c>
      <c r="BG156" s="146">
        <f>IF(N156="zákl. přenesená",J156,0)</f>
        <v>0</v>
      </c>
      <c r="BH156" s="146">
        <f>IF(N156="sníž. přenesená",J156,0)</f>
        <v>0</v>
      </c>
      <c r="BI156" s="146">
        <f>IF(N156="nulová",J156,0)</f>
        <v>0</v>
      </c>
      <c r="BJ156" s="18" t="s">
        <v>90</v>
      </c>
      <c r="BK156" s="146">
        <f>ROUND(I156*H156,2)</f>
        <v>0</v>
      </c>
      <c r="BL156" s="18" t="s">
        <v>454</v>
      </c>
      <c r="BM156" s="145" t="s">
        <v>7274</v>
      </c>
    </row>
    <row r="157" spans="2:65" s="1" customFormat="1" ht="11.25">
      <c r="B157" s="33"/>
      <c r="D157" s="147" t="s">
        <v>366</v>
      </c>
      <c r="F157" s="148" t="s">
        <v>4606</v>
      </c>
      <c r="I157" s="149"/>
      <c r="L157" s="33"/>
      <c r="M157" s="150"/>
      <c r="T157" s="54"/>
      <c r="AT157" s="18" t="s">
        <v>366</v>
      </c>
      <c r="AU157" s="18" t="s">
        <v>90</v>
      </c>
    </row>
    <row r="158" spans="2:65" s="1" customFormat="1" ht="16.5" customHeight="1">
      <c r="B158" s="33"/>
      <c r="C158" s="179" t="s">
        <v>598</v>
      </c>
      <c r="D158" s="179" t="s">
        <v>440</v>
      </c>
      <c r="E158" s="180" t="s">
        <v>4607</v>
      </c>
      <c r="F158" s="181" t="s">
        <v>4608</v>
      </c>
      <c r="G158" s="182" t="s">
        <v>504</v>
      </c>
      <c r="H158" s="183">
        <v>4</v>
      </c>
      <c r="I158" s="184"/>
      <c r="J158" s="185">
        <f>ROUND(I158*H158,2)</f>
        <v>0</v>
      </c>
      <c r="K158" s="181" t="s">
        <v>19</v>
      </c>
      <c r="L158" s="186"/>
      <c r="M158" s="187" t="s">
        <v>19</v>
      </c>
      <c r="N158" s="188" t="s">
        <v>49</v>
      </c>
      <c r="P158" s="143">
        <f>O158*H158</f>
        <v>0</v>
      </c>
      <c r="Q158" s="143">
        <v>0</v>
      </c>
      <c r="R158" s="143">
        <f>Q158*H158</f>
        <v>0</v>
      </c>
      <c r="S158" s="143">
        <v>0</v>
      </c>
      <c r="T158" s="144">
        <f>S158*H158</f>
        <v>0</v>
      </c>
      <c r="AR158" s="145" t="s">
        <v>558</v>
      </c>
      <c r="AT158" s="145" t="s">
        <v>440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454</v>
      </c>
      <c r="BM158" s="145" t="s">
        <v>7275</v>
      </c>
    </row>
    <row r="159" spans="2:65" s="1" customFormat="1" ht="24.2" customHeight="1">
      <c r="B159" s="33"/>
      <c r="C159" s="134" t="s">
        <v>605</v>
      </c>
      <c r="D159" s="134" t="s">
        <v>360</v>
      </c>
      <c r="E159" s="135" t="s">
        <v>4610</v>
      </c>
      <c r="F159" s="136" t="s">
        <v>4611</v>
      </c>
      <c r="G159" s="137" t="s">
        <v>504</v>
      </c>
      <c r="H159" s="138">
        <v>1</v>
      </c>
      <c r="I159" s="139"/>
      <c r="J159" s="140">
        <f>ROUND(I159*H159,2)</f>
        <v>0</v>
      </c>
      <c r="K159" s="136" t="s">
        <v>363</v>
      </c>
      <c r="L159" s="33"/>
      <c r="M159" s="141" t="s">
        <v>19</v>
      </c>
      <c r="N159" s="142" t="s">
        <v>49</v>
      </c>
      <c r="P159" s="143">
        <f>O159*H159</f>
        <v>0</v>
      </c>
      <c r="Q159" s="143">
        <v>0</v>
      </c>
      <c r="R159" s="143">
        <f>Q159*H159</f>
        <v>0</v>
      </c>
      <c r="S159" s="143">
        <v>0</v>
      </c>
      <c r="T159" s="144">
        <f>S159*H159</f>
        <v>0</v>
      </c>
      <c r="AR159" s="145" t="s">
        <v>454</v>
      </c>
      <c r="AT159" s="145" t="s">
        <v>360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454</v>
      </c>
      <c r="BM159" s="145" t="s">
        <v>7276</v>
      </c>
    </row>
    <row r="160" spans="2:65" s="1" customFormat="1" ht="11.25">
      <c r="B160" s="33"/>
      <c r="D160" s="147" t="s">
        <v>366</v>
      </c>
      <c r="F160" s="148" t="s">
        <v>4613</v>
      </c>
      <c r="I160" s="149"/>
      <c r="L160" s="33"/>
      <c r="M160" s="150"/>
      <c r="T160" s="54"/>
      <c r="AT160" s="18" t="s">
        <v>366</v>
      </c>
      <c r="AU160" s="18" t="s">
        <v>90</v>
      </c>
    </row>
    <row r="161" spans="2:65" s="1" customFormat="1" ht="24.2" customHeight="1">
      <c r="B161" s="33"/>
      <c r="C161" s="179" t="s">
        <v>612</v>
      </c>
      <c r="D161" s="179" t="s">
        <v>440</v>
      </c>
      <c r="E161" s="180" t="s">
        <v>4614</v>
      </c>
      <c r="F161" s="181" t="s">
        <v>4615</v>
      </c>
      <c r="G161" s="182" t="s">
        <v>504</v>
      </c>
      <c r="H161" s="183">
        <v>1</v>
      </c>
      <c r="I161" s="184"/>
      <c r="J161" s="185">
        <f>ROUND(I161*H161,2)</f>
        <v>0</v>
      </c>
      <c r="K161" s="181" t="s">
        <v>363</v>
      </c>
      <c r="L161" s="186"/>
      <c r="M161" s="187" t="s">
        <v>19</v>
      </c>
      <c r="N161" s="188" t="s">
        <v>49</v>
      </c>
      <c r="P161" s="143">
        <f>O161*H161</f>
        <v>0</v>
      </c>
      <c r="Q161" s="143">
        <v>2E-3</v>
      </c>
      <c r="R161" s="143">
        <f>Q161*H161</f>
        <v>2E-3</v>
      </c>
      <c r="S161" s="143">
        <v>0</v>
      </c>
      <c r="T161" s="144">
        <f>S161*H161</f>
        <v>0</v>
      </c>
      <c r="AR161" s="145" t="s">
        <v>558</v>
      </c>
      <c r="AT161" s="145" t="s">
        <v>440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7277</v>
      </c>
    </row>
    <row r="162" spans="2:65" s="1" customFormat="1" ht="33" customHeight="1">
      <c r="B162" s="33"/>
      <c r="C162" s="134" t="s">
        <v>621</v>
      </c>
      <c r="D162" s="134" t="s">
        <v>360</v>
      </c>
      <c r="E162" s="135" t="s">
        <v>4617</v>
      </c>
      <c r="F162" s="136" t="s">
        <v>4618</v>
      </c>
      <c r="G162" s="137" t="s">
        <v>504</v>
      </c>
      <c r="H162" s="138">
        <v>1</v>
      </c>
      <c r="I162" s="139"/>
      <c r="J162" s="140">
        <f>ROUND(I162*H162,2)</f>
        <v>0</v>
      </c>
      <c r="K162" s="136" t="s">
        <v>363</v>
      </c>
      <c r="L162" s="33"/>
      <c r="M162" s="141" t="s">
        <v>19</v>
      </c>
      <c r="N162" s="142" t="s">
        <v>49</v>
      </c>
      <c r="P162" s="143">
        <f>O162*H162</f>
        <v>0</v>
      </c>
      <c r="Q162" s="143">
        <v>0</v>
      </c>
      <c r="R162" s="143">
        <f>Q162*H162</f>
        <v>0</v>
      </c>
      <c r="S162" s="143">
        <v>0</v>
      </c>
      <c r="T162" s="144">
        <f>S162*H162</f>
        <v>0</v>
      </c>
      <c r="AR162" s="145" t="s">
        <v>454</v>
      </c>
      <c r="AT162" s="145" t="s">
        <v>360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454</v>
      </c>
      <c r="BM162" s="145" t="s">
        <v>7278</v>
      </c>
    </row>
    <row r="163" spans="2:65" s="1" customFormat="1" ht="11.25">
      <c r="B163" s="33"/>
      <c r="D163" s="147" t="s">
        <v>366</v>
      </c>
      <c r="F163" s="148" t="s">
        <v>4620</v>
      </c>
      <c r="I163" s="149"/>
      <c r="L163" s="33"/>
      <c r="M163" s="150"/>
      <c r="T163" s="54"/>
      <c r="AT163" s="18" t="s">
        <v>366</v>
      </c>
      <c r="AU163" s="18" t="s">
        <v>90</v>
      </c>
    </row>
    <row r="164" spans="2:65" s="1" customFormat="1" ht="21.75" customHeight="1">
      <c r="B164" s="33"/>
      <c r="C164" s="179" t="s">
        <v>627</v>
      </c>
      <c r="D164" s="179" t="s">
        <v>440</v>
      </c>
      <c r="E164" s="180" t="s">
        <v>4621</v>
      </c>
      <c r="F164" s="181" t="s">
        <v>4622</v>
      </c>
      <c r="G164" s="182" t="s">
        <v>504</v>
      </c>
      <c r="H164" s="183">
        <v>1</v>
      </c>
      <c r="I164" s="184"/>
      <c r="J164" s="185">
        <f>ROUND(I164*H164,2)</f>
        <v>0</v>
      </c>
      <c r="K164" s="181" t="s">
        <v>3989</v>
      </c>
      <c r="L164" s="186"/>
      <c r="M164" s="187" t="s">
        <v>19</v>
      </c>
      <c r="N164" s="188" t="s">
        <v>49</v>
      </c>
      <c r="P164" s="143">
        <f>O164*H164</f>
        <v>0</v>
      </c>
      <c r="Q164" s="143">
        <v>1E-4</v>
      </c>
      <c r="R164" s="143">
        <f>Q164*H164</f>
        <v>1E-4</v>
      </c>
      <c r="S164" s="143">
        <v>0</v>
      </c>
      <c r="T164" s="144">
        <f>S164*H164</f>
        <v>0</v>
      </c>
      <c r="AR164" s="145" t="s">
        <v>558</v>
      </c>
      <c r="AT164" s="145" t="s">
        <v>440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7279</v>
      </c>
    </row>
    <row r="165" spans="2:65" s="1" customFormat="1" ht="37.9" customHeight="1">
      <c r="B165" s="33"/>
      <c r="C165" s="134" t="s">
        <v>633</v>
      </c>
      <c r="D165" s="134" t="s">
        <v>360</v>
      </c>
      <c r="E165" s="135" t="s">
        <v>4624</v>
      </c>
      <c r="F165" s="136" t="s">
        <v>4625</v>
      </c>
      <c r="G165" s="137" t="s">
        <v>504</v>
      </c>
      <c r="H165" s="138">
        <v>13</v>
      </c>
      <c r="I165" s="139"/>
      <c r="J165" s="140">
        <f>ROUND(I165*H165,2)</f>
        <v>0</v>
      </c>
      <c r="K165" s="136" t="s">
        <v>363</v>
      </c>
      <c r="L165" s="33"/>
      <c r="M165" s="141" t="s">
        <v>19</v>
      </c>
      <c r="N165" s="142" t="s">
        <v>49</v>
      </c>
      <c r="P165" s="143">
        <f>O165*H165</f>
        <v>0</v>
      </c>
      <c r="Q165" s="143">
        <v>0</v>
      </c>
      <c r="R165" s="143">
        <f>Q165*H165</f>
        <v>0</v>
      </c>
      <c r="S165" s="143">
        <v>0</v>
      </c>
      <c r="T165" s="144">
        <f>S165*H165</f>
        <v>0</v>
      </c>
      <c r="AR165" s="145" t="s">
        <v>454</v>
      </c>
      <c r="AT165" s="145" t="s">
        <v>360</v>
      </c>
      <c r="AU165" s="145" t="s">
        <v>90</v>
      </c>
      <c r="AY165" s="18" t="s">
        <v>358</v>
      </c>
      <c r="BE165" s="146">
        <f>IF(N165="základní",J165,0)</f>
        <v>0</v>
      </c>
      <c r="BF165" s="146">
        <f>IF(N165="snížená",J165,0)</f>
        <v>0</v>
      </c>
      <c r="BG165" s="146">
        <f>IF(N165="zákl. přenesená",J165,0)</f>
        <v>0</v>
      </c>
      <c r="BH165" s="146">
        <f>IF(N165="sníž. přenesená",J165,0)</f>
        <v>0</v>
      </c>
      <c r="BI165" s="146">
        <f>IF(N165="nulová",J165,0)</f>
        <v>0</v>
      </c>
      <c r="BJ165" s="18" t="s">
        <v>90</v>
      </c>
      <c r="BK165" s="146">
        <f>ROUND(I165*H165,2)</f>
        <v>0</v>
      </c>
      <c r="BL165" s="18" t="s">
        <v>454</v>
      </c>
      <c r="BM165" s="145" t="s">
        <v>7280</v>
      </c>
    </row>
    <row r="166" spans="2:65" s="1" customFormat="1" ht="11.25">
      <c r="B166" s="33"/>
      <c r="D166" s="147" t="s">
        <v>366</v>
      </c>
      <c r="F166" s="148" t="s">
        <v>4627</v>
      </c>
      <c r="I166" s="149"/>
      <c r="L166" s="33"/>
      <c r="M166" s="150"/>
      <c r="T166" s="54"/>
      <c r="AT166" s="18" t="s">
        <v>366</v>
      </c>
      <c r="AU166" s="18" t="s">
        <v>90</v>
      </c>
    </row>
    <row r="167" spans="2:65" s="1" customFormat="1" ht="21.75" customHeight="1">
      <c r="B167" s="33"/>
      <c r="C167" s="179" t="s">
        <v>640</v>
      </c>
      <c r="D167" s="179" t="s">
        <v>440</v>
      </c>
      <c r="E167" s="180" t="s">
        <v>4628</v>
      </c>
      <c r="F167" s="181" t="s">
        <v>4629</v>
      </c>
      <c r="G167" s="182" t="s">
        <v>504</v>
      </c>
      <c r="H167" s="183">
        <v>8</v>
      </c>
      <c r="I167" s="184"/>
      <c r="J167" s="185">
        <f>ROUND(I167*H167,2)</f>
        <v>0</v>
      </c>
      <c r="K167" s="181" t="s">
        <v>19</v>
      </c>
      <c r="L167" s="186"/>
      <c r="M167" s="187" t="s">
        <v>19</v>
      </c>
      <c r="N167" s="188" t="s">
        <v>49</v>
      </c>
      <c r="P167" s="143">
        <f>O167*H167</f>
        <v>0</v>
      </c>
      <c r="Q167" s="143">
        <v>0</v>
      </c>
      <c r="R167" s="143">
        <f>Q167*H167</f>
        <v>0</v>
      </c>
      <c r="S167" s="143">
        <v>0</v>
      </c>
      <c r="T167" s="144">
        <f>S167*H167</f>
        <v>0</v>
      </c>
      <c r="AR167" s="145" t="s">
        <v>558</v>
      </c>
      <c r="AT167" s="145" t="s">
        <v>440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7281</v>
      </c>
    </row>
    <row r="168" spans="2:65" s="1" customFormat="1" ht="21.75" customHeight="1">
      <c r="B168" s="33"/>
      <c r="C168" s="179" t="s">
        <v>646</v>
      </c>
      <c r="D168" s="179" t="s">
        <v>440</v>
      </c>
      <c r="E168" s="180" t="s">
        <v>4631</v>
      </c>
      <c r="F168" s="181" t="s">
        <v>4632</v>
      </c>
      <c r="G168" s="182" t="s">
        <v>504</v>
      </c>
      <c r="H168" s="183">
        <v>5</v>
      </c>
      <c r="I168" s="184"/>
      <c r="J168" s="185">
        <f>ROUND(I168*H168,2)</f>
        <v>0</v>
      </c>
      <c r="K168" s="181" t="s">
        <v>19</v>
      </c>
      <c r="L168" s="186"/>
      <c r="M168" s="187" t="s">
        <v>19</v>
      </c>
      <c r="N168" s="188" t="s">
        <v>49</v>
      </c>
      <c r="P168" s="143">
        <f>O168*H168</f>
        <v>0</v>
      </c>
      <c r="Q168" s="143">
        <v>0</v>
      </c>
      <c r="R168" s="143">
        <f>Q168*H168</f>
        <v>0</v>
      </c>
      <c r="S168" s="143">
        <v>0</v>
      </c>
      <c r="T168" s="144">
        <f>S168*H168</f>
        <v>0</v>
      </c>
      <c r="AR168" s="145" t="s">
        <v>558</v>
      </c>
      <c r="AT168" s="145" t="s">
        <v>440</v>
      </c>
      <c r="AU168" s="145" t="s">
        <v>90</v>
      </c>
      <c r="AY168" s="18" t="s">
        <v>358</v>
      </c>
      <c r="BE168" s="146">
        <f>IF(N168="základní",J168,0)</f>
        <v>0</v>
      </c>
      <c r="BF168" s="146">
        <f>IF(N168="snížená",J168,0)</f>
        <v>0</v>
      </c>
      <c r="BG168" s="146">
        <f>IF(N168="zákl. přenesená",J168,0)</f>
        <v>0</v>
      </c>
      <c r="BH168" s="146">
        <f>IF(N168="sníž. přenesená",J168,0)</f>
        <v>0</v>
      </c>
      <c r="BI168" s="146">
        <f>IF(N168="nulová",J168,0)</f>
        <v>0</v>
      </c>
      <c r="BJ168" s="18" t="s">
        <v>90</v>
      </c>
      <c r="BK168" s="146">
        <f>ROUND(I168*H168,2)</f>
        <v>0</v>
      </c>
      <c r="BL168" s="18" t="s">
        <v>454</v>
      </c>
      <c r="BM168" s="145" t="s">
        <v>7282</v>
      </c>
    </row>
    <row r="169" spans="2:65" s="1" customFormat="1" ht="16.5" customHeight="1">
      <c r="B169" s="33"/>
      <c r="C169" s="134" t="s">
        <v>653</v>
      </c>
      <c r="D169" s="134" t="s">
        <v>360</v>
      </c>
      <c r="E169" s="135" t="s">
        <v>4648</v>
      </c>
      <c r="F169" s="136" t="s">
        <v>4649</v>
      </c>
      <c r="G169" s="137" t="s">
        <v>504</v>
      </c>
      <c r="H169" s="138">
        <v>1</v>
      </c>
      <c r="I169" s="139"/>
      <c r="J169" s="140">
        <f>ROUND(I169*H169,2)</f>
        <v>0</v>
      </c>
      <c r="K169" s="136" t="s">
        <v>19</v>
      </c>
      <c r="L169" s="33"/>
      <c r="M169" s="141" t="s">
        <v>19</v>
      </c>
      <c r="N169" s="142" t="s">
        <v>49</v>
      </c>
      <c r="P169" s="143">
        <f>O169*H169</f>
        <v>0</v>
      </c>
      <c r="Q169" s="143">
        <v>0</v>
      </c>
      <c r="R169" s="143">
        <f>Q169*H169</f>
        <v>0</v>
      </c>
      <c r="S169" s="143">
        <v>0</v>
      </c>
      <c r="T169" s="144">
        <f>S169*H169</f>
        <v>0</v>
      </c>
      <c r="AR169" s="145" t="s">
        <v>454</v>
      </c>
      <c r="AT169" s="145" t="s">
        <v>360</v>
      </c>
      <c r="AU169" s="145" t="s">
        <v>90</v>
      </c>
      <c r="AY169" s="18" t="s">
        <v>358</v>
      </c>
      <c r="BE169" s="146">
        <f>IF(N169="základní",J169,0)</f>
        <v>0</v>
      </c>
      <c r="BF169" s="146">
        <f>IF(N169="snížená",J169,0)</f>
        <v>0</v>
      </c>
      <c r="BG169" s="146">
        <f>IF(N169="zákl. přenesená",J169,0)</f>
        <v>0</v>
      </c>
      <c r="BH169" s="146">
        <f>IF(N169="sníž. přenesená",J169,0)</f>
        <v>0</v>
      </c>
      <c r="BI169" s="146">
        <f>IF(N169="nulová",J169,0)</f>
        <v>0</v>
      </c>
      <c r="BJ169" s="18" t="s">
        <v>90</v>
      </c>
      <c r="BK169" s="146">
        <f>ROUND(I169*H169,2)</f>
        <v>0</v>
      </c>
      <c r="BL169" s="18" t="s">
        <v>454</v>
      </c>
      <c r="BM169" s="145" t="s">
        <v>7283</v>
      </c>
    </row>
    <row r="170" spans="2:65" s="1" customFormat="1" ht="16.5" customHeight="1">
      <c r="B170" s="33"/>
      <c r="C170" s="179" t="s">
        <v>660</v>
      </c>
      <c r="D170" s="179" t="s">
        <v>440</v>
      </c>
      <c r="E170" s="180" t="s">
        <v>4651</v>
      </c>
      <c r="F170" s="181" t="s">
        <v>4652</v>
      </c>
      <c r="G170" s="182" t="s">
        <v>504</v>
      </c>
      <c r="H170" s="183">
        <v>1</v>
      </c>
      <c r="I170" s="184"/>
      <c r="J170" s="185">
        <f>ROUND(I170*H170,2)</f>
        <v>0</v>
      </c>
      <c r="K170" s="181" t="s">
        <v>19</v>
      </c>
      <c r="L170" s="186"/>
      <c r="M170" s="187" t="s">
        <v>19</v>
      </c>
      <c r="N170" s="188" t="s">
        <v>49</v>
      </c>
      <c r="P170" s="143">
        <f>O170*H170</f>
        <v>0</v>
      </c>
      <c r="Q170" s="143">
        <v>0</v>
      </c>
      <c r="R170" s="143">
        <f>Q170*H170</f>
        <v>0</v>
      </c>
      <c r="S170" s="143">
        <v>0</v>
      </c>
      <c r="T170" s="144">
        <f>S170*H170</f>
        <v>0</v>
      </c>
      <c r="AR170" s="145" t="s">
        <v>558</v>
      </c>
      <c r="AT170" s="145" t="s">
        <v>440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7284</v>
      </c>
    </row>
    <row r="171" spans="2:65" s="1" customFormat="1" ht="24.2" customHeight="1">
      <c r="B171" s="33"/>
      <c r="C171" s="134" t="s">
        <v>666</v>
      </c>
      <c r="D171" s="134" t="s">
        <v>360</v>
      </c>
      <c r="E171" s="135" t="s">
        <v>4654</v>
      </c>
      <c r="F171" s="136" t="s">
        <v>4655</v>
      </c>
      <c r="G171" s="137" t="s">
        <v>504</v>
      </c>
      <c r="H171" s="138">
        <v>1</v>
      </c>
      <c r="I171" s="139"/>
      <c r="J171" s="140">
        <f>ROUND(I171*H171,2)</f>
        <v>0</v>
      </c>
      <c r="K171" s="136" t="s">
        <v>363</v>
      </c>
      <c r="L171" s="33"/>
      <c r="M171" s="141" t="s">
        <v>19</v>
      </c>
      <c r="N171" s="142" t="s">
        <v>49</v>
      </c>
      <c r="P171" s="143">
        <f>O171*H171</f>
        <v>0</v>
      </c>
      <c r="Q171" s="143">
        <v>0</v>
      </c>
      <c r="R171" s="143">
        <f>Q171*H171</f>
        <v>0</v>
      </c>
      <c r="S171" s="143">
        <v>0</v>
      </c>
      <c r="T171" s="144">
        <f>S171*H171</f>
        <v>0</v>
      </c>
      <c r="AR171" s="145" t="s">
        <v>454</v>
      </c>
      <c r="AT171" s="145" t="s">
        <v>360</v>
      </c>
      <c r="AU171" s="145" t="s">
        <v>90</v>
      </c>
      <c r="AY171" s="18" t="s">
        <v>358</v>
      </c>
      <c r="BE171" s="146">
        <f>IF(N171="základní",J171,0)</f>
        <v>0</v>
      </c>
      <c r="BF171" s="146">
        <f>IF(N171="snížená",J171,0)</f>
        <v>0</v>
      </c>
      <c r="BG171" s="146">
        <f>IF(N171="zákl. přenesená",J171,0)</f>
        <v>0</v>
      </c>
      <c r="BH171" s="146">
        <f>IF(N171="sníž. přenesená",J171,0)</f>
        <v>0</v>
      </c>
      <c r="BI171" s="146">
        <f>IF(N171="nulová",J171,0)</f>
        <v>0</v>
      </c>
      <c r="BJ171" s="18" t="s">
        <v>90</v>
      </c>
      <c r="BK171" s="146">
        <f>ROUND(I171*H171,2)</f>
        <v>0</v>
      </c>
      <c r="BL171" s="18" t="s">
        <v>454</v>
      </c>
      <c r="BM171" s="145" t="s">
        <v>7285</v>
      </c>
    </row>
    <row r="172" spans="2:65" s="1" customFormat="1" ht="11.25">
      <c r="B172" s="33"/>
      <c r="D172" s="147" t="s">
        <v>366</v>
      </c>
      <c r="F172" s="148" t="s">
        <v>4657</v>
      </c>
      <c r="I172" s="149"/>
      <c r="L172" s="33"/>
      <c r="M172" s="150"/>
      <c r="T172" s="54"/>
      <c r="AT172" s="18" t="s">
        <v>366</v>
      </c>
      <c r="AU172" s="18" t="s">
        <v>90</v>
      </c>
    </row>
    <row r="173" spans="2:65" s="1" customFormat="1" ht="16.5" customHeight="1">
      <c r="B173" s="33"/>
      <c r="C173" s="179" t="s">
        <v>672</v>
      </c>
      <c r="D173" s="179" t="s">
        <v>440</v>
      </c>
      <c r="E173" s="180" t="s">
        <v>4658</v>
      </c>
      <c r="F173" s="181" t="s">
        <v>4659</v>
      </c>
      <c r="G173" s="182" t="s">
        <v>504</v>
      </c>
      <c r="H173" s="183">
        <v>1</v>
      </c>
      <c r="I173" s="184"/>
      <c r="J173" s="185">
        <f>ROUND(I173*H173,2)</f>
        <v>0</v>
      </c>
      <c r="K173" s="181" t="s">
        <v>19</v>
      </c>
      <c r="L173" s="186"/>
      <c r="M173" s="187" t="s">
        <v>19</v>
      </c>
      <c r="N173" s="188" t="s">
        <v>49</v>
      </c>
      <c r="P173" s="143">
        <f>O173*H173</f>
        <v>0</v>
      </c>
      <c r="Q173" s="143">
        <v>0</v>
      </c>
      <c r="R173" s="143">
        <f>Q173*H173</f>
        <v>0</v>
      </c>
      <c r="S173" s="143">
        <v>0</v>
      </c>
      <c r="T173" s="144">
        <f>S173*H173</f>
        <v>0</v>
      </c>
      <c r="AR173" s="145" t="s">
        <v>558</v>
      </c>
      <c r="AT173" s="145" t="s">
        <v>440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7286</v>
      </c>
    </row>
    <row r="174" spans="2:65" s="1" customFormat="1" ht="24.2" customHeight="1">
      <c r="B174" s="33"/>
      <c r="C174" s="134" t="s">
        <v>678</v>
      </c>
      <c r="D174" s="134" t="s">
        <v>360</v>
      </c>
      <c r="E174" s="135" t="s">
        <v>4661</v>
      </c>
      <c r="F174" s="136" t="s">
        <v>4662</v>
      </c>
      <c r="G174" s="137" t="s">
        <v>504</v>
      </c>
      <c r="H174" s="138">
        <v>1</v>
      </c>
      <c r="I174" s="139"/>
      <c r="J174" s="140">
        <f>ROUND(I174*H174,2)</f>
        <v>0</v>
      </c>
      <c r="K174" s="136" t="s">
        <v>363</v>
      </c>
      <c r="L174" s="33"/>
      <c r="M174" s="141" t="s">
        <v>19</v>
      </c>
      <c r="N174" s="142" t="s">
        <v>49</v>
      </c>
      <c r="P174" s="143">
        <f>O174*H174</f>
        <v>0</v>
      </c>
      <c r="Q174" s="143">
        <v>0</v>
      </c>
      <c r="R174" s="143">
        <f>Q174*H174</f>
        <v>0</v>
      </c>
      <c r="S174" s="143">
        <v>0</v>
      </c>
      <c r="T174" s="144">
        <f>S174*H174</f>
        <v>0</v>
      </c>
      <c r="AR174" s="145" t="s">
        <v>454</v>
      </c>
      <c r="AT174" s="145" t="s">
        <v>360</v>
      </c>
      <c r="AU174" s="145" t="s">
        <v>90</v>
      </c>
      <c r="AY174" s="18" t="s">
        <v>358</v>
      </c>
      <c r="BE174" s="146">
        <f>IF(N174="základní",J174,0)</f>
        <v>0</v>
      </c>
      <c r="BF174" s="146">
        <f>IF(N174="snížená",J174,0)</f>
        <v>0</v>
      </c>
      <c r="BG174" s="146">
        <f>IF(N174="zákl. přenesená",J174,0)</f>
        <v>0</v>
      </c>
      <c r="BH174" s="146">
        <f>IF(N174="sníž. přenesená",J174,0)</f>
        <v>0</v>
      </c>
      <c r="BI174" s="146">
        <f>IF(N174="nulová",J174,0)</f>
        <v>0</v>
      </c>
      <c r="BJ174" s="18" t="s">
        <v>90</v>
      </c>
      <c r="BK174" s="146">
        <f>ROUND(I174*H174,2)</f>
        <v>0</v>
      </c>
      <c r="BL174" s="18" t="s">
        <v>454</v>
      </c>
      <c r="BM174" s="145" t="s">
        <v>7287</v>
      </c>
    </row>
    <row r="175" spans="2:65" s="1" customFormat="1" ht="11.25">
      <c r="B175" s="33"/>
      <c r="D175" s="147" t="s">
        <v>366</v>
      </c>
      <c r="F175" s="148" t="s">
        <v>4664</v>
      </c>
      <c r="I175" s="149"/>
      <c r="L175" s="33"/>
      <c r="M175" s="150"/>
      <c r="T175" s="54"/>
      <c r="AT175" s="18" t="s">
        <v>366</v>
      </c>
      <c r="AU175" s="18" t="s">
        <v>90</v>
      </c>
    </row>
    <row r="176" spans="2:65" s="1" customFormat="1" ht="16.5" customHeight="1">
      <c r="B176" s="33"/>
      <c r="C176" s="179" t="s">
        <v>697</v>
      </c>
      <c r="D176" s="179" t="s">
        <v>440</v>
      </c>
      <c r="E176" s="180" t="s">
        <v>4665</v>
      </c>
      <c r="F176" s="181" t="s">
        <v>4666</v>
      </c>
      <c r="G176" s="182" t="s">
        <v>504</v>
      </c>
      <c r="H176" s="183">
        <v>1</v>
      </c>
      <c r="I176" s="184"/>
      <c r="J176" s="185">
        <f>ROUND(I176*H176,2)</f>
        <v>0</v>
      </c>
      <c r="K176" s="181" t="s">
        <v>19</v>
      </c>
      <c r="L176" s="186"/>
      <c r="M176" s="187" t="s">
        <v>19</v>
      </c>
      <c r="N176" s="188" t="s">
        <v>49</v>
      </c>
      <c r="P176" s="143">
        <f>O176*H176</f>
        <v>0</v>
      </c>
      <c r="Q176" s="143">
        <v>0</v>
      </c>
      <c r="R176" s="143">
        <f>Q176*H176</f>
        <v>0</v>
      </c>
      <c r="S176" s="143">
        <v>0</v>
      </c>
      <c r="T176" s="144">
        <f>S176*H176</f>
        <v>0</v>
      </c>
      <c r="AR176" s="145" t="s">
        <v>558</v>
      </c>
      <c r="AT176" s="145" t="s">
        <v>440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454</v>
      </c>
      <c r="BM176" s="145" t="s">
        <v>7288</v>
      </c>
    </row>
    <row r="177" spans="2:65" s="1" customFormat="1" ht="24.2" customHeight="1">
      <c r="B177" s="33"/>
      <c r="C177" s="134" t="s">
        <v>714</v>
      </c>
      <c r="D177" s="134" t="s">
        <v>360</v>
      </c>
      <c r="E177" s="135" t="s">
        <v>4668</v>
      </c>
      <c r="F177" s="136" t="s">
        <v>4669</v>
      </c>
      <c r="G177" s="137" t="s">
        <v>504</v>
      </c>
      <c r="H177" s="138">
        <v>3</v>
      </c>
      <c r="I177" s="139"/>
      <c r="J177" s="140">
        <f>ROUND(I177*H177,2)</f>
        <v>0</v>
      </c>
      <c r="K177" s="136" t="s">
        <v>363</v>
      </c>
      <c r="L177" s="33"/>
      <c r="M177" s="141" t="s">
        <v>19</v>
      </c>
      <c r="N177" s="142" t="s">
        <v>49</v>
      </c>
      <c r="P177" s="143">
        <f>O177*H177</f>
        <v>0</v>
      </c>
      <c r="Q177" s="143">
        <v>0</v>
      </c>
      <c r="R177" s="143">
        <f>Q177*H177</f>
        <v>0</v>
      </c>
      <c r="S177" s="143">
        <v>0</v>
      </c>
      <c r="T177" s="144">
        <f>S177*H177</f>
        <v>0</v>
      </c>
      <c r="AR177" s="145" t="s">
        <v>454</v>
      </c>
      <c r="AT177" s="145" t="s">
        <v>360</v>
      </c>
      <c r="AU177" s="145" t="s">
        <v>90</v>
      </c>
      <c r="AY177" s="18" t="s">
        <v>358</v>
      </c>
      <c r="BE177" s="146">
        <f>IF(N177="základní",J177,0)</f>
        <v>0</v>
      </c>
      <c r="BF177" s="146">
        <f>IF(N177="snížená",J177,0)</f>
        <v>0</v>
      </c>
      <c r="BG177" s="146">
        <f>IF(N177="zákl. přenesená",J177,0)</f>
        <v>0</v>
      </c>
      <c r="BH177" s="146">
        <f>IF(N177="sníž. přenesená",J177,0)</f>
        <v>0</v>
      </c>
      <c r="BI177" s="146">
        <f>IF(N177="nulová",J177,0)</f>
        <v>0</v>
      </c>
      <c r="BJ177" s="18" t="s">
        <v>90</v>
      </c>
      <c r="BK177" s="146">
        <f>ROUND(I177*H177,2)</f>
        <v>0</v>
      </c>
      <c r="BL177" s="18" t="s">
        <v>454</v>
      </c>
      <c r="BM177" s="145" t="s">
        <v>7289</v>
      </c>
    </row>
    <row r="178" spans="2:65" s="1" customFormat="1" ht="11.25">
      <c r="B178" s="33"/>
      <c r="D178" s="147" t="s">
        <v>366</v>
      </c>
      <c r="F178" s="148" t="s">
        <v>4671</v>
      </c>
      <c r="I178" s="149"/>
      <c r="L178" s="33"/>
      <c r="M178" s="150"/>
      <c r="T178" s="54"/>
      <c r="AT178" s="18" t="s">
        <v>366</v>
      </c>
      <c r="AU178" s="18" t="s">
        <v>90</v>
      </c>
    </row>
    <row r="179" spans="2:65" s="1" customFormat="1" ht="16.5" customHeight="1">
      <c r="B179" s="33"/>
      <c r="C179" s="179" t="s">
        <v>719</v>
      </c>
      <c r="D179" s="179" t="s">
        <v>440</v>
      </c>
      <c r="E179" s="180" t="s">
        <v>4672</v>
      </c>
      <c r="F179" s="181" t="s">
        <v>4673</v>
      </c>
      <c r="G179" s="182" t="s">
        <v>504</v>
      </c>
      <c r="H179" s="183">
        <v>3</v>
      </c>
      <c r="I179" s="184"/>
      <c r="J179" s="185">
        <f t="shared" ref="J179:J191" si="0">ROUND(I179*H179,2)</f>
        <v>0</v>
      </c>
      <c r="K179" s="181" t="s">
        <v>19</v>
      </c>
      <c r="L179" s="186"/>
      <c r="M179" s="187" t="s">
        <v>19</v>
      </c>
      <c r="N179" s="188" t="s">
        <v>49</v>
      </c>
      <c r="P179" s="143">
        <f t="shared" ref="P179:P191" si="1">O179*H179</f>
        <v>0</v>
      </c>
      <c r="Q179" s="143">
        <v>0</v>
      </c>
      <c r="R179" s="143">
        <f t="shared" ref="R179:R191" si="2">Q179*H179</f>
        <v>0</v>
      </c>
      <c r="S179" s="143">
        <v>0</v>
      </c>
      <c r="T179" s="144">
        <f t="shared" ref="T179:T191" si="3">S179*H179</f>
        <v>0</v>
      </c>
      <c r="AR179" s="145" t="s">
        <v>558</v>
      </c>
      <c r="AT179" s="145" t="s">
        <v>440</v>
      </c>
      <c r="AU179" s="145" t="s">
        <v>90</v>
      </c>
      <c r="AY179" s="18" t="s">
        <v>358</v>
      </c>
      <c r="BE179" s="146">
        <f t="shared" ref="BE179:BE191" si="4">IF(N179="základní",J179,0)</f>
        <v>0</v>
      </c>
      <c r="BF179" s="146">
        <f t="shared" ref="BF179:BF191" si="5">IF(N179="snížená",J179,0)</f>
        <v>0</v>
      </c>
      <c r="BG179" s="146">
        <f t="shared" ref="BG179:BG191" si="6">IF(N179="zákl. přenesená",J179,0)</f>
        <v>0</v>
      </c>
      <c r="BH179" s="146">
        <f t="shared" ref="BH179:BH191" si="7">IF(N179="sníž. přenesená",J179,0)</f>
        <v>0</v>
      </c>
      <c r="BI179" s="146">
        <f t="shared" ref="BI179:BI191" si="8">IF(N179="nulová",J179,0)</f>
        <v>0</v>
      </c>
      <c r="BJ179" s="18" t="s">
        <v>90</v>
      </c>
      <c r="BK179" s="146">
        <f t="shared" ref="BK179:BK191" si="9">ROUND(I179*H179,2)</f>
        <v>0</v>
      </c>
      <c r="BL179" s="18" t="s">
        <v>454</v>
      </c>
      <c r="BM179" s="145" t="s">
        <v>7290</v>
      </c>
    </row>
    <row r="180" spans="2:65" s="1" customFormat="1" ht="16.5" customHeight="1">
      <c r="B180" s="33"/>
      <c r="C180" s="134" t="s">
        <v>726</v>
      </c>
      <c r="D180" s="134" t="s">
        <v>360</v>
      </c>
      <c r="E180" s="135" t="s">
        <v>4687</v>
      </c>
      <c r="F180" s="136" t="s">
        <v>4688</v>
      </c>
      <c r="G180" s="137" t="s">
        <v>504</v>
      </c>
      <c r="H180" s="138">
        <v>3</v>
      </c>
      <c r="I180" s="139"/>
      <c r="J180" s="140">
        <f t="shared" si="0"/>
        <v>0</v>
      </c>
      <c r="K180" s="136" t="s">
        <v>19</v>
      </c>
      <c r="L180" s="33"/>
      <c r="M180" s="141" t="s">
        <v>19</v>
      </c>
      <c r="N180" s="142" t="s">
        <v>49</v>
      </c>
      <c r="P180" s="143">
        <f t="shared" si="1"/>
        <v>0</v>
      </c>
      <c r="Q180" s="143">
        <v>0</v>
      </c>
      <c r="R180" s="143">
        <f t="shared" si="2"/>
        <v>0</v>
      </c>
      <c r="S180" s="143">
        <v>0</v>
      </c>
      <c r="T180" s="144">
        <f t="shared" si="3"/>
        <v>0</v>
      </c>
      <c r="AR180" s="145" t="s">
        <v>454</v>
      </c>
      <c r="AT180" s="145" t="s">
        <v>360</v>
      </c>
      <c r="AU180" s="145" t="s">
        <v>90</v>
      </c>
      <c r="AY180" s="18" t="s">
        <v>358</v>
      </c>
      <c r="BE180" s="146">
        <f t="shared" si="4"/>
        <v>0</v>
      </c>
      <c r="BF180" s="146">
        <f t="shared" si="5"/>
        <v>0</v>
      </c>
      <c r="BG180" s="146">
        <f t="shared" si="6"/>
        <v>0</v>
      </c>
      <c r="BH180" s="146">
        <f t="shared" si="7"/>
        <v>0</v>
      </c>
      <c r="BI180" s="146">
        <f t="shared" si="8"/>
        <v>0</v>
      </c>
      <c r="BJ180" s="18" t="s">
        <v>90</v>
      </c>
      <c r="BK180" s="146">
        <f t="shared" si="9"/>
        <v>0</v>
      </c>
      <c r="BL180" s="18" t="s">
        <v>454</v>
      </c>
      <c r="BM180" s="145" t="s">
        <v>7291</v>
      </c>
    </row>
    <row r="181" spans="2:65" s="1" customFormat="1" ht="16.5" customHeight="1">
      <c r="B181" s="33"/>
      <c r="C181" s="179" t="s">
        <v>733</v>
      </c>
      <c r="D181" s="179" t="s">
        <v>440</v>
      </c>
      <c r="E181" s="180" t="s">
        <v>4690</v>
      </c>
      <c r="F181" s="181" t="s">
        <v>4691</v>
      </c>
      <c r="G181" s="182" t="s">
        <v>504</v>
      </c>
      <c r="H181" s="183">
        <v>3</v>
      </c>
      <c r="I181" s="184"/>
      <c r="J181" s="185">
        <f t="shared" si="0"/>
        <v>0</v>
      </c>
      <c r="K181" s="181" t="s">
        <v>19</v>
      </c>
      <c r="L181" s="186"/>
      <c r="M181" s="187" t="s">
        <v>19</v>
      </c>
      <c r="N181" s="188" t="s">
        <v>49</v>
      </c>
      <c r="P181" s="143">
        <f t="shared" si="1"/>
        <v>0</v>
      </c>
      <c r="Q181" s="143">
        <v>0</v>
      </c>
      <c r="R181" s="143">
        <f t="shared" si="2"/>
        <v>0</v>
      </c>
      <c r="S181" s="143">
        <v>0</v>
      </c>
      <c r="T181" s="144">
        <f t="shared" si="3"/>
        <v>0</v>
      </c>
      <c r="AR181" s="145" t="s">
        <v>558</v>
      </c>
      <c r="AT181" s="145" t="s">
        <v>440</v>
      </c>
      <c r="AU181" s="145" t="s">
        <v>90</v>
      </c>
      <c r="AY181" s="18" t="s">
        <v>358</v>
      </c>
      <c r="BE181" s="146">
        <f t="shared" si="4"/>
        <v>0</v>
      </c>
      <c r="BF181" s="146">
        <f t="shared" si="5"/>
        <v>0</v>
      </c>
      <c r="BG181" s="146">
        <f t="shared" si="6"/>
        <v>0</v>
      </c>
      <c r="BH181" s="146">
        <f t="shared" si="7"/>
        <v>0</v>
      </c>
      <c r="BI181" s="146">
        <f t="shared" si="8"/>
        <v>0</v>
      </c>
      <c r="BJ181" s="18" t="s">
        <v>90</v>
      </c>
      <c r="BK181" s="146">
        <f t="shared" si="9"/>
        <v>0</v>
      </c>
      <c r="BL181" s="18" t="s">
        <v>454</v>
      </c>
      <c r="BM181" s="145" t="s">
        <v>7292</v>
      </c>
    </row>
    <row r="182" spans="2:65" s="1" customFormat="1" ht="16.5" customHeight="1">
      <c r="B182" s="33"/>
      <c r="C182" s="134" t="s">
        <v>739</v>
      </c>
      <c r="D182" s="134" t="s">
        <v>360</v>
      </c>
      <c r="E182" s="135" t="s">
        <v>4693</v>
      </c>
      <c r="F182" s="136" t="s">
        <v>4694</v>
      </c>
      <c r="G182" s="137" t="s">
        <v>504</v>
      </c>
      <c r="H182" s="138">
        <v>1</v>
      </c>
      <c r="I182" s="139"/>
      <c r="J182" s="140">
        <f t="shared" si="0"/>
        <v>0</v>
      </c>
      <c r="K182" s="136" t="s">
        <v>19</v>
      </c>
      <c r="L182" s="33"/>
      <c r="M182" s="141" t="s">
        <v>19</v>
      </c>
      <c r="N182" s="142" t="s">
        <v>49</v>
      </c>
      <c r="P182" s="143">
        <f t="shared" si="1"/>
        <v>0</v>
      </c>
      <c r="Q182" s="143">
        <v>0</v>
      </c>
      <c r="R182" s="143">
        <f t="shared" si="2"/>
        <v>0</v>
      </c>
      <c r="S182" s="143">
        <v>0</v>
      </c>
      <c r="T182" s="144">
        <f t="shared" si="3"/>
        <v>0</v>
      </c>
      <c r="AR182" s="145" t="s">
        <v>454</v>
      </c>
      <c r="AT182" s="145" t="s">
        <v>360</v>
      </c>
      <c r="AU182" s="145" t="s">
        <v>90</v>
      </c>
      <c r="AY182" s="18" t="s">
        <v>358</v>
      </c>
      <c r="BE182" s="146">
        <f t="shared" si="4"/>
        <v>0</v>
      </c>
      <c r="BF182" s="146">
        <f t="shared" si="5"/>
        <v>0</v>
      </c>
      <c r="BG182" s="146">
        <f t="shared" si="6"/>
        <v>0</v>
      </c>
      <c r="BH182" s="146">
        <f t="shared" si="7"/>
        <v>0</v>
      </c>
      <c r="BI182" s="146">
        <f t="shared" si="8"/>
        <v>0</v>
      </c>
      <c r="BJ182" s="18" t="s">
        <v>90</v>
      </c>
      <c r="BK182" s="146">
        <f t="shared" si="9"/>
        <v>0</v>
      </c>
      <c r="BL182" s="18" t="s">
        <v>454</v>
      </c>
      <c r="BM182" s="145" t="s">
        <v>7293</v>
      </c>
    </row>
    <row r="183" spans="2:65" s="1" customFormat="1" ht="16.5" customHeight="1">
      <c r="B183" s="33"/>
      <c r="C183" s="179" t="s">
        <v>744</v>
      </c>
      <c r="D183" s="179" t="s">
        <v>440</v>
      </c>
      <c r="E183" s="180" t="s">
        <v>4696</v>
      </c>
      <c r="F183" s="181" t="s">
        <v>4697</v>
      </c>
      <c r="G183" s="182" t="s">
        <v>504</v>
      </c>
      <c r="H183" s="183">
        <v>1</v>
      </c>
      <c r="I183" s="184"/>
      <c r="J183" s="185">
        <f t="shared" si="0"/>
        <v>0</v>
      </c>
      <c r="K183" s="181" t="s">
        <v>19</v>
      </c>
      <c r="L183" s="186"/>
      <c r="M183" s="187" t="s">
        <v>19</v>
      </c>
      <c r="N183" s="188" t="s">
        <v>49</v>
      </c>
      <c r="P183" s="143">
        <f t="shared" si="1"/>
        <v>0</v>
      </c>
      <c r="Q183" s="143">
        <v>0</v>
      </c>
      <c r="R183" s="143">
        <f t="shared" si="2"/>
        <v>0</v>
      </c>
      <c r="S183" s="143">
        <v>0</v>
      </c>
      <c r="T183" s="144">
        <f t="shared" si="3"/>
        <v>0</v>
      </c>
      <c r="AR183" s="145" t="s">
        <v>558</v>
      </c>
      <c r="AT183" s="145" t="s">
        <v>440</v>
      </c>
      <c r="AU183" s="145" t="s">
        <v>90</v>
      </c>
      <c r="AY183" s="18" t="s">
        <v>358</v>
      </c>
      <c r="BE183" s="146">
        <f t="shared" si="4"/>
        <v>0</v>
      </c>
      <c r="BF183" s="146">
        <f t="shared" si="5"/>
        <v>0</v>
      </c>
      <c r="BG183" s="146">
        <f t="shared" si="6"/>
        <v>0</v>
      </c>
      <c r="BH183" s="146">
        <f t="shared" si="7"/>
        <v>0</v>
      </c>
      <c r="BI183" s="146">
        <f t="shared" si="8"/>
        <v>0</v>
      </c>
      <c r="BJ183" s="18" t="s">
        <v>90</v>
      </c>
      <c r="BK183" s="146">
        <f t="shared" si="9"/>
        <v>0</v>
      </c>
      <c r="BL183" s="18" t="s">
        <v>454</v>
      </c>
      <c r="BM183" s="145" t="s">
        <v>7294</v>
      </c>
    </row>
    <row r="184" spans="2:65" s="1" customFormat="1" ht="16.5" customHeight="1">
      <c r="B184" s="33"/>
      <c r="C184" s="134" t="s">
        <v>751</v>
      </c>
      <c r="D184" s="134" t="s">
        <v>360</v>
      </c>
      <c r="E184" s="135" t="s">
        <v>4699</v>
      </c>
      <c r="F184" s="136" t="s">
        <v>4700</v>
      </c>
      <c r="G184" s="137" t="s">
        <v>504</v>
      </c>
      <c r="H184" s="138">
        <v>1</v>
      </c>
      <c r="I184" s="139"/>
      <c r="J184" s="140">
        <f t="shared" si="0"/>
        <v>0</v>
      </c>
      <c r="K184" s="136" t="s">
        <v>19</v>
      </c>
      <c r="L184" s="33"/>
      <c r="M184" s="141" t="s">
        <v>19</v>
      </c>
      <c r="N184" s="142" t="s">
        <v>49</v>
      </c>
      <c r="P184" s="143">
        <f t="shared" si="1"/>
        <v>0</v>
      </c>
      <c r="Q184" s="143">
        <v>0</v>
      </c>
      <c r="R184" s="143">
        <f t="shared" si="2"/>
        <v>0</v>
      </c>
      <c r="S184" s="143">
        <v>0</v>
      </c>
      <c r="T184" s="144">
        <f t="shared" si="3"/>
        <v>0</v>
      </c>
      <c r="AR184" s="145" t="s">
        <v>454</v>
      </c>
      <c r="AT184" s="145" t="s">
        <v>360</v>
      </c>
      <c r="AU184" s="145" t="s">
        <v>90</v>
      </c>
      <c r="AY184" s="18" t="s">
        <v>358</v>
      </c>
      <c r="BE184" s="146">
        <f t="shared" si="4"/>
        <v>0</v>
      </c>
      <c r="BF184" s="146">
        <f t="shared" si="5"/>
        <v>0</v>
      </c>
      <c r="BG184" s="146">
        <f t="shared" si="6"/>
        <v>0</v>
      </c>
      <c r="BH184" s="146">
        <f t="shared" si="7"/>
        <v>0</v>
      </c>
      <c r="BI184" s="146">
        <f t="shared" si="8"/>
        <v>0</v>
      </c>
      <c r="BJ184" s="18" t="s">
        <v>90</v>
      </c>
      <c r="BK184" s="146">
        <f t="shared" si="9"/>
        <v>0</v>
      </c>
      <c r="BL184" s="18" t="s">
        <v>454</v>
      </c>
      <c r="BM184" s="145" t="s">
        <v>7295</v>
      </c>
    </row>
    <row r="185" spans="2:65" s="1" customFormat="1" ht="16.5" customHeight="1">
      <c r="B185" s="33"/>
      <c r="C185" s="179" t="s">
        <v>759</v>
      </c>
      <c r="D185" s="179" t="s">
        <v>440</v>
      </c>
      <c r="E185" s="180" t="s">
        <v>4702</v>
      </c>
      <c r="F185" s="181" t="s">
        <v>4703</v>
      </c>
      <c r="G185" s="182" t="s">
        <v>504</v>
      </c>
      <c r="H185" s="183">
        <v>1</v>
      </c>
      <c r="I185" s="184"/>
      <c r="J185" s="185">
        <f t="shared" si="0"/>
        <v>0</v>
      </c>
      <c r="K185" s="181" t="s">
        <v>19</v>
      </c>
      <c r="L185" s="186"/>
      <c r="M185" s="187" t="s">
        <v>19</v>
      </c>
      <c r="N185" s="188" t="s">
        <v>49</v>
      </c>
      <c r="P185" s="143">
        <f t="shared" si="1"/>
        <v>0</v>
      </c>
      <c r="Q185" s="143">
        <v>0</v>
      </c>
      <c r="R185" s="143">
        <f t="shared" si="2"/>
        <v>0</v>
      </c>
      <c r="S185" s="143">
        <v>0</v>
      </c>
      <c r="T185" s="144">
        <f t="shared" si="3"/>
        <v>0</v>
      </c>
      <c r="AR185" s="145" t="s">
        <v>558</v>
      </c>
      <c r="AT185" s="145" t="s">
        <v>440</v>
      </c>
      <c r="AU185" s="145" t="s">
        <v>90</v>
      </c>
      <c r="AY185" s="18" t="s">
        <v>358</v>
      </c>
      <c r="BE185" s="146">
        <f t="shared" si="4"/>
        <v>0</v>
      </c>
      <c r="BF185" s="146">
        <f t="shared" si="5"/>
        <v>0</v>
      </c>
      <c r="BG185" s="146">
        <f t="shared" si="6"/>
        <v>0</v>
      </c>
      <c r="BH185" s="146">
        <f t="shared" si="7"/>
        <v>0</v>
      </c>
      <c r="BI185" s="146">
        <f t="shared" si="8"/>
        <v>0</v>
      </c>
      <c r="BJ185" s="18" t="s">
        <v>90</v>
      </c>
      <c r="BK185" s="146">
        <f t="shared" si="9"/>
        <v>0</v>
      </c>
      <c r="BL185" s="18" t="s">
        <v>454</v>
      </c>
      <c r="BM185" s="145" t="s">
        <v>7296</v>
      </c>
    </row>
    <row r="186" spans="2:65" s="1" customFormat="1" ht="16.5" customHeight="1">
      <c r="B186" s="33"/>
      <c r="C186" s="134" t="s">
        <v>765</v>
      </c>
      <c r="D186" s="134" t="s">
        <v>360</v>
      </c>
      <c r="E186" s="135" t="s">
        <v>4705</v>
      </c>
      <c r="F186" s="136" t="s">
        <v>4706</v>
      </c>
      <c r="G186" s="137" t="s">
        <v>504</v>
      </c>
      <c r="H186" s="138">
        <v>1</v>
      </c>
      <c r="I186" s="139"/>
      <c r="J186" s="140">
        <f t="shared" si="0"/>
        <v>0</v>
      </c>
      <c r="K186" s="136" t="s">
        <v>19</v>
      </c>
      <c r="L186" s="33"/>
      <c r="M186" s="141" t="s">
        <v>19</v>
      </c>
      <c r="N186" s="142" t="s">
        <v>49</v>
      </c>
      <c r="P186" s="143">
        <f t="shared" si="1"/>
        <v>0</v>
      </c>
      <c r="Q186" s="143">
        <v>0</v>
      </c>
      <c r="R186" s="143">
        <f t="shared" si="2"/>
        <v>0</v>
      </c>
      <c r="S186" s="143">
        <v>0</v>
      </c>
      <c r="T186" s="144">
        <f t="shared" si="3"/>
        <v>0</v>
      </c>
      <c r="AR186" s="145" t="s">
        <v>454</v>
      </c>
      <c r="AT186" s="145" t="s">
        <v>360</v>
      </c>
      <c r="AU186" s="145" t="s">
        <v>90</v>
      </c>
      <c r="AY186" s="18" t="s">
        <v>358</v>
      </c>
      <c r="BE186" s="146">
        <f t="shared" si="4"/>
        <v>0</v>
      </c>
      <c r="BF186" s="146">
        <f t="shared" si="5"/>
        <v>0</v>
      </c>
      <c r="BG186" s="146">
        <f t="shared" si="6"/>
        <v>0</v>
      </c>
      <c r="BH186" s="146">
        <f t="shared" si="7"/>
        <v>0</v>
      </c>
      <c r="BI186" s="146">
        <f t="shared" si="8"/>
        <v>0</v>
      </c>
      <c r="BJ186" s="18" t="s">
        <v>90</v>
      </c>
      <c r="BK186" s="146">
        <f t="shared" si="9"/>
        <v>0</v>
      </c>
      <c r="BL186" s="18" t="s">
        <v>454</v>
      </c>
      <c r="BM186" s="145" t="s">
        <v>7297</v>
      </c>
    </row>
    <row r="187" spans="2:65" s="1" customFormat="1" ht="16.5" customHeight="1">
      <c r="B187" s="33"/>
      <c r="C187" s="179" t="s">
        <v>773</v>
      </c>
      <c r="D187" s="179" t="s">
        <v>440</v>
      </c>
      <c r="E187" s="180" t="s">
        <v>4708</v>
      </c>
      <c r="F187" s="181" t="s">
        <v>4706</v>
      </c>
      <c r="G187" s="182" t="s">
        <v>504</v>
      </c>
      <c r="H187" s="183">
        <v>1</v>
      </c>
      <c r="I187" s="184"/>
      <c r="J187" s="185">
        <f t="shared" si="0"/>
        <v>0</v>
      </c>
      <c r="K187" s="181" t="s">
        <v>19</v>
      </c>
      <c r="L187" s="186"/>
      <c r="M187" s="187" t="s">
        <v>19</v>
      </c>
      <c r="N187" s="188" t="s">
        <v>49</v>
      </c>
      <c r="P187" s="143">
        <f t="shared" si="1"/>
        <v>0</v>
      </c>
      <c r="Q187" s="143">
        <v>0</v>
      </c>
      <c r="R187" s="143">
        <f t="shared" si="2"/>
        <v>0</v>
      </c>
      <c r="S187" s="143">
        <v>0</v>
      </c>
      <c r="T187" s="144">
        <f t="shared" si="3"/>
        <v>0</v>
      </c>
      <c r="AR187" s="145" t="s">
        <v>558</v>
      </c>
      <c r="AT187" s="145" t="s">
        <v>440</v>
      </c>
      <c r="AU187" s="145" t="s">
        <v>90</v>
      </c>
      <c r="AY187" s="18" t="s">
        <v>358</v>
      </c>
      <c r="BE187" s="146">
        <f t="shared" si="4"/>
        <v>0</v>
      </c>
      <c r="BF187" s="146">
        <f t="shared" si="5"/>
        <v>0</v>
      </c>
      <c r="BG187" s="146">
        <f t="shared" si="6"/>
        <v>0</v>
      </c>
      <c r="BH187" s="146">
        <f t="shared" si="7"/>
        <v>0</v>
      </c>
      <c r="BI187" s="146">
        <f t="shared" si="8"/>
        <v>0</v>
      </c>
      <c r="BJ187" s="18" t="s">
        <v>90</v>
      </c>
      <c r="BK187" s="146">
        <f t="shared" si="9"/>
        <v>0</v>
      </c>
      <c r="BL187" s="18" t="s">
        <v>454</v>
      </c>
      <c r="BM187" s="145" t="s">
        <v>7298</v>
      </c>
    </row>
    <row r="188" spans="2:65" s="1" customFormat="1" ht="16.5" customHeight="1">
      <c r="B188" s="33"/>
      <c r="C188" s="134" t="s">
        <v>779</v>
      </c>
      <c r="D188" s="134" t="s">
        <v>360</v>
      </c>
      <c r="E188" s="135" t="s">
        <v>4710</v>
      </c>
      <c r="F188" s="136" t="s">
        <v>4711</v>
      </c>
      <c r="G188" s="137" t="s">
        <v>504</v>
      </c>
      <c r="H188" s="138">
        <v>1</v>
      </c>
      <c r="I188" s="139"/>
      <c r="J188" s="140">
        <f t="shared" si="0"/>
        <v>0</v>
      </c>
      <c r="K188" s="136" t="s">
        <v>19</v>
      </c>
      <c r="L188" s="33"/>
      <c r="M188" s="141" t="s">
        <v>19</v>
      </c>
      <c r="N188" s="142" t="s">
        <v>49</v>
      </c>
      <c r="P188" s="143">
        <f t="shared" si="1"/>
        <v>0</v>
      </c>
      <c r="Q188" s="143">
        <v>0</v>
      </c>
      <c r="R188" s="143">
        <f t="shared" si="2"/>
        <v>0</v>
      </c>
      <c r="S188" s="143">
        <v>0</v>
      </c>
      <c r="T188" s="144">
        <f t="shared" si="3"/>
        <v>0</v>
      </c>
      <c r="AR188" s="145" t="s">
        <v>454</v>
      </c>
      <c r="AT188" s="145" t="s">
        <v>360</v>
      </c>
      <c r="AU188" s="145" t="s">
        <v>90</v>
      </c>
      <c r="AY188" s="18" t="s">
        <v>358</v>
      </c>
      <c r="BE188" s="146">
        <f t="shared" si="4"/>
        <v>0</v>
      </c>
      <c r="BF188" s="146">
        <f t="shared" si="5"/>
        <v>0</v>
      </c>
      <c r="BG188" s="146">
        <f t="shared" si="6"/>
        <v>0</v>
      </c>
      <c r="BH188" s="146">
        <f t="shared" si="7"/>
        <v>0</v>
      </c>
      <c r="BI188" s="146">
        <f t="shared" si="8"/>
        <v>0</v>
      </c>
      <c r="BJ188" s="18" t="s">
        <v>90</v>
      </c>
      <c r="BK188" s="146">
        <f t="shared" si="9"/>
        <v>0</v>
      </c>
      <c r="BL188" s="18" t="s">
        <v>454</v>
      </c>
      <c r="BM188" s="145" t="s">
        <v>7299</v>
      </c>
    </row>
    <row r="189" spans="2:65" s="1" customFormat="1" ht="16.5" customHeight="1">
      <c r="B189" s="33"/>
      <c r="C189" s="179" t="s">
        <v>784</v>
      </c>
      <c r="D189" s="179" t="s">
        <v>440</v>
      </c>
      <c r="E189" s="180" t="s">
        <v>4713</v>
      </c>
      <c r="F189" s="181" t="s">
        <v>4711</v>
      </c>
      <c r="G189" s="182" t="s">
        <v>504</v>
      </c>
      <c r="H189" s="183">
        <v>1</v>
      </c>
      <c r="I189" s="184"/>
      <c r="J189" s="185">
        <f t="shared" si="0"/>
        <v>0</v>
      </c>
      <c r="K189" s="181" t="s">
        <v>19</v>
      </c>
      <c r="L189" s="186"/>
      <c r="M189" s="187" t="s">
        <v>19</v>
      </c>
      <c r="N189" s="188" t="s">
        <v>49</v>
      </c>
      <c r="P189" s="143">
        <f t="shared" si="1"/>
        <v>0</v>
      </c>
      <c r="Q189" s="143">
        <v>0</v>
      </c>
      <c r="R189" s="143">
        <f t="shared" si="2"/>
        <v>0</v>
      </c>
      <c r="S189" s="143">
        <v>0</v>
      </c>
      <c r="T189" s="144">
        <f t="shared" si="3"/>
        <v>0</v>
      </c>
      <c r="AR189" s="145" t="s">
        <v>558</v>
      </c>
      <c r="AT189" s="145" t="s">
        <v>440</v>
      </c>
      <c r="AU189" s="145" t="s">
        <v>90</v>
      </c>
      <c r="AY189" s="18" t="s">
        <v>358</v>
      </c>
      <c r="BE189" s="146">
        <f t="shared" si="4"/>
        <v>0</v>
      </c>
      <c r="BF189" s="146">
        <f t="shared" si="5"/>
        <v>0</v>
      </c>
      <c r="BG189" s="146">
        <f t="shared" si="6"/>
        <v>0</v>
      </c>
      <c r="BH189" s="146">
        <f t="shared" si="7"/>
        <v>0</v>
      </c>
      <c r="BI189" s="146">
        <f t="shared" si="8"/>
        <v>0</v>
      </c>
      <c r="BJ189" s="18" t="s">
        <v>90</v>
      </c>
      <c r="BK189" s="146">
        <f t="shared" si="9"/>
        <v>0</v>
      </c>
      <c r="BL189" s="18" t="s">
        <v>454</v>
      </c>
      <c r="BM189" s="145" t="s">
        <v>7300</v>
      </c>
    </row>
    <row r="190" spans="2:65" s="1" customFormat="1" ht="16.5" customHeight="1">
      <c r="B190" s="33"/>
      <c r="C190" s="134" t="s">
        <v>789</v>
      </c>
      <c r="D190" s="134" t="s">
        <v>360</v>
      </c>
      <c r="E190" s="135" t="s">
        <v>4715</v>
      </c>
      <c r="F190" s="136" t="s">
        <v>4716</v>
      </c>
      <c r="G190" s="137" t="s">
        <v>504</v>
      </c>
      <c r="H190" s="138">
        <v>1</v>
      </c>
      <c r="I190" s="139"/>
      <c r="J190" s="140">
        <f t="shared" si="0"/>
        <v>0</v>
      </c>
      <c r="K190" s="136" t="s">
        <v>19</v>
      </c>
      <c r="L190" s="33"/>
      <c r="M190" s="141" t="s">
        <v>19</v>
      </c>
      <c r="N190" s="142" t="s">
        <v>49</v>
      </c>
      <c r="P190" s="143">
        <f t="shared" si="1"/>
        <v>0</v>
      </c>
      <c r="Q190" s="143">
        <v>0</v>
      </c>
      <c r="R190" s="143">
        <f t="shared" si="2"/>
        <v>0</v>
      </c>
      <c r="S190" s="143">
        <v>0</v>
      </c>
      <c r="T190" s="144">
        <f t="shared" si="3"/>
        <v>0</v>
      </c>
      <c r="AR190" s="145" t="s">
        <v>454</v>
      </c>
      <c r="AT190" s="145" t="s">
        <v>360</v>
      </c>
      <c r="AU190" s="145" t="s">
        <v>90</v>
      </c>
      <c r="AY190" s="18" t="s">
        <v>358</v>
      </c>
      <c r="BE190" s="146">
        <f t="shared" si="4"/>
        <v>0</v>
      </c>
      <c r="BF190" s="146">
        <f t="shared" si="5"/>
        <v>0</v>
      </c>
      <c r="BG190" s="146">
        <f t="shared" si="6"/>
        <v>0</v>
      </c>
      <c r="BH190" s="146">
        <f t="shared" si="7"/>
        <v>0</v>
      </c>
      <c r="BI190" s="146">
        <f t="shared" si="8"/>
        <v>0</v>
      </c>
      <c r="BJ190" s="18" t="s">
        <v>90</v>
      </c>
      <c r="BK190" s="146">
        <f t="shared" si="9"/>
        <v>0</v>
      </c>
      <c r="BL190" s="18" t="s">
        <v>454</v>
      </c>
      <c r="BM190" s="145" t="s">
        <v>7301</v>
      </c>
    </row>
    <row r="191" spans="2:65" s="1" customFormat="1" ht="16.5" customHeight="1">
      <c r="B191" s="33"/>
      <c r="C191" s="134" t="s">
        <v>794</v>
      </c>
      <c r="D191" s="134" t="s">
        <v>360</v>
      </c>
      <c r="E191" s="135" t="s">
        <v>7302</v>
      </c>
      <c r="F191" s="136" t="s">
        <v>7303</v>
      </c>
      <c r="G191" s="137" t="s">
        <v>504</v>
      </c>
      <c r="H191" s="138">
        <v>1</v>
      </c>
      <c r="I191" s="139"/>
      <c r="J191" s="140">
        <f t="shared" si="0"/>
        <v>0</v>
      </c>
      <c r="K191" s="136" t="s">
        <v>363</v>
      </c>
      <c r="L191" s="33"/>
      <c r="M191" s="141" t="s">
        <v>19</v>
      </c>
      <c r="N191" s="142" t="s">
        <v>49</v>
      </c>
      <c r="P191" s="143">
        <f t="shared" si="1"/>
        <v>0</v>
      </c>
      <c r="Q191" s="143">
        <v>0</v>
      </c>
      <c r="R191" s="143">
        <f t="shared" si="2"/>
        <v>0</v>
      </c>
      <c r="S191" s="143">
        <v>0</v>
      </c>
      <c r="T191" s="144">
        <f t="shared" si="3"/>
        <v>0</v>
      </c>
      <c r="AR191" s="145" t="s">
        <v>454</v>
      </c>
      <c r="AT191" s="145" t="s">
        <v>360</v>
      </c>
      <c r="AU191" s="145" t="s">
        <v>90</v>
      </c>
      <c r="AY191" s="18" t="s">
        <v>358</v>
      </c>
      <c r="BE191" s="146">
        <f t="shared" si="4"/>
        <v>0</v>
      </c>
      <c r="BF191" s="146">
        <f t="shared" si="5"/>
        <v>0</v>
      </c>
      <c r="BG191" s="146">
        <f t="shared" si="6"/>
        <v>0</v>
      </c>
      <c r="BH191" s="146">
        <f t="shared" si="7"/>
        <v>0</v>
      </c>
      <c r="BI191" s="146">
        <f t="shared" si="8"/>
        <v>0</v>
      </c>
      <c r="BJ191" s="18" t="s">
        <v>90</v>
      </c>
      <c r="BK191" s="146">
        <f t="shared" si="9"/>
        <v>0</v>
      </c>
      <c r="BL191" s="18" t="s">
        <v>454</v>
      </c>
      <c r="BM191" s="145" t="s">
        <v>7304</v>
      </c>
    </row>
    <row r="192" spans="2:65" s="1" customFormat="1" ht="11.25">
      <c r="B192" s="33"/>
      <c r="D192" s="147" t="s">
        <v>366</v>
      </c>
      <c r="F192" s="148" t="s">
        <v>7305</v>
      </c>
      <c r="I192" s="149"/>
      <c r="L192" s="33"/>
      <c r="M192" s="150"/>
      <c r="T192" s="54"/>
      <c r="AT192" s="18" t="s">
        <v>366</v>
      </c>
      <c r="AU192" s="18" t="s">
        <v>90</v>
      </c>
    </row>
    <row r="193" spans="2:65" s="1" customFormat="1" ht="24.2" customHeight="1">
      <c r="B193" s="33"/>
      <c r="C193" s="179" t="s">
        <v>798</v>
      </c>
      <c r="D193" s="179" t="s">
        <v>440</v>
      </c>
      <c r="E193" s="180" t="s">
        <v>5033</v>
      </c>
      <c r="F193" s="181" t="s">
        <v>7306</v>
      </c>
      <c r="G193" s="182" t="s">
        <v>504</v>
      </c>
      <c r="H193" s="183">
        <v>1</v>
      </c>
      <c r="I193" s="184"/>
      <c r="J193" s="185">
        <f>ROUND(I193*H193,2)</f>
        <v>0</v>
      </c>
      <c r="K193" s="181" t="s">
        <v>19</v>
      </c>
      <c r="L193" s="186"/>
      <c r="M193" s="187" t="s">
        <v>19</v>
      </c>
      <c r="N193" s="188" t="s">
        <v>49</v>
      </c>
      <c r="P193" s="143">
        <f>O193*H193</f>
        <v>0</v>
      </c>
      <c r="Q193" s="143">
        <v>0</v>
      </c>
      <c r="R193" s="143">
        <f>Q193*H193</f>
        <v>0</v>
      </c>
      <c r="S193" s="143">
        <v>0</v>
      </c>
      <c r="T193" s="144">
        <f>S193*H193</f>
        <v>0</v>
      </c>
      <c r="AR193" s="145" t="s">
        <v>558</v>
      </c>
      <c r="AT193" s="145" t="s">
        <v>440</v>
      </c>
      <c r="AU193" s="145" t="s">
        <v>90</v>
      </c>
      <c r="AY193" s="18" t="s">
        <v>358</v>
      </c>
      <c r="BE193" s="146">
        <f>IF(N193="základní",J193,0)</f>
        <v>0</v>
      </c>
      <c r="BF193" s="146">
        <f>IF(N193="snížená",J193,0)</f>
        <v>0</v>
      </c>
      <c r="BG193" s="146">
        <f>IF(N193="zákl. přenesená",J193,0)</f>
        <v>0</v>
      </c>
      <c r="BH193" s="146">
        <f>IF(N193="sníž. přenesená",J193,0)</f>
        <v>0</v>
      </c>
      <c r="BI193" s="146">
        <f>IF(N193="nulová",J193,0)</f>
        <v>0</v>
      </c>
      <c r="BJ193" s="18" t="s">
        <v>90</v>
      </c>
      <c r="BK193" s="146">
        <f>ROUND(I193*H193,2)</f>
        <v>0</v>
      </c>
      <c r="BL193" s="18" t="s">
        <v>454</v>
      </c>
      <c r="BM193" s="145" t="s">
        <v>7307</v>
      </c>
    </row>
    <row r="194" spans="2:65" s="1" customFormat="1" ht="44.25" customHeight="1">
      <c r="B194" s="33"/>
      <c r="C194" s="134" t="s">
        <v>802</v>
      </c>
      <c r="D194" s="134" t="s">
        <v>360</v>
      </c>
      <c r="E194" s="135" t="s">
        <v>1874</v>
      </c>
      <c r="F194" s="136" t="s">
        <v>4732</v>
      </c>
      <c r="G194" s="137" t="s">
        <v>1498</v>
      </c>
      <c r="H194" s="189"/>
      <c r="I194" s="139"/>
      <c r="J194" s="140">
        <f>ROUND(I194*H194,2)</f>
        <v>0</v>
      </c>
      <c r="K194" s="136" t="s">
        <v>3989</v>
      </c>
      <c r="L194" s="33"/>
      <c r="M194" s="141" t="s">
        <v>19</v>
      </c>
      <c r="N194" s="142" t="s">
        <v>49</v>
      </c>
      <c r="P194" s="143">
        <f>O194*H194</f>
        <v>0</v>
      </c>
      <c r="Q194" s="143">
        <v>0</v>
      </c>
      <c r="R194" s="143">
        <f>Q194*H194</f>
        <v>0</v>
      </c>
      <c r="S194" s="143">
        <v>0</v>
      </c>
      <c r="T194" s="144">
        <f>S194*H194</f>
        <v>0</v>
      </c>
      <c r="AR194" s="145" t="s">
        <v>454</v>
      </c>
      <c r="AT194" s="145" t="s">
        <v>360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454</v>
      </c>
      <c r="BM194" s="145" t="s">
        <v>7308</v>
      </c>
    </row>
    <row r="195" spans="2:65" s="1" customFormat="1" ht="11.25">
      <c r="B195" s="33"/>
      <c r="D195" s="147" t="s">
        <v>366</v>
      </c>
      <c r="F195" s="148" t="s">
        <v>4734</v>
      </c>
      <c r="I195" s="149"/>
      <c r="L195" s="33"/>
      <c r="M195" s="150"/>
      <c r="T195" s="54"/>
      <c r="AT195" s="18" t="s">
        <v>366</v>
      </c>
      <c r="AU195" s="18" t="s">
        <v>90</v>
      </c>
    </row>
    <row r="196" spans="2:65" s="11" customFormat="1" ht="25.9" customHeight="1">
      <c r="B196" s="122"/>
      <c r="D196" s="123" t="s">
        <v>76</v>
      </c>
      <c r="E196" s="124" t="s">
        <v>4509</v>
      </c>
      <c r="F196" s="124" t="s">
        <v>4510</v>
      </c>
      <c r="I196" s="125"/>
      <c r="J196" s="126">
        <f>BK196</f>
        <v>0</v>
      </c>
      <c r="L196" s="122"/>
      <c r="M196" s="127"/>
      <c r="P196" s="128">
        <f>SUM(P197:P198)</f>
        <v>0</v>
      </c>
      <c r="R196" s="128">
        <f>SUM(R197:R198)</f>
        <v>0</v>
      </c>
      <c r="T196" s="129">
        <f>SUM(T197:T198)</f>
        <v>0</v>
      </c>
      <c r="AR196" s="123" t="s">
        <v>364</v>
      </c>
      <c r="AT196" s="130" t="s">
        <v>76</v>
      </c>
      <c r="AU196" s="130" t="s">
        <v>77</v>
      </c>
      <c r="AY196" s="123" t="s">
        <v>358</v>
      </c>
      <c r="BK196" s="131">
        <f>SUM(BK197:BK198)</f>
        <v>0</v>
      </c>
    </row>
    <row r="197" spans="2:65" s="1" customFormat="1" ht="24.2" customHeight="1">
      <c r="B197" s="33"/>
      <c r="C197" s="134" t="s">
        <v>810</v>
      </c>
      <c r="D197" s="134" t="s">
        <v>360</v>
      </c>
      <c r="E197" s="135" t="s">
        <v>4511</v>
      </c>
      <c r="F197" s="136" t="s">
        <v>4512</v>
      </c>
      <c r="G197" s="137" t="s">
        <v>4513</v>
      </c>
      <c r="H197" s="138">
        <v>25</v>
      </c>
      <c r="I197" s="139"/>
      <c r="J197" s="140">
        <f>ROUND(I197*H197,2)</f>
        <v>0</v>
      </c>
      <c r="K197" s="136" t="s">
        <v>363</v>
      </c>
      <c r="L197" s="33"/>
      <c r="M197" s="141" t="s">
        <v>19</v>
      </c>
      <c r="N197" s="142" t="s">
        <v>49</v>
      </c>
      <c r="P197" s="143">
        <f>O197*H197</f>
        <v>0</v>
      </c>
      <c r="Q197" s="143">
        <v>0</v>
      </c>
      <c r="R197" s="143">
        <f>Q197*H197</f>
        <v>0</v>
      </c>
      <c r="S197" s="143">
        <v>0</v>
      </c>
      <c r="T197" s="144">
        <f>S197*H197</f>
        <v>0</v>
      </c>
      <c r="AR197" s="145" t="s">
        <v>3629</v>
      </c>
      <c r="AT197" s="145" t="s">
        <v>360</v>
      </c>
      <c r="AU197" s="145" t="s">
        <v>84</v>
      </c>
      <c r="AY197" s="18" t="s">
        <v>358</v>
      </c>
      <c r="BE197" s="146">
        <f>IF(N197="základní",J197,0)</f>
        <v>0</v>
      </c>
      <c r="BF197" s="146">
        <f>IF(N197="snížená",J197,0)</f>
        <v>0</v>
      </c>
      <c r="BG197" s="146">
        <f>IF(N197="zákl. přenesená",J197,0)</f>
        <v>0</v>
      </c>
      <c r="BH197" s="146">
        <f>IF(N197="sníž. přenesená",J197,0)</f>
        <v>0</v>
      </c>
      <c r="BI197" s="146">
        <f>IF(N197="nulová",J197,0)</f>
        <v>0</v>
      </c>
      <c r="BJ197" s="18" t="s">
        <v>90</v>
      </c>
      <c r="BK197" s="146">
        <f>ROUND(I197*H197,2)</f>
        <v>0</v>
      </c>
      <c r="BL197" s="18" t="s">
        <v>3629</v>
      </c>
      <c r="BM197" s="145" t="s">
        <v>7309</v>
      </c>
    </row>
    <row r="198" spans="2:65" s="1" customFormat="1" ht="11.25">
      <c r="B198" s="33"/>
      <c r="D198" s="147" t="s">
        <v>366</v>
      </c>
      <c r="F198" s="148" t="s">
        <v>4515</v>
      </c>
      <c r="I198" s="149"/>
      <c r="L198" s="33"/>
      <c r="M198" s="150"/>
      <c r="T198" s="54"/>
      <c r="AT198" s="18" t="s">
        <v>366</v>
      </c>
      <c r="AU198" s="18" t="s">
        <v>84</v>
      </c>
    </row>
    <row r="199" spans="2:65" s="11" customFormat="1" ht="25.9" customHeight="1">
      <c r="B199" s="122"/>
      <c r="D199" s="123" t="s">
        <v>76</v>
      </c>
      <c r="E199" s="124" t="s">
        <v>190</v>
      </c>
      <c r="F199" s="124" t="s">
        <v>191</v>
      </c>
      <c r="I199" s="125"/>
      <c r="J199" s="126">
        <f>BK199</f>
        <v>0</v>
      </c>
      <c r="L199" s="122"/>
      <c r="M199" s="127"/>
      <c r="P199" s="128">
        <f>P200</f>
        <v>0</v>
      </c>
      <c r="R199" s="128">
        <f>R200</f>
        <v>0</v>
      </c>
      <c r="T199" s="129">
        <f>T200</f>
        <v>0</v>
      </c>
      <c r="AR199" s="123" t="s">
        <v>388</v>
      </c>
      <c r="AT199" s="130" t="s">
        <v>76</v>
      </c>
      <c r="AU199" s="130" t="s">
        <v>77</v>
      </c>
      <c r="AY199" s="123" t="s">
        <v>358</v>
      </c>
      <c r="BK199" s="131">
        <f>BK200</f>
        <v>0</v>
      </c>
    </row>
    <row r="200" spans="2:65" s="11" customFormat="1" ht="22.9" customHeight="1">
      <c r="B200" s="122"/>
      <c r="D200" s="123" t="s">
        <v>76</v>
      </c>
      <c r="E200" s="132" t="s">
        <v>4056</v>
      </c>
      <c r="F200" s="132" t="s">
        <v>4057</v>
      </c>
      <c r="I200" s="125"/>
      <c r="J200" s="133">
        <f>BK200</f>
        <v>0</v>
      </c>
      <c r="L200" s="122"/>
      <c r="M200" s="127"/>
      <c r="P200" s="128">
        <f>SUM(P201:P204)</f>
        <v>0</v>
      </c>
      <c r="R200" s="128">
        <f>SUM(R201:R204)</f>
        <v>0</v>
      </c>
      <c r="T200" s="129">
        <f>SUM(T201:T204)</f>
        <v>0</v>
      </c>
      <c r="AR200" s="123" t="s">
        <v>388</v>
      </c>
      <c r="AT200" s="130" t="s">
        <v>76</v>
      </c>
      <c r="AU200" s="130" t="s">
        <v>84</v>
      </c>
      <c r="AY200" s="123" t="s">
        <v>358</v>
      </c>
      <c r="BK200" s="131">
        <f>SUM(BK201:BK204)</f>
        <v>0</v>
      </c>
    </row>
    <row r="201" spans="2:65" s="1" customFormat="1" ht="16.5" customHeight="1">
      <c r="B201" s="33"/>
      <c r="C201" s="134" t="s">
        <v>826</v>
      </c>
      <c r="D201" s="134" t="s">
        <v>360</v>
      </c>
      <c r="E201" s="135" t="s">
        <v>4736</v>
      </c>
      <c r="F201" s="136" t="s">
        <v>7310</v>
      </c>
      <c r="G201" s="137" t="s">
        <v>504</v>
      </c>
      <c r="H201" s="138">
        <v>1</v>
      </c>
      <c r="I201" s="139"/>
      <c r="J201" s="140">
        <f>ROUND(I201*H201,2)</f>
        <v>0</v>
      </c>
      <c r="K201" s="136" t="s">
        <v>402</v>
      </c>
      <c r="L201" s="33"/>
      <c r="M201" s="141" t="s">
        <v>19</v>
      </c>
      <c r="N201" s="142" t="s">
        <v>49</v>
      </c>
      <c r="P201" s="143">
        <f>O201*H201</f>
        <v>0</v>
      </c>
      <c r="Q201" s="143">
        <v>0</v>
      </c>
      <c r="R201" s="143">
        <f>Q201*H201</f>
        <v>0</v>
      </c>
      <c r="S201" s="143">
        <v>0</v>
      </c>
      <c r="T201" s="144">
        <f>S201*H201</f>
        <v>0</v>
      </c>
      <c r="AR201" s="145" t="s">
        <v>4061</v>
      </c>
      <c r="AT201" s="145" t="s">
        <v>360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4061</v>
      </c>
      <c r="BM201" s="145" t="s">
        <v>7311</v>
      </c>
    </row>
    <row r="202" spans="2:65" s="1" customFormat="1" ht="11.25">
      <c r="B202" s="33"/>
      <c r="D202" s="147" t="s">
        <v>366</v>
      </c>
      <c r="F202" s="148" t="s">
        <v>4739</v>
      </c>
      <c r="I202" s="149"/>
      <c r="L202" s="33"/>
      <c r="M202" s="150"/>
      <c r="T202" s="54"/>
      <c r="AT202" s="18" t="s">
        <v>366</v>
      </c>
      <c r="AU202" s="18" t="s">
        <v>90</v>
      </c>
    </row>
    <row r="203" spans="2:65" s="1" customFormat="1" ht="16.5" customHeight="1">
      <c r="B203" s="33"/>
      <c r="C203" s="134" t="s">
        <v>821</v>
      </c>
      <c r="D203" s="134" t="s">
        <v>360</v>
      </c>
      <c r="E203" s="135" t="s">
        <v>4516</v>
      </c>
      <c r="F203" s="136" t="s">
        <v>4517</v>
      </c>
      <c r="G203" s="137" t="s">
        <v>504</v>
      </c>
      <c r="H203" s="138">
        <v>1</v>
      </c>
      <c r="I203" s="139"/>
      <c r="J203" s="140">
        <f>ROUND(I203*H203,2)</f>
        <v>0</v>
      </c>
      <c r="K203" s="136" t="s">
        <v>3989</v>
      </c>
      <c r="L203" s="33"/>
      <c r="M203" s="141" t="s">
        <v>19</v>
      </c>
      <c r="N203" s="142" t="s">
        <v>49</v>
      </c>
      <c r="P203" s="143">
        <f>O203*H203</f>
        <v>0</v>
      </c>
      <c r="Q203" s="143">
        <v>0</v>
      </c>
      <c r="R203" s="143">
        <f>Q203*H203</f>
        <v>0</v>
      </c>
      <c r="S203" s="143">
        <v>0</v>
      </c>
      <c r="T203" s="144">
        <f>S203*H203</f>
        <v>0</v>
      </c>
      <c r="AR203" s="145" t="s">
        <v>4061</v>
      </c>
      <c r="AT203" s="145" t="s">
        <v>360</v>
      </c>
      <c r="AU203" s="145" t="s">
        <v>90</v>
      </c>
      <c r="AY203" s="18" t="s">
        <v>358</v>
      </c>
      <c r="BE203" s="146">
        <f>IF(N203="základní",J203,0)</f>
        <v>0</v>
      </c>
      <c r="BF203" s="146">
        <f>IF(N203="snížená",J203,0)</f>
        <v>0</v>
      </c>
      <c r="BG203" s="146">
        <f>IF(N203="zákl. přenesená",J203,0)</f>
        <v>0</v>
      </c>
      <c r="BH203" s="146">
        <f>IF(N203="sníž. přenesená",J203,0)</f>
        <v>0</v>
      </c>
      <c r="BI203" s="146">
        <f>IF(N203="nulová",J203,0)</f>
        <v>0</v>
      </c>
      <c r="BJ203" s="18" t="s">
        <v>90</v>
      </c>
      <c r="BK203" s="146">
        <f>ROUND(I203*H203,2)</f>
        <v>0</v>
      </c>
      <c r="BL203" s="18" t="s">
        <v>4061</v>
      </c>
      <c r="BM203" s="145" t="s">
        <v>7312</v>
      </c>
    </row>
    <row r="204" spans="2:65" s="1" customFormat="1" ht="11.25">
      <c r="B204" s="33"/>
      <c r="D204" s="147" t="s">
        <v>366</v>
      </c>
      <c r="F204" s="148" t="s">
        <v>4520</v>
      </c>
      <c r="I204" s="149"/>
      <c r="L204" s="33"/>
      <c r="M204" s="201"/>
      <c r="N204" s="198"/>
      <c r="O204" s="198"/>
      <c r="P204" s="198"/>
      <c r="Q204" s="198"/>
      <c r="R204" s="198"/>
      <c r="S204" s="198"/>
      <c r="T204" s="202"/>
      <c r="AT204" s="18" t="s">
        <v>366</v>
      </c>
      <c r="AU204" s="18" t="s">
        <v>90</v>
      </c>
    </row>
    <row r="205" spans="2:65" s="1" customFormat="1" ht="6.95" customHeight="1">
      <c r="B205" s="42"/>
      <c r="C205" s="43"/>
      <c r="D205" s="43"/>
      <c r="E205" s="43"/>
      <c r="F205" s="43"/>
      <c r="G205" s="43"/>
      <c r="H205" s="43"/>
      <c r="I205" s="43"/>
      <c r="J205" s="43"/>
      <c r="K205" s="43"/>
      <c r="L205" s="33"/>
    </row>
  </sheetData>
  <sheetProtection algorithmName="SHA-512" hashValue="ioKnVaCC6TFUlQ8lkN7nF4GVh8c4IB1NKNRDXqgObWIylvOBQgmeiYJjRaELQsDhfGHaITIOODaBLRt4VqHFNg==" saltValue="/qp4fuiIzjBFe+JUYtpPSf4jem5N0q8EOQOIg8Riz1skPbnd1gPvj9wh7WZZvIPuG6JFgBwH+9UsM8UEhZQ0qw==" spinCount="100000" sheet="1" objects="1" scenarios="1" formatColumns="0" formatRows="0" autoFilter="0"/>
  <autoFilter ref="C96:K204" xr:uid="{00000000-0009-0000-0000-00001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500-000000000000}"/>
    <hyperlink ref="F105" r:id="rId2" xr:uid="{00000000-0004-0000-1500-000001000000}"/>
    <hyperlink ref="F110" r:id="rId3" xr:uid="{00000000-0004-0000-1500-000002000000}"/>
    <hyperlink ref="F113" r:id="rId4" xr:uid="{00000000-0004-0000-1500-000003000000}"/>
    <hyperlink ref="F116" r:id="rId5" xr:uid="{00000000-0004-0000-1500-000004000000}"/>
    <hyperlink ref="F121" r:id="rId6" xr:uid="{00000000-0004-0000-1500-000005000000}"/>
    <hyperlink ref="F124" r:id="rId7" xr:uid="{00000000-0004-0000-1500-000006000000}"/>
    <hyperlink ref="F126" r:id="rId8" xr:uid="{00000000-0004-0000-1500-000007000000}"/>
    <hyperlink ref="F129" r:id="rId9" xr:uid="{00000000-0004-0000-1500-000008000000}"/>
    <hyperlink ref="F132" r:id="rId10" xr:uid="{00000000-0004-0000-1500-000009000000}"/>
    <hyperlink ref="F135" r:id="rId11" xr:uid="{00000000-0004-0000-1500-00000A000000}"/>
    <hyperlink ref="F138" r:id="rId12" xr:uid="{00000000-0004-0000-1500-00000B000000}"/>
    <hyperlink ref="F141" r:id="rId13" xr:uid="{00000000-0004-0000-1500-00000C000000}"/>
    <hyperlink ref="F143" r:id="rId14" xr:uid="{00000000-0004-0000-1500-00000D000000}"/>
    <hyperlink ref="F145" r:id="rId15" xr:uid="{00000000-0004-0000-1500-00000E000000}"/>
    <hyperlink ref="F147" r:id="rId16" xr:uid="{00000000-0004-0000-1500-00000F000000}"/>
    <hyperlink ref="F149" r:id="rId17" xr:uid="{00000000-0004-0000-1500-000010000000}"/>
    <hyperlink ref="F151" r:id="rId18" xr:uid="{00000000-0004-0000-1500-000011000000}"/>
    <hyperlink ref="F154" r:id="rId19" xr:uid="{00000000-0004-0000-1500-000012000000}"/>
    <hyperlink ref="F157" r:id="rId20" xr:uid="{00000000-0004-0000-1500-000013000000}"/>
    <hyperlink ref="F160" r:id="rId21" xr:uid="{00000000-0004-0000-1500-000014000000}"/>
    <hyperlink ref="F163" r:id="rId22" xr:uid="{00000000-0004-0000-1500-000015000000}"/>
    <hyperlink ref="F166" r:id="rId23" xr:uid="{00000000-0004-0000-1500-000016000000}"/>
    <hyperlink ref="F172" r:id="rId24" xr:uid="{00000000-0004-0000-1500-000017000000}"/>
    <hyperlink ref="F175" r:id="rId25" xr:uid="{00000000-0004-0000-1500-000018000000}"/>
    <hyperlink ref="F178" r:id="rId26" xr:uid="{00000000-0004-0000-1500-000019000000}"/>
    <hyperlink ref="F192" r:id="rId27" xr:uid="{00000000-0004-0000-1500-00001A000000}"/>
    <hyperlink ref="F195" r:id="rId28" xr:uid="{00000000-0004-0000-1500-00001B000000}"/>
    <hyperlink ref="F198" r:id="rId29" xr:uid="{00000000-0004-0000-1500-00001C000000}"/>
    <hyperlink ref="F202" r:id="rId30" xr:uid="{00000000-0004-0000-1500-00001D000000}"/>
    <hyperlink ref="F204" r:id="rId31" xr:uid="{00000000-0004-0000-15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155</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5563</v>
      </c>
      <c r="F9" s="303"/>
      <c r="G9" s="303"/>
      <c r="H9" s="303"/>
      <c r="L9" s="21"/>
    </row>
    <row r="10" spans="2:46" ht="12" customHeight="1">
      <c r="B10" s="21"/>
      <c r="D10" s="28" t="s">
        <v>222</v>
      </c>
      <c r="L10" s="21"/>
    </row>
    <row r="11" spans="2:46" s="1" customFormat="1" ht="16.5" customHeight="1">
      <c r="B11" s="33"/>
      <c r="E11" s="337" t="s">
        <v>6600</v>
      </c>
      <c r="F11" s="343"/>
      <c r="G11" s="343"/>
      <c r="H11" s="343"/>
      <c r="L11" s="33"/>
    </row>
    <row r="12" spans="2:46" s="1" customFormat="1" ht="12" customHeight="1">
      <c r="B12" s="33"/>
      <c r="D12" s="28" t="s">
        <v>2976</v>
      </c>
      <c r="L12" s="33"/>
    </row>
    <row r="13" spans="2:46" s="1" customFormat="1" ht="16.5" customHeight="1">
      <c r="B13" s="33"/>
      <c r="E13" s="324" t="s">
        <v>7313</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2978</v>
      </c>
      <c r="L24" s="33"/>
    </row>
    <row r="25" spans="2:12" s="1" customFormat="1" ht="18" customHeight="1">
      <c r="B25" s="33"/>
      <c r="E25" s="26" t="s">
        <v>2979</v>
      </c>
      <c r="I25" s="28" t="s">
        <v>28</v>
      </c>
      <c r="J25" s="26" t="s">
        <v>19</v>
      </c>
      <c r="L25" s="33"/>
    </row>
    <row r="26" spans="2:12" s="1" customFormat="1" ht="6.95" customHeight="1">
      <c r="B26" s="33"/>
      <c r="L26" s="33"/>
    </row>
    <row r="27" spans="2:12" s="1" customFormat="1" ht="12" customHeight="1">
      <c r="B27" s="33"/>
      <c r="D27" s="28" t="s">
        <v>37</v>
      </c>
      <c r="I27" s="28" t="s">
        <v>25</v>
      </c>
      <c r="J27" s="26" t="s">
        <v>2978</v>
      </c>
      <c r="L27" s="33"/>
    </row>
    <row r="28" spans="2:12" s="1" customFormat="1" ht="18" customHeight="1">
      <c r="B28" s="33"/>
      <c r="E28" s="26" t="s">
        <v>2979</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ROUND((SUM(BE97:BE214)),  2)</f>
        <v>0</v>
      </c>
      <c r="I37" s="96">
        <v>0.21</v>
      </c>
      <c r="J37" s="84">
        <f>ROUND(((SUM(BE97:BE214))*I37),  2)</f>
        <v>0</v>
      </c>
      <c r="L37" s="33"/>
    </row>
    <row r="38" spans="2:12" s="1" customFormat="1" ht="14.45" customHeight="1">
      <c r="B38" s="33"/>
      <c r="E38" s="28" t="s">
        <v>49</v>
      </c>
      <c r="F38" s="84">
        <f>ROUND((SUM(BF97:BF214)),  2)</f>
        <v>0</v>
      </c>
      <c r="I38" s="96">
        <v>0.12</v>
      </c>
      <c r="J38" s="84">
        <f>ROUND(((SUM(BF97:BF214))*I38),  2)</f>
        <v>0</v>
      </c>
      <c r="L38" s="33"/>
    </row>
    <row r="39" spans="2:12" s="1" customFormat="1" ht="14.45" hidden="1" customHeight="1">
      <c r="B39" s="33"/>
      <c r="E39" s="28" t="s">
        <v>50</v>
      </c>
      <c r="F39" s="84">
        <f>ROUND((SUM(BG97:BG214)),  2)</f>
        <v>0</v>
      </c>
      <c r="I39" s="96">
        <v>0.21</v>
      </c>
      <c r="J39" s="84">
        <f>0</f>
        <v>0</v>
      </c>
      <c r="L39" s="33"/>
    </row>
    <row r="40" spans="2:12" s="1" customFormat="1" ht="14.45" hidden="1" customHeight="1">
      <c r="B40" s="33"/>
      <c r="E40" s="28" t="s">
        <v>51</v>
      </c>
      <c r="F40" s="84">
        <f>ROUND((SUM(BH97:BH214)),  2)</f>
        <v>0</v>
      </c>
      <c r="I40" s="96">
        <v>0.12</v>
      </c>
      <c r="J40" s="84">
        <f>0</f>
        <v>0</v>
      </c>
      <c r="L40" s="33"/>
    </row>
    <row r="41" spans="2:12" s="1" customFormat="1" ht="14.45" hidden="1" customHeight="1">
      <c r="B41" s="33"/>
      <c r="E41" s="28" t="s">
        <v>52</v>
      </c>
      <c r="F41" s="84">
        <f>ROUND((SUM(BI97:BI214)),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5563</v>
      </c>
      <c r="F54" s="303"/>
      <c r="G54" s="303"/>
      <c r="H54" s="303"/>
      <c r="L54" s="21"/>
    </row>
    <row r="55" spans="2:12" ht="12" customHeight="1">
      <c r="B55" s="21"/>
      <c r="C55" s="28" t="s">
        <v>222</v>
      </c>
      <c r="L55" s="21"/>
    </row>
    <row r="56" spans="2:12" s="1" customFormat="1" ht="16.5" customHeight="1">
      <c r="B56" s="33"/>
      <c r="E56" s="337" t="s">
        <v>6600</v>
      </c>
      <c r="F56" s="343"/>
      <c r="G56" s="343"/>
      <c r="H56" s="343"/>
      <c r="L56" s="33"/>
    </row>
    <row r="57" spans="2:12" s="1" customFormat="1" ht="12" customHeight="1">
      <c r="B57" s="33"/>
      <c r="C57" s="28" t="s">
        <v>2976</v>
      </c>
      <c r="L57" s="33"/>
    </row>
    <row r="58" spans="2:12" s="1" customFormat="1" ht="16.5" customHeight="1">
      <c r="B58" s="33"/>
      <c r="E58" s="324" t="str">
        <f>E13</f>
        <v>D.1.4.5C - Vzduchotechnika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15.2" customHeight="1">
      <c r="B62" s="33"/>
      <c r="C62" s="28" t="s">
        <v>24</v>
      </c>
      <c r="F62" s="26" t="str">
        <f>E19</f>
        <v>Město Kroměříž</v>
      </c>
      <c r="I62" s="28" t="s">
        <v>32</v>
      </c>
      <c r="J62" s="31" t="str">
        <f>E25</f>
        <v>Ondřej Zikán</v>
      </c>
      <c r="L62" s="33"/>
    </row>
    <row r="63" spans="2:12" s="1" customFormat="1" ht="15.2" customHeight="1">
      <c r="B63" s="33"/>
      <c r="C63" s="28" t="s">
        <v>30</v>
      </c>
      <c r="F63" s="26" t="str">
        <f>IF(E22="","",E22)</f>
        <v>Vyplň údaj</v>
      </c>
      <c r="I63" s="28" t="s">
        <v>37</v>
      </c>
      <c r="J63" s="31" t="str">
        <f>E28</f>
        <v>Ondřej Zikán</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J97</f>
        <v>0</v>
      </c>
      <c r="L67" s="33"/>
      <c r="AU67" s="18" t="s">
        <v>313</v>
      </c>
    </row>
    <row r="68" spans="2:47" s="8" customFormat="1" ht="24.95" customHeight="1">
      <c r="B68" s="106"/>
      <c r="D68" s="107" t="s">
        <v>323</v>
      </c>
      <c r="E68" s="108"/>
      <c r="F68" s="108"/>
      <c r="G68" s="108"/>
      <c r="H68" s="108"/>
      <c r="I68" s="108"/>
      <c r="J68" s="109">
        <f>J98</f>
        <v>0</v>
      </c>
      <c r="L68" s="106"/>
    </row>
    <row r="69" spans="2:47" s="9" customFormat="1" ht="19.899999999999999" customHeight="1">
      <c r="B69" s="110"/>
      <c r="D69" s="111" t="s">
        <v>4742</v>
      </c>
      <c r="E69" s="112"/>
      <c r="F69" s="112"/>
      <c r="G69" s="112"/>
      <c r="H69" s="112"/>
      <c r="I69" s="112"/>
      <c r="J69" s="113">
        <f>J99</f>
        <v>0</v>
      </c>
      <c r="L69" s="110"/>
    </row>
    <row r="70" spans="2:47" s="9" customFormat="1" ht="19.899999999999999" customHeight="1">
      <c r="B70" s="110"/>
      <c r="D70" s="111" t="s">
        <v>326</v>
      </c>
      <c r="E70" s="112"/>
      <c r="F70" s="112"/>
      <c r="G70" s="112"/>
      <c r="H70" s="112"/>
      <c r="I70" s="112"/>
      <c r="J70" s="113">
        <f>J110</f>
        <v>0</v>
      </c>
      <c r="L70" s="110"/>
    </row>
    <row r="71" spans="2:47" s="9" customFormat="1" ht="19.899999999999999" customHeight="1">
      <c r="B71" s="110"/>
      <c r="D71" s="111" t="s">
        <v>328</v>
      </c>
      <c r="E71" s="112"/>
      <c r="F71" s="112"/>
      <c r="G71" s="112"/>
      <c r="H71" s="112"/>
      <c r="I71" s="112"/>
      <c r="J71" s="113">
        <f>J125</f>
        <v>0</v>
      </c>
      <c r="L71" s="110"/>
    </row>
    <row r="72" spans="2:47" s="9" customFormat="1" ht="19.899999999999999" customHeight="1">
      <c r="B72" s="110"/>
      <c r="D72" s="111" t="s">
        <v>4743</v>
      </c>
      <c r="E72" s="112"/>
      <c r="F72" s="112"/>
      <c r="G72" s="112"/>
      <c r="H72" s="112"/>
      <c r="I72" s="112"/>
      <c r="J72" s="113">
        <f>J130</f>
        <v>0</v>
      </c>
      <c r="L72" s="110"/>
    </row>
    <row r="73" spans="2:47" s="9" customFormat="1" ht="19.899999999999999" customHeight="1">
      <c r="B73" s="110"/>
      <c r="D73" s="111" t="s">
        <v>4744</v>
      </c>
      <c r="E73" s="112"/>
      <c r="F73" s="112"/>
      <c r="G73" s="112"/>
      <c r="H73" s="112"/>
      <c r="I73" s="112"/>
      <c r="J73" s="113">
        <f>J202</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343</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214</v>
      </c>
      <c r="L84" s="21"/>
    </row>
    <row r="85" spans="2:20" ht="16.5" customHeight="1">
      <c r="B85" s="21"/>
      <c r="E85" s="341" t="s">
        <v>5563</v>
      </c>
      <c r="F85" s="303"/>
      <c r="G85" s="303"/>
      <c r="H85" s="303"/>
      <c r="L85" s="21"/>
    </row>
    <row r="86" spans="2:20" ht="12" customHeight="1">
      <c r="B86" s="21"/>
      <c r="C86" s="28" t="s">
        <v>222</v>
      </c>
      <c r="L86" s="21"/>
    </row>
    <row r="87" spans="2:20" s="1" customFormat="1" ht="16.5" customHeight="1">
      <c r="B87" s="33"/>
      <c r="E87" s="337" t="s">
        <v>6600</v>
      </c>
      <c r="F87" s="343"/>
      <c r="G87" s="343"/>
      <c r="H87" s="343"/>
      <c r="L87" s="33"/>
    </row>
    <row r="88" spans="2:20" s="1" customFormat="1" ht="12" customHeight="1">
      <c r="B88" s="33"/>
      <c r="C88" s="28" t="s">
        <v>2976</v>
      </c>
      <c r="L88" s="33"/>
    </row>
    <row r="89" spans="2:20" s="1" customFormat="1" ht="16.5" customHeight="1">
      <c r="B89" s="33"/>
      <c r="E89" s="324" t="str">
        <f>E13</f>
        <v>D.1.4.5C - Vzduchotechnika</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f>IF(J16="","",J16)</f>
        <v>45460</v>
      </c>
      <c r="L91" s="33"/>
    </row>
    <row r="92" spans="2:20" s="1" customFormat="1" ht="6.95" customHeight="1">
      <c r="B92" s="33"/>
      <c r="L92" s="33"/>
    </row>
    <row r="93" spans="2:20" s="1" customFormat="1" ht="15.2" customHeight="1">
      <c r="B93" s="33"/>
      <c r="C93" s="28" t="s">
        <v>24</v>
      </c>
      <c r="F93" s="26" t="str">
        <f>E19</f>
        <v>Město Kroměříž</v>
      </c>
      <c r="I93" s="28" t="s">
        <v>32</v>
      </c>
      <c r="J93" s="31" t="str">
        <f>E25</f>
        <v>Ondřej Zikán</v>
      </c>
      <c r="L93" s="33"/>
    </row>
    <row r="94" spans="2:20" s="1" customFormat="1" ht="15.2" customHeight="1">
      <c r="B94" s="33"/>
      <c r="C94" s="28" t="s">
        <v>30</v>
      </c>
      <c r="F94" s="26" t="str">
        <f>IF(E22="","",E22)</f>
        <v>Vyplň údaj</v>
      </c>
      <c r="I94" s="28" t="s">
        <v>37</v>
      </c>
      <c r="J94" s="31" t="str">
        <f>E28</f>
        <v>Ondřej Zikán</v>
      </c>
      <c r="L94" s="33"/>
    </row>
    <row r="95" spans="2:20" s="1" customFormat="1" ht="10.35" customHeight="1">
      <c r="B95" s="33"/>
      <c r="L95" s="33"/>
    </row>
    <row r="96" spans="2:20" s="10" customFormat="1" ht="29.25" customHeight="1">
      <c r="B96" s="114"/>
      <c r="C96" s="115" t="s">
        <v>344</v>
      </c>
      <c r="D96" s="116" t="s">
        <v>62</v>
      </c>
      <c r="E96" s="116" t="s">
        <v>58</v>
      </c>
      <c r="F96" s="116" t="s">
        <v>59</v>
      </c>
      <c r="G96" s="116" t="s">
        <v>345</v>
      </c>
      <c r="H96" s="116" t="s">
        <v>346</v>
      </c>
      <c r="I96" s="116" t="s">
        <v>347</v>
      </c>
      <c r="J96" s="116" t="s">
        <v>312</v>
      </c>
      <c r="K96" s="117" t="s">
        <v>348</v>
      </c>
      <c r="L96" s="114"/>
      <c r="M96" s="57" t="s">
        <v>19</v>
      </c>
      <c r="N96" s="58" t="s">
        <v>47</v>
      </c>
      <c r="O96" s="58" t="s">
        <v>349</v>
      </c>
      <c r="P96" s="58" t="s">
        <v>350</v>
      </c>
      <c r="Q96" s="58" t="s">
        <v>351</v>
      </c>
      <c r="R96" s="58" t="s">
        <v>352</v>
      </c>
      <c r="S96" s="58" t="s">
        <v>353</v>
      </c>
      <c r="T96" s="59" t="s">
        <v>354</v>
      </c>
    </row>
    <row r="97" spans="2:65" s="1" customFormat="1" ht="22.9" customHeight="1">
      <c r="B97" s="33"/>
      <c r="C97" s="62" t="s">
        <v>355</v>
      </c>
      <c r="J97" s="118">
        <f>BK97</f>
        <v>0</v>
      </c>
      <c r="L97" s="33"/>
      <c r="M97" s="60"/>
      <c r="N97" s="51"/>
      <c r="O97" s="51"/>
      <c r="P97" s="119">
        <f>P98</f>
        <v>0</v>
      </c>
      <c r="Q97" s="51"/>
      <c r="R97" s="119">
        <f>R98</f>
        <v>2.3640648</v>
      </c>
      <c r="S97" s="51"/>
      <c r="T97" s="120">
        <f>T98</f>
        <v>0</v>
      </c>
      <c r="AT97" s="18" t="s">
        <v>76</v>
      </c>
      <c r="AU97" s="18" t="s">
        <v>313</v>
      </c>
      <c r="BK97" s="121">
        <f>BK98</f>
        <v>0</v>
      </c>
    </row>
    <row r="98" spans="2:65" s="11" customFormat="1" ht="25.9" customHeight="1">
      <c r="B98" s="122"/>
      <c r="D98" s="123" t="s">
        <v>76</v>
      </c>
      <c r="E98" s="124" t="s">
        <v>1407</v>
      </c>
      <c r="F98" s="124" t="s">
        <v>1408</v>
      </c>
      <c r="I98" s="125"/>
      <c r="J98" s="126">
        <f>BK98</f>
        <v>0</v>
      </c>
      <c r="L98" s="122"/>
      <c r="M98" s="127"/>
      <c r="P98" s="128">
        <f>P99+P110+P125+P130+P202</f>
        <v>0</v>
      </c>
      <c r="R98" s="128">
        <f>R99+R110+R125+R130+R202</f>
        <v>2.3640648</v>
      </c>
      <c r="T98" s="129">
        <f>T99+T110+T125+T130+T202</f>
        <v>0</v>
      </c>
      <c r="AR98" s="123" t="s">
        <v>84</v>
      </c>
      <c r="AT98" s="130" t="s">
        <v>76</v>
      </c>
      <c r="AU98" s="130" t="s">
        <v>77</v>
      </c>
      <c r="AY98" s="123" t="s">
        <v>358</v>
      </c>
      <c r="BK98" s="131">
        <f>BK99+BK110+BK125+BK130+BK202</f>
        <v>0</v>
      </c>
    </row>
    <row r="99" spans="2:65" s="11" customFormat="1" ht="22.9" customHeight="1">
      <c r="B99" s="122"/>
      <c r="D99" s="123" t="s">
        <v>76</v>
      </c>
      <c r="E99" s="132" t="s">
        <v>4745</v>
      </c>
      <c r="F99" s="132" t="s">
        <v>4746</v>
      </c>
      <c r="I99" s="125"/>
      <c r="J99" s="133">
        <f>BK99</f>
        <v>0</v>
      </c>
      <c r="L99" s="122"/>
      <c r="M99" s="127"/>
      <c r="P99" s="128">
        <f>SUM(P100:P109)</f>
        <v>0</v>
      </c>
      <c r="R99" s="128">
        <f>SUM(R100:R109)</f>
        <v>0</v>
      </c>
      <c r="T99" s="129">
        <f>SUM(T100:T109)</f>
        <v>0</v>
      </c>
      <c r="AR99" s="123" t="s">
        <v>84</v>
      </c>
      <c r="AT99" s="130" t="s">
        <v>76</v>
      </c>
      <c r="AU99" s="130" t="s">
        <v>84</v>
      </c>
      <c r="AY99" s="123" t="s">
        <v>358</v>
      </c>
      <c r="BK99" s="131">
        <f>SUM(BK100:BK109)</f>
        <v>0</v>
      </c>
    </row>
    <row r="100" spans="2:65" s="1" customFormat="1" ht="24.2" customHeight="1">
      <c r="B100" s="33"/>
      <c r="C100" s="134" t="s">
        <v>84</v>
      </c>
      <c r="D100" s="134" t="s">
        <v>360</v>
      </c>
      <c r="E100" s="135" t="s">
        <v>4747</v>
      </c>
      <c r="F100" s="136" t="s">
        <v>4748</v>
      </c>
      <c r="G100" s="137" t="s">
        <v>504</v>
      </c>
      <c r="H100" s="138">
        <v>1</v>
      </c>
      <c r="I100" s="139"/>
      <c r="J100" s="140">
        <f t="shared" ref="J100:J109" si="0">ROUND(I100*H100,2)</f>
        <v>0</v>
      </c>
      <c r="K100" s="136" t="s">
        <v>4749</v>
      </c>
      <c r="L100" s="33"/>
      <c r="M100" s="141" t="s">
        <v>19</v>
      </c>
      <c r="N100" s="142" t="s">
        <v>49</v>
      </c>
      <c r="P100" s="143">
        <f t="shared" ref="P100:P109" si="1">O100*H100</f>
        <v>0</v>
      </c>
      <c r="Q100" s="143">
        <v>0</v>
      </c>
      <c r="R100" s="143">
        <f t="shared" ref="R100:R109" si="2">Q100*H100</f>
        <v>0</v>
      </c>
      <c r="S100" s="143">
        <v>0</v>
      </c>
      <c r="T100" s="144">
        <f t="shared" ref="T100:T109" si="3">S100*H100</f>
        <v>0</v>
      </c>
      <c r="AR100" s="145" t="s">
        <v>454</v>
      </c>
      <c r="AT100" s="145" t="s">
        <v>360</v>
      </c>
      <c r="AU100" s="145" t="s">
        <v>90</v>
      </c>
      <c r="AY100" s="18" t="s">
        <v>358</v>
      </c>
      <c r="BE100" s="146">
        <f t="shared" ref="BE100:BE109" si="4">IF(N100="základní",J100,0)</f>
        <v>0</v>
      </c>
      <c r="BF100" s="146">
        <f t="shared" ref="BF100:BF109" si="5">IF(N100="snížená",J100,0)</f>
        <v>0</v>
      </c>
      <c r="BG100" s="146">
        <f t="shared" ref="BG100:BG109" si="6">IF(N100="zákl. přenesená",J100,0)</f>
        <v>0</v>
      </c>
      <c r="BH100" s="146">
        <f t="shared" ref="BH100:BH109" si="7">IF(N100="sníž. přenesená",J100,0)</f>
        <v>0</v>
      </c>
      <c r="BI100" s="146">
        <f t="shared" ref="BI100:BI109" si="8">IF(N100="nulová",J100,0)</f>
        <v>0</v>
      </c>
      <c r="BJ100" s="18" t="s">
        <v>90</v>
      </c>
      <c r="BK100" s="146">
        <f t="shared" ref="BK100:BK109" si="9">ROUND(I100*H100,2)</f>
        <v>0</v>
      </c>
      <c r="BL100" s="18" t="s">
        <v>454</v>
      </c>
      <c r="BM100" s="145" t="s">
        <v>7314</v>
      </c>
    </row>
    <row r="101" spans="2:65" s="1" customFormat="1" ht="16.5" customHeight="1">
      <c r="B101" s="33"/>
      <c r="C101" s="134" t="s">
        <v>90</v>
      </c>
      <c r="D101" s="134" t="s">
        <v>360</v>
      </c>
      <c r="E101" s="135" t="s">
        <v>4754</v>
      </c>
      <c r="F101" s="136" t="s">
        <v>4755</v>
      </c>
      <c r="G101" s="137" t="s">
        <v>504</v>
      </c>
      <c r="H101" s="138">
        <v>1</v>
      </c>
      <c r="I101" s="139"/>
      <c r="J101" s="140">
        <f t="shared" si="0"/>
        <v>0</v>
      </c>
      <c r="K101" s="136" t="s">
        <v>4749</v>
      </c>
      <c r="L101" s="33"/>
      <c r="M101" s="141" t="s">
        <v>19</v>
      </c>
      <c r="N101" s="142" t="s">
        <v>49</v>
      </c>
      <c r="P101" s="143">
        <f t="shared" si="1"/>
        <v>0</v>
      </c>
      <c r="Q101" s="143">
        <v>0</v>
      </c>
      <c r="R101" s="143">
        <f t="shared" si="2"/>
        <v>0</v>
      </c>
      <c r="S101" s="143">
        <v>0</v>
      </c>
      <c r="T101" s="144">
        <f t="shared" si="3"/>
        <v>0</v>
      </c>
      <c r="AR101" s="145" t="s">
        <v>454</v>
      </c>
      <c r="AT101" s="145" t="s">
        <v>360</v>
      </c>
      <c r="AU101" s="145" t="s">
        <v>90</v>
      </c>
      <c r="AY101" s="18" t="s">
        <v>358</v>
      </c>
      <c r="BE101" s="146">
        <f t="shared" si="4"/>
        <v>0</v>
      </c>
      <c r="BF101" s="146">
        <f t="shared" si="5"/>
        <v>0</v>
      </c>
      <c r="BG101" s="146">
        <f t="shared" si="6"/>
        <v>0</v>
      </c>
      <c r="BH101" s="146">
        <f t="shared" si="7"/>
        <v>0</v>
      </c>
      <c r="BI101" s="146">
        <f t="shared" si="8"/>
        <v>0</v>
      </c>
      <c r="BJ101" s="18" t="s">
        <v>90</v>
      </c>
      <c r="BK101" s="146">
        <f t="shared" si="9"/>
        <v>0</v>
      </c>
      <c r="BL101" s="18" t="s">
        <v>454</v>
      </c>
      <c r="BM101" s="145" t="s">
        <v>7315</v>
      </c>
    </row>
    <row r="102" spans="2:65" s="1" customFormat="1" ht="16.5" customHeight="1">
      <c r="B102" s="33"/>
      <c r="C102" s="134" t="s">
        <v>97</v>
      </c>
      <c r="D102" s="134" t="s">
        <v>360</v>
      </c>
      <c r="E102" s="135" t="s">
        <v>4757</v>
      </c>
      <c r="F102" s="136" t="s">
        <v>4758</v>
      </c>
      <c r="G102" s="137" t="s">
        <v>504</v>
      </c>
      <c r="H102" s="138">
        <v>1</v>
      </c>
      <c r="I102" s="139"/>
      <c r="J102" s="140">
        <f t="shared" si="0"/>
        <v>0</v>
      </c>
      <c r="K102" s="136" t="s">
        <v>4749</v>
      </c>
      <c r="L102" s="33"/>
      <c r="M102" s="141" t="s">
        <v>19</v>
      </c>
      <c r="N102" s="142" t="s">
        <v>49</v>
      </c>
      <c r="P102" s="143">
        <f t="shared" si="1"/>
        <v>0</v>
      </c>
      <c r="Q102" s="143">
        <v>0</v>
      </c>
      <c r="R102" s="143">
        <f t="shared" si="2"/>
        <v>0</v>
      </c>
      <c r="S102" s="143">
        <v>0</v>
      </c>
      <c r="T102" s="144">
        <f t="shared" si="3"/>
        <v>0</v>
      </c>
      <c r="AR102" s="145" t="s">
        <v>454</v>
      </c>
      <c r="AT102" s="145" t="s">
        <v>360</v>
      </c>
      <c r="AU102" s="145" t="s">
        <v>90</v>
      </c>
      <c r="AY102" s="18" t="s">
        <v>358</v>
      </c>
      <c r="BE102" s="146">
        <f t="shared" si="4"/>
        <v>0</v>
      </c>
      <c r="BF102" s="146">
        <f t="shared" si="5"/>
        <v>0</v>
      </c>
      <c r="BG102" s="146">
        <f t="shared" si="6"/>
        <v>0</v>
      </c>
      <c r="BH102" s="146">
        <f t="shared" si="7"/>
        <v>0</v>
      </c>
      <c r="BI102" s="146">
        <f t="shared" si="8"/>
        <v>0</v>
      </c>
      <c r="BJ102" s="18" t="s">
        <v>90</v>
      </c>
      <c r="BK102" s="146">
        <f t="shared" si="9"/>
        <v>0</v>
      </c>
      <c r="BL102" s="18" t="s">
        <v>454</v>
      </c>
      <c r="BM102" s="145" t="s">
        <v>7316</v>
      </c>
    </row>
    <row r="103" spans="2:65" s="1" customFormat="1" ht="24.2" customHeight="1">
      <c r="B103" s="33"/>
      <c r="C103" s="134" t="s">
        <v>364</v>
      </c>
      <c r="D103" s="134" t="s">
        <v>360</v>
      </c>
      <c r="E103" s="135" t="s">
        <v>4760</v>
      </c>
      <c r="F103" s="136" t="s">
        <v>4761</v>
      </c>
      <c r="G103" s="137" t="s">
        <v>504</v>
      </c>
      <c r="H103" s="138">
        <v>1</v>
      </c>
      <c r="I103" s="139"/>
      <c r="J103" s="140">
        <f t="shared" si="0"/>
        <v>0</v>
      </c>
      <c r="K103" s="136" t="s">
        <v>4749</v>
      </c>
      <c r="L103" s="33"/>
      <c r="M103" s="141" t="s">
        <v>19</v>
      </c>
      <c r="N103" s="142" t="s">
        <v>49</v>
      </c>
      <c r="P103" s="143">
        <f t="shared" si="1"/>
        <v>0</v>
      </c>
      <c r="Q103" s="143">
        <v>0</v>
      </c>
      <c r="R103" s="143">
        <f t="shared" si="2"/>
        <v>0</v>
      </c>
      <c r="S103" s="143">
        <v>0</v>
      </c>
      <c r="T103" s="144">
        <f t="shared" si="3"/>
        <v>0</v>
      </c>
      <c r="AR103" s="145" t="s">
        <v>454</v>
      </c>
      <c r="AT103" s="145" t="s">
        <v>360</v>
      </c>
      <c r="AU103" s="145" t="s">
        <v>90</v>
      </c>
      <c r="AY103" s="18" t="s">
        <v>358</v>
      </c>
      <c r="BE103" s="146">
        <f t="shared" si="4"/>
        <v>0</v>
      </c>
      <c r="BF103" s="146">
        <f t="shared" si="5"/>
        <v>0</v>
      </c>
      <c r="BG103" s="146">
        <f t="shared" si="6"/>
        <v>0</v>
      </c>
      <c r="BH103" s="146">
        <f t="shared" si="7"/>
        <v>0</v>
      </c>
      <c r="BI103" s="146">
        <f t="shared" si="8"/>
        <v>0</v>
      </c>
      <c r="BJ103" s="18" t="s">
        <v>90</v>
      </c>
      <c r="BK103" s="146">
        <f t="shared" si="9"/>
        <v>0</v>
      </c>
      <c r="BL103" s="18" t="s">
        <v>454</v>
      </c>
      <c r="BM103" s="145" t="s">
        <v>7317</v>
      </c>
    </row>
    <row r="104" spans="2:65" s="1" customFormat="1" ht="24.2" customHeight="1">
      <c r="B104" s="33"/>
      <c r="C104" s="134" t="s">
        <v>388</v>
      </c>
      <c r="D104" s="134" t="s">
        <v>360</v>
      </c>
      <c r="E104" s="135" t="s">
        <v>4763</v>
      </c>
      <c r="F104" s="136" t="s">
        <v>4764</v>
      </c>
      <c r="G104" s="137" t="s">
        <v>504</v>
      </c>
      <c r="H104" s="138">
        <v>1</v>
      </c>
      <c r="I104" s="139"/>
      <c r="J104" s="140">
        <f t="shared" si="0"/>
        <v>0</v>
      </c>
      <c r="K104" s="136" t="s">
        <v>4749</v>
      </c>
      <c r="L104" s="33"/>
      <c r="M104" s="141" t="s">
        <v>19</v>
      </c>
      <c r="N104" s="142" t="s">
        <v>49</v>
      </c>
      <c r="P104" s="143">
        <f t="shared" si="1"/>
        <v>0</v>
      </c>
      <c r="Q104" s="143">
        <v>0</v>
      </c>
      <c r="R104" s="143">
        <f t="shared" si="2"/>
        <v>0</v>
      </c>
      <c r="S104" s="143">
        <v>0</v>
      </c>
      <c r="T104" s="144">
        <f t="shared" si="3"/>
        <v>0</v>
      </c>
      <c r="AR104" s="145" t="s">
        <v>454</v>
      </c>
      <c r="AT104" s="145" t="s">
        <v>360</v>
      </c>
      <c r="AU104" s="145" t="s">
        <v>90</v>
      </c>
      <c r="AY104" s="18" t="s">
        <v>358</v>
      </c>
      <c r="BE104" s="146">
        <f t="shared" si="4"/>
        <v>0</v>
      </c>
      <c r="BF104" s="146">
        <f t="shared" si="5"/>
        <v>0</v>
      </c>
      <c r="BG104" s="146">
        <f t="shared" si="6"/>
        <v>0</v>
      </c>
      <c r="BH104" s="146">
        <f t="shared" si="7"/>
        <v>0</v>
      </c>
      <c r="BI104" s="146">
        <f t="shared" si="8"/>
        <v>0</v>
      </c>
      <c r="BJ104" s="18" t="s">
        <v>90</v>
      </c>
      <c r="BK104" s="146">
        <f t="shared" si="9"/>
        <v>0</v>
      </c>
      <c r="BL104" s="18" t="s">
        <v>454</v>
      </c>
      <c r="BM104" s="145" t="s">
        <v>7318</v>
      </c>
    </row>
    <row r="105" spans="2:65" s="1" customFormat="1" ht="24.2" customHeight="1">
      <c r="B105" s="33"/>
      <c r="C105" s="134" t="s">
        <v>394</v>
      </c>
      <c r="D105" s="134" t="s">
        <v>360</v>
      </c>
      <c r="E105" s="135" t="s">
        <v>4766</v>
      </c>
      <c r="F105" s="136" t="s">
        <v>4767</v>
      </c>
      <c r="G105" s="137" t="s">
        <v>504</v>
      </c>
      <c r="H105" s="138">
        <v>1</v>
      </c>
      <c r="I105" s="139"/>
      <c r="J105" s="140">
        <f t="shared" si="0"/>
        <v>0</v>
      </c>
      <c r="K105" s="136" t="s">
        <v>4749</v>
      </c>
      <c r="L105" s="33"/>
      <c r="M105" s="141" t="s">
        <v>19</v>
      </c>
      <c r="N105" s="142" t="s">
        <v>49</v>
      </c>
      <c r="P105" s="143">
        <f t="shared" si="1"/>
        <v>0</v>
      </c>
      <c r="Q105" s="143">
        <v>0</v>
      </c>
      <c r="R105" s="143">
        <f t="shared" si="2"/>
        <v>0</v>
      </c>
      <c r="S105" s="143">
        <v>0</v>
      </c>
      <c r="T105" s="144">
        <f t="shared" si="3"/>
        <v>0</v>
      </c>
      <c r="AR105" s="145" t="s">
        <v>454</v>
      </c>
      <c r="AT105" s="145" t="s">
        <v>360</v>
      </c>
      <c r="AU105" s="145" t="s">
        <v>90</v>
      </c>
      <c r="AY105" s="18" t="s">
        <v>358</v>
      </c>
      <c r="BE105" s="146">
        <f t="shared" si="4"/>
        <v>0</v>
      </c>
      <c r="BF105" s="146">
        <f t="shared" si="5"/>
        <v>0</v>
      </c>
      <c r="BG105" s="146">
        <f t="shared" si="6"/>
        <v>0</v>
      </c>
      <c r="BH105" s="146">
        <f t="shared" si="7"/>
        <v>0</v>
      </c>
      <c r="BI105" s="146">
        <f t="shared" si="8"/>
        <v>0</v>
      </c>
      <c r="BJ105" s="18" t="s">
        <v>90</v>
      </c>
      <c r="BK105" s="146">
        <f t="shared" si="9"/>
        <v>0</v>
      </c>
      <c r="BL105" s="18" t="s">
        <v>454</v>
      </c>
      <c r="BM105" s="145" t="s">
        <v>7319</v>
      </c>
    </row>
    <row r="106" spans="2:65" s="1" customFormat="1" ht="24.2" customHeight="1">
      <c r="B106" s="33"/>
      <c r="C106" s="134" t="s">
        <v>399</v>
      </c>
      <c r="D106" s="134" t="s">
        <v>360</v>
      </c>
      <c r="E106" s="135" t="s">
        <v>4769</v>
      </c>
      <c r="F106" s="136" t="s">
        <v>4770</v>
      </c>
      <c r="G106" s="137" t="s">
        <v>504</v>
      </c>
      <c r="H106" s="138">
        <v>1</v>
      </c>
      <c r="I106" s="139"/>
      <c r="J106" s="140">
        <f t="shared" si="0"/>
        <v>0</v>
      </c>
      <c r="K106" s="136" t="s">
        <v>4749</v>
      </c>
      <c r="L106" s="33"/>
      <c r="M106" s="141" t="s">
        <v>19</v>
      </c>
      <c r="N106" s="142" t="s">
        <v>49</v>
      </c>
      <c r="P106" s="143">
        <f t="shared" si="1"/>
        <v>0</v>
      </c>
      <c r="Q106" s="143">
        <v>0</v>
      </c>
      <c r="R106" s="143">
        <f t="shared" si="2"/>
        <v>0</v>
      </c>
      <c r="S106" s="143">
        <v>0</v>
      </c>
      <c r="T106" s="144">
        <f t="shared" si="3"/>
        <v>0</v>
      </c>
      <c r="AR106" s="145" t="s">
        <v>454</v>
      </c>
      <c r="AT106" s="145" t="s">
        <v>360</v>
      </c>
      <c r="AU106" s="145" t="s">
        <v>90</v>
      </c>
      <c r="AY106" s="18" t="s">
        <v>358</v>
      </c>
      <c r="BE106" s="146">
        <f t="shared" si="4"/>
        <v>0</v>
      </c>
      <c r="BF106" s="146">
        <f t="shared" si="5"/>
        <v>0</v>
      </c>
      <c r="BG106" s="146">
        <f t="shared" si="6"/>
        <v>0</v>
      </c>
      <c r="BH106" s="146">
        <f t="shared" si="7"/>
        <v>0</v>
      </c>
      <c r="BI106" s="146">
        <f t="shared" si="8"/>
        <v>0</v>
      </c>
      <c r="BJ106" s="18" t="s">
        <v>90</v>
      </c>
      <c r="BK106" s="146">
        <f t="shared" si="9"/>
        <v>0</v>
      </c>
      <c r="BL106" s="18" t="s">
        <v>454</v>
      </c>
      <c r="BM106" s="145" t="s">
        <v>7320</v>
      </c>
    </row>
    <row r="107" spans="2:65" s="1" customFormat="1" ht="37.9" customHeight="1">
      <c r="B107" s="33"/>
      <c r="C107" s="134" t="s">
        <v>406</v>
      </c>
      <c r="D107" s="134" t="s">
        <v>360</v>
      </c>
      <c r="E107" s="135" t="s">
        <v>4772</v>
      </c>
      <c r="F107" s="136" t="s">
        <v>7321</v>
      </c>
      <c r="G107" s="137" t="s">
        <v>504</v>
      </c>
      <c r="H107" s="138">
        <v>11</v>
      </c>
      <c r="I107" s="139"/>
      <c r="J107" s="140">
        <f t="shared" si="0"/>
        <v>0</v>
      </c>
      <c r="K107" s="136" t="s">
        <v>4749</v>
      </c>
      <c r="L107" s="33"/>
      <c r="M107" s="141" t="s">
        <v>19</v>
      </c>
      <c r="N107" s="142" t="s">
        <v>49</v>
      </c>
      <c r="P107" s="143">
        <f t="shared" si="1"/>
        <v>0</v>
      </c>
      <c r="Q107" s="143">
        <v>0</v>
      </c>
      <c r="R107" s="143">
        <f t="shared" si="2"/>
        <v>0</v>
      </c>
      <c r="S107" s="143">
        <v>0</v>
      </c>
      <c r="T107" s="144">
        <f t="shared" si="3"/>
        <v>0</v>
      </c>
      <c r="AR107" s="145" t="s">
        <v>3629</v>
      </c>
      <c r="AT107" s="145" t="s">
        <v>360</v>
      </c>
      <c r="AU107" s="145" t="s">
        <v>90</v>
      </c>
      <c r="AY107" s="18" t="s">
        <v>358</v>
      </c>
      <c r="BE107" s="146">
        <f t="shared" si="4"/>
        <v>0</v>
      </c>
      <c r="BF107" s="146">
        <f t="shared" si="5"/>
        <v>0</v>
      </c>
      <c r="BG107" s="146">
        <f t="shared" si="6"/>
        <v>0</v>
      </c>
      <c r="BH107" s="146">
        <f t="shared" si="7"/>
        <v>0</v>
      </c>
      <c r="BI107" s="146">
        <f t="shared" si="8"/>
        <v>0</v>
      </c>
      <c r="BJ107" s="18" t="s">
        <v>90</v>
      </c>
      <c r="BK107" s="146">
        <f t="shared" si="9"/>
        <v>0</v>
      </c>
      <c r="BL107" s="18" t="s">
        <v>3629</v>
      </c>
      <c r="BM107" s="145" t="s">
        <v>7322</v>
      </c>
    </row>
    <row r="108" spans="2:65" s="1" customFormat="1" ht="37.9" customHeight="1">
      <c r="B108" s="33"/>
      <c r="C108" s="134" t="s">
        <v>411</v>
      </c>
      <c r="D108" s="134" t="s">
        <v>360</v>
      </c>
      <c r="E108" s="135" t="s">
        <v>7323</v>
      </c>
      <c r="F108" s="136" t="s">
        <v>7324</v>
      </c>
      <c r="G108" s="137" t="s">
        <v>504</v>
      </c>
      <c r="H108" s="138">
        <v>4</v>
      </c>
      <c r="I108" s="139"/>
      <c r="J108" s="140">
        <f t="shared" si="0"/>
        <v>0</v>
      </c>
      <c r="K108" s="136" t="s">
        <v>4749</v>
      </c>
      <c r="L108" s="33"/>
      <c r="M108" s="141" t="s">
        <v>19</v>
      </c>
      <c r="N108" s="142" t="s">
        <v>49</v>
      </c>
      <c r="P108" s="143">
        <f t="shared" si="1"/>
        <v>0</v>
      </c>
      <c r="Q108" s="143">
        <v>0</v>
      </c>
      <c r="R108" s="143">
        <f t="shared" si="2"/>
        <v>0</v>
      </c>
      <c r="S108" s="143">
        <v>0</v>
      </c>
      <c r="T108" s="144">
        <f t="shared" si="3"/>
        <v>0</v>
      </c>
      <c r="AR108" s="145" t="s">
        <v>3629</v>
      </c>
      <c r="AT108" s="145" t="s">
        <v>360</v>
      </c>
      <c r="AU108" s="145" t="s">
        <v>90</v>
      </c>
      <c r="AY108" s="18" t="s">
        <v>358</v>
      </c>
      <c r="BE108" s="146">
        <f t="shared" si="4"/>
        <v>0</v>
      </c>
      <c r="BF108" s="146">
        <f t="shared" si="5"/>
        <v>0</v>
      </c>
      <c r="BG108" s="146">
        <f t="shared" si="6"/>
        <v>0</v>
      </c>
      <c r="BH108" s="146">
        <f t="shared" si="7"/>
        <v>0</v>
      </c>
      <c r="BI108" s="146">
        <f t="shared" si="8"/>
        <v>0</v>
      </c>
      <c r="BJ108" s="18" t="s">
        <v>90</v>
      </c>
      <c r="BK108" s="146">
        <f t="shared" si="9"/>
        <v>0</v>
      </c>
      <c r="BL108" s="18" t="s">
        <v>3629</v>
      </c>
      <c r="BM108" s="145" t="s">
        <v>7325</v>
      </c>
    </row>
    <row r="109" spans="2:65" s="1" customFormat="1" ht="37.9" customHeight="1">
      <c r="B109" s="33"/>
      <c r="C109" s="134" t="s">
        <v>417</v>
      </c>
      <c r="D109" s="134" t="s">
        <v>360</v>
      </c>
      <c r="E109" s="135" t="s">
        <v>7326</v>
      </c>
      <c r="F109" s="136" t="s">
        <v>7327</v>
      </c>
      <c r="G109" s="137" t="s">
        <v>504</v>
      </c>
      <c r="H109" s="138">
        <v>2</v>
      </c>
      <c r="I109" s="139"/>
      <c r="J109" s="140">
        <f t="shared" si="0"/>
        <v>0</v>
      </c>
      <c r="K109" s="136" t="s">
        <v>4749</v>
      </c>
      <c r="L109" s="33"/>
      <c r="M109" s="141" t="s">
        <v>19</v>
      </c>
      <c r="N109" s="142" t="s">
        <v>49</v>
      </c>
      <c r="P109" s="143">
        <f t="shared" si="1"/>
        <v>0</v>
      </c>
      <c r="Q109" s="143">
        <v>0</v>
      </c>
      <c r="R109" s="143">
        <f t="shared" si="2"/>
        <v>0</v>
      </c>
      <c r="S109" s="143">
        <v>0</v>
      </c>
      <c r="T109" s="144">
        <f t="shared" si="3"/>
        <v>0</v>
      </c>
      <c r="AR109" s="145" t="s">
        <v>3629</v>
      </c>
      <c r="AT109" s="145" t="s">
        <v>360</v>
      </c>
      <c r="AU109" s="145" t="s">
        <v>90</v>
      </c>
      <c r="AY109" s="18" t="s">
        <v>358</v>
      </c>
      <c r="BE109" s="146">
        <f t="shared" si="4"/>
        <v>0</v>
      </c>
      <c r="BF109" s="146">
        <f t="shared" si="5"/>
        <v>0</v>
      </c>
      <c r="BG109" s="146">
        <f t="shared" si="6"/>
        <v>0</v>
      </c>
      <c r="BH109" s="146">
        <f t="shared" si="7"/>
        <v>0</v>
      </c>
      <c r="BI109" s="146">
        <f t="shared" si="8"/>
        <v>0</v>
      </c>
      <c r="BJ109" s="18" t="s">
        <v>90</v>
      </c>
      <c r="BK109" s="146">
        <f t="shared" si="9"/>
        <v>0</v>
      </c>
      <c r="BL109" s="18" t="s">
        <v>3629</v>
      </c>
      <c r="BM109" s="145" t="s">
        <v>7328</v>
      </c>
    </row>
    <row r="110" spans="2:65" s="11" customFormat="1" ht="22.9" customHeight="1">
      <c r="B110" s="122"/>
      <c r="D110" s="123" t="s">
        <v>76</v>
      </c>
      <c r="E110" s="132" t="s">
        <v>1716</v>
      </c>
      <c r="F110" s="132" t="s">
        <v>1717</v>
      </c>
      <c r="I110" s="125"/>
      <c r="J110" s="133">
        <f>BK110</f>
        <v>0</v>
      </c>
      <c r="L110" s="122"/>
      <c r="M110" s="127"/>
      <c r="P110" s="128">
        <f>SUM(P111:P124)</f>
        <v>0</v>
      </c>
      <c r="R110" s="128">
        <f>SUM(R111:R124)</f>
        <v>7.2580800000000001E-2</v>
      </c>
      <c r="T110" s="129">
        <f>SUM(T111:T124)</f>
        <v>0</v>
      </c>
      <c r="AR110" s="123" t="s">
        <v>90</v>
      </c>
      <c r="AT110" s="130" t="s">
        <v>76</v>
      </c>
      <c r="AU110" s="130" t="s">
        <v>84</v>
      </c>
      <c r="AY110" s="123" t="s">
        <v>358</v>
      </c>
      <c r="BK110" s="131">
        <f>SUM(BK111:BK124)</f>
        <v>0</v>
      </c>
    </row>
    <row r="111" spans="2:65" s="1" customFormat="1" ht="24.2" customHeight="1">
      <c r="B111" s="33"/>
      <c r="C111" s="134" t="s">
        <v>422</v>
      </c>
      <c r="D111" s="134" t="s">
        <v>360</v>
      </c>
      <c r="E111" s="135" t="s">
        <v>3692</v>
      </c>
      <c r="F111" s="136" t="s">
        <v>3693</v>
      </c>
      <c r="G111" s="137" t="s">
        <v>235</v>
      </c>
      <c r="H111" s="138">
        <v>10.14</v>
      </c>
      <c r="I111" s="139"/>
      <c r="J111" s="140">
        <f>ROUND(I111*H111,2)</f>
        <v>0</v>
      </c>
      <c r="K111" s="136" t="s">
        <v>402</v>
      </c>
      <c r="L111" s="33"/>
      <c r="M111" s="141" t="s">
        <v>19</v>
      </c>
      <c r="N111" s="142" t="s">
        <v>49</v>
      </c>
      <c r="P111" s="143">
        <f>O111*H111</f>
        <v>0</v>
      </c>
      <c r="Q111" s="143">
        <v>2.2000000000000001E-4</v>
      </c>
      <c r="R111" s="143">
        <f>Q111*H111</f>
        <v>2.2308000000000002E-3</v>
      </c>
      <c r="S111" s="143">
        <v>0</v>
      </c>
      <c r="T111" s="144">
        <f>S111*H111</f>
        <v>0</v>
      </c>
      <c r="AR111" s="145" t="s">
        <v>454</v>
      </c>
      <c r="AT111" s="145" t="s">
        <v>360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7329</v>
      </c>
    </row>
    <row r="112" spans="2:65" s="1" customFormat="1" ht="11.25">
      <c r="B112" s="33"/>
      <c r="D112" s="147" t="s">
        <v>366</v>
      </c>
      <c r="F112" s="148" t="s">
        <v>3695</v>
      </c>
      <c r="I112" s="149"/>
      <c r="L112" s="33"/>
      <c r="M112" s="150"/>
      <c r="T112" s="54"/>
      <c r="AT112" s="18" t="s">
        <v>366</v>
      </c>
      <c r="AU112" s="18" t="s">
        <v>90</v>
      </c>
    </row>
    <row r="113" spans="2:65" s="13" customFormat="1" ht="11.25">
      <c r="B113" s="158"/>
      <c r="D113" s="152" t="s">
        <v>368</v>
      </c>
      <c r="E113" s="159" t="s">
        <v>19</v>
      </c>
      <c r="F113" s="160" t="s">
        <v>4776</v>
      </c>
      <c r="H113" s="161">
        <v>7.8</v>
      </c>
      <c r="I113" s="162"/>
      <c r="L113" s="158"/>
      <c r="M113" s="163"/>
      <c r="T113" s="164"/>
      <c r="AT113" s="159" t="s">
        <v>368</v>
      </c>
      <c r="AU113" s="159" t="s">
        <v>90</v>
      </c>
      <c r="AV113" s="13" t="s">
        <v>90</v>
      </c>
      <c r="AW113" s="13" t="s">
        <v>36</v>
      </c>
      <c r="AX113" s="13" t="s">
        <v>77</v>
      </c>
      <c r="AY113" s="159" t="s">
        <v>358</v>
      </c>
    </row>
    <row r="114" spans="2:65" s="13" customFormat="1" ht="11.25">
      <c r="B114" s="158"/>
      <c r="D114" s="152" t="s">
        <v>368</v>
      </c>
      <c r="E114" s="159" t="s">
        <v>19</v>
      </c>
      <c r="F114" s="160" t="s">
        <v>7330</v>
      </c>
      <c r="H114" s="161">
        <v>10.14</v>
      </c>
      <c r="I114" s="162"/>
      <c r="L114" s="158"/>
      <c r="M114" s="163"/>
      <c r="T114" s="164"/>
      <c r="AT114" s="159" t="s">
        <v>368</v>
      </c>
      <c r="AU114" s="159" t="s">
        <v>90</v>
      </c>
      <c r="AV114" s="13" t="s">
        <v>90</v>
      </c>
      <c r="AW114" s="13" t="s">
        <v>36</v>
      </c>
      <c r="AX114" s="13" t="s">
        <v>84</v>
      </c>
      <c r="AY114" s="159" t="s">
        <v>358</v>
      </c>
    </row>
    <row r="115" spans="2:65" s="1" customFormat="1" ht="37.9" customHeight="1">
      <c r="B115" s="33"/>
      <c r="C115" s="179" t="s">
        <v>8</v>
      </c>
      <c r="D115" s="179" t="s">
        <v>440</v>
      </c>
      <c r="E115" s="180" t="s">
        <v>4778</v>
      </c>
      <c r="F115" s="181" t="s">
        <v>4779</v>
      </c>
      <c r="G115" s="182" t="s">
        <v>195</v>
      </c>
      <c r="H115" s="183">
        <v>3.9</v>
      </c>
      <c r="I115" s="184"/>
      <c r="J115" s="185">
        <f>ROUND(I115*H115,2)</f>
        <v>0</v>
      </c>
      <c r="K115" s="181" t="s">
        <v>402</v>
      </c>
      <c r="L115" s="186"/>
      <c r="M115" s="187" t="s">
        <v>19</v>
      </c>
      <c r="N115" s="188" t="s">
        <v>49</v>
      </c>
      <c r="P115" s="143">
        <f>O115*H115</f>
        <v>0</v>
      </c>
      <c r="Q115" s="143">
        <v>8.9999999999999993E-3</v>
      </c>
      <c r="R115" s="143">
        <f>Q115*H115</f>
        <v>3.5099999999999999E-2</v>
      </c>
      <c r="S115" s="143">
        <v>0</v>
      </c>
      <c r="T115" s="144">
        <f>S115*H115</f>
        <v>0</v>
      </c>
      <c r="AR115" s="145" t="s">
        <v>558</v>
      </c>
      <c r="AT115" s="145" t="s">
        <v>440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454</v>
      </c>
      <c r="BM115" s="145" t="s">
        <v>7331</v>
      </c>
    </row>
    <row r="116" spans="2:65" s="13" customFormat="1" ht="11.25">
      <c r="B116" s="158"/>
      <c r="D116" s="152" t="s">
        <v>368</v>
      </c>
      <c r="E116" s="159" t="s">
        <v>19</v>
      </c>
      <c r="F116" s="160" t="s">
        <v>4874</v>
      </c>
      <c r="H116" s="161">
        <v>3</v>
      </c>
      <c r="I116" s="162"/>
      <c r="L116" s="158"/>
      <c r="M116" s="163"/>
      <c r="T116" s="164"/>
      <c r="AT116" s="159" t="s">
        <v>368</v>
      </c>
      <c r="AU116" s="159" t="s">
        <v>90</v>
      </c>
      <c r="AV116" s="13" t="s">
        <v>90</v>
      </c>
      <c r="AW116" s="13" t="s">
        <v>36</v>
      </c>
      <c r="AX116" s="13" t="s">
        <v>77</v>
      </c>
      <c r="AY116" s="159" t="s">
        <v>358</v>
      </c>
    </row>
    <row r="117" spans="2:65" s="13" customFormat="1" ht="11.25">
      <c r="B117" s="158"/>
      <c r="D117" s="152" t="s">
        <v>368</v>
      </c>
      <c r="E117" s="159" t="s">
        <v>19</v>
      </c>
      <c r="F117" s="160" t="s">
        <v>7332</v>
      </c>
      <c r="H117" s="161">
        <v>3.9</v>
      </c>
      <c r="I117" s="162"/>
      <c r="L117" s="158"/>
      <c r="M117" s="163"/>
      <c r="T117" s="164"/>
      <c r="AT117" s="159" t="s">
        <v>368</v>
      </c>
      <c r="AU117" s="159" t="s">
        <v>90</v>
      </c>
      <c r="AV117" s="13" t="s">
        <v>90</v>
      </c>
      <c r="AW117" s="13" t="s">
        <v>36</v>
      </c>
      <c r="AX117" s="13" t="s">
        <v>84</v>
      </c>
      <c r="AY117" s="159" t="s">
        <v>358</v>
      </c>
    </row>
    <row r="118" spans="2:65" s="1" customFormat="1" ht="37.9" customHeight="1">
      <c r="B118" s="33"/>
      <c r="C118" s="179" t="s">
        <v>434</v>
      </c>
      <c r="D118" s="179" t="s">
        <v>440</v>
      </c>
      <c r="E118" s="180" t="s">
        <v>4783</v>
      </c>
      <c r="F118" s="181" t="s">
        <v>4784</v>
      </c>
      <c r="G118" s="182" t="s">
        <v>195</v>
      </c>
      <c r="H118" s="183">
        <v>6.5</v>
      </c>
      <c r="I118" s="184"/>
      <c r="J118" s="185">
        <f>ROUND(I118*H118,2)</f>
        <v>0</v>
      </c>
      <c r="K118" s="181" t="s">
        <v>402</v>
      </c>
      <c r="L118" s="186"/>
      <c r="M118" s="187" t="s">
        <v>19</v>
      </c>
      <c r="N118" s="188" t="s">
        <v>49</v>
      </c>
      <c r="P118" s="143">
        <f>O118*H118</f>
        <v>0</v>
      </c>
      <c r="Q118" s="143">
        <v>4.4999999999999997E-3</v>
      </c>
      <c r="R118" s="143">
        <f>Q118*H118</f>
        <v>2.9249999999999998E-2</v>
      </c>
      <c r="S118" s="143">
        <v>0</v>
      </c>
      <c r="T118" s="144">
        <f>S118*H118</f>
        <v>0</v>
      </c>
      <c r="AR118" s="145" t="s">
        <v>558</v>
      </c>
      <c r="AT118" s="145" t="s">
        <v>440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454</v>
      </c>
      <c r="BM118" s="145" t="s">
        <v>7333</v>
      </c>
    </row>
    <row r="119" spans="2:65" s="13" customFormat="1" ht="11.25">
      <c r="B119" s="158"/>
      <c r="D119" s="152" t="s">
        <v>368</v>
      </c>
      <c r="E119" s="159" t="s">
        <v>19</v>
      </c>
      <c r="F119" s="160" t="s">
        <v>7334</v>
      </c>
      <c r="H119" s="161">
        <v>5</v>
      </c>
      <c r="I119" s="162"/>
      <c r="L119" s="158"/>
      <c r="M119" s="163"/>
      <c r="T119" s="164"/>
      <c r="AT119" s="159" t="s">
        <v>368</v>
      </c>
      <c r="AU119" s="159" t="s">
        <v>90</v>
      </c>
      <c r="AV119" s="13" t="s">
        <v>90</v>
      </c>
      <c r="AW119" s="13" t="s">
        <v>36</v>
      </c>
      <c r="AX119" s="13" t="s">
        <v>77</v>
      </c>
      <c r="AY119" s="159" t="s">
        <v>358</v>
      </c>
    </row>
    <row r="120" spans="2:65" s="13" customFormat="1" ht="11.25">
      <c r="B120" s="158"/>
      <c r="D120" s="152" t="s">
        <v>368</v>
      </c>
      <c r="E120" s="159" t="s">
        <v>19</v>
      </c>
      <c r="F120" s="160" t="s">
        <v>7335</v>
      </c>
      <c r="H120" s="161">
        <v>6.5</v>
      </c>
      <c r="I120" s="162"/>
      <c r="L120" s="158"/>
      <c r="M120" s="163"/>
      <c r="T120" s="164"/>
      <c r="AT120" s="159" t="s">
        <v>368</v>
      </c>
      <c r="AU120" s="159" t="s">
        <v>90</v>
      </c>
      <c r="AV120" s="13" t="s">
        <v>90</v>
      </c>
      <c r="AW120" s="13" t="s">
        <v>36</v>
      </c>
      <c r="AX120" s="13" t="s">
        <v>84</v>
      </c>
      <c r="AY120" s="159" t="s">
        <v>358</v>
      </c>
    </row>
    <row r="121" spans="2:65" s="1" customFormat="1" ht="16.5" customHeight="1">
      <c r="B121" s="33"/>
      <c r="C121" s="179" t="s">
        <v>439</v>
      </c>
      <c r="D121" s="179" t="s">
        <v>440</v>
      </c>
      <c r="E121" s="180" t="s">
        <v>4788</v>
      </c>
      <c r="F121" s="181" t="s">
        <v>3703</v>
      </c>
      <c r="G121" s="182" t="s">
        <v>776</v>
      </c>
      <c r="H121" s="183">
        <v>30</v>
      </c>
      <c r="I121" s="184"/>
      <c r="J121" s="185">
        <f>ROUND(I121*H121,2)</f>
        <v>0</v>
      </c>
      <c r="K121" s="181" t="s">
        <v>4749</v>
      </c>
      <c r="L121" s="186"/>
      <c r="M121" s="187" t="s">
        <v>19</v>
      </c>
      <c r="N121" s="188" t="s">
        <v>49</v>
      </c>
      <c r="P121" s="143">
        <f>O121*H121</f>
        <v>0</v>
      </c>
      <c r="Q121" s="143">
        <v>2.0000000000000001E-4</v>
      </c>
      <c r="R121" s="143">
        <f>Q121*H121</f>
        <v>6.0000000000000001E-3</v>
      </c>
      <c r="S121" s="143">
        <v>0</v>
      </c>
      <c r="T121" s="144">
        <f>S121*H121</f>
        <v>0</v>
      </c>
      <c r="AR121" s="145" t="s">
        <v>558</v>
      </c>
      <c r="AT121" s="145" t="s">
        <v>440</v>
      </c>
      <c r="AU121" s="145" t="s">
        <v>90</v>
      </c>
      <c r="AY121" s="18" t="s">
        <v>358</v>
      </c>
      <c r="BE121" s="146">
        <f>IF(N121="základní",J121,0)</f>
        <v>0</v>
      </c>
      <c r="BF121" s="146">
        <f>IF(N121="snížená",J121,0)</f>
        <v>0</v>
      </c>
      <c r="BG121" s="146">
        <f>IF(N121="zákl. přenesená",J121,0)</f>
        <v>0</v>
      </c>
      <c r="BH121" s="146">
        <f>IF(N121="sníž. přenesená",J121,0)</f>
        <v>0</v>
      </c>
      <c r="BI121" s="146">
        <f>IF(N121="nulová",J121,0)</f>
        <v>0</v>
      </c>
      <c r="BJ121" s="18" t="s">
        <v>90</v>
      </c>
      <c r="BK121" s="146">
        <f>ROUND(I121*H121,2)</f>
        <v>0</v>
      </c>
      <c r="BL121" s="18" t="s">
        <v>454</v>
      </c>
      <c r="BM121" s="145" t="s">
        <v>7336</v>
      </c>
    </row>
    <row r="122" spans="2:65" s="1" customFormat="1" ht="24.2" customHeight="1">
      <c r="B122" s="33"/>
      <c r="C122" s="134" t="s">
        <v>447</v>
      </c>
      <c r="D122" s="134" t="s">
        <v>360</v>
      </c>
      <c r="E122" s="135" t="s">
        <v>4790</v>
      </c>
      <c r="F122" s="136" t="s">
        <v>4791</v>
      </c>
      <c r="G122" s="137" t="s">
        <v>195</v>
      </c>
      <c r="H122" s="138">
        <v>6.5</v>
      </c>
      <c r="I122" s="139"/>
      <c r="J122" s="140">
        <f>ROUND(I122*H122,2)</f>
        <v>0</v>
      </c>
      <c r="K122" s="136" t="s">
        <v>4749</v>
      </c>
      <c r="L122" s="33"/>
      <c r="M122" s="141" t="s">
        <v>19</v>
      </c>
      <c r="N122" s="142" t="s">
        <v>49</v>
      </c>
      <c r="P122" s="143">
        <f>O122*H122</f>
        <v>0</v>
      </c>
      <c r="Q122" s="143">
        <v>0</v>
      </c>
      <c r="R122" s="143">
        <f>Q122*H122</f>
        <v>0</v>
      </c>
      <c r="S122" s="143">
        <v>0</v>
      </c>
      <c r="T122" s="144">
        <f>S122*H122</f>
        <v>0</v>
      </c>
      <c r="AR122" s="145" t="s">
        <v>454</v>
      </c>
      <c r="AT122" s="145" t="s">
        <v>360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7337</v>
      </c>
    </row>
    <row r="123" spans="2:65" s="13" customFormat="1" ht="11.25">
      <c r="B123" s="158"/>
      <c r="D123" s="152" t="s">
        <v>368</v>
      </c>
      <c r="E123" s="159" t="s">
        <v>19</v>
      </c>
      <c r="F123" s="160" t="s">
        <v>7334</v>
      </c>
      <c r="H123" s="161">
        <v>5</v>
      </c>
      <c r="I123" s="162"/>
      <c r="L123" s="158"/>
      <c r="M123" s="163"/>
      <c r="T123" s="164"/>
      <c r="AT123" s="159" t="s">
        <v>368</v>
      </c>
      <c r="AU123" s="159" t="s">
        <v>90</v>
      </c>
      <c r="AV123" s="13" t="s">
        <v>90</v>
      </c>
      <c r="AW123" s="13" t="s">
        <v>36</v>
      </c>
      <c r="AX123" s="13" t="s">
        <v>77</v>
      </c>
      <c r="AY123" s="159" t="s">
        <v>358</v>
      </c>
    </row>
    <row r="124" spans="2:65" s="13" customFormat="1" ht="11.25">
      <c r="B124" s="158"/>
      <c r="D124" s="152" t="s">
        <v>368</v>
      </c>
      <c r="E124" s="159" t="s">
        <v>19</v>
      </c>
      <c r="F124" s="160" t="s">
        <v>7335</v>
      </c>
      <c r="H124" s="161">
        <v>6.5</v>
      </c>
      <c r="I124" s="162"/>
      <c r="L124" s="158"/>
      <c r="M124" s="163"/>
      <c r="T124" s="164"/>
      <c r="AT124" s="159" t="s">
        <v>368</v>
      </c>
      <c r="AU124" s="159" t="s">
        <v>90</v>
      </c>
      <c r="AV124" s="13" t="s">
        <v>90</v>
      </c>
      <c r="AW124" s="13" t="s">
        <v>36</v>
      </c>
      <c r="AX124" s="13" t="s">
        <v>84</v>
      </c>
      <c r="AY124" s="159" t="s">
        <v>358</v>
      </c>
    </row>
    <row r="125" spans="2:65" s="11" customFormat="1" ht="22.9" customHeight="1">
      <c r="B125" s="122"/>
      <c r="D125" s="123" t="s">
        <v>76</v>
      </c>
      <c r="E125" s="132" t="s">
        <v>1878</v>
      </c>
      <c r="F125" s="132" t="s">
        <v>109</v>
      </c>
      <c r="I125" s="125"/>
      <c r="J125" s="133">
        <f>BK125</f>
        <v>0</v>
      </c>
      <c r="L125" s="122"/>
      <c r="M125" s="127"/>
      <c r="P125" s="128">
        <f>SUM(P126:P129)</f>
        <v>0</v>
      </c>
      <c r="R125" s="128">
        <f>SUM(R126:R129)</f>
        <v>0</v>
      </c>
      <c r="T125" s="129">
        <f>SUM(T126:T129)</f>
        <v>0</v>
      </c>
      <c r="AR125" s="123" t="s">
        <v>90</v>
      </c>
      <c r="AT125" s="130" t="s">
        <v>76</v>
      </c>
      <c r="AU125" s="130" t="s">
        <v>84</v>
      </c>
      <c r="AY125" s="123" t="s">
        <v>358</v>
      </c>
      <c r="BK125" s="131">
        <f>SUM(BK126:BK129)</f>
        <v>0</v>
      </c>
    </row>
    <row r="126" spans="2:65" s="1" customFormat="1" ht="24.2" customHeight="1">
      <c r="B126" s="33"/>
      <c r="C126" s="134" t="s">
        <v>454</v>
      </c>
      <c r="D126" s="134" t="s">
        <v>360</v>
      </c>
      <c r="E126" s="135" t="s">
        <v>1895</v>
      </c>
      <c r="F126" s="136" t="s">
        <v>4793</v>
      </c>
      <c r="G126" s="137" t="s">
        <v>1498</v>
      </c>
      <c r="H126" s="189"/>
      <c r="I126" s="139"/>
      <c r="J126" s="140">
        <f>ROUND(I126*H126,2)</f>
        <v>0</v>
      </c>
      <c r="K126" s="136" t="s">
        <v>3989</v>
      </c>
      <c r="L126" s="33"/>
      <c r="M126" s="141" t="s">
        <v>19</v>
      </c>
      <c r="N126" s="142" t="s">
        <v>49</v>
      </c>
      <c r="P126" s="143">
        <f>O126*H126</f>
        <v>0</v>
      </c>
      <c r="Q126" s="143">
        <v>0</v>
      </c>
      <c r="R126" s="143">
        <f>Q126*H126</f>
        <v>0</v>
      </c>
      <c r="S126" s="143">
        <v>0</v>
      </c>
      <c r="T126" s="144">
        <f>S126*H126</f>
        <v>0</v>
      </c>
      <c r="AR126" s="145" t="s">
        <v>454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7338</v>
      </c>
    </row>
    <row r="127" spans="2:65" s="1" customFormat="1" ht="11.25">
      <c r="B127" s="33"/>
      <c r="D127" s="147" t="s">
        <v>366</v>
      </c>
      <c r="F127" s="148" t="s">
        <v>4795</v>
      </c>
      <c r="I127" s="149"/>
      <c r="L127" s="33"/>
      <c r="M127" s="150"/>
      <c r="T127" s="54"/>
      <c r="AT127" s="18" t="s">
        <v>366</v>
      </c>
      <c r="AU127" s="18" t="s">
        <v>90</v>
      </c>
    </row>
    <row r="128" spans="2:65" s="1" customFormat="1" ht="24.2" customHeight="1">
      <c r="B128" s="33"/>
      <c r="C128" s="134" t="s">
        <v>462</v>
      </c>
      <c r="D128" s="134" t="s">
        <v>360</v>
      </c>
      <c r="E128" s="135" t="s">
        <v>4796</v>
      </c>
      <c r="F128" s="136" t="s">
        <v>4797</v>
      </c>
      <c r="G128" s="137" t="s">
        <v>1498</v>
      </c>
      <c r="H128" s="189"/>
      <c r="I128" s="139"/>
      <c r="J128" s="140">
        <f>ROUND(I128*H128,2)</f>
        <v>0</v>
      </c>
      <c r="K128" s="136" t="s">
        <v>3989</v>
      </c>
      <c r="L128" s="33"/>
      <c r="M128" s="141" t="s">
        <v>19</v>
      </c>
      <c r="N128" s="142" t="s">
        <v>49</v>
      </c>
      <c r="P128" s="143">
        <f>O128*H128</f>
        <v>0</v>
      </c>
      <c r="Q128" s="143">
        <v>0</v>
      </c>
      <c r="R128" s="143">
        <f>Q128*H128</f>
        <v>0</v>
      </c>
      <c r="S128" s="143">
        <v>0</v>
      </c>
      <c r="T128" s="144">
        <f>S128*H128</f>
        <v>0</v>
      </c>
      <c r="AR128" s="145" t="s">
        <v>454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7339</v>
      </c>
    </row>
    <row r="129" spans="2:65" s="1" customFormat="1" ht="11.25">
      <c r="B129" s="33"/>
      <c r="D129" s="147" t="s">
        <v>366</v>
      </c>
      <c r="F129" s="148" t="s">
        <v>4799</v>
      </c>
      <c r="I129" s="149"/>
      <c r="L129" s="33"/>
      <c r="M129" s="150"/>
      <c r="T129" s="54"/>
      <c r="AT129" s="18" t="s">
        <v>366</v>
      </c>
      <c r="AU129" s="18" t="s">
        <v>90</v>
      </c>
    </row>
    <row r="130" spans="2:65" s="11" customFormat="1" ht="22.9" customHeight="1">
      <c r="B130" s="122"/>
      <c r="D130" s="123" t="s">
        <v>76</v>
      </c>
      <c r="E130" s="132" t="s">
        <v>4800</v>
      </c>
      <c r="F130" s="132" t="s">
        <v>4801</v>
      </c>
      <c r="I130" s="125"/>
      <c r="J130" s="133">
        <f>BK130</f>
        <v>0</v>
      </c>
      <c r="L130" s="122"/>
      <c r="M130" s="127"/>
      <c r="P130" s="128">
        <f>SUM(P131:P201)</f>
        <v>0</v>
      </c>
      <c r="R130" s="128">
        <f>SUM(R131:R201)</f>
        <v>2.2803640000000001</v>
      </c>
      <c r="T130" s="129">
        <f>SUM(T131:T201)</f>
        <v>0</v>
      </c>
      <c r="AR130" s="123" t="s">
        <v>90</v>
      </c>
      <c r="AT130" s="130" t="s">
        <v>76</v>
      </c>
      <c r="AU130" s="130" t="s">
        <v>84</v>
      </c>
      <c r="AY130" s="123" t="s">
        <v>358</v>
      </c>
      <c r="BK130" s="131">
        <f>SUM(BK131:BK201)</f>
        <v>0</v>
      </c>
    </row>
    <row r="131" spans="2:65" s="1" customFormat="1" ht="37.9" customHeight="1">
      <c r="B131" s="33"/>
      <c r="C131" s="134" t="s">
        <v>468</v>
      </c>
      <c r="D131" s="134" t="s">
        <v>360</v>
      </c>
      <c r="E131" s="135" t="s">
        <v>4802</v>
      </c>
      <c r="F131" s="136" t="s">
        <v>4803</v>
      </c>
      <c r="G131" s="137" t="s">
        <v>504</v>
      </c>
      <c r="H131" s="138">
        <v>1</v>
      </c>
      <c r="I131" s="139"/>
      <c r="J131" s="140">
        <f>ROUND(I131*H131,2)</f>
        <v>0</v>
      </c>
      <c r="K131" s="136" t="s">
        <v>402</v>
      </c>
      <c r="L131" s="33"/>
      <c r="M131" s="141" t="s">
        <v>19</v>
      </c>
      <c r="N131" s="142" t="s">
        <v>49</v>
      </c>
      <c r="P131" s="143">
        <f>O131*H131</f>
        <v>0</v>
      </c>
      <c r="Q131" s="143">
        <v>0</v>
      </c>
      <c r="R131" s="143">
        <f>Q131*H131</f>
        <v>0</v>
      </c>
      <c r="S131" s="143">
        <v>0</v>
      </c>
      <c r="T131" s="144">
        <f>S131*H131</f>
        <v>0</v>
      </c>
      <c r="AR131" s="145" t="s">
        <v>454</v>
      </c>
      <c r="AT131" s="145" t="s">
        <v>360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454</v>
      </c>
      <c r="BM131" s="145" t="s">
        <v>7340</v>
      </c>
    </row>
    <row r="132" spans="2:65" s="1" customFormat="1" ht="11.25">
      <c r="B132" s="33"/>
      <c r="D132" s="147" t="s">
        <v>366</v>
      </c>
      <c r="F132" s="148" t="s">
        <v>4805</v>
      </c>
      <c r="I132" s="149"/>
      <c r="L132" s="33"/>
      <c r="M132" s="150"/>
      <c r="T132" s="54"/>
      <c r="AT132" s="18" t="s">
        <v>366</v>
      </c>
      <c r="AU132" s="18" t="s">
        <v>90</v>
      </c>
    </row>
    <row r="133" spans="2:65" s="1" customFormat="1" ht="62.65" customHeight="1">
      <c r="B133" s="33"/>
      <c r="C133" s="179" t="s">
        <v>473</v>
      </c>
      <c r="D133" s="179" t="s">
        <v>440</v>
      </c>
      <c r="E133" s="180" t="s">
        <v>7341</v>
      </c>
      <c r="F133" s="181" t="s">
        <v>7342</v>
      </c>
      <c r="G133" s="182" t="s">
        <v>504</v>
      </c>
      <c r="H133" s="183">
        <v>1</v>
      </c>
      <c r="I133" s="184"/>
      <c r="J133" s="185">
        <f>ROUND(I133*H133,2)</f>
        <v>0</v>
      </c>
      <c r="K133" s="181" t="s">
        <v>4749</v>
      </c>
      <c r="L133" s="186"/>
      <c r="M133" s="187" t="s">
        <v>19</v>
      </c>
      <c r="N133" s="188" t="s">
        <v>49</v>
      </c>
      <c r="P133" s="143">
        <f>O133*H133</f>
        <v>0</v>
      </c>
      <c r="Q133" s="143">
        <v>0.245</v>
      </c>
      <c r="R133" s="143">
        <f>Q133*H133</f>
        <v>0.245</v>
      </c>
      <c r="S133" s="143">
        <v>0</v>
      </c>
      <c r="T133" s="144">
        <f>S133*H133</f>
        <v>0</v>
      </c>
      <c r="AR133" s="145" t="s">
        <v>558</v>
      </c>
      <c r="AT133" s="145" t="s">
        <v>440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454</v>
      </c>
      <c r="BM133" s="145" t="s">
        <v>7343</v>
      </c>
    </row>
    <row r="134" spans="2:65" s="13" customFormat="1" ht="11.25">
      <c r="B134" s="158"/>
      <c r="D134" s="152" t="s">
        <v>368</v>
      </c>
      <c r="E134" s="159" t="s">
        <v>19</v>
      </c>
      <c r="F134" s="160" t="s">
        <v>4809</v>
      </c>
      <c r="H134" s="161">
        <v>1</v>
      </c>
      <c r="I134" s="162"/>
      <c r="L134" s="158"/>
      <c r="M134" s="163"/>
      <c r="T134" s="164"/>
      <c r="AT134" s="159" t="s">
        <v>368</v>
      </c>
      <c r="AU134" s="159" t="s">
        <v>90</v>
      </c>
      <c r="AV134" s="13" t="s">
        <v>90</v>
      </c>
      <c r="AW134" s="13" t="s">
        <v>36</v>
      </c>
      <c r="AX134" s="13" t="s">
        <v>84</v>
      </c>
      <c r="AY134" s="159" t="s">
        <v>358</v>
      </c>
    </row>
    <row r="135" spans="2:65" s="1" customFormat="1" ht="16.5" customHeight="1">
      <c r="B135" s="33"/>
      <c r="C135" s="134" t="s">
        <v>480</v>
      </c>
      <c r="D135" s="134" t="s">
        <v>360</v>
      </c>
      <c r="E135" s="135" t="s">
        <v>4810</v>
      </c>
      <c r="F135" s="136" t="s">
        <v>4811</v>
      </c>
      <c r="G135" s="137" t="s">
        <v>504</v>
      </c>
      <c r="H135" s="138">
        <v>2</v>
      </c>
      <c r="I135" s="139"/>
      <c r="J135" s="140">
        <f>ROUND(I135*H135,2)</f>
        <v>0</v>
      </c>
      <c r="K135" s="136" t="s">
        <v>402</v>
      </c>
      <c r="L135" s="33"/>
      <c r="M135" s="141" t="s">
        <v>19</v>
      </c>
      <c r="N135" s="142" t="s">
        <v>49</v>
      </c>
      <c r="P135" s="143">
        <f>O135*H135</f>
        <v>0</v>
      </c>
      <c r="Q135" s="143">
        <v>0</v>
      </c>
      <c r="R135" s="143">
        <f>Q135*H135</f>
        <v>0</v>
      </c>
      <c r="S135" s="143">
        <v>0</v>
      </c>
      <c r="T135" s="144">
        <f>S135*H135</f>
        <v>0</v>
      </c>
      <c r="AR135" s="145" t="s">
        <v>3629</v>
      </c>
      <c r="AT135" s="145" t="s">
        <v>360</v>
      </c>
      <c r="AU135" s="145" t="s">
        <v>90</v>
      </c>
      <c r="AY135" s="18" t="s">
        <v>358</v>
      </c>
      <c r="BE135" s="146">
        <f>IF(N135="základní",J135,0)</f>
        <v>0</v>
      </c>
      <c r="BF135" s="146">
        <f>IF(N135="snížená",J135,0)</f>
        <v>0</v>
      </c>
      <c r="BG135" s="146">
        <f>IF(N135="zákl. přenesená",J135,0)</f>
        <v>0</v>
      </c>
      <c r="BH135" s="146">
        <f>IF(N135="sníž. přenesená",J135,0)</f>
        <v>0</v>
      </c>
      <c r="BI135" s="146">
        <f>IF(N135="nulová",J135,0)</f>
        <v>0</v>
      </c>
      <c r="BJ135" s="18" t="s">
        <v>90</v>
      </c>
      <c r="BK135" s="146">
        <f>ROUND(I135*H135,2)</f>
        <v>0</v>
      </c>
      <c r="BL135" s="18" t="s">
        <v>3629</v>
      </c>
      <c r="BM135" s="145" t="s">
        <v>7344</v>
      </c>
    </row>
    <row r="136" spans="2:65" s="1" customFormat="1" ht="11.25">
      <c r="B136" s="33"/>
      <c r="D136" s="147" t="s">
        <v>366</v>
      </c>
      <c r="F136" s="148" t="s">
        <v>4813</v>
      </c>
      <c r="I136" s="149"/>
      <c r="L136" s="33"/>
      <c r="M136" s="150"/>
      <c r="T136" s="54"/>
      <c r="AT136" s="18" t="s">
        <v>366</v>
      </c>
      <c r="AU136" s="18" t="s">
        <v>90</v>
      </c>
    </row>
    <row r="137" spans="2:65" s="1" customFormat="1" ht="16.5" customHeight="1">
      <c r="B137" s="33"/>
      <c r="C137" s="179" t="s">
        <v>7</v>
      </c>
      <c r="D137" s="179" t="s">
        <v>440</v>
      </c>
      <c r="E137" s="180" t="s">
        <v>4814</v>
      </c>
      <c r="F137" s="181" t="s">
        <v>4815</v>
      </c>
      <c r="G137" s="182" t="s">
        <v>504</v>
      </c>
      <c r="H137" s="183">
        <v>2</v>
      </c>
      <c r="I137" s="184"/>
      <c r="J137" s="185">
        <f>ROUND(I137*H137,2)</f>
        <v>0</v>
      </c>
      <c r="K137" s="181" t="s">
        <v>402</v>
      </c>
      <c r="L137" s="186"/>
      <c r="M137" s="187" t="s">
        <v>19</v>
      </c>
      <c r="N137" s="188" t="s">
        <v>49</v>
      </c>
      <c r="P137" s="143">
        <f>O137*H137</f>
        <v>0</v>
      </c>
      <c r="Q137" s="143">
        <v>2.0000000000000001E-4</v>
      </c>
      <c r="R137" s="143">
        <f>Q137*H137</f>
        <v>4.0000000000000002E-4</v>
      </c>
      <c r="S137" s="143">
        <v>0</v>
      </c>
      <c r="T137" s="144">
        <f>S137*H137</f>
        <v>0</v>
      </c>
      <c r="AR137" s="145" t="s">
        <v>3629</v>
      </c>
      <c r="AT137" s="145" t="s">
        <v>440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3629</v>
      </c>
      <c r="BM137" s="145" t="s">
        <v>7345</v>
      </c>
    </row>
    <row r="138" spans="2:65" s="13" customFormat="1" ht="11.25">
      <c r="B138" s="158"/>
      <c r="D138" s="152" t="s">
        <v>368</v>
      </c>
      <c r="E138" s="159" t="s">
        <v>19</v>
      </c>
      <c r="F138" s="160" t="s">
        <v>4828</v>
      </c>
      <c r="H138" s="161">
        <v>2</v>
      </c>
      <c r="I138" s="162"/>
      <c r="L138" s="158"/>
      <c r="M138" s="163"/>
      <c r="T138" s="164"/>
      <c r="AT138" s="159" t="s">
        <v>368</v>
      </c>
      <c r="AU138" s="159" t="s">
        <v>90</v>
      </c>
      <c r="AV138" s="13" t="s">
        <v>90</v>
      </c>
      <c r="AW138" s="13" t="s">
        <v>36</v>
      </c>
      <c r="AX138" s="13" t="s">
        <v>84</v>
      </c>
      <c r="AY138" s="159" t="s">
        <v>358</v>
      </c>
    </row>
    <row r="139" spans="2:65" s="1" customFormat="1" ht="24.2" customHeight="1">
      <c r="B139" s="33"/>
      <c r="C139" s="134" t="s">
        <v>496</v>
      </c>
      <c r="D139" s="134" t="s">
        <v>360</v>
      </c>
      <c r="E139" s="135" t="s">
        <v>7346</v>
      </c>
      <c r="F139" s="136" t="s">
        <v>7347</v>
      </c>
      <c r="G139" s="137" t="s">
        <v>504</v>
      </c>
      <c r="H139" s="138">
        <v>1</v>
      </c>
      <c r="I139" s="139"/>
      <c r="J139" s="140">
        <f>ROUND(I139*H139,2)</f>
        <v>0</v>
      </c>
      <c r="K139" s="136" t="s">
        <v>402</v>
      </c>
      <c r="L139" s="33"/>
      <c r="M139" s="141" t="s">
        <v>19</v>
      </c>
      <c r="N139" s="142" t="s">
        <v>49</v>
      </c>
      <c r="P139" s="143">
        <f>O139*H139</f>
        <v>0</v>
      </c>
      <c r="Q139" s="143">
        <v>0</v>
      </c>
      <c r="R139" s="143">
        <f>Q139*H139</f>
        <v>0</v>
      </c>
      <c r="S139" s="143">
        <v>0</v>
      </c>
      <c r="T139" s="144">
        <f>S139*H139</f>
        <v>0</v>
      </c>
      <c r="AR139" s="145" t="s">
        <v>454</v>
      </c>
      <c r="AT139" s="145" t="s">
        <v>360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454</v>
      </c>
      <c r="BM139" s="145" t="s">
        <v>7348</v>
      </c>
    </row>
    <row r="140" spans="2:65" s="1" customFormat="1" ht="11.25">
      <c r="B140" s="33"/>
      <c r="D140" s="147" t="s">
        <v>366</v>
      </c>
      <c r="F140" s="148" t="s">
        <v>7349</v>
      </c>
      <c r="I140" s="149"/>
      <c r="L140" s="33"/>
      <c r="M140" s="150"/>
      <c r="T140" s="54"/>
      <c r="AT140" s="18" t="s">
        <v>366</v>
      </c>
      <c r="AU140" s="18" t="s">
        <v>90</v>
      </c>
    </row>
    <row r="141" spans="2:65" s="1" customFormat="1" ht="37.9" customHeight="1">
      <c r="B141" s="33"/>
      <c r="C141" s="179" t="s">
        <v>501</v>
      </c>
      <c r="D141" s="179" t="s">
        <v>440</v>
      </c>
      <c r="E141" s="180" t="s">
        <v>7350</v>
      </c>
      <c r="F141" s="181" t="s">
        <v>7351</v>
      </c>
      <c r="G141" s="182" t="s">
        <v>504</v>
      </c>
      <c r="H141" s="183">
        <v>1</v>
      </c>
      <c r="I141" s="184"/>
      <c r="J141" s="185">
        <f>ROUND(I141*H141,2)</f>
        <v>0</v>
      </c>
      <c r="K141" s="181" t="s">
        <v>4749</v>
      </c>
      <c r="L141" s="186"/>
      <c r="M141" s="187" t="s">
        <v>19</v>
      </c>
      <c r="N141" s="188" t="s">
        <v>49</v>
      </c>
      <c r="P141" s="143">
        <f>O141*H141</f>
        <v>0</v>
      </c>
      <c r="Q141" s="143">
        <v>0.05</v>
      </c>
      <c r="R141" s="143">
        <f>Q141*H141</f>
        <v>0.05</v>
      </c>
      <c r="S141" s="143">
        <v>0</v>
      </c>
      <c r="T141" s="144">
        <f>S141*H141</f>
        <v>0</v>
      </c>
      <c r="AR141" s="145" t="s">
        <v>558</v>
      </c>
      <c r="AT141" s="145" t="s">
        <v>440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454</v>
      </c>
      <c r="BM141" s="145" t="s">
        <v>7352</v>
      </c>
    </row>
    <row r="142" spans="2:65" s="13" customFormat="1" ht="11.25">
      <c r="B142" s="158"/>
      <c r="D142" s="152" t="s">
        <v>368</v>
      </c>
      <c r="E142" s="159" t="s">
        <v>19</v>
      </c>
      <c r="F142" s="160" t="s">
        <v>4809</v>
      </c>
      <c r="H142" s="161">
        <v>1</v>
      </c>
      <c r="I142" s="162"/>
      <c r="L142" s="158"/>
      <c r="M142" s="163"/>
      <c r="T142" s="164"/>
      <c r="AT142" s="159" t="s">
        <v>368</v>
      </c>
      <c r="AU142" s="159" t="s">
        <v>90</v>
      </c>
      <c r="AV142" s="13" t="s">
        <v>90</v>
      </c>
      <c r="AW142" s="13" t="s">
        <v>36</v>
      </c>
      <c r="AX142" s="13" t="s">
        <v>84</v>
      </c>
      <c r="AY142" s="159" t="s">
        <v>358</v>
      </c>
    </row>
    <row r="143" spans="2:65" s="1" customFormat="1" ht="24.2" customHeight="1">
      <c r="B143" s="33"/>
      <c r="C143" s="179" t="s">
        <v>210</v>
      </c>
      <c r="D143" s="179" t="s">
        <v>440</v>
      </c>
      <c r="E143" s="180" t="s">
        <v>4825</v>
      </c>
      <c r="F143" s="181" t="s">
        <v>4826</v>
      </c>
      <c r="G143" s="182" t="s">
        <v>235</v>
      </c>
      <c r="H143" s="183">
        <v>30</v>
      </c>
      <c r="I143" s="184"/>
      <c r="J143" s="185">
        <f>ROUND(I143*H143,2)</f>
        <v>0</v>
      </c>
      <c r="K143" s="181" t="s">
        <v>4749</v>
      </c>
      <c r="L143" s="186"/>
      <c r="M143" s="187" t="s">
        <v>19</v>
      </c>
      <c r="N143" s="188" t="s">
        <v>49</v>
      </c>
      <c r="P143" s="143">
        <f>O143*H143</f>
        <v>0</v>
      </c>
      <c r="Q143" s="143">
        <v>0</v>
      </c>
      <c r="R143" s="143">
        <f>Q143*H143</f>
        <v>0</v>
      </c>
      <c r="S143" s="143">
        <v>0</v>
      </c>
      <c r="T143" s="144">
        <f>S143*H143</f>
        <v>0</v>
      </c>
      <c r="AR143" s="145" t="s">
        <v>3629</v>
      </c>
      <c r="AT143" s="145" t="s">
        <v>440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3629</v>
      </c>
      <c r="BM143" s="145" t="s">
        <v>7353</v>
      </c>
    </row>
    <row r="144" spans="2:65" s="13" customFormat="1" ht="11.25">
      <c r="B144" s="158"/>
      <c r="D144" s="152" t="s">
        <v>368</v>
      </c>
      <c r="E144" s="159" t="s">
        <v>19</v>
      </c>
      <c r="F144" s="160" t="s">
        <v>7354</v>
      </c>
      <c r="H144" s="161">
        <v>25</v>
      </c>
      <c r="I144" s="162"/>
      <c r="L144" s="158"/>
      <c r="M144" s="163"/>
      <c r="T144" s="164"/>
      <c r="AT144" s="159" t="s">
        <v>368</v>
      </c>
      <c r="AU144" s="159" t="s">
        <v>90</v>
      </c>
      <c r="AV144" s="13" t="s">
        <v>90</v>
      </c>
      <c r="AW144" s="13" t="s">
        <v>36</v>
      </c>
      <c r="AX144" s="13" t="s">
        <v>77</v>
      </c>
      <c r="AY144" s="159" t="s">
        <v>358</v>
      </c>
    </row>
    <row r="145" spans="2:65" s="13" customFormat="1" ht="11.25">
      <c r="B145" s="158"/>
      <c r="D145" s="152" t="s">
        <v>368</v>
      </c>
      <c r="E145" s="159" t="s">
        <v>19</v>
      </c>
      <c r="F145" s="160" t="s">
        <v>7355</v>
      </c>
      <c r="H145" s="161">
        <v>30</v>
      </c>
      <c r="I145" s="162"/>
      <c r="L145" s="158"/>
      <c r="M145" s="163"/>
      <c r="T145" s="164"/>
      <c r="AT145" s="159" t="s">
        <v>368</v>
      </c>
      <c r="AU145" s="159" t="s">
        <v>90</v>
      </c>
      <c r="AV145" s="13" t="s">
        <v>90</v>
      </c>
      <c r="AW145" s="13" t="s">
        <v>36</v>
      </c>
      <c r="AX145" s="13" t="s">
        <v>84</v>
      </c>
      <c r="AY145" s="159" t="s">
        <v>358</v>
      </c>
    </row>
    <row r="146" spans="2:65" s="1" customFormat="1" ht="21.75" customHeight="1">
      <c r="B146" s="33"/>
      <c r="C146" s="134" t="s">
        <v>515</v>
      </c>
      <c r="D146" s="134" t="s">
        <v>360</v>
      </c>
      <c r="E146" s="135" t="s">
        <v>4856</v>
      </c>
      <c r="F146" s="136" t="s">
        <v>4857</v>
      </c>
      <c r="G146" s="137" t="s">
        <v>504</v>
      </c>
      <c r="H146" s="138">
        <v>32</v>
      </c>
      <c r="I146" s="139"/>
      <c r="J146" s="140">
        <f>ROUND(I146*H146,2)</f>
        <v>0</v>
      </c>
      <c r="K146" s="136" t="s">
        <v>4749</v>
      </c>
      <c r="L146" s="33"/>
      <c r="M146" s="141" t="s">
        <v>19</v>
      </c>
      <c r="N146" s="142" t="s">
        <v>49</v>
      </c>
      <c r="P146" s="143">
        <f>O146*H146</f>
        <v>0</v>
      </c>
      <c r="Q146" s="143">
        <v>0</v>
      </c>
      <c r="R146" s="143">
        <f>Q146*H146</f>
        <v>0</v>
      </c>
      <c r="S146" s="143">
        <v>0</v>
      </c>
      <c r="T146" s="144">
        <f>S146*H146</f>
        <v>0</v>
      </c>
      <c r="AR146" s="145" t="s">
        <v>454</v>
      </c>
      <c r="AT146" s="145" t="s">
        <v>360</v>
      </c>
      <c r="AU146" s="145" t="s">
        <v>90</v>
      </c>
      <c r="AY146" s="18" t="s">
        <v>358</v>
      </c>
      <c r="BE146" s="146">
        <f>IF(N146="základní",J146,0)</f>
        <v>0</v>
      </c>
      <c r="BF146" s="146">
        <f>IF(N146="snížená",J146,0)</f>
        <v>0</v>
      </c>
      <c r="BG146" s="146">
        <f>IF(N146="zákl. přenesená",J146,0)</f>
        <v>0</v>
      </c>
      <c r="BH146" s="146">
        <f>IF(N146="sníž. přenesená",J146,0)</f>
        <v>0</v>
      </c>
      <c r="BI146" s="146">
        <f>IF(N146="nulová",J146,0)</f>
        <v>0</v>
      </c>
      <c r="BJ146" s="18" t="s">
        <v>90</v>
      </c>
      <c r="BK146" s="146">
        <f>ROUND(I146*H146,2)</f>
        <v>0</v>
      </c>
      <c r="BL146" s="18" t="s">
        <v>454</v>
      </c>
      <c r="BM146" s="145" t="s">
        <v>7356</v>
      </c>
    </row>
    <row r="147" spans="2:65" s="13" customFormat="1" ht="11.25">
      <c r="B147" s="158"/>
      <c r="D147" s="152" t="s">
        <v>368</v>
      </c>
      <c r="E147" s="159" t="s">
        <v>19</v>
      </c>
      <c r="F147" s="160" t="s">
        <v>7357</v>
      </c>
      <c r="H147" s="161">
        <v>32</v>
      </c>
      <c r="I147" s="162"/>
      <c r="L147" s="158"/>
      <c r="M147" s="163"/>
      <c r="T147" s="164"/>
      <c r="AT147" s="159" t="s">
        <v>368</v>
      </c>
      <c r="AU147" s="159" t="s">
        <v>90</v>
      </c>
      <c r="AV147" s="13" t="s">
        <v>90</v>
      </c>
      <c r="AW147" s="13" t="s">
        <v>36</v>
      </c>
      <c r="AX147" s="13" t="s">
        <v>84</v>
      </c>
      <c r="AY147" s="159" t="s">
        <v>358</v>
      </c>
    </row>
    <row r="148" spans="2:65" s="1" customFormat="1" ht="21.75" customHeight="1">
      <c r="B148" s="33"/>
      <c r="C148" s="179" t="s">
        <v>521</v>
      </c>
      <c r="D148" s="179" t="s">
        <v>440</v>
      </c>
      <c r="E148" s="180" t="s">
        <v>4859</v>
      </c>
      <c r="F148" s="181" t="s">
        <v>4860</v>
      </c>
      <c r="G148" s="182" t="s">
        <v>504</v>
      </c>
      <c r="H148" s="183">
        <v>13</v>
      </c>
      <c r="I148" s="184"/>
      <c r="J148" s="185">
        <f>ROUND(I148*H148,2)</f>
        <v>0</v>
      </c>
      <c r="K148" s="181" t="s">
        <v>402</v>
      </c>
      <c r="L148" s="186"/>
      <c r="M148" s="187" t="s">
        <v>19</v>
      </c>
      <c r="N148" s="188" t="s">
        <v>49</v>
      </c>
      <c r="P148" s="143">
        <f>O148*H148</f>
        <v>0</v>
      </c>
      <c r="Q148" s="143">
        <v>4.0000000000000002E-4</v>
      </c>
      <c r="R148" s="143">
        <f>Q148*H148</f>
        <v>5.2000000000000006E-3</v>
      </c>
      <c r="S148" s="143">
        <v>0</v>
      </c>
      <c r="T148" s="144">
        <f>S148*H148</f>
        <v>0</v>
      </c>
      <c r="AR148" s="145" t="s">
        <v>558</v>
      </c>
      <c r="AT148" s="145" t="s">
        <v>440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454</v>
      </c>
      <c r="BM148" s="145" t="s">
        <v>7358</v>
      </c>
    </row>
    <row r="149" spans="2:65" s="13" customFormat="1" ht="11.25">
      <c r="B149" s="158"/>
      <c r="D149" s="152" t="s">
        <v>368</v>
      </c>
      <c r="E149" s="159" t="s">
        <v>19</v>
      </c>
      <c r="F149" s="160" t="s">
        <v>7359</v>
      </c>
      <c r="H149" s="161">
        <v>13</v>
      </c>
      <c r="I149" s="162"/>
      <c r="L149" s="158"/>
      <c r="M149" s="163"/>
      <c r="T149" s="164"/>
      <c r="AT149" s="159" t="s">
        <v>368</v>
      </c>
      <c r="AU149" s="159" t="s">
        <v>90</v>
      </c>
      <c r="AV149" s="13" t="s">
        <v>90</v>
      </c>
      <c r="AW149" s="13" t="s">
        <v>36</v>
      </c>
      <c r="AX149" s="13" t="s">
        <v>84</v>
      </c>
      <c r="AY149" s="159" t="s">
        <v>358</v>
      </c>
    </row>
    <row r="150" spans="2:65" s="1" customFormat="1" ht="21.75" customHeight="1">
      <c r="B150" s="33"/>
      <c r="C150" s="179" t="s">
        <v>528</v>
      </c>
      <c r="D150" s="179" t="s">
        <v>440</v>
      </c>
      <c r="E150" s="180" t="s">
        <v>4863</v>
      </c>
      <c r="F150" s="181" t="s">
        <v>4864</v>
      </c>
      <c r="G150" s="182" t="s">
        <v>504</v>
      </c>
      <c r="H150" s="183">
        <v>19</v>
      </c>
      <c r="I150" s="184"/>
      <c r="J150" s="185">
        <f>ROUND(I150*H150,2)</f>
        <v>0</v>
      </c>
      <c r="K150" s="181" t="s">
        <v>402</v>
      </c>
      <c r="L150" s="186"/>
      <c r="M150" s="187" t="s">
        <v>19</v>
      </c>
      <c r="N150" s="188" t="s">
        <v>49</v>
      </c>
      <c r="P150" s="143">
        <f>O150*H150</f>
        <v>0</v>
      </c>
      <c r="Q150" s="143">
        <v>5.0000000000000001E-4</v>
      </c>
      <c r="R150" s="143">
        <f>Q150*H150</f>
        <v>9.4999999999999998E-3</v>
      </c>
      <c r="S150" s="143">
        <v>0</v>
      </c>
      <c r="T150" s="144">
        <f>S150*H150</f>
        <v>0</v>
      </c>
      <c r="AR150" s="145" t="s">
        <v>558</v>
      </c>
      <c r="AT150" s="145" t="s">
        <v>440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454</v>
      </c>
      <c r="BM150" s="145" t="s">
        <v>7360</v>
      </c>
    </row>
    <row r="151" spans="2:65" s="13" customFormat="1" ht="11.25">
      <c r="B151" s="158"/>
      <c r="D151" s="152" t="s">
        <v>368</v>
      </c>
      <c r="E151" s="159" t="s">
        <v>19</v>
      </c>
      <c r="F151" s="160" t="s">
        <v>7361</v>
      </c>
      <c r="H151" s="161">
        <v>19</v>
      </c>
      <c r="I151" s="162"/>
      <c r="L151" s="158"/>
      <c r="M151" s="163"/>
      <c r="T151" s="164"/>
      <c r="AT151" s="159" t="s">
        <v>368</v>
      </c>
      <c r="AU151" s="159" t="s">
        <v>90</v>
      </c>
      <c r="AV151" s="13" t="s">
        <v>90</v>
      </c>
      <c r="AW151" s="13" t="s">
        <v>36</v>
      </c>
      <c r="AX151" s="13" t="s">
        <v>84</v>
      </c>
      <c r="AY151" s="159" t="s">
        <v>358</v>
      </c>
    </row>
    <row r="152" spans="2:65" s="1" customFormat="1" ht="24.2" customHeight="1">
      <c r="B152" s="33"/>
      <c r="C152" s="134" t="s">
        <v>535</v>
      </c>
      <c r="D152" s="134" t="s">
        <v>360</v>
      </c>
      <c r="E152" s="135" t="s">
        <v>4867</v>
      </c>
      <c r="F152" s="136" t="s">
        <v>4868</v>
      </c>
      <c r="G152" s="137" t="s">
        <v>504</v>
      </c>
      <c r="H152" s="138">
        <v>23</v>
      </c>
      <c r="I152" s="139"/>
      <c r="J152" s="140">
        <f>ROUND(I152*H152,2)</f>
        <v>0</v>
      </c>
      <c r="K152" s="136" t="s">
        <v>402</v>
      </c>
      <c r="L152" s="33"/>
      <c r="M152" s="141" t="s">
        <v>19</v>
      </c>
      <c r="N152" s="142" t="s">
        <v>49</v>
      </c>
      <c r="P152" s="143">
        <f>O152*H152</f>
        <v>0</v>
      </c>
      <c r="Q152" s="143">
        <v>0</v>
      </c>
      <c r="R152" s="143">
        <f>Q152*H152</f>
        <v>0</v>
      </c>
      <c r="S152" s="143">
        <v>0</v>
      </c>
      <c r="T152" s="144">
        <f>S152*H152</f>
        <v>0</v>
      </c>
      <c r="AR152" s="145" t="s">
        <v>454</v>
      </c>
      <c r="AT152" s="145" t="s">
        <v>360</v>
      </c>
      <c r="AU152" s="145" t="s">
        <v>90</v>
      </c>
      <c r="AY152" s="18" t="s">
        <v>358</v>
      </c>
      <c r="BE152" s="146">
        <f>IF(N152="základní",J152,0)</f>
        <v>0</v>
      </c>
      <c r="BF152" s="146">
        <f>IF(N152="snížená",J152,0)</f>
        <v>0</v>
      </c>
      <c r="BG152" s="146">
        <f>IF(N152="zákl. přenesená",J152,0)</f>
        <v>0</v>
      </c>
      <c r="BH152" s="146">
        <f>IF(N152="sníž. přenesená",J152,0)</f>
        <v>0</v>
      </c>
      <c r="BI152" s="146">
        <f>IF(N152="nulová",J152,0)</f>
        <v>0</v>
      </c>
      <c r="BJ152" s="18" t="s">
        <v>90</v>
      </c>
      <c r="BK152" s="146">
        <f>ROUND(I152*H152,2)</f>
        <v>0</v>
      </c>
      <c r="BL152" s="18" t="s">
        <v>454</v>
      </c>
      <c r="BM152" s="145" t="s">
        <v>7362</v>
      </c>
    </row>
    <row r="153" spans="2:65" s="1" customFormat="1" ht="11.25">
      <c r="B153" s="33"/>
      <c r="D153" s="147" t="s">
        <v>366</v>
      </c>
      <c r="F153" s="148" t="s">
        <v>4870</v>
      </c>
      <c r="I153" s="149"/>
      <c r="L153" s="33"/>
      <c r="M153" s="150"/>
      <c r="T153" s="54"/>
      <c r="AT153" s="18" t="s">
        <v>366</v>
      </c>
      <c r="AU153" s="18" t="s">
        <v>90</v>
      </c>
    </row>
    <row r="154" spans="2:65" s="1" customFormat="1" ht="24.2" customHeight="1">
      <c r="B154" s="33"/>
      <c r="C154" s="179" t="s">
        <v>540</v>
      </c>
      <c r="D154" s="179" t="s">
        <v>440</v>
      </c>
      <c r="E154" s="180" t="s">
        <v>4871</v>
      </c>
      <c r="F154" s="181" t="s">
        <v>4872</v>
      </c>
      <c r="G154" s="182" t="s">
        <v>504</v>
      </c>
      <c r="H154" s="183">
        <v>5</v>
      </c>
      <c r="I154" s="184"/>
      <c r="J154" s="185">
        <f>ROUND(I154*H154,2)</f>
        <v>0</v>
      </c>
      <c r="K154" s="181" t="s">
        <v>4749</v>
      </c>
      <c r="L154" s="186"/>
      <c r="M154" s="187" t="s">
        <v>19</v>
      </c>
      <c r="N154" s="188" t="s">
        <v>49</v>
      </c>
      <c r="P154" s="143">
        <f>O154*H154</f>
        <v>0</v>
      </c>
      <c r="Q154" s="143">
        <v>2.0000000000000001E-4</v>
      </c>
      <c r="R154" s="143">
        <f>Q154*H154</f>
        <v>1E-3</v>
      </c>
      <c r="S154" s="143">
        <v>0</v>
      </c>
      <c r="T154" s="144">
        <f>S154*H154</f>
        <v>0</v>
      </c>
      <c r="AR154" s="145" t="s">
        <v>558</v>
      </c>
      <c r="AT154" s="145" t="s">
        <v>440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454</v>
      </c>
      <c r="BM154" s="145" t="s">
        <v>7363</v>
      </c>
    </row>
    <row r="155" spans="2:65" s="13" customFormat="1" ht="11.25">
      <c r="B155" s="158"/>
      <c r="D155" s="152" t="s">
        <v>368</v>
      </c>
      <c r="E155" s="159" t="s">
        <v>19</v>
      </c>
      <c r="F155" s="160" t="s">
        <v>7334</v>
      </c>
      <c r="H155" s="161">
        <v>5</v>
      </c>
      <c r="I155" s="162"/>
      <c r="L155" s="158"/>
      <c r="M155" s="163"/>
      <c r="T155" s="164"/>
      <c r="AT155" s="159" t="s">
        <v>368</v>
      </c>
      <c r="AU155" s="159" t="s">
        <v>90</v>
      </c>
      <c r="AV155" s="13" t="s">
        <v>90</v>
      </c>
      <c r="AW155" s="13" t="s">
        <v>36</v>
      </c>
      <c r="AX155" s="13" t="s">
        <v>84</v>
      </c>
      <c r="AY155" s="159" t="s">
        <v>358</v>
      </c>
    </row>
    <row r="156" spans="2:65" s="1" customFormat="1" ht="24.2" customHeight="1">
      <c r="B156" s="33"/>
      <c r="C156" s="179" t="s">
        <v>546</v>
      </c>
      <c r="D156" s="179" t="s">
        <v>440</v>
      </c>
      <c r="E156" s="180" t="s">
        <v>4875</v>
      </c>
      <c r="F156" s="181" t="s">
        <v>4876</v>
      </c>
      <c r="G156" s="182" t="s">
        <v>504</v>
      </c>
      <c r="H156" s="183">
        <v>18</v>
      </c>
      <c r="I156" s="184"/>
      <c r="J156" s="185">
        <f>ROUND(I156*H156,2)</f>
        <v>0</v>
      </c>
      <c r="K156" s="181" t="s">
        <v>4749</v>
      </c>
      <c r="L156" s="186"/>
      <c r="M156" s="187" t="s">
        <v>19</v>
      </c>
      <c r="N156" s="188" t="s">
        <v>49</v>
      </c>
      <c r="P156" s="143">
        <f>O156*H156</f>
        <v>0</v>
      </c>
      <c r="Q156" s="143">
        <v>2.0000000000000001E-4</v>
      </c>
      <c r="R156" s="143">
        <f>Q156*H156</f>
        <v>3.6000000000000003E-3</v>
      </c>
      <c r="S156" s="143">
        <v>0</v>
      </c>
      <c r="T156" s="144">
        <f>S156*H156</f>
        <v>0</v>
      </c>
      <c r="AR156" s="145" t="s">
        <v>558</v>
      </c>
      <c r="AT156" s="145" t="s">
        <v>440</v>
      </c>
      <c r="AU156" s="145" t="s">
        <v>90</v>
      </c>
      <c r="AY156" s="18" t="s">
        <v>358</v>
      </c>
      <c r="BE156" s="146">
        <f>IF(N156="základní",J156,0)</f>
        <v>0</v>
      </c>
      <c r="BF156" s="146">
        <f>IF(N156="snížená",J156,0)</f>
        <v>0</v>
      </c>
      <c r="BG156" s="146">
        <f>IF(N156="zákl. přenesená",J156,0)</f>
        <v>0</v>
      </c>
      <c r="BH156" s="146">
        <f>IF(N156="sníž. přenesená",J156,0)</f>
        <v>0</v>
      </c>
      <c r="BI156" s="146">
        <f>IF(N156="nulová",J156,0)</f>
        <v>0</v>
      </c>
      <c r="BJ156" s="18" t="s">
        <v>90</v>
      </c>
      <c r="BK156" s="146">
        <f>ROUND(I156*H156,2)</f>
        <v>0</v>
      </c>
      <c r="BL156" s="18" t="s">
        <v>454</v>
      </c>
      <c r="BM156" s="145" t="s">
        <v>7364</v>
      </c>
    </row>
    <row r="157" spans="2:65" s="13" customFormat="1" ht="11.25">
      <c r="B157" s="158"/>
      <c r="D157" s="152" t="s">
        <v>368</v>
      </c>
      <c r="E157" s="159" t="s">
        <v>19</v>
      </c>
      <c r="F157" s="160" t="s">
        <v>7365</v>
      </c>
      <c r="H157" s="161">
        <v>18</v>
      </c>
      <c r="I157" s="162"/>
      <c r="L157" s="158"/>
      <c r="M157" s="163"/>
      <c r="T157" s="164"/>
      <c r="AT157" s="159" t="s">
        <v>368</v>
      </c>
      <c r="AU157" s="159" t="s">
        <v>90</v>
      </c>
      <c r="AV157" s="13" t="s">
        <v>90</v>
      </c>
      <c r="AW157" s="13" t="s">
        <v>36</v>
      </c>
      <c r="AX157" s="13" t="s">
        <v>84</v>
      </c>
      <c r="AY157" s="159" t="s">
        <v>358</v>
      </c>
    </row>
    <row r="158" spans="2:65" s="1" customFormat="1" ht="24.2" customHeight="1">
      <c r="B158" s="33"/>
      <c r="C158" s="134" t="s">
        <v>552</v>
      </c>
      <c r="D158" s="134" t="s">
        <v>360</v>
      </c>
      <c r="E158" s="135" t="s">
        <v>4884</v>
      </c>
      <c r="F158" s="136" t="s">
        <v>4885</v>
      </c>
      <c r="G158" s="137" t="s">
        <v>504</v>
      </c>
      <c r="H158" s="138">
        <v>2</v>
      </c>
      <c r="I158" s="139"/>
      <c r="J158" s="140">
        <f>ROUND(I158*H158,2)</f>
        <v>0</v>
      </c>
      <c r="K158" s="136" t="s">
        <v>4749</v>
      </c>
      <c r="L158" s="33"/>
      <c r="M158" s="141" t="s">
        <v>19</v>
      </c>
      <c r="N158" s="142" t="s">
        <v>49</v>
      </c>
      <c r="P158" s="143">
        <f>O158*H158</f>
        <v>0</v>
      </c>
      <c r="Q158" s="143">
        <v>0</v>
      </c>
      <c r="R158" s="143">
        <f>Q158*H158</f>
        <v>0</v>
      </c>
      <c r="S158" s="143">
        <v>0</v>
      </c>
      <c r="T158" s="144">
        <f>S158*H158</f>
        <v>0</v>
      </c>
      <c r="AR158" s="145" t="s">
        <v>454</v>
      </c>
      <c r="AT158" s="145" t="s">
        <v>360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454</v>
      </c>
      <c r="BM158" s="145" t="s">
        <v>7366</v>
      </c>
    </row>
    <row r="159" spans="2:65" s="1" customFormat="1" ht="24.2" customHeight="1">
      <c r="B159" s="33"/>
      <c r="C159" s="179" t="s">
        <v>558</v>
      </c>
      <c r="D159" s="179" t="s">
        <v>440</v>
      </c>
      <c r="E159" s="180" t="s">
        <v>7367</v>
      </c>
      <c r="F159" s="181" t="s">
        <v>7368</v>
      </c>
      <c r="G159" s="182" t="s">
        <v>504</v>
      </c>
      <c r="H159" s="183">
        <v>2</v>
      </c>
      <c r="I159" s="184"/>
      <c r="J159" s="185">
        <f>ROUND(I159*H159,2)</f>
        <v>0</v>
      </c>
      <c r="K159" s="181" t="s">
        <v>4749</v>
      </c>
      <c r="L159" s="186"/>
      <c r="M159" s="187" t="s">
        <v>19</v>
      </c>
      <c r="N159" s="188" t="s">
        <v>49</v>
      </c>
      <c r="P159" s="143">
        <f>O159*H159</f>
        <v>0</v>
      </c>
      <c r="Q159" s="143">
        <v>0</v>
      </c>
      <c r="R159" s="143">
        <f>Q159*H159</f>
        <v>0</v>
      </c>
      <c r="S159" s="143">
        <v>0</v>
      </c>
      <c r="T159" s="144">
        <f>S159*H159</f>
        <v>0</v>
      </c>
      <c r="AR159" s="145" t="s">
        <v>558</v>
      </c>
      <c r="AT159" s="145" t="s">
        <v>440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454</v>
      </c>
      <c r="BM159" s="145" t="s">
        <v>7369</v>
      </c>
    </row>
    <row r="160" spans="2:65" s="13" customFormat="1" ht="11.25">
      <c r="B160" s="158"/>
      <c r="D160" s="152" t="s">
        <v>368</v>
      </c>
      <c r="E160" s="159" t="s">
        <v>19</v>
      </c>
      <c r="F160" s="160" t="s">
        <v>4828</v>
      </c>
      <c r="H160" s="161">
        <v>2</v>
      </c>
      <c r="I160" s="162"/>
      <c r="L160" s="158"/>
      <c r="M160" s="163"/>
      <c r="T160" s="164"/>
      <c r="AT160" s="159" t="s">
        <v>368</v>
      </c>
      <c r="AU160" s="159" t="s">
        <v>90</v>
      </c>
      <c r="AV160" s="13" t="s">
        <v>90</v>
      </c>
      <c r="AW160" s="13" t="s">
        <v>36</v>
      </c>
      <c r="AX160" s="13" t="s">
        <v>84</v>
      </c>
      <c r="AY160" s="159" t="s">
        <v>358</v>
      </c>
    </row>
    <row r="161" spans="2:65" s="1" customFormat="1" ht="33" customHeight="1">
      <c r="B161" s="33"/>
      <c r="C161" s="134" t="s">
        <v>564</v>
      </c>
      <c r="D161" s="134" t="s">
        <v>360</v>
      </c>
      <c r="E161" s="135" t="s">
        <v>4897</v>
      </c>
      <c r="F161" s="136" t="s">
        <v>4898</v>
      </c>
      <c r="G161" s="137" t="s">
        <v>504</v>
      </c>
      <c r="H161" s="138">
        <v>2</v>
      </c>
      <c r="I161" s="139"/>
      <c r="J161" s="140">
        <f>ROUND(I161*H161,2)</f>
        <v>0</v>
      </c>
      <c r="K161" s="136" t="s">
        <v>402</v>
      </c>
      <c r="L161" s="33"/>
      <c r="M161" s="141" t="s">
        <v>19</v>
      </c>
      <c r="N161" s="142" t="s">
        <v>49</v>
      </c>
      <c r="P161" s="143">
        <f>O161*H161</f>
        <v>0</v>
      </c>
      <c r="Q161" s="143">
        <v>0</v>
      </c>
      <c r="R161" s="143">
        <f>Q161*H161</f>
        <v>0</v>
      </c>
      <c r="S161" s="143">
        <v>0</v>
      </c>
      <c r="T161" s="144">
        <f>S161*H161</f>
        <v>0</v>
      </c>
      <c r="AR161" s="145" t="s">
        <v>454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454</v>
      </c>
      <c r="BM161" s="145" t="s">
        <v>7370</v>
      </c>
    </row>
    <row r="162" spans="2:65" s="1" customFormat="1" ht="11.25">
      <c r="B162" s="33"/>
      <c r="D162" s="147" t="s">
        <v>366</v>
      </c>
      <c r="F162" s="148" t="s">
        <v>4900</v>
      </c>
      <c r="I162" s="149"/>
      <c r="L162" s="33"/>
      <c r="M162" s="150"/>
      <c r="T162" s="54"/>
      <c r="AT162" s="18" t="s">
        <v>366</v>
      </c>
      <c r="AU162" s="18" t="s">
        <v>90</v>
      </c>
    </row>
    <row r="163" spans="2:65" s="1" customFormat="1" ht="24.2" customHeight="1">
      <c r="B163" s="33"/>
      <c r="C163" s="179" t="s">
        <v>571</v>
      </c>
      <c r="D163" s="179" t="s">
        <v>440</v>
      </c>
      <c r="E163" s="180" t="s">
        <v>7371</v>
      </c>
      <c r="F163" s="181" t="s">
        <v>7372</v>
      </c>
      <c r="G163" s="182" t="s">
        <v>504</v>
      </c>
      <c r="H163" s="183">
        <v>2</v>
      </c>
      <c r="I163" s="184"/>
      <c r="J163" s="185">
        <f>ROUND(I163*H163,2)</f>
        <v>0</v>
      </c>
      <c r="K163" s="181" t="s">
        <v>4749</v>
      </c>
      <c r="L163" s="186"/>
      <c r="M163" s="187" t="s">
        <v>19</v>
      </c>
      <c r="N163" s="188" t="s">
        <v>49</v>
      </c>
      <c r="P163" s="143">
        <f>O163*H163</f>
        <v>0</v>
      </c>
      <c r="Q163" s="143">
        <v>4.5999999999999999E-3</v>
      </c>
      <c r="R163" s="143">
        <f>Q163*H163</f>
        <v>9.1999999999999998E-3</v>
      </c>
      <c r="S163" s="143">
        <v>0</v>
      </c>
      <c r="T163" s="144">
        <f>S163*H163</f>
        <v>0</v>
      </c>
      <c r="AR163" s="145" t="s">
        <v>558</v>
      </c>
      <c r="AT163" s="145" t="s">
        <v>440</v>
      </c>
      <c r="AU163" s="145" t="s">
        <v>90</v>
      </c>
      <c r="AY163" s="18" t="s">
        <v>358</v>
      </c>
      <c r="BE163" s="146">
        <f>IF(N163="základní",J163,0)</f>
        <v>0</v>
      </c>
      <c r="BF163" s="146">
        <f>IF(N163="snížená",J163,0)</f>
        <v>0</v>
      </c>
      <c r="BG163" s="146">
        <f>IF(N163="zákl. přenesená",J163,0)</f>
        <v>0</v>
      </c>
      <c r="BH163" s="146">
        <f>IF(N163="sníž. přenesená",J163,0)</f>
        <v>0</v>
      </c>
      <c r="BI163" s="146">
        <f>IF(N163="nulová",J163,0)</f>
        <v>0</v>
      </c>
      <c r="BJ163" s="18" t="s">
        <v>90</v>
      </c>
      <c r="BK163" s="146">
        <f>ROUND(I163*H163,2)</f>
        <v>0</v>
      </c>
      <c r="BL163" s="18" t="s">
        <v>454</v>
      </c>
      <c r="BM163" s="145" t="s">
        <v>7373</v>
      </c>
    </row>
    <row r="164" spans="2:65" s="13" customFormat="1" ht="11.25">
      <c r="B164" s="158"/>
      <c r="D164" s="152" t="s">
        <v>368</v>
      </c>
      <c r="E164" s="159" t="s">
        <v>19</v>
      </c>
      <c r="F164" s="160" t="s">
        <v>4828</v>
      </c>
      <c r="H164" s="161">
        <v>2</v>
      </c>
      <c r="I164" s="162"/>
      <c r="L164" s="158"/>
      <c r="M164" s="163"/>
      <c r="T164" s="164"/>
      <c r="AT164" s="159" t="s">
        <v>368</v>
      </c>
      <c r="AU164" s="159" t="s">
        <v>90</v>
      </c>
      <c r="AV164" s="13" t="s">
        <v>90</v>
      </c>
      <c r="AW164" s="13" t="s">
        <v>36</v>
      </c>
      <c r="AX164" s="13" t="s">
        <v>84</v>
      </c>
      <c r="AY164" s="159" t="s">
        <v>358</v>
      </c>
    </row>
    <row r="165" spans="2:65" s="1" customFormat="1" ht="33" customHeight="1">
      <c r="B165" s="33"/>
      <c r="C165" s="134" t="s">
        <v>577</v>
      </c>
      <c r="D165" s="134" t="s">
        <v>360</v>
      </c>
      <c r="E165" s="135" t="s">
        <v>7374</v>
      </c>
      <c r="F165" s="136" t="s">
        <v>7375</v>
      </c>
      <c r="G165" s="137" t="s">
        <v>504</v>
      </c>
      <c r="H165" s="138">
        <v>3</v>
      </c>
      <c r="I165" s="139"/>
      <c r="J165" s="140">
        <f>ROUND(I165*H165,2)</f>
        <v>0</v>
      </c>
      <c r="K165" s="136" t="s">
        <v>402</v>
      </c>
      <c r="L165" s="33"/>
      <c r="M165" s="141" t="s">
        <v>19</v>
      </c>
      <c r="N165" s="142" t="s">
        <v>49</v>
      </c>
      <c r="P165" s="143">
        <f>O165*H165</f>
        <v>0</v>
      </c>
      <c r="Q165" s="143">
        <v>0</v>
      </c>
      <c r="R165" s="143">
        <f>Q165*H165</f>
        <v>0</v>
      </c>
      <c r="S165" s="143">
        <v>0</v>
      </c>
      <c r="T165" s="144">
        <f>S165*H165</f>
        <v>0</v>
      </c>
      <c r="AR165" s="145" t="s">
        <v>454</v>
      </c>
      <c r="AT165" s="145" t="s">
        <v>360</v>
      </c>
      <c r="AU165" s="145" t="s">
        <v>90</v>
      </c>
      <c r="AY165" s="18" t="s">
        <v>358</v>
      </c>
      <c r="BE165" s="146">
        <f>IF(N165="základní",J165,0)</f>
        <v>0</v>
      </c>
      <c r="BF165" s="146">
        <f>IF(N165="snížená",J165,0)</f>
        <v>0</v>
      </c>
      <c r="BG165" s="146">
        <f>IF(N165="zákl. přenesená",J165,0)</f>
        <v>0</v>
      </c>
      <c r="BH165" s="146">
        <f>IF(N165="sníž. přenesená",J165,0)</f>
        <v>0</v>
      </c>
      <c r="BI165" s="146">
        <f>IF(N165="nulová",J165,0)</f>
        <v>0</v>
      </c>
      <c r="BJ165" s="18" t="s">
        <v>90</v>
      </c>
      <c r="BK165" s="146">
        <f>ROUND(I165*H165,2)</f>
        <v>0</v>
      </c>
      <c r="BL165" s="18" t="s">
        <v>454</v>
      </c>
      <c r="BM165" s="145" t="s">
        <v>7376</v>
      </c>
    </row>
    <row r="166" spans="2:65" s="1" customFormat="1" ht="11.25">
      <c r="B166" s="33"/>
      <c r="D166" s="147" t="s">
        <v>366</v>
      </c>
      <c r="F166" s="148" t="s">
        <v>7377</v>
      </c>
      <c r="I166" s="149"/>
      <c r="L166" s="33"/>
      <c r="M166" s="150"/>
      <c r="T166" s="54"/>
      <c r="AT166" s="18" t="s">
        <v>366</v>
      </c>
      <c r="AU166" s="18" t="s">
        <v>90</v>
      </c>
    </row>
    <row r="167" spans="2:65" s="1" customFormat="1" ht="24.2" customHeight="1">
      <c r="B167" s="33"/>
      <c r="C167" s="179" t="s">
        <v>583</v>
      </c>
      <c r="D167" s="179" t="s">
        <v>440</v>
      </c>
      <c r="E167" s="180" t="s">
        <v>7378</v>
      </c>
      <c r="F167" s="181" t="s">
        <v>7379</v>
      </c>
      <c r="G167" s="182" t="s">
        <v>504</v>
      </c>
      <c r="H167" s="183">
        <v>3</v>
      </c>
      <c r="I167" s="184"/>
      <c r="J167" s="185">
        <f>ROUND(I167*H167,2)</f>
        <v>0</v>
      </c>
      <c r="K167" s="181" t="s">
        <v>402</v>
      </c>
      <c r="L167" s="186"/>
      <c r="M167" s="187" t="s">
        <v>19</v>
      </c>
      <c r="N167" s="188" t="s">
        <v>49</v>
      </c>
      <c r="P167" s="143">
        <f>O167*H167</f>
        <v>0</v>
      </c>
      <c r="Q167" s="143">
        <v>5.3E-3</v>
      </c>
      <c r="R167" s="143">
        <f>Q167*H167</f>
        <v>1.5900000000000001E-2</v>
      </c>
      <c r="S167" s="143">
        <v>0</v>
      </c>
      <c r="T167" s="144">
        <f>S167*H167</f>
        <v>0</v>
      </c>
      <c r="AR167" s="145" t="s">
        <v>558</v>
      </c>
      <c r="AT167" s="145" t="s">
        <v>440</v>
      </c>
      <c r="AU167" s="145" t="s">
        <v>90</v>
      </c>
      <c r="AY167" s="18" t="s">
        <v>358</v>
      </c>
      <c r="BE167" s="146">
        <f>IF(N167="základní",J167,0)</f>
        <v>0</v>
      </c>
      <c r="BF167" s="146">
        <f>IF(N167="snížená",J167,0)</f>
        <v>0</v>
      </c>
      <c r="BG167" s="146">
        <f>IF(N167="zákl. přenesená",J167,0)</f>
        <v>0</v>
      </c>
      <c r="BH167" s="146">
        <f>IF(N167="sníž. přenesená",J167,0)</f>
        <v>0</v>
      </c>
      <c r="BI167" s="146">
        <f>IF(N167="nulová",J167,0)</f>
        <v>0</v>
      </c>
      <c r="BJ167" s="18" t="s">
        <v>90</v>
      </c>
      <c r="BK167" s="146">
        <f>ROUND(I167*H167,2)</f>
        <v>0</v>
      </c>
      <c r="BL167" s="18" t="s">
        <v>454</v>
      </c>
      <c r="BM167" s="145" t="s">
        <v>7380</v>
      </c>
    </row>
    <row r="168" spans="2:65" s="13" customFormat="1" ht="11.25">
      <c r="B168" s="158"/>
      <c r="D168" s="152" t="s">
        <v>368</v>
      </c>
      <c r="E168" s="159" t="s">
        <v>19</v>
      </c>
      <c r="F168" s="160" t="s">
        <v>4874</v>
      </c>
      <c r="H168" s="161">
        <v>3</v>
      </c>
      <c r="I168" s="162"/>
      <c r="L168" s="158"/>
      <c r="M168" s="163"/>
      <c r="T168" s="164"/>
      <c r="AT168" s="159" t="s">
        <v>368</v>
      </c>
      <c r="AU168" s="159" t="s">
        <v>90</v>
      </c>
      <c r="AV168" s="13" t="s">
        <v>90</v>
      </c>
      <c r="AW168" s="13" t="s">
        <v>36</v>
      </c>
      <c r="AX168" s="13" t="s">
        <v>84</v>
      </c>
      <c r="AY168" s="159" t="s">
        <v>358</v>
      </c>
    </row>
    <row r="169" spans="2:65" s="1" customFormat="1" ht="24.2" customHeight="1">
      <c r="B169" s="33"/>
      <c r="C169" s="134" t="s">
        <v>591</v>
      </c>
      <c r="D169" s="134" t="s">
        <v>360</v>
      </c>
      <c r="E169" s="135" t="s">
        <v>4921</v>
      </c>
      <c r="F169" s="136" t="s">
        <v>4922</v>
      </c>
      <c r="G169" s="137" t="s">
        <v>504</v>
      </c>
      <c r="H169" s="138">
        <v>4</v>
      </c>
      <c r="I169" s="139"/>
      <c r="J169" s="140">
        <f>ROUND(I169*H169,2)</f>
        <v>0</v>
      </c>
      <c r="K169" s="136" t="s">
        <v>402</v>
      </c>
      <c r="L169" s="33"/>
      <c r="M169" s="141" t="s">
        <v>19</v>
      </c>
      <c r="N169" s="142" t="s">
        <v>49</v>
      </c>
      <c r="P169" s="143">
        <f>O169*H169</f>
        <v>0</v>
      </c>
      <c r="Q169" s="143">
        <v>0</v>
      </c>
      <c r="R169" s="143">
        <f>Q169*H169</f>
        <v>0</v>
      </c>
      <c r="S169" s="143">
        <v>0</v>
      </c>
      <c r="T169" s="144">
        <f>S169*H169</f>
        <v>0</v>
      </c>
      <c r="AR169" s="145" t="s">
        <v>454</v>
      </c>
      <c r="AT169" s="145" t="s">
        <v>360</v>
      </c>
      <c r="AU169" s="145" t="s">
        <v>90</v>
      </c>
      <c r="AY169" s="18" t="s">
        <v>358</v>
      </c>
      <c r="BE169" s="146">
        <f>IF(N169="základní",J169,0)</f>
        <v>0</v>
      </c>
      <c r="BF169" s="146">
        <f>IF(N169="snížená",J169,0)</f>
        <v>0</v>
      </c>
      <c r="BG169" s="146">
        <f>IF(N169="zákl. přenesená",J169,0)</f>
        <v>0</v>
      </c>
      <c r="BH169" s="146">
        <f>IF(N169="sníž. přenesená",J169,0)</f>
        <v>0</v>
      </c>
      <c r="BI169" s="146">
        <f>IF(N169="nulová",J169,0)</f>
        <v>0</v>
      </c>
      <c r="BJ169" s="18" t="s">
        <v>90</v>
      </c>
      <c r="BK169" s="146">
        <f>ROUND(I169*H169,2)</f>
        <v>0</v>
      </c>
      <c r="BL169" s="18" t="s">
        <v>454</v>
      </c>
      <c r="BM169" s="145" t="s">
        <v>7381</v>
      </c>
    </row>
    <row r="170" spans="2:65" s="1" customFormat="1" ht="11.25">
      <c r="B170" s="33"/>
      <c r="D170" s="147" t="s">
        <v>366</v>
      </c>
      <c r="F170" s="148" t="s">
        <v>4924</v>
      </c>
      <c r="I170" s="149"/>
      <c r="L170" s="33"/>
      <c r="M170" s="150"/>
      <c r="T170" s="54"/>
      <c r="AT170" s="18" t="s">
        <v>366</v>
      </c>
      <c r="AU170" s="18" t="s">
        <v>90</v>
      </c>
    </row>
    <row r="171" spans="2:65" s="1" customFormat="1" ht="24.2" customHeight="1">
      <c r="B171" s="33"/>
      <c r="C171" s="179" t="s">
        <v>598</v>
      </c>
      <c r="D171" s="179" t="s">
        <v>440</v>
      </c>
      <c r="E171" s="180" t="s">
        <v>7382</v>
      </c>
      <c r="F171" s="181" t="s">
        <v>7383</v>
      </c>
      <c r="G171" s="182" t="s">
        <v>504</v>
      </c>
      <c r="H171" s="183">
        <v>2</v>
      </c>
      <c r="I171" s="184"/>
      <c r="J171" s="185">
        <f>ROUND(I171*H171,2)</f>
        <v>0</v>
      </c>
      <c r="K171" s="181" t="s">
        <v>4749</v>
      </c>
      <c r="L171" s="186"/>
      <c r="M171" s="187" t="s">
        <v>19</v>
      </c>
      <c r="N171" s="188" t="s">
        <v>49</v>
      </c>
      <c r="P171" s="143">
        <f>O171*H171</f>
        <v>0</v>
      </c>
      <c r="Q171" s="143">
        <v>1.8599999999999998E-2</v>
      </c>
      <c r="R171" s="143">
        <f>Q171*H171</f>
        <v>3.7199999999999997E-2</v>
      </c>
      <c r="S171" s="143">
        <v>0</v>
      </c>
      <c r="T171" s="144">
        <f>S171*H171</f>
        <v>0</v>
      </c>
      <c r="AR171" s="145" t="s">
        <v>558</v>
      </c>
      <c r="AT171" s="145" t="s">
        <v>440</v>
      </c>
      <c r="AU171" s="145" t="s">
        <v>90</v>
      </c>
      <c r="AY171" s="18" t="s">
        <v>358</v>
      </c>
      <c r="BE171" s="146">
        <f>IF(N171="základní",J171,0)</f>
        <v>0</v>
      </c>
      <c r="BF171" s="146">
        <f>IF(N171="snížená",J171,0)</f>
        <v>0</v>
      </c>
      <c r="BG171" s="146">
        <f>IF(N171="zákl. přenesená",J171,0)</f>
        <v>0</v>
      </c>
      <c r="BH171" s="146">
        <f>IF(N171="sníž. přenesená",J171,0)</f>
        <v>0</v>
      </c>
      <c r="BI171" s="146">
        <f>IF(N171="nulová",J171,0)</f>
        <v>0</v>
      </c>
      <c r="BJ171" s="18" t="s">
        <v>90</v>
      </c>
      <c r="BK171" s="146">
        <f>ROUND(I171*H171,2)</f>
        <v>0</v>
      </c>
      <c r="BL171" s="18" t="s">
        <v>454</v>
      </c>
      <c r="BM171" s="145" t="s">
        <v>7384</v>
      </c>
    </row>
    <row r="172" spans="2:65" s="13" customFormat="1" ht="11.25">
      <c r="B172" s="158"/>
      <c r="D172" s="152" t="s">
        <v>368</v>
      </c>
      <c r="E172" s="159" t="s">
        <v>19</v>
      </c>
      <c r="F172" s="160" t="s">
        <v>4828</v>
      </c>
      <c r="H172" s="161">
        <v>2</v>
      </c>
      <c r="I172" s="162"/>
      <c r="L172" s="158"/>
      <c r="M172" s="163"/>
      <c r="T172" s="164"/>
      <c r="AT172" s="159" t="s">
        <v>368</v>
      </c>
      <c r="AU172" s="159" t="s">
        <v>90</v>
      </c>
      <c r="AV172" s="13" t="s">
        <v>90</v>
      </c>
      <c r="AW172" s="13" t="s">
        <v>36</v>
      </c>
      <c r="AX172" s="13" t="s">
        <v>84</v>
      </c>
      <c r="AY172" s="159" t="s">
        <v>358</v>
      </c>
    </row>
    <row r="173" spans="2:65" s="1" customFormat="1" ht="24.2" customHeight="1">
      <c r="B173" s="33"/>
      <c r="C173" s="179" t="s">
        <v>605</v>
      </c>
      <c r="D173" s="179" t="s">
        <v>440</v>
      </c>
      <c r="E173" s="180" t="s">
        <v>7385</v>
      </c>
      <c r="F173" s="181" t="s">
        <v>7386</v>
      </c>
      <c r="G173" s="182" t="s">
        <v>504</v>
      </c>
      <c r="H173" s="183">
        <v>1</v>
      </c>
      <c r="I173" s="184"/>
      <c r="J173" s="185">
        <f>ROUND(I173*H173,2)</f>
        <v>0</v>
      </c>
      <c r="K173" s="181" t="s">
        <v>4749</v>
      </c>
      <c r="L173" s="186"/>
      <c r="M173" s="187" t="s">
        <v>19</v>
      </c>
      <c r="N173" s="188" t="s">
        <v>49</v>
      </c>
      <c r="P173" s="143">
        <f>O173*H173</f>
        <v>0</v>
      </c>
      <c r="Q173" s="143">
        <v>1.8599999999999998E-2</v>
      </c>
      <c r="R173" s="143">
        <f>Q173*H173</f>
        <v>1.8599999999999998E-2</v>
      </c>
      <c r="S173" s="143">
        <v>0</v>
      </c>
      <c r="T173" s="144">
        <f>S173*H173</f>
        <v>0</v>
      </c>
      <c r="AR173" s="145" t="s">
        <v>558</v>
      </c>
      <c r="AT173" s="145" t="s">
        <v>440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7387</v>
      </c>
    </row>
    <row r="174" spans="2:65" s="13" customFormat="1" ht="11.25">
      <c r="B174" s="158"/>
      <c r="D174" s="152" t="s">
        <v>368</v>
      </c>
      <c r="E174" s="159" t="s">
        <v>19</v>
      </c>
      <c r="F174" s="160" t="s">
        <v>4809</v>
      </c>
      <c r="H174" s="161">
        <v>1</v>
      </c>
      <c r="I174" s="162"/>
      <c r="L174" s="158"/>
      <c r="M174" s="163"/>
      <c r="T174" s="164"/>
      <c r="AT174" s="159" t="s">
        <v>368</v>
      </c>
      <c r="AU174" s="159" t="s">
        <v>90</v>
      </c>
      <c r="AV174" s="13" t="s">
        <v>90</v>
      </c>
      <c r="AW174" s="13" t="s">
        <v>36</v>
      </c>
      <c r="AX174" s="13" t="s">
        <v>84</v>
      </c>
      <c r="AY174" s="159" t="s">
        <v>358</v>
      </c>
    </row>
    <row r="175" spans="2:65" s="1" customFormat="1" ht="24.2" customHeight="1">
      <c r="B175" s="33"/>
      <c r="C175" s="179" t="s">
        <v>612</v>
      </c>
      <c r="D175" s="179" t="s">
        <v>440</v>
      </c>
      <c r="E175" s="180" t="s">
        <v>7388</v>
      </c>
      <c r="F175" s="181" t="s">
        <v>7389</v>
      </c>
      <c r="G175" s="182" t="s">
        <v>504</v>
      </c>
      <c r="H175" s="183">
        <v>1</v>
      </c>
      <c r="I175" s="184"/>
      <c r="J175" s="185">
        <f>ROUND(I175*H175,2)</f>
        <v>0</v>
      </c>
      <c r="K175" s="181" t="s">
        <v>4749</v>
      </c>
      <c r="L175" s="186"/>
      <c r="M175" s="187" t="s">
        <v>19</v>
      </c>
      <c r="N175" s="188" t="s">
        <v>49</v>
      </c>
      <c r="P175" s="143">
        <f>O175*H175</f>
        <v>0</v>
      </c>
      <c r="Q175" s="143">
        <v>1.8599999999999998E-2</v>
      </c>
      <c r="R175" s="143">
        <f>Q175*H175</f>
        <v>1.8599999999999998E-2</v>
      </c>
      <c r="S175" s="143">
        <v>0</v>
      </c>
      <c r="T175" s="144">
        <f>S175*H175</f>
        <v>0</v>
      </c>
      <c r="AR175" s="145" t="s">
        <v>558</v>
      </c>
      <c r="AT175" s="145" t="s">
        <v>440</v>
      </c>
      <c r="AU175" s="145" t="s">
        <v>90</v>
      </c>
      <c r="AY175" s="18" t="s">
        <v>358</v>
      </c>
      <c r="BE175" s="146">
        <f>IF(N175="základní",J175,0)</f>
        <v>0</v>
      </c>
      <c r="BF175" s="146">
        <f>IF(N175="snížená",J175,0)</f>
        <v>0</v>
      </c>
      <c r="BG175" s="146">
        <f>IF(N175="zákl. přenesená",J175,0)</f>
        <v>0</v>
      </c>
      <c r="BH175" s="146">
        <f>IF(N175="sníž. přenesená",J175,0)</f>
        <v>0</v>
      </c>
      <c r="BI175" s="146">
        <f>IF(N175="nulová",J175,0)</f>
        <v>0</v>
      </c>
      <c r="BJ175" s="18" t="s">
        <v>90</v>
      </c>
      <c r="BK175" s="146">
        <f>ROUND(I175*H175,2)</f>
        <v>0</v>
      </c>
      <c r="BL175" s="18" t="s">
        <v>454</v>
      </c>
      <c r="BM175" s="145" t="s">
        <v>7390</v>
      </c>
    </row>
    <row r="176" spans="2:65" s="13" customFormat="1" ht="11.25">
      <c r="B176" s="158"/>
      <c r="D176" s="152" t="s">
        <v>368</v>
      </c>
      <c r="E176" s="159" t="s">
        <v>19</v>
      </c>
      <c r="F176" s="160" t="s">
        <v>4809</v>
      </c>
      <c r="H176" s="161">
        <v>1</v>
      </c>
      <c r="I176" s="162"/>
      <c r="L176" s="158"/>
      <c r="M176" s="163"/>
      <c r="T176" s="164"/>
      <c r="AT176" s="159" t="s">
        <v>368</v>
      </c>
      <c r="AU176" s="159" t="s">
        <v>90</v>
      </c>
      <c r="AV176" s="13" t="s">
        <v>90</v>
      </c>
      <c r="AW176" s="13" t="s">
        <v>36</v>
      </c>
      <c r="AX176" s="13" t="s">
        <v>84</v>
      </c>
      <c r="AY176" s="159" t="s">
        <v>358</v>
      </c>
    </row>
    <row r="177" spans="2:65" s="1" customFormat="1" ht="24.2" customHeight="1">
      <c r="B177" s="33"/>
      <c r="C177" s="134" t="s">
        <v>621</v>
      </c>
      <c r="D177" s="134" t="s">
        <v>360</v>
      </c>
      <c r="E177" s="135" t="s">
        <v>7391</v>
      </c>
      <c r="F177" s="136" t="s">
        <v>7392</v>
      </c>
      <c r="G177" s="137" t="s">
        <v>504</v>
      </c>
      <c r="H177" s="138">
        <v>4</v>
      </c>
      <c r="I177" s="139"/>
      <c r="J177" s="140">
        <f>ROUND(I177*H177,2)</f>
        <v>0</v>
      </c>
      <c r="K177" s="136" t="s">
        <v>4749</v>
      </c>
      <c r="L177" s="33"/>
      <c r="M177" s="141" t="s">
        <v>19</v>
      </c>
      <c r="N177" s="142" t="s">
        <v>49</v>
      </c>
      <c r="P177" s="143">
        <f>O177*H177</f>
        <v>0</v>
      </c>
      <c r="Q177" s="143">
        <v>0</v>
      </c>
      <c r="R177" s="143">
        <f>Q177*H177</f>
        <v>0</v>
      </c>
      <c r="S177" s="143">
        <v>0</v>
      </c>
      <c r="T177" s="144">
        <f>S177*H177</f>
        <v>0</v>
      </c>
      <c r="AR177" s="145" t="s">
        <v>454</v>
      </c>
      <c r="AT177" s="145" t="s">
        <v>360</v>
      </c>
      <c r="AU177" s="145" t="s">
        <v>90</v>
      </c>
      <c r="AY177" s="18" t="s">
        <v>358</v>
      </c>
      <c r="BE177" s="146">
        <f>IF(N177="základní",J177,0)</f>
        <v>0</v>
      </c>
      <c r="BF177" s="146">
        <f>IF(N177="snížená",J177,0)</f>
        <v>0</v>
      </c>
      <c r="BG177" s="146">
        <f>IF(N177="zákl. přenesená",J177,0)</f>
        <v>0</v>
      </c>
      <c r="BH177" s="146">
        <f>IF(N177="sníž. přenesená",J177,0)</f>
        <v>0</v>
      </c>
      <c r="BI177" s="146">
        <f>IF(N177="nulová",J177,0)</f>
        <v>0</v>
      </c>
      <c r="BJ177" s="18" t="s">
        <v>90</v>
      </c>
      <c r="BK177" s="146">
        <f>ROUND(I177*H177,2)</f>
        <v>0</v>
      </c>
      <c r="BL177" s="18" t="s">
        <v>454</v>
      </c>
      <c r="BM177" s="145" t="s">
        <v>7393</v>
      </c>
    </row>
    <row r="178" spans="2:65" s="1" customFormat="1" ht="16.5" customHeight="1">
      <c r="B178" s="33"/>
      <c r="C178" s="179" t="s">
        <v>627</v>
      </c>
      <c r="D178" s="179" t="s">
        <v>440</v>
      </c>
      <c r="E178" s="180" t="s">
        <v>7394</v>
      </c>
      <c r="F178" s="181" t="s">
        <v>7395</v>
      </c>
      <c r="G178" s="182" t="s">
        <v>504</v>
      </c>
      <c r="H178" s="183">
        <v>4</v>
      </c>
      <c r="I178" s="184"/>
      <c r="J178" s="185">
        <f>ROUND(I178*H178,2)</f>
        <v>0</v>
      </c>
      <c r="K178" s="181" t="s">
        <v>4749</v>
      </c>
      <c r="L178" s="186"/>
      <c r="M178" s="187" t="s">
        <v>19</v>
      </c>
      <c r="N178" s="188" t="s">
        <v>49</v>
      </c>
      <c r="P178" s="143">
        <f>O178*H178</f>
        <v>0</v>
      </c>
      <c r="Q178" s="143">
        <v>0</v>
      </c>
      <c r="R178" s="143">
        <f>Q178*H178</f>
        <v>0</v>
      </c>
      <c r="S178" s="143">
        <v>0</v>
      </c>
      <c r="T178" s="144">
        <f>S178*H178</f>
        <v>0</v>
      </c>
      <c r="AR178" s="145" t="s">
        <v>558</v>
      </c>
      <c r="AT178" s="145" t="s">
        <v>440</v>
      </c>
      <c r="AU178" s="145" t="s">
        <v>90</v>
      </c>
      <c r="AY178" s="18" t="s">
        <v>358</v>
      </c>
      <c r="BE178" s="146">
        <f>IF(N178="základní",J178,0)</f>
        <v>0</v>
      </c>
      <c r="BF178" s="146">
        <f>IF(N178="snížená",J178,0)</f>
        <v>0</v>
      </c>
      <c r="BG178" s="146">
        <f>IF(N178="zákl. přenesená",J178,0)</f>
        <v>0</v>
      </c>
      <c r="BH178" s="146">
        <f>IF(N178="sníž. přenesená",J178,0)</f>
        <v>0</v>
      </c>
      <c r="BI178" s="146">
        <f>IF(N178="nulová",J178,0)</f>
        <v>0</v>
      </c>
      <c r="BJ178" s="18" t="s">
        <v>90</v>
      </c>
      <c r="BK178" s="146">
        <f>ROUND(I178*H178,2)</f>
        <v>0</v>
      </c>
      <c r="BL178" s="18" t="s">
        <v>454</v>
      </c>
      <c r="BM178" s="145" t="s">
        <v>7396</v>
      </c>
    </row>
    <row r="179" spans="2:65" s="13" customFormat="1" ht="11.25">
      <c r="B179" s="158"/>
      <c r="D179" s="152" t="s">
        <v>368</v>
      </c>
      <c r="E179" s="159" t="s">
        <v>19</v>
      </c>
      <c r="F179" s="160" t="s">
        <v>4904</v>
      </c>
      <c r="H179" s="161">
        <v>4</v>
      </c>
      <c r="I179" s="162"/>
      <c r="L179" s="158"/>
      <c r="M179" s="163"/>
      <c r="T179" s="164"/>
      <c r="AT179" s="159" t="s">
        <v>368</v>
      </c>
      <c r="AU179" s="159" t="s">
        <v>90</v>
      </c>
      <c r="AV179" s="13" t="s">
        <v>90</v>
      </c>
      <c r="AW179" s="13" t="s">
        <v>36</v>
      </c>
      <c r="AX179" s="13" t="s">
        <v>84</v>
      </c>
      <c r="AY179" s="159" t="s">
        <v>358</v>
      </c>
    </row>
    <row r="180" spans="2:65" s="1" customFormat="1" ht="24.2" customHeight="1">
      <c r="B180" s="33"/>
      <c r="C180" s="134" t="s">
        <v>633</v>
      </c>
      <c r="D180" s="134" t="s">
        <v>360</v>
      </c>
      <c r="E180" s="135" t="s">
        <v>7397</v>
      </c>
      <c r="F180" s="136" t="s">
        <v>7398</v>
      </c>
      <c r="G180" s="137" t="s">
        <v>504</v>
      </c>
      <c r="H180" s="138">
        <v>6</v>
      </c>
      <c r="I180" s="139"/>
      <c r="J180" s="140">
        <f>ROUND(I180*H180,2)</f>
        <v>0</v>
      </c>
      <c r="K180" s="136" t="s">
        <v>4749</v>
      </c>
      <c r="L180" s="33"/>
      <c r="M180" s="141" t="s">
        <v>19</v>
      </c>
      <c r="N180" s="142" t="s">
        <v>49</v>
      </c>
      <c r="P180" s="143">
        <f>O180*H180</f>
        <v>0</v>
      </c>
      <c r="Q180" s="143">
        <v>0</v>
      </c>
      <c r="R180" s="143">
        <f>Q180*H180</f>
        <v>0</v>
      </c>
      <c r="S180" s="143">
        <v>0</v>
      </c>
      <c r="T180" s="144">
        <f>S180*H180</f>
        <v>0</v>
      </c>
      <c r="AR180" s="145" t="s">
        <v>454</v>
      </c>
      <c r="AT180" s="145" t="s">
        <v>360</v>
      </c>
      <c r="AU180" s="145" t="s">
        <v>90</v>
      </c>
      <c r="AY180" s="18" t="s">
        <v>358</v>
      </c>
      <c r="BE180" s="146">
        <f>IF(N180="základní",J180,0)</f>
        <v>0</v>
      </c>
      <c r="BF180" s="146">
        <f>IF(N180="snížená",J180,0)</f>
        <v>0</v>
      </c>
      <c r="BG180" s="146">
        <f>IF(N180="zákl. přenesená",J180,0)</f>
        <v>0</v>
      </c>
      <c r="BH180" s="146">
        <f>IF(N180="sníž. přenesená",J180,0)</f>
        <v>0</v>
      </c>
      <c r="BI180" s="146">
        <f>IF(N180="nulová",J180,0)</f>
        <v>0</v>
      </c>
      <c r="BJ180" s="18" t="s">
        <v>90</v>
      </c>
      <c r="BK180" s="146">
        <f>ROUND(I180*H180,2)</f>
        <v>0</v>
      </c>
      <c r="BL180" s="18" t="s">
        <v>454</v>
      </c>
      <c r="BM180" s="145" t="s">
        <v>7399</v>
      </c>
    </row>
    <row r="181" spans="2:65" s="1" customFormat="1" ht="16.5" customHeight="1">
      <c r="B181" s="33"/>
      <c r="C181" s="179" t="s">
        <v>640</v>
      </c>
      <c r="D181" s="179" t="s">
        <v>440</v>
      </c>
      <c r="E181" s="180" t="s">
        <v>7400</v>
      </c>
      <c r="F181" s="181" t="s">
        <v>7401</v>
      </c>
      <c r="G181" s="182" t="s">
        <v>504</v>
      </c>
      <c r="H181" s="183">
        <v>6</v>
      </c>
      <c r="I181" s="184"/>
      <c r="J181" s="185">
        <f>ROUND(I181*H181,2)</f>
        <v>0</v>
      </c>
      <c r="K181" s="181" t="s">
        <v>4749</v>
      </c>
      <c r="L181" s="186"/>
      <c r="M181" s="187" t="s">
        <v>19</v>
      </c>
      <c r="N181" s="188" t="s">
        <v>49</v>
      </c>
      <c r="P181" s="143">
        <f>O181*H181</f>
        <v>0</v>
      </c>
      <c r="Q181" s="143">
        <v>0</v>
      </c>
      <c r="R181" s="143">
        <f>Q181*H181</f>
        <v>0</v>
      </c>
      <c r="S181" s="143">
        <v>0</v>
      </c>
      <c r="T181" s="144">
        <f>S181*H181</f>
        <v>0</v>
      </c>
      <c r="AR181" s="145" t="s">
        <v>558</v>
      </c>
      <c r="AT181" s="145" t="s">
        <v>440</v>
      </c>
      <c r="AU181" s="145" t="s">
        <v>90</v>
      </c>
      <c r="AY181" s="18" t="s">
        <v>358</v>
      </c>
      <c r="BE181" s="146">
        <f>IF(N181="základní",J181,0)</f>
        <v>0</v>
      </c>
      <c r="BF181" s="146">
        <f>IF(N181="snížená",J181,0)</f>
        <v>0</v>
      </c>
      <c r="BG181" s="146">
        <f>IF(N181="zákl. přenesená",J181,0)</f>
        <v>0</v>
      </c>
      <c r="BH181" s="146">
        <f>IF(N181="sníž. přenesená",J181,0)</f>
        <v>0</v>
      </c>
      <c r="BI181" s="146">
        <f>IF(N181="nulová",J181,0)</f>
        <v>0</v>
      </c>
      <c r="BJ181" s="18" t="s">
        <v>90</v>
      </c>
      <c r="BK181" s="146">
        <f>ROUND(I181*H181,2)</f>
        <v>0</v>
      </c>
      <c r="BL181" s="18" t="s">
        <v>454</v>
      </c>
      <c r="BM181" s="145" t="s">
        <v>7402</v>
      </c>
    </row>
    <row r="182" spans="2:65" s="13" customFormat="1" ht="11.25">
      <c r="B182" s="158"/>
      <c r="D182" s="152" t="s">
        <v>368</v>
      </c>
      <c r="E182" s="159" t="s">
        <v>19</v>
      </c>
      <c r="F182" s="160" t="s">
        <v>7403</v>
      </c>
      <c r="H182" s="161">
        <v>6</v>
      </c>
      <c r="I182" s="162"/>
      <c r="L182" s="158"/>
      <c r="M182" s="163"/>
      <c r="T182" s="164"/>
      <c r="AT182" s="159" t="s">
        <v>368</v>
      </c>
      <c r="AU182" s="159" t="s">
        <v>90</v>
      </c>
      <c r="AV182" s="13" t="s">
        <v>90</v>
      </c>
      <c r="AW182" s="13" t="s">
        <v>36</v>
      </c>
      <c r="AX182" s="13" t="s">
        <v>84</v>
      </c>
      <c r="AY182" s="159" t="s">
        <v>358</v>
      </c>
    </row>
    <row r="183" spans="2:65" s="1" customFormat="1" ht="33" customHeight="1">
      <c r="B183" s="33"/>
      <c r="C183" s="134" t="s">
        <v>646</v>
      </c>
      <c r="D183" s="134" t="s">
        <v>360</v>
      </c>
      <c r="E183" s="135" t="s">
        <v>4953</v>
      </c>
      <c r="F183" s="136" t="s">
        <v>4954</v>
      </c>
      <c r="G183" s="137" t="s">
        <v>235</v>
      </c>
      <c r="H183" s="138">
        <v>104.4</v>
      </c>
      <c r="I183" s="139"/>
      <c r="J183" s="140">
        <f>ROUND(I183*H183,2)</f>
        <v>0</v>
      </c>
      <c r="K183" s="136" t="s">
        <v>402</v>
      </c>
      <c r="L183" s="33"/>
      <c r="M183" s="141" t="s">
        <v>19</v>
      </c>
      <c r="N183" s="142" t="s">
        <v>49</v>
      </c>
      <c r="P183" s="143">
        <f>O183*H183</f>
        <v>0</v>
      </c>
      <c r="Q183" s="143">
        <v>0</v>
      </c>
      <c r="R183" s="143">
        <f>Q183*H183</f>
        <v>0</v>
      </c>
      <c r="S183" s="143">
        <v>0</v>
      </c>
      <c r="T183" s="144">
        <f>S183*H183</f>
        <v>0</v>
      </c>
      <c r="AR183" s="145" t="s">
        <v>454</v>
      </c>
      <c r="AT183" s="145" t="s">
        <v>360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454</v>
      </c>
      <c r="BM183" s="145" t="s">
        <v>7404</v>
      </c>
    </row>
    <row r="184" spans="2:65" s="1" customFormat="1" ht="11.25">
      <c r="B184" s="33"/>
      <c r="D184" s="147" t="s">
        <v>366</v>
      </c>
      <c r="F184" s="148" t="s">
        <v>4956</v>
      </c>
      <c r="I184" s="149"/>
      <c r="L184" s="33"/>
      <c r="M184" s="150"/>
      <c r="T184" s="54"/>
      <c r="AT184" s="18" t="s">
        <v>366</v>
      </c>
      <c r="AU184" s="18" t="s">
        <v>90</v>
      </c>
    </row>
    <row r="185" spans="2:65" s="13" customFormat="1" ht="11.25">
      <c r="B185" s="158"/>
      <c r="D185" s="152" t="s">
        <v>368</v>
      </c>
      <c r="E185" s="159" t="s">
        <v>19</v>
      </c>
      <c r="F185" s="160" t="s">
        <v>7405</v>
      </c>
      <c r="H185" s="161">
        <v>26</v>
      </c>
      <c r="I185" s="162"/>
      <c r="L185" s="158"/>
      <c r="M185" s="163"/>
      <c r="T185" s="164"/>
      <c r="AT185" s="159" t="s">
        <v>368</v>
      </c>
      <c r="AU185" s="159" t="s">
        <v>90</v>
      </c>
      <c r="AV185" s="13" t="s">
        <v>90</v>
      </c>
      <c r="AW185" s="13" t="s">
        <v>36</v>
      </c>
      <c r="AX185" s="13" t="s">
        <v>77</v>
      </c>
      <c r="AY185" s="159" t="s">
        <v>358</v>
      </c>
    </row>
    <row r="186" spans="2:65" s="13" customFormat="1" ht="11.25">
      <c r="B186" s="158"/>
      <c r="D186" s="152" t="s">
        <v>368</v>
      </c>
      <c r="E186" s="159" t="s">
        <v>19</v>
      </c>
      <c r="F186" s="160" t="s">
        <v>7406</v>
      </c>
      <c r="H186" s="161">
        <v>61</v>
      </c>
      <c r="I186" s="162"/>
      <c r="L186" s="158"/>
      <c r="M186" s="163"/>
      <c r="T186" s="164"/>
      <c r="AT186" s="159" t="s">
        <v>368</v>
      </c>
      <c r="AU186" s="159" t="s">
        <v>90</v>
      </c>
      <c r="AV186" s="13" t="s">
        <v>90</v>
      </c>
      <c r="AW186" s="13" t="s">
        <v>36</v>
      </c>
      <c r="AX186" s="13" t="s">
        <v>77</v>
      </c>
      <c r="AY186" s="159" t="s">
        <v>358</v>
      </c>
    </row>
    <row r="187" spans="2:65" s="14" customFormat="1" ht="11.25">
      <c r="B187" s="165"/>
      <c r="D187" s="152" t="s">
        <v>368</v>
      </c>
      <c r="E187" s="166" t="s">
        <v>19</v>
      </c>
      <c r="F187" s="167" t="s">
        <v>371</v>
      </c>
      <c r="H187" s="168">
        <v>87</v>
      </c>
      <c r="I187" s="169"/>
      <c r="L187" s="165"/>
      <c r="M187" s="170"/>
      <c r="T187" s="171"/>
      <c r="AT187" s="166" t="s">
        <v>368</v>
      </c>
      <c r="AU187" s="166" t="s">
        <v>90</v>
      </c>
      <c r="AV187" s="14" t="s">
        <v>364</v>
      </c>
      <c r="AW187" s="14" t="s">
        <v>36</v>
      </c>
      <c r="AX187" s="14" t="s">
        <v>77</v>
      </c>
      <c r="AY187" s="166" t="s">
        <v>358</v>
      </c>
    </row>
    <row r="188" spans="2:65" s="13" customFormat="1" ht="11.25">
      <c r="B188" s="158"/>
      <c r="D188" s="152" t="s">
        <v>368</v>
      </c>
      <c r="E188" s="159" t="s">
        <v>19</v>
      </c>
      <c r="F188" s="160" t="s">
        <v>7407</v>
      </c>
      <c r="H188" s="161">
        <v>104.4</v>
      </c>
      <c r="I188" s="162"/>
      <c r="L188" s="158"/>
      <c r="M188" s="163"/>
      <c r="T188" s="164"/>
      <c r="AT188" s="159" t="s">
        <v>368</v>
      </c>
      <c r="AU188" s="159" t="s">
        <v>90</v>
      </c>
      <c r="AV188" s="13" t="s">
        <v>90</v>
      </c>
      <c r="AW188" s="13" t="s">
        <v>36</v>
      </c>
      <c r="AX188" s="13" t="s">
        <v>84</v>
      </c>
      <c r="AY188" s="159" t="s">
        <v>358</v>
      </c>
    </row>
    <row r="189" spans="2:65" s="1" customFormat="1" ht="24.2" customHeight="1">
      <c r="B189" s="33"/>
      <c r="C189" s="179" t="s">
        <v>653</v>
      </c>
      <c r="D189" s="179" t="s">
        <v>440</v>
      </c>
      <c r="E189" s="180" t="s">
        <v>4959</v>
      </c>
      <c r="F189" s="181" t="s">
        <v>4960</v>
      </c>
      <c r="G189" s="182" t="s">
        <v>504</v>
      </c>
      <c r="H189" s="183">
        <v>3</v>
      </c>
      <c r="I189" s="184"/>
      <c r="J189" s="185">
        <f>ROUND(I189*H189,2)</f>
        <v>0</v>
      </c>
      <c r="K189" s="181" t="s">
        <v>402</v>
      </c>
      <c r="L189" s="186"/>
      <c r="M189" s="187" t="s">
        <v>19</v>
      </c>
      <c r="N189" s="188" t="s">
        <v>49</v>
      </c>
      <c r="P189" s="143">
        <f>O189*H189</f>
        <v>0</v>
      </c>
      <c r="Q189" s="143">
        <v>5.3E-3</v>
      </c>
      <c r="R189" s="143">
        <f>Q189*H189</f>
        <v>1.5900000000000001E-2</v>
      </c>
      <c r="S189" s="143">
        <v>0</v>
      </c>
      <c r="T189" s="144">
        <f>S189*H189</f>
        <v>0</v>
      </c>
      <c r="AR189" s="145" t="s">
        <v>558</v>
      </c>
      <c r="AT189" s="145" t="s">
        <v>440</v>
      </c>
      <c r="AU189" s="145" t="s">
        <v>90</v>
      </c>
      <c r="AY189" s="18" t="s">
        <v>358</v>
      </c>
      <c r="BE189" s="146">
        <f>IF(N189="základní",J189,0)</f>
        <v>0</v>
      </c>
      <c r="BF189" s="146">
        <f>IF(N189="snížená",J189,0)</f>
        <v>0</v>
      </c>
      <c r="BG189" s="146">
        <f>IF(N189="zákl. přenesená",J189,0)</f>
        <v>0</v>
      </c>
      <c r="BH189" s="146">
        <f>IF(N189="sníž. přenesená",J189,0)</f>
        <v>0</v>
      </c>
      <c r="BI189" s="146">
        <f>IF(N189="nulová",J189,0)</f>
        <v>0</v>
      </c>
      <c r="BJ189" s="18" t="s">
        <v>90</v>
      </c>
      <c r="BK189" s="146">
        <f>ROUND(I189*H189,2)</f>
        <v>0</v>
      </c>
      <c r="BL189" s="18" t="s">
        <v>454</v>
      </c>
      <c r="BM189" s="145" t="s">
        <v>7408</v>
      </c>
    </row>
    <row r="190" spans="2:65" s="1" customFormat="1" ht="24.2" customHeight="1">
      <c r="B190" s="33"/>
      <c r="C190" s="179" t="s">
        <v>660</v>
      </c>
      <c r="D190" s="179" t="s">
        <v>440</v>
      </c>
      <c r="E190" s="180" t="s">
        <v>4962</v>
      </c>
      <c r="F190" s="181" t="s">
        <v>4963</v>
      </c>
      <c r="G190" s="182" t="s">
        <v>504</v>
      </c>
      <c r="H190" s="183">
        <v>7</v>
      </c>
      <c r="I190" s="184"/>
      <c r="J190" s="185">
        <f>ROUND(I190*H190,2)</f>
        <v>0</v>
      </c>
      <c r="K190" s="181" t="s">
        <v>402</v>
      </c>
      <c r="L190" s="186"/>
      <c r="M190" s="187" t="s">
        <v>19</v>
      </c>
      <c r="N190" s="188" t="s">
        <v>49</v>
      </c>
      <c r="P190" s="143">
        <f>O190*H190</f>
        <v>0</v>
      </c>
      <c r="Q190" s="143">
        <v>7.7999999999999996E-3</v>
      </c>
      <c r="R190" s="143">
        <f>Q190*H190</f>
        <v>5.4599999999999996E-2</v>
      </c>
      <c r="S190" s="143">
        <v>0</v>
      </c>
      <c r="T190" s="144">
        <f>S190*H190</f>
        <v>0</v>
      </c>
      <c r="AR190" s="145" t="s">
        <v>558</v>
      </c>
      <c r="AT190" s="145" t="s">
        <v>440</v>
      </c>
      <c r="AU190" s="145" t="s">
        <v>90</v>
      </c>
      <c r="AY190" s="18" t="s">
        <v>358</v>
      </c>
      <c r="BE190" s="146">
        <f>IF(N190="základní",J190,0)</f>
        <v>0</v>
      </c>
      <c r="BF190" s="146">
        <f>IF(N190="snížená",J190,0)</f>
        <v>0</v>
      </c>
      <c r="BG190" s="146">
        <f>IF(N190="zákl. přenesená",J190,0)</f>
        <v>0</v>
      </c>
      <c r="BH190" s="146">
        <f>IF(N190="sníž. přenesená",J190,0)</f>
        <v>0</v>
      </c>
      <c r="BI190" s="146">
        <f>IF(N190="nulová",J190,0)</f>
        <v>0</v>
      </c>
      <c r="BJ190" s="18" t="s">
        <v>90</v>
      </c>
      <c r="BK190" s="146">
        <f>ROUND(I190*H190,2)</f>
        <v>0</v>
      </c>
      <c r="BL190" s="18" t="s">
        <v>454</v>
      </c>
      <c r="BM190" s="145" t="s">
        <v>7409</v>
      </c>
    </row>
    <row r="191" spans="2:65" s="13" customFormat="1" ht="11.25">
      <c r="B191" s="158"/>
      <c r="D191" s="152" t="s">
        <v>368</v>
      </c>
      <c r="E191" s="159" t="s">
        <v>19</v>
      </c>
      <c r="F191" s="160" t="s">
        <v>7410</v>
      </c>
      <c r="H191" s="161">
        <v>7</v>
      </c>
      <c r="I191" s="162"/>
      <c r="L191" s="158"/>
      <c r="M191" s="163"/>
      <c r="T191" s="164"/>
      <c r="AT191" s="159" t="s">
        <v>368</v>
      </c>
      <c r="AU191" s="159" t="s">
        <v>90</v>
      </c>
      <c r="AV191" s="13" t="s">
        <v>90</v>
      </c>
      <c r="AW191" s="13" t="s">
        <v>36</v>
      </c>
      <c r="AX191" s="13" t="s">
        <v>84</v>
      </c>
      <c r="AY191" s="159" t="s">
        <v>358</v>
      </c>
    </row>
    <row r="192" spans="2:65" s="1" customFormat="1" ht="37.9" customHeight="1">
      <c r="B192" s="33"/>
      <c r="C192" s="134" t="s">
        <v>666</v>
      </c>
      <c r="D192" s="134" t="s">
        <v>360</v>
      </c>
      <c r="E192" s="135" t="s">
        <v>4965</v>
      </c>
      <c r="F192" s="136" t="s">
        <v>4966</v>
      </c>
      <c r="G192" s="137" t="s">
        <v>235</v>
      </c>
      <c r="H192" s="138">
        <v>67.599999999999994</v>
      </c>
      <c r="I192" s="139"/>
      <c r="J192" s="140">
        <f>ROUND(I192*H192,2)</f>
        <v>0</v>
      </c>
      <c r="K192" s="136" t="s">
        <v>402</v>
      </c>
      <c r="L192" s="33"/>
      <c r="M192" s="141" t="s">
        <v>19</v>
      </c>
      <c r="N192" s="142" t="s">
        <v>49</v>
      </c>
      <c r="P192" s="143">
        <f>O192*H192</f>
        <v>0</v>
      </c>
      <c r="Q192" s="143">
        <v>3.4399999999999999E-3</v>
      </c>
      <c r="R192" s="143">
        <f>Q192*H192</f>
        <v>0.23254399999999997</v>
      </c>
      <c r="S192" s="143">
        <v>0</v>
      </c>
      <c r="T192" s="144">
        <f>S192*H192</f>
        <v>0</v>
      </c>
      <c r="AR192" s="145" t="s">
        <v>454</v>
      </c>
      <c r="AT192" s="145" t="s">
        <v>360</v>
      </c>
      <c r="AU192" s="145" t="s">
        <v>90</v>
      </c>
      <c r="AY192" s="18" t="s">
        <v>358</v>
      </c>
      <c r="BE192" s="146">
        <f>IF(N192="základní",J192,0)</f>
        <v>0</v>
      </c>
      <c r="BF192" s="146">
        <f>IF(N192="snížená",J192,0)</f>
        <v>0</v>
      </c>
      <c r="BG192" s="146">
        <f>IF(N192="zákl. přenesená",J192,0)</f>
        <v>0</v>
      </c>
      <c r="BH192" s="146">
        <f>IF(N192="sníž. přenesená",J192,0)</f>
        <v>0</v>
      </c>
      <c r="BI192" s="146">
        <f>IF(N192="nulová",J192,0)</f>
        <v>0</v>
      </c>
      <c r="BJ192" s="18" t="s">
        <v>90</v>
      </c>
      <c r="BK192" s="146">
        <f>ROUND(I192*H192,2)</f>
        <v>0</v>
      </c>
      <c r="BL192" s="18" t="s">
        <v>454</v>
      </c>
      <c r="BM192" s="145" t="s">
        <v>7411</v>
      </c>
    </row>
    <row r="193" spans="2:65" s="1" customFormat="1" ht="11.25">
      <c r="B193" s="33"/>
      <c r="D193" s="147" t="s">
        <v>366</v>
      </c>
      <c r="F193" s="148" t="s">
        <v>4968</v>
      </c>
      <c r="I193" s="149"/>
      <c r="L193" s="33"/>
      <c r="M193" s="150"/>
      <c r="T193" s="54"/>
      <c r="AT193" s="18" t="s">
        <v>366</v>
      </c>
      <c r="AU193" s="18" t="s">
        <v>90</v>
      </c>
    </row>
    <row r="194" spans="2:65" s="13" customFormat="1" ht="22.5">
      <c r="B194" s="158"/>
      <c r="D194" s="152" t="s">
        <v>368</v>
      </c>
      <c r="E194" s="159" t="s">
        <v>19</v>
      </c>
      <c r="F194" s="160" t="s">
        <v>7412</v>
      </c>
      <c r="H194" s="161">
        <v>28</v>
      </c>
      <c r="I194" s="162"/>
      <c r="L194" s="158"/>
      <c r="M194" s="163"/>
      <c r="T194" s="164"/>
      <c r="AT194" s="159" t="s">
        <v>368</v>
      </c>
      <c r="AU194" s="159" t="s">
        <v>90</v>
      </c>
      <c r="AV194" s="13" t="s">
        <v>90</v>
      </c>
      <c r="AW194" s="13" t="s">
        <v>36</v>
      </c>
      <c r="AX194" s="13" t="s">
        <v>77</v>
      </c>
      <c r="AY194" s="159" t="s">
        <v>358</v>
      </c>
    </row>
    <row r="195" spans="2:65" s="13" customFormat="1" ht="22.5">
      <c r="B195" s="158"/>
      <c r="D195" s="152" t="s">
        <v>368</v>
      </c>
      <c r="E195" s="159" t="s">
        <v>19</v>
      </c>
      <c r="F195" s="160" t="s">
        <v>7413</v>
      </c>
      <c r="H195" s="161">
        <v>22</v>
      </c>
      <c r="I195" s="162"/>
      <c r="L195" s="158"/>
      <c r="M195" s="163"/>
      <c r="T195" s="164"/>
      <c r="AT195" s="159" t="s">
        <v>368</v>
      </c>
      <c r="AU195" s="159" t="s">
        <v>90</v>
      </c>
      <c r="AV195" s="13" t="s">
        <v>90</v>
      </c>
      <c r="AW195" s="13" t="s">
        <v>36</v>
      </c>
      <c r="AX195" s="13" t="s">
        <v>77</v>
      </c>
      <c r="AY195" s="159" t="s">
        <v>358</v>
      </c>
    </row>
    <row r="196" spans="2:65" s="13" customFormat="1" ht="22.5">
      <c r="B196" s="158"/>
      <c r="D196" s="152" t="s">
        <v>368</v>
      </c>
      <c r="E196" s="159" t="s">
        <v>19</v>
      </c>
      <c r="F196" s="160" t="s">
        <v>7414</v>
      </c>
      <c r="H196" s="161">
        <v>2</v>
      </c>
      <c r="I196" s="162"/>
      <c r="L196" s="158"/>
      <c r="M196" s="163"/>
      <c r="T196" s="164"/>
      <c r="AT196" s="159" t="s">
        <v>368</v>
      </c>
      <c r="AU196" s="159" t="s">
        <v>90</v>
      </c>
      <c r="AV196" s="13" t="s">
        <v>90</v>
      </c>
      <c r="AW196" s="13" t="s">
        <v>36</v>
      </c>
      <c r="AX196" s="13" t="s">
        <v>77</v>
      </c>
      <c r="AY196" s="159" t="s">
        <v>358</v>
      </c>
    </row>
    <row r="197" spans="2:65" s="14" customFormat="1" ht="11.25">
      <c r="B197" s="165"/>
      <c r="D197" s="152" t="s">
        <v>368</v>
      </c>
      <c r="E197" s="166" t="s">
        <v>19</v>
      </c>
      <c r="F197" s="167" t="s">
        <v>371</v>
      </c>
      <c r="H197" s="168">
        <v>52</v>
      </c>
      <c r="I197" s="169"/>
      <c r="L197" s="165"/>
      <c r="M197" s="170"/>
      <c r="T197" s="171"/>
      <c r="AT197" s="166" t="s">
        <v>368</v>
      </c>
      <c r="AU197" s="166" t="s">
        <v>90</v>
      </c>
      <c r="AV197" s="14" t="s">
        <v>364</v>
      </c>
      <c r="AW197" s="14" t="s">
        <v>36</v>
      </c>
      <c r="AX197" s="14" t="s">
        <v>77</v>
      </c>
      <c r="AY197" s="166" t="s">
        <v>358</v>
      </c>
    </row>
    <row r="198" spans="2:65" s="13" customFormat="1" ht="11.25">
      <c r="B198" s="158"/>
      <c r="D198" s="152" t="s">
        <v>368</v>
      </c>
      <c r="E198" s="159" t="s">
        <v>19</v>
      </c>
      <c r="F198" s="160" t="s">
        <v>7415</v>
      </c>
      <c r="H198" s="161">
        <v>67.599999999999994</v>
      </c>
      <c r="I198" s="162"/>
      <c r="L198" s="158"/>
      <c r="M198" s="163"/>
      <c r="T198" s="164"/>
      <c r="AT198" s="159" t="s">
        <v>368</v>
      </c>
      <c r="AU198" s="159" t="s">
        <v>90</v>
      </c>
      <c r="AV198" s="13" t="s">
        <v>90</v>
      </c>
      <c r="AW198" s="13" t="s">
        <v>36</v>
      </c>
      <c r="AX198" s="13" t="s">
        <v>84</v>
      </c>
      <c r="AY198" s="159" t="s">
        <v>358</v>
      </c>
    </row>
    <row r="199" spans="2:65" s="1" customFormat="1" ht="37.9" customHeight="1">
      <c r="B199" s="33"/>
      <c r="C199" s="134" t="s">
        <v>672</v>
      </c>
      <c r="D199" s="134" t="s">
        <v>360</v>
      </c>
      <c r="E199" s="135" t="s">
        <v>4974</v>
      </c>
      <c r="F199" s="136" t="s">
        <v>4975</v>
      </c>
      <c r="G199" s="137" t="s">
        <v>195</v>
      </c>
      <c r="H199" s="138">
        <v>117</v>
      </c>
      <c r="I199" s="139"/>
      <c r="J199" s="140">
        <f>ROUND(I199*H199,2)</f>
        <v>0</v>
      </c>
      <c r="K199" s="136" t="s">
        <v>4749</v>
      </c>
      <c r="L199" s="33"/>
      <c r="M199" s="141" t="s">
        <v>19</v>
      </c>
      <c r="N199" s="142" t="s">
        <v>49</v>
      </c>
      <c r="P199" s="143">
        <f>O199*H199</f>
        <v>0</v>
      </c>
      <c r="Q199" s="143">
        <v>1.336E-2</v>
      </c>
      <c r="R199" s="143">
        <f>Q199*H199</f>
        <v>1.5631200000000001</v>
      </c>
      <c r="S199" s="143">
        <v>0</v>
      </c>
      <c r="T199" s="144">
        <f>S199*H199</f>
        <v>0</v>
      </c>
      <c r="AR199" s="145" t="s">
        <v>3629</v>
      </c>
      <c r="AT199" s="145" t="s">
        <v>360</v>
      </c>
      <c r="AU199" s="145" t="s">
        <v>90</v>
      </c>
      <c r="AY199" s="18" t="s">
        <v>358</v>
      </c>
      <c r="BE199" s="146">
        <f>IF(N199="základní",J199,0)</f>
        <v>0</v>
      </c>
      <c r="BF199" s="146">
        <f>IF(N199="snížená",J199,0)</f>
        <v>0</v>
      </c>
      <c r="BG199" s="146">
        <f>IF(N199="zákl. přenesená",J199,0)</f>
        <v>0</v>
      </c>
      <c r="BH199" s="146">
        <f>IF(N199="sníž. přenesená",J199,0)</f>
        <v>0</v>
      </c>
      <c r="BI199" s="146">
        <f>IF(N199="nulová",J199,0)</f>
        <v>0</v>
      </c>
      <c r="BJ199" s="18" t="s">
        <v>90</v>
      </c>
      <c r="BK199" s="146">
        <f>ROUND(I199*H199,2)</f>
        <v>0</v>
      </c>
      <c r="BL199" s="18" t="s">
        <v>3629</v>
      </c>
      <c r="BM199" s="145" t="s">
        <v>7416</v>
      </c>
    </row>
    <row r="200" spans="2:65" s="13" customFormat="1" ht="22.5">
      <c r="B200" s="158"/>
      <c r="D200" s="152" t="s">
        <v>368</v>
      </c>
      <c r="E200" s="159" t="s">
        <v>19</v>
      </c>
      <c r="F200" s="160" t="s">
        <v>7417</v>
      </c>
      <c r="H200" s="161">
        <v>90</v>
      </c>
      <c r="I200" s="162"/>
      <c r="L200" s="158"/>
      <c r="M200" s="163"/>
      <c r="T200" s="164"/>
      <c r="AT200" s="159" t="s">
        <v>368</v>
      </c>
      <c r="AU200" s="159" t="s">
        <v>90</v>
      </c>
      <c r="AV200" s="13" t="s">
        <v>90</v>
      </c>
      <c r="AW200" s="13" t="s">
        <v>36</v>
      </c>
      <c r="AX200" s="13" t="s">
        <v>77</v>
      </c>
      <c r="AY200" s="159" t="s">
        <v>358</v>
      </c>
    </row>
    <row r="201" spans="2:65" s="13" customFormat="1" ht="11.25">
      <c r="B201" s="158"/>
      <c r="D201" s="152" t="s">
        <v>368</v>
      </c>
      <c r="E201" s="159" t="s">
        <v>19</v>
      </c>
      <c r="F201" s="160" t="s">
        <v>7418</v>
      </c>
      <c r="H201" s="161">
        <v>117</v>
      </c>
      <c r="I201" s="162"/>
      <c r="L201" s="158"/>
      <c r="M201" s="163"/>
      <c r="T201" s="164"/>
      <c r="AT201" s="159" t="s">
        <v>368</v>
      </c>
      <c r="AU201" s="159" t="s">
        <v>90</v>
      </c>
      <c r="AV201" s="13" t="s">
        <v>90</v>
      </c>
      <c r="AW201" s="13" t="s">
        <v>36</v>
      </c>
      <c r="AX201" s="13" t="s">
        <v>84</v>
      </c>
      <c r="AY201" s="159" t="s">
        <v>358</v>
      </c>
    </row>
    <row r="202" spans="2:65" s="11" customFormat="1" ht="22.9" customHeight="1">
      <c r="B202" s="122"/>
      <c r="D202" s="123" t="s">
        <v>76</v>
      </c>
      <c r="E202" s="132" t="s">
        <v>4979</v>
      </c>
      <c r="F202" s="132" t="s">
        <v>4980</v>
      </c>
      <c r="I202" s="125"/>
      <c r="J202" s="133">
        <f>BK202</f>
        <v>0</v>
      </c>
      <c r="L202" s="122"/>
      <c r="M202" s="127"/>
      <c r="P202" s="128">
        <f>SUM(P203:P214)</f>
        <v>0</v>
      </c>
      <c r="R202" s="128">
        <f>SUM(R203:R214)</f>
        <v>1.112E-2</v>
      </c>
      <c r="T202" s="129">
        <f>SUM(T203:T214)</f>
        <v>0</v>
      </c>
      <c r="AR202" s="123" t="s">
        <v>90</v>
      </c>
      <c r="AT202" s="130" t="s">
        <v>76</v>
      </c>
      <c r="AU202" s="130" t="s">
        <v>84</v>
      </c>
      <c r="AY202" s="123" t="s">
        <v>358</v>
      </c>
      <c r="BK202" s="131">
        <f>SUM(BK203:BK214)</f>
        <v>0</v>
      </c>
    </row>
    <row r="203" spans="2:65" s="1" customFormat="1" ht="37.9" customHeight="1">
      <c r="B203" s="33"/>
      <c r="C203" s="134" t="s">
        <v>678</v>
      </c>
      <c r="D203" s="134" t="s">
        <v>360</v>
      </c>
      <c r="E203" s="135" t="s">
        <v>4981</v>
      </c>
      <c r="F203" s="136" t="s">
        <v>4982</v>
      </c>
      <c r="G203" s="137" t="s">
        <v>504</v>
      </c>
      <c r="H203" s="138">
        <v>1</v>
      </c>
      <c r="I203" s="139"/>
      <c r="J203" s="140">
        <f>ROUND(I203*H203,2)</f>
        <v>0</v>
      </c>
      <c r="K203" s="136" t="s">
        <v>402</v>
      </c>
      <c r="L203" s="33"/>
      <c r="M203" s="141" t="s">
        <v>19</v>
      </c>
      <c r="N203" s="142" t="s">
        <v>49</v>
      </c>
      <c r="P203" s="143">
        <f>O203*H203</f>
        <v>0</v>
      </c>
      <c r="Q203" s="143">
        <v>0</v>
      </c>
      <c r="R203" s="143">
        <f>Q203*H203</f>
        <v>0</v>
      </c>
      <c r="S203" s="143">
        <v>0</v>
      </c>
      <c r="T203" s="144">
        <f>S203*H203</f>
        <v>0</v>
      </c>
      <c r="AR203" s="145" t="s">
        <v>454</v>
      </c>
      <c r="AT203" s="145" t="s">
        <v>360</v>
      </c>
      <c r="AU203" s="145" t="s">
        <v>90</v>
      </c>
      <c r="AY203" s="18" t="s">
        <v>358</v>
      </c>
      <c r="BE203" s="146">
        <f>IF(N203="základní",J203,0)</f>
        <v>0</v>
      </c>
      <c r="BF203" s="146">
        <f>IF(N203="snížená",J203,0)</f>
        <v>0</v>
      </c>
      <c r="BG203" s="146">
        <f>IF(N203="zákl. přenesená",J203,0)</f>
        <v>0</v>
      </c>
      <c r="BH203" s="146">
        <f>IF(N203="sníž. přenesená",J203,0)</f>
        <v>0</v>
      </c>
      <c r="BI203" s="146">
        <f>IF(N203="nulová",J203,0)</f>
        <v>0</v>
      </c>
      <c r="BJ203" s="18" t="s">
        <v>90</v>
      </c>
      <c r="BK203" s="146">
        <f>ROUND(I203*H203,2)</f>
        <v>0</v>
      </c>
      <c r="BL203" s="18" t="s">
        <v>454</v>
      </c>
      <c r="BM203" s="145" t="s">
        <v>7419</v>
      </c>
    </row>
    <row r="204" spans="2:65" s="1" customFormat="1" ht="11.25">
      <c r="B204" s="33"/>
      <c r="D204" s="147" t="s">
        <v>366</v>
      </c>
      <c r="F204" s="148" t="s">
        <v>4984</v>
      </c>
      <c r="I204" s="149"/>
      <c r="L204" s="33"/>
      <c r="M204" s="150"/>
      <c r="T204" s="54"/>
      <c r="AT204" s="18" t="s">
        <v>366</v>
      </c>
      <c r="AU204" s="18" t="s">
        <v>90</v>
      </c>
    </row>
    <row r="205" spans="2:65" s="1" customFormat="1" ht="16.5" customHeight="1">
      <c r="B205" s="33"/>
      <c r="C205" s="179" t="s">
        <v>697</v>
      </c>
      <c r="D205" s="179" t="s">
        <v>440</v>
      </c>
      <c r="E205" s="180" t="s">
        <v>4985</v>
      </c>
      <c r="F205" s="181" t="s">
        <v>4986</v>
      </c>
      <c r="G205" s="182" t="s">
        <v>504</v>
      </c>
      <c r="H205" s="183">
        <v>1</v>
      </c>
      <c r="I205" s="184"/>
      <c r="J205" s="185">
        <f>ROUND(I205*H205,2)</f>
        <v>0</v>
      </c>
      <c r="K205" s="181" t="s">
        <v>4749</v>
      </c>
      <c r="L205" s="186"/>
      <c r="M205" s="187" t="s">
        <v>19</v>
      </c>
      <c r="N205" s="188" t="s">
        <v>49</v>
      </c>
      <c r="P205" s="143">
        <f>O205*H205</f>
        <v>0</v>
      </c>
      <c r="Q205" s="143">
        <v>5.0000000000000001E-4</v>
      </c>
      <c r="R205" s="143">
        <f>Q205*H205</f>
        <v>5.0000000000000001E-4</v>
      </c>
      <c r="S205" s="143">
        <v>0</v>
      </c>
      <c r="T205" s="144">
        <f>S205*H205</f>
        <v>0</v>
      </c>
      <c r="AR205" s="145" t="s">
        <v>558</v>
      </c>
      <c r="AT205" s="145" t="s">
        <v>440</v>
      </c>
      <c r="AU205" s="145" t="s">
        <v>90</v>
      </c>
      <c r="AY205" s="18" t="s">
        <v>358</v>
      </c>
      <c r="BE205" s="146">
        <f>IF(N205="základní",J205,0)</f>
        <v>0</v>
      </c>
      <c r="BF205" s="146">
        <f>IF(N205="snížená",J205,0)</f>
        <v>0</v>
      </c>
      <c r="BG205" s="146">
        <f>IF(N205="zákl. přenesená",J205,0)</f>
        <v>0</v>
      </c>
      <c r="BH205" s="146">
        <f>IF(N205="sníž. přenesená",J205,0)</f>
        <v>0</v>
      </c>
      <c r="BI205" s="146">
        <f>IF(N205="nulová",J205,0)</f>
        <v>0</v>
      </c>
      <c r="BJ205" s="18" t="s">
        <v>90</v>
      </c>
      <c r="BK205" s="146">
        <f>ROUND(I205*H205,2)</f>
        <v>0</v>
      </c>
      <c r="BL205" s="18" t="s">
        <v>454</v>
      </c>
      <c r="BM205" s="145" t="s">
        <v>7420</v>
      </c>
    </row>
    <row r="206" spans="2:65" s="13" customFormat="1" ht="11.25">
      <c r="B206" s="158"/>
      <c r="D206" s="152" t="s">
        <v>368</v>
      </c>
      <c r="E206" s="159" t="s">
        <v>19</v>
      </c>
      <c r="F206" s="160" t="s">
        <v>4809</v>
      </c>
      <c r="H206" s="161">
        <v>1</v>
      </c>
      <c r="I206" s="162"/>
      <c r="L206" s="158"/>
      <c r="M206" s="163"/>
      <c r="T206" s="164"/>
      <c r="AT206" s="159" t="s">
        <v>368</v>
      </c>
      <c r="AU206" s="159" t="s">
        <v>90</v>
      </c>
      <c r="AV206" s="13" t="s">
        <v>90</v>
      </c>
      <c r="AW206" s="13" t="s">
        <v>36</v>
      </c>
      <c r="AX206" s="13" t="s">
        <v>84</v>
      </c>
      <c r="AY206" s="159" t="s">
        <v>358</v>
      </c>
    </row>
    <row r="207" spans="2:65" s="1" customFormat="1" ht="24.2" customHeight="1">
      <c r="B207" s="33"/>
      <c r="C207" s="134" t="s">
        <v>714</v>
      </c>
      <c r="D207" s="134" t="s">
        <v>360</v>
      </c>
      <c r="E207" s="135" t="s">
        <v>4988</v>
      </c>
      <c r="F207" s="136" t="s">
        <v>4989</v>
      </c>
      <c r="G207" s="137" t="s">
        <v>504</v>
      </c>
      <c r="H207" s="138">
        <v>1</v>
      </c>
      <c r="I207" s="139"/>
      <c r="J207" s="140">
        <f>ROUND(I207*H207,2)</f>
        <v>0</v>
      </c>
      <c r="K207" s="136" t="s">
        <v>402</v>
      </c>
      <c r="L207" s="33"/>
      <c r="M207" s="141" t="s">
        <v>19</v>
      </c>
      <c r="N207" s="142" t="s">
        <v>49</v>
      </c>
      <c r="P207" s="143">
        <f>O207*H207</f>
        <v>0</v>
      </c>
      <c r="Q207" s="143">
        <v>0</v>
      </c>
      <c r="R207" s="143">
        <f>Q207*H207</f>
        <v>0</v>
      </c>
      <c r="S207" s="143">
        <v>0</v>
      </c>
      <c r="T207" s="144">
        <f>S207*H207</f>
        <v>0</v>
      </c>
      <c r="AR207" s="145" t="s">
        <v>454</v>
      </c>
      <c r="AT207" s="145" t="s">
        <v>360</v>
      </c>
      <c r="AU207" s="145" t="s">
        <v>90</v>
      </c>
      <c r="AY207" s="18" t="s">
        <v>358</v>
      </c>
      <c r="BE207" s="146">
        <f>IF(N207="základní",J207,0)</f>
        <v>0</v>
      </c>
      <c r="BF207" s="146">
        <f>IF(N207="snížená",J207,0)</f>
        <v>0</v>
      </c>
      <c r="BG207" s="146">
        <f>IF(N207="zákl. přenesená",J207,0)</f>
        <v>0</v>
      </c>
      <c r="BH207" s="146">
        <f>IF(N207="sníž. přenesená",J207,0)</f>
        <v>0</v>
      </c>
      <c r="BI207" s="146">
        <f>IF(N207="nulová",J207,0)</f>
        <v>0</v>
      </c>
      <c r="BJ207" s="18" t="s">
        <v>90</v>
      </c>
      <c r="BK207" s="146">
        <f>ROUND(I207*H207,2)</f>
        <v>0</v>
      </c>
      <c r="BL207" s="18" t="s">
        <v>454</v>
      </c>
      <c r="BM207" s="145" t="s">
        <v>7421</v>
      </c>
    </row>
    <row r="208" spans="2:65" s="1" customFormat="1" ht="11.25">
      <c r="B208" s="33"/>
      <c r="D208" s="147" t="s">
        <v>366</v>
      </c>
      <c r="F208" s="148" t="s">
        <v>4991</v>
      </c>
      <c r="I208" s="149"/>
      <c r="L208" s="33"/>
      <c r="M208" s="150"/>
      <c r="T208" s="54"/>
      <c r="AT208" s="18" t="s">
        <v>366</v>
      </c>
      <c r="AU208" s="18" t="s">
        <v>90</v>
      </c>
    </row>
    <row r="209" spans="2:65" s="1" customFormat="1" ht="21.75" customHeight="1">
      <c r="B209" s="33"/>
      <c r="C209" s="179" t="s">
        <v>719</v>
      </c>
      <c r="D209" s="179" t="s">
        <v>440</v>
      </c>
      <c r="E209" s="180" t="s">
        <v>4992</v>
      </c>
      <c r="F209" s="181" t="s">
        <v>4993</v>
      </c>
      <c r="G209" s="182" t="s">
        <v>504</v>
      </c>
      <c r="H209" s="183">
        <v>1</v>
      </c>
      <c r="I209" s="184"/>
      <c r="J209" s="185">
        <f>ROUND(I209*H209,2)</f>
        <v>0</v>
      </c>
      <c r="K209" s="181" t="s">
        <v>402</v>
      </c>
      <c r="L209" s="186"/>
      <c r="M209" s="187" t="s">
        <v>19</v>
      </c>
      <c r="N209" s="188" t="s">
        <v>49</v>
      </c>
      <c r="P209" s="143">
        <f>O209*H209</f>
        <v>0</v>
      </c>
      <c r="Q209" s="143">
        <v>2.9999999999999997E-4</v>
      </c>
      <c r="R209" s="143">
        <f>Q209*H209</f>
        <v>2.9999999999999997E-4</v>
      </c>
      <c r="S209" s="143">
        <v>0</v>
      </c>
      <c r="T209" s="144">
        <f>S209*H209</f>
        <v>0</v>
      </c>
      <c r="AR209" s="145" t="s">
        <v>558</v>
      </c>
      <c r="AT209" s="145" t="s">
        <v>440</v>
      </c>
      <c r="AU209" s="145" t="s">
        <v>90</v>
      </c>
      <c r="AY209" s="18" t="s">
        <v>358</v>
      </c>
      <c r="BE209" s="146">
        <f>IF(N209="základní",J209,0)</f>
        <v>0</v>
      </c>
      <c r="BF209" s="146">
        <f>IF(N209="snížená",J209,0)</f>
        <v>0</v>
      </c>
      <c r="BG209" s="146">
        <f>IF(N209="zákl. přenesená",J209,0)</f>
        <v>0</v>
      </c>
      <c r="BH209" s="146">
        <f>IF(N209="sníž. přenesená",J209,0)</f>
        <v>0</v>
      </c>
      <c r="BI209" s="146">
        <f>IF(N209="nulová",J209,0)</f>
        <v>0</v>
      </c>
      <c r="BJ209" s="18" t="s">
        <v>90</v>
      </c>
      <c r="BK209" s="146">
        <f>ROUND(I209*H209,2)</f>
        <v>0</v>
      </c>
      <c r="BL209" s="18" t="s">
        <v>454</v>
      </c>
      <c r="BM209" s="145" t="s">
        <v>7422</v>
      </c>
    </row>
    <row r="210" spans="2:65" s="13" customFormat="1" ht="11.25">
      <c r="B210" s="158"/>
      <c r="D210" s="152" t="s">
        <v>368</v>
      </c>
      <c r="E210" s="159" t="s">
        <v>19</v>
      </c>
      <c r="F210" s="160" t="s">
        <v>4809</v>
      </c>
      <c r="H210" s="161">
        <v>1</v>
      </c>
      <c r="I210" s="162"/>
      <c r="L210" s="158"/>
      <c r="M210" s="163"/>
      <c r="T210" s="164"/>
      <c r="AT210" s="159" t="s">
        <v>368</v>
      </c>
      <c r="AU210" s="159" t="s">
        <v>90</v>
      </c>
      <c r="AV210" s="13" t="s">
        <v>90</v>
      </c>
      <c r="AW210" s="13" t="s">
        <v>36</v>
      </c>
      <c r="AX210" s="13" t="s">
        <v>84</v>
      </c>
      <c r="AY210" s="159" t="s">
        <v>358</v>
      </c>
    </row>
    <row r="211" spans="2:65" s="1" customFormat="1" ht="37.9" customHeight="1">
      <c r="B211" s="33"/>
      <c r="C211" s="134" t="s">
        <v>726</v>
      </c>
      <c r="D211" s="134" t="s">
        <v>360</v>
      </c>
      <c r="E211" s="135" t="s">
        <v>4965</v>
      </c>
      <c r="F211" s="136" t="s">
        <v>4966</v>
      </c>
      <c r="G211" s="137" t="s">
        <v>235</v>
      </c>
      <c r="H211" s="138">
        <v>3</v>
      </c>
      <c r="I211" s="139"/>
      <c r="J211" s="140">
        <f>ROUND(I211*H211,2)</f>
        <v>0</v>
      </c>
      <c r="K211" s="136" t="s">
        <v>402</v>
      </c>
      <c r="L211" s="33"/>
      <c r="M211" s="141" t="s">
        <v>19</v>
      </c>
      <c r="N211" s="142" t="s">
        <v>49</v>
      </c>
      <c r="P211" s="143">
        <f>O211*H211</f>
        <v>0</v>
      </c>
      <c r="Q211" s="143">
        <v>3.4399999999999999E-3</v>
      </c>
      <c r="R211" s="143">
        <f>Q211*H211</f>
        <v>1.0319999999999999E-2</v>
      </c>
      <c r="S211" s="143">
        <v>0</v>
      </c>
      <c r="T211" s="144">
        <f>S211*H211</f>
        <v>0</v>
      </c>
      <c r="AR211" s="145" t="s">
        <v>454</v>
      </c>
      <c r="AT211" s="145" t="s">
        <v>360</v>
      </c>
      <c r="AU211" s="145" t="s">
        <v>90</v>
      </c>
      <c r="AY211" s="18" t="s">
        <v>358</v>
      </c>
      <c r="BE211" s="146">
        <f>IF(N211="základní",J211,0)</f>
        <v>0</v>
      </c>
      <c r="BF211" s="146">
        <f>IF(N211="snížená",J211,0)</f>
        <v>0</v>
      </c>
      <c r="BG211" s="146">
        <f>IF(N211="zákl. přenesená",J211,0)</f>
        <v>0</v>
      </c>
      <c r="BH211" s="146">
        <f>IF(N211="sníž. přenesená",J211,0)</f>
        <v>0</v>
      </c>
      <c r="BI211" s="146">
        <f>IF(N211="nulová",J211,0)</f>
        <v>0</v>
      </c>
      <c r="BJ211" s="18" t="s">
        <v>90</v>
      </c>
      <c r="BK211" s="146">
        <f>ROUND(I211*H211,2)</f>
        <v>0</v>
      </c>
      <c r="BL211" s="18" t="s">
        <v>454</v>
      </c>
      <c r="BM211" s="145" t="s">
        <v>7423</v>
      </c>
    </row>
    <row r="212" spans="2:65" s="1" customFormat="1" ht="11.25">
      <c r="B212" s="33"/>
      <c r="D212" s="147" t="s">
        <v>366</v>
      </c>
      <c r="F212" s="148" t="s">
        <v>4968</v>
      </c>
      <c r="I212" s="149"/>
      <c r="L212" s="33"/>
      <c r="M212" s="150"/>
      <c r="T212" s="54"/>
      <c r="AT212" s="18" t="s">
        <v>366</v>
      </c>
      <c r="AU212" s="18" t="s">
        <v>90</v>
      </c>
    </row>
    <row r="213" spans="2:65" s="13" customFormat="1" ht="22.5">
      <c r="B213" s="158"/>
      <c r="D213" s="152" t="s">
        <v>368</v>
      </c>
      <c r="E213" s="159" t="s">
        <v>19</v>
      </c>
      <c r="F213" s="160" t="s">
        <v>7424</v>
      </c>
      <c r="H213" s="161">
        <v>2.5</v>
      </c>
      <c r="I213" s="162"/>
      <c r="L213" s="158"/>
      <c r="M213" s="163"/>
      <c r="T213" s="164"/>
      <c r="AT213" s="159" t="s">
        <v>368</v>
      </c>
      <c r="AU213" s="159" t="s">
        <v>90</v>
      </c>
      <c r="AV213" s="13" t="s">
        <v>90</v>
      </c>
      <c r="AW213" s="13" t="s">
        <v>36</v>
      </c>
      <c r="AX213" s="13" t="s">
        <v>77</v>
      </c>
      <c r="AY213" s="159" t="s">
        <v>358</v>
      </c>
    </row>
    <row r="214" spans="2:65" s="13" customFormat="1" ht="11.25">
      <c r="B214" s="158"/>
      <c r="D214" s="152" t="s">
        <v>368</v>
      </c>
      <c r="E214" s="159" t="s">
        <v>19</v>
      </c>
      <c r="F214" s="160" t="s">
        <v>7425</v>
      </c>
      <c r="H214" s="161">
        <v>3</v>
      </c>
      <c r="I214" s="162"/>
      <c r="L214" s="158"/>
      <c r="M214" s="193"/>
      <c r="N214" s="194"/>
      <c r="O214" s="194"/>
      <c r="P214" s="194"/>
      <c r="Q214" s="194"/>
      <c r="R214" s="194"/>
      <c r="S214" s="194"/>
      <c r="T214" s="195"/>
      <c r="AT214" s="159" t="s">
        <v>368</v>
      </c>
      <c r="AU214" s="159" t="s">
        <v>90</v>
      </c>
      <c r="AV214" s="13" t="s">
        <v>90</v>
      </c>
      <c r="AW214" s="13" t="s">
        <v>36</v>
      </c>
      <c r="AX214" s="13" t="s">
        <v>84</v>
      </c>
      <c r="AY214" s="159" t="s">
        <v>358</v>
      </c>
    </row>
    <row r="215" spans="2:65" s="1" customFormat="1" ht="6.95" customHeight="1">
      <c r="B215" s="42"/>
      <c r="C215" s="43"/>
      <c r="D215" s="43"/>
      <c r="E215" s="43"/>
      <c r="F215" s="43"/>
      <c r="G215" s="43"/>
      <c r="H215" s="43"/>
      <c r="I215" s="43"/>
      <c r="J215" s="43"/>
      <c r="K215" s="43"/>
      <c r="L215" s="33"/>
    </row>
  </sheetData>
  <sheetProtection algorithmName="SHA-512" hashValue="jCH9ggaG5lcFf0vD6cPeVwUsVk/VIi3U7bvMLEBtB0SSuzoYgPfD4eXRNvPb5VwEKpGN0uNipMUxnuapRw/y6g==" saltValue="7rIyP4IWj86EB8foKs2RrxM1gKj2hWAyPQZNXlP/o7n8KPyBQYIpfr+UONDsHY/nx8oZ0giFijlkwkySGEd/Lw==" spinCount="100000" sheet="1" objects="1" scenarios="1" formatColumns="0" formatRows="0" autoFilter="0"/>
  <autoFilter ref="C96:K214" xr:uid="{00000000-0009-0000-0000-00001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1600-000000000000}"/>
    <hyperlink ref="F127" r:id="rId2" xr:uid="{00000000-0004-0000-1600-000001000000}"/>
    <hyperlink ref="F129" r:id="rId3" xr:uid="{00000000-0004-0000-1600-000002000000}"/>
    <hyperlink ref="F132" r:id="rId4" xr:uid="{00000000-0004-0000-1600-000003000000}"/>
    <hyperlink ref="F136" r:id="rId5" xr:uid="{00000000-0004-0000-1600-000004000000}"/>
    <hyperlink ref="F140" r:id="rId6" xr:uid="{00000000-0004-0000-1600-000005000000}"/>
    <hyperlink ref="F153" r:id="rId7" xr:uid="{00000000-0004-0000-1600-000006000000}"/>
    <hyperlink ref="F162" r:id="rId8" xr:uid="{00000000-0004-0000-1600-000007000000}"/>
    <hyperlink ref="F166" r:id="rId9" xr:uid="{00000000-0004-0000-1600-000008000000}"/>
    <hyperlink ref="F170" r:id="rId10" xr:uid="{00000000-0004-0000-1600-000009000000}"/>
    <hyperlink ref="F184" r:id="rId11" xr:uid="{00000000-0004-0000-1600-00000A000000}"/>
    <hyperlink ref="F193" r:id="rId12" xr:uid="{00000000-0004-0000-1600-00000B000000}"/>
    <hyperlink ref="F204" r:id="rId13" xr:uid="{00000000-0004-0000-1600-00000C000000}"/>
    <hyperlink ref="F208" r:id="rId14" xr:uid="{00000000-0004-0000-1600-00000D000000}"/>
    <hyperlink ref="F212" r:id="rId15" xr:uid="{00000000-0004-0000-16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157</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214</v>
      </c>
      <c r="L8" s="21"/>
    </row>
    <row r="9" spans="2:46" ht="16.5" customHeight="1">
      <c r="B9" s="21"/>
      <c r="E9" s="341" t="s">
        <v>5563</v>
      </c>
      <c r="F9" s="303"/>
      <c r="G9" s="303"/>
      <c r="H9" s="303"/>
      <c r="L9" s="21"/>
    </row>
    <row r="10" spans="2:46" ht="12" customHeight="1">
      <c r="B10" s="21"/>
      <c r="D10" s="28" t="s">
        <v>222</v>
      </c>
      <c r="L10" s="21"/>
    </row>
    <row r="11" spans="2:46" s="1" customFormat="1" ht="16.5" customHeight="1">
      <c r="B11" s="33"/>
      <c r="E11" s="337" t="s">
        <v>6600</v>
      </c>
      <c r="F11" s="343"/>
      <c r="G11" s="343"/>
      <c r="H11" s="343"/>
      <c r="L11" s="33"/>
    </row>
    <row r="12" spans="2:46" s="1" customFormat="1" ht="12" customHeight="1">
      <c r="B12" s="33"/>
      <c r="D12" s="28" t="s">
        <v>2976</v>
      </c>
      <c r="L12" s="33"/>
    </row>
    <row r="13" spans="2:46" s="1" customFormat="1" ht="16.5" customHeight="1">
      <c r="B13" s="33"/>
      <c r="E13" s="324" t="s">
        <v>7426</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f>'Rekapitulace stavby'!AN8</f>
        <v>45460</v>
      </c>
      <c r="L16" s="33"/>
    </row>
    <row r="17" spans="2:12" s="1" customFormat="1" ht="10.9" customHeight="1">
      <c r="B17" s="33"/>
      <c r="L17" s="33"/>
    </row>
    <row r="18" spans="2:12" s="1" customFormat="1" ht="12" customHeight="1">
      <c r="B18" s="33"/>
      <c r="D18" s="28" t="s">
        <v>24</v>
      </c>
      <c r="I18" s="28" t="s">
        <v>25</v>
      </c>
      <c r="J18" s="26" t="s">
        <v>26</v>
      </c>
      <c r="L18" s="33"/>
    </row>
    <row r="19" spans="2:12" s="1" customFormat="1" ht="18" customHeight="1">
      <c r="B19" s="33"/>
      <c r="E19" s="26" t="s">
        <v>27</v>
      </c>
      <c r="I19" s="28" t="s">
        <v>28</v>
      </c>
      <c r="J19" s="26" t="s">
        <v>29</v>
      </c>
      <c r="L19" s="33"/>
    </row>
    <row r="20" spans="2:12" s="1" customFormat="1" ht="6.95" customHeight="1">
      <c r="B20" s="33"/>
      <c r="L20" s="33"/>
    </row>
    <row r="21" spans="2:12" s="1" customFormat="1" ht="12" customHeight="1">
      <c r="B21" s="33"/>
      <c r="D21" s="28" t="s">
        <v>30</v>
      </c>
      <c r="I21" s="28" t="s">
        <v>25</v>
      </c>
      <c r="J21" s="29" t="str">
        <f>'Rekapitulace stavby'!AN13</f>
        <v>Vyplň údaj</v>
      </c>
      <c r="L21" s="33"/>
    </row>
    <row r="22" spans="2:12" s="1" customFormat="1" ht="18" customHeight="1">
      <c r="B22" s="33"/>
      <c r="E22" s="344" t="str">
        <f>'Rekapitulace stavby'!E14</f>
        <v>Vyplň údaj</v>
      </c>
      <c r="F22" s="302"/>
      <c r="G22" s="302"/>
      <c r="H22" s="302"/>
      <c r="I22" s="28" t="s">
        <v>28</v>
      </c>
      <c r="J22" s="29" t="str">
        <f>'Rekapitulace stavby'!AN14</f>
        <v>Vyplň údaj</v>
      </c>
      <c r="L22" s="33"/>
    </row>
    <row r="23" spans="2:12" s="1" customFormat="1" ht="6.95" customHeight="1">
      <c r="B23" s="33"/>
      <c r="L23" s="33"/>
    </row>
    <row r="24" spans="2:12" s="1" customFormat="1" ht="12" customHeight="1">
      <c r="B24" s="33"/>
      <c r="D24" s="28" t="s">
        <v>32</v>
      </c>
      <c r="I24" s="28" t="s">
        <v>25</v>
      </c>
      <c r="J24" s="26" t="s">
        <v>4064</v>
      </c>
      <c r="L24" s="33"/>
    </row>
    <row r="25" spans="2:12" s="1" customFormat="1" ht="18" customHeight="1">
      <c r="B25" s="33"/>
      <c r="E25" s="26" t="s">
        <v>4065</v>
      </c>
      <c r="I25" s="28" t="s">
        <v>28</v>
      </c>
      <c r="J25" s="26" t="s">
        <v>19</v>
      </c>
      <c r="L25" s="33"/>
    </row>
    <row r="26" spans="2:12" s="1" customFormat="1" ht="6.95" customHeight="1">
      <c r="B26" s="33"/>
      <c r="L26" s="33"/>
    </row>
    <row r="27" spans="2:12" s="1" customFormat="1" ht="12" customHeight="1">
      <c r="B27" s="33"/>
      <c r="D27" s="28" t="s">
        <v>37</v>
      </c>
      <c r="I27" s="28" t="s">
        <v>25</v>
      </c>
      <c r="J27" s="26" t="s">
        <v>4064</v>
      </c>
      <c r="L27" s="33"/>
    </row>
    <row r="28" spans="2:12" s="1" customFormat="1" ht="18" customHeight="1">
      <c r="B28" s="33"/>
      <c r="E28" s="26" t="s">
        <v>4065</v>
      </c>
      <c r="I28" s="28" t="s">
        <v>28</v>
      </c>
      <c r="J28" s="26" t="s">
        <v>19</v>
      </c>
      <c r="L28" s="33"/>
    </row>
    <row r="29" spans="2:12" s="1" customFormat="1" ht="6.95" customHeight="1">
      <c r="B29" s="33"/>
      <c r="L29" s="33"/>
    </row>
    <row r="30" spans="2:12" s="1" customFormat="1" ht="12" customHeight="1">
      <c r="B30" s="33"/>
      <c r="D30" s="28" t="s">
        <v>41</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43</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45</v>
      </c>
      <c r="I36" s="36" t="s">
        <v>44</v>
      </c>
      <c r="J36" s="36" t="s">
        <v>46</v>
      </c>
      <c r="L36" s="33"/>
    </row>
    <row r="37" spans="2:12" s="1" customFormat="1" ht="14.45" customHeight="1">
      <c r="B37" s="33"/>
      <c r="D37" s="53" t="s">
        <v>47</v>
      </c>
      <c r="E37" s="28" t="s">
        <v>48</v>
      </c>
      <c r="F37" s="84">
        <f>ROUND((SUM(BE96:BE144)),  2)</f>
        <v>0</v>
      </c>
      <c r="I37" s="96">
        <v>0.21</v>
      </c>
      <c r="J37" s="84">
        <f>ROUND(((SUM(BE96:BE144))*I37),  2)</f>
        <v>0</v>
      </c>
      <c r="L37" s="33"/>
    </row>
    <row r="38" spans="2:12" s="1" customFormat="1" ht="14.45" customHeight="1">
      <c r="B38" s="33"/>
      <c r="E38" s="28" t="s">
        <v>49</v>
      </c>
      <c r="F38" s="84">
        <f>ROUND((SUM(BF96:BF144)),  2)</f>
        <v>0</v>
      </c>
      <c r="I38" s="96">
        <v>0.12</v>
      </c>
      <c r="J38" s="84">
        <f>ROUND(((SUM(BF96:BF144))*I38),  2)</f>
        <v>0</v>
      </c>
      <c r="L38" s="33"/>
    </row>
    <row r="39" spans="2:12" s="1" customFormat="1" ht="14.45" hidden="1" customHeight="1">
      <c r="B39" s="33"/>
      <c r="E39" s="28" t="s">
        <v>50</v>
      </c>
      <c r="F39" s="84">
        <f>ROUND((SUM(BG96:BG144)),  2)</f>
        <v>0</v>
      </c>
      <c r="I39" s="96">
        <v>0.21</v>
      </c>
      <c r="J39" s="84">
        <f>0</f>
        <v>0</v>
      </c>
      <c r="L39" s="33"/>
    </row>
    <row r="40" spans="2:12" s="1" customFormat="1" ht="14.45" hidden="1" customHeight="1">
      <c r="B40" s="33"/>
      <c r="E40" s="28" t="s">
        <v>51</v>
      </c>
      <c r="F40" s="84">
        <f>ROUND((SUM(BH96:BH144)),  2)</f>
        <v>0</v>
      </c>
      <c r="I40" s="96">
        <v>0.12</v>
      </c>
      <c r="J40" s="84">
        <f>0</f>
        <v>0</v>
      </c>
      <c r="L40" s="33"/>
    </row>
    <row r="41" spans="2:12" s="1" customFormat="1" ht="14.45" hidden="1" customHeight="1">
      <c r="B41" s="33"/>
      <c r="E41" s="28" t="s">
        <v>52</v>
      </c>
      <c r="F41" s="84">
        <f>ROUND((SUM(BI96:BI144)),  2)</f>
        <v>0</v>
      </c>
      <c r="I41" s="96">
        <v>0</v>
      </c>
      <c r="J41" s="84">
        <f>0</f>
        <v>0</v>
      </c>
      <c r="L41" s="33"/>
    </row>
    <row r="42" spans="2:12" s="1" customFormat="1" ht="6.95" customHeight="1">
      <c r="B42" s="33"/>
      <c r="L42" s="33"/>
    </row>
    <row r="43" spans="2:12" s="1" customFormat="1" ht="25.35" customHeight="1">
      <c r="B43" s="33"/>
      <c r="C43" s="97"/>
      <c r="D43" s="98" t="s">
        <v>53</v>
      </c>
      <c r="E43" s="55"/>
      <c r="F43" s="55"/>
      <c r="G43" s="99" t="s">
        <v>54</v>
      </c>
      <c r="H43" s="100" t="s">
        <v>55</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310</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214</v>
      </c>
      <c r="L53" s="21"/>
    </row>
    <row r="54" spans="2:12" ht="16.5" customHeight="1">
      <c r="B54" s="21"/>
      <c r="E54" s="341" t="s">
        <v>5563</v>
      </c>
      <c r="F54" s="303"/>
      <c r="G54" s="303"/>
      <c r="H54" s="303"/>
      <c r="L54" s="21"/>
    </row>
    <row r="55" spans="2:12" ht="12" customHeight="1">
      <c r="B55" s="21"/>
      <c r="C55" s="28" t="s">
        <v>222</v>
      </c>
      <c r="L55" s="21"/>
    </row>
    <row r="56" spans="2:12" s="1" customFormat="1" ht="16.5" customHeight="1">
      <c r="B56" s="33"/>
      <c r="E56" s="337" t="s">
        <v>6600</v>
      </c>
      <c r="F56" s="343"/>
      <c r="G56" s="343"/>
      <c r="H56" s="343"/>
      <c r="L56" s="33"/>
    </row>
    <row r="57" spans="2:12" s="1" customFormat="1" ht="12" customHeight="1">
      <c r="B57" s="33"/>
      <c r="C57" s="28" t="s">
        <v>2976</v>
      </c>
      <c r="L57" s="33"/>
    </row>
    <row r="58" spans="2:12" s="1" customFormat="1" ht="16.5" customHeight="1">
      <c r="B58" s="33"/>
      <c r="E58" s="324" t="str">
        <f>E13</f>
        <v>D.1.4.6C - Fotovoltaická elektrárna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f>IF(J16="","",J16)</f>
        <v>45460</v>
      </c>
      <c r="L60" s="33"/>
    </row>
    <row r="61" spans="2:12" s="1" customFormat="1" ht="6.95" customHeight="1">
      <c r="B61" s="33"/>
      <c r="L61" s="33"/>
    </row>
    <row r="62" spans="2:12" s="1" customFormat="1" ht="40.15" customHeight="1">
      <c r="B62" s="33"/>
      <c r="C62" s="28" t="s">
        <v>24</v>
      </c>
      <c r="F62" s="26" t="str">
        <f>E19</f>
        <v>Město Kroměříž</v>
      </c>
      <c r="I62" s="28" t="s">
        <v>32</v>
      </c>
      <c r="J62" s="31" t="str">
        <f>E25</f>
        <v>Jiří Škop-elektroprojekce, Duhová 269, Náchod</v>
      </c>
      <c r="L62" s="33"/>
    </row>
    <row r="63" spans="2:12" s="1" customFormat="1" ht="40.15" customHeight="1">
      <c r="B63" s="33"/>
      <c r="C63" s="28" t="s">
        <v>30</v>
      </c>
      <c r="F63" s="26" t="str">
        <f>IF(E22="","",E22)</f>
        <v>Vyplň údaj</v>
      </c>
      <c r="I63" s="28" t="s">
        <v>37</v>
      </c>
      <c r="J63" s="31" t="str">
        <f>E28</f>
        <v>Jiří Škop-elektroprojekce, Duhová 269, Náchod</v>
      </c>
      <c r="L63" s="33"/>
    </row>
    <row r="64" spans="2:12" s="1" customFormat="1" ht="10.35" customHeight="1">
      <c r="B64" s="33"/>
      <c r="L64" s="33"/>
    </row>
    <row r="65" spans="2:47" s="1" customFormat="1" ht="29.25" customHeight="1">
      <c r="B65" s="33"/>
      <c r="C65" s="103" t="s">
        <v>311</v>
      </c>
      <c r="D65" s="97"/>
      <c r="E65" s="97"/>
      <c r="F65" s="97"/>
      <c r="G65" s="97"/>
      <c r="H65" s="97"/>
      <c r="I65" s="97"/>
      <c r="J65" s="104" t="s">
        <v>312</v>
      </c>
      <c r="K65" s="97"/>
      <c r="L65" s="33"/>
    </row>
    <row r="66" spans="2:47" s="1" customFormat="1" ht="10.35" customHeight="1">
      <c r="B66" s="33"/>
      <c r="L66" s="33"/>
    </row>
    <row r="67" spans="2:47" s="1" customFormat="1" ht="22.9" customHeight="1">
      <c r="B67" s="33"/>
      <c r="C67" s="105" t="s">
        <v>75</v>
      </c>
      <c r="J67" s="64">
        <f>J96</f>
        <v>0</v>
      </c>
      <c r="L67" s="33"/>
      <c r="AU67" s="18" t="s">
        <v>313</v>
      </c>
    </row>
    <row r="68" spans="2:47" s="8" customFormat="1" ht="24.95" customHeight="1">
      <c r="B68" s="106"/>
      <c r="D68" s="107" t="s">
        <v>323</v>
      </c>
      <c r="E68" s="108"/>
      <c r="F68" s="108"/>
      <c r="G68" s="108"/>
      <c r="H68" s="108"/>
      <c r="I68" s="108"/>
      <c r="J68" s="109">
        <f>J97</f>
        <v>0</v>
      </c>
      <c r="L68" s="106"/>
    </row>
    <row r="69" spans="2:47" s="9" customFormat="1" ht="19.899999999999999" customHeight="1">
      <c r="B69" s="110"/>
      <c r="D69" s="111" t="s">
        <v>4066</v>
      </c>
      <c r="E69" s="112"/>
      <c r="F69" s="112"/>
      <c r="G69" s="112"/>
      <c r="H69" s="112"/>
      <c r="I69" s="112"/>
      <c r="J69" s="113">
        <f>J98</f>
        <v>0</v>
      </c>
      <c r="L69" s="110"/>
    </row>
    <row r="70" spans="2:47" s="8" customFormat="1" ht="24.95" customHeight="1">
      <c r="B70" s="106"/>
      <c r="D70" s="107" t="s">
        <v>4067</v>
      </c>
      <c r="E70" s="108"/>
      <c r="F70" s="108"/>
      <c r="G70" s="108"/>
      <c r="H70" s="108"/>
      <c r="I70" s="108"/>
      <c r="J70" s="109">
        <f>J134</f>
        <v>0</v>
      </c>
      <c r="L70" s="106"/>
    </row>
    <row r="71" spans="2:47" s="8" customFormat="1" ht="24.95" customHeight="1">
      <c r="B71" s="106"/>
      <c r="D71" s="107" t="s">
        <v>3690</v>
      </c>
      <c r="E71" s="108"/>
      <c r="F71" s="108"/>
      <c r="G71" s="108"/>
      <c r="H71" s="108"/>
      <c r="I71" s="108"/>
      <c r="J71" s="109">
        <f>J137</f>
        <v>0</v>
      </c>
      <c r="L71" s="106"/>
    </row>
    <row r="72" spans="2:47" s="9" customFormat="1" ht="19.899999999999999" customHeight="1">
      <c r="B72" s="110"/>
      <c r="D72" s="111" t="s">
        <v>3691</v>
      </c>
      <c r="E72" s="112"/>
      <c r="F72" s="112"/>
      <c r="G72" s="112"/>
      <c r="H72" s="112"/>
      <c r="I72" s="112"/>
      <c r="J72" s="113">
        <f>J138</f>
        <v>0</v>
      </c>
      <c r="L72" s="110"/>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343</v>
      </c>
      <c r="L79" s="33"/>
    </row>
    <row r="80" spans="2:47" s="1" customFormat="1" ht="6.95" customHeight="1">
      <c r="B80" s="33"/>
      <c r="L80" s="33"/>
    </row>
    <row r="81" spans="2:63" s="1" customFormat="1" ht="12" customHeight="1">
      <c r="B81" s="33"/>
      <c r="C81" s="28" t="s">
        <v>16</v>
      </c>
      <c r="L81" s="33"/>
    </row>
    <row r="82" spans="2:63" s="1" customFormat="1" ht="16.5" customHeight="1">
      <c r="B82" s="33"/>
      <c r="E82" s="341" t="str">
        <f>E7</f>
        <v>Domov se zvláštním režimem Račín, Kroměříž</v>
      </c>
      <c r="F82" s="342"/>
      <c r="G82" s="342"/>
      <c r="H82" s="342"/>
      <c r="L82" s="33"/>
    </row>
    <row r="83" spans="2:63" ht="12" customHeight="1">
      <c r="B83" s="21"/>
      <c r="C83" s="28" t="s">
        <v>214</v>
      </c>
      <c r="L83" s="21"/>
    </row>
    <row r="84" spans="2:63" ht="16.5" customHeight="1">
      <c r="B84" s="21"/>
      <c r="E84" s="341" t="s">
        <v>5563</v>
      </c>
      <c r="F84" s="303"/>
      <c r="G84" s="303"/>
      <c r="H84" s="303"/>
      <c r="L84" s="21"/>
    </row>
    <row r="85" spans="2:63" ht="12" customHeight="1">
      <c r="B85" s="21"/>
      <c r="C85" s="28" t="s">
        <v>222</v>
      </c>
      <c r="L85" s="21"/>
    </row>
    <row r="86" spans="2:63" s="1" customFormat="1" ht="16.5" customHeight="1">
      <c r="B86" s="33"/>
      <c r="E86" s="337" t="s">
        <v>6600</v>
      </c>
      <c r="F86" s="343"/>
      <c r="G86" s="343"/>
      <c r="H86" s="343"/>
      <c r="L86" s="33"/>
    </row>
    <row r="87" spans="2:63" s="1" customFormat="1" ht="12" customHeight="1">
      <c r="B87" s="33"/>
      <c r="C87" s="28" t="s">
        <v>2976</v>
      </c>
      <c r="L87" s="33"/>
    </row>
    <row r="88" spans="2:63" s="1" customFormat="1" ht="16.5" customHeight="1">
      <c r="B88" s="33"/>
      <c r="E88" s="324" t="str">
        <f>E13</f>
        <v>D.1.4.6C - Fotovoltaická elektrárna</v>
      </c>
      <c r="F88" s="343"/>
      <c r="G88" s="343"/>
      <c r="H88" s="343"/>
      <c r="L88" s="33"/>
    </row>
    <row r="89" spans="2:63" s="1" customFormat="1" ht="6.95" customHeight="1">
      <c r="B89" s="33"/>
      <c r="L89" s="33"/>
    </row>
    <row r="90" spans="2:63" s="1" customFormat="1" ht="12" customHeight="1">
      <c r="B90" s="33"/>
      <c r="C90" s="28" t="s">
        <v>21</v>
      </c>
      <c r="F90" s="26" t="str">
        <f>F16</f>
        <v>p.č. 5036, Kroměříž</v>
      </c>
      <c r="I90" s="28" t="s">
        <v>23</v>
      </c>
      <c r="J90" s="50">
        <f>IF(J16="","",J16)</f>
        <v>45460</v>
      </c>
      <c r="L90" s="33"/>
    </row>
    <row r="91" spans="2:63" s="1" customFormat="1" ht="6.95" customHeight="1">
      <c r="B91" s="33"/>
      <c r="L91" s="33"/>
    </row>
    <row r="92" spans="2:63" s="1" customFormat="1" ht="40.15" customHeight="1">
      <c r="B92" s="33"/>
      <c r="C92" s="28" t="s">
        <v>24</v>
      </c>
      <c r="F92" s="26" t="str">
        <f>E19</f>
        <v>Město Kroměříž</v>
      </c>
      <c r="I92" s="28" t="s">
        <v>32</v>
      </c>
      <c r="J92" s="31" t="str">
        <f>E25</f>
        <v>Jiří Škop-elektroprojekce, Duhová 269, Náchod</v>
      </c>
      <c r="L92" s="33"/>
    </row>
    <row r="93" spans="2:63" s="1" customFormat="1" ht="40.15" customHeight="1">
      <c r="B93" s="33"/>
      <c r="C93" s="28" t="s">
        <v>30</v>
      </c>
      <c r="F93" s="26" t="str">
        <f>IF(E22="","",E22)</f>
        <v>Vyplň údaj</v>
      </c>
      <c r="I93" s="28" t="s">
        <v>37</v>
      </c>
      <c r="J93" s="31" t="str">
        <f>E28</f>
        <v>Jiří Škop-elektroprojekce, Duhová 269, Náchod</v>
      </c>
      <c r="L93" s="33"/>
    </row>
    <row r="94" spans="2:63" s="1" customFormat="1" ht="10.35" customHeight="1">
      <c r="B94" s="33"/>
      <c r="L94" s="33"/>
    </row>
    <row r="95" spans="2:63" s="10" customFormat="1" ht="29.25" customHeight="1">
      <c r="B95" s="114"/>
      <c r="C95" s="115" t="s">
        <v>344</v>
      </c>
      <c r="D95" s="116" t="s">
        <v>62</v>
      </c>
      <c r="E95" s="116" t="s">
        <v>58</v>
      </c>
      <c r="F95" s="116" t="s">
        <v>59</v>
      </c>
      <c r="G95" s="116" t="s">
        <v>345</v>
      </c>
      <c r="H95" s="116" t="s">
        <v>346</v>
      </c>
      <c r="I95" s="116" t="s">
        <v>347</v>
      </c>
      <c r="J95" s="116" t="s">
        <v>312</v>
      </c>
      <c r="K95" s="117" t="s">
        <v>348</v>
      </c>
      <c r="L95" s="114"/>
      <c r="M95" s="57" t="s">
        <v>19</v>
      </c>
      <c r="N95" s="58" t="s">
        <v>47</v>
      </c>
      <c r="O95" s="58" t="s">
        <v>349</v>
      </c>
      <c r="P95" s="58" t="s">
        <v>350</v>
      </c>
      <c r="Q95" s="58" t="s">
        <v>351</v>
      </c>
      <c r="R95" s="58" t="s">
        <v>352</v>
      </c>
      <c r="S95" s="58" t="s">
        <v>353</v>
      </c>
      <c r="T95" s="59" t="s">
        <v>354</v>
      </c>
    </row>
    <row r="96" spans="2:63" s="1" customFormat="1" ht="22.9" customHeight="1">
      <c r="B96" s="33"/>
      <c r="C96" s="62" t="s">
        <v>355</v>
      </c>
      <c r="J96" s="118">
        <f>BK96</f>
        <v>0</v>
      </c>
      <c r="L96" s="33"/>
      <c r="M96" s="60"/>
      <c r="N96" s="51"/>
      <c r="O96" s="51"/>
      <c r="P96" s="119">
        <f>P97+P134+P137</f>
        <v>0</v>
      </c>
      <c r="Q96" s="51"/>
      <c r="R96" s="119">
        <f>R97+R134+R137</f>
        <v>0.27685000000000004</v>
      </c>
      <c r="S96" s="51"/>
      <c r="T96" s="120">
        <f>T97+T134+T137</f>
        <v>0</v>
      </c>
      <c r="AT96" s="18" t="s">
        <v>76</v>
      </c>
      <c r="AU96" s="18" t="s">
        <v>313</v>
      </c>
      <c r="BK96" s="121">
        <f>BK97+BK134+BK137</f>
        <v>0</v>
      </c>
    </row>
    <row r="97" spans="2:65" s="11" customFormat="1" ht="25.9" customHeight="1">
      <c r="B97" s="122"/>
      <c r="D97" s="123" t="s">
        <v>76</v>
      </c>
      <c r="E97" s="124" t="s">
        <v>1407</v>
      </c>
      <c r="F97" s="124" t="s">
        <v>1408</v>
      </c>
      <c r="I97" s="125"/>
      <c r="J97" s="126">
        <f>BK97</f>
        <v>0</v>
      </c>
      <c r="L97" s="122"/>
      <c r="M97" s="127"/>
      <c r="P97" s="128">
        <f>P98</f>
        <v>0</v>
      </c>
      <c r="R97" s="128">
        <f>R98</f>
        <v>0.27685000000000004</v>
      </c>
      <c r="T97" s="129">
        <f>T98</f>
        <v>0</v>
      </c>
      <c r="AR97" s="123" t="s">
        <v>90</v>
      </c>
      <c r="AT97" s="130" t="s">
        <v>76</v>
      </c>
      <c r="AU97" s="130" t="s">
        <v>77</v>
      </c>
      <c r="AY97" s="123" t="s">
        <v>358</v>
      </c>
      <c r="BK97" s="131">
        <f>BK98</f>
        <v>0</v>
      </c>
    </row>
    <row r="98" spans="2:65" s="11" customFormat="1" ht="22.9" customHeight="1">
      <c r="B98" s="122"/>
      <c r="D98" s="123" t="s">
        <v>76</v>
      </c>
      <c r="E98" s="132" t="s">
        <v>4069</v>
      </c>
      <c r="F98" s="132" t="s">
        <v>103</v>
      </c>
      <c r="I98" s="125"/>
      <c r="J98" s="133">
        <f>BK98</f>
        <v>0</v>
      </c>
      <c r="L98" s="122"/>
      <c r="M98" s="127"/>
      <c r="P98" s="128">
        <f>SUM(P99:P133)</f>
        <v>0</v>
      </c>
      <c r="R98" s="128">
        <f>SUM(R99:R133)</f>
        <v>0.27685000000000004</v>
      </c>
      <c r="T98" s="129">
        <f>SUM(T99:T133)</f>
        <v>0</v>
      </c>
      <c r="AR98" s="123" t="s">
        <v>90</v>
      </c>
      <c r="AT98" s="130" t="s">
        <v>76</v>
      </c>
      <c r="AU98" s="130" t="s">
        <v>84</v>
      </c>
      <c r="AY98" s="123" t="s">
        <v>358</v>
      </c>
      <c r="BK98" s="131">
        <f>SUM(BK99:BK133)</f>
        <v>0</v>
      </c>
    </row>
    <row r="99" spans="2:65" s="1" customFormat="1" ht="44.25" customHeight="1">
      <c r="B99" s="33"/>
      <c r="C99" s="134" t="s">
        <v>84</v>
      </c>
      <c r="D99" s="134" t="s">
        <v>360</v>
      </c>
      <c r="E99" s="135" t="s">
        <v>4098</v>
      </c>
      <c r="F99" s="136" t="s">
        <v>4099</v>
      </c>
      <c r="G99" s="137" t="s">
        <v>235</v>
      </c>
      <c r="H99" s="138">
        <v>75</v>
      </c>
      <c r="I99" s="139"/>
      <c r="J99" s="140">
        <f>ROUND(I99*H99,2)</f>
        <v>0</v>
      </c>
      <c r="K99" s="136" t="s">
        <v>363</v>
      </c>
      <c r="L99" s="33"/>
      <c r="M99" s="141" t="s">
        <v>19</v>
      </c>
      <c r="N99" s="142" t="s">
        <v>49</v>
      </c>
      <c r="P99" s="143">
        <f>O99*H99</f>
        <v>0</v>
      </c>
      <c r="Q99" s="143">
        <v>0</v>
      </c>
      <c r="R99" s="143">
        <f>Q99*H99</f>
        <v>0</v>
      </c>
      <c r="S99" s="143">
        <v>0</v>
      </c>
      <c r="T99" s="144">
        <f>S99*H99</f>
        <v>0</v>
      </c>
      <c r="AR99" s="145" t="s">
        <v>454</v>
      </c>
      <c r="AT99" s="145" t="s">
        <v>360</v>
      </c>
      <c r="AU99" s="145" t="s">
        <v>90</v>
      </c>
      <c r="AY99" s="18" t="s">
        <v>358</v>
      </c>
      <c r="BE99" s="146">
        <f>IF(N99="základní",J99,0)</f>
        <v>0</v>
      </c>
      <c r="BF99" s="146">
        <f>IF(N99="snížená",J99,0)</f>
        <v>0</v>
      </c>
      <c r="BG99" s="146">
        <f>IF(N99="zákl. přenesená",J99,0)</f>
        <v>0</v>
      </c>
      <c r="BH99" s="146">
        <f>IF(N99="sníž. přenesená",J99,0)</f>
        <v>0</v>
      </c>
      <c r="BI99" s="146">
        <f>IF(N99="nulová",J99,0)</f>
        <v>0</v>
      </c>
      <c r="BJ99" s="18" t="s">
        <v>90</v>
      </c>
      <c r="BK99" s="146">
        <f>ROUND(I99*H99,2)</f>
        <v>0</v>
      </c>
      <c r="BL99" s="18" t="s">
        <v>454</v>
      </c>
      <c r="BM99" s="145" t="s">
        <v>7427</v>
      </c>
    </row>
    <row r="100" spans="2:65" s="1" customFormat="1" ht="11.25">
      <c r="B100" s="33"/>
      <c r="D100" s="147" t="s">
        <v>366</v>
      </c>
      <c r="F100" s="148" t="s">
        <v>4101</v>
      </c>
      <c r="I100" s="149"/>
      <c r="L100" s="33"/>
      <c r="M100" s="150"/>
      <c r="T100" s="54"/>
      <c r="AT100" s="18" t="s">
        <v>366</v>
      </c>
      <c r="AU100" s="18" t="s">
        <v>90</v>
      </c>
    </row>
    <row r="101" spans="2:65" s="1" customFormat="1" ht="24.2" customHeight="1">
      <c r="B101" s="33"/>
      <c r="C101" s="179" t="s">
        <v>90</v>
      </c>
      <c r="D101" s="179" t="s">
        <v>440</v>
      </c>
      <c r="E101" s="180" t="s">
        <v>5000</v>
      </c>
      <c r="F101" s="181" t="s">
        <v>5001</v>
      </c>
      <c r="G101" s="182" t="s">
        <v>235</v>
      </c>
      <c r="H101" s="183">
        <v>75</v>
      </c>
      <c r="I101" s="184"/>
      <c r="J101" s="185">
        <f>ROUND(I101*H101,2)</f>
        <v>0</v>
      </c>
      <c r="K101" s="181" t="s">
        <v>363</v>
      </c>
      <c r="L101" s="186"/>
      <c r="M101" s="187" t="s">
        <v>19</v>
      </c>
      <c r="N101" s="188" t="s">
        <v>49</v>
      </c>
      <c r="P101" s="143">
        <f>O101*H101</f>
        <v>0</v>
      </c>
      <c r="Q101" s="143">
        <v>1.7000000000000001E-4</v>
      </c>
      <c r="R101" s="143">
        <f>Q101*H101</f>
        <v>1.2750000000000001E-2</v>
      </c>
      <c r="S101" s="143">
        <v>0</v>
      </c>
      <c r="T101" s="144">
        <f>S101*H101</f>
        <v>0</v>
      </c>
      <c r="AR101" s="145" t="s">
        <v>558</v>
      </c>
      <c r="AT101" s="145" t="s">
        <v>440</v>
      </c>
      <c r="AU101" s="145" t="s">
        <v>90</v>
      </c>
      <c r="AY101" s="18" t="s">
        <v>358</v>
      </c>
      <c r="BE101" s="146">
        <f>IF(N101="základní",J101,0)</f>
        <v>0</v>
      </c>
      <c r="BF101" s="146">
        <f>IF(N101="snížená",J101,0)</f>
        <v>0</v>
      </c>
      <c r="BG101" s="146">
        <f>IF(N101="zákl. přenesená",J101,0)</f>
        <v>0</v>
      </c>
      <c r="BH101" s="146">
        <f>IF(N101="sníž. přenesená",J101,0)</f>
        <v>0</v>
      </c>
      <c r="BI101" s="146">
        <f>IF(N101="nulová",J101,0)</f>
        <v>0</v>
      </c>
      <c r="BJ101" s="18" t="s">
        <v>90</v>
      </c>
      <c r="BK101" s="146">
        <f>ROUND(I101*H101,2)</f>
        <v>0</v>
      </c>
      <c r="BL101" s="18" t="s">
        <v>454</v>
      </c>
      <c r="BM101" s="145" t="s">
        <v>7428</v>
      </c>
    </row>
    <row r="102" spans="2:65" s="1" customFormat="1" ht="24.2" customHeight="1">
      <c r="B102" s="33"/>
      <c r="C102" s="134" t="s">
        <v>97</v>
      </c>
      <c r="D102" s="134" t="s">
        <v>360</v>
      </c>
      <c r="E102" s="135" t="s">
        <v>5003</v>
      </c>
      <c r="F102" s="136" t="s">
        <v>5004</v>
      </c>
      <c r="G102" s="137" t="s">
        <v>235</v>
      </c>
      <c r="H102" s="138">
        <v>120</v>
      </c>
      <c r="I102" s="139"/>
      <c r="J102" s="140">
        <f>ROUND(I102*H102,2)</f>
        <v>0</v>
      </c>
      <c r="K102" s="136" t="s">
        <v>363</v>
      </c>
      <c r="L102" s="33"/>
      <c r="M102" s="141" t="s">
        <v>19</v>
      </c>
      <c r="N102" s="142" t="s">
        <v>49</v>
      </c>
      <c r="P102" s="143">
        <f>O102*H102</f>
        <v>0</v>
      </c>
      <c r="Q102" s="143">
        <v>0</v>
      </c>
      <c r="R102" s="143">
        <f>Q102*H102</f>
        <v>0</v>
      </c>
      <c r="S102" s="143">
        <v>0</v>
      </c>
      <c r="T102" s="144">
        <f>S102*H102</f>
        <v>0</v>
      </c>
      <c r="AR102" s="145" t="s">
        <v>454</v>
      </c>
      <c r="AT102" s="145" t="s">
        <v>360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7429</v>
      </c>
    </row>
    <row r="103" spans="2:65" s="1" customFormat="1" ht="11.25">
      <c r="B103" s="33"/>
      <c r="D103" s="147" t="s">
        <v>366</v>
      </c>
      <c r="F103" s="148" t="s">
        <v>5006</v>
      </c>
      <c r="I103" s="149"/>
      <c r="L103" s="33"/>
      <c r="M103" s="150"/>
      <c r="T103" s="54"/>
      <c r="AT103" s="18" t="s">
        <v>366</v>
      </c>
      <c r="AU103" s="18" t="s">
        <v>90</v>
      </c>
    </row>
    <row r="104" spans="2:65" s="1" customFormat="1" ht="21.75" customHeight="1">
      <c r="B104" s="33"/>
      <c r="C104" s="179" t="s">
        <v>364</v>
      </c>
      <c r="D104" s="179" t="s">
        <v>440</v>
      </c>
      <c r="E104" s="180" t="s">
        <v>5007</v>
      </c>
      <c r="F104" s="181" t="s">
        <v>5008</v>
      </c>
      <c r="G104" s="182" t="s">
        <v>235</v>
      </c>
      <c r="H104" s="183">
        <v>120</v>
      </c>
      <c r="I104" s="184"/>
      <c r="J104" s="185">
        <f>ROUND(I104*H104,2)</f>
        <v>0</v>
      </c>
      <c r="K104" s="181" t="s">
        <v>363</v>
      </c>
      <c r="L104" s="186"/>
      <c r="M104" s="187" t="s">
        <v>19</v>
      </c>
      <c r="N104" s="188" t="s">
        <v>49</v>
      </c>
      <c r="P104" s="143">
        <f>O104*H104</f>
        <v>0</v>
      </c>
      <c r="Q104" s="143">
        <v>0</v>
      </c>
      <c r="R104" s="143">
        <f>Q104*H104</f>
        <v>0</v>
      </c>
      <c r="S104" s="143">
        <v>0</v>
      </c>
      <c r="T104" s="144">
        <f>S104*H104</f>
        <v>0</v>
      </c>
      <c r="AR104" s="145" t="s">
        <v>558</v>
      </c>
      <c r="AT104" s="145" t="s">
        <v>440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90</v>
      </c>
      <c r="BK104" s="146">
        <f>ROUND(I104*H104,2)</f>
        <v>0</v>
      </c>
      <c r="BL104" s="18" t="s">
        <v>454</v>
      </c>
      <c r="BM104" s="145" t="s">
        <v>7430</v>
      </c>
    </row>
    <row r="105" spans="2:65" s="1" customFormat="1" ht="37.9" customHeight="1">
      <c r="B105" s="33"/>
      <c r="C105" s="134" t="s">
        <v>388</v>
      </c>
      <c r="D105" s="134" t="s">
        <v>360</v>
      </c>
      <c r="E105" s="135" t="s">
        <v>4112</v>
      </c>
      <c r="F105" s="136" t="s">
        <v>4113</v>
      </c>
      <c r="G105" s="137" t="s">
        <v>235</v>
      </c>
      <c r="H105" s="138">
        <v>20</v>
      </c>
      <c r="I105" s="139"/>
      <c r="J105" s="140">
        <f>ROUND(I105*H105,2)</f>
        <v>0</v>
      </c>
      <c r="K105" s="136" t="s">
        <v>363</v>
      </c>
      <c r="L105" s="33"/>
      <c r="M105" s="141" t="s">
        <v>19</v>
      </c>
      <c r="N105" s="142" t="s">
        <v>49</v>
      </c>
      <c r="P105" s="143">
        <f>O105*H105</f>
        <v>0</v>
      </c>
      <c r="Q105" s="143">
        <v>0</v>
      </c>
      <c r="R105" s="143">
        <f>Q105*H105</f>
        <v>0</v>
      </c>
      <c r="S105" s="143">
        <v>0</v>
      </c>
      <c r="T105" s="144">
        <f>S105*H105</f>
        <v>0</v>
      </c>
      <c r="AR105" s="145" t="s">
        <v>454</v>
      </c>
      <c r="AT105" s="145" t="s">
        <v>360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7431</v>
      </c>
    </row>
    <row r="106" spans="2:65" s="1" customFormat="1" ht="11.25">
      <c r="B106" s="33"/>
      <c r="D106" s="147" t="s">
        <v>366</v>
      </c>
      <c r="F106" s="148" t="s">
        <v>4115</v>
      </c>
      <c r="I106" s="149"/>
      <c r="L106" s="33"/>
      <c r="M106" s="150"/>
      <c r="T106" s="54"/>
      <c r="AT106" s="18" t="s">
        <v>366</v>
      </c>
      <c r="AU106" s="18" t="s">
        <v>90</v>
      </c>
    </row>
    <row r="107" spans="2:65" s="1" customFormat="1" ht="49.15" customHeight="1">
      <c r="B107" s="33"/>
      <c r="C107" s="179" t="s">
        <v>394</v>
      </c>
      <c r="D107" s="179" t="s">
        <v>440</v>
      </c>
      <c r="E107" s="180" t="s">
        <v>4122</v>
      </c>
      <c r="F107" s="181" t="s">
        <v>4123</v>
      </c>
      <c r="G107" s="182" t="s">
        <v>235</v>
      </c>
      <c r="H107" s="183">
        <v>20</v>
      </c>
      <c r="I107" s="184"/>
      <c r="J107" s="185">
        <f>ROUND(I107*H107,2)</f>
        <v>0</v>
      </c>
      <c r="K107" s="181" t="s">
        <v>363</v>
      </c>
      <c r="L107" s="186"/>
      <c r="M107" s="187" t="s">
        <v>19</v>
      </c>
      <c r="N107" s="188" t="s">
        <v>49</v>
      </c>
      <c r="P107" s="143">
        <f>O107*H107</f>
        <v>0</v>
      </c>
      <c r="Q107" s="143">
        <v>1.2999999999999999E-4</v>
      </c>
      <c r="R107" s="143">
        <f>Q107*H107</f>
        <v>2.5999999999999999E-3</v>
      </c>
      <c r="S107" s="143">
        <v>0</v>
      </c>
      <c r="T107" s="144">
        <f>S107*H107</f>
        <v>0</v>
      </c>
      <c r="AR107" s="145" t="s">
        <v>558</v>
      </c>
      <c r="AT107" s="145" t="s">
        <v>440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7432</v>
      </c>
    </row>
    <row r="108" spans="2:65" s="1" customFormat="1" ht="49.15" customHeight="1">
      <c r="B108" s="33"/>
      <c r="C108" s="134" t="s">
        <v>399</v>
      </c>
      <c r="D108" s="134" t="s">
        <v>360</v>
      </c>
      <c r="E108" s="135" t="s">
        <v>4139</v>
      </c>
      <c r="F108" s="136" t="s">
        <v>4140</v>
      </c>
      <c r="G108" s="137" t="s">
        <v>235</v>
      </c>
      <c r="H108" s="138">
        <v>60</v>
      </c>
      <c r="I108" s="139"/>
      <c r="J108" s="140">
        <f>ROUND(I108*H108,2)</f>
        <v>0</v>
      </c>
      <c r="K108" s="136" t="s">
        <v>363</v>
      </c>
      <c r="L108" s="33"/>
      <c r="M108" s="141" t="s">
        <v>19</v>
      </c>
      <c r="N108" s="142" t="s">
        <v>49</v>
      </c>
      <c r="P108" s="143">
        <f>O108*H108</f>
        <v>0</v>
      </c>
      <c r="Q108" s="143">
        <v>0</v>
      </c>
      <c r="R108" s="143">
        <f>Q108*H108</f>
        <v>0</v>
      </c>
      <c r="S108" s="143">
        <v>0</v>
      </c>
      <c r="T108" s="144">
        <f>S108*H108</f>
        <v>0</v>
      </c>
      <c r="AR108" s="145" t="s">
        <v>454</v>
      </c>
      <c r="AT108" s="145" t="s">
        <v>360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454</v>
      </c>
      <c r="BM108" s="145" t="s">
        <v>7433</v>
      </c>
    </row>
    <row r="109" spans="2:65" s="1" customFormat="1" ht="11.25">
      <c r="B109" s="33"/>
      <c r="D109" s="147" t="s">
        <v>366</v>
      </c>
      <c r="F109" s="148" t="s">
        <v>4142</v>
      </c>
      <c r="I109" s="149"/>
      <c r="L109" s="33"/>
      <c r="M109" s="150"/>
      <c r="T109" s="54"/>
      <c r="AT109" s="18" t="s">
        <v>366</v>
      </c>
      <c r="AU109" s="18" t="s">
        <v>90</v>
      </c>
    </row>
    <row r="110" spans="2:65" s="1" customFormat="1" ht="24.2" customHeight="1">
      <c r="B110" s="33"/>
      <c r="C110" s="179" t="s">
        <v>406</v>
      </c>
      <c r="D110" s="179" t="s">
        <v>440</v>
      </c>
      <c r="E110" s="180" t="s">
        <v>4146</v>
      </c>
      <c r="F110" s="181" t="s">
        <v>4147</v>
      </c>
      <c r="G110" s="182" t="s">
        <v>235</v>
      </c>
      <c r="H110" s="183">
        <v>60</v>
      </c>
      <c r="I110" s="184"/>
      <c r="J110" s="185">
        <f>ROUND(I110*H110,2)</f>
        <v>0</v>
      </c>
      <c r="K110" s="181" t="s">
        <v>363</v>
      </c>
      <c r="L110" s="186"/>
      <c r="M110" s="187" t="s">
        <v>19</v>
      </c>
      <c r="N110" s="188" t="s">
        <v>49</v>
      </c>
      <c r="P110" s="143">
        <f>O110*H110</f>
        <v>0</v>
      </c>
      <c r="Q110" s="143">
        <v>2.5000000000000001E-4</v>
      </c>
      <c r="R110" s="143">
        <f>Q110*H110</f>
        <v>1.4999999999999999E-2</v>
      </c>
      <c r="S110" s="143">
        <v>0</v>
      </c>
      <c r="T110" s="144">
        <f>S110*H110</f>
        <v>0</v>
      </c>
      <c r="AR110" s="145" t="s">
        <v>558</v>
      </c>
      <c r="AT110" s="145" t="s">
        <v>440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454</v>
      </c>
      <c r="BM110" s="145" t="s">
        <v>7434</v>
      </c>
    </row>
    <row r="111" spans="2:65" s="1" customFormat="1" ht="37.9" customHeight="1">
      <c r="B111" s="33"/>
      <c r="C111" s="134" t="s">
        <v>411</v>
      </c>
      <c r="D111" s="134" t="s">
        <v>360</v>
      </c>
      <c r="E111" s="135" t="s">
        <v>5014</v>
      </c>
      <c r="F111" s="136" t="s">
        <v>5015</v>
      </c>
      <c r="G111" s="137" t="s">
        <v>235</v>
      </c>
      <c r="H111" s="138">
        <v>65</v>
      </c>
      <c r="I111" s="139"/>
      <c r="J111" s="140">
        <f>ROUND(I111*H111,2)</f>
        <v>0</v>
      </c>
      <c r="K111" s="136" t="s">
        <v>363</v>
      </c>
      <c r="L111" s="33"/>
      <c r="M111" s="141" t="s">
        <v>19</v>
      </c>
      <c r="N111" s="142" t="s">
        <v>49</v>
      </c>
      <c r="P111" s="143">
        <f>O111*H111</f>
        <v>0</v>
      </c>
      <c r="Q111" s="143">
        <v>0</v>
      </c>
      <c r="R111" s="143">
        <f>Q111*H111</f>
        <v>0</v>
      </c>
      <c r="S111" s="143">
        <v>0</v>
      </c>
      <c r="T111" s="144">
        <f>S111*H111</f>
        <v>0</v>
      </c>
      <c r="AR111" s="145" t="s">
        <v>454</v>
      </c>
      <c r="AT111" s="145" t="s">
        <v>360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454</v>
      </c>
      <c r="BM111" s="145" t="s">
        <v>7435</v>
      </c>
    </row>
    <row r="112" spans="2:65" s="1" customFormat="1" ht="11.25">
      <c r="B112" s="33"/>
      <c r="D112" s="147" t="s">
        <v>366</v>
      </c>
      <c r="F112" s="148" t="s">
        <v>5017</v>
      </c>
      <c r="I112" s="149"/>
      <c r="L112" s="33"/>
      <c r="M112" s="150"/>
      <c r="T112" s="54"/>
      <c r="AT112" s="18" t="s">
        <v>366</v>
      </c>
      <c r="AU112" s="18" t="s">
        <v>90</v>
      </c>
    </row>
    <row r="113" spans="2:65" s="1" customFormat="1" ht="24.2" customHeight="1">
      <c r="B113" s="33"/>
      <c r="C113" s="179" t="s">
        <v>417</v>
      </c>
      <c r="D113" s="179" t="s">
        <v>440</v>
      </c>
      <c r="E113" s="180" t="s">
        <v>4163</v>
      </c>
      <c r="F113" s="181" t="s">
        <v>4164</v>
      </c>
      <c r="G113" s="182" t="s">
        <v>235</v>
      </c>
      <c r="H113" s="183">
        <v>65</v>
      </c>
      <c r="I113" s="184"/>
      <c r="J113" s="185">
        <f>ROUND(I113*H113,2)</f>
        <v>0</v>
      </c>
      <c r="K113" s="181" t="s">
        <v>363</v>
      </c>
      <c r="L113" s="186"/>
      <c r="M113" s="187" t="s">
        <v>19</v>
      </c>
      <c r="N113" s="188" t="s">
        <v>49</v>
      </c>
      <c r="P113" s="143">
        <f>O113*H113</f>
        <v>0</v>
      </c>
      <c r="Q113" s="143">
        <v>1.1000000000000001E-3</v>
      </c>
      <c r="R113" s="143">
        <f>Q113*H113</f>
        <v>7.1500000000000008E-2</v>
      </c>
      <c r="S113" s="143">
        <v>0</v>
      </c>
      <c r="T113" s="144">
        <f>S113*H113</f>
        <v>0</v>
      </c>
      <c r="AR113" s="145" t="s">
        <v>558</v>
      </c>
      <c r="AT113" s="145" t="s">
        <v>440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454</v>
      </c>
      <c r="BM113" s="145" t="s">
        <v>7436</v>
      </c>
    </row>
    <row r="114" spans="2:65" s="1" customFormat="1" ht="33" customHeight="1">
      <c r="B114" s="33"/>
      <c r="C114" s="134" t="s">
        <v>422</v>
      </c>
      <c r="D114" s="134" t="s">
        <v>360</v>
      </c>
      <c r="E114" s="135" t="s">
        <v>4173</v>
      </c>
      <c r="F114" s="136" t="s">
        <v>4174</v>
      </c>
      <c r="G114" s="137" t="s">
        <v>504</v>
      </c>
      <c r="H114" s="138">
        <v>1</v>
      </c>
      <c r="I114" s="139"/>
      <c r="J114" s="140">
        <f>ROUND(I114*H114,2)</f>
        <v>0</v>
      </c>
      <c r="K114" s="136" t="s">
        <v>363</v>
      </c>
      <c r="L114" s="33"/>
      <c r="M114" s="141" t="s">
        <v>19</v>
      </c>
      <c r="N114" s="142" t="s">
        <v>49</v>
      </c>
      <c r="P114" s="143">
        <f>O114*H114</f>
        <v>0</v>
      </c>
      <c r="Q114" s="143">
        <v>0</v>
      </c>
      <c r="R114" s="143">
        <f>Q114*H114</f>
        <v>0</v>
      </c>
      <c r="S114" s="143">
        <v>0</v>
      </c>
      <c r="T114" s="144">
        <f>S114*H114</f>
        <v>0</v>
      </c>
      <c r="AR114" s="145" t="s">
        <v>454</v>
      </c>
      <c r="AT114" s="145" t="s">
        <v>360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454</v>
      </c>
      <c r="BM114" s="145" t="s">
        <v>7437</v>
      </c>
    </row>
    <row r="115" spans="2:65" s="1" customFormat="1" ht="11.25">
      <c r="B115" s="33"/>
      <c r="D115" s="147" t="s">
        <v>366</v>
      </c>
      <c r="F115" s="148" t="s">
        <v>4176</v>
      </c>
      <c r="I115" s="149"/>
      <c r="L115" s="33"/>
      <c r="M115" s="150"/>
      <c r="T115" s="54"/>
      <c r="AT115" s="18" t="s">
        <v>366</v>
      </c>
      <c r="AU115" s="18" t="s">
        <v>90</v>
      </c>
    </row>
    <row r="116" spans="2:65" s="1" customFormat="1" ht="24.2" customHeight="1">
      <c r="B116" s="33"/>
      <c r="C116" s="179" t="s">
        <v>8</v>
      </c>
      <c r="D116" s="179" t="s">
        <v>440</v>
      </c>
      <c r="E116" s="180" t="s">
        <v>4645</v>
      </c>
      <c r="F116" s="181" t="s">
        <v>5020</v>
      </c>
      <c r="G116" s="182" t="s">
        <v>504</v>
      </c>
      <c r="H116" s="183">
        <v>1</v>
      </c>
      <c r="I116" s="184"/>
      <c r="J116" s="185">
        <f>ROUND(I116*H116,2)</f>
        <v>0</v>
      </c>
      <c r="K116" s="181" t="s">
        <v>19</v>
      </c>
      <c r="L116" s="186"/>
      <c r="M116" s="187" t="s">
        <v>19</v>
      </c>
      <c r="N116" s="188" t="s">
        <v>49</v>
      </c>
      <c r="P116" s="143">
        <f>O116*H116</f>
        <v>0</v>
      </c>
      <c r="Q116" s="143">
        <v>0</v>
      </c>
      <c r="R116" s="143">
        <f>Q116*H116</f>
        <v>0</v>
      </c>
      <c r="S116" s="143">
        <v>0</v>
      </c>
      <c r="T116" s="144">
        <f>S116*H116</f>
        <v>0</v>
      </c>
      <c r="AR116" s="145" t="s">
        <v>558</v>
      </c>
      <c r="AT116" s="145" t="s">
        <v>440</v>
      </c>
      <c r="AU116" s="145" t="s">
        <v>90</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454</v>
      </c>
      <c r="BM116" s="145" t="s">
        <v>7438</v>
      </c>
    </row>
    <row r="117" spans="2:65" s="1" customFormat="1" ht="24.2" customHeight="1">
      <c r="B117" s="33"/>
      <c r="C117" s="134" t="s">
        <v>434</v>
      </c>
      <c r="D117" s="134" t="s">
        <v>360</v>
      </c>
      <c r="E117" s="135" t="s">
        <v>5022</v>
      </c>
      <c r="F117" s="136" t="s">
        <v>5023</v>
      </c>
      <c r="G117" s="137" t="s">
        <v>504</v>
      </c>
      <c r="H117" s="138">
        <v>20</v>
      </c>
      <c r="I117" s="139"/>
      <c r="J117" s="140">
        <f>ROUND(I117*H117,2)</f>
        <v>0</v>
      </c>
      <c r="K117" s="136" t="s">
        <v>363</v>
      </c>
      <c r="L117" s="33"/>
      <c r="M117" s="141" t="s">
        <v>19</v>
      </c>
      <c r="N117" s="142" t="s">
        <v>49</v>
      </c>
      <c r="P117" s="143">
        <f>O117*H117</f>
        <v>0</v>
      </c>
      <c r="Q117" s="143">
        <v>0</v>
      </c>
      <c r="R117" s="143">
        <f>Q117*H117</f>
        <v>0</v>
      </c>
      <c r="S117" s="143">
        <v>0</v>
      </c>
      <c r="T117" s="144">
        <f>S117*H117</f>
        <v>0</v>
      </c>
      <c r="AR117" s="145" t="s">
        <v>454</v>
      </c>
      <c r="AT117" s="145" t="s">
        <v>360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454</v>
      </c>
      <c r="BM117" s="145" t="s">
        <v>7439</v>
      </c>
    </row>
    <row r="118" spans="2:65" s="1" customFormat="1" ht="11.25">
      <c r="B118" s="33"/>
      <c r="D118" s="147" t="s">
        <v>366</v>
      </c>
      <c r="F118" s="148" t="s">
        <v>5025</v>
      </c>
      <c r="I118" s="149"/>
      <c r="L118" s="33"/>
      <c r="M118" s="150"/>
      <c r="T118" s="54"/>
      <c r="AT118" s="18" t="s">
        <v>366</v>
      </c>
      <c r="AU118" s="18" t="s">
        <v>90</v>
      </c>
    </row>
    <row r="119" spans="2:65" s="1" customFormat="1" ht="24.2" customHeight="1">
      <c r="B119" s="33"/>
      <c r="C119" s="179" t="s">
        <v>439</v>
      </c>
      <c r="D119" s="179" t="s">
        <v>440</v>
      </c>
      <c r="E119" s="180" t="s">
        <v>5026</v>
      </c>
      <c r="F119" s="181" t="s">
        <v>5027</v>
      </c>
      <c r="G119" s="182" t="s">
        <v>2247</v>
      </c>
      <c r="H119" s="183">
        <v>1</v>
      </c>
      <c r="I119" s="184"/>
      <c r="J119" s="185">
        <f>ROUND(I119*H119,2)</f>
        <v>0</v>
      </c>
      <c r="K119" s="181" t="s">
        <v>3989</v>
      </c>
      <c r="L119" s="186"/>
      <c r="M119" s="187" t="s">
        <v>19</v>
      </c>
      <c r="N119" s="188" t="s">
        <v>49</v>
      </c>
      <c r="P119" s="143">
        <f>O119*H119</f>
        <v>0</v>
      </c>
      <c r="Q119" s="143">
        <v>0.155</v>
      </c>
      <c r="R119" s="143">
        <f>Q119*H119</f>
        <v>0.155</v>
      </c>
      <c r="S119" s="143">
        <v>0</v>
      </c>
      <c r="T119" s="144">
        <f>S119*H119</f>
        <v>0</v>
      </c>
      <c r="AR119" s="145" t="s">
        <v>558</v>
      </c>
      <c r="AT119" s="145" t="s">
        <v>440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454</v>
      </c>
      <c r="BM119" s="145" t="s">
        <v>7440</v>
      </c>
    </row>
    <row r="120" spans="2:65" s="1" customFormat="1" ht="24.2" customHeight="1">
      <c r="B120" s="33"/>
      <c r="C120" s="134" t="s">
        <v>447</v>
      </c>
      <c r="D120" s="134" t="s">
        <v>360</v>
      </c>
      <c r="E120" s="135" t="s">
        <v>5029</v>
      </c>
      <c r="F120" s="136" t="s">
        <v>5030</v>
      </c>
      <c r="G120" s="137" t="s">
        <v>504</v>
      </c>
      <c r="H120" s="138">
        <v>20</v>
      </c>
      <c r="I120" s="139"/>
      <c r="J120" s="140">
        <f>ROUND(I120*H120,2)</f>
        <v>0</v>
      </c>
      <c r="K120" s="136" t="s">
        <v>363</v>
      </c>
      <c r="L120" s="33"/>
      <c r="M120" s="141" t="s">
        <v>19</v>
      </c>
      <c r="N120" s="142" t="s">
        <v>49</v>
      </c>
      <c r="P120" s="143">
        <f>O120*H120</f>
        <v>0</v>
      </c>
      <c r="Q120" s="143">
        <v>0</v>
      </c>
      <c r="R120" s="143">
        <f>Q120*H120</f>
        <v>0</v>
      </c>
      <c r="S120" s="143">
        <v>0</v>
      </c>
      <c r="T120" s="144">
        <f>S120*H120</f>
        <v>0</v>
      </c>
      <c r="AR120" s="145" t="s">
        <v>454</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454</v>
      </c>
      <c r="BM120" s="145" t="s">
        <v>7441</v>
      </c>
    </row>
    <row r="121" spans="2:65" s="1" customFormat="1" ht="11.25">
      <c r="B121" s="33"/>
      <c r="D121" s="147" t="s">
        <v>366</v>
      </c>
      <c r="F121" s="148" t="s">
        <v>5032</v>
      </c>
      <c r="I121" s="149"/>
      <c r="L121" s="33"/>
      <c r="M121" s="150"/>
      <c r="T121" s="54"/>
      <c r="AT121" s="18" t="s">
        <v>366</v>
      </c>
      <c r="AU121" s="18" t="s">
        <v>90</v>
      </c>
    </row>
    <row r="122" spans="2:65" s="1" customFormat="1" ht="49.15" customHeight="1">
      <c r="B122" s="33"/>
      <c r="C122" s="179" t="s">
        <v>454</v>
      </c>
      <c r="D122" s="179" t="s">
        <v>440</v>
      </c>
      <c r="E122" s="180" t="s">
        <v>5033</v>
      </c>
      <c r="F122" s="181" t="s">
        <v>5034</v>
      </c>
      <c r="G122" s="182" t="s">
        <v>504</v>
      </c>
      <c r="H122" s="183">
        <v>20</v>
      </c>
      <c r="I122" s="184"/>
      <c r="J122" s="185">
        <f>ROUND(I122*H122,2)</f>
        <v>0</v>
      </c>
      <c r="K122" s="181" t="s">
        <v>19</v>
      </c>
      <c r="L122" s="186"/>
      <c r="M122" s="187" t="s">
        <v>19</v>
      </c>
      <c r="N122" s="188" t="s">
        <v>49</v>
      </c>
      <c r="P122" s="143">
        <f>O122*H122</f>
        <v>0</v>
      </c>
      <c r="Q122" s="143">
        <v>0</v>
      </c>
      <c r="R122" s="143">
        <f>Q122*H122</f>
        <v>0</v>
      </c>
      <c r="S122" s="143">
        <v>0</v>
      </c>
      <c r="T122" s="144">
        <f>S122*H122</f>
        <v>0</v>
      </c>
      <c r="AR122" s="145" t="s">
        <v>558</v>
      </c>
      <c r="AT122" s="145" t="s">
        <v>440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454</v>
      </c>
      <c r="BM122" s="145" t="s">
        <v>7442</v>
      </c>
    </row>
    <row r="123" spans="2:65" s="1" customFormat="1" ht="49.15" customHeight="1">
      <c r="B123" s="33"/>
      <c r="C123" s="134" t="s">
        <v>462</v>
      </c>
      <c r="D123" s="134" t="s">
        <v>360</v>
      </c>
      <c r="E123" s="135" t="s">
        <v>5036</v>
      </c>
      <c r="F123" s="136" t="s">
        <v>5037</v>
      </c>
      <c r="G123" s="137" t="s">
        <v>504</v>
      </c>
      <c r="H123" s="138">
        <v>1</v>
      </c>
      <c r="I123" s="139"/>
      <c r="J123" s="140">
        <f>ROUND(I123*H123,2)</f>
        <v>0</v>
      </c>
      <c r="K123" s="136" t="s">
        <v>402</v>
      </c>
      <c r="L123" s="33"/>
      <c r="M123" s="141" t="s">
        <v>19</v>
      </c>
      <c r="N123" s="142" t="s">
        <v>49</v>
      </c>
      <c r="P123" s="143">
        <f>O123*H123</f>
        <v>0</v>
      </c>
      <c r="Q123" s="143">
        <v>0</v>
      </c>
      <c r="R123" s="143">
        <f>Q123*H123</f>
        <v>0</v>
      </c>
      <c r="S123" s="143">
        <v>0</v>
      </c>
      <c r="T123" s="144">
        <f>S123*H123</f>
        <v>0</v>
      </c>
      <c r="AR123" s="145" t="s">
        <v>454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454</v>
      </c>
      <c r="BM123" s="145" t="s">
        <v>7443</v>
      </c>
    </row>
    <row r="124" spans="2:65" s="1" customFormat="1" ht="11.25">
      <c r="B124" s="33"/>
      <c r="D124" s="147" t="s">
        <v>366</v>
      </c>
      <c r="F124" s="148" t="s">
        <v>5039</v>
      </c>
      <c r="I124" s="149"/>
      <c r="L124" s="33"/>
      <c r="M124" s="150"/>
      <c r="T124" s="54"/>
      <c r="AT124" s="18" t="s">
        <v>366</v>
      </c>
      <c r="AU124" s="18" t="s">
        <v>90</v>
      </c>
    </row>
    <row r="125" spans="2:65" s="1" customFormat="1" ht="66.75" customHeight="1">
      <c r="B125" s="33"/>
      <c r="C125" s="179" t="s">
        <v>468</v>
      </c>
      <c r="D125" s="179" t="s">
        <v>440</v>
      </c>
      <c r="E125" s="180" t="s">
        <v>4665</v>
      </c>
      <c r="F125" s="181" t="s">
        <v>5040</v>
      </c>
      <c r="G125" s="182" t="s">
        <v>504</v>
      </c>
      <c r="H125" s="183">
        <v>1</v>
      </c>
      <c r="I125" s="184"/>
      <c r="J125" s="185">
        <f>ROUND(I125*H125,2)</f>
        <v>0</v>
      </c>
      <c r="K125" s="181" t="s">
        <v>19</v>
      </c>
      <c r="L125" s="186"/>
      <c r="M125" s="187" t="s">
        <v>19</v>
      </c>
      <c r="N125" s="188" t="s">
        <v>49</v>
      </c>
      <c r="P125" s="143">
        <f>O125*H125</f>
        <v>0</v>
      </c>
      <c r="Q125" s="143">
        <v>0</v>
      </c>
      <c r="R125" s="143">
        <f>Q125*H125</f>
        <v>0</v>
      </c>
      <c r="S125" s="143">
        <v>0</v>
      </c>
      <c r="T125" s="144">
        <f>S125*H125</f>
        <v>0</v>
      </c>
      <c r="AR125" s="145" t="s">
        <v>558</v>
      </c>
      <c r="AT125" s="145" t="s">
        <v>440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454</v>
      </c>
      <c r="BM125" s="145" t="s">
        <v>7444</v>
      </c>
    </row>
    <row r="126" spans="2:65" s="1" customFormat="1" ht="37.9" customHeight="1">
      <c r="B126" s="33"/>
      <c r="C126" s="134" t="s">
        <v>473</v>
      </c>
      <c r="D126" s="134" t="s">
        <v>360</v>
      </c>
      <c r="E126" s="135" t="s">
        <v>5042</v>
      </c>
      <c r="F126" s="136" t="s">
        <v>5043</v>
      </c>
      <c r="G126" s="137" t="s">
        <v>504</v>
      </c>
      <c r="H126" s="138">
        <v>20</v>
      </c>
      <c r="I126" s="139"/>
      <c r="J126" s="140">
        <f>ROUND(I126*H126,2)</f>
        <v>0</v>
      </c>
      <c r="K126" s="136" t="s">
        <v>363</v>
      </c>
      <c r="L126" s="33"/>
      <c r="M126" s="141" t="s">
        <v>19</v>
      </c>
      <c r="N126" s="142" t="s">
        <v>49</v>
      </c>
      <c r="P126" s="143">
        <f>O126*H126</f>
        <v>0</v>
      </c>
      <c r="Q126" s="143">
        <v>0</v>
      </c>
      <c r="R126" s="143">
        <f>Q126*H126</f>
        <v>0</v>
      </c>
      <c r="S126" s="143">
        <v>0</v>
      </c>
      <c r="T126" s="144">
        <f>S126*H126</f>
        <v>0</v>
      </c>
      <c r="AR126" s="145" t="s">
        <v>454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454</v>
      </c>
      <c r="BM126" s="145" t="s">
        <v>7445</v>
      </c>
    </row>
    <row r="127" spans="2:65" s="1" customFormat="1" ht="11.25">
      <c r="B127" s="33"/>
      <c r="D127" s="147" t="s">
        <v>366</v>
      </c>
      <c r="F127" s="148" t="s">
        <v>5045</v>
      </c>
      <c r="I127" s="149"/>
      <c r="L127" s="33"/>
      <c r="M127" s="150"/>
      <c r="T127" s="54"/>
      <c r="AT127" s="18" t="s">
        <v>366</v>
      </c>
      <c r="AU127" s="18" t="s">
        <v>90</v>
      </c>
    </row>
    <row r="128" spans="2:65" s="1" customFormat="1" ht="21.75" customHeight="1">
      <c r="B128" s="33"/>
      <c r="C128" s="179" t="s">
        <v>480</v>
      </c>
      <c r="D128" s="179" t="s">
        <v>440</v>
      </c>
      <c r="E128" s="180" t="s">
        <v>5046</v>
      </c>
      <c r="F128" s="181" t="s">
        <v>5047</v>
      </c>
      <c r="G128" s="182" t="s">
        <v>504</v>
      </c>
      <c r="H128" s="183">
        <v>20</v>
      </c>
      <c r="I128" s="184"/>
      <c r="J128" s="185">
        <f>ROUND(I128*H128,2)</f>
        <v>0</v>
      </c>
      <c r="K128" s="181" t="s">
        <v>363</v>
      </c>
      <c r="L128" s="186"/>
      <c r="M128" s="187" t="s">
        <v>19</v>
      </c>
      <c r="N128" s="188" t="s">
        <v>49</v>
      </c>
      <c r="P128" s="143">
        <f>O128*H128</f>
        <v>0</v>
      </c>
      <c r="Q128" s="143">
        <v>1E-3</v>
      </c>
      <c r="R128" s="143">
        <f>Q128*H128</f>
        <v>0.02</v>
      </c>
      <c r="S128" s="143">
        <v>0</v>
      </c>
      <c r="T128" s="144">
        <f>S128*H128</f>
        <v>0</v>
      </c>
      <c r="AR128" s="145" t="s">
        <v>558</v>
      </c>
      <c r="AT128" s="145" t="s">
        <v>440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454</v>
      </c>
      <c r="BM128" s="145" t="s">
        <v>7446</v>
      </c>
    </row>
    <row r="129" spans="2:65" s="1" customFormat="1" ht="37.9" customHeight="1">
      <c r="B129" s="33"/>
      <c r="C129" s="134" t="s">
        <v>7</v>
      </c>
      <c r="D129" s="134" t="s">
        <v>360</v>
      </c>
      <c r="E129" s="135" t="s">
        <v>4470</v>
      </c>
      <c r="F129" s="136" t="s">
        <v>4471</v>
      </c>
      <c r="G129" s="137" t="s">
        <v>504</v>
      </c>
      <c r="H129" s="138">
        <v>1</v>
      </c>
      <c r="I129" s="139"/>
      <c r="J129" s="140">
        <f>ROUND(I129*H129,2)</f>
        <v>0</v>
      </c>
      <c r="K129" s="136" t="s">
        <v>363</v>
      </c>
      <c r="L129" s="33"/>
      <c r="M129" s="141" t="s">
        <v>19</v>
      </c>
      <c r="N129" s="142" t="s">
        <v>49</v>
      </c>
      <c r="P129" s="143">
        <f>O129*H129</f>
        <v>0</v>
      </c>
      <c r="Q129" s="143">
        <v>0</v>
      </c>
      <c r="R129" s="143">
        <f>Q129*H129</f>
        <v>0</v>
      </c>
      <c r="S129" s="143">
        <v>0</v>
      </c>
      <c r="T129" s="144">
        <f>S129*H129</f>
        <v>0</v>
      </c>
      <c r="AR129" s="145" t="s">
        <v>454</v>
      </c>
      <c r="AT129" s="145" t="s">
        <v>360</v>
      </c>
      <c r="AU129" s="145" t="s">
        <v>90</v>
      </c>
      <c r="AY129" s="18" t="s">
        <v>358</v>
      </c>
      <c r="BE129" s="146">
        <f>IF(N129="základní",J129,0)</f>
        <v>0</v>
      </c>
      <c r="BF129" s="146">
        <f>IF(N129="snížená",J129,0)</f>
        <v>0</v>
      </c>
      <c r="BG129" s="146">
        <f>IF(N129="zákl. přenesená",J129,0)</f>
        <v>0</v>
      </c>
      <c r="BH129" s="146">
        <f>IF(N129="sníž. přenesená",J129,0)</f>
        <v>0</v>
      </c>
      <c r="BI129" s="146">
        <f>IF(N129="nulová",J129,0)</f>
        <v>0</v>
      </c>
      <c r="BJ129" s="18" t="s">
        <v>90</v>
      </c>
      <c r="BK129" s="146">
        <f>ROUND(I129*H129,2)</f>
        <v>0</v>
      </c>
      <c r="BL129" s="18" t="s">
        <v>454</v>
      </c>
      <c r="BM129" s="145" t="s">
        <v>7447</v>
      </c>
    </row>
    <row r="130" spans="2:65" s="1" customFormat="1" ht="11.25">
      <c r="B130" s="33"/>
      <c r="D130" s="147" t="s">
        <v>366</v>
      </c>
      <c r="F130" s="148" t="s">
        <v>4473</v>
      </c>
      <c r="I130" s="149"/>
      <c r="L130" s="33"/>
      <c r="M130" s="150"/>
      <c r="T130" s="54"/>
      <c r="AT130" s="18" t="s">
        <v>366</v>
      </c>
      <c r="AU130" s="18" t="s">
        <v>90</v>
      </c>
    </row>
    <row r="131" spans="2:65" s="1" customFormat="1" ht="16.5" customHeight="1">
      <c r="B131" s="33"/>
      <c r="C131" s="179" t="s">
        <v>496</v>
      </c>
      <c r="D131" s="179" t="s">
        <v>440</v>
      </c>
      <c r="E131" s="180" t="s">
        <v>4628</v>
      </c>
      <c r="F131" s="181" t="s">
        <v>4475</v>
      </c>
      <c r="G131" s="182" t="s">
        <v>504</v>
      </c>
      <c r="H131" s="183">
        <v>1</v>
      </c>
      <c r="I131" s="184"/>
      <c r="J131" s="185">
        <f>ROUND(I131*H131,2)</f>
        <v>0</v>
      </c>
      <c r="K131" s="181" t="s">
        <v>19</v>
      </c>
      <c r="L131" s="186"/>
      <c r="M131" s="187" t="s">
        <v>19</v>
      </c>
      <c r="N131" s="188" t="s">
        <v>49</v>
      </c>
      <c r="P131" s="143">
        <f>O131*H131</f>
        <v>0</v>
      </c>
      <c r="Q131" s="143">
        <v>0</v>
      </c>
      <c r="R131" s="143">
        <f>Q131*H131</f>
        <v>0</v>
      </c>
      <c r="S131" s="143">
        <v>0</v>
      </c>
      <c r="T131" s="144">
        <f>S131*H131</f>
        <v>0</v>
      </c>
      <c r="AR131" s="145" t="s">
        <v>558</v>
      </c>
      <c r="AT131" s="145" t="s">
        <v>440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454</v>
      </c>
      <c r="BM131" s="145" t="s">
        <v>7448</v>
      </c>
    </row>
    <row r="132" spans="2:65" s="1" customFormat="1" ht="44.25" customHeight="1">
      <c r="B132" s="33"/>
      <c r="C132" s="134" t="s">
        <v>501</v>
      </c>
      <c r="D132" s="134" t="s">
        <v>360</v>
      </c>
      <c r="E132" s="135" t="s">
        <v>4481</v>
      </c>
      <c r="F132" s="136" t="s">
        <v>4482</v>
      </c>
      <c r="G132" s="137" t="s">
        <v>1498</v>
      </c>
      <c r="H132" s="189"/>
      <c r="I132" s="139"/>
      <c r="J132" s="140">
        <f>ROUND(I132*H132,2)</f>
        <v>0</v>
      </c>
      <c r="K132" s="136" t="s">
        <v>3989</v>
      </c>
      <c r="L132" s="33"/>
      <c r="M132" s="141" t="s">
        <v>19</v>
      </c>
      <c r="N132" s="142" t="s">
        <v>49</v>
      </c>
      <c r="P132" s="143">
        <f>O132*H132</f>
        <v>0</v>
      </c>
      <c r="Q132" s="143">
        <v>0</v>
      </c>
      <c r="R132" s="143">
        <f>Q132*H132</f>
        <v>0</v>
      </c>
      <c r="S132" s="143">
        <v>0</v>
      </c>
      <c r="T132" s="144">
        <f>S132*H132</f>
        <v>0</v>
      </c>
      <c r="AR132" s="145" t="s">
        <v>454</v>
      </c>
      <c r="AT132" s="145" t="s">
        <v>360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454</v>
      </c>
      <c r="BM132" s="145" t="s">
        <v>7449</v>
      </c>
    </row>
    <row r="133" spans="2:65" s="1" customFormat="1" ht="11.25">
      <c r="B133" s="33"/>
      <c r="D133" s="147" t="s">
        <v>366</v>
      </c>
      <c r="F133" s="148" t="s">
        <v>4484</v>
      </c>
      <c r="I133" s="149"/>
      <c r="L133" s="33"/>
      <c r="M133" s="150"/>
      <c r="T133" s="54"/>
      <c r="AT133" s="18" t="s">
        <v>366</v>
      </c>
      <c r="AU133" s="18" t="s">
        <v>90</v>
      </c>
    </row>
    <row r="134" spans="2:65" s="11" customFormat="1" ht="25.9" customHeight="1">
      <c r="B134" s="122"/>
      <c r="D134" s="123" t="s">
        <v>76</v>
      </c>
      <c r="E134" s="124" t="s">
        <v>4509</v>
      </c>
      <c r="F134" s="124" t="s">
        <v>4510</v>
      </c>
      <c r="I134" s="125"/>
      <c r="J134" s="126">
        <f>BK134</f>
        <v>0</v>
      </c>
      <c r="L134" s="122"/>
      <c r="M134" s="127"/>
      <c r="P134" s="128">
        <f>SUM(P135:P136)</f>
        <v>0</v>
      </c>
      <c r="R134" s="128">
        <f>SUM(R135:R136)</f>
        <v>0</v>
      </c>
      <c r="T134" s="129">
        <f>SUM(T135:T136)</f>
        <v>0</v>
      </c>
      <c r="AR134" s="123" t="s">
        <v>364</v>
      </c>
      <c r="AT134" s="130" t="s">
        <v>76</v>
      </c>
      <c r="AU134" s="130" t="s">
        <v>77</v>
      </c>
      <c r="AY134" s="123" t="s">
        <v>358</v>
      </c>
      <c r="BK134" s="131">
        <f>SUM(BK135:BK136)</f>
        <v>0</v>
      </c>
    </row>
    <row r="135" spans="2:65" s="1" customFormat="1" ht="24.2" customHeight="1">
      <c r="B135" s="33"/>
      <c r="C135" s="134" t="s">
        <v>210</v>
      </c>
      <c r="D135" s="134" t="s">
        <v>360</v>
      </c>
      <c r="E135" s="135" t="s">
        <v>4511</v>
      </c>
      <c r="F135" s="136" t="s">
        <v>4512</v>
      </c>
      <c r="G135" s="137" t="s">
        <v>4513</v>
      </c>
      <c r="H135" s="138">
        <v>20</v>
      </c>
      <c r="I135" s="139"/>
      <c r="J135" s="140">
        <f>ROUND(I135*H135,2)</f>
        <v>0</v>
      </c>
      <c r="K135" s="136" t="s">
        <v>363</v>
      </c>
      <c r="L135" s="33"/>
      <c r="M135" s="141" t="s">
        <v>19</v>
      </c>
      <c r="N135" s="142" t="s">
        <v>49</v>
      </c>
      <c r="P135" s="143">
        <f>O135*H135</f>
        <v>0</v>
      </c>
      <c r="Q135" s="143">
        <v>0</v>
      </c>
      <c r="R135" s="143">
        <f>Q135*H135</f>
        <v>0</v>
      </c>
      <c r="S135" s="143">
        <v>0</v>
      </c>
      <c r="T135" s="144">
        <f>S135*H135</f>
        <v>0</v>
      </c>
      <c r="AR135" s="145" t="s">
        <v>3629</v>
      </c>
      <c r="AT135" s="145" t="s">
        <v>360</v>
      </c>
      <c r="AU135" s="145" t="s">
        <v>84</v>
      </c>
      <c r="AY135" s="18" t="s">
        <v>358</v>
      </c>
      <c r="BE135" s="146">
        <f>IF(N135="základní",J135,0)</f>
        <v>0</v>
      </c>
      <c r="BF135" s="146">
        <f>IF(N135="snížená",J135,0)</f>
        <v>0</v>
      </c>
      <c r="BG135" s="146">
        <f>IF(N135="zákl. přenesená",J135,0)</f>
        <v>0</v>
      </c>
      <c r="BH135" s="146">
        <f>IF(N135="sníž. přenesená",J135,0)</f>
        <v>0</v>
      </c>
      <c r="BI135" s="146">
        <f>IF(N135="nulová",J135,0)</f>
        <v>0</v>
      </c>
      <c r="BJ135" s="18" t="s">
        <v>90</v>
      </c>
      <c r="BK135" s="146">
        <f>ROUND(I135*H135,2)</f>
        <v>0</v>
      </c>
      <c r="BL135" s="18" t="s">
        <v>3629</v>
      </c>
      <c r="BM135" s="145" t="s">
        <v>7450</v>
      </c>
    </row>
    <row r="136" spans="2:65" s="1" customFormat="1" ht="11.25">
      <c r="B136" s="33"/>
      <c r="D136" s="147" t="s">
        <v>366</v>
      </c>
      <c r="F136" s="148" t="s">
        <v>4515</v>
      </c>
      <c r="I136" s="149"/>
      <c r="L136" s="33"/>
      <c r="M136" s="150"/>
      <c r="T136" s="54"/>
      <c r="AT136" s="18" t="s">
        <v>366</v>
      </c>
      <c r="AU136" s="18" t="s">
        <v>84</v>
      </c>
    </row>
    <row r="137" spans="2:65" s="11" customFormat="1" ht="25.9" customHeight="1">
      <c r="B137" s="122"/>
      <c r="D137" s="123" t="s">
        <v>76</v>
      </c>
      <c r="E137" s="124" t="s">
        <v>190</v>
      </c>
      <c r="F137" s="124" t="s">
        <v>191</v>
      </c>
      <c r="I137" s="125"/>
      <c r="J137" s="126">
        <f>BK137</f>
        <v>0</v>
      </c>
      <c r="L137" s="122"/>
      <c r="M137" s="127"/>
      <c r="P137" s="128">
        <f>P138</f>
        <v>0</v>
      </c>
      <c r="R137" s="128">
        <f>R138</f>
        <v>0</v>
      </c>
      <c r="T137" s="129">
        <f>T138</f>
        <v>0</v>
      </c>
      <c r="AR137" s="123" t="s">
        <v>388</v>
      </c>
      <c r="AT137" s="130" t="s">
        <v>76</v>
      </c>
      <c r="AU137" s="130" t="s">
        <v>77</v>
      </c>
      <c r="AY137" s="123" t="s">
        <v>358</v>
      </c>
      <c r="BK137" s="131">
        <f>BK138</f>
        <v>0</v>
      </c>
    </row>
    <row r="138" spans="2:65" s="11" customFormat="1" ht="22.9" customHeight="1">
      <c r="B138" s="122"/>
      <c r="D138" s="123" t="s">
        <v>76</v>
      </c>
      <c r="E138" s="132" t="s">
        <v>4056</v>
      </c>
      <c r="F138" s="132" t="s">
        <v>4057</v>
      </c>
      <c r="I138" s="125"/>
      <c r="J138" s="133">
        <f>BK138</f>
        <v>0</v>
      </c>
      <c r="L138" s="122"/>
      <c r="M138" s="127"/>
      <c r="P138" s="128">
        <f>SUM(P139:P144)</f>
        <v>0</v>
      </c>
      <c r="R138" s="128">
        <f>SUM(R139:R144)</f>
        <v>0</v>
      </c>
      <c r="T138" s="129">
        <f>SUM(T139:T144)</f>
        <v>0</v>
      </c>
      <c r="AR138" s="123" t="s">
        <v>388</v>
      </c>
      <c r="AT138" s="130" t="s">
        <v>76</v>
      </c>
      <c r="AU138" s="130" t="s">
        <v>84</v>
      </c>
      <c r="AY138" s="123" t="s">
        <v>358</v>
      </c>
      <c r="BK138" s="131">
        <f>SUM(BK139:BK144)</f>
        <v>0</v>
      </c>
    </row>
    <row r="139" spans="2:65" s="1" customFormat="1" ht="16.5" customHeight="1">
      <c r="B139" s="33"/>
      <c r="C139" s="134" t="s">
        <v>515</v>
      </c>
      <c r="D139" s="134" t="s">
        <v>360</v>
      </c>
      <c r="E139" s="135" t="s">
        <v>4736</v>
      </c>
      <c r="F139" s="136" t="s">
        <v>5053</v>
      </c>
      <c r="G139" s="137" t="s">
        <v>504</v>
      </c>
      <c r="H139" s="138">
        <v>1</v>
      </c>
      <c r="I139" s="139"/>
      <c r="J139" s="140">
        <f>ROUND(I139*H139,2)</f>
        <v>0</v>
      </c>
      <c r="K139" s="136" t="s">
        <v>402</v>
      </c>
      <c r="L139" s="33"/>
      <c r="M139" s="141" t="s">
        <v>19</v>
      </c>
      <c r="N139" s="142" t="s">
        <v>49</v>
      </c>
      <c r="P139" s="143">
        <f>O139*H139</f>
        <v>0</v>
      </c>
      <c r="Q139" s="143">
        <v>0</v>
      </c>
      <c r="R139" s="143">
        <f>Q139*H139</f>
        <v>0</v>
      </c>
      <c r="S139" s="143">
        <v>0</v>
      </c>
      <c r="T139" s="144">
        <f>S139*H139</f>
        <v>0</v>
      </c>
      <c r="AR139" s="145" t="s">
        <v>4061</v>
      </c>
      <c r="AT139" s="145" t="s">
        <v>360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4061</v>
      </c>
      <c r="BM139" s="145" t="s">
        <v>7451</v>
      </c>
    </row>
    <row r="140" spans="2:65" s="1" customFormat="1" ht="11.25">
      <c r="B140" s="33"/>
      <c r="D140" s="147" t="s">
        <v>366</v>
      </c>
      <c r="F140" s="148" t="s">
        <v>4739</v>
      </c>
      <c r="I140" s="149"/>
      <c r="L140" s="33"/>
      <c r="M140" s="150"/>
      <c r="T140" s="54"/>
      <c r="AT140" s="18" t="s">
        <v>366</v>
      </c>
      <c r="AU140" s="18" t="s">
        <v>90</v>
      </c>
    </row>
    <row r="141" spans="2:65" s="1" customFormat="1" ht="16.5" customHeight="1">
      <c r="B141" s="33"/>
      <c r="C141" s="134" t="s">
        <v>521</v>
      </c>
      <c r="D141" s="134" t="s">
        <v>360</v>
      </c>
      <c r="E141" s="135" t="s">
        <v>4058</v>
      </c>
      <c r="F141" s="136" t="s">
        <v>7452</v>
      </c>
      <c r="G141" s="137" t="s">
        <v>504</v>
      </c>
      <c r="H141" s="138">
        <v>1</v>
      </c>
      <c r="I141" s="139"/>
      <c r="J141" s="140">
        <f>ROUND(I141*H141,2)</f>
        <v>0</v>
      </c>
      <c r="K141" s="136" t="s">
        <v>3989</v>
      </c>
      <c r="L141" s="33"/>
      <c r="M141" s="141" t="s">
        <v>19</v>
      </c>
      <c r="N141" s="142" t="s">
        <v>49</v>
      </c>
      <c r="P141" s="143">
        <f>O141*H141</f>
        <v>0</v>
      </c>
      <c r="Q141" s="143">
        <v>0</v>
      </c>
      <c r="R141" s="143">
        <f>Q141*H141</f>
        <v>0</v>
      </c>
      <c r="S141" s="143">
        <v>0</v>
      </c>
      <c r="T141" s="144">
        <f>S141*H141</f>
        <v>0</v>
      </c>
      <c r="AR141" s="145" t="s">
        <v>4061</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4061</v>
      </c>
      <c r="BM141" s="145" t="s">
        <v>7453</v>
      </c>
    </row>
    <row r="142" spans="2:65" s="1" customFormat="1" ht="11.25">
      <c r="B142" s="33"/>
      <c r="D142" s="147" t="s">
        <v>366</v>
      </c>
      <c r="F142" s="148" t="s">
        <v>5057</v>
      </c>
      <c r="I142" s="149"/>
      <c r="L142" s="33"/>
      <c r="M142" s="150"/>
      <c r="T142" s="54"/>
      <c r="AT142" s="18" t="s">
        <v>366</v>
      </c>
      <c r="AU142" s="18" t="s">
        <v>90</v>
      </c>
    </row>
    <row r="143" spans="2:65" s="1" customFormat="1" ht="16.5" customHeight="1">
      <c r="B143" s="33"/>
      <c r="C143" s="134" t="s">
        <v>528</v>
      </c>
      <c r="D143" s="134" t="s">
        <v>360</v>
      </c>
      <c r="E143" s="135" t="s">
        <v>4516</v>
      </c>
      <c r="F143" s="136" t="s">
        <v>4517</v>
      </c>
      <c r="G143" s="137" t="s">
        <v>504</v>
      </c>
      <c r="H143" s="138">
        <v>1</v>
      </c>
      <c r="I143" s="139"/>
      <c r="J143" s="140">
        <f>ROUND(I143*H143,2)</f>
        <v>0</v>
      </c>
      <c r="K143" s="136" t="s">
        <v>3989</v>
      </c>
      <c r="L143" s="33"/>
      <c r="M143" s="141" t="s">
        <v>19</v>
      </c>
      <c r="N143" s="142" t="s">
        <v>49</v>
      </c>
      <c r="P143" s="143">
        <f>O143*H143</f>
        <v>0</v>
      </c>
      <c r="Q143" s="143">
        <v>0</v>
      </c>
      <c r="R143" s="143">
        <f>Q143*H143</f>
        <v>0</v>
      </c>
      <c r="S143" s="143">
        <v>0</v>
      </c>
      <c r="T143" s="144">
        <f>S143*H143</f>
        <v>0</v>
      </c>
      <c r="AR143" s="145" t="s">
        <v>4061</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4061</v>
      </c>
      <c r="BM143" s="145" t="s">
        <v>7454</v>
      </c>
    </row>
    <row r="144" spans="2:65" s="1" customFormat="1" ht="11.25">
      <c r="B144" s="33"/>
      <c r="D144" s="147" t="s">
        <v>366</v>
      </c>
      <c r="F144" s="148" t="s">
        <v>4520</v>
      </c>
      <c r="I144" s="149"/>
      <c r="L144" s="33"/>
      <c r="M144" s="201"/>
      <c r="N144" s="198"/>
      <c r="O144" s="198"/>
      <c r="P144" s="198"/>
      <c r="Q144" s="198"/>
      <c r="R144" s="198"/>
      <c r="S144" s="198"/>
      <c r="T144" s="202"/>
      <c r="AT144" s="18" t="s">
        <v>366</v>
      </c>
      <c r="AU144" s="18" t="s">
        <v>90</v>
      </c>
    </row>
    <row r="145" spans="2:12" s="1" customFormat="1" ht="6.95" customHeight="1">
      <c r="B145" s="42"/>
      <c r="C145" s="43"/>
      <c r="D145" s="43"/>
      <c r="E145" s="43"/>
      <c r="F145" s="43"/>
      <c r="G145" s="43"/>
      <c r="H145" s="43"/>
      <c r="I145" s="43"/>
      <c r="J145" s="43"/>
      <c r="K145" s="43"/>
      <c r="L145" s="33"/>
    </row>
  </sheetData>
  <sheetProtection algorithmName="SHA-512" hashValue="tOZJjyJ4U1q0Hx8uvVA/r6RGxsl2FXTR2hz5PZuMM9c6LCp/1HQjK2FU01r/ow7xGEKqqoSrplUO4EEG1Q84hw==" saltValue="mN2FQadNthtluBl+uWsaUFF2gtYP5jHtPqEbr51IkZrcBEz9y+wRs0ojPoPOmwbN4JHNfZe0x0rUq90ne86T9A==" spinCount="100000" sheet="1" objects="1" scenarios="1" formatColumns="0" formatRows="0" autoFilter="0"/>
  <autoFilter ref="C95:K144" xr:uid="{00000000-0009-0000-0000-00001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1700-000000000000}"/>
    <hyperlink ref="F103" r:id="rId2" xr:uid="{00000000-0004-0000-1700-000001000000}"/>
    <hyperlink ref="F106" r:id="rId3" xr:uid="{00000000-0004-0000-1700-000002000000}"/>
    <hyperlink ref="F109" r:id="rId4" xr:uid="{00000000-0004-0000-1700-000003000000}"/>
    <hyperlink ref="F112" r:id="rId5" xr:uid="{00000000-0004-0000-1700-000004000000}"/>
    <hyperlink ref="F115" r:id="rId6" xr:uid="{00000000-0004-0000-1700-000005000000}"/>
    <hyperlink ref="F118" r:id="rId7" xr:uid="{00000000-0004-0000-1700-000006000000}"/>
    <hyperlink ref="F121" r:id="rId8" xr:uid="{00000000-0004-0000-1700-000007000000}"/>
    <hyperlink ref="F124" r:id="rId9" xr:uid="{00000000-0004-0000-1700-000008000000}"/>
    <hyperlink ref="F127" r:id="rId10" xr:uid="{00000000-0004-0000-1700-000009000000}"/>
    <hyperlink ref="F130" r:id="rId11" xr:uid="{00000000-0004-0000-1700-00000A000000}"/>
    <hyperlink ref="F133" r:id="rId12" xr:uid="{00000000-0004-0000-1700-00000B000000}"/>
    <hyperlink ref="F136" r:id="rId13" xr:uid="{00000000-0004-0000-1700-00000C000000}"/>
    <hyperlink ref="F140" r:id="rId14" xr:uid="{00000000-0004-0000-1700-00000D000000}"/>
    <hyperlink ref="F142" r:id="rId15" xr:uid="{00000000-0004-0000-1700-00000E000000}"/>
    <hyperlink ref="F144" r:id="rId16" xr:uid="{00000000-0004-0000-17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159</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 customHeight="1">
      <c r="B8" s="21"/>
      <c r="D8" s="28" t="s">
        <v>214</v>
      </c>
      <c r="L8" s="21"/>
    </row>
    <row r="9" spans="2:46" s="1" customFormat="1" ht="16.5" customHeight="1">
      <c r="B9" s="33"/>
      <c r="E9" s="341" t="s">
        <v>5563</v>
      </c>
      <c r="F9" s="343"/>
      <c r="G9" s="343"/>
      <c r="H9" s="343"/>
      <c r="L9" s="33"/>
    </row>
    <row r="10" spans="2:46" s="1" customFormat="1" ht="12" customHeight="1">
      <c r="B10" s="33"/>
      <c r="D10" s="28" t="s">
        <v>222</v>
      </c>
      <c r="L10" s="33"/>
    </row>
    <row r="11" spans="2:46" s="1" customFormat="1" ht="16.5" customHeight="1">
      <c r="B11" s="33"/>
      <c r="E11" s="324" t="s">
        <v>7455</v>
      </c>
      <c r="F11" s="343"/>
      <c r="G11" s="343"/>
      <c r="H11" s="343"/>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f>'Rekapitulace stavby'!AN8</f>
        <v>45460</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344" t="str">
        <f>'Rekapitulace stavby'!E14</f>
        <v>Vyplň údaj</v>
      </c>
      <c r="F20" s="302"/>
      <c r="G20" s="302"/>
      <c r="H20" s="302"/>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38</v>
      </c>
      <c r="L25" s="33"/>
    </row>
    <row r="26" spans="2:12" s="1" customFormat="1" ht="18" customHeight="1">
      <c r="B26" s="33"/>
      <c r="E26" s="26" t="s">
        <v>39</v>
      </c>
      <c r="I26" s="28" t="s">
        <v>28</v>
      </c>
      <c r="J26" s="26" t="s">
        <v>40</v>
      </c>
      <c r="L26" s="33"/>
    </row>
    <row r="27" spans="2:12" s="1" customFormat="1" ht="6.95" customHeight="1">
      <c r="B27" s="33"/>
      <c r="L27" s="33"/>
    </row>
    <row r="28" spans="2:12" s="1" customFormat="1" ht="12" customHeight="1">
      <c r="B28" s="33"/>
      <c r="D28" s="28" t="s">
        <v>41</v>
      </c>
      <c r="L28" s="33"/>
    </row>
    <row r="29" spans="2:12" s="7" customFormat="1" ht="16.5" customHeight="1">
      <c r="B29" s="93"/>
      <c r="E29" s="307" t="s">
        <v>19</v>
      </c>
      <c r="F29" s="307"/>
      <c r="G29" s="307"/>
      <c r="H29" s="307"/>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5" t="s">
        <v>43</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ROUND((SUM(BE87:BE123)),  2)</f>
        <v>0</v>
      </c>
      <c r="I35" s="96">
        <v>0.21</v>
      </c>
      <c r="J35" s="84">
        <f>ROUND(((SUM(BE87:BE123))*I35),  2)</f>
        <v>0</v>
      </c>
      <c r="L35" s="33"/>
    </row>
    <row r="36" spans="2:12" s="1" customFormat="1" ht="14.45" customHeight="1">
      <c r="B36" s="33"/>
      <c r="E36" s="28" t="s">
        <v>49</v>
      </c>
      <c r="F36" s="84">
        <f>ROUND((SUM(BF87:BF123)),  2)</f>
        <v>0</v>
      </c>
      <c r="I36" s="96">
        <v>0.12</v>
      </c>
      <c r="J36" s="84">
        <f>ROUND(((SUM(BF87:BF123))*I36),  2)</f>
        <v>0</v>
      </c>
      <c r="L36" s="33"/>
    </row>
    <row r="37" spans="2:12" s="1" customFormat="1" ht="14.45" hidden="1" customHeight="1">
      <c r="B37" s="33"/>
      <c r="E37" s="28" t="s">
        <v>50</v>
      </c>
      <c r="F37" s="84">
        <f>ROUND((SUM(BG87:BG123)),  2)</f>
        <v>0</v>
      </c>
      <c r="I37" s="96">
        <v>0.21</v>
      </c>
      <c r="J37" s="84">
        <f>0</f>
        <v>0</v>
      </c>
      <c r="L37" s="33"/>
    </row>
    <row r="38" spans="2:12" s="1" customFormat="1" ht="14.45" hidden="1" customHeight="1">
      <c r="B38" s="33"/>
      <c r="E38" s="28" t="s">
        <v>51</v>
      </c>
      <c r="F38" s="84">
        <f>ROUND((SUM(BH87:BH123)),  2)</f>
        <v>0</v>
      </c>
      <c r="I38" s="96">
        <v>0.12</v>
      </c>
      <c r="J38" s="84">
        <f>0</f>
        <v>0</v>
      </c>
      <c r="L38" s="33"/>
    </row>
    <row r="39" spans="2:12" s="1" customFormat="1" ht="14.45" hidden="1" customHeight="1">
      <c r="B39" s="33"/>
      <c r="E39" s="28" t="s">
        <v>52</v>
      </c>
      <c r="F39" s="84">
        <f>ROUND((SUM(BI87:BI123)),  2)</f>
        <v>0</v>
      </c>
      <c r="I39" s="96">
        <v>0</v>
      </c>
      <c r="J39" s="84">
        <f>0</f>
        <v>0</v>
      </c>
      <c r="L39" s="33"/>
    </row>
    <row r="40" spans="2:12" s="1" customFormat="1" ht="6.95" customHeight="1">
      <c r="B40" s="33"/>
      <c r="L40" s="33"/>
    </row>
    <row r="41" spans="2:12" s="1" customFormat="1" ht="25.35" customHeight="1">
      <c r="B41" s="33"/>
      <c r="C41" s="97"/>
      <c r="D41" s="98" t="s">
        <v>53</v>
      </c>
      <c r="E41" s="55"/>
      <c r="F41" s="55"/>
      <c r="G41" s="99" t="s">
        <v>54</v>
      </c>
      <c r="H41" s="100" t="s">
        <v>55</v>
      </c>
      <c r="I41" s="55"/>
      <c r="J41" s="101">
        <f>SUM(J32:J39)</f>
        <v>0</v>
      </c>
      <c r="K41" s="102"/>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310</v>
      </c>
      <c r="L47" s="33"/>
    </row>
    <row r="48" spans="2:12"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214</v>
      </c>
      <c r="L51" s="21"/>
    </row>
    <row r="52" spans="2:47" s="1" customFormat="1" ht="16.5" customHeight="1">
      <c r="B52" s="33"/>
      <c r="E52" s="341" t="s">
        <v>5563</v>
      </c>
      <c r="F52" s="343"/>
      <c r="G52" s="343"/>
      <c r="H52" s="343"/>
      <c r="L52" s="33"/>
    </row>
    <row r="53" spans="2:47" s="1" customFormat="1" ht="12" customHeight="1">
      <c r="B53" s="33"/>
      <c r="C53" s="28" t="s">
        <v>222</v>
      </c>
      <c r="L53" s="33"/>
    </row>
    <row r="54" spans="2:47" s="1" customFormat="1" ht="16.5" customHeight="1">
      <c r="B54" s="33"/>
      <c r="E54" s="324" t="str">
        <f>E11</f>
        <v>D.1.5C - Interiér</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f>IF(J14="","",J14)</f>
        <v>45460</v>
      </c>
      <c r="L56" s="33"/>
    </row>
    <row r="57" spans="2:47" s="1" customFormat="1" ht="6.95" customHeight="1">
      <c r="B57" s="33"/>
      <c r="L57" s="33"/>
    </row>
    <row r="58" spans="2:47" s="1" customFormat="1" ht="25.7" customHeight="1">
      <c r="B58" s="33"/>
      <c r="C58" s="28" t="s">
        <v>24</v>
      </c>
      <c r="F58" s="26" t="str">
        <f>E17</f>
        <v>Město Kroměříž</v>
      </c>
      <c r="I58" s="28" t="s">
        <v>32</v>
      </c>
      <c r="J58" s="31" t="str">
        <f>E23</f>
        <v>Řezanina &amp; Bartoň, s.r.o.</v>
      </c>
      <c r="L58" s="33"/>
    </row>
    <row r="59" spans="2:47" s="1" customFormat="1" ht="15.2" customHeight="1">
      <c r="B59" s="33"/>
      <c r="C59" s="28" t="s">
        <v>30</v>
      </c>
      <c r="F59" s="26" t="str">
        <f>IF(E20="","",E20)</f>
        <v>Vyplň údaj</v>
      </c>
      <c r="I59" s="28" t="s">
        <v>37</v>
      </c>
      <c r="J59" s="31" t="str">
        <f>E26</f>
        <v>BACing s.r.o</v>
      </c>
      <c r="L59" s="33"/>
    </row>
    <row r="60" spans="2:47" s="1" customFormat="1" ht="10.35" customHeight="1">
      <c r="B60" s="33"/>
      <c r="L60" s="33"/>
    </row>
    <row r="61" spans="2:47" s="1" customFormat="1" ht="29.25" customHeight="1">
      <c r="B61" s="33"/>
      <c r="C61" s="103" t="s">
        <v>311</v>
      </c>
      <c r="D61" s="97"/>
      <c r="E61" s="97"/>
      <c r="F61" s="97"/>
      <c r="G61" s="97"/>
      <c r="H61" s="97"/>
      <c r="I61" s="97"/>
      <c r="J61" s="104" t="s">
        <v>312</v>
      </c>
      <c r="K61" s="97"/>
      <c r="L61" s="33"/>
    </row>
    <row r="62" spans="2:47" s="1" customFormat="1" ht="10.35" customHeight="1">
      <c r="B62" s="33"/>
      <c r="L62" s="33"/>
    </row>
    <row r="63" spans="2:47" s="1" customFormat="1" ht="22.9" customHeight="1">
      <c r="B63" s="33"/>
      <c r="C63" s="105" t="s">
        <v>75</v>
      </c>
      <c r="J63" s="64">
        <f>J87</f>
        <v>0</v>
      </c>
      <c r="L63" s="33"/>
      <c r="AU63" s="18" t="s">
        <v>313</v>
      </c>
    </row>
    <row r="64" spans="2:47" s="8" customFormat="1" ht="24.95" customHeight="1">
      <c r="B64" s="106"/>
      <c r="D64" s="107" t="s">
        <v>5060</v>
      </c>
      <c r="E64" s="108"/>
      <c r="F64" s="108"/>
      <c r="G64" s="108"/>
      <c r="H64" s="108"/>
      <c r="I64" s="108"/>
      <c r="J64" s="109">
        <f>J88</f>
        <v>0</v>
      </c>
      <c r="L64" s="106"/>
    </row>
    <row r="65" spans="2:12" s="8" customFormat="1" ht="24.95" customHeight="1">
      <c r="B65" s="106"/>
      <c r="D65" s="107" t="s">
        <v>5061</v>
      </c>
      <c r="E65" s="108"/>
      <c r="F65" s="108"/>
      <c r="G65" s="108"/>
      <c r="H65" s="108"/>
      <c r="I65" s="108"/>
      <c r="J65" s="109">
        <f>J105</f>
        <v>0</v>
      </c>
      <c r="L65" s="106"/>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343</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ht="12" customHeight="1">
      <c r="B76" s="21"/>
      <c r="C76" s="28" t="s">
        <v>214</v>
      </c>
      <c r="L76" s="21"/>
    </row>
    <row r="77" spans="2:12" s="1" customFormat="1" ht="16.5" customHeight="1">
      <c r="B77" s="33"/>
      <c r="E77" s="341" t="s">
        <v>5563</v>
      </c>
      <c r="F77" s="343"/>
      <c r="G77" s="343"/>
      <c r="H77" s="343"/>
      <c r="L77" s="33"/>
    </row>
    <row r="78" spans="2:12" s="1" customFormat="1" ht="12" customHeight="1">
      <c r="B78" s="33"/>
      <c r="C78" s="28" t="s">
        <v>222</v>
      </c>
      <c r="L78" s="33"/>
    </row>
    <row r="79" spans="2:12" s="1" customFormat="1" ht="16.5" customHeight="1">
      <c r="B79" s="33"/>
      <c r="E79" s="324" t="str">
        <f>E11</f>
        <v>D.1.5C - Interiér</v>
      </c>
      <c r="F79" s="343"/>
      <c r="G79" s="343"/>
      <c r="H79" s="343"/>
      <c r="L79" s="33"/>
    </row>
    <row r="80" spans="2:12" s="1" customFormat="1" ht="6.95" customHeight="1">
      <c r="B80" s="33"/>
      <c r="L80" s="33"/>
    </row>
    <row r="81" spans="2:65" s="1" customFormat="1" ht="12" customHeight="1">
      <c r="B81" s="33"/>
      <c r="C81" s="28" t="s">
        <v>21</v>
      </c>
      <c r="F81" s="26" t="str">
        <f>F14</f>
        <v>p.č. 5036, Kroměříž</v>
      </c>
      <c r="I81" s="28" t="s">
        <v>23</v>
      </c>
      <c r="J81" s="50">
        <f>IF(J14="","",J14)</f>
        <v>45460</v>
      </c>
      <c r="L81" s="33"/>
    </row>
    <row r="82" spans="2:65" s="1" customFormat="1" ht="6.95" customHeight="1">
      <c r="B82" s="33"/>
      <c r="L82" s="33"/>
    </row>
    <row r="83" spans="2:65" s="1" customFormat="1" ht="25.7" customHeight="1">
      <c r="B83" s="33"/>
      <c r="C83" s="28" t="s">
        <v>24</v>
      </c>
      <c r="F83" s="26" t="str">
        <f>E17</f>
        <v>Město Kroměříž</v>
      </c>
      <c r="I83" s="28" t="s">
        <v>32</v>
      </c>
      <c r="J83" s="31" t="str">
        <f>E23</f>
        <v>Řezanina &amp; Bartoň, s.r.o.</v>
      </c>
      <c r="L83" s="33"/>
    </row>
    <row r="84" spans="2:65" s="1" customFormat="1" ht="15.2" customHeight="1">
      <c r="B84" s="33"/>
      <c r="C84" s="28" t="s">
        <v>30</v>
      </c>
      <c r="F84" s="26" t="str">
        <f>IF(E20="","",E20)</f>
        <v>Vyplň údaj</v>
      </c>
      <c r="I84" s="28" t="s">
        <v>37</v>
      </c>
      <c r="J84" s="31" t="str">
        <f>E26</f>
        <v>BACing s.r.o</v>
      </c>
      <c r="L84" s="33"/>
    </row>
    <row r="85" spans="2:65" s="1" customFormat="1" ht="10.35" customHeight="1">
      <c r="B85" s="33"/>
      <c r="L85" s="33"/>
    </row>
    <row r="86" spans="2:65" s="10" customFormat="1" ht="29.25" customHeight="1">
      <c r="B86" s="114"/>
      <c r="C86" s="115" t="s">
        <v>344</v>
      </c>
      <c r="D86" s="116" t="s">
        <v>62</v>
      </c>
      <c r="E86" s="116" t="s">
        <v>58</v>
      </c>
      <c r="F86" s="116" t="s">
        <v>59</v>
      </c>
      <c r="G86" s="116" t="s">
        <v>345</v>
      </c>
      <c r="H86" s="116" t="s">
        <v>346</v>
      </c>
      <c r="I86" s="116" t="s">
        <v>347</v>
      </c>
      <c r="J86" s="116" t="s">
        <v>312</v>
      </c>
      <c r="K86" s="117" t="s">
        <v>348</v>
      </c>
      <c r="L86" s="114"/>
      <c r="M86" s="57" t="s">
        <v>19</v>
      </c>
      <c r="N86" s="58" t="s">
        <v>47</v>
      </c>
      <c r="O86" s="58" t="s">
        <v>349</v>
      </c>
      <c r="P86" s="58" t="s">
        <v>350</v>
      </c>
      <c r="Q86" s="58" t="s">
        <v>351</v>
      </c>
      <c r="R86" s="58" t="s">
        <v>352</v>
      </c>
      <c r="S86" s="58" t="s">
        <v>353</v>
      </c>
      <c r="T86" s="59" t="s">
        <v>354</v>
      </c>
    </row>
    <row r="87" spans="2:65" s="1" customFormat="1" ht="22.9" customHeight="1">
      <c r="B87" s="33"/>
      <c r="C87" s="62" t="s">
        <v>355</v>
      </c>
      <c r="J87" s="118">
        <f>BK87</f>
        <v>0</v>
      </c>
      <c r="L87" s="33"/>
      <c r="M87" s="60"/>
      <c r="N87" s="51"/>
      <c r="O87" s="51"/>
      <c r="P87" s="119">
        <f>P88+P105</f>
        <v>0</v>
      </c>
      <c r="Q87" s="51"/>
      <c r="R87" s="119">
        <f>R88+R105</f>
        <v>0</v>
      </c>
      <c r="S87" s="51"/>
      <c r="T87" s="120">
        <f>T88+T105</f>
        <v>0</v>
      </c>
      <c r="AT87" s="18" t="s">
        <v>76</v>
      </c>
      <c r="AU87" s="18" t="s">
        <v>313</v>
      </c>
      <c r="BK87" s="121">
        <f>BK88+BK105</f>
        <v>0</v>
      </c>
    </row>
    <row r="88" spans="2:65" s="11" customFormat="1" ht="25.9" customHeight="1">
      <c r="B88" s="122"/>
      <c r="D88" s="123" t="s">
        <v>76</v>
      </c>
      <c r="E88" s="124" t="s">
        <v>5062</v>
      </c>
      <c r="F88" s="124" t="s">
        <v>5063</v>
      </c>
      <c r="I88" s="125"/>
      <c r="J88" s="126">
        <f>BK88</f>
        <v>0</v>
      </c>
      <c r="L88" s="122"/>
      <c r="M88" s="127"/>
      <c r="P88" s="128">
        <f>SUM(P89:P104)</f>
        <v>0</v>
      </c>
      <c r="R88" s="128">
        <f>SUM(R89:R104)</f>
        <v>0</v>
      </c>
      <c r="T88" s="129">
        <f>SUM(T89:T104)</f>
        <v>0</v>
      </c>
      <c r="AR88" s="123" t="s">
        <v>84</v>
      </c>
      <c r="AT88" s="130" t="s">
        <v>76</v>
      </c>
      <c r="AU88" s="130" t="s">
        <v>77</v>
      </c>
      <c r="AY88" s="123" t="s">
        <v>358</v>
      </c>
      <c r="BK88" s="131">
        <f>SUM(BK89:BK104)</f>
        <v>0</v>
      </c>
    </row>
    <row r="89" spans="2:65" s="1" customFormat="1" ht="16.5" customHeight="1">
      <c r="B89" s="33"/>
      <c r="C89" s="134" t="s">
        <v>84</v>
      </c>
      <c r="D89" s="134" t="s">
        <v>360</v>
      </c>
      <c r="E89" s="135" t="s">
        <v>7456</v>
      </c>
      <c r="F89" s="136" t="s">
        <v>5069</v>
      </c>
      <c r="G89" s="137" t="s">
        <v>504</v>
      </c>
      <c r="H89" s="138">
        <v>2</v>
      </c>
      <c r="I89" s="139"/>
      <c r="J89" s="140">
        <f>ROUND(I89*H89,2)</f>
        <v>0</v>
      </c>
      <c r="K89" s="136" t="s">
        <v>19</v>
      </c>
      <c r="L89" s="33"/>
      <c r="M89" s="141" t="s">
        <v>19</v>
      </c>
      <c r="N89" s="142" t="s">
        <v>49</v>
      </c>
      <c r="P89" s="143">
        <f>O89*H89</f>
        <v>0</v>
      </c>
      <c r="Q89" s="143">
        <v>0</v>
      </c>
      <c r="R89" s="143">
        <f>Q89*H89</f>
        <v>0</v>
      </c>
      <c r="S89" s="143">
        <v>0</v>
      </c>
      <c r="T89" s="144">
        <f>S89*H89</f>
        <v>0</v>
      </c>
      <c r="AR89" s="145" t="s">
        <v>454</v>
      </c>
      <c r="AT89" s="145" t="s">
        <v>360</v>
      </c>
      <c r="AU89" s="145" t="s">
        <v>84</v>
      </c>
      <c r="AY89" s="18" t="s">
        <v>358</v>
      </c>
      <c r="BE89" s="146">
        <f>IF(N89="základní",J89,0)</f>
        <v>0</v>
      </c>
      <c r="BF89" s="146">
        <f>IF(N89="snížená",J89,0)</f>
        <v>0</v>
      </c>
      <c r="BG89" s="146">
        <f>IF(N89="zákl. přenesená",J89,0)</f>
        <v>0</v>
      </c>
      <c r="BH89" s="146">
        <f>IF(N89="sníž. přenesená",J89,0)</f>
        <v>0</v>
      </c>
      <c r="BI89" s="146">
        <f>IF(N89="nulová",J89,0)</f>
        <v>0</v>
      </c>
      <c r="BJ89" s="18" t="s">
        <v>90</v>
      </c>
      <c r="BK89" s="146">
        <f>ROUND(I89*H89,2)</f>
        <v>0</v>
      </c>
      <c r="BL89" s="18" t="s">
        <v>454</v>
      </c>
      <c r="BM89" s="145" t="s">
        <v>7457</v>
      </c>
    </row>
    <row r="90" spans="2:65" s="1" customFormat="1" ht="19.5">
      <c r="B90" s="33"/>
      <c r="D90" s="152" t="s">
        <v>4840</v>
      </c>
      <c r="F90" s="203" t="s">
        <v>5071</v>
      </c>
      <c r="I90" s="149"/>
      <c r="L90" s="33"/>
      <c r="M90" s="150"/>
      <c r="T90" s="54"/>
      <c r="AT90" s="18" t="s">
        <v>4840</v>
      </c>
      <c r="AU90" s="18" t="s">
        <v>84</v>
      </c>
    </row>
    <row r="91" spans="2:65" s="1" customFormat="1" ht="21.75" customHeight="1">
      <c r="B91" s="33"/>
      <c r="C91" s="134" t="s">
        <v>90</v>
      </c>
      <c r="D91" s="134" t="s">
        <v>360</v>
      </c>
      <c r="E91" s="135" t="s">
        <v>5068</v>
      </c>
      <c r="F91" s="136" t="s">
        <v>5073</v>
      </c>
      <c r="G91" s="137" t="s">
        <v>504</v>
      </c>
      <c r="H91" s="138">
        <v>7</v>
      </c>
      <c r="I91" s="139"/>
      <c r="J91" s="140">
        <f>ROUND(I91*H91,2)</f>
        <v>0</v>
      </c>
      <c r="K91" s="136" t="s">
        <v>19</v>
      </c>
      <c r="L91" s="33"/>
      <c r="M91" s="141" t="s">
        <v>19</v>
      </c>
      <c r="N91" s="142" t="s">
        <v>49</v>
      </c>
      <c r="P91" s="143">
        <f>O91*H91</f>
        <v>0</v>
      </c>
      <c r="Q91" s="143">
        <v>0</v>
      </c>
      <c r="R91" s="143">
        <f>Q91*H91</f>
        <v>0</v>
      </c>
      <c r="S91" s="143">
        <v>0</v>
      </c>
      <c r="T91" s="144">
        <f>S91*H91</f>
        <v>0</v>
      </c>
      <c r="AR91" s="145" t="s">
        <v>454</v>
      </c>
      <c r="AT91" s="145" t="s">
        <v>360</v>
      </c>
      <c r="AU91" s="145" t="s">
        <v>84</v>
      </c>
      <c r="AY91" s="18" t="s">
        <v>358</v>
      </c>
      <c r="BE91" s="146">
        <f>IF(N91="základní",J91,0)</f>
        <v>0</v>
      </c>
      <c r="BF91" s="146">
        <f>IF(N91="snížená",J91,0)</f>
        <v>0</v>
      </c>
      <c r="BG91" s="146">
        <f>IF(N91="zákl. přenesená",J91,0)</f>
        <v>0</v>
      </c>
      <c r="BH91" s="146">
        <f>IF(N91="sníž. přenesená",J91,0)</f>
        <v>0</v>
      </c>
      <c r="BI91" s="146">
        <f>IF(N91="nulová",J91,0)</f>
        <v>0</v>
      </c>
      <c r="BJ91" s="18" t="s">
        <v>90</v>
      </c>
      <c r="BK91" s="146">
        <f>ROUND(I91*H91,2)</f>
        <v>0</v>
      </c>
      <c r="BL91" s="18" t="s">
        <v>454</v>
      </c>
      <c r="BM91" s="145" t="s">
        <v>7458</v>
      </c>
    </row>
    <row r="92" spans="2:65" s="1" customFormat="1" ht="29.25">
      <c r="B92" s="33"/>
      <c r="D92" s="152" t="s">
        <v>4840</v>
      </c>
      <c r="F92" s="203" t="s">
        <v>5075</v>
      </c>
      <c r="I92" s="149"/>
      <c r="L92" s="33"/>
      <c r="M92" s="150"/>
      <c r="T92" s="54"/>
      <c r="AT92" s="18" t="s">
        <v>4840</v>
      </c>
      <c r="AU92" s="18" t="s">
        <v>84</v>
      </c>
    </row>
    <row r="93" spans="2:65" s="1" customFormat="1" ht="16.5" customHeight="1">
      <c r="B93" s="33"/>
      <c r="C93" s="134" t="s">
        <v>97</v>
      </c>
      <c r="D93" s="134" t="s">
        <v>360</v>
      </c>
      <c r="E93" s="135" t="s">
        <v>7459</v>
      </c>
      <c r="F93" s="136" t="s">
        <v>5077</v>
      </c>
      <c r="G93" s="137" t="s">
        <v>504</v>
      </c>
      <c r="H93" s="138">
        <v>4</v>
      </c>
      <c r="I93" s="139"/>
      <c r="J93" s="140">
        <f>ROUND(I93*H93,2)</f>
        <v>0</v>
      </c>
      <c r="K93" s="136" t="s">
        <v>19</v>
      </c>
      <c r="L93" s="33"/>
      <c r="M93" s="141" t="s">
        <v>19</v>
      </c>
      <c r="N93" s="142" t="s">
        <v>49</v>
      </c>
      <c r="P93" s="143">
        <f>O93*H93</f>
        <v>0</v>
      </c>
      <c r="Q93" s="143">
        <v>0</v>
      </c>
      <c r="R93" s="143">
        <f>Q93*H93</f>
        <v>0</v>
      </c>
      <c r="S93" s="143">
        <v>0</v>
      </c>
      <c r="T93" s="144">
        <f>S93*H93</f>
        <v>0</v>
      </c>
      <c r="AR93" s="145" t="s">
        <v>454</v>
      </c>
      <c r="AT93" s="145" t="s">
        <v>360</v>
      </c>
      <c r="AU93" s="145" t="s">
        <v>84</v>
      </c>
      <c r="AY93" s="18" t="s">
        <v>358</v>
      </c>
      <c r="BE93" s="146">
        <f>IF(N93="základní",J93,0)</f>
        <v>0</v>
      </c>
      <c r="BF93" s="146">
        <f>IF(N93="snížená",J93,0)</f>
        <v>0</v>
      </c>
      <c r="BG93" s="146">
        <f>IF(N93="zákl. přenesená",J93,0)</f>
        <v>0</v>
      </c>
      <c r="BH93" s="146">
        <f>IF(N93="sníž. přenesená",J93,0)</f>
        <v>0</v>
      </c>
      <c r="BI93" s="146">
        <f>IF(N93="nulová",J93,0)</f>
        <v>0</v>
      </c>
      <c r="BJ93" s="18" t="s">
        <v>90</v>
      </c>
      <c r="BK93" s="146">
        <f>ROUND(I93*H93,2)</f>
        <v>0</v>
      </c>
      <c r="BL93" s="18" t="s">
        <v>454</v>
      </c>
      <c r="BM93" s="145" t="s">
        <v>7460</v>
      </c>
    </row>
    <row r="94" spans="2:65" s="1" customFormat="1" ht="19.5">
      <c r="B94" s="33"/>
      <c r="D94" s="152" t="s">
        <v>4840</v>
      </c>
      <c r="F94" s="203" t="s">
        <v>5079</v>
      </c>
      <c r="I94" s="149"/>
      <c r="L94" s="33"/>
      <c r="M94" s="150"/>
      <c r="T94" s="54"/>
      <c r="AT94" s="18" t="s">
        <v>4840</v>
      </c>
      <c r="AU94" s="18" t="s">
        <v>84</v>
      </c>
    </row>
    <row r="95" spans="2:65" s="1" customFormat="1" ht="16.5" customHeight="1">
      <c r="B95" s="33"/>
      <c r="C95" s="134" t="s">
        <v>364</v>
      </c>
      <c r="D95" s="134" t="s">
        <v>360</v>
      </c>
      <c r="E95" s="135" t="s">
        <v>5076</v>
      </c>
      <c r="F95" s="136" t="s">
        <v>5081</v>
      </c>
      <c r="G95" s="137" t="s">
        <v>504</v>
      </c>
      <c r="H95" s="138">
        <v>12</v>
      </c>
      <c r="I95" s="139"/>
      <c r="J95" s="140">
        <f>ROUND(I95*H95,2)</f>
        <v>0</v>
      </c>
      <c r="K95" s="136" t="s">
        <v>19</v>
      </c>
      <c r="L95" s="33"/>
      <c r="M95" s="141" t="s">
        <v>19</v>
      </c>
      <c r="N95" s="142" t="s">
        <v>49</v>
      </c>
      <c r="P95" s="143">
        <f>O95*H95</f>
        <v>0</v>
      </c>
      <c r="Q95" s="143">
        <v>0</v>
      </c>
      <c r="R95" s="143">
        <f>Q95*H95</f>
        <v>0</v>
      </c>
      <c r="S95" s="143">
        <v>0</v>
      </c>
      <c r="T95" s="144">
        <f>S95*H95</f>
        <v>0</v>
      </c>
      <c r="AR95" s="145" t="s">
        <v>454</v>
      </c>
      <c r="AT95" s="145" t="s">
        <v>360</v>
      </c>
      <c r="AU95" s="145" t="s">
        <v>84</v>
      </c>
      <c r="AY95" s="18" t="s">
        <v>358</v>
      </c>
      <c r="BE95" s="146">
        <f>IF(N95="základní",J95,0)</f>
        <v>0</v>
      </c>
      <c r="BF95" s="146">
        <f>IF(N95="snížená",J95,0)</f>
        <v>0</v>
      </c>
      <c r="BG95" s="146">
        <f>IF(N95="zákl. přenesená",J95,0)</f>
        <v>0</v>
      </c>
      <c r="BH95" s="146">
        <f>IF(N95="sníž. přenesená",J95,0)</f>
        <v>0</v>
      </c>
      <c r="BI95" s="146">
        <f>IF(N95="nulová",J95,0)</f>
        <v>0</v>
      </c>
      <c r="BJ95" s="18" t="s">
        <v>90</v>
      </c>
      <c r="BK95" s="146">
        <f>ROUND(I95*H95,2)</f>
        <v>0</v>
      </c>
      <c r="BL95" s="18" t="s">
        <v>454</v>
      </c>
      <c r="BM95" s="145" t="s">
        <v>7461</v>
      </c>
    </row>
    <row r="96" spans="2:65" s="1" customFormat="1" ht="19.5">
      <c r="B96" s="33"/>
      <c r="D96" s="152" t="s">
        <v>4840</v>
      </c>
      <c r="F96" s="203" t="s">
        <v>5083</v>
      </c>
      <c r="I96" s="149"/>
      <c r="L96" s="33"/>
      <c r="M96" s="150"/>
      <c r="T96" s="54"/>
      <c r="AT96" s="18" t="s">
        <v>4840</v>
      </c>
      <c r="AU96" s="18" t="s">
        <v>84</v>
      </c>
    </row>
    <row r="97" spans="2:65" s="1" customFormat="1" ht="21.75" customHeight="1">
      <c r="B97" s="33"/>
      <c r="C97" s="134" t="s">
        <v>388</v>
      </c>
      <c r="D97" s="134" t="s">
        <v>360</v>
      </c>
      <c r="E97" s="135" t="s">
        <v>7462</v>
      </c>
      <c r="F97" s="136" t="s">
        <v>5085</v>
      </c>
      <c r="G97" s="137" t="s">
        <v>504</v>
      </c>
      <c r="H97" s="138">
        <v>2</v>
      </c>
      <c r="I97" s="139"/>
      <c r="J97" s="140">
        <f>ROUND(I97*H97,2)</f>
        <v>0</v>
      </c>
      <c r="K97" s="136" t="s">
        <v>19</v>
      </c>
      <c r="L97" s="33"/>
      <c r="M97" s="141" t="s">
        <v>19</v>
      </c>
      <c r="N97" s="142" t="s">
        <v>49</v>
      </c>
      <c r="P97" s="143">
        <f>O97*H97</f>
        <v>0</v>
      </c>
      <c r="Q97" s="143">
        <v>0</v>
      </c>
      <c r="R97" s="143">
        <f>Q97*H97</f>
        <v>0</v>
      </c>
      <c r="S97" s="143">
        <v>0</v>
      </c>
      <c r="T97" s="144">
        <f>S97*H97</f>
        <v>0</v>
      </c>
      <c r="AR97" s="145" t="s">
        <v>454</v>
      </c>
      <c r="AT97" s="145" t="s">
        <v>360</v>
      </c>
      <c r="AU97" s="145" t="s">
        <v>84</v>
      </c>
      <c r="AY97" s="18" t="s">
        <v>358</v>
      </c>
      <c r="BE97" s="146">
        <f>IF(N97="základní",J97,0)</f>
        <v>0</v>
      </c>
      <c r="BF97" s="146">
        <f>IF(N97="snížená",J97,0)</f>
        <v>0</v>
      </c>
      <c r="BG97" s="146">
        <f>IF(N97="zákl. přenesená",J97,0)</f>
        <v>0</v>
      </c>
      <c r="BH97" s="146">
        <f>IF(N97="sníž. přenesená",J97,0)</f>
        <v>0</v>
      </c>
      <c r="BI97" s="146">
        <f>IF(N97="nulová",J97,0)</f>
        <v>0</v>
      </c>
      <c r="BJ97" s="18" t="s">
        <v>90</v>
      </c>
      <c r="BK97" s="146">
        <f>ROUND(I97*H97,2)</f>
        <v>0</v>
      </c>
      <c r="BL97" s="18" t="s">
        <v>454</v>
      </c>
      <c r="BM97" s="145" t="s">
        <v>7463</v>
      </c>
    </row>
    <row r="98" spans="2:65" s="1" customFormat="1" ht="19.5">
      <c r="B98" s="33"/>
      <c r="D98" s="152" t="s">
        <v>4840</v>
      </c>
      <c r="F98" s="203" t="s">
        <v>5087</v>
      </c>
      <c r="I98" s="149"/>
      <c r="L98" s="33"/>
      <c r="M98" s="150"/>
      <c r="T98" s="54"/>
      <c r="AT98" s="18" t="s">
        <v>4840</v>
      </c>
      <c r="AU98" s="18" t="s">
        <v>84</v>
      </c>
    </row>
    <row r="99" spans="2:65" s="1" customFormat="1" ht="24.2" customHeight="1">
      <c r="B99" s="33"/>
      <c r="C99" s="134" t="s">
        <v>394</v>
      </c>
      <c r="D99" s="134" t="s">
        <v>360</v>
      </c>
      <c r="E99" s="135" t="s">
        <v>7464</v>
      </c>
      <c r="F99" s="136" t="s">
        <v>5089</v>
      </c>
      <c r="G99" s="137" t="s">
        <v>504</v>
      </c>
      <c r="H99" s="138">
        <v>7</v>
      </c>
      <c r="I99" s="139"/>
      <c r="J99" s="140">
        <f>ROUND(I99*H99,2)</f>
        <v>0</v>
      </c>
      <c r="K99" s="136" t="s">
        <v>19</v>
      </c>
      <c r="L99" s="33"/>
      <c r="M99" s="141" t="s">
        <v>19</v>
      </c>
      <c r="N99" s="142" t="s">
        <v>49</v>
      </c>
      <c r="P99" s="143">
        <f>O99*H99</f>
        <v>0</v>
      </c>
      <c r="Q99" s="143">
        <v>0</v>
      </c>
      <c r="R99" s="143">
        <f>Q99*H99</f>
        <v>0</v>
      </c>
      <c r="S99" s="143">
        <v>0</v>
      </c>
      <c r="T99" s="144">
        <f>S99*H99</f>
        <v>0</v>
      </c>
      <c r="AR99" s="145" t="s">
        <v>454</v>
      </c>
      <c r="AT99" s="145" t="s">
        <v>360</v>
      </c>
      <c r="AU99" s="145" t="s">
        <v>84</v>
      </c>
      <c r="AY99" s="18" t="s">
        <v>358</v>
      </c>
      <c r="BE99" s="146">
        <f>IF(N99="základní",J99,0)</f>
        <v>0</v>
      </c>
      <c r="BF99" s="146">
        <f>IF(N99="snížená",J99,0)</f>
        <v>0</v>
      </c>
      <c r="BG99" s="146">
        <f>IF(N99="zákl. přenesená",J99,0)</f>
        <v>0</v>
      </c>
      <c r="BH99" s="146">
        <f>IF(N99="sníž. přenesená",J99,0)</f>
        <v>0</v>
      </c>
      <c r="BI99" s="146">
        <f>IF(N99="nulová",J99,0)</f>
        <v>0</v>
      </c>
      <c r="BJ99" s="18" t="s">
        <v>90</v>
      </c>
      <c r="BK99" s="146">
        <f>ROUND(I99*H99,2)</f>
        <v>0</v>
      </c>
      <c r="BL99" s="18" t="s">
        <v>454</v>
      </c>
      <c r="BM99" s="145" t="s">
        <v>7465</v>
      </c>
    </row>
    <row r="100" spans="2:65" s="1" customFormat="1" ht="39">
      <c r="B100" s="33"/>
      <c r="D100" s="152" t="s">
        <v>4840</v>
      </c>
      <c r="F100" s="203" t="s">
        <v>5091</v>
      </c>
      <c r="I100" s="149"/>
      <c r="L100" s="33"/>
      <c r="M100" s="150"/>
      <c r="T100" s="54"/>
      <c r="AT100" s="18" t="s">
        <v>4840</v>
      </c>
      <c r="AU100" s="18" t="s">
        <v>84</v>
      </c>
    </row>
    <row r="101" spans="2:65" s="1" customFormat="1" ht="24.2" customHeight="1">
      <c r="B101" s="33"/>
      <c r="C101" s="134" t="s">
        <v>399</v>
      </c>
      <c r="D101" s="134" t="s">
        <v>360</v>
      </c>
      <c r="E101" s="135" t="s">
        <v>5080</v>
      </c>
      <c r="F101" s="136" t="s">
        <v>5093</v>
      </c>
      <c r="G101" s="137" t="s">
        <v>504</v>
      </c>
      <c r="H101" s="138">
        <v>4</v>
      </c>
      <c r="I101" s="139"/>
      <c r="J101" s="140">
        <f>ROUND(I101*H101,2)</f>
        <v>0</v>
      </c>
      <c r="K101" s="136" t="s">
        <v>19</v>
      </c>
      <c r="L101" s="33"/>
      <c r="M101" s="141" t="s">
        <v>19</v>
      </c>
      <c r="N101" s="142" t="s">
        <v>49</v>
      </c>
      <c r="P101" s="143">
        <f>O101*H101</f>
        <v>0</v>
      </c>
      <c r="Q101" s="143">
        <v>0</v>
      </c>
      <c r="R101" s="143">
        <f>Q101*H101</f>
        <v>0</v>
      </c>
      <c r="S101" s="143">
        <v>0</v>
      </c>
      <c r="T101" s="144">
        <f>S101*H101</f>
        <v>0</v>
      </c>
      <c r="AR101" s="145" t="s">
        <v>454</v>
      </c>
      <c r="AT101" s="145" t="s">
        <v>360</v>
      </c>
      <c r="AU101" s="145" t="s">
        <v>84</v>
      </c>
      <c r="AY101" s="18" t="s">
        <v>358</v>
      </c>
      <c r="BE101" s="146">
        <f>IF(N101="základní",J101,0)</f>
        <v>0</v>
      </c>
      <c r="BF101" s="146">
        <f>IF(N101="snížená",J101,0)</f>
        <v>0</v>
      </c>
      <c r="BG101" s="146">
        <f>IF(N101="zákl. přenesená",J101,0)</f>
        <v>0</v>
      </c>
      <c r="BH101" s="146">
        <f>IF(N101="sníž. přenesená",J101,0)</f>
        <v>0</v>
      </c>
      <c r="BI101" s="146">
        <f>IF(N101="nulová",J101,0)</f>
        <v>0</v>
      </c>
      <c r="BJ101" s="18" t="s">
        <v>90</v>
      </c>
      <c r="BK101" s="146">
        <f>ROUND(I101*H101,2)</f>
        <v>0</v>
      </c>
      <c r="BL101" s="18" t="s">
        <v>454</v>
      </c>
      <c r="BM101" s="145" t="s">
        <v>7466</v>
      </c>
    </row>
    <row r="102" spans="2:65" s="1" customFormat="1" ht="29.25">
      <c r="B102" s="33"/>
      <c r="D102" s="152" t="s">
        <v>4840</v>
      </c>
      <c r="F102" s="203" t="s">
        <v>5095</v>
      </c>
      <c r="I102" s="149"/>
      <c r="L102" s="33"/>
      <c r="M102" s="150"/>
      <c r="T102" s="54"/>
      <c r="AT102" s="18" t="s">
        <v>4840</v>
      </c>
      <c r="AU102" s="18" t="s">
        <v>84</v>
      </c>
    </row>
    <row r="103" spans="2:65" s="1" customFormat="1" ht="16.5" customHeight="1">
      <c r="B103" s="33"/>
      <c r="C103" s="134" t="s">
        <v>406</v>
      </c>
      <c r="D103" s="134" t="s">
        <v>360</v>
      </c>
      <c r="E103" s="135" t="s">
        <v>5088</v>
      </c>
      <c r="F103" s="136" t="s">
        <v>5069</v>
      </c>
      <c r="G103" s="137" t="s">
        <v>504</v>
      </c>
      <c r="H103" s="138">
        <v>5</v>
      </c>
      <c r="I103" s="139"/>
      <c r="J103" s="140">
        <f>ROUND(I103*H103,2)</f>
        <v>0</v>
      </c>
      <c r="K103" s="136" t="s">
        <v>19</v>
      </c>
      <c r="L103" s="33"/>
      <c r="M103" s="141" t="s">
        <v>19</v>
      </c>
      <c r="N103" s="142" t="s">
        <v>49</v>
      </c>
      <c r="P103" s="143">
        <f>O103*H103</f>
        <v>0</v>
      </c>
      <c r="Q103" s="143">
        <v>0</v>
      </c>
      <c r="R103" s="143">
        <f>Q103*H103</f>
        <v>0</v>
      </c>
      <c r="S103" s="143">
        <v>0</v>
      </c>
      <c r="T103" s="144">
        <f>S103*H103</f>
        <v>0</v>
      </c>
      <c r="AR103" s="145" t="s">
        <v>454</v>
      </c>
      <c r="AT103" s="145" t="s">
        <v>360</v>
      </c>
      <c r="AU103" s="145" t="s">
        <v>84</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454</v>
      </c>
      <c r="BM103" s="145" t="s">
        <v>7467</v>
      </c>
    </row>
    <row r="104" spans="2:65" s="1" customFormat="1" ht="19.5">
      <c r="B104" s="33"/>
      <c r="D104" s="152" t="s">
        <v>4840</v>
      </c>
      <c r="F104" s="203" t="s">
        <v>5098</v>
      </c>
      <c r="I104" s="149"/>
      <c r="L104" s="33"/>
      <c r="M104" s="150"/>
      <c r="T104" s="54"/>
      <c r="AT104" s="18" t="s">
        <v>4840</v>
      </c>
      <c r="AU104" s="18" t="s">
        <v>84</v>
      </c>
    </row>
    <row r="105" spans="2:65" s="11" customFormat="1" ht="25.9" customHeight="1">
      <c r="B105" s="122"/>
      <c r="D105" s="123" t="s">
        <v>76</v>
      </c>
      <c r="E105" s="124" t="s">
        <v>5102</v>
      </c>
      <c r="F105" s="124" t="s">
        <v>5103</v>
      </c>
      <c r="I105" s="125"/>
      <c r="J105" s="126">
        <f>BK105</f>
        <v>0</v>
      </c>
      <c r="L105" s="122"/>
      <c r="M105" s="127"/>
      <c r="P105" s="128">
        <f>SUM(P106:P123)</f>
        <v>0</v>
      </c>
      <c r="R105" s="128">
        <f>SUM(R106:R123)</f>
        <v>0</v>
      </c>
      <c r="T105" s="129">
        <f>SUM(T106:T123)</f>
        <v>0</v>
      </c>
      <c r="AR105" s="123" t="s">
        <v>84</v>
      </c>
      <c r="AT105" s="130" t="s">
        <v>76</v>
      </c>
      <c r="AU105" s="130" t="s">
        <v>77</v>
      </c>
      <c r="AY105" s="123" t="s">
        <v>358</v>
      </c>
      <c r="BK105" s="131">
        <f>SUM(BK106:BK123)</f>
        <v>0</v>
      </c>
    </row>
    <row r="106" spans="2:65" s="1" customFormat="1" ht="16.5" customHeight="1">
      <c r="B106" s="33"/>
      <c r="C106" s="134" t="s">
        <v>411</v>
      </c>
      <c r="D106" s="134" t="s">
        <v>360</v>
      </c>
      <c r="E106" s="135" t="s">
        <v>5104</v>
      </c>
      <c r="F106" s="136" t="s">
        <v>5109</v>
      </c>
      <c r="G106" s="137" t="s">
        <v>504</v>
      </c>
      <c r="H106" s="138">
        <v>3</v>
      </c>
      <c r="I106" s="139"/>
      <c r="J106" s="140">
        <f>ROUND(I106*H106,2)</f>
        <v>0</v>
      </c>
      <c r="K106" s="136" t="s">
        <v>19</v>
      </c>
      <c r="L106" s="33"/>
      <c r="M106" s="141" t="s">
        <v>19</v>
      </c>
      <c r="N106" s="142" t="s">
        <v>49</v>
      </c>
      <c r="P106" s="143">
        <f>O106*H106</f>
        <v>0</v>
      </c>
      <c r="Q106" s="143">
        <v>0</v>
      </c>
      <c r="R106" s="143">
        <f>Q106*H106</f>
        <v>0</v>
      </c>
      <c r="S106" s="143">
        <v>0</v>
      </c>
      <c r="T106" s="144">
        <f>S106*H106</f>
        <v>0</v>
      </c>
      <c r="AR106" s="145" t="s">
        <v>364</v>
      </c>
      <c r="AT106" s="145" t="s">
        <v>360</v>
      </c>
      <c r="AU106" s="145" t="s">
        <v>84</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364</v>
      </c>
      <c r="BM106" s="145" t="s">
        <v>90</v>
      </c>
    </row>
    <row r="107" spans="2:65" s="1" customFormat="1" ht="29.25">
      <c r="B107" s="33"/>
      <c r="D107" s="152" t="s">
        <v>4840</v>
      </c>
      <c r="F107" s="203" t="s">
        <v>5154</v>
      </c>
      <c r="I107" s="149"/>
      <c r="L107" s="33"/>
      <c r="M107" s="150"/>
      <c r="T107" s="54"/>
      <c r="AT107" s="18" t="s">
        <v>4840</v>
      </c>
      <c r="AU107" s="18" t="s">
        <v>84</v>
      </c>
    </row>
    <row r="108" spans="2:65" s="1" customFormat="1" ht="21.75" customHeight="1">
      <c r="B108" s="33"/>
      <c r="C108" s="134" t="s">
        <v>417</v>
      </c>
      <c r="D108" s="134" t="s">
        <v>360</v>
      </c>
      <c r="E108" s="135" t="s">
        <v>5108</v>
      </c>
      <c r="F108" s="136" t="s">
        <v>7468</v>
      </c>
      <c r="G108" s="137" t="s">
        <v>504</v>
      </c>
      <c r="H108" s="138">
        <v>1</v>
      </c>
      <c r="I108" s="139"/>
      <c r="J108" s="140">
        <f>ROUND(I108*H108,2)</f>
        <v>0</v>
      </c>
      <c r="K108" s="136" t="s">
        <v>19</v>
      </c>
      <c r="L108" s="33"/>
      <c r="M108" s="141" t="s">
        <v>19</v>
      </c>
      <c r="N108" s="142" t="s">
        <v>49</v>
      </c>
      <c r="P108" s="143">
        <f>O108*H108</f>
        <v>0</v>
      </c>
      <c r="Q108" s="143">
        <v>0</v>
      </c>
      <c r="R108" s="143">
        <f>Q108*H108</f>
        <v>0</v>
      </c>
      <c r="S108" s="143">
        <v>0</v>
      </c>
      <c r="T108" s="144">
        <f>S108*H108</f>
        <v>0</v>
      </c>
      <c r="AR108" s="145" t="s">
        <v>364</v>
      </c>
      <c r="AT108" s="145" t="s">
        <v>360</v>
      </c>
      <c r="AU108" s="145" t="s">
        <v>84</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364</v>
      </c>
      <c r="BM108" s="145" t="s">
        <v>364</v>
      </c>
    </row>
    <row r="109" spans="2:65" s="1" customFormat="1" ht="29.25">
      <c r="B109" s="33"/>
      <c r="D109" s="152" t="s">
        <v>4840</v>
      </c>
      <c r="F109" s="203" t="s">
        <v>7469</v>
      </c>
      <c r="I109" s="149"/>
      <c r="L109" s="33"/>
      <c r="M109" s="150"/>
      <c r="T109" s="54"/>
      <c r="AT109" s="18" t="s">
        <v>4840</v>
      </c>
      <c r="AU109" s="18" t="s">
        <v>84</v>
      </c>
    </row>
    <row r="110" spans="2:65" s="1" customFormat="1" ht="16.5" customHeight="1">
      <c r="B110" s="33"/>
      <c r="C110" s="134" t="s">
        <v>422</v>
      </c>
      <c r="D110" s="134" t="s">
        <v>360</v>
      </c>
      <c r="E110" s="135" t="s">
        <v>5112</v>
      </c>
      <c r="F110" s="136" t="s">
        <v>5145</v>
      </c>
      <c r="G110" s="137" t="s">
        <v>504</v>
      </c>
      <c r="H110" s="138">
        <v>1</v>
      </c>
      <c r="I110" s="139"/>
      <c r="J110" s="140">
        <f>ROUND(I110*H110,2)</f>
        <v>0</v>
      </c>
      <c r="K110" s="136" t="s">
        <v>19</v>
      </c>
      <c r="L110" s="33"/>
      <c r="M110" s="141" t="s">
        <v>19</v>
      </c>
      <c r="N110" s="142" t="s">
        <v>49</v>
      </c>
      <c r="P110" s="143">
        <f>O110*H110</f>
        <v>0</v>
      </c>
      <c r="Q110" s="143">
        <v>0</v>
      </c>
      <c r="R110" s="143">
        <f>Q110*H110</f>
        <v>0</v>
      </c>
      <c r="S110" s="143">
        <v>0</v>
      </c>
      <c r="T110" s="144">
        <f>S110*H110</f>
        <v>0</v>
      </c>
      <c r="AR110" s="145" t="s">
        <v>364</v>
      </c>
      <c r="AT110" s="145" t="s">
        <v>360</v>
      </c>
      <c r="AU110" s="145" t="s">
        <v>84</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364</v>
      </c>
      <c r="BM110" s="145" t="s">
        <v>394</v>
      </c>
    </row>
    <row r="111" spans="2:65" s="1" customFormat="1" ht="29.25">
      <c r="B111" s="33"/>
      <c r="D111" s="152" t="s">
        <v>4840</v>
      </c>
      <c r="F111" s="203" t="s">
        <v>7470</v>
      </c>
      <c r="I111" s="149"/>
      <c r="L111" s="33"/>
      <c r="M111" s="150"/>
      <c r="T111" s="54"/>
      <c r="AT111" s="18" t="s">
        <v>4840</v>
      </c>
      <c r="AU111" s="18" t="s">
        <v>84</v>
      </c>
    </row>
    <row r="112" spans="2:65" s="1" customFormat="1" ht="24.2" customHeight="1">
      <c r="B112" s="33"/>
      <c r="C112" s="134" t="s">
        <v>8</v>
      </c>
      <c r="D112" s="134" t="s">
        <v>360</v>
      </c>
      <c r="E112" s="135" t="s">
        <v>5116</v>
      </c>
      <c r="F112" s="136" t="s">
        <v>5141</v>
      </c>
      <c r="G112" s="137" t="s">
        <v>504</v>
      </c>
      <c r="H112" s="138">
        <v>1</v>
      </c>
      <c r="I112" s="139"/>
      <c r="J112" s="140">
        <f>ROUND(I112*H112,2)</f>
        <v>0</v>
      </c>
      <c r="K112" s="136" t="s">
        <v>19</v>
      </c>
      <c r="L112" s="33"/>
      <c r="M112" s="141" t="s">
        <v>19</v>
      </c>
      <c r="N112" s="142" t="s">
        <v>49</v>
      </c>
      <c r="P112" s="143">
        <f>O112*H112</f>
        <v>0</v>
      </c>
      <c r="Q112" s="143">
        <v>0</v>
      </c>
      <c r="R112" s="143">
        <f>Q112*H112</f>
        <v>0</v>
      </c>
      <c r="S112" s="143">
        <v>0</v>
      </c>
      <c r="T112" s="144">
        <f>S112*H112</f>
        <v>0</v>
      </c>
      <c r="AR112" s="145" t="s">
        <v>364</v>
      </c>
      <c r="AT112" s="145" t="s">
        <v>360</v>
      </c>
      <c r="AU112" s="145" t="s">
        <v>84</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364</v>
      </c>
      <c r="BM112" s="145" t="s">
        <v>406</v>
      </c>
    </row>
    <row r="113" spans="2:65" s="1" customFormat="1" ht="29.25">
      <c r="B113" s="33"/>
      <c r="D113" s="152" t="s">
        <v>4840</v>
      </c>
      <c r="F113" s="203" t="s">
        <v>7471</v>
      </c>
      <c r="I113" s="149"/>
      <c r="L113" s="33"/>
      <c r="M113" s="150"/>
      <c r="T113" s="54"/>
      <c r="AT113" s="18" t="s">
        <v>4840</v>
      </c>
      <c r="AU113" s="18" t="s">
        <v>84</v>
      </c>
    </row>
    <row r="114" spans="2:65" s="1" customFormat="1" ht="24.2" customHeight="1">
      <c r="B114" s="33"/>
      <c r="C114" s="134" t="s">
        <v>434</v>
      </c>
      <c r="D114" s="134" t="s">
        <v>360</v>
      </c>
      <c r="E114" s="135" t="s">
        <v>5120</v>
      </c>
      <c r="F114" s="136" t="s">
        <v>7472</v>
      </c>
      <c r="G114" s="137" t="s">
        <v>504</v>
      </c>
      <c r="H114" s="138">
        <v>1</v>
      </c>
      <c r="I114" s="139"/>
      <c r="J114" s="140">
        <f>ROUND(I114*H114,2)</f>
        <v>0</v>
      </c>
      <c r="K114" s="136" t="s">
        <v>19</v>
      </c>
      <c r="L114" s="33"/>
      <c r="M114" s="141" t="s">
        <v>19</v>
      </c>
      <c r="N114" s="142" t="s">
        <v>49</v>
      </c>
      <c r="P114" s="143">
        <f>O114*H114</f>
        <v>0</v>
      </c>
      <c r="Q114" s="143">
        <v>0</v>
      </c>
      <c r="R114" s="143">
        <f>Q114*H114</f>
        <v>0</v>
      </c>
      <c r="S114" s="143">
        <v>0</v>
      </c>
      <c r="T114" s="144">
        <f>S114*H114</f>
        <v>0</v>
      </c>
      <c r="AR114" s="145" t="s">
        <v>364</v>
      </c>
      <c r="AT114" s="145" t="s">
        <v>360</v>
      </c>
      <c r="AU114" s="145" t="s">
        <v>84</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364</v>
      </c>
      <c r="BM114" s="145" t="s">
        <v>417</v>
      </c>
    </row>
    <row r="115" spans="2:65" s="1" customFormat="1" ht="29.25">
      <c r="B115" s="33"/>
      <c r="D115" s="152" t="s">
        <v>4840</v>
      </c>
      <c r="F115" s="203" t="s">
        <v>7473</v>
      </c>
      <c r="I115" s="149"/>
      <c r="L115" s="33"/>
      <c r="M115" s="150"/>
      <c r="T115" s="54"/>
      <c r="AT115" s="18" t="s">
        <v>4840</v>
      </c>
      <c r="AU115" s="18" t="s">
        <v>84</v>
      </c>
    </row>
    <row r="116" spans="2:65" s="1" customFormat="1" ht="24.2" customHeight="1">
      <c r="B116" s="33"/>
      <c r="C116" s="134" t="s">
        <v>439</v>
      </c>
      <c r="D116" s="134" t="s">
        <v>360</v>
      </c>
      <c r="E116" s="135" t="s">
        <v>5124</v>
      </c>
      <c r="F116" s="136" t="s">
        <v>5141</v>
      </c>
      <c r="G116" s="137" t="s">
        <v>504</v>
      </c>
      <c r="H116" s="138">
        <v>1</v>
      </c>
      <c r="I116" s="139"/>
      <c r="J116" s="140">
        <f>ROUND(I116*H116,2)</f>
        <v>0</v>
      </c>
      <c r="K116" s="136" t="s">
        <v>19</v>
      </c>
      <c r="L116" s="33"/>
      <c r="M116" s="141" t="s">
        <v>19</v>
      </c>
      <c r="N116" s="142" t="s">
        <v>49</v>
      </c>
      <c r="P116" s="143">
        <f>O116*H116</f>
        <v>0</v>
      </c>
      <c r="Q116" s="143">
        <v>0</v>
      </c>
      <c r="R116" s="143">
        <f>Q116*H116</f>
        <v>0</v>
      </c>
      <c r="S116" s="143">
        <v>0</v>
      </c>
      <c r="T116" s="144">
        <f>S116*H116</f>
        <v>0</v>
      </c>
      <c r="AR116" s="145" t="s">
        <v>364</v>
      </c>
      <c r="AT116" s="145" t="s">
        <v>360</v>
      </c>
      <c r="AU116" s="145" t="s">
        <v>84</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364</v>
      </c>
      <c r="BM116" s="145" t="s">
        <v>8</v>
      </c>
    </row>
    <row r="117" spans="2:65" s="1" customFormat="1" ht="29.25">
      <c r="B117" s="33"/>
      <c r="D117" s="152" t="s">
        <v>4840</v>
      </c>
      <c r="F117" s="203" t="s">
        <v>7474</v>
      </c>
      <c r="I117" s="149"/>
      <c r="L117" s="33"/>
      <c r="M117" s="150"/>
      <c r="T117" s="54"/>
      <c r="AT117" s="18" t="s">
        <v>4840</v>
      </c>
      <c r="AU117" s="18" t="s">
        <v>84</v>
      </c>
    </row>
    <row r="118" spans="2:65" s="1" customFormat="1" ht="16.5" customHeight="1">
      <c r="B118" s="33"/>
      <c r="C118" s="134" t="s">
        <v>447</v>
      </c>
      <c r="D118" s="134" t="s">
        <v>360</v>
      </c>
      <c r="E118" s="135" t="s">
        <v>5128</v>
      </c>
      <c r="F118" s="136" t="s">
        <v>5145</v>
      </c>
      <c r="G118" s="137" t="s">
        <v>504</v>
      </c>
      <c r="H118" s="138">
        <v>1</v>
      </c>
      <c r="I118" s="139"/>
      <c r="J118" s="140">
        <f>ROUND(I118*H118,2)</f>
        <v>0</v>
      </c>
      <c r="K118" s="136" t="s">
        <v>19</v>
      </c>
      <c r="L118" s="33"/>
      <c r="M118" s="141" t="s">
        <v>19</v>
      </c>
      <c r="N118" s="142" t="s">
        <v>49</v>
      </c>
      <c r="P118" s="143">
        <f>O118*H118</f>
        <v>0</v>
      </c>
      <c r="Q118" s="143">
        <v>0</v>
      </c>
      <c r="R118" s="143">
        <f>Q118*H118</f>
        <v>0</v>
      </c>
      <c r="S118" s="143">
        <v>0</v>
      </c>
      <c r="T118" s="144">
        <f>S118*H118</f>
        <v>0</v>
      </c>
      <c r="AR118" s="145" t="s">
        <v>364</v>
      </c>
      <c r="AT118" s="145" t="s">
        <v>360</v>
      </c>
      <c r="AU118" s="145" t="s">
        <v>84</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364</v>
      </c>
      <c r="BM118" s="145" t="s">
        <v>439</v>
      </c>
    </row>
    <row r="119" spans="2:65" s="1" customFormat="1" ht="29.25">
      <c r="B119" s="33"/>
      <c r="D119" s="152" t="s">
        <v>4840</v>
      </c>
      <c r="F119" s="203" t="s">
        <v>7475</v>
      </c>
      <c r="I119" s="149"/>
      <c r="L119" s="33"/>
      <c r="M119" s="150"/>
      <c r="T119" s="54"/>
      <c r="AT119" s="18" t="s">
        <v>4840</v>
      </c>
      <c r="AU119" s="18" t="s">
        <v>84</v>
      </c>
    </row>
    <row r="120" spans="2:65" s="1" customFormat="1" ht="24.2" customHeight="1">
      <c r="B120" s="33"/>
      <c r="C120" s="134" t="s">
        <v>454</v>
      </c>
      <c r="D120" s="134" t="s">
        <v>360</v>
      </c>
      <c r="E120" s="135" t="s">
        <v>5132</v>
      </c>
      <c r="F120" s="136" t="s">
        <v>7476</v>
      </c>
      <c r="G120" s="137" t="s">
        <v>504</v>
      </c>
      <c r="H120" s="138">
        <v>1</v>
      </c>
      <c r="I120" s="139"/>
      <c r="J120" s="140">
        <f>ROUND(I120*H120,2)</f>
        <v>0</v>
      </c>
      <c r="K120" s="136" t="s">
        <v>19</v>
      </c>
      <c r="L120" s="33"/>
      <c r="M120" s="141" t="s">
        <v>19</v>
      </c>
      <c r="N120" s="142" t="s">
        <v>49</v>
      </c>
      <c r="P120" s="143">
        <f>O120*H120</f>
        <v>0</v>
      </c>
      <c r="Q120" s="143">
        <v>0</v>
      </c>
      <c r="R120" s="143">
        <f>Q120*H120</f>
        <v>0</v>
      </c>
      <c r="S120" s="143">
        <v>0</v>
      </c>
      <c r="T120" s="144">
        <f>S120*H120</f>
        <v>0</v>
      </c>
      <c r="AR120" s="145" t="s">
        <v>364</v>
      </c>
      <c r="AT120" s="145" t="s">
        <v>360</v>
      </c>
      <c r="AU120" s="145" t="s">
        <v>84</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364</v>
      </c>
      <c r="BM120" s="145" t="s">
        <v>454</v>
      </c>
    </row>
    <row r="121" spans="2:65" s="1" customFormat="1" ht="39">
      <c r="B121" s="33"/>
      <c r="D121" s="152" t="s">
        <v>4840</v>
      </c>
      <c r="F121" s="203" t="s">
        <v>7477</v>
      </c>
      <c r="I121" s="149"/>
      <c r="L121" s="33"/>
      <c r="M121" s="150"/>
      <c r="T121" s="54"/>
      <c r="AT121" s="18" t="s">
        <v>4840</v>
      </c>
      <c r="AU121" s="18" t="s">
        <v>84</v>
      </c>
    </row>
    <row r="122" spans="2:65" s="1" customFormat="1" ht="24.2" customHeight="1">
      <c r="B122" s="33"/>
      <c r="C122" s="134" t="s">
        <v>462</v>
      </c>
      <c r="D122" s="134" t="s">
        <v>360</v>
      </c>
      <c r="E122" s="135" t="s">
        <v>5136</v>
      </c>
      <c r="F122" s="136" t="s">
        <v>5129</v>
      </c>
      <c r="G122" s="137" t="s">
        <v>504</v>
      </c>
      <c r="H122" s="138">
        <v>1</v>
      </c>
      <c r="I122" s="139"/>
      <c r="J122" s="140">
        <f>ROUND(I122*H122,2)</f>
        <v>0</v>
      </c>
      <c r="K122" s="136" t="s">
        <v>19</v>
      </c>
      <c r="L122" s="33"/>
      <c r="M122" s="141" t="s">
        <v>19</v>
      </c>
      <c r="N122" s="142" t="s">
        <v>49</v>
      </c>
      <c r="P122" s="143">
        <f>O122*H122</f>
        <v>0</v>
      </c>
      <c r="Q122" s="143">
        <v>0</v>
      </c>
      <c r="R122" s="143">
        <f>Q122*H122</f>
        <v>0</v>
      </c>
      <c r="S122" s="143">
        <v>0</v>
      </c>
      <c r="T122" s="144">
        <f>S122*H122</f>
        <v>0</v>
      </c>
      <c r="AR122" s="145" t="s">
        <v>364</v>
      </c>
      <c r="AT122" s="145" t="s">
        <v>360</v>
      </c>
      <c r="AU122" s="145" t="s">
        <v>84</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364</v>
      </c>
      <c r="BM122" s="145" t="s">
        <v>468</v>
      </c>
    </row>
    <row r="123" spans="2:65" s="1" customFormat="1" ht="68.25">
      <c r="B123" s="33"/>
      <c r="D123" s="152" t="s">
        <v>4840</v>
      </c>
      <c r="F123" s="203" t="s">
        <v>5131</v>
      </c>
      <c r="I123" s="149"/>
      <c r="L123" s="33"/>
      <c r="M123" s="201"/>
      <c r="N123" s="198"/>
      <c r="O123" s="198"/>
      <c r="P123" s="198"/>
      <c r="Q123" s="198"/>
      <c r="R123" s="198"/>
      <c r="S123" s="198"/>
      <c r="T123" s="202"/>
      <c r="AT123" s="18" t="s">
        <v>4840</v>
      </c>
      <c r="AU123" s="18" t="s">
        <v>84</v>
      </c>
    </row>
    <row r="124" spans="2:65" s="1" customFormat="1" ht="6.95" customHeight="1">
      <c r="B124" s="42"/>
      <c r="C124" s="43"/>
      <c r="D124" s="43"/>
      <c r="E124" s="43"/>
      <c r="F124" s="43"/>
      <c r="G124" s="43"/>
      <c r="H124" s="43"/>
      <c r="I124" s="43"/>
      <c r="J124" s="43"/>
      <c r="K124" s="43"/>
      <c r="L124" s="33"/>
    </row>
  </sheetData>
  <sheetProtection algorithmName="SHA-512" hashValue="kpOZHsH92WhPW1q/7ldx3qxH6HbYbTps56hW0hcskxO+j4rpqQa/EzgVoo2cY7urjeMfknNtfINv13vYS8QzSQ==" saltValue="pN5aWlkKivqR8r0BX7R/PLnDNgHvzqLbkOlz6zha8vQ12Ux/ihG/XV1oEsvDtSkSzZi8scmehLu4NgcEsE+a9Q==" spinCount="100000" sheet="1" objects="1" scenarios="1" formatColumns="0" formatRows="0" autoFilter="0"/>
  <autoFilter ref="C86:K123" xr:uid="{00000000-0009-0000-0000-00001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4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162</v>
      </c>
      <c r="AZ2" s="91" t="s">
        <v>5576</v>
      </c>
      <c r="BA2" s="91" t="s">
        <v>271</v>
      </c>
      <c r="BB2" s="91" t="s">
        <v>209</v>
      </c>
      <c r="BC2" s="91" t="s">
        <v>7478</v>
      </c>
      <c r="BD2" s="91" t="s">
        <v>90</v>
      </c>
    </row>
    <row r="3" spans="2:56" ht="6.95" customHeight="1">
      <c r="B3" s="19"/>
      <c r="C3" s="20"/>
      <c r="D3" s="20"/>
      <c r="E3" s="20"/>
      <c r="F3" s="20"/>
      <c r="G3" s="20"/>
      <c r="H3" s="20"/>
      <c r="I3" s="20"/>
      <c r="J3" s="20"/>
      <c r="K3" s="20"/>
      <c r="L3" s="21"/>
      <c r="AT3" s="18" t="s">
        <v>84</v>
      </c>
      <c r="AZ3" s="91" t="s">
        <v>7479</v>
      </c>
      <c r="BA3" s="91" t="s">
        <v>7480</v>
      </c>
      <c r="BB3" s="91" t="s">
        <v>209</v>
      </c>
      <c r="BC3" s="91" t="s">
        <v>90</v>
      </c>
      <c r="BD3" s="91" t="s">
        <v>90</v>
      </c>
    </row>
    <row r="4" spans="2:56" ht="24.95" customHeight="1">
      <c r="B4" s="21"/>
      <c r="D4" s="22" t="s">
        <v>200</v>
      </c>
      <c r="L4" s="21"/>
      <c r="M4" s="92" t="s">
        <v>10</v>
      </c>
      <c r="AT4" s="18" t="s">
        <v>4</v>
      </c>
      <c r="AZ4" s="91" t="s">
        <v>5612</v>
      </c>
      <c r="BA4" s="91" t="s">
        <v>5613</v>
      </c>
      <c r="BB4" s="91" t="s">
        <v>195</v>
      </c>
      <c r="BC4" s="91" t="s">
        <v>583</v>
      </c>
      <c r="BD4" s="91" t="s">
        <v>90</v>
      </c>
    </row>
    <row r="5" spans="2:56" ht="6.95" customHeight="1">
      <c r="B5" s="21"/>
      <c r="L5" s="21"/>
      <c r="AZ5" s="91" t="s">
        <v>7481</v>
      </c>
      <c r="BA5" s="91" t="s">
        <v>7482</v>
      </c>
      <c r="BB5" s="91" t="s">
        <v>195</v>
      </c>
      <c r="BC5" s="91" t="s">
        <v>7483</v>
      </c>
      <c r="BD5" s="91" t="s">
        <v>90</v>
      </c>
    </row>
    <row r="6" spans="2:56" ht="12" customHeight="1">
      <c r="B6" s="21"/>
      <c r="D6" s="28" t="s">
        <v>16</v>
      </c>
      <c r="L6" s="21"/>
      <c r="AZ6" s="91" t="s">
        <v>7484</v>
      </c>
      <c r="BA6" s="91" t="s">
        <v>7485</v>
      </c>
      <c r="BB6" s="91" t="s">
        <v>195</v>
      </c>
      <c r="BC6" s="91" t="s">
        <v>583</v>
      </c>
      <c r="BD6" s="91" t="s">
        <v>90</v>
      </c>
    </row>
    <row r="7" spans="2:56" ht="16.5" customHeight="1">
      <c r="B7" s="21"/>
      <c r="E7" s="341" t="str">
        <f>'Rekapitulace stavby'!K6</f>
        <v>Domov se zvláštním režimem Račín, Kroměříž</v>
      </c>
      <c r="F7" s="342"/>
      <c r="G7" s="342"/>
      <c r="H7" s="342"/>
      <c r="L7" s="21"/>
      <c r="AZ7" s="91" t="s">
        <v>7486</v>
      </c>
      <c r="BA7" s="91" t="s">
        <v>7486</v>
      </c>
      <c r="BB7" s="91" t="s">
        <v>195</v>
      </c>
      <c r="BC7" s="91" t="s">
        <v>672</v>
      </c>
      <c r="BD7" s="91" t="s">
        <v>90</v>
      </c>
    </row>
    <row r="8" spans="2:56" s="1" customFormat="1" ht="12" customHeight="1">
      <c r="B8" s="33"/>
      <c r="D8" s="28" t="s">
        <v>214</v>
      </c>
      <c r="L8" s="33"/>
    </row>
    <row r="9" spans="2:56" s="1" customFormat="1" ht="16.5" customHeight="1">
      <c r="B9" s="33"/>
      <c r="E9" s="324" t="s">
        <v>7487</v>
      </c>
      <c r="F9" s="343"/>
      <c r="G9" s="343"/>
      <c r="H9" s="343"/>
      <c r="L9" s="33"/>
    </row>
    <row r="10" spans="2:56" s="1" customFormat="1" ht="11.25">
      <c r="B10" s="33"/>
      <c r="L10" s="33"/>
    </row>
    <row r="11" spans="2:56" s="1" customFormat="1" ht="12" customHeight="1">
      <c r="B11" s="33"/>
      <c r="D11" s="28" t="s">
        <v>18</v>
      </c>
      <c r="F11" s="26" t="s">
        <v>19</v>
      </c>
      <c r="I11" s="28" t="s">
        <v>20</v>
      </c>
      <c r="J11" s="26" t="s">
        <v>19</v>
      </c>
      <c r="L11" s="33"/>
    </row>
    <row r="12" spans="2:56" s="1" customFormat="1" ht="12" customHeight="1">
      <c r="B12" s="33"/>
      <c r="D12" s="28" t="s">
        <v>21</v>
      </c>
      <c r="F12" s="26" t="s">
        <v>22</v>
      </c>
      <c r="I12" s="28" t="s">
        <v>23</v>
      </c>
      <c r="J12" s="50">
        <f>'Rekapitulace stavby'!AN8</f>
        <v>45460</v>
      </c>
      <c r="L12" s="33"/>
    </row>
    <row r="13" spans="2:56" s="1" customFormat="1" ht="10.9" customHeight="1">
      <c r="B13" s="33"/>
      <c r="L13" s="33"/>
    </row>
    <row r="14" spans="2:56" s="1" customFormat="1" ht="12" customHeight="1">
      <c r="B14" s="33"/>
      <c r="D14" s="28" t="s">
        <v>24</v>
      </c>
      <c r="I14" s="28" t="s">
        <v>25</v>
      </c>
      <c r="J14" s="26" t="s">
        <v>26</v>
      </c>
      <c r="L14" s="33"/>
    </row>
    <row r="15" spans="2:56" s="1" customFormat="1" ht="18" customHeight="1">
      <c r="B15" s="33"/>
      <c r="E15" s="26" t="s">
        <v>27</v>
      </c>
      <c r="I15" s="28" t="s">
        <v>28</v>
      </c>
      <c r="J15" s="26" t="s">
        <v>29</v>
      </c>
      <c r="L15" s="33"/>
    </row>
    <row r="16" spans="2:5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38</v>
      </c>
      <c r="L23" s="33"/>
    </row>
    <row r="24" spans="2:12" s="1" customFormat="1" ht="18" customHeight="1">
      <c r="B24" s="33"/>
      <c r="E24" s="26" t="s">
        <v>39</v>
      </c>
      <c r="I24" s="28" t="s">
        <v>28</v>
      </c>
      <c r="J24" s="26" t="s">
        <v>40</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ROUND(J90,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ROUND((SUM(BE90:BE423)),  2)</f>
        <v>0</v>
      </c>
      <c r="I33" s="96">
        <v>0.21</v>
      </c>
      <c r="J33" s="84">
        <f>ROUND(((SUM(BE90:BE423))*I33),  2)</f>
        <v>0</v>
      </c>
      <c r="L33" s="33"/>
    </row>
    <row r="34" spans="2:12" s="1" customFormat="1" ht="14.45" customHeight="1">
      <c r="B34" s="33"/>
      <c r="E34" s="28" t="s">
        <v>49</v>
      </c>
      <c r="F34" s="84">
        <f>ROUND((SUM(BF90:BF423)),  2)</f>
        <v>0</v>
      </c>
      <c r="I34" s="96">
        <v>0.12</v>
      </c>
      <c r="J34" s="84">
        <f>ROUND(((SUM(BF90:BF423))*I34),  2)</f>
        <v>0</v>
      </c>
      <c r="L34" s="33"/>
    </row>
    <row r="35" spans="2:12" s="1" customFormat="1" ht="14.45" hidden="1" customHeight="1">
      <c r="B35" s="33"/>
      <c r="E35" s="28" t="s">
        <v>50</v>
      </c>
      <c r="F35" s="84">
        <f>ROUND((SUM(BG90:BG423)),  2)</f>
        <v>0</v>
      </c>
      <c r="I35" s="96">
        <v>0.21</v>
      </c>
      <c r="J35" s="84">
        <f>0</f>
        <v>0</v>
      </c>
      <c r="L35" s="33"/>
    </row>
    <row r="36" spans="2:12" s="1" customFormat="1" ht="14.45" hidden="1" customHeight="1">
      <c r="B36" s="33"/>
      <c r="E36" s="28" t="s">
        <v>51</v>
      </c>
      <c r="F36" s="84">
        <f>ROUND((SUM(BH90:BH423)),  2)</f>
        <v>0</v>
      </c>
      <c r="I36" s="96">
        <v>0.12</v>
      </c>
      <c r="J36" s="84">
        <f>0</f>
        <v>0</v>
      </c>
      <c r="L36" s="33"/>
    </row>
    <row r="37" spans="2:12" s="1" customFormat="1" ht="14.45" hidden="1" customHeight="1">
      <c r="B37" s="33"/>
      <c r="E37" s="28" t="s">
        <v>52</v>
      </c>
      <c r="F37" s="84">
        <f>ROUND((SUM(BI90:BI423)),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SO06 - Zahradní altán</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25.7" customHeight="1">
      <c r="B54" s="33"/>
      <c r="C54" s="28" t="s">
        <v>24</v>
      </c>
      <c r="F54" s="26" t="str">
        <f>E15</f>
        <v>Město Kroměříž</v>
      </c>
      <c r="I54" s="28" t="s">
        <v>32</v>
      </c>
      <c r="J54" s="31" t="str">
        <f>E21</f>
        <v>Řezanina &amp; Bartoň, s.r.o.</v>
      </c>
      <c r="L54" s="33"/>
    </row>
    <row r="55" spans="2:47" s="1" customFormat="1" ht="15.2" customHeight="1">
      <c r="B55" s="33"/>
      <c r="C55" s="28" t="s">
        <v>30</v>
      </c>
      <c r="F55" s="26" t="str">
        <f>IF(E18="","",E18)</f>
        <v>Vyplň údaj</v>
      </c>
      <c r="I55" s="28" t="s">
        <v>37</v>
      </c>
      <c r="J55" s="31" t="str">
        <f>E24</f>
        <v>BACing s.r.o</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J90</f>
        <v>0</v>
      </c>
      <c r="L59" s="33"/>
      <c r="AU59" s="18" t="s">
        <v>313</v>
      </c>
    </row>
    <row r="60" spans="2:47" s="8" customFormat="1" ht="24.95" customHeight="1">
      <c r="B60" s="106"/>
      <c r="D60" s="107" t="s">
        <v>314</v>
      </c>
      <c r="E60" s="108"/>
      <c r="F60" s="108"/>
      <c r="G60" s="108"/>
      <c r="H60" s="108"/>
      <c r="I60" s="108"/>
      <c r="J60" s="109">
        <f>J91</f>
        <v>0</v>
      </c>
      <c r="L60" s="106"/>
    </row>
    <row r="61" spans="2:47" s="9" customFormat="1" ht="19.899999999999999" customHeight="1">
      <c r="B61" s="110"/>
      <c r="D61" s="111" t="s">
        <v>315</v>
      </c>
      <c r="E61" s="112"/>
      <c r="F61" s="112"/>
      <c r="G61" s="112"/>
      <c r="H61" s="112"/>
      <c r="I61" s="112"/>
      <c r="J61" s="113">
        <f>J92</f>
        <v>0</v>
      </c>
      <c r="L61" s="110"/>
    </row>
    <row r="62" spans="2:47" s="9" customFormat="1" ht="19.899999999999999" customHeight="1">
      <c r="B62" s="110"/>
      <c r="D62" s="111" t="s">
        <v>316</v>
      </c>
      <c r="E62" s="112"/>
      <c r="F62" s="112"/>
      <c r="G62" s="112"/>
      <c r="H62" s="112"/>
      <c r="I62" s="112"/>
      <c r="J62" s="113">
        <f>J146</f>
        <v>0</v>
      </c>
      <c r="L62" s="110"/>
    </row>
    <row r="63" spans="2:47" s="9" customFormat="1" ht="19.899999999999999" customHeight="1">
      <c r="B63" s="110"/>
      <c r="D63" s="111" t="s">
        <v>5623</v>
      </c>
      <c r="E63" s="112"/>
      <c r="F63" s="112"/>
      <c r="G63" s="112"/>
      <c r="H63" s="112"/>
      <c r="I63" s="112"/>
      <c r="J63" s="113">
        <f>J161</f>
        <v>0</v>
      </c>
      <c r="L63" s="110"/>
    </row>
    <row r="64" spans="2:47" s="9" customFormat="1" ht="19.899999999999999" customHeight="1">
      <c r="B64" s="110"/>
      <c r="D64" s="111" t="s">
        <v>320</v>
      </c>
      <c r="E64" s="112"/>
      <c r="F64" s="112"/>
      <c r="G64" s="112"/>
      <c r="H64" s="112"/>
      <c r="I64" s="112"/>
      <c r="J64" s="113">
        <f>J174</f>
        <v>0</v>
      </c>
      <c r="L64" s="110"/>
    </row>
    <row r="65" spans="2:12" s="9" customFormat="1" ht="19.899999999999999" customHeight="1">
      <c r="B65" s="110"/>
      <c r="D65" s="111" t="s">
        <v>322</v>
      </c>
      <c r="E65" s="112"/>
      <c r="F65" s="112"/>
      <c r="G65" s="112"/>
      <c r="H65" s="112"/>
      <c r="I65" s="112"/>
      <c r="J65" s="113">
        <f>J189</f>
        <v>0</v>
      </c>
      <c r="L65" s="110"/>
    </row>
    <row r="66" spans="2:12" s="8" customFormat="1" ht="24.95" customHeight="1">
      <c r="B66" s="106"/>
      <c r="D66" s="107" t="s">
        <v>323</v>
      </c>
      <c r="E66" s="108"/>
      <c r="F66" s="108"/>
      <c r="G66" s="108"/>
      <c r="H66" s="108"/>
      <c r="I66" s="108"/>
      <c r="J66" s="109">
        <f>J192</f>
        <v>0</v>
      </c>
      <c r="L66" s="106"/>
    </row>
    <row r="67" spans="2:12" s="9" customFormat="1" ht="19.899999999999999" customHeight="1">
      <c r="B67" s="110"/>
      <c r="D67" s="111" t="s">
        <v>325</v>
      </c>
      <c r="E67" s="112"/>
      <c r="F67" s="112"/>
      <c r="G67" s="112"/>
      <c r="H67" s="112"/>
      <c r="I67" s="112"/>
      <c r="J67" s="113">
        <f>J193</f>
        <v>0</v>
      </c>
      <c r="L67" s="110"/>
    </row>
    <row r="68" spans="2:12" s="9" customFormat="1" ht="19.899999999999999" customHeight="1">
      <c r="B68" s="110"/>
      <c r="D68" s="111" t="s">
        <v>329</v>
      </c>
      <c r="E68" s="112"/>
      <c r="F68" s="112"/>
      <c r="G68" s="112"/>
      <c r="H68" s="112"/>
      <c r="I68" s="112"/>
      <c r="J68" s="113">
        <f>J238</f>
        <v>0</v>
      </c>
      <c r="L68" s="110"/>
    </row>
    <row r="69" spans="2:12" s="9" customFormat="1" ht="19.899999999999999" customHeight="1">
      <c r="B69" s="110"/>
      <c r="D69" s="111" t="s">
        <v>331</v>
      </c>
      <c r="E69" s="112"/>
      <c r="F69" s="112"/>
      <c r="G69" s="112"/>
      <c r="H69" s="112"/>
      <c r="I69" s="112"/>
      <c r="J69" s="113">
        <f>J380</f>
        <v>0</v>
      </c>
      <c r="L69" s="110"/>
    </row>
    <row r="70" spans="2:12" s="9" customFormat="1" ht="19.899999999999999" customHeight="1">
      <c r="B70" s="110"/>
      <c r="D70" s="111" t="s">
        <v>338</v>
      </c>
      <c r="E70" s="112"/>
      <c r="F70" s="112"/>
      <c r="G70" s="112"/>
      <c r="H70" s="112"/>
      <c r="I70" s="112"/>
      <c r="J70" s="113">
        <f>J397</f>
        <v>0</v>
      </c>
      <c r="L70" s="110"/>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343</v>
      </c>
      <c r="L77" s="33"/>
    </row>
    <row r="78" spans="2:12" s="1" customFormat="1" ht="6.95" customHeight="1">
      <c r="B78" s="33"/>
      <c r="L78" s="33"/>
    </row>
    <row r="79" spans="2:12" s="1" customFormat="1" ht="12" customHeight="1">
      <c r="B79" s="33"/>
      <c r="C79" s="28" t="s">
        <v>16</v>
      </c>
      <c r="L79" s="33"/>
    </row>
    <row r="80" spans="2:12" s="1" customFormat="1" ht="16.5" customHeight="1">
      <c r="B80" s="33"/>
      <c r="E80" s="341" t="str">
        <f>E7</f>
        <v>Domov se zvláštním režimem Račín, Kroměříž</v>
      </c>
      <c r="F80" s="342"/>
      <c r="G80" s="342"/>
      <c r="H80" s="342"/>
      <c r="L80" s="33"/>
    </row>
    <row r="81" spans="2:65" s="1" customFormat="1" ht="12" customHeight="1">
      <c r="B81" s="33"/>
      <c r="C81" s="28" t="s">
        <v>214</v>
      </c>
      <c r="L81" s="33"/>
    </row>
    <row r="82" spans="2:65" s="1" customFormat="1" ht="16.5" customHeight="1">
      <c r="B82" s="33"/>
      <c r="E82" s="324" t="str">
        <f>E9</f>
        <v>SO06 - Zahradní altán</v>
      </c>
      <c r="F82" s="343"/>
      <c r="G82" s="343"/>
      <c r="H82" s="343"/>
      <c r="L82" s="33"/>
    </row>
    <row r="83" spans="2:65" s="1" customFormat="1" ht="6.95" customHeight="1">
      <c r="B83" s="33"/>
      <c r="L83" s="33"/>
    </row>
    <row r="84" spans="2:65" s="1" customFormat="1" ht="12" customHeight="1">
      <c r="B84" s="33"/>
      <c r="C84" s="28" t="s">
        <v>21</v>
      </c>
      <c r="F84" s="26" t="str">
        <f>F12</f>
        <v>p.č. 5036, Kroměříž</v>
      </c>
      <c r="I84" s="28" t="s">
        <v>23</v>
      </c>
      <c r="J84" s="50">
        <f>IF(J12="","",J12)</f>
        <v>45460</v>
      </c>
      <c r="L84" s="33"/>
    </row>
    <row r="85" spans="2:65" s="1" customFormat="1" ht="6.95" customHeight="1">
      <c r="B85" s="33"/>
      <c r="L85" s="33"/>
    </row>
    <row r="86" spans="2:65" s="1" customFormat="1" ht="25.7" customHeight="1">
      <c r="B86" s="33"/>
      <c r="C86" s="28" t="s">
        <v>24</v>
      </c>
      <c r="F86" s="26" t="str">
        <f>E15</f>
        <v>Město Kroměříž</v>
      </c>
      <c r="I86" s="28" t="s">
        <v>32</v>
      </c>
      <c r="J86" s="31" t="str">
        <f>E21</f>
        <v>Řezanina &amp; Bartoň, s.r.o.</v>
      </c>
      <c r="L86" s="33"/>
    </row>
    <row r="87" spans="2:65" s="1" customFormat="1" ht="15.2" customHeight="1">
      <c r="B87" s="33"/>
      <c r="C87" s="28" t="s">
        <v>30</v>
      </c>
      <c r="F87" s="26" t="str">
        <f>IF(E18="","",E18)</f>
        <v>Vyplň údaj</v>
      </c>
      <c r="I87" s="28" t="s">
        <v>37</v>
      </c>
      <c r="J87" s="31" t="str">
        <f>E24</f>
        <v>BACing s.r.o</v>
      </c>
      <c r="L87" s="33"/>
    </row>
    <row r="88" spans="2:65" s="1" customFormat="1" ht="10.35" customHeight="1">
      <c r="B88" s="33"/>
      <c r="L88" s="33"/>
    </row>
    <row r="89" spans="2:65" s="10" customFormat="1" ht="29.25" customHeight="1">
      <c r="B89" s="114"/>
      <c r="C89" s="115" t="s">
        <v>344</v>
      </c>
      <c r="D89" s="116" t="s">
        <v>62</v>
      </c>
      <c r="E89" s="116" t="s">
        <v>58</v>
      </c>
      <c r="F89" s="116" t="s">
        <v>59</v>
      </c>
      <c r="G89" s="116" t="s">
        <v>345</v>
      </c>
      <c r="H89" s="116" t="s">
        <v>346</v>
      </c>
      <c r="I89" s="116" t="s">
        <v>347</v>
      </c>
      <c r="J89" s="116" t="s">
        <v>312</v>
      </c>
      <c r="K89" s="117" t="s">
        <v>348</v>
      </c>
      <c r="L89" s="114"/>
      <c r="M89" s="57" t="s">
        <v>19</v>
      </c>
      <c r="N89" s="58" t="s">
        <v>47</v>
      </c>
      <c r="O89" s="58" t="s">
        <v>349</v>
      </c>
      <c r="P89" s="58" t="s">
        <v>350</v>
      </c>
      <c r="Q89" s="58" t="s">
        <v>351</v>
      </c>
      <c r="R89" s="58" t="s">
        <v>352</v>
      </c>
      <c r="S89" s="58" t="s">
        <v>353</v>
      </c>
      <c r="T89" s="59" t="s">
        <v>354</v>
      </c>
    </row>
    <row r="90" spans="2:65" s="1" customFormat="1" ht="22.9" customHeight="1">
      <c r="B90" s="33"/>
      <c r="C90" s="62" t="s">
        <v>355</v>
      </c>
      <c r="J90" s="118">
        <f>BK90</f>
        <v>0</v>
      </c>
      <c r="L90" s="33"/>
      <c r="M90" s="60"/>
      <c r="N90" s="51"/>
      <c r="O90" s="51"/>
      <c r="P90" s="119">
        <f>P91+P192</f>
        <v>0</v>
      </c>
      <c r="Q90" s="51"/>
      <c r="R90" s="119">
        <f>R91+R192</f>
        <v>14.833556665596998</v>
      </c>
      <c r="S90" s="51"/>
      <c r="T90" s="120">
        <f>T91+T192</f>
        <v>0</v>
      </c>
      <c r="AT90" s="18" t="s">
        <v>76</v>
      </c>
      <c r="AU90" s="18" t="s">
        <v>313</v>
      </c>
      <c r="BK90" s="121">
        <f>BK91+BK192</f>
        <v>0</v>
      </c>
    </row>
    <row r="91" spans="2:65" s="11" customFormat="1" ht="25.9" customHeight="1">
      <c r="B91" s="122"/>
      <c r="D91" s="123" t="s">
        <v>76</v>
      </c>
      <c r="E91" s="124" t="s">
        <v>356</v>
      </c>
      <c r="F91" s="124" t="s">
        <v>357</v>
      </c>
      <c r="I91" s="125"/>
      <c r="J91" s="126">
        <f>BK91</f>
        <v>0</v>
      </c>
      <c r="L91" s="122"/>
      <c r="M91" s="127"/>
      <c r="P91" s="128">
        <f>P92+P146+P161+P174+P189</f>
        <v>0</v>
      </c>
      <c r="R91" s="128">
        <f>R92+R146+R161+R174+R189</f>
        <v>10.61712386024</v>
      </c>
      <c r="T91" s="129">
        <f>T92+T146+T161+T174+T189</f>
        <v>0</v>
      </c>
      <c r="AR91" s="123" t="s">
        <v>84</v>
      </c>
      <c r="AT91" s="130" t="s">
        <v>76</v>
      </c>
      <c r="AU91" s="130" t="s">
        <v>77</v>
      </c>
      <c r="AY91" s="123" t="s">
        <v>358</v>
      </c>
      <c r="BK91" s="131">
        <f>BK92+BK146+BK161+BK174+BK189</f>
        <v>0</v>
      </c>
    </row>
    <row r="92" spans="2:65" s="11" customFormat="1" ht="22.9" customHeight="1">
      <c r="B92" s="122"/>
      <c r="D92" s="123" t="s">
        <v>76</v>
      </c>
      <c r="E92" s="132" t="s">
        <v>84</v>
      </c>
      <c r="F92" s="132" t="s">
        <v>359</v>
      </c>
      <c r="I92" s="125"/>
      <c r="J92" s="133">
        <f>BK92</f>
        <v>0</v>
      </c>
      <c r="L92" s="122"/>
      <c r="M92" s="127"/>
      <c r="P92" s="128">
        <f>SUM(P93:P145)</f>
        <v>0</v>
      </c>
      <c r="R92" s="128">
        <f>SUM(R93:R145)</f>
        <v>0</v>
      </c>
      <c r="T92" s="129">
        <f>SUM(T93:T145)</f>
        <v>0</v>
      </c>
      <c r="AR92" s="123" t="s">
        <v>84</v>
      </c>
      <c r="AT92" s="130" t="s">
        <v>76</v>
      </c>
      <c r="AU92" s="130" t="s">
        <v>84</v>
      </c>
      <c r="AY92" s="123" t="s">
        <v>358</v>
      </c>
      <c r="BK92" s="131">
        <f>SUM(BK93:BK145)</f>
        <v>0</v>
      </c>
    </row>
    <row r="93" spans="2:65" s="1" customFormat="1" ht="24.2" customHeight="1">
      <c r="B93" s="33"/>
      <c r="C93" s="134" t="s">
        <v>84</v>
      </c>
      <c r="D93" s="134" t="s">
        <v>360</v>
      </c>
      <c r="E93" s="135" t="s">
        <v>7488</v>
      </c>
      <c r="F93" s="136" t="s">
        <v>7489</v>
      </c>
      <c r="G93" s="137" t="s">
        <v>195</v>
      </c>
      <c r="H93" s="138">
        <v>49</v>
      </c>
      <c r="I93" s="139"/>
      <c r="J93" s="140">
        <f>ROUND(I93*H93,2)</f>
        <v>0</v>
      </c>
      <c r="K93" s="136" t="s">
        <v>363</v>
      </c>
      <c r="L93" s="33"/>
      <c r="M93" s="141" t="s">
        <v>19</v>
      </c>
      <c r="N93" s="142" t="s">
        <v>49</v>
      </c>
      <c r="P93" s="143">
        <f>O93*H93</f>
        <v>0</v>
      </c>
      <c r="Q93" s="143">
        <v>0</v>
      </c>
      <c r="R93" s="143">
        <f>Q93*H93</f>
        <v>0</v>
      </c>
      <c r="S93" s="143">
        <v>0</v>
      </c>
      <c r="T93" s="144">
        <f>S93*H93</f>
        <v>0</v>
      </c>
      <c r="AR93" s="145" t="s">
        <v>364</v>
      </c>
      <c r="AT93" s="145" t="s">
        <v>360</v>
      </c>
      <c r="AU93" s="145" t="s">
        <v>90</v>
      </c>
      <c r="AY93" s="18" t="s">
        <v>358</v>
      </c>
      <c r="BE93" s="146">
        <f>IF(N93="základní",J93,0)</f>
        <v>0</v>
      </c>
      <c r="BF93" s="146">
        <f>IF(N93="snížená",J93,0)</f>
        <v>0</v>
      </c>
      <c r="BG93" s="146">
        <f>IF(N93="zákl. přenesená",J93,0)</f>
        <v>0</v>
      </c>
      <c r="BH93" s="146">
        <f>IF(N93="sníž. přenesená",J93,0)</f>
        <v>0</v>
      </c>
      <c r="BI93" s="146">
        <f>IF(N93="nulová",J93,0)</f>
        <v>0</v>
      </c>
      <c r="BJ93" s="18" t="s">
        <v>90</v>
      </c>
      <c r="BK93" s="146">
        <f>ROUND(I93*H93,2)</f>
        <v>0</v>
      </c>
      <c r="BL93" s="18" t="s">
        <v>364</v>
      </c>
      <c r="BM93" s="145" t="s">
        <v>7490</v>
      </c>
    </row>
    <row r="94" spans="2:65" s="1" customFormat="1" ht="11.25">
      <c r="B94" s="33"/>
      <c r="D94" s="147" t="s">
        <v>366</v>
      </c>
      <c r="F94" s="148" t="s">
        <v>7491</v>
      </c>
      <c r="I94" s="149"/>
      <c r="L94" s="33"/>
      <c r="M94" s="150"/>
      <c r="T94" s="54"/>
      <c r="AT94" s="18" t="s">
        <v>366</v>
      </c>
      <c r="AU94" s="18" t="s">
        <v>90</v>
      </c>
    </row>
    <row r="95" spans="2:65" s="12" customFormat="1" ht="11.25">
      <c r="B95" s="151"/>
      <c r="D95" s="152" t="s">
        <v>368</v>
      </c>
      <c r="E95" s="153" t="s">
        <v>19</v>
      </c>
      <c r="F95" s="154" t="s">
        <v>7492</v>
      </c>
      <c r="H95" s="153" t="s">
        <v>19</v>
      </c>
      <c r="I95" s="155"/>
      <c r="L95" s="151"/>
      <c r="M95" s="156"/>
      <c r="T95" s="157"/>
      <c r="AT95" s="153" t="s">
        <v>368</v>
      </c>
      <c r="AU95" s="153" t="s">
        <v>90</v>
      </c>
      <c r="AV95" s="12" t="s">
        <v>84</v>
      </c>
      <c r="AW95" s="12" t="s">
        <v>36</v>
      </c>
      <c r="AX95" s="12" t="s">
        <v>77</v>
      </c>
      <c r="AY95" s="153" t="s">
        <v>358</v>
      </c>
    </row>
    <row r="96" spans="2:65" s="13" customFormat="1" ht="11.25">
      <c r="B96" s="158"/>
      <c r="D96" s="152" t="s">
        <v>368</v>
      </c>
      <c r="E96" s="159" t="s">
        <v>19</v>
      </c>
      <c r="F96" s="160" t="s">
        <v>7493</v>
      </c>
      <c r="H96" s="161">
        <v>49</v>
      </c>
      <c r="I96" s="162"/>
      <c r="L96" s="158"/>
      <c r="M96" s="163"/>
      <c r="T96" s="164"/>
      <c r="AT96" s="159" t="s">
        <v>368</v>
      </c>
      <c r="AU96" s="159" t="s">
        <v>90</v>
      </c>
      <c r="AV96" s="13" t="s">
        <v>90</v>
      </c>
      <c r="AW96" s="13" t="s">
        <v>36</v>
      </c>
      <c r="AX96" s="13" t="s">
        <v>77</v>
      </c>
      <c r="AY96" s="159" t="s">
        <v>358</v>
      </c>
    </row>
    <row r="97" spans="2:65" s="14" customFormat="1" ht="11.25">
      <c r="B97" s="165"/>
      <c r="D97" s="152" t="s">
        <v>368</v>
      </c>
      <c r="E97" s="166" t="s">
        <v>7486</v>
      </c>
      <c r="F97" s="167" t="s">
        <v>371</v>
      </c>
      <c r="H97" s="168">
        <v>49</v>
      </c>
      <c r="I97" s="169"/>
      <c r="L97" s="165"/>
      <c r="M97" s="170"/>
      <c r="T97" s="171"/>
      <c r="AT97" s="166" t="s">
        <v>368</v>
      </c>
      <c r="AU97" s="166" t="s">
        <v>90</v>
      </c>
      <c r="AV97" s="14" t="s">
        <v>364</v>
      </c>
      <c r="AW97" s="14" t="s">
        <v>36</v>
      </c>
      <c r="AX97" s="14" t="s">
        <v>84</v>
      </c>
      <c r="AY97" s="166" t="s">
        <v>358</v>
      </c>
    </row>
    <row r="98" spans="2:65" s="1" customFormat="1" ht="33" customHeight="1">
      <c r="B98" s="33"/>
      <c r="C98" s="134" t="s">
        <v>90</v>
      </c>
      <c r="D98" s="134" t="s">
        <v>360</v>
      </c>
      <c r="E98" s="135" t="s">
        <v>7494</v>
      </c>
      <c r="F98" s="136" t="s">
        <v>7495</v>
      </c>
      <c r="G98" s="137" t="s">
        <v>209</v>
      </c>
      <c r="H98" s="138">
        <v>7.2</v>
      </c>
      <c r="I98" s="139"/>
      <c r="J98" s="140">
        <f>ROUND(I98*H98,2)</f>
        <v>0</v>
      </c>
      <c r="K98" s="136" t="s">
        <v>363</v>
      </c>
      <c r="L98" s="33"/>
      <c r="M98" s="141" t="s">
        <v>19</v>
      </c>
      <c r="N98" s="142" t="s">
        <v>49</v>
      </c>
      <c r="P98" s="143">
        <f>O98*H98</f>
        <v>0</v>
      </c>
      <c r="Q98" s="143">
        <v>0</v>
      </c>
      <c r="R98" s="143">
        <f>Q98*H98</f>
        <v>0</v>
      </c>
      <c r="S98" s="143">
        <v>0</v>
      </c>
      <c r="T98" s="144">
        <f>S98*H98</f>
        <v>0</v>
      </c>
      <c r="AR98" s="145" t="s">
        <v>364</v>
      </c>
      <c r="AT98" s="145" t="s">
        <v>360</v>
      </c>
      <c r="AU98" s="145" t="s">
        <v>90</v>
      </c>
      <c r="AY98" s="18" t="s">
        <v>358</v>
      </c>
      <c r="BE98" s="146">
        <f>IF(N98="základní",J98,0)</f>
        <v>0</v>
      </c>
      <c r="BF98" s="146">
        <f>IF(N98="snížená",J98,0)</f>
        <v>0</v>
      </c>
      <c r="BG98" s="146">
        <f>IF(N98="zákl. přenesená",J98,0)</f>
        <v>0</v>
      </c>
      <c r="BH98" s="146">
        <f>IF(N98="sníž. přenesená",J98,0)</f>
        <v>0</v>
      </c>
      <c r="BI98" s="146">
        <f>IF(N98="nulová",J98,0)</f>
        <v>0</v>
      </c>
      <c r="BJ98" s="18" t="s">
        <v>90</v>
      </c>
      <c r="BK98" s="146">
        <f>ROUND(I98*H98,2)</f>
        <v>0</v>
      </c>
      <c r="BL98" s="18" t="s">
        <v>364</v>
      </c>
      <c r="BM98" s="145" t="s">
        <v>7496</v>
      </c>
    </row>
    <row r="99" spans="2:65" s="1" customFormat="1" ht="11.25">
      <c r="B99" s="33"/>
      <c r="D99" s="147" t="s">
        <v>366</v>
      </c>
      <c r="F99" s="148" t="s">
        <v>7497</v>
      </c>
      <c r="I99" s="149"/>
      <c r="L99" s="33"/>
      <c r="M99" s="150"/>
      <c r="T99" s="54"/>
      <c r="AT99" s="18" t="s">
        <v>366</v>
      </c>
      <c r="AU99" s="18" t="s">
        <v>90</v>
      </c>
    </row>
    <row r="100" spans="2:65" s="12" customFormat="1" ht="11.25">
      <c r="B100" s="151"/>
      <c r="D100" s="152" t="s">
        <v>368</v>
      </c>
      <c r="E100" s="153" t="s">
        <v>19</v>
      </c>
      <c r="F100" s="154" t="s">
        <v>7492</v>
      </c>
      <c r="H100" s="153" t="s">
        <v>19</v>
      </c>
      <c r="I100" s="155"/>
      <c r="L100" s="151"/>
      <c r="M100" s="156"/>
      <c r="T100" s="157"/>
      <c r="AT100" s="153" t="s">
        <v>368</v>
      </c>
      <c r="AU100" s="153" t="s">
        <v>90</v>
      </c>
      <c r="AV100" s="12" t="s">
        <v>84</v>
      </c>
      <c r="AW100" s="12" t="s">
        <v>36</v>
      </c>
      <c r="AX100" s="12" t="s">
        <v>77</v>
      </c>
      <c r="AY100" s="153" t="s">
        <v>358</v>
      </c>
    </row>
    <row r="101" spans="2:65" s="13" customFormat="1" ht="11.25">
      <c r="B101" s="158"/>
      <c r="D101" s="152" t="s">
        <v>368</v>
      </c>
      <c r="E101" s="159" t="s">
        <v>19</v>
      </c>
      <c r="F101" s="160" t="s">
        <v>7498</v>
      </c>
      <c r="H101" s="161">
        <v>7.2</v>
      </c>
      <c r="I101" s="162"/>
      <c r="L101" s="158"/>
      <c r="M101" s="163"/>
      <c r="T101" s="164"/>
      <c r="AT101" s="159" t="s">
        <v>368</v>
      </c>
      <c r="AU101" s="159" t="s">
        <v>90</v>
      </c>
      <c r="AV101" s="13" t="s">
        <v>90</v>
      </c>
      <c r="AW101" s="13" t="s">
        <v>36</v>
      </c>
      <c r="AX101" s="13" t="s">
        <v>77</v>
      </c>
      <c r="AY101" s="159" t="s">
        <v>358</v>
      </c>
    </row>
    <row r="102" spans="2:65" s="14" customFormat="1" ht="11.25">
      <c r="B102" s="165"/>
      <c r="D102" s="152" t="s">
        <v>368</v>
      </c>
      <c r="E102" s="166" t="s">
        <v>5576</v>
      </c>
      <c r="F102" s="167" t="s">
        <v>371</v>
      </c>
      <c r="H102" s="168">
        <v>7.2</v>
      </c>
      <c r="I102" s="169"/>
      <c r="L102" s="165"/>
      <c r="M102" s="170"/>
      <c r="T102" s="171"/>
      <c r="AT102" s="166" t="s">
        <v>368</v>
      </c>
      <c r="AU102" s="166" t="s">
        <v>90</v>
      </c>
      <c r="AV102" s="14" t="s">
        <v>364</v>
      </c>
      <c r="AW102" s="14" t="s">
        <v>36</v>
      </c>
      <c r="AX102" s="14" t="s">
        <v>84</v>
      </c>
      <c r="AY102" s="166" t="s">
        <v>358</v>
      </c>
    </row>
    <row r="103" spans="2:65" s="1" customFormat="1" ht="44.25" customHeight="1">
      <c r="B103" s="33"/>
      <c r="C103" s="134" t="s">
        <v>97</v>
      </c>
      <c r="D103" s="134" t="s">
        <v>360</v>
      </c>
      <c r="E103" s="135" t="s">
        <v>7499</v>
      </c>
      <c r="F103" s="136" t="s">
        <v>7500</v>
      </c>
      <c r="G103" s="137" t="s">
        <v>209</v>
      </c>
      <c r="H103" s="138">
        <v>2</v>
      </c>
      <c r="I103" s="139"/>
      <c r="J103" s="140">
        <f>ROUND(I103*H103,2)</f>
        <v>0</v>
      </c>
      <c r="K103" s="136" t="s">
        <v>363</v>
      </c>
      <c r="L103" s="33"/>
      <c r="M103" s="141" t="s">
        <v>19</v>
      </c>
      <c r="N103" s="142" t="s">
        <v>49</v>
      </c>
      <c r="P103" s="143">
        <f>O103*H103</f>
        <v>0</v>
      </c>
      <c r="Q103" s="143">
        <v>0</v>
      </c>
      <c r="R103" s="143">
        <f>Q103*H103</f>
        <v>0</v>
      </c>
      <c r="S103" s="143">
        <v>0</v>
      </c>
      <c r="T103" s="144">
        <f>S103*H103</f>
        <v>0</v>
      </c>
      <c r="AR103" s="145" t="s">
        <v>364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364</v>
      </c>
      <c r="BM103" s="145" t="s">
        <v>7501</v>
      </c>
    </row>
    <row r="104" spans="2:65" s="1" customFormat="1" ht="11.25">
      <c r="B104" s="33"/>
      <c r="D104" s="147" t="s">
        <v>366</v>
      </c>
      <c r="F104" s="148" t="s">
        <v>7502</v>
      </c>
      <c r="I104" s="149"/>
      <c r="L104" s="33"/>
      <c r="M104" s="150"/>
      <c r="T104" s="54"/>
      <c r="AT104" s="18" t="s">
        <v>366</v>
      </c>
      <c r="AU104" s="18" t="s">
        <v>90</v>
      </c>
    </row>
    <row r="105" spans="2:65" s="12" customFormat="1" ht="11.25">
      <c r="B105" s="151"/>
      <c r="D105" s="152" t="s">
        <v>368</v>
      </c>
      <c r="E105" s="153" t="s">
        <v>19</v>
      </c>
      <c r="F105" s="154" t="s">
        <v>7492</v>
      </c>
      <c r="H105" s="153" t="s">
        <v>19</v>
      </c>
      <c r="I105" s="155"/>
      <c r="L105" s="151"/>
      <c r="M105" s="156"/>
      <c r="T105" s="157"/>
      <c r="AT105" s="153" t="s">
        <v>368</v>
      </c>
      <c r="AU105" s="153" t="s">
        <v>90</v>
      </c>
      <c r="AV105" s="12" t="s">
        <v>84</v>
      </c>
      <c r="AW105" s="12" t="s">
        <v>36</v>
      </c>
      <c r="AX105" s="12" t="s">
        <v>77</v>
      </c>
      <c r="AY105" s="153" t="s">
        <v>358</v>
      </c>
    </row>
    <row r="106" spans="2:65" s="13" customFormat="1" ht="11.25">
      <c r="B106" s="158"/>
      <c r="D106" s="152" t="s">
        <v>368</v>
      </c>
      <c r="E106" s="159" t="s">
        <v>19</v>
      </c>
      <c r="F106" s="160" t="s">
        <v>7503</v>
      </c>
      <c r="H106" s="161">
        <v>2</v>
      </c>
      <c r="I106" s="162"/>
      <c r="L106" s="158"/>
      <c r="M106" s="163"/>
      <c r="T106" s="164"/>
      <c r="AT106" s="159" t="s">
        <v>368</v>
      </c>
      <c r="AU106" s="159" t="s">
        <v>90</v>
      </c>
      <c r="AV106" s="13" t="s">
        <v>90</v>
      </c>
      <c r="AW106" s="13" t="s">
        <v>36</v>
      </c>
      <c r="AX106" s="13" t="s">
        <v>77</v>
      </c>
      <c r="AY106" s="159" t="s">
        <v>358</v>
      </c>
    </row>
    <row r="107" spans="2:65" s="14" customFormat="1" ht="11.25">
      <c r="B107" s="165"/>
      <c r="D107" s="152" t="s">
        <v>368</v>
      </c>
      <c r="E107" s="166" t="s">
        <v>7479</v>
      </c>
      <c r="F107" s="167" t="s">
        <v>371</v>
      </c>
      <c r="H107" s="168">
        <v>2</v>
      </c>
      <c r="I107" s="169"/>
      <c r="L107" s="165"/>
      <c r="M107" s="170"/>
      <c r="T107" s="171"/>
      <c r="AT107" s="166" t="s">
        <v>368</v>
      </c>
      <c r="AU107" s="166" t="s">
        <v>90</v>
      </c>
      <c r="AV107" s="14" t="s">
        <v>364</v>
      </c>
      <c r="AW107" s="14" t="s">
        <v>36</v>
      </c>
      <c r="AX107" s="14" t="s">
        <v>84</v>
      </c>
      <c r="AY107" s="166" t="s">
        <v>358</v>
      </c>
    </row>
    <row r="108" spans="2:65" s="1" customFormat="1" ht="62.65" customHeight="1">
      <c r="B108" s="33"/>
      <c r="C108" s="134" t="s">
        <v>364</v>
      </c>
      <c r="D108" s="134" t="s">
        <v>360</v>
      </c>
      <c r="E108" s="135" t="s">
        <v>389</v>
      </c>
      <c r="F108" s="136" t="s">
        <v>390</v>
      </c>
      <c r="G108" s="137" t="s">
        <v>209</v>
      </c>
      <c r="H108" s="138">
        <v>16.55</v>
      </c>
      <c r="I108" s="139"/>
      <c r="J108" s="140">
        <f>ROUND(I108*H108,2)</f>
        <v>0</v>
      </c>
      <c r="K108" s="136" t="s">
        <v>363</v>
      </c>
      <c r="L108" s="33"/>
      <c r="M108" s="141" t="s">
        <v>19</v>
      </c>
      <c r="N108" s="142" t="s">
        <v>49</v>
      </c>
      <c r="P108" s="143">
        <f>O108*H108</f>
        <v>0</v>
      </c>
      <c r="Q108" s="143">
        <v>0</v>
      </c>
      <c r="R108" s="143">
        <f>Q108*H108</f>
        <v>0</v>
      </c>
      <c r="S108" s="143">
        <v>0</v>
      </c>
      <c r="T108" s="144">
        <f>S108*H108</f>
        <v>0</v>
      </c>
      <c r="AR108" s="145" t="s">
        <v>364</v>
      </c>
      <c r="AT108" s="145" t="s">
        <v>360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364</v>
      </c>
      <c r="BM108" s="145" t="s">
        <v>7504</v>
      </c>
    </row>
    <row r="109" spans="2:65" s="1" customFormat="1" ht="11.25">
      <c r="B109" s="33"/>
      <c r="D109" s="147" t="s">
        <v>366</v>
      </c>
      <c r="F109" s="148" t="s">
        <v>392</v>
      </c>
      <c r="I109" s="149"/>
      <c r="L109" s="33"/>
      <c r="M109" s="150"/>
      <c r="T109" s="54"/>
      <c r="AT109" s="18" t="s">
        <v>366</v>
      </c>
      <c r="AU109" s="18" t="s">
        <v>90</v>
      </c>
    </row>
    <row r="110" spans="2:65" s="12" customFormat="1" ht="11.25">
      <c r="B110" s="151"/>
      <c r="D110" s="152" t="s">
        <v>368</v>
      </c>
      <c r="E110" s="153" t="s">
        <v>19</v>
      </c>
      <c r="F110" s="154" t="s">
        <v>393</v>
      </c>
      <c r="H110" s="153" t="s">
        <v>19</v>
      </c>
      <c r="I110" s="155"/>
      <c r="L110" s="151"/>
      <c r="M110" s="156"/>
      <c r="T110" s="157"/>
      <c r="AT110" s="153" t="s">
        <v>368</v>
      </c>
      <c r="AU110" s="153" t="s">
        <v>90</v>
      </c>
      <c r="AV110" s="12" t="s">
        <v>84</v>
      </c>
      <c r="AW110" s="12" t="s">
        <v>36</v>
      </c>
      <c r="AX110" s="12" t="s">
        <v>77</v>
      </c>
      <c r="AY110" s="153" t="s">
        <v>358</v>
      </c>
    </row>
    <row r="111" spans="2:65" s="13" customFormat="1" ht="11.25">
      <c r="B111" s="158"/>
      <c r="D111" s="152" t="s">
        <v>368</v>
      </c>
      <c r="E111" s="159" t="s">
        <v>19</v>
      </c>
      <c r="F111" s="160" t="s">
        <v>7505</v>
      </c>
      <c r="H111" s="161">
        <v>7.35</v>
      </c>
      <c r="I111" s="162"/>
      <c r="L111" s="158"/>
      <c r="M111" s="163"/>
      <c r="T111" s="164"/>
      <c r="AT111" s="159" t="s">
        <v>368</v>
      </c>
      <c r="AU111" s="159" t="s">
        <v>90</v>
      </c>
      <c r="AV111" s="13" t="s">
        <v>90</v>
      </c>
      <c r="AW111" s="13" t="s">
        <v>36</v>
      </c>
      <c r="AX111" s="13" t="s">
        <v>77</v>
      </c>
      <c r="AY111" s="159" t="s">
        <v>358</v>
      </c>
    </row>
    <row r="112" spans="2:65" s="13" customFormat="1" ht="11.25">
      <c r="B112" s="158"/>
      <c r="D112" s="152" t="s">
        <v>368</v>
      </c>
      <c r="E112" s="159" t="s">
        <v>19</v>
      </c>
      <c r="F112" s="160" t="s">
        <v>5576</v>
      </c>
      <c r="H112" s="161">
        <v>7.2</v>
      </c>
      <c r="I112" s="162"/>
      <c r="L112" s="158"/>
      <c r="M112" s="163"/>
      <c r="T112" s="164"/>
      <c r="AT112" s="159" t="s">
        <v>368</v>
      </c>
      <c r="AU112" s="159" t="s">
        <v>90</v>
      </c>
      <c r="AV112" s="13" t="s">
        <v>90</v>
      </c>
      <c r="AW112" s="13" t="s">
        <v>36</v>
      </c>
      <c r="AX112" s="13" t="s">
        <v>77</v>
      </c>
      <c r="AY112" s="159" t="s">
        <v>358</v>
      </c>
    </row>
    <row r="113" spans="2:65" s="13" customFormat="1" ht="11.25">
      <c r="B113" s="158"/>
      <c r="D113" s="152" t="s">
        <v>368</v>
      </c>
      <c r="E113" s="159" t="s">
        <v>19</v>
      </c>
      <c r="F113" s="160" t="s">
        <v>7479</v>
      </c>
      <c r="H113" s="161">
        <v>2</v>
      </c>
      <c r="I113" s="162"/>
      <c r="L113" s="158"/>
      <c r="M113" s="163"/>
      <c r="T113" s="164"/>
      <c r="AT113" s="159" t="s">
        <v>368</v>
      </c>
      <c r="AU113" s="159" t="s">
        <v>90</v>
      </c>
      <c r="AV113" s="13" t="s">
        <v>90</v>
      </c>
      <c r="AW113" s="13" t="s">
        <v>36</v>
      </c>
      <c r="AX113" s="13" t="s">
        <v>77</v>
      </c>
      <c r="AY113" s="159" t="s">
        <v>358</v>
      </c>
    </row>
    <row r="114" spans="2:65" s="14" customFormat="1" ht="11.25">
      <c r="B114" s="165"/>
      <c r="D114" s="152" t="s">
        <v>368</v>
      </c>
      <c r="E114" s="166" t="s">
        <v>19</v>
      </c>
      <c r="F114" s="167" t="s">
        <v>371</v>
      </c>
      <c r="H114" s="168">
        <v>16.55</v>
      </c>
      <c r="I114" s="169"/>
      <c r="L114" s="165"/>
      <c r="M114" s="170"/>
      <c r="T114" s="171"/>
      <c r="AT114" s="166" t="s">
        <v>368</v>
      </c>
      <c r="AU114" s="166" t="s">
        <v>90</v>
      </c>
      <c r="AV114" s="14" t="s">
        <v>364</v>
      </c>
      <c r="AW114" s="14" t="s">
        <v>36</v>
      </c>
      <c r="AX114" s="14" t="s">
        <v>84</v>
      </c>
      <c r="AY114" s="166" t="s">
        <v>358</v>
      </c>
    </row>
    <row r="115" spans="2:65" s="1" customFormat="1" ht="62.65" customHeight="1">
      <c r="B115" s="33"/>
      <c r="C115" s="134" t="s">
        <v>388</v>
      </c>
      <c r="D115" s="134" t="s">
        <v>360</v>
      </c>
      <c r="E115" s="135" t="s">
        <v>7506</v>
      </c>
      <c r="F115" s="136" t="s">
        <v>7507</v>
      </c>
      <c r="G115" s="137" t="s">
        <v>209</v>
      </c>
      <c r="H115" s="138">
        <v>9.1999999999999993</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364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364</v>
      </c>
      <c r="BM115" s="145" t="s">
        <v>7508</v>
      </c>
    </row>
    <row r="116" spans="2:65" s="1" customFormat="1" ht="11.25">
      <c r="B116" s="33"/>
      <c r="D116" s="147" t="s">
        <v>366</v>
      </c>
      <c r="F116" s="148" t="s">
        <v>7509</v>
      </c>
      <c r="I116" s="149"/>
      <c r="L116" s="33"/>
      <c r="M116" s="150"/>
      <c r="T116" s="54"/>
      <c r="AT116" s="18" t="s">
        <v>366</v>
      </c>
      <c r="AU116" s="18" t="s">
        <v>90</v>
      </c>
    </row>
    <row r="117" spans="2:65" s="13" customFormat="1" ht="11.25">
      <c r="B117" s="158"/>
      <c r="D117" s="152" t="s">
        <v>368</v>
      </c>
      <c r="E117" s="159" t="s">
        <v>19</v>
      </c>
      <c r="F117" s="160" t="s">
        <v>5576</v>
      </c>
      <c r="H117" s="161">
        <v>7.2</v>
      </c>
      <c r="I117" s="162"/>
      <c r="L117" s="158"/>
      <c r="M117" s="163"/>
      <c r="T117" s="164"/>
      <c r="AT117" s="159" t="s">
        <v>368</v>
      </c>
      <c r="AU117" s="159" t="s">
        <v>90</v>
      </c>
      <c r="AV117" s="13" t="s">
        <v>90</v>
      </c>
      <c r="AW117" s="13" t="s">
        <v>36</v>
      </c>
      <c r="AX117" s="13" t="s">
        <v>77</v>
      </c>
      <c r="AY117" s="159" t="s">
        <v>358</v>
      </c>
    </row>
    <row r="118" spans="2:65" s="13" customFormat="1" ht="11.25">
      <c r="B118" s="158"/>
      <c r="D118" s="152" t="s">
        <v>368</v>
      </c>
      <c r="E118" s="159" t="s">
        <v>19</v>
      </c>
      <c r="F118" s="160" t="s">
        <v>7479</v>
      </c>
      <c r="H118" s="161">
        <v>2</v>
      </c>
      <c r="I118" s="162"/>
      <c r="L118" s="158"/>
      <c r="M118" s="163"/>
      <c r="T118" s="164"/>
      <c r="AT118" s="159" t="s">
        <v>368</v>
      </c>
      <c r="AU118" s="159" t="s">
        <v>90</v>
      </c>
      <c r="AV118" s="13" t="s">
        <v>90</v>
      </c>
      <c r="AW118" s="13" t="s">
        <v>36</v>
      </c>
      <c r="AX118" s="13" t="s">
        <v>77</v>
      </c>
      <c r="AY118" s="159" t="s">
        <v>358</v>
      </c>
    </row>
    <row r="119" spans="2:65" s="14" customFormat="1" ht="11.25">
      <c r="B119" s="165"/>
      <c r="D119" s="152" t="s">
        <v>368</v>
      </c>
      <c r="E119" s="166" t="s">
        <v>19</v>
      </c>
      <c r="F119" s="167" t="s">
        <v>371</v>
      </c>
      <c r="H119" s="168">
        <v>9.1999999999999993</v>
      </c>
      <c r="I119" s="169"/>
      <c r="L119" s="165"/>
      <c r="M119" s="170"/>
      <c r="T119" s="171"/>
      <c r="AT119" s="166" t="s">
        <v>368</v>
      </c>
      <c r="AU119" s="166" t="s">
        <v>90</v>
      </c>
      <c r="AV119" s="14" t="s">
        <v>364</v>
      </c>
      <c r="AW119" s="14" t="s">
        <v>36</v>
      </c>
      <c r="AX119" s="14" t="s">
        <v>84</v>
      </c>
      <c r="AY119" s="166" t="s">
        <v>358</v>
      </c>
    </row>
    <row r="120" spans="2:65" s="1" customFormat="1" ht="66.75" customHeight="1">
      <c r="B120" s="33"/>
      <c r="C120" s="134" t="s">
        <v>394</v>
      </c>
      <c r="D120" s="134" t="s">
        <v>360</v>
      </c>
      <c r="E120" s="135" t="s">
        <v>7510</v>
      </c>
      <c r="F120" s="136" t="s">
        <v>7511</v>
      </c>
      <c r="G120" s="137" t="s">
        <v>209</v>
      </c>
      <c r="H120" s="138">
        <v>46</v>
      </c>
      <c r="I120" s="139"/>
      <c r="J120" s="140">
        <f>ROUND(I120*H120,2)</f>
        <v>0</v>
      </c>
      <c r="K120" s="136" t="s">
        <v>363</v>
      </c>
      <c r="L120" s="33"/>
      <c r="M120" s="141" t="s">
        <v>19</v>
      </c>
      <c r="N120" s="142" t="s">
        <v>49</v>
      </c>
      <c r="P120" s="143">
        <f>O120*H120</f>
        <v>0</v>
      </c>
      <c r="Q120" s="143">
        <v>0</v>
      </c>
      <c r="R120" s="143">
        <f>Q120*H120</f>
        <v>0</v>
      </c>
      <c r="S120" s="143">
        <v>0</v>
      </c>
      <c r="T120" s="144">
        <f>S120*H120</f>
        <v>0</v>
      </c>
      <c r="AR120" s="145" t="s">
        <v>364</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364</v>
      </c>
      <c r="BM120" s="145" t="s">
        <v>7512</v>
      </c>
    </row>
    <row r="121" spans="2:65" s="1" customFormat="1" ht="11.25">
      <c r="B121" s="33"/>
      <c r="D121" s="147" t="s">
        <v>366</v>
      </c>
      <c r="F121" s="148" t="s">
        <v>7513</v>
      </c>
      <c r="I121" s="149"/>
      <c r="L121" s="33"/>
      <c r="M121" s="150"/>
      <c r="T121" s="54"/>
      <c r="AT121" s="18" t="s">
        <v>366</v>
      </c>
      <c r="AU121" s="18" t="s">
        <v>90</v>
      </c>
    </row>
    <row r="122" spans="2:65" s="13" customFormat="1" ht="11.25">
      <c r="B122" s="158"/>
      <c r="D122" s="152" t="s">
        <v>368</v>
      </c>
      <c r="E122" s="159" t="s">
        <v>19</v>
      </c>
      <c r="F122" s="160" t="s">
        <v>7514</v>
      </c>
      <c r="H122" s="161">
        <v>36</v>
      </c>
      <c r="I122" s="162"/>
      <c r="L122" s="158"/>
      <c r="M122" s="163"/>
      <c r="T122" s="164"/>
      <c r="AT122" s="159" t="s">
        <v>368</v>
      </c>
      <c r="AU122" s="159" t="s">
        <v>90</v>
      </c>
      <c r="AV122" s="13" t="s">
        <v>90</v>
      </c>
      <c r="AW122" s="13" t="s">
        <v>36</v>
      </c>
      <c r="AX122" s="13" t="s">
        <v>77</v>
      </c>
      <c r="AY122" s="159" t="s">
        <v>358</v>
      </c>
    </row>
    <row r="123" spans="2:65" s="13" customFormat="1" ht="11.25">
      <c r="B123" s="158"/>
      <c r="D123" s="152" t="s">
        <v>368</v>
      </c>
      <c r="E123" s="159" t="s">
        <v>19</v>
      </c>
      <c r="F123" s="160" t="s">
        <v>7515</v>
      </c>
      <c r="H123" s="161">
        <v>10</v>
      </c>
      <c r="I123" s="162"/>
      <c r="L123" s="158"/>
      <c r="M123" s="163"/>
      <c r="T123" s="164"/>
      <c r="AT123" s="159" t="s">
        <v>368</v>
      </c>
      <c r="AU123" s="159" t="s">
        <v>90</v>
      </c>
      <c r="AV123" s="13" t="s">
        <v>90</v>
      </c>
      <c r="AW123" s="13" t="s">
        <v>36</v>
      </c>
      <c r="AX123" s="13" t="s">
        <v>77</v>
      </c>
      <c r="AY123" s="159" t="s">
        <v>358</v>
      </c>
    </row>
    <row r="124" spans="2:65" s="14" customFormat="1" ht="11.25">
      <c r="B124" s="165"/>
      <c r="D124" s="152" t="s">
        <v>368</v>
      </c>
      <c r="E124" s="166" t="s">
        <v>19</v>
      </c>
      <c r="F124" s="167" t="s">
        <v>371</v>
      </c>
      <c r="H124" s="168">
        <v>46</v>
      </c>
      <c r="I124" s="169"/>
      <c r="L124" s="165"/>
      <c r="M124" s="170"/>
      <c r="T124" s="171"/>
      <c r="AT124" s="166" t="s">
        <v>368</v>
      </c>
      <c r="AU124" s="166" t="s">
        <v>90</v>
      </c>
      <c r="AV124" s="14" t="s">
        <v>364</v>
      </c>
      <c r="AW124" s="14" t="s">
        <v>36</v>
      </c>
      <c r="AX124" s="14" t="s">
        <v>84</v>
      </c>
      <c r="AY124" s="166" t="s">
        <v>358</v>
      </c>
    </row>
    <row r="125" spans="2:65" s="1" customFormat="1" ht="44.25" customHeight="1">
      <c r="B125" s="33"/>
      <c r="C125" s="134" t="s">
        <v>399</v>
      </c>
      <c r="D125" s="134" t="s">
        <v>360</v>
      </c>
      <c r="E125" s="135" t="s">
        <v>5642</v>
      </c>
      <c r="F125" s="136" t="s">
        <v>5643</v>
      </c>
      <c r="G125" s="137" t="s">
        <v>209</v>
      </c>
      <c r="H125" s="138">
        <v>9.1999999999999993</v>
      </c>
      <c r="I125" s="139"/>
      <c r="J125" s="140">
        <f>ROUND(I125*H125,2)</f>
        <v>0</v>
      </c>
      <c r="K125" s="136" t="s">
        <v>363</v>
      </c>
      <c r="L125" s="33"/>
      <c r="M125" s="141" t="s">
        <v>19</v>
      </c>
      <c r="N125" s="142" t="s">
        <v>49</v>
      </c>
      <c r="P125" s="143">
        <f>O125*H125</f>
        <v>0</v>
      </c>
      <c r="Q125" s="143">
        <v>0</v>
      </c>
      <c r="R125" s="143">
        <f>Q125*H125</f>
        <v>0</v>
      </c>
      <c r="S125" s="143">
        <v>0</v>
      </c>
      <c r="T125" s="144">
        <f>S125*H125</f>
        <v>0</v>
      </c>
      <c r="AR125" s="145" t="s">
        <v>364</v>
      </c>
      <c r="AT125" s="145" t="s">
        <v>360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364</v>
      </c>
      <c r="BM125" s="145" t="s">
        <v>7516</v>
      </c>
    </row>
    <row r="126" spans="2:65" s="1" customFormat="1" ht="11.25">
      <c r="B126" s="33"/>
      <c r="D126" s="147" t="s">
        <v>366</v>
      </c>
      <c r="F126" s="148" t="s">
        <v>5645</v>
      </c>
      <c r="I126" s="149"/>
      <c r="L126" s="33"/>
      <c r="M126" s="150"/>
      <c r="T126" s="54"/>
      <c r="AT126" s="18" t="s">
        <v>366</v>
      </c>
      <c r="AU126" s="18" t="s">
        <v>90</v>
      </c>
    </row>
    <row r="127" spans="2:65" s="13" customFormat="1" ht="11.25">
      <c r="B127" s="158"/>
      <c r="D127" s="152" t="s">
        <v>368</v>
      </c>
      <c r="E127" s="159" t="s">
        <v>19</v>
      </c>
      <c r="F127" s="160" t="s">
        <v>5576</v>
      </c>
      <c r="H127" s="161">
        <v>7.2</v>
      </c>
      <c r="I127" s="162"/>
      <c r="L127" s="158"/>
      <c r="M127" s="163"/>
      <c r="T127" s="164"/>
      <c r="AT127" s="159" t="s">
        <v>368</v>
      </c>
      <c r="AU127" s="159" t="s">
        <v>90</v>
      </c>
      <c r="AV127" s="13" t="s">
        <v>90</v>
      </c>
      <c r="AW127" s="13" t="s">
        <v>36</v>
      </c>
      <c r="AX127" s="13" t="s">
        <v>77</v>
      </c>
      <c r="AY127" s="159" t="s">
        <v>358</v>
      </c>
    </row>
    <row r="128" spans="2:65" s="13" customFormat="1" ht="11.25">
      <c r="B128" s="158"/>
      <c r="D128" s="152" t="s">
        <v>368</v>
      </c>
      <c r="E128" s="159" t="s">
        <v>19</v>
      </c>
      <c r="F128" s="160" t="s">
        <v>7479</v>
      </c>
      <c r="H128" s="161">
        <v>2</v>
      </c>
      <c r="I128" s="162"/>
      <c r="L128" s="158"/>
      <c r="M128" s="163"/>
      <c r="T128" s="164"/>
      <c r="AT128" s="159" t="s">
        <v>368</v>
      </c>
      <c r="AU128" s="159" t="s">
        <v>90</v>
      </c>
      <c r="AV128" s="13" t="s">
        <v>90</v>
      </c>
      <c r="AW128" s="13" t="s">
        <v>36</v>
      </c>
      <c r="AX128" s="13" t="s">
        <v>77</v>
      </c>
      <c r="AY128" s="159" t="s">
        <v>358</v>
      </c>
    </row>
    <row r="129" spans="2:65" s="14" customFormat="1" ht="11.25">
      <c r="B129" s="165"/>
      <c r="D129" s="152" t="s">
        <v>368</v>
      </c>
      <c r="E129" s="166" t="s">
        <v>19</v>
      </c>
      <c r="F129" s="167" t="s">
        <v>371</v>
      </c>
      <c r="H129" s="168">
        <v>9.1999999999999993</v>
      </c>
      <c r="I129" s="169"/>
      <c r="L129" s="165"/>
      <c r="M129" s="170"/>
      <c r="T129" s="171"/>
      <c r="AT129" s="166" t="s">
        <v>368</v>
      </c>
      <c r="AU129" s="166" t="s">
        <v>90</v>
      </c>
      <c r="AV129" s="14" t="s">
        <v>364</v>
      </c>
      <c r="AW129" s="14" t="s">
        <v>36</v>
      </c>
      <c r="AX129" s="14" t="s">
        <v>84</v>
      </c>
      <c r="AY129" s="166" t="s">
        <v>358</v>
      </c>
    </row>
    <row r="130" spans="2:65" s="1" customFormat="1" ht="44.25" customHeight="1">
      <c r="B130" s="33"/>
      <c r="C130" s="134" t="s">
        <v>406</v>
      </c>
      <c r="D130" s="134" t="s">
        <v>360</v>
      </c>
      <c r="E130" s="135" t="s">
        <v>7517</v>
      </c>
      <c r="F130" s="136" t="s">
        <v>7518</v>
      </c>
      <c r="G130" s="137" t="s">
        <v>443</v>
      </c>
      <c r="H130" s="138">
        <v>16.559999999999999</v>
      </c>
      <c r="I130" s="139"/>
      <c r="J130" s="140">
        <f>ROUND(I130*H130,2)</f>
        <v>0</v>
      </c>
      <c r="K130" s="136" t="s">
        <v>363</v>
      </c>
      <c r="L130" s="33"/>
      <c r="M130" s="141" t="s">
        <v>19</v>
      </c>
      <c r="N130" s="142" t="s">
        <v>49</v>
      </c>
      <c r="P130" s="143">
        <f>O130*H130</f>
        <v>0</v>
      </c>
      <c r="Q130" s="143">
        <v>0</v>
      </c>
      <c r="R130" s="143">
        <f>Q130*H130</f>
        <v>0</v>
      </c>
      <c r="S130" s="143">
        <v>0</v>
      </c>
      <c r="T130" s="144">
        <f>S130*H130</f>
        <v>0</v>
      </c>
      <c r="AR130" s="145" t="s">
        <v>364</v>
      </c>
      <c r="AT130" s="145" t="s">
        <v>360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90</v>
      </c>
      <c r="BK130" s="146">
        <f>ROUND(I130*H130,2)</f>
        <v>0</v>
      </c>
      <c r="BL130" s="18" t="s">
        <v>364</v>
      </c>
      <c r="BM130" s="145" t="s">
        <v>7519</v>
      </c>
    </row>
    <row r="131" spans="2:65" s="1" customFormat="1" ht="11.25">
      <c r="B131" s="33"/>
      <c r="D131" s="147" t="s">
        <v>366</v>
      </c>
      <c r="F131" s="148" t="s">
        <v>7520</v>
      </c>
      <c r="I131" s="149"/>
      <c r="L131" s="33"/>
      <c r="M131" s="150"/>
      <c r="T131" s="54"/>
      <c r="AT131" s="18" t="s">
        <v>366</v>
      </c>
      <c r="AU131" s="18" t="s">
        <v>90</v>
      </c>
    </row>
    <row r="132" spans="2:65" s="13" customFormat="1" ht="11.25">
      <c r="B132" s="158"/>
      <c r="D132" s="152" t="s">
        <v>368</v>
      </c>
      <c r="E132" s="159" t="s">
        <v>19</v>
      </c>
      <c r="F132" s="160" t="s">
        <v>5576</v>
      </c>
      <c r="H132" s="161">
        <v>7.2</v>
      </c>
      <c r="I132" s="162"/>
      <c r="L132" s="158"/>
      <c r="M132" s="163"/>
      <c r="T132" s="164"/>
      <c r="AT132" s="159" t="s">
        <v>368</v>
      </c>
      <c r="AU132" s="159" t="s">
        <v>90</v>
      </c>
      <c r="AV132" s="13" t="s">
        <v>90</v>
      </c>
      <c r="AW132" s="13" t="s">
        <v>36</v>
      </c>
      <c r="AX132" s="13" t="s">
        <v>77</v>
      </c>
      <c r="AY132" s="159" t="s">
        <v>358</v>
      </c>
    </row>
    <row r="133" spans="2:65" s="13" customFormat="1" ht="11.25">
      <c r="B133" s="158"/>
      <c r="D133" s="152" t="s">
        <v>368</v>
      </c>
      <c r="E133" s="159" t="s">
        <v>19</v>
      </c>
      <c r="F133" s="160" t="s">
        <v>7479</v>
      </c>
      <c r="H133" s="161">
        <v>2</v>
      </c>
      <c r="I133" s="162"/>
      <c r="L133" s="158"/>
      <c r="M133" s="163"/>
      <c r="T133" s="164"/>
      <c r="AT133" s="159" t="s">
        <v>368</v>
      </c>
      <c r="AU133" s="159" t="s">
        <v>90</v>
      </c>
      <c r="AV133" s="13" t="s">
        <v>90</v>
      </c>
      <c r="AW133" s="13" t="s">
        <v>36</v>
      </c>
      <c r="AX133" s="13" t="s">
        <v>77</v>
      </c>
      <c r="AY133" s="159" t="s">
        <v>358</v>
      </c>
    </row>
    <row r="134" spans="2:65" s="14" customFormat="1" ht="11.25">
      <c r="B134" s="165"/>
      <c r="D134" s="152" t="s">
        <v>368</v>
      </c>
      <c r="E134" s="166" t="s">
        <v>19</v>
      </c>
      <c r="F134" s="167" t="s">
        <v>371</v>
      </c>
      <c r="H134" s="168">
        <v>9.1999999999999993</v>
      </c>
      <c r="I134" s="169"/>
      <c r="L134" s="165"/>
      <c r="M134" s="170"/>
      <c r="T134" s="171"/>
      <c r="AT134" s="166" t="s">
        <v>368</v>
      </c>
      <c r="AU134" s="166" t="s">
        <v>90</v>
      </c>
      <c r="AV134" s="14" t="s">
        <v>364</v>
      </c>
      <c r="AW134" s="14" t="s">
        <v>36</v>
      </c>
      <c r="AX134" s="14" t="s">
        <v>84</v>
      </c>
      <c r="AY134" s="166" t="s">
        <v>358</v>
      </c>
    </row>
    <row r="135" spans="2:65" s="13" customFormat="1" ht="11.25">
      <c r="B135" s="158"/>
      <c r="D135" s="152" t="s">
        <v>368</v>
      </c>
      <c r="F135" s="160" t="s">
        <v>7521</v>
      </c>
      <c r="H135" s="161">
        <v>16.559999999999999</v>
      </c>
      <c r="I135" s="162"/>
      <c r="L135" s="158"/>
      <c r="M135" s="163"/>
      <c r="T135" s="164"/>
      <c r="AT135" s="159" t="s">
        <v>368</v>
      </c>
      <c r="AU135" s="159" t="s">
        <v>90</v>
      </c>
      <c r="AV135" s="13" t="s">
        <v>90</v>
      </c>
      <c r="AW135" s="13" t="s">
        <v>4</v>
      </c>
      <c r="AX135" s="13" t="s">
        <v>84</v>
      </c>
      <c r="AY135" s="159" t="s">
        <v>358</v>
      </c>
    </row>
    <row r="136" spans="2:65" s="1" customFormat="1" ht="37.9" customHeight="1">
      <c r="B136" s="33"/>
      <c r="C136" s="134" t="s">
        <v>411</v>
      </c>
      <c r="D136" s="134" t="s">
        <v>360</v>
      </c>
      <c r="E136" s="135" t="s">
        <v>423</v>
      </c>
      <c r="F136" s="136" t="s">
        <v>424</v>
      </c>
      <c r="G136" s="137" t="s">
        <v>209</v>
      </c>
      <c r="H136" s="138">
        <v>9.1999999999999993</v>
      </c>
      <c r="I136" s="139"/>
      <c r="J136" s="140">
        <f>ROUND(I136*H136,2)</f>
        <v>0</v>
      </c>
      <c r="K136" s="136" t="s">
        <v>363</v>
      </c>
      <c r="L136" s="33"/>
      <c r="M136" s="141" t="s">
        <v>19</v>
      </c>
      <c r="N136" s="142" t="s">
        <v>49</v>
      </c>
      <c r="P136" s="143">
        <f>O136*H136</f>
        <v>0</v>
      </c>
      <c r="Q136" s="143">
        <v>0</v>
      </c>
      <c r="R136" s="143">
        <f>Q136*H136</f>
        <v>0</v>
      </c>
      <c r="S136" s="143">
        <v>0</v>
      </c>
      <c r="T136" s="144">
        <f>S136*H136</f>
        <v>0</v>
      </c>
      <c r="AR136" s="145" t="s">
        <v>364</v>
      </c>
      <c r="AT136" s="145" t="s">
        <v>360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364</v>
      </c>
      <c r="BM136" s="145" t="s">
        <v>7522</v>
      </c>
    </row>
    <row r="137" spans="2:65" s="1" customFormat="1" ht="11.25">
      <c r="B137" s="33"/>
      <c r="D137" s="147" t="s">
        <v>366</v>
      </c>
      <c r="F137" s="148" t="s">
        <v>426</v>
      </c>
      <c r="I137" s="149"/>
      <c r="L137" s="33"/>
      <c r="M137" s="150"/>
      <c r="T137" s="54"/>
      <c r="AT137" s="18" t="s">
        <v>366</v>
      </c>
      <c r="AU137" s="18" t="s">
        <v>90</v>
      </c>
    </row>
    <row r="138" spans="2:65" s="13" customFormat="1" ht="11.25">
      <c r="B138" s="158"/>
      <c r="D138" s="152" t="s">
        <v>368</v>
      </c>
      <c r="E138" s="159" t="s">
        <v>19</v>
      </c>
      <c r="F138" s="160" t="s">
        <v>5576</v>
      </c>
      <c r="H138" s="161">
        <v>7.2</v>
      </c>
      <c r="I138" s="162"/>
      <c r="L138" s="158"/>
      <c r="M138" s="163"/>
      <c r="T138" s="164"/>
      <c r="AT138" s="159" t="s">
        <v>368</v>
      </c>
      <c r="AU138" s="159" t="s">
        <v>90</v>
      </c>
      <c r="AV138" s="13" t="s">
        <v>90</v>
      </c>
      <c r="AW138" s="13" t="s">
        <v>36</v>
      </c>
      <c r="AX138" s="13" t="s">
        <v>77</v>
      </c>
      <c r="AY138" s="159" t="s">
        <v>358</v>
      </c>
    </row>
    <row r="139" spans="2:65" s="13" customFormat="1" ht="11.25">
      <c r="B139" s="158"/>
      <c r="D139" s="152" t="s">
        <v>368</v>
      </c>
      <c r="E139" s="159" t="s">
        <v>19</v>
      </c>
      <c r="F139" s="160" t="s">
        <v>7479</v>
      </c>
      <c r="H139" s="161">
        <v>2</v>
      </c>
      <c r="I139" s="162"/>
      <c r="L139" s="158"/>
      <c r="M139" s="163"/>
      <c r="T139" s="164"/>
      <c r="AT139" s="159" t="s">
        <v>368</v>
      </c>
      <c r="AU139" s="159" t="s">
        <v>90</v>
      </c>
      <c r="AV139" s="13" t="s">
        <v>90</v>
      </c>
      <c r="AW139" s="13" t="s">
        <v>36</v>
      </c>
      <c r="AX139" s="13" t="s">
        <v>77</v>
      </c>
      <c r="AY139" s="159" t="s">
        <v>358</v>
      </c>
    </row>
    <row r="140" spans="2:65" s="14" customFormat="1" ht="11.25">
      <c r="B140" s="165"/>
      <c r="D140" s="152" t="s">
        <v>368</v>
      </c>
      <c r="E140" s="166" t="s">
        <v>19</v>
      </c>
      <c r="F140" s="167" t="s">
        <v>371</v>
      </c>
      <c r="H140" s="168">
        <v>9.1999999999999993</v>
      </c>
      <c r="I140" s="169"/>
      <c r="L140" s="165"/>
      <c r="M140" s="170"/>
      <c r="T140" s="171"/>
      <c r="AT140" s="166" t="s">
        <v>368</v>
      </c>
      <c r="AU140" s="166" t="s">
        <v>90</v>
      </c>
      <c r="AV140" s="14" t="s">
        <v>364</v>
      </c>
      <c r="AW140" s="14" t="s">
        <v>36</v>
      </c>
      <c r="AX140" s="14" t="s">
        <v>84</v>
      </c>
      <c r="AY140" s="166" t="s">
        <v>358</v>
      </c>
    </row>
    <row r="141" spans="2:65" s="1" customFormat="1" ht="33" customHeight="1">
      <c r="B141" s="33"/>
      <c r="C141" s="134" t="s">
        <v>417</v>
      </c>
      <c r="D141" s="134" t="s">
        <v>360</v>
      </c>
      <c r="E141" s="135" t="s">
        <v>448</v>
      </c>
      <c r="F141" s="136" t="s">
        <v>449</v>
      </c>
      <c r="G141" s="137" t="s">
        <v>195</v>
      </c>
      <c r="H141" s="138">
        <v>36</v>
      </c>
      <c r="I141" s="139"/>
      <c r="J141" s="140">
        <f>ROUND(I141*H141,2)</f>
        <v>0</v>
      </c>
      <c r="K141" s="136" t="s">
        <v>363</v>
      </c>
      <c r="L141" s="33"/>
      <c r="M141" s="141" t="s">
        <v>19</v>
      </c>
      <c r="N141" s="142" t="s">
        <v>49</v>
      </c>
      <c r="P141" s="143">
        <f>O141*H141</f>
        <v>0</v>
      </c>
      <c r="Q141" s="143">
        <v>0</v>
      </c>
      <c r="R141" s="143">
        <f>Q141*H141</f>
        <v>0</v>
      </c>
      <c r="S141" s="143">
        <v>0</v>
      </c>
      <c r="T141" s="144">
        <f>S141*H141</f>
        <v>0</v>
      </c>
      <c r="AR141" s="145" t="s">
        <v>364</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364</v>
      </c>
      <c r="BM141" s="145" t="s">
        <v>7523</v>
      </c>
    </row>
    <row r="142" spans="2:65" s="1" customFormat="1" ht="11.25">
      <c r="B142" s="33"/>
      <c r="D142" s="147" t="s">
        <v>366</v>
      </c>
      <c r="F142" s="148" t="s">
        <v>451</v>
      </c>
      <c r="I142" s="149"/>
      <c r="L142" s="33"/>
      <c r="M142" s="150"/>
      <c r="T142" s="54"/>
      <c r="AT142" s="18" t="s">
        <v>366</v>
      </c>
      <c r="AU142" s="18" t="s">
        <v>90</v>
      </c>
    </row>
    <row r="143" spans="2:65" s="12" customFormat="1" ht="11.25">
      <c r="B143" s="151"/>
      <c r="D143" s="152" t="s">
        <v>368</v>
      </c>
      <c r="E143" s="153" t="s">
        <v>19</v>
      </c>
      <c r="F143" s="154" t="s">
        <v>7492</v>
      </c>
      <c r="H143" s="153" t="s">
        <v>19</v>
      </c>
      <c r="I143" s="155"/>
      <c r="L143" s="151"/>
      <c r="M143" s="156"/>
      <c r="T143" s="157"/>
      <c r="AT143" s="153" t="s">
        <v>368</v>
      </c>
      <c r="AU143" s="153" t="s">
        <v>90</v>
      </c>
      <c r="AV143" s="12" t="s">
        <v>84</v>
      </c>
      <c r="AW143" s="12" t="s">
        <v>36</v>
      </c>
      <c r="AX143" s="12" t="s">
        <v>77</v>
      </c>
      <c r="AY143" s="153" t="s">
        <v>358</v>
      </c>
    </row>
    <row r="144" spans="2:65" s="13" customFormat="1" ht="11.25">
      <c r="B144" s="158"/>
      <c r="D144" s="152" t="s">
        <v>368</v>
      </c>
      <c r="E144" s="159" t="s">
        <v>19</v>
      </c>
      <c r="F144" s="160" t="s">
        <v>7524</v>
      </c>
      <c r="H144" s="161">
        <v>36</v>
      </c>
      <c r="I144" s="162"/>
      <c r="L144" s="158"/>
      <c r="M144" s="163"/>
      <c r="T144" s="164"/>
      <c r="AT144" s="159" t="s">
        <v>368</v>
      </c>
      <c r="AU144" s="159" t="s">
        <v>90</v>
      </c>
      <c r="AV144" s="13" t="s">
        <v>90</v>
      </c>
      <c r="AW144" s="13" t="s">
        <v>36</v>
      </c>
      <c r="AX144" s="13" t="s">
        <v>77</v>
      </c>
      <c r="AY144" s="159" t="s">
        <v>358</v>
      </c>
    </row>
    <row r="145" spans="2:65" s="14" customFormat="1" ht="11.25">
      <c r="B145" s="165"/>
      <c r="D145" s="152" t="s">
        <v>368</v>
      </c>
      <c r="E145" s="166" t="s">
        <v>19</v>
      </c>
      <c r="F145" s="167" t="s">
        <v>371</v>
      </c>
      <c r="H145" s="168">
        <v>36</v>
      </c>
      <c r="I145" s="169"/>
      <c r="L145" s="165"/>
      <c r="M145" s="170"/>
      <c r="T145" s="171"/>
      <c r="AT145" s="166" t="s">
        <v>368</v>
      </c>
      <c r="AU145" s="166" t="s">
        <v>90</v>
      </c>
      <c r="AV145" s="14" t="s">
        <v>364</v>
      </c>
      <c r="AW145" s="14" t="s">
        <v>36</v>
      </c>
      <c r="AX145" s="14" t="s">
        <v>84</v>
      </c>
      <c r="AY145" s="166" t="s">
        <v>358</v>
      </c>
    </row>
    <row r="146" spans="2:65" s="11" customFormat="1" ht="22.9" customHeight="1">
      <c r="B146" s="122"/>
      <c r="D146" s="123" t="s">
        <v>76</v>
      </c>
      <c r="E146" s="132" t="s">
        <v>90</v>
      </c>
      <c r="F146" s="132" t="s">
        <v>453</v>
      </c>
      <c r="I146" s="125"/>
      <c r="J146" s="133">
        <f>BK146</f>
        <v>0</v>
      </c>
      <c r="L146" s="122"/>
      <c r="M146" s="127"/>
      <c r="P146" s="128">
        <f>SUM(P147:P160)</f>
        <v>0</v>
      </c>
      <c r="R146" s="128">
        <f>SUM(R147:R160)</f>
        <v>5.1665138602400003</v>
      </c>
      <c r="T146" s="129">
        <f>SUM(T147:T160)</f>
        <v>0</v>
      </c>
      <c r="AR146" s="123" t="s">
        <v>84</v>
      </c>
      <c r="AT146" s="130" t="s">
        <v>76</v>
      </c>
      <c r="AU146" s="130" t="s">
        <v>84</v>
      </c>
      <c r="AY146" s="123" t="s">
        <v>358</v>
      </c>
      <c r="BK146" s="131">
        <f>SUM(BK147:BK160)</f>
        <v>0</v>
      </c>
    </row>
    <row r="147" spans="2:65" s="1" customFormat="1" ht="24.2" customHeight="1">
      <c r="B147" s="33"/>
      <c r="C147" s="134" t="s">
        <v>422</v>
      </c>
      <c r="D147" s="134" t="s">
        <v>360</v>
      </c>
      <c r="E147" s="135" t="s">
        <v>7525</v>
      </c>
      <c r="F147" s="136" t="s">
        <v>7526</v>
      </c>
      <c r="G147" s="137" t="s">
        <v>209</v>
      </c>
      <c r="H147" s="138">
        <v>2.06</v>
      </c>
      <c r="I147" s="139"/>
      <c r="J147" s="140">
        <f>ROUND(I147*H147,2)</f>
        <v>0</v>
      </c>
      <c r="K147" s="136" t="s">
        <v>363</v>
      </c>
      <c r="L147" s="33"/>
      <c r="M147" s="141" t="s">
        <v>19</v>
      </c>
      <c r="N147" s="142" t="s">
        <v>49</v>
      </c>
      <c r="P147" s="143">
        <f>O147*H147</f>
        <v>0</v>
      </c>
      <c r="Q147" s="143">
        <v>2.5018722040000001</v>
      </c>
      <c r="R147" s="143">
        <f>Q147*H147</f>
        <v>5.1538567402400002</v>
      </c>
      <c r="S147" s="143">
        <v>0</v>
      </c>
      <c r="T147" s="144">
        <f>S147*H147</f>
        <v>0</v>
      </c>
      <c r="AR147" s="145" t="s">
        <v>364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364</v>
      </c>
      <c r="BM147" s="145" t="s">
        <v>7527</v>
      </c>
    </row>
    <row r="148" spans="2:65" s="1" customFormat="1" ht="11.25">
      <c r="B148" s="33"/>
      <c r="D148" s="147" t="s">
        <v>366</v>
      </c>
      <c r="F148" s="148" t="s">
        <v>7528</v>
      </c>
      <c r="I148" s="149"/>
      <c r="L148" s="33"/>
      <c r="M148" s="150"/>
      <c r="T148" s="54"/>
      <c r="AT148" s="18" t="s">
        <v>366</v>
      </c>
      <c r="AU148" s="18" t="s">
        <v>90</v>
      </c>
    </row>
    <row r="149" spans="2:65" s="12" customFormat="1" ht="11.25">
      <c r="B149" s="151"/>
      <c r="D149" s="152" t="s">
        <v>368</v>
      </c>
      <c r="E149" s="153" t="s">
        <v>19</v>
      </c>
      <c r="F149" s="154" t="s">
        <v>7492</v>
      </c>
      <c r="H149" s="153" t="s">
        <v>19</v>
      </c>
      <c r="I149" s="155"/>
      <c r="L149" s="151"/>
      <c r="M149" s="156"/>
      <c r="T149" s="157"/>
      <c r="AT149" s="153" t="s">
        <v>368</v>
      </c>
      <c r="AU149" s="153" t="s">
        <v>90</v>
      </c>
      <c r="AV149" s="12" t="s">
        <v>84</v>
      </c>
      <c r="AW149" s="12" t="s">
        <v>36</v>
      </c>
      <c r="AX149" s="12" t="s">
        <v>77</v>
      </c>
      <c r="AY149" s="153" t="s">
        <v>358</v>
      </c>
    </row>
    <row r="150" spans="2:65" s="12" customFormat="1" ht="11.25">
      <c r="B150" s="151"/>
      <c r="D150" s="152" t="s">
        <v>368</v>
      </c>
      <c r="E150" s="153" t="s">
        <v>19</v>
      </c>
      <c r="F150" s="154" t="s">
        <v>486</v>
      </c>
      <c r="H150" s="153" t="s">
        <v>19</v>
      </c>
      <c r="I150" s="155"/>
      <c r="L150" s="151"/>
      <c r="M150" s="156"/>
      <c r="T150" s="157"/>
      <c r="AT150" s="153" t="s">
        <v>368</v>
      </c>
      <c r="AU150" s="153" t="s">
        <v>90</v>
      </c>
      <c r="AV150" s="12" t="s">
        <v>84</v>
      </c>
      <c r="AW150" s="12" t="s">
        <v>36</v>
      </c>
      <c r="AX150" s="12" t="s">
        <v>77</v>
      </c>
      <c r="AY150" s="153" t="s">
        <v>358</v>
      </c>
    </row>
    <row r="151" spans="2:65" s="13" customFormat="1" ht="11.25">
      <c r="B151" s="158"/>
      <c r="D151" s="152" t="s">
        <v>368</v>
      </c>
      <c r="E151" s="159" t="s">
        <v>19</v>
      </c>
      <c r="F151" s="160" t="s">
        <v>7503</v>
      </c>
      <c r="H151" s="161">
        <v>2</v>
      </c>
      <c r="I151" s="162"/>
      <c r="L151" s="158"/>
      <c r="M151" s="163"/>
      <c r="T151" s="164"/>
      <c r="AT151" s="159" t="s">
        <v>368</v>
      </c>
      <c r="AU151" s="159" t="s">
        <v>90</v>
      </c>
      <c r="AV151" s="13" t="s">
        <v>90</v>
      </c>
      <c r="AW151" s="13" t="s">
        <v>36</v>
      </c>
      <c r="AX151" s="13" t="s">
        <v>77</v>
      </c>
      <c r="AY151" s="159" t="s">
        <v>358</v>
      </c>
    </row>
    <row r="152" spans="2:65" s="14" customFormat="1" ht="11.25">
      <c r="B152" s="165"/>
      <c r="D152" s="152" t="s">
        <v>368</v>
      </c>
      <c r="E152" s="166" t="s">
        <v>19</v>
      </c>
      <c r="F152" s="167" t="s">
        <v>371</v>
      </c>
      <c r="H152" s="168">
        <v>2</v>
      </c>
      <c r="I152" s="169"/>
      <c r="L152" s="165"/>
      <c r="M152" s="170"/>
      <c r="T152" s="171"/>
      <c r="AT152" s="166" t="s">
        <v>368</v>
      </c>
      <c r="AU152" s="166" t="s">
        <v>90</v>
      </c>
      <c r="AV152" s="14" t="s">
        <v>364</v>
      </c>
      <c r="AW152" s="14" t="s">
        <v>36</v>
      </c>
      <c r="AX152" s="14" t="s">
        <v>84</v>
      </c>
      <c r="AY152" s="166" t="s">
        <v>358</v>
      </c>
    </row>
    <row r="153" spans="2:65" s="13" customFormat="1" ht="11.25">
      <c r="B153" s="158"/>
      <c r="D153" s="152" t="s">
        <v>368</v>
      </c>
      <c r="F153" s="160" t="s">
        <v>7529</v>
      </c>
      <c r="H153" s="161">
        <v>2.06</v>
      </c>
      <c r="I153" s="162"/>
      <c r="L153" s="158"/>
      <c r="M153" s="163"/>
      <c r="T153" s="164"/>
      <c r="AT153" s="159" t="s">
        <v>368</v>
      </c>
      <c r="AU153" s="159" t="s">
        <v>90</v>
      </c>
      <c r="AV153" s="13" t="s">
        <v>90</v>
      </c>
      <c r="AW153" s="13" t="s">
        <v>4</v>
      </c>
      <c r="AX153" s="13" t="s">
        <v>84</v>
      </c>
      <c r="AY153" s="159" t="s">
        <v>358</v>
      </c>
    </row>
    <row r="154" spans="2:65" s="1" customFormat="1" ht="16.5" customHeight="1">
      <c r="B154" s="33"/>
      <c r="C154" s="134" t="s">
        <v>8</v>
      </c>
      <c r="D154" s="134" t="s">
        <v>360</v>
      </c>
      <c r="E154" s="135" t="s">
        <v>7530</v>
      </c>
      <c r="F154" s="136" t="s">
        <v>7531</v>
      </c>
      <c r="G154" s="137" t="s">
        <v>195</v>
      </c>
      <c r="H154" s="138">
        <v>4.8</v>
      </c>
      <c r="I154" s="139"/>
      <c r="J154" s="140">
        <f>ROUND(I154*H154,2)</f>
        <v>0</v>
      </c>
      <c r="K154" s="136" t="s">
        <v>363</v>
      </c>
      <c r="L154" s="33"/>
      <c r="M154" s="141" t="s">
        <v>19</v>
      </c>
      <c r="N154" s="142" t="s">
        <v>49</v>
      </c>
      <c r="P154" s="143">
        <f>O154*H154</f>
        <v>0</v>
      </c>
      <c r="Q154" s="143">
        <v>2.6369000000000002E-3</v>
      </c>
      <c r="R154" s="143">
        <f>Q154*H154</f>
        <v>1.2657120000000001E-2</v>
      </c>
      <c r="S154" s="143">
        <v>0</v>
      </c>
      <c r="T154" s="144">
        <f>S154*H154</f>
        <v>0</v>
      </c>
      <c r="AR154" s="145" t="s">
        <v>364</v>
      </c>
      <c r="AT154" s="145" t="s">
        <v>360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364</v>
      </c>
      <c r="BM154" s="145" t="s">
        <v>7532</v>
      </c>
    </row>
    <row r="155" spans="2:65" s="1" customFormat="1" ht="11.25">
      <c r="B155" s="33"/>
      <c r="D155" s="147" t="s">
        <v>366</v>
      </c>
      <c r="F155" s="148" t="s">
        <v>7533</v>
      </c>
      <c r="I155" s="149"/>
      <c r="L155" s="33"/>
      <c r="M155" s="150"/>
      <c r="T155" s="54"/>
      <c r="AT155" s="18" t="s">
        <v>366</v>
      </c>
      <c r="AU155" s="18" t="s">
        <v>90</v>
      </c>
    </row>
    <row r="156" spans="2:65" s="12" customFormat="1" ht="11.25">
      <c r="B156" s="151"/>
      <c r="D156" s="152" t="s">
        <v>368</v>
      </c>
      <c r="E156" s="153" t="s">
        <v>19</v>
      </c>
      <c r="F156" s="154" t="s">
        <v>7492</v>
      </c>
      <c r="H156" s="153" t="s">
        <v>19</v>
      </c>
      <c r="I156" s="155"/>
      <c r="L156" s="151"/>
      <c r="M156" s="156"/>
      <c r="T156" s="157"/>
      <c r="AT156" s="153" t="s">
        <v>368</v>
      </c>
      <c r="AU156" s="153" t="s">
        <v>90</v>
      </c>
      <c r="AV156" s="12" t="s">
        <v>84</v>
      </c>
      <c r="AW156" s="12" t="s">
        <v>36</v>
      </c>
      <c r="AX156" s="12" t="s">
        <v>77</v>
      </c>
      <c r="AY156" s="153" t="s">
        <v>358</v>
      </c>
    </row>
    <row r="157" spans="2:65" s="13" customFormat="1" ht="11.25">
      <c r="B157" s="158"/>
      <c r="D157" s="152" t="s">
        <v>368</v>
      </c>
      <c r="E157" s="159" t="s">
        <v>19</v>
      </c>
      <c r="F157" s="160" t="s">
        <v>7534</v>
      </c>
      <c r="H157" s="161">
        <v>4.8</v>
      </c>
      <c r="I157" s="162"/>
      <c r="L157" s="158"/>
      <c r="M157" s="163"/>
      <c r="T157" s="164"/>
      <c r="AT157" s="159" t="s">
        <v>368</v>
      </c>
      <c r="AU157" s="159" t="s">
        <v>90</v>
      </c>
      <c r="AV157" s="13" t="s">
        <v>90</v>
      </c>
      <c r="AW157" s="13" t="s">
        <v>36</v>
      </c>
      <c r="AX157" s="13" t="s">
        <v>77</v>
      </c>
      <c r="AY157" s="159" t="s">
        <v>358</v>
      </c>
    </row>
    <row r="158" spans="2:65" s="14" customFormat="1" ht="11.25">
      <c r="B158" s="165"/>
      <c r="D158" s="152" t="s">
        <v>368</v>
      </c>
      <c r="E158" s="166" t="s">
        <v>19</v>
      </c>
      <c r="F158" s="167" t="s">
        <v>371</v>
      </c>
      <c r="H158" s="168">
        <v>4.8</v>
      </c>
      <c r="I158" s="169"/>
      <c r="L158" s="165"/>
      <c r="M158" s="170"/>
      <c r="T158" s="171"/>
      <c r="AT158" s="166" t="s">
        <v>368</v>
      </c>
      <c r="AU158" s="166" t="s">
        <v>90</v>
      </c>
      <c r="AV158" s="14" t="s">
        <v>364</v>
      </c>
      <c r="AW158" s="14" t="s">
        <v>36</v>
      </c>
      <c r="AX158" s="14" t="s">
        <v>84</v>
      </c>
      <c r="AY158" s="166" t="s">
        <v>358</v>
      </c>
    </row>
    <row r="159" spans="2:65" s="1" customFormat="1" ht="16.5" customHeight="1">
      <c r="B159" s="33"/>
      <c r="C159" s="134" t="s">
        <v>434</v>
      </c>
      <c r="D159" s="134" t="s">
        <v>360</v>
      </c>
      <c r="E159" s="135" t="s">
        <v>7535</v>
      </c>
      <c r="F159" s="136" t="s">
        <v>7536</v>
      </c>
      <c r="G159" s="137" t="s">
        <v>195</v>
      </c>
      <c r="H159" s="138">
        <v>4.8</v>
      </c>
      <c r="I159" s="139"/>
      <c r="J159" s="140">
        <f>ROUND(I159*H159,2)</f>
        <v>0</v>
      </c>
      <c r="K159" s="136" t="s">
        <v>363</v>
      </c>
      <c r="L159" s="33"/>
      <c r="M159" s="141" t="s">
        <v>19</v>
      </c>
      <c r="N159" s="142" t="s">
        <v>49</v>
      </c>
      <c r="P159" s="143">
        <f>O159*H159</f>
        <v>0</v>
      </c>
      <c r="Q159" s="143">
        <v>0</v>
      </c>
      <c r="R159" s="143">
        <f>Q159*H159</f>
        <v>0</v>
      </c>
      <c r="S159" s="143">
        <v>0</v>
      </c>
      <c r="T159" s="144">
        <f>S159*H159</f>
        <v>0</v>
      </c>
      <c r="AR159" s="145" t="s">
        <v>364</v>
      </c>
      <c r="AT159" s="145" t="s">
        <v>360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364</v>
      </c>
      <c r="BM159" s="145" t="s">
        <v>7537</v>
      </c>
    </row>
    <row r="160" spans="2:65" s="1" customFormat="1" ht="11.25">
      <c r="B160" s="33"/>
      <c r="D160" s="147" t="s">
        <v>366</v>
      </c>
      <c r="F160" s="148" t="s">
        <v>7538</v>
      </c>
      <c r="I160" s="149"/>
      <c r="L160" s="33"/>
      <c r="M160" s="150"/>
      <c r="T160" s="54"/>
      <c r="AT160" s="18" t="s">
        <v>366</v>
      </c>
      <c r="AU160" s="18" t="s">
        <v>90</v>
      </c>
    </row>
    <row r="161" spans="2:65" s="11" customFormat="1" ht="22.9" customHeight="1">
      <c r="B161" s="122"/>
      <c r="D161" s="123" t="s">
        <v>76</v>
      </c>
      <c r="E161" s="132" t="s">
        <v>388</v>
      </c>
      <c r="F161" s="132" t="s">
        <v>5829</v>
      </c>
      <c r="I161" s="125"/>
      <c r="J161" s="133">
        <f>BK161</f>
        <v>0</v>
      </c>
      <c r="L161" s="122"/>
      <c r="M161" s="127"/>
      <c r="P161" s="128">
        <f>SUM(P162:P173)</f>
        <v>0</v>
      </c>
      <c r="R161" s="128">
        <f>SUM(R162:R173)</f>
        <v>0</v>
      </c>
      <c r="T161" s="129">
        <f>SUM(T162:T173)</f>
        <v>0</v>
      </c>
      <c r="AR161" s="123" t="s">
        <v>84</v>
      </c>
      <c r="AT161" s="130" t="s">
        <v>76</v>
      </c>
      <c r="AU161" s="130" t="s">
        <v>84</v>
      </c>
      <c r="AY161" s="123" t="s">
        <v>358</v>
      </c>
      <c r="BK161" s="131">
        <f>SUM(BK162:BK173)</f>
        <v>0</v>
      </c>
    </row>
    <row r="162" spans="2:65" s="1" customFormat="1" ht="44.25" customHeight="1">
      <c r="B162" s="33"/>
      <c r="C162" s="134" t="s">
        <v>439</v>
      </c>
      <c r="D162" s="134" t="s">
        <v>360</v>
      </c>
      <c r="E162" s="135" t="s">
        <v>5830</v>
      </c>
      <c r="F162" s="136" t="s">
        <v>5831</v>
      </c>
      <c r="G162" s="137" t="s">
        <v>195</v>
      </c>
      <c r="H162" s="138">
        <v>36</v>
      </c>
      <c r="I162" s="139"/>
      <c r="J162" s="140">
        <f>ROUND(I162*H162,2)</f>
        <v>0</v>
      </c>
      <c r="K162" s="136" t="s">
        <v>363</v>
      </c>
      <c r="L162" s="33"/>
      <c r="M162" s="141" t="s">
        <v>19</v>
      </c>
      <c r="N162" s="142" t="s">
        <v>49</v>
      </c>
      <c r="P162" s="143">
        <f>O162*H162</f>
        <v>0</v>
      </c>
      <c r="Q162" s="143">
        <v>0</v>
      </c>
      <c r="R162" s="143">
        <f>Q162*H162</f>
        <v>0</v>
      </c>
      <c r="S162" s="143">
        <v>0</v>
      </c>
      <c r="T162" s="144">
        <f>S162*H162</f>
        <v>0</v>
      </c>
      <c r="AR162" s="145" t="s">
        <v>364</v>
      </c>
      <c r="AT162" s="145" t="s">
        <v>360</v>
      </c>
      <c r="AU162" s="145" t="s">
        <v>90</v>
      </c>
      <c r="AY162" s="18" t="s">
        <v>358</v>
      </c>
      <c r="BE162" s="146">
        <f>IF(N162="základní",J162,0)</f>
        <v>0</v>
      </c>
      <c r="BF162" s="146">
        <f>IF(N162="snížená",J162,0)</f>
        <v>0</v>
      </c>
      <c r="BG162" s="146">
        <f>IF(N162="zákl. přenesená",J162,0)</f>
        <v>0</v>
      </c>
      <c r="BH162" s="146">
        <f>IF(N162="sníž. přenesená",J162,0)</f>
        <v>0</v>
      </c>
      <c r="BI162" s="146">
        <f>IF(N162="nulová",J162,0)</f>
        <v>0</v>
      </c>
      <c r="BJ162" s="18" t="s">
        <v>90</v>
      </c>
      <c r="BK162" s="146">
        <f>ROUND(I162*H162,2)</f>
        <v>0</v>
      </c>
      <c r="BL162" s="18" t="s">
        <v>364</v>
      </c>
      <c r="BM162" s="145" t="s">
        <v>7539</v>
      </c>
    </row>
    <row r="163" spans="2:65" s="1" customFormat="1" ht="11.25">
      <c r="B163" s="33"/>
      <c r="D163" s="147" t="s">
        <v>366</v>
      </c>
      <c r="F163" s="148" t="s">
        <v>5833</v>
      </c>
      <c r="I163" s="149"/>
      <c r="L163" s="33"/>
      <c r="M163" s="150"/>
      <c r="T163" s="54"/>
      <c r="AT163" s="18" t="s">
        <v>366</v>
      </c>
      <c r="AU163" s="18" t="s">
        <v>90</v>
      </c>
    </row>
    <row r="164" spans="2:65" s="12" customFormat="1" ht="11.25">
      <c r="B164" s="151"/>
      <c r="D164" s="152" t="s">
        <v>368</v>
      </c>
      <c r="E164" s="153" t="s">
        <v>19</v>
      </c>
      <c r="F164" s="154" t="s">
        <v>7540</v>
      </c>
      <c r="H164" s="153" t="s">
        <v>19</v>
      </c>
      <c r="I164" s="155"/>
      <c r="L164" s="151"/>
      <c r="M164" s="156"/>
      <c r="T164" s="157"/>
      <c r="AT164" s="153" t="s">
        <v>368</v>
      </c>
      <c r="AU164" s="153" t="s">
        <v>90</v>
      </c>
      <c r="AV164" s="12" t="s">
        <v>84</v>
      </c>
      <c r="AW164" s="12" t="s">
        <v>36</v>
      </c>
      <c r="AX164" s="12" t="s">
        <v>77</v>
      </c>
      <c r="AY164" s="153" t="s">
        <v>358</v>
      </c>
    </row>
    <row r="165" spans="2:65" s="12" customFormat="1" ht="11.25">
      <c r="B165" s="151"/>
      <c r="D165" s="152" t="s">
        <v>368</v>
      </c>
      <c r="E165" s="153" t="s">
        <v>19</v>
      </c>
      <c r="F165" s="154" t="s">
        <v>5634</v>
      </c>
      <c r="H165" s="153" t="s">
        <v>19</v>
      </c>
      <c r="I165" s="155"/>
      <c r="L165" s="151"/>
      <c r="M165" s="156"/>
      <c r="T165" s="157"/>
      <c r="AT165" s="153" t="s">
        <v>368</v>
      </c>
      <c r="AU165" s="153" t="s">
        <v>90</v>
      </c>
      <c r="AV165" s="12" t="s">
        <v>84</v>
      </c>
      <c r="AW165" s="12" t="s">
        <v>36</v>
      </c>
      <c r="AX165" s="12" t="s">
        <v>77</v>
      </c>
      <c r="AY165" s="153" t="s">
        <v>358</v>
      </c>
    </row>
    <row r="166" spans="2:65" s="12" customFormat="1" ht="11.25">
      <c r="B166" s="151"/>
      <c r="D166" s="152" t="s">
        <v>368</v>
      </c>
      <c r="E166" s="153" t="s">
        <v>19</v>
      </c>
      <c r="F166" s="154" t="s">
        <v>5835</v>
      </c>
      <c r="H166" s="153" t="s">
        <v>19</v>
      </c>
      <c r="I166" s="155"/>
      <c r="L166" s="151"/>
      <c r="M166" s="156"/>
      <c r="T166" s="157"/>
      <c r="AT166" s="153" t="s">
        <v>368</v>
      </c>
      <c r="AU166" s="153" t="s">
        <v>90</v>
      </c>
      <c r="AV166" s="12" t="s">
        <v>84</v>
      </c>
      <c r="AW166" s="12" t="s">
        <v>36</v>
      </c>
      <c r="AX166" s="12" t="s">
        <v>77</v>
      </c>
      <c r="AY166" s="153" t="s">
        <v>358</v>
      </c>
    </row>
    <row r="167" spans="2:65" s="12" customFormat="1" ht="11.25">
      <c r="B167" s="151"/>
      <c r="D167" s="152" t="s">
        <v>368</v>
      </c>
      <c r="E167" s="153" t="s">
        <v>19</v>
      </c>
      <c r="F167" s="154" t="s">
        <v>7541</v>
      </c>
      <c r="H167" s="153" t="s">
        <v>19</v>
      </c>
      <c r="I167" s="155"/>
      <c r="L167" s="151"/>
      <c r="M167" s="156"/>
      <c r="T167" s="157"/>
      <c r="AT167" s="153" t="s">
        <v>368</v>
      </c>
      <c r="AU167" s="153" t="s">
        <v>90</v>
      </c>
      <c r="AV167" s="12" t="s">
        <v>84</v>
      </c>
      <c r="AW167" s="12" t="s">
        <v>36</v>
      </c>
      <c r="AX167" s="12" t="s">
        <v>77</v>
      </c>
      <c r="AY167" s="153" t="s">
        <v>358</v>
      </c>
    </row>
    <row r="168" spans="2:65" s="12" customFormat="1" ht="11.25">
      <c r="B168" s="151"/>
      <c r="D168" s="152" t="s">
        <v>368</v>
      </c>
      <c r="E168" s="153" t="s">
        <v>19</v>
      </c>
      <c r="F168" s="154" t="s">
        <v>7542</v>
      </c>
      <c r="H168" s="153" t="s">
        <v>19</v>
      </c>
      <c r="I168" s="155"/>
      <c r="L168" s="151"/>
      <c r="M168" s="156"/>
      <c r="T168" s="157"/>
      <c r="AT168" s="153" t="s">
        <v>368</v>
      </c>
      <c r="AU168" s="153" t="s">
        <v>90</v>
      </c>
      <c r="AV168" s="12" t="s">
        <v>84</v>
      </c>
      <c r="AW168" s="12" t="s">
        <v>36</v>
      </c>
      <c r="AX168" s="12" t="s">
        <v>77</v>
      </c>
      <c r="AY168" s="153" t="s">
        <v>358</v>
      </c>
    </row>
    <row r="169" spans="2:65" s="13" customFormat="1" ht="11.25">
      <c r="B169" s="158"/>
      <c r="D169" s="152" t="s">
        <v>368</v>
      </c>
      <c r="E169" s="159" t="s">
        <v>19</v>
      </c>
      <c r="F169" s="160" t="s">
        <v>7524</v>
      </c>
      <c r="H169" s="161">
        <v>36</v>
      </c>
      <c r="I169" s="162"/>
      <c r="L169" s="158"/>
      <c r="M169" s="163"/>
      <c r="T169" s="164"/>
      <c r="AT169" s="159" t="s">
        <v>368</v>
      </c>
      <c r="AU169" s="159" t="s">
        <v>90</v>
      </c>
      <c r="AV169" s="13" t="s">
        <v>90</v>
      </c>
      <c r="AW169" s="13" t="s">
        <v>36</v>
      </c>
      <c r="AX169" s="13" t="s">
        <v>77</v>
      </c>
      <c r="AY169" s="159" t="s">
        <v>358</v>
      </c>
    </row>
    <row r="170" spans="2:65" s="14" customFormat="1" ht="11.25">
      <c r="B170" s="165"/>
      <c r="D170" s="152" t="s">
        <v>368</v>
      </c>
      <c r="E170" s="166" t="s">
        <v>5612</v>
      </c>
      <c r="F170" s="167" t="s">
        <v>371</v>
      </c>
      <c r="H170" s="168">
        <v>36</v>
      </c>
      <c r="I170" s="169"/>
      <c r="L170" s="165"/>
      <c r="M170" s="170"/>
      <c r="T170" s="171"/>
      <c r="AT170" s="166" t="s">
        <v>368</v>
      </c>
      <c r="AU170" s="166" t="s">
        <v>90</v>
      </c>
      <c r="AV170" s="14" t="s">
        <v>364</v>
      </c>
      <c r="AW170" s="14" t="s">
        <v>36</v>
      </c>
      <c r="AX170" s="14" t="s">
        <v>84</v>
      </c>
      <c r="AY170" s="166" t="s">
        <v>358</v>
      </c>
    </row>
    <row r="171" spans="2:65" s="1" customFormat="1" ht="37.9" customHeight="1">
      <c r="B171" s="33"/>
      <c r="C171" s="134" t="s">
        <v>447</v>
      </c>
      <c r="D171" s="134" t="s">
        <v>360</v>
      </c>
      <c r="E171" s="135" t="s">
        <v>5836</v>
      </c>
      <c r="F171" s="136" t="s">
        <v>5837</v>
      </c>
      <c r="G171" s="137" t="s">
        <v>195</v>
      </c>
      <c r="H171" s="138">
        <v>36</v>
      </c>
      <c r="I171" s="139"/>
      <c r="J171" s="140">
        <f>ROUND(I171*H171,2)</f>
        <v>0</v>
      </c>
      <c r="K171" s="136" t="s">
        <v>19</v>
      </c>
      <c r="L171" s="33"/>
      <c r="M171" s="141" t="s">
        <v>19</v>
      </c>
      <c r="N171" s="142" t="s">
        <v>49</v>
      </c>
      <c r="P171" s="143">
        <f>O171*H171</f>
        <v>0</v>
      </c>
      <c r="Q171" s="143">
        <v>0</v>
      </c>
      <c r="R171" s="143">
        <f>Q171*H171</f>
        <v>0</v>
      </c>
      <c r="S171" s="143">
        <v>0</v>
      </c>
      <c r="T171" s="144">
        <f>S171*H171</f>
        <v>0</v>
      </c>
      <c r="AR171" s="145" t="s">
        <v>364</v>
      </c>
      <c r="AT171" s="145" t="s">
        <v>360</v>
      </c>
      <c r="AU171" s="145" t="s">
        <v>90</v>
      </c>
      <c r="AY171" s="18" t="s">
        <v>358</v>
      </c>
      <c r="BE171" s="146">
        <f>IF(N171="základní",J171,0)</f>
        <v>0</v>
      </c>
      <c r="BF171" s="146">
        <f>IF(N171="snížená",J171,0)</f>
        <v>0</v>
      </c>
      <c r="BG171" s="146">
        <f>IF(N171="zákl. přenesená",J171,0)</f>
        <v>0</v>
      </c>
      <c r="BH171" s="146">
        <f>IF(N171="sníž. přenesená",J171,0)</f>
        <v>0</v>
      </c>
      <c r="BI171" s="146">
        <f>IF(N171="nulová",J171,0)</f>
        <v>0</v>
      </c>
      <c r="BJ171" s="18" t="s">
        <v>90</v>
      </c>
      <c r="BK171" s="146">
        <f>ROUND(I171*H171,2)</f>
        <v>0</v>
      </c>
      <c r="BL171" s="18" t="s">
        <v>364</v>
      </c>
      <c r="BM171" s="145" t="s">
        <v>7543</v>
      </c>
    </row>
    <row r="172" spans="2:65" s="13" customFormat="1" ht="11.25">
      <c r="B172" s="158"/>
      <c r="D172" s="152" t="s">
        <v>368</v>
      </c>
      <c r="E172" s="159" t="s">
        <v>19</v>
      </c>
      <c r="F172" s="160" t="s">
        <v>5612</v>
      </c>
      <c r="H172" s="161">
        <v>36</v>
      </c>
      <c r="I172" s="162"/>
      <c r="L172" s="158"/>
      <c r="M172" s="163"/>
      <c r="T172" s="164"/>
      <c r="AT172" s="159" t="s">
        <v>368</v>
      </c>
      <c r="AU172" s="159" t="s">
        <v>90</v>
      </c>
      <c r="AV172" s="13" t="s">
        <v>90</v>
      </c>
      <c r="AW172" s="13" t="s">
        <v>36</v>
      </c>
      <c r="AX172" s="13" t="s">
        <v>77</v>
      </c>
      <c r="AY172" s="159" t="s">
        <v>358</v>
      </c>
    </row>
    <row r="173" spans="2:65" s="14" customFormat="1" ht="11.25">
      <c r="B173" s="165"/>
      <c r="D173" s="152" t="s">
        <v>368</v>
      </c>
      <c r="E173" s="166" t="s">
        <v>19</v>
      </c>
      <c r="F173" s="167" t="s">
        <v>371</v>
      </c>
      <c r="H173" s="168">
        <v>36</v>
      </c>
      <c r="I173" s="169"/>
      <c r="L173" s="165"/>
      <c r="M173" s="170"/>
      <c r="T173" s="171"/>
      <c r="AT173" s="166" t="s">
        <v>368</v>
      </c>
      <c r="AU173" s="166" t="s">
        <v>90</v>
      </c>
      <c r="AV173" s="14" t="s">
        <v>364</v>
      </c>
      <c r="AW173" s="14" t="s">
        <v>36</v>
      </c>
      <c r="AX173" s="14" t="s">
        <v>84</v>
      </c>
      <c r="AY173" s="166" t="s">
        <v>358</v>
      </c>
    </row>
    <row r="174" spans="2:65" s="11" customFormat="1" ht="22.9" customHeight="1">
      <c r="B174" s="122"/>
      <c r="D174" s="123" t="s">
        <v>76</v>
      </c>
      <c r="E174" s="132" t="s">
        <v>411</v>
      </c>
      <c r="F174" s="132" t="s">
        <v>1232</v>
      </c>
      <c r="I174" s="125"/>
      <c r="J174" s="133">
        <f>BK174</f>
        <v>0</v>
      </c>
      <c r="L174" s="122"/>
      <c r="M174" s="127"/>
      <c r="P174" s="128">
        <f>SUM(P175:P188)</f>
        <v>0</v>
      </c>
      <c r="R174" s="128">
        <f>SUM(R175:R188)</f>
        <v>5.4506100000000002</v>
      </c>
      <c r="T174" s="129">
        <f>SUM(T175:T188)</f>
        <v>0</v>
      </c>
      <c r="AR174" s="123" t="s">
        <v>84</v>
      </c>
      <c r="AT174" s="130" t="s">
        <v>76</v>
      </c>
      <c r="AU174" s="130" t="s">
        <v>84</v>
      </c>
      <c r="AY174" s="123" t="s">
        <v>358</v>
      </c>
      <c r="BK174" s="131">
        <f>SUM(BK175:BK188)</f>
        <v>0</v>
      </c>
    </row>
    <row r="175" spans="2:65" s="1" customFormat="1" ht="24.2" customHeight="1">
      <c r="B175" s="33"/>
      <c r="C175" s="134" t="s">
        <v>454</v>
      </c>
      <c r="D175" s="134" t="s">
        <v>360</v>
      </c>
      <c r="E175" s="135" t="s">
        <v>5949</v>
      </c>
      <c r="F175" s="136" t="s">
        <v>5950</v>
      </c>
      <c r="G175" s="137" t="s">
        <v>235</v>
      </c>
      <c r="H175" s="138">
        <v>108</v>
      </c>
      <c r="I175" s="139"/>
      <c r="J175" s="140">
        <f>ROUND(I175*H175,2)</f>
        <v>0</v>
      </c>
      <c r="K175" s="136" t="s">
        <v>19</v>
      </c>
      <c r="L175" s="33"/>
      <c r="M175" s="141" t="s">
        <v>19</v>
      </c>
      <c r="N175" s="142" t="s">
        <v>49</v>
      </c>
      <c r="P175" s="143">
        <f>O175*H175</f>
        <v>0</v>
      </c>
      <c r="Q175" s="143">
        <v>2.5870000000000001E-2</v>
      </c>
      <c r="R175" s="143">
        <f>Q175*H175</f>
        <v>2.7939600000000002</v>
      </c>
      <c r="S175" s="143">
        <v>0</v>
      </c>
      <c r="T175" s="144">
        <f>S175*H175</f>
        <v>0</v>
      </c>
      <c r="AR175" s="145" t="s">
        <v>364</v>
      </c>
      <c r="AT175" s="145" t="s">
        <v>360</v>
      </c>
      <c r="AU175" s="145" t="s">
        <v>90</v>
      </c>
      <c r="AY175" s="18" t="s">
        <v>358</v>
      </c>
      <c r="BE175" s="146">
        <f>IF(N175="základní",J175,0)</f>
        <v>0</v>
      </c>
      <c r="BF175" s="146">
        <f>IF(N175="snížená",J175,0)</f>
        <v>0</v>
      </c>
      <c r="BG175" s="146">
        <f>IF(N175="zákl. přenesená",J175,0)</f>
        <v>0</v>
      </c>
      <c r="BH175" s="146">
        <f>IF(N175="sníž. přenesená",J175,0)</f>
        <v>0</v>
      </c>
      <c r="BI175" s="146">
        <f>IF(N175="nulová",J175,0)</f>
        <v>0</v>
      </c>
      <c r="BJ175" s="18" t="s">
        <v>90</v>
      </c>
      <c r="BK175" s="146">
        <f>ROUND(I175*H175,2)</f>
        <v>0</v>
      </c>
      <c r="BL175" s="18" t="s">
        <v>364</v>
      </c>
      <c r="BM175" s="145" t="s">
        <v>7544</v>
      </c>
    </row>
    <row r="176" spans="2:65" s="13" customFormat="1" ht="11.25">
      <c r="B176" s="158"/>
      <c r="D176" s="152" t="s">
        <v>368</v>
      </c>
      <c r="E176" s="159" t="s">
        <v>19</v>
      </c>
      <c r="F176" s="160" t="s">
        <v>5952</v>
      </c>
      <c r="H176" s="161">
        <v>108</v>
      </c>
      <c r="I176" s="162"/>
      <c r="L176" s="158"/>
      <c r="M176" s="163"/>
      <c r="T176" s="164"/>
      <c r="AT176" s="159" t="s">
        <v>368</v>
      </c>
      <c r="AU176" s="159" t="s">
        <v>90</v>
      </c>
      <c r="AV176" s="13" t="s">
        <v>90</v>
      </c>
      <c r="AW176" s="13" t="s">
        <v>36</v>
      </c>
      <c r="AX176" s="13" t="s">
        <v>77</v>
      </c>
      <c r="AY176" s="159" t="s">
        <v>358</v>
      </c>
    </row>
    <row r="177" spans="2:65" s="14" customFormat="1" ht="11.25">
      <c r="B177" s="165"/>
      <c r="D177" s="152" t="s">
        <v>368</v>
      </c>
      <c r="E177" s="166" t="s">
        <v>19</v>
      </c>
      <c r="F177" s="167" t="s">
        <v>371</v>
      </c>
      <c r="H177" s="168">
        <v>108</v>
      </c>
      <c r="I177" s="169"/>
      <c r="L177" s="165"/>
      <c r="M177" s="170"/>
      <c r="T177" s="171"/>
      <c r="AT177" s="166" t="s">
        <v>368</v>
      </c>
      <c r="AU177" s="166" t="s">
        <v>90</v>
      </c>
      <c r="AV177" s="14" t="s">
        <v>364</v>
      </c>
      <c r="AW177" s="14" t="s">
        <v>36</v>
      </c>
      <c r="AX177" s="14" t="s">
        <v>84</v>
      </c>
      <c r="AY177" s="166" t="s">
        <v>358</v>
      </c>
    </row>
    <row r="178" spans="2:65" s="1" customFormat="1" ht="16.5" customHeight="1">
      <c r="B178" s="33"/>
      <c r="C178" s="179" t="s">
        <v>462</v>
      </c>
      <c r="D178" s="179" t="s">
        <v>440</v>
      </c>
      <c r="E178" s="180" t="s">
        <v>5953</v>
      </c>
      <c r="F178" s="181" t="s">
        <v>5954</v>
      </c>
      <c r="G178" s="182" t="s">
        <v>235</v>
      </c>
      <c r="H178" s="183">
        <v>110.16</v>
      </c>
      <c r="I178" s="184"/>
      <c r="J178" s="185">
        <f>ROUND(I178*H178,2)</f>
        <v>0</v>
      </c>
      <c r="K178" s="181" t="s">
        <v>363</v>
      </c>
      <c r="L178" s="186"/>
      <c r="M178" s="187" t="s">
        <v>19</v>
      </c>
      <c r="N178" s="188" t="s">
        <v>49</v>
      </c>
      <c r="P178" s="143">
        <f>O178*H178</f>
        <v>0</v>
      </c>
      <c r="Q178" s="143">
        <v>2.4E-2</v>
      </c>
      <c r="R178" s="143">
        <f>Q178*H178</f>
        <v>2.64384</v>
      </c>
      <c r="S178" s="143">
        <v>0</v>
      </c>
      <c r="T178" s="144">
        <f>S178*H178</f>
        <v>0</v>
      </c>
      <c r="AR178" s="145" t="s">
        <v>406</v>
      </c>
      <c r="AT178" s="145" t="s">
        <v>440</v>
      </c>
      <c r="AU178" s="145" t="s">
        <v>90</v>
      </c>
      <c r="AY178" s="18" t="s">
        <v>358</v>
      </c>
      <c r="BE178" s="146">
        <f>IF(N178="základní",J178,0)</f>
        <v>0</v>
      </c>
      <c r="BF178" s="146">
        <f>IF(N178="snížená",J178,0)</f>
        <v>0</v>
      </c>
      <c r="BG178" s="146">
        <f>IF(N178="zákl. přenesená",J178,0)</f>
        <v>0</v>
      </c>
      <c r="BH178" s="146">
        <f>IF(N178="sníž. přenesená",J178,0)</f>
        <v>0</v>
      </c>
      <c r="BI178" s="146">
        <f>IF(N178="nulová",J178,0)</f>
        <v>0</v>
      </c>
      <c r="BJ178" s="18" t="s">
        <v>90</v>
      </c>
      <c r="BK178" s="146">
        <f>ROUND(I178*H178,2)</f>
        <v>0</v>
      </c>
      <c r="BL178" s="18" t="s">
        <v>364</v>
      </c>
      <c r="BM178" s="145" t="s">
        <v>7545</v>
      </c>
    </row>
    <row r="179" spans="2:65" s="13" customFormat="1" ht="11.25">
      <c r="B179" s="158"/>
      <c r="D179" s="152" t="s">
        <v>368</v>
      </c>
      <c r="F179" s="160" t="s">
        <v>5956</v>
      </c>
      <c r="H179" s="161">
        <v>110.16</v>
      </c>
      <c r="I179" s="162"/>
      <c r="L179" s="158"/>
      <c r="M179" s="163"/>
      <c r="T179" s="164"/>
      <c r="AT179" s="159" t="s">
        <v>368</v>
      </c>
      <c r="AU179" s="159" t="s">
        <v>90</v>
      </c>
      <c r="AV179" s="13" t="s">
        <v>90</v>
      </c>
      <c r="AW179" s="13" t="s">
        <v>4</v>
      </c>
      <c r="AX179" s="13" t="s">
        <v>84</v>
      </c>
      <c r="AY179" s="159" t="s">
        <v>358</v>
      </c>
    </row>
    <row r="180" spans="2:65" s="1" customFormat="1" ht="24.2" customHeight="1">
      <c r="B180" s="33"/>
      <c r="C180" s="134" t="s">
        <v>468</v>
      </c>
      <c r="D180" s="134" t="s">
        <v>360</v>
      </c>
      <c r="E180" s="135" t="s">
        <v>5957</v>
      </c>
      <c r="F180" s="136" t="s">
        <v>5958</v>
      </c>
      <c r="G180" s="137" t="s">
        <v>235</v>
      </c>
      <c r="H180" s="138">
        <v>24.4</v>
      </c>
      <c r="I180" s="139"/>
      <c r="J180" s="140">
        <f>ROUND(I180*H180,2)</f>
        <v>0</v>
      </c>
      <c r="K180" s="136" t="s">
        <v>19</v>
      </c>
      <c r="L180" s="33"/>
      <c r="M180" s="141" t="s">
        <v>19</v>
      </c>
      <c r="N180" s="142" t="s">
        <v>49</v>
      </c>
      <c r="P180" s="143">
        <f>O180*H180</f>
        <v>0</v>
      </c>
      <c r="Q180" s="143">
        <v>0</v>
      </c>
      <c r="R180" s="143">
        <f>Q180*H180</f>
        <v>0</v>
      </c>
      <c r="S180" s="143">
        <v>0</v>
      </c>
      <c r="T180" s="144">
        <f>S180*H180</f>
        <v>0</v>
      </c>
      <c r="AR180" s="145" t="s">
        <v>364</v>
      </c>
      <c r="AT180" s="145" t="s">
        <v>360</v>
      </c>
      <c r="AU180" s="145" t="s">
        <v>90</v>
      </c>
      <c r="AY180" s="18" t="s">
        <v>358</v>
      </c>
      <c r="BE180" s="146">
        <f>IF(N180="základní",J180,0)</f>
        <v>0</v>
      </c>
      <c r="BF180" s="146">
        <f>IF(N180="snížená",J180,0)</f>
        <v>0</v>
      </c>
      <c r="BG180" s="146">
        <f>IF(N180="zákl. přenesená",J180,0)</f>
        <v>0</v>
      </c>
      <c r="BH180" s="146">
        <f>IF(N180="sníž. přenesená",J180,0)</f>
        <v>0</v>
      </c>
      <c r="BI180" s="146">
        <f>IF(N180="nulová",J180,0)</f>
        <v>0</v>
      </c>
      <c r="BJ180" s="18" t="s">
        <v>90</v>
      </c>
      <c r="BK180" s="146">
        <f>ROUND(I180*H180,2)</f>
        <v>0</v>
      </c>
      <c r="BL180" s="18" t="s">
        <v>364</v>
      </c>
      <c r="BM180" s="145" t="s">
        <v>7546</v>
      </c>
    </row>
    <row r="181" spans="2:65" s="12" customFormat="1" ht="11.25">
      <c r="B181" s="151"/>
      <c r="D181" s="152" t="s">
        <v>368</v>
      </c>
      <c r="E181" s="153" t="s">
        <v>19</v>
      </c>
      <c r="F181" s="154" t="s">
        <v>7547</v>
      </c>
      <c r="H181" s="153" t="s">
        <v>19</v>
      </c>
      <c r="I181" s="155"/>
      <c r="L181" s="151"/>
      <c r="M181" s="156"/>
      <c r="T181" s="157"/>
      <c r="AT181" s="153" t="s">
        <v>368</v>
      </c>
      <c r="AU181" s="153" t="s">
        <v>90</v>
      </c>
      <c r="AV181" s="12" t="s">
        <v>84</v>
      </c>
      <c r="AW181" s="12" t="s">
        <v>36</v>
      </c>
      <c r="AX181" s="12" t="s">
        <v>77</v>
      </c>
      <c r="AY181" s="153" t="s">
        <v>358</v>
      </c>
    </row>
    <row r="182" spans="2:65" s="13" customFormat="1" ht="11.25">
      <c r="B182" s="158"/>
      <c r="D182" s="152" t="s">
        <v>368</v>
      </c>
      <c r="E182" s="159" t="s">
        <v>19</v>
      </c>
      <c r="F182" s="160" t="s">
        <v>7548</v>
      </c>
      <c r="H182" s="161">
        <v>24.4</v>
      </c>
      <c r="I182" s="162"/>
      <c r="L182" s="158"/>
      <c r="M182" s="163"/>
      <c r="T182" s="164"/>
      <c r="AT182" s="159" t="s">
        <v>368</v>
      </c>
      <c r="AU182" s="159" t="s">
        <v>90</v>
      </c>
      <c r="AV182" s="13" t="s">
        <v>90</v>
      </c>
      <c r="AW182" s="13" t="s">
        <v>36</v>
      </c>
      <c r="AX182" s="13" t="s">
        <v>77</v>
      </c>
      <c r="AY182" s="159" t="s">
        <v>358</v>
      </c>
    </row>
    <row r="183" spans="2:65" s="14" customFormat="1" ht="11.25">
      <c r="B183" s="165"/>
      <c r="D183" s="152" t="s">
        <v>368</v>
      </c>
      <c r="E183" s="166" t="s">
        <v>19</v>
      </c>
      <c r="F183" s="167" t="s">
        <v>371</v>
      </c>
      <c r="H183" s="168">
        <v>24.4</v>
      </c>
      <c r="I183" s="169"/>
      <c r="L183" s="165"/>
      <c r="M183" s="170"/>
      <c r="T183" s="171"/>
      <c r="AT183" s="166" t="s">
        <v>368</v>
      </c>
      <c r="AU183" s="166" t="s">
        <v>90</v>
      </c>
      <c r="AV183" s="14" t="s">
        <v>364</v>
      </c>
      <c r="AW183" s="14" t="s">
        <v>36</v>
      </c>
      <c r="AX183" s="14" t="s">
        <v>84</v>
      </c>
      <c r="AY183" s="166" t="s">
        <v>358</v>
      </c>
    </row>
    <row r="184" spans="2:65" s="1" customFormat="1" ht="24.2" customHeight="1">
      <c r="B184" s="33"/>
      <c r="C184" s="179" t="s">
        <v>473</v>
      </c>
      <c r="D184" s="179" t="s">
        <v>440</v>
      </c>
      <c r="E184" s="180" t="s">
        <v>5961</v>
      </c>
      <c r="F184" s="181" t="s">
        <v>5962</v>
      </c>
      <c r="G184" s="182" t="s">
        <v>235</v>
      </c>
      <c r="H184" s="183">
        <v>25.62</v>
      </c>
      <c r="I184" s="184"/>
      <c r="J184" s="185">
        <f>ROUND(I184*H184,2)</f>
        <v>0</v>
      </c>
      <c r="K184" s="181" t="s">
        <v>19</v>
      </c>
      <c r="L184" s="186"/>
      <c r="M184" s="187" t="s">
        <v>19</v>
      </c>
      <c r="N184" s="188" t="s">
        <v>49</v>
      </c>
      <c r="P184" s="143">
        <f>O184*H184</f>
        <v>0</v>
      </c>
      <c r="Q184" s="143">
        <v>5.0000000000000001E-4</v>
      </c>
      <c r="R184" s="143">
        <f>Q184*H184</f>
        <v>1.281E-2</v>
      </c>
      <c r="S184" s="143">
        <v>0</v>
      </c>
      <c r="T184" s="144">
        <f>S184*H184</f>
        <v>0</v>
      </c>
      <c r="AR184" s="145" t="s">
        <v>406</v>
      </c>
      <c r="AT184" s="145" t="s">
        <v>440</v>
      </c>
      <c r="AU184" s="145" t="s">
        <v>90</v>
      </c>
      <c r="AY184" s="18" t="s">
        <v>358</v>
      </c>
      <c r="BE184" s="146">
        <f>IF(N184="základní",J184,0)</f>
        <v>0</v>
      </c>
      <c r="BF184" s="146">
        <f>IF(N184="snížená",J184,0)</f>
        <v>0</v>
      </c>
      <c r="BG184" s="146">
        <f>IF(N184="zákl. přenesená",J184,0)</f>
        <v>0</v>
      </c>
      <c r="BH184" s="146">
        <f>IF(N184="sníž. přenesená",J184,0)</f>
        <v>0</v>
      </c>
      <c r="BI184" s="146">
        <f>IF(N184="nulová",J184,0)</f>
        <v>0</v>
      </c>
      <c r="BJ184" s="18" t="s">
        <v>90</v>
      </c>
      <c r="BK184" s="146">
        <f>ROUND(I184*H184,2)</f>
        <v>0</v>
      </c>
      <c r="BL184" s="18" t="s">
        <v>364</v>
      </c>
      <c r="BM184" s="145" t="s">
        <v>7549</v>
      </c>
    </row>
    <row r="185" spans="2:65" s="12" customFormat="1" ht="11.25">
      <c r="B185" s="151"/>
      <c r="D185" s="152" t="s">
        <v>368</v>
      </c>
      <c r="E185" s="153" t="s">
        <v>19</v>
      </c>
      <c r="F185" s="154" t="s">
        <v>7547</v>
      </c>
      <c r="H185" s="153" t="s">
        <v>19</v>
      </c>
      <c r="I185" s="155"/>
      <c r="L185" s="151"/>
      <c r="M185" s="156"/>
      <c r="T185" s="157"/>
      <c r="AT185" s="153" t="s">
        <v>368</v>
      </c>
      <c r="AU185" s="153" t="s">
        <v>90</v>
      </c>
      <c r="AV185" s="12" t="s">
        <v>84</v>
      </c>
      <c r="AW185" s="12" t="s">
        <v>36</v>
      </c>
      <c r="AX185" s="12" t="s">
        <v>77</v>
      </c>
      <c r="AY185" s="153" t="s">
        <v>358</v>
      </c>
    </row>
    <row r="186" spans="2:65" s="13" customFormat="1" ht="11.25">
      <c r="B186" s="158"/>
      <c r="D186" s="152" t="s">
        <v>368</v>
      </c>
      <c r="E186" s="159" t="s">
        <v>19</v>
      </c>
      <c r="F186" s="160" t="s">
        <v>7548</v>
      </c>
      <c r="H186" s="161">
        <v>24.4</v>
      </c>
      <c r="I186" s="162"/>
      <c r="L186" s="158"/>
      <c r="M186" s="163"/>
      <c r="T186" s="164"/>
      <c r="AT186" s="159" t="s">
        <v>368</v>
      </c>
      <c r="AU186" s="159" t="s">
        <v>90</v>
      </c>
      <c r="AV186" s="13" t="s">
        <v>90</v>
      </c>
      <c r="AW186" s="13" t="s">
        <v>36</v>
      </c>
      <c r="AX186" s="13" t="s">
        <v>77</v>
      </c>
      <c r="AY186" s="159" t="s">
        <v>358</v>
      </c>
    </row>
    <row r="187" spans="2:65" s="14" customFormat="1" ht="11.25">
      <c r="B187" s="165"/>
      <c r="D187" s="152" t="s">
        <v>368</v>
      </c>
      <c r="E187" s="166" t="s">
        <v>19</v>
      </c>
      <c r="F187" s="167" t="s">
        <v>371</v>
      </c>
      <c r="H187" s="168">
        <v>24.4</v>
      </c>
      <c r="I187" s="169"/>
      <c r="L187" s="165"/>
      <c r="M187" s="170"/>
      <c r="T187" s="171"/>
      <c r="AT187" s="166" t="s">
        <v>368</v>
      </c>
      <c r="AU187" s="166" t="s">
        <v>90</v>
      </c>
      <c r="AV187" s="14" t="s">
        <v>364</v>
      </c>
      <c r="AW187" s="14" t="s">
        <v>36</v>
      </c>
      <c r="AX187" s="14" t="s">
        <v>84</v>
      </c>
      <c r="AY187" s="166" t="s">
        <v>358</v>
      </c>
    </row>
    <row r="188" spans="2:65" s="13" customFormat="1" ht="11.25">
      <c r="B188" s="158"/>
      <c r="D188" s="152" t="s">
        <v>368</v>
      </c>
      <c r="F188" s="160" t="s">
        <v>7550</v>
      </c>
      <c r="H188" s="161">
        <v>25.62</v>
      </c>
      <c r="I188" s="162"/>
      <c r="L188" s="158"/>
      <c r="M188" s="163"/>
      <c r="T188" s="164"/>
      <c r="AT188" s="159" t="s">
        <v>368</v>
      </c>
      <c r="AU188" s="159" t="s">
        <v>90</v>
      </c>
      <c r="AV188" s="13" t="s">
        <v>90</v>
      </c>
      <c r="AW188" s="13" t="s">
        <v>4</v>
      </c>
      <c r="AX188" s="13" t="s">
        <v>84</v>
      </c>
      <c r="AY188" s="159" t="s">
        <v>358</v>
      </c>
    </row>
    <row r="189" spans="2:65" s="11" customFormat="1" ht="22.9" customHeight="1">
      <c r="B189" s="122"/>
      <c r="D189" s="123" t="s">
        <v>76</v>
      </c>
      <c r="E189" s="132" t="s">
        <v>1400</v>
      </c>
      <c r="F189" s="132" t="s">
        <v>1401</v>
      </c>
      <c r="I189" s="125"/>
      <c r="J189" s="133">
        <f>BK189</f>
        <v>0</v>
      </c>
      <c r="L189" s="122"/>
      <c r="M189" s="127"/>
      <c r="P189" s="128">
        <f>SUM(P190:P191)</f>
        <v>0</v>
      </c>
      <c r="R189" s="128">
        <f>SUM(R190:R191)</f>
        <v>0</v>
      </c>
      <c r="T189" s="129">
        <f>SUM(T190:T191)</f>
        <v>0</v>
      </c>
      <c r="AR189" s="123" t="s">
        <v>84</v>
      </c>
      <c r="AT189" s="130" t="s">
        <v>76</v>
      </c>
      <c r="AU189" s="130" t="s">
        <v>84</v>
      </c>
      <c r="AY189" s="123" t="s">
        <v>358</v>
      </c>
      <c r="BK189" s="131">
        <f>SUM(BK190:BK191)</f>
        <v>0</v>
      </c>
    </row>
    <row r="190" spans="2:65" s="1" customFormat="1" ht="55.5" customHeight="1">
      <c r="B190" s="33"/>
      <c r="C190" s="134" t="s">
        <v>480</v>
      </c>
      <c r="D190" s="134" t="s">
        <v>360</v>
      </c>
      <c r="E190" s="135" t="s">
        <v>7551</v>
      </c>
      <c r="F190" s="136" t="s">
        <v>7552</v>
      </c>
      <c r="G190" s="137" t="s">
        <v>443</v>
      </c>
      <c r="H190" s="138">
        <v>10.617000000000001</v>
      </c>
      <c r="I190" s="139"/>
      <c r="J190" s="140">
        <f>ROUND(I190*H190,2)</f>
        <v>0</v>
      </c>
      <c r="K190" s="136" t="s">
        <v>363</v>
      </c>
      <c r="L190" s="33"/>
      <c r="M190" s="141" t="s">
        <v>19</v>
      </c>
      <c r="N190" s="142" t="s">
        <v>49</v>
      </c>
      <c r="P190" s="143">
        <f>O190*H190</f>
        <v>0</v>
      </c>
      <c r="Q190" s="143">
        <v>0</v>
      </c>
      <c r="R190" s="143">
        <f>Q190*H190</f>
        <v>0</v>
      </c>
      <c r="S190" s="143">
        <v>0</v>
      </c>
      <c r="T190" s="144">
        <f>S190*H190</f>
        <v>0</v>
      </c>
      <c r="AR190" s="145" t="s">
        <v>364</v>
      </c>
      <c r="AT190" s="145" t="s">
        <v>360</v>
      </c>
      <c r="AU190" s="145" t="s">
        <v>90</v>
      </c>
      <c r="AY190" s="18" t="s">
        <v>358</v>
      </c>
      <c r="BE190" s="146">
        <f>IF(N190="základní",J190,0)</f>
        <v>0</v>
      </c>
      <c r="BF190" s="146">
        <f>IF(N190="snížená",J190,0)</f>
        <v>0</v>
      </c>
      <c r="BG190" s="146">
        <f>IF(N190="zákl. přenesená",J190,0)</f>
        <v>0</v>
      </c>
      <c r="BH190" s="146">
        <f>IF(N190="sníž. přenesená",J190,0)</f>
        <v>0</v>
      </c>
      <c r="BI190" s="146">
        <f>IF(N190="nulová",J190,0)</f>
        <v>0</v>
      </c>
      <c r="BJ190" s="18" t="s">
        <v>90</v>
      </c>
      <c r="BK190" s="146">
        <f>ROUND(I190*H190,2)</f>
        <v>0</v>
      </c>
      <c r="BL190" s="18" t="s">
        <v>364</v>
      </c>
      <c r="BM190" s="145" t="s">
        <v>7553</v>
      </c>
    </row>
    <row r="191" spans="2:65" s="1" customFormat="1" ht="11.25">
      <c r="B191" s="33"/>
      <c r="D191" s="147" t="s">
        <v>366</v>
      </c>
      <c r="F191" s="148" t="s">
        <v>7554</v>
      </c>
      <c r="I191" s="149"/>
      <c r="L191" s="33"/>
      <c r="M191" s="150"/>
      <c r="T191" s="54"/>
      <c r="AT191" s="18" t="s">
        <v>366</v>
      </c>
      <c r="AU191" s="18" t="s">
        <v>90</v>
      </c>
    </row>
    <row r="192" spans="2:65" s="11" customFormat="1" ht="25.9" customHeight="1">
      <c r="B192" s="122"/>
      <c r="D192" s="123" t="s">
        <v>76</v>
      </c>
      <c r="E192" s="124" t="s">
        <v>1407</v>
      </c>
      <c r="F192" s="124" t="s">
        <v>1408</v>
      </c>
      <c r="I192" s="125"/>
      <c r="J192" s="126">
        <f>BK192</f>
        <v>0</v>
      </c>
      <c r="L192" s="122"/>
      <c r="M192" s="127"/>
      <c r="P192" s="128">
        <f>P193+P238+P380+P397</f>
        <v>0</v>
      </c>
      <c r="R192" s="128">
        <f>R193+R238+R380+R397</f>
        <v>4.216432805356999</v>
      </c>
      <c r="T192" s="129">
        <f>T193+T238+T380+T397</f>
        <v>0</v>
      </c>
      <c r="AR192" s="123" t="s">
        <v>90</v>
      </c>
      <c r="AT192" s="130" t="s">
        <v>76</v>
      </c>
      <c r="AU192" s="130" t="s">
        <v>77</v>
      </c>
      <c r="AY192" s="123" t="s">
        <v>358</v>
      </c>
      <c r="BK192" s="131">
        <f>BK193+BK238+BK380+BK397</f>
        <v>0</v>
      </c>
    </row>
    <row r="193" spans="2:65" s="11" customFormat="1" ht="22.9" customHeight="1">
      <c r="B193" s="122"/>
      <c r="D193" s="123" t="s">
        <v>76</v>
      </c>
      <c r="E193" s="132" t="s">
        <v>1501</v>
      </c>
      <c r="F193" s="132" t="s">
        <v>1502</v>
      </c>
      <c r="I193" s="125"/>
      <c r="J193" s="133">
        <f>BK193</f>
        <v>0</v>
      </c>
      <c r="L193" s="122"/>
      <c r="M193" s="127"/>
      <c r="P193" s="128">
        <f>SUM(P194:P237)</f>
        <v>0</v>
      </c>
      <c r="R193" s="128">
        <f>SUM(R194:R237)</f>
        <v>0.16124148000000002</v>
      </c>
      <c r="T193" s="129">
        <f>SUM(T194:T237)</f>
        <v>0</v>
      </c>
      <c r="AR193" s="123" t="s">
        <v>90</v>
      </c>
      <c r="AT193" s="130" t="s">
        <v>76</v>
      </c>
      <c r="AU193" s="130" t="s">
        <v>84</v>
      </c>
      <c r="AY193" s="123" t="s">
        <v>358</v>
      </c>
      <c r="BK193" s="131">
        <f>SUM(BK194:BK237)</f>
        <v>0</v>
      </c>
    </row>
    <row r="194" spans="2:65" s="1" customFormat="1" ht="37.9" customHeight="1">
      <c r="B194" s="33"/>
      <c r="C194" s="134" t="s">
        <v>7</v>
      </c>
      <c r="D194" s="134" t="s">
        <v>360</v>
      </c>
      <c r="E194" s="135" t="s">
        <v>1585</v>
      </c>
      <c r="F194" s="136" t="s">
        <v>1586</v>
      </c>
      <c r="G194" s="137" t="s">
        <v>235</v>
      </c>
      <c r="H194" s="138">
        <v>18.3</v>
      </c>
      <c r="I194" s="139"/>
      <c r="J194" s="140">
        <f>ROUND(I194*H194,2)</f>
        <v>0</v>
      </c>
      <c r="K194" s="136" t="s">
        <v>363</v>
      </c>
      <c r="L194" s="33"/>
      <c r="M194" s="141" t="s">
        <v>19</v>
      </c>
      <c r="N194" s="142" t="s">
        <v>49</v>
      </c>
      <c r="P194" s="143">
        <f>O194*H194</f>
        <v>0</v>
      </c>
      <c r="Q194" s="143">
        <v>6.0479999999999996E-4</v>
      </c>
      <c r="R194" s="143">
        <f>Q194*H194</f>
        <v>1.1067839999999999E-2</v>
      </c>
      <c r="S194" s="143">
        <v>0</v>
      </c>
      <c r="T194" s="144">
        <f>S194*H194</f>
        <v>0</v>
      </c>
      <c r="AR194" s="145" t="s">
        <v>454</v>
      </c>
      <c r="AT194" s="145" t="s">
        <v>360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454</v>
      </c>
      <c r="BM194" s="145" t="s">
        <v>7555</v>
      </c>
    </row>
    <row r="195" spans="2:65" s="1" customFormat="1" ht="11.25">
      <c r="B195" s="33"/>
      <c r="D195" s="147" t="s">
        <v>366</v>
      </c>
      <c r="F195" s="148" t="s">
        <v>1588</v>
      </c>
      <c r="I195" s="149"/>
      <c r="L195" s="33"/>
      <c r="M195" s="150"/>
      <c r="T195" s="54"/>
      <c r="AT195" s="18" t="s">
        <v>366</v>
      </c>
      <c r="AU195" s="18" t="s">
        <v>90</v>
      </c>
    </row>
    <row r="196" spans="2:65" s="12" customFormat="1" ht="11.25">
      <c r="B196" s="151"/>
      <c r="D196" s="152" t="s">
        <v>368</v>
      </c>
      <c r="E196" s="153" t="s">
        <v>19</v>
      </c>
      <c r="F196" s="154" t="s">
        <v>7540</v>
      </c>
      <c r="H196" s="153" t="s">
        <v>19</v>
      </c>
      <c r="I196" s="155"/>
      <c r="L196" s="151"/>
      <c r="M196" s="156"/>
      <c r="T196" s="157"/>
      <c r="AT196" s="153" t="s">
        <v>368</v>
      </c>
      <c r="AU196" s="153" t="s">
        <v>90</v>
      </c>
      <c r="AV196" s="12" t="s">
        <v>84</v>
      </c>
      <c r="AW196" s="12" t="s">
        <v>36</v>
      </c>
      <c r="AX196" s="12" t="s">
        <v>77</v>
      </c>
      <c r="AY196" s="153" t="s">
        <v>358</v>
      </c>
    </row>
    <row r="197" spans="2:65" s="12" customFormat="1" ht="11.25">
      <c r="B197" s="151"/>
      <c r="D197" s="152" t="s">
        <v>368</v>
      </c>
      <c r="E197" s="153" t="s">
        <v>19</v>
      </c>
      <c r="F197" s="154" t="s">
        <v>7556</v>
      </c>
      <c r="H197" s="153" t="s">
        <v>19</v>
      </c>
      <c r="I197" s="155"/>
      <c r="L197" s="151"/>
      <c r="M197" s="156"/>
      <c r="T197" s="157"/>
      <c r="AT197" s="153" t="s">
        <v>368</v>
      </c>
      <c r="AU197" s="153" t="s">
        <v>90</v>
      </c>
      <c r="AV197" s="12" t="s">
        <v>84</v>
      </c>
      <c r="AW197" s="12" t="s">
        <v>36</v>
      </c>
      <c r="AX197" s="12" t="s">
        <v>77</v>
      </c>
      <c r="AY197" s="153" t="s">
        <v>358</v>
      </c>
    </row>
    <row r="198" spans="2:65" s="12" customFormat="1" ht="11.25">
      <c r="B198" s="151"/>
      <c r="D198" s="152" t="s">
        <v>368</v>
      </c>
      <c r="E198" s="153" t="s">
        <v>19</v>
      </c>
      <c r="F198" s="154" t="s">
        <v>1589</v>
      </c>
      <c r="H198" s="153" t="s">
        <v>19</v>
      </c>
      <c r="I198" s="155"/>
      <c r="L198" s="151"/>
      <c r="M198" s="156"/>
      <c r="T198" s="157"/>
      <c r="AT198" s="153" t="s">
        <v>368</v>
      </c>
      <c r="AU198" s="153" t="s">
        <v>90</v>
      </c>
      <c r="AV198" s="12" t="s">
        <v>84</v>
      </c>
      <c r="AW198" s="12" t="s">
        <v>36</v>
      </c>
      <c r="AX198" s="12" t="s">
        <v>77</v>
      </c>
      <c r="AY198" s="153" t="s">
        <v>358</v>
      </c>
    </row>
    <row r="199" spans="2:65" s="13" customFormat="1" ht="11.25">
      <c r="B199" s="158"/>
      <c r="D199" s="152" t="s">
        <v>368</v>
      </c>
      <c r="E199" s="159" t="s">
        <v>19</v>
      </c>
      <c r="F199" s="160" t="s">
        <v>7557</v>
      </c>
      <c r="H199" s="161">
        <v>18.3</v>
      </c>
      <c r="I199" s="162"/>
      <c r="L199" s="158"/>
      <c r="M199" s="163"/>
      <c r="T199" s="164"/>
      <c r="AT199" s="159" t="s">
        <v>368</v>
      </c>
      <c r="AU199" s="159" t="s">
        <v>90</v>
      </c>
      <c r="AV199" s="13" t="s">
        <v>90</v>
      </c>
      <c r="AW199" s="13" t="s">
        <v>36</v>
      </c>
      <c r="AX199" s="13" t="s">
        <v>77</v>
      </c>
      <c r="AY199" s="159" t="s">
        <v>358</v>
      </c>
    </row>
    <row r="200" spans="2:65" s="14" customFormat="1" ht="11.25">
      <c r="B200" s="165"/>
      <c r="D200" s="152" t="s">
        <v>368</v>
      </c>
      <c r="E200" s="166" t="s">
        <v>19</v>
      </c>
      <c r="F200" s="167" t="s">
        <v>371</v>
      </c>
      <c r="H200" s="168">
        <v>18.3</v>
      </c>
      <c r="I200" s="169"/>
      <c r="L200" s="165"/>
      <c r="M200" s="170"/>
      <c r="T200" s="171"/>
      <c r="AT200" s="166" t="s">
        <v>368</v>
      </c>
      <c r="AU200" s="166" t="s">
        <v>90</v>
      </c>
      <c r="AV200" s="14" t="s">
        <v>364</v>
      </c>
      <c r="AW200" s="14" t="s">
        <v>36</v>
      </c>
      <c r="AX200" s="14" t="s">
        <v>84</v>
      </c>
      <c r="AY200" s="166" t="s">
        <v>358</v>
      </c>
    </row>
    <row r="201" spans="2:65" s="1" customFormat="1" ht="33" customHeight="1">
      <c r="B201" s="33"/>
      <c r="C201" s="134" t="s">
        <v>496</v>
      </c>
      <c r="D201" s="134" t="s">
        <v>360</v>
      </c>
      <c r="E201" s="135" t="s">
        <v>7558</v>
      </c>
      <c r="F201" s="136" t="s">
        <v>7559</v>
      </c>
      <c r="G201" s="137" t="s">
        <v>235</v>
      </c>
      <c r="H201" s="138">
        <v>6</v>
      </c>
      <c r="I201" s="139"/>
      <c r="J201" s="140">
        <f>ROUND(I201*H201,2)</f>
        <v>0</v>
      </c>
      <c r="K201" s="136" t="s">
        <v>363</v>
      </c>
      <c r="L201" s="33"/>
      <c r="M201" s="141" t="s">
        <v>19</v>
      </c>
      <c r="N201" s="142" t="s">
        <v>49</v>
      </c>
      <c r="P201" s="143">
        <f>O201*H201</f>
        <v>0</v>
      </c>
      <c r="Q201" s="143">
        <v>8.964E-4</v>
      </c>
      <c r="R201" s="143">
        <f>Q201*H201</f>
        <v>5.3784000000000002E-3</v>
      </c>
      <c r="S201" s="143">
        <v>0</v>
      </c>
      <c r="T201" s="144">
        <f>S201*H201</f>
        <v>0</v>
      </c>
      <c r="AR201" s="145" t="s">
        <v>454</v>
      </c>
      <c r="AT201" s="145" t="s">
        <v>360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454</v>
      </c>
      <c r="BM201" s="145" t="s">
        <v>7560</v>
      </c>
    </row>
    <row r="202" spans="2:65" s="1" customFormat="1" ht="11.25">
      <c r="B202" s="33"/>
      <c r="D202" s="147" t="s">
        <v>366</v>
      </c>
      <c r="F202" s="148" t="s">
        <v>7561</v>
      </c>
      <c r="I202" s="149"/>
      <c r="L202" s="33"/>
      <c r="M202" s="150"/>
      <c r="T202" s="54"/>
      <c r="AT202" s="18" t="s">
        <v>366</v>
      </c>
      <c r="AU202" s="18" t="s">
        <v>90</v>
      </c>
    </row>
    <row r="203" spans="2:65" s="12" customFormat="1" ht="11.25">
      <c r="B203" s="151"/>
      <c r="D203" s="152" t="s">
        <v>368</v>
      </c>
      <c r="E203" s="153" t="s">
        <v>19</v>
      </c>
      <c r="F203" s="154" t="s">
        <v>7540</v>
      </c>
      <c r="H203" s="153" t="s">
        <v>19</v>
      </c>
      <c r="I203" s="155"/>
      <c r="L203" s="151"/>
      <c r="M203" s="156"/>
      <c r="T203" s="157"/>
      <c r="AT203" s="153" t="s">
        <v>368</v>
      </c>
      <c r="AU203" s="153" t="s">
        <v>90</v>
      </c>
      <c r="AV203" s="12" t="s">
        <v>84</v>
      </c>
      <c r="AW203" s="12" t="s">
        <v>36</v>
      </c>
      <c r="AX203" s="12" t="s">
        <v>77</v>
      </c>
      <c r="AY203" s="153" t="s">
        <v>358</v>
      </c>
    </row>
    <row r="204" spans="2:65" s="12" customFormat="1" ht="11.25">
      <c r="B204" s="151"/>
      <c r="D204" s="152" t="s">
        <v>368</v>
      </c>
      <c r="E204" s="153" t="s">
        <v>19</v>
      </c>
      <c r="F204" s="154" t="s">
        <v>7556</v>
      </c>
      <c r="H204" s="153" t="s">
        <v>19</v>
      </c>
      <c r="I204" s="155"/>
      <c r="L204" s="151"/>
      <c r="M204" s="156"/>
      <c r="T204" s="157"/>
      <c r="AT204" s="153" t="s">
        <v>368</v>
      </c>
      <c r="AU204" s="153" t="s">
        <v>90</v>
      </c>
      <c r="AV204" s="12" t="s">
        <v>84</v>
      </c>
      <c r="AW204" s="12" t="s">
        <v>36</v>
      </c>
      <c r="AX204" s="12" t="s">
        <v>77</v>
      </c>
      <c r="AY204" s="153" t="s">
        <v>358</v>
      </c>
    </row>
    <row r="205" spans="2:65" s="12" customFormat="1" ht="11.25">
      <c r="B205" s="151"/>
      <c r="D205" s="152" t="s">
        <v>368</v>
      </c>
      <c r="E205" s="153" t="s">
        <v>19</v>
      </c>
      <c r="F205" s="154" t="s">
        <v>1589</v>
      </c>
      <c r="H205" s="153" t="s">
        <v>19</v>
      </c>
      <c r="I205" s="155"/>
      <c r="L205" s="151"/>
      <c r="M205" s="156"/>
      <c r="T205" s="157"/>
      <c r="AT205" s="153" t="s">
        <v>368</v>
      </c>
      <c r="AU205" s="153" t="s">
        <v>90</v>
      </c>
      <c r="AV205" s="12" t="s">
        <v>84</v>
      </c>
      <c r="AW205" s="12" t="s">
        <v>36</v>
      </c>
      <c r="AX205" s="12" t="s">
        <v>77</v>
      </c>
      <c r="AY205" s="153" t="s">
        <v>358</v>
      </c>
    </row>
    <row r="206" spans="2:65" s="13" customFormat="1" ht="11.25">
      <c r="B206" s="158"/>
      <c r="D206" s="152" t="s">
        <v>368</v>
      </c>
      <c r="E206" s="159" t="s">
        <v>19</v>
      </c>
      <c r="F206" s="160" t="s">
        <v>7562</v>
      </c>
      <c r="H206" s="161">
        <v>6</v>
      </c>
      <c r="I206" s="162"/>
      <c r="L206" s="158"/>
      <c r="M206" s="163"/>
      <c r="T206" s="164"/>
      <c r="AT206" s="159" t="s">
        <v>368</v>
      </c>
      <c r="AU206" s="159" t="s">
        <v>90</v>
      </c>
      <c r="AV206" s="13" t="s">
        <v>90</v>
      </c>
      <c r="AW206" s="13" t="s">
        <v>36</v>
      </c>
      <c r="AX206" s="13" t="s">
        <v>77</v>
      </c>
      <c r="AY206" s="159" t="s">
        <v>358</v>
      </c>
    </row>
    <row r="207" spans="2:65" s="14" customFormat="1" ht="11.25">
      <c r="B207" s="165"/>
      <c r="D207" s="152" t="s">
        <v>368</v>
      </c>
      <c r="E207" s="166" t="s">
        <v>19</v>
      </c>
      <c r="F207" s="167" t="s">
        <v>371</v>
      </c>
      <c r="H207" s="168">
        <v>6</v>
      </c>
      <c r="I207" s="169"/>
      <c r="L207" s="165"/>
      <c r="M207" s="170"/>
      <c r="T207" s="171"/>
      <c r="AT207" s="166" t="s">
        <v>368</v>
      </c>
      <c r="AU207" s="166" t="s">
        <v>90</v>
      </c>
      <c r="AV207" s="14" t="s">
        <v>364</v>
      </c>
      <c r="AW207" s="14" t="s">
        <v>36</v>
      </c>
      <c r="AX207" s="14" t="s">
        <v>84</v>
      </c>
      <c r="AY207" s="166" t="s">
        <v>358</v>
      </c>
    </row>
    <row r="208" spans="2:65" s="1" customFormat="1" ht="33" customHeight="1">
      <c r="B208" s="33"/>
      <c r="C208" s="134" t="s">
        <v>501</v>
      </c>
      <c r="D208" s="134" t="s">
        <v>360</v>
      </c>
      <c r="E208" s="135" t="s">
        <v>7563</v>
      </c>
      <c r="F208" s="136" t="s">
        <v>7564</v>
      </c>
      <c r="G208" s="137" t="s">
        <v>235</v>
      </c>
      <c r="H208" s="138">
        <v>18.3</v>
      </c>
      <c r="I208" s="139"/>
      <c r="J208" s="140">
        <f>ROUND(I208*H208,2)</f>
        <v>0</v>
      </c>
      <c r="K208" s="136" t="s">
        <v>363</v>
      </c>
      <c r="L208" s="33"/>
      <c r="M208" s="141" t="s">
        <v>19</v>
      </c>
      <c r="N208" s="142" t="s">
        <v>49</v>
      </c>
      <c r="P208" s="143">
        <f>O208*H208</f>
        <v>0</v>
      </c>
      <c r="Q208" s="143">
        <v>1.1988000000000001E-3</v>
      </c>
      <c r="R208" s="143">
        <f>Q208*H208</f>
        <v>2.1938040000000002E-2</v>
      </c>
      <c r="S208" s="143">
        <v>0</v>
      </c>
      <c r="T208" s="144">
        <f>S208*H208</f>
        <v>0</v>
      </c>
      <c r="AR208" s="145" t="s">
        <v>454</v>
      </c>
      <c r="AT208" s="145" t="s">
        <v>360</v>
      </c>
      <c r="AU208" s="145" t="s">
        <v>90</v>
      </c>
      <c r="AY208" s="18" t="s">
        <v>358</v>
      </c>
      <c r="BE208" s="146">
        <f>IF(N208="základní",J208,0)</f>
        <v>0</v>
      </c>
      <c r="BF208" s="146">
        <f>IF(N208="snížená",J208,0)</f>
        <v>0</v>
      </c>
      <c r="BG208" s="146">
        <f>IF(N208="zákl. přenesená",J208,0)</f>
        <v>0</v>
      </c>
      <c r="BH208" s="146">
        <f>IF(N208="sníž. přenesená",J208,0)</f>
        <v>0</v>
      </c>
      <c r="BI208" s="146">
        <f>IF(N208="nulová",J208,0)</f>
        <v>0</v>
      </c>
      <c r="BJ208" s="18" t="s">
        <v>90</v>
      </c>
      <c r="BK208" s="146">
        <f>ROUND(I208*H208,2)</f>
        <v>0</v>
      </c>
      <c r="BL208" s="18" t="s">
        <v>454</v>
      </c>
      <c r="BM208" s="145" t="s">
        <v>7565</v>
      </c>
    </row>
    <row r="209" spans="2:65" s="1" customFormat="1" ht="11.25">
      <c r="B209" s="33"/>
      <c r="D209" s="147" t="s">
        <v>366</v>
      </c>
      <c r="F209" s="148" t="s">
        <v>7566</v>
      </c>
      <c r="I209" s="149"/>
      <c r="L209" s="33"/>
      <c r="M209" s="150"/>
      <c r="T209" s="54"/>
      <c r="AT209" s="18" t="s">
        <v>366</v>
      </c>
      <c r="AU209" s="18" t="s">
        <v>90</v>
      </c>
    </row>
    <row r="210" spans="2:65" s="12" customFormat="1" ht="11.25">
      <c r="B210" s="151"/>
      <c r="D210" s="152" t="s">
        <v>368</v>
      </c>
      <c r="E210" s="153" t="s">
        <v>19</v>
      </c>
      <c r="F210" s="154" t="s">
        <v>7540</v>
      </c>
      <c r="H210" s="153" t="s">
        <v>19</v>
      </c>
      <c r="I210" s="155"/>
      <c r="L210" s="151"/>
      <c r="M210" s="156"/>
      <c r="T210" s="157"/>
      <c r="AT210" s="153" t="s">
        <v>368</v>
      </c>
      <c r="AU210" s="153" t="s">
        <v>90</v>
      </c>
      <c r="AV210" s="12" t="s">
        <v>84</v>
      </c>
      <c r="AW210" s="12" t="s">
        <v>36</v>
      </c>
      <c r="AX210" s="12" t="s">
        <v>77</v>
      </c>
      <c r="AY210" s="153" t="s">
        <v>358</v>
      </c>
    </row>
    <row r="211" spans="2:65" s="12" customFormat="1" ht="11.25">
      <c r="B211" s="151"/>
      <c r="D211" s="152" t="s">
        <v>368</v>
      </c>
      <c r="E211" s="153" t="s">
        <v>19</v>
      </c>
      <c r="F211" s="154" t="s">
        <v>7556</v>
      </c>
      <c r="H211" s="153" t="s">
        <v>19</v>
      </c>
      <c r="I211" s="155"/>
      <c r="L211" s="151"/>
      <c r="M211" s="156"/>
      <c r="T211" s="157"/>
      <c r="AT211" s="153" t="s">
        <v>368</v>
      </c>
      <c r="AU211" s="153" t="s">
        <v>90</v>
      </c>
      <c r="AV211" s="12" t="s">
        <v>84</v>
      </c>
      <c r="AW211" s="12" t="s">
        <v>36</v>
      </c>
      <c r="AX211" s="12" t="s">
        <v>77</v>
      </c>
      <c r="AY211" s="153" t="s">
        <v>358</v>
      </c>
    </row>
    <row r="212" spans="2:65" s="12" customFormat="1" ht="11.25">
      <c r="B212" s="151"/>
      <c r="D212" s="152" t="s">
        <v>368</v>
      </c>
      <c r="E212" s="153" t="s">
        <v>19</v>
      </c>
      <c r="F212" s="154" t="s">
        <v>1589</v>
      </c>
      <c r="H212" s="153" t="s">
        <v>19</v>
      </c>
      <c r="I212" s="155"/>
      <c r="L212" s="151"/>
      <c r="M212" s="156"/>
      <c r="T212" s="157"/>
      <c r="AT212" s="153" t="s">
        <v>368</v>
      </c>
      <c r="AU212" s="153" t="s">
        <v>90</v>
      </c>
      <c r="AV212" s="12" t="s">
        <v>84</v>
      </c>
      <c r="AW212" s="12" t="s">
        <v>36</v>
      </c>
      <c r="AX212" s="12" t="s">
        <v>77</v>
      </c>
      <c r="AY212" s="153" t="s">
        <v>358</v>
      </c>
    </row>
    <row r="213" spans="2:65" s="13" customFormat="1" ht="11.25">
      <c r="B213" s="158"/>
      <c r="D213" s="152" t="s">
        <v>368</v>
      </c>
      <c r="E213" s="159" t="s">
        <v>19</v>
      </c>
      <c r="F213" s="160" t="s">
        <v>7567</v>
      </c>
      <c r="H213" s="161">
        <v>18.3</v>
      </c>
      <c r="I213" s="162"/>
      <c r="L213" s="158"/>
      <c r="M213" s="163"/>
      <c r="T213" s="164"/>
      <c r="AT213" s="159" t="s">
        <v>368</v>
      </c>
      <c r="AU213" s="159" t="s">
        <v>90</v>
      </c>
      <c r="AV213" s="13" t="s">
        <v>90</v>
      </c>
      <c r="AW213" s="13" t="s">
        <v>36</v>
      </c>
      <c r="AX213" s="13" t="s">
        <v>77</v>
      </c>
      <c r="AY213" s="159" t="s">
        <v>358</v>
      </c>
    </row>
    <row r="214" spans="2:65" s="14" customFormat="1" ht="11.25">
      <c r="B214" s="165"/>
      <c r="D214" s="152" t="s">
        <v>368</v>
      </c>
      <c r="E214" s="166" t="s">
        <v>19</v>
      </c>
      <c r="F214" s="167" t="s">
        <v>371</v>
      </c>
      <c r="H214" s="168">
        <v>18.3</v>
      </c>
      <c r="I214" s="169"/>
      <c r="L214" s="165"/>
      <c r="M214" s="170"/>
      <c r="T214" s="171"/>
      <c r="AT214" s="166" t="s">
        <v>368</v>
      </c>
      <c r="AU214" s="166" t="s">
        <v>90</v>
      </c>
      <c r="AV214" s="14" t="s">
        <v>364</v>
      </c>
      <c r="AW214" s="14" t="s">
        <v>36</v>
      </c>
      <c r="AX214" s="14" t="s">
        <v>84</v>
      </c>
      <c r="AY214" s="166" t="s">
        <v>358</v>
      </c>
    </row>
    <row r="215" spans="2:65" s="1" customFormat="1" ht="62.65" customHeight="1">
      <c r="B215" s="33"/>
      <c r="C215" s="134" t="s">
        <v>210</v>
      </c>
      <c r="D215" s="134" t="s">
        <v>360</v>
      </c>
      <c r="E215" s="135" t="s">
        <v>7568</v>
      </c>
      <c r="F215" s="136" t="s">
        <v>7569</v>
      </c>
      <c r="G215" s="137" t="s">
        <v>195</v>
      </c>
      <c r="H215" s="138">
        <v>36</v>
      </c>
      <c r="I215" s="139"/>
      <c r="J215" s="140">
        <f>ROUND(I215*H215,2)</f>
        <v>0</v>
      </c>
      <c r="K215" s="136" t="s">
        <v>19</v>
      </c>
      <c r="L215" s="33"/>
      <c r="M215" s="141" t="s">
        <v>19</v>
      </c>
      <c r="N215" s="142" t="s">
        <v>49</v>
      </c>
      <c r="P215" s="143">
        <f>O215*H215</f>
        <v>0</v>
      </c>
      <c r="Q215" s="143">
        <v>1.4999999999999999E-4</v>
      </c>
      <c r="R215" s="143">
        <f>Q215*H215</f>
        <v>5.3999999999999994E-3</v>
      </c>
      <c r="S215" s="143">
        <v>0</v>
      </c>
      <c r="T215" s="144">
        <f>S215*H215</f>
        <v>0</v>
      </c>
      <c r="AR215" s="145" t="s">
        <v>454</v>
      </c>
      <c r="AT215" s="145" t="s">
        <v>360</v>
      </c>
      <c r="AU215" s="145" t="s">
        <v>90</v>
      </c>
      <c r="AY215" s="18" t="s">
        <v>358</v>
      </c>
      <c r="BE215" s="146">
        <f>IF(N215="základní",J215,0)</f>
        <v>0</v>
      </c>
      <c r="BF215" s="146">
        <f>IF(N215="snížená",J215,0)</f>
        <v>0</v>
      </c>
      <c r="BG215" s="146">
        <f>IF(N215="zákl. přenesená",J215,0)</f>
        <v>0</v>
      </c>
      <c r="BH215" s="146">
        <f>IF(N215="sníž. přenesená",J215,0)</f>
        <v>0</v>
      </c>
      <c r="BI215" s="146">
        <f>IF(N215="nulová",J215,0)</f>
        <v>0</v>
      </c>
      <c r="BJ215" s="18" t="s">
        <v>90</v>
      </c>
      <c r="BK215" s="146">
        <f>ROUND(I215*H215,2)</f>
        <v>0</v>
      </c>
      <c r="BL215" s="18" t="s">
        <v>454</v>
      </c>
      <c r="BM215" s="145" t="s">
        <v>7570</v>
      </c>
    </row>
    <row r="216" spans="2:65" s="13" customFormat="1" ht="11.25">
      <c r="B216" s="158"/>
      <c r="D216" s="152" t="s">
        <v>368</v>
      </c>
      <c r="E216" s="159" t="s">
        <v>19</v>
      </c>
      <c r="F216" s="160" t="s">
        <v>7484</v>
      </c>
      <c r="H216" s="161">
        <v>36</v>
      </c>
      <c r="I216" s="162"/>
      <c r="L216" s="158"/>
      <c r="M216" s="163"/>
      <c r="T216" s="164"/>
      <c r="AT216" s="159" t="s">
        <v>368</v>
      </c>
      <c r="AU216" s="159" t="s">
        <v>90</v>
      </c>
      <c r="AV216" s="13" t="s">
        <v>90</v>
      </c>
      <c r="AW216" s="13" t="s">
        <v>36</v>
      </c>
      <c r="AX216" s="13" t="s">
        <v>77</v>
      </c>
      <c r="AY216" s="159" t="s">
        <v>358</v>
      </c>
    </row>
    <row r="217" spans="2:65" s="14" customFormat="1" ht="11.25">
      <c r="B217" s="165"/>
      <c r="D217" s="152" t="s">
        <v>368</v>
      </c>
      <c r="E217" s="166" t="s">
        <v>19</v>
      </c>
      <c r="F217" s="167" t="s">
        <v>371</v>
      </c>
      <c r="H217" s="168">
        <v>36</v>
      </c>
      <c r="I217" s="169"/>
      <c r="L217" s="165"/>
      <c r="M217" s="170"/>
      <c r="T217" s="171"/>
      <c r="AT217" s="166" t="s">
        <v>368</v>
      </c>
      <c r="AU217" s="166" t="s">
        <v>90</v>
      </c>
      <c r="AV217" s="14" t="s">
        <v>364</v>
      </c>
      <c r="AW217" s="14" t="s">
        <v>36</v>
      </c>
      <c r="AX217" s="14" t="s">
        <v>84</v>
      </c>
      <c r="AY217" s="166" t="s">
        <v>358</v>
      </c>
    </row>
    <row r="218" spans="2:65" s="1" customFormat="1" ht="24.2" customHeight="1">
      <c r="B218" s="33"/>
      <c r="C218" s="179" t="s">
        <v>515</v>
      </c>
      <c r="D218" s="179" t="s">
        <v>440</v>
      </c>
      <c r="E218" s="180" t="s">
        <v>7571</v>
      </c>
      <c r="F218" s="181" t="s">
        <v>7572</v>
      </c>
      <c r="G218" s="182" t="s">
        <v>195</v>
      </c>
      <c r="H218" s="183">
        <v>41.957999999999998</v>
      </c>
      <c r="I218" s="184"/>
      <c r="J218" s="185">
        <f>ROUND(I218*H218,2)</f>
        <v>0</v>
      </c>
      <c r="K218" s="181" t="s">
        <v>363</v>
      </c>
      <c r="L218" s="186"/>
      <c r="M218" s="187" t="s">
        <v>19</v>
      </c>
      <c r="N218" s="188" t="s">
        <v>49</v>
      </c>
      <c r="P218" s="143">
        <f>O218*H218</f>
        <v>0</v>
      </c>
      <c r="Q218" s="143">
        <v>1.9E-3</v>
      </c>
      <c r="R218" s="143">
        <f>Q218*H218</f>
        <v>7.9720199999999991E-2</v>
      </c>
      <c r="S218" s="143">
        <v>0</v>
      </c>
      <c r="T218" s="144">
        <f>S218*H218</f>
        <v>0</v>
      </c>
      <c r="AR218" s="145" t="s">
        <v>558</v>
      </c>
      <c r="AT218" s="145" t="s">
        <v>440</v>
      </c>
      <c r="AU218" s="145" t="s">
        <v>90</v>
      </c>
      <c r="AY218" s="18" t="s">
        <v>358</v>
      </c>
      <c r="BE218" s="146">
        <f>IF(N218="základní",J218,0)</f>
        <v>0</v>
      </c>
      <c r="BF218" s="146">
        <f>IF(N218="snížená",J218,0)</f>
        <v>0</v>
      </c>
      <c r="BG218" s="146">
        <f>IF(N218="zákl. přenesená",J218,0)</f>
        <v>0</v>
      </c>
      <c r="BH218" s="146">
        <f>IF(N218="sníž. přenesená",J218,0)</f>
        <v>0</v>
      </c>
      <c r="BI218" s="146">
        <f>IF(N218="nulová",J218,0)</f>
        <v>0</v>
      </c>
      <c r="BJ218" s="18" t="s">
        <v>90</v>
      </c>
      <c r="BK218" s="146">
        <f>ROUND(I218*H218,2)</f>
        <v>0</v>
      </c>
      <c r="BL218" s="18" t="s">
        <v>454</v>
      </c>
      <c r="BM218" s="145" t="s">
        <v>7573</v>
      </c>
    </row>
    <row r="219" spans="2:65" s="13" customFormat="1" ht="11.25">
      <c r="B219" s="158"/>
      <c r="D219" s="152" t="s">
        <v>368</v>
      </c>
      <c r="E219" s="159" t="s">
        <v>19</v>
      </c>
      <c r="F219" s="160" t="s">
        <v>7484</v>
      </c>
      <c r="H219" s="161">
        <v>36</v>
      </c>
      <c r="I219" s="162"/>
      <c r="L219" s="158"/>
      <c r="M219" s="163"/>
      <c r="T219" s="164"/>
      <c r="AT219" s="159" t="s">
        <v>368</v>
      </c>
      <c r="AU219" s="159" t="s">
        <v>90</v>
      </c>
      <c r="AV219" s="13" t="s">
        <v>90</v>
      </c>
      <c r="AW219" s="13" t="s">
        <v>36</v>
      </c>
      <c r="AX219" s="13" t="s">
        <v>77</v>
      </c>
      <c r="AY219" s="159" t="s">
        <v>358</v>
      </c>
    </row>
    <row r="220" spans="2:65" s="14" customFormat="1" ht="11.25">
      <c r="B220" s="165"/>
      <c r="D220" s="152" t="s">
        <v>368</v>
      </c>
      <c r="E220" s="166" t="s">
        <v>19</v>
      </c>
      <c r="F220" s="167" t="s">
        <v>371</v>
      </c>
      <c r="H220" s="168">
        <v>36</v>
      </c>
      <c r="I220" s="169"/>
      <c r="L220" s="165"/>
      <c r="M220" s="170"/>
      <c r="T220" s="171"/>
      <c r="AT220" s="166" t="s">
        <v>368</v>
      </c>
      <c r="AU220" s="166" t="s">
        <v>90</v>
      </c>
      <c r="AV220" s="14" t="s">
        <v>364</v>
      </c>
      <c r="AW220" s="14" t="s">
        <v>36</v>
      </c>
      <c r="AX220" s="14" t="s">
        <v>84</v>
      </c>
      <c r="AY220" s="166" t="s">
        <v>358</v>
      </c>
    </row>
    <row r="221" spans="2:65" s="13" customFormat="1" ht="11.25">
      <c r="B221" s="158"/>
      <c r="D221" s="152" t="s">
        <v>368</v>
      </c>
      <c r="F221" s="160" t="s">
        <v>7574</v>
      </c>
      <c r="H221" s="161">
        <v>41.957999999999998</v>
      </c>
      <c r="I221" s="162"/>
      <c r="L221" s="158"/>
      <c r="M221" s="163"/>
      <c r="T221" s="164"/>
      <c r="AT221" s="159" t="s">
        <v>368</v>
      </c>
      <c r="AU221" s="159" t="s">
        <v>90</v>
      </c>
      <c r="AV221" s="13" t="s">
        <v>90</v>
      </c>
      <c r="AW221" s="13" t="s">
        <v>4</v>
      </c>
      <c r="AX221" s="13" t="s">
        <v>84</v>
      </c>
      <c r="AY221" s="159" t="s">
        <v>358</v>
      </c>
    </row>
    <row r="222" spans="2:65" s="1" customFormat="1" ht="33" customHeight="1">
      <c r="B222" s="33"/>
      <c r="C222" s="134" t="s">
        <v>521</v>
      </c>
      <c r="D222" s="134" t="s">
        <v>360</v>
      </c>
      <c r="E222" s="135" t="s">
        <v>1620</v>
      </c>
      <c r="F222" s="136" t="s">
        <v>1621</v>
      </c>
      <c r="G222" s="137" t="s">
        <v>195</v>
      </c>
      <c r="H222" s="138">
        <v>45</v>
      </c>
      <c r="I222" s="139"/>
      <c r="J222" s="140">
        <f>ROUND(I222*H222,2)</f>
        <v>0</v>
      </c>
      <c r="K222" s="136" t="s">
        <v>363</v>
      </c>
      <c r="L222" s="33"/>
      <c r="M222" s="141" t="s">
        <v>19</v>
      </c>
      <c r="N222" s="142" t="s">
        <v>49</v>
      </c>
      <c r="P222" s="143">
        <f>O222*H222</f>
        <v>0</v>
      </c>
      <c r="Q222" s="143">
        <v>0</v>
      </c>
      <c r="R222" s="143">
        <f>Q222*H222</f>
        <v>0</v>
      </c>
      <c r="S222" s="143">
        <v>0</v>
      </c>
      <c r="T222" s="144">
        <f>S222*H222</f>
        <v>0</v>
      </c>
      <c r="AR222" s="145" t="s">
        <v>454</v>
      </c>
      <c r="AT222" s="145" t="s">
        <v>360</v>
      </c>
      <c r="AU222" s="145" t="s">
        <v>90</v>
      </c>
      <c r="AY222" s="18" t="s">
        <v>358</v>
      </c>
      <c r="BE222" s="146">
        <f>IF(N222="základní",J222,0)</f>
        <v>0</v>
      </c>
      <c r="BF222" s="146">
        <f>IF(N222="snížená",J222,0)</f>
        <v>0</v>
      </c>
      <c r="BG222" s="146">
        <f>IF(N222="zákl. přenesená",J222,0)</f>
        <v>0</v>
      </c>
      <c r="BH222" s="146">
        <f>IF(N222="sníž. přenesená",J222,0)</f>
        <v>0</v>
      </c>
      <c r="BI222" s="146">
        <f>IF(N222="nulová",J222,0)</f>
        <v>0</v>
      </c>
      <c r="BJ222" s="18" t="s">
        <v>90</v>
      </c>
      <c r="BK222" s="146">
        <f>ROUND(I222*H222,2)</f>
        <v>0</v>
      </c>
      <c r="BL222" s="18" t="s">
        <v>454</v>
      </c>
      <c r="BM222" s="145" t="s">
        <v>7575</v>
      </c>
    </row>
    <row r="223" spans="2:65" s="1" customFormat="1" ht="11.25">
      <c r="B223" s="33"/>
      <c r="D223" s="147" t="s">
        <v>366</v>
      </c>
      <c r="F223" s="148" t="s">
        <v>1623</v>
      </c>
      <c r="I223" s="149"/>
      <c r="L223" s="33"/>
      <c r="M223" s="150"/>
      <c r="T223" s="54"/>
      <c r="AT223" s="18" t="s">
        <v>366</v>
      </c>
      <c r="AU223" s="18" t="s">
        <v>90</v>
      </c>
    </row>
    <row r="224" spans="2:65" s="13" customFormat="1" ht="11.25">
      <c r="B224" s="158"/>
      <c r="D224" s="152" t="s">
        <v>368</v>
      </c>
      <c r="E224" s="159" t="s">
        <v>19</v>
      </c>
      <c r="F224" s="160" t="s">
        <v>7576</v>
      </c>
      <c r="H224" s="161">
        <v>45</v>
      </c>
      <c r="I224" s="162"/>
      <c r="L224" s="158"/>
      <c r="M224" s="163"/>
      <c r="T224" s="164"/>
      <c r="AT224" s="159" t="s">
        <v>368</v>
      </c>
      <c r="AU224" s="159" t="s">
        <v>90</v>
      </c>
      <c r="AV224" s="13" t="s">
        <v>90</v>
      </c>
      <c r="AW224" s="13" t="s">
        <v>36</v>
      </c>
      <c r="AX224" s="13" t="s">
        <v>77</v>
      </c>
      <c r="AY224" s="159" t="s">
        <v>358</v>
      </c>
    </row>
    <row r="225" spans="2:65" s="14" customFormat="1" ht="11.25">
      <c r="B225" s="165"/>
      <c r="D225" s="152" t="s">
        <v>368</v>
      </c>
      <c r="E225" s="166" t="s">
        <v>19</v>
      </c>
      <c r="F225" s="167" t="s">
        <v>371</v>
      </c>
      <c r="H225" s="168">
        <v>45</v>
      </c>
      <c r="I225" s="169"/>
      <c r="L225" s="165"/>
      <c r="M225" s="170"/>
      <c r="T225" s="171"/>
      <c r="AT225" s="166" t="s">
        <v>368</v>
      </c>
      <c r="AU225" s="166" t="s">
        <v>90</v>
      </c>
      <c r="AV225" s="14" t="s">
        <v>364</v>
      </c>
      <c r="AW225" s="14" t="s">
        <v>36</v>
      </c>
      <c r="AX225" s="14" t="s">
        <v>84</v>
      </c>
      <c r="AY225" s="166" t="s">
        <v>358</v>
      </c>
    </row>
    <row r="226" spans="2:65" s="1" customFormat="1" ht="24.2" customHeight="1">
      <c r="B226" s="33"/>
      <c r="C226" s="179" t="s">
        <v>528</v>
      </c>
      <c r="D226" s="179" t="s">
        <v>440</v>
      </c>
      <c r="E226" s="180" t="s">
        <v>7577</v>
      </c>
      <c r="F226" s="181" t="s">
        <v>7578</v>
      </c>
      <c r="G226" s="182" t="s">
        <v>195</v>
      </c>
      <c r="H226" s="183">
        <v>51.975000000000001</v>
      </c>
      <c r="I226" s="184"/>
      <c r="J226" s="185">
        <f>ROUND(I226*H226,2)</f>
        <v>0</v>
      </c>
      <c r="K226" s="181" t="s">
        <v>19</v>
      </c>
      <c r="L226" s="186"/>
      <c r="M226" s="187" t="s">
        <v>19</v>
      </c>
      <c r="N226" s="188" t="s">
        <v>49</v>
      </c>
      <c r="P226" s="143">
        <f>O226*H226</f>
        <v>0</v>
      </c>
      <c r="Q226" s="143">
        <v>2.9999999999999997E-4</v>
      </c>
      <c r="R226" s="143">
        <f>Q226*H226</f>
        <v>1.5592499999999999E-2</v>
      </c>
      <c r="S226" s="143">
        <v>0</v>
      </c>
      <c r="T226" s="144">
        <f>S226*H226</f>
        <v>0</v>
      </c>
      <c r="AR226" s="145" t="s">
        <v>558</v>
      </c>
      <c r="AT226" s="145" t="s">
        <v>440</v>
      </c>
      <c r="AU226" s="145" t="s">
        <v>90</v>
      </c>
      <c r="AY226" s="18" t="s">
        <v>358</v>
      </c>
      <c r="BE226" s="146">
        <f>IF(N226="základní",J226,0)</f>
        <v>0</v>
      </c>
      <c r="BF226" s="146">
        <f>IF(N226="snížená",J226,0)</f>
        <v>0</v>
      </c>
      <c r="BG226" s="146">
        <f>IF(N226="zákl. přenesená",J226,0)</f>
        <v>0</v>
      </c>
      <c r="BH226" s="146">
        <f>IF(N226="sníž. přenesená",J226,0)</f>
        <v>0</v>
      </c>
      <c r="BI226" s="146">
        <f>IF(N226="nulová",J226,0)</f>
        <v>0</v>
      </c>
      <c r="BJ226" s="18" t="s">
        <v>90</v>
      </c>
      <c r="BK226" s="146">
        <f>ROUND(I226*H226,2)</f>
        <v>0</v>
      </c>
      <c r="BL226" s="18" t="s">
        <v>454</v>
      </c>
      <c r="BM226" s="145" t="s">
        <v>7579</v>
      </c>
    </row>
    <row r="227" spans="2:65" s="13" customFormat="1" ht="11.25">
      <c r="B227" s="158"/>
      <c r="D227" s="152" t="s">
        <v>368</v>
      </c>
      <c r="F227" s="160" t="s">
        <v>7580</v>
      </c>
      <c r="H227" s="161">
        <v>51.975000000000001</v>
      </c>
      <c r="I227" s="162"/>
      <c r="L227" s="158"/>
      <c r="M227" s="163"/>
      <c r="T227" s="164"/>
      <c r="AT227" s="159" t="s">
        <v>368</v>
      </c>
      <c r="AU227" s="159" t="s">
        <v>90</v>
      </c>
      <c r="AV227" s="13" t="s">
        <v>90</v>
      </c>
      <c r="AW227" s="13" t="s">
        <v>4</v>
      </c>
      <c r="AX227" s="13" t="s">
        <v>84</v>
      </c>
      <c r="AY227" s="159" t="s">
        <v>358</v>
      </c>
    </row>
    <row r="228" spans="2:65" s="1" customFormat="1" ht="49.15" customHeight="1">
      <c r="B228" s="33"/>
      <c r="C228" s="134" t="s">
        <v>535</v>
      </c>
      <c r="D228" s="134" t="s">
        <v>360</v>
      </c>
      <c r="E228" s="135" t="s">
        <v>7581</v>
      </c>
      <c r="F228" s="136" t="s">
        <v>7582</v>
      </c>
      <c r="G228" s="137" t="s">
        <v>195</v>
      </c>
      <c r="H228" s="138">
        <v>9</v>
      </c>
      <c r="I228" s="139"/>
      <c r="J228" s="140">
        <f>ROUND(I228*H228,2)</f>
        <v>0</v>
      </c>
      <c r="K228" s="136" t="s">
        <v>363</v>
      </c>
      <c r="L228" s="33"/>
      <c r="M228" s="141" t="s">
        <v>19</v>
      </c>
      <c r="N228" s="142" t="s">
        <v>49</v>
      </c>
      <c r="P228" s="143">
        <f>O228*H228</f>
        <v>0</v>
      </c>
      <c r="Q228" s="143">
        <v>1.805E-4</v>
      </c>
      <c r="R228" s="143">
        <f>Q228*H228</f>
        <v>1.6245000000000001E-3</v>
      </c>
      <c r="S228" s="143">
        <v>0</v>
      </c>
      <c r="T228" s="144">
        <f>S228*H228</f>
        <v>0</v>
      </c>
      <c r="AR228" s="145" t="s">
        <v>454</v>
      </c>
      <c r="AT228" s="145" t="s">
        <v>360</v>
      </c>
      <c r="AU228" s="145" t="s">
        <v>90</v>
      </c>
      <c r="AY228" s="18" t="s">
        <v>358</v>
      </c>
      <c r="BE228" s="146">
        <f>IF(N228="základní",J228,0)</f>
        <v>0</v>
      </c>
      <c r="BF228" s="146">
        <f>IF(N228="snížená",J228,0)</f>
        <v>0</v>
      </c>
      <c r="BG228" s="146">
        <f>IF(N228="zákl. přenesená",J228,0)</f>
        <v>0</v>
      </c>
      <c r="BH228" s="146">
        <f>IF(N228="sníž. přenesená",J228,0)</f>
        <v>0</v>
      </c>
      <c r="BI228" s="146">
        <f>IF(N228="nulová",J228,0)</f>
        <v>0</v>
      </c>
      <c r="BJ228" s="18" t="s">
        <v>90</v>
      </c>
      <c r="BK228" s="146">
        <f>ROUND(I228*H228,2)</f>
        <v>0</v>
      </c>
      <c r="BL228" s="18" t="s">
        <v>454</v>
      </c>
      <c r="BM228" s="145" t="s">
        <v>7583</v>
      </c>
    </row>
    <row r="229" spans="2:65" s="1" customFormat="1" ht="11.25">
      <c r="B229" s="33"/>
      <c r="D229" s="147" t="s">
        <v>366</v>
      </c>
      <c r="F229" s="148" t="s">
        <v>7584</v>
      </c>
      <c r="I229" s="149"/>
      <c r="L229" s="33"/>
      <c r="M229" s="150"/>
      <c r="T229" s="54"/>
      <c r="AT229" s="18" t="s">
        <v>366</v>
      </c>
      <c r="AU229" s="18" t="s">
        <v>90</v>
      </c>
    </row>
    <row r="230" spans="2:65" s="13" customFormat="1" ht="11.25">
      <c r="B230" s="158"/>
      <c r="D230" s="152" t="s">
        <v>368</v>
      </c>
      <c r="E230" s="159" t="s">
        <v>19</v>
      </c>
      <c r="F230" s="160" t="s">
        <v>7585</v>
      </c>
      <c r="H230" s="161">
        <v>9</v>
      </c>
      <c r="I230" s="162"/>
      <c r="L230" s="158"/>
      <c r="M230" s="163"/>
      <c r="T230" s="164"/>
      <c r="AT230" s="159" t="s">
        <v>368</v>
      </c>
      <c r="AU230" s="159" t="s">
        <v>90</v>
      </c>
      <c r="AV230" s="13" t="s">
        <v>90</v>
      </c>
      <c r="AW230" s="13" t="s">
        <v>36</v>
      </c>
      <c r="AX230" s="13" t="s">
        <v>77</v>
      </c>
      <c r="AY230" s="159" t="s">
        <v>358</v>
      </c>
    </row>
    <row r="231" spans="2:65" s="14" customFormat="1" ht="11.25">
      <c r="B231" s="165"/>
      <c r="D231" s="152" t="s">
        <v>368</v>
      </c>
      <c r="E231" s="166" t="s">
        <v>19</v>
      </c>
      <c r="F231" s="167" t="s">
        <v>371</v>
      </c>
      <c r="H231" s="168">
        <v>9</v>
      </c>
      <c r="I231" s="169"/>
      <c r="L231" s="165"/>
      <c r="M231" s="170"/>
      <c r="T231" s="171"/>
      <c r="AT231" s="166" t="s">
        <v>368</v>
      </c>
      <c r="AU231" s="166" t="s">
        <v>90</v>
      </c>
      <c r="AV231" s="14" t="s">
        <v>364</v>
      </c>
      <c r="AW231" s="14" t="s">
        <v>36</v>
      </c>
      <c r="AX231" s="14" t="s">
        <v>84</v>
      </c>
      <c r="AY231" s="166" t="s">
        <v>358</v>
      </c>
    </row>
    <row r="232" spans="2:65" s="1" customFormat="1" ht="24.2" customHeight="1">
      <c r="B232" s="33"/>
      <c r="C232" s="179" t="s">
        <v>540</v>
      </c>
      <c r="D232" s="179" t="s">
        <v>440</v>
      </c>
      <c r="E232" s="180" t="s">
        <v>7571</v>
      </c>
      <c r="F232" s="181" t="s">
        <v>7572</v>
      </c>
      <c r="G232" s="182" t="s">
        <v>195</v>
      </c>
      <c r="H232" s="183">
        <v>10.8</v>
      </c>
      <c r="I232" s="184"/>
      <c r="J232" s="185">
        <f>ROUND(I232*H232,2)</f>
        <v>0</v>
      </c>
      <c r="K232" s="181" t="s">
        <v>363</v>
      </c>
      <c r="L232" s="186"/>
      <c r="M232" s="187" t="s">
        <v>19</v>
      </c>
      <c r="N232" s="188" t="s">
        <v>49</v>
      </c>
      <c r="P232" s="143">
        <f>O232*H232</f>
        <v>0</v>
      </c>
      <c r="Q232" s="143">
        <v>1.9E-3</v>
      </c>
      <c r="R232" s="143">
        <f>Q232*H232</f>
        <v>2.052E-2</v>
      </c>
      <c r="S232" s="143">
        <v>0</v>
      </c>
      <c r="T232" s="144">
        <f>S232*H232</f>
        <v>0</v>
      </c>
      <c r="AR232" s="145" t="s">
        <v>558</v>
      </c>
      <c r="AT232" s="145" t="s">
        <v>440</v>
      </c>
      <c r="AU232" s="145" t="s">
        <v>90</v>
      </c>
      <c r="AY232" s="18" t="s">
        <v>358</v>
      </c>
      <c r="BE232" s="146">
        <f>IF(N232="základní",J232,0)</f>
        <v>0</v>
      </c>
      <c r="BF232" s="146">
        <f>IF(N232="snížená",J232,0)</f>
        <v>0</v>
      </c>
      <c r="BG232" s="146">
        <f>IF(N232="zákl. přenesená",J232,0)</f>
        <v>0</v>
      </c>
      <c r="BH232" s="146">
        <f>IF(N232="sníž. přenesená",J232,0)</f>
        <v>0</v>
      </c>
      <c r="BI232" s="146">
        <f>IF(N232="nulová",J232,0)</f>
        <v>0</v>
      </c>
      <c r="BJ232" s="18" t="s">
        <v>90</v>
      </c>
      <c r="BK232" s="146">
        <f>ROUND(I232*H232,2)</f>
        <v>0</v>
      </c>
      <c r="BL232" s="18" t="s">
        <v>454</v>
      </c>
      <c r="BM232" s="145" t="s">
        <v>7586</v>
      </c>
    </row>
    <row r="233" spans="2:65" s="13" customFormat="1" ht="11.25">
      <c r="B233" s="158"/>
      <c r="D233" s="152" t="s">
        <v>368</v>
      </c>
      <c r="E233" s="159" t="s">
        <v>19</v>
      </c>
      <c r="F233" s="160" t="s">
        <v>411</v>
      </c>
      <c r="H233" s="161">
        <v>9</v>
      </c>
      <c r="I233" s="162"/>
      <c r="L233" s="158"/>
      <c r="M233" s="163"/>
      <c r="T233" s="164"/>
      <c r="AT233" s="159" t="s">
        <v>368</v>
      </c>
      <c r="AU233" s="159" t="s">
        <v>90</v>
      </c>
      <c r="AV233" s="13" t="s">
        <v>90</v>
      </c>
      <c r="AW233" s="13" t="s">
        <v>36</v>
      </c>
      <c r="AX233" s="13" t="s">
        <v>77</v>
      </c>
      <c r="AY233" s="159" t="s">
        <v>358</v>
      </c>
    </row>
    <row r="234" spans="2:65" s="14" customFormat="1" ht="11.25">
      <c r="B234" s="165"/>
      <c r="D234" s="152" t="s">
        <v>368</v>
      </c>
      <c r="E234" s="166" t="s">
        <v>19</v>
      </c>
      <c r="F234" s="167" t="s">
        <v>371</v>
      </c>
      <c r="H234" s="168">
        <v>9</v>
      </c>
      <c r="I234" s="169"/>
      <c r="L234" s="165"/>
      <c r="M234" s="170"/>
      <c r="T234" s="171"/>
      <c r="AT234" s="166" t="s">
        <v>368</v>
      </c>
      <c r="AU234" s="166" t="s">
        <v>90</v>
      </c>
      <c r="AV234" s="14" t="s">
        <v>364</v>
      </c>
      <c r="AW234" s="14" t="s">
        <v>36</v>
      </c>
      <c r="AX234" s="14" t="s">
        <v>84</v>
      </c>
      <c r="AY234" s="166" t="s">
        <v>358</v>
      </c>
    </row>
    <row r="235" spans="2:65" s="13" customFormat="1" ht="11.25">
      <c r="B235" s="158"/>
      <c r="D235" s="152" t="s">
        <v>368</v>
      </c>
      <c r="F235" s="160" t="s">
        <v>3305</v>
      </c>
      <c r="H235" s="161">
        <v>10.8</v>
      </c>
      <c r="I235" s="162"/>
      <c r="L235" s="158"/>
      <c r="M235" s="163"/>
      <c r="T235" s="164"/>
      <c r="AT235" s="159" t="s">
        <v>368</v>
      </c>
      <c r="AU235" s="159" t="s">
        <v>90</v>
      </c>
      <c r="AV235" s="13" t="s">
        <v>90</v>
      </c>
      <c r="AW235" s="13" t="s">
        <v>4</v>
      </c>
      <c r="AX235" s="13" t="s">
        <v>84</v>
      </c>
      <c r="AY235" s="159" t="s">
        <v>358</v>
      </c>
    </row>
    <row r="236" spans="2:65" s="1" customFormat="1" ht="44.25" customHeight="1">
      <c r="B236" s="33"/>
      <c r="C236" s="134" t="s">
        <v>546</v>
      </c>
      <c r="D236" s="134" t="s">
        <v>360</v>
      </c>
      <c r="E236" s="135" t="s">
        <v>7587</v>
      </c>
      <c r="F236" s="136" t="s">
        <v>7588</v>
      </c>
      <c r="G236" s="137" t="s">
        <v>1498</v>
      </c>
      <c r="H236" s="189"/>
      <c r="I236" s="139"/>
      <c r="J236" s="140">
        <f>ROUND(I236*H236,2)</f>
        <v>0</v>
      </c>
      <c r="K236" s="136" t="s">
        <v>363</v>
      </c>
      <c r="L236" s="33"/>
      <c r="M236" s="141" t="s">
        <v>19</v>
      </c>
      <c r="N236" s="142" t="s">
        <v>49</v>
      </c>
      <c r="P236" s="143">
        <f>O236*H236</f>
        <v>0</v>
      </c>
      <c r="Q236" s="143">
        <v>0</v>
      </c>
      <c r="R236" s="143">
        <f>Q236*H236</f>
        <v>0</v>
      </c>
      <c r="S236" s="143">
        <v>0</v>
      </c>
      <c r="T236" s="144">
        <f>S236*H236</f>
        <v>0</v>
      </c>
      <c r="AR236" s="145" t="s">
        <v>454</v>
      </c>
      <c r="AT236" s="145" t="s">
        <v>360</v>
      </c>
      <c r="AU236" s="145" t="s">
        <v>90</v>
      </c>
      <c r="AY236" s="18" t="s">
        <v>358</v>
      </c>
      <c r="BE236" s="146">
        <f>IF(N236="základní",J236,0)</f>
        <v>0</v>
      </c>
      <c r="BF236" s="146">
        <f>IF(N236="snížená",J236,0)</f>
        <v>0</v>
      </c>
      <c r="BG236" s="146">
        <f>IF(N236="zákl. přenesená",J236,0)</f>
        <v>0</v>
      </c>
      <c r="BH236" s="146">
        <f>IF(N236="sníž. přenesená",J236,0)</f>
        <v>0</v>
      </c>
      <c r="BI236" s="146">
        <f>IF(N236="nulová",J236,0)</f>
        <v>0</v>
      </c>
      <c r="BJ236" s="18" t="s">
        <v>90</v>
      </c>
      <c r="BK236" s="146">
        <f>ROUND(I236*H236,2)</f>
        <v>0</v>
      </c>
      <c r="BL236" s="18" t="s">
        <v>454</v>
      </c>
      <c r="BM236" s="145" t="s">
        <v>7589</v>
      </c>
    </row>
    <row r="237" spans="2:65" s="1" customFormat="1" ht="11.25">
      <c r="B237" s="33"/>
      <c r="D237" s="147" t="s">
        <v>366</v>
      </c>
      <c r="F237" s="148" t="s">
        <v>7590</v>
      </c>
      <c r="I237" s="149"/>
      <c r="L237" s="33"/>
      <c r="M237" s="150"/>
      <c r="T237" s="54"/>
      <c r="AT237" s="18" t="s">
        <v>366</v>
      </c>
      <c r="AU237" s="18" t="s">
        <v>90</v>
      </c>
    </row>
    <row r="238" spans="2:65" s="11" customFormat="1" ht="22.9" customHeight="1">
      <c r="B238" s="122"/>
      <c r="D238" s="123" t="s">
        <v>76</v>
      </c>
      <c r="E238" s="132" t="s">
        <v>1899</v>
      </c>
      <c r="F238" s="132" t="s">
        <v>1900</v>
      </c>
      <c r="I238" s="125"/>
      <c r="J238" s="133">
        <f>BK238</f>
        <v>0</v>
      </c>
      <c r="L238" s="122"/>
      <c r="M238" s="127"/>
      <c r="P238" s="128">
        <f>SUM(P239:P379)</f>
        <v>0</v>
      </c>
      <c r="R238" s="128">
        <f>SUM(R239:R379)</f>
        <v>3.9392933431249992</v>
      </c>
      <c r="T238" s="129">
        <f>SUM(T239:T379)</f>
        <v>0</v>
      </c>
      <c r="AR238" s="123" t="s">
        <v>90</v>
      </c>
      <c r="AT238" s="130" t="s">
        <v>76</v>
      </c>
      <c r="AU238" s="130" t="s">
        <v>84</v>
      </c>
      <c r="AY238" s="123" t="s">
        <v>358</v>
      </c>
      <c r="BK238" s="131">
        <f>SUM(BK239:BK379)</f>
        <v>0</v>
      </c>
    </row>
    <row r="239" spans="2:65" s="1" customFormat="1" ht="37.9" customHeight="1">
      <c r="B239" s="33"/>
      <c r="C239" s="134" t="s">
        <v>552</v>
      </c>
      <c r="D239" s="134" t="s">
        <v>360</v>
      </c>
      <c r="E239" s="135" t="s">
        <v>6082</v>
      </c>
      <c r="F239" s="136" t="s">
        <v>6083</v>
      </c>
      <c r="G239" s="137" t="s">
        <v>209</v>
      </c>
      <c r="H239" s="138">
        <v>3.8860000000000001</v>
      </c>
      <c r="I239" s="139"/>
      <c r="J239" s="140">
        <f>ROUND(I239*H239,2)</f>
        <v>0</v>
      </c>
      <c r="K239" s="136" t="s">
        <v>363</v>
      </c>
      <c r="L239" s="33"/>
      <c r="M239" s="141" t="s">
        <v>19</v>
      </c>
      <c r="N239" s="142" t="s">
        <v>49</v>
      </c>
      <c r="P239" s="143">
        <f>O239*H239</f>
        <v>0</v>
      </c>
      <c r="Q239" s="143">
        <v>1.89E-3</v>
      </c>
      <c r="R239" s="143">
        <f>Q239*H239</f>
        <v>7.3445400000000001E-3</v>
      </c>
      <c r="S239" s="143">
        <v>0</v>
      </c>
      <c r="T239" s="144">
        <f>S239*H239</f>
        <v>0</v>
      </c>
      <c r="AR239" s="145" t="s">
        <v>454</v>
      </c>
      <c r="AT239" s="145" t="s">
        <v>360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454</v>
      </c>
      <c r="BM239" s="145" t="s">
        <v>7591</v>
      </c>
    </row>
    <row r="240" spans="2:65" s="1" customFormat="1" ht="11.25">
      <c r="B240" s="33"/>
      <c r="D240" s="147" t="s">
        <v>366</v>
      </c>
      <c r="F240" s="148" t="s">
        <v>6085</v>
      </c>
      <c r="I240" s="149"/>
      <c r="L240" s="33"/>
      <c r="M240" s="150"/>
      <c r="T240" s="54"/>
      <c r="AT240" s="18" t="s">
        <v>366</v>
      </c>
      <c r="AU240" s="18" t="s">
        <v>90</v>
      </c>
    </row>
    <row r="241" spans="2:65" s="12" customFormat="1" ht="11.25">
      <c r="B241" s="151"/>
      <c r="D241" s="152" t="s">
        <v>368</v>
      </c>
      <c r="E241" s="153" t="s">
        <v>19</v>
      </c>
      <c r="F241" s="154" t="s">
        <v>7540</v>
      </c>
      <c r="H241" s="153" t="s">
        <v>19</v>
      </c>
      <c r="I241" s="155"/>
      <c r="L241" s="151"/>
      <c r="M241" s="156"/>
      <c r="T241" s="157"/>
      <c r="AT241" s="153" t="s">
        <v>368</v>
      </c>
      <c r="AU241" s="153" t="s">
        <v>90</v>
      </c>
      <c r="AV241" s="12" t="s">
        <v>84</v>
      </c>
      <c r="AW241" s="12" t="s">
        <v>36</v>
      </c>
      <c r="AX241" s="12" t="s">
        <v>77</v>
      </c>
      <c r="AY241" s="153" t="s">
        <v>358</v>
      </c>
    </row>
    <row r="242" spans="2:65" s="12" customFormat="1" ht="11.25">
      <c r="B242" s="151"/>
      <c r="D242" s="152" t="s">
        <v>368</v>
      </c>
      <c r="E242" s="153" t="s">
        <v>19</v>
      </c>
      <c r="F242" s="154" t="s">
        <v>7541</v>
      </c>
      <c r="H242" s="153" t="s">
        <v>19</v>
      </c>
      <c r="I242" s="155"/>
      <c r="L242" s="151"/>
      <c r="M242" s="156"/>
      <c r="T242" s="157"/>
      <c r="AT242" s="153" t="s">
        <v>368</v>
      </c>
      <c r="AU242" s="153" t="s">
        <v>90</v>
      </c>
      <c r="AV242" s="12" t="s">
        <v>84</v>
      </c>
      <c r="AW242" s="12" t="s">
        <v>36</v>
      </c>
      <c r="AX242" s="12" t="s">
        <v>77</v>
      </c>
      <c r="AY242" s="153" t="s">
        <v>358</v>
      </c>
    </row>
    <row r="243" spans="2:65" s="12" customFormat="1" ht="11.25">
      <c r="B243" s="151"/>
      <c r="D243" s="152" t="s">
        <v>368</v>
      </c>
      <c r="E243" s="153" t="s">
        <v>19</v>
      </c>
      <c r="F243" s="154" t="s">
        <v>7542</v>
      </c>
      <c r="H243" s="153" t="s">
        <v>19</v>
      </c>
      <c r="I243" s="155"/>
      <c r="L243" s="151"/>
      <c r="M243" s="156"/>
      <c r="T243" s="157"/>
      <c r="AT243" s="153" t="s">
        <v>368</v>
      </c>
      <c r="AU243" s="153" t="s">
        <v>90</v>
      </c>
      <c r="AV243" s="12" t="s">
        <v>84</v>
      </c>
      <c r="AW243" s="12" t="s">
        <v>36</v>
      </c>
      <c r="AX243" s="12" t="s">
        <v>77</v>
      </c>
      <c r="AY243" s="153" t="s">
        <v>358</v>
      </c>
    </row>
    <row r="244" spans="2:65" s="12" customFormat="1" ht="11.25">
      <c r="B244" s="151"/>
      <c r="D244" s="152" t="s">
        <v>368</v>
      </c>
      <c r="E244" s="153" t="s">
        <v>19</v>
      </c>
      <c r="F244" s="154" t="s">
        <v>7592</v>
      </c>
      <c r="H244" s="153" t="s">
        <v>19</v>
      </c>
      <c r="I244" s="155"/>
      <c r="L244" s="151"/>
      <c r="M244" s="156"/>
      <c r="T244" s="157"/>
      <c r="AT244" s="153" t="s">
        <v>368</v>
      </c>
      <c r="AU244" s="153" t="s">
        <v>90</v>
      </c>
      <c r="AV244" s="12" t="s">
        <v>84</v>
      </c>
      <c r="AW244" s="12" t="s">
        <v>36</v>
      </c>
      <c r="AX244" s="12" t="s">
        <v>77</v>
      </c>
      <c r="AY244" s="153" t="s">
        <v>358</v>
      </c>
    </row>
    <row r="245" spans="2:65" s="13" customFormat="1" ht="11.25">
      <c r="B245" s="158"/>
      <c r="D245" s="152" t="s">
        <v>368</v>
      </c>
      <c r="E245" s="159" t="s">
        <v>19</v>
      </c>
      <c r="F245" s="160" t="s">
        <v>7593</v>
      </c>
      <c r="H245" s="161">
        <v>0.113</v>
      </c>
      <c r="I245" s="162"/>
      <c r="L245" s="158"/>
      <c r="M245" s="163"/>
      <c r="T245" s="164"/>
      <c r="AT245" s="159" t="s">
        <v>368</v>
      </c>
      <c r="AU245" s="159" t="s">
        <v>90</v>
      </c>
      <c r="AV245" s="13" t="s">
        <v>90</v>
      </c>
      <c r="AW245" s="13" t="s">
        <v>36</v>
      </c>
      <c r="AX245" s="13" t="s">
        <v>77</v>
      </c>
      <c r="AY245" s="159" t="s">
        <v>358</v>
      </c>
    </row>
    <row r="246" spans="2:65" s="13" customFormat="1" ht="11.25">
      <c r="B246" s="158"/>
      <c r="D246" s="152" t="s">
        <v>368</v>
      </c>
      <c r="E246" s="159" t="s">
        <v>19</v>
      </c>
      <c r="F246" s="160" t="s">
        <v>7594</v>
      </c>
      <c r="H246" s="161">
        <v>0.97599999999999998</v>
      </c>
      <c r="I246" s="162"/>
      <c r="L246" s="158"/>
      <c r="M246" s="163"/>
      <c r="T246" s="164"/>
      <c r="AT246" s="159" t="s">
        <v>368</v>
      </c>
      <c r="AU246" s="159" t="s">
        <v>90</v>
      </c>
      <c r="AV246" s="13" t="s">
        <v>90</v>
      </c>
      <c r="AW246" s="13" t="s">
        <v>36</v>
      </c>
      <c r="AX246" s="13" t="s">
        <v>77</v>
      </c>
      <c r="AY246" s="159" t="s">
        <v>358</v>
      </c>
    </row>
    <row r="247" spans="2:65" s="13" customFormat="1" ht="11.25">
      <c r="B247" s="158"/>
      <c r="D247" s="152" t="s">
        <v>368</v>
      </c>
      <c r="E247" s="159" t="s">
        <v>19</v>
      </c>
      <c r="F247" s="160" t="s">
        <v>7595</v>
      </c>
      <c r="H247" s="161">
        <v>1.175</v>
      </c>
      <c r="I247" s="162"/>
      <c r="L247" s="158"/>
      <c r="M247" s="163"/>
      <c r="T247" s="164"/>
      <c r="AT247" s="159" t="s">
        <v>368</v>
      </c>
      <c r="AU247" s="159" t="s">
        <v>90</v>
      </c>
      <c r="AV247" s="13" t="s">
        <v>90</v>
      </c>
      <c r="AW247" s="13" t="s">
        <v>36</v>
      </c>
      <c r="AX247" s="13" t="s">
        <v>77</v>
      </c>
      <c r="AY247" s="159" t="s">
        <v>358</v>
      </c>
    </row>
    <row r="248" spans="2:65" s="13" customFormat="1" ht="11.25">
      <c r="B248" s="158"/>
      <c r="D248" s="152" t="s">
        <v>368</v>
      </c>
      <c r="E248" s="159" t="s">
        <v>19</v>
      </c>
      <c r="F248" s="160" t="s">
        <v>7596</v>
      </c>
      <c r="H248" s="161">
        <v>0.54100000000000004</v>
      </c>
      <c r="I248" s="162"/>
      <c r="L248" s="158"/>
      <c r="M248" s="163"/>
      <c r="T248" s="164"/>
      <c r="AT248" s="159" t="s">
        <v>368</v>
      </c>
      <c r="AU248" s="159" t="s">
        <v>90</v>
      </c>
      <c r="AV248" s="13" t="s">
        <v>90</v>
      </c>
      <c r="AW248" s="13" t="s">
        <v>36</v>
      </c>
      <c r="AX248" s="13" t="s">
        <v>77</v>
      </c>
      <c r="AY248" s="159" t="s">
        <v>358</v>
      </c>
    </row>
    <row r="249" spans="2:65" s="13" customFormat="1" ht="11.25">
      <c r="B249" s="158"/>
      <c r="D249" s="152" t="s">
        <v>368</v>
      </c>
      <c r="E249" s="159" t="s">
        <v>19</v>
      </c>
      <c r="F249" s="160" t="s">
        <v>7597</v>
      </c>
      <c r="H249" s="161">
        <v>0.13600000000000001</v>
      </c>
      <c r="I249" s="162"/>
      <c r="L249" s="158"/>
      <c r="M249" s="163"/>
      <c r="T249" s="164"/>
      <c r="AT249" s="159" t="s">
        <v>368</v>
      </c>
      <c r="AU249" s="159" t="s">
        <v>90</v>
      </c>
      <c r="AV249" s="13" t="s">
        <v>90</v>
      </c>
      <c r="AW249" s="13" t="s">
        <v>36</v>
      </c>
      <c r="AX249" s="13" t="s">
        <v>77</v>
      </c>
      <c r="AY249" s="159" t="s">
        <v>358</v>
      </c>
    </row>
    <row r="250" spans="2:65" s="13" customFormat="1" ht="11.25">
      <c r="B250" s="158"/>
      <c r="D250" s="152" t="s">
        <v>368</v>
      </c>
      <c r="E250" s="159" t="s">
        <v>19</v>
      </c>
      <c r="F250" s="160" t="s">
        <v>7598</v>
      </c>
      <c r="H250" s="161">
        <v>0.94499999999999995</v>
      </c>
      <c r="I250" s="162"/>
      <c r="L250" s="158"/>
      <c r="M250" s="163"/>
      <c r="T250" s="164"/>
      <c r="AT250" s="159" t="s">
        <v>368</v>
      </c>
      <c r="AU250" s="159" t="s">
        <v>90</v>
      </c>
      <c r="AV250" s="13" t="s">
        <v>90</v>
      </c>
      <c r="AW250" s="13" t="s">
        <v>36</v>
      </c>
      <c r="AX250" s="13" t="s">
        <v>77</v>
      </c>
      <c r="AY250" s="159" t="s">
        <v>358</v>
      </c>
    </row>
    <row r="251" spans="2:65" s="14" customFormat="1" ht="11.25">
      <c r="B251" s="165"/>
      <c r="D251" s="152" t="s">
        <v>368</v>
      </c>
      <c r="E251" s="166" t="s">
        <v>19</v>
      </c>
      <c r="F251" s="167" t="s">
        <v>371</v>
      </c>
      <c r="H251" s="168">
        <v>3.8860000000000001</v>
      </c>
      <c r="I251" s="169"/>
      <c r="L251" s="165"/>
      <c r="M251" s="170"/>
      <c r="T251" s="171"/>
      <c r="AT251" s="166" t="s">
        <v>368</v>
      </c>
      <c r="AU251" s="166" t="s">
        <v>90</v>
      </c>
      <c r="AV251" s="14" t="s">
        <v>364</v>
      </c>
      <c r="AW251" s="14" t="s">
        <v>36</v>
      </c>
      <c r="AX251" s="14" t="s">
        <v>84</v>
      </c>
      <c r="AY251" s="166" t="s">
        <v>358</v>
      </c>
    </row>
    <row r="252" spans="2:65" s="1" customFormat="1" ht="33" customHeight="1">
      <c r="B252" s="33"/>
      <c r="C252" s="134" t="s">
        <v>558</v>
      </c>
      <c r="D252" s="134" t="s">
        <v>360</v>
      </c>
      <c r="E252" s="135" t="s">
        <v>7599</v>
      </c>
      <c r="F252" s="136" t="s">
        <v>7600</v>
      </c>
      <c r="G252" s="137" t="s">
        <v>504</v>
      </c>
      <c r="H252" s="138">
        <v>8</v>
      </c>
      <c r="I252" s="139"/>
      <c r="J252" s="140">
        <f>ROUND(I252*H252,2)</f>
        <v>0</v>
      </c>
      <c r="K252" s="136" t="s">
        <v>363</v>
      </c>
      <c r="L252" s="33"/>
      <c r="M252" s="141" t="s">
        <v>19</v>
      </c>
      <c r="N252" s="142" t="s">
        <v>49</v>
      </c>
      <c r="P252" s="143">
        <f>O252*H252</f>
        <v>0</v>
      </c>
      <c r="Q252" s="143">
        <v>2.6700000000000001E-3</v>
      </c>
      <c r="R252" s="143">
        <f>Q252*H252</f>
        <v>2.1360000000000001E-2</v>
      </c>
      <c r="S252" s="143">
        <v>0</v>
      </c>
      <c r="T252" s="144">
        <f>S252*H252</f>
        <v>0</v>
      </c>
      <c r="AR252" s="145" t="s">
        <v>454</v>
      </c>
      <c r="AT252" s="145" t="s">
        <v>360</v>
      </c>
      <c r="AU252" s="145" t="s">
        <v>90</v>
      </c>
      <c r="AY252" s="18" t="s">
        <v>358</v>
      </c>
      <c r="BE252" s="146">
        <f>IF(N252="základní",J252,0)</f>
        <v>0</v>
      </c>
      <c r="BF252" s="146">
        <f>IF(N252="snížená",J252,0)</f>
        <v>0</v>
      </c>
      <c r="BG252" s="146">
        <f>IF(N252="zákl. přenesená",J252,0)</f>
        <v>0</v>
      </c>
      <c r="BH252" s="146">
        <f>IF(N252="sníž. přenesená",J252,0)</f>
        <v>0</v>
      </c>
      <c r="BI252" s="146">
        <f>IF(N252="nulová",J252,0)</f>
        <v>0</v>
      </c>
      <c r="BJ252" s="18" t="s">
        <v>90</v>
      </c>
      <c r="BK252" s="146">
        <f>ROUND(I252*H252,2)</f>
        <v>0</v>
      </c>
      <c r="BL252" s="18" t="s">
        <v>454</v>
      </c>
      <c r="BM252" s="145" t="s">
        <v>7601</v>
      </c>
    </row>
    <row r="253" spans="2:65" s="1" customFormat="1" ht="11.25">
      <c r="B253" s="33"/>
      <c r="D253" s="147" t="s">
        <v>366</v>
      </c>
      <c r="F253" s="148" t="s">
        <v>7602</v>
      </c>
      <c r="I253" s="149"/>
      <c r="L253" s="33"/>
      <c r="M253" s="150"/>
      <c r="T253" s="54"/>
      <c r="AT253" s="18" t="s">
        <v>366</v>
      </c>
      <c r="AU253" s="18" t="s">
        <v>90</v>
      </c>
    </row>
    <row r="254" spans="2:65" s="12" customFormat="1" ht="11.25">
      <c r="B254" s="151"/>
      <c r="D254" s="152" t="s">
        <v>368</v>
      </c>
      <c r="E254" s="153" t="s">
        <v>19</v>
      </c>
      <c r="F254" s="154" t="s">
        <v>7547</v>
      </c>
      <c r="H254" s="153" t="s">
        <v>19</v>
      </c>
      <c r="I254" s="155"/>
      <c r="L254" s="151"/>
      <c r="M254" s="156"/>
      <c r="T254" s="157"/>
      <c r="AT254" s="153" t="s">
        <v>368</v>
      </c>
      <c r="AU254" s="153" t="s">
        <v>90</v>
      </c>
      <c r="AV254" s="12" t="s">
        <v>84</v>
      </c>
      <c r="AW254" s="12" t="s">
        <v>36</v>
      </c>
      <c r="AX254" s="12" t="s">
        <v>77</v>
      </c>
      <c r="AY254" s="153" t="s">
        <v>358</v>
      </c>
    </row>
    <row r="255" spans="2:65" s="13" customFormat="1" ht="11.25">
      <c r="B255" s="158"/>
      <c r="D255" s="152" t="s">
        <v>368</v>
      </c>
      <c r="E255" s="159" t="s">
        <v>19</v>
      </c>
      <c r="F255" s="160" t="s">
        <v>7603</v>
      </c>
      <c r="H255" s="161">
        <v>8</v>
      </c>
      <c r="I255" s="162"/>
      <c r="L255" s="158"/>
      <c r="M255" s="163"/>
      <c r="T255" s="164"/>
      <c r="AT255" s="159" t="s">
        <v>368</v>
      </c>
      <c r="AU255" s="159" t="s">
        <v>90</v>
      </c>
      <c r="AV255" s="13" t="s">
        <v>90</v>
      </c>
      <c r="AW255" s="13" t="s">
        <v>36</v>
      </c>
      <c r="AX255" s="13" t="s">
        <v>77</v>
      </c>
      <c r="AY255" s="159" t="s">
        <v>358</v>
      </c>
    </row>
    <row r="256" spans="2:65" s="14" customFormat="1" ht="11.25">
      <c r="B256" s="165"/>
      <c r="D256" s="152" t="s">
        <v>368</v>
      </c>
      <c r="E256" s="166" t="s">
        <v>19</v>
      </c>
      <c r="F256" s="167" t="s">
        <v>371</v>
      </c>
      <c r="H256" s="168">
        <v>8</v>
      </c>
      <c r="I256" s="169"/>
      <c r="L256" s="165"/>
      <c r="M256" s="170"/>
      <c r="T256" s="171"/>
      <c r="AT256" s="166" t="s">
        <v>368</v>
      </c>
      <c r="AU256" s="166" t="s">
        <v>90</v>
      </c>
      <c r="AV256" s="14" t="s">
        <v>364</v>
      </c>
      <c r="AW256" s="14" t="s">
        <v>36</v>
      </c>
      <c r="AX256" s="14" t="s">
        <v>84</v>
      </c>
      <c r="AY256" s="166" t="s">
        <v>358</v>
      </c>
    </row>
    <row r="257" spans="2:65" s="1" customFormat="1" ht="33" customHeight="1">
      <c r="B257" s="33"/>
      <c r="C257" s="179" t="s">
        <v>564</v>
      </c>
      <c r="D257" s="179" t="s">
        <v>440</v>
      </c>
      <c r="E257" s="180" t="s">
        <v>7604</v>
      </c>
      <c r="F257" s="181" t="s">
        <v>7605</v>
      </c>
      <c r="G257" s="182" t="s">
        <v>504</v>
      </c>
      <c r="H257" s="183">
        <v>8</v>
      </c>
      <c r="I257" s="184"/>
      <c r="J257" s="185">
        <f>ROUND(I257*H257,2)</f>
        <v>0</v>
      </c>
      <c r="K257" s="181" t="s">
        <v>19</v>
      </c>
      <c r="L257" s="186"/>
      <c r="M257" s="187" t="s">
        <v>19</v>
      </c>
      <c r="N257" s="188" t="s">
        <v>49</v>
      </c>
      <c r="P257" s="143">
        <f>O257*H257</f>
        <v>0</v>
      </c>
      <c r="Q257" s="143">
        <v>1.16E-3</v>
      </c>
      <c r="R257" s="143">
        <f>Q257*H257</f>
        <v>9.2800000000000001E-3</v>
      </c>
      <c r="S257" s="143">
        <v>0</v>
      </c>
      <c r="T257" s="144">
        <f>S257*H257</f>
        <v>0</v>
      </c>
      <c r="AR257" s="145" t="s">
        <v>558</v>
      </c>
      <c r="AT257" s="145" t="s">
        <v>440</v>
      </c>
      <c r="AU257" s="145" t="s">
        <v>90</v>
      </c>
      <c r="AY257" s="18" t="s">
        <v>358</v>
      </c>
      <c r="BE257" s="146">
        <f>IF(N257="základní",J257,0)</f>
        <v>0</v>
      </c>
      <c r="BF257" s="146">
        <f>IF(N257="snížená",J257,0)</f>
        <v>0</v>
      </c>
      <c r="BG257" s="146">
        <f>IF(N257="zákl. přenesená",J257,0)</f>
        <v>0</v>
      </c>
      <c r="BH257" s="146">
        <f>IF(N257="sníž. přenesená",J257,0)</f>
        <v>0</v>
      </c>
      <c r="BI257" s="146">
        <f>IF(N257="nulová",J257,0)</f>
        <v>0</v>
      </c>
      <c r="BJ257" s="18" t="s">
        <v>90</v>
      </c>
      <c r="BK257" s="146">
        <f>ROUND(I257*H257,2)</f>
        <v>0</v>
      </c>
      <c r="BL257" s="18" t="s">
        <v>454</v>
      </c>
      <c r="BM257" s="145" t="s">
        <v>7606</v>
      </c>
    </row>
    <row r="258" spans="2:65" s="12" customFormat="1" ht="11.25">
      <c r="B258" s="151"/>
      <c r="D258" s="152" t="s">
        <v>368</v>
      </c>
      <c r="E258" s="153" t="s">
        <v>19</v>
      </c>
      <c r="F258" s="154" t="s">
        <v>7547</v>
      </c>
      <c r="H258" s="153" t="s">
        <v>19</v>
      </c>
      <c r="I258" s="155"/>
      <c r="L258" s="151"/>
      <c r="M258" s="156"/>
      <c r="T258" s="157"/>
      <c r="AT258" s="153" t="s">
        <v>368</v>
      </c>
      <c r="AU258" s="153" t="s">
        <v>90</v>
      </c>
      <c r="AV258" s="12" t="s">
        <v>84</v>
      </c>
      <c r="AW258" s="12" t="s">
        <v>36</v>
      </c>
      <c r="AX258" s="12" t="s">
        <v>77</v>
      </c>
      <c r="AY258" s="153" t="s">
        <v>358</v>
      </c>
    </row>
    <row r="259" spans="2:65" s="13" customFormat="1" ht="11.25">
      <c r="B259" s="158"/>
      <c r="D259" s="152" t="s">
        <v>368</v>
      </c>
      <c r="E259" s="159" t="s">
        <v>19</v>
      </c>
      <c r="F259" s="160" t="s">
        <v>7603</v>
      </c>
      <c r="H259" s="161">
        <v>8</v>
      </c>
      <c r="I259" s="162"/>
      <c r="L259" s="158"/>
      <c r="M259" s="163"/>
      <c r="T259" s="164"/>
      <c r="AT259" s="159" t="s">
        <v>368</v>
      </c>
      <c r="AU259" s="159" t="s">
        <v>90</v>
      </c>
      <c r="AV259" s="13" t="s">
        <v>90</v>
      </c>
      <c r="AW259" s="13" t="s">
        <v>36</v>
      </c>
      <c r="AX259" s="13" t="s">
        <v>77</v>
      </c>
      <c r="AY259" s="159" t="s">
        <v>358</v>
      </c>
    </row>
    <row r="260" spans="2:65" s="14" customFormat="1" ht="11.25">
      <c r="B260" s="165"/>
      <c r="D260" s="152" t="s">
        <v>368</v>
      </c>
      <c r="E260" s="166" t="s">
        <v>19</v>
      </c>
      <c r="F260" s="167" t="s">
        <v>371</v>
      </c>
      <c r="H260" s="168">
        <v>8</v>
      </c>
      <c r="I260" s="169"/>
      <c r="L260" s="165"/>
      <c r="M260" s="170"/>
      <c r="T260" s="171"/>
      <c r="AT260" s="166" t="s">
        <v>368</v>
      </c>
      <c r="AU260" s="166" t="s">
        <v>90</v>
      </c>
      <c r="AV260" s="14" t="s">
        <v>364</v>
      </c>
      <c r="AW260" s="14" t="s">
        <v>36</v>
      </c>
      <c r="AX260" s="14" t="s">
        <v>84</v>
      </c>
      <c r="AY260" s="166" t="s">
        <v>358</v>
      </c>
    </row>
    <row r="261" spans="2:65" s="1" customFormat="1" ht="16.5" customHeight="1">
      <c r="B261" s="33"/>
      <c r="C261" s="134" t="s">
        <v>571</v>
      </c>
      <c r="D261" s="134" t="s">
        <v>360</v>
      </c>
      <c r="E261" s="135" t="s">
        <v>7607</v>
      </c>
      <c r="F261" s="136" t="s">
        <v>7608</v>
      </c>
      <c r="G261" s="137" t="s">
        <v>195</v>
      </c>
      <c r="H261" s="138">
        <v>18.183</v>
      </c>
      <c r="I261" s="139"/>
      <c r="J261" s="140">
        <f>ROUND(I261*H261,2)</f>
        <v>0</v>
      </c>
      <c r="K261" s="136" t="s">
        <v>19</v>
      </c>
      <c r="L261" s="33"/>
      <c r="M261" s="141" t="s">
        <v>19</v>
      </c>
      <c r="N261" s="142" t="s">
        <v>49</v>
      </c>
      <c r="P261" s="143">
        <f>O261*H261</f>
        <v>0</v>
      </c>
      <c r="Q261" s="143">
        <v>0</v>
      </c>
      <c r="R261" s="143">
        <f>Q261*H261</f>
        <v>0</v>
      </c>
      <c r="S261" s="143">
        <v>0</v>
      </c>
      <c r="T261" s="144">
        <f>S261*H261</f>
        <v>0</v>
      </c>
      <c r="AR261" s="145" t="s">
        <v>454</v>
      </c>
      <c r="AT261" s="145" t="s">
        <v>360</v>
      </c>
      <c r="AU261" s="145" t="s">
        <v>90</v>
      </c>
      <c r="AY261" s="18" t="s">
        <v>358</v>
      </c>
      <c r="BE261" s="146">
        <f>IF(N261="základní",J261,0)</f>
        <v>0</v>
      </c>
      <c r="BF261" s="146">
        <f>IF(N261="snížená",J261,0)</f>
        <v>0</v>
      </c>
      <c r="BG261" s="146">
        <f>IF(N261="zákl. přenesená",J261,0)</f>
        <v>0</v>
      </c>
      <c r="BH261" s="146">
        <f>IF(N261="sníž. přenesená",J261,0)</f>
        <v>0</v>
      </c>
      <c r="BI261" s="146">
        <f>IF(N261="nulová",J261,0)</f>
        <v>0</v>
      </c>
      <c r="BJ261" s="18" t="s">
        <v>90</v>
      </c>
      <c r="BK261" s="146">
        <f>ROUND(I261*H261,2)</f>
        <v>0</v>
      </c>
      <c r="BL261" s="18" t="s">
        <v>454</v>
      </c>
      <c r="BM261" s="145" t="s">
        <v>7609</v>
      </c>
    </row>
    <row r="262" spans="2:65" s="12" customFormat="1" ht="11.25">
      <c r="B262" s="151"/>
      <c r="D262" s="152" t="s">
        <v>368</v>
      </c>
      <c r="E262" s="153" t="s">
        <v>19</v>
      </c>
      <c r="F262" s="154" t="s">
        <v>7540</v>
      </c>
      <c r="H262" s="153" t="s">
        <v>19</v>
      </c>
      <c r="I262" s="155"/>
      <c r="L262" s="151"/>
      <c r="M262" s="156"/>
      <c r="T262" s="157"/>
      <c r="AT262" s="153" t="s">
        <v>368</v>
      </c>
      <c r="AU262" s="153" t="s">
        <v>90</v>
      </c>
      <c r="AV262" s="12" t="s">
        <v>84</v>
      </c>
      <c r="AW262" s="12" t="s">
        <v>36</v>
      </c>
      <c r="AX262" s="12" t="s">
        <v>77</v>
      </c>
      <c r="AY262" s="153" t="s">
        <v>358</v>
      </c>
    </row>
    <row r="263" spans="2:65" s="12" customFormat="1" ht="11.25">
      <c r="B263" s="151"/>
      <c r="D263" s="152" t="s">
        <v>368</v>
      </c>
      <c r="E263" s="153" t="s">
        <v>19</v>
      </c>
      <c r="F263" s="154" t="s">
        <v>7541</v>
      </c>
      <c r="H263" s="153" t="s">
        <v>19</v>
      </c>
      <c r="I263" s="155"/>
      <c r="L263" s="151"/>
      <c r="M263" s="156"/>
      <c r="T263" s="157"/>
      <c r="AT263" s="153" t="s">
        <v>368</v>
      </c>
      <c r="AU263" s="153" t="s">
        <v>90</v>
      </c>
      <c r="AV263" s="12" t="s">
        <v>84</v>
      </c>
      <c r="AW263" s="12" t="s">
        <v>36</v>
      </c>
      <c r="AX263" s="12" t="s">
        <v>77</v>
      </c>
      <c r="AY263" s="153" t="s">
        <v>358</v>
      </c>
    </row>
    <row r="264" spans="2:65" s="12" customFormat="1" ht="11.25">
      <c r="B264" s="151"/>
      <c r="D264" s="152" t="s">
        <v>368</v>
      </c>
      <c r="E264" s="153" t="s">
        <v>19</v>
      </c>
      <c r="F264" s="154" t="s">
        <v>7542</v>
      </c>
      <c r="H264" s="153" t="s">
        <v>19</v>
      </c>
      <c r="I264" s="155"/>
      <c r="L264" s="151"/>
      <c r="M264" s="156"/>
      <c r="T264" s="157"/>
      <c r="AT264" s="153" t="s">
        <v>368</v>
      </c>
      <c r="AU264" s="153" t="s">
        <v>90</v>
      </c>
      <c r="AV264" s="12" t="s">
        <v>84</v>
      </c>
      <c r="AW264" s="12" t="s">
        <v>36</v>
      </c>
      <c r="AX264" s="12" t="s">
        <v>77</v>
      </c>
      <c r="AY264" s="153" t="s">
        <v>358</v>
      </c>
    </row>
    <row r="265" spans="2:65" s="12" customFormat="1" ht="11.25">
      <c r="B265" s="151"/>
      <c r="D265" s="152" t="s">
        <v>368</v>
      </c>
      <c r="E265" s="153" t="s">
        <v>19</v>
      </c>
      <c r="F265" s="154" t="s">
        <v>7592</v>
      </c>
      <c r="H265" s="153" t="s">
        <v>19</v>
      </c>
      <c r="I265" s="155"/>
      <c r="L265" s="151"/>
      <c r="M265" s="156"/>
      <c r="T265" s="157"/>
      <c r="AT265" s="153" t="s">
        <v>368</v>
      </c>
      <c r="AU265" s="153" t="s">
        <v>90</v>
      </c>
      <c r="AV265" s="12" t="s">
        <v>84</v>
      </c>
      <c r="AW265" s="12" t="s">
        <v>36</v>
      </c>
      <c r="AX265" s="12" t="s">
        <v>77</v>
      </c>
      <c r="AY265" s="153" t="s">
        <v>358</v>
      </c>
    </row>
    <row r="266" spans="2:65" s="13" customFormat="1" ht="11.25">
      <c r="B266" s="158"/>
      <c r="D266" s="152" t="s">
        <v>368</v>
      </c>
      <c r="E266" s="159" t="s">
        <v>19</v>
      </c>
      <c r="F266" s="160" t="s">
        <v>7610</v>
      </c>
      <c r="H266" s="161">
        <v>18.183</v>
      </c>
      <c r="I266" s="162"/>
      <c r="L266" s="158"/>
      <c r="M266" s="163"/>
      <c r="T266" s="164"/>
      <c r="AT266" s="159" t="s">
        <v>368</v>
      </c>
      <c r="AU266" s="159" t="s">
        <v>90</v>
      </c>
      <c r="AV266" s="13" t="s">
        <v>90</v>
      </c>
      <c r="AW266" s="13" t="s">
        <v>36</v>
      </c>
      <c r="AX266" s="13" t="s">
        <v>77</v>
      </c>
      <c r="AY266" s="159" t="s">
        <v>358</v>
      </c>
    </row>
    <row r="267" spans="2:65" s="14" customFormat="1" ht="11.25">
      <c r="B267" s="165"/>
      <c r="D267" s="152" t="s">
        <v>368</v>
      </c>
      <c r="E267" s="166" t="s">
        <v>19</v>
      </c>
      <c r="F267" s="167" t="s">
        <v>371</v>
      </c>
      <c r="H267" s="168">
        <v>18.183</v>
      </c>
      <c r="I267" s="169"/>
      <c r="L267" s="165"/>
      <c r="M267" s="170"/>
      <c r="T267" s="171"/>
      <c r="AT267" s="166" t="s">
        <v>368</v>
      </c>
      <c r="AU267" s="166" t="s">
        <v>90</v>
      </c>
      <c r="AV267" s="14" t="s">
        <v>364</v>
      </c>
      <c r="AW267" s="14" t="s">
        <v>36</v>
      </c>
      <c r="AX267" s="14" t="s">
        <v>84</v>
      </c>
      <c r="AY267" s="166" t="s">
        <v>358</v>
      </c>
    </row>
    <row r="268" spans="2:65" s="1" customFormat="1" ht="16.5" customHeight="1">
      <c r="B268" s="33"/>
      <c r="C268" s="179" t="s">
        <v>577</v>
      </c>
      <c r="D268" s="179" t="s">
        <v>440</v>
      </c>
      <c r="E268" s="180" t="s">
        <v>7611</v>
      </c>
      <c r="F268" s="181" t="s">
        <v>7612</v>
      </c>
      <c r="G268" s="182" t="s">
        <v>209</v>
      </c>
      <c r="H268" s="183">
        <v>0.41299999999999998</v>
      </c>
      <c r="I268" s="184"/>
      <c r="J268" s="185">
        <f>ROUND(I268*H268,2)</f>
        <v>0</v>
      </c>
      <c r="K268" s="181" t="s">
        <v>19</v>
      </c>
      <c r="L268" s="186"/>
      <c r="M268" s="187" t="s">
        <v>19</v>
      </c>
      <c r="N268" s="188" t="s">
        <v>49</v>
      </c>
      <c r="P268" s="143">
        <f>O268*H268</f>
        <v>0</v>
      </c>
      <c r="Q268" s="143">
        <v>0.5</v>
      </c>
      <c r="R268" s="143">
        <f>Q268*H268</f>
        <v>0.20649999999999999</v>
      </c>
      <c r="S268" s="143">
        <v>0</v>
      </c>
      <c r="T268" s="144">
        <f>S268*H268</f>
        <v>0</v>
      </c>
      <c r="AR268" s="145" t="s">
        <v>558</v>
      </c>
      <c r="AT268" s="145" t="s">
        <v>440</v>
      </c>
      <c r="AU268" s="145" t="s">
        <v>90</v>
      </c>
      <c r="AY268" s="18" t="s">
        <v>358</v>
      </c>
      <c r="BE268" s="146">
        <f>IF(N268="základní",J268,0)</f>
        <v>0</v>
      </c>
      <c r="BF268" s="146">
        <f>IF(N268="snížená",J268,0)</f>
        <v>0</v>
      </c>
      <c r="BG268" s="146">
        <f>IF(N268="zákl. přenesená",J268,0)</f>
        <v>0</v>
      </c>
      <c r="BH268" s="146">
        <f>IF(N268="sníž. přenesená",J268,0)</f>
        <v>0</v>
      </c>
      <c r="BI268" s="146">
        <f>IF(N268="nulová",J268,0)</f>
        <v>0</v>
      </c>
      <c r="BJ268" s="18" t="s">
        <v>90</v>
      </c>
      <c r="BK268" s="146">
        <f>ROUND(I268*H268,2)</f>
        <v>0</v>
      </c>
      <c r="BL268" s="18" t="s">
        <v>454</v>
      </c>
      <c r="BM268" s="145" t="s">
        <v>7613</v>
      </c>
    </row>
    <row r="269" spans="2:65" s="12" customFormat="1" ht="11.25">
      <c r="B269" s="151"/>
      <c r="D269" s="152" t="s">
        <v>368</v>
      </c>
      <c r="E269" s="153" t="s">
        <v>19</v>
      </c>
      <c r="F269" s="154" t="s">
        <v>7540</v>
      </c>
      <c r="H269" s="153" t="s">
        <v>19</v>
      </c>
      <c r="I269" s="155"/>
      <c r="L269" s="151"/>
      <c r="M269" s="156"/>
      <c r="T269" s="157"/>
      <c r="AT269" s="153" t="s">
        <v>368</v>
      </c>
      <c r="AU269" s="153" t="s">
        <v>90</v>
      </c>
      <c r="AV269" s="12" t="s">
        <v>84</v>
      </c>
      <c r="AW269" s="12" t="s">
        <v>36</v>
      </c>
      <c r="AX269" s="12" t="s">
        <v>77</v>
      </c>
      <c r="AY269" s="153" t="s">
        <v>358</v>
      </c>
    </row>
    <row r="270" spans="2:65" s="12" customFormat="1" ht="11.25">
      <c r="B270" s="151"/>
      <c r="D270" s="152" t="s">
        <v>368</v>
      </c>
      <c r="E270" s="153" t="s">
        <v>19</v>
      </c>
      <c r="F270" s="154" t="s">
        <v>7541</v>
      </c>
      <c r="H270" s="153" t="s">
        <v>19</v>
      </c>
      <c r="I270" s="155"/>
      <c r="L270" s="151"/>
      <c r="M270" s="156"/>
      <c r="T270" s="157"/>
      <c r="AT270" s="153" t="s">
        <v>368</v>
      </c>
      <c r="AU270" s="153" t="s">
        <v>90</v>
      </c>
      <c r="AV270" s="12" t="s">
        <v>84</v>
      </c>
      <c r="AW270" s="12" t="s">
        <v>36</v>
      </c>
      <c r="AX270" s="12" t="s">
        <v>77</v>
      </c>
      <c r="AY270" s="153" t="s">
        <v>358</v>
      </c>
    </row>
    <row r="271" spans="2:65" s="12" customFormat="1" ht="11.25">
      <c r="B271" s="151"/>
      <c r="D271" s="152" t="s">
        <v>368</v>
      </c>
      <c r="E271" s="153" t="s">
        <v>19</v>
      </c>
      <c r="F271" s="154" t="s">
        <v>7542</v>
      </c>
      <c r="H271" s="153" t="s">
        <v>19</v>
      </c>
      <c r="I271" s="155"/>
      <c r="L271" s="151"/>
      <c r="M271" s="156"/>
      <c r="T271" s="157"/>
      <c r="AT271" s="153" t="s">
        <v>368</v>
      </c>
      <c r="AU271" s="153" t="s">
        <v>90</v>
      </c>
      <c r="AV271" s="12" t="s">
        <v>84</v>
      </c>
      <c r="AW271" s="12" t="s">
        <v>36</v>
      </c>
      <c r="AX271" s="12" t="s">
        <v>77</v>
      </c>
      <c r="AY271" s="153" t="s">
        <v>358</v>
      </c>
    </row>
    <row r="272" spans="2:65" s="12" customFormat="1" ht="11.25">
      <c r="B272" s="151"/>
      <c r="D272" s="152" t="s">
        <v>368</v>
      </c>
      <c r="E272" s="153" t="s">
        <v>19</v>
      </c>
      <c r="F272" s="154" t="s">
        <v>7592</v>
      </c>
      <c r="H272" s="153" t="s">
        <v>19</v>
      </c>
      <c r="I272" s="155"/>
      <c r="L272" s="151"/>
      <c r="M272" s="156"/>
      <c r="T272" s="157"/>
      <c r="AT272" s="153" t="s">
        <v>368</v>
      </c>
      <c r="AU272" s="153" t="s">
        <v>90</v>
      </c>
      <c r="AV272" s="12" t="s">
        <v>84</v>
      </c>
      <c r="AW272" s="12" t="s">
        <v>36</v>
      </c>
      <c r="AX272" s="12" t="s">
        <v>77</v>
      </c>
      <c r="AY272" s="153" t="s">
        <v>358</v>
      </c>
    </row>
    <row r="273" spans="2:65" s="13" customFormat="1" ht="11.25">
      <c r="B273" s="158"/>
      <c r="D273" s="152" t="s">
        <v>368</v>
      </c>
      <c r="E273" s="159" t="s">
        <v>19</v>
      </c>
      <c r="F273" s="160" t="s">
        <v>7614</v>
      </c>
      <c r="H273" s="161">
        <v>0.41299999999999998</v>
      </c>
      <c r="I273" s="162"/>
      <c r="L273" s="158"/>
      <c r="M273" s="163"/>
      <c r="T273" s="164"/>
      <c r="AT273" s="159" t="s">
        <v>368</v>
      </c>
      <c r="AU273" s="159" t="s">
        <v>90</v>
      </c>
      <c r="AV273" s="13" t="s">
        <v>90</v>
      </c>
      <c r="AW273" s="13" t="s">
        <v>36</v>
      </c>
      <c r="AX273" s="13" t="s">
        <v>77</v>
      </c>
      <c r="AY273" s="159" t="s">
        <v>358</v>
      </c>
    </row>
    <row r="274" spans="2:65" s="14" customFormat="1" ht="11.25">
      <c r="B274" s="165"/>
      <c r="D274" s="152" t="s">
        <v>368</v>
      </c>
      <c r="E274" s="166" t="s">
        <v>19</v>
      </c>
      <c r="F274" s="167" t="s">
        <v>371</v>
      </c>
      <c r="H274" s="168">
        <v>0.41299999999999998</v>
      </c>
      <c r="I274" s="169"/>
      <c r="L274" s="165"/>
      <c r="M274" s="170"/>
      <c r="T274" s="171"/>
      <c r="AT274" s="166" t="s">
        <v>368</v>
      </c>
      <c r="AU274" s="166" t="s">
        <v>90</v>
      </c>
      <c r="AV274" s="14" t="s">
        <v>364</v>
      </c>
      <c r="AW274" s="14" t="s">
        <v>36</v>
      </c>
      <c r="AX274" s="14" t="s">
        <v>84</v>
      </c>
      <c r="AY274" s="166" t="s">
        <v>358</v>
      </c>
    </row>
    <row r="275" spans="2:65" s="1" customFormat="1" ht="33" customHeight="1">
      <c r="B275" s="33"/>
      <c r="C275" s="134" t="s">
        <v>583</v>
      </c>
      <c r="D275" s="134" t="s">
        <v>360</v>
      </c>
      <c r="E275" s="135" t="s">
        <v>7615</v>
      </c>
      <c r="F275" s="136" t="s">
        <v>7616</v>
      </c>
      <c r="G275" s="137" t="s">
        <v>195</v>
      </c>
      <c r="H275" s="138">
        <v>36</v>
      </c>
      <c r="I275" s="139"/>
      <c r="J275" s="140">
        <f>ROUND(I275*H275,2)</f>
        <v>0</v>
      </c>
      <c r="K275" s="136" t="s">
        <v>363</v>
      </c>
      <c r="L275" s="33"/>
      <c r="M275" s="141" t="s">
        <v>19</v>
      </c>
      <c r="N275" s="142" t="s">
        <v>49</v>
      </c>
      <c r="P275" s="143">
        <f>O275*H275</f>
        <v>0</v>
      </c>
      <c r="Q275" s="143">
        <v>0</v>
      </c>
      <c r="R275" s="143">
        <f>Q275*H275</f>
        <v>0</v>
      </c>
      <c r="S275" s="143">
        <v>0</v>
      </c>
      <c r="T275" s="144">
        <f>S275*H275</f>
        <v>0</v>
      </c>
      <c r="AR275" s="145" t="s">
        <v>454</v>
      </c>
      <c r="AT275" s="145" t="s">
        <v>360</v>
      </c>
      <c r="AU275" s="145" t="s">
        <v>90</v>
      </c>
      <c r="AY275" s="18" t="s">
        <v>358</v>
      </c>
      <c r="BE275" s="146">
        <f>IF(N275="základní",J275,0)</f>
        <v>0</v>
      </c>
      <c r="BF275" s="146">
        <f>IF(N275="snížená",J275,0)</f>
        <v>0</v>
      </c>
      <c r="BG275" s="146">
        <f>IF(N275="zákl. přenesená",J275,0)</f>
        <v>0</v>
      </c>
      <c r="BH275" s="146">
        <f>IF(N275="sníž. přenesená",J275,0)</f>
        <v>0</v>
      </c>
      <c r="BI275" s="146">
        <f>IF(N275="nulová",J275,0)</f>
        <v>0</v>
      </c>
      <c r="BJ275" s="18" t="s">
        <v>90</v>
      </c>
      <c r="BK275" s="146">
        <f>ROUND(I275*H275,2)</f>
        <v>0</v>
      </c>
      <c r="BL275" s="18" t="s">
        <v>454</v>
      </c>
      <c r="BM275" s="145" t="s">
        <v>7617</v>
      </c>
    </row>
    <row r="276" spans="2:65" s="1" customFormat="1" ht="11.25">
      <c r="B276" s="33"/>
      <c r="D276" s="147" t="s">
        <v>366</v>
      </c>
      <c r="F276" s="148" t="s">
        <v>7618</v>
      </c>
      <c r="I276" s="149"/>
      <c r="L276" s="33"/>
      <c r="M276" s="150"/>
      <c r="T276" s="54"/>
      <c r="AT276" s="18" t="s">
        <v>366</v>
      </c>
      <c r="AU276" s="18" t="s">
        <v>90</v>
      </c>
    </row>
    <row r="277" spans="2:65" s="12" customFormat="1" ht="11.25">
      <c r="B277" s="151"/>
      <c r="D277" s="152" t="s">
        <v>368</v>
      </c>
      <c r="E277" s="153" t="s">
        <v>19</v>
      </c>
      <c r="F277" s="154" t="s">
        <v>7540</v>
      </c>
      <c r="H277" s="153" t="s">
        <v>19</v>
      </c>
      <c r="I277" s="155"/>
      <c r="L277" s="151"/>
      <c r="M277" s="156"/>
      <c r="T277" s="157"/>
      <c r="AT277" s="153" t="s">
        <v>368</v>
      </c>
      <c r="AU277" s="153" t="s">
        <v>90</v>
      </c>
      <c r="AV277" s="12" t="s">
        <v>84</v>
      </c>
      <c r="AW277" s="12" t="s">
        <v>36</v>
      </c>
      <c r="AX277" s="12" t="s">
        <v>77</v>
      </c>
      <c r="AY277" s="153" t="s">
        <v>358</v>
      </c>
    </row>
    <row r="278" spans="2:65" s="12" customFormat="1" ht="11.25">
      <c r="B278" s="151"/>
      <c r="D278" s="152" t="s">
        <v>368</v>
      </c>
      <c r="E278" s="153" t="s">
        <v>19</v>
      </c>
      <c r="F278" s="154" t="s">
        <v>7541</v>
      </c>
      <c r="H278" s="153" t="s">
        <v>19</v>
      </c>
      <c r="I278" s="155"/>
      <c r="L278" s="151"/>
      <c r="M278" s="156"/>
      <c r="T278" s="157"/>
      <c r="AT278" s="153" t="s">
        <v>368</v>
      </c>
      <c r="AU278" s="153" t="s">
        <v>90</v>
      </c>
      <c r="AV278" s="12" t="s">
        <v>84</v>
      </c>
      <c r="AW278" s="12" t="s">
        <v>36</v>
      </c>
      <c r="AX278" s="12" t="s">
        <v>77</v>
      </c>
      <c r="AY278" s="153" t="s">
        <v>358</v>
      </c>
    </row>
    <row r="279" spans="2:65" s="12" customFormat="1" ht="11.25">
      <c r="B279" s="151"/>
      <c r="D279" s="152" t="s">
        <v>368</v>
      </c>
      <c r="E279" s="153" t="s">
        <v>19</v>
      </c>
      <c r="F279" s="154" t="s">
        <v>7542</v>
      </c>
      <c r="H279" s="153" t="s">
        <v>19</v>
      </c>
      <c r="I279" s="155"/>
      <c r="L279" s="151"/>
      <c r="M279" s="156"/>
      <c r="T279" s="157"/>
      <c r="AT279" s="153" t="s">
        <v>368</v>
      </c>
      <c r="AU279" s="153" t="s">
        <v>90</v>
      </c>
      <c r="AV279" s="12" t="s">
        <v>84</v>
      </c>
      <c r="AW279" s="12" t="s">
        <v>36</v>
      </c>
      <c r="AX279" s="12" t="s">
        <v>77</v>
      </c>
      <c r="AY279" s="153" t="s">
        <v>358</v>
      </c>
    </row>
    <row r="280" spans="2:65" s="12" customFormat="1" ht="11.25">
      <c r="B280" s="151"/>
      <c r="D280" s="152" t="s">
        <v>368</v>
      </c>
      <c r="E280" s="153" t="s">
        <v>19</v>
      </c>
      <c r="F280" s="154" t="s">
        <v>7556</v>
      </c>
      <c r="H280" s="153" t="s">
        <v>19</v>
      </c>
      <c r="I280" s="155"/>
      <c r="L280" s="151"/>
      <c r="M280" s="156"/>
      <c r="T280" s="157"/>
      <c r="AT280" s="153" t="s">
        <v>368</v>
      </c>
      <c r="AU280" s="153" t="s">
        <v>90</v>
      </c>
      <c r="AV280" s="12" t="s">
        <v>84</v>
      </c>
      <c r="AW280" s="12" t="s">
        <v>36</v>
      </c>
      <c r="AX280" s="12" t="s">
        <v>77</v>
      </c>
      <c r="AY280" s="153" t="s">
        <v>358</v>
      </c>
    </row>
    <row r="281" spans="2:65" s="12" customFormat="1" ht="11.25">
      <c r="B281" s="151"/>
      <c r="D281" s="152" t="s">
        <v>368</v>
      </c>
      <c r="E281" s="153" t="s">
        <v>19</v>
      </c>
      <c r="F281" s="154" t="s">
        <v>7619</v>
      </c>
      <c r="H281" s="153" t="s">
        <v>19</v>
      </c>
      <c r="I281" s="155"/>
      <c r="L281" s="151"/>
      <c r="M281" s="156"/>
      <c r="T281" s="157"/>
      <c r="AT281" s="153" t="s">
        <v>368</v>
      </c>
      <c r="AU281" s="153" t="s">
        <v>90</v>
      </c>
      <c r="AV281" s="12" t="s">
        <v>84</v>
      </c>
      <c r="AW281" s="12" t="s">
        <v>36</v>
      </c>
      <c r="AX281" s="12" t="s">
        <v>77</v>
      </c>
      <c r="AY281" s="153" t="s">
        <v>358</v>
      </c>
    </row>
    <row r="282" spans="2:65" s="12" customFormat="1" ht="11.25">
      <c r="B282" s="151"/>
      <c r="D282" s="152" t="s">
        <v>368</v>
      </c>
      <c r="E282" s="153" t="s">
        <v>19</v>
      </c>
      <c r="F282" s="154" t="s">
        <v>7620</v>
      </c>
      <c r="H282" s="153" t="s">
        <v>19</v>
      </c>
      <c r="I282" s="155"/>
      <c r="L282" s="151"/>
      <c r="M282" s="156"/>
      <c r="T282" s="157"/>
      <c r="AT282" s="153" t="s">
        <v>368</v>
      </c>
      <c r="AU282" s="153" t="s">
        <v>90</v>
      </c>
      <c r="AV282" s="12" t="s">
        <v>84</v>
      </c>
      <c r="AW282" s="12" t="s">
        <v>36</v>
      </c>
      <c r="AX282" s="12" t="s">
        <v>77</v>
      </c>
      <c r="AY282" s="153" t="s">
        <v>358</v>
      </c>
    </row>
    <row r="283" spans="2:65" s="13" customFormat="1" ht="11.25">
      <c r="B283" s="158"/>
      <c r="D283" s="152" t="s">
        <v>368</v>
      </c>
      <c r="E283" s="159" t="s">
        <v>19</v>
      </c>
      <c r="F283" s="160" t="s">
        <v>7524</v>
      </c>
      <c r="H283" s="161">
        <v>36</v>
      </c>
      <c r="I283" s="162"/>
      <c r="L283" s="158"/>
      <c r="M283" s="163"/>
      <c r="T283" s="164"/>
      <c r="AT283" s="159" t="s">
        <v>368</v>
      </c>
      <c r="AU283" s="159" t="s">
        <v>90</v>
      </c>
      <c r="AV283" s="13" t="s">
        <v>90</v>
      </c>
      <c r="AW283" s="13" t="s">
        <v>36</v>
      </c>
      <c r="AX283" s="13" t="s">
        <v>77</v>
      </c>
      <c r="AY283" s="159" t="s">
        <v>358</v>
      </c>
    </row>
    <row r="284" spans="2:65" s="14" customFormat="1" ht="11.25">
      <c r="B284" s="165"/>
      <c r="D284" s="152" t="s">
        <v>368</v>
      </c>
      <c r="E284" s="166" t="s">
        <v>7484</v>
      </c>
      <c r="F284" s="167" t="s">
        <v>371</v>
      </c>
      <c r="H284" s="168">
        <v>36</v>
      </c>
      <c r="I284" s="169"/>
      <c r="L284" s="165"/>
      <c r="M284" s="170"/>
      <c r="T284" s="171"/>
      <c r="AT284" s="166" t="s">
        <v>368</v>
      </c>
      <c r="AU284" s="166" t="s">
        <v>90</v>
      </c>
      <c r="AV284" s="14" t="s">
        <v>364</v>
      </c>
      <c r="AW284" s="14" t="s">
        <v>36</v>
      </c>
      <c r="AX284" s="14" t="s">
        <v>84</v>
      </c>
      <c r="AY284" s="166" t="s">
        <v>358</v>
      </c>
    </row>
    <row r="285" spans="2:65" s="1" customFormat="1" ht="16.5" customHeight="1">
      <c r="B285" s="33"/>
      <c r="C285" s="179" t="s">
        <v>591</v>
      </c>
      <c r="D285" s="179" t="s">
        <v>440</v>
      </c>
      <c r="E285" s="180" t="s">
        <v>7621</v>
      </c>
      <c r="F285" s="181" t="s">
        <v>7622</v>
      </c>
      <c r="G285" s="182" t="s">
        <v>195</v>
      </c>
      <c r="H285" s="183">
        <v>37.799999999999997</v>
      </c>
      <c r="I285" s="184"/>
      <c r="J285" s="185">
        <f>ROUND(I285*H285,2)</f>
        <v>0</v>
      </c>
      <c r="K285" s="181" t="s">
        <v>19</v>
      </c>
      <c r="L285" s="186"/>
      <c r="M285" s="187" t="s">
        <v>19</v>
      </c>
      <c r="N285" s="188" t="s">
        <v>49</v>
      </c>
      <c r="P285" s="143">
        <f>O285*H285</f>
        <v>0</v>
      </c>
      <c r="Q285" s="143">
        <v>1.32E-2</v>
      </c>
      <c r="R285" s="143">
        <f>Q285*H285</f>
        <v>0.49895999999999996</v>
      </c>
      <c r="S285" s="143">
        <v>0</v>
      </c>
      <c r="T285" s="144">
        <f>S285*H285</f>
        <v>0</v>
      </c>
      <c r="AR285" s="145" t="s">
        <v>558</v>
      </c>
      <c r="AT285" s="145" t="s">
        <v>440</v>
      </c>
      <c r="AU285" s="145" t="s">
        <v>90</v>
      </c>
      <c r="AY285" s="18" t="s">
        <v>358</v>
      </c>
      <c r="BE285" s="146">
        <f>IF(N285="základní",J285,0)</f>
        <v>0</v>
      </c>
      <c r="BF285" s="146">
        <f>IF(N285="snížená",J285,0)</f>
        <v>0</v>
      </c>
      <c r="BG285" s="146">
        <f>IF(N285="zákl. přenesená",J285,0)</f>
        <v>0</v>
      </c>
      <c r="BH285" s="146">
        <f>IF(N285="sníž. přenesená",J285,0)</f>
        <v>0</v>
      </c>
      <c r="BI285" s="146">
        <f>IF(N285="nulová",J285,0)</f>
        <v>0</v>
      </c>
      <c r="BJ285" s="18" t="s">
        <v>90</v>
      </c>
      <c r="BK285" s="146">
        <f>ROUND(I285*H285,2)</f>
        <v>0</v>
      </c>
      <c r="BL285" s="18" t="s">
        <v>454</v>
      </c>
      <c r="BM285" s="145" t="s">
        <v>7623</v>
      </c>
    </row>
    <row r="286" spans="2:65" s="13" customFormat="1" ht="11.25">
      <c r="B286" s="158"/>
      <c r="D286" s="152" t="s">
        <v>368</v>
      </c>
      <c r="E286" s="159" t="s">
        <v>19</v>
      </c>
      <c r="F286" s="160" t="s">
        <v>7624</v>
      </c>
      <c r="H286" s="161">
        <v>37.799999999999997</v>
      </c>
      <c r="I286" s="162"/>
      <c r="L286" s="158"/>
      <c r="M286" s="163"/>
      <c r="T286" s="164"/>
      <c r="AT286" s="159" t="s">
        <v>368</v>
      </c>
      <c r="AU286" s="159" t="s">
        <v>90</v>
      </c>
      <c r="AV286" s="13" t="s">
        <v>90</v>
      </c>
      <c r="AW286" s="13" t="s">
        <v>36</v>
      </c>
      <c r="AX286" s="13" t="s">
        <v>77</v>
      </c>
      <c r="AY286" s="159" t="s">
        <v>358</v>
      </c>
    </row>
    <row r="287" spans="2:65" s="14" customFormat="1" ht="11.25">
      <c r="B287" s="165"/>
      <c r="D287" s="152" t="s">
        <v>368</v>
      </c>
      <c r="E287" s="166" t="s">
        <v>19</v>
      </c>
      <c r="F287" s="167" t="s">
        <v>371</v>
      </c>
      <c r="H287" s="168">
        <v>37.799999999999997</v>
      </c>
      <c r="I287" s="169"/>
      <c r="L287" s="165"/>
      <c r="M287" s="170"/>
      <c r="T287" s="171"/>
      <c r="AT287" s="166" t="s">
        <v>368</v>
      </c>
      <c r="AU287" s="166" t="s">
        <v>90</v>
      </c>
      <c r="AV287" s="14" t="s">
        <v>364</v>
      </c>
      <c r="AW287" s="14" t="s">
        <v>36</v>
      </c>
      <c r="AX287" s="14" t="s">
        <v>84</v>
      </c>
      <c r="AY287" s="166" t="s">
        <v>358</v>
      </c>
    </row>
    <row r="288" spans="2:65" s="1" customFormat="1" ht="24.2" customHeight="1">
      <c r="B288" s="33"/>
      <c r="C288" s="134" t="s">
        <v>598</v>
      </c>
      <c r="D288" s="134" t="s">
        <v>360</v>
      </c>
      <c r="E288" s="135" t="s">
        <v>7625</v>
      </c>
      <c r="F288" s="136" t="s">
        <v>7626</v>
      </c>
      <c r="G288" s="137" t="s">
        <v>235</v>
      </c>
      <c r="H288" s="138">
        <v>92.308000000000007</v>
      </c>
      <c r="I288" s="139"/>
      <c r="J288" s="140">
        <f>ROUND(I288*H288,2)</f>
        <v>0</v>
      </c>
      <c r="K288" s="136" t="s">
        <v>19</v>
      </c>
      <c r="L288" s="33"/>
      <c r="M288" s="141" t="s">
        <v>19</v>
      </c>
      <c r="N288" s="142" t="s">
        <v>49</v>
      </c>
      <c r="P288" s="143">
        <f>O288*H288</f>
        <v>0</v>
      </c>
      <c r="Q288" s="143">
        <v>2.0000000000000002E-5</v>
      </c>
      <c r="R288" s="143">
        <f>Q288*H288</f>
        <v>1.8461600000000003E-3</v>
      </c>
      <c r="S288" s="143">
        <v>0</v>
      </c>
      <c r="T288" s="144">
        <f>S288*H288</f>
        <v>0</v>
      </c>
      <c r="AR288" s="145" t="s">
        <v>454</v>
      </c>
      <c r="AT288" s="145" t="s">
        <v>360</v>
      </c>
      <c r="AU288" s="145" t="s">
        <v>90</v>
      </c>
      <c r="AY288" s="18" t="s">
        <v>358</v>
      </c>
      <c r="BE288" s="146">
        <f>IF(N288="základní",J288,0)</f>
        <v>0</v>
      </c>
      <c r="BF288" s="146">
        <f>IF(N288="snížená",J288,0)</f>
        <v>0</v>
      </c>
      <c r="BG288" s="146">
        <f>IF(N288="zákl. přenesená",J288,0)</f>
        <v>0</v>
      </c>
      <c r="BH288" s="146">
        <f>IF(N288="sníž. přenesená",J288,0)</f>
        <v>0</v>
      </c>
      <c r="BI288" s="146">
        <f>IF(N288="nulová",J288,0)</f>
        <v>0</v>
      </c>
      <c r="BJ288" s="18" t="s">
        <v>90</v>
      </c>
      <c r="BK288" s="146">
        <f>ROUND(I288*H288,2)</f>
        <v>0</v>
      </c>
      <c r="BL288" s="18" t="s">
        <v>454</v>
      </c>
      <c r="BM288" s="145" t="s">
        <v>7627</v>
      </c>
    </row>
    <row r="289" spans="2:65" s="12" customFormat="1" ht="11.25">
      <c r="B289" s="151"/>
      <c r="D289" s="152" t="s">
        <v>368</v>
      </c>
      <c r="E289" s="153" t="s">
        <v>19</v>
      </c>
      <c r="F289" s="154" t="s">
        <v>7628</v>
      </c>
      <c r="H289" s="153" t="s">
        <v>19</v>
      </c>
      <c r="I289" s="155"/>
      <c r="L289" s="151"/>
      <c r="M289" s="156"/>
      <c r="T289" s="157"/>
      <c r="AT289" s="153" t="s">
        <v>368</v>
      </c>
      <c r="AU289" s="153" t="s">
        <v>90</v>
      </c>
      <c r="AV289" s="12" t="s">
        <v>84</v>
      </c>
      <c r="AW289" s="12" t="s">
        <v>36</v>
      </c>
      <c r="AX289" s="12" t="s">
        <v>77</v>
      </c>
      <c r="AY289" s="153" t="s">
        <v>358</v>
      </c>
    </row>
    <row r="290" spans="2:65" s="13" customFormat="1" ht="11.25">
      <c r="B290" s="158"/>
      <c r="D290" s="152" t="s">
        <v>368</v>
      </c>
      <c r="E290" s="159" t="s">
        <v>19</v>
      </c>
      <c r="F290" s="160" t="s">
        <v>7629</v>
      </c>
      <c r="H290" s="161">
        <v>92.308000000000007</v>
      </c>
      <c r="I290" s="162"/>
      <c r="L290" s="158"/>
      <c r="M290" s="163"/>
      <c r="T290" s="164"/>
      <c r="AT290" s="159" t="s">
        <v>368</v>
      </c>
      <c r="AU290" s="159" t="s">
        <v>90</v>
      </c>
      <c r="AV290" s="13" t="s">
        <v>90</v>
      </c>
      <c r="AW290" s="13" t="s">
        <v>36</v>
      </c>
      <c r="AX290" s="13" t="s">
        <v>77</v>
      </c>
      <c r="AY290" s="159" t="s">
        <v>358</v>
      </c>
    </row>
    <row r="291" spans="2:65" s="14" customFormat="1" ht="11.25">
      <c r="B291" s="165"/>
      <c r="D291" s="152" t="s">
        <v>368</v>
      </c>
      <c r="E291" s="166" t="s">
        <v>19</v>
      </c>
      <c r="F291" s="167" t="s">
        <v>371</v>
      </c>
      <c r="H291" s="168">
        <v>92.308000000000007</v>
      </c>
      <c r="I291" s="169"/>
      <c r="L291" s="165"/>
      <c r="M291" s="170"/>
      <c r="T291" s="171"/>
      <c r="AT291" s="166" t="s">
        <v>368</v>
      </c>
      <c r="AU291" s="166" t="s">
        <v>90</v>
      </c>
      <c r="AV291" s="14" t="s">
        <v>364</v>
      </c>
      <c r="AW291" s="14" t="s">
        <v>36</v>
      </c>
      <c r="AX291" s="14" t="s">
        <v>84</v>
      </c>
      <c r="AY291" s="166" t="s">
        <v>358</v>
      </c>
    </row>
    <row r="292" spans="2:65" s="1" customFormat="1" ht="16.5" customHeight="1">
      <c r="B292" s="33"/>
      <c r="C292" s="179" t="s">
        <v>605</v>
      </c>
      <c r="D292" s="179" t="s">
        <v>440</v>
      </c>
      <c r="E292" s="180" t="s">
        <v>7630</v>
      </c>
      <c r="F292" s="181" t="s">
        <v>7631</v>
      </c>
      <c r="G292" s="182" t="s">
        <v>209</v>
      </c>
      <c r="H292" s="183">
        <v>0.93</v>
      </c>
      <c r="I292" s="184"/>
      <c r="J292" s="185">
        <f>ROUND(I292*H292,2)</f>
        <v>0</v>
      </c>
      <c r="K292" s="181" t="s">
        <v>363</v>
      </c>
      <c r="L292" s="186"/>
      <c r="M292" s="187" t="s">
        <v>19</v>
      </c>
      <c r="N292" s="188" t="s">
        <v>49</v>
      </c>
      <c r="P292" s="143">
        <f>O292*H292</f>
        <v>0</v>
      </c>
      <c r="Q292" s="143">
        <v>0.55000000000000004</v>
      </c>
      <c r="R292" s="143">
        <f>Q292*H292</f>
        <v>0.51150000000000007</v>
      </c>
      <c r="S292" s="143">
        <v>0</v>
      </c>
      <c r="T292" s="144">
        <f>S292*H292</f>
        <v>0</v>
      </c>
      <c r="AR292" s="145" t="s">
        <v>558</v>
      </c>
      <c r="AT292" s="145" t="s">
        <v>440</v>
      </c>
      <c r="AU292" s="145" t="s">
        <v>90</v>
      </c>
      <c r="AY292" s="18" t="s">
        <v>358</v>
      </c>
      <c r="BE292" s="146">
        <f>IF(N292="základní",J292,0)</f>
        <v>0</v>
      </c>
      <c r="BF292" s="146">
        <f>IF(N292="snížená",J292,0)</f>
        <v>0</v>
      </c>
      <c r="BG292" s="146">
        <f>IF(N292="zákl. přenesená",J292,0)</f>
        <v>0</v>
      </c>
      <c r="BH292" s="146">
        <f>IF(N292="sníž. přenesená",J292,0)</f>
        <v>0</v>
      </c>
      <c r="BI292" s="146">
        <f>IF(N292="nulová",J292,0)</f>
        <v>0</v>
      </c>
      <c r="BJ292" s="18" t="s">
        <v>90</v>
      </c>
      <c r="BK292" s="146">
        <f>ROUND(I292*H292,2)</f>
        <v>0</v>
      </c>
      <c r="BL292" s="18" t="s">
        <v>454</v>
      </c>
      <c r="BM292" s="145" t="s">
        <v>7632</v>
      </c>
    </row>
    <row r="293" spans="2:65" s="12" customFormat="1" ht="11.25">
      <c r="B293" s="151"/>
      <c r="D293" s="152" t="s">
        <v>368</v>
      </c>
      <c r="E293" s="153" t="s">
        <v>19</v>
      </c>
      <c r="F293" s="154" t="s">
        <v>7628</v>
      </c>
      <c r="H293" s="153" t="s">
        <v>19</v>
      </c>
      <c r="I293" s="155"/>
      <c r="L293" s="151"/>
      <c r="M293" s="156"/>
      <c r="T293" s="157"/>
      <c r="AT293" s="153" t="s">
        <v>368</v>
      </c>
      <c r="AU293" s="153" t="s">
        <v>90</v>
      </c>
      <c r="AV293" s="12" t="s">
        <v>84</v>
      </c>
      <c r="AW293" s="12" t="s">
        <v>36</v>
      </c>
      <c r="AX293" s="12" t="s">
        <v>77</v>
      </c>
      <c r="AY293" s="153" t="s">
        <v>358</v>
      </c>
    </row>
    <row r="294" spans="2:65" s="13" customFormat="1" ht="11.25">
      <c r="B294" s="158"/>
      <c r="D294" s="152" t="s">
        <v>368</v>
      </c>
      <c r="E294" s="159" t="s">
        <v>19</v>
      </c>
      <c r="F294" s="160" t="s">
        <v>7633</v>
      </c>
      <c r="H294" s="161">
        <v>0.93</v>
      </c>
      <c r="I294" s="162"/>
      <c r="L294" s="158"/>
      <c r="M294" s="163"/>
      <c r="T294" s="164"/>
      <c r="AT294" s="159" t="s">
        <v>368</v>
      </c>
      <c r="AU294" s="159" t="s">
        <v>90</v>
      </c>
      <c r="AV294" s="13" t="s">
        <v>90</v>
      </c>
      <c r="AW294" s="13" t="s">
        <v>36</v>
      </c>
      <c r="AX294" s="13" t="s">
        <v>77</v>
      </c>
      <c r="AY294" s="159" t="s">
        <v>358</v>
      </c>
    </row>
    <row r="295" spans="2:65" s="14" customFormat="1" ht="11.25">
      <c r="B295" s="165"/>
      <c r="D295" s="152" t="s">
        <v>368</v>
      </c>
      <c r="E295" s="166" t="s">
        <v>19</v>
      </c>
      <c r="F295" s="167" t="s">
        <v>371</v>
      </c>
      <c r="H295" s="168">
        <v>0.93</v>
      </c>
      <c r="I295" s="169"/>
      <c r="L295" s="165"/>
      <c r="M295" s="170"/>
      <c r="T295" s="171"/>
      <c r="AT295" s="166" t="s">
        <v>368</v>
      </c>
      <c r="AU295" s="166" t="s">
        <v>90</v>
      </c>
      <c r="AV295" s="14" t="s">
        <v>364</v>
      </c>
      <c r="AW295" s="14" t="s">
        <v>36</v>
      </c>
      <c r="AX295" s="14" t="s">
        <v>84</v>
      </c>
      <c r="AY295" s="166" t="s">
        <v>358</v>
      </c>
    </row>
    <row r="296" spans="2:65" s="1" customFormat="1" ht="37.9" customHeight="1">
      <c r="B296" s="33"/>
      <c r="C296" s="134" t="s">
        <v>612</v>
      </c>
      <c r="D296" s="134" t="s">
        <v>360</v>
      </c>
      <c r="E296" s="135" t="s">
        <v>6101</v>
      </c>
      <c r="F296" s="136" t="s">
        <v>6102</v>
      </c>
      <c r="G296" s="137" t="s">
        <v>209</v>
      </c>
      <c r="H296" s="138">
        <v>1.875</v>
      </c>
      <c r="I296" s="139"/>
      <c r="J296" s="140">
        <f>ROUND(I296*H296,2)</f>
        <v>0</v>
      </c>
      <c r="K296" s="136" t="s">
        <v>363</v>
      </c>
      <c r="L296" s="33"/>
      <c r="M296" s="141" t="s">
        <v>19</v>
      </c>
      <c r="N296" s="142" t="s">
        <v>49</v>
      </c>
      <c r="P296" s="143">
        <f>O296*H296</f>
        <v>0</v>
      </c>
      <c r="Q296" s="143">
        <v>2.3297799000000001E-2</v>
      </c>
      <c r="R296" s="143">
        <f>Q296*H296</f>
        <v>4.3683373125000001E-2</v>
      </c>
      <c r="S296" s="143">
        <v>0</v>
      </c>
      <c r="T296" s="144">
        <f>S296*H296</f>
        <v>0</v>
      </c>
      <c r="AR296" s="145" t="s">
        <v>454</v>
      </c>
      <c r="AT296" s="145" t="s">
        <v>360</v>
      </c>
      <c r="AU296" s="145" t="s">
        <v>90</v>
      </c>
      <c r="AY296" s="18" t="s">
        <v>358</v>
      </c>
      <c r="BE296" s="146">
        <f>IF(N296="základní",J296,0)</f>
        <v>0</v>
      </c>
      <c r="BF296" s="146">
        <f>IF(N296="snížená",J296,0)</f>
        <v>0</v>
      </c>
      <c r="BG296" s="146">
        <f>IF(N296="zákl. přenesená",J296,0)</f>
        <v>0</v>
      </c>
      <c r="BH296" s="146">
        <f>IF(N296="sníž. přenesená",J296,0)</f>
        <v>0</v>
      </c>
      <c r="BI296" s="146">
        <f>IF(N296="nulová",J296,0)</f>
        <v>0</v>
      </c>
      <c r="BJ296" s="18" t="s">
        <v>90</v>
      </c>
      <c r="BK296" s="146">
        <f>ROUND(I296*H296,2)</f>
        <v>0</v>
      </c>
      <c r="BL296" s="18" t="s">
        <v>454</v>
      </c>
      <c r="BM296" s="145" t="s">
        <v>7634</v>
      </c>
    </row>
    <row r="297" spans="2:65" s="1" customFormat="1" ht="11.25">
      <c r="B297" s="33"/>
      <c r="D297" s="147" t="s">
        <v>366</v>
      </c>
      <c r="F297" s="148" t="s">
        <v>6104</v>
      </c>
      <c r="I297" s="149"/>
      <c r="L297" s="33"/>
      <c r="M297" s="150"/>
      <c r="T297" s="54"/>
      <c r="AT297" s="18" t="s">
        <v>366</v>
      </c>
      <c r="AU297" s="18" t="s">
        <v>90</v>
      </c>
    </row>
    <row r="298" spans="2:65" s="13" customFormat="1" ht="11.25">
      <c r="B298" s="158"/>
      <c r="D298" s="152" t="s">
        <v>368</v>
      </c>
      <c r="E298" s="159" t="s">
        <v>19</v>
      </c>
      <c r="F298" s="160" t="s">
        <v>7598</v>
      </c>
      <c r="H298" s="161">
        <v>0.94499999999999995</v>
      </c>
      <c r="I298" s="162"/>
      <c r="L298" s="158"/>
      <c r="M298" s="163"/>
      <c r="T298" s="164"/>
      <c r="AT298" s="159" t="s">
        <v>368</v>
      </c>
      <c r="AU298" s="159" t="s">
        <v>90</v>
      </c>
      <c r="AV298" s="13" t="s">
        <v>90</v>
      </c>
      <c r="AW298" s="13" t="s">
        <v>36</v>
      </c>
      <c r="AX298" s="13" t="s">
        <v>77</v>
      </c>
      <c r="AY298" s="159" t="s">
        <v>358</v>
      </c>
    </row>
    <row r="299" spans="2:65" s="13" customFormat="1" ht="11.25">
      <c r="B299" s="158"/>
      <c r="D299" s="152" t="s">
        <v>368</v>
      </c>
      <c r="E299" s="159" t="s">
        <v>19</v>
      </c>
      <c r="F299" s="160" t="s">
        <v>7633</v>
      </c>
      <c r="H299" s="161">
        <v>0.93</v>
      </c>
      <c r="I299" s="162"/>
      <c r="L299" s="158"/>
      <c r="M299" s="163"/>
      <c r="T299" s="164"/>
      <c r="AT299" s="159" t="s">
        <v>368</v>
      </c>
      <c r="AU299" s="159" t="s">
        <v>90</v>
      </c>
      <c r="AV299" s="13" t="s">
        <v>90</v>
      </c>
      <c r="AW299" s="13" t="s">
        <v>36</v>
      </c>
      <c r="AX299" s="13" t="s">
        <v>77</v>
      </c>
      <c r="AY299" s="159" t="s">
        <v>358</v>
      </c>
    </row>
    <row r="300" spans="2:65" s="14" customFormat="1" ht="11.25">
      <c r="B300" s="165"/>
      <c r="D300" s="152" t="s">
        <v>368</v>
      </c>
      <c r="E300" s="166" t="s">
        <v>19</v>
      </c>
      <c r="F300" s="167" t="s">
        <v>371</v>
      </c>
      <c r="H300" s="168">
        <v>1.875</v>
      </c>
      <c r="I300" s="169"/>
      <c r="L300" s="165"/>
      <c r="M300" s="170"/>
      <c r="T300" s="171"/>
      <c r="AT300" s="166" t="s">
        <v>368</v>
      </c>
      <c r="AU300" s="166" t="s">
        <v>90</v>
      </c>
      <c r="AV300" s="14" t="s">
        <v>364</v>
      </c>
      <c r="AW300" s="14" t="s">
        <v>36</v>
      </c>
      <c r="AX300" s="14" t="s">
        <v>84</v>
      </c>
      <c r="AY300" s="166" t="s">
        <v>358</v>
      </c>
    </row>
    <row r="301" spans="2:65" s="1" customFormat="1" ht="24.2" customHeight="1">
      <c r="B301" s="33"/>
      <c r="C301" s="134" t="s">
        <v>621</v>
      </c>
      <c r="D301" s="134" t="s">
        <v>360</v>
      </c>
      <c r="E301" s="135" t="s">
        <v>7635</v>
      </c>
      <c r="F301" s="136" t="s">
        <v>7636</v>
      </c>
      <c r="G301" s="137" t="s">
        <v>235</v>
      </c>
      <c r="H301" s="138">
        <v>18</v>
      </c>
      <c r="I301" s="139"/>
      <c r="J301" s="140">
        <f>ROUND(I301*H301,2)</f>
        <v>0</v>
      </c>
      <c r="K301" s="136" t="s">
        <v>363</v>
      </c>
      <c r="L301" s="33"/>
      <c r="M301" s="141" t="s">
        <v>19</v>
      </c>
      <c r="N301" s="142" t="s">
        <v>49</v>
      </c>
      <c r="P301" s="143">
        <f>O301*H301</f>
        <v>0</v>
      </c>
      <c r="Q301" s="143">
        <v>0</v>
      </c>
      <c r="R301" s="143">
        <f>Q301*H301</f>
        <v>0</v>
      </c>
      <c r="S301" s="143">
        <v>0</v>
      </c>
      <c r="T301" s="144">
        <f>S301*H301</f>
        <v>0</v>
      </c>
      <c r="AR301" s="145" t="s">
        <v>454</v>
      </c>
      <c r="AT301" s="145" t="s">
        <v>360</v>
      </c>
      <c r="AU301" s="145" t="s">
        <v>90</v>
      </c>
      <c r="AY301" s="18" t="s">
        <v>358</v>
      </c>
      <c r="BE301" s="146">
        <f>IF(N301="základní",J301,0)</f>
        <v>0</v>
      </c>
      <c r="BF301" s="146">
        <f>IF(N301="snížená",J301,0)</f>
        <v>0</v>
      </c>
      <c r="BG301" s="146">
        <f>IF(N301="zákl. přenesená",J301,0)</f>
        <v>0</v>
      </c>
      <c r="BH301" s="146">
        <f>IF(N301="sníž. přenesená",J301,0)</f>
        <v>0</v>
      </c>
      <c r="BI301" s="146">
        <f>IF(N301="nulová",J301,0)</f>
        <v>0</v>
      </c>
      <c r="BJ301" s="18" t="s">
        <v>90</v>
      </c>
      <c r="BK301" s="146">
        <f>ROUND(I301*H301,2)</f>
        <v>0</v>
      </c>
      <c r="BL301" s="18" t="s">
        <v>454</v>
      </c>
      <c r="BM301" s="145" t="s">
        <v>7637</v>
      </c>
    </row>
    <row r="302" spans="2:65" s="1" customFormat="1" ht="11.25">
      <c r="B302" s="33"/>
      <c r="D302" s="147" t="s">
        <v>366</v>
      </c>
      <c r="F302" s="148" t="s">
        <v>7638</v>
      </c>
      <c r="I302" s="149"/>
      <c r="L302" s="33"/>
      <c r="M302" s="150"/>
      <c r="T302" s="54"/>
      <c r="AT302" s="18" t="s">
        <v>366</v>
      </c>
      <c r="AU302" s="18" t="s">
        <v>90</v>
      </c>
    </row>
    <row r="303" spans="2:65" s="12" customFormat="1" ht="11.25">
      <c r="B303" s="151"/>
      <c r="D303" s="152" t="s">
        <v>368</v>
      </c>
      <c r="E303" s="153" t="s">
        <v>19</v>
      </c>
      <c r="F303" s="154" t="s">
        <v>7540</v>
      </c>
      <c r="H303" s="153" t="s">
        <v>19</v>
      </c>
      <c r="I303" s="155"/>
      <c r="L303" s="151"/>
      <c r="M303" s="156"/>
      <c r="T303" s="157"/>
      <c r="AT303" s="153" t="s">
        <v>368</v>
      </c>
      <c r="AU303" s="153" t="s">
        <v>90</v>
      </c>
      <c r="AV303" s="12" t="s">
        <v>84</v>
      </c>
      <c r="AW303" s="12" t="s">
        <v>36</v>
      </c>
      <c r="AX303" s="12" t="s">
        <v>77</v>
      </c>
      <c r="AY303" s="153" t="s">
        <v>358</v>
      </c>
    </row>
    <row r="304" spans="2:65" s="12" customFormat="1" ht="11.25">
      <c r="B304" s="151"/>
      <c r="D304" s="152" t="s">
        <v>368</v>
      </c>
      <c r="E304" s="153" t="s">
        <v>19</v>
      </c>
      <c r="F304" s="154" t="s">
        <v>7541</v>
      </c>
      <c r="H304" s="153" t="s">
        <v>19</v>
      </c>
      <c r="I304" s="155"/>
      <c r="L304" s="151"/>
      <c r="M304" s="156"/>
      <c r="T304" s="157"/>
      <c r="AT304" s="153" t="s">
        <v>368</v>
      </c>
      <c r="AU304" s="153" t="s">
        <v>90</v>
      </c>
      <c r="AV304" s="12" t="s">
        <v>84</v>
      </c>
      <c r="AW304" s="12" t="s">
        <v>36</v>
      </c>
      <c r="AX304" s="12" t="s">
        <v>77</v>
      </c>
      <c r="AY304" s="153" t="s">
        <v>358</v>
      </c>
    </row>
    <row r="305" spans="2:65" s="12" customFormat="1" ht="11.25">
      <c r="B305" s="151"/>
      <c r="D305" s="152" t="s">
        <v>368</v>
      </c>
      <c r="E305" s="153" t="s">
        <v>19</v>
      </c>
      <c r="F305" s="154" t="s">
        <v>7542</v>
      </c>
      <c r="H305" s="153" t="s">
        <v>19</v>
      </c>
      <c r="I305" s="155"/>
      <c r="L305" s="151"/>
      <c r="M305" s="156"/>
      <c r="T305" s="157"/>
      <c r="AT305" s="153" t="s">
        <v>368</v>
      </c>
      <c r="AU305" s="153" t="s">
        <v>90</v>
      </c>
      <c r="AV305" s="12" t="s">
        <v>84</v>
      </c>
      <c r="AW305" s="12" t="s">
        <v>36</v>
      </c>
      <c r="AX305" s="12" t="s">
        <v>77</v>
      </c>
      <c r="AY305" s="153" t="s">
        <v>358</v>
      </c>
    </row>
    <row r="306" spans="2:65" s="12" customFormat="1" ht="11.25">
      <c r="B306" s="151"/>
      <c r="D306" s="152" t="s">
        <v>368</v>
      </c>
      <c r="E306" s="153" t="s">
        <v>19</v>
      </c>
      <c r="F306" s="154" t="s">
        <v>7592</v>
      </c>
      <c r="H306" s="153" t="s">
        <v>19</v>
      </c>
      <c r="I306" s="155"/>
      <c r="L306" s="151"/>
      <c r="M306" s="156"/>
      <c r="T306" s="157"/>
      <c r="AT306" s="153" t="s">
        <v>368</v>
      </c>
      <c r="AU306" s="153" t="s">
        <v>90</v>
      </c>
      <c r="AV306" s="12" t="s">
        <v>84</v>
      </c>
      <c r="AW306" s="12" t="s">
        <v>36</v>
      </c>
      <c r="AX306" s="12" t="s">
        <v>77</v>
      </c>
      <c r="AY306" s="153" t="s">
        <v>358</v>
      </c>
    </row>
    <row r="307" spans="2:65" s="13" customFormat="1" ht="11.25">
      <c r="B307" s="158"/>
      <c r="D307" s="152" t="s">
        <v>368</v>
      </c>
      <c r="E307" s="159" t="s">
        <v>19</v>
      </c>
      <c r="F307" s="160" t="s">
        <v>7639</v>
      </c>
      <c r="H307" s="161">
        <v>18</v>
      </c>
      <c r="I307" s="162"/>
      <c r="L307" s="158"/>
      <c r="M307" s="163"/>
      <c r="T307" s="164"/>
      <c r="AT307" s="159" t="s">
        <v>368</v>
      </c>
      <c r="AU307" s="159" t="s">
        <v>90</v>
      </c>
      <c r="AV307" s="13" t="s">
        <v>90</v>
      </c>
      <c r="AW307" s="13" t="s">
        <v>36</v>
      </c>
      <c r="AX307" s="13" t="s">
        <v>77</v>
      </c>
      <c r="AY307" s="159" t="s">
        <v>358</v>
      </c>
    </row>
    <row r="308" spans="2:65" s="14" customFormat="1" ht="11.25">
      <c r="B308" s="165"/>
      <c r="D308" s="152" t="s">
        <v>368</v>
      </c>
      <c r="E308" s="166" t="s">
        <v>19</v>
      </c>
      <c r="F308" s="167" t="s">
        <v>371</v>
      </c>
      <c r="H308" s="168">
        <v>18</v>
      </c>
      <c r="I308" s="169"/>
      <c r="L308" s="165"/>
      <c r="M308" s="170"/>
      <c r="T308" s="171"/>
      <c r="AT308" s="166" t="s">
        <v>368</v>
      </c>
      <c r="AU308" s="166" t="s">
        <v>90</v>
      </c>
      <c r="AV308" s="14" t="s">
        <v>364</v>
      </c>
      <c r="AW308" s="14" t="s">
        <v>36</v>
      </c>
      <c r="AX308" s="14" t="s">
        <v>84</v>
      </c>
      <c r="AY308" s="166" t="s">
        <v>358</v>
      </c>
    </row>
    <row r="309" spans="2:65" s="1" customFormat="1" ht="33" customHeight="1">
      <c r="B309" s="33"/>
      <c r="C309" s="134" t="s">
        <v>627</v>
      </c>
      <c r="D309" s="134" t="s">
        <v>360</v>
      </c>
      <c r="E309" s="135" t="s">
        <v>7640</v>
      </c>
      <c r="F309" s="136" t="s">
        <v>7641</v>
      </c>
      <c r="G309" s="137" t="s">
        <v>235</v>
      </c>
      <c r="H309" s="138">
        <v>6</v>
      </c>
      <c r="I309" s="139"/>
      <c r="J309" s="140">
        <f>ROUND(I309*H309,2)</f>
        <v>0</v>
      </c>
      <c r="K309" s="136" t="s">
        <v>363</v>
      </c>
      <c r="L309" s="33"/>
      <c r="M309" s="141" t="s">
        <v>19</v>
      </c>
      <c r="N309" s="142" t="s">
        <v>49</v>
      </c>
      <c r="P309" s="143">
        <f>O309*H309</f>
        <v>0</v>
      </c>
      <c r="Q309" s="143">
        <v>0</v>
      </c>
      <c r="R309" s="143">
        <f>Q309*H309</f>
        <v>0</v>
      </c>
      <c r="S309" s="143">
        <v>0</v>
      </c>
      <c r="T309" s="144">
        <f>S309*H309</f>
        <v>0</v>
      </c>
      <c r="AR309" s="145" t="s">
        <v>454</v>
      </c>
      <c r="AT309" s="145" t="s">
        <v>360</v>
      </c>
      <c r="AU309" s="145" t="s">
        <v>90</v>
      </c>
      <c r="AY309" s="18" t="s">
        <v>358</v>
      </c>
      <c r="BE309" s="146">
        <f>IF(N309="základní",J309,0)</f>
        <v>0</v>
      </c>
      <c r="BF309" s="146">
        <f>IF(N309="snížená",J309,0)</f>
        <v>0</v>
      </c>
      <c r="BG309" s="146">
        <f>IF(N309="zákl. přenesená",J309,0)</f>
        <v>0</v>
      </c>
      <c r="BH309" s="146">
        <f>IF(N309="sníž. přenesená",J309,0)</f>
        <v>0</v>
      </c>
      <c r="BI309" s="146">
        <f>IF(N309="nulová",J309,0)</f>
        <v>0</v>
      </c>
      <c r="BJ309" s="18" t="s">
        <v>90</v>
      </c>
      <c r="BK309" s="146">
        <f>ROUND(I309*H309,2)</f>
        <v>0</v>
      </c>
      <c r="BL309" s="18" t="s">
        <v>454</v>
      </c>
      <c r="BM309" s="145" t="s">
        <v>7642</v>
      </c>
    </row>
    <row r="310" spans="2:65" s="1" customFormat="1" ht="11.25">
      <c r="B310" s="33"/>
      <c r="D310" s="147" t="s">
        <v>366</v>
      </c>
      <c r="F310" s="148" t="s">
        <v>7643</v>
      </c>
      <c r="I310" s="149"/>
      <c r="L310" s="33"/>
      <c r="M310" s="150"/>
      <c r="T310" s="54"/>
      <c r="AT310" s="18" t="s">
        <v>366</v>
      </c>
      <c r="AU310" s="18" t="s">
        <v>90</v>
      </c>
    </row>
    <row r="311" spans="2:65" s="12" customFormat="1" ht="11.25">
      <c r="B311" s="151"/>
      <c r="D311" s="152" t="s">
        <v>368</v>
      </c>
      <c r="E311" s="153" t="s">
        <v>19</v>
      </c>
      <c r="F311" s="154" t="s">
        <v>7540</v>
      </c>
      <c r="H311" s="153" t="s">
        <v>19</v>
      </c>
      <c r="I311" s="155"/>
      <c r="L311" s="151"/>
      <c r="M311" s="156"/>
      <c r="T311" s="157"/>
      <c r="AT311" s="153" t="s">
        <v>368</v>
      </c>
      <c r="AU311" s="153" t="s">
        <v>90</v>
      </c>
      <c r="AV311" s="12" t="s">
        <v>84</v>
      </c>
      <c r="AW311" s="12" t="s">
        <v>36</v>
      </c>
      <c r="AX311" s="12" t="s">
        <v>77</v>
      </c>
      <c r="AY311" s="153" t="s">
        <v>358</v>
      </c>
    </row>
    <row r="312" spans="2:65" s="12" customFormat="1" ht="11.25">
      <c r="B312" s="151"/>
      <c r="D312" s="152" t="s">
        <v>368</v>
      </c>
      <c r="E312" s="153" t="s">
        <v>19</v>
      </c>
      <c r="F312" s="154" t="s">
        <v>7541</v>
      </c>
      <c r="H312" s="153" t="s">
        <v>19</v>
      </c>
      <c r="I312" s="155"/>
      <c r="L312" s="151"/>
      <c r="M312" s="156"/>
      <c r="T312" s="157"/>
      <c r="AT312" s="153" t="s">
        <v>368</v>
      </c>
      <c r="AU312" s="153" t="s">
        <v>90</v>
      </c>
      <c r="AV312" s="12" t="s">
        <v>84</v>
      </c>
      <c r="AW312" s="12" t="s">
        <v>36</v>
      </c>
      <c r="AX312" s="12" t="s">
        <v>77</v>
      </c>
      <c r="AY312" s="153" t="s">
        <v>358</v>
      </c>
    </row>
    <row r="313" spans="2:65" s="12" customFormat="1" ht="11.25">
      <c r="B313" s="151"/>
      <c r="D313" s="152" t="s">
        <v>368</v>
      </c>
      <c r="E313" s="153" t="s">
        <v>19</v>
      </c>
      <c r="F313" s="154" t="s">
        <v>7542</v>
      </c>
      <c r="H313" s="153" t="s">
        <v>19</v>
      </c>
      <c r="I313" s="155"/>
      <c r="L313" s="151"/>
      <c r="M313" s="156"/>
      <c r="T313" s="157"/>
      <c r="AT313" s="153" t="s">
        <v>368</v>
      </c>
      <c r="AU313" s="153" t="s">
        <v>90</v>
      </c>
      <c r="AV313" s="12" t="s">
        <v>84</v>
      </c>
      <c r="AW313" s="12" t="s">
        <v>36</v>
      </c>
      <c r="AX313" s="12" t="s">
        <v>77</v>
      </c>
      <c r="AY313" s="153" t="s">
        <v>358</v>
      </c>
    </row>
    <row r="314" spans="2:65" s="12" customFormat="1" ht="11.25">
      <c r="B314" s="151"/>
      <c r="D314" s="152" t="s">
        <v>368</v>
      </c>
      <c r="E314" s="153" t="s">
        <v>19</v>
      </c>
      <c r="F314" s="154" t="s">
        <v>7592</v>
      </c>
      <c r="H314" s="153" t="s">
        <v>19</v>
      </c>
      <c r="I314" s="155"/>
      <c r="L314" s="151"/>
      <c r="M314" s="156"/>
      <c r="T314" s="157"/>
      <c r="AT314" s="153" t="s">
        <v>368</v>
      </c>
      <c r="AU314" s="153" t="s">
        <v>90</v>
      </c>
      <c r="AV314" s="12" t="s">
        <v>84</v>
      </c>
      <c r="AW314" s="12" t="s">
        <v>36</v>
      </c>
      <c r="AX314" s="12" t="s">
        <v>77</v>
      </c>
      <c r="AY314" s="153" t="s">
        <v>358</v>
      </c>
    </row>
    <row r="315" spans="2:65" s="13" customFormat="1" ht="11.25">
      <c r="B315" s="158"/>
      <c r="D315" s="152" t="s">
        <v>368</v>
      </c>
      <c r="E315" s="159" t="s">
        <v>19</v>
      </c>
      <c r="F315" s="160" t="s">
        <v>7644</v>
      </c>
      <c r="H315" s="161">
        <v>6</v>
      </c>
      <c r="I315" s="162"/>
      <c r="L315" s="158"/>
      <c r="M315" s="163"/>
      <c r="T315" s="164"/>
      <c r="AT315" s="159" t="s">
        <v>368</v>
      </c>
      <c r="AU315" s="159" t="s">
        <v>90</v>
      </c>
      <c r="AV315" s="13" t="s">
        <v>90</v>
      </c>
      <c r="AW315" s="13" t="s">
        <v>36</v>
      </c>
      <c r="AX315" s="13" t="s">
        <v>77</v>
      </c>
      <c r="AY315" s="159" t="s">
        <v>358</v>
      </c>
    </row>
    <row r="316" spans="2:65" s="14" customFormat="1" ht="11.25">
      <c r="B316" s="165"/>
      <c r="D316" s="152" t="s">
        <v>368</v>
      </c>
      <c r="E316" s="166" t="s">
        <v>19</v>
      </c>
      <c r="F316" s="167" t="s">
        <v>371</v>
      </c>
      <c r="H316" s="168">
        <v>6</v>
      </c>
      <c r="I316" s="169"/>
      <c r="L316" s="165"/>
      <c r="M316" s="170"/>
      <c r="T316" s="171"/>
      <c r="AT316" s="166" t="s">
        <v>368</v>
      </c>
      <c r="AU316" s="166" t="s">
        <v>90</v>
      </c>
      <c r="AV316" s="14" t="s">
        <v>364</v>
      </c>
      <c r="AW316" s="14" t="s">
        <v>36</v>
      </c>
      <c r="AX316" s="14" t="s">
        <v>84</v>
      </c>
      <c r="AY316" s="166" t="s">
        <v>358</v>
      </c>
    </row>
    <row r="317" spans="2:65" s="1" customFormat="1" ht="33" customHeight="1">
      <c r="B317" s="33"/>
      <c r="C317" s="134" t="s">
        <v>633</v>
      </c>
      <c r="D317" s="134" t="s">
        <v>360</v>
      </c>
      <c r="E317" s="135" t="s">
        <v>7645</v>
      </c>
      <c r="F317" s="136" t="s">
        <v>7646</v>
      </c>
      <c r="G317" s="137" t="s">
        <v>235</v>
      </c>
      <c r="H317" s="138">
        <v>42.32</v>
      </c>
      <c r="I317" s="139"/>
      <c r="J317" s="140">
        <f>ROUND(I317*H317,2)</f>
        <v>0</v>
      </c>
      <c r="K317" s="136" t="s">
        <v>363</v>
      </c>
      <c r="L317" s="33"/>
      <c r="M317" s="141" t="s">
        <v>19</v>
      </c>
      <c r="N317" s="142" t="s">
        <v>49</v>
      </c>
      <c r="P317" s="143">
        <f>O317*H317</f>
        <v>0</v>
      </c>
      <c r="Q317" s="143">
        <v>0</v>
      </c>
      <c r="R317" s="143">
        <f>Q317*H317</f>
        <v>0</v>
      </c>
      <c r="S317" s="143">
        <v>0</v>
      </c>
      <c r="T317" s="144">
        <f>S317*H317</f>
        <v>0</v>
      </c>
      <c r="AR317" s="145" t="s">
        <v>454</v>
      </c>
      <c r="AT317" s="145" t="s">
        <v>360</v>
      </c>
      <c r="AU317" s="145" t="s">
        <v>90</v>
      </c>
      <c r="AY317" s="18" t="s">
        <v>358</v>
      </c>
      <c r="BE317" s="146">
        <f>IF(N317="základní",J317,0)</f>
        <v>0</v>
      </c>
      <c r="BF317" s="146">
        <f>IF(N317="snížená",J317,0)</f>
        <v>0</v>
      </c>
      <c r="BG317" s="146">
        <f>IF(N317="zákl. přenesená",J317,0)</f>
        <v>0</v>
      </c>
      <c r="BH317" s="146">
        <f>IF(N317="sníž. přenesená",J317,0)</f>
        <v>0</v>
      </c>
      <c r="BI317" s="146">
        <f>IF(N317="nulová",J317,0)</f>
        <v>0</v>
      </c>
      <c r="BJ317" s="18" t="s">
        <v>90</v>
      </c>
      <c r="BK317" s="146">
        <f>ROUND(I317*H317,2)</f>
        <v>0</v>
      </c>
      <c r="BL317" s="18" t="s">
        <v>454</v>
      </c>
      <c r="BM317" s="145" t="s">
        <v>7647</v>
      </c>
    </row>
    <row r="318" spans="2:65" s="1" customFormat="1" ht="11.25">
      <c r="B318" s="33"/>
      <c r="D318" s="147" t="s">
        <v>366</v>
      </c>
      <c r="F318" s="148" t="s">
        <v>7648</v>
      </c>
      <c r="I318" s="149"/>
      <c r="L318" s="33"/>
      <c r="M318" s="150"/>
      <c r="T318" s="54"/>
      <c r="AT318" s="18" t="s">
        <v>366</v>
      </c>
      <c r="AU318" s="18" t="s">
        <v>90</v>
      </c>
    </row>
    <row r="319" spans="2:65" s="12" customFormat="1" ht="11.25">
      <c r="B319" s="151"/>
      <c r="D319" s="152" t="s">
        <v>368</v>
      </c>
      <c r="E319" s="153" t="s">
        <v>19</v>
      </c>
      <c r="F319" s="154" t="s">
        <v>7540</v>
      </c>
      <c r="H319" s="153" t="s">
        <v>19</v>
      </c>
      <c r="I319" s="155"/>
      <c r="L319" s="151"/>
      <c r="M319" s="156"/>
      <c r="T319" s="157"/>
      <c r="AT319" s="153" t="s">
        <v>368</v>
      </c>
      <c r="AU319" s="153" t="s">
        <v>90</v>
      </c>
      <c r="AV319" s="12" t="s">
        <v>84</v>
      </c>
      <c r="AW319" s="12" t="s">
        <v>36</v>
      </c>
      <c r="AX319" s="12" t="s">
        <v>77</v>
      </c>
      <c r="AY319" s="153" t="s">
        <v>358</v>
      </c>
    </row>
    <row r="320" spans="2:65" s="12" customFormat="1" ht="11.25">
      <c r="B320" s="151"/>
      <c r="D320" s="152" t="s">
        <v>368</v>
      </c>
      <c r="E320" s="153" t="s">
        <v>19</v>
      </c>
      <c r="F320" s="154" t="s">
        <v>7541</v>
      </c>
      <c r="H320" s="153" t="s">
        <v>19</v>
      </c>
      <c r="I320" s="155"/>
      <c r="L320" s="151"/>
      <c r="M320" s="156"/>
      <c r="T320" s="157"/>
      <c r="AT320" s="153" t="s">
        <v>368</v>
      </c>
      <c r="AU320" s="153" t="s">
        <v>90</v>
      </c>
      <c r="AV320" s="12" t="s">
        <v>84</v>
      </c>
      <c r="AW320" s="12" t="s">
        <v>36</v>
      </c>
      <c r="AX320" s="12" t="s">
        <v>77</v>
      </c>
      <c r="AY320" s="153" t="s">
        <v>358</v>
      </c>
    </row>
    <row r="321" spans="2:65" s="12" customFormat="1" ht="11.25">
      <c r="B321" s="151"/>
      <c r="D321" s="152" t="s">
        <v>368</v>
      </c>
      <c r="E321" s="153" t="s">
        <v>19</v>
      </c>
      <c r="F321" s="154" t="s">
        <v>7542</v>
      </c>
      <c r="H321" s="153" t="s">
        <v>19</v>
      </c>
      <c r="I321" s="155"/>
      <c r="L321" s="151"/>
      <c r="M321" s="156"/>
      <c r="T321" s="157"/>
      <c r="AT321" s="153" t="s">
        <v>368</v>
      </c>
      <c r="AU321" s="153" t="s">
        <v>90</v>
      </c>
      <c r="AV321" s="12" t="s">
        <v>84</v>
      </c>
      <c r="AW321" s="12" t="s">
        <v>36</v>
      </c>
      <c r="AX321" s="12" t="s">
        <v>77</v>
      </c>
      <c r="AY321" s="153" t="s">
        <v>358</v>
      </c>
    </row>
    <row r="322" spans="2:65" s="12" customFormat="1" ht="11.25">
      <c r="B322" s="151"/>
      <c r="D322" s="152" t="s">
        <v>368</v>
      </c>
      <c r="E322" s="153" t="s">
        <v>19</v>
      </c>
      <c r="F322" s="154" t="s">
        <v>7592</v>
      </c>
      <c r="H322" s="153" t="s">
        <v>19</v>
      </c>
      <c r="I322" s="155"/>
      <c r="L322" s="151"/>
      <c r="M322" s="156"/>
      <c r="T322" s="157"/>
      <c r="AT322" s="153" t="s">
        <v>368</v>
      </c>
      <c r="AU322" s="153" t="s">
        <v>90</v>
      </c>
      <c r="AV322" s="12" t="s">
        <v>84</v>
      </c>
      <c r="AW322" s="12" t="s">
        <v>36</v>
      </c>
      <c r="AX322" s="12" t="s">
        <v>77</v>
      </c>
      <c r="AY322" s="153" t="s">
        <v>358</v>
      </c>
    </row>
    <row r="323" spans="2:65" s="13" customFormat="1" ht="11.25">
      <c r="B323" s="158"/>
      <c r="D323" s="152" t="s">
        <v>368</v>
      </c>
      <c r="E323" s="159" t="s">
        <v>19</v>
      </c>
      <c r="F323" s="160" t="s">
        <v>7649</v>
      </c>
      <c r="H323" s="161">
        <v>19.2</v>
      </c>
      <c r="I323" s="162"/>
      <c r="L323" s="158"/>
      <c r="M323" s="163"/>
      <c r="T323" s="164"/>
      <c r="AT323" s="159" t="s">
        <v>368</v>
      </c>
      <c r="AU323" s="159" t="s">
        <v>90</v>
      </c>
      <c r="AV323" s="13" t="s">
        <v>90</v>
      </c>
      <c r="AW323" s="13" t="s">
        <v>36</v>
      </c>
      <c r="AX323" s="13" t="s">
        <v>77</v>
      </c>
      <c r="AY323" s="159" t="s">
        <v>358</v>
      </c>
    </row>
    <row r="324" spans="2:65" s="13" customFormat="1" ht="11.25">
      <c r="B324" s="158"/>
      <c r="D324" s="152" t="s">
        <v>368</v>
      </c>
      <c r="E324" s="159" t="s">
        <v>19</v>
      </c>
      <c r="F324" s="160" t="s">
        <v>7650</v>
      </c>
      <c r="H324" s="161">
        <v>23.12</v>
      </c>
      <c r="I324" s="162"/>
      <c r="L324" s="158"/>
      <c r="M324" s="163"/>
      <c r="T324" s="164"/>
      <c r="AT324" s="159" t="s">
        <v>368</v>
      </c>
      <c r="AU324" s="159" t="s">
        <v>90</v>
      </c>
      <c r="AV324" s="13" t="s">
        <v>90</v>
      </c>
      <c r="AW324" s="13" t="s">
        <v>36</v>
      </c>
      <c r="AX324" s="13" t="s">
        <v>77</v>
      </c>
      <c r="AY324" s="159" t="s">
        <v>358</v>
      </c>
    </row>
    <row r="325" spans="2:65" s="14" customFormat="1" ht="11.25">
      <c r="B325" s="165"/>
      <c r="D325" s="152" t="s">
        <v>368</v>
      </c>
      <c r="E325" s="166" t="s">
        <v>19</v>
      </c>
      <c r="F325" s="167" t="s">
        <v>371</v>
      </c>
      <c r="H325" s="168">
        <v>42.32</v>
      </c>
      <c r="I325" s="169"/>
      <c r="L325" s="165"/>
      <c r="M325" s="170"/>
      <c r="T325" s="171"/>
      <c r="AT325" s="166" t="s">
        <v>368</v>
      </c>
      <c r="AU325" s="166" t="s">
        <v>90</v>
      </c>
      <c r="AV325" s="14" t="s">
        <v>364</v>
      </c>
      <c r="AW325" s="14" t="s">
        <v>36</v>
      </c>
      <c r="AX325" s="14" t="s">
        <v>84</v>
      </c>
      <c r="AY325" s="166" t="s">
        <v>358</v>
      </c>
    </row>
    <row r="326" spans="2:65" s="1" customFormat="1" ht="33" customHeight="1">
      <c r="B326" s="33"/>
      <c r="C326" s="134" t="s">
        <v>640</v>
      </c>
      <c r="D326" s="134" t="s">
        <v>360</v>
      </c>
      <c r="E326" s="135" t="s">
        <v>7651</v>
      </c>
      <c r="F326" s="136" t="s">
        <v>7652</v>
      </c>
      <c r="G326" s="137" t="s">
        <v>235</v>
      </c>
      <c r="H326" s="138">
        <v>5.85</v>
      </c>
      <c r="I326" s="139"/>
      <c r="J326" s="140">
        <f>ROUND(I326*H326,2)</f>
        <v>0</v>
      </c>
      <c r="K326" s="136" t="s">
        <v>363</v>
      </c>
      <c r="L326" s="33"/>
      <c r="M326" s="141" t="s">
        <v>19</v>
      </c>
      <c r="N326" s="142" t="s">
        <v>49</v>
      </c>
      <c r="P326" s="143">
        <f>O326*H326</f>
        <v>0</v>
      </c>
      <c r="Q326" s="143">
        <v>0</v>
      </c>
      <c r="R326" s="143">
        <f>Q326*H326</f>
        <v>0</v>
      </c>
      <c r="S326" s="143">
        <v>0</v>
      </c>
      <c r="T326" s="144">
        <f>S326*H326</f>
        <v>0</v>
      </c>
      <c r="AR326" s="145" t="s">
        <v>454</v>
      </c>
      <c r="AT326" s="145" t="s">
        <v>360</v>
      </c>
      <c r="AU326" s="145" t="s">
        <v>90</v>
      </c>
      <c r="AY326" s="18" t="s">
        <v>358</v>
      </c>
      <c r="BE326" s="146">
        <f>IF(N326="základní",J326,0)</f>
        <v>0</v>
      </c>
      <c r="BF326" s="146">
        <f>IF(N326="snížená",J326,0)</f>
        <v>0</v>
      </c>
      <c r="BG326" s="146">
        <f>IF(N326="zákl. přenesená",J326,0)</f>
        <v>0</v>
      </c>
      <c r="BH326" s="146">
        <f>IF(N326="sníž. přenesená",J326,0)</f>
        <v>0</v>
      </c>
      <c r="BI326" s="146">
        <f>IF(N326="nulová",J326,0)</f>
        <v>0</v>
      </c>
      <c r="BJ326" s="18" t="s">
        <v>90</v>
      </c>
      <c r="BK326" s="146">
        <f>ROUND(I326*H326,2)</f>
        <v>0</v>
      </c>
      <c r="BL326" s="18" t="s">
        <v>454</v>
      </c>
      <c r="BM326" s="145" t="s">
        <v>7653</v>
      </c>
    </row>
    <row r="327" spans="2:65" s="1" customFormat="1" ht="11.25">
      <c r="B327" s="33"/>
      <c r="D327" s="147" t="s">
        <v>366</v>
      </c>
      <c r="F327" s="148" t="s">
        <v>7654</v>
      </c>
      <c r="I327" s="149"/>
      <c r="L327" s="33"/>
      <c r="M327" s="150"/>
      <c r="T327" s="54"/>
      <c r="AT327" s="18" t="s">
        <v>366</v>
      </c>
      <c r="AU327" s="18" t="s">
        <v>90</v>
      </c>
    </row>
    <row r="328" spans="2:65" s="12" customFormat="1" ht="11.25">
      <c r="B328" s="151"/>
      <c r="D328" s="152" t="s">
        <v>368</v>
      </c>
      <c r="E328" s="153" t="s">
        <v>19</v>
      </c>
      <c r="F328" s="154" t="s">
        <v>7540</v>
      </c>
      <c r="H328" s="153" t="s">
        <v>19</v>
      </c>
      <c r="I328" s="155"/>
      <c r="L328" s="151"/>
      <c r="M328" s="156"/>
      <c r="T328" s="157"/>
      <c r="AT328" s="153" t="s">
        <v>368</v>
      </c>
      <c r="AU328" s="153" t="s">
        <v>90</v>
      </c>
      <c r="AV328" s="12" t="s">
        <v>84</v>
      </c>
      <c r="AW328" s="12" t="s">
        <v>36</v>
      </c>
      <c r="AX328" s="12" t="s">
        <v>77</v>
      </c>
      <c r="AY328" s="153" t="s">
        <v>358</v>
      </c>
    </row>
    <row r="329" spans="2:65" s="12" customFormat="1" ht="11.25">
      <c r="B329" s="151"/>
      <c r="D329" s="152" t="s">
        <v>368</v>
      </c>
      <c r="E329" s="153" t="s">
        <v>19</v>
      </c>
      <c r="F329" s="154" t="s">
        <v>7541</v>
      </c>
      <c r="H329" s="153" t="s">
        <v>19</v>
      </c>
      <c r="I329" s="155"/>
      <c r="L329" s="151"/>
      <c r="M329" s="156"/>
      <c r="T329" s="157"/>
      <c r="AT329" s="153" t="s">
        <v>368</v>
      </c>
      <c r="AU329" s="153" t="s">
        <v>90</v>
      </c>
      <c r="AV329" s="12" t="s">
        <v>84</v>
      </c>
      <c r="AW329" s="12" t="s">
        <v>36</v>
      </c>
      <c r="AX329" s="12" t="s">
        <v>77</v>
      </c>
      <c r="AY329" s="153" t="s">
        <v>358</v>
      </c>
    </row>
    <row r="330" spans="2:65" s="12" customFormat="1" ht="11.25">
      <c r="B330" s="151"/>
      <c r="D330" s="152" t="s">
        <v>368</v>
      </c>
      <c r="E330" s="153" t="s">
        <v>19</v>
      </c>
      <c r="F330" s="154" t="s">
        <v>7542</v>
      </c>
      <c r="H330" s="153" t="s">
        <v>19</v>
      </c>
      <c r="I330" s="155"/>
      <c r="L330" s="151"/>
      <c r="M330" s="156"/>
      <c r="T330" s="157"/>
      <c r="AT330" s="153" t="s">
        <v>368</v>
      </c>
      <c r="AU330" s="153" t="s">
        <v>90</v>
      </c>
      <c r="AV330" s="12" t="s">
        <v>84</v>
      </c>
      <c r="AW330" s="12" t="s">
        <v>36</v>
      </c>
      <c r="AX330" s="12" t="s">
        <v>77</v>
      </c>
      <c r="AY330" s="153" t="s">
        <v>358</v>
      </c>
    </row>
    <row r="331" spans="2:65" s="12" customFormat="1" ht="11.25">
      <c r="B331" s="151"/>
      <c r="D331" s="152" t="s">
        <v>368</v>
      </c>
      <c r="E331" s="153" t="s">
        <v>19</v>
      </c>
      <c r="F331" s="154" t="s">
        <v>7592</v>
      </c>
      <c r="H331" s="153" t="s">
        <v>19</v>
      </c>
      <c r="I331" s="155"/>
      <c r="L331" s="151"/>
      <c r="M331" s="156"/>
      <c r="T331" s="157"/>
      <c r="AT331" s="153" t="s">
        <v>368</v>
      </c>
      <c r="AU331" s="153" t="s">
        <v>90</v>
      </c>
      <c r="AV331" s="12" t="s">
        <v>84</v>
      </c>
      <c r="AW331" s="12" t="s">
        <v>36</v>
      </c>
      <c r="AX331" s="12" t="s">
        <v>77</v>
      </c>
      <c r="AY331" s="153" t="s">
        <v>358</v>
      </c>
    </row>
    <row r="332" spans="2:65" s="13" customFormat="1" ht="11.25">
      <c r="B332" s="158"/>
      <c r="D332" s="152" t="s">
        <v>368</v>
      </c>
      <c r="E332" s="159" t="s">
        <v>19</v>
      </c>
      <c r="F332" s="160" t="s">
        <v>7655</v>
      </c>
      <c r="H332" s="161">
        <v>5.85</v>
      </c>
      <c r="I332" s="162"/>
      <c r="L332" s="158"/>
      <c r="M332" s="163"/>
      <c r="T332" s="164"/>
      <c r="AT332" s="159" t="s">
        <v>368</v>
      </c>
      <c r="AU332" s="159" t="s">
        <v>90</v>
      </c>
      <c r="AV332" s="13" t="s">
        <v>90</v>
      </c>
      <c r="AW332" s="13" t="s">
        <v>36</v>
      </c>
      <c r="AX332" s="13" t="s">
        <v>77</v>
      </c>
      <c r="AY332" s="159" t="s">
        <v>358</v>
      </c>
    </row>
    <row r="333" spans="2:65" s="14" customFormat="1" ht="11.25">
      <c r="B333" s="165"/>
      <c r="D333" s="152" t="s">
        <v>368</v>
      </c>
      <c r="E333" s="166" t="s">
        <v>19</v>
      </c>
      <c r="F333" s="167" t="s">
        <v>371</v>
      </c>
      <c r="H333" s="168">
        <v>5.85</v>
      </c>
      <c r="I333" s="169"/>
      <c r="L333" s="165"/>
      <c r="M333" s="170"/>
      <c r="T333" s="171"/>
      <c r="AT333" s="166" t="s">
        <v>368</v>
      </c>
      <c r="AU333" s="166" t="s">
        <v>90</v>
      </c>
      <c r="AV333" s="14" t="s">
        <v>364</v>
      </c>
      <c r="AW333" s="14" t="s">
        <v>36</v>
      </c>
      <c r="AX333" s="14" t="s">
        <v>84</v>
      </c>
      <c r="AY333" s="166" t="s">
        <v>358</v>
      </c>
    </row>
    <row r="334" spans="2:65" s="1" customFormat="1" ht="16.5" customHeight="1">
      <c r="B334" s="33"/>
      <c r="C334" s="179" t="s">
        <v>646</v>
      </c>
      <c r="D334" s="179" t="s">
        <v>440</v>
      </c>
      <c r="E334" s="180" t="s">
        <v>7656</v>
      </c>
      <c r="F334" s="181" t="s">
        <v>7657</v>
      </c>
      <c r="G334" s="182" t="s">
        <v>209</v>
      </c>
      <c r="H334" s="183">
        <v>2.9409999999999998</v>
      </c>
      <c r="I334" s="184"/>
      <c r="J334" s="185">
        <f>ROUND(I334*H334,2)</f>
        <v>0</v>
      </c>
      <c r="K334" s="181" t="s">
        <v>19</v>
      </c>
      <c r="L334" s="186"/>
      <c r="M334" s="187" t="s">
        <v>19</v>
      </c>
      <c r="N334" s="188" t="s">
        <v>49</v>
      </c>
      <c r="P334" s="143">
        <f>O334*H334</f>
        <v>0</v>
      </c>
      <c r="Q334" s="143">
        <v>0.44</v>
      </c>
      <c r="R334" s="143">
        <f>Q334*H334</f>
        <v>1.2940399999999999</v>
      </c>
      <c r="S334" s="143">
        <v>0</v>
      </c>
      <c r="T334" s="144">
        <f>S334*H334</f>
        <v>0</v>
      </c>
      <c r="AR334" s="145" t="s">
        <v>558</v>
      </c>
      <c r="AT334" s="145" t="s">
        <v>440</v>
      </c>
      <c r="AU334" s="145" t="s">
        <v>90</v>
      </c>
      <c r="AY334" s="18" t="s">
        <v>358</v>
      </c>
      <c r="BE334" s="146">
        <f>IF(N334="základní",J334,0)</f>
        <v>0</v>
      </c>
      <c r="BF334" s="146">
        <f>IF(N334="snížená",J334,0)</f>
        <v>0</v>
      </c>
      <c r="BG334" s="146">
        <f>IF(N334="zákl. přenesená",J334,0)</f>
        <v>0</v>
      </c>
      <c r="BH334" s="146">
        <f>IF(N334="sníž. přenesená",J334,0)</f>
        <v>0</v>
      </c>
      <c r="BI334" s="146">
        <f>IF(N334="nulová",J334,0)</f>
        <v>0</v>
      </c>
      <c r="BJ334" s="18" t="s">
        <v>90</v>
      </c>
      <c r="BK334" s="146">
        <f>ROUND(I334*H334,2)</f>
        <v>0</v>
      </c>
      <c r="BL334" s="18" t="s">
        <v>454</v>
      </c>
      <c r="BM334" s="145" t="s">
        <v>7658</v>
      </c>
    </row>
    <row r="335" spans="2:65" s="12" customFormat="1" ht="11.25">
      <c r="B335" s="151"/>
      <c r="D335" s="152" t="s">
        <v>368</v>
      </c>
      <c r="E335" s="153" t="s">
        <v>19</v>
      </c>
      <c r="F335" s="154" t="s">
        <v>7540</v>
      </c>
      <c r="H335" s="153" t="s">
        <v>19</v>
      </c>
      <c r="I335" s="155"/>
      <c r="L335" s="151"/>
      <c r="M335" s="156"/>
      <c r="T335" s="157"/>
      <c r="AT335" s="153" t="s">
        <v>368</v>
      </c>
      <c r="AU335" s="153" t="s">
        <v>90</v>
      </c>
      <c r="AV335" s="12" t="s">
        <v>84</v>
      </c>
      <c r="AW335" s="12" t="s">
        <v>36</v>
      </c>
      <c r="AX335" s="12" t="s">
        <v>77</v>
      </c>
      <c r="AY335" s="153" t="s">
        <v>358</v>
      </c>
    </row>
    <row r="336" spans="2:65" s="12" customFormat="1" ht="11.25">
      <c r="B336" s="151"/>
      <c r="D336" s="152" t="s">
        <v>368</v>
      </c>
      <c r="E336" s="153" t="s">
        <v>19</v>
      </c>
      <c r="F336" s="154" t="s">
        <v>7541</v>
      </c>
      <c r="H336" s="153" t="s">
        <v>19</v>
      </c>
      <c r="I336" s="155"/>
      <c r="L336" s="151"/>
      <c r="M336" s="156"/>
      <c r="T336" s="157"/>
      <c r="AT336" s="153" t="s">
        <v>368</v>
      </c>
      <c r="AU336" s="153" t="s">
        <v>90</v>
      </c>
      <c r="AV336" s="12" t="s">
        <v>84</v>
      </c>
      <c r="AW336" s="12" t="s">
        <v>36</v>
      </c>
      <c r="AX336" s="12" t="s">
        <v>77</v>
      </c>
      <c r="AY336" s="153" t="s">
        <v>358</v>
      </c>
    </row>
    <row r="337" spans="2:65" s="12" customFormat="1" ht="11.25">
      <c r="B337" s="151"/>
      <c r="D337" s="152" t="s">
        <v>368</v>
      </c>
      <c r="E337" s="153" t="s">
        <v>19</v>
      </c>
      <c r="F337" s="154" t="s">
        <v>7542</v>
      </c>
      <c r="H337" s="153" t="s">
        <v>19</v>
      </c>
      <c r="I337" s="155"/>
      <c r="L337" s="151"/>
      <c r="M337" s="156"/>
      <c r="T337" s="157"/>
      <c r="AT337" s="153" t="s">
        <v>368</v>
      </c>
      <c r="AU337" s="153" t="s">
        <v>90</v>
      </c>
      <c r="AV337" s="12" t="s">
        <v>84</v>
      </c>
      <c r="AW337" s="12" t="s">
        <v>36</v>
      </c>
      <c r="AX337" s="12" t="s">
        <v>77</v>
      </c>
      <c r="AY337" s="153" t="s">
        <v>358</v>
      </c>
    </row>
    <row r="338" spans="2:65" s="13" customFormat="1" ht="11.25">
      <c r="B338" s="158"/>
      <c r="D338" s="152" t="s">
        <v>368</v>
      </c>
      <c r="E338" s="159" t="s">
        <v>19</v>
      </c>
      <c r="F338" s="160" t="s">
        <v>7593</v>
      </c>
      <c r="H338" s="161">
        <v>0.113</v>
      </c>
      <c r="I338" s="162"/>
      <c r="L338" s="158"/>
      <c r="M338" s="163"/>
      <c r="T338" s="164"/>
      <c r="AT338" s="159" t="s">
        <v>368</v>
      </c>
      <c r="AU338" s="159" t="s">
        <v>90</v>
      </c>
      <c r="AV338" s="13" t="s">
        <v>90</v>
      </c>
      <c r="AW338" s="13" t="s">
        <v>36</v>
      </c>
      <c r="AX338" s="13" t="s">
        <v>77</v>
      </c>
      <c r="AY338" s="159" t="s">
        <v>358</v>
      </c>
    </row>
    <row r="339" spans="2:65" s="13" customFormat="1" ht="11.25">
      <c r="B339" s="158"/>
      <c r="D339" s="152" t="s">
        <v>368</v>
      </c>
      <c r="E339" s="159" t="s">
        <v>19</v>
      </c>
      <c r="F339" s="160" t="s">
        <v>7594</v>
      </c>
      <c r="H339" s="161">
        <v>0.97599999999999998</v>
      </c>
      <c r="I339" s="162"/>
      <c r="L339" s="158"/>
      <c r="M339" s="163"/>
      <c r="T339" s="164"/>
      <c r="AT339" s="159" t="s">
        <v>368</v>
      </c>
      <c r="AU339" s="159" t="s">
        <v>90</v>
      </c>
      <c r="AV339" s="13" t="s">
        <v>90</v>
      </c>
      <c r="AW339" s="13" t="s">
        <v>36</v>
      </c>
      <c r="AX339" s="13" t="s">
        <v>77</v>
      </c>
      <c r="AY339" s="159" t="s">
        <v>358</v>
      </c>
    </row>
    <row r="340" spans="2:65" s="13" customFormat="1" ht="11.25">
      <c r="B340" s="158"/>
      <c r="D340" s="152" t="s">
        <v>368</v>
      </c>
      <c r="E340" s="159" t="s">
        <v>19</v>
      </c>
      <c r="F340" s="160" t="s">
        <v>7595</v>
      </c>
      <c r="H340" s="161">
        <v>1.175</v>
      </c>
      <c r="I340" s="162"/>
      <c r="L340" s="158"/>
      <c r="M340" s="163"/>
      <c r="T340" s="164"/>
      <c r="AT340" s="159" t="s">
        <v>368</v>
      </c>
      <c r="AU340" s="159" t="s">
        <v>90</v>
      </c>
      <c r="AV340" s="13" t="s">
        <v>90</v>
      </c>
      <c r="AW340" s="13" t="s">
        <v>36</v>
      </c>
      <c r="AX340" s="13" t="s">
        <v>77</v>
      </c>
      <c r="AY340" s="159" t="s">
        <v>358</v>
      </c>
    </row>
    <row r="341" spans="2:65" s="13" customFormat="1" ht="11.25">
      <c r="B341" s="158"/>
      <c r="D341" s="152" t="s">
        <v>368</v>
      </c>
      <c r="E341" s="159" t="s">
        <v>19</v>
      </c>
      <c r="F341" s="160" t="s">
        <v>7596</v>
      </c>
      <c r="H341" s="161">
        <v>0.54100000000000004</v>
      </c>
      <c r="I341" s="162"/>
      <c r="L341" s="158"/>
      <c r="M341" s="163"/>
      <c r="T341" s="164"/>
      <c r="AT341" s="159" t="s">
        <v>368</v>
      </c>
      <c r="AU341" s="159" t="s">
        <v>90</v>
      </c>
      <c r="AV341" s="13" t="s">
        <v>90</v>
      </c>
      <c r="AW341" s="13" t="s">
        <v>36</v>
      </c>
      <c r="AX341" s="13" t="s">
        <v>77</v>
      </c>
      <c r="AY341" s="159" t="s">
        <v>358</v>
      </c>
    </row>
    <row r="342" spans="2:65" s="13" customFormat="1" ht="11.25">
      <c r="B342" s="158"/>
      <c r="D342" s="152" t="s">
        <v>368</v>
      </c>
      <c r="E342" s="159" t="s">
        <v>19</v>
      </c>
      <c r="F342" s="160" t="s">
        <v>7597</v>
      </c>
      <c r="H342" s="161">
        <v>0.13600000000000001</v>
      </c>
      <c r="I342" s="162"/>
      <c r="L342" s="158"/>
      <c r="M342" s="163"/>
      <c r="T342" s="164"/>
      <c r="AT342" s="159" t="s">
        <v>368</v>
      </c>
      <c r="AU342" s="159" t="s">
        <v>90</v>
      </c>
      <c r="AV342" s="13" t="s">
        <v>90</v>
      </c>
      <c r="AW342" s="13" t="s">
        <v>36</v>
      </c>
      <c r="AX342" s="13" t="s">
        <v>77</v>
      </c>
      <c r="AY342" s="159" t="s">
        <v>358</v>
      </c>
    </row>
    <row r="343" spans="2:65" s="14" customFormat="1" ht="11.25">
      <c r="B343" s="165"/>
      <c r="D343" s="152" t="s">
        <v>368</v>
      </c>
      <c r="E343" s="166" t="s">
        <v>19</v>
      </c>
      <c r="F343" s="167" t="s">
        <v>371</v>
      </c>
      <c r="H343" s="168">
        <v>2.9409999999999998</v>
      </c>
      <c r="I343" s="169"/>
      <c r="L343" s="165"/>
      <c r="M343" s="170"/>
      <c r="T343" s="171"/>
      <c r="AT343" s="166" t="s">
        <v>368</v>
      </c>
      <c r="AU343" s="166" t="s">
        <v>90</v>
      </c>
      <c r="AV343" s="14" t="s">
        <v>364</v>
      </c>
      <c r="AW343" s="14" t="s">
        <v>36</v>
      </c>
      <c r="AX343" s="14" t="s">
        <v>84</v>
      </c>
      <c r="AY343" s="166" t="s">
        <v>358</v>
      </c>
    </row>
    <row r="344" spans="2:65" s="1" customFormat="1" ht="24.2" customHeight="1">
      <c r="B344" s="33"/>
      <c r="C344" s="134" t="s">
        <v>653</v>
      </c>
      <c r="D344" s="134" t="s">
        <v>360</v>
      </c>
      <c r="E344" s="135" t="s">
        <v>7659</v>
      </c>
      <c r="F344" s="136" t="s">
        <v>7660</v>
      </c>
      <c r="G344" s="137" t="s">
        <v>209</v>
      </c>
      <c r="H344" s="138">
        <v>3.8860000000000001</v>
      </c>
      <c r="I344" s="139"/>
      <c r="J344" s="140">
        <f>ROUND(I344*H344,2)</f>
        <v>0</v>
      </c>
      <c r="K344" s="136" t="s">
        <v>363</v>
      </c>
      <c r="L344" s="33"/>
      <c r="M344" s="141" t="s">
        <v>19</v>
      </c>
      <c r="N344" s="142" t="s">
        <v>49</v>
      </c>
      <c r="P344" s="143">
        <f>O344*H344</f>
        <v>0</v>
      </c>
      <c r="Q344" s="143">
        <v>2.4197E-2</v>
      </c>
      <c r="R344" s="143">
        <f>Q344*H344</f>
        <v>9.4029542000000008E-2</v>
      </c>
      <c r="S344" s="143">
        <v>0</v>
      </c>
      <c r="T344" s="144">
        <f>S344*H344</f>
        <v>0</v>
      </c>
      <c r="AR344" s="145" t="s">
        <v>454</v>
      </c>
      <c r="AT344" s="145" t="s">
        <v>360</v>
      </c>
      <c r="AU344" s="145" t="s">
        <v>90</v>
      </c>
      <c r="AY344" s="18" t="s">
        <v>358</v>
      </c>
      <c r="BE344" s="146">
        <f>IF(N344="základní",J344,0)</f>
        <v>0</v>
      </c>
      <c r="BF344" s="146">
        <f>IF(N344="snížená",J344,0)</f>
        <v>0</v>
      </c>
      <c r="BG344" s="146">
        <f>IF(N344="zákl. přenesená",J344,0)</f>
        <v>0</v>
      </c>
      <c r="BH344" s="146">
        <f>IF(N344="sníž. přenesená",J344,0)</f>
        <v>0</v>
      </c>
      <c r="BI344" s="146">
        <f>IF(N344="nulová",J344,0)</f>
        <v>0</v>
      </c>
      <c r="BJ344" s="18" t="s">
        <v>90</v>
      </c>
      <c r="BK344" s="146">
        <f>ROUND(I344*H344,2)</f>
        <v>0</v>
      </c>
      <c r="BL344" s="18" t="s">
        <v>454</v>
      </c>
      <c r="BM344" s="145" t="s">
        <v>7661</v>
      </c>
    </row>
    <row r="345" spans="2:65" s="1" customFormat="1" ht="11.25">
      <c r="B345" s="33"/>
      <c r="D345" s="147" t="s">
        <v>366</v>
      </c>
      <c r="F345" s="148" t="s">
        <v>7662</v>
      </c>
      <c r="I345" s="149"/>
      <c r="L345" s="33"/>
      <c r="M345" s="150"/>
      <c r="T345" s="54"/>
      <c r="AT345" s="18" t="s">
        <v>366</v>
      </c>
      <c r="AU345" s="18" t="s">
        <v>90</v>
      </c>
    </row>
    <row r="346" spans="2:65" s="12" customFormat="1" ht="11.25">
      <c r="B346" s="151"/>
      <c r="D346" s="152" t="s">
        <v>368</v>
      </c>
      <c r="E346" s="153" t="s">
        <v>19</v>
      </c>
      <c r="F346" s="154" t="s">
        <v>7540</v>
      </c>
      <c r="H346" s="153" t="s">
        <v>19</v>
      </c>
      <c r="I346" s="155"/>
      <c r="L346" s="151"/>
      <c r="M346" s="156"/>
      <c r="T346" s="157"/>
      <c r="AT346" s="153" t="s">
        <v>368</v>
      </c>
      <c r="AU346" s="153" t="s">
        <v>90</v>
      </c>
      <c r="AV346" s="12" t="s">
        <v>84</v>
      </c>
      <c r="AW346" s="12" t="s">
        <v>36</v>
      </c>
      <c r="AX346" s="12" t="s">
        <v>77</v>
      </c>
      <c r="AY346" s="153" t="s">
        <v>358</v>
      </c>
    </row>
    <row r="347" spans="2:65" s="12" customFormat="1" ht="11.25">
      <c r="B347" s="151"/>
      <c r="D347" s="152" t="s">
        <v>368</v>
      </c>
      <c r="E347" s="153" t="s">
        <v>19</v>
      </c>
      <c r="F347" s="154" t="s">
        <v>7541</v>
      </c>
      <c r="H347" s="153" t="s">
        <v>19</v>
      </c>
      <c r="I347" s="155"/>
      <c r="L347" s="151"/>
      <c r="M347" s="156"/>
      <c r="T347" s="157"/>
      <c r="AT347" s="153" t="s">
        <v>368</v>
      </c>
      <c r="AU347" s="153" t="s">
        <v>90</v>
      </c>
      <c r="AV347" s="12" t="s">
        <v>84</v>
      </c>
      <c r="AW347" s="12" t="s">
        <v>36</v>
      </c>
      <c r="AX347" s="12" t="s">
        <v>77</v>
      </c>
      <c r="AY347" s="153" t="s">
        <v>358</v>
      </c>
    </row>
    <row r="348" spans="2:65" s="12" customFormat="1" ht="11.25">
      <c r="B348" s="151"/>
      <c r="D348" s="152" t="s">
        <v>368</v>
      </c>
      <c r="E348" s="153" t="s">
        <v>19</v>
      </c>
      <c r="F348" s="154" t="s">
        <v>7542</v>
      </c>
      <c r="H348" s="153" t="s">
        <v>19</v>
      </c>
      <c r="I348" s="155"/>
      <c r="L348" s="151"/>
      <c r="M348" s="156"/>
      <c r="T348" s="157"/>
      <c r="AT348" s="153" t="s">
        <v>368</v>
      </c>
      <c r="AU348" s="153" t="s">
        <v>90</v>
      </c>
      <c r="AV348" s="12" t="s">
        <v>84</v>
      </c>
      <c r="AW348" s="12" t="s">
        <v>36</v>
      </c>
      <c r="AX348" s="12" t="s">
        <v>77</v>
      </c>
      <c r="AY348" s="153" t="s">
        <v>358</v>
      </c>
    </row>
    <row r="349" spans="2:65" s="13" customFormat="1" ht="11.25">
      <c r="B349" s="158"/>
      <c r="D349" s="152" t="s">
        <v>368</v>
      </c>
      <c r="E349" s="159" t="s">
        <v>19</v>
      </c>
      <c r="F349" s="160" t="s">
        <v>7593</v>
      </c>
      <c r="H349" s="161">
        <v>0.113</v>
      </c>
      <c r="I349" s="162"/>
      <c r="L349" s="158"/>
      <c r="M349" s="163"/>
      <c r="T349" s="164"/>
      <c r="AT349" s="159" t="s">
        <v>368</v>
      </c>
      <c r="AU349" s="159" t="s">
        <v>90</v>
      </c>
      <c r="AV349" s="13" t="s">
        <v>90</v>
      </c>
      <c r="AW349" s="13" t="s">
        <v>36</v>
      </c>
      <c r="AX349" s="13" t="s">
        <v>77</v>
      </c>
      <c r="AY349" s="159" t="s">
        <v>358</v>
      </c>
    </row>
    <row r="350" spans="2:65" s="13" customFormat="1" ht="11.25">
      <c r="B350" s="158"/>
      <c r="D350" s="152" t="s">
        <v>368</v>
      </c>
      <c r="E350" s="159" t="s">
        <v>19</v>
      </c>
      <c r="F350" s="160" t="s">
        <v>7594</v>
      </c>
      <c r="H350" s="161">
        <v>0.97599999999999998</v>
      </c>
      <c r="I350" s="162"/>
      <c r="L350" s="158"/>
      <c r="M350" s="163"/>
      <c r="T350" s="164"/>
      <c r="AT350" s="159" t="s">
        <v>368</v>
      </c>
      <c r="AU350" s="159" t="s">
        <v>90</v>
      </c>
      <c r="AV350" s="13" t="s">
        <v>90</v>
      </c>
      <c r="AW350" s="13" t="s">
        <v>36</v>
      </c>
      <c r="AX350" s="13" t="s">
        <v>77</v>
      </c>
      <c r="AY350" s="159" t="s">
        <v>358</v>
      </c>
    </row>
    <row r="351" spans="2:65" s="13" customFormat="1" ht="11.25">
      <c r="B351" s="158"/>
      <c r="D351" s="152" t="s">
        <v>368</v>
      </c>
      <c r="E351" s="159" t="s">
        <v>19</v>
      </c>
      <c r="F351" s="160" t="s">
        <v>7595</v>
      </c>
      <c r="H351" s="161">
        <v>1.175</v>
      </c>
      <c r="I351" s="162"/>
      <c r="L351" s="158"/>
      <c r="M351" s="163"/>
      <c r="T351" s="164"/>
      <c r="AT351" s="159" t="s">
        <v>368</v>
      </c>
      <c r="AU351" s="159" t="s">
        <v>90</v>
      </c>
      <c r="AV351" s="13" t="s">
        <v>90</v>
      </c>
      <c r="AW351" s="13" t="s">
        <v>36</v>
      </c>
      <c r="AX351" s="13" t="s">
        <v>77</v>
      </c>
      <c r="AY351" s="159" t="s">
        <v>358</v>
      </c>
    </row>
    <row r="352" spans="2:65" s="13" customFormat="1" ht="11.25">
      <c r="B352" s="158"/>
      <c r="D352" s="152" t="s">
        <v>368</v>
      </c>
      <c r="E352" s="159" t="s">
        <v>19</v>
      </c>
      <c r="F352" s="160" t="s">
        <v>7596</v>
      </c>
      <c r="H352" s="161">
        <v>0.54100000000000004</v>
      </c>
      <c r="I352" s="162"/>
      <c r="L352" s="158"/>
      <c r="M352" s="163"/>
      <c r="T352" s="164"/>
      <c r="AT352" s="159" t="s">
        <v>368</v>
      </c>
      <c r="AU352" s="159" t="s">
        <v>90</v>
      </c>
      <c r="AV352" s="13" t="s">
        <v>90</v>
      </c>
      <c r="AW352" s="13" t="s">
        <v>36</v>
      </c>
      <c r="AX352" s="13" t="s">
        <v>77</v>
      </c>
      <c r="AY352" s="159" t="s">
        <v>358</v>
      </c>
    </row>
    <row r="353" spans="2:65" s="13" customFormat="1" ht="11.25">
      <c r="B353" s="158"/>
      <c r="D353" s="152" t="s">
        <v>368</v>
      </c>
      <c r="E353" s="159" t="s">
        <v>19</v>
      </c>
      <c r="F353" s="160" t="s">
        <v>7597</v>
      </c>
      <c r="H353" s="161">
        <v>0.13600000000000001</v>
      </c>
      <c r="I353" s="162"/>
      <c r="L353" s="158"/>
      <c r="M353" s="163"/>
      <c r="T353" s="164"/>
      <c r="AT353" s="159" t="s">
        <v>368</v>
      </c>
      <c r="AU353" s="159" t="s">
        <v>90</v>
      </c>
      <c r="AV353" s="13" t="s">
        <v>90</v>
      </c>
      <c r="AW353" s="13" t="s">
        <v>36</v>
      </c>
      <c r="AX353" s="13" t="s">
        <v>77</v>
      </c>
      <c r="AY353" s="159" t="s">
        <v>358</v>
      </c>
    </row>
    <row r="354" spans="2:65" s="13" customFormat="1" ht="11.25">
      <c r="B354" s="158"/>
      <c r="D354" s="152" t="s">
        <v>368</v>
      </c>
      <c r="E354" s="159" t="s">
        <v>19</v>
      </c>
      <c r="F354" s="160" t="s">
        <v>7598</v>
      </c>
      <c r="H354" s="161">
        <v>0.94499999999999995</v>
      </c>
      <c r="I354" s="162"/>
      <c r="L354" s="158"/>
      <c r="M354" s="163"/>
      <c r="T354" s="164"/>
      <c r="AT354" s="159" t="s">
        <v>368</v>
      </c>
      <c r="AU354" s="159" t="s">
        <v>90</v>
      </c>
      <c r="AV354" s="13" t="s">
        <v>90</v>
      </c>
      <c r="AW354" s="13" t="s">
        <v>36</v>
      </c>
      <c r="AX354" s="13" t="s">
        <v>77</v>
      </c>
      <c r="AY354" s="159" t="s">
        <v>358</v>
      </c>
    </row>
    <row r="355" spans="2:65" s="14" customFormat="1" ht="11.25">
      <c r="B355" s="165"/>
      <c r="D355" s="152" t="s">
        <v>368</v>
      </c>
      <c r="E355" s="166" t="s">
        <v>19</v>
      </c>
      <c r="F355" s="167" t="s">
        <v>371</v>
      </c>
      <c r="H355" s="168">
        <v>3.8860000000000001</v>
      </c>
      <c r="I355" s="169"/>
      <c r="L355" s="165"/>
      <c r="M355" s="170"/>
      <c r="T355" s="171"/>
      <c r="AT355" s="166" t="s">
        <v>368</v>
      </c>
      <c r="AU355" s="166" t="s">
        <v>90</v>
      </c>
      <c r="AV355" s="14" t="s">
        <v>364</v>
      </c>
      <c r="AW355" s="14" t="s">
        <v>36</v>
      </c>
      <c r="AX355" s="14" t="s">
        <v>84</v>
      </c>
      <c r="AY355" s="166" t="s">
        <v>358</v>
      </c>
    </row>
    <row r="356" spans="2:65" s="1" customFormat="1" ht="49.15" customHeight="1">
      <c r="B356" s="33"/>
      <c r="C356" s="134" t="s">
        <v>660</v>
      </c>
      <c r="D356" s="134" t="s">
        <v>360</v>
      </c>
      <c r="E356" s="135" t="s">
        <v>6117</v>
      </c>
      <c r="F356" s="136" t="s">
        <v>6118</v>
      </c>
      <c r="G356" s="137" t="s">
        <v>195</v>
      </c>
      <c r="H356" s="138">
        <v>36</v>
      </c>
      <c r="I356" s="139"/>
      <c r="J356" s="140">
        <f>ROUND(I356*H356,2)</f>
        <v>0</v>
      </c>
      <c r="K356" s="136" t="s">
        <v>363</v>
      </c>
      <c r="L356" s="33"/>
      <c r="M356" s="141" t="s">
        <v>19</v>
      </c>
      <c r="N356" s="142" t="s">
        <v>49</v>
      </c>
      <c r="P356" s="143">
        <f>O356*H356</f>
        <v>0</v>
      </c>
      <c r="Q356" s="143">
        <v>7.7999999999999999E-5</v>
      </c>
      <c r="R356" s="143">
        <f>Q356*H356</f>
        <v>2.8079999999999997E-3</v>
      </c>
      <c r="S356" s="143">
        <v>0</v>
      </c>
      <c r="T356" s="144">
        <f>S356*H356</f>
        <v>0</v>
      </c>
      <c r="AR356" s="145" t="s">
        <v>454</v>
      </c>
      <c r="AT356" s="145" t="s">
        <v>360</v>
      </c>
      <c r="AU356" s="145" t="s">
        <v>90</v>
      </c>
      <c r="AY356" s="18" t="s">
        <v>358</v>
      </c>
      <c r="BE356" s="146">
        <f>IF(N356="základní",J356,0)</f>
        <v>0</v>
      </c>
      <c r="BF356" s="146">
        <f>IF(N356="snížená",J356,0)</f>
        <v>0</v>
      </c>
      <c r="BG356" s="146">
        <f>IF(N356="zákl. přenesená",J356,0)</f>
        <v>0</v>
      </c>
      <c r="BH356" s="146">
        <f>IF(N356="sníž. přenesená",J356,0)</f>
        <v>0</v>
      </c>
      <c r="BI356" s="146">
        <f>IF(N356="nulová",J356,0)</f>
        <v>0</v>
      </c>
      <c r="BJ356" s="18" t="s">
        <v>90</v>
      </c>
      <c r="BK356" s="146">
        <f>ROUND(I356*H356,2)</f>
        <v>0</v>
      </c>
      <c r="BL356" s="18" t="s">
        <v>454</v>
      </c>
      <c r="BM356" s="145" t="s">
        <v>7663</v>
      </c>
    </row>
    <row r="357" spans="2:65" s="1" customFormat="1" ht="11.25">
      <c r="B357" s="33"/>
      <c r="D357" s="147" t="s">
        <v>366</v>
      </c>
      <c r="F357" s="148" t="s">
        <v>6120</v>
      </c>
      <c r="I357" s="149"/>
      <c r="L357" s="33"/>
      <c r="M357" s="150"/>
      <c r="T357" s="54"/>
      <c r="AT357" s="18" t="s">
        <v>366</v>
      </c>
      <c r="AU357" s="18" t="s">
        <v>90</v>
      </c>
    </row>
    <row r="358" spans="2:65" s="13" customFormat="1" ht="11.25">
      <c r="B358" s="158"/>
      <c r="D358" s="152" t="s">
        <v>368</v>
      </c>
      <c r="E358" s="159" t="s">
        <v>19</v>
      </c>
      <c r="F358" s="160" t="s">
        <v>5612</v>
      </c>
      <c r="H358" s="161">
        <v>36</v>
      </c>
      <c r="I358" s="162"/>
      <c r="L358" s="158"/>
      <c r="M358" s="163"/>
      <c r="T358" s="164"/>
      <c r="AT358" s="159" t="s">
        <v>368</v>
      </c>
      <c r="AU358" s="159" t="s">
        <v>90</v>
      </c>
      <c r="AV358" s="13" t="s">
        <v>90</v>
      </c>
      <c r="AW358" s="13" t="s">
        <v>36</v>
      </c>
      <c r="AX358" s="13" t="s">
        <v>77</v>
      </c>
      <c r="AY358" s="159" t="s">
        <v>358</v>
      </c>
    </row>
    <row r="359" spans="2:65" s="14" customFormat="1" ht="11.25">
      <c r="B359" s="165"/>
      <c r="D359" s="152" t="s">
        <v>368</v>
      </c>
      <c r="E359" s="166" t="s">
        <v>19</v>
      </c>
      <c r="F359" s="167" t="s">
        <v>371</v>
      </c>
      <c r="H359" s="168">
        <v>36</v>
      </c>
      <c r="I359" s="169"/>
      <c r="L359" s="165"/>
      <c r="M359" s="170"/>
      <c r="T359" s="171"/>
      <c r="AT359" s="166" t="s">
        <v>368</v>
      </c>
      <c r="AU359" s="166" t="s">
        <v>90</v>
      </c>
      <c r="AV359" s="14" t="s">
        <v>364</v>
      </c>
      <c r="AW359" s="14" t="s">
        <v>36</v>
      </c>
      <c r="AX359" s="14" t="s">
        <v>84</v>
      </c>
      <c r="AY359" s="166" t="s">
        <v>358</v>
      </c>
    </row>
    <row r="360" spans="2:65" s="1" customFormat="1" ht="24.2" customHeight="1">
      <c r="B360" s="33"/>
      <c r="C360" s="179" t="s">
        <v>666</v>
      </c>
      <c r="D360" s="179" t="s">
        <v>440</v>
      </c>
      <c r="E360" s="180" t="s">
        <v>6121</v>
      </c>
      <c r="F360" s="181" t="s">
        <v>6122</v>
      </c>
      <c r="G360" s="182" t="s">
        <v>235</v>
      </c>
      <c r="H360" s="183">
        <v>108</v>
      </c>
      <c r="I360" s="184"/>
      <c r="J360" s="185">
        <f>ROUND(I360*H360,2)</f>
        <v>0</v>
      </c>
      <c r="K360" s="181" t="s">
        <v>19</v>
      </c>
      <c r="L360" s="186"/>
      <c r="M360" s="187" t="s">
        <v>19</v>
      </c>
      <c r="N360" s="188" t="s">
        <v>49</v>
      </c>
      <c r="P360" s="143">
        <f>O360*H360</f>
        <v>0</v>
      </c>
      <c r="Q360" s="143">
        <v>2.3E-3</v>
      </c>
      <c r="R360" s="143">
        <f>Q360*H360</f>
        <v>0.24840000000000001</v>
      </c>
      <c r="S360" s="143">
        <v>0</v>
      </c>
      <c r="T360" s="144">
        <f>S360*H360</f>
        <v>0</v>
      </c>
      <c r="AR360" s="145" t="s">
        <v>558</v>
      </c>
      <c r="AT360" s="145" t="s">
        <v>440</v>
      </c>
      <c r="AU360" s="145" t="s">
        <v>90</v>
      </c>
      <c r="AY360" s="18" t="s">
        <v>358</v>
      </c>
      <c r="BE360" s="146">
        <f>IF(N360="základní",J360,0)</f>
        <v>0</v>
      </c>
      <c r="BF360" s="146">
        <f>IF(N360="snížená",J360,0)</f>
        <v>0</v>
      </c>
      <c r="BG360" s="146">
        <f>IF(N360="zákl. přenesená",J360,0)</f>
        <v>0</v>
      </c>
      <c r="BH360" s="146">
        <f>IF(N360="sníž. přenesená",J360,0)</f>
        <v>0</v>
      </c>
      <c r="BI360" s="146">
        <f>IF(N360="nulová",J360,0)</f>
        <v>0</v>
      </c>
      <c r="BJ360" s="18" t="s">
        <v>90</v>
      </c>
      <c r="BK360" s="146">
        <f>ROUND(I360*H360,2)</f>
        <v>0</v>
      </c>
      <c r="BL360" s="18" t="s">
        <v>454</v>
      </c>
      <c r="BM360" s="145" t="s">
        <v>7664</v>
      </c>
    </row>
    <row r="361" spans="2:65" s="13" customFormat="1" ht="11.25">
      <c r="B361" s="158"/>
      <c r="D361" s="152" t="s">
        <v>368</v>
      </c>
      <c r="E361" s="159" t="s">
        <v>19</v>
      </c>
      <c r="F361" s="160" t="s">
        <v>5952</v>
      </c>
      <c r="H361" s="161">
        <v>108</v>
      </c>
      <c r="I361" s="162"/>
      <c r="L361" s="158"/>
      <c r="M361" s="163"/>
      <c r="T361" s="164"/>
      <c r="AT361" s="159" t="s">
        <v>368</v>
      </c>
      <c r="AU361" s="159" t="s">
        <v>90</v>
      </c>
      <c r="AV361" s="13" t="s">
        <v>90</v>
      </c>
      <c r="AW361" s="13" t="s">
        <v>36</v>
      </c>
      <c r="AX361" s="13" t="s">
        <v>77</v>
      </c>
      <c r="AY361" s="159" t="s">
        <v>358</v>
      </c>
    </row>
    <row r="362" spans="2:65" s="14" customFormat="1" ht="11.25">
      <c r="B362" s="165"/>
      <c r="D362" s="152" t="s">
        <v>368</v>
      </c>
      <c r="E362" s="166" t="s">
        <v>19</v>
      </c>
      <c r="F362" s="167" t="s">
        <v>371</v>
      </c>
      <c r="H362" s="168">
        <v>108</v>
      </c>
      <c r="I362" s="169"/>
      <c r="L362" s="165"/>
      <c r="M362" s="170"/>
      <c r="T362" s="171"/>
      <c r="AT362" s="166" t="s">
        <v>368</v>
      </c>
      <c r="AU362" s="166" t="s">
        <v>90</v>
      </c>
      <c r="AV362" s="14" t="s">
        <v>364</v>
      </c>
      <c r="AW362" s="14" t="s">
        <v>36</v>
      </c>
      <c r="AX362" s="14" t="s">
        <v>84</v>
      </c>
      <c r="AY362" s="166" t="s">
        <v>358</v>
      </c>
    </row>
    <row r="363" spans="2:65" s="1" customFormat="1" ht="37.9" customHeight="1">
      <c r="B363" s="33"/>
      <c r="C363" s="134" t="s">
        <v>672</v>
      </c>
      <c r="D363" s="134" t="s">
        <v>360</v>
      </c>
      <c r="E363" s="135" t="s">
        <v>6124</v>
      </c>
      <c r="F363" s="136" t="s">
        <v>6125</v>
      </c>
      <c r="G363" s="137" t="s">
        <v>195</v>
      </c>
      <c r="H363" s="138">
        <v>36</v>
      </c>
      <c r="I363" s="139"/>
      <c r="J363" s="140">
        <f>ROUND(I363*H363,2)</f>
        <v>0</v>
      </c>
      <c r="K363" s="136" t="s">
        <v>363</v>
      </c>
      <c r="L363" s="33"/>
      <c r="M363" s="141" t="s">
        <v>19</v>
      </c>
      <c r="N363" s="142" t="s">
        <v>49</v>
      </c>
      <c r="P363" s="143">
        <f>O363*H363</f>
        <v>0</v>
      </c>
      <c r="Q363" s="143">
        <v>5.8690800000000003E-4</v>
      </c>
      <c r="R363" s="143">
        <f>Q363*H363</f>
        <v>2.1128688E-2</v>
      </c>
      <c r="S363" s="143">
        <v>0</v>
      </c>
      <c r="T363" s="144">
        <f>S363*H363</f>
        <v>0</v>
      </c>
      <c r="AR363" s="145" t="s">
        <v>454</v>
      </c>
      <c r="AT363" s="145" t="s">
        <v>360</v>
      </c>
      <c r="AU363" s="145" t="s">
        <v>90</v>
      </c>
      <c r="AY363" s="18" t="s">
        <v>358</v>
      </c>
      <c r="BE363" s="146">
        <f>IF(N363="základní",J363,0)</f>
        <v>0</v>
      </c>
      <c r="BF363" s="146">
        <f>IF(N363="snížená",J363,0)</f>
        <v>0</v>
      </c>
      <c r="BG363" s="146">
        <f>IF(N363="zákl. přenesená",J363,0)</f>
        <v>0</v>
      </c>
      <c r="BH363" s="146">
        <f>IF(N363="sníž. přenesená",J363,0)</f>
        <v>0</v>
      </c>
      <c r="BI363" s="146">
        <f>IF(N363="nulová",J363,0)</f>
        <v>0</v>
      </c>
      <c r="BJ363" s="18" t="s">
        <v>90</v>
      </c>
      <c r="BK363" s="146">
        <f>ROUND(I363*H363,2)</f>
        <v>0</v>
      </c>
      <c r="BL363" s="18" t="s">
        <v>454</v>
      </c>
      <c r="BM363" s="145" t="s">
        <v>7665</v>
      </c>
    </row>
    <row r="364" spans="2:65" s="1" customFormat="1" ht="11.25">
      <c r="B364" s="33"/>
      <c r="D364" s="147" t="s">
        <v>366</v>
      </c>
      <c r="F364" s="148" t="s">
        <v>6127</v>
      </c>
      <c r="I364" s="149"/>
      <c r="L364" s="33"/>
      <c r="M364" s="150"/>
      <c r="T364" s="54"/>
      <c r="AT364" s="18" t="s">
        <v>366</v>
      </c>
      <c r="AU364" s="18" t="s">
        <v>90</v>
      </c>
    </row>
    <row r="365" spans="2:65" s="13" customFormat="1" ht="11.25">
      <c r="B365" s="158"/>
      <c r="D365" s="152" t="s">
        <v>368</v>
      </c>
      <c r="E365" s="159" t="s">
        <v>19</v>
      </c>
      <c r="F365" s="160" t="s">
        <v>5612</v>
      </c>
      <c r="H365" s="161">
        <v>36</v>
      </c>
      <c r="I365" s="162"/>
      <c r="L365" s="158"/>
      <c r="M365" s="163"/>
      <c r="T365" s="164"/>
      <c r="AT365" s="159" t="s">
        <v>368</v>
      </c>
      <c r="AU365" s="159" t="s">
        <v>90</v>
      </c>
      <c r="AV365" s="13" t="s">
        <v>90</v>
      </c>
      <c r="AW365" s="13" t="s">
        <v>36</v>
      </c>
      <c r="AX365" s="13" t="s">
        <v>77</v>
      </c>
      <c r="AY365" s="159" t="s">
        <v>358</v>
      </c>
    </row>
    <row r="366" spans="2:65" s="14" customFormat="1" ht="11.25">
      <c r="B366" s="165"/>
      <c r="D366" s="152" t="s">
        <v>368</v>
      </c>
      <c r="E366" s="166" t="s">
        <v>19</v>
      </c>
      <c r="F366" s="167" t="s">
        <v>371</v>
      </c>
      <c r="H366" s="168">
        <v>36</v>
      </c>
      <c r="I366" s="169"/>
      <c r="L366" s="165"/>
      <c r="M366" s="170"/>
      <c r="T366" s="171"/>
      <c r="AT366" s="166" t="s">
        <v>368</v>
      </c>
      <c r="AU366" s="166" t="s">
        <v>90</v>
      </c>
      <c r="AV366" s="14" t="s">
        <v>364</v>
      </c>
      <c r="AW366" s="14" t="s">
        <v>36</v>
      </c>
      <c r="AX366" s="14" t="s">
        <v>84</v>
      </c>
      <c r="AY366" s="166" t="s">
        <v>358</v>
      </c>
    </row>
    <row r="367" spans="2:65" s="1" customFormat="1" ht="21.75" customHeight="1">
      <c r="B367" s="33"/>
      <c r="C367" s="179" t="s">
        <v>678</v>
      </c>
      <c r="D367" s="179" t="s">
        <v>440</v>
      </c>
      <c r="E367" s="180" t="s">
        <v>6128</v>
      </c>
      <c r="F367" s="181" t="s">
        <v>6129</v>
      </c>
      <c r="G367" s="182" t="s">
        <v>235</v>
      </c>
      <c r="H367" s="183">
        <v>316.8</v>
      </c>
      <c r="I367" s="184"/>
      <c r="J367" s="185">
        <f>ROUND(I367*H367,2)</f>
        <v>0</v>
      </c>
      <c r="K367" s="181" t="s">
        <v>19</v>
      </c>
      <c r="L367" s="186"/>
      <c r="M367" s="187" t="s">
        <v>19</v>
      </c>
      <c r="N367" s="188" t="s">
        <v>49</v>
      </c>
      <c r="P367" s="143">
        <f>O367*H367</f>
        <v>0</v>
      </c>
      <c r="Q367" s="143">
        <v>2.9499999999999999E-3</v>
      </c>
      <c r="R367" s="143">
        <f>Q367*H367</f>
        <v>0.93456000000000006</v>
      </c>
      <c r="S367" s="143">
        <v>0</v>
      </c>
      <c r="T367" s="144">
        <f>S367*H367</f>
        <v>0</v>
      </c>
      <c r="AR367" s="145" t="s">
        <v>558</v>
      </c>
      <c r="AT367" s="145" t="s">
        <v>440</v>
      </c>
      <c r="AU367" s="145" t="s">
        <v>90</v>
      </c>
      <c r="AY367" s="18" t="s">
        <v>358</v>
      </c>
      <c r="BE367" s="146">
        <f>IF(N367="základní",J367,0)</f>
        <v>0</v>
      </c>
      <c r="BF367" s="146">
        <f>IF(N367="snížená",J367,0)</f>
        <v>0</v>
      </c>
      <c r="BG367" s="146">
        <f>IF(N367="zákl. přenesená",J367,0)</f>
        <v>0</v>
      </c>
      <c r="BH367" s="146">
        <f>IF(N367="sníž. přenesená",J367,0)</f>
        <v>0</v>
      </c>
      <c r="BI367" s="146">
        <f>IF(N367="nulová",J367,0)</f>
        <v>0</v>
      </c>
      <c r="BJ367" s="18" t="s">
        <v>90</v>
      </c>
      <c r="BK367" s="146">
        <f>ROUND(I367*H367,2)</f>
        <v>0</v>
      </c>
      <c r="BL367" s="18" t="s">
        <v>454</v>
      </c>
      <c r="BM367" s="145" t="s">
        <v>7666</v>
      </c>
    </row>
    <row r="368" spans="2:65" s="13" customFormat="1" ht="11.25">
      <c r="B368" s="158"/>
      <c r="D368" s="152" t="s">
        <v>368</v>
      </c>
      <c r="E368" s="159" t="s">
        <v>19</v>
      </c>
      <c r="F368" s="160" t="s">
        <v>6131</v>
      </c>
      <c r="H368" s="161">
        <v>288</v>
      </c>
      <c r="I368" s="162"/>
      <c r="L368" s="158"/>
      <c r="M368" s="163"/>
      <c r="T368" s="164"/>
      <c r="AT368" s="159" t="s">
        <v>368</v>
      </c>
      <c r="AU368" s="159" t="s">
        <v>90</v>
      </c>
      <c r="AV368" s="13" t="s">
        <v>90</v>
      </c>
      <c r="AW368" s="13" t="s">
        <v>36</v>
      </c>
      <c r="AX368" s="13" t="s">
        <v>77</v>
      </c>
      <c r="AY368" s="159" t="s">
        <v>358</v>
      </c>
    </row>
    <row r="369" spans="2:65" s="14" customFormat="1" ht="11.25">
      <c r="B369" s="165"/>
      <c r="D369" s="152" t="s">
        <v>368</v>
      </c>
      <c r="E369" s="166" t="s">
        <v>19</v>
      </c>
      <c r="F369" s="167" t="s">
        <v>371</v>
      </c>
      <c r="H369" s="168">
        <v>288</v>
      </c>
      <c r="I369" s="169"/>
      <c r="L369" s="165"/>
      <c r="M369" s="170"/>
      <c r="T369" s="171"/>
      <c r="AT369" s="166" t="s">
        <v>368</v>
      </c>
      <c r="AU369" s="166" t="s">
        <v>90</v>
      </c>
      <c r="AV369" s="14" t="s">
        <v>364</v>
      </c>
      <c r="AW369" s="14" t="s">
        <v>36</v>
      </c>
      <c r="AX369" s="14" t="s">
        <v>84</v>
      </c>
      <c r="AY369" s="166" t="s">
        <v>358</v>
      </c>
    </row>
    <row r="370" spans="2:65" s="13" customFormat="1" ht="11.25">
      <c r="B370" s="158"/>
      <c r="D370" s="152" t="s">
        <v>368</v>
      </c>
      <c r="F370" s="160" t="s">
        <v>7667</v>
      </c>
      <c r="H370" s="161">
        <v>316.8</v>
      </c>
      <c r="I370" s="162"/>
      <c r="L370" s="158"/>
      <c r="M370" s="163"/>
      <c r="T370" s="164"/>
      <c r="AT370" s="159" t="s">
        <v>368</v>
      </c>
      <c r="AU370" s="159" t="s">
        <v>90</v>
      </c>
      <c r="AV370" s="13" t="s">
        <v>90</v>
      </c>
      <c r="AW370" s="13" t="s">
        <v>4</v>
      </c>
      <c r="AX370" s="13" t="s">
        <v>84</v>
      </c>
      <c r="AY370" s="159" t="s">
        <v>358</v>
      </c>
    </row>
    <row r="371" spans="2:65" s="1" customFormat="1" ht="44.25" customHeight="1">
      <c r="B371" s="33"/>
      <c r="C371" s="134" t="s">
        <v>697</v>
      </c>
      <c r="D371" s="134" t="s">
        <v>360</v>
      </c>
      <c r="E371" s="135" t="s">
        <v>6133</v>
      </c>
      <c r="F371" s="136" t="s">
        <v>6134</v>
      </c>
      <c r="G371" s="137" t="s">
        <v>235</v>
      </c>
      <c r="H371" s="138">
        <v>24</v>
      </c>
      <c r="I371" s="139"/>
      <c r="J371" s="140">
        <f>ROUND(I371*H371,2)</f>
        <v>0</v>
      </c>
      <c r="K371" s="136" t="s">
        <v>363</v>
      </c>
      <c r="L371" s="33"/>
      <c r="M371" s="141" t="s">
        <v>19</v>
      </c>
      <c r="N371" s="142" t="s">
        <v>49</v>
      </c>
      <c r="P371" s="143">
        <f>O371*H371</f>
        <v>0</v>
      </c>
      <c r="Q371" s="143">
        <v>1.221E-5</v>
      </c>
      <c r="R371" s="143">
        <f>Q371*H371</f>
        <v>2.9304E-4</v>
      </c>
      <c r="S371" s="143">
        <v>0</v>
      </c>
      <c r="T371" s="144">
        <f>S371*H371</f>
        <v>0</v>
      </c>
      <c r="AR371" s="145" t="s">
        <v>454</v>
      </c>
      <c r="AT371" s="145" t="s">
        <v>360</v>
      </c>
      <c r="AU371" s="145" t="s">
        <v>90</v>
      </c>
      <c r="AY371" s="18" t="s">
        <v>358</v>
      </c>
      <c r="BE371" s="146">
        <f>IF(N371="základní",J371,0)</f>
        <v>0</v>
      </c>
      <c r="BF371" s="146">
        <f>IF(N371="snížená",J371,0)</f>
        <v>0</v>
      </c>
      <c r="BG371" s="146">
        <f>IF(N371="zákl. přenesená",J371,0)</f>
        <v>0</v>
      </c>
      <c r="BH371" s="146">
        <f>IF(N371="sníž. přenesená",J371,0)</f>
        <v>0</v>
      </c>
      <c r="BI371" s="146">
        <f>IF(N371="nulová",J371,0)</f>
        <v>0</v>
      </c>
      <c r="BJ371" s="18" t="s">
        <v>90</v>
      </c>
      <c r="BK371" s="146">
        <f>ROUND(I371*H371,2)</f>
        <v>0</v>
      </c>
      <c r="BL371" s="18" t="s">
        <v>454</v>
      </c>
      <c r="BM371" s="145" t="s">
        <v>7668</v>
      </c>
    </row>
    <row r="372" spans="2:65" s="1" customFormat="1" ht="11.25">
      <c r="B372" s="33"/>
      <c r="D372" s="147" t="s">
        <v>366</v>
      </c>
      <c r="F372" s="148" t="s">
        <v>6136</v>
      </c>
      <c r="I372" s="149"/>
      <c r="L372" s="33"/>
      <c r="M372" s="150"/>
      <c r="T372" s="54"/>
      <c r="AT372" s="18" t="s">
        <v>366</v>
      </c>
      <c r="AU372" s="18" t="s">
        <v>90</v>
      </c>
    </row>
    <row r="373" spans="2:65" s="13" customFormat="1" ht="11.25">
      <c r="B373" s="158"/>
      <c r="D373" s="152" t="s">
        <v>368</v>
      </c>
      <c r="E373" s="159" t="s">
        <v>19</v>
      </c>
      <c r="F373" s="160" t="s">
        <v>7669</v>
      </c>
      <c r="H373" s="161">
        <v>24</v>
      </c>
      <c r="I373" s="162"/>
      <c r="L373" s="158"/>
      <c r="M373" s="163"/>
      <c r="T373" s="164"/>
      <c r="AT373" s="159" t="s">
        <v>368</v>
      </c>
      <c r="AU373" s="159" t="s">
        <v>90</v>
      </c>
      <c r="AV373" s="13" t="s">
        <v>90</v>
      </c>
      <c r="AW373" s="13" t="s">
        <v>36</v>
      </c>
      <c r="AX373" s="13" t="s">
        <v>77</v>
      </c>
      <c r="AY373" s="159" t="s">
        <v>358</v>
      </c>
    </row>
    <row r="374" spans="2:65" s="14" customFormat="1" ht="11.25">
      <c r="B374" s="165"/>
      <c r="D374" s="152" t="s">
        <v>368</v>
      </c>
      <c r="E374" s="166" t="s">
        <v>19</v>
      </c>
      <c r="F374" s="167" t="s">
        <v>371</v>
      </c>
      <c r="H374" s="168">
        <v>24</v>
      </c>
      <c r="I374" s="169"/>
      <c r="L374" s="165"/>
      <c r="M374" s="170"/>
      <c r="T374" s="171"/>
      <c r="AT374" s="166" t="s">
        <v>368</v>
      </c>
      <c r="AU374" s="166" t="s">
        <v>90</v>
      </c>
      <c r="AV374" s="14" t="s">
        <v>364</v>
      </c>
      <c r="AW374" s="14" t="s">
        <v>36</v>
      </c>
      <c r="AX374" s="14" t="s">
        <v>84</v>
      </c>
      <c r="AY374" s="166" t="s">
        <v>358</v>
      </c>
    </row>
    <row r="375" spans="2:65" s="1" customFormat="1" ht="16.5" customHeight="1">
      <c r="B375" s="33"/>
      <c r="C375" s="179" t="s">
        <v>714</v>
      </c>
      <c r="D375" s="179" t="s">
        <v>440</v>
      </c>
      <c r="E375" s="180" t="s">
        <v>6137</v>
      </c>
      <c r="F375" s="181" t="s">
        <v>6138</v>
      </c>
      <c r="G375" s="182" t="s">
        <v>235</v>
      </c>
      <c r="H375" s="183">
        <v>26.4</v>
      </c>
      <c r="I375" s="184"/>
      <c r="J375" s="185">
        <f>ROUND(I375*H375,2)</f>
        <v>0</v>
      </c>
      <c r="K375" s="181" t="s">
        <v>363</v>
      </c>
      <c r="L375" s="186"/>
      <c r="M375" s="187" t="s">
        <v>19</v>
      </c>
      <c r="N375" s="188" t="s">
        <v>49</v>
      </c>
      <c r="P375" s="143">
        <f>O375*H375</f>
        <v>0</v>
      </c>
      <c r="Q375" s="143">
        <v>1.65E-3</v>
      </c>
      <c r="R375" s="143">
        <f>Q375*H375</f>
        <v>4.3559999999999995E-2</v>
      </c>
      <c r="S375" s="143">
        <v>0</v>
      </c>
      <c r="T375" s="144">
        <f>S375*H375</f>
        <v>0</v>
      </c>
      <c r="AR375" s="145" t="s">
        <v>558</v>
      </c>
      <c r="AT375" s="145" t="s">
        <v>440</v>
      </c>
      <c r="AU375" s="145" t="s">
        <v>90</v>
      </c>
      <c r="AY375" s="18" t="s">
        <v>358</v>
      </c>
      <c r="BE375" s="146">
        <f>IF(N375="základní",J375,0)</f>
        <v>0</v>
      </c>
      <c r="BF375" s="146">
        <f>IF(N375="snížená",J375,0)</f>
        <v>0</v>
      </c>
      <c r="BG375" s="146">
        <f>IF(N375="zákl. přenesená",J375,0)</f>
        <v>0</v>
      </c>
      <c r="BH375" s="146">
        <f>IF(N375="sníž. přenesená",J375,0)</f>
        <v>0</v>
      </c>
      <c r="BI375" s="146">
        <f>IF(N375="nulová",J375,0)</f>
        <v>0</v>
      </c>
      <c r="BJ375" s="18" t="s">
        <v>90</v>
      </c>
      <c r="BK375" s="146">
        <f>ROUND(I375*H375,2)</f>
        <v>0</v>
      </c>
      <c r="BL375" s="18" t="s">
        <v>454</v>
      </c>
      <c r="BM375" s="145" t="s">
        <v>7670</v>
      </c>
    </row>
    <row r="376" spans="2:65" s="13" customFormat="1" ht="11.25">
      <c r="B376" s="158"/>
      <c r="D376" s="152" t="s">
        <v>368</v>
      </c>
      <c r="E376" s="159" t="s">
        <v>19</v>
      </c>
      <c r="F376" s="160" t="s">
        <v>7671</v>
      </c>
      <c r="H376" s="161">
        <v>26.4</v>
      </c>
      <c r="I376" s="162"/>
      <c r="L376" s="158"/>
      <c r="M376" s="163"/>
      <c r="T376" s="164"/>
      <c r="AT376" s="159" t="s">
        <v>368</v>
      </c>
      <c r="AU376" s="159" t="s">
        <v>90</v>
      </c>
      <c r="AV376" s="13" t="s">
        <v>90</v>
      </c>
      <c r="AW376" s="13" t="s">
        <v>36</v>
      </c>
      <c r="AX376" s="13" t="s">
        <v>77</v>
      </c>
      <c r="AY376" s="159" t="s">
        <v>358</v>
      </c>
    </row>
    <row r="377" spans="2:65" s="14" customFormat="1" ht="11.25">
      <c r="B377" s="165"/>
      <c r="D377" s="152" t="s">
        <v>368</v>
      </c>
      <c r="E377" s="166" t="s">
        <v>19</v>
      </c>
      <c r="F377" s="167" t="s">
        <v>371</v>
      </c>
      <c r="H377" s="168">
        <v>26.4</v>
      </c>
      <c r="I377" s="169"/>
      <c r="L377" s="165"/>
      <c r="M377" s="170"/>
      <c r="T377" s="171"/>
      <c r="AT377" s="166" t="s">
        <v>368</v>
      </c>
      <c r="AU377" s="166" t="s">
        <v>90</v>
      </c>
      <c r="AV377" s="14" t="s">
        <v>364</v>
      </c>
      <c r="AW377" s="14" t="s">
        <v>36</v>
      </c>
      <c r="AX377" s="14" t="s">
        <v>84</v>
      </c>
      <c r="AY377" s="166" t="s">
        <v>358</v>
      </c>
    </row>
    <row r="378" spans="2:65" s="1" customFormat="1" ht="49.15" customHeight="1">
      <c r="B378" s="33"/>
      <c r="C378" s="134" t="s">
        <v>719</v>
      </c>
      <c r="D378" s="134" t="s">
        <v>360</v>
      </c>
      <c r="E378" s="135" t="s">
        <v>7672</v>
      </c>
      <c r="F378" s="136" t="s">
        <v>7673</v>
      </c>
      <c r="G378" s="137" t="s">
        <v>1498</v>
      </c>
      <c r="H378" s="189"/>
      <c r="I378" s="139"/>
      <c r="J378" s="140">
        <f>ROUND(I378*H378,2)</f>
        <v>0</v>
      </c>
      <c r="K378" s="136" t="s">
        <v>363</v>
      </c>
      <c r="L378" s="33"/>
      <c r="M378" s="141" t="s">
        <v>19</v>
      </c>
      <c r="N378" s="142" t="s">
        <v>49</v>
      </c>
      <c r="P378" s="143">
        <f>O378*H378</f>
        <v>0</v>
      </c>
      <c r="Q378" s="143">
        <v>0</v>
      </c>
      <c r="R378" s="143">
        <f>Q378*H378</f>
        <v>0</v>
      </c>
      <c r="S378" s="143">
        <v>0</v>
      </c>
      <c r="T378" s="144">
        <f>S378*H378</f>
        <v>0</v>
      </c>
      <c r="AR378" s="145" t="s">
        <v>454</v>
      </c>
      <c r="AT378" s="145" t="s">
        <v>360</v>
      </c>
      <c r="AU378" s="145" t="s">
        <v>90</v>
      </c>
      <c r="AY378" s="18" t="s">
        <v>358</v>
      </c>
      <c r="BE378" s="146">
        <f>IF(N378="základní",J378,0)</f>
        <v>0</v>
      </c>
      <c r="BF378" s="146">
        <f>IF(N378="snížená",J378,0)</f>
        <v>0</v>
      </c>
      <c r="BG378" s="146">
        <f>IF(N378="zákl. přenesená",J378,0)</f>
        <v>0</v>
      </c>
      <c r="BH378" s="146">
        <f>IF(N378="sníž. přenesená",J378,0)</f>
        <v>0</v>
      </c>
      <c r="BI378" s="146">
        <f>IF(N378="nulová",J378,0)</f>
        <v>0</v>
      </c>
      <c r="BJ378" s="18" t="s">
        <v>90</v>
      </c>
      <c r="BK378" s="146">
        <f>ROUND(I378*H378,2)</f>
        <v>0</v>
      </c>
      <c r="BL378" s="18" t="s">
        <v>454</v>
      </c>
      <c r="BM378" s="145" t="s">
        <v>7674</v>
      </c>
    </row>
    <row r="379" spans="2:65" s="1" customFormat="1" ht="11.25">
      <c r="B379" s="33"/>
      <c r="D379" s="147" t="s">
        <v>366</v>
      </c>
      <c r="F379" s="148" t="s">
        <v>7675</v>
      </c>
      <c r="I379" s="149"/>
      <c r="L379" s="33"/>
      <c r="M379" s="150"/>
      <c r="T379" s="54"/>
      <c r="AT379" s="18" t="s">
        <v>366</v>
      </c>
      <c r="AU379" s="18" t="s">
        <v>90</v>
      </c>
    </row>
    <row r="380" spans="2:65" s="11" customFormat="1" ht="22.9" customHeight="1">
      <c r="B380" s="122"/>
      <c r="D380" s="123" t="s">
        <v>76</v>
      </c>
      <c r="E380" s="132" t="s">
        <v>2040</v>
      </c>
      <c r="F380" s="132" t="s">
        <v>2041</v>
      </c>
      <c r="I380" s="125"/>
      <c r="J380" s="133">
        <f>BK380</f>
        <v>0</v>
      </c>
      <c r="L380" s="122"/>
      <c r="M380" s="127"/>
      <c r="P380" s="128">
        <f>SUM(P381:P396)</f>
        <v>0</v>
      </c>
      <c r="R380" s="128">
        <f>SUM(R381:R396)</f>
        <v>9.3607000000000013E-3</v>
      </c>
      <c r="T380" s="129">
        <f>SUM(T381:T396)</f>
        <v>0</v>
      </c>
      <c r="AR380" s="123" t="s">
        <v>90</v>
      </c>
      <c r="AT380" s="130" t="s">
        <v>76</v>
      </c>
      <c r="AU380" s="130" t="s">
        <v>84</v>
      </c>
      <c r="AY380" s="123" t="s">
        <v>358</v>
      </c>
      <c r="BK380" s="131">
        <f>SUM(BK381:BK396)</f>
        <v>0</v>
      </c>
    </row>
    <row r="381" spans="2:65" s="1" customFormat="1" ht="24.2" customHeight="1">
      <c r="B381" s="33"/>
      <c r="C381" s="134" t="s">
        <v>726</v>
      </c>
      <c r="D381" s="134" t="s">
        <v>360</v>
      </c>
      <c r="E381" s="135" t="s">
        <v>6228</v>
      </c>
      <c r="F381" s="136" t="s">
        <v>6229</v>
      </c>
      <c r="G381" s="137" t="s">
        <v>235</v>
      </c>
      <c r="H381" s="138">
        <v>6</v>
      </c>
      <c r="I381" s="139"/>
      <c r="J381" s="140">
        <f>ROUND(I381*H381,2)</f>
        <v>0</v>
      </c>
      <c r="K381" s="136" t="s">
        <v>363</v>
      </c>
      <c r="L381" s="33"/>
      <c r="M381" s="141" t="s">
        <v>19</v>
      </c>
      <c r="N381" s="142" t="s">
        <v>49</v>
      </c>
      <c r="P381" s="143">
        <f>O381*H381</f>
        <v>0</v>
      </c>
      <c r="Q381" s="143">
        <v>9.0835000000000004E-4</v>
      </c>
      <c r="R381" s="143">
        <f>Q381*H381</f>
        <v>5.4501000000000003E-3</v>
      </c>
      <c r="S381" s="143">
        <v>0</v>
      </c>
      <c r="T381" s="144">
        <f>S381*H381</f>
        <v>0</v>
      </c>
      <c r="AR381" s="145" t="s">
        <v>454</v>
      </c>
      <c r="AT381" s="145" t="s">
        <v>360</v>
      </c>
      <c r="AU381" s="145" t="s">
        <v>90</v>
      </c>
      <c r="AY381" s="18" t="s">
        <v>358</v>
      </c>
      <c r="BE381" s="146">
        <f>IF(N381="základní",J381,0)</f>
        <v>0</v>
      </c>
      <c r="BF381" s="146">
        <f>IF(N381="snížená",J381,0)</f>
        <v>0</v>
      </c>
      <c r="BG381" s="146">
        <f>IF(N381="zákl. přenesená",J381,0)</f>
        <v>0</v>
      </c>
      <c r="BH381" s="146">
        <f>IF(N381="sníž. přenesená",J381,0)</f>
        <v>0</v>
      </c>
      <c r="BI381" s="146">
        <f>IF(N381="nulová",J381,0)</f>
        <v>0</v>
      </c>
      <c r="BJ381" s="18" t="s">
        <v>90</v>
      </c>
      <c r="BK381" s="146">
        <f>ROUND(I381*H381,2)</f>
        <v>0</v>
      </c>
      <c r="BL381" s="18" t="s">
        <v>454</v>
      </c>
      <c r="BM381" s="145" t="s">
        <v>7676</v>
      </c>
    </row>
    <row r="382" spans="2:65" s="1" customFormat="1" ht="11.25">
      <c r="B382" s="33"/>
      <c r="D382" s="147" t="s">
        <v>366</v>
      </c>
      <c r="F382" s="148" t="s">
        <v>6231</v>
      </c>
      <c r="I382" s="149"/>
      <c r="L382" s="33"/>
      <c r="M382" s="150"/>
      <c r="T382" s="54"/>
      <c r="AT382" s="18" t="s">
        <v>366</v>
      </c>
      <c r="AU382" s="18" t="s">
        <v>90</v>
      </c>
    </row>
    <row r="383" spans="2:65" s="12" customFormat="1" ht="11.25">
      <c r="B383" s="151"/>
      <c r="D383" s="152" t="s">
        <v>368</v>
      </c>
      <c r="E383" s="153" t="s">
        <v>19</v>
      </c>
      <c r="F383" s="154" t="s">
        <v>1589</v>
      </c>
      <c r="H383" s="153" t="s">
        <v>19</v>
      </c>
      <c r="I383" s="155"/>
      <c r="L383" s="151"/>
      <c r="M383" s="156"/>
      <c r="T383" s="157"/>
      <c r="AT383" s="153" t="s">
        <v>368</v>
      </c>
      <c r="AU383" s="153" t="s">
        <v>90</v>
      </c>
      <c r="AV383" s="12" t="s">
        <v>84</v>
      </c>
      <c r="AW383" s="12" t="s">
        <v>36</v>
      </c>
      <c r="AX383" s="12" t="s">
        <v>77</v>
      </c>
      <c r="AY383" s="153" t="s">
        <v>358</v>
      </c>
    </row>
    <row r="384" spans="2:65" s="13" customFormat="1" ht="11.25">
      <c r="B384" s="158"/>
      <c r="D384" s="152" t="s">
        <v>368</v>
      </c>
      <c r="E384" s="159" t="s">
        <v>19</v>
      </c>
      <c r="F384" s="160" t="s">
        <v>7677</v>
      </c>
      <c r="H384" s="161">
        <v>6</v>
      </c>
      <c r="I384" s="162"/>
      <c r="L384" s="158"/>
      <c r="M384" s="163"/>
      <c r="T384" s="164"/>
      <c r="AT384" s="159" t="s">
        <v>368</v>
      </c>
      <c r="AU384" s="159" t="s">
        <v>90</v>
      </c>
      <c r="AV384" s="13" t="s">
        <v>90</v>
      </c>
      <c r="AW384" s="13" t="s">
        <v>36</v>
      </c>
      <c r="AX384" s="13" t="s">
        <v>77</v>
      </c>
      <c r="AY384" s="159" t="s">
        <v>358</v>
      </c>
    </row>
    <row r="385" spans="2:65" s="14" customFormat="1" ht="11.25">
      <c r="B385" s="165"/>
      <c r="D385" s="152" t="s">
        <v>368</v>
      </c>
      <c r="E385" s="166" t="s">
        <v>19</v>
      </c>
      <c r="F385" s="167" t="s">
        <v>371</v>
      </c>
      <c r="H385" s="168">
        <v>6</v>
      </c>
      <c r="I385" s="169"/>
      <c r="L385" s="165"/>
      <c r="M385" s="170"/>
      <c r="T385" s="171"/>
      <c r="AT385" s="166" t="s">
        <v>368</v>
      </c>
      <c r="AU385" s="166" t="s">
        <v>90</v>
      </c>
      <c r="AV385" s="14" t="s">
        <v>364</v>
      </c>
      <c r="AW385" s="14" t="s">
        <v>36</v>
      </c>
      <c r="AX385" s="14" t="s">
        <v>84</v>
      </c>
      <c r="AY385" s="166" t="s">
        <v>358</v>
      </c>
    </row>
    <row r="386" spans="2:65" s="1" customFormat="1" ht="37.9" customHeight="1">
      <c r="B386" s="33"/>
      <c r="C386" s="134" t="s">
        <v>733</v>
      </c>
      <c r="D386" s="134" t="s">
        <v>360</v>
      </c>
      <c r="E386" s="135" t="s">
        <v>7678</v>
      </c>
      <c r="F386" s="136" t="s">
        <v>7679</v>
      </c>
      <c r="G386" s="137" t="s">
        <v>504</v>
      </c>
      <c r="H386" s="138">
        <v>1</v>
      </c>
      <c r="I386" s="139"/>
      <c r="J386" s="140">
        <f>ROUND(I386*H386,2)</f>
        <v>0</v>
      </c>
      <c r="K386" s="136" t="s">
        <v>19</v>
      </c>
      <c r="L386" s="33"/>
      <c r="M386" s="141" t="s">
        <v>19</v>
      </c>
      <c r="N386" s="142" t="s">
        <v>49</v>
      </c>
      <c r="P386" s="143">
        <f>O386*H386</f>
        <v>0</v>
      </c>
      <c r="Q386" s="143">
        <v>1.9000000000000001E-4</v>
      </c>
      <c r="R386" s="143">
        <f>Q386*H386</f>
        <v>1.9000000000000001E-4</v>
      </c>
      <c r="S386" s="143">
        <v>0</v>
      </c>
      <c r="T386" s="144">
        <f>S386*H386</f>
        <v>0</v>
      </c>
      <c r="AR386" s="145" t="s">
        <v>454</v>
      </c>
      <c r="AT386" s="145" t="s">
        <v>360</v>
      </c>
      <c r="AU386" s="145" t="s">
        <v>90</v>
      </c>
      <c r="AY386" s="18" t="s">
        <v>358</v>
      </c>
      <c r="BE386" s="146">
        <f>IF(N386="základní",J386,0)</f>
        <v>0</v>
      </c>
      <c r="BF386" s="146">
        <f>IF(N386="snížená",J386,0)</f>
        <v>0</v>
      </c>
      <c r="BG386" s="146">
        <f>IF(N386="zákl. přenesená",J386,0)</f>
        <v>0</v>
      </c>
      <c r="BH386" s="146">
        <f>IF(N386="sníž. přenesená",J386,0)</f>
        <v>0</v>
      </c>
      <c r="BI386" s="146">
        <f>IF(N386="nulová",J386,0)</f>
        <v>0</v>
      </c>
      <c r="BJ386" s="18" t="s">
        <v>90</v>
      </c>
      <c r="BK386" s="146">
        <f>ROUND(I386*H386,2)</f>
        <v>0</v>
      </c>
      <c r="BL386" s="18" t="s">
        <v>454</v>
      </c>
      <c r="BM386" s="145" t="s">
        <v>7680</v>
      </c>
    </row>
    <row r="387" spans="2:65" s="12" customFormat="1" ht="11.25">
      <c r="B387" s="151"/>
      <c r="D387" s="152" t="s">
        <v>368</v>
      </c>
      <c r="E387" s="153" t="s">
        <v>19</v>
      </c>
      <c r="F387" s="154" t="s">
        <v>1589</v>
      </c>
      <c r="H387" s="153" t="s">
        <v>19</v>
      </c>
      <c r="I387" s="155"/>
      <c r="L387" s="151"/>
      <c r="M387" s="156"/>
      <c r="T387" s="157"/>
      <c r="AT387" s="153" t="s">
        <v>368</v>
      </c>
      <c r="AU387" s="153" t="s">
        <v>90</v>
      </c>
      <c r="AV387" s="12" t="s">
        <v>84</v>
      </c>
      <c r="AW387" s="12" t="s">
        <v>36</v>
      </c>
      <c r="AX387" s="12" t="s">
        <v>77</v>
      </c>
      <c r="AY387" s="153" t="s">
        <v>358</v>
      </c>
    </row>
    <row r="388" spans="2:65" s="13" customFormat="1" ht="11.25">
      <c r="B388" s="158"/>
      <c r="D388" s="152" t="s">
        <v>368</v>
      </c>
      <c r="E388" s="159" t="s">
        <v>19</v>
      </c>
      <c r="F388" s="160" t="s">
        <v>7681</v>
      </c>
      <c r="H388" s="161">
        <v>1</v>
      </c>
      <c r="I388" s="162"/>
      <c r="L388" s="158"/>
      <c r="M388" s="163"/>
      <c r="T388" s="164"/>
      <c r="AT388" s="159" t="s">
        <v>368</v>
      </c>
      <c r="AU388" s="159" t="s">
        <v>90</v>
      </c>
      <c r="AV388" s="13" t="s">
        <v>90</v>
      </c>
      <c r="AW388" s="13" t="s">
        <v>36</v>
      </c>
      <c r="AX388" s="13" t="s">
        <v>77</v>
      </c>
      <c r="AY388" s="159" t="s">
        <v>358</v>
      </c>
    </row>
    <row r="389" spans="2:65" s="14" customFormat="1" ht="11.25">
      <c r="B389" s="165"/>
      <c r="D389" s="152" t="s">
        <v>368</v>
      </c>
      <c r="E389" s="166" t="s">
        <v>19</v>
      </c>
      <c r="F389" s="167" t="s">
        <v>371</v>
      </c>
      <c r="H389" s="168">
        <v>1</v>
      </c>
      <c r="I389" s="169"/>
      <c r="L389" s="165"/>
      <c r="M389" s="170"/>
      <c r="T389" s="171"/>
      <c r="AT389" s="166" t="s">
        <v>368</v>
      </c>
      <c r="AU389" s="166" t="s">
        <v>90</v>
      </c>
      <c r="AV389" s="14" t="s">
        <v>364</v>
      </c>
      <c r="AW389" s="14" t="s">
        <v>36</v>
      </c>
      <c r="AX389" s="14" t="s">
        <v>84</v>
      </c>
      <c r="AY389" s="166" t="s">
        <v>358</v>
      </c>
    </row>
    <row r="390" spans="2:65" s="1" customFormat="1" ht="24.2" customHeight="1">
      <c r="B390" s="33"/>
      <c r="C390" s="134" t="s">
        <v>739</v>
      </c>
      <c r="D390" s="134" t="s">
        <v>360</v>
      </c>
      <c r="E390" s="135" t="s">
        <v>2063</v>
      </c>
      <c r="F390" s="136" t="s">
        <v>2064</v>
      </c>
      <c r="G390" s="137" t="s">
        <v>235</v>
      </c>
      <c r="H390" s="138">
        <v>2.7</v>
      </c>
      <c r="I390" s="139"/>
      <c r="J390" s="140">
        <f>ROUND(I390*H390,2)</f>
        <v>0</v>
      </c>
      <c r="K390" s="136" t="s">
        <v>363</v>
      </c>
      <c r="L390" s="33"/>
      <c r="M390" s="141" t="s">
        <v>19</v>
      </c>
      <c r="N390" s="142" t="s">
        <v>49</v>
      </c>
      <c r="P390" s="143">
        <f>O390*H390</f>
        <v>0</v>
      </c>
      <c r="Q390" s="143">
        <v>1.3780000000000001E-3</v>
      </c>
      <c r="R390" s="143">
        <f>Q390*H390</f>
        <v>3.7206000000000006E-3</v>
      </c>
      <c r="S390" s="143">
        <v>0</v>
      </c>
      <c r="T390" s="144">
        <f>S390*H390</f>
        <v>0</v>
      </c>
      <c r="AR390" s="145" t="s">
        <v>454</v>
      </c>
      <c r="AT390" s="145" t="s">
        <v>360</v>
      </c>
      <c r="AU390" s="145" t="s">
        <v>90</v>
      </c>
      <c r="AY390" s="18" t="s">
        <v>358</v>
      </c>
      <c r="BE390" s="146">
        <f>IF(N390="základní",J390,0)</f>
        <v>0</v>
      </c>
      <c r="BF390" s="146">
        <f>IF(N390="snížená",J390,0)</f>
        <v>0</v>
      </c>
      <c r="BG390" s="146">
        <f>IF(N390="zákl. přenesená",J390,0)</f>
        <v>0</v>
      </c>
      <c r="BH390" s="146">
        <f>IF(N390="sníž. přenesená",J390,0)</f>
        <v>0</v>
      </c>
      <c r="BI390" s="146">
        <f>IF(N390="nulová",J390,0)</f>
        <v>0</v>
      </c>
      <c r="BJ390" s="18" t="s">
        <v>90</v>
      </c>
      <c r="BK390" s="146">
        <f>ROUND(I390*H390,2)</f>
        <v>0</v>
      </c>
      <c r="BL390" s="18" t="s">
        <v>454</v>
      </c>
      <c r="BM390" s="145" t="s">
        <v>7682</v>
      </c>
    </row>
    <row r="391" spans="2:65" s="1" customFormat="1" ht="11.25">
      <c r="B391" s="33"/>
      <c r="D391" s="147" t="s">
        <v>366</v>
      </c>
      <c r="F391" s="148" t="s">
        <v>2066</v>
      </c>
      <c r="I391" s="149"/>
      <c r="L391" s="33"/>
      <c r="M391" s="150"/>
      <c r="T391" s="54"/>
      <c r="AT391" s="18" t="s">
        <v>366</v>
      </c>
      <c r="AU391" s="18" t="s">
        <v>90</v>
      </c>
    </row>
    <row r="392" spans="2:65" s="12" customFormat="1" ht="11.25">
      <c r="B392" s="151"/>
      <c r="D392" s="152" t="s">
        <v>368</v>
      </c>
      <c r="E392" s="153" t="s">
        <v>19</v>
      </c>
      <c r="F392" s="154" t="s">
        <v>1589</v>
      </c>
      <c r="H392" s="153" t="s">
        <v>19</v>
      </c>
      <c r="I392" s="155"/>
      <c r="L392" s="151"/>
      <c r="M392" s="156"/>
      <c r="T392" s="157"/>
      <c r="AT392" s="153" t="s">
        <v>368</v>
      </c>
      <c r="AU392" s="153" t="s">
        <v>90</v>
      </c>
      <c r="AV392" s="12" t="s">
        <v>84</v>
      </c>
      <c r="AW392" s="12" t="s">
        <v>36</v>
      </c>
      <c r="AX392" s="12" t="s">
        <v>77</v>
      </c>
      <c r="AY392" s="153" t="s">
        <v>358</v>
      </c>
    </row>
    <row r="393" spans="2:65" s="13" customFormat="1" ht="11.25">
      <c r="B393" s="158"/>
      <c r="D393" s="152" t="s">
        <v>368</v>
      </c>
      <c r="E393" s="159" t="s">
        <v>19</v>
      </c>
      <c r="F393" s="160" t="s">
        <v>7683</v>
      </c>
      <c r="H393" s="161">
        <v>2.7</v>
      </c>
      <c r="I393" s="162"/>
      <c r="L393" s="158"/>
      <c r="M393" s="163"/>
      <c r="T393" s="164"/>
      <c r="AT393" s="159" t="s">
        <v>368</v>
      </c>
      <c r="AU393" s="159" t="s">
        <v>90</v>
      </c>
      <c r="AV393" s="13" t="s">
        <v>90</v>
      </c>
      <c r="AW393" s="13" t="s">
        <v>36</v>
      </c>
      <c r="AX393" s="13" t="s">
        <v>77</v>
      </c>
      <c r="AY393" s="159" t="s">
        <v>358</v>
      </c>
    </row>
    <row r="394" spans="2:65" s="14" customFormat="1" ht="11.25">
      <c r="B394" s="165"/>
      <c r="D394" s="152" t="s">
        <v>368</v>
      </c>
      <c r="E394" s="166" t="s">
        <v>19</v>
      </c>
      <c r="F394" s="167" t="s">
        <v>371</v>
      </c>
      <c r="H394" s="168">
        <v>2.7</v>
      </c>
      <c r="I394" s="169"/>
      <c r="L394" s="165"/>
      <c r="M394" s="170"/>
      <c r="T394" s="171"/>
      <c r="AT394" s="166" t="s">
        <v>368</v>
      </c>
      <c r="AU394" s="166" t="s">
        <v>90</v>
      </c>
      <c r="AV394" s="14" t="s">
        <v>364</v>
      </c>
      <c r="AW394" s="14" t="s">
        <v>36</v>
      </c>
      <c r="AX394" s="14" t="s">
        <v>84</v>
      </c>
      <c r="AY394" s="166" t="s">
        <v>358</v>
      </c>
    </row>
    <row r="395" spans="2:65" s="1" customFormat="1" ht="49.15" customHeight="1">
      <c r="B395" s="33"/>
      <c r="C395" s="134" t="s">
        <v>744</v>
      </c>
      <c r="D395" s="134" t="s">
        <v>360</v>
      </c>
      <c r="E395" s="135" t="s">
        <v>7684</v>
      </c>
      <c r="F395" s="136" t="s">
        <v>7685</v>
      </c>
      <c r="G395" s="137" t="s">
        <v>1498</v>
      </c>
      <c r="H395" s="189"/>
      <c r="I395" s="139"/>
      <c r="J395" s="140">
        <f>ROUND(I395*H395,2)</f>
        <v>0</v>
      </c>
      <c r="K395" s="136" t="s">
        <v>363</v>
      </c>
      <c r="L395" s="33"/>
      <c r="M395" s="141" t="s">
        <v>19</v>
      </c>
      <c r="N395" s="142" t="s">
        <v>49</v>
      </c>
      <c r="P395" s="143">
        <f>O395*H395</f>
        <v>0</v>
      </c>
      <c r="Q395" s="143">
        <v>0</v>
      </c>
      <c r="R395" s="143">
        <f>Q395*H395</f>
        <v>0</v>
      </c>
      <c r="S395" s="143">
        <v>0</v>
      </c>
      <c r="T395" s="144">
        <f>S395*H395</f>
        <v>0</v>
      </c>
      <c r="AR395" s="145" t="s">
        <v>454</v>
      </c>
      <c r="AT395" s="145" t="s">
        <v>360</v>
      </c>
      <c r="AU395" s="145" t="s">
        <v>90</v>
      </c>
      <c r="AY395" s="18" t="s">
        <v>358</v>
      </c>
      <c r="BE395" s="146">
        <f>IF(N395="základní",J395,0)</f>
        <v>0</v>
      </c>
      <c r="BF395" s="146">
        <f>IF(N395="snížená",J395,0)</f>
        <v>0</v>
      </c>
      <c r="BG395" s="146">
        <f>IF(N395="zákl. přenesená",J395,0)</f>
        <v>0</v>
      </c>
      <c r="BH395" s="146">
        <f>IF(N395="sníž. přenesená",J395,0)</f>
        <v>0</v>
      </c>
      <c r="BI395" s="146">
        <f>IF(N395="nulová",J395,0)</f>
        <v>0</v>
      </c>
      <c r="BJ395" s="18" t="s">
        <v>90</v>
      </c>
      <c r="BK395" s="146">
        <f>ROUND(I395*H395,2)</f>
        <v>0</v>
      </c>
      <c r="BL395" s="18" t="s">
        <v>454</v>
      </c>
      <c r="BM395" s="145" t="s">
        <v>7686</v>
      </c>
    </row>
    <row r="396" spans="2:65" s="1" customFormat="1" ht="11.25">
      <c r="B396" s="33"/>
      <c r="D396" s="147" t="s">
        <v>366</v>
      </c>
      <c r="F396" s="148" t="s">
        <v>7687</v>
      </c>
      <c r="I396" s="149"/>
      <c r="L396" s="33"/>
      <c r="M396" s="150"/>
      <c r="T396" s="54"/>
      <c r="AT396" s="18" t="s">
        <v>366</v>
      </c>
      <c r="AU396" s="18" t="s">
        <v>90</v>
      </c>
    </row>
    <row r="397" spans="2:65" s="11" customFormat="1" ht="22.9" customHeight="1">
      <c r="B397" s="122"/>
      <c r="D397" s="123" t="s">
        <v>76</v>
      </c>
      <c r="E397" s="132" t="s">
        <v>2886</v>
      </c>
      <c r="F397" s="132" t="s">
        <v>2887</v>
      </c>
      <c r="I397" s="125"/>
      <c r="J397" s="133">
        <f>BK397</f>
        <v>0</v>
      </c>
      <c r="L397" s="122"/>
      <c r="M397" s="127"/>
      <c r="P397" s="128">
        <f>SUM(P398:P423)</f>
        <v>0</v>
      </c>
      <c r="R397" s="128">
        <f>SUM(R398:R423)</f>
        <v>0.10653728223200001</v>
      </c>
      <c r="T397" s="129">
        <f>SUM(T398:T423)</f>
        <v>0</v>
      </c>
      <c r="AR397" s="123" t="s">
        <v>90</v>
      </c>
      <c r="AT397" s="130" t="s">
        <v>76</v>
      </c>
      <c r="AU397" s="130" t="s">
        <v>84</v>
      </c>
      <c r="AY397" s="123" t="s">
        <v>358</v>
      </c>
      <c r="BK397" s="131">
        <f>SUM(BK398:BK423)</f>
        <v>0</v>
      </c>
    </row>
    <row r="398" spans="2:65" s="1" customFormat="1" ht="24.2" customHeight="1">
      <c r="B398" s="33"/>
      <c r="C398" s="134" t="s">
        <v>751</v>
      </c>
      <c r="D398" s="134" t="s">
        <v>360</v>
      </c>
      <c r="E398" s="135" t="s">
        <v>7688</v>
      </c>
      <c r="F398" s="136" t="s">
        <v>7689</v>
      </c>
      <c r="G398" s="137" t="s">
        <v>195</v>
      </c>
      <c r="H398" s="138">
        <v>141.364</v>
      </c>
      <c r="I398" s="139"/>
      <c r="J398" s="140">
        <f>ROUND(I398*H398,2)</f>
        <v>0</v>
      </c>
      <c r="K398" s="136" t="s">
        <v>363</v>
      </c>
      <c r="L398" s="33"/>
      <c r="M398" s="141" t="s">
        <v>19</v>
      </c>
      <c r="N398" s="142" t="s">
        <v>49</v>
      </c>
      <c r="P398" s="143">
        <f>O398*H398</f>
        <v>0</v>
      </c>
      <c r="Q398" s="143">
        <v>2.4232000000000001E-5</v>
      </c>
      <c r="R398" s="143">
        <f>Q398*H398</f>
        <v>3.4255324480000002E-3</v>
      </c>
      <c r="S398" s="143">
        <v>0</v>
      </c>
      <c r="T398" s="144">
        <f>S398*H398</f>
        <v>0</v>
      </c>
      <c r="AR398" s="145" t="s">
        <v>454</v>
      </c>
      <c r="AT398" s="145" t="s">
        <v>360</v>
      </c>
      <c r="AU398" s="145" t="s">
        <v>90</v>
      </c>
      <c r="AY398" s="18" t="s">
        <v>358</v>
      </c>
      <c r="BE398" s="146">
        <f>IF(N398="základní",J398,0)</f>
        <v>0</v>
      </c>
      <c r="BF398" s="146">
        <f>IF(N398="snížená",J398,0)</f>
        <v>0</v>
      </c>
      <c r="BG398" s="146">
        <f>IF(N398="zákl. přenesená",J398,0)</f>
        <v>0</v>
      </c>
      <c r="BH398" s="146">
        <f>IF(N398="sníž. přenesená",J398,0)</f>
        <v>0</v>
      </c>
      <c r="BI398" s="146">
        <f>IF(N398="nulová",J398,0)</f>
        <v>0</v>
      </c>
      <c r="BJ398" s="18" t="s">
        <v>90</v>
      </c>
      <c r="BK398" s="146">
        <f>ROUND(I398*H398,2)</f>
        <v>0</v>
      </c>
      <c r="BL398" s="18" t="s">
        <v>454</v>
      </c>
      <c r="BM398" s="145" t="s">
        <v>7690</v>
      </c>
    </row>
    <row r="399" spans="2:65" s="1" customFormat="1" ht="11.25">
      <c r="B399" s="33"/>
      <c r="D399" s="147" t="s">
        <v>366</v>
      </c>
      <c r="F399" s="148" t="s">
        <v>7691</v>
      </c>
      <c r="I399" s="149"/>
      <c r="L399" s="33"/>
      <c r="M399" s="150"/>
      <c r="T399" s="54"/>
      <c r="AT399" s="18" t="s">
        <v>366</v>
      </c>
      <c r="AU399" s="18" t="s">
        <v>90</v>
      </c>
    </row>
    <row r="400" spans="2:65" s="13" customFormat="1" ht="11.25">
      <c r="B400" s="158"/>
      <c r="D400" s="152" t="s">
        <v>368</v>
      </c>
      <c r="E400" s="159" t="s">
        <v>19</v>
      </c>
      <c r="F400" s="160" t="s">
        <v>7481</v>
      </c>
      <c r="H400" s="161">
        <v>141.364</v>
      </c>
      <c r="I400" s="162"/>
      <c r="L400" s="158"/>
      <c r="M400" s="163"/>
      <c r="T400" s="164"/>
      <c r="AT400" s="159" t="s">
        <v>368</v>
      </c>
      <c r="AU400" s="159" t="s">
        <v>90</v>
      </c>
      <c r="AV400" s="13" t="s">
        <v>90</v>
      </c>
      <c r="AW400" s="13" t="s">
        <v>36</v>
      </c>
      <c r="AX400" s="13" t="s">
        <v>77</v>
      </c>
      <c r="AY400" s="159" t="s">
        <v>358</v>
      </c>
    </row>
    <row r="401" spans="2:65" s="14" customFormat="1" ht="11.25">
      <c r="B401" s="165"/>
      <c r="D401" s="152" t="s">
        <v>368</v>
      </c>
      <c r="E401" s="166" t="s">
        <v>19</v>
      </c>
      <c r="F401" s="167" t="s">
        <v>371</v>
      </c>
      <c r="H401" s="168">
        <v>141.364</v>
      </c>
      <c r="I401" s="169"/>
      <c r="L401" s="165"/>
      <c r="M401" s="170"/>
      <c r="T401" s="171"/>
      <c r="AT401" s="166" t="s">
        <v>368</v>
      </c>
      <c r="AU401" s="166" t="s">
        <v>90</v>
      </c>
      <c r="AV401" s="14" t="s">
        <v>364</v>
      </c>
      <c r="AW401" s="14" t="s">
        <v>36</v>
      </c>
      <c r="AX401" s="14" t="s">
        <v>84</v>
      </c>
      <c r="AY401" s="166" t="s">
        <v>358</v>
      </c>
    </row>
    <row r="402" spans="2:65" s="1" customFormat="1" ht="24.2" customHeight="1">
      <c r="B402" s="33"/>
      <c r="C402" s="134" t="s">
        <v>759</v>
      </c>
      <c r="D402" s="134" t="s">
        <v>360</v>
      </c>
      <c r="E402" s="135" t="s">
        <v>7692</v>
      </c>
      <c r="F402" s="136" t="s">
        <v>7693</v>
      </c>
      <c r="G402" s="137" t="s">
        <v>195</v>
      </c>
      <c r="H402" s="138">
        <v>141.364</v>
      </c>
      <c r="I402" s="139"/>
      <c r="J402" s="140">
        <f>ROUND(I402*H402,2)</f>
        <v>0</v>
      </c>
      <c r="K402" s="136" t="s">
        <v>363</v>
      </c>
      <c r="L402" s="33"/>
      <c r="M402" s="141" t="s">
        <v>19</v>
      </c>
      <c r="N402" s="142" t="s">
        <v>49</v>
      </c>
      <c r="P402" s="143">
        <f>O402*H402</f>
        <v>0</v>
      </c>
      <c r="Q402" s="143">
        <v>0</v>
      </c>
      <c r="R402" s="143">
        <f>Q402*H402</f>
        <v>0</v>
      </c>
      <c r="S402" s="143">
        <v>0</v>
      </c>
      <c r="T402" s="144">
        <f>S402*H402</f>
        <v>0</v>
      </c>
      <c r="AR402" s="145" t="s">
        <v>454</v>
      </c>
      <c r="AT402" s="145" t="s">
        <v>360</v>
      </c>
      <c r="AU402" s="145" t="s">
        <v>90</v>
      </c>
      <c r="AY402" s="18" t="s">
        <v>358</v>
      </c>
      <c r="BE402" s="146">
        <f>IF(N402="základní",J402,0)</f>
        <v>0</v>
      </c>
      <c r="BF402" s="146">
        <f>IF(N402="snížená",J402,0)</f>
        <v>0</v>
      </c>
      <c r="BG402" s="146">
        <f>IF(N402="zákl. přenesená",J402,0)</f>
        <v>0</v>
      </c>
      <c r="BH402" s="146">
        <f>IF(N402="sníž. přenesená",J402,0)</f>
        <v>0</v>
      </c>
      <c r="BI402" s="146">
        <f>IF(N402="nulová",J402,0)</f>
        <v>0</v>
      </c>
      <c r="BJ402" s="18" t="s">
        <v>90</v>
      </c>
      <c r="BK402" s="146">
        <f>ROUND(I402*H402,2)</f>
        <v>0</v>
      </c>
      <c r="BL402" s="18" t="s">
        <v>454</v>
      </c>
      <c r="BM402" s="145" t="s">
        <v>7694</v>
      </c>
    </row>
    <row r="403" spans="2:65" s="1" customFormat="1" ht="11.25">
      <c r="B403" s="33"/>
      <c r="D403" s="147" t="s">
        <v>366</v>
      </c>
      <c r="F403" s="148" t="s">
        <v>7695</v>
      </c>
      <c r="I403" s="149"/>
      <c r="L403" s="33"/>
      <c r="M403" s="150"/>
      <c r="T403" s="54"/>
      <c r="AT403" s="18" t="s">
        <v>366</v>
      </c>
      <c r="AU403" s="18" t="s">
        <v>90</v>
      </c>
    </row>
    <row r="404" spans="2:65" s="12" customFormat="1" ht="11.25">
      <c r="B404" s="151"/>
      <c r="D404" s="152" t="s">
        <v>368</v>
      </c>
      <c r="E404" s="153" t="s">
        <v>19</v>
      </c>
      <c r="F404" s="154" t="s">
        <v>7540</v>
      </c>
      <c r="H404" s="153" t="s">
        <v>19</v>
      </c>
      <c r="I404" s="155"/>
      <c r="L404" s="151"/>
      <c r="M404" s="156"/>
      <c r="T404" s="157"/>
      <c r="AT404" s="153" t="s">
        <v>368</v>
      </c>
      <c r="AU404" s="153" t="s">
        <v>90</v>
      </c>
      <c r="AV404" s="12" t="s">
        <v>84</v>
      </c>
      <c r="AW404" s="12" t="s">
        <v>36</v>
      </c>
      <c r="AX404" s="12" t="s">
        <v>77</v>
      </c>
      <c r="AY404" s="153" t="s">
        <v>358</v>
      </c>
    </row>
    <row r="405" spans="2:65" s="12" customFormat="1" ht="11.25">
      <c r="B405" s="151"/>
      <c r="D405" s="152" t="s">
        <v>368</v>
      </c>
      <c r="E405" s="153" t="s">
        <v>19</v>
      </c>
      <c r="F405" s="154" t="s">
        <v>7541</v>
      </c>
      <c r="H405" s="153" t="s">
        <v>19</v>
      </c>
      <c r="I405" s="155"/>
      <c r="L405" s="151"/>
      <c r="M405" s="156"/>
      <c r="T405" s="157"/>
      <c r="AT405" s="153" t="s">
        <v>368</v>
      </c>
      <c r="AU405" s="153" t="s">
        <v>90</v>
      </c>
      <c r="AV405" s="12" t="s">
        <v>84</v>
      </c>
      <c r="AW405" s="12" t="s">
        <v>36</v>
      </c>
      <c r="AX405" s="12" t="s">
        <v>77</v>
      </c>
      <c r="AY405" s="153" t="s">
        <v>358</v>
      </c>
    </row>
    <row r="406" spans="2:65" s="12" customFormat="1" ht="11.25">
      <c r="B406" s="151"/>
      <c r="D406" s="152" t="s">
        <v>368</v>
      </c>
      <c r="E406" s="153" t="s">
        <v>19</v>
      </c>
      <c r="F406" s="154" t="s">
        <v>7542</v>
      </c>
      <c r="H406" s="153" t="s">
        <v>19</v>
      </c>
      <c r="I406" s="155"/>
      <c r="L406" s="151"/>
      <c r="M406" s="156"/>
      <c r="T406" s="157"/>
      <c r="AT406" s="153" t="s">
        <v>368</v>
      </c>
      <c r="AU406" s="153" t="s">
        <v>90</v>
      </c>
      <c r="AV406" s="12" t="s">
        <v>84</v>
      </c>
      <c r="AW406" s="12" t="s">
        <v>36</v>
      </c>
      <c r="AX406" s="12" t="s">
        <v>77</v>
      </c>
      <c r="AY406" s="153" t="s">
        <v>358</v>
      </c>
    </row>
    <row r="407" spans="2:65" s="12" customFormat="1" ht="11.25">
      <c r="B407" s="151"/>
      <c r="D407" s="152" t="s">
        <v>368</v>
      </c>
      <c r="E407" s="153" t="s">
        <v>19</v>
      </c>
      <c r="F407" s="154" t="s">
        <v>7592</v>
      </c>
      <c r="H407" s="153" t="s">
        <v>19</v>
      </c>
      <c r="I407" s="155"/>
      <c r="L407" s="151"/>
      <c r="M407" s="156"/>
      <c r="T407" s="157"/>
      <c r="AT407" s="153" t="s">
        <v>368</v>
      </c>
      <c r="AU407" s="153" t="s">
        <v>90</v>
      </c>
      <c r="AV407" s="12" t="s">
        <v>84</v>
      </c>
      <c r="AW407" s="12" t="s">
        <v>36</v>
      </c>
      <c r="AX407" s="12" t="s">
        <v>77</v>
      </c>
      <c r="AY407" s="153" t="s">
        <v>358</v>
      </c>
    </row>
    <row r="408" spans="2:65" s="13" customFormat="1" ht="11.25">
      <c r="B408" s="158"/>
      <c r="D408" s="152" t="s">
        <v>368</v>
      </c>
      <c r="E408" s="159" t="s">
        <v>19</v>
      </c>
      <c r="F408" s="160" t="s">
        <v>7696</v>
      </c>
      <c r="H408" s="161">
        <v>3.24</v>
      </c>
      <c r="I408" s="162"/>
      <c r="L408" s="158"/>
      <c r="M408" s="163"/>
      <c r="T408" s="164"/>
      <c r="AT408" s="159" t="s">
        <v>368</v>
      </c>
      <c r="AU408" s="159" t="s">
        <v>90</v>
      </c>
      <c r="AV408" s="13" t="s">
        <v>90</v>
      </c>
      <c r="AW408" s="13" t="s">
        <v>36</v>
      </c>
      <c r="AX408" s="13" t="s">
        <v>77</v>
      </c>
      <c r="AY408" s="159" t="s">
        <v>358</v>
      </c>
    </row>
    <row r="409" spans="2:65" s="13" customFormat="1" ht="11.25">
      <c r="B409" s="158"/>
      <c r="D409" s="152" t="s">
        <v>368</v>
      </c>
      <c r="E409" s="159" t="s">
        <v>19</v>
      </c>
      <c r="F409" s="160" t="s">
        <v>7697</v>
      </c>
      <c r="H409" s="161">
        <v>1.859</v>
      </c>
      <c r="I409" s="162"/>
      <c r="L409" s="158"/>
      <c r="M409" s="163"/>
      <c r="T409" s="164"/>
      <c r="AT409" s="159" t="s">
        <v>368</v>
      </c>
      <c r="AU409" s="159" t="s">
        <v>90</v>
      </c>
      <c r="AV409" s="13" t="s">
        <v>90</v>
      </c>
      <c r="AW409" s="13" t="s">
        <v>36</v>
      </c>
      <c r="AX409" s="13" t="s">
        <v>77</v>
      </c>
      <c r="AY409" s="159" t="s">
        <v>358</v>
      </c>
    </row>
    <row r="410" spans="2:65" s="13" customFormat="1" ht="11.25">
      <c r="B410" s="158"/>
      <c r="D410" s="152" t="s">
        <v>368</v>
      </c>
      <c r="E410" s="159" t="s">
        <v>19</v>
      </c>
      <c r="F410" s="160" t="s">
        <v>7698</v>
      </c>
      <c r="H410" s="161">
        <v>20.346</v>
      </c>
      <c r="I410" s="162"/>
      <c r="L410" s="158"/>
      <c r="M410" s="163"/>
      <c r="T410" s="164"/>
      <c r="AT410" s="159" t="s">
        <v>368</v>
      </c>
      <c r="AU410" s="159" t="s">
        <v>90</v>
      </c>
      <c r="AV410" s="13" t="s">
        <v>90</v>
      </c>
      <c r="AW410" s="13" t="s">
        <v>36</v>
      </c>
      <c r="AX410" s="13" t="s">
        <v>77</v>
      </c>
      <c r="AY410" s="159" t="s">
        <v>358</v>
      </c>
    </row>
    <row r="411" spans="2:65" s="13" customFormat="1" ht="11.25">
      <c r="B411" s="158"/>
      <c r="D411" s="152" t="s">
        <v>368</v>
      </c>
      <c r="E411" s="159" t="s">
        <v>19</v>
      </c>
      <c r="F411" s="160" t="s">
        <v>7699</v>
      </c>
      <c r="H411" s="161">
        <v>7.2539999999999996</v>
      </c>
      <c r="I411" s="162"/>
      <c r="L411" s="158"/>
      <c r="M411" s="163"/>
      <c r="T411" s="164"/>
      <c r="AT411" s="159" t="s">
        <v>368</v>
      </c>
      <c r="AU411" s="159" t="s">
        <v>90</v>
      </c>
      <c r="AV411" s="13" t="s">
        <v>90</v>
      </c>
      <c r="AW411" s="13" t="s">
        <v>36</v>
      </c>
      <c r="AX411" s="13" t="s">
        <v>77</v>
      </c>
      <c r="AY411" s="159" t="s">
        <v>358</v>
      </c>
    </row>
    <row r="412" spans="2:65" s="13" customFormat="1" ht="11.25">
      <c r="B412" s="158"/>
      <c r="D412" s="152" t="s">
        <v>368</v>
      </c>
      <c r="E412" s="159" t="s">
        <v>19</v>
      </c>
      <c r="F412" s="160" t="s">
        <v>7700</v>
      </c>
      <c r="H412" s="161">
        <v>7.92</v>
      </c>
      <c r="I412" s="162"/>
      <c r="L412" s="158"/>
      <c r="M412" s="163"/>
      <c r="T412" s="164"/>
      <c r="AT412" s="159" t="s">
        <v>368</v>
      </c>
      <c r="AU412" s="159" t="s">
        <v>90</v>
      </c>
      <c r="AV412" s="13" t="s">
        <v>90</v>
      </c>
      <c r="AW412" s="13" t="s">
        <v>36</v>
      </c>
      <c r="AX412" s="13" t="s">
        <v>77</v>
      </c>
      <c r="AY412" s="159" t="s">
        <v>358</v>
      </c>
    </row>
    <row r="413" spans="2:65" s="13" customFormat="1" ht="11.25">
      <c r="B413" s="158"/>
      <c r="D413" s="152" t="s">
        <v>368</v>
      </c>
      <c r="E413" s="159" t="s">
        <v>19</v>
      </c>
      <c r="F413" s="160" t="s">
        <v>7701</v>
      </c>
      <c r="H413" s="161">
        <v>28.745000000000001</v>
      </c>
      <c r="I413" s="162"/>
      <c r="L413" s="158"/>
      <c r="M413" s="163"/>
      <c r="T413" s="164"/>
      <c r="AT413" s="159" t="s">
        <v>368</v>
      </c>
      <c r="AU413" s="159" t="s">
        <v>90</v>
      </c>
      <c r="AV413" s="13" t="s">
        <v>90</v>
      </c>
      <c r="AW413" s="13" t="s">
        <v>36</v>
      </c>
      <c r="AX413" s="13" t="s">
        <v>77</v>
      </c>
      <c r="AY413" s="159" t="s">
        <v>358</v>
      </c>
    </row>
    <row r="414" spans="2:65" s="13" customFormat="1" ht="11.25">
      <c r="B414" s="158"/>
      <c r="D414" s="152" t="s">
        <v>368</v>
      </c>
      <c r="E414" s="159" t="s">
        <v>19</v>
      </c>
      <c r="F414" s="160" t="s">
        <v>7702</v>
      </c>
      <c r="H414" s="161">
        <v>72</v>
      </c>
      <c r="I414" s="162"/>
      <c r="L414" s="158"/>
      <c r="M414" s="163"/>
      <c r="T414" s="164"/>
      <c r="AT414" s="159" t="s">
        <v>368</v>
      </c>
      <c r="AU414" s="159" t="s">
        <v>90</v>
      </c>
      <c r="AV414" s="13" t="s">
        <v>90</v>
      </c>
      <c r="AW414" s="13" t="s">
        <v>36</v>
      </c>
      <c r="AX414" s="13" t="s">
        <v>77</v>
      </c>
      <c r="AY414" s="159" t="s">
        <v>358</v>
      </c>
    </row>
    <row r="415" spans="2:65" s="14" customFormat="1" ht="11.25">
      <c r="B415" s="165"/>
      <c r="D415" s="152" t="s">
        <v>368</v>
      </c>
      <c r="E415" s="166" t="s">
        <v>7481</v>
      </c>
      <c r="F415" s="167" t="s">
        <v>371</v>
      </c>
      <c r="H415" s="168">
        <v>141.364</v>
      </c>
      <c r="I415" s="169"/>
      <c r="L415" s="165"/>
      <c r="M415" s="170"/>
      <c r="T415" s="171"/>
      <c r="AT415" s="166" t="s">
        <v>368</v>
      </c>
      <c r="AU415" s="166" t="s">
        <v>90</v>
      </c>
      <c r="AV415" s="14" t="s">
        <v>364</v>
      </c>
      <c r="AW415" s="14" t="s">
        <v>36</v>
      </c>
      <c r="AX415" s="14" t="s">
        <v>84</v>
      </c>
      <c r="AY415" s="166" t="s">
        <v>358</v>
      </c>
    </row>
    <row r="416" spans="2:65" s="1" customFormat="1" ht="24.2" customHeight="1">
      <c r="B416" s="33"/>
      <c r="C416" s="134" t="s">
        <v>765</v>
      </c>
      <c r="D416" s="134" t="s">
        <v>360</v>
      </c>
      <c r="E416" s="135" t="s">
        <v>7703</v>
      </c>
      <c r="F416" s="136" t="s">
        <v>7704</v>
      </c>
      <c r="G416" s="137" t="s">
        <v>195</v>
      </c>
      <c r="H416" s="138">
        <v>141.364</v>
      </c>
      <c r="I416" s="139"/>
      <c r="J416" s="140">
        <f>ROUND(I416*H416,2)</f>
        <v>0</v>
      </c>
      <c r="K416" s="136" t="s">
        <v>363</v>
      </c>
      <c r="L416" s="33"/>
      <c r="M416" s="141" t="s">
        <v>19</v>
      </c>
      <c r="N416" s="142" t="s">
        <v>49</v>
      </c>
      <c r="P416" s="143">
        <f>O416*H416</f>
        <v>0</v>
      </c>
      <c r="Q416" s="143">
        <v>2.8980599999999998E-4</v>
      </c>
      <c r="R416" s="143">
        <f>Q416*H416</f>
        <v>4.0968135384000001E-2</v>
      </c>
      <c r="S416" s="143">
        <v>0</v>
      </c>
      <c r="T416" s="144">
        <f>S416*H416</f>
        <v>0</v>
      </c>
      <c r="AR416" s="145" t="s">
        <v>454</v>
      </c>
      <c r="AT416" s="145" t="s">
        <v>360</v>
      </c>
      <c r="AU416" s="145" t="s">
        <v>90</v>
      </c>
      <c r="AY416" s="18" t="s">
        <v>358</v>
      </c>
      <c r="BE416" s="146">
        <f>IF(N416="základní",J416,0)</f>
        <v>0</v>
      </c>
      <c r="BF416" s="146">
        <f>IF(N416="snížená",J416,0)</f>
        <v>0</v>
      </c>
      <c r="BG416" s="146">
        <f>IF(N416="zákl. přenesená",J416,0)</f>
        <v>0</v>
      </c>
      <c r="BH416" s="146">
        <f>IF(N416="sníž. přenesená",J416,0)</f>
        <v>0</v>
      </c>
      <c r="BI416" s="146">
        <f>IF(N416="nulová",J416,0)</f>
        <v>0</v>
      </c>
      <c r="BJ416" s="18" t="s">
        <v>90</v>
      </c>
      <c r="BK416" s="146">
        <f>ROUND(I416*H416,2)</f>
        <v>0</v>
      </c>
      <c r="BL416" s="18" t="s">
        <v>454</v>
      </c>
      <c r="BM416" s="145" t="s">
        <v>7705</v>
      </c>
    </row>
    <row r="417" spans="2:65" s="1" customFormat="1" ht="11.25">
      <c r="B417" s="33"/>
      <c r="D417" s="147" t="s">
        <v>366</v>
      </c>
      <c r="F417" s="148" t="s">
        <v>7706</v>
      </c>
      <c r="I417" s="149"/>
      <c r="L417" s="33"/>
      <c r="M417" s="150"/>
      <c r="T417" s="54"/>
      <c r="AT417" s="18" t="s">
        <v>366</v>
      </c>
      <c r="AU417" s="18" t="s">
        <v>90</v>
      </c>
    </row>
    <row r="418" spans="2:65" s="13" customFormat="1" ht="11.25">
      <c r="B418" s="158"/>
      <c r="D418" s="152" t="s">
        <v>368</v>
      </c>
      <c r="E418" s="159" t="s">
        <v>19</v>
      </c>
      <c r="F418" s="160" t="s">
        <v>7481</v>
      </c>
      <c r="H418" s="161">
        <v>141.364</v>
      </c>
      <c r="I418" s="162"/>
      <c r="L418" s="158"/>
      <c r="M418" s="163"/>
      <c r="T418" s="164"/>
      <c r="AT418" s="159" t="s">
        <v>368</v>
      </c>
      <c r="AU418" s="159" t="s">
        <v>90</v>
      </c>
      <c r="AV418" s="13" t="s">
        <v>90</v>
      </c>
      <c r="AW418" s="13" t="s">
        <v>36</v>
      </c>
      <c r="AX418" s="13" t="s">
        <v>77</v>
      </c>
      <c r="AY418" s="159" t="s">
        <v>358</v>
      </c>
    </row>
    <row r="419" spans="2:65" s="14" customFormat="1" ht="11.25">
      <c r="B419" s="165"/>
      <c r="D419" s="152" t="s">
        <v>368</v>
      </c>
      <c r="E419" s="166" t="s">
        <v>19</v>
      </c>
      <c r="F419" s="167" t="s">
        <v>371</v>
      </c>
      <c r="H419" s="168">
        <v>141.364</v>
      </c>
      <c r="I419" s="169"/>
      <c r="L419" s="165"/>
      <c r="M419" s="170"/>
      <c r="T419" s="171"/>
      <c r="AT419" s="166" t="s">
        <v>368</v>
      </c>
      <c r="AU419" s="166" t="s">
        <v>90</v>
      </c>
      <c r="AV419" s="14" t="s">
        <v>364</v>
      </c>
      <c r="AW419" s="14" t="s">
        <v>36</v>
      </c>
      <c r="AX419" s="14" t="s">
        <v>84</v>
      </c>
      <c r="AY419" s="166" t="s">
        <v>358</v>
      </c>
    </row>
    <row r="420" spans="2:65" s="1" customFormat="1" ht="44.25" customHeight="1">
      <c r="B420" s="33"/>
      <c r="C420" s="134" t="s">
        <v>773</v>
      </c>
      <c r="D420" s="134" t="s">
        <v>360</v>
      </c>
      <c r="E420" s="135" t="s">
        <v>7707</v>
      </c>
      <c r="F420" s="136" t="s">
        <v>7708</v>
      </c>
      <c r="G420" s="137" t="s">
        <v>195</v>
      </c>
      <c r="H420" s="138">
        <v>141.364</v>
      </c>
      <c r="I420" s="139"/>
      <c r="J420" s="140">
        <f>ROUND(I420*H420,2)</f>
        <v>0</v>
      </c>
      <c r="K420" s="136" t="s">
        <v>363</v>
      </c>
      <c r="L420" s="33"/>
      <c r="M420" s="141" t="s">
        <v>19</v>
      </c>
      <c r="N420" s="142" t="s">
        <v>49</v>
      </c>
      <c r="P420" s="143">
        <f>O420*H420</f>
        <v>0</v>
      </c>
      <c r="Q420" s="143">
        <v>4.3960000000000001E-4</v>
      </c>
      <c r="R420" s="143">
        <f>Q420*H420</f>
        <v>6.2143614400000005E-2</v>
      </c>
      <c r="S420" s="143">
        <v>0</v>
      </c>
      <c r="T420" s="144">
        <f>S420*H420</f>
        <v>0</v>
      </c>
      <c r="AR420" s="145" t="s">
        <v>454</v>
      </c>
      <c r="AT420" s="145" t="s">
        <v>360</v>
      </c>
      <c r="AU420" s="145" t="s">
        <v>90</v>
      </c>
      <c r="AY420" s="18" t="s">
        <v>358</v>
      </c>
      <c r="BE420" s="146">
        <f>IF(N420="základní",J420,0)</f>
        <v>0</v>
      </c>
      <c r="BF420" s="146">
        <f>IF(N420="snížená",J420,0)</f>
        <v>0</v>
      </c>
      <c r="BG420" s="146">
        <f>IF(N420="zákl. přenesená",J420,0)</f>
        <v>0</v>
      </c>
      <c r="BH420" s="146">
        <f>IF(N420="sníž. přenesená",J420,0)</f>
        <v>0</v>
      </c>
      <c r="BI420" s="146">
        <f>IF(N420="nulová",J420,0)</f>
        <v>0</v>
      </c>
      <c r="BJ420" s="18" t="s">
        <v>90</v>
      </c>
      <c r="BK420" s="146">
        <f>ROUND(I420*H420,2)</f>
        <v>0</v>
      </c>
      <c r="BL420" s="18" t="s">
        <v>454</v>
      </c>
      <c r="BM420" s="145" t="s">
        <v>7709</v>
      </c>
    </row>
    <row r="421" spans="2:65" s="1" customFormat="1" ht="11.25">
      <c r="B421" s="33"/>
      <c r="D421" s="147" t="s">
        <v>366</v>
      </c>
      <c r="F421" s="148" t="s">
        <v>7710</v>
      </c>
      <c r="I421" s="149"/>
      <c r="L421" s="33"/>
      <c r="M421" s="150"/>
      <c r="T421" s="54"/>
      <c r="AT421" s="18" t="s">
        <v>366</v>
      </c>
      <c r="AU421" s="18" t="s">
        <v>90</v>
      </c>
    </row>
    <row r="422" spans="2:65" s="13" customFormat="1" ht="11.25">
      <c r="B422" s="158"/>
      <c r="D422" s="152" t="s">
        <v>368</v>
      </c>
      <c r="E422" s="159" t="s">
        <v>19</v>
      </c>
      <c r="F422" s="160" t="s">
        <v>7481</v>
      </c>
      <c r="H422" s="161">
        <v>141.364</v>
      </c>
      <c r="I422" s="162"/>
      <c r="L422" s="158"/>
      <c r="M422" s="163"/>
      <c r="T422" s="164"/>
      <c r="AT422" s="159" t="s">
        <v>368</v>
      </c>
      <c r="AU422" s="159" t="s">
        <v>90</v>
      </c>
      <c r="AV422" s="13" t="s">
        <v>90</v>
      </c>
      <c r="AW422" s="13" t="s">
        <v>36</v>
      </c>
      <c r="AX422" s="13" t="s">
        <v>77</v>
      </c>
      <c r="AY422" s="159" t="s">
        <v>358</v>
      </c>
    </row>
    <row r="423" spans="2:65" s="14" customFormat="1" ht="11.25">
      <c r="B423" s="165"/>
      <c r="D423" s="152" t="s">
        <v>368</v>
      </c>
      <c r="E423" s="166" t="s">
        <v>19</v>
      </c>
      <c r="F423" s="167" t="s">
        <v>371</v>
      </c>
      <c r="H423" s="168">
        <v>141.364</v>
      </c>
      <c r="I423" s="169"/>
      <c r="L423" s="165"/>
      <c r="M423" s="190"/>
      <c r="N423" s="191"/>
      <c r="O423" s="191"/>
      <c r="P423" s="191"/>
      <c r="Q423" s="191"/>
      <c r="R423" s="191"/>
      <c r="S423" s="191"/>
      <c r="T423" s="192"/>
      <c r="AT423" s="166" t="s">
        <v>368</v>
      </c>
      <c r="AU423" s="166" t="s">
        <v>90</v>
      </c>
      <c r="AV423" s="14" t="s">
        <v>364</v>
      </c>
      <c r="AW423" s="14" t="s">
        <v>36</v>
      </c>
      <c r="AX423" s="14" t="s">
        <v>84</v>
      </c>
      <c r="AY423" s="166" t="s">
        <v>358</v>
      </c>
    </row>
    <row r="424" spans="2:65" s="1" customFormat="1" ht="6.95" customHeight="1">
      <c r="B424" s="42"/>
      <c r="C424" s="43"/>
      <c r="D424" s="43"/>
      <c r="E424" s="43"/>
      <c r="F424" s="43"/>
      <c r="G424" s="43"/>
      <c r="H424" s="43"/>
      <c r="I424" s="43"/>
      <c r="J424" s="43"/>
      <c r="K424" s="43"/>
      <c r="L424" s="33"/>
    </row>
  </sheetData>
  <sheetProtection algorithmName="SHA-512" hashValue="ZMNENC2rN47x86LU2AXMD3pPMN6uBojVa0Emwxiqk56mdPg2OqH3wyvOJECrtZhpF+ID8oTR0eDnNq97FYPeHA==" saltValue="honKdLnwL3bVcMSd/WdbY9UvK7ZSna27qfPw2J91RIBBlWoBLeXtjxDC+jDhLetyKh0p+9UkvoBB4NxxYLWEvQ==" spinCount="100000" sheet="1" objects="1" scenarios="1" formatColumns="0" formatRows="0" autoFilter="0"/>
  <autoFilter ref="C89:K423" xr:uid="{00000000-0009-0000-0000-000019000000}"/>
  <mergeCells count="9">
    <mergeCell ref="E50:H50"/>
    <mergeCell ref="E80:H80"/>
    <mergeCell ref="E82:H82"/>
    <mergeCell ref="L2:V2"/>
    <mergeCell ref="E7:H7"/>
    <mergeCell ref="E9:H9"/>
    <mergeCell ref="E18:H18"/>
    <mergeCell ref="E27:H27"/>
    <mergeCell ref="E48:H48"/>
  </mergeCells>
  <hyperlinks>
    <hyperlink ref="F94" r:id="rId1" xr:uid="{00000000-0004-0000-1900-000000000000}"/>
    <hyperlink ref="F99" r:id="rId2" xr:uid="{00000000-0004-0000-1900-000001000000}"/>
    <hyperlink ref="F104" r:id="rId3" xr:uid="{00000000-0004-0000-1900-000002000000}"/>
    <hyperlink ref="F109" r:id="rId4" xr:uid="{00000000-0004-0000-1900-000003000000}"/>
    <hyperlink ref="F116" r:id="rId5" xr:uid="{00000000-0004-0000-1900-000004000000}"/>
    <hyperlink ref="F121" r:id="rId6" xr:uid="{00000000-0004-0000-1900-000005000000}"/>
    <hyperlink ref="F126" r:id="rId7" xr:uid="{00000000-0004-0000-1900-000006000000}"/>
    <hyperlink ref="F131" r:id="rId8" xr:uid="{00000000-0004-0000-1900-000007000000}"/>
    <hyperlink ref="F137" r:id="rId9" xr:uid="{00000000-0004-0000-1900-000008000000}"/>
    <hyperlink ref="F142" r:id="rId10" xr:uid="{00000000-0004-0000-1900-000009000000}"/>
    <hyperlink ref="F148" r:id="rId11" xr:uid="{00000000-0004-0000-1900-00000A000000}"/>
    <hyperlink ref="F155" r:id="rId12" xr:uid="{00000000-0004-0000-1900-00000B000000}"/>
    <hyperlink ref="F160" r:id="rId13" xr:uid="{00000000-0004-0000-1900-00000C000000}"/>
    <hyperlink ref="F163" r:id="rId14" xr:uid="{00000000-0004-0000-1900-00000D000000}"/>
    <hyperlink ref="F191" r:id="rId15" xr:uid="{00000000-0004-0000-1900-00000E000000}"/>
    <hyperlink ref="F195" r:id="rId16" xr:uid="{00000000-0004-0000-1900-00000F000000}"/>
    <hyperlink ref="F202" r:id="rId17" xr:uid="{00000000-0004-0000-1900-000010000000}"/>
    <hyperlink ref="F209" r:id="rId18" xr:uid="{00000000-0004-0000-1900-000011000000}"/>
    <hyperlink ref="F223" r:id="rId19" xr:uid="{00000000-0004-0000-1900-000012000000}"/>
    <hyperlink ref="F229" r:id="rId20" xr:uid="{00000000-0004-0000-1900-000013000000}"/>
    <hyperlink ref="F237" r:id="rId21" xr:uid="{00000000-0004-0000-1900-000014000000}"/>
    <hyperlink ref="F240" r:id="rId22" xr:uid="{00000000-0004-0000-1900-000015000000}"/>
    <hyperlink ref="F253" r:id="rId23" xr:uid="{00000000-0004-0000-1900-000016000000}"/>
    <hyperlink ref="F276" r:id="rId24" xr:uid="{00000000-0004-0000-1900-000017000000}"/>
    <hyperlink ref="F297" r:id="rId25" xr:uid="{00000000-0004-0000-1900-000018000000}"/>
    <hyperlink ref="F302" r:id="rId26" xr:uid="{00000000-0004-0000-1900-000019000000}"/>
    <hyperlink ref="F310" r:id="rId27" xr:uid="{00000000-0004-0000-1900-00001A000000}"/>
    <hyperlink ref="F318" r:id="rId28" xr:uid="{00000000-0004-0000-1900-00001B000000}"/>
    <hyperlink ref="F327" r:id="rId29" xr:uid="{00000000-0004-0000-1900-00001C000000}"/>
    <hyperlink ref="F345" r:id="rId30" xr:uid="{00000000-0004-0000-1900-00001D000000}"/>
    <hyperlink ref="F357" r:id="rId31" xr:uid="{00000000-0004-0000-1900-00001E000000}"/>
    <hyperlink ref="F364" r:id="rId32" xr:uid="{00000000-0004-0000-1900-00001F000000}"/>
    <hyperlink ref="F372" r:id="rId33" xr:uid="{00000000-0004-0000-1900-000020000000}"/>
    <hyperlink ref="F379" r:id="rId34" xr:uid="{00000000-0004-0000-1900-000021000000}"/>
    <hyperlink ref="F382" r:id="rId35" xr:uid="{00000000-0004-0000-1900-000022000000}"/>
    <hyperlink ref="F391" r:id="rId36" xr:uid="{00000000-0004-0000-1900-000023000000}"/>
    <hyperlink ref="F396" r:id="rId37" xr:uid="{00000000-0004-0000-1900-000024000000}"/>
    <hyperlink ref="F399" r:id="rId38" xr:uid="{00000000-0004-0000-1900-000025000000}"/>
    <hyperlink ref="F403" r:id="rId39" xr:uid="{00000000-0004-0000-1900-000026000000}"/>
    <hyperlink ref="F417" r:id="rId40" xr:uid="{00000000-0004-0000-1900-000027000000}"/>
    <hyperlink ref="F421" r:id="rId41" xr:uid="{00000000-0004-0000-1900-00002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5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165</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7711</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19</v>
      </c>
      <c r="L20" s="33"/>
    </row>
    <row r="21" spans="2:12" s="1" customFormat="1" ht="18" customHeight="1">
      <c r="B21" s="33"/>
      <c r="E21" s="26" t="s">
        <v>7712</v>
      </c>
      <c r="I21" s="28" t="s">
        <v>28</v>
      </c>
      <c r="J21" s="26" t="s">
        <v>19</v>
      </c>
      <c r="L21" s="33"/>
    </row>
    <row r="22" spans="2:12" s="1" customFormat="1" ht="6.95" customHeight="1">
      <c r="B22" s="33"/>
      <c r="L22" s="33"/>
    </row>
    <row r="23" spans="2:12" s="1" customFormat="1" ht="12" customHeight="1">
      <c r="B23" s="33"/>
      <c r="D23" s="28" t="s">
        <v>37</v>
      </c>
      <c r="I23" s="28" t="s">
        <v>25</v>
      </c>
      <c r="J23" s="26" t="s">
        <v>19</v>
      </c>
      <c r="L23" s="33"/>
    </row>
    <row r="24" spans="2:12" s="1" customFormat="1" ht="18" customHeight="1">
      <c r="B24" s="33"/>
      <c r="E24" s="26" t="s">
        <v>7713</v>
      </c>
      <c r="I24" s="28" t="s">
        <v>28</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ROUND((SUM(BE88:BE523)),  2)</f>
        <v>0</v>
      </c>
      <c r="I33" s="96">
        <v>0.21</v>
      </c>
      <c r="J33" s="84">
        <f>ROUND(((SUM(BE88:BE523))*I33),  2)</f>
        <v>0</v>
      </c>
      <c r="L33" s="33"/>
    </row>
    <row r="34" spans="2:12" s="1" customFormat="1" ht="14.45" customHeight="1">
      <c r="B34" s="33"/>
      <c r="E34" s="28" t="s">
        <v>49</v>
      </c>
      <c r="F34" s="84">
        <f>ROUND((SUM(BF88:BF523)),  2)</f>
        <v>0</v>
      </c>
      <c r="I34" s="96">
        <v>0.12</v>
      </c>
      <c r="J34" s="84">
        <f>ROUND(((SUM(BF88:BF523))*I34),  2)</f>
        <v>0</v>
      </c>
      <c r="L34" s="33"/>
    </row>
    <row r="35" spans="2:12" s="1" customFormat="1" ht="14.45" hidden="1" customHeight="1">
      <c r="B35" s="33"/>
      <c r="E35" s="28" t="s">
        <v>50</v>
      </c>
      <c r="F35" s="84">
        <f>ROUND((SUM(BG88:BG523)),  2)</f>
        <v>0</v>
      </c>
      <c r="I35" s="96">
        <v>0.21</v>
      </c>
      <c r="J35" s="84">
        <f>0</f>
        <v>0</v>
      </c>
      <c r="L35" s="33"/>
    </row>
    <row r="36" spans="2:12" s="1" customFormat="1" ht="14.45" hidden="1" customHeight="1">
      <c r="B36" s="33"/>
      <c r="E36" s="28" t="s">
        <v>51</v>
      </c>
      <c r="F36" s="84">
        <f>ROUND((SUM(BH88:BH523)),  2)</f>
        <v>0</v>
      </c>
      <c r="I36" s="96">
        <v>0.12</v>
      </c>
      <c r="J36" s="84">
        <f>0</f>
        <v>0</v>
      </c>
      <c r="L36" s="33"/>
    </row>
    <row r="37" spans="2:12" s="1" customFormat="1" ht="14.45" hidden="1" customHeight="1">
      <c r="B37" s="33"/>
      <c r="E37" s="28" t="s">
        <v>52</v>
      </c>
      <c r="F37" s="84">
        <f>ROUND((SUM(BI88:BI523)),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SO07 - Zpevněné plochy veřejné</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15.2" customHeight="1">
      <c r="B54" s="33"/>
      <c r="C54" s="28" t="s">
        <v>24</v>
      </c>
      <c r="F54" s="26" t="str">
        <f>E15</f>
        <v>Město Kroměříž</v>
      </c>
      <c r="I54" s="28" t="s">
        <v>32</v>
      </c>
      <c r="J54" s="31" t="str">
        <f>E21</f>
        <v xml:space="preserve"> Ing. Petra Skalická</v>
      </c>
      <c r="L54" s="33"/>
    </row>
    <row r="55" spans="2:47" s="1" customFormat="1" ht="15.2" customHeight="1">
      <c r="B55" s="33"/>
      <c r="C55" s="28" t="s">
        <v>30</v>
      </c>
      <c r="F55" s="26" t="str">
        <f>IF(E18="","",E18)</f>
        <v>Vyplň údaj</v>
      </c>
      <c r="I55" s="28" t="s">
        <v>37</v>
      </c>
      <c r="J55" s="31" t="str">
        <f>E24</f>
        <v xml:space="preserve"> Ing. Petra Skalická </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J88</f>
        <v>0</v>
      </c>
      <c r="L59" s="33"/>
      <c r="AU59" s="18" t="s">
        <v>313</v>
      </c>
    </row>
    <row r="60" spans="2:47" s="8" customFormat="1" ht="24.95" customHeight="1">
      <c r="B60" s="106"/>
      <c r="D60" s="107" t="s">
        <v>314</v>
      </c>
      <c r="E60" s="108"/>
      <c r="F60" s="108"/>
      <c r="G60" s="108"/>
      <c r="H60" s="108"/>
      <c r="I60" s="108"/>
      <c r="J60" s="109">
        <f>J89</f>
        <v>0</v>
      </c>
      <c r="L60" s="106"/>
    </row>
    <row r="61" spans="2:47" s="9" customFormat="1" ht="19.899999999999999" customHeight="1">
      <c r="B61" s="110"/>
      <c r="D61" s="111" t="s">
        <v>315</v>
      </c>
      <c r="E61" s="112"/>
      <c r="F61" s="112"/>
      <c r="G61" s="112"/>
      <c r="H61" s="112"/>
      <c r="I61" s="112"/>
      <c r="J61" s="113">
        <f>J90</f>
        <v>0</v>
      </c>
      <c r="L61" s="110"/>
    </row>
    <row r="62" spans="2:47" s="9" customFormat="1" ht="19.899999999999999" customHeight="1">
      <c r="B62" s="110"/>
      <c r="D62" s="111" t="s">
        <v>316</v>
      </c>
      <c r="E62" s="112"/>
      <c r="F62" s="112"/>
      <c r="G62" s="112"/>
      <c r="H62" s="112"/>
      <c r="I62" s="112"/>
      <c r="J62" s="113">
        <f>J227</f>
        <v>0</v>
      </c>
      <c r="L62" s="110"/>
    </row>
    <row r="63" spans="2:47" s="9" customFormat="1" ht="19.899999999999999" customHeight="1">
      <c r="B63" s="110"/>
      <c r="D63" s="111" t="s">
        <v>318</v>
      </c>
      <c r="E63" s="112"/>
      <c r="F63" s="112"/>
      <c r="G63" s="112"/>
      <c r="H63" s="112"/>
      <c r="I63" s="112"/>
      <c r="J63" s="113">
        <f>J241</f>
        <v>0</v>
      </c>
      <c r="L63" s="110"/>
    </row>
    <row r="64" spans="2:47" s="9" customFormat="1" ht="19.899999999999999" customHeight="1">
      <c r="B64" s="110"/>
      <c r="D64" s="111" t="s">
        <v>5623</v>
      </c>
      <c r="E64" s="112"/>
      <c r="F64" s="112"/>
      <c r="G64" s="112"/>
      <c r="H64" s="112"/>
      <c r="I64" s="112"/>
      <c r="J64" s="113">
        <f>J250</f>
        <v>0</v>
      </c>
      <c r="L64" s="110"/>
    </row>
    <row r="65" spans="2:12" s="9" customFormat="1" ht="19.899999999999999" customHeight="1">
      <c r="B65" s="110"/>
      <c r="D65" s="111" t="s">
        <v>7714</v>
      </c>
      <c r="E65" s="112"/>
      <c r="F65" s="112"/>
      <c r="G65" s="112"/>
      <c r="H65" s="112"/>
      <c r="I65" s="112"/>
      <c r="J65" s="113">
        <f>J347</f>
        <v>0</v>
      </c>
      <c r="L65" s="110"/>
    </row>
    <row r="66" spans="2:12" s="9" customFormat="1" ht="19.899999999999999" customHeight="1">
      <c r="B66" s="110"/>
      <c r="D66" s="111" t="s">
        <v>320</v>
      </c>
      <c r="E66" s="112"/>
      <c r="F66" s="112"/>
      <c r="G66" s="112"/>
      <c r="H66" s="112"/>
      <c r="I66" s="112"/>
      <c r="J66" s="113">
        <f>J378</f>
        <v>0</v>
      </c>
      <c r="L66" s="110"/>
    </row>
    <row r="67" spans="2:12" s="9" customFormat="1" ht="19.899999999999999" customHeight="1">
      <c r="B67" s="110"/>
      <c r="D67" s="111" t="s">
        <v>321</v>
      </c>
      <c r="E67" s="112"/>
      <c r="F67" s="112"/>
      <c r="G67" s="112"/>
      <c r="H67" s="112"/>
      <c r="I67" s="112"/>
      <c r="J67" s="113">
        <f>J486</f>
        <v>0</v>
      </c>
      <c r="L67" s="110"/>
    </row>
    <row r="68" spans="2:12" s="9" customFormat="1" ht="19.899999999999999" customHeight="1">
      <c r="B68" s="110"/>
      <c r="D68" s="111" t="s">
        <v>322</v>
      </c>
      <c r="E68" s="112"/>
      <c r="F68" s="112"/>
      <c r="G68" s="112"/>
      <c r="H68" s="112"/>
      <c r="I68" s="112"/>
      <c r="J68" s="113">
        <f>J521</f>
        <v>0</v>
      </c>
      <c r="L68" s="110"/>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343</v>
      </c>
      <c r="L75" s="33"/>
    </row>
    <row r="76" spans="2:12" s="1" customFormat="1" ht="6.95" customHeight="1">
      <c r="B76" s="33"/>
      <c r="L76" s="33"/>
    </row>
    <row r="77" spans="2:12" s="1" customFormat="1" ht="12" customHeight="1">
      <c r="B77" s="33"/>
      <c r="C77" s="28" t="s">
        <v>16</v>
      </c>
      <c r="L77" s="33"/>
    </row>
    <row r="78" spans="2:12" s="1" customFormat="1" ht="16.5" customHeight="1">
      <c r="B78" s="33"/>
      <c r="E78" s="341" t="str">
        <f>E7</f>
        <v>Domov se zvláštním režimem Račín, Kroměříž</v>
      </c>
      <c r="F78" s="342"/>
      <c r="G78" s="342"/>
      <c r="H78" s="342"/>
      <c r="L78" s="33"/>
    </row>
    <row r="79" spans="2:12" s="1" customFormat="1" ht="12" customHeight="1">
      <c r="B79" s="33"/>
      <c r="C79" s="28" t="s">
        <v>214</v>
      </c>
      <c r="L79" s="33"/>
    </row>
    <row r="80" spans="2:12" s="1" customFormat="1" ht="16.5" customHeight="1">
      <c r="B80" s="33"/>
      <c r="E80" s="324" t="str">
        <f>E9</f>
        <v>SO07 - Zpevněné plochy veřejné</v>
      </c>
      <c r="F80" s="343"/>
      <c r="G80" s="343"/>
      <c r="H80" s="343"/>
      <c r="L80" s="33"/>
    </row>
    <row r="81" spans="2:65" s="1" customFormat="1" ht="6.95" customHeight="1">
      <c r="B81" s="33"/>
      <c r="L81" s="33"/>
    </row>
    <row r="82" spans="2:65" s="1" customFormat="1" ht="12" customHeight="1">
      <c r="B82" s="33"/>
      <c r="C82" s="28" t="s">
        <v>21</v>
      </c>
      <c r="F82" s="26" t="str">
        <f>F12</f>
        <v>p.č. 5036, Kroměříž</v>
      </c>
      <c r="I82" s="28" t="s">
        <v>23</v>
      </c>
      <c r="J82" s="50">
        <f>IF(J12="","",J12)</f>
        <v>45460</v>
      </c>
      <c r="L82" s="33"/>
    </row>
    <row r="83" spans="2:65" s="1" customFormat="1" ht="6.95" customHeight="1">
      <c r="B83" s="33"/>
      <c r="L83" s="33"/>
    </row>
    <row r="84" spans="2:65" s="1" customFormat="1" ht="15.2" customHeight="1">
      <c r="B84" s="33"/>
      <c r="C84" s="28" t="s">
        <v>24</v>
      </c>
      <c r="F84" s="26" t="str">
        <f>E15</f>
        <v>Město Kroměříž</v>
      </c>
      <c r="I84" s="28" t="s">
        <v>32</v>
      </c>
      <c r="J84" s="31" t="str">
        <f>E21</f>
        <v xml:space="preserve"> Ing. Petra Skalická</v>
      </c>
      <c r="L84" s="33"/>
    </row>
    <row r="85" spans="2:65" s="1" customFormat="1" ht="15.2" customHeight="1">
      <c r="B85" s="33"/>
      <c r="C85" s="28" t="s">
        <v>30</v>
      </c>
      <c r="F85" s="26" t="str">
        <f>IF(E18="","",E18)</f>
        <v>Vyplň údaj</v>
      </c>
      <c r="I85" s="28" t="s">
        <v>37</v>
      </c>
      <c r="J85" s="31" t="str">
        <f>E24</f>
        <v xml:space="preserve"> Ing. Petra Skalická </v>
      </c>
      <c r="L85" s="33"/>
    </row>
    <row r="86" spans="2:65" s="1" customFormat="1" ht="10.35" customHeight="1">
      <c r="B86" s="33"/>
      <c r="L86" s="33"/>
    </row>
    <row r="87" spans="2:65" s="10" customFormat="1" ht="29.25" customHeight="1">
      <c r="B87" s="114"/>
      <c r="C87" s="115" t="s">
        <v>344</v>
      </c>
      <c r="D87" s="116" t="s">
        <v>62</v>
      </c>
      <c r="E87" s="116" t="s">
        <v>58</v>
      </c>
      <c r="F87" s="116" t="s">
        <v>59</v>
      </c>
      <c r="G87" s="116" t="s">
        <v>345</v>
      </c>
      <c r="H87" s="116" t="s">
        <v>346</v>
      </c>
      <c r="I87" s="116" t="s">
        <v>347</v>
      </c>
      <c r="J87" s="116" t="s">
        <v>312</v>
      </c>
      <c r="K87" s="117" t="s">
        <v>348</v>
      </c>
      <c r="L87" s="114"/>
      <c r="M87" s="57" t="s">
        <v>19</v>
      </c>
      <c r="N87" s="58" t="s">
        <v>47</v>
      </c>
      <c r="O87" s="58" t="s">
        <v>349</v>
      </c>
      <c r="P87" s="58" t="s">
        <v>350</v>
      </c>
      <c r="Q87" s="58" t="s">
        <v>351</v>
      </c>
      <c r="R87" s="58" t="s">
        <v>352</v>
      </c>
      <c r="S87" s="58" t="s">
        <v>353</v>
      </c>
      <c r="T87" s="59" t="s">
        <v>354</v>
      </c>
    </row>
    <row r="88" spans="2:65" s="1" customFormat="1" ht="22.9" customHeight="1">
      <c r="B88" s="33"/>
      <c r="C88" s="62" t="s">
        <v>355</v>
      </c>
      <c r="J88" s="118">
        <f>BK88</f>
        <v>0</v>
      </c>
      <c r="L88" s="33"/>
      <c r="M88" s="60"/>
      <c r="N88" s="51"/>
      <c r="O88" s="51"/>
      <c r="P88" s="119">
        <f>P89</f>
        <v>0</v>
      </c>
      <c r="Q88" s="51"/>
      <c r="R88" s="119">
        <f>R89</f>
        <v>1243.4257666840003</v>
      </c>
      <c r="S88" s="51"/>
      <c r="T88" s="120">
        <f>T89</f>
        <v>86.185000000000002</v>
      </c>
      <c r="AT88" s="18" t="s">
        <v>76</v>
      </c>
      <c r="AU88" s="18" t="s">
        <v>313</v>
      </c>
      <c r="BK88" s="121">
        <f>BK89</f>
        <v>0</v>
      </c>
    </row>
    <row r="89" spans="2:65" s="11" customFormat="1" ht="25.9" customHeight="1">
      <c r="B89" s="122"/>
      <c r="D89" s="123" t="s">
        <v>76</v>
      </c>
      <c r="E89" s="124" t="s">
        <v>356</v>
      </c>
      <c r="F89" s="124" t="s">
        <v>357</v>
      </c>
      <c r="I89" s="125"/>
      <c r="J89" s="126">
        <f>BK89</f>
        <v>0</v>
      </c>
      <c r="L89" s="122"/>
      <c r="M89" s="127"/>
      <c r="P89" s="128">
        <f>P90+P227+P241+P250+P347+P378+P486+P521</f>
        <v>0</v>
      </c>
      <c r="R89" s="128">
        <f>R90+R227+R241+R250+R347+R378+R486+R521</f>
        <v>1243.4257666840003</v>
      </c>
      <c r="T89" s="129">
        <f>T90+T227+T241+T250+T347+T378+T486+T521</f>
        <v>86.185000000000002</v>
      </c>
      <c r="AR89" s="123" t="s">
        <v>84</v>
      </c>
      <c r="AT89" s="130" t="s">
        <v>76</v>
      </c>
      <c r="AU89" s="130" t="s">
        <v>77</v>
      </c>
      <c r="AY89" s="123" t="s">
        <v>358</v>
      </c>
      <c r="BK89" s="131">
        <f>BK90+BK227+BK241+BK250+BK347+BK378+BK486+BK521</f>
        <v>0</v>
      </c>
    </row>
    <row r="90" spans="2:65" s="11" customFormat="1" ht="22.9" customHeight="1">
      <c r="B90" s="122"/>
      <c r="D90" s="123" t="s">
        <v>76</v>
      </c>
      <c r="E90" s="132" t="s">
        <v>84</v>
      </c>
      <c r="F90" s="132" t="s">
        <v>359</v>
      </c>
      <c r="I90" s="125"/>
      <c r="J90" s="133">
        <f>BK90</f>
        <v>0</v>
      </c>
      <c r="L90" s="122"/>
      <c r="M90" s="127"/>
      <c r="P90" s="128">
        <f>SUM(P91:P226)</f>
        <v>0</v>
      </c>
      <c r="R90" s="128">
        <f>SUM(R91:R226)</f>
        <v>431.35587884400002</v>
      </c>
      <c r="T90" s="129">
        <f>SUM(T91:T226)</f>
        <v>86.185000000000002</v>
      </c>
      <c r="AR90" s="123" t="s">
        <v>84</v>
      </c>
      <c r="AT90" s="130" t="s">
        <v>76</v>
      </c>
      <c r="AU90" s="130" t="s">
        <v>84</v>
      </c>
      <c r="AY90" s="123" t="s">
        <v>358</v>
      </c>
      <c r="BK90" s="131">
        <f>SUM(BK91:BK226)</f>
        <v>0</v>
      </c>
    </row>
    <row r="91" spans="2:65" s="1" customFormat="1" ht="24.2" customHeight="1">
      <c r="B91" s="33"/>
      <c r="C91" s="134" t="s">
        <v>84</v>
      </c>
      <c r="D91" s="134" t="s">
        <v>360</v>
      </c>
      <c r="E91" s="135" t="s">
        <v>7715</v>
      </c>
      <c r="F91" s="136" t="s">
        <v>7716</v>
      </c>
      <c r="G91" s="137" t="s">
        <v>195</v>
      </c>
      <c r="H91" s="138">
        <v>405</v>
      </c>
      <c r="I91" s="139"/>
      <c r="J91" s="140">
        <f>ROUND(I91*H91,2)</f>
        <v>0</v>
      </c>
      <c r="K91" s="136" t="s">
        <v>363</v>
      </c>
      <c r="L91" s="33"/>
      <c r="M91" s="141" t="s">
        <v>19</v>
      </c>
      <c r="N91" s="142" t="s">
        <v>49</v>
      </c>
      <c r="P91" s="143">
        <f>O91*H91</f>
        <v>0</v>
      </c>
      <c r="Q91" s="143">
        <v>0</v>
      </c>
      <c r="R91" s="143">
        <f>Q91*H91</f>
        <v>0</v>
      </c>
      <c r="S91" s="143">
        <v>0</v>
      </c>
      <c r="T91" s="144">
        <f>S91*H91</f>
        <v>0</v>
      </c>
      <c r="AR91" s="145" t="s">
        <v>364</v>
      </c>
      <c r="AT91" s="145" t="s">
        <v>360</v>
      </c>
      <c r="AU91" s="145" t="s">
        <v>90</v>
      </c>
      <c r="AY91" s="18" t="s">
        <v>358</v>
      </c>
      <c r="BE91" s="146">
        <f>IF(N91="základní",J91,0)</f>
        <v>0</v>
      </c>
      <c r="BF91" s="146">
        <f>IF(N91="snížená",J91,0)</f>
        <v>0</v>
      </c>
      <c r="BG91" s="146">
        <f>IF(N91="zákl. přenesená",J91,0)</f>
        <v>0</v>
      </c>
      <c r="BH91" s="146">
        <f>IF(N91="sníž. přenesená",J91,0)</f>
        <v>0</v>
      </c>
      <c r="BI91" s="146">
        <f>IF(N91="nulová",J91,0)</f>
        <v>0</v>
      </c>
      <c r="BJ91" s="18" t="s">
        <v>90</v>
      </c>
      <c r="BK91" s="146">
        <f>ROUND(I91*H91,2)</f>
        <v>0</v>
      </c>
      <c r="BL91" s="18" t="s">
        <v>364</v>
      </c>
      <c r="BM91" s="145" t="s">
        <v>7717</v>
      </c>
    </row>
    <row r="92" spans="2:65" s="1" customFormat="1" ht="11.25">
      <c r="B92" s="33"/>
      <c r="D92" s="147" t="s">
        <v>366</v>
      </c>
      <c r="F92" s="148" t="s">
        <v>7718</v>
      </c>
      <c r="I92" s="149"/>
      <c r="L92" s="33"/>
      <c r="M92" s="150"/>
      <c r="T92" s="54"/>
      <c r="AT92" s="18" t="s">
        <v>366</v>
      </c>
      <c r="AU92" s="18" t="s">
        <v>90</v>
      </c>
    </row>
    <row r="93" spans="2:65" s="13" customFormat="1" ht="11.25">
      <c r="B93" s="158"/>
      <c r="D93" s="152" t="s">
        <v>368</v>
      </c>
      <c r="E93" s="159" t="s">
        <v>19</v>
      </c>
      <c r="F93" s="160" t="s">
        <v>7719</v>
      </c>
      <c r="H93" s="161">
        <v>405</v>
      </c>
      <c r="I93" s="162"/>
      <c r="L93" s="158"/>
      <c r="M93" s="163"/>
      <c r="T93" s="164"/>
      <c r="AT93" s="159" t="s">
        <v>368</v>
      </c>
      <c r="AU93" s="159" t="s">
        <v>90</v>
      </c>
      <c r="AV93" s="13" t="s">
        <v>90</v>
      </c>
      <c r="AW93" s="13" t="s">
        <v>36</v>
      </c>
      <c r="AX93" s="13" t="s">
        <v>77</v>
      </c>
      <c r="AY93" s="159" t="s">
        <v>358</v>
      </c>
    </row>
    <row r="94" spans="2:65" s="14" customFormat="1" ht="11.25">
      <c r="B94" s="165"/>
      <c r="D94" s="152" t="s">
        <v>368</v>
      </c>
      <c r="E94" s="166" t="s">
        <v>19</v>
      </c>
      <c r="F94" s="167" t="s">
        <v>371</v>
      </c>
      <c r="H94" s="168">
        <v>405</v>
      </c>
      <c r="I94" s="169"/>
      <c r="L94" s="165"/>
      <c r="M94" s="170"/>
      <c r="T94" s="171"/>
      <c r="AT94" s="166" t="s">
        <v>368</v>
      </c>
      <c r="AU94" s="166" t="s">
        <v>90</v>
      </c>
      <c r="AV94" s="14" t="s">
        <v>364</v>
      </c>
      <c r="AW94" s="14" t="s">
        <v>36</v>
      </c>
      <c r="AX94" s="14" t="s">
        <v>84</v>
      </c>
      <c r="AY94" s="166" t="s">
        <v>358</v>
      </c>
    </row>
    <row r="95" spans="2:65" s="1" customFormat="1" ht="66.75" customHeight="1">
      <c r="B95" s="33"/>
      <c r="C95" s="134" t="s">
        <v>90</v>
      </c>
      <c r="D95" s="134" t="s">
        <v>360</v>
      </c>
      <c r="E95" s="135" t="s">
        <v>7720</v>
      </c>
      <c r="F95" s="136" t="s">
        <v>7721</v>
      </c>
      <c r="G95" s="137" t="s">
        <v>195</v>
      </c>
      <c r="H95" s="138">
        <v>80</v>
      </c>
      <c r="I95" s="139"/>
      <c r="J95" s="140">
        <f>ROUND(I95*H95,2)</f>
        <v>0</v>
      </c>
      <c r="K95" s="136" t="s">
        <v>363</v>
      </c>
      <c r="L95" s="33"/>
      <c r="M95" s="141" t="s">
        <v>19</v>
      </c>
      <c r="N95" s="142" t="s">
        <v>49</v>
      </c>
      <c r="P95" s="143">
        <f>O95*H95</f>
        <v>0</v>
      </c>
      <c r="Q95" s="143">
        <v>0</v>
      </c>
      <c r="R95" s="143">
        <f>Q95*H95</f>
        <v>0</v>
      </c>
      <c r="S95" s="143">
        <v>0.23499999999999999</v>
      </c>
      <c r="T95" s="144">
        <f>S95*H95</f>
        <v>18.799999999999997</v>
      </c>
      <c r="AR95" s="145" t="s">
        <v>364</v>
      </c>
      <c r="AT95" s="145" t="s">
        <v>360</v>
      </c>
      <c r="AU95" s="145" t="s">
        <v>90</v>
      </c>
      <c r="AY95" s="18" t="s">
        <v>358</v>
      </c>
      <c r="BE95" s="146">
        <f>IF(N95="základní",J95,0)</f>
        <v>0</v>
      </c>
      <c r="BF95" s="146">
        <f>IF(N95="snížená",J95,0)</f>
        <v>0</v>
      </c>
      <c r="BG95" s="146">
        <f>IF(N95="zákl. přenesená",J95,0)</f>
        <v>0</v>
      </c>
      <c r="BH95" s="146">
        <f>IF(N95="sníž. přenesená",J95,0)</f>
        <v>0</v>
      </c>
      <c r="BI95" s="146">
        <f>IF(N95="nulová",J95,0)</f>
        <v>0</v>
      </c>
      <c r="BJ95" s="18" t="s">
        <v>90</v>
      </c>
      <c r="BK95" s="146">
        <f>ROUND(I95*H95,2)</f>
        <v>0</v>
      </c>
      <c r="BL95" s="18" t="s">
        <v>364</v>
      </c>
      <c r="BM95" s="145" t="s">
        <v>90</v>
      </c>
    </row>
    <row r="96" spans="2:65" s="1" customFormat="1" ht="11.25">
      <c r="B96" s="33"/>
      <c r="D96" s="147" t="s">
        <v>366</v>
      </c>
      <c r="F96" s="148" t="s">
        <v>7722</v>
      </c>
      <c r="I96" s="149"/>
      <c r="L96" s="33"/>
      <c r="M96" s="150"/>
      <c r="T96" s="54"/>
      <c r="AT96" s="18" t="s">
        <v>366</v>
      </c>
      <c r="AU96" s="18" t="s">
        <v>90</v>
      </c>
    </row>
    <row r="97" spans="2:65" s="13" customFormat="1" ht="11.25">
      <c r="B97" s="158"/>
      <c r="D97" s="152" t="s">
        <v>368</v>
      </c>
      <c r="E97" s="159" t="s">
        <v>19</v>
      </c>
      <c r="F97" s="160" t="s">
        <v>7723</v>
      </c>
      <c r="H97" s="161">
        <v>80</v>
      </c>
      <c r="I97" s="162"/>
      <c r="L97" s="158"/>
      <c r="M97" s="163"/>
      <c r="T97" s="164"/>
      <c r="AT97" s="159" t="s">
        <v>368</v>
      </c>
      <c r="AU97" s="159" t="s">
        <v>90</v>
      </c>
      <c r="AV97" s="13" t="s">
        <v>90</v>
      </c>
      <c r="AW97" s="13" t="s">
        <v>36</v>
      </c>
      <c r="AX97" s="13" t="s">
        <v>77</v>
      </c>
      <c r="AY97" s="159" t="s">
        <v>358</v>
      </c>
    </row>
    <row r="98" spans="2:65" s="14" customFormat="1" ht="11.25">
      <c r="B98" s="165"/>
      <c r="D98" s="152" t="s">
        <v>368</v>
      </c>
      <c r="E98" s="166" t="s">
        <v>19</v>
      </c>
      <c r="F98" s="167" t="s">
        <v>371</v>
      </c>
      <c r="H98" s="168">
        <v>80</v>
      </c>
      <c r="I98" s="169"/>
      <c r="L98" s="165"/>
      <c r="M98" s="170"/>
      <c r="T98" s="171"/>
      <c r="AT98" s="166" t="s">
        <v>368</v>
      </c>
      <c r="AU98" s="166" t="s">
        <v>90</v>
      </c>
      <c r="AV98" s="14" t="s">
        <v>364</v>
      </c>
      <c r="AW98" s="14" t="s">
        <v>36</v>
      </c>
      <c r="AX98" s="14" t="s">
        <v>84</v>
      </c>
      <c r="AY98" s="166" t="s">
        <v>358</v>
      </c>
    </row>
    <row r="99" spans="2:65" s="1" customFormat="1" ht="62.65" customHeight="1">
      <c r="B99" s="33"/>
      <c r="C99" s="134" t="s">
        <v>97</v>
      </c>
      <c r="D99" s="134" t="s">
        <v>360</v>
      </c>
      <c r="E99" s="135" t="s">
        <v>7724</v>
      </c>
      <c r="F99" s="136" t="s">
        <v>7725</v>
      </c>
      <c r="G99" s="137" t="s">
        <v>195</v>
      </c>
      <c r="H99" s="138">
        <v>18</v>
      </c>
      <c r="I99" s="139"/>
      <c r="J99" s="140">
        <f>ROUND(I99*H99,2)</f>
        <v>0</v>
      </c>
      <c r="K99" s="136" t="s">
        <v>363</v>
      </c>
      <c r="L99" s="33"/>
      <c r="M99" s="141" t="s">
        <v>19</v>
      </c>
      <c r="N99" s="142" t="s">
        <v>49</v>
      </c>
      <c r="P99" s="143">
        <f>O99*H99</f>
        <v>0</v>
      </c>
      <c r="Q99" s="143">
        <v>0</v>
      </c>
      <c r="R99" s="143">
        <f>Q99*H99</f>
        <v>0</v>
      </c>
      <c r="S99" s="143">
        <v>0.26</v>
      </c>
      <c r="T99" s="144">
        <f>S99*H99</f>
        <v>4.68</v>
      </c>
      <c r="AR99" s="145" t="s">
        <v>364</v>
      </c>
      <c r="AT99" s="145" t="s">
        <v>360</v>
      </c>
      <c r="AU99" s="145" t="s">
        <v>90</v>
      </c>
      <c r="AY99" s="18" t="s">
        <v>358</v>
      </c>
      <c r="BE99" s="146">
        <f>IF(N99="základní",J99,0)</f>
        <v>0</v>
      </c>
      <c r="BF99" s="146">
        <f>IF(N99="snížená",J99,0)</f>
        <v>0</v>
      </c>
      <c r="BG99" s="146">
        <f>IF(N99="zákl. přenesená",J99,0)</f>
        <v>0</v>
      </c>
      <c r="BH99" s="146">
        <f>IF(N99="sníž. přenesená",J99,0)</f>
        <v>0</v>
      </c>
      <c r="BI99" s="146">
        <f>IF(N99="nulová",J99,0)</f>
        <v>0</v>
      </c>
      <c r="BJ99" s="18" t="s">
        <v>90</v>
      </c>
      <c r="BK99" s="146">
        <f>ROUND(I99*H99,2)</f>
        <v>0</v>
      </c>
      <c r="BL99" s="18" t="s">
        <v>364</v>
      </c>
      <c r="BM99" s="145" t="s">
        <v>364</v>
      </c>
    </row>
    <row r="100" spans="2:65" s="1" customFormat="1" ht="11.25">
      <c r="B100" s="33"/>
      <c r="D100" s="147" t="s">
        <v>366</v>
      </c>
      <c r="F100" s="148" t="s">
        <v>7726</v>
      </c>
      <c r="I100" s="149"/>
      <c r="L100" s="33"/>
      <c r="M100" s="150"/>
      <c r="T100" s="54"/>
      <c r="AT100" s="18" t="s">
        <v>366</v>
      </c>
      <c r="AU100" s="18" t="s">
        <v>90</v>
      </c>
    </row>
    <row r="101" spans="2:65" s="13" customFormat="1" ht="22.5">
      <c r="B101" s="158"/>
      <c r="D101" s="152" t="s">
        <v>368</v>
      </c>
      <c r="E101" s="159" t="s">
        <v>19</v>
      </c>
      <c r="F101" s="160" t="s">
        <v>7727</v>
      </c>
      <c r="H101" s="161">
        <v>18</v>
      </c>
      <c r="I101" s="162"/>
      <c r="L101" s="158"/>
      <c r="M101" s="163"/>
      <c r="T101" s="164"/>
      <c r="AT101" s="159" t="s">
        <v>368</v>
      </c>
      <c r="AU101" s="159" t="s">
        <v>90</v>
      </c>
      <c r="AV101" s="13" t="s">
        <v>90</v>
      </c>
      <c r="AW101" s="13" t="s">
        <v>36</v>
      </c>
      <c r="AX101" s="13" t="s">
        <v>77</v>
      </c>
      <c r="AY101" s="159" t="s">
        <v>358</v>
      </c>
    </row>
    <row r="102" spans="2:65" s="14" customFormat="1" ht="11.25">
      <c r="B102" s="165"/>
      <c r="D102" s="152" t="s">
        <v>368</v>
      </c>
      <c r="E102" s="166" t="s">
        <v>19</v>
      </c>
      <c r="F102" s="167" t="s">
        <v>371</v>
      </c>
      <c r="H102" s="168">
        <v>18</v>
      </c>
      <c r="I102" s="169"/>
      <c r="L102" s="165"/>
      <c r="M102" s="170"/>
      <c r="T102" s="171"/>
      <c r="AT102" s="166" t="s">
        <v>368</v>
      </c>
      <c r="AU102" s="166" t="s">
        <v>90</v>
      </c>
      <c r="AV102" s="14" t="s">
        <v>364</v>
      </c>
      <c r="AW102" s="14" t="s">
        <v>36</v>
      </c>
      <c r="AX102" s="14" t="s">
        <v>84</v>
      </c>
      <c r="AY102" s="166" t="s">
        <v>358</v>
      </c>
    </row>
    <row r="103" spans="2:65" s="1" customFormat="1" ht="66.75" customHeight="1">
      <c r="B103" s="33"/>
      <c r="C103" s="134" t="s">
        <v>364</v>
      </c>
      <c r="D103" s="134" t="s">
        <v>360</v>
      </c>
      <c r="E103" s="135" t="s">
        <v>7728</v>
      </c>
      <c r="F103" s="136" t="s">
        <v>7729</v>
      </c>
      <c r="G103" s="137" t="s">
        <v>195</v>
      </c>
      <c r="H103" s="138">
        <v>142</v>
      </c>
      <c r="I103" s="139"/>
      <c r="J103" s="140">
        <f>ROUND(I103*H103,2)</f>
        <v>0</v>
      </c>
      <c r="K103" s="136" t="s">
        <v>363</v>
      </c>
      <c r="L103" s="33"/>
      <c r="M103" s="141" t="s">
        <v>19</v>
      </c>
      <c r="N103" s="142" t="s">
        <v>49</v>
      </c>
      <c r="P103" s="143">
        <f>O103*H103</f>
        <v>0</v>
      </c>
      <c r="Q103" s="143">
        <v>0</v>
      </c>
      <c r="R103" s="143">
        <f>Q103*H103</f>
        <v>0</v>
      </c>
      <c r="S103" s="143">
        <v>0.28999999999999998</v>
      </c>
      <c r="T103" s="144">
        <f>S103*H103</f>
        <v>41.18</v>
      </c>
      <c r="AR103" s="145" t="s">
        <v>364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364</v>
      </c>
      <c r="BM103" s="145" t="s">
        <v>394</v>
      </c>
    </row>
    <row r="104" spans="2:65" s="1" customFormat="1" ht="11.25">
      <c r="B104" s="33"/>
      <c r="D104" s="147" t="s">
        <v>366</v>
      </c>
      <c r="F104" s="148" t="s">
        <v>7730</v>
      </c>
      <c r="I104" s="149"/>
      <c r="L104" s="33"/>
      <c r="M104" s="150"/>
      <c r="T104" s="54"/>
      <c r="AT104" s="18" t="s">
        <v>366</v>
      </c>
      <c r="AU104" s="18" t="s">
        <v>90</v>
      </c>
    </row>
    <row r="105" spans="2:65" s="13" customFormat="1" ht="22.5">
      <c r="B105" s="158"/>
      <c r="D105" s="152" t="s">
        <v>368</v>
      </c>
      <c r="E105" s="159" t="s">
        <v>19</v>
      </c>
      <c r="F105" s="160" t="s">
        <v>7731</v>
      </c>
      <c r="H105" s="161">
        <v>142</v>
      </c>
      <c r="I105" s="162"/>
      <c r="L105" s="158"/>
      <c r="M105" s="163"/>
      <c r="T105" s="164"/>
      <c r="AT105" s="159" t="s">
        <v>368</v>
      </c>
      <c r="AU105" s="159" t="s">
        <v>90</v>
      </c>
      <c r="AV105" s="13" t="s">
        <v>90</v>
      </c>
      <c r="AW105" s="13" t="s">
        <v>36</v>
      </c>
      <c r="AX105" s="13" t="s">
        <v>77</v>
      </c>
      <c r="AY105" s="159" t="s">
        <v>358</v>
      </c>
    </row>
    <row r="106" spans="2:65" s="14" customFormat="1" ht="11.25">
      <c r="B106" s="165"/>
      <c r="D106" s="152" t="s">
        <v>368</v>
      </c>
      <c r="E106" s="166" t="s">
        <v>19</v>
      </c>
      <c r="F106" s="167" t="s">
        <v>371</v>
      </c>
      <c r="H106" s="168">
        <v>142</v>
      </c>
      <c r="I106" s="169"/>
      <c r="L106" s="165"/>
      <c r="M106" s="170"/>
      <c r="T106" s="171"/>
      <c r="AT106" s="166" t="s">
        <v>368</v>
      </c>
      <c r="AU106" s="166" t="s">
        <v>90</v>
      </c>
      <c r="AV106" s="14" t="s">
        <v>364</v>
      </c>
      <c r="AW106" s="14" t="s">
        <v>36</v>
      </c>
      <c r="AX106" s="14" t="s">
        <v>84</v>
      </c>
      <c r="AY106" s="166" t="s">
        <v>358</v>
      </c>
    </row>
    <row r="107" spans="2:65" s="1" customFormat="1" ht="55.5" customHeight="1">
      <c r="B107" s="33"/>
      <c r="C107" s="134" t="s">
        <v>388</v>
      </c>
      <c r="D107" s="134" t="s">
        <v>360</v>
      </c>
      <c r="E107" s="135" t="s">
        <v>7732</v>
      </c>
      <c r="F107" s="136" t="s">
        <v>7733</v>
      </c>
      <c r="G107" s="137" t="s">
        <v>195</v>
      </c>
      <c r="H107" s="138">
        <v>44</v>
      </c>
      <c r="I107" s="139"/>
      <c r="J107" s="140">
        <f>ROUND(I107*H107,2)</f>
        <v>0</v>
      </c>
      <c r="K107" s="136" t="s">
        <v>363</v>
      </c>
      <c r="L107" s="33"/>
      <c r="M107" s="141" t="s">
        <v>19</v>
      </c>
      <c r="N107" s="142" t="s">
        <v>49</v>
      </c>
      <c r="P107" s="143">
        <f>O107*H107</f>
        <v>0</v>
      </c>
      <c r="Q107" s="143">
        <v>0</v>
      </c>
      <c r="R107" s="143">
        <f>Q107*H107</f>
        <v>0</v>
      </c>
      <c r="S107" s="143">
        <v>0.22</v>
      </c>
      <c r="T107" s="144">
        <f>S107*H107</f>
        <v>9.68</v>
      </c>
      <c r="AR107" s="145" t="s">
        <v>364</v>
      </c>
      <c r="AT107" s="145" t="s">
        <v>360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364</v>
      </c>
      <c r="BM107" s="145" t="s">
        <v>406</v>
      </c>
    </row>
    <row r="108" spans="2:65" s="1" customFormat="1" ht="11.25">
      <c r="B108" s="33"/>
      <c r="D108" s="147" t="s">
        <v>366</v>
      </c>
      <c r="F108" s="148" t="s">
        <v>7734</v>
      </c>
      <c r="I108" s="149"/>
      <c r="L108" s="33"/>
      <c r="M108" s="150"/>
      <c r="T108" s="54"/>
      <c r="AT108" s="18" t="s">
        <v>366</v>
      </c>
      <c r="AU108" s="18" t="s">
        <v>90</v>
      </c>
    </row>
    <row r="109" spans="2:65" s="13" customFormat="1" ht="11.25">
      <c r="B109" s="158"/>
      <c r="D109" s="152" t="s">
        <v>368</v>
      </c>
      <c r="E109" s="159" t="s">
        <v>19</v>
      </c>
      <c r="F109" s="160" t="s">
        <v>7735</v>
      </c>
      <c r="H109" s="161">
        <v>44</v>
      </c>
      <c r="I109" s="162"/>
      <c r="L109" s="158"/>
      <c r="M109" s="163"/>
      <c r="T109" s="164"/>
      <c r="AT109" s="159" t="s">
        <v>368</v>
      </c>
      <c r="AU109" s="159" t="s">
        <v>90</v>
      </c>
      <c r="AV109" s="13" t="s">
        <v>90</v>
      </c>
      <c r="AW109" s="13" t="s">
        <v>36</v>
      </c>
      <c r="AX109" s="13" t="s">
        <v>77</v>
      </c>
      <c r="AY109" s="159" t="s">
        <v>358</v>
      </c>
    </row>
    <row r="110" spans="2:65" s="14" customFormat="1" ht="11.25">
      <c r="B110" s="165"/>
      <c r="D110" s="152" t="s">
        <v>368</v>
      </c>
      <c r="E110" s="166" t="s">
        <v>19</v>
      </c>
      <c r="F110" s="167" t="s">
        <v>371</v>
      </c>
      <c r="H110" s="168">
        <v>44</v>
      </c>
      <c r="I110" s="169"/>
      <c r="L110" s="165"/>
      <c r="M110" s="170"/>
      <c r="T110" s="171"/>
      <c r="AT110" s="166" t="s">
        <v>368</v>
      </c>
      <c r="AU110" s="166" t="s">
        <v>90</v>
      </c>
      <c r="AV110" s="14" t="s">
        <v>364</v>
      </c>
      <c r="AW110" s="14" t="s">
        <v>36</v>
      </c>
      <c r="AX110" s="14" t="s">
        <v>84</v>
      </c>
      <c r="AY110" s="166" t="s">
        <v>358</v>
      </c>
    </row>
    <row r="111" spans="2:65" s="1" customFormat="1" ht="49.15" customHeight="1">
      <c r="B111" s="33"/>
      <c r="C111" s="134" t="s">
        <v>394</v>
      </c>
      <c r="D111" s="134" t="s">
        <v>360</v>
      </c>
      <c r="E111" s="135" t="s">
        <v>7736</v>
      </c>
      <c r="F111" s="136" t="s">
        <v>7737</v>
      </c>
      <c r="G111" s="137" t="s">
        <v>235</v>
      </c>
      <c r="H111" s="138">
        <v>41</v>
      </c>
      <c r="I111" s="139"/>
      <c r="J111" s="140">
        <f>ROUND(I111*H111,2)</f>
        <v>0</v>
      </c>
      <c r="K111" s="136" t="s">
        <v>363</v>
      </c>
      <c r="L111" s="33"/>
      <c r="M111" s="141" t="s">
        <v>19</v>
      </c>
      <c r="N111" s="142" t="s">
        <v>49</v>
      </c>
      <c r="P111" s="143">
        <f>O111*H111</f>
        <v>0</v>
      </c>
      <c r="Q111" s="143">
        <v>0</v>
      </c>
      <c r="R111" s="143">
        <f>Q111*H111</f>
        <v>0</v>
      </c>
      <c r="S111" s="143">
        <v>0.20499999999999999</v>
      </c>
      <c r="T111" s="144">
        <f>S111*H111</f>
        <v>8.4049999999999994</v>
      </c>
      <c r="AR111" s="145" t="s">
        <v>364</v>
      </c>
      <c r="AT111" s="145" t="s">
        <v>360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364</v>
      </c>
      <c r="BM111" s="145" t="s">
        <v>417</v>
      </c>
    </row>
    <row r="112" spans="2:65" s="1" customFormat="1" ht="11.25">
      <c r="B112" s="33"/>
      <c r="D112" s="147" t="s">
        <v>366</v>
      </c>
      <c r="F112" s="148" t="s">
        <v>7738</v>
      </c>
      <c r="I112" s="149"/>
      <c r="L112" s="33"/>
      <c r="M112" s="150"/>
      <c r="T112" s="54"/>
      <c r="AT112" s="18" t="s">
        <v>366</v>
      </c>
      <c r="AU112" s="18" t="s">
        <v>90</v>
      </c>
    </row>
    <row r="113" spans="2:65" s="13" customFormat="1" ht="11.25">
      <c r="B113" s="158"/>
      <c r="D113" s="152" t="s">
        <v>368</v>
      </c>
      <c r="E113" s="159" t="s">
        <v>19</v>
      </c>
      <c r="F113" s="160" t="s">
        <v>7739</v>
      </c>
      <c r="H113" s="161">
        <v>41</v>
      </c>
      <c r="I113" s="162"/>
      <c r="L113" s="158"/>
      <c r="M113" s="163"/>
      <c r="T113" s="164"/>
      <c r="AT113" s="159" t="s">
        <v>368</v>
      </c>
      <c r="AU113" s="159" t="s">
        <v>90</v>
      </c>
      <c r="AV113" s="13" t="s">
        <v>90</v>
      </c>
      <c r="AW113" s="13" t="s">
        <v>36</v>
      </c>
      <c r="AX113" s="13" t="s">
        <v>77</v>
      </c>
      <c r="AY113" s="159" t="s">
        <v>358</v>
      </c>
    </row>
    <row r="114" spans="2:65" s="14" customFormat="1" ht="11.25">
      <c r="B114" s="165"/>
      <c r="D114" s="152" t="s">
        <v>368</v>
      </c>
      <c r="E114" s="166" t="s">
        <v>19</v>
      </c>
      <c r="F114" s="167" t="s">
        <v>371</v>
      </c>
      <c r="H114" s="168">
        <v>41</v>
      </c>
      <c r="I114" s="169"/>
      <c r="L114" s="165"/>
      <c r="M114" s="170"/>
      <c r="T114" s="171"/>
      <c r="AT114" s="166" t="s">
        <v>368</v>
      </c>
      <c r="AU114" s="166" t="s">
        <v>90</v>
      </c>
      <c r="AV114" s="14" t="s">
        <v>364</v>
      </c>
      <c r="AW114" s="14" t="s">
        <v>36</v>
      </c>
      <c r="AX114" s="14" t="s">
        <v>84</v>
      </c>
      <c r="AY114" s="166" t="s">
        <v>358</v>
      </c>
    </row>
    <row r="115" spans="2:65" s="1" customFormat="1" ht="37.9" customHeight="1">
      <c r="B115" s="33"/>
      <c r="C115" s="134" t="s">
        <v>399</v>
      </c>
      <c r="D115" s="134" t="s">
        <v>360</v>
      </c>
      <c r="E115" s="135" t="s">
        <v>7740</v>
      </c>
      <c r="F115" s="136" t="s">
        <v>7741</v>
      </c>
      <c r="G115" s="137" t="s">
        <v>235</v>
      </c>
      <c r="H115" s="138">
        <v>86</v>
      </c>
      <c r="I115" s="139"/>
      <c r="J115" s="140">
        <f>ROUND(I115*H115,2)</f>
        <v>0</v>
      </c>
      <c r="K115" s="136" t="s">
        <v>363</v>
      </c>
      <c r="L115" s="33"/>
      <c r="M115" s="141" t="s">
        <v>19</v>
      </c>
      <c r="N115" s="142" t="s">
        <v>49</v>
      </c>
      <c r="P115" s="143">
        <f>O115*H115</f>
        <v>0</v>
      </c>
      <c r="Q115" s="143">
        <v>0</v>
      </c>
      <c r="R115" s="143">
        <f>Q115*H115</f>
        <v>0</v>
      </c>
      <c r="S115" s="143">
        <v>0.04</v>
      </c>
      <c r="T115" s="144">
        <f>S115*H115</f>
        <v>3.44</v>
      </c>
      <c r="AR115" s="145" t="s">
        <v>364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364</v>
      </c>
      <c r="BM115" s="145" t="s">
        <v>8</v>
      </c>
    </row>
    <row r="116" spans="2:65" s="1" customFormat="1" ht="11.25">
      <c r="B116" s="33"/>
      <c r="D116" s="147" t="s">
        <v>366</v>
      </c>
      <c r="F116" s="148" t="s">
        <v>7742</v>
      </c>
      <c r="I116" s="149"/>
      <c r="L116" s="33"/>
      <c r="M116" s="150"/>
      <c r="T116" s="54"/>
      <c r="AT116" s="18" t="s">
        <v>366</v>
      </c>
      <c r="AU116" s="18" t="s">
        <v>90</v>
      </c>
    </row>
    <row r="117" spans="2:65" s="13" customFormat="1" ht="11.25">
      <c r="B117" s="158"/>
      <c r="D117" s="152" t="s">
        <v>368</v>
      </c>
      <c r="E117" s="159" t="s">
        <v>19</v>
      </c>
      <c r="F117" s="160" t="s">
        <v>7743</v>
      </c>
      <c r="H117" s="161">
        <v>86</v>
      </c>
      <c r="I117" s="162"/>
      <c r="L117" s="158"/>
      <c r="M117" s="163"/>
      <c r="T117" s="164"/>
      <c r="AT117" s="159" t="s">
        <v>368</v>
      </c>
      <c r="AU117" s="159" t="s">
        <v>90</v>
      </c>
      <c r="AV117" s="13" t="s">
        <v>90</v>
      </c>
      <c r="AW117" s="13" t="s">
        <v>36</v>
      </c>
      <c r="AX117" s="13" t="s">
        <v>77</v>
      </c>
      <c r="AY117" s="159" t="s">
        <v>358</v>
      </c>
    </row>
    <row r="118" spans="2:65" s="14" customFormat="1" ht="11.25">
      <c r="B118" s="165"/>
      <c r="D118" s="152" t="s">
        <v>368</v>
      </c>
      <c r="E118" s="166" t="s">
        <v>19</v>
      </c>
      <c r="F118" s="167" t="s">
        <v>371</v>
      </c>
      <c r="H118" s="168">
        <v>86</v>
      </c>
      <c r="I118" s="169"/>
      <c r="L118" s="165"/>
      <c r="M118" s="170"/>
      <c r="T118" s="171"/>
      <c r="AT118" s="166" t="s">
        <v>368</v>
      </c>
      <c r="AU118" s="166" t="s">
        <v>90</v>
      </c>
      <c r="AV118" s="14" t="s">
        <v>364</v>
      </c>
      <c r="AW118" s="14" t="s">
        <v>36</v>
      </c>
      <c r="AX118" s="14" t="s">
        <v>84</v>
      </c>
      <c r="AY118" s="166" t="s">
        <v>358</v>
      </c>
    </row>
    <row r="119" spans="2:65" s="1" customFormat="1" ht="24.2" customHeight="1">
      <c r="B119" s="33"/>
      <c r="C119" s="134" t="s">
        <v>406</v>
      </c>
      <c r="D119" s="134" t="s">
        <v>360</v>
      </c>
      <c r="E119" s="135" t="s">
        <v>7744</v>
      </c>
      <c r="F119" s="136" t="s">
        <v>7745</v>
      </c>
      <c r="G119" s="137" t="s">
        <v>195</v>
      </c>
      <c r="H119" s="138">
        <v>125</v>
      </c>
      <c r="I119" s="139"/>
      <c r="J119" s="140">
        <f>ROUND(I119*H119,2)</f>
        <v>0</v>
      </c>
      <c r="K119" s="136" t="s">
        <v>363</v>
      </c>
      <c r="L119" s="33"/>
      <c r="M119" s="141" t="s">
        <v>19</v>
      </c>
      <c r="N119" s="142" t="s">
        <v>49</v>
      </c>
      <c r="P119" s="143">
        <f>O119*H119</f>
        <v>0</v>
      </c>
      <c r="Q119" s="143">
        <v>0</v>
      </c>
      <c r="R119" s="143">
        <f>Q119*H119</f>
        <v>0</v>
      </c>
      <c r="S119" s="143">
        <v>0</v>
      </c>
      <c r="T119" s="144">
        <f>S119*H119</f>
        <v>0</v>
      </c>
      <c r="AR119" s="145" t="s">
        <v>364</v>
      </c>
      <c r="AT119" s="145" t="s">
        <v>360</v>
      </c>
      <c r="AU119" s="145" t="s">
        <v>90</v>
      </c>
      <c r="AY119" s="18" t="s">
        <v>358</v>
      </c>
      <c r="BE119" s="146">
        <f>IF(N119="základní",J119,0)</f>
        <v>0</v>
      </c>
      <c r="BF119" s="146">
        <f>IF(N119="snížená",J119,0)</f>
        <v>0</v>
      </c>
      <c r="BG119" s="146">
        <f>IF(N119="zákl. přenesená",J119,0)</f>
        <v>0</v>
      </c>
      <c r="BH119" s="146">
        <f>IF(N119="sníž. přenesená",J119,0)</f>
        <v>0</v>
      </c>
      <c r="BI119" s="146">
        <f>IF(N119="nulová",J119,0)</f>
        <v>0</v>
      </c>
      <c r="BJ119" s="18" t="s">
        <v>90</v>
      </c>
      <c r="BK119" s="146">
        <f>ROUND(I119*H119,2)</f>
        <v>0</v>
      </c>
      <c r="BL119" s="18" t="s">
        <v>364</v>
      </c>
      <c r="BM119" s="145" t="s">
        <v>439</v>
      </c>
    </row>
    <row r="120" spans="2:65" s="1" customFormat="1" ht="11.25">
      <c r="B120" s="33"/>
      <c r="D120" s="147" t="s">
        <v>366</v>
      </c>
      <c r="F120" s="148" t="s">
        <v>7746</v>
      </c>
      <c r="I120" s="149"/>
      <c r="L120" s="33"/>
      <c r="M120" s="150"/>
      <c r="T120" s="54"/>
      <c r="AT120" s="18" t="s">
        <v>366</v>
      </c>
      <c r="AU120" s="18" t="s">
        <v>90</v>
      </c>
    </row>
    <row r="121" spans="2:65" s="13" customFormat="1" ht="11.25">
      <c r="B121" s="158"/>
      <c r="D121" s="152" t="s">
        <v>368</v>
      </c>
      <c r="E121" s="159" t="s">
        <v>19</v>
      </c>
      <c r="F121" s="160" t="s">
        <v>7747</v>
      </c>
      <c r="H121" s="161">
        <v>125</v>
      </c>
      <c r="I121" s="162"/>
      <c r="L121" s="158"/>
      <c r="M121" s="163"/>
      <c r="T121" s="164"/>
      <c r="AT121" s="159" t="s">
        <v>368</v>
      </c>
      <c r="AU121" s="159" t="s">
        <v>90</v>
      </c>
      <c r="AV121" s="13" t="s">
        <v>90</v>
      </c>
      <c r="AW121" s="13" t="s">
        <v>36</v>
      </c>
      <c r="AX121" s="13" t="s">
        <v>77</v>
      </c>
      <c r="AY121" s="159" t="s">
        <v>358</v>
      </c>
    </row>
    <row r="122" spans="2:65" s="14" customFormat="1" ht="11.25">
      <c r="B122" s="165"/>
      <c r="D122" s="152" t="s">
        <v>368</v>
      </c>
      <c r="E122" s="166" t="s">
        <v>19</v>
      </c>
      <c r="F122" s="167" t="s">
        <v>371</v>
      </c>
      <c r="H122" s="168">
        <v>125</v>
      </c>
      <c r="I122" s="169"/>
      <c r="L122" s="165"/>
      <c r="M122" s="170"/>
      <c r="T122" s="171"/>
      <c r="AT122" s="166" t="s">
        <v>368</v>
      </c>
      <c r="AU122" s="166" t="s">
        <v>90</v>
      </c>
      <c r="AV122" s="14" t="s">
        <v>364</v>
      </c>
      <c r="AW122" s="14" t="s">
        <v>36</v>
      </c>
      <c r="AX122" s="14" t="s">
        <v>84</v>
      </c>
      <c r="AY122" s="166" t="s">
        <v>358</v>
      </c>
    </row>
    <row r="123" spans="2:65" s="1" customFormat="1" ht="33" customHeight="1">
      <c r="B123" s="33"/>
      <c r="C123" s="134" t="s">
        <v>411</v>
      </c>
      <c r="D123" s="134" t="s">
        <v>360</v>
      </c>
      <c r="E123" s="135" t="s">
        <v>7748</v>
      </c>
      <c r="F123" s="136" t="s">
        <v>7749</v>
      </c>
      <c r="G123" s="137" t="s">
        <v>209</v>
      </c>
      <c r="H123" s="138">
        <v>623.78499999999997</v>
      </c>
      <c r="I123" s="139"/>
      <c r="J123" s="140">
        <f>ROUND(I123*H123,2)</f>
        <v>0</v>
      </c>
      <c r="K123" s="136" t="s">
        <v>363</v>
      </c>
      <c r="L123" s="33"/>
      <c r="M123" s="141" t="s">
        <v>19</v>
      </c>
      <c r="N123" s="142" t="s">
        <v>49</v>
      </c>
      <c r="P123" s="143">
        <f>O123*H123</f>
        <v>0</v>
      </c>
      <c r="Q123" s="143">
        <v>0</v>
      </c>
      <c r="R123" s="143">
        <f>Q123*H123</f>
        <v>0</v>
      </c>
      <c r="S123" s="143">
        <v>0</v>
      </c>
      <c r="T123" s="144">
        <f>S123*H123</f>
        <v>0</v>
      </c>
      <c r="AR123" s="145" t="s">
        <v>364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364</v>
      </c>
      <c r="BM123" s="145" t="s">
        <v>454</v>
      </c>
    </row>
    <row r="124" spans="2:65" s="1" customFormat="1" ht="11.25">
      <c r="B124" s="33"/>
      <c r="D124" s="147" t="s">
        <v>366</v>
      </c>
      <c r="F124" s="148" t="s">
        <v>7750</v>
      </c>
      <c r="I124" s="149"/>
      <c r="L124" s="33"/>
      <c r="M124" s="150"/>
      <c r="T124" s="54"/>
      <c r="AT124" s="18" t="s">
        <v>366</v>
      </c>
      <c r="AU124" s="18" t="s">
        <v>90</v>
      </c>
    </row>
    <row r="125" spans="2:65" s="13" customFormat="1" ht="11.25">
      <c r="B125" s="158"/>
      <c r="D125" s="152" t="s">
        <v>368</v>
      </c>
      <c r="E125" s="159" t="s">
        <v>19</v>
      </c>
      <c r="F125" s="160" t="s">
        <v>7751</v>
      </c>
      <c r="H125" s="161">
        <v>195.85</v>
      </c>
      <c r="I125" s="162"/>
      <c r="L125" s="158"/>
      <c r="M125" s="163"/>
      <c r="T125" s="164"/>
      <c r="AT125" s="159" t="s">
        <v>368</v>
      </c>
      <c r="AU125" s="159" t="s">
        <v>90</v>
      </c>
      <c r="AV125" s="13" t="s">
        <v>90</v>
      </c>
      <c r="AW125" s="13" t="s">
        <v>36</v>
      </c>
      <c r="AX125" s="13" t="s">
        <v>77</v>
      </c>
      <c r="AY125" s="159" t="s">
        <v>358</v>
      </c>
    </row>
    <row r="126" spans="2:65" s="13" customFormat="1" ht="11.25">
      <c r="B126" s="158"/>
      <c r="D126" s="152" t="s">
        <v>368</v>
      </c>
      <c r="E126" s="159" t="s">
        <v>19</v>
      </c>
      <c r="F126" s="160" t="s">
        <v>7752</v>
      </c>
      <c r="H126" s="161">
        <v>152.28</v>
      </c>
      <c r="I126" s="162"/>
      <c r="L126" s="158"/>
      <c r="M126" s="163"/>
      <c r="T126" s="164"/>
      <c r="AT126" s="159" t="s">
        <v>368</v>
      </c>
      <c r="AU126" s="159" t="s">
        <v>90</v>
      </c>
      <c r="AV126" s="13" t="s">
        <v>90</v>
      </c>
      <c r="AW126" s="13" t="s">
        <v>36</v>
      </c>
      <c r="AX126" s="13" t="s">
        <v>77</v>
      </c>
      <c r="AY126" s="159" t="s">
        <v>358</v>
      </c>
    </row>
    <row r="127" spans="2:65" s="13" customFormat="1" ht="11.25">
      <c r="B127" s="158"/>
      <c r="D127" s="152" t="s">
        <v>368</v>
      </c>
      <c r="E127" s="159" t="s">
        <v>19</v>
      </c>
      <c r="F127" s="160" t="s">
        <v>7753</v>
      </c>
      <c r="H127" s="161">
        <v>51.3</v>
      </c>
      <c r="I127" s="162"/>
      <c r="L127" s="158"/>
      <c r="M127" s="163"/>
      <c r="T127" s="164"/>
      <c r="AT127" s="159" t="s">
        <v>368</v>
      </c>
      <c r="AU127" s="159" t="s">
        <v>90</v>
      </c>
      <c r="AV127" s="13" t="s">
        <v>90</v>
      </c>
      <c r="AW127" s="13" t="s">
        <v>36</v>
      </c>
      <c r="AX127" s="13" t="s">
        <v>77</v>
      </c>
      <c r="AY127" s="159" t="s">
        <v>358</v>
      </c>
    </row>
    <row r="128" spans="2:65" s="13" customFormat="1" ht="11.25">
      <c r="B128" s="158"/>
      <c r="D128" s="152" t="s">
        <v>368</v>
      </c>
      <c r="E128" s="159" t="s">
        <v>19</v>
      </c>
      <c r="F128" s="160" t="s">
        <v>7754</v>
      </c>
      <c r="H128" s="161">
        <v>58.755000000000003</v>
      </c>
      <c r="I128" s="162"/>
      <c r="L128" s="158"/>
      <c r="M128" s="163"/>
      <c r="T128" s="164"/>
      <c r="AT128" s="159" t="s">
        <v>368</v>
      </c>
      <c r="AU128" s="159" t="s">
        <v>90</v>
      </c>
      <c r="AV128" s="13" t="s">
        <v>90</v>
      </c>
      <c r="AW128" s="13" t="s">
        <v>36</v>
      </c>
      <c r="AX128" s="13" t="s">
        <v>77</v>
      </c>
      <c r="AY128" s="159" t="s">
        <v>358</v>
      </c>
    </row>
    <row r="129" spans="2:65" s="13" customFormat="1" ht="11.25">
      <c r="B129" s="158"/>
      <c r="D129" s="152" t="s">
        <v>368</v>
      </c>
      <c r="E129" s="159" t="s">
        <v>19</v>
      </c>
      <c r="F129" s="160" t="s">
        <v>7755</v>
      </c>
      <c r="H129" s="161">
        <v>129.6</v>
      </c>
      <c r="I129" s="162"/>
      <c r="L129" s="158"/>
      <c r="M129" s="163"/>
      <c r="T129" s="164"/>
      <c r="AT129" s="159" t="s">
        <v>368</v>
      </c>
      <c r="AU129" s="159" t="s">
        <v>90</v>
      </c>
      <c r="AV129" s="13" t="s">
        <v>90</v>
      </c>
      <c r="AW129" s="13" t="s">
        <v>36</v>
      </c>
      <c r="AX129" s="13" t="s">
        <v>77</v>
      </c>
      <c r="AY129" s="159" t="s">
        <v>358</v>
      </c>
    </row>
    <row r="130" spans="2:65" s="13" customFormat="1" ht="11.25">
      <c r="B130" s="158"/>
      <c r="D130" s="152" t="s">
        <v>368</v>
      </c>
      <c r="E130" s="159" t="s">
        <v>19</v>
      </c>
      <c r="F130" s="160" t="s">
        <v>7756</v>
      </c>
      <c r="H130" s="161">
        <v>22</v>
      </c>
      <c r="I130" s="162"/>
      <c r="L130" s="158"/>
      <c r="M130" s="163"/>
      <c r="T130" s="164"/>
      <c r="AT130" s="159" t="s">
        <v>368</v>
      </c>
      <c r="AU130" s="159" t="s">
        <v>90</v>
      </c>
      <c r="AV130" s="13" t="s">
        <v>90</v>
      </c>
      <c r="AW130" s="13" t="s">
        <v>36</v>
      </c>
      <c r="AX130" s="13" t="s">
        <v>77</v>
      </c>
      <c r="AY130" s="159" t="s">
        <v>358</v>
      </c>
    </row>
    <row r="131" spans="2:65" s="13" customFormat="1" ht="11.25">
      <c r="B131" s="158"/>
      <c r="D131" s="152" t="s">
        <v>368</v>
      </c>
      <c r="E131" s="159" t="s">
        <v>19</v>
      </c>
      <c r="F131" s="160" t="s">
        <v>7757</v>
      </c>
      <c r="H131" s="161">
        <v>14</v>
      </c>
      <c r="I131" s="162"/>
      <c r="L131" s="158"/>
      <c r="M131" s="163"/>
      <c r="T131" s="164"/>
      <c r="AT131" s="159" t="s">
        <v>368</v>
      </c>
      <c r="AU131" s="159" t="s">
        <v>90</v>
      </c>
      <c r="AV131" s="13" t="s">
        <v>90</v>
      </c>
      <c r="AW131" s="13" t="s">
        <v>36</v>
      </c>
      <c r="AX131" s="13" t="s">
        <v>77</v>
      </c>
      <c r="AY131" s="159" t="s">
        <v>358</v>
      </c>
    </row>
    <row r="132" spans="2:65" s="14" customFormat="1" ht="11.25">
      <c r="B132" s="165"/>
      <c r="D132" s="152" t="s">
        <v>368</v>
      </c>
      <c r="E132" s="166" t="s">
        <v>19</v>
      </c>
      <c r="F132" s="167" t="s">
        <v>371</v>
      </c>
      <c r="H132" s="168">
        <v>623.78499999999997</v>
      </c>
      <c r="I132" s="169"/>
      <c r="L132" s="165"/>
      <c r="M132" s="170"/>
      <c r="T132" s="171"/>
      <c r="AT132" s="166" t="s">
        <v>368</v>
      </c>
      <c r="AU132" s="166" t="s">
        <v>90</v>
      </c>
      <c r="AV132" s="14" t="s">
        <v>364</v>
      </c>
      <c r="AW132" s="14" t="s">
        <v>36</v>
      </c>
      <c r="AX132" s="14" t="s">
        <v>84</v>
      </c>
      <c r="AY132" s="166" t="s">
        <v>358</v>
      </c>
    </row>
    <row r="133" spans="2:65" s="1" customFormat="1" ht="44.25" customHeight="1">
      <c r="B133" s="33"/>
      <c r="C133" s="134" t="s">
        <v>417</v>
      </c>
      <c r="D133" s="134" t="s">
        <v>360</v>
      </c>
      <c r="E133" s="135" t="s">
        <v>7758</v>
      </c>
      <c r="F133" s="136" t="s">
        <v>7759</v>
      </c>
      <c r="G133" s="137" t="s">
        <v>209</v>
      </c>
      <c r="H133" s="138">
        <v>9.6</v>
      </c>
      <c r="I133" s="139"/>
      <c r="J133" s="140">
        <f>ROUND(I133*H133,2)</f>
        <v>0</v>
      </c>
      <c r="K133" s="136" t="s">
        <v>363</v>
      </c>
      <c r="L133" s="33"/>
      <c r="M133" s="141" t="s">
        <v>19</v>
      </c>
      <c r="N133" s="142" t="s">
        <v>49</v>
      </c>
      <c r="P133" s="143">
        <f>O133*H133</f>
        <v>0</v>
      </c>
      <c r="Q133" s="143">
        <v>0</v>
      </c>
      <c r="R133" s="143">
        <f>Q133*H133</f>
        <v>0</v>
      </c>
      <c r="S133" s="143">
        <v>0</v>
      </c>
      <c r="T133" s="144">
        <f>S133*H133</f>
        <v>0</v>
      </c>
      <c r="AR133" s="145" t="s">
        <v>364</v>
      </c>
      <c r="AT133" s="145" t="s">
        <v>360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364</v>
      </c>
      <c r="BM133" s="145" t="s">
        <v>468</v>
      </c>
    </row>
    <row r="134" spans="2:65" s="1" customFormat="1" ht="11.25">
      <c r="B134" s="33"/>
      <c r="D134" s="147" t="s">
        <v>366</v>
      </c>
      <c r="F134" s="148" t="s">
        <v>7760</v>
      </c>
      <c r="I134" s="149"/>
      <c r="L134" s="33"/>
      <c r="M134" s="150"/>
      <c r="T134" s="54"/>
      <c r="AT134" s="18" t="s">
        <v>366</v>
      </c>
      <c r="AU134" s="18" t="s">
        <v>90</v>
      </c>
    </row>
    <row r="135" spans="2:65" s="13" customFormat="1" ht="11.25">
      <c r="B135" s="158"/>
      <c r="D135" s="152" t="s">
        <v>368</v>
      </c>
      <c r="E135" s="159" t="s">
        <v>19</v>
      </c>
      <c r="F135" s="160" t="s">
        <v>7761</v>
      </c>
      <c r="H135" s="161">
        <v>9.6</v>
      </c>
      <c r="I135" s="162"/>
      <c r="L135" s="158"/>
      <c r="M135" s="163"/>
      <c r="T135" s="164"/>
      <c r="AT135" s="159" t="s">
        <v>368</v>
      </c>
      <c r="AU135" s="159" t="s">
        <v>90</v>
      </c>
      <c r="AV135" s="13" t="s">
        <v>90</v>
      </c>
      <c r="AW135" s="13" t="s">
        <v>36</v>
      </c>
      <c r="AX135" s="13" t="s">
        <v>77</v>
      </c>
      <c r="AY135" s="159" t="s">
        <v>358</v>
      </c>
    </row>
    <row r="136" spans="2:65" s="14" customFormat="1" ht="11.25">
      <c r="B136" s="165"/>
      <c r="D136" s="152" t="s">
        <v>368</v>
      </c>
      <c r="E136" s="166" t="s">
        <v>19</v>
      </c>
      <c r="F136" s="167" t="s">
        <v>371</v>
      </c>
      <c r="H136" s="168">
        <v>9.6</v>
      </c>
      <c r="I136" s="169"/>
      <c r="L136" s="165"/>
      <c r="M136" s="170"/>
      <c r="T136" s="171"/>
      <c r="AT136" s="166" t="s">
        <v>368</v>
      </c>
      <c r="AU136" s="166" t="s">
        <v>90</v>
      </c>
      <c r="AV136" s="14" t="s">
        <v>364</v>
      </c>
      <c r="AW136" s="14" t="s">
        <v>36</v>
      </c>
      <c r="AX136" s="14" t="s">
        <v>84</v>
      </c>
      <c r="AY136" s="166" t="s">
        <v>358</v>
      </c>
    </row>
    <row r="137" spans="2:65" s="1" customFormat="1" ht="44.25" customHeight="1">
      <c r="B137" s="33"/>
      <c r="C137" s="134" t="s">
        <v>422</v>
      </c>
      <c r="D137" s="134" t="s">
        <v>360</v>
      </c>
      <c r="E137" s="135" t="s">
        <v>7762</v>
      </c>
      <c r="F137" s="136" t="s">
        <v>7763</v>
      </c>
      <c r="G137" s="137" t="s">
        <v>209</v>
      </c>
      <c r="H137" s="138">
        <v>18.8</v>
      </c>
      <c r="I137" s="139"/>
      <c r="J137" s="140">
        <f>ROUND(I137*H137,2)</f>
        <v>0</v>
      </c>
      <c r="K137" s="136" t="s">
        <v>363</v>
      </c>
      <c r="L137" s="33"/>
      <c r="M137" s="141" t="s">
        <v>19</v>
      </c>
      <c r="N137" s="142" t="s">
        <v>49</v>
      </c>
      <c r="P137" s="143">
        <f>O137*H137</f>
        <v>0</v>
      </c>
      <c r="Q137" s="143">
        <v>0</v>
      </c>
      <c r="R137" s="143">
        <f>Q137*H137</f>
        <v>0</v>
      </c>
      <c r="S137" s="143">
        <v>0</v>
      </c>
      <c r="T137" s="144">
        <f>S137*H137</f>
        <v>0</v>
      </c>
      <c r="AR137" s="145" t="s">
        <v>364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364</v>
      </c>
      <c r="BM137" s="145" t="s">
        <v>480</v>
      </c>
    </row>
    <row r="138" spans="2:65" s="1" customFormat="1" ht="11.25">
      <c r="B138" s="33"/>
      <c r="D138" s="147" t="s">
        <v>366</v>
      </c>
      <c r="F138" s="148" t="s">
        <v>7764</v>
      </c>
      <c r="I138" s="149"/>
      <c r="L138" s="33"/>
      <c r="M138" s="150"/>
      <c r="T138" s="54"/>
      <c r="AT138" s="18" t="s">
        <v>366</v>
      </c>
      <c r="AU138" s="18" t="s">
        <v>90</v>
      </c>
    </row>
    <row r="139" spans="2:65" s="13" customFormat="1" ht="11.25">
      <c r="B139" s="158"/>
      <c r="D139" s="152" t="s">
        <v>368</v>
      </c>
      <c r="E139" s="159" t="s">
        <v>19</v>
      </c>
      <c r="F139" s="160" t="s">
        <v>7765</v>
      </c>
      <c r="H139" s="161">
        <v>18.8</v>
      </c>
      <c r="I139" s="162"/>
      <c r="L139" s="158"/>
      <c r="M139" s="163"/>
      <c r="T139" s="164"/>
      <c r="AT139" s="159" t="s">
        <v>368</v>
      </c>
      <c r="AU139" s="159" t="s">
        <v>90</v>
      </c>
      <c r="AV139" s="13" t="s">
        <v>90</v>
      </c>
      <c r="AW139" s="13" t="s">
        <v>36</v>
      </c>
      <c r="AX139" s="13" t="s">
        <v>77</v>
      </c>
      <c r="AY139" s="159" t="s">
        <v>358</v>
      </c>
    </row>
    <row r="140" spans="2:65" s="14" customFormat="1" ht="11.25">
      <c r="B140" s="165"/>
      <c r="D140" s="152" t="s">
        <v>368</v>
      </c>
      <c r="E140" s="166" t="s">
        <v>19</v>
      </c>
      <c r="F140" s="167" t="s">
        <v>371</v>
      </c>
      <c r="H140" s="168">
        <v>18.8</v>
      </c>
      <c r="I140" s="169"/>
      <c r="L140" s="165"/>
      <c r="M140" s="170"/>
      <c r="T140" s="171"/>
      <c r="AT140" s="166" t="s">
        <v>368</v>
      </c>
      <c r="AU140" s="166" t="s">
        <v>90</v>
      </c>
      <c r="AV140" s="14" t="s">
        <v>364</v>
      </c>
      <c r="AW140" s="14" t="s">
        <v>36</v>
      </c>
      <c r="AX140" s="14" t="s">
        <v>84</v>
      </c>
      <c r="AY140" s="166" t="s">
        <v>358</v>
      </c>
    </row>
    <row r="141" spans="2:65" s="1" customFormat="1" ht="37.9" customHeight="1">
      <c r="B141" s="33"/>
      <c r="C141" s="134" t="s">
        <v>8</v>
      </c>
      <c r="D141" s="134" t="s">
        <v>360</v>
      </c>
      <c r="E141" s="135" t="s">
        <v>7766</v>
      </c>
      <c r="F141" s="136" t="s">
        <v>7767</v>
      </c>
      <c r="G141" s="137" t="s">
        <v>195</v>
      </c>
      <c r="H141" s="138">
        <v>19.2</v>
      </c>
      <c r="I141" s="139"/>
      <c r="J141" s="140">
        <f>ROUND(I141*H141,2)</f>
        <v>0</v>
      </c>
      <c r="K141" s="136" t="s">
        <v>363</v>
      </c>
      <c r="L141" s="33"/>
      <c r="M141" s="141" t="s">
        <v>19</v>
      </c>
      <c r="N141" s="142" t="s">
        <v>49</v>
      </c>
      <c r="P141" s="143">
        <f>O141*H141</f>
        <v>0</v>
      </c>
      <c r="Q141" s="143">
        <v>8.5132000000000003E-4</v>
      </c>
      <c r="R141" s="143">
        <f>Q141*H141</f>
        <v>1.6345344000000001E-2</v>
      </c>
      <c r="S141" s="143">
        <v>0</v>
      </c>
      <c r="T141" s="144">
        <f>S141*H141</f>
        <v>0</v>
      </c>
      <c r="AR141" s="145" t="s">
        <v>364</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364</v>
      </c>
      <c r="BM141" s="145" t="s">
        <v>496</v>
      </c>
    </row>
    <row r="142" spans="2:65" s="1" customFormat="1" ht="11.25">
      <c r="B142" s="33"/>
      <c r="D142" s="147" t="s">
        <v>366</v>
      </c>
      <c r="F142" s="148" t="s">
        <v>7768</v>
      </c>
      <c r="I142" s="149"/>
      <c r="L142" s="33"/>
      <c r="M142" s="150"/>
      <c r="T142" s="54"/>
      <c r="AT142" s="18" t="s">
        <v>366</v>
      </c>
      <c r="AU142" s="18" t="s">
        <v>90</v>
      </c>
    </row>
    <row r="143" spans="2:65" s="13" customFormat="1" ht="11.25">
      <c r="B143" s="158"/>
      <c r="D143" s="152" t="s">
        <v>368</v>
      </c>
      <c r="E143" s="159" t="s">
        <v>19</v>
      </c>
      <c r="F143" s="160" t="s">
        <v>7769</v>
      </c>
      <c r="H143" s="161">
        <v>19.2</v>
      </c>
      <c r="I143" s="162"/>
      <c r="L143" s="158"/>
      <c r="M143" s="163"/>
      <c r="T143" s="164"/>
      <c r="AT143" s="159" t="s">
        <v>368</v>
      </c>
      <c r="AU143" s="159" t="s">
        <v>90</v>
      </c>
      <c r="AV143" s="13" t="s">
        <v>90</v>
      </c>
      <c r="AW143" s="13" t="s">
        <v>36</v>
      </c>
      <c r="AX143" s="13" t="s">
        <v>77</v>
      </c>
      <c r="AY143" s="159" t="s">
        <v>358</v>
      </c>
    </row>
    <row r="144" spans="2:65" s="14" customFormat="1" ht="11.25">
      <c r="B144" s="165"/>
      <c r="D144" s="152" t="s">
        <v>368</v>
      </c>
      <c r="E144" s="166" t="s">
        <v>19</v>
      </c>
      <c r="F144" s="167" t="s">
        <v>371</v>
      </c>
      <c r="H144" s="168">
        <v>19.2</v>
      </c>
      <c r="I144" s="169"/>
      <c r="L144" s="165"/>
      <c r="M144" s="170"/>
      <c r="T144" s="171"/>
      <c r="AT144" s="166" t="s">
        <v>368</v>
      </c>
      <c r="AU144" s="166" t="s">
        <v>90</v>
      </c>
      <c r="AV144" s="14" t="s">
        <v>364</v>
      </c>
      <c r="AW144" s="14" t="s">
        <v>36</v>
      </c>
      <c r="AX144" s="14" t="s">
        <v>84</v>
      </c>
      <c r="AY144" s="166" t="s">
        <v>358</v>
      </c>
    </row>
    <row r="145" spans="2:65" s="1" customFormat="1" ht="44.25" customHeight="1">
      <c r="B145" s="33"/>
      <c r="C145" s="134" t="s">
        <v>434</v>
      </c>
      <c r="D145" s="134" t="s">
        <v>360</v>
      </c>
      <c r="E145" s="135" t="s">
        <v>7770</v>
      </c>
      <c r="F145" s="136" t="s">
        <v>7771</v>
      </c>
      <c r="G145" s="137" t="s">
        <v>195</v>
      </c>
      <c r="H145" s="138">
        <v>19.2</v>
      </c>
      <c r="I145" s="139"/>
      <c r="J145" s="140">
        <f>ROUND(I145*H145,2)</f>
        <v>0</v>
      </c>
      <c r="K145" s="136" t="s">
        <v>363</v>
      </c>
      <c r="L145" s="33"/>
      <c r="M145" s="141" t="s">
        <v>19</v>
      </c>
      <c r="N145" s="142" t="s">
        <v>49</v>
      </c>
      <c r="P145" s="143">
        <f>O145*H145</f>
        <v>0</v>
      </c>
      <c r="Q145" s="143">
        <v>0</v>
      </c>
      <c r="R145" s="143">
        <f>Q145*H145</f>
        <v>0</v>
      </c>
      <c r="S145" s="143">
        <v>0</v>
      </c>
      <c r="T145" s="144">
        <f>S145*H145</f>
        <v>0</v>
      </c>
      <c r="AR145" s="145" t="s">
        <v>364</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364</v>
      </c>
      <c r="BM145" s="145" t="s">
        <v>210</v>
      </c>
    </row>
    <row r="146" spans="2:65" s="1" customFormat="1" ht="11.25">
      <c r="B146" s="33"/>
      <c r="D146" s="147" t="s">
        <v>366</v>
      </c>
      <c r="F146" s="148" t="s">
        <v>7772</v>
      </c>
      <c r="I146" s="149"/>
      <c r="L146" s="33"/>
      <c r="M146" s="150"/>
      <c r="T146" s="54"/>
      <c r="AT146" s="18" t="s">
        <v>366</v>
      </c>
      <c r="AU146" s="18" t="s">
        <v>90</v>
      </c>
    </row>
    <row r="147" spans="2:65" s="1" customFormat="1" ht="62.65" customHeight="1">
      <c r="B147" s="33"/>
      <c r="C147" s="134" t="s">
        <v>439</v>
      </c>
      <c r="D147" s="134" t="s">
        <v>360</v>
      </c>
      <c r="E147" s="135" t="s">
        <v>7506</v>
      </c>
      <c r="F147" s="136" t="s">
        <v>7507</v>
      </c>
      <c r="G147" s="137" t="s">
        <v>209</v>
      </c>
      <c r="H147" s="138">
        <v>777.18499999999995</v>
      </c>
      <c r="I147" s="139"/>
      <c r="J147" s="140">
        <f>ROUND(I147*H147,2)</f>
        <v>0</v>
      </c>
      <c r="K147" s="136" t="s">
        <v>363</v>
      </c>
      <c r="L147" s="33"/>
      <c r="M147" s="141" t="s">
        <v>19</v>
      </c>
      <c r="N147" s="142" t="s">
        <v>49</v>
      </c>
      <c r="P147" s="143">
        <f>O147*H147</f>
        <v>0</v>
      </c>
      <c r="Q147" s="143">
        <v>0</v>
      </c>
      <c r="R147" s="143">
        <f>Q147*H147</f>
        <v>0</v>
      </c>
      <c r="S147" s="143">
        <v>0</v>
      </c>
      <c r="T147" s="144">
        <f>S147*H147</f>
        <v>0</v>
      </c>
      <c r="AR147" s="145" t="s">
        <v>364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364</v>
      </c>
      <c r="BM147" s="145" t="s">
        <v>521</v>
      </c>
    </row>
    <row r="148" spans="2:65" s="1" customFormat="1" ht="11.25">
      <c r="B148" s="33"/>
      <c r="D148" s="147" t="s">
        <v>366</v>
      </c>
      <c r="F148" s="148" t="s">
        <v>7509</v>
      </c>
      <c r="I148" s="149"/>
      <c r="L148" s="33"/>
      <c r="M148" s="150"/>
      <c r="T148" s="54"/>
      <c r="AT148" s="18" t="s">
        <v>366</v>
      </c>
      <c r="AU148" s="18" t="s">
        <v>90</v>
      </c>
    </row>
    <row r="149" spans="2:65" s="1" customFormat="1" ht="66.75" customHeight="1">
      <c r="B149" s="33"/>
      <c r="C149" s="134" t="s">
        <v>447</v>
      </c>
      <c r="D149" s="134" t="s">
        <v>360</v>
      </c>
      <c r="E149" s="135" t="s">
        <v>7510</v>
      </c>
      <c r="F149" s="136" t="s">
        <v>7511</v>
      </c>
      <c r="G149" s="137" t="s">
        <v>209</v>
      </c>
      <c r="H149" s="138">
        <v>11657.775</v>
      </c>
      <c r="I149" s="139"/>
      <c r="J149" s="140">
        <f>ROUND(I149*H149,2)</f>
        <v>0</v>
      </c>
      <c r="K149" s="136" t="s">
        <v>363</v>
      </c>
      <c r="L149" s="33"/>
      <c r="M149" s="141" t="s">
        <v>19</v>
      </c>
      <c r="N149" s="142" t="s">
        <v>49</v>
      </c>
      <c r="P149" s="143">
        <f>O149*H149</f>
        <v>0</v>
      </c>
      <c r="Q149" s="143">
        <v>0</v>
      </c>
      <c r="R149" s="143">
        <f>Q149*H149</f>
        <v>0</v>
      </c>
      <c r="S149" s="143">
        <v>0</v>
      </c>
      <c r="T149" s="144">
        <f>S149*H149</f>
        <v>0</v>
      </c>
      <c r="AR149" s="145" t="s">
        <v>364</v>
      </c>
      <c r="AT149" s="145" t="s">
        <v>360</v>
      </c>
      <c r="AU149" s="145" t="s">
        <v>90</v>
      </c>
      <c r="AY149" s="18" t="s">
        <v>358</v>
      </c>
      <c r="BE149" s="146">
        <f>IF(N149="základní",J149,0)</f>
        <v>0</v>
      </c>
      <c r="BF149" s="146">
        <f>IF(N149="snížená",J149,0)</f>
        <v>0</v>
      </c>
      <c r="BG149" s="146">
        <f>IF(N149="zákl. přenesená",J149,0)</f>
        <v>0</v>
      </c>
      <c r="BH149" s="146">
        <f>IF(N149="sníž. přenesená",J149,0)</f>
        <v>0</v>
      </c>
      <c r="BI149" s="146">
        <f>IF(N149="nulová",J149,0)</f>
        <v>0</v>
      </c>
      <c r="BJ149" s="18" t="s">
        <v>90</v>
      </c>
      <c r="BK149" s="146">
        <f>ROUND(I149*H149,2)</f>
        <v>0</v>
      </c>
      <c r="BL149" s="18" t="s">
        <v>364</v>
      </c>
      <c r="BM149" s="145" t="s">
        <v>535</v>
      </c>
    </row>
    <row r="150" spans="2:65" s="1" customFormat="1" ht="11.25">
      <c r="B150" s="33"/>
      <c r="D150" s="147" t="s">
        <v>366</v>
      </c>
      <c r="F150" s="148" t="s">
        <v>7513</v>
      </c>
      <c r="I150" s="149"/>
      <c r="L150" s="33"/>
      <c r="M150" s="150"/>
      <c r="T150" s="54"/>
      <c r="AT150" s="18" t="s">
        <v>366</v>
      </c>
      <c r="AU150" s="18" t="s">
        <v>90</v>
      </c>
    </row>
    <row r="151" spans="2:65" s="12" customFormat="1" ht="11.25">
      <c r="B151" s="151"/>
      <c r="D151" s="152" t="s">
        <v>368</v>
      </c>
      <c r="E151" s="153" t="s">
        <v>19</v>
      </c>
      <c r="F151" s="154" t="s">
        <v>7773</v>
      </c>
      <c r="H151" s="153" t="s">
        <v>19</v>
      </c>
      <c r="I151" s="155"/>
      <c r="L151" s="151"/>
      <c r="M151" s="156"/>
      <c r="T151" s="157"/>
      <c r="AT151" s="153" t="s">
        <v>368</v>
      </c>
      <c r="AU151" s="153" t="s">
        <v>90</v>
      </c>
      <c r="AV151" s="12" t="s">
        <v>84</v>
      </c>
      <c r="AW151" s="12" t="s">
        <v>36</v>
      </c>
      <c r="AX151" s="12" t="s">
        <v>77</v>
      </c>
      <c r="AY151" s="153" t="s">
        <v>358</v>
      </c>
    </row>
    <row r="152" spans="2:65" s="13" customFormat="1" ht="11.25">
      <c r="B152" s="158"/>
      <c r="D152" s="152" t="s">
        <v>368</v>
      </c>
      <c r="E152" s="159" t="s">
        <v>19</v>
      </c>
      <c r="F152" s="160" t="s">
        <v>7774</v>
      </c>
      <c r="H152" s="161">
        <v>11657.775</v>
      </c>
      <c r="I152" s="162"/>
      <c r="L152" s="158"/>
      <c r="M152" s="163"/>
      <c r="T152" s="164"/>
      <c r="AT152" s="159" t="s">
        <v>368</v>
      </c>
      <c r="AU152" s="159" t="s">
        <v>90</v>
      </c>
      <c r="AV152" s="13" t="s">
        <v>90</v>
      </c>
      <c r="AW152" s="13" t="s">
        <v>36</v>
      </c>
      <c r="AX152" s="13" t="s">
        <v>77</v>
      </c>
      <c r="AY152" s="159" t="s">
        <v>358</v>
      </c>
    </row>
    <row r="153" spans="2:65" s="14" customFormat="1" ht="11.25">
      <c r="B153" s="165"/>
      <c r="D153" s="152" t="s">
        <v>368</v>
      </c>
      <c r="E153" s="166" t="s">
        <v>19</v>
      </c>
      <c r="F153" s="167" t="s">
        <v>371</v>
      </c>
      <c r="H153" s="168">
        <v>11657.775</v>
      </c>
      <c r="I153" s="169"/>
      <c r="L153" s="165"/>
      <c r="M153" s="170"/>
      <c r="T153" s="171"/>
      <c r="AT153" s="166" t="s">
        <v>368</v>
      </c>
      <c r="AU153" s="166" t="s">
        <v>90</v>
      </c>
      <c r="AV153" s="14" t="s">
        <v>364</v>
      </c>
      <c r="AW153" s="14" t="s">
        <v>36</v>
      </c>
      <c r="AX153" s="14" t="s">
        <v>84</v>
      </c>
      <c r="AY153" s="166" t="s">
        <v>358</v>
      </c>
    </row>
    <row r="154" spans="2:65" s="1" customFormat="1" ht="55.5" customHeight="1">
      <c r="B154" s="33"/>
      <c r="C154" s="134" t="s">
        <v>454</v>
      </c>
      <c r="D154" s="134" t="s">
        <v>360</v>
      </c>
      <c r="E154" s="135" t="s">
        <v>7775</v>
      </c>
      <c r="F154" s="136" t="s">
        <v>7776</v>
      </c>
      <c r="G154" s="137" t="s">
        <v>209</v>
      </c>
      <c r="H154" s="138">
        <v>202.35499999999999</v>
      </c>
      <c r="I154" s="139"/>
      <c r="J154" s="140">
        <f>ROUND(I154*H154,2)</f>
        <v>0</v>
      </c>
      <c r="K154" s="136" t="s">
        <v>363</v>
      </c>
      <c r="L154" s="33"/>
      <c r="M154" s="141" t="s">
        <v>19</v>
      </c>
      <c r="N154" s="142" t="s">
        <v>49</v>
      </c>
      <c r="P154" s="143">
        <f>O154*H154</f>
        <v>0</v>
      </c>
      <c r="Q154" s="143">
        <v>0</v>
      </c>
      <c r="R154" s="143">
        <f>Q154*H154</f>
        <v>0</v>
      </c>
      <c r="S154" s="143">
        <v>0</v>
      </c>
      <c r="T154" s="144">
        <f>S154*H154</f>
        <v>0</v>
      </c>
      <c r="AR154" s="145" t="s">
        <v>364</v>
      </c>
      <c r="AT154" s="145" t="s">
        <v>360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364</v>
      </c>
      <c r="BM154" s="145" t="s">
        <v>546</v>
      </c>
    </row>
    <row r="155" spans="2:65" s="1" customFormat="1" ht="11.25">
      <c r="B155" s="33"/>
      <c r="D155" s="147" t="s">
        <v>366</v>
      </c>
      <c r="F155" s="148" t="s">
        <v>7777</v>
      </c>
      <c r="I155" s="149"/>
      <c r="L155" s="33"/>
      <c r="M155" s="150"/>
      <c r="T155" s="54"/>
      <c r="AT155" s="18" t="s">
        <v>366</v>
      </c>
      <c r="AU155" s="18" t="s">
        <v>90</v>
      </c>
    </row>
    <row r="156" spans="2:65" s="12" customFormat="1" ht="11.25">
      <c r="B156" s="151"/>
      <c r="D156" s="152" t="s">
        <v>368</v>
      </c>
      <c r="E156" s="153" t="s">
        <v>19</v>
      </c>
      <c r="F156" s="154" t="s">
        <v>7778</v>
      </c>
      <c r="H156" s="153" t="s">
        <v>19</v>
      </c>
      <c r="I156" s="155"/>
      <c r="L156" s="151"/>
      <c r="M156" s="156"/>
      <c r="T156" s="157"/>
      <c r="AT156" s="153" t="s">
        <v>368</v>
      </c>
      <c r="AU156" s="153" t="s">
        <v>90</v>
      </c>
      <c r="AV156" s="12" t="s">
        <v>84</v>
      </c>
      <c r="AW156" s="12" t="s">
        <v>36</v>
      </c>
      <c r="AX156" s="12" t="s">
        <v>77</v>
      </c>
      <c r="AY156" s="153" t="s">
        <v>358</v>
      </c>
    </row>
    <row r="157" spans="2:65" s="13" customFormat="1" ht="11.25">
      <c r="B157" s="158"/>
      <c r="D157" s="152" t="s">
        <v>368</v>
      </c>
      <c r="E157" s="159" t="s">
        <v>19</v>
      </c>
      <c r="F157" s="160" t="s">
        <v>7779</v>
      </c>
      <c r="H157" s="161">
        <v>58.755000000000003</v>
      </c>
      <c r="I157" s="162"/>
      <c r="L157" s="158"/>
      <c r="M157" s="163"/>
      <c r="T157" s="164"/>
      <c r="AT157" s="159" t="s">
        <v>368</v>
      </c>
      <c r="AU157" s="159" t="s">
        <v>90</v>
      </c>
      <c r="AV157" s="13" t="s">
        <v>90</v>
      </c>
      <c r="AW157" s="13" t="s">
        <v>36</v>
      </c>
      <c r="AX157" s="13" t="s">
        <v>77</v>
      </c>
      <c r="AY157" s="159" t="s">
        <v>358</v>
      </c>
    </row>
    <row r="158" spans="2:65" s="13" customFormat="1" ht="11.25">
      <c r="B158" s="158"/>
      <c r="D158" s="152" t="s">
        <v>368</v>
      </c>
      <c r="E158" s="159" t="s">
        <v>19</v>
      </c>
      <c r="F158" s="160" t="s">
        <v>7780</v>
      </c>
      <c r="H158" s="161">
        <v>129.6</v>
      </c>
      <c r="I158" s="162"/>
      <c r="L158" s="158"/>
      <c r="M158" s="163"/>
      <c r="T158" s="164"/>
      <c r="AT158" s="159" t="s">
        <v>368</v>
      </c>
      <c r="AU158" s="159" t="s">
        <v>90</v>
      </c>
      <c r="AV158" s="13" t="s">
        <v>90</v>
      </c>
      <c r="AW158" s="13" t="s">
        <v>36</v>
      </c>
      <c r="AX158" s="13" t="s">
        <v>77</v>
      </c>
      <c r="AY158" s="159" t="s">
        <v>358</v>
      </c>
    </row>
    <row r="159" spans="2:65" s="13" customFormat="1" ht="11.25">
      <c r="B159" s="158"/>
      <c r="D159" s="152" t="s">
        <v>368</v>
      </c>
      <c r="E159" s="159" t="s">
        <v>19</v>
      </c>
      <c r="F159" s="160" t="s">
        <v>7781</v>
      </c>
      <c r="H159" s="161">
        <v>14</v>
      </c>
      <c r="I159" s="162"/>
      <c r="L159" s="158"/>
      <c r="M159" s="163"/>
      <c r="T159" s="164"/>
      <c r="AT159" s="159" t="s">
        <v>368</v>
      </c>
      <c r="AU159" s="159" t="s">
        <v>90</v>
      </c>
      <c r="AV159" s="13" t="s">
        <v>90</v>
      </c>
      <c r="AW159" s="13" t="s">
        <v>36</v>
      </c>
      <c r="AX159" s="13" t="s">
        <v>77</v>
      </c>
      <c r="AY159" s="159" t="s">
        <v>358</v>
      </c>
    </row>
    <row r="160" spans="2:65" s="14" customFormat="1" ht="11.25">
      <c r="B160" s="165"/>
      <c r="D160" s="152" t="s">
        <v>368</v>
      </c>
      <c r="E160" s="166" t="s">
        <v>19</v>
      </c>
      <c r="F160" s="167" t="s">
        <v>371</v>
      </c>
      <c r="H160" s="168">
        <v>202.35499999999999</v>
      </c>
      <c r="I160" s="169"/>
      <c r="L160" s="165"/>
      <c r="M160" s="170"/>
      <c r="T160" s="171"/>
      <c r="AT160" s="166" t="s">
        <v>368</v>
      </c>
      <c r="AU160" s="166" t="s">
        <v>90</v>
      </c>
      <c r="AV160" s="14" t="s">
        <v>364</v>
      </c>
      <c r="AW160" s="14" t="s">
        <v>36</v>
      </c>
      <c r="AX160" s="14" t="s">
        <v>84</v>
      </c>
      <c r="AY160" s="166" t="s">
        <v>358</v>
      </c>
    </row>
    <row r="161" spans="2:65" s="1" customFormat="1" ht="16.5" customHeight="1">
      <c r="B161" s="33"/>
      <c r="C161" s="179" t="s">
        <v>462</v>
      </c>
      <c r="D161" s="179" t="s">
        <v>440</v>
      </c>
      <c r="E161" s="180" t="s">
        <v>7782</v>
      </c>
      <c r="F161" s="181" t="s">
        <v>7783</v>
      </c>
      <c r="G161" s="182" t="s">
        <v>443</v>
      </c>
      <c r="H161" s="183">
        <v>404.71</v>
      </c>
      <c r="I161" s="184"/>
      <c r="J161" s="185">
        <f>ROUND(I161*H161,2)</f>
        <v>0</v>
      </c>
      <c r="K161" s="181" t="s">
        <v>363</v>
      </c>
      <c r="L161" s="186"/>
      <c r="M161" s="187" t="s">
        <v>19</v>
      </c>
      <c r="N161" s="188" t="s">
        <v>49</v>
      </c>
      <c r="P161" s="143">
        <f>O161*H161</f>
        <v>0</v>
      </c>
      <c r="Q161" s="143">
        <v>1</v>
      </c>
      <c r="R161" s="143">
        <f>Q161*H161</f>
        <v>404.71</v>
      </c>
      <c r="S161" s="143">
        <v>0</v>
      </c>
      <c r="T161" s="144">
        <f>S161*H161</f>
        <v>0</v>
      </c>
      <c r="AR161" s="145" t="s">
        <v>406</v>
      </c>
      <c r="AT161" s="145" t="s">
        <v>440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364</v>
      </c>
      <c r="BM161" s="145" t="s">
        <v>558</v>
      </c>
    </row>
    <row r="162" spans="2:65" s="13" customFormat="1" ht="11.25">
      <c r="B162" s="158"/>
      <c r="D162" s="152" t="s">
        <v>368</v>
      </c>
      <c r="E162" s="159" t="s">
        <v>19</v>
      </c>
      <c r="F162" s="160" t="s">
        <v>7784</v>
      </c>
      <c r="H162" s="161">
        <v>404.71</v>
      </c>
      <c r="I162" s="162"/>
      <c r="L162" s="158"/>
      <c r="M162" s="163"/>
      <c r="T162" s="164"/>
      <c r="AT162" s="159" t="s">
        <v>368</v>
      </c>
      <c r="AU162" s="159" t="s">
        <v>90</v>
      </c>
      <c r="AV162" s="13" t="s">
        <v>90</v>
      </c>
      <c r="AW162" s="13" t="s">
        <v>36</v>
      </c>
      <c r="AX162" s="13" t="s">
        <v>77</v>
      </c>
      <c r="AY162" s="159" t="s">
        <v>358</v>
      </c>
    </row>
    <row r="163" spans="2:65" s="14" customFormat="1" ht="11.25">
      <c r="B163" s="165"/>
      <c r="D163" s="152" t="s">
        <v>368</v>
      </c>
      <c r="E163" s="166" t="s">
        <v>19</v>
      </c>
      <c r="F163" s="167" t="s">
        <v>371</v>
      </c>
      <c r="H163" s="168">
        <v>404.71</v>
      </c>
      <c r="I163" s="169"/>
      <c r="L163" s="165"/>
      <c r="M163" s="170"/>
      <c r="T163" s="171"/>
      <c r="AT163" s="166" t="s">
        <v>368</v>
      </c>
      <c r="AU163" s="166" t="s">
        <v>90</v>
      </c>
      <c r="AV163" s="14" t="s">
        <v>364</v>
      </c>
      <c r="AW163" s="14" t="s">
        <v>36</v>
      </c>
      <c r="AX163" s="14" t="s">
        <v>84</v>
      </c>
      <c r="AY163" s="166" t="s">
        <v>358</v>
      </c>
    </row>
    <row r="164" spans="2:65" s="1" customFormat="1" ht="44.25" customHeight="1">
      <c r="B164" s="33"/>
      <c r="C164" s="134" t="s">
        <v>468</v>
      </c>
      <c r="D164" s="134" t="s">
        <v>360</v>
      </c>
      <c r="E164" s="135" t="s">
        <v>7517</v>
      </c>
      <c r="F164" s="136" t="s">
        <v>7518</v>
      </c>
      <c r="G164" s="137" t="s">
        <v>443</v>
      </c>
      <c r="H164" s="138">
        <v>1554.37</v>
      </c>
      <c r="I164" s="139"/>
      <c r="J164" s="140">
        <f>ROUND(I164*H164,2)</f>
        <v>0</v>
      </c>
      <c r="K164" s="136" t="s">
        <v>363</v>
      </c>
      <c r="L164" s="33"/>
      <c r="M164" s="141" t="s">
        <v>19</v>
      </c>
      <c r="N164" s="142" t="s">
        <v>49</v>
      </c>
      <c r="P164" s="143">
        <f>O164*H164</f>
        <v>0</v>
      </c>
      <c r="Q164" s="143">
        <v>0</v>
      </c>
      <c r="R164" s="143">
        <f>Q164*H164</f>
        <v>0</v>
      </c>
      <c r="S164" s="143">
        <v>0</v>
      </c>
      <c r="T164" s="144">
        <f>S164*H164</f>
        <v>0</v>
      </c>
      <c r="AR164" s="145" t="s">
        <v>364</v>
      </c>
      <c r="AT164" s="145" t="s">
        <v>360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364</v>
      </c>
      <c r="BM164" s="145" t="s">
        <v>571</v>
      </c>
    </row>
    <row r="165" spans="2:65" s="1" customFormat="1" ht="11.25">
      <c r="B165" s="33"/>
      <c r="D165" s="147" t="s">
        <v>366</v>
      </c>
      <c r="F165" s="148" t="s">
        <v>7520</v>
      </c>
      <c r="I165" s="149"/>
      <c r="L165" s="33"/>
      <c r="M165" s="150"/>
      <c r="T165" s="54"/>
      <c r="AT165" s="18" t="s">
        <v>366</v>
      </c>
      <c r="AU165" s="18" t="s">
        <v>90</v>
      </c>
    </row>
    <row r="166" spans="2:65" s="12" customFormat="1" ht="11.25">
      <c r="B166" s="151"/>
      <c r="D166" s="152" t="s">
        <v>368</v>
      </c>
      <c r="E166" s="153" t="s">
        <v>19</v>
      </c>
      <c r="F166" s="154" t="s">
        <v>7773</v>
      </c>
      <c r="H166" s="153" t="s">
        <v>19</v>
      </c>
      <c r="I166" s="155"/>
      <c r="L166" s="151"/>
      <c r="M166" s="156"/>
      <c r="T166" s="157"/>
      <c r="AT166" s="153" t="s">
        <v>368</v>
      </c>
      <c r="AU166" s="153" t="s">
        <v>90</v>
      </c>
      <c r="AV166" s="12" t="s">
        <v>84</v>
      </c>
      <c r="AW166" s="12" t="s">
        <v>36</v>
      </c>
      <c r="AX166" s="12" t="s">
        <v>77</v>
      </c>
      <c r="AY166" s="153" t="s">
        <v>358</v>
      </c>
    </row>
    <row r="167" spans="2:65" s="13" customFormat="1" ht="11.25">
      <c r="B167" s="158"/>
      <c r="D167" s="152" t="s">
        <v>368</v>
      </c>
      <c r="E167" s="159" t="s">
        <v>19</v>
      </c>
      <c r="F167" s="160" t="s">
        <v>7785</v>
      </c>
      <c r="H167" s="161">
        <v>1554.37</v>
      </c>
      <c r="I167" s="162"/>
      <c r="L167" s="158"/>
      <c r="M167" s="163"/>
      <c r="T167" s="164"/>
      <c r="AT167" s="159" t="s">
        <v>368</v>
      </c>
      <c r="AU167" s="159" t="s">
        <v>90</v>
      </c>
      <c r="AV167" s="13" t="s">
        <v>90</v>
      </c>
      <c r="AW167" s="13" t="s">
        <v>36</v>
      </c>
      <c r="AX167" s="13" t="s">
        <v>77</v>
      </c>
      <c r="AY167" s="159" t="s">
        <v>358</v>
      </c>
    </row>
    <row r="168" spans="2:65" s="14" customFormat="1" ht="11.25">
      <c r="B168" s="165"/>
      <c r="D168" s="152" t="s">
        <v>368</v>
      </c>
      <c r="E168" s="166" t="s">
        <v>19</v>
      </c>
      <c r="F168" s="167" t="s">
        <v>371</v>
      </c>
      <c r="H168" s="168">
        <v>1554.37</v>
      </c>
      <c r="I168" s="169"/>
      <c r="L168" s="165"/>
      <c r="M168" s="170"/>
      <c r="T168" s="171"/>
      <c r="AT168" s="166" t="s">
        <v>368</v>
      </c>
      <c r="AU168" s="166" t="s">
        <v>90</v>
      </c>
      <c r="AV168" s="14" t="s">
        <v>364</v>
      </c>
      <c r="AW168" s="14" t="s">
        <v>36</v>
      </c>
      <c r="AX168" s="14" t="s">
        <v>84</v>
      </c>
      <c r="AY168" s="166" t="s">
        <v>358</v>
      </c>
    </row>
    <row r="169" spans="2:65" s="1" customFormat="1" ht="37.9" customHeight="1">
      <c r="B169" s="33"/>
      <c r="C169" s="134" t="s">
        <v>473</v>
      </c>
      <c r="D169" s="134" t="s">
        <v>360</v>
      </c>
      <c r="E169" s="135" t="s">
        <v>423</v>
      </c>
      <c r="F169" s="136" t="s">
        <v>424</v>
      </c>
      <c r="G169" s="137" t="s">
        <v>209</v>
      </c>
      <c r="H169" s="138">
        <v>777.18499999999995</v>
      </c>
      <c r="I169" s="139"/>
      <c r="J169" s="140">
        <f>ROUND(I169*H169,2)</f>
        <v>0</v>
      </c>
      <c r="K169" s="136" t="s">
        <v>363</v>
      </c>
      <c r="L169" s="33"/>
      <c r="M169" s="141" t="s">
        <v>19</v>
      </c>
      <c r="N169" s="142" t="s">
        <v>49</v>
      </c>
      <c r="P169" s="143">
        <f>O169*H169</f>
        <v>0</v>
      </c>
      <c r="Q169" s="143">
        <v>0</v>
      </c>
      <c r="R169" s="143">
        <f>Q169*H169</f>
        <v>0</v>
      </c>
      <c r="S169" s="143">
        <v>0</v>
      </c>
      <c r="T169" s="144">
        <f>S169*H169</f>
        <v>0</v>
      </c>
      <c r="AR169" s="145" t="s">
        <v>364</v>
      </c>
      <c r="AT169" s="145" t="s">
        <v>360</v>
      </c>
      <c r="AU169" s="145" t="s">
        <v>90</v>
      </c>
      <c r="AY169" s="18" t="s">
        <v>358</v>
      </c>
      <c r="BE169" s="146">
        <f>IF(N169="základní",J169,0)</f>
        <v>0</v>
      </c>
      <c r="BF169" s="146">
        <f>IF(N169="snížená",J169,0)</f>
        <v>0</v>
      </c>
      <c r="BG169" s="146">
        <f>IF(N169="zákl. přenesená",J169,0)</f>
        <v>0</v>
      </c>
      <c r="BH169" s="146">
        <f>IF(N169="sníž. přenesená",J169,0)</f>
        <v>0</v>
      </c>
      <c r="BI169" s="146">
        <f>IF(N169="nulová",J169,0)</f>
        <v>0</v>
      </c>
      <c r="BJ169" s="18" t="s">
        <v>90</v>
      </c>
      <c r="BK169" s="146">
        <f>ROUND(I169*H169,2)</f>
        <v>0</v>
      </c>
      <c r="BL169" s="18" t="s">
        <v>364</v>
      </c>
      <c r="BM169" s="145" t="s">
        <v>583</v>
      </c>
    </row>
    <row r="170" spans="2:65" s="1" customFormat="1" ht="11.25">
      <c r="B170" s="33"/>
      <c r="D170" s="147" t="s">
        <v>366</v>
      </c>
      <c r="F170" s="148" t="s">
        <v>426</v>
      </c>
      <c r="I170" s="149"/>
      <c r="L170" s="33"/>
      <c r="M170" s="150"/>
      <c r="T170" s="54"/>
      <c r="AT170" s="18" t="s">
        <v>366</v>
      </c>
      <c r="AU170" s="18" t="s">
        <v>90</v>
      </c>
    </row>
    <row r="171" spans="2:65" s="1" customFormat="1" ht="44.25" customHeight="1">
      <c r="B171" s="33"/>
      <c r="C171" s="134" t="s">
        <v>480</v>
      </c>
      <c r="D171" s="134" t="s">
        <v>360</v>
      </c>
      <c r="E171" s="135" t="s">
        <v>427</v>
      </c>
      <c r="F171" s="136" t="s">
        <v>428</v>
      </c>
      <c r="G171" s="137" t="s">
        <v>209</v>
      </c>
      <c r="H171" s="138">
        <v>6.9</v>
      </c>
      <c r="I171" s="139"/>
      <c r="J171" s="140">
        <f>ROUND(I171*H171,2)</f>
        <v>0</v>
      </c>
      <c r="K171" s="136" t="s">
        <v>363</v>
      </c>
      <c r="L171" s="33"/>
      <c r="M171" s="141" t="s">
        <v>19</v>
      </c>
      <c r="N171" s="142" t="s">
        <v>49</v>
      </c>
      <c r="P171" s="143">
        <f>O171*H171</f>
        <v>0</v>
      </c>
      <c r="Q171" s="143">
        <v>0</v>
      </c>
      <c r="R171" s="143">
        <f>Q171*H171</f>
        <v>0</v>
      </c>
      <c r="S171" s="143">
        <v>0</v>
      </c>
      <c r="T171" s="144">
        <f>S171*H171</f>
        <v>0</v>
      </c>
      <c r="AR171" s="145" t="s">
        <v>364</v>
      </c>
      <c r="AT171" s="145" t="s">
        <v>360</v>
      </c>
      <c r="AU171" s="145" t="s">
        <v>90</v>
      </c>
      <c r="AY171" s="18" t="s">
        <v>358</v>
      </c>
      <c r="BE171" s="146">
        <f>IF(N171="základní",J171,0)</f>
        <v>0</v>
      </c>
      <c r="BF171" s="146">
        <f>IF(N171="snížená",J171,0)</f>
        <v>0</v>
      </c>
      <c r="BG171" s="146">
        <f>IF(N171="zákl. přenesená",J171,0)</f>
        <v>0</v>
      </c>
      <c r="BH171" s="146">
        <f>IF(N171="sníž. přenesená",J171,0)</f>
        <v>0</v>
      </c>
      <c r="BI171" s="146">
        <f>IF(N171="nulová",J171,0)</f>
        <v>0</v>
      </c>
      <c r="BJ171" s="18" t="s">
        <v>90</v>
      </c>
      <c r="BK171" s="146">
        <f>ROUND(I171*H171,2)</f>
        <v>0</v>
      </c>
      <c r="BL171" s="18" t="s">
        <v>364</v>
      </c>
      <c r="BM171" s="145" t="s">
        <v>598</v>
      </c>
    </row>
    <row r="172" spans="2:65" s="1" customFormat="1" ht="11.25">
      <c r="B172" s="33"/>
      <c r="D172" s="147" t="s">
        <v>366</v>
      </c>
      <c r="F172" s="148" t="s">
        <v>430</v>
      </c>
      <c r="I172" s="149"/>
      <c r="L172" s="33"/>
      <c r="M172" s="150"/>
      <c r="T172" s="54"/>
      <c r="AT172" s="18" t="s">
        <v>366</v>
      </c>
      <c r="AU172" s="18" t="s">
        <v>90</v>
      </c>
    </row>
    <row r="173" spans="2:65" s="13" customFormat="1" ht="11.25">
      <c r="B173" s="158"/>
      <c r="D173" s="152" t="s">
        <v>368</v>
      </c>
      <c r="E173" s="159" t="s">
        <v>19</v>
      </c>
      <c r="F173" s="160" t="s">
        <v>7786</v>
      </c>
      <c r="H173" s="161">
        <v>6.9</v>
      </c>
      <c r="I173" s="162"/>
      <c r="L173" s="158"/>
      <c r="M173" s="163"/>
      <c r="T173" s="164"/>
      <c r="AT173" s="159" t="s">
        <v>368</v>
      </c>
      <c r="AU173" s="159" t="s">
        <v>90</v>
      </c>
      <c r="AV173" s="13" t="s">
        <v>90</v>
      </c>
      <c r="AW173" s="13" t="s">
        <v>36</v>
      </c>
      <c r="AX173" s="13" t="s">
        <v>77</v>
      </c>
      <c r="AY173" s="159" t="s">
        <v>358</v>
      </c>
    </row>
    <row r="174" spans="2:65" s="14" customFormat="1" ht="11.25">
      <c r="B174" s="165"/>
      <c r="D174" s="152" t="s">
        <v>368</v>
      </c>
      <c r="E174" s="166" t="s">
        <v>19</v>
      </c>
      <c r="F174" s="167" t="s">
        <v>371</v>
      </c>
      <c r="H174" s="168">
        <v>6.9</v>
      </c>
      <c r="I174" s="169"/>
      <c r="L174" s="165"/>
      <c r="M174" s="170"/>
      <c r="T174" s="171"/>
      <c r="AT174" s="166" t="s">
        <v>368</v>
      </c>
      <c r="AU174" s="166" t="s">
        <v>90</v>
      </c>
      <c r="AV174" s="14" t="s">
        <v>364</v>
      </c>
      <c r="AW174" s="14" t="s">
        <v>36</v>
      </c>
      <c r="AX174" s="14" t="s">
        <v>84</v>
      </c>
      <c r="AY174" s="166" t="s">
        <v>358</v>
      </c>
    </row>
    <row r="175" spans="2:65" s="1" customFormat="1" ht="16.5" customHeight="1">
      <c r="B175" s="33"/>
      <c r="C175" s="179" t="s">
        <v>7</v>
      </c>
      <c r="D175" s="179" t="s">
        <v>440</v>
      </c>
      <c r="E175" s="180" t="s">
        <v>7782</v>
      </c>
      <c r="F175" s="181" t="s">
        <v>7783</v>
      </c>
      <c r="G175" s="182" t="s">
        <v>443</v>
      </c>
      <c r="H175" s="183">
        <v>13.8</v>
      </c>
      <c r="I175" s="184"/>
      <c r="J175" s="185">
        <f>ROUND(I175*H175,2)</f>
        <v>0</v>
      </c>
      <c r="K175" s="181" t="s">
        <v>363</v>
      </c>
      <c r="L175" s="186"/>
      <c r="M175" s="187" t="s">
        <v>19</v>
      </c>
      <c r="N175" s="188" t="s">
        <v>49</v>
      </c>
      <c r="P175" s="143">
        <f>O175*H175</f>
        <v>0</v>
      </c>
      <c r="Q175" s="143">
        <v>1</v>
      </c>
      <c r="R175" s="143">
        <f>Q175*H175</f>
        <v>13.8</v>
      </c>
      <c r="S175" s="143">
        <v>0</v>
      </c>
      <c r="T175" s="144">
        <f>S175*H175</f>
        <v>0</v>
      </c>
      <c r="AR175" s="145" t="s">
        <v>406</v>
      </c>
      <c r="AT175" s="145" t="s">
        <v>440</v>
      </c>
      <c r="AU175" s="145" t="s">
        <v>90</v>
      </c>
      <c r="AY175" s="18" t="s">
        <v>358</v>
      </c>
      <c r="BE175" s="146">
        <f>IF(N175="základní",J175,0)</f>
        <v>0</v>
      </c>
      <c r="BF175" s="146">
        <f>IF(N175="snížená",J175,0)</f>
        <v>0</v>
      </c>
      <c r="BG175" s="146">
        <f>IF(N175="zákl. přenesená",J175,0)</f>
        <v>0</v>
      </c>
      <c r="BH175" s="146">
        <f>IF(N175="sníž. přenesená",J175,0)</f>
        <v>0</v>
      </c>
      <c r="BI175" s="146">
        <f>IF(N175="nulová",J175,0)</f>
        <v>0</v>
      </c>
      <c r="BJ175" s="18" t="s">
        <v>90</v>
      </c>
      <c r="BK175" s="146">
        <f>ROUND(I175*H175,2)</f>
        <v>0</v>
      </c>
      <c r="BL175" s="18" t="s">
        <v>364</v>
      </c>
      <c r="BM175" s="145" t="s">
        <v>612</v>
      </c>
    </row>
    <row r="176" spans="2:65" s="13" customFormat="1" ht="11.25">
      <c r="B176" s="158"/>
      <c r="D176" s="152" t="s">
        <v>368</v>
      </c>
      <c r="E176" s="159" t="s">
        <v>19</v>
      </c>
      <c r="F176" s="160" t="s">
        <v>7787</v>
      </c>
      <c r="H176" s="161">
        <v>13.8</v>
      </c>
      <c r="I176" s="162"/>
      <c r="L176" s="158"/>
      <c r="M176" s="163"/>
      <c r="T176" s="164"/>
      <c r="AT176" s="159" t="s">
        <v>368</v>
      </c>
      <c r="AU176" s="159" t="s">
        <v>90</v>
      </c>
      <c r="AV176" s="13" t="s">
        <v>90</v>
      </c>
      <c r="AW176" s="13" t="s">
        <v>36</v>
      </c>
      <c r="AX176" s="13" t="s">
        <v>77</v>
      </c>
      <c r="AY176" s="159" t="s">
        <v>358</v>
      </c>
    </row>
    <row r="177" spans="2:65" s="14" customFormat="1" ht="11.25">
      <c r="B177" s="165"/>
      <c r="D177" s="152" t="s">
        <v>368</v>
      </c>
      <c r="E177" s="166" t="s">
        <v>19</v>
      </c>
      <c r="F177" s="167" t="s">
        <v>371</v>
      </c>
      <c r="H177" s="168">
        <v>13.8</v>
      </c>
      <c r="I177" s="169"/>
      <c r="L177" s="165"/>
      <c r="M177" s="170"/>
      <c r="T177" s="171"/>
      <c r="AT177" s="166" t="s">
        <v>368</v>
      </c>
      <c r="AU177" s="166" t="s">
        <v>90</v>
      </c>
      <c r="AV177" s="14" t="s">
        <v>364</v>
      </c>
      <c r="AW177" s="14" t="s">
        <v>36</v>
      </c>
      <c r="AX177" s="14" t="s">
        <v>84</v>
      </c>
      <c r="AY177" s="166" t="s">
        <v>358</v>
      </c>
    </row>
    <row r="178" spans="2:65" s="1" customFormat="1" ht="37.9" customHeight="1">
      <c r="B178" s="33"/>
      <c r="C178" s="134" t="s">
        <v>496</v>
      </c>
      <c r="D178" s="134" t="s">
        <v>360</v>
      </c>
      <c r="E178" s="135" t="s">
        <v>7788</v>
      </c>
      <c r="F178" s="136" t="s">
        <v>7789</v>
      </c>
      <c r="G178" s="137" t="s">
        <v>195</v>
      </c>
      <c r="H178" s="138">
        <v>163</v>
      </c>
      <c r="I178" s="139"/>
      <c r="J178" s="140">
        <f>ROUND(I178*H178,2)</f>
        <v>0</v>
      </c>
      <c r="K178" s="136" t="s">
        <v>363</v>
      </c>
      <c r="L178" s="33"/>
      <c r="M178" s="141" t="s">
        <v>19</v>
      </c>
      <c r="N178" s="142" t="s">
        <v>49</v>
      </c>
      <c r="P178" s="143">
        <f>O178*H178</f>
        <v>0</v>
      </c>
      <c r="Q178" s="143">
        <v>0</v>
      </c>
      <c r="R178" s="143">
        <f>Q178*H178</f>
        <v>0</v>
      </c>
      <c r="S178" s="143">
        <v>0</v>
      </c>
      <c r="T178" s="144">
        <f>S178*H178</f>
        <v>0</v>
      </c>
      <c r="AR178" s="145" t="s">
        <v>364</v>
      </c>
      <c r="AT178" s="145" t="s">
        <v>360</v>
      </c>
      <c r="AU178" s="145" t="s">
        <v>90</v>
      </c>
      <c r="AY178" s="18" t="s">
        <v>358</v>
      </c>
      <c r="BE178" s="146">
        <f>IF(N178="základní",J178,0)</f>
        <v>0</v>
      </c>
      <c r="BF178" s="146">
        <f>IF(N178="snížená",J178,0)</f>
        <v>0</v>
      </c>
      <c r="BG178" s="146">
        <f>IF(N178="zákl. přenesená",J178,0)</f>
        <v>0</v>
      </c>
      <c r="BH178" s="146">
        <f>IF(N178="sníž. přenesená",J178,0)</f>
        <v>0</v>
      </c>
      <c r="BI178" s="146">
        <f>IF(N178="nulová",J178,0)</f>
        <v>0</v>
      </c>
      <c r="BJ178" s="18" t="s">
        <v>90</v>
      </c>
      <c r="BK178" s="146">
        <f>ROUND(I178*H178,2)</f>
        <v>0</v>
      </c>
      <c r="BL178" s="18" t="s">
        <v>364</v>
      </c>
      <c r="BM178" s="145" t="s">
        <v>627</v>
      </c>
    </row>
    <row r="179" spans="2:65" s="1" customFormat="1" ht="11.25">
      <c r="B179" s="33"/>
      <c r="D179" s="147" t="s">
        <v>366</v>
      </c>
      <c r="F179" s="148" t="s">
        <v>7790</v>
      </c>
      <c r="I179" s="149"/>
      <c r="L179" s="33"/>
      <c r="M179" s="150"/>
      <c r="T179" s="54"/>
      <c r="AT179" s="18" t="s">
        <v>366</v>
      </c>
      <c r="AU179" s="18" t="s">
        <v>90</v>
      </c>
    </row>
    <row r="180" spans="2:65" s="13" customFormat="1" ht="22.5">
      <c r="B180" s="158"/>
      <c r="D180" s="152" t="s">
        <v>368</v>
      </c>
      <c r="E180" s="159" t="s">
        <v>19</v>
      </c>
      <c r="F180" s="160" t="s">
        <v>7791</v>
      </c>
      <c r="H180" s="161">
        <v>120</v>
      </c>
      <c r="I180" s="162"/>
      <c r="L180" s="158"/>
      <c r="M180" s="163"/>
      <c r="T180" s="164"/>
      <c r="AT180" s="159" t="s">
        <v>368</v>
      </c>
      <c r="AU180" s="159" t="s">
        <v>90</v>
      </c>
      <c r="AV180" s="13" t="s">
        <v>90</v>
      </c>
      <c r="AW180" s="13" t="s">
        <v>36</v>
      </c>
      <c r="AX180" s="13" t="s">
        <v>77</v>
      </c>
      <c r="AY180" s="159" t="s">
        <v>358</v>
      </c>
    </row>
    <row r="181" spans="2:65" s="13" customFormat="1" ht="22.5">
      <c r="B181" s="158"/>
      <c r="D181" s="152" t="s">
        <v>368</v>
      </c>
      <c r="E181" s="159" t="s">
        <v>19</v>
      </c>
      <c r="F181" s="160" t="s">
        <v>7792</v>
      </c>
      <c r="H181" s="161">
        <v>43</v>
      </c>
      <c r="I181" s="162"/>
      <c r="L181" s="158"/>
      <c r="M181" s="163"/>
      <c r="T181" s="164"/>
      <c r="AT181" s="159" t="s">
        <v>368</v>
      </c>
      <c r="AU181" s="159" t="s">
        <v>90</v>
      </c>
      <c r="AV181" s="13" t="s">
        <v>90</v>
      </c>
      <c r="AW181" s="13" t="s">
        <v>36</v>
      </c>
      <c r="AX181" s="13" t="s">
        <v>77</v>
      </c>
      <c r="AY181" s="159" t="s">
        <v>358</v>
      </c>
    </row>
    <row r="182" spans="2:65" s="14" customFormat="1" ht="11.25">
      <c r="B182" s="165"/>
      <c r="D182" s="152" t="s">
        <v>368</v>
      </c>
      <c r="E182" s="166" t="s">
        <v>19</v>
      </c>
      <c r="F182" s="167" t="s">
        <v>371</v>
      </c>
      <c r="H182" s="168">
        <v>163</v>
      </c>
      <c r="I182" s="169"/>
      <c r="L182" s="165"/>
      <c r="M182" s="170"/>
      <c r="T182" s="171"/>
      <c r="AT182" s="166" t="s">
        <v>368</v>
      </c>
      <c r="AU182" s="166" t="s">
        <v>90</v>
      </c>
      <c r="AV182" s="14" t="s">
        <v>364</v>
      </c>
      <c r="AW182" s="14" t="s">
        <v>36</v>
      </c>
      <c r="AX182" s="14" t="s">
        <v>84</v>
      </c>
      <c r="AY182" s="166" t="s">
        <v>358</v>
      </c>
    </row>
    <row r="183" spans="2:65" s="1" customFormat="1" ht="16.5" customHeight="1">
      <c r="B183" s="33"/>
      <c r="C183" s="179" t="s">
        <v>501</v>
      </c>
      <c r="D183" s="179" t="s">
        <v>440</v>
      </c>
      <c r="E183" s="180" t="s">
        <v>7793</v>
      </c>
      <c r="F183" s="181" t="s">
        <v>7794</v>
      </c>
      <c r="G183" s="182" t="s">
        <v>3881</v>
      </c>
      <c r="H183" s="183">
        <v>3.26</v>
      </c>
      <c r="I183" s="184"/>
      <c r="J183" s="185">
        <f>ROUND(I183*H183,2)</f>
        <v>0</v>
      </c>
      <c r="K183" s="181" t="s">
        <v>363</v>
      </c>
      <c r="L183" s="186"/>
      <c r="M183" s="187" t="s">
        <v>19</v>
      </c>
      <c r="N183" s="188" t="s">
        <v>49</v>
      </c>
      <c r="P183" s="143">
        <f>O183*H183</f>
        <v>0</v>
      </c>
      <c r="Q183" s="143">
        <v>1E-3</v>
      </c>
      <c r="R183" s="143">
        <f>Q183*H183</f>
        <v>3.2599999999999999E-3</v>
      </c>
      <c r="S183" s="143">
        <v>0</v>
      </c>
      <c r="T183" s="144">
        <f>S183*H183</f>
        <v>0</v>
      </c>
      <c r="AR183" s="145" t="s">
        <v>406</v>
      </c>
      <c r="AT183" s="145" t="s">
        <v>440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364</v>
      </c>
      <c r="BM183" s="145" t="s">
        <v>640</v>
      </c>
    </row>
    <row r="184" spans="2:65" s="13" customFormat="1" ht="11.25">
      <c r="B184" s="158"/>
      <c r="D184" s="152" t="s">
        <v>368</v>
      </c>
      <c r="E184" s="159" t="s">
        <v>19</v>
      </c>
      <c r="F184" s="160" t="s">
        <v>7795</v>
      </c>
      <c r="H184" s="161">
        <v>3.26</v>
      </c>
      <c r="I184" s="162"/>
      <c r="L184" s="158"/>
      <c r="M184" s="163"/>
      <c r="T184" s="164"/>
      <c r="AT184" s="159" t="s">
        <v>368</v>
      </c>
      <c r="AU184" s="159" t="s">
        <v>90</v>
      </c>
      <c r="AV184" s="13" t="s">
        <v>90</v>
      </c>
      <c r="AW184" s="13" t="s">
        <v>36</v>
      </c>
      <c r="AX184" s="13" t="s">
        <v>77</v>
      </c>
      <c r="AY184" s="159" t="s">
        <v>358</v>
      </c>
    </row>
    <row r="185" spans="2:65" s="14" customFormat="1" ht="11.25">
      <c r="B185" s="165"/>
      <c r="D185" s="152" t="s">
        <v>368</v>
      </c>
      <c r="E185" s="166" t="s">
        <v>19</v>
      </c>
      <c r="F185" s="167" t="s">
        <v>371</v>
      </c>
      <c r="H185" s="168">
        <v>3.26</v>
      </c>
      <c r="I185" s="169"/>
      <c r="L185" s="165"/>
      <c r="M185" s="170"/>
      <c r="T185" s="171"/>
      <c r="AT185" s="166" t="s">
        <v>368</v>
      </c>
      <c r="AU185" s="166" t="s">
        <v>90</v>
      </c>
      <c r="AV185" s="14" t="s">
        <v>364</v>
      </c>
      <c r="AW185" s="14" t="s">
        <v>36</v>
      </c>
      <c r="AX185" s="14" t="s">
        <v>84</v>
      </c>
      <c r="AY185" s="166" t="s">
        <v>358</v>
      </c>
    </row>
    <row r="186" spans="2:65" s="1" customFormat="1" ht="37.9" customHeight="1">
      <c r="B186" s="33"/>
      <c r="C186" s="134" t="s">
        <v>210</v>
      </c>
      <c r="D186" s="134" t="s">
        <v>360</v>
      </c>
      <c r="E186" s="135" t="s">
        <v>7796</v>
      </c>
      <c r="F186" s="136" t="s">
        <v>7797</v>
      </c>
      <c r="G186" s="137" t="s">
        <v>195</v>
      </c>
      <c r="H186" s="138">
        <v>45</v>
      </c>
      <c r="I186" s="139"/>
      <c r="J186" s="140">
        <f>ROUND(I186*H186,2)</f>
        <v>0</v>
      </c>
      <c r="K186" s="136" t="s">
        <v>363</v>
      </c>
      <c r="L186" s="33"/>
      <c r="M186" s="141" t="s">
        <v>19</v>
      </c>
      <c r="N186" s="142" t="s">
        <v>49</v>
      </c>
      <c r="P186" s="143">
        <f>O186*H186</f>
        <v>0</v>
      </c>
      <c r="Q186" s="143">
        <v>0</v>
      </c>
      <c r="R186" s="143">
        <f>Q186*H186</f>
        <v>0</v>
      </c>
      <c r="S186" s="143">
        <v>0</v>
      </c>
      <c r="T186" s="144">
        <f>S186*H186</f>
        <v>0</v>
      </c>
      <c r="AR186" s="145" t="s">
        <v>364</v>
      </c>
      <c r="AT186" s="145" t="s">
        <v>360</v>
      </c>
      <c r="AU186" s="145" t="s">
        <v>90</v>
      </c>
      <c r="AY186" s="18" t="s">
        <v>358</v>
      </c>
      <c r="BE186" s="146">
        <f>IF(N186="základní",J186,0)</f>
        <v>0</v>
      </c>
      <c r="BF186" s="146">
        <f>IF(N186="snížená",J186,0)</f>
        <v>0</v>
      </c>
      <c r="BG186" s="146">
        <f>IF(N186="zákl. přenesená",J186,0)</f>
        <v>0</v>
      </c>
      <c r="BH186" s="146">
        <f>IF(N186="sníž. přenesená",J186,0)</f>
        <v>0</v>
      </c>
      <c r="BI186" s="146">
        <f>IF(N186="nulová",J186,0)</f>
        <v>0</v>
      </c>
      <c r="BJ186" s="18" t="s">
        <v>90</v>
      </c>
      <c r="BK186" s="146">
        <f>ROUND(I186*H186,2)</f>
        <v>0</v>
      </c>
      <c r="BL186" s="18" t="s">
        <v>364</v>
      </c>
      <c r="BM186" s="145" t="s">
        <v>653</v>
      </c>
    </row>
    <row r="187" spans="2:65" s="1" customFormat="1" ht="11.25">
      <c r="B187" s="33"/>
      <c r="D187" s="147" t="s">
        <v>366</v>
      </c>
      <c r="F187" s="148" t="s">
        <v>7798</v>
      </c>
      <c r="I187" s="149"/>
      <c r="L187" s="33"/>
      <c r="M187" s="150"/>
      <c r="T187" s="54"/>
      <c r="AT187" s="18" t="s">
        <v>366</v>
      </c>
      <c r="AU187" s="18" t="s">
        <v>90</v>
      </c>
    </row>
    <row r="188" spans="2:65" s="1" customFormat="1" ht="16.5" customHeight="1">
      <c r="B188" s="33"/>
      <c r="C188" s="179" t="s">
        <v>515</v>
      </c>
      <c r="D188" s="179" t="s">
        <v>440</v>
      </c>
      <c r="E188" s="180" t="s">
        <v>7799</v>
      </c>
      <c r="F188" s="181" t="s">
        <v>7800</v>
      </c>
      <c r="G188" s="182" t="s">
        <v>443</v>
      </c>
      <c r="H188" s="183">
        <v>12.824999999999999</v>
      </c>
      <c r="I188" s="184"/>
      <c r="J188" s="185">
        <f>ROUND(I188*H188,2)</f>
        <v>0</v>
      </c>
      <c r="K188" s="181" t="s">
        <v>363</v>
      </c>
      <c r="L188" s="186"/>
      <c r="M188" s="187" t="s">
        <v>19</v>
      </c>
      <c r="N188" s="188" t="s">
        <v>49</v>
      </c>
      <c r="P188" s="143">
        <f>O188*H188</f>
        <v>0</v>
      </c>
      <c r="Q188" s="143">
        <v>1</v>
      </c>
      <c r="R188" s="143">
        <f>Q188*H188</f>
        <v>12.824999999999999</v>
      </c>
      <c r="S188" s="143">
        <v>0</v>
      </c>
      <c r="T188" s="144">
        <f>S188*H188</f>
        <v>0</v>
      </c>
      <c r="AR188" s="145" t="s">
        <v>406</v>
      </c>
      <c r="AT188" s="145" t="s">
        <v>440</v>
      </c>
      <c r="AU188" s="145" t="s">
        <v>90</v>
      </c>
      <c r="AY188" s="18" t="s">
        <v>358</v>
      </c>
      <c r="BE188" s="146">
        <f>IF(N188="základní",J188,0)</f>
        <v>0</v>
      </c>
      <c r="BF188" s="146">
        <f>IF(N188="snížená",J188,0)</f>
        <v>0</v>
      </c>
      <c r="BG188" s="146">
        <f>IF(N188="zákl. přenesená",J188,0)</f>
        <v>0</v>
      </c>
      <c r="BH188" s="146">
        <f>IF(N188="sníž. přenesená",J188,0)</f>
        <v>0</v>
      </c>
      <c r="BI188" s="146">
        <f>IF(N188="nulová",J188,0)</f>
        <v>0</v>
      </c>
      <c r="BJ188" s="18" t="s">
        <v>90</v>
      </c>
      <c r="BK188" s="146">
        <f>ROUND(I188*H188,2)</f>
        <v>0</v>
      </c>
      <c r="BL188" s="18" t="s">
        <v>364</v>
      </c>
      <c r="BM188" s="145" t="s">
        <v>666</v>
      </c>
    </row>
    <row r="189" spans="2:65" s="12" customFormat="1" ht="11.25">
      <c r="B189" s="151"/>
      <c r="D189" s="152" t="s">
        <v>368</v>
      </c>
      <c r="E189" s="153" t="s">
        <v>19</v>
      </c>
      <c r="F189" s="154" t="s">
        <v>7801</v>
      </c>
      <c r="H189" s="153" t="s">
        <v>19</v>
      </c>
      <c r="I189" s="155"/>
      <c r="L189" s="151"/>
      <c r="M189" s="156"/>
      <c r="T189" s="157"/>
      <c r="AT189" s="153" t="s">
        <v>368</v>
      </c>
      <c r="AU189" s="153" t="s">
        <v>90</v>
      </c>
      <c r="AV189" s="12" t="s">
        <v>84</v>
      </c>
      <c r="AW189" s="12" t="s">
        <v>36</v>
      </c>
      <c r="AX189" s="12" t="s">
        <v>77</v>
      </c>
      <c r="AY189" s="153" t="s">
        <v>358</v>
      </c>
    </row>
    <row r="190" spans="2:65" s="13" customFormat="1" ht="11.25">
      <c r="B190" s="158"/>
      <c r="D190" s="152" t="s">
        <v>368</v>
      </c>
      <c r="E190" s="159" t="s">
        <v>19</v>
      </c>
      <c r="F190" s="160" t="s">
        <v>7802</v>
      </c>
      <c r="H190" s="161">
        <v>12.824999999999999</v>
      </c>
      <c r="I190" s="162"/>
      <c r="L190" s="158"/>
      <c r="M190" s="163"/>
      <c r="T190" s="164"/>
      <c r="AT190" s="159" t="s">
        <v>368</v>
      </c>
      <c r="AU190" s="159" t="s">
        <v>90</v>
      </c>
      <c r="AV190" s="13" t="s">
        <v>90</v>
      </c>
      <c r="AW190" s="13" t="s">
        <v>36</v>
      </c>
      <c r="AX190" s="13" t="s">
        <v>77</v>
      </c>
      <c r="AY190" s="159" t="s">
        <v>358</v>
      </c>
    </row>
    <row r="191" spans="2:65" s="14" customFormat="1" ht="11.25">
      <c r="B191" s="165"/>
      <c r="D191" s="152" t="s">
        <v>368</v>
      </c>
      <c r="E191" s="166" t="s">
        <v>19</v>
      </c>
      <c r="F191" s="167" t="s">
        <v>371</v>
      </c>
      <c r="H191" s="168">
        <v>12.824999999999999</v>
      </c>
      <c r="I191" s="169"/>
      <c r="L191" s="165"/>
      <c r="M191" s="170"/>
      <c r="T191" s="171"/>
      <c r="AT191" s="166" t="s">
        <v>368</v>
      </c>
      <c r="AU191" s="166" t="s">
        <v>90</v>
      </c>
      <c r="AV191" s="14" t="s">
        <v>364</v>
      </c>
      <c r="AW191" s="14" t="s">
        <v>36</v>
      </c>
      <c r="AX191" s="14" t="s">
        <v>84</v>
      </c>
      <c r="AY191" s="166" t="s">
        <v>358</v>
      </c>
    </row>
    <row r="192" spans="2:65" s="1" customFormat="1" ht="37.9" customHeight="1">
      <c r="B192" s="33"/>
      <c r="C192" s="134" t="s">
        <v>521</v>
      </c>
      <c r="D192" s="134" t="s">
        <v>360</v>
      </c>
      <c r="E192" s="135" t="s">
        <v>7803</v>
      </c>
      <c r="F192" s="136" t="s">
        <v>7804</v>
      </c>
      <c r="G192" s="137" t="s">
        <v>195</v>
      </c>
      <c r="H192" s="138">
        <v>56.25</v>
      </c>
      <c r="I192" s="139"/>
      <c r="J192" s="140">
        <f>ROUND(I192*H192,2)</f>
        <v>0</v>
      </c>
      <c r="K192" s="136" t="s">
        <v>363</v>
      </c>
      <c r="L192" s="33"/>
      <c r="M192" s="141" t="s">
        <v>19</v>
      </c>
      <c r="N192" s="142" t="s">
        <v>49</v>
      </c>
      <c r="P192" s="143">
        <f>O192*H192</f>
        <v>0</v>
      </c>
      <c r="Q192" s="143">
        <v>0</v>
      </c>
      <c r="R192" s="143">
        <f>Q192*H192</f>
        <v>0</v>
      </c>
      <c r="S192" s="143">
        <v>0</v>
      </c>
      <c r="T192" s="144">
        <f>S192*H192</f>
        <v>0</v>
      </c>
      <c r="AR192" s="145" t="s">
        <v>364</v>
      </c>
      <c r="AT192" s="145" t="s">
        <v>360</v>
      </c>
      <c r="AU192" s="145" t="s">
        <v>90</v>
      </c>
      <c r="AY192" s="18" t="s">
        <v>358</v>
      </c>
      <c r="BE192" s="146">
        <f>IF(N192="základní",J192,0)</f>
        <v>0</v>
      </c>
      <c r="BF192" s="146">
        <f>IF(N192="snížená",J192,0)</f>
        <v>0</v>
      </c>
      <c r="BG192" s="146">
        <f>IF(N192="zákl. přenesená",J192,0)</f>
        <v>0</v>
      </c>
      <c r="BH192" s="146">
        <f>IF(N192="sníž. přenesená",J192,0)</f>
        <v>0</v>
      </c>
      <c r="BI192" s="146">
        <f>IF(N192="nulová",J192,0)</f>
        <v>0</v>
      </c>
      <c r="BJ192" s="18" t="s">
        <v>90</v>
      </c>
      <c r="BK192" s="146">
        <f>ROUND(I192*H192,2)</f>
        <v>0</v>
      </c>
      <c r="BL192" s="18" t="s">
        <v>364</v>
      </c>
      <c r="BM192" s="145" t="s">
        <v>678</v>
      </c>
    </row>
    <row r="193" spans="2:65" s="1" customFormat="1" ht="11.25">
      <c r="B193" s="33"/>
      <c r="D193" s="147" t="s">
        <v>366</v>
      </c>
      <c r="F193" s="148" t="s">
        <v>7805</v>
      </c>
      <c r="I193" s="149"/>
      <c r="L193" s="33"/>
      <c r="M193" s="150"/>
      <c r="T193" s="54"/>
      <c r="AT193" s="18" t="s">
        <v>366</v>
      </c>
      <c r="AU193" s="18" t="s">
        <v>90</v>
      </c>
    </row>
    <row r="194" spans="2:65" s="1" customFormat="1" ht="16.5" customHeight="1">
      <c r="B194" s="33"/>
      <c r="C194" s="179" t="s">
        <v>528</v>
      </c>
      <c r="D194" s="179" t="s">
        <v>440</v>
      </c>
      <c r="E194" s="180" t="s">
        <v>7793</v>
      </c>
      <c r="F194" s="181" t="s">
        <v>7794</v>
      </c>
      <c r="G194" s="182" t="s">
        <v>3881</v>
      </c>
      <c r="H194" s="183">
        <v>1.125</v>
      </c>
      <c r="I194" s="184"/>
      <c r="J194" s="185">
        <f>ROUND(I194*H194,2)</f>
        <v>0</v>
      </c>
      <c r="K194" s="181" t="s">
        <v>363</v>
      </c>
      <c r="L194" s="186"/>
      <c r="M194" s="187" t="s">
        <v>19</v>
      </c>
      <c r="N194" s="188" t="s">
        <v>49</v>
      </c>
      <c r="P194" s="143">
        <f>O194*H194</f>
        <v>0</v>
      </c>
      <c r="Q194" s="143">
        <v>1E-3</v>
      </c>
      <c r="R194" s="143">
        <f>Q194*H194</f>
        <v>1.1250000000000001E-3</v>
      </c>
      <c r="S194" s="143">
        <v>0</v>
      </c>
      <c r="T194" s="144">
        <f>S194*H194</f>
        <v>0</v>
      </c>
      <c r="AR194" s="145" t="s">
        <v>406</v>
      </c>
      <c r="AT194" s="145" t="s">
        <v>440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364</v>
      </c>
      <c r="BM194" s="145" t="s">
        <v>714</v>
      </c>
    </row>
    <row r="195" spans="2:65" s="13" customFormat="1" ht="11.25">
      <c r="B195" s="158"/>
      <c r="D195" s="152" t="s">
        <v>368</v>
      </c>
      <c r="E195" s="159" t="s">
        <v>19</v>
      </c>
      <c r="F195" s="160" t="s">
        <v>7806</v>
      </c>
      <c r="H195" s="161">
        <v>1.125</v>
      </c>
      <c r="I195" s="162"/>
      <c r="L195" s="158"/>
      <c r="M195" s="163"/>
      <c r="T195" s="164"/>
      <c r="AT195" s="159" t="s">
        <v>368</v>
      </c>
      <c r="AU195" s="159" t="s">
        <v>90</v>
      </c>
      <c r="AV195" s="13" t="s">
        <v>90</v>
      </c>
      <c r="AW195" s="13" t="s">
        <v>36</v>
      </c>
      <c r="AX195" s="13" t="s">
        <v>77</v>
      </c>
      <c r="AY195" s="159" t="s">
        <v>358</v>
      </c>
    </row>
    <row r="196" spans="2:65" s="14" customFormat="1" ht="11.25">
      <c r="B196" s="165"/>
      <c r="D196" s="152" t="s">
        <v>368</v>
      </c>
      <c r="E196" s="166" t="s">
        <v>19</v>
      </c>
      <c r="F196" s="167" t="s">
        <v>371</v>
      </c>
      <c r="H196" s="168">
        <v>1.125</v>
      </c>
      <c r="I196" s="169"/>
      <c r="L196" s="165"/>
      <c r="M196" s="170"/>
      <c r="T196" s="171"/>
      <c r="AT196" s="166" t="s">
        <v>368</v>
      </c>
      <c r="AU196" s="166" t="s">
        <v>90</v>
      </c>
      <c r="AV196" s="14" t="s">
        <v>364</v>
      </c>
      <c r="AW196" s="14" t="s">
        <v>36</v>
      </c>
      <c r="AX196" s="14" t="s">
        <v>84</v>
      </c>
      <c r="AY196" s="166" t="s">
        <v>358</v>
      </c>
    </row>
    <row r="197" spans="2:65" s="1" customFormat="1" ht="33" customHeight="1">
      <c r="B197" s="33"/>
      <c r="C197" s="134" t="s">
        <v>535</v>
      </c>
      <c r="D197" s="134" t="s">
        <v>360</v>
      </c>
      <c r="E197" s="135" t="s">
        <v>7807</v>
      </c>
      <c r="F197" s="136" t="s">
        <v>7808</v>
      </c>
      <c r="G197" s="137" t="s">
        <v>195</v>
      </c>
      <c r="H197" s="138">
        <v>45</v>
      </c>
      <c r="I197" s="139"/>
      <c r="J197" s="140">
        <f>ROUND(I197*H197,2)</f>
        <v>0</v>
      </c>
      <c r="K197" s="136" t="s">
        <v>363</v>
      </c>
      <c r="L197" s="33"/>
      <c r="M197" s="141" t="s">
        <v>19</v>
      </c>
      <c r="N197" s="142" t="s">
        <v>49</v>
      </c>
      <c r="P197" s="143">
        <f>O197*H197</f>
        <v>0</v>
      </c>
      <c r="Q197" s="143">
        <v>0</v>
      </c>
      <c r="R197" s="143">
        <f>Q197*H197</f>
        <v>0</v>
      </c>
      <c r="S197" s="143">
        <v>0</v>
      </c>
      <c r="T197" s="144">
        <f>S197*H197</f>
        <v>0</v>
      </c>
      <c r="AR197" s="145" t="s">
        <v>364</v>
      </c>
      <c r="AT197" s="145" t="s">
        <v>360</v>
      </c>
      <c r="AU197" s="145" t="s">
        <v>90</v>
      </c>
      <c r="AY197" s="18" t="s">
        <v>358</v>
      </c>
      <c r="BE197" s="146">
        <f>IF(N197="základní",J197,0)</f>
        <v>0</v>
      </c>
      <c r="BF197" s="146">
        <f>IF(N197="snížená",J197,0)</f>
        <v>0</v>
      </c>
      <c r="BG197" s="146">
        <f>IF(N197="zákl. přenesená",J197,0)</f>
        <v>0</v>
      </c>
      <c r="BH197" s="146">
        <f>IF(N197="sníž. přenesená",J197,0)</f>
        <v>0</v>
      </c>
      <c r="BI197" s="146">
        <f>IF(N197="nulová",J197,0)</f>
        <v>0</v>
      </c>
      <c r="BJ197" s="18" t="s">
        <v>90</v>
      </c>
      <c r="BK197" s="146">
        <f>ROUND(I197*H197,2)</f>
        <v>0</v>
      </c>
      <c r="BL197" s="18" t="s">
        <v>364</v>
      </c>
      <c r="BM197" s="145" t="s">
        <v>726</v>
      </c>
    </row>
    <row r="198" spans="2:65" s="1" customFormat="1" ht="11.25">
      <c r="B198" s="33"/>
      <c r="D198" s="147" t="s">
        <v>366</v>
      </c>
      <c r="F198" s="148" t="s">
        <v>7809</v>
      </c>
      <c r="I198" s="149"/>
      <c r="L198" s="33"/>
      <c r="M198" s="150"/>
      <c r="T198" s="54"/>
      <c r="AT198" s="18" t="s">
        <v>366</v>
      </c>
      <c r="AU198" s="18" t="s">
        <v>90</v>
      </c>
    </row>
    <row r="199" spans="2:65" s="13" customFormat="1" ht="22.5">
      <c r="B199" s="158"/>
      <c r="D199" s="152" t="s">
        <v>368</v>
      </c>
      <c r="E199" s="159" t="s">
        <v>19</v>
      </c>
      <c r="F199" s="160" t="s">
        <v>7810</v>
      </c>
      <c r="H199" s="161">
        <v>45</v>
      </c>
      <c r="I199" s="162"/>
      <c r="L199" s="158"/>
      <c r="M199" s="163"/>
      <c r="T199" s="164"/>
      <c r="AT199" s="159" t="s">
        <v>368</v>
      </c>
      <c r="AU199" s="159" t="s">
        <v>90</v>
      </c>
      <c r="AV199" s="13" t="s">
        <v>90</v>
      </c>
      <c r="AW199" s="13" t="s">
        <v>36</v>
      </c>
      <c r="AX199" s="13" t="s">
        <v>77</v>
      </c>
      <c r="AY199" s="159" t="s">
        <v>358</v>
      </c>
    </row>
    <row r="200" spans="2:65" s="14" customFormat="1" ht="11.25">
      <c r="B200" s="165"/>
      <c r="D200" s="152" t="s">
        <v>368</v>
      </c>
      <c r="E200" s="166" t="s">
        <v>19</v>
      </c>
      <c r="F200" s="167" t="s">
        <v>371</v>
      </c>
      <c r="H200" s="168">
        <v>45</v>
      </c>
      <c r="I200" s="169"/>
      <c r="L200" s="165"/>
      <c r="M200" s="170"/>
      <c r="T200" s="171"/>
      <c r="AT200" s="166" t="s">
        <v>368</v>
      </c>
      <c r="AU200" s="166" t="s">
        <v>90</v>
      </c>
      <c r="AV200" s="14" t="s">
        <v>364</v>
      </c>
      <c r="AW200" s="14" t="s">
        <v>36</v>
      </c>
      <c r="AX200" s="14" t="s">
        <v>84</v>
      </c>
      <c r="AY200" s="166" t="s">
        <v>358</v>
      </c>
    </row>
    <row r="201" spans="2:65" s="1" customFormat="1" ht="33" customHeight="1">
      <c r="B201" s="33"/>
      <c r="C201" s="134" t="s">
        <v>540</v>
      </c>
      <c r="D201" s="134" t="s">
        <v>360</v>
      </c>
      <c r="E201" s="135" t="s">
        <v>448</v>
      </c>
      <c r="F201" s="136" t="s">
        <v>449</v>
      </c>
      <c r="G201" s="137" t="s">
        <v>195</v>
      </c>
      <c r="H201" s="138">
        <v>681.85</v>
      </c>
      <c r="I201" s="139"/>
      <c r="J201" s="140">
        <f>ROUND(I201*H201,2)</f>
        <v>0</v>
      </c>
      <c r="K201" s="136" t="s">
        <v>363</v>
      </c>
      <c r="L201" s="33"/>
      <c r="M201" s="141" t="s">
        <v>19</v>
      </c>
      <c r="N201" s="142" t="s">
        <v>49</v>
      </c>
      <c r="P201" s="143">
        <f>O201*H201</f>
        <v>0</v>
      </c>
      <c r="Q201" s="143">
        <v>0</v>
      </c>
      <c r="R201" s="143">
        <f>Q201*H201</f>
        <v>0</v>
      </c>
      <c r="S201" s="143">
        <v>0</v>
      </c>
      <c r="T201" s="144">
        <f>S201*H201</f>
        <v>0</v>
      </c>
      <c r="AR201" s="145" t="s">
        <v>364</v>
      </c>
      <c r="AT201" s="145" t="s">
        <v>360</v>
      </c>
      <c r="AU201" s="145" t="s">
        <v>90</v>
      </c>
      <c r="AY201" s="18" t="s">
        <v>358</v>
      </c>
      <c r="BE201" s="146">
        <f>IF(N201="základní",J201,0)</f>
        <v>0</v>
      </c>
      <c r="BF201" s="146">
        <f>IF(N201="snížená",J201,0)</f>
        <v>0</v>
      </c>
      <c r="BG201" s="146">
        <f>IF(N201="zákl. přenesená",J201,0)</f>
        <v>0</v>
      </c>
      <c r="BH201" s="146">
        <f>IF(N201="sníž. přenesená",J201,0)</f>
        <v>0</v>
      </c>
      <c r="BI201" s="146">
        <f>IF(N201="nulová",J201,0)</f>
        <v>0</v>
      </c>
      <c r="BJ201" s="18" t="s">
        <v>90</v>
      </c>
      <c r="BK201" s="146">
        <f>ROUND(I201*H201,2)</f>
        <v>0</v>
      </c>
      <c r="BL201" s="18" t="s">
        <v>364</v>
      </c>
      <c r="BM201" s="145" t="s">
        <v>739</v>
      </c>
    </row>
    <row r="202" spans="2:65" s="1" customFormat="1" ht="11.25">
      <c r="B202" s="33"/>
      <c r="D202" s="147" t="s">
        <v>366</v>
      </c>
      <c r="F202" s="148" t="s">
        <v>451</v>
      </c>
      <c r="I202" s="149"/>
      <c r="L202" s="33"/>
      <c r="M202" s="150"/>
      <c r="T202" s="54"/>
      <c r="AT202" s="18" t="s">
        <v>366</v>
      </c>
      <c r="AU202" s="18" t="s">
        <v>90</v>
      </c>
    </row>
    <row r="203" spans="2:65" s="12" customFormat="1" ht="22.5">
      <c r="B203" s="151"/>
      <c r="D203" s="152" t="s">
        <v>368</v>
      </c>
      <c r="E203" s="153" t="s">
        <v>19</v>
      </c>
      <c r="F203" s="154" t="s">
        <v>7811</v>
      </c>
      <c r="H203" s="153" t="s">
        <v>19</v>
      </c>
      <c r="I203" s="155"/>
      <c r="L203" s="151"/>
      <c r="M203" s="156"/>
      <c r="T203" s="157"/>
      <c r="AT203" s="153" t="s">
        <v>368</v>
      </c>
      <c r="AU203" s="153" t="s">
        <v>90</v>
      </c>
      <c r="AV203" s="12" t="s">
        <v>84</v>
      </c>
      <c r="AW203" s="12" t="s">
        <v>36</v>
      </c>
      <c r="AX203" s="12" t="s">
        <v>77</v>
      </c>
      <c r="AY203" s="153" t="s">
        <v>358</v>
      </c>
    </row>
    <row r="204" spans="2:65" s="13" customFormat="1" ht="11.25">
      <c r="B204" s="158"/>
      <c r="D204" s="152" t="s">
        <v>368</v>
      </c>
      <c r="E204" s="159" t="s">
        <v>19</v>
      </c>
      <c r="F204" s="160" t="s">
        <v>7812</v>
      </c>
      <c r="H204" s="161">
        <v>324</v>
      </c>
      <c r="I204" s="162"/>
      <c r="L204" s="158"/>
      <c r="M204" s="163"/>
      <c r="T204" s="164"/>
      <c r="AT204" s="159" t="s">
        <v>368</v>
      </c>
      <c r="AU204" s="159" t="s">
        <v>90</v>
      </c>
      <c r="AV204" s="13" t="s">
        <v>90</v>
      </c>
      <c r="AW204" s="13" t="s">
        <v>36</v>
      </c>
      <c r="AX204" s="13" t="s">
        <v>77</v>
      </c>
      <c r="AY204" s="159" t="s">
        <v>358</v>
      </c>
    </row>
    <row r="205" spans="2:65" s="13" customFormat="1" ht="11.25">
      <c r="B205" s="158"/>
      <c r="D205" s="152" t="s">
        <v>368</v>
      </c>
      <c r="E205" s="159" t="s">
        <v>19</v>
      </c>
      <c r="F205" s="160" t="s">
        <v>7813</v>
      </c>
      <c r="H205" s="161">
        <v>115</v>
      </c>
      <c r="I205" s="162"/>
      <c r="L205" s="158"/>
      <c r="M205" s="163"/>
      <c r="T205" s="164"/>
      <c r="AT205" s="159" t="s">
        <v>368</v>
      </c>
      <c r="AU205" s="159" t="s">
        <v>90</v>
      </c>
      <c r="AV205" s="13" t="s">
        <v>90</v>
      </c>
      <c r="AW205" s="13" t="s">
        <v>36</v>
      </c>
      <c r="AX205" s="13" t="s">
        <v>77</v>
      </c>
      <c r="AY205" s="159" t="s">
        <v>358</v>
      </c>
    </row>
    <row r="206" spans="2:65" s="13" customFormat="1" ht="11.25">
      <c r="B206" s="158"/>
      <c r="D206" s="152" t="s">
        <v>368</v>
      </c>
      <c r="E206" s="159" t="s">
        <v>19</v>
      </c>
      <c r="F206" s="160" t="s">
        <v>7814</v>
      </c>
      <c r="H206" s="161">
        <v>142.75</v>
      </c>
      <c r="I206" s="162"/>
      <c r="L206" s="158"/>
      <c r="M206" s="163"/>
      <c r="T206" s="164"/>
      <c r="AT206" s="159" t="s">
        <v>368</v>
      </c>
      <c r="AU206" s="159" t="s">
        <v>90</v>
      </c>
      <c r="AV206" s="13" t="s">
        <v>90</v>
      </c>
      <c r="AW206" s="13" t="s">
        <v>36</v>
      </c>
      <c r="AX206" s="13" t="s">
        <v>77</v>
      </c>
      <c r="AY206" s="159" t="s">
        <v>358</v>
      </c>
    </row>
    <row r="207" spans="2:65" s="13" customFormat="1" ht="11.25">
      <c r="B207" s="158"/>
      <c r="D207" s="152" t="s">
        <v>368</v>
      </c>
      <c r="E207" s="159" t="s">
        <v>19</v>
      </c>
      <c r="F207" s="160" t="s">
        <v>7815</v>
      </c>
      <c r="H207" s="161">
        <v>53.1</v>
      </c>
      <c r="I207" s="162"/>
      <c r="L207" s="158"/>
      <c r="M207" s="163"/>
      <c r="T207" s="164"/>
      <c r="AT207" s="159" t="s">
        <v>368</v>
      </c>
      <c r="AU207" s="159" t="s">
        <v>90</v>
      </c>
      <c r="AV207" s="13" t="s">
        <v>90</v>
      </c>
      <c r="AW207" s="13" t="s">
        <v>36</v>
      </c>
      <c r="AX207" s="13" t="s">
        <v>77</v>
      </c>
      <c r="AY207" s="159" t="s">
        <v>358</v>
      </c>
    </row>
    <row r="208" spans="2:65" s="13" customFormat="1" ht="11.25">
      <c r="B208" s="158"/>
      <c r="D208" s="152" t="s">
        <v>368</v>
      </c>
      <c r="E208" s="159" t="s">
        <v>19</v>
      </c>
      <c r="F208" s="160" t="s">
        <v>7816</v>
      </c>
      <c r="H208" s="161">
        <v>47</v>
      </c>
      <c r="I208" s="162"/>
      <c r="L208" s="158"/>
      <c r="M208" s="163"/>
      <c r="T208" s="164"/>
      <c r="AT208" s="159" t="s">
        <v>368</v>
      </c>
      <c r="AU208" s="159" t="s">
        <v>90</v>
      </c>
      <c r="AV208" s="13" t="s">
        <v>90</v>
      </c>
      <c r="AW208" s="13" t="s">
        <v>36</v>
      </c>
      <c r="AX208" s="13" t="s">
        <v>77</v>
      </c>
      <c r="AY208" s="159" t="s">
        <v>358</v>
      </c>
    </row>
    <row r="209" spans="2:65" s="14" customFormat="1" ht="11.25">
      <c r="B209" s="165"/>
      <c r="D209" s="152" t="s">
        <v>368</v>
      </c>
      <c r="E209" s="166" t="s">
        <v>19</v>
      </c>
      <c r="F209" s="167" t="s">
        <v>371</v>
      </c>
      <c r="H209" s="168">
        <v>681.85</v>
      </c>
      <c r="I209" s="169"/>
      <c r="L209" s="165"/>
      <c r="M209" s="170"/>
      <c r="T209" s="171"/>
      <c r="AT209" s="166" t="s">
        <v>368</v>
      </c>
      <c r="AU209" s="166" t="s">
        <v>90</v>
      </c>
      <c r="AV209" s="14" t="s">
        <v>364</v>
      </c>
      <c r="AW209" s="14" t="s">
        <v>36</v>
      </c>
      <c r="AX209" s="14" t="s">
        <v>84</v>
      </c>
      <c r="AY209" s="166" t="s">
        <v>358</v>
      </c>
    </row>
    <row r="210" spans="2:65" s="1" customFormat="1" ht="24.2" customHeight="1">
      <c r="B210" s="33"/>
      <c r="C210" s="134" t="s">
        <v>546</v>
      </c>
      <c r="D210" s="134" t="s">
        <v>360</v>
      </c>
      <c r="E210" s="135" t="s">
        <v>7817</v>
      </c>
      <c r="F210" s="136" t="s">
        <v>7818</v>
      </c>
      <c r="G210" s="137" t="s">
        <v>195</v>
      </c>
      <c r="H210" s="138">
        <v>45</v>
      </c>
      <c r="I210" s="139"/>
      <c r="J210" s="140">
        <f>ROUND(I210*H210,2)</f>
        <v>0</v>
      </c>
      <c r="K210" s="136" t="s">
        <v>363</v>
      </c>
      <c r="L210" s="33"/>
      <c r="M210" s="141" t="s">
        <v>19</v>
      </c>
      <c r="N210" s="142" t="s">
        <v>49</v>
      </c>
      <c r="P210" s="143">
        <f>O210*H210</f>
        <v>0</v>
      </c>
      <c r="Q210" s="143">
        <v>0</v>
      </c>
      <c r="R210" s="143">
        <f>Q210*H210</f>
        <v>0</v>
      </c>
      <c r="S210" s="143">
        <v>0</v>
      </c>
      <c r="T210" s="144">
        <f>S210*H210</f>
        <v>0</v>
      </c>
      <c r="AR210" s="145" t="s">
        <v>364</v>
      </c>
      <c r="AT210" s="145" t="s">
        <v>360</v>
      </c>
      <c r="AU210" s="145" t="s">
        <v>90</v>
      </c>
      <c r="AY210" s="18" t="s">
        <v>358</v>
      </c>
      <c r="BE210" s="146">
        <f>IF(N210="základní",J210,0)</f>
        <v>0</v>
      </c>
      <c r="BF210" s="146">
        <f>IF(N210="snížená",J210,0)</f>
        <v>0</v>
      </c>
      <c r="BG210" s="146">
        <f>IF(N210="zákl. přenesená",J210,0)</f>
        <v>0</v>
      </c>
      <c r="BH210" s="146">
        <f>IF(N210="sníž. přenesená",J210,0)</f>
        <v>0</v>
      </c>
      <c r="BI210" s="146">
        <f>IF(N210="nulová",J210,0)</f>
        <v>0</v>
      </c>
      <c r="BJ210" s="18" t="s">
        <v>90</v>
      </c>
      <c r="BK210" s="146">
        <f>ROUND(I210*H210,2)</f>
        <v>0</v>
      </c>
      <c r="BL210" s="18" t="s">
        <v>364</v>
      </c>
      <c r="BM210" s="145" t="s">
        <v>751</v>
      </c>
    </row>
    <row r="211" spans="2:65" s="1" customFormat="1" ht="11.25">
      <c r="B211" s="33"/>
      <c r="D211" s="147" t="s">
        <v>366</v>
      </c>
      <c r="F211" s="148" t="s">
        <v>7819</v>
      </c>
      <c r="I211" s="149"/>
      <c r="L211" s="33"/>
      <c r="M211" s="150"/>
      <c r="T211" s="54"/>
      <c r="AT211" s="18" t="s">
        <v>366</v>
      </c>
      <c r="AU211" s="18" t="s">
        <v>90</v>
      </c>
    </row>
    <row r="212" spans="2:65" s="1" customFormat="1" ht="21.75" customHeight="1">
      <c r="B212" s="33"/>
      <c r="C212" s="134" t="s">
        <v>552</v>
      </c>
      <c r="D212" s="134" t="s">
        <v>360</v>
      </c>
      <c r="E212" s="135" t="s">
        <v>7820</v>
      </c>
      <c r="F212" s="136" t="s">
        <v>7821</v>
      </c>
      <c r="G212" s="137" t="s">
        <v>195</v>
      </c>
      <c r="H212" s="138">
        <v>45</v>
      </c>
      <c r="I212" s="139"/>
      <c r="J212" s="140">
        <f>ROUND(I212*H212,2)</f>
        <v>0</v>
      </c>
      <c r="K212" s="136" t="s">
        <v>363</v>
      </c>
      <c r="L212" s="33"/>
      <c r="M212" s="141" t="s">
        <v>19</v>
      </c>
      <c r="N212" s="142" t="s">
        <v>49</v>
      </c>
      <c r="P212" s="143">
        <f>O212*H212</f>
        <v>0</v>
      </c>
      <c r="Q212" s="143">
        <v>0</v>
      </c>
      <c r="R212" s="143">
        <f>Q212*H212</f>
        <v>0</v>
      </c>
      <c r="S212" s="143">
        <v>0</v>
      </c>
      <c r="T212" s="144">
        <f>S212*H212</f>
        <v>0</v>
      </c>
      <c r="AR212" s="145" t="s">
        <v>364</v>
      </c>
      <c r="AT212" s="145" t="s">
        <v>360</v>
      </c>
      <c r="AU212" s="145" t="s">
        <v>90</v>
      </c>
      <c r="AY212" s="18" t="s">
        <v>358</v>
      </c>
      <c r="BE212" s="146">
        <f>IF(N212="základní",J212,0)</f>
        <v>0</v>
      </c>
      <c r="BF212" s="146">
        <f>IF(N212="snížená",J212,0)</f>
        <v>0</v>
      </c>
      <c r="BG212" s="146">
        <f>IF(N212="zákl. přenesená",J212,0)</f>
        <v>0</v>
      </c>
      <c r="BH212" s="146">
        <f>IF(N212="sníž. přenesená",J212,0)</f>
        <v>0</v>
      </c>
      <c r="BI212" s="146">
        <f>IF(N212="nulová",J212,0)</f>
        <v>0</v>
      </c>
      <c r="BJ212" s="18" t="s">
        <v>90</v>
      </c>
      <c r="BK212" s="146">
        <f>ROUND(I212*H212,2)</f>
        <v>0</v>
      </c>
      <c r="BL212" s="18" t="s">
        <v>364</v>
      </c>
      <c r="BM212" s="145" t="s">
        <v>765</v>
      </c>
    </row>
    <row r="213" spans="2:65" s="1" customFormat="1" ht="11.25">
      <c r="B213" s="33"/>
      <c r="D213" s="147" t="s">
        <v>366</v>
      </c>
      <c r="F213" s="148" t="s">
        <v>7822</v>
      </c>
      <c r="I213" s="149"/>
      <c r="L213" s="33"/>
      <c r="M213" s="150"/>
      <c r="T213" s="54"/>
      <c r="AT213" s="18" t="s">
        <v>366</v>
      </c>
      <c r="AU213" s="18" t="s">
        <v>90</v>
      </c>
    </row>
    <row r="214" spans="2:65" s="1" customFormat="1" ht="21.75" customHeight="1">
      <c r="B214" s="33"/>
      <c r="C214" s="134" t="s">
        <v>558</v>
      </c>
      <c r="D214" s="134" t="s">
        <v>360</v>
      </c>
      <c r="E214" s="135" t="s">
        <v>7823</v>
      </c>
      <c r="F214" s="136" t="s">
        <v>7824</v>
      </c>
      <c r="G214" s="137" t="s">
        <v>195</v>
      </c>
      <c r="H214" s="138">
        <v>45</v>
      </c>
      <c r="I214" s="139"/>
      <c r="J214" s="140">
        <f>ROUND(I214*H214,2)</f>
        <v>0</v>
      </c>
      <c r="K214" s="136" t="s">
        <v>363</v>
      </c>
      <c r="L214" s="33"/>
      <c r="M214" s="141" t="s">
        <v>19</v>
      </c>
      <c r="N214" s="142" t="s">
        <v>49</v>
      </c>
      <c r="P214" s="143">
        <f>O214*H214</f>
        <v>0</v>
      </c>
      <c r="Q214" s="143">
        <v>0</v>
      </c>
      <c r="R214" s="143">
        <f>Q214*H214</f>
        <v>0</v>
      </c>
      <c r="S214" s="143">
        <v>0</v>
      </c>
      <c r="T214" s="144">
        <f>S214*H214</f>
        <v>0</v>
      </c>
      <c r="AR214" s="145" t="s">
        <v>364</v>
      </c>
      <c r="AT214" s="145" t="s">
        <v>360</v>
      </c>
      <c r="AU214" s="145" t="s">
        <v>90</v>
      </c>
      <c r="AY214" s="18" t="s">
        <v>358</v>
      </c>
      <c r="BE214" s="146">
        <f>IF(N214="základní",J214,0)</f>
        <v>0</v>
      </c>
      <c r="BF214" s="146">
        <f>IF(N214="snížená",J214,0)</f>
        <v>0</v>
      </c>
      <c r="BG214" s="146">
        <f>IF(N214="zákl. přenesená",J214,0)</f>
        <v>0</v>
      </c>
      <c r="BH214" s="146">
        <f>IF(N214="sníž. přenesená",J214,0)</f>
        <v>0</v>
      </c>
      <c r="BI214" s="146">
        <f>IF(N214="nulová",J214,0)</f>
        <v>0</v>
      </c>
      <c r="BJ214" s="18" t="s">
        <v>90</v>
      </c>
      <c r="BK214" s="146">
        <f>ROUND(I214*H214,2)</f>
        <v>0</v>
      </c>
      <c r="BL214" s="18" t="s">
        <v>364</v>
      </c>
      <c r="BM214" s="145" t="s">
        <v>779</v>
      </c>
    </row>
    <row r="215" spans="2:65" s="1" customFormat="1" ht="11.25">
      <c r="B215" s="33"/>
      <c r="D215" s="147" t="s">
        <v>366</v>
      </c>
      <c r="F215" s="148" t="s">
        <v>7825</v>
      </c>
      <c r="I215" s="149"/>
      <c r="L215" s="33"/>
      <c r="M215" s="150"/>
      <c r="T215" s="54"/>
      <c r="AT215" s="18" t="s">
        <v>366</v>
      </c>
      <c r="AU215" s="18" t="s">
        <v>90</v>
      </c>
    </row>
    <row r="216" spans="2:65" s="1" customFormat="1" ht="49.15" customHeight="1">
      <c r="B216" s="33"/>
      <c r="C216" s="134" t="s">
        <v>564</v>
      </c>
      <c r="D216" s="134" t="s">
        <v>360</v>
      </c>
      <c r="E216" s="135" t="s">
        <v>7826</v>
      </c>
      <c r="F216" s="136" t="s">
        <v>7827</v>
      </c>
      <c r="G216" s="137" t="s">
        <v>195</v>
      </c>
      <c r="H216" s="138">
        <v>45</v>
      </c>
      <c r="I216" s="139"/>
      <c r="J216" s="140">
        <f>ROUND(I216*H216,2)</f>
        <v>0</v>
      </c>
      <c r="K216" s="136" t="s">
        <v>363</v>
      </c>
      <c r="L216" s="33"/>
      <c r="M216" s="141" t="s">
        <v>19</v>
      </c>
      <c r="N216" s="142" t="s">
        <v>49</v>
      </c>
      <c r="P216" s="143">
        <f>O216*H216</f>
        <v>0</v>
      </c>
      <c r="Q216" s="143">
        <v>3.3000000000000002E-6</v>
      </c>
      <c r="R216" s="143">
        <f>Q216*H216</f>
        <v>1.485E-4</v>
      </c>
      <c r="S216" s="143">
        <v>0</v>
      </c>
      <c r="T216" s="144">
        <f>S216*H216</f>
        <v>0</v>
      </c>
      <c r="AR216" s="145" t="s">
        <v>364</v>
      </c>
      <c r="AT216" s="145" t="s">
        <v>360</v>
      </c>
      <c r="AU216" s="145" t="s">
        <v>90</v>
      </c>
      <c r="AY216" s="18" t="s">
        <v>358</v>
      </c>
      <c r="BE216" s="146">
        <f>IF(N216="základní",J216,0)</f>
        <v>0</v>
      </c>
      <c r="BF216" s="146">
        <f>IF(N216="snížená",J216,0)</f>
        <v>0</v>
      </c>
      <c r="BG216" s="146">
        <f>IF(N216="zákl. přenesená",J216,0)</f>
        <v>0</v>
      </c>
      <c r="BH216" s="146">
        <f>IF(N216="sníž. přenesená",J216,0)</f>
        <v>0</v>
      </c>
      <c r="BI216" s="146">
        <f>IF(N216="nulová",J216,0)</f>
        <v>0</v>
      </c>
      <c r="BJ216" s="18" t="s">
        <v>90</v>
      </c>
      <c r="BK216" s="146">
        <f>ROUND(I216*H216,2)</f>
        <v>0</v>
      </c>
      <c r="BL216" s="18" t="s">
        <v>364</v>
      </c>
      <c r="BM216" s="145" t="s">
        <v>789</v>
      </c>
    </row>
    <row r="217" spans="2:65" s="1" customFormat="1" ht="11.25">
      <c r="B217" s="33"/>
      <c r="D217" s="147" t="s">
        <v>366</v>
      </c>
      <c r="F217" s="148" t="s">
        <v>7828</v>
      </c>
      <c r="I217" s="149"/>
      <c r="L217" s="33"/>
      <c r="M217" s="150"/>
      <c r="T217" s="54"/>
      <c r="AT217" s="18" t="s">
        <v>366</v>
      </c>
      <c r="AU217" s="18" t="s">
        <v>90</v>
      </c>
    </row>
    <row r="218" spans="2:65" s="1" customFormat="1" ht="21.75" customHeight="1">
      <c r="B218" s="33"/>
      <c r="C218" s="134" t="s">
        <v>571</v>
      </c>
      <c r="D218" s="134" t="s">
        <v>360</v>
      </c>
      <c r="E218" s="135" t="s">
        <v>7829</v>
      </c>
      <c r="F218" s="136" t="s">
        <v>7830</v>
      </c>
      <c r="G218" s="137" t="s">
        <v>209</v>
      </c>
      <c r="H218" s="138">
        <v>12.48</v>
      </c>
      <c r="I218" s="139"/>
      <c r="J218" s="140">
        <f>ROUND(I218*H218,2)</f>
        <v>0</v>
      </c>
      <c r="K218" s="136" t="s">
        <v>363</v>
      </c>
      <c r="L218" s="33"/>
      <c r="M218" s="141" t="s">
        <v>19</v>
      </c>
      <c r="N218" s="142" t="s">
        <v>49</v>
      </c>
      <c r="P218" s="143">
        <f>O218*H218</f>
        <v>0</v>
      </c>
      <c r="Q218" s="143">
        <v>0</v>
      </c>
      <c r="R218" s="143">
        <f>Q218*H218</f>
        <v>0</v>
      </c>
      <c r="S218" s="143">
        <v>0</v>
      </c>
      <c r="T218" s="144">
        <f>S218*H218</f>
        <v>0</v>
      </c>
      <c r="AR218" s="145" t="s">
        <v>364</v>
      </c>
      <c r="AT218" s="145" t="s">
        <v>360</v>
      </c>
      <c r="AU218" s="145" t="s">
        <v>90</v>
      </c>
      <c r="AY218" s="18" t="s">
        <v>358</v>
      </c>
      <c r="BE218" s="146">
        <f>IF(N218="základní",J218,0)</f>
        <v>0</v>
      </c>
      <c r="BF218" s="146">
        <f>IF(N218="snížená",J218,0)</f>
        <v>0</v>
      </c>
      <c r="BG218" s="146">
        <f>IF(N218="zákl. přenesená",J218,0)</f>
        <v>0</v>
      </c>
      <c r="BH218" s="146">
        <f>IF(N218="sníž. přenesená",J218,0)</f>
        <v>0</v>
      </c>
      <c r="BI218" s="146">
        <f>IF(N218="nulová",J218,0)</f>
        <v>0</v>
      </c>
      <c r="BJ218" s="18" t="s">
        <v>90</v>
      </c>
      <c r="BK218" s="146">
        <f>ROUND(I218*H218,2)</f>
        <v>0</v>
      </c>
      <c r="BL218" s="18" t="s">
        <v>364</v>
      </c>
      <c r="BM218" s="145" t="s">
        <v>798</v>
      </c>
    </row>
    <row r="219" spans="2:65" s="1" customFormat="1" ht="11.25">
      <c r="B219" s="33"/>
      <c r="D219" s="147" t="s">
        <v>366</v>
      </c>
      <c r="F219" s="148" t="s">
        <v>7831</v>
      </c>
      <c r="I219" s="149"/>
      <c r="L219" s="33"/>
      <c r="M219" s="150"/>
      <c r="T219" s="54"/>
      <c r="AT219" s="18" t="s">
        <v>366</v>
      </c>
      <c r="AU219" s="18" t="s">
        <v>90</v>
      </c>
    </row>
    <row r="220" spans="2:65" s="1" customFormat="1" ht="21.75" customHeight="1">
      <c r="B220" s="33"/>
      <c r="C220" s="134" t="s">
        <v>577</v>
      </c>
      <c r="D220" s="134" t="s">
        <v>360</v>
      </c>
      <c r="E220" s="135" t="s">
        <v>7832</v>
      </c>
      <c r="F220" s="136" t="s">
        <v>7833</v>
      </c>
      <c r="G220" s="137" t="s">
        <v>209</v>
      </c>
      <c r="H220" s="138">
        <v>12.48</v>
      </c>
      <c r="I220" s="139"/>
      <c r="J220" s="140">
        <f>ROUND(I220*H220,2)</f>
        <v>0</v>
      </c>
      <c r="K220" s="136" t="s">
        <v>363</v>
      </c>
      <c r="L220" s="33"/>
      <c r="M220" s="141" t="s">
        <v>19</v>
      </c>
      <c r="N220" s="142" t="s">
        <v>49</v>
      </c>
      <c r="P220" s="143">
        <f>O220*H220</f>
        <v>0</v>
      </c>
      <c r="Q220" s="143">
        <v>0</v>
      </c>
      <c r="R220" s="143">
        <f>Q220*H220</f>
        <v>0</v>
      </c>
      <c r="S220" s="143">
        <v>0</v>
      </c>
      <c r="T220" s="144">
        <f>S220*H220</f>
        <v>0</v>
      </c>
      <c r="AR220" s="145" t="s">
        <v>364</v>
      </c>
      <c r="AT220" s="145" t="s">
        <v>360</v>
      </c>
      <c r="AU220" s="145" t="s">
        <v>90</v>
      </c>
      <c r="AY220" s="18" t="s">
        <v>358</v>
      </c>
      <c r="BE220" s="146">
        <f>IF(N220="základní",J220,0)</f>
        <v>0</v>
      </c>
      <c r="BF220" s="146">
        <f>IF(N220="snížená",J220,0)</f>
        <v>0</v>
      </c>
      <c r="BG220" s="146">
        <f>IF(N220="zákl. přenesená",J220,0)</f>
        <v>0</v>
      </c>
      <c r="BH220" s="146">
        <f>IF(N220="sníž. přenesená",J220,0)</f>
        <v>0</v>
      </c>
      <c r="BI220" s="146">
        <f>IF(N220="nulová",J220,0)</f>
        <v>0</v>
      </c>
      <c r="BJ220" s="18" t="s">
        <v>90</v>
      </c>
      <c r="BK220" s="146">
        <f>ROUND(I220*H220,2)</f>
        <v>0</v>
      </c>
      <c r="BL220" s="18" t="s">
        <v>364</v>
      </c>
      <c r="BM220" s="145" t="s">
        <v>810</v>
      </c>
    </row>
    <row r="221" spans="2:65" s="1" customFormat="1" ht="11.25">
      <c r="B221" s="33"/>
      <c r="D221" s="147" t="s">
        <v>366</v>
      </c>
      <c r="F221" s="148" t="s">
        <v>7834</v>
      </c>
      <c r="I221" s="149"/>
      <c r="L221" s="33"/>
      <c r="M221" s="150"/>
      <c r="T221" s="54"/>
      <c r="AT221" s="18" t="s">
        <v>366</v>
      </c>
      <c r="AU221" s="18" t="s">
        <v>90</v>
      </c>
    </row>
    <row r="222" spans="2:65" s="1" customFormat="1" ht="24.2" customHeight="1">
      <c r="B222" s="33"/>
      <c r="C222" s="134" t="s">
        <v>583</v>
      </c>
      <c r="D222" s="134" t="s">
        <v>360</v>
      </c>
      <c r="E222" s="135" t="s">
        <v>7835</v>
      </c>
      <c r="F222" s="136" t="s">
        <v>7836</v>
      </c>
      <c r="G222" s="137" t="s">
        <v>209</v>
      </c>
      <c r="H222" s="138">
        <v>49.92</v>
      </c>
      <c r="I222" s="139"/>
      <c r="J222" s="140">
        <f>ROUND(I222*H222,2)</f>
        <v>0</v>
      </c>
      <c r="K222" s="136" t="s">
        <v>363</v>
      </c>
      <c r="L222" s="33"/>
      <c r="M222" s="141" t="s">
        <v>19</v>
      </c>
      <c r="N222" s="142" t="s">
        <v>49</v>
      </c>
      <c r="P222" s="143">
        <f>O222*H222</f>
        <v>0</v>
      </c>
      <c r="Q222" s="143">
        <v>0</v>
      </c>
      <c r="R222" s="143">
        <f>Q222*H222</f>
        <v>0</v>
      </c>
      <c r="S222" s="143">
        <v>0</v>
      </c>
      <c r="T222" s="144">
        <f>S222*H222</f>
        <v>0</v>
      </c>
      <c r="AR222" s="145" t="s">
        <v>364</v>
      </c>
      <c r="AT222" s="145" t="s">
        <v>360</v>
      </c>
      <c r="AU222" s="145" t="s">
        <v>90</v>
      </c>
      <c r="AY222" s="18" t="s">
        <v>358</v>
      </c>
      <c r="BE222" s="146">
        <f>IF(N222="základní",J222,0)</f>
        <v>0</v>
      </c>
      <c r="BF222" s="146">
        <f>IF(N222="snížená",J222,0)</f>
        <v>0</v>
      </c>
      <c r="BG222" s="146">
        <f>IF(N222="zákl. přenesená",J222,0)</f>
        <v>0</v>
      </c>
      <c r="BH222" s="146">
        <f>IF(N222="sníž. přenesená",J222,0)</f>
        <v>0</v>
      </c>
      <c r="BI222" s="146">
        <f>IF(N222="nulová",J222,0)</f>
        <v>0</v>
      </c>
      <c r="BJ222" s="18" t="s">
        <v>90</v>
      </c>
      <c r="BK222" s="146">
        <f>ROUND(I222*H222,2)</f>
        <v>0</v>
      </c>
      <c r="BL222" s="18" t="s">
        <v>364</v>
      </c>
      <c r="BM222" s="145" t="s">
        <v>821</v>
      </c>
    </row>
    <row r="223" spans="2:65" s="1" customFormat="1" ht="11.25">
      <c r="B223" s="33"/>
      <c r="D223" s="147" t="s">
        <v>366</v>
      </c>
      <c r="F223" s="148" t="s">
        <v>7837</v>
      </c>
      <c r="I223" s="149"/>
      <c r="L223" s="33"/>
      <c r="M223" s="150"/>
      <c r="T223" s="54"/>
      <c r="AT223" s="18" t="s">
        <v>366</v>
      </c>
      <c r="AU223" s="18" t="s">
        <v>90</v>
      </c>
    </row>
    <row r="224" spans="2:65" s="12" customFormat="1" ht="11.25">
      <c r="B224" s="151"/>
      <c r="D224" s="152" t="s">
        <v>368</v>
      </c>
      <c r="E224" s="153" t="s">
        <v>19</v>
      </c>
      <c r="F224" s="154" t="s">
        <v>7838</v>
      </c>
      <c r="H224" s="153" t="s">
        <v>19</v>
      </c>
      <c r="I224" s="155"/>
      <c r="L224" s="151"/>
      <c r="M224" s="156"/>
      <c r="T224" s="157"/>
      <c r="AT224" s="153" t="s">
        <v>368</v>
      </c>
      <c r="AU224" s="153" t="s">
        <v>90</v>
      </c>
      <c r="AV224" s="12" t="s">
        <v>84</v>
      </c>
      <c r="AW224" s="12" t="s">
        <v>36</v>
      </c>
      <c r="AX224" s="12" t="s">
        <v>77</v>
      </c>
      <c r="AY224" s="153" t="s">
        <v>358</v>
      </c>
    </row>
    <row r="225" spans="2:65" s="13" customFormat="1" ht="11.25">
      <c r="B225" s="158"/>
      <c r="D225" s="152" t="s">
        <v>368</v>
      </c>
      <c r="E225" s="159" t="s">
        <v>19</v>
      </c>
      <c r="F225" s="160" t="s">
        <v>7839</v>
      </c>
      <c r="H225" s="161">
        <v>49.92</v>
      </c>
      <c r="I225" s="162"/>
      <c r="L225" s="158"/>
      <c r="M225" s="163"/>
      <c r="T225" s="164"/>
      <c r="AT225" s="159" t="s">
        <v>368</v>
      </c>
      <c r="AU225" s="159" t="s">
        <v>90</v>
      </c>
      <c r="AV225" s="13" t="s">
        <v>90</v>
      </c>
      <c r="AW225" s="13" t="s">
        <v>36</v>
      </c>
      <c r="AX225" s="13" t="s">
        <v>77</v>
      </c>
      <c r="AY225" s="159" t="s">
        <v>358</v>
      </c>
    </row>
    <row r="226" spans="2:65" s="14" customFormat="1" ht="11.25">
      <c r="B226" s="165"/>
      <c r="D226" s="152" t="s">
        <v>368</v>
      </c>
      <c r="E226" s="166" t="s">
        <v>19</v>
      </c>
      <c r="F226" s="167" t="s">
        <v>371</v>
      </c>
      <c r="H226" s="168">
        <v>49.92</v>
      </c>
      <c r="I226" s="169"/>
      <c r="L226" s="165"/>
      <c r="M226" s="170"/>
      <c r="T226" s="171"/>
      <c r="AT226" s="166" t="s">
        <v>368</v>
      </c>
      <c r="AU226" s="166" t="s">
        <v>90</v>
      </c>
      <c r="AV226" s="14" t="s">
        <v>364</v>
      </c>
      <c r="AW226" s="14" t="s">
        <v>36</v>
      </c>
      <c r="AX226" s="14" t="s">
        <v>84</v>
      </c>
      <c r="AY226" s="166" t="s">
        <v>358</v>
      </c>
    </row>
    <row r="227" spans="2:65" s="11" customFormat="1" ht="22.9" customHeight="1">
      <c r="B227" s="122"/>
      <c r="D227" s="123" t="s">
        <v>76</v>
      </c>
      <c r="E227" s="132" t="s">
        <v>90</v>
      </c>
      <c r="F227" s="132" t="s">
        <v>453</v>
      </c>
      <c r="I227" s="125"/>
      <c r="J227" s="133">
        <f>BK227</f>
        <v>0</v>
      </c>
      <c r="L227" s="122"/>
      <c r="M227" s="127"/>
      <c r="P227" s="128">
        <f>SUM(P228:P240)</f>
        <v>0</v>
      </c>
      <c r="R227" s="128">
        <f>SUM(R228:R240)</f>
        <v>19.372892400000001</v>
      </c>
      <c r="T227" s="129">
        <f>SUM(T228:T240)</f>
        <v>0</v>
      </c>
      <c r="AR227" s="123" t="s">
        <v>84</v>
      </c>
      <c r="AT227" s="130" t="s">
        <v>76</v>
      </c>
      <c r="AU227" s="130" t="s">
        <v>84</v>
      </c>
      <c r="AY227" s="123" t="s">
        <v>358</v>
      </c>
      <c r="BK227" s="131">
        <f>SUM(BK228:BK240)</f>
        <v>0</v>
      </c>
    </row>
    <row r="228" spans="2:65" s="1" customFormat="1" ht="55.5" customHeight="1">
      <c r="B228" s="33"/>
      <c r="C228" s="134" t="s">
        <v>591</v>
      </c>
      <c r="D228" s="134" t="s">
        <v>360</v>
      </c>
      <c r="E228" s="135" t="s">
        <v>7840</v>
      </c>
      <c r="F228" s="136" t="s">
        <v>7841</v>
      </c>
      <c r="G228" s="137" t="s">
        <v>195</v>
      </c>
      <c r="H228" s="138">
        <v>188</v>
      </c>
      <c r="I228" s="139"/>
      <c r="J228" s="140">
        <f>ROUND(I228*H228,2)</f>
        <v>0</v>
      </c>
      <c r="K228" s="136" t="s">
        <v>363</v>
      </c>
      <c r="L228" s="33"/>
      <c r="M228" s="141" t="s">
        <v>19</v>
      </c>
      <c r="N228" s="142" t="s">
        <v>49</v>
      </c>
      <c r="P228" s="143">
        <f>O228*H228</f>
        <v>0</v>
      </c>
      <c r="Q228" s="143">
        <v>3.0945000000000001E-4</v>
      </c>
      <c r="R228" s="143">
        <f>Q228*H228</f>
        <v>5.8176600000000002E-2</v>
      </c>
      <c r="S228" s="143">
        <v>0</v>
      </c>
      <c r="T228" s="144">
        <f>S228*H228</f>
        <v>0</v>
      </c>
      <c r="AR228" s="145" t="s">
        <v>364</v>
      </c>
      <c r="AT228" s="145" t="s">
        <v>360</v>
      </c>
      <c r="AU228" s="145" t="s">
        <v>90</v>
      </c>
      <c r="AY228" s="18" t="s">
        <v>358</v>
      </c>
      <c r="BE228" s="146">
        <f>IF(N228="základní",J228,0)</f>
        <v>0</v>
      </c>
      <c r="BF228" s="146">
        <f>IF(N228="snížená",J228,0)</f>
        <v>0</v>
      </c>
      <c r="BG228" s="146">
        <f>IF(N228="zákl. přenesená",J228,0)</f>
        <v>0</v>
      </c>
      <c r="BH228" s="146">
        <f>IF(N228="sníž. přenesená",J228,0)</f>
        <v>0</v>
      </c>
      <c r="BI228" s="146">
        <f>IF(N228="nulová",J228,0)</f>
        <v>0</v>
      </c>
      <c r="BJ228" s="18" t="s">
        <v>90</v>
      </c>
      <c r="BK228" s="146">
        <f>ROUND(I228*H228,2)</f>
        <v>0</v>
      </c>
      <c r="BL228" s="18" t="s">
        <v>364</v>
      </c>
      <c r="BM228" s="145" t="s">
        <v>831</v>
      </c>
    </row>
    <row r="229" spans="2:65" s="1" customFormat="1" ht="11.25">
      <c r="B229" s="33"/>
      <c r="D229" s="147" t="s">
        <v>366</v>
      </c>
      <c r="F229" s="148" t="s">
        <v>7842</v>
      </c>
      <c r="I229" s="149"/>
      <c r="L229" s="33"/>
      <c r="M229" s="150"/>
      <c r="T229" s="54"/>
      <c r="AT229" s="18" t="s">
        <v>366</v>
      </c>
      <c r="AU229" s="18" t="s">
        <v>90</v>
      </c>
    </row>
    <row r="230" spans="2:65" s="12" customFormat="1" ht="11.25">
      <c r="B230" s="151"/>
      <c r="D230" s="152" t="s">
        <v>368</v>
      </c>
      <c r="E230" s="153" t="s">
        <v>19</v>
      </c>
      <c r="F230" s="154" t="s">
        <v>7843</v>
      </c>
      <c r="H230" s="153" t="s">
        <v>19</v>
      </c>
      <c r="I230" s="155"/>
      <c r="L230" s="151"/>
      <c r="M230" s="156"/>
      <c r="T230" s="157"/>
      <c r="AT230" s="153" t="s">
        <v>368</v>
      </c>
      <c r="AU230" s="153" t="s">
        <v>90</v>
      </c>
      <c r="AV230" s="12" t="s">
        <v>84</v>
      </c>
      <c r="AW230" s="12" t="s">
        <v>36</v>
      </c>
      <c r="AX230" s="12" t="s">
        <v>77</v>
      </c>
      <c r="AY230" s="153" t="s">
        <v>358</v>
      </c>
    </row>
    <row r="231" spans="2:65" s="13" customFormat="1" ht="11.25">
      <c r="B231" s="158"/>
      <c r="D231" s="152" t="s">
        <v>368</v>
      </c>
      <c r="E231" s="159" t="s">
        <v>19</v>
      </c>
      <c r="F231" s="160" t="s">
        <v>7844</v>
      </c>
      <c r="H231" s="161">
        <v>188</v>
      </c>
      <c r="I231" s="162"/>
      <c r="L231" s="158"/>
      <c r="M231" s="163"/>
      <c r="T231" s="164"/>
      <c r="AT231" s="159" t="s">
        <v>368</v>
      </c>
      <c r="AU231" s="159" t="s">
        <v>90</v>
      </c>
      <c r="AV231" s="13" t="s">
        <v>90</v>
      </c>
      <c r="AW231" s="13" t="s">
        <v>36</v>
      </c>
      <c r="AX231" s="13" t="s">
        <v>77</v>
      </c>
      <c r="AY231" s="159" t="s">
        <v>358</v>
      </c>
    </row>
    <row r="232" spans="2:65" s="14" customFormat="1" ht="11.25">
      <c r="B232" s="165"/>
      <c r="D232" s="152" t="s">
        <v>368</v>
      </c>
      <c r="E232" s="166" t="s">
        <v>19</v>
      </c>
      <c r="F232" s="167" t="s">
        <v>371</v>
      </c>
      <c r="H232" s="168">
        <v>188</v>
      </c>
      <c r="I232" s="169"/>
      <c r="L232" s="165"/>
      <c r="M232" s="170"/>
      <c r="T232" s="171"/>
      <c r="AT232" s="166" t="s">
        <v>368</v>
      </c>
      <c r="AU232" s="166" t="s">
        <v>90</v>
      </c>
      <c r="AV232" s="14" t="s">
        <v>364</v>
      </c>
      <c r="AW232" s="14" t="s">
        <v>36</v>
      </c>
      <c r="AX232" s="14" t="s">
        <v>84</v>
      </c>
      <c r="AY232" s="166" t="s">
        <v>358</v>
      </c>
    </row>
    <row r="233" spans="2:65" s="1" customFormat="1" ht="24.2" customHeight="1">
      <c r="B233" s="33"/>
      <c r="C233" s="179" t="s">
        <v>598</v>
      </c>
      <c r="D233" s="179" t="s">
        <v>440</v>
      </c>
      <c r="E233" s="180" t="s">
        <v>1663</v>
      </c>
      <c r="F233" s="181" t="s">
        <v>1664</v>
      </c>
      <c r="G233" s="182" t="s">
        <v>195</v>
      </c>
      <c r="H233" s="183">
        <v>222.68600000000001</v>
      </c>
      <c r="I233" s="184"/>
      <c r="J233" s="185">
        <f>ROUND(I233*H233,2)</f>
        <v>0</v>
      </c>
      <c r="K233" s="181" t="s">
        <v>363</v>
      </c>
      <c r="L233" s="186"/>
      <c r="M233" s="187" t="s">
        <v>19</v>
      </c>
      <c r="N233" s="188" t="s">
        <v>49</v>
      </c>
      <c r="P233" s="143">
        <f>O233*H233</f>
        <v>0</v>
      </c>
      <c r="Q233" s="143">
        <v>2.9999999999999997E-4</v>
      </c>
      <c r="R233" s="143">
        <f>Q233*H233</f>
        <v>6.6805799999999999E-2</v>
      </c>
      <c r="S233" s="143">
        <v>0</v>
      </c>
      <c r="T233" s="144">
        <f>S233*H233</f>
        <v>0</v>
      </c>
      <c r="AR233" s="145" t="s">
        <v>406</v>
      </c>
      <c r="AT233" s="145" t="s">
        <v>440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364</v>
      </c>
      <c r="BM233" s="145" t="s">
        <v>862</v>
      </c>
    </row>
    <row r="234" spans="2:65" s="13" customFormat="1" ht="11.25">
      <c r="B234" s="158"/>
      <c r="D234" s="152" t="s">
        <v>368</v>
      </c>
      <c r="E234" s="159" t="s">
        <v>19</v>
      </c>
      <c r="F234" s="160" t="s">
        <v>7845</v>
      </c>
      <c r="H234" s="161">
        <v>222.68600000000001</v>
      </c>
      <c r="I234" s="162"/>
      <c r="L234" s="158"/>
      <c r="M234" s="163"/>
      <c r="T234" s="164"/>
      <c r="AT234" s="159" t="s">
        <v>368</v>
      </c>
      <c r="AU234" s="159" t="s">
        <v>90</v>
      </c>
      <c r="AV234" s="13" t="s">
        <v>90</v>
      </c>
      <c r="AW234" s="13" t="s">
        <v>36</v>
      </c>
      <c r="AX234" s="13" t="s">
        <v>77</v>
      </c>
      <c r="AY234" s="159" t="s">
        <v>358</v>
      </c>
    </row>
    <row r="235" spans="2:65" s="14" customFormat="1" ht="11.25">
      <c r="B235" s="165"/>
      <c r="D235" s="152" t="s">
        <v>368</v>
      </c>
      <c r="E235" s="166" t="s">
        <v>19</v>
      </c>
      <c r="F235" s="167" t="s">
        <v>371</v>
      </c>
      <c r="H235" s="168">
        <v>222.68600000000001</v>
      </c>
      <c r="I235" s="169"/>
      <c r="L235" s="165"/>
      <c r="M235" s="170"/>
      <c r="T235" s="171"/>
      <c r="AT235" s="166" t="s">
        <v>368</v>
      </c>
      <c r="AU235" s="166" t="s">
        <v>90</v>
      </c>
      <c r="AV235" s="14" t="s">
        <v>364</v>
      </c>
      <c r="AW235" s="14" t="s">
        <v>36</v>
      </c>
      <c r="AX235" s="14" t="s">
        <v>84</v>
      </c>
      <c r="AY235" s="166" t="s">
        <v>358</v>
      </c>
    </row>
    <row r="236" spans="2:65" s="1" customFormat="1" ht="55.5" customHeight="1">
      <c r="B236" s="33"/>
      <c r="C236" s="134" t="s">
        <v>605</v>
      </c>
      <c r="D236" s="134" t="s">
        <v>360</v>
      </c>
      <c r="E236" s="135" t="s">
        <v>7846</v>
      </c>
      <c r="F236" s="136" t="s">
        <v>7847</v>
      </c>
      <c r="G236" s="137" t="s">
        <v>235</v>
      </c>
      <c r="H236" s="138">
        <v>94</v>
      </c>
      <c r="I236" s="139"/>
      <c r="J236" s="140">
        <f>ROUND(I236*H236,2)</f>
        <v>0</v>
      </c>
      <c r="K236" s="136" t="s">
        <v>363</v>
      </c>
      <c r="L236" s="33"/>
      <c r="M236" s="141" t="s">
        <v>19</v>
      </c>
      <c r="N236" s="142" t="s">
        <v>49</v>
      </c>
      <c r="P236" s="143">
        <f>O236*H236</f>
        <v>0</v>
      </c>
      <c r="Q236" s="143">
        <v>0.204765</v>
      </c>
      <c r="R236" s="143">
        <f>Q236*H236</f>
        <v>19.247910000000001</v>
      </c>
      <c r="S236" s="143">
        <v>0</v>
      </c>
      <c r="T236" s="144">
        <f>S236*H236</f>
        <v>0</v>
      </c>
      <c r="AR236" s="145" t="s">
        <v>364</v>
      </c>
      <c r="AT236" s="145" t="s">
        <v>360</v>
      </c>
      <c r="AU236" s="145" t="s">
        <v>90</v>
      </c>
      <c r="AY236" s="18" t="s">
        <v>358</v>
      </c>
      <c r="BE236" s="146">
        <f>IF(N236="základní",J236,0)</f>
        <v>0</v>
      </c>
      <c r="BF236" s="146">
        <f>IF(N236="snížená",J236,0)</f>
        <v>0</v>
      </c>
      <c r="BG236" s="146">
        <f>IF(N236="zákl. přenesená",J236,0)</f>
        <v>0</v>
      </c>
      <c r="BH236" s="146">
        <f>IF(N236="sníž. přenesená",J236,0)</f>
        <v>0</v>
      </c>
      <c r="BI236" s="146">
        <f>IF(N236="nulová",J236,0)</f>
        <v>0</v>
      </c>
      <c r="BJ236" s="18" t="s">
        <v>90</v>
      </c>
      <c r="BK236" s="146">
        <f>ROUND(I236*H236,2)</f>
        <v>0</v>
      </c>
      <c r="BL236" s="18" t="s">
        <v>364</v>
      </c>
      <c r="BM236" s="145" t="s">
        <v>891</v>
      </c>
    </row>
    <row r="237" spans="2:65" s="1" customFormat="1" ht="11.25">
      <c r="B237" s="33"/>
      <c r="D237" s="147" t="s">
        <v>366</v>
      </c>
      <c r="F237" s="148" t="s">
        <v>7848</v>
      </c>
      <c r="I237" s="149"/>
      <c r="L237" s="33"/>
      <c r="M237" s="150"/>
      <c r="T237" s="54"/>
      <c r="AT237" s="18" t="s">
        <v>366</v>
      </c>
      <c r="AU237" s="18" t="s">
        <v>90</v>
      </c>
    </row>
    <row r="238" spans="2:65" s="12" customFormat="1" ht="11.25">
      <c r="B238" s="151"/>
      <c r="D238" s="152" t="s">
        <v>368</v>
      </c>
      <c r="E238" s="153" t="s">
        <v>19</v>
      </c>
      <c r="F238" s="154" t="s">
        <v>7843</v>
      </c>
      <c r="H238" s="153" t="s">
        <v>19</v>
      </c>
      <c r="I238" s="155"/>
      <c r="L238" s="151"/>
      <c r="M238" s="156"/>
      <c r="T238" s="157"/>
      <c r="AT238" s="153" t="s">
        <v>368</v>
      </c>
      <c r="AU238" s="153" t="s">
        <v>90</v>
      </c>
      <c r="AV238" s="12" t="s">
        <v>84</v>
      </c>
      <c r="AW238" s="12" t="s">
        <v>36</v>
      </c>
      <c r="AX238" s="12" t="s">
        <v>77</v>
      </c>
      <c r="AY238" s="153" t="s">
        <v>358</v>
      </c>
    </row>
    <row r="239" spans="2:65" s="13" customFormat="1" ht="22.5">
      <c r="B239" s="158"/>
      <c r="D239" s="152" t="s">
        <v>368</v>
      </c>
      <c r="E239" s="159" t="s">
        <v>19</v>
      </c>
      <c r="F239" s="160" t="s">
        <v>7849</v>
      </c>
      <c r="H239" s="161">
        <v>94</v>
      </c>
      <c r="I239" s="162"/>
      <c r="L239" s="158"/>
      <c r="M239" s="163"/>
      <c r="T239" s="164"/>
      <c r="AT239" s="159" t="s">
        <v>368</v>
      </c>
      <c r="AU239" s="159" t="s">
        <v>90</v>
      </c>
      <c r="AV239" s="13" t="s">
        <v>90</v>
      </c>
      <c r="AW239" s="13" t="s">
        <v>36</v>
      </c>
      <c r="AX239" s="13" t="s">
        <v>77</v>
      </c>
      <c r="AY239" s="159" t="s">
        <v>358</v>
      </c>
    </row>
    <row r="240" spans="2:65" s="14" customFormat="1" ht="11.25">
      <c r="B240" s="165"/>
      <c r="D240" s="152" t="s">
        <v>368</v>
      </c>
      <c r="E240" s="166" t="s">
        <v>19</v>
      </c>
      <c r="F240" s="167" t="s">
        <v>371</v>
      </c>
      <c r="H240" s="168">
        <v>94</v>
      </c>
      <c r="I240" s="169"/>
      <c r="L240" s="165"/>
      <c r="M240" s="170"/>
      <c r="T240" s="171"/>
      <c r="AT240" s="166" t="s">
        <v>368</v>
      </c>
      <c r="AU240" s="166" t="s">
        <v>90</v>
      </c>
      <c r="AV240" s="14" t="s">
        <v>364</v>
      </c>
      <c r="AW240" s="14" t="s">
        <v>36</v>
      </c>
      <c r="AX240" s="14" t="s">
        <v>84</v>
      </c>
      <c r="AY240" s="166" t="s">
        <v>358</v>
      </c>
    </row>
    <row r="241" spans="2:65" s="11" customFormat="1" ht="22.9" customHeight="1">
      <c r="B241" s="122"/>
      <c r="D241" s="123" t="s">
        <v>76</v>
      </c>
      <c r="E241" s="132" t="s">
        <v>364</v>
      </c>
      <c r="F241" s="132" t="s">
        <v>764</v>
      </c>
      <c r="I241" s="125"/>
      <c r="J241" s="133">
        <f>BK241</f>
        <v>0</v>
      </c>
      <c r="L241" s="122"/>
      <c r="M241" s="127"/>
      <c r="P241" s="128">
        <f>SUM(P242:P249)</f>
        <v>0</v>
      </c>
      <c r="R241" s="128">
        <f>SUM(R242:R249)</f>
        <v>1.2575370000000001</v>
      </c>
      <c r="T241" s="129">
        <f>SUM(T242:T249)</f>
        <v>0</v>
      </c>
      <c r="AR241" s="123" t="s">
        <v>84</v>
      </c>
      <c r="AT241" s="130" t="s">
        <v>76</v>
      </c>
      <c r="AU241" s="130" t="s">
        <v>84</v>
      </c>
      <c r="AY241" s="123" t="s">
        <v>358</v>
      </c>
      <c r="BK241" s="131">
        <f>SUM(BK242:BK249)</f>
        <v>0</v>
      </c>
    </row>
    <row r="242" spans="2:65" s="1" customFormat="1" ht="33" customHeight="1">
      <c r="B242" s="33"/>
      <c r="C242" s="134" t="s">
        <v>612</v>
      </c>
      <c r="D242" s="134" t="s">
        <v>360</v>
      </c>
      <c r="E242" s="135" t="s">
        <v>7850</v>
      </c>
      <c r="F242" s="136" t="s">
        <v>7851</v>
      </c>
      <c r="G242" s="137" t="s">
        <v>209</v>
      </c>
      <c r="H242" s="138">
        <v>0.3</v>
      </c>
      <c r="I242" s="139"/>
      <c r="J242" s="140">
        <f>ROUND(I242*H242,2)</f>
        <v>0</v>
      </c>
      <c r="K242" s="136" t="s">
        <v>363</v>
      </c>
      <c r="L242" s="33"/>
      <c r="M242" s="141" t="s">
        <v>19</v>
      </c>
      <c r="N242" s="142" t="s">
        <v>49</v>
      </c>
      <c r="P242" s="143">
        <f>O242*H242</f>
        <v>0</v>
      </c>
      <c r="Q242" s="143">
        <v>1.8907700000000001</v>
      </c>
      <c r="R242" s="143">
        <f>Q242*H242</f>
        <v>0.56723100000000004</v>
      </c>
      <c r="S242" s="143">
        <v>0</v>
      </c>
      <c r="T242" s="144">
        <f>S242*H242</f>
        <v>0</v>
      </c>
      <c r="AR242" s="145" t="s">
        <v>364</v>
      </c>
      <c r="AT242" s="145" t="s">
        <v>360</v>
      </c>
      <c r="AU242" s="145" t="s">
        <v>90</v>
      </c>
      <c r="AY242" s="18" t="s">
        <v>358</v>
      </c>
      <c r="BE242" s="146">
        <f>IF(N242="základní",J242,0)</f>
        <v>0</v>
      </c>
      <c r="BF242" s="146">
        <f>IF(N242="snížená",J242,0)</f>
        <v>0</v>
      </c>
      <c r="BG242" s="146">
        <f>IF(N242="zákl. přenesená",J242,0)</f>
        <v>0</v>
      </c>
      <c r="BH242" s="146">
        <f>IF(N242="sníž. přenesená",J242,0)</f>
        <v>0</v>
      </c>
      <c r="BI242" s="146">
        <f>IF(N242="nulová",J242,0)</f>
        <v>0</v>
      </c>
      <c r="BJ242" s="18" t="s">
        <v>90</v>
      </c>
      <c r="BK242" s="146">
        <f>ROUND(I242*H242,2)</f>
        <v>0</v>
      </c>
      <c r="BL242" s="18" t="s">
        <v>364</v>
      </c>
      <c r="BM242" s="145" t="s">
        <v>903</v>
      </c>
    </row>
    <row r="243" spans="2:65" s="1" customFormat="1" ht="11.25">
      <c r="B243" s="33"/>
      <c r="D243" s="147" t="s">
        <v>366</v>
      </c>
      <c r="F243" s="148" t="s">
        <v>7852</v>
      </c>
      <c r="I243" s="149"/>
      <c r="L243" s="33"/>
      <c r="M243" s="150"/>
      <c r="T243" s="54"/>
      <c r="AT243" s="18" t="s">
        <v>366</v>
      </c>
      <c r="AU243" s="18" t="s">
        <v>90</v>
      </c>
    </row>
    <row r="244" spans="2:65" s="13" customFormat="1" ht="11.25">
      <c r="B244" s="158"/>
      <c r="D244" s="152" t="s">
        <v>368</v>
      </c>
      <c r="E244" s="159" t="s">
        <v>19</v>
      </c>
      <c r="F244" s="160" t="s">
        <v>7853</v>
      </c>
      <c r="H244" s="161">
        <v>0.3</v>
      </c>
      <c r="I244" s="162"/>
      <c r="L244" s="158"/>
      <c r="M244" s="163"/>
      <c r="T244" s="164"/>
      <c r="AT244" s="159" t="s">
        <v>368</v>
      </c>
      <c r="AU244" s="159" t="s">
        <v>90</v>
      </c>
      <c r="AV244" s="13" t="s">
        <v>90</v>
      </c>
      <c r="AW244" s="13" t="s">
        <v>36</v>
      </c>
      <c r="AX244" s="13" t="s">
        <v>77</v>
      </c>
      <c r="AY244" s="159" t="s">
        <v>358</v>
      </c>
    </row>
    <row r="245" spans="2:65" s="14" customFormat="1" ht="11.25">
      <c r="B245" s="165"/>
      <c r="D245" s="152" t="s">
        <v>368</v>
      </c>
      <c r="E245" s="166" t="s">
        <v>19</v>
      </c>
      <c r="F245" s="167" t="s">
        <v>371</v>
      </c>
      <c r="H245" s="168">
        <v>0.3</v>
      </c>
      <c r="I245" s="169"/>
      <c r="L245" s="165"/>
      <c r="M245" s="170"/>
      <c r="T245" s="171"/>
      <c r="AT245" s="166" t="s">
        <v>368</v>
      </c>
      <c r="AU245" s="166" t="s">
        <v>90</v>
      </c>
      <c r="AV245" s="14" t="s">
        <v>364</v>
      </c>
      <c r="AW245" s="14" t="s">
        <v>36</v>
      </c>
      <c r="AX245" s="14" t="s">
        <v>84</v>
      </c>
      <c r="AY245" s="166" t="s">
        <v>358</v>
      </c>
    </row>
    <row r="246" spans="2:65" s="1" customFormat="1" ht="49.15" customHeight="1">
      <c r="B246" s="33"/>
      <c r="C246" s="134" t="s">
        <v>621</v>
      </c>
      <c r="D246" s="134" t="s">
        <v>360</v>
      </c>
      <c r="E246" s="135" t="s">
        <v>7854</v>
      </c>
      <c r="F246" s="136" t="s">
        <v>7855</v>
      </c>
      <c r="G246" s="137" t="s">
        <v>209</v>
      </c>
      <c r="H246" s="138">
        <v>0.3</v>
      </c>
      <c r="I246" s="139"/>
      <c r="J246" s="140">
        <f>ROUND(I246*H246,2)</f>
        <v>0</v>
      </c>
      <c r="K246" s="136" t="s">
        <v>363</v>
      </c>
      <c r="L246" s="33"/>
      <c r="M246" s="141" t="s">
        <v>19</v>
      </c>
      <c r="N246" s="142" t="s">
        <v>49</v>
      </c>
      <c r="P246" s="143">
        <f>O246*H246</f>
        <v>0</v>
      </c>
      <c r="Q246" s="143">
        <v>2.3010199999999998</v>
      </c>
      <c r="R246" s="143">
        <f>Q246*H246</f>
        <v>0.69030599999999998</v>
      </c>
      <c r="S246" s="143">
        <v>0</v>
      </c>
      <c r="T246" s="144">
        <f>S246*H246</f>
        <v>0</v>
      </c>
      <c r="AR246" s="145" t="s">
        <v>364</v>
      </c>
      <c r="AT246" s="145" t="s">
        <v>360</v>
      </c>
      <c r="AU246" s="145" t="s">
        <v>90</v>
      </c>
      <c r="AY246" s="18" t="s">
        <v>358</v>
      </c>
      <c r="BE246" s="146">
        <f>IF(N246="základní",J246,0)</f>
        <v>0</v>
      </c>
      <c r="BF246" s="146">
        <f>IF(N246="snížená",J246,0)</f>
        <v>0</v>
      </c>
      <c r="BG246" s="146">
        <f>IF(N246="zákl. přenesená",J246,0)</f>
        <v>0</v>
      </c>
      <c r="BH246" s="146">
        <f>IF(N246="sníž. přenesená",J246,0)</f>
        <v>0</v>
      </c>
      <c r="BI246" s="146">
        <f>IF(N246="nulová",J246,0)</f>
        <v>0</v>
      </c>
      <c r="BJ246" s="18" t="s">
        <v>90</v>
      </c>
      <c r="BK246" s="146">
        <f>ROUND(I246*H246,2)</f>
        <v>0</v>
      </c>
      <c r="BL246" s="18" t="s">
        <v>364</v>
      </c>
      <c r="BM246" s="145" t="s">
        <v>913</v>
      </c>
    </row>
    <row r="247" spans="2:65" s="1" customFormat="1" ht="11.25">
      <c r="B247" s="33"/>
      <c r="D247" s="147" t="s">
        <v>366</v>
      </c>
      <c r="F247" s="148" t="s">
        <v>7856</v>
      </c>
      <c r="I247" s="149"/>
      <c r="L247" s="33"/>
      <c r="M247" s="150"/>
      <c r="T247" s="54"/>
      <c r="AT247" s="18" t="s">
        <v>366</v>
      </c>
      <c r="AU247" s="18" t="s">
        <v>90</v>
      </c>
    </row>
    <row r="248" spans="2:65" s="13" customFormat="1" ht="22.5">
      <c r="B248" s="158"/>
      <c r="D248" s="152" t="s">
        <v>368</v>
      </c>
      <c r="E248" s="159" t="s">
        <v>19</v>
      </c>
      <c r="F248" s="160" t="s">
        <v>7857</v>
      </c>
      <c r="H248" s="161">
        <v>0.3</v>
      </c>
      <c r="I248" s="162"/>
      <c r="L248" s="158"/>
      <c r="M248" s="163"/>
      <c r="T248" s="164"/>
      <c r="AT248" s="159" t="s">
        <v>368</v>
      </c>
      <c r="AU248" s="159" t="s">
        <v>90</v>
      </c>
      <c r="AV248" s="13" t="s">
        <v>90</v>
      </c>
      <c r="AW248" s="13" t="s">
        <v>36</v>
      </c>
      <c r="AX248" s="13" t="s">
        <v>77</v>
      </c>
      <c r="AY248" s="159" t="s">
        <v>358</v>
      </c>
    </row>
    <row r="249" spans="2:65" s="14" customFormat="1" ht="11.25">
      <c r="B249" s="165"/>
      <c r="D249" s="152" t="s">
        <v>368</v>
      </c>
      <c r="E249" s="166" t="s">
        <v>19</v>
      </c>
      <c r="F249" s="167" t="s">
        <v>371</v>
      </c>
      <c r="H249" s="168">
        <v>0.3</v>
      </c>
      <c r="I249" s="169"/>
      <c r="L249" s="165"/>
      <c r="M249" s="170"/>
      <c r="T249" s="171"/>
      <c r="AT249" s="166" t="s">
        <v>368</v>
      </c>
      <c r="AU249" s="166" t="s">
        <v>90</v>
      </c>
      <c r="AV249" s="14" t="s">
        <v>364</v>
      </c>
      <c r="AW249" s="14" t="s">
        <v>36</v>
      </c>
      <c r="AX249" s="14" t="s">
        <v>84</v>
      </c>
      <c r="AY249" s="166" t="s">
        <v>358</v>
      </c>
    </row>
    <row r="250" spans="2:65" s="11" customFormat="1" ht="22.9" customHeight="1">
      <c r="B250" s="122"/>
      <c r="D250" s="123" t="s">
        <v>76</v>
      </c>
      <c r="E250" s="132" t="s">
        <v>388</v>
      </c>
      <c r="F250" s="132" t="s">
        <v>5829</v>
      </c>
      <c r="I250" s="125"/>
      <c r="J250" s="133">
        <f>BK250</f>
        <v>0</v>
      </c>
      <c r="L250" s="122"/>
      <c r="M250" s="127"/>
      <c r="P250" s="128">
        <f>SUM(P251:P346)</f>
        <v>0</v>
      </c>
      <c r="R250" s="128">
        <f>SUM(R251:R346)</f>
        <v>725.75445050000019</v>
      </c>
      <c r="T250" s="129">
        <f>SUM(T251:T346)</f>
        <v>0</v>
      </c>
      <c r="AR250" s="123" t="s">
        <v>84</v>
      </c>
      <c r="AT250" s="130" t="s">
        <v>76</v>
      </c>
      <c r="AU250" s="130" t="s">
        <v>84</v>
      </c>
      <c r="AY250" s="123" t="s">
        <v>358</v>
      </c>
      <c r="BK250" s="131">
        <f>SUM(BK251:BK346)</f>
        <v>0</v>
      </c>
    </row>
    <row r="251" spans="2:65" s="1" customFormat="1" ht="33" customHeight="1">
      <c r="B251" s="33"/>
      <c r="C251" s="134" t="s">
        <v>627</v>
      </c>
      <c r="D251" s="134" t="s">
        <v>360</v>
      </c>
      <c r="E251" s="135" t="s">
        <v>7858</v>
      </c>
      <c r="F251" s="136" t="s">
        <v>7859</v>
      </c>
      <c r="G251" s="137" t="s">
        <v>195</v>
      </c>
      <c r="H251" s="138">
        <v>43</v>
      </c>
      <c r="I251" s="139"/>
      <c r="J251" s="140">
        <f>ROUND(I251*H251,2)</f>
        <v>0</v>
      </c>
      <c r="K251" s="136" t="s">
        <v>363</v>
      </c>
      <c r="L251" s="33"/>
      <c r="M251" s="141" t="s">
        <v>19</v>
      </c>
      <c r="N251" s="142" t="s">
        <v>49</v>
      </c>
      <c r="P251" s="143">
        <f>O251*H251</f>
        <v>0</v>
      </c>
      <c r="Q251" s="143">
        <v>0.39100000000000001</v>
      </c>
      <c r="R251" s="143">
        <f>Q251*H251</f>
        <v>16.813000000000002</v>
      </c>
      <c r="S251" s="143">
        <v>0</v>
      </c>
      <c r="T251" s="144">
        <f>S251*H251</f>
        <v>0</v>
      </c>
      <c r="AR251" s="145" t="s">
        <v>364</v>
      </c>
      <c r="AT251" s="145" t="s">
        <v>360</v>
      </c>
      <c r="AU251" s="145" t="s">
        <v>90</v>
      </c>
      <c r="AY251" s="18" t="s">
        <v>358</v>
      </c>
      <c r="BE251" s="146">
        <f>IF(N251="základní",J251,0)</f>
        <v>0</v>
      </c>
      <c r="BF251" s="146">
        <f>IF(N251="snížená",J251,0)</f>
        <v>0</v>
      </c>
      <c r="BG251" s="146">
        <f>IF(N251="zákl. přenesená",J251,0)</f>
        <v>0</v>
      </c>
      <c r="BH251" s="146">
        <f>IF(N251="sníž. přenesená",J251,0)</f>
        <v>0</v>
      </c>
      <c r="BI251" s="146">
        <f>IF(N251="nulová",J251,0)</f>
        <v>0</v>
      </c>
      <c r="BJ251" s="18" t="s">
        <v>90</v>
      </c>
      <c r="BK251" s="146">
        <f>ROUND(I251*H251,2)</f>
        <v>0</v>
      </c>
      <c r="BL251" s="18" t="s">
        <v>364</v>
      </c>
      <c r="BM251" s="145" t="s">
        <v>931</v>
      </c>
    </row>
    <row r="252" spans="2:65" s="1" customFormat="1" ht="11.25">
      <c r="B252" s="33"/>
      <c r="D252" s="147" t="s">
        <v>366</v>
      </c>
      <c r="F252" s="148" t="s">
        <v>7860</v>
      </c>
      <c r="I252" s="149"/>
      <c r="L252" s="33"/>
      <c r="M252" s="150"/>
      <c r="T252" s="54"/>
      <c r="AT252" s="18" t="s">
        <v>366</v>
      </c>
      <c r="AU252" s="18" t="s">
        <v>90</v>
      </c>
    </row>
    <row r="253" spans="2:65" s="12" customFormat="1" ht="11.25">
      <c r="B253" s="151"/>
      <c r="D253" s="152" t="s">
        <v>368</v>
      </c>
      <c r="E253" s="153" t="s">
        <v>19</v>
      </c>
      <c r="F253" s="154" t="s">
        <v>7861</v>
      </c>
      <c r="H253" s="153" t="s">
        <v>19</v>
      </c>
      <c r="I253" s="155"/>
      <c r="L253" s="151"/>
      <c r="M253" s="156"/>
      <c r="T253" s="157"/>
      <c r="AT253" s="153" t="s">
        <v>368</v>
      </c>
      <c r="AU253" s="153" t="s">
        <v>90</v>
      </c>
      <c r="AV253" s="12" t="s">
        <v>84</v>
      </c>
      <c r="AW253" s="12" t="s">
        <v>36</v>
      </c>
      <c r="AX253" s="12" t="s">
        <v>77</v>
      </c>
      <c r="AY253" s="153" t="s">
        <v>358</v>
      </c>
    </row>
    <row r="254" spans="2:65" s="13" customFormat="1" ht="11.25">
      <c r="B254" s="158"/>
      <c r="D254" s="152" t="s">
        <v>368</v>
      </c>
      <c r="E254" s="159" t="s">
        <v>19</v>
      </c>
      <c r="F254" s="160" t="s">
        <v>7862</v>
      </c>
      <c r="H254" s="161">
        <v>43</v>
      </c>
      <c r="I254" s="162"/>
      <c r="L254" s="158"/>
      <c r="M254" s="163"/>
      <c r="T254" s="164"/>
      <c r="AT254" s="159" t="s">
        <v>368</v>
      </c>
      <c r="AU254" s="159" t="s">
        <v>90</v>
      </c>
      <c r="AV254" s="13" t="s">
        <v>90</v>
      </c>
      <c r="AW254" s="13" t="s">
        <v>36</v>
      </c>
      <c r="AX254" s="13" t="s">
        <v>77</v>
      </c>
      <c r="AY254" s="159" t="s">
        <v>358</v>
      </c>
    </row>
    <row r="255" spans="2:65" s="14" customFormat="1" ht="11.25">
      <c r="B255" s="165"/>
      <c r="D255" s="152" t="s">
        <v>368</v>
      </c>
      <c r="E255" s="166" t="s">
        <v>19</v>
      </c>
      <c r="F255" s="167" t="s">
        <v>371</v>
      </c>
      <c r="H255" s="168">
        <v>43</v>
      </c>
      <c r="I255" s="169"/>
      <c r="L255" s="165"/>
      <c r="M255" s="170"/>
      <c r="T255" s="171"/>
      <c r="AT255" s="166" t="s">
        <v>368</v>
      </c>
      <c r="AU255" s="166" t="s">
        <v>90</v>
      </c>
      <c r="AV255" s="14" t="s">
        <v>364</v>
      </c>
      <c r="AW255" s="14" t="s">
        <v>36</v>
      </c>
      <c r="AX255" s="14" t="s">
        <v>84</v>
      </c>
      <c r="AY255" s="166" t="s">
        <v>358</v>
      </c>
    </row>
    <row r="256" spans="2:65" s="1" customFormat="1" ht="33" customHeight="1">
      <c r="B256" s="33"/>
      <c r="C256" s="134" t="s">
        <v>633</v>
      </c>
      <c r="D256" s="134" t="s">
        <v>360</v>
      </c>
      <c r="E256" s="135" t="s">
        <v>7863</v>
      </c>
      <c r="F256" s="136" t="s">
        <v>7864</v>
      </c>
      <c r="G256" s="137" t="s">
        <v>195</v>
      </c>
      <c r="H256" s="138">
        <v>115</v>
      </c>
      <c r="I256" s="139"/>
      <c r="J256" s="140">
        <f>ROUND(I256*H256,2)</f>
        <v>0</v>
      </c>
      <c r="K256" s="136" t="s">
        <v>363</v>
      </c>
      <c r="L256" s="33"/>
      <c r="M256" s="141" t="s">
        <v>19</v>
      </c>
      <c r="N256" s="142" t="s">
        <v>49</v>
      </c>
      <c r="P256" s="143">
        <f>O256*H256</f>
        <v>0</v>
      </c>
      <c r="Q256" s="143">
        <v>0.34499999999999997</v>
      </c>
      <c r="R256" s="143">
        <f>Q256*H256</f>
        <v>39.674999999999997</v>
      </c>
      <c r="S256" s="143">
        <v>0</v>
      </c>
      <c r="T256" s="144">
        <f>S256*H256</f>
        <v>0</v>
      </c>
      <c r="AR256" s="145" t="s">
        <v>364</v>
      </c>
      <c r="AT256" s="145" t="s">
        <v>360</v>
      </c>
      <c r="AU256" s="145" t="s">
        <v>90</v>
      </c>
      <c r="AY256" s="18" t="s">
        <v>358</v>
      </c>
      <c r="BE256" s="146">
        <f>IF(N256="základní",J256,0)</f>
        <v>0</v>
      </c>
      <c r="BF256" s="146">
        <f>IF(N256="snížená",J256,0)</f>
        <v>0</v>
      </c>
      <c r="BG256" s="146">
        <f>IF(N256="zákl. přenesená",J256,0)</f>
        <v>0</v>
      </c>
      <c r="BH256" s="146">
        <f>IF(N256="sníž. přenesená",J256,0)</f>
        <v>0</v>
      </c>
      <c r="BI256" s="146">
        <f>IF(N256="nulová",J256,0)</f>
        <v>0</v>
      </c>
      <c r="BJ256" s="18" t="s">
        <v>90</v>
      </c>
      <c r="BK256" s="146">
        <f>ROUND(I256*H256,2)</f>
        <v>0</v>
      </c>
      <c r="BL256" s="18" t="s">
        <v>364</v>
      </c>
      <c r="BM256" s="145" t="s">
        <v>942</v>
      </c>
    </row>
    <row r="257" spans="2:65" s="1" customFormat="1" ht="11.25">
      <c r="B257" s="33"/>
      <c r="D257" s="147" t="s">
        <v>366</v>
      </c>
      <c r="F257" s="148" t="s">
        <v>7865</v>
      </c>
      <c r="I257" s="149"/>
      <c r="L257" s="33"/>
      <c r="M257" s="150"/>
      <c r="T257" s="54"/>
      <c r="AT257" s="18" t="s">
        <v>366</v>
      </c>
      <c r="AU257" s="18" t="s">
        <v>90</v>
      </c>
    </row>
    <row r="258" spans="2:65" s="12" customFormat="1" ht="11.25">
      <c r="B258" s="151"/>
      <c r="D258" s="152" t="s">
        <v>368</v>
      </c>
      <c r="E258" s="153" t="s">
        <v>19</v>
      </c>
      <c r="F258" s="154" t="s">
        <v>7861</v>
      </c>
      <c r="H258" s="153" t="s">
        <v>19</v>
      </c>
      <c r="I258" s="155"/>
      <c r="L258" s="151"/>
      <c r="M258" s="156"/>
      <c r="T258" s="157"/>
      <c r="AT258" s="153" t="s">
        <v>368</v>
      </c>
      <c r="AU258" s="153" t="s">
        <v>90</v>
      </c>
      <c r="AV258" s="12" t="s">
        <v>84</v>
      </c>
      <c r="AW258" s="12" t="s">
        <v>36</v>
      </c>
      <c r="AX258" s="12" t="s">
        <v>77</v>
      </c>
      <c r="AY258" s="153" t="s">
        <v>358</v>
      </c>
    </row>
    <row r="259" spans="2:65" s="13" customFormat="1" ht="11.25">
      <c r="B259" s="158"/>
      <c r="D259" s="152" t="s">
        <v>368</v>
      </c>
      <c r="E259" s="159" t="s">
        <v>19</v>
      </c>
      <c r="F259" s="160" t="s">
        <v>7813</v>
      </c>
      <c r="H259" s="161">
        <v>115</v>
      </c>
      <c r="I259" s="162"/>
      <c r="L259" s="158"/>
      <c r="M259" s="163"/>
      <c r="T259" s="164"/>
      <c r="AT259" s="159" t="s">
        <v>368</v>
      </c>
      <c r="AU259" s="159" t="s">
        <v>90</v>
      </c>
      <c r="AV259" s="13" t="s">
        <v>90</v>
      </c>
      <c r="AW259" s="13" t="s">
        <v>36</v>
      </c>
      <c r="AX259" s="13" t="s">
        <v>77</v>
      </c>
      <c r="AY259" s="159" t="s">
        <v>358</v>
      </c>
    </row>
    <row r="260" spans="2:65" s="14" customFormat="1" ht="11.25">
      <c r="B260" s="165"/>
      <c r="D260" s="152" t="s">
        <v>368</v>
      </c>
      <c r="E260" s="166" t="s">
        <v>19</v>
      </c>
      <c r="F260" s="167" t="s">
        <v>371</v>
      </c>
      <c r="H260" s="168">
        <v>115</v>
      </c>
      <c r="I260" s="169"/>
      <c r="L260" s="165"/>
      <c r="M260" s="170"/>
      <c r="T260" s="171"/>
      <c r="AT260" s="166" t="s">
        <v>368</v>
      </c>
      <c r="AU260" s="166" t="s">
        <v>90</v>
      </c>
      <c r="AV260" s="14" t="s">
        <v>364</v>
      </c>
      <c r="AW260" s="14" t="s">
        <v>36</v>
      </c>
      <c r="AX260" s="14" t="s">
        <v>84</v>
      </c>
      <c r="AY260" s="166" t="s">
        <v>358</v>
      </c>
    </row>
    <row r="261" spans="2:65" s="1" customFormat="1" ht="33" customHeight="1">
      <c r="B261" s="33"/>
      <c r="C261" s="134" t="s">
        <v>640</v>
      </c>
      <c r="D261" s="134" t="s">
        <v>360</v>
      </c>
      <c r="E261" s="135" t="s">
        <v>7866</v>
      </c>
      <c r="F261" s="136" t="s">
        <v>7867</v>
      </c>
      <c r="G261" s="137" t="s">
        <v>195</v>
      </c>
      <c r="H261" s="138">
        <v>47.44</v>
      </c>
      <c r="I261" s="139"/>
      <c r="J261" s="140">
        <f>ROUND(I261*H261,2)</f>
        <v>0</v>
      </c>
      <c r="K261" s="136" t="s">
        <v>363</v>
      </c>
      <c r="L261" s="33"/>
      <c r="M261" s="141" t="s">
        <v>19</v>
      </c>
      <c r="N261" s="142" t="s">
        <v>49</v>
      </c>
      <c r="P261" s="143">
        <f>O261*H261</f>
        <v>0</v>
      </c>
      <c r="Q261" s="143">
        <v>0.46</v>
      </c>
      <c r="R261" s="143">
        <f>Q261*H261</f>
        <v>21.822399999999998</v>
      </c>
      <c r="S261" s="143">
        <v>0</v>
      </c>
      <c r="T261" s="144">
        <f>S261*H261</f>
        <v>0</v>
      </c>
      <c r="AR261" s="145" t="s">
        <v>364</v>
      </c>
      <c r="AT261" s="145" t="s">
        <v>360</v>
      </c>
      <c r="AU261" s="145" t="s">
        <v>90</v>
      </c>
      <c r="AY261" s="18" t="s">
        <v>358</v>
      </c>
      <c r="BE261" s="146">
        <f>IF(N261="základní",J261,0)</f>
        <v>0</v>
      </c>
      <c r="BF261" s="146">
        <f>IF(N261="snížená",J261,0)</f>
        <v>0</v>
      </c>
      <c r="BG261" s="146">
        <f>IF(N261="zákl. přenesená",J261,0)</f>
        <v>0</v>
      </c>
      <c r="BH261" s="146">
        <f>IF(N261="sníž. přenesená",J261,0)</f>
        <v>0</v>
      </c>
      <c r="BI261" s="146">
        <f>IF(N261="nulová",J261,0)</f>
        <v>0</v>
      </c>
      <c r="BJ261" s="18" t="s">
        <v>90</v>
      </c>
      <c r="BK261" s="146">
        <f>ROUND(I261*H261,2)</f>
        <v>0</v>
      </c>
      <c r="BL261" s="18" t="s">
        <v>364</v>
      </c>
      <c r="BM261" s="145" t="s">
        <v>958</v>
      </c>
    </row>
    <row r="262" spans="2:65" s="1" customFormat="1" ht="11.25">
      <c r="B262" s="33"/>
      <c r="D262" s="147" t="s">
        <v>366</v>
      </c>
      <c r="F262" s="148" t="s">
        <v>7868</v>
      </c>
      <c r="I262" s="149"/>
      <c r="L262" s="33"/>
      <c r="M262" s="150"/>
      <c r="T262" s="54"/>
      <c r="AT262" s="18" t="s">
        <v>366</v>
      </c>
      <c r="AU262" s="18" t="s">
        <v>90</v>
      </c>
    </row>
    <row r="263" spans="2:65" s="12" customFormat="1" ht="11.25">
      <c r="B263" s="151"/>
      <c r="D263" s="152" t="s">
        <v>368</v>
      </c>
      <c r="E263" s="153" t="s">
        <v>19</v>
      </c>
      <c r="F263" s="154" t="s">
        <v>7861</v>
      </c>
      <c r="H263" s="153" t="s">
        <v>19</v>
      </c>
      <c r="I263" s="155"/>
      <c r="L263" s="151"/>
      <c r="M263" s="156"/>
      <c r="T263" s="157"/>
      <c r="AT263" s="153" t="s">
        <v>368</v>
      </c>
      <c r="AU263" s="153" t="s">
        <v>90</v>
      </c>
      <c r="AV263" s="12" t="s">
        <v>84</v>
      </c>
      <c r="AW263" s="12" t="s">
        <v>36</v>
      </c>
      <c r="AX263" s="12" t="s">
        <v>77</v>
      </c>
      <c r="AY263" s="153" t="s">
        <v>358</v>
      </c>
    </row>
    <row r="264" spans="2:65" s="13" customFormat="1" ht="11.25">
      <c r="B264" s="158"/>
      <c r="D264" s="152" t="s">
        <v>368</v>
      </c>
      <c r="E264" s="159" t="s">
        <v>19</v>
      </c>
      <c r="F264" s="160" t="s">
        <v>7869</v>
      </c>
      <c r="H264" s="161">
        <v>47.44</v>
      </c>
      <c r="I264" s="162"/>
      <c r="L264" s="158"/>
      <c r="M264" s="163"/>
      <c r="T264" s="164"/>
      <c r="AT264" s="159" t="s">
        <v>368</v>
      </c>
      <c r="AU264" s="159" t="s">
        <v>90</v>
      </c>
      <c r="AV264" s="13" t="s">
        <v>90</v>
      </c>
      <c r="AW264" s="13" t="s">
        <v>36</v>
      </c>
      <c r="AX264" s="13" t="s">
        <v>77</v>
      </c>
      <c r="AY264" s="159" t="s">
        <v>358</v>
      </c>
    </row>
    <row r="265" spans="2:65" s="14" customFormat="1" ht="11.25">
      <c r="B265" s="165"/>
      <c r="D265" s="152" t="s">
        <v>368</v>
      </c>
      <c r="E265" s="166" t="s">
        <v>19</v>
      </c>
      <c r="F265" s="167" t="s">
        <v>371</v>
      </c>
      <c r="H265" s="168">
        <v>47.44</v>
      </c>
      <c r="I265" s="169"/>
      <c r="L265" s="165"/>
      <c r="M265" s="170"/>
      <c r="T265" s="171"/>
      <c r="AT265" s="166" t="s">
        <v>368</v>
      </c>
      <c r="AU265" s="166" t="s">
        <v>90</v>
      </c>
      <c r="AV265" s="14" t="s">
        <v>364</v>
      </c>
      <c r="AW265" s="14" t="s">
        <v>36</v>
      </c>
      <c r="AX265" s="14" t="s">
        <v>84</v>
      </c>
      <c r="AY265" s="166" t="s">
        <v>358</v>
      </c>
    </row>
    <row r="266" spans="2:65" s="1" customFormat="1" ht="33" customHeight="1">
      <c r="B266" s="33"/>
      <c r="C266" s="134" t="s">
        <v>646</v>
      </c>
      <c r="D266" s="134" t="s">
        <v>360</v>
      </c>
      <c r="E266" s="135" t="s">
        <v>7870</v>
      </c>
      <c r="F266" s="136" t="s">
        <v>7871</v>
      </c>
      <c r="G266" s="137" t="s">
        <v>195</v>
      </c>
      <c r="H266" s="138">
        <v>165.5</v>
      </c>
      <c r="I266" s="139"/>
      <c r="J266" s="140">
        <f>ROUND(I266*H266,2)</f>
        <v>0</v>
      </c>
      <c r="K266" s="136" t="s">
        <v>363</v>
      </c>
      <c r="L266" s="33"/>
      <c r="M266" s="141" t="s">
        <v>19</v>
      </c>
      <c r="N266" s="142" t="s">
        <v>49</v>
      </c>
      <c r="P266" s="143">
        <f>O266*H266</f>
        <v>0</v>
      </c>
      <c r="Q266" s="143">
        <v>0.46</v>
      </c>
      <c r="R266" s="143">
        <f>Q266*H266</f>
        <v>76.13000000000001</v>
      </c>
      <c r="S266" s="143">
        <v>0</v>
      </c>
      <c r="T266" s="144">
        <f>S266*H266</f>
        <v>0</v>
      </c>
      <c r="AR266" s="145" t="s">
        <v>364</v>
      </c>
      <c r="AT266" s="145" t="s">
        <v>360</v>
      </c>
      <c r="AU266" s="145" t="s">
        <v>90</v>
      </c>
      <c r="AY266" s="18" t="s">
        <v>358</v>
      </c>
      <c r="BE266" s="146">
        <f>IF(N266="základní",J266,0)</f>
        <v>0</v>
      </c>
      <c r="BF266" s="146">
        <f>IF(N266="snížená",J266,0)</f>
        <v>0</v>
      </c>
      <c r="BG266" s="146">
        <f>IF(N266="zákl. přenesená",J266,0)</f>
        <v>0</v>
      </c>
      <c r="BH266" s="146">
        <f>IF(N266="sníž. přenesená",J266,0)</f>
        <v>0</v>
      </c>
      <c r="BI266" s="146">
        <f>IF(N266="nulová",J266,0)</f>
        <v>0</v>
      </c>
      <c r="BJ266" s="18" t="s">
        <v>90</v>
      </c>
      <c r="BK266" s="146">
        <f>ROUND(I266*H266,2)</f>
        <v>0</v>
      </c>
      <c r="BL266" s="18" t="s">
        <v>364</v>
      </c>
      <c r="BM266" s="145" t="s">
        <v>972</v>
      </c>
    </row>
    <row r="267" spans="2:65" s="1" customFormat="1" ht="11.25">
      <c r="B267" s="33"/>
      <c r="D267" s="147" t="s">
        <v>366</v>
      </c>
      <c r="F267" s="148" t="s">
        <v>7872</v>
      </c>
      <c r="I267" s="149"/>
      <c r="L267" s="33"/>
      <c r="M267" s="150"/>
      <c r="T267" s="54"/>
      <c r="AT267" s="18" t="s">
        <v>366</v>
      </c>
      <c r="AU267" s="18" t="s">
        <v>90</v>
      </c>
    </row>
    <row r="268" spans="2:65" s="12" customFormat="1" ht="11.25">
      <c r="B268" s="151"/>
      <c r="D268" s="152" t="s">
        <v>368</v>
      </c>
      <c r="E268" s="153" t="s">
        <v>19</v>
      </c>
      <c r="F268" s="154" t="s">
        <v>7861</v>
      </c>
      <c r="H268" s="153" t="s">
        <v>19</v>
      </c>
      <c r="I268" s="155"/>
      <c r="L268" s="151"/>
      <c r="M268" s="156"/>
      <c r="T268" s="157"/>
      <c r="AT268" s="153" t="s">
        <v>368</v>
      </c>
      <c r="AU268" s="153" t="s">
        <v>90</v>
      </c>
      <c r="AV268" s="12" t="s">
        <v>84</v>
      </c>
      <c r="AW268" s="12" t="s">
        <v>36</v>
      </c>
      <c r="AX268" s="12" t="s">
        <v>77</v>
      </c>
      <c r="AY268" s="153" t="s">
        <v>358</v>
      </c>
    </row>
    <row r="269" spans="2:65" s="13" customFormat="1" ht="11.25">
      <c r="B269" s="158"/>
      <c r="D269" s="152" t="s">
        <v>368</v>
      </c>
      <c r="E269" s="159" t="s">
        <v>19</v>
      </c>
      <c r="F269" s="160" t="s">
        <v>7873</v>
      </c>
      <c r="H269" s="161">
        <v>120</v>
      </c>
      <c r="I269" s="162"/>
      <c r="L269" s="158"/>
      <c r="M269" s="163"/>
      <c r="T269" s="164"/>
      <c r="AT269" s="159" t="s">
        <v>368</v>
      </c>
      <c r="AU269" s="159" t="s">
        <v>90</v>
      </c>
      <c r="AV269" s="13" t="s">
        <v>90</v>
      </c>
      <c r="AW269" s="13" t="s">
        <v>36</v>
      </c>
      <c r="AX269" s="13" t="s">
        <v>77</v>
      </c>
      <c r="AY269" s="159" t="s">
        <v>358</v>
      </c>
    </row>
    <row r="270" spans="2:65" s="13" customFormat="1" ht="11.25">
      <c r="B270" s="158"/>
      <c r="D270" s="152" t="s">
        <v>368</v>
      </c>
      <c r="E270" s="159" t="s">
        <v>19</v>
      </c>
      <c r="F270" s="160" t="s">
        <v>7874</v>
      </c>
      <c r="H270" s="161">
        <v>45.5</v>
      </c>
      <c r="I270" s="162"/>
      <c r="L270" s="158"/>
      <c r="M270" s="163"/>
      <c r="T270" s="164"/>
      <c r="AT270" s="159" t="s">
        <v>368</v>
      </c>
      <c r="AU270" s="159" t="s">
        <v>90</v>
      </c>
      <c r="AV270" s="13" t="s">
        <v>90</v>
      </c>
      <c r="AW270" s="13" t="s">
        <v>36</v>
      </c>
      <c r="AX270" s="13" t="s">
        <v>77</v>
      </c>
      <c r="AY270" s="159" t="s">
        <v>358</v>
      </c>
    </row>
    <row r="271" spans="2:65" s="14" customFormat="1" ht="11.25">
      <c r="B271" s="165"/>
      <c r="D271" s="152" t="s">
        <v>368</v>
      </c>
      <c r="E271" s="166" t="s">
        <v>19</v>
      </c>
      <c r="F271" s="167" t="s">
        <v>371</v>
      </c>
      <c r="H271" s="168">
        <v>165.5</v>
      </c>
      <c r="I271" s="169"/>
      <c r="L271" s="165"/>
      <c r="M271" s="170"/>
      <c r="T271" s="171"/>
      <c r="AT271" s="166" t="s">
        <v>368</v>
      </c>
      <c r="AU271" s="166" t="s">
        <v>90</v>
      </c>
      <c r="AV271" s="14" t="s">
        <v>364</v>
      </c>
      <c r="AW271" s="14" t="s">
        <v>36</v>
      </c>
      <c r="AX271" s="14" t="s">
        <v>84</v>
      </c>
      <c r="AY271" s="166" t="s">
        <v>358</v>
      </c>
    </row>
    <row r="272" spans="2:65" s="1" customFormat="1" ht="33" customHeight="1">
      <c r="B272" s="33"/>
      <c r="C272" s="134" t="s">
        <v>653</v>
      </c>
      <c r="D272" s="134" t="s">
        <v>360</v>
      </c>
      <c r="E272" s="135" t="s">
        <v>7875</v>
      </c>
      <c r="F272" s="136" t="s">
        <v>7876</v>
      </c>
      <c r="G272" s="137" t="s">
        <v>195</v>
      </c>
      <c r="H272" s="138">
        <v>519.85</v>
      </c>
      <c r="I272" s="139"/>
      <c r="J272" s="140">
        <f>ROUND(I272*H272,2)</f>
        <v>0</v>
      </c>
      <c r="K272" s="136" t="s">
        <v>363</v>
      </c>
      <c r="L272" s="33"/>
      <c r="M272" s="141" t="s">
        <v>19</v>
      </c>
      <c r="N272" s="142" t="s">
        <v>49</v>
      </c>
      <c r="P272" s="143">
        <f>O272*H272</f>
        <v>0</v>
      </c>
      <c r="Q272" s="143">
        <v>0.57499999999999996</v>
      </c>
      <c r="R272" s="143">
        <f>Q272*H272</f>
        <v>298.91374999999999</v>
      </c>
      <c r="S272" s="143">
        <v>0</v>
      </c>
      <c r="T272" s="144">
        <f>S272*H272</f>
        <v>0</v>
      </c>
      <c r="AR272" s="145" t="s">
        <v>364</v>
      </c>
      <c r="AT272" s="145" t="s">
        <v>360</v>
      </c>
      <c r="AU272" s="145" t="s">
        <v>90</v>
      </c>
      <c r="AY272" s="18" t="s">
        <v>358</v>
      </c>
      <c r="BE272" s="146">
        <f>IF(N272="základní",J272,0)</f>
        <v>0</v>
      </c>
      <c r="BF272" s="146">
        <f>IF(N272="snížená",J272,0)</f>
        <v>0</v>
      </c>
      <c r="BG272" s="146">
        <f>IF(N272="zákl. přenesená",J272,0)</f>
        <v>0</v>
      </c>
      <c r="BH272" s="146">
        <f>IF(N272="sníž. přenesená",J272,0)</f>
        <v>0</v>
      </c>
      <c r="BI272" s="146">
        <f>IF(N272="nulová",J272,0)</f>
        <v>0</v>
      </c>
      <c r="BJ272" s="18" t="s">
        <v>90</v>
      </c>
      <c r="BK272" s="146">
        <f>ROUND(I272*H272,2)</f>
        <v>0</v>
      </c>
      <c r="BL272" s="18" t="s">
        <v>364</v>
      </c>
      <c r="BM272" s="145" t="s">
        <v>983</v>
      </c>
    </row>
    <row r="273" spans="2:65" s="1" customFormat="1" ht="11.25">
      <c r="B273" s="33"/>
      <c r="D273" s="147" t="s">
        <v>366</v>
      </c>
      <c r="F273" s="148" t="s">
        <v>7877</v>
      </c>
      <c r="I273" s="149"/>
      <c r="L273" s="33"/>
      <c r="M273" s="150"/>
      <c r="T273" s="54"/>
      <c r="AT273" s="18" t="s">
        <v>366</v>
      </c>
      <c r="AU273" s="18" t="s">
        <v>90</v>
      </c>
    </row>
    <row r="274" spans="2:65" s="12" customFormat="1" ht="11.25">
      <c r="B274" s="151"/>
      <c r="D274" s="152" t="s">
        <v>368</v>
      </c>
      <c r="E274" s="153" t="s">
        <v>19</v>
      </c>
      <c r="F274" s="154" t="s">
        <v>7861</v>
      </c>
      <c r="H274" s="153" t="s">
        <v>19</v>
      </c>
      <c r="I274" s="155"/>
      <c r="L274" s="151"/>
      <c r="M274" s="156"/>
      <c r="T274" s="157"/>
      <c r="AT274" s="153" t="s">
        <v>368</v>
      </c>
      <c r="AU274" s="153" t="s">
        <v>90</v>
      </c>
      <c r="AV274" s="12" t="s">
        <v>84</v>
      </c>
      <c r="AW274" s="12" t="s">
        <v>36</v>
      </c>
      <c r="AX274" s="12" t="s">
        <v>77</v>
      </c>
      <c r="AY274" s="153" t="s">
        <v>358</v>
      </c>
    </row>
    <row r="275" spans="2:65" s="13" customFormat="1" ht="11.25">
      <c r="B275" s="158"/>
      <c r="D275" s="152" t="s">
        <v>368</v>
      </c>
      <c r="E275" s="159" t="s">
        <v>19</v>
      </c>
      <c r="F275" s="160" t="s">
        <v>7812</v>
      </c>
      <c r="H275" s="161">
        <v>324</v>
      </c>
      <c r="I275" s="162"/>
      <c r="L275" s="158"/>
      <c r="M275" s="163"/>
      <c r="T275" s="164"/>
      <c r="AT275" s="159" t="s">
        <v>368</v>
      </c>
      <c r="AU275" s="159" t="s">
        <v>90</v>
      </c>
      <c r="AV275" s="13" t="s">
        <v>90</v>
      </c>
      <c r="AW275" s="13" t="s">
        <v>36</v>
      </c>
      <c r="AX275" s="13" t="s">
        <v>77</v>
      </c>
      <c r="AY275" s="159" t="s">
        <v>358</v>
      </c>
    </row>
    <row r="276" spans="2:65" s="13" customFormat="1" ht="11.25">
      <c r="B276" s="158"/>
      <c r="D276" s="152" t="s">
        <v>368</v>
      </c>
      <c r="E276" s="159" t="s">
        <v>19</v>
      </c>
      <c r="F276" s="160" t="s">
        <v>7814</v>
      </c>
      <c r="H276" s="161">
        <v>142.75</v>
      </c>
      <c r="I276" s="162"/>
      <c r="L276" s="158"/>
      <c r="M276" s="163"/>
      <c r="T276" s="164"/>
      <c r="AT276" s="159" t="s">
        <v>368</v>
      </c>
      <c r="AU276" s="159" t="s">
        <v>90</v>
      </c>
      <c r="AV276" s="13" t="s">
        <v>90</v>
      </c>
      <c r="AW276" s="13" t="s">
        <v>36</v>
      </c>
      <c r="AX276" s="13" t="s">
        <v>77</v>
      </c>
      <c r="AY276" s="159" t="s">
        <v>358</v>
      </c>
    </row>
    <row r="277" spans="2:65" s="13" customFormat="1" ht="11.25">
      <c r="B277" s="158"/>
      <c r="D277" s="152" t="s">
        <v>368</v>
      </c>
      <c r="E277" s="159" t="s">
        <v>19</v>
      </c>
      <c r="F277" s="160" t="s">
        <v>7815</v>
      </c>
      <c r="H277" s="161">
        <v>53.1</v>
      </c>
      <c r="I277" s="162"/>
      <c r="L277" s="158"/>
      <c r="M277" s="163"/>
      <c r="T277" s="164"/>
      <c r="AT277" s="159" t="s">
        <v>368</v>
      </c>
      <c r="AU277" s="159" t="s">
        <v>90</v>
      </c>
      <c r="AV277" s="13" t="s">
        <v>90</v>
      </c>
      <c r="AW277" s="13" t="s">
        <v>36</v>
      </c>
      <c r="AX277" s="13" t="s">
        <v>77</v>
      </c>
      <c r="AY277" s="159" t="s">
        <v>358</v>
      </c>
    </row>
    <row r="278" spans="2:65" s="14" customFormat="1" ht="11.25">
      <c r="B278" s="165"/>
      <c r="D278" s="152" t="s">
        <v>368</v>
      </c>
      <c r="E278" s="166" t="s">
        <v>19</v>
      </c>
      <c r="F278" s="167" t="s">
        <v>371</v>
      </c>
      <c r="H278" s="168">
        <v>519.85</v>
      </c>
      <c r="I278" s="169"/>
      <c r="L278" s="165"/>
      <c r="M278" s="170"/>
      <c r="T278" s="171"/>
      <c r="AT278" s="166" t="s">
        <v>368</v>
      </c>
      <c r="AU278" s="166" t="s">
        <v>90</v>
      </c>
      <c r="AV278" s="14" t="s">
        <v>364</v>
      </c>
      <c r="AW278" s="14" t="s">
        <v>36</v>
      </c>
      <c r="AX278" s="14" t="s">
        <v>84</v>
      </c>
      <c r="AY278" s="166" t="s">
        <v>358</v>
      </c>
    </row>
    <row r="279" spans="2:65" s="1" customFormat="1" ht="49.15" customHeight="1">
      <c r="B279" s="33"/>
      <c r="C279" s="134" t="s">
        <v>660</v>
      </c>
      <c r="D279" s="134" t="s">
        <v>360</v>
      </c>
      <c r="E279" s="135" t="s">
        <v>7878</v>
      </c>
      <c r="F279" s="136" t="s">
        <v>7879</v>
      </c>
      <c r="G279" s="137" t="s">
        <v>195</v>
      </c>
      <c r="H279" s="138">
        <v>299</v>
      </c>
      <c r="I279" s="139"/>
      <c r="J279" s="140">
        <f>ROUND(I279*H279,2)</f>
        <v>0</v>
      </c>
      <c r="K279" s="136" t="s">
        <v>363</v>
      </c>
      <c r="L279" s="33"/>
      <c r="M279" s="141" t="s">
        <v>19</v>
      </c>
      <c r="N279" s="142" t="s">
        <v>49</v>
      </c>
      <c r="P279" s="143">
        <f>O279*H279</f>
        <v>0</v>
      </c>
      <c r="Q279" s="143">
        <v>0.21099999999999999</v>
      </c>
      <c r="R279" s="143">
        <f>Q279*H279</f>
        <v>63.088999999999999</v>
      </c>
      <c r="S279" s="143">
        <v>0</v>
      </c>
      <c r="T279" s="144">
        <f>S279*H279</f>
        <v>0</v>
      </c>
      <c r="AR279" s="145" t="s">
        <v>364</v>
      </c>
      <c r="AT279" s="145" t="s">
        <v>360</v>
      </c>
      <c r="AU279" s="145" t="s">
        <v>90</v>
      </c>
      <c r="AY279" s="18" t="s">
        <v>358</v>
      </c>
      <c r="BE279" s="146">
        <f>IF(N279="základní",J279,0)</f>
        <v>0</v>
      </c>
      <c r="BF279" s="146">
        <f>IF(N279="snížená",J279,0)</f>
        <v>0</v>
      </c>
      <c r="BG279" s="146">
        <f>IF(N279="zákl. přenesená",J279,0)</f>
        <v>0</v>
      </c>
      <c r="BH279" s="146">
        <f>IF(N279="sníž. přenesená",J279,0)</f>
        <v>0</v>
      </c>
      <c r="BI279" s="146">
        <f>IF(N279="nulová",J279,0)</f>
        <v>0</v>
      </c>
      <c r="BJ279" s="18" t="s">
        <v>90</v>
      </c>
      <c r="BK279" s="146">
        <f>ROUND(I279*H279,2)</f>
        <v>0</v>
      </c>
      <c r="BL279" s="18" t="s">
        <v>364</v>
      </c>
      <c r="BM279" s="145" t="s">
        <v>995</v>
      </c>
    </row>
    <row r="280" spans="2:65" s="1" customFormat="1" ht="11.25">
      <c r="B280" s="33"/>
      <c r="D280" s="147" t="s">
        <v>366</v>
      </c>
      <c r="F280" s="148" t="s">
        <v>7880</v>
      </c>
      <c r="I280" s="149"/>
      <c r="L280" s="33"/>
      <c r="M280" s="150"/>
      <c r="T280" s="54"/>
      <c r="AT280" s="18" t="s">
        <v>366</v>
      </c>
      <c r="AU280" s="18" t="s">
        <v>90</v>
      </c>
    </row>
    <row r="281" spans="2:65" s="12" customFormat="1" ht="11.25">
      <c r="B281" s="151"/>
      <c r="D281" s="152" t="s">
        <v>368</v>
      </c>
      <c r="E281" s="153" t="s">
        <v>19</v>
      </c>
      <c r="F281" s="154" t="s">
        <v>7843</v>
      </c>
      <c r="H281" s="153" t="s">
        <v>19</v>
      </c>
      <c r="I281" s="155"/>
      <c r="L281" s="151"/>
      <c r="M281" s="156"/>
      <c r="T281" s="157"/>
      <c r="AT281" s="153" t="s">
        <v>368</v>
      </c>
      <c r="AU281" s="153" t="s">
        <v>90</v>
      </c>
      <c r="AV281" s="12" t="s">
        <v>84</v>
      </c>
      <c r="AW281" s="12" t="s">
        <v>36</v>
      </c>
      <c r="AX281" s="12" t="s">
        <v>77</v>
      </c>
      <c r="AY281" s="153" t="s">
        <v>358</v>
      </c>
    </row>
    <row r="282" spans="2:65" s="13" customFormat="1" ht="11.25">
      <c r="B282" s="158"/>
      <c r="D282" s="152" t="s">
        <v>368</v>
      </c>
      <c r="E282" s="159" t="s">
        <v>19</v>
      </c>
      <c r="F282" s="160" t="s">
        <v>7881</v>
      </c>
      <c r="H282" s="161">
        <v>299</v>
      </c>
      <c r="I282" s="162"/>
      <c r="L282" s="158"/>
      <c r="M282" s="163"/>
      <c r="T282" s="164"/>
      <c r="AT282" s="159" t="s">
        <v>368</v>
      </c>
      <c r="AU282" s="159" t="s">
        <v>90</v>
      </c>
      <c r="AV282" s="13" t="s">
        <v>90</v>
      </c>
      <c r="AW282" s="13" t="s">
        <v>36</v>
      </c>
      <c r="AX282" s="13" t="s">
        <v>77</v>
      </c>
      <c r="AY282" s="159" t="s">
        <v>358</v>
      </c>
    </row>
    <row r="283" spans="2:65" s="14" customFormat="1" ht="11.25">
      <c r="B283" s="165"/>
      <c r="D283" s="152" t="s">
        <v>368</v>
      </c>
      <c r="E283" s="166" t="s">
        <v>19</v>
      </c>
      <c r="F283" s="167" t="s">
        <v>371</v>
      </c>
      <c r="H283" s="168">
        <v>299</v>
      </c>
      <c r="I283" s="169"/>
      <c r="L283" s="165"/>
      <c r="M283" s="170"/>
      <c r="T283" s="171"/>
      <c r="AT283" s="166" t="s">
        <v>368</v>
      </c>
      <c r="AU283" s="166" t="s">
        <v>90</v>
      </c>
      <c r="AV283" s="14" t="s">
        <v>364</v>
      </c>
      <c r="AW283" s="14" t="s">
        <v>36</v>
      </c>
      <c r="AX283" s="14" t="s">
        <v>84</v>
      </c>
      <c r="AY283" s="166" t="s">
        <v>358</v>
      </c>
    </row>
    <row r="284" spans="2:65" s="1" customFormat="1" ht="37.9" customHeight="1">
      <c r="B284" s="33"/>
      <c r="C284" s="134" t="s">
        <v>666</v>
      </c>
      <c r="D284" s="134" t="s">
        <v>360</v>
      </c>
      <c r="E284" s="135" t="s">
        <v>7882</v>
      </c>
      <c r="F284" s="136" t="s">
        <v>7883</v>
      </c>
      <c r="G284" s="137" t="s">
        <v>195</v>
      </c>
      <c r="H284" s="138">
        <v>299</v>
      </c>
      <c r="I284" s="139"/>
      <c r="J284" s="140">
        <f>ROUND(I284*H284,2)</f>
        <v>0</v>
      </c>
      <c r="K284" s="136" t="s">
        <v>363</v>
      </c>
      <c r="L284" s="33"/>
      <c r="M284" s="141" t="s">
        <v>19</v>
      </c>
      <c r="N284" s="142" t="s">
        <v>49</v>
      </c>
      <c r="P284" s="143">
        <f>O284*H284</f>
        <v>0</v>
      </c>
      <c r="Q284" s="143">
        <v>0.38314350000000003</v>
      </c>
      <c r="R284" s="143">
        <f>Q284*H284</f>
        <v>114.55990650000001</v>
      </c>
      <c r="S284" s="143">
        <v>0</v>
      </c>
      <c r="T284" s="144">
        <f>S284*H284</f>
        <v>0</v>
      </c>
      <c r="AR284" s="145" t="s">
        <v>364</v>
      </c>
      <c r="AT284" s="145" t="s">
        <v>360</v>
      </c>
      <c r="AU284" s="145" t="s">
        <v>90</v>
      </c>
      <c r="AY284" s="18" t="s">
        <v>358</v>
      </c>
      <c r="BE284" s="146">
        <f>IF(N284="základní",J284,0)</f>
        <v>0</v>
      </c>
      <c r="BF284" s="146">
        <f>IF(N284="snížená",J284,0)</f>
        <v>0</v>
      </c>
      <c r="BG284" s="146">
        <f>IF(N284="zákl. přenesená",J284,0)</f>
        <v>0</v>
      </c>
      <c r="BH284" s="146">
        <f>IF(N284="sníž. přenesená",J284,0)</f>
        <v>0</v>
      </c>
      <c r="BI284" s="146">
        <f>IF(N284="nulová",J284,0)</f>
        <v>0</v>
      </c>
      <c r="BJ284" s="18" t="s">
        <v>90</v>
      </c>
      <c r="BK284" s="146">
        <f>ROUND(I284*H284,2)</f>
        <v>0</v>
      </c>
      <c r="BL284" s="18" t="s">
        <v>364</v>
      </c>
      <c r="BM284" s="145" t="s">
        <v>1006</v>
      </c>
    </row>
    <row r="285" spans="2:65" s="1" customFormat="1" ht="11.25">
      <c r="B285" s="33"/>
      <c r="D285" s="147" t="s">
        <v>366</v>
      </c>
      <c r="F285" s="148" t="s">
        <v>7884</v>
      </c>
      <c r="I285" s="149"/>
      <c r="L285" s="33"/>
      <c r="M285" s="150"/>
      <c r="T285" s="54"/>
      <c r="AT285" s="18" t="s">
        <v>366</v>
      </c>
      <c r="AU285" s="18" t="s">
        <v>90</v>
      </c>
    </row>
    <row r="286" spans="2:65" s="12" customFormat="1" ht="11.25">
      <c r="B286" s="151"/>
      <c r="D286" s="152" t="s">
        <v>368</v>
      </c>
      <c r="E286" s="153" t="s">
        <v>19</v>
      </c>
      <c r="F286" s="154" t="s">
        <v>7861</v>
      </c>
      <c r="H286" s="153" t="s">
        <v>19</v>
      </c>
      <c r="I286" s="155"/>
      <c r="L286" s="151"/>
      <c r="M286" s="156"/>
      <c r="T286" s="157"/>
      <c r="AT286" s="153" t="s">
        <v>368</v>
      </c>
      <c r="AU286" s="153" t="s">
        <v>90</v>
      </c>
      <c r="AV286" s="12" t="s">
        <v>84</v>
      </c>
      <c r="AW286" s="12" t="s">
        <v>36</v>
      </c>
      <c r="AX286" s="12" t="s">
        <v>77</v>
      </c>
      <c r="AY286" s="153" t="s">
        <v>358</v>
      </c>
    </row>
    <row r="287" spans="2:65" s="13" customFormat="1" ht="11.25">
      <c r="B287" s="158"/>
      <c r="D287" s="152" t="s">
        <v>368</v>
      </c>
      <c r="E287" s="159" t="s">
        <v>19</v>
      </c>
      <c r="F287" s="160" t="s">
        <v>7881</v>
      </c>
      <c r="H287" s="161">
        <v>299</v>
      </c>
      <c r="I287" s="162"/>
      <c r="L287" s="158"/>
      <c r="M287" s="163"/>
      <c r="T287" s="164"/>
      <c r="AT287" s="159" t="s">
        <v>368</v>
      </c>
      <c r="AU287" s="159" t="s">
        <v>90</v>
      </c>
      <c r="AV287" s="13" t="s">
        <v>90</v>
      </c>
      <c r="AW287" s="13" t="s">
        <v>36</v>
      </c>
      <c r="AX287" s="13" t="s">
        <v>77</v>
      </c>
      <c r="AY287" s="159" t="s">
        <v>358</v>
      </c>
    </row>
    <row r="288" spans="2:65" s="14" customFormat="1" ht="11.25">
      <c r="B288" s="165"/>
      <c r="D288" s="152" t="s">
        <v>368</v>
      </c>
      <c r="E288" s="166" t="s">
        <v>19</v>
      </c>
      <c r="F288" s="167" t="s">
        <v>371</v>
      </c>
      <c r="H288" s="168">
        <v>299</v>
      </c>
      <c r="I288" s="169"/>
      <c r="L288" s="165"/>
      <c r="M288" s="170"/>
      <c r="T288" s="171"/>
      <c r="AT288" s="166" t="s">
        <v>368</v>
      </c>
      <c r="AU288" s="166" t="s">
        <v>90</v>
      </c>
      <c r="AV288" s="14" t="s">
        <v>364</v>
      </c>
      <c r="AW288" s="14" t="s">
        <v>36</v>
      </c>
      <c r="AX288" s="14" t="s">
        <v>84</v>
      </c>
      <c r="AY288" s="166" t="s">
        <v>358</v>
      </c>
    </row>
    <row r="289" spans="2:65" s="1" customFormat="1" ht="24.2" customHeight="1">
      <c r="B289" s="33"/>
      <c r="C289" s="134" t="s">
        <v>672</v>
      </c>
      <c r="D289" s="134" t="s">
        <v>360</v>
      </c>
      <c r="E289" s="135" t="s">
        <v>7885</v>
      </c>
      <c r="F289" s="136" t="s">
        <v>7886</v>
      </c>
      <c r="G289" s="137" t="s">
        <v>195</v>
      </c>
      <c r="H289" s="138">
        <v>299</v>
      </c>
      <c r="I289" s="139"/>
      <c r="J289" s="140">
        <f>ROUND(I289*H289,2)</f>
        <v>0</v>
      </c>
      <c r="K289" s="136" t="s">
        <v>363</v>
      </c>
      <c r="L289" s="33"/>
      <c r="M289" s="141" t="s">
        <v>19</v>
      </c>
      <c r="N289" s="142" t="s">
        <v>49</v>
      </c>
      <c r="P289" s="143">
        <f>O289*H289</f>
        <v>0</v>
      </c>
      <c r="Q289" s="143">
        <v>3.1E-4</v>
      </c>
      <c r="R289" s="143">
        <f>Q289*H289</f>
        <v>9.2689999999999995E-2</v>
      </c>
      <c r="S289" s="143">
        <v>0</v>
      </c>
      <c r="T289" s="144">
        <f>S289*H289</f>
        <v>0</v>
      </c>
      <c r="AR289" s="145" t="s">
        <v>364</v>
      </c>
      <c r="AT289" s="145" t="s">
        <v>360</v>
      </c>
      <c r="AU289" s="145" t="s">
        <v>90</v>
      </c>
      <c r="AY289" s="18" t="s">
        <v>358</v>
      </c>
      <c r="BE289" s="146">
        <f>IF(N289="základní",J289,0)</f>
        <v>0</v>
      </c>
      <c r="BF289" s="146">
        <f>IF(N289="snížená",J289,0)</f>
        <v>0</v>
      </c>
      <c r="BG289" s="146">
        <f>IF(N289="zákl. přenesená",J289,0)</f>
        <v>0</v>
      </c>
      <c r="BH289" s="146">
        <f>IF(N289="sníž. přenesená",J289,0)</f>
        <v>0</v>
      </c>
      <c r="BI289" s="146">
        <f>IF(N289="nulová",J289,0)</f>
        <v>0</v>
      </c>
      <c r="BJ289" s="18" t="s">
        <v>90</v>
      </c>
      <c r="BK289" s="146">
        <f>ROUND(I289*H289,2)</f>
        <v>0</v>
      </c>
      <c r="BL289" s="18" t="s">
        <v>364</v>
      </c>
      <c r="BM289" s="145" t="s">
        <v>1016</v>
      </c>
    </row>
    <row r="290" spans="2:65" s="1" customFormat="1" ht="11.25">
      <c r="B290" s="33"/>
      <c r="D290" s="147" t="s">
        <v>366</v>
      </c>
      <c r="F290" s="148" t="s">
        <v>7887</v>
      </c>
      <c r="I290" s="149"/>
      <c r="L290" s="33"/>
      <c r="M290" s="150"/>
      <c r="T290" s="54"/>
      <c r="AT290" s="18" t="s">
        <v>366</v>
      </c>
      <c r="AU290" s="18" t="s">
        <v>90</v>
      </c>
    </row>
    <row r="291" spans="2:65" s="12" customFormat="1" ht="11.25">
      <c r="B291" s="151"/>
      <c r="D291" s="152" t="s">
        <v>368</v>
      </c>
      <c r="E291" s="153" t="s">
        <v>19</v>
      </c>
      <c r="F291" s="154" t="s">
        <v>7843</v>
      </c>
      <c r="H291" s="153" t="s">
        <v>19</v>
      </c>
      <c r="I291" s="155"/>
      <c r="L291" s="151"/>
      <c r="M291" s="156"/>
      <c r="T291" s="157"/>
      <c r="AT291" s="153" t="s">
        <v>368</v>
      </c>
      <c r="AU291" s="153" t="s">
        <v>90</v>
      </c>
      <c r="AV291" s="12" t="s">
        <v>84</v>
      </c>
      <c r="AW291" s="12" t="s">
        <v>36</v>
      </c>
      <c r="AX291" s="12" t="s">
        <v>77</v>
      </c>
      <c r="AY291" s="153" t="s">
        <v>358</v>
      </c>
    </row>
    <row r="292" spans="2:65" s="13" customFormat="1" ht="11.25">
      <c r="B292" s="158"/>
      <c r="D292" s="152" t="s">
        <v>368</v>
      </c>
      <c r="E292" s="159" t="s">
        <v>19</v>
      </c>
      <c r="F292" s="160" t="s">
        <v>7881</v>
      </c>
      <c r="H292" s="161">
        <v>299</v>
      </c>
      <c r="I292" s="162"/>
      <c r="L292" s="158"/>
      <c r="M292" s="163"/>
      <c r="T292" s="164"/>
      <c r="AT292" s="159" t="s">
        <v>368</v>
      </c>
      <c r="AU292" s="159" t="s">
        <v>90</v>
      </c>
      <c r="AV292" s="13" t="s">
        <v>90</v>
      </c>
      <c r="AW292" s="13" t="s">
        <v>36</v>
      </c>
      <c r="AX292" s="13" t="s">
        <v>77</v>
      </c>
      <c r="AY292" s="159" t="s">
        <v>358</v>
      </c>
    </row>
    <row r="293" spans="2:65" s="14" customFormat="1" ht="11.25">
      <c r="B293" s="165"/>
      <c r="D293" s="152" t="s">
        <v>368</v>
      </c>
      <c r="E293" s="166" t="s">
        <v>19</v>
      </c>
      <c r="F293" s="167" t="s">
        <v>371</v>
      </c>
      <c r="H293" s="168">
        <v>299</v>
      </c>
      <c r="I293" s="169"/>
      <c r="L293" s="165"/>
      <c r="M293" s="170"/>
      <c r="T293" s="171"/>
      <c r="AT293" s="166" t="s">
        <v>368</v>
      </c>
      <c r="AU293" s="166" t="s">
        <v>90</v>
      </c>
      <c r="AV293" s="14" t="s">
        <v>364</v>
      </c>
      <c r="AW293" s="14" t="s">
        <v>36</v>
      </c>
      <c r="AX293" s="14" t="s">
        <v>84</v>
      </c>
      <c r="AY293" s="166" t="s">
        <v>358</v>
      </c>
    </row>
    <row r="294" spans="2:65" s="1" customFormat="1" ht="24.2" customHeight="1">
      <c r="B294" s="33"/>
      <c r="C294" s="134" t="s">
        <v>678</v>
      </c>
      <c r="D294" s="134" t="s">
        <v>360</v>
      </c>
      <c r="E294" s="135" t="s">
        <v>7888</v>
      </c>
      <c r="F294" s="136" t="s">
        <v>7889</v>
      </c>
      <c r="G294" s="137" t="s">
        <v>195</v>
      </c>
      <c r="H294" s="138">
        <v>299</v>
      </c>
      <c r="I294" s="139"/>
      <c r="J294" s="140">
        <f>ROUND(I294*H294,2)</f>
        <v>0</v>
      </c>
      <c r="K294" s="136" t="s">
        <v>363</v>
      </c>
      <c r="L294" s="33"/>
      <c r="M294" s="141" t="s">
        <v>19</v>
      </c>
      <c r="N294" s="142" t="s">
        <v>49</v>
      </c>
      <c r="P294" s="143">
        <f>O294*H294</f>
        <v>0</v>
      </c>
      <c r="Q294" s="143">
        <v>7.1000000000000002E-4</v>
      </c>
      <c r="R294" s="143">
        <f>Q294*H294</f>
        <v>0.21229000000000001</v>
      </c>
      <c r="S294" s="143">
        <v>0</v>
      </c>
      <c r="T294" s="144">
        <f>S294*H294</f>
        <v>0</v>
      </c>
      <c r="AR294" s="145" t="s">
        <v>364</v>
      </c>
      <c r="AT294" s="145" t="s">
        <v>360</v>
      </c>
      <c r="AU294" s="145" t="s">
        <v>90</v>
      </c>
      <c r="AY294" s="18" t="s">
        <v>358</v>
      </c>
      <c r="BE294" s="146">
        <f>IF(N294="základní",J294,0)</f>
        <v>0</v>
      </c>
      <c r="BF294" s="146">
        <f>IF(N294="snížená",J294,0)</f>
        <v>0</v>
      </c>
      <c r="BG294" s="146">
        <f>IF(N294="zákl. přenesená",J294,0)</f>
        <v>0</v>
      </c>
      <c r="BH294" s="146">
        <f>IF(N294="sníž. přenesená",J294,0)</f>
        <v>0</v>
      </c>
      <c r="BI294" s="146">
        <f>IF(N294="nulová",J294,0)</f>
        <v>0</v>
      </c>
      <c r="BJ294" s="18" t="s">
        <v>90</v>
      </c>
      <c r="BK294" s="146">
        <f>ROUND(I294*H294,2)</f>
        <v>0</v>
      </c>
      <c r="BL294" s="18" t="s">
        <v>364</v>
      </c>
      <c r="BM294" s="145" t="s">
        <v>1027</v>
      </c>
    </row>
    <row r="295" spans="2:65" s="1" customFormat="1" ht="11.25">
      <c r="B295" s="33"/>
      <c r="D295" s="147" t="s">
        <v>366</v>
      </c>
      <c r="F295" s="148" t="s">
        <v>7890</v>
      </c>
      <c r="I295" s="149"/>
      <c r="L295" s="33"/>
      <c r="M295" s="150"/>
      <c r="T295" s="54"/>
      <c r="AT295" s="18" t="s">
        <v>366</v>
      </c>
      <c r="AU295" s="18" t="s">
        <v>90</v>
      </c>
    </row>
    <row r="296" spans="2:65" s="12" customFormat="1" ht="11.25">
      <c r="B296" s="151"/>
      <c r="D296" s="152" t="s">
        <v>368</v>
      </c>
      <c r="E296" s="153" t="s">
        <v>19</v>
      </c>
      <c r="F296" s="154" t="s">
        <v>7843</v>
      </c>
      <c r="H296" s="153" t="s">
        <v>19</v>
      </c>
      <c r="I296" s="155"/>
      <c r="L296" s="151"/>
      <c r="M296" s="156"/>
      <c r="T296" s="157"/>
      <c r="AT296" s="153" t="s">
        <v>368</v>
      </c>
      <c r="AU296" s="153" t="s">
        <v>90</v>
      </c>
      <c r="AV296" s="12" t="s">
        <v>84</v>
      </c>
      <c r="AW296" s="12" t="s">
        <v>36</v>
      </c>
      <c r="AX296" s="12" t="s">
        <v>77</v>
      </c>
      <c r="AY296" s="153" t="s">
        <v>358</v>
      </c>
    </row>
    <row r="297" spans="2:65" s="13" customFormat="1" ht="11.25">
      <c r="B297" s="158"/>
      <c r="D297" s="152" t="s">
        <v>368</v>
      </c>
      <c r="E297" s="159" t="s">
        <v>19</v>
      </c>
      <c r="F297" s="160" t="s">
        <v>7881</v>
      </c>
      <c r="H297" s="161">
        <v>299</v>
      </c>
      <c r="I297" s="162"/>
      <c r="L297" s="158"/>
      <c r="M297" s="163"/>
      <c r="T297" s="164"/>
      <c r="AT297" s="159" t="s">
        <v>368</v>
      </c>
      <c r="AU297" s="159" t="s">
        <v>90</v>
      </c>
      <c r="AV297" s="13" t="s">
        <v>90</v>
      </c>
      <c r="AW297" s="13" t="s">
        <v>36</v>
      </c>
      <c r="AX297" s="13" t="s">
        <v>77</v>
      </c>
      <c r="AY297" s="159" t="s">
        <v>358</v>
      </c>
    </row>
    <row r="298" spans="2:65" s="14" customFormat="1" ht="11.25">
      <c r="B298" s="165"/>
      <c r="D298" s="152" t="s">
        <v>368</v>
      </c>
      <c r="E298" s="166" t="s">
        <v>19</v>
      </c>
      <c r="F298" s="167" t="s">
        <v>371</v>
      </c>
      <c r="H298" s="168">
        <v>299</v>
      </c>
      <c r="I298" s="169"/>
      <c r="L298" s="165"/>
      <c r="M298" s="170"/>
      <c r="T298" s="171"/>
      <c r="AT298" s="166" t="s">
        <v>368</v>
      </c>
      <c r="AU298" s="166" t="s">
        <v>90</v>
      </c>
      <c r="AV298" s="14" t="s">
        <v>364</v>
      </c>
      <c r="AW298" s="14" t="s">
        <v>36</v>
      </c>
      <c r="AX298" s="14" t="s">
        <v>84</v>
      </c>
      <c r="AY298" s="166" t="s">
        <v>358</v>
      </c>
    </row>
    <row r="299" spans="2:65" s="1" customFormat="1" ht="49.15" customHeight="1">
      <c r="B299" s="33"/>
      <c r="C299" s="134" t="s">
        <v>697</v>
      </c>
      <c r="D299" s="134" t="s">
        <v>360</v>
      </c>
      <c r="E299" s="135" t="s">
        <v>7891</v>
      </c>
      <c r="F299" s="136" t="s">
        <v>7892</v>
      </c>
      <c r="G299" s="137" t="s">
        <v>195</v>
      </c>
      <c r="H299" s="138">
        <v>299</v>
      </c>
      <c r="I299" s="139"/>
      <c r="J299" s="140">
        <f>ROUND(I299*H299,2)</f>
        <v>0</v>
      </c>
      <c r="K299" s="136" t="s">
        <v>363</v>
      </c>
      <c r="L299" s="33"/>
      <c r="M299" s="141" t="s">
        <v>19</v>
      </c>
      <c r="N299" s="142" t="s">
        <v>49</v>
      </c>
      <c r="P299" s="143">
        <f>O299*H299</f>
        <v>0</v>
      </c>
      <c r="Q299" s="143">
        <v>0.10373</v>
      </c>
      <c r="R299" s="143">
        <f>Q299*H299</f>
        <v>31.015270000000001</v>
      </c>
      <c r="S299" s="143">
        <v>0</v>
      </c>
      <c r="T299" s="144">
        <f>S299*H299</f>
        <v>0</v>
      </c>
      <c r="AR299" s="145" t="s">
        <v>364</v>
      </c>
      <c r="AT299" s="145" t="s">
        <v>360</v>
      </c>
      <c r="AU299" s="145" t="s">
        <v>90</v>
      </c>
      <c r="AY299" s="18" t="s">
        <v>358</v>
      </c>
      <c r="BE299" s="146">
        <f>IF(N299="základní",J299,0)</f>
        <v>0</v>
      </c>
      <c r="BF299" s="146">
        <f>IF(N299="snížená",J299,0)</f>
        <v>0</v>
      </c>
      <c r="BG299" s="146">
        <f>IF(N299="zákl. přenesená",J299,0)</f>
        <v>0</v>
      </c>
      <c r="BH299" s="146">
        <f>IF(N299="sníž. přenesená",J299,0)</f>
        <v>0</v>
      </c>
      <c r="BI299" s="146">
        <f>IF(N299="nulová",J299,0)</f>
        <v>0</v>
      </c>
      <c r="BJ299" s="18" t="s">
        <v>90</v>
      </c>
      <c r="BK299" s="146">
        <f>ROUND(I299*H299,2)</f>
        <v>0</v>
      </c>
      <c r="BL299" s="18" t="s">
        <v>364</v>
      </c>
      <c r="BM299" s="145" t="s">
        <v>1037</v>
      </c>
    </row>
    <row r="300" spans="2:65" s="1" customFormat="1" ht="11.25">
      <c r="B300" s="33"/>
      <c r="D300" s="147" t="s">
        <v>366</v>
      </c>
      <c r="F300" s="148" t="s">
        <v>7893</v>
      </c>
      <c r="I300" s="149"/>
      <c r="L300" s="33"/>
      <c r="M300" s="150"/>
      <c r="T300" s="54"/>
      <c r="AT300" s="18" t="s">
        <v>366</v>
      </c>
      <c r="AU300" s="18" t="s">
        <v>90</v>
      </c>
    </row>
    <row r="301" spans="2:65" s="12" customFormat="1" ht="11.25">
      <c r="B301" s="151"/>
      <c r="D301" s="152" t="s">
        <v>368</v>
      </c>
      <c r="E301" s="153" t="s">
        <v>19</v>
      </c>
      <c r="F301" s="154" t="s">
        <v>7843</v>
      </c>
      <c r="H301" s="153" t="s">
        <v>19</v>
      </c>
      <c r="I301" s="155"/>
      <c r="L301" s="151"/>
      <c r="M301" s="156"/>
      <c r="T301" s="157"/>
      <c r="AT301" s="153" t="s">
        <v>368</v>
      </c>
      <c r="AU301" s="153" t="s">
        <v>90</v>
      </c>
      <c r="AV301" s="12" t="s">
        <v>84</v>
      </c>
      <c r="AW301" s="12" t="s">
        <v>36</v>
      </c>
      <c r="AX301" s="12" t="s">
        <v>77</v>
      </c>
      <c r="AY301" s="153" t="s">
        <v>358</v>
      </c>
    </row>
    <row r="302" spans="2:65" s="13" customFormat="1" ht="11.25">
      <c r="B302" s="158"/>
      <c r="D302" s="152" t="s">
        <v>368</v>
      </c>
      <c r="E302" s="159" t="s">
        <v>19</v>
      </c>
      <c r="F302" s="160" t="s">
        <v>7881</v>
      </c>
      <c r="H302" s="161">
        <v>299</v>
      </c>
      <c r="I302" s="162"/>
      <c r="L302" s="158"/>
      <c r="M302" s="163"/>
      <c r="T302" s="164"/>
      <c r="AT302" s="159" t="s">
        <v>368</v>
      </c>
      <c r="AU302" s="159" t="s">
        <v>90</v>
      </c>
      <c r="AV302" s="13" t="s">
        <v>90</v>
      </c>
      <c r="AW302" s="13" t="s">
        <v>36</v>
      </c>
      <c r="AX302" s="13" t="s">
        <v>77</v>
      </c>
      <c r="AY302" s="159" t="s">
        <v>358</v>
      </c>
    </row>
    <row r="303" spans="2:65" s="14" customFormat="1" ht="11.25">
      <c r="B303" s="165"/>
      <c r="D303" s="152" t="s">
        <v>368</v>
      </c>
      <c r="E303" s="166" t="s">
        <v>19</v>
      </c>
      <c r="F303" s="167" t="s">
        <v>371</v>
      </c>
      <c r="H303" s="168">
        <v>299</v>
      </c>
      <c r="I303" s="169"/>
      <c r="L303" s="165"/>
      <c r="M303" s="170"/>
      <c r="T303" s="171"/>
      <c r="AT303" s="166" t="s">
        <v>368</v>
      </c>
      <c r="AU303" s="166" t="s">
        <v>90</v>
      </c>
      <c r="AV303" s="14" t="s">
        <v>364</v>
      </c>
      <c r="AW303" s="14" t="s">
        <v>36</v>
      </c>
      <c r="AX303" s="14" t="s">
        <v>84</v>
      </c>
      <c r="AY303" s="166" t="s">
        <v>358</v>
      </c>
    </row>
    <row r="304" spans="2:65" s="1" customFormat="1" ht="62.65" customHeight="1">
      <c r="B304" s="33"/>
      <c r="C304" s="134" t="s">
        <v>714</v>
      </c>
      <c r="D304" s="134" t="s">
        <v>360</v>
      </c>
      <c r="E304" s="135" t="s">
        <v>7894</v>
      </c>
      <c r="F304" s="136" t="s">
        <v>7895</v>
      </c>
      <c r="G304" s="137" t="s">
        <v>195</v>
      </c>
      <c r="H304" s="138">
        <v>43</v>
      </c>
      <c r="I304" s="139"/>
      <c r="J304" s="140">
        <f>ROUND(I304*H304,2)</f>
        <v>0</v>
      </c>
      <c r="K304" s="136" t="s">
        <v>363</v>
      </c>
      <c r="L304" s="33"/>
      <c r="M304" s="141" t="s">
        <v>19</v>
      </c>
      <c r="N304" s="142" t="s">
        <v>49</v>
      </c>
      <c r="P304" s="143">
        <f>O304*H304</f>
        <v>0</v>
      </c>
      <c r="Q304" s="143">
        <v>0.04</v>
      </c>
      <c r="R304" s="143">
        <f>Q304*H304</f>
        <v>1.72</v>
      </c>
      <c r="S304" s="143">
        <v>0</v>
      </c>
      <c r="T304" s="144">
        <f>S304*H304</f>
        <v>0</v>
      </c>
      <c r="AR304" s="145" t="s">
        <v>364</v>
      </c>
      <c r="AT304" s="145" t="s">
        <v>360</v>
      </c>
      <c r="AU304" s="145" t="s">
        <v>90</v>
      </c>
      <c r="AY304" s="18" t="s">
        <v>358</v>
      </c>
      <c r="BE304" s="146">
        <f>IF(N304="základní",J304,0)</f>
        <v>0</v>
      </c>
      <c r="BF304" s="146">
        <f>IF(N304="snížená",J304,0)</f>
        <v>0</v>
      </c>
      <c r="BG304" s="146">
        <f>IF(N304="zákl. přenesená",J304,0)</f>
        <v>0</v>
      </c>
      <c r="BH304" s="146">
        <f>IF(N304="sníž. přenesená",J304,0)</f>
        <v>0</v>
      </c>
      <c r="BI304" s="146">
        <f>IF(N304="nulová",J304,0)</f>
        <v>0</v>
      </c>
      <c r="BJ304" s="18" t="s">
        <v>90</v>
      </c>
      <c r="BK304" s="146">
        <f>ROUND(I304*H304,2)</f>
        <v>0</v>
      </c>
      <c r="BL304" s="18" t="s">
        <v>364</v>
      </c>
      <c r="BM304" s="145" t="s">
        <v>1048</v>
      </c>
    </row>
    <row r="305" spans="2:65" s="1" customFormat="1" ht="11.25">
      <c r="B305" s="33"/>
      <c r="D305" s="147" t="s">
        <v>366</v>
      </c>
      <c r="F305" s="148" t="s">
        <v>7896</v>
      </c>
      <c r="I305" s="149"/>
      <c r="L305" s="33"/>
      <c r="M305" s="150"/>
      <c r="T305" s="54"/>
      <c r="AT305" s="18" t="s">
        <v>366</v>
      </c>
      <c r="AU305" s="18" t="s">
        <v>90</v>
      </c>
    </row>
    <row r="306" spans="2:65" s="13" customFormat="1" ht="22.5">
      <c r="B306" s="158"/>
      <c r="D306" s="152" t="s">
        <v>368</v>
      </c>
      <c r="E306" s="159" t="s">
        <v>19</v>
      </c>
      <c r="F306" s="160" t="s">
        <v>7897</v>
      </c>
      <c r="H306" s="161">
        <v>43</v>
      </c>
      <c r="I306" s="162"/>
      <c r="L306" s="158"/>
      <c r="M306" s="163"/>
      <c r="T306" s="164"/>
      <c r="AT306" s="159" t="s">
        <v>368</v>
      </c>
      <c r="AU306" s="159" t="s">
        <v>90</v>
      </c>
      <c r="AV306" s="13" t="s">
        <v>90</v>
      </c>
      <c r="AW306" s="13" t="s">
        <v>36</v>
      </c>
      <c r="AX306" s="13" t="s">
        <v>77</v>
      </c>
      <c r="AY306" s="159" t="s">
        <v>358</v>
      </c>
    </row>
    <row r="307" spans="2:65" s="14" customFormat="1" ht="11.25">
      <c r="B307" s="165"/>
      <c r="D307" s="152" t="s">
        <v>368</v>
      </c>
      <c r="E307" s="166" t="s">
        <v>19</v>
      </c>
      <c r="F307" s="167" t="s">
        <v>371</v>
      </c>
      <c r="H307" s="168">
        <v>43</v>
      </c>
      <c r="I307" s="169"/>
      <c r="L307" s="165"/>
      <c r="M307" s="170"/>
      <c r="T307" s="171"/>
      <c r="AT307" s="166" t="s">
        <v>368</v>
      </c>
      <c r="AU307" s="166" t="s">
        <v>90</v>
      </c>
      <c r="AV307" s="14" t="s">
        <v>364</v>
      </c>
      <c r="AW307" s="14" t="s">
        <v>36</v>
      </c>
      <c r="AX307" s="14" t="s">
        <v>84</v>
      </c>
      <c r="AY307" s="166" t="s">
        <v>358</v>
      </c>
    </row>
    <row r="308" spans="2:65" s="1" customFormat="1" ht="24.2" customHeight="1">
      <c r="B308" s="33"/>
      <c r="C308" s="179" t="s">
        <v>719</v>
      </c>
      <c r="D308" s="179" t="s">
        <v>440</v>
      </c>
      <c r="E308" s="180" t="s">
        <v>7898</v>
      </c>
      <c r="F308" s="181" t="s">
        <v>7899</v>
      </c>
      <c r="G308" s="182" t="s">
        <v>195</v>
      </c>
      <c r="H308" s="183">
        <v>43.43</v>
      </c>
      <c r="I308" s="184"/>
      <c r="J308" s="185">
        <f>ROUND(I308*H308,2)</f>
        <v>0</v>
      </c>
      <c r="K308" s="181" t="s">
        <v>363</v>
      </c>
      <c r="L308" s="186"/>
      <c r="M308" s="187" t="s">
        <v>19</v>
      </c>
      <c r="N308" s="188" t="s">
        <v>49</v>
      </c>
      <c r="P308" s="143">
        <f>O308*H308</f>
        <v>0</v>
      </c>
      <c r="Q308" s="143">
        <v>1.0800000000000001E-2</v>
      </c>
      <c r="R308" s="143">
        <f>Q308*H308</f>
        <v>0.46904400000000002</v>
      </c>
      <c r="S308" s="143">
        <v>0</v>
      </c>
      <c r="T308" s="144">
        <f>S308*H308</f>
        <v>0</v>
      </c>
      <c r="AR308" s="145" t="s">
        <v>406</v>
      </c>
      <c r="AT308" s="145" t="s">
        <v>440</v>
      </c>
      <c r="AU308" s="145" t="s">
        <v>90</v>
      </c>
      <c r="AY308" s="18" t="s">
        <v>358</v>
      </c>
      <c r="BE308" s="146">
        <f>IF(N308="základní",J308,0)</f>
        <v>0</v>
      </c>
      <c r="BF308" s="146">
        <f>IF(N308="snížená",J308,0)</f>
        <v>0</v>
      </c>
      <c r="BG308" s="146">
        <f>IF(N308="zákl. přenesená",J308,0)</f>
        <v>0</v>
      </c>
      <c r="BH308" s="146">
        <f>IF(N308="sníž. přenesená",J308,0)</f>
        <v>0</v>
      </c>
      <c r="BI308" s="146">
        <f>IF(N308="nulová",J308,0)</f>
        <v>0</v>
      </c>
      <c r="BJ308" s="18" t="s">
        <v>90</v>
      </c>
      <c r="BK308" s="146">
        <f>ROUND(I308*H308,2)</f>
        <v>0</v>
      </c>
      <c r="BL308" s="18" t="s">
        <v>364</v>
      </c>
      <c r="BM308" s="145" t="s">
        <v>1058</v>
      </c>
    </row>
    <row r="309" spans="2:65" s="13" customFormat="1" ht="11.25">
      <c r="B309" s="158"/>
      <c r="D309" s="152" t="s">
        <v>368</v>
      </c>
      <c r="E309" s="159" t="s">
        <v>19</v>
      </c>
      <c r="F309" s="160" t="s">
        <v>7900</v>
      </c>
      <c r="H309" s="161">
        <v>43.43</v>
      </c>
      <c r="I309" s="162"/>
      <c r="L309" s="158"/>
      <c r="M309" s="163"/>
      <c r="T309" s="164"/>
      <c r="AT309" s="159" t="s">
        <v>368</v>
      </c>
      <c r="AU309" s="159" t="s">
        <v>90</v>
      </c>
      <c r="AV309" s="13" t="s">
        <v>90</v>
      </c>
      <c r="AW309" s="13" t="s">
        <v>36</v>
      </c>
      <c r="AX309" s="13" t="s">
        <v>77</v>
      </c>
      <c r="AY309" s="159" t="s">
        <v>358</v>
      </c>
    </row>
    <row r="310" spans="2:65" s="14" customFormat="1" ht="11.25">
      <c r="B310" s="165"/>
      <c r="D310" s="152" t="s">
        <v>368</v>
      </c>
      <c r="E310" s="166" t="s">
        <v>19</v>
      </c>
      <c r="F310" s="167" t="s">
        <v>371</v>
      </c>
      <c r="H310" s="168">
        <v>43.43</v>
      </c>
      <c r="I310" s="169"/>
      <c r="L310" s="165"/>
      <c r="M310" s="170"/>
      <c r="T310" s="171"/>
      <c r="AT310" s="166" t="s">
        <v>368</v>
      </c>
      <c r="AU310" s="166" t="s">
        <v>90</v>
      </c>
      <c r="AV310" s="14" t="s">
        <v>364</v>
      </c>
      <c r="AW310" s="14" t="s">
        <v>36</v>
      </c>
      <c r="AX310" s="14" t="s">
        <v>84</v>
      </c>
      <c r="AY310" s="166" t="s">
        <v>358</v>
      </c>
    </row>
    <row r="311" spans="2:65" s="1" customFormat="1" ht="16.5" customHeight="1">
      <c r="B311" s="33"/>
      <c r="C311" s="179" t="s">
        <v>726</v>
      </c>
      <c r="D311" s="179" t="s">
        <v>440</v>
      </c>
      <c r="E311" s="180" t="s">
        <v>7901</v>
      </c>
      <c r="F311" s="181" t="s">
        <v>7902</v>
      </c>
      <c r="G311" s="182" t="s">
        <v>443</v>
      </c>
      <c r="H311" s="183">
        <v>3.87</v>
      </c>
      <c r="I311" s="184"/>
      <c r="J311" s="185">
        <f>ROUND(I311*H311,2)</f>
        <v>0</v>
      </c>
      <c r="K311" s="181" t="s">
        <v>363</v>
      </c>
      <c r="L311" s="186"/>
      <c r="M311" s="187" t="s">
        <v>19</v>
      </c>
      <c r="N311" s="188" t="s">
        <v>49</v>
      </c>
      <c r="P311" s="143">
        <f>O311*H311</f>
        <v>0</v>
      </c>
      <c r="Q311" s="143">
        <v>1</v>
      </c>
      <c r="R311" s="143">
        <f>Q311*H311</f>
        <v>3.87</v>
      </c>
      <c r="S311" s="143">
        <v>0</v>
      </c>
      <c r="T311" s="144">
        <f>S311*H311</f>
        <v>0</v>
      </c>
      <c r="AR311" s="145" t="s">
        <v>406</v>
      </c>
      <c r="AT311" s="145" t="s">
        <v>440</v>
      </c>
      <c r="AU311" s="145" t="s">
        <v>90</v>
      </c>
      <c r="AY311" s="18" t="s">
        <v>358</v>
      </c>
      <c r="BE311" s="146">
        <f>IF(N311="základní",J311,0)</f>
        <v>0</v>
      </c>
      <c r="BF311" s="146">
        <f>IF(N311="snížená",J311,0)</f>
        <v>0</v>
      </c>
      <c r="BG311" s="146">
        <f>IF(N311="zákl. přenesená",J311,0)</f>
        <v>0</v>
      </c>
      <c r="BH311" s="146">
        <f>IF(N311="sníž. přenesená",J311,0)</f>
        <v>0</v>
      </c>
      <c r="BI311" s="146">
        <f>IF(N311="nulová",J311,0)</f>
        <v>0</v>
      </c>
      <c r="BJ311" s="18" t="s">
        <v>90</v>
      </c>
      <c r="BK311" s="146">
        <f>ROUND(I311*H311,2)</f>
        <v>0</v>
      </c>
      <c r="BL311" s="18" t="s">
        <v>364</v>
      </c>
      <c r="BM311" s="145" t="s">
        <v>1068</v>
      </c>
    </row>
    <row r="312" spans="2:65" s="13" customFormat="1" ht="11.25">
      <c r="B312" s="158"/>
      <c r="D312" s="152" t="s">
        <v>368</v>
      </c>
      <c r="E312" s="159" t="s">
        <v>19</v>
      </c>
      <c r="F312" s="160" t="s">
        <v>7903</v>
      </c>
      <c r="H312" s="161">
        <v>3.87</v>
      </c>
      <c r="I312" s="162"/>
      <c r="L312" s="158"/>
      <c r="M312" s="163"/>
      <c r="T312" s="164"/>
      <c r="AT312" s="159" t="s">
        <v>368</v>
      </c>
      <c r="AU312" s="159" t="s">
        <v>90</v>
      </c>
      <c r="AV312" s="13" t="s">
        <v>90</v>
      </c>
      <c r="AW312" s="13" t="s">
        <v>36</v>
      </c>
      <c r="AX312" s="13" t="s">
        <v>77</v>
      </c>
      <c r="AY312" s="159" t="s">
        <v>358</v>
      </c>
    </row>
    <row r="313" spans="2:65" s="14" customFormat="1" ht="11.25">
      <c r="B313" s="165"/>
      <c r="D313" s="152" t="s">
        <v>368</v>
      </c>
      <c r="E313" s="166" t="s">
        <v>19</v>
      </c>
      <c r="F313" s="167" t="s">
        <v>371</v>
      </c>
      <c r="H313" s="168">
        <v>3.87</v>
      </c>
      <c r="I313" s="169"/>
      <c r="L313" s="165"/>
      <c r="M313" s="170"/>
      <c r="T313" s="171"/>
      <c r="AT313" s="166" t="s">
        <v>368</v>
      </c>
      <c r="AU313" s="166" t="s">
        <v>90</v>
      </c>
      <c r="AV313" s="14" t="s">
        <v>364</v>
      </c>
      <c r="AW313" s="14" t="s">
        <v>36</v>
      </c>
      <c r="AX313" s="14" t="s">
        <v>84</v>
      </c>
      <c r="AY313" s="166" t="s">
        <v>358</v>
      </c>
    </row>
    <row r="314" spans="2:65" s="1" customFormat="1" ht="78" customHeight="1">
      <c r="B314" s="33"/>
      <c r="C314" s="134" t="s">
        <v>733</v>
      </c>
      <c r="D314" s="134" t="s">
        <v>360</v>
      </c>
      <c r="E314" s="135" t="s">
        <v>7904</v>
      </c>
      <c r="F314" s="136" t="s">
        <v>7905</v>
      </c>
      <c r="G314" s="137" t="s">
        <v>195</v>
      </c>
      <c r="H314" s="138">
        <v>115</v>
      </c>
      <c r="I314" s="139"/>
      <c r="J314" s="140">
        <f>ROUND(I314*H314,2)</f>
        <v>0</v>
      </c>
      <c r="K314" s="136" t="s">
        <v>363</v>
      </c>
      <c r="L314" s="33"/>
      <c r="M314" s="141" t="s">
        <v>19</v>
      </c>
      <c r="N314" s="142" t="s">
        <v>49</v>
      </c>
      <c r="P314" s="143">
        <f>O314*H314</f>
        <v>0</v>
      </c>
      <c r="Q314" s="143">
        <v>8.9219999999999994E-2</v>
      </c>
      <c r="R314" s="143">
        <f>Q314*H314</f>
        <v>10.260299999999999</v>
      </c>
      <c r="S314" s="143">
        <v>0</v>
      </c>
      <c r="T314" s="144">
        <f>S314*H314</f>
        <v>0</v>
      </c>
      <c r="AR314" s="145" t="s">
        <v>364</v>
      </c>
      <c r="AT314" s="145" t="s">
        <v>360</v>
      </c>
      <c r="AU314" s="145" t="s">
        <v>90</v>
      </c>
      <c r="AY314" s="18" t="s">
        <v>358</v>
      </c>
      <c r="BE314" s="146">
        <f>IF(N314="základní",J314,0)</f>
        <v>0</v>
      </c>
      <c r="BF314" s="146">
        <f>IF(N314="snížená",J314,0)</f>
        <v>0</v>
      </c>
      <c r="BG314" s="146">
        <f>IF(N314="zákl. přenesená",J314,0)</f>
        <v>0</v>
      </c>
      <c r="BH314" s="146">
        <f>IF(N314="sníž. přenesená",J314,0)</f>
        <v>0</v>
      </c>
      <c r="BI314" s="146">
        <f>IF(N314="nulová",J314,0)</f>
        <v>0</v>
      </c>
      <c r="BJ314" s="18" t="s">
        <v>90</v>
      </c>
      <c r="BK314" s="146">
        <f>ROUND(I314*H314,2)</f>
        <v>0</v>
      </c>
      <c r="BL314" s="18" t="s">
        <v>364</v>
      </c>
      <c r="BM314" s="145" t="s">
        <v>1078</v>
      </c>
    </row>
    <row r="315" spans="2:65" s="1" customFormat="1" ht="11.25">
      <c r="B315" s="33"/>
      <c r="D315" s="147" t="s">
        <v>366</v>
      </c>
      <c r="F315" s="148" t="s">
        <v>7906</v>
      </c>
      <c r="I315" s="149"/>
      <c r="L315" s="33"/>
      <c r="M315" s="150"/>
      <c r="T315" s="54"/>
      <c r="AT315" s="18" t="s">
        <v>366</v>
      </c>
      <c r="AU315" s="18" t="s">
        <v>90</v>
      </c>
    </row>
    <row r="316" spans="2:65" s="12" customFormat="1" ht="11.25">
      <c r="B316" s="151"/>
      <c r="D316" s="152" t="s">
        <v>368</v>
      </c>
      <c r="E316" s="153" t="s">
        <v>19</v>
      </c>
      <c r="F316" s="154" t="s">
        <v>7907</v>
      </c>
      <c r="H316" s="153" t="s">
        <v>19</v>
      </c>
      <c r="I316" s="155"/>
      <c r="L316" s="151"/>
      <c r="M316" s="156"/>
      <c r="T316" s="157"/>
      <c r="AT316" s="153" t="s">
        <v>368</v>
      </c>
      <c r="AU316" s="153" t="s">
        <v>90</v>
      </c>
      <c r="AV316" s="12" t="s">
        <v>84</v>
      </c>
      <c r="AW316" s="12" t="s">
        <v>36</v>
      </c>
      <c r="AX316" s="12" t="s">
        <v>77</v>
      </c>
      <c r="AY316" s="153" t="s">
        <v>358</v>
      </c>
    </row>
    <row r="317" spans="2:65" s="12" customFormat="1" ht="11.25">
      <c r="B317" s="151"/>
      <c r="D317" s="152" t="s">
        <v>368</v>
      </c>
      <c r="E317" s="153" t="s">
        <v>19</v>
      </c>
      <c r="F317" s="154" t="s">
        <v>7843</v>
      </c>
      <c r="H317" s="153" t="s">
        <v>19</v>
      </c>
      <c r="I317" s="155"/>
      <c r="L317" s="151"/>
      <c r="M317" s="156"/>
      <c r="T317" s="157"/>
      <c r="AT317" s="153" t="s">
        <v>368</v>
      </c>
      <c r="AU317" s="153" t="s">
        <v>90</v>
      </c>
      <c r="AV317" s="12" t="s">
        <v>84</v>
      </c>
      <c r="AW317" s="12" t="s">
        <v>36</v>
      </c>
      <c r="AX317" s="12" t="s">
        <v>77</v>
      </c>
      <c r="AY317" s="153" t="s">
        <v>358</v>
      </c>
    </row>
    <row r="318" spans="2:65" s="13" customFormat="1" ht="11.25">
      <c r="B318" s="158"/>
      <c r="D318" s="152" t="s">
        <v>368</v>
      </c>
      <c r="E318" s="159" t="s">
        <v>19</v>
      </c>
      <c r="F318" s="160" t="s">
        <v>7908</v>
      </c>
      <c r="H318" s="161">
        <v>90</v>
      </c>
      <c r="I318" s="162"/>
      <c r="L318" s="158"/>
      <c r="M318" s="163"/>
      <c r="T318" s="164"/>
      <c r="AT318" s="159" t="s">
        <v>368</v>
      </c>
      <c r="AU318" s="159" t="s">
        <v>90</v>
      </c>
      <c r="AV318" s="13" t="s">
        <v>90</v>
      </c>
      <c r="AW318" s="13" t="s">
        <v>36</v>
      </c>
      <c r="AX318" s="13" t="s">
        <v>77</v>
      </c>
      <c r="AY318" s="159" t="s">
        <v>358</v>
      </c>
    </row>
    <row r="319" spans="2:65" s="13" customFormat="1" ht="11.25">
      <c r="B319" s="158"/>
      <c r="D319" s="152" t="s">
        <v>368</v>
      </c>
      <c r="E319" s="159" t="s">
        <v>19</v>
      </c>
      <c r="F319" s="160" t="s">
        <v>7909</v>
      </c>
      <c r="H319" s="161">
        <v>7</v>
      </c>
      <c r="I319" s="162"/>
      <c r="L319" s="158"/>
      <c r="M319" s="163"/>
      <c r="T319" s="164"/>
      <c r="AT319" s="159" t="s">
        <v>368</v>
      </c>
      <c r="AU319" s="159" t="s">
        <v>90</v>
      </c>
      <c r="AV319" s="13" t="s">
        <v>90</v>
      </c>
      <c r="AW319" s="13" t="s">
        <v>36</v>
      </c>
      <c r="AX319" s="13" t="s">
        <v>77</v>
      </c>
      <c r="AY319" s="159" t="s">
        <v>358</v>
      </c>
    </row>
    <row r="320" spans="2:65" s="13" customFormat="1" ht="11.25">
      <c r="B320" s="158"/>
      <c r="D320" s="152" t="s">
        <v>368</v>
      </c>
      <c r="E320" s="159" t="s">
        <v>19</v>
      </c>
      <c r="F320" s="160" t="s">
        <v>7910</v>
      </c>
      <c r="H320" s="161">
        <v>18</v>
      </c>
      <c r="I320" s="162"/>
      <c r="L320" s="158"/>
      <c r="M320" s="163"/>
      <c r="T320" s="164"/>
      <c r="AT320" s="159" t="s">
        <v>368</v>
      </c>
      <c r="AU320" s="159" t="s">
        <v>90</v>
      </c>
      <c r="AV320" s="13" t="s">
        <v>90</v>
      </c>
      <c r="AW320" s="13" t="s">
        <v>36</v>
      </c>
      <c r="AX320" s="13" t="s">
        <v>77</v>
      </c>
      <c r="AY320" s="159" t="s">
        <v>358</v>
      </c>
    </row>
    <row r="321" spans="2:65" s="14" customFormat="1" ht="11.25">
      <c r="B321" s="165"/>
      <c r="D321" s="152" t="s">
        <v>368</v>
      </c>
      <c r="E321" s="166" t="s">
        <v>19</v>
      </c>
      <c r="F321" s="167" t="s">
        <v>371</v>
      </c>
      <c r="H321" s="168">
        <v>115</v>
      </c>
      <c r="I321" s="169"/>
      <c r="L321" s="165"/>
      <c r="M321" s="170"/>
      <c r="T321" s="171"/>
      <c r="AT321" s="166" t="s">
        <v>368</v>
      </c>
      <c r="AU321" s="166" t="s">
        <v>90</v>
      </c>
      <c r="AV321" s="14" t="s">
        <v>364</v>
      </c>
      <c r="AW321" s="14" t="s">
        <v>36</v>
      </c>
      <c r="AX321" s="14" t="s">
        <v>84</v>
      </c>
      <c r="AY321" s="166" t="s">
        <v>358</v>
      </c>
    </row>
    <row r="322" spans="2:65" s="1" customFormat="1" ht="24.2" customHeight="1">
      <c r="B322" s="33"/>
      <c r="C322" s="179" t="s">
        <v>739</v>
      </c>
      <c r="D322" s="179" t="s">
        <v>440</v>
      </c>
      <c r="E322" s="180" t="s">
        <v>7911</v>
      </c>
      <c r="F322" s="181" t="s">
        <v>7912</v>
      </c>
      <c r="G322" s="182" t="s">
        <v>195</v>
      </c>
      <c r="H322" s="183">
        <v>7.14</v>
      </c>
      <c r="I322" s="184"/>
      <c r="J322" s="185">
        <f>ROUND(I322*H322,2)</f>
        <v>0</v>
      </c>
      <c r="K322" s="181" t="s">
        <v>363</v>
      </c>
      <c r="L322" s="186"/>
      <c r="M322" s="187" t="s">
        <v>19</v>
      </c>
      <c r="N322" s="188" t="s">
        <v>49</v>
      </c>
      <c r="P322" s="143">
        <f>O322*H322</f>
        <v>0</v>
      </c>
      <c r="Q322" s="143">
        <v>0.13100000000000001</v>
      </c>
      <c r="R322" s="143">
        <f>Q322*H322</f>
        <v>0.93533999999999995</v>
      </c>
      <c r="S322" s="143">
        <v>0</v>
      </c>
      <c r="T322" s="144">
        <f>S322*H322</f>
        <v>0</v>
      </c>
      <c r="AR322" s="145" t="s">
        <v>406</v>
      </c>
      <c r="AT322" s="145" t="s">
        <v>440</v>
      </c>
      <c r="AU322" s="145" t="s">
        <v>90</v>
      </c>
      <c r="AY322" s="18" t="s">
        <v>358</v>
      </c>
      <c r="BE322" s="146">
        <f>IF(N322="základní",J322,0)</f>
        <v>0</v>
      </c>
      <c r="BF322" s="146">
        <f>IF(N322="snížená",J322,0)</f>
        <v>0</v>
      </c>
      <c r="BG322" s="146">
        <f>IF(N322="zákl. přenesená",J322,0)</f>
        <v>0</v>
      </c>
      <c r="BH322" s="146">
        <f>IF(N322="sníž. přenesená",J322,0)</f>
        <v>0</v>
      </c>
      <c r="BI322" s="146">
        <f>IF(N322="nulová",J322,0)</f>
        <v>0</v>
      </c>
      <c r="BJ322" s="18" t="s">
        <v>90</v>
      </c>
      <c r="BK322" s="146">
        <f>ROUND(I322*H322,2)</f>
        <v>0</v>
      </c>
      <c r="BL322" s="18" t="s">
        <v>364</v>
      </c>
      <c r="BM322" s="145" t="s">
        <v>1090</v>
      </c>
    </row>
    <row r="323" spans="2:65" s="13" customFormat="1" ht="11.25">
      <c r="B323" s="158"/>
      <c r="D323" s="152" t="s">
        <v>368</v>
      </c>
      <c r="E323" s="159" t="s">
        <v>19</v>
      </c>
      <c r="F323" s="160" t="s">
        <v>7913</v>
      </c>
      <c r="H323" s="161">
        <v>7.14</v>
      </c>
      <c r="I323" s="162"/>
      <c r="L323" s="158"/>
      <c r="M323" s="163"/>
      <c r="T323" s="164"/>
      <c r="AT323" s="159" t="s">
        <v>368</v>
      </c>
      <c r="AU323" s="159" t="s">
        <v>90</v>
      </c>
      <c r="AV323" s="13" t="s">
        <v>90</v>
      </c>
      <c r="AW323" s="13" t="s">
        <v>36</v>
      </c>
      <c r="AX323" s="13" t="s">
        <v>77</v>
      </c>
      <c r="AY323" s="159" t="s">
        <v>358</v>
      </c>
    </row>
    <row r="324" spans="2:65" s="14" customFormat="1" ht="11.25">
      <c r="B324" s="165"/>
      <c r="D324" s="152" t="s">
        <v>368</v>
      </c>
      <c r="E324" s="166" t="s">
        <v>19</v>
      </c>
      <c r="F324" s="167" t="s">
        <v>371</v>
      </c>
      <c r="H324" s="168">
        <v>7.14</v>
      </c>
      <c r="I324" s="169"/>
      <c r="L324" s="165"/>
      <c r="M324" s="170"/>
      <c r="T324" s="171"/>
      <c r="AT324" s="166" t="s">
        <v>368</v>
      </c>
      <c r="AU324" s="166" t="s">
        <v>90</v>
      </c>
      <c r="AV324" s="14" t="s">
        <v>364</v>
      </c>
      <c r="AW324" s="14" t="s">
        <v>36</v>
      </c>
      <c r="AX324" s="14" t="s">
        <v>84</v>
      </c>
      <c r="AY324" s="166" t="s">
        <v>358</v>
      </c>
    </row>
    <row r="325" spans="2:65" s="1" customFormat="1" ht="21.75" customHeight="1">
      <c r="B325" s="33"/>
      <c r="C325" s="179" t="s">
        <v>744</v>
      </c>
      <c r="D325" s="179" t="s">
        <v>440</v>
      </c>
      <c r="E325" s="180" t="s">
        <v>7914</v>
      </c>
      <c r="F325" s="181" t="s">
        <v>7915</v>
      </c>
      <c r="G325" s="182" t="s">
        <v>195</v>
      </c>
      <c r="H325" s="183">
        <v>91.8</v>
      </c>
      <c r="I325" s="184"/>
      <c r="J325" s="185">
        <f>ROUND(I325*H325,2)</f>
        <v>0</v>
      </c>
      <c r="K325" s="181" t="s">
        <v>19</v>
      </c>
      <c r="L325" s="186"/>
      <c r="M325" s="187" t="s">
        <v>19</v>
      </c>
      <c r="N325" s="188" t="s">
        <v>49</v>
      </c>
      <c r="P325" s="143">
        <f>O325*H325</f>
        <v>0</v>
      </c>
      <c r="Q325" s="143">
        <v>0</v>
      </c>
      <c r="R325" s="143">
        <f>Q325*H325</f>
        <v>0</v>
      </c>
      <c r="S325" s="143">
        <v>0</v>
      </c>
      <c r="T325" s="144">
        <f>S325*H325</f>
        <v>0</v>
      </c>
      <c r="AR325" s="145" t="s">
        <v>406</v>
      </c>
      <c r="AT325" s="145" t="s">
        <v>440</v>
      </c>
      <c r="AU325" s="145" t="s">
        <v>90</v>
      </c>
      <c r="AY325" s="18" t="s">
        <v>358</v>
      </c>
      <c r="BE325" s="146">
        <f>IF(N325="základní",J325,0)</f>
        <v>0</v>
      </c>
      <c r="BF325" s="146">
        <f>IF(N325="snížená",J325,0)</f>
        <v>0</v>
      </c>
      <c r="BG325" s="146">
        <f>IF(N325="zákl. přenesená",J325,0)</f>
        <v>0</v>
      </c>
      <c r="BH325" s="146">
        <f>IF(N325="sníž. přenesená",J325,0)</f>
        <v>0</v>
      </c>
      <c r="BI325" s="146">
        <f>IF(N325="nulová",J325,0)</f>
        <v>0</v>
      </c>
      <c r="BJ325" s="18" t="s">
        <v>90</v>
      </c>
      <c r="BK325" s="146">
        <f>ROUND(I325*H325,2)</f>
        <v>0</v>
      </c>
      <c r="BL325" s="18" t="s">
        <v>364</v>
      </c>
      <c r="BM325" s="145" t="s">
        <v>1100</v>
      </c>
    </row>
    <row r="326" spans="2:65" s="13" customFormat="1" ht="11.25">
      <c r="B326" s="158"/>
      <c r="D326" s="152" t="s">
        <v>368</v>
      </c>
      <c r="E326" s="159" t="s">
        <v>19</v>
      </c>
      <c r="F326" s="160" t="s">
        <v>7916</v>
      </c>
      <c r="H326" s="161">
        <v>91.8</v>
      </c>
      <c r="I326" s="162"/>
      <c r="L326" s="158"/>
      <c r="M326" s="163"/>
      <c r="T326" s="164"/>
      <c r="AT326" s="159" t="s">
        <v>368</v>
      </c>
      <c r="AU326" s="159" t="s">
        <v>90</v>
      </c>
      <c r="AV326" s="13" t="s">
        <v>90</v>
      </c>
      <c r="AW326" s="13" t="s">
        <v>36</v>
      </c>
      <c r="AX326" s="13" t="s">
        <v>77</v>
      </c>
      <c r="AY326" s="159" t="s">
        <v>358</v>
      </c>
    </row>
    <row r="327" spans="2:65" s="14" customFormat="1" ht="11.25">
      <c r="B327" s="165"/>
      <c r="D327" s="152" t="s">
        <v>368</v>
      </c>
      <c r="E327" s="166" t="s">
        <v>19</v>
      </c>
      <c r="F327" s="167" t="s">
        <v>371</v>
      </c>
      <c r="H327" s="168">
        <v>91.8</v>
      </c>
      <c r="I327" s="169"/>
      <c r="L327" s="165"/>
      <c r="M327" s="170"/>
      <c r="T327" s="171"/>
      <c r="AT327" s="166" t="s">
        <v>368</v>
      </c>
      <c r="AU327" s="166" t="s">
        <v>90</v>
      </c>
      <c r="AV327" s="14" t="s">
        <v>364</v>
      </c>
      <c r="AW327" s="14" t="s">
        <v>36</v>
      </c>
      <c r="AX327" s="14" t="s">
        <v>84</v>
      </c>
      <c r="AY327" s="166" t="s">
        <v>358</v>
      </c>
    </row>
    <row r="328" spans="2:65" s="1" customFormat="1" ht="78" customHeight="1">
      <c r="B328" s="33"/>
      <c r="C328" s="134" t="s">
        <v>751</v>
      </c>
      <c r="D328" s="134" t="s">
        <v>360</v>
      </c>
      <c r="E328" s="135" t="s">
        <v>7917</v>
      </c>
      <c r="F328" s="136" t="s">
        <v>7918</v>
      </c>
      <c r="G328" s="137" t="s">
        <v>195</v>
      </c>
      <c r="H328" s="138">
        <v>45.5</v>
      </c>
      <c r="I328" s="139"/>
      <c r="J328" s="140">
        <f>ROUND(I328*H328,2)</f>
        <v>0</v>
      </c>
      <c r="K328" s="136" t="s">
        <v>363</v>
      </c>
      <c r="L328" s="33"/>
      <c r="M328" s="141" t="s">
        <v>19</v>
      </c>
      <c r="N328" s="142" t="s">
        <v>49</v>
      </c>
      <c r="P328" s="143">
        <f>O328*H328</f>
        <v>0</v>
      </c>
      <c r="Q328" s="143">
        <v>0.11162</v>
      </c>
      <c r="R328" s="143">
        <f>Q328*H328</f>
        <v>5.0787100000000001</v>
      </c>
      <c r="S328" s="143">
        <v>0</v>
      </c>
      <c r="T328" s="144">
        <f>S328*H328</f>
        <v>0</v>
      </c>
      <c r="AR328" s="145" t="s">
        <v>364</v>
      </c>
      <c r="AT328" s="145" t="s">
        <v>360</v>
      </c>
      <c r="AU328" s="145" t="s">
        <v>90</v>
      </c>
      <c r="AY328" s="18" t="s">
        <v>358</v>
      </c>
      <c r="BE328" s="146">
        <f>IF(N328="základní",J328,0)</f>
        <v>0</v>
      </c>
      <c r="BF328" s="146">
        <f>IF(N328="snížená",J328,0)</f>
        <v>0</v>
      </c>
      <c r="BG328" s="146">
        <f>IF(N328="zákl. přenesená",J328,0)</f>
        <v>0</v>
      </c>
      <c r="BH328" s="146">
        <f>IF(N328="sníž. přenesená",J328,0)</f>
        <v>0</v>
      </c>
      <c r="BI328" s="146">
        <f>IF(N328="nulová",J328,0)</f>
        <v>0</v>
      </c>
      <c r="BJ328" s="18" t="s">
        <v>90</v>
      </c>
      <c r="BK328" s="146">
        <f>ROUND(I328*H328,2)</f>
        <v>0</v>
      </c>
      <c r="BL328" s="18" t="s">
        <v>364</v>
      </c>
      <c r="BM328" s="145" t="s">
        <v>1110</v>
      </c>
    </row>
    <row r="329" spans="2:65" s="1" customFormat="1" ht="11.25">
      <c r="B329" s="33"/>
      <c r="D329" s="147" t="s">
        <v>366</v>
      </c>
      <c r="F329" s="148" t="s">
        <v>7919</v>
      </c>
      <c r="I329" s="149"/>
      <c r="L329" s="33"/>
      <c r="M329" s="150"/>
      <c r="T329" s="54"/>
      <c r="AT329" s="18" t="s">
        <v>366</v>
      </c>
      <c r="AU329" s="18" t="s">
        <v>90</v>
      </c>
    </row>
    <row r="330" spans="2:65" s="12" customFormat="1" ht="11.25">
      <c r="B330" s="151"/>
      <c r="D330" s="152" t="s">
        <v>368</v>
      </c>
      <c r="E330" s="153" t="s">
        <v>19</v>
      </c>
      <c r="F330" s="154" t="s">
        <v>7920</v>
      </c>
      <c r="H330" s="153" t="s">
        <v>19</v>
      </c>
      <c r="I330" s="155"/>
      <c r="L330" s="151"/>
      <c r="M330" s="156"/>
      <c r="T330" s="157"/>
      <c r="AT330" s="153" t="s">
        <v>368</v>
      </c>
      <c r="AU330" s="153" t="s">
        <v>90</v>
      </c>
      <c r="AV330" s="12" t="s">
        <v>84</v>
      </c>
      <c r="AW330" s="12" t="s">
        <v>36</v>
      </c>
      <c r="AX330" s="12" t="s">
        <v>77</v>
      </c>
      <c r="AY330" s="153" t="s">
        <v>358</v>
      </c>
    </row>
    <row r="331" spans="2:65" s="13" customFormat="1" ht="11.25">
      <c r="B331" s="158"/>
      <c r="D331" s="152" t="s">
        <v>368</v>
      </c>
      <c r="E331" s="159" t="s">
        <v>19</v>
      </c>
      <c r="F331" s="160" t="s">
        <v>7921</v>
      </c>
      <c r="H331" s="161">
        <v>45.5</v>
      </c>
      <c r="I331" s="162"/>
      <c r="L331" s="158"/>
      <c r="M331" s="163"/>
      <c r="T331" s="164"/>
      <c r="AT331" s="159" t="s">
        <v>368</v>
      </c>
      <c r="AU331" s="159" t="s">
        <v>90</v>
      </c>
      <c r="AV331" s="13" t="s">
        <v>90</v>
      </c>
      <c r="AW331" s="13" t="s">
        <v>36</v>
      </c>
      <c r="AX331" s="13" t="s">
        <v>77</v>
      </c>
      <c r="AY331" s="159" t="s">
        <v>358</v>
      </c>
    </row>
    <row r="332" spans="2:65" s="14" customFormat="1" ht="11.25">
      <c r="B332" s="165"/>
      <c r="D332" s="152" t="s">
        <v>368</v>
      </c>
      <c r="E332" s="166" t="s">
        <v>19</v>
      </c>
      <c r="F332" s="167" t="s">
        <v>371</v>
      </c>
      <c r="H332" s="168">
        <v>45.5</v>
      </c>
      <c r="I332" s="169"/>
      <c r="L332" s="165"/>
      <c r="M332" s="170"/>
      <c r="T332" s="171"/>
      <c r="AT332" s="166" t="s">
        <v>368</v>
      </c>
      <c r="AU332" s="166" t="s">
        <v>90</v>
      </c>
      <c r="AV332" s="14" t="s">
        <v>364</v>
      </c>
      <c r="AW332" s="14" t="s">
        <v>36</v>
      </c>
      <c r="AX332" s="14" t="s">
        <v>84</v>
      </c>
      <c r="AY332" s="166" t="s">
        <v>358</v>
      </c>
    </row>
    <row r="333" spans="2:65" s="1" customFormat="1" ht="24.2" customHeight="1">
      <c r="B333" s="33"/>
      <c r="C333" s="179" t="s">
        <v>759</v>
      </c>
      <c r="D333" s="179" t="s">
        <v>440</v>
      </c>
      <c r="E333" s="180" t="s">
        <v>7922</v>
      </c>
      <c r="F333" s="181" t="s">
        <v>7923</v>
      </c>
      <c r="G333" s="182" t="s">
        <v>195</v>
      </c>
      <c r="H333" s="183">
        <v>46.865000000000002</v>
      </c>
      <c r="I333" s="184"/>
      <c r="J333" s="185">
        <f>ROUND(I333*H333,2)</f>
        <v>0</v>
      </c>
      <c r="K333" s="181" t="s">
        <v>363</v>
      </c>
      <c r="L333" s="186"/>
      <c r="M333" s="187" t="s">
        <v>19</v>
      </c>
      <c r="N333" s="188" t="s">
        <v>49</v>
      </c>
      <c r="P333" s="143">
        <f>O333*H333</f>
        <v>0</v>
      </c>
      <c r="Q333" s="143">
        <v>0.15</v>
      </c>
      <c r="R333" s="143">
        <f>Q333*H333</f>
        <v>7.0297499999999999</v>
      </c>
      <c r="S333" s="143">
        <v>0</v>
      </c>
      <c r="T333" s="144">
        <f>S333*H333</f>
        <v>0</v>
      </c>
      <c r="AR333" s="145" t="s">
        <v>406</v>
      </c>
      <c r="AT333" s="145" t="s">
        <v>440</v>
      </c>
      <c r="AU333" s="145" t="s">
        <v>90</v>
      </c>
      <c r="AY333" s="18" t="s">
        <v>358</v>
      </c>
      <c r="BE333" s="146">
        <f>IF(N333="základní",J333,0)</f>
        <v>0</v>
      </c>
      <c r="BF333" s="146">
        <f>IF(N333="snížená",J333,0)</f>
        <v>0</v>
      </c>
      <c r="BG333" s="146">
        <f>IF(N333="zákl. přenesená",J333,0)</f>
        <v>0</v>
      </c>
      <c r="BH333" s="146">
        <f>IF(N333="sníž. přenesená",J333,0)</f>
        <v>0</v>
      </c>
      <c r="BI333" s="146">
        <f>IF(N333="nulová",J333,0)</f>
        <v>0</v>
      </c>
      <c r="BJ333" s="18" t="s">
        <v>90</v>
      </c>
      <c r="BK333" s="146">
        <f>ROUND(I333*H333,2)</f>
        <v>0</v>
      </c>
      <c r="BL333" s="18" t="s">
        <v>364</v>
      </c>
      <c r="BM333" s="145" t="s">
        <v>1124</v>
      </c>
    </row>
    <row r="334" spans="2:65" s="13" customFormat="1" ht="11.25">
      <c r="B334" s="158"/>
      <c r="D334" s="152" t="s">
        <v>368</v>
      </c>
      <c r="E334" s="159" t="s">
        <v>19</v>
      </c>
      <c r="F334" s="160" t="s">
        <v>7924</v>
      </c>
      <c r="H334" s="161">
        <v>46.865000000000002</v>
      </c>
      <c r="I334" s="162"/>
      <c r="L334" s="158"/>
      <c r="M334" s="163"/>
      <c r="T334" s="164"/>
      <c r="AT334" s="159" t="s">
        <v>368</v>
      </c>
      <c r="AU334" s="159" t="s">
        <v>90</v>
      </c>
      <c r="AV334" s="13" t="s">
        <v>90</v>
      </c>
      <c r="AW334" s="13" t="s">
        <v>36</v>
      </c>
      <c r="AX334" s="13" t="s">
        <v>77</v>
      </c>
      <c r="AY334" s="159" t="s">
        <v>358</v>
      </c>
    </row>
    <row r="335" spans="2:65" s="14" customFormat="1" ht="11.25">
      <c r="B335" s="165"/>
      <c r="D335" s="152" t="s">
        <v>368</v>
      </c>
      <c r="E335" s="166" t="s">
        <v>19</v>
      </c>
      <c r="F335" s="167" t="s">
        <v>371</v>
      </c>
      <c r="H335" s="168">
        <v>46.865000000000002</v>
      </c>
      <c r="I335" s="169"/>
      <c r="L335" s="165"/>
      <c r="M335" s="170"/>
      <c r="T335" s="171"/>
      <c r="AT335" s="166" t="s">
        <v>368</v>
      </c>
      <c r="AU335" s="166" t="s">
        <v>90</v>
      </c>
      <c r="AV335" s="14" t="s">
        <v>364</v>
      </c>
      <c r="AW335" s="14" t="s">
        <v>36</v>
      </c>
      <c r="AX335" s="14" t="s">
        <v>84</v>
      </c>
      <c r="AY335" s="166" t="s">
        <v>358</v>
      </c>
    </row>
    <row r="336" spans="2:65" s="1" customFormat="1" ht="66.75" customHeight="1">
      <c r="B336" s="33"/>
      <c r="C336" s="134" t="s">
        <v>765</v>
      </c>
      <c r="D336" s="134" t="s">
        <v>360</v>
      </c>
      <c r="E336" s="135" t="s">
        <v>7925</v>
      </c>
      <c r="F336" s="136" t="s">
        <v>7926</v>
      </c>
      <c r="G336" s="137" t="s">
        <v>195</v>
      </c>
      <c r="H336" s="138">
        <v>120</v>
      </c>
      <c r="I336" s="139"/>
      <c r="J336" s="140">
        <f>ROUND(I336*H336,2)</f>
        <v>0</v>
      </c>
      <c r="K336" s="136" t="s">
        <v>363</v>
      </c>
      <c r="L336" s="33"/>
      <c r="M336" s="141" t="s">
        <v>19</v>
      </c>
      <c r="N336" s="142" t="s">
        <v>49</v>
      </c>
      <c r="P336" s="143">
        <f>O336*H336</f>
        <v>0</v>
      </c>
      <c r="Q336" s="143">
        <v>9.8000000000000004E-2</v>
      </c>
      <c r="R336" s="143">
        <f>Q336*H336</f>
        <v>11.76</v>
      </c>
      <c r="S336" s="143">
        <v>0</v>
      </c>
      <c r="T336" s="144">
        <f>S336*H336</f>
        <v>0</v>
      </c>
      <c r="AR336" s="145" t="s">
        <v>364</v>
      </c>
      <c r="AT336" s="145" t="s">
        <v>360</v>
      </c>
      <c r="AU336" s="145" t="s">
        <v>90</v>
      </c>
      <c r="AY336" s="18" t="s">
        <v>358</v>
      </c>
      <c r="BE336" s="146">
        <f>IF(N336="základní",J336,0)</f>
        <v>0</v>
      </c>
      <c r="BF336" s="146">
        <f>IF(N336="snížená",J336,0)</f>
        <v>0</v>
      </c>
      <c r="BG336" s="146">
        <f>IF(N336="zákl. přenesená",J336,0)</f>
        <v>0</v>
      </c>
      <c r="BH336" s="146">
        <f>IF(N336="sníž. přenesená",J336,0)</f>
        <v>0</v>
      </c>
      <c r="BI336" s="146">
        <f>IF(N336="nulová",J336,0)</f>
        <v>0</v>
      </c>
      <c r="BJ336" s="18" t="s">
        <v>90</v>
      </c>
      <c r="BK336" s="146">
        <f>ROUND(I336*H336,2)</f>
        <v>0</v>
      </c>
      <c r="BL336" s="18" t="s">
        <v>364</v>
      </c>
      <c r="BM336" s="145" t="s">
        <v>1138</v>
      </c>
    </row>
    <row r="337" spans="2:65" s="1" customFormat="1" ht="11.25">
      <c r="B337" s="33"/>
      <c r="D337" s="147" t="s">
        <v>366</v>
      </c>
      <c r="F337" s="148" t="s">
        <v>7927</v>
      </c>
      <c r="I337" s="149"/>
      <c r="L337" s="33"/>
      <c r="M337" s="150"/>
      <c r="T337" s="54"/>
      <c r="AT337" s="18" t="s">
        <v>366</v>
      </c>
      <c r="AU337" s="18" t="s">
        <v>90</v>
      </c>
    </row>
    <row r="338" spans="2:65" s="12" customFormat="1" ht="22.5">
      <c r="B338" s="151"/>
      <c r="D338" s="152" t="s">
        <v>368</v>
      </c>
      <c r="E338" s="153" t="s">
        <v>19</v>
      </c>
      <c r="F338" s="154" t="s">
        <v>7928</v>
      </c>
      <c r="H338" s="153" t="s">
        <v>19</v>
      </c>
      <c r="I338" s="155"/>
      <c r="L338" s="151"/>
      <c r="M338" s="156"/>
      <c r="T338" s="157"/>
      <c r="AT338" s="153" t="s">
        <v>368</v>
      </c>
      <c r="AU338" s="153" t="s">
        <v>90</v>
      </c>
      <c r="AV338" s="12" t="s">
        <v>84</v>
      </c>
      <c r="AW338" s="12" t="s">
        <v>36</v>
      </c>
      <c r="AX338" s="12" t="s">
        <v>77</v>
      </c>
      <c r="AY338" s="153" t="s">
        <v>358</v>
      </c>
    </row>
    <row r="339" spans="2:65" s="13" customFormat="1" ht="11.25">
      <c r="B339" s="158"/>
      <c r="D339" s="152" t="s">
        <v>368</v>
      </c>
      <c r="E339" s="159" t="s">
        <v>19</v>
      </c>
      <c r="F339" s="160" t="s">
        <v>7873</v>
      </c>
      <c r="H339" s="161">
        <v>120</v>
      </c>
      <c r="I339" s="162"/>
      <c r="L339" s="158"/>
      <c r="M339" s="163"/>
      <c r="T339" s="164"/>
      <c r="AT339" s="159" t="s">
        <v>368</v>
      </c>
      <c r="AU339" s="159" t="s">
        <v>90</v>
      </c>
      <c r="AV339" s="13" t="s">
        <v>90</v>
      </c>
      <c r="AW339" s="13" t="s">
        <v>36</v>
      </c>
      <c r="AX339" s="13" t="s">
        <v>77</v>
      </c>
      <c r="AY339" s="159" t="s">
        <v>358</v>
      </c>
    </row>
    <row r="340" spans="2:65" s="14" customFormat="1" ht="11.25">
      <c r="B340" s="165"/>
      <c r="D340" s="152" t="s">
        <v>368</v>
      </c>
      <c r="E340" s="166" t="s">
        <v>19</v>
      </c>
      <c r="F340" s="167" t="s">
        <v>371</v>
      </c>
      <c r="H340" s="168">
        <v>120</v>
      </c>
      <c r="I340" s="169"/>
      <c r="L340" s="165"/>
      <c r="M340" s="170"/>
      <c r="T340" s="171"/>
      <c r="AT340" s="166" t="s">
        <v>368</v>
      </c>
      <c r="AU340" s="166" t="s">
        <v>90</v>
      </c>
      <c r="AV340" s="14" t="s">
        <v>364</v>
      </c>
      <c r="AW340" s="14" t="s">
        <v>36</v>
      </c>
      <c r="AX340" s="14" t="s">
        <v>84</v>
      </c>
      <c r="AY340" s="166" t="s">
        <v>358</v>
      </c>
    </row>
    <row r="341" spans="2:65" s="1" customFormat="1" ht="24.2" customHeight="1">
      <c r="B341" s="33"/>
      <c r="C341" s="179" t="s">
        <v>773</v>
      </c>
      <c r="D341" s="179" t="s">
        <v>440</v>
      </c>
      <c r="E341" s="180" t="s">
        <v>7929</v>
      </c>
      <c r="F341" s="181" t="s">
        <v>7930</v>
      </c>
      <c r="G341" s="182" t="s">
        <v>195</v>
      </c>
      <c r="H341" s="183">
        <v>122.4</v>
      </c>
      <c r="I341" s="184"/>
      <c r="J341" s="185">
        <f>ROUND(I341*H341,2)</f>
        <v>0</v>
      </c>
      <c r="K341" s="181" t="s">
        <v>363</v>
      </c>
      <c r="L341" s="186"/>
      <c r="M341" s="187" t="s">
        <v>19</v>
      </c>
      <c r="N341" s="188" t="s">
        <v>49</v>
      </c>
      <c r="P341" s="143">
        <f>O341*H341</f>
        <v>0</v>
      </c>
      <c r="Q341" s="143">
        <v>0.14499999999999999</v>
      </c>
      <c r="R341" s="143">
        <f>Q341*H341</f>
        <v>17.748000000000001</v>
      </c>
      <c r="S341" s="143">
        <v>0</v>
      </c>
      <c r="T341" s="144">
        <f>S341*H341</f>
        <v>0</v>
      </c>
      <c r="AR341" s="145" t="s">
        <v>406</v>
      </c>
      <c r="AT341" s="145" t="s">
        <v>440</v>
      </c>
      <c r="AU341" s="145" t="s">
        <v>90</v>
      </c>
      <c r="AY341" s="18" t="s">
        <v>358</v>
      </c>
      <c r="BE341" s="146">
        <f>IF(N341="základní",J341,0)</f>
        <v>0</v>
      </c>
      <c r="BF341" s="146">
        <f>IF(N341="snížená",J341,0)</f>
        <v>0</v>
      </c>
      <c r="BG341" s="146">
        <f>IF(N341="zákl. přenesená",J341,0)</f>
        <v>0</v>
      </c>
      <c r="BH341" s="146">
        <f>IF(N341="sníž. přenesená",J341,0)</f>
        <v>0</v>
      </c>
      <c r="BI341" s="146">
        <f>IF(N341="nulová",J341,0)</f>
        <v>0</v>
      </c>
      <c r="BJ341" s="18" t="s">
        <v>90</v>
      </c>
      <c r="BK341" s="146">
        <f>ROUND(I341*H341,2)</f>
        <v>0</v>
      </c>
      <c r="BL341" s="18" t="s">
        <v>364</v>
      </c>
      <c r="BM341" s="145" t="s">
        <v>1149</v>
      </c>
    </row>
    <row r="342" spans="2:65" s="13" customFormat="1" ht="11.25">
      <c r="B342" s="158"/>
      <c r="D342" s="152" t="s">
        <v>368</v>
      </c>
      <c r="E342" s="159" t="s">
        <v>19</v>
      </c>
      <c r="F342" s="160" t="s">
        <v>7931</v>
      </c>
      <c r="H342" s="161">
        <v>122.4</v>
      </c>
      <c r="I342" s="162"/>
      <c r="L342" s="158"/>
      <c r="M342" s="163"/>
      <c r="T342" s="164"/>
      <c r="AT342" s="159" t="s">
        <v>368</v>
      </c>
      <c r="AU342" s="159" t="s">
        <v>90</v>
      </c>
      <c r="AV342" s="13" t="s">
        <v>90</v>
      </c>
      <c r="AW342" s="13" t="s">
        <v>36</v>
      </c>
      <c r="AX342" s="13" t="s">
        <v>77</v>
      </c>
      <c r="AY342" s="159" t="s">
        <v>358</v>
      </c>
    </row>
    <row r="343" spans="2:65" s="14" customFormat="1" ht="11.25">
      <c r="B343" s="165"/>
      <c r="D343" s="152" t="s">
        <v>368</v>
      </c>
      <c r="E343" s="166" t="s">
        <v>19</v>
      </c>
      <c r="F343" s="167" t="s">
        <v>371</v>
      </c>
      <c r="H343" s="168">
        <v>122.4</v>
      </c>
      <c r="I343" s="169"/>
      <c r="L343" s="165"/>
      <c r="M343" s="170"/>
      <c r="T343" s="171"/>
      <c r="AT343" s="166" t="s">
        <v>368</v>
      </c>
      <c r="AU343" s="166" t="s">
        <v>90</v>
      </c>
      <c r="AV343" s="14" t="s">
        <v>364</v>
      </c>
      <c r="AW343" s="14" t="s">
        <v>36</v>
      </c>
      <c r="AX343" s="14" t="s">
        <v>84</v>
      </c>
      <c r="AY343" s="166" t="s">
        <v>358</v>
      </c>
    </row>
    <row r="344" spans="2:65" s="1" customFormat="1" ht="16.5" customHeight="1">
      <c r="B344" s="33"/>
      <c r="C344" s="179" t="s">
        <v>779</v>
      </c>
      <c r="D344" s="179" t="s">
        <v>440</v>
      </c>
      <c r="E344" s="180" t="s">
        <v>7901</v>
      </c>
      <c r="F344" s="181" t="s">
        <v>7902</v>
      </c>
      <c r="G344" s="182" t="s">
        <v>443</v>
      </c>
      <c r="H344" s="183">
        <v>4.5599999999999996</v>
      </c>
      <c r="I344" s="184"/>
      <c r="J344" s="185">
        <f>ROUND(I344*H344,2)</f>
        <v>0</v>
      </c>
      <c r="K344" s="181" t="s">
        <v>363</v>
      </c>
      <c r="L344" s="186"/>
      <c r="M344" s="187" t="s">
        <v>19</v>
      </c>
      <c r="N344" s="188" t="s">
        <v>49</v>
      </c>
      <c r="P344" s="143">
        <f>O344*H344</f>
        <v>0</v>
      </c>
      <c r="Q344" s="143">
        <v>1</v>
      </c>
      <c r="R344" s="143">
        <f>Q344*H344</f>
        <v>4.5599999999999996</v>
      </c>
      <c r="S344" s="143">
        <v>0</v>
      </c>
      <c r="T344" s="144">
        <f>S344*H344</f>
        <v>0</v>
      </c>
      <c r="AR344" s="145" t="s">
        <v>406</v>
      </c>
      <c r="AT344" s="145" t="s">
        <v>440</v>
      </c>
      <c r="AU344" s="145" t="s">
        <v>90</v>
      </c>
      <c r="AY344" s="18" t="s">
        <v>358</v>
      </c>
      <c r="BE344" s="146">
        <f>IF(N344="základní",J344,0)</f>
        <v>0</v>
      </c>
      <c r="BF344" s="146">
        <f>IF(N344="snížená",J344,0)</f>
        <v>0</v>
      </c>
      <c r="BG344" s="146">
        <f>IF(N344="zákl. přenesená",J344,0)</f>
        <v>0</v>
      </c>
      <c r="BH344" s="146">
        <f>IF(N344="sníž. přenesená",J344,0)</f>
        <v>0</v>
      </c>
      <c r="BI344" s="146">
        <f>IF(N344="nulová",J344,0)</f>
        <v>0</v>
      </c>
      <c r="BJ344" s="18" t="s">
        <v>90</v>
      </c>
      <c r="BK344" s="146">
        <f>ROUND(I344*H344,2)</f>
        <v>0</v>
      </c>
      <c r="BL344" s="18" t="s">
        <v>364</v>
      </c>
      <c r="BM344" s="145" t="s">
        <v>1187</v>
      </c>
    </row>
    <row r="345" spans="2:65" s="13" customFormat="1" ht="22.5">
      <c r="B345" s="158"/>
      <c r="D345" s="152" t="s">
        <v>368</v>
      </c>
      <c r="E345" s="159" t="s">
        <v>19</v>
      </c>
      <c r="F345" s="160" t="s">
        <v>7932</v>
      </c>
      <c r="H345" s="161">
        <v>4.5599999999999996</v>
      </c>
      <c r="I345" s="162"/>
      <c r="L345" s="158"/>
      <c r="M345" s="163"/>
      <c r="T345" s="164"/>
      <c r="AT345" s="159" t="s">
        <v>368</v>
      </c>
      <c r="AU345" s="159" t="s">
        <v>90</v>
      </c>
      <c r="AV345" s="13" t="s">
        <v>90</v>
      </c>
      <c r="AW345" s="13" t="s">
        <v>36</v>
      </c>
      <c r="AX345" s="13" t="s">
        <v>77</v>
      </c>
      <c r="AY345" s="159" t="s">
        <v>358</v>
      </c>
    </row>
    <row r="346" spans="2:65" s="14" customFormat="1" ht="11.25">
      <c r="B346" s="165"/>
      <c r="D346" s="152" t="s">
        <v>368</v>
      </c>
      <c r="E346" s="166" t="s">
        <v>19</v>
      </c>
      <c r="F346" s="167" t="s">
        <v>371</v>
      </c>
      <c r="H346" s="168">
        <v>4.5599999999999996</v>
      </c>
      <c r="I346" s="169"/>
      <c r="L346" s="165"/>
      <c r="M346" s="170"/>
      <c r="T346" s="171"/>
      <c r="AT346" s="166" t="s">
        <v>368</v>
      </c>
      <c r="AU346" s="166" t="s">
        <v>90</v>
      </c>
      <c r="AV346" s="14" t="s">
        <v>364</v>
      </c>
      <c r="AW346" s="14" t="s">
        <v>36</v>
      </c>
      <c r="AX346" s="14" t="s">
        <v>84</v>
      </c>
      <c r="AY346" s="166" t="s">
        <v>358</v>
      </c>
    </row>
    <row r="347" spans="2:65" s="11" customFormat="1" ht="22.9" customHeight="1">
      <c r="B347" s="122"/>
      <c r="D347" s="123" t="s">
        <v>76</v>
      </c>
      <c r="E347" s="132" t="s">
        <v>406</v>
      </c>
      <c r="F347" s="132" t="s">
        <v>7933</v>
      </c>
      <c r="I347" s="125"/>
      <c r="J347" s="133">
        <f>BK347</f>
        <v>0</v>
      </c>
      <c r="L347" s="122"/>
      <c r="M347" s="127"/>
      <c r="P347" s="128">
        <f>SUM(P348:P377)</f>
        <v>0</v>
      </c>
      <c r="R347" s="128">
        <f>SUM(R348:R377)</f>
        <v>11.403306499999999</v>
      </c>
      <c r="T347" s="129">
        <f>SUM(T348:T377)</f>
        <v>0</v>
      </c>
      <c r="AR347" s="123" t="s">
        <v>84</v>
      </c>
      <c r="AT347" s="130" t="s">
        <v>76</v>
      </c>
      <c r="AU347" s="130" t="s">
        <v>84</v>
      </c>
      <c r="AY347" s="123" t="s">
        <v>358</v>
      </c>
      <c r="BK347" s="131">
        <f>SUM(BK348:BK377)</f>
        <v>0</v>
      </c>
    </row>
    <row r="348" spans="2:65" s="1" customFormat="1" ht="44.25" customHeight="1">
      <c r="B348" s="33"/>
      <c r="C348" s="134" t="s">
        <v>784</v>
      </c>
      <c r="D348" s="134" t="s">
        <v>360</v>
      </c>
      <c r="E348" s="135" t="s">
        <v>7934</v>
      </c>
      <c r="F348" s="136" t="s">
        <v>7935</v>
      </c>
      <c r="G348" s="137" t="s">
        <v>504</v>
      </c>
      <c r="H348" s="138">
        <v>6</v>
      </c>
      <c r="I348" s="139"/>
      <c r="J348" s="140">
        <f>ROUND(I348*H348,2)</f>
        <v>0</v>
      </c>
      <c r="K348" s="136" t="s">
        <v>363</v>
      </c>
      <c r="L348" s="33"/>
      <c r="M348" s="141" t="s">
        <v>19</v>
      </c>
      <c r="N348" s="142" t="s">
        <v>49</v>
      </c>
      <c r="P348" s="143">
        <f>O348*H348</f>
        <v>0</v>
      </c>
      <c r="Q348" s="143">
        <v>1.2500000000000001E-6</v>
      </c>
      <c r="R348" s="143">
        <f>Q348*H348</f>
        <v>7.500000000000001E-6</v>
      </c>
      <c r="S348" s="143">
        <v>0</v>
      </c>
      <c r="T348" s="144">
        <f>S348*H348</f>
        <v>0</v>
      </c>
      <c r="AR348" s="145" t="s">
        <v>364</v>
      </c>
      <c r="AT348" s="145" t="s">
        <v>360</v>
      </c>
      <c r="AU348" s="145" t="s">
        <v>90</v>
      </c>
      <c r="AY348" s="18" t="s">
        <v>358</v>
      </c>
      <c r="BE348" s="146">
        <f>IF(N348="základní",J348,0)</f>
        <v>0</v>
      </c>
      <c r="BF348" s="146">
        <f>IF(N348="snížená",J348,0)</f>
        <v>0</v>
      </c>
      <c r="BG348" s="146">
        <f>IF(N348="zákl. přenesená",J348,0)</f>
        <v>0</v>
      </c>
      <c r="BH348" s="146">
        <f>IF(N348="sníž. přenesená",J348,0)</f>
        <v>0</v>
      </c>
      <c r="BI348" s="146">
        <f>IF(N348="nulová",J348,0)</f>
        <v>0</v>
      </c>
      <c r="BJ348" s="18" t="s">
        <v>90</v>
      </c>
      <c r="BK348" s="146">
        <f>ROUND(I348*H348,2)</f>
        <v>0</v>
      </c>
      <c r="BL348" s="18" t="s">
        <v>364</v>
      </c>
      <c r="BM348" s="145" t="s">
        <v>1195</v>
      </c>
    </row>
    <row r="349" spans="2:65" s="1" customFormat="1" ht="11.25">
      <c r="B349" s="33"/>
      <c r="D349" s="147" t="s">
        <v>366</v>
      </c>
      <c r="F349" s="148" t="s">
        <v>7936</v>
      </c>
      <c r="I349" s="149"/>
      <c r="L349" s="33"/>
      <c r="M349" s="150"/>
      <c r="T349" s="54"/>
      <c r="AT349" s="18" t="s">
        <v>366</v>
      </c>
      <c r="AU349" s="18" t="s">
        <v>90</v>
      </c>
    </row>
    <row r="350" spans="2:65" s="13" customFormat="1" ht="11.25">
      <c r="B350" s="158"/>
      <c r="D350" s="152" t="s">
        <v>368</v>
      </c>
      <c r="E350" s="159" t="s">
        <v>19</v>
      </c>
      <c r="F350" s="160" t="s">
        <v>7937</v>
      </c>
      <c r="H350" s="161">
        <v>6</v>
      </c>
      <c r="I350" s="162"/>
      <c r="L350" s="158"/>
      <c r="M350" s="163"/>
      <c r="T350" s="164"/>
      <c r="AT350" s="159" t="s">
        <v>368</v>
      </c>
      <c r="AU350" s="159" t="s">
        <v>90</v>
      </c>
      <c r="AV350" s="13" t="s">
        <v>90</v>
      </c>
      <c r="AW350" s="13" t="s">
        <v>36</v>
      </c>
      <c r="AX350" s="13" t="s">
        <v>77</v>
      </c>
      <c r="AY350" s="159" t="s">
        <v>358</v>
      </c>
    </row>
    <row r="351" spans="2:65" s="14" customFormat="1" ht="11.25">
      <c r="B351" s="165"/>
      <c r="D351" s="152" t="s">
        <v>368</v>
      </c>
      <c r="E351" s="166" t="s">
        <v>19</v>
      </c>
      <c r="F351" s="167" t="s">
        <v>371</v>
      </c>
      <c r="H351" s="168">
        <v>6</v>
      </c>
      <c r="I351" s="169"/>
      <c r="L351" s="165"/>
      <c r="M351" s="170"/>
      <c r="T351" s="171"/>
      <c r="AT351" s="166" t="s">
        <v>368</v>
      </c>
      <c r="AU351" s="166" t="s">
        <v>90</v>
      </c>
      <c r="AV351" s="14" t="s">
        <v>364</v>
      </c>
      <c r="AW351" s="14" t="s">
        <v>36</v>
      </c>
      <c r="AX351" s="14" t="s">
        <v>84</v>
      </c>
      <c r="AY351" s="166" t="s">
        <v>358</v>
      </c>
    </row>
    <row r="352" spans="2:65" s="1" customFormat="1" ht="21.75" customHeight="1">
      <c r="B352" s="33"/>
      <c r="C352" s="179" t="s">
        <v>789</v>
      </c>
      <c r="D352" s="179" t="s">
        <v>440</v>
      </c>
      <c r="E352" s="180" t="s">
        <v>7938</v>
      </c>
      <c r="F352" s="181" t="s">
        <v>7939</v>
      </c>
      <c r="G352" s="182" t="s">
        <v>504</v>
      </c>
      <c r="H352" s="183">
        <v>6</v>
      </c>
      <c r="I352" s="184"/>
      <c r="J352" s="185">
        <f>ROUND(I352*H352,2)</f>
        <v>0</v>
      </c>
      <c r="K352" s="181" t="s">
        <v>363</v>
      </c>
      <c r="L352" s="186"/>
      <c r="M352" s="187" t="s">
        <v>19</v>
      </c>
      <c r="N352" s="188" t="s">
        <v>49</v>
      </c>
      <c r="P352" s="143">
        <f>O352*H352</f>
        <v>0</v>
      </c>
      <c r="Q352" s="143">
        <v>1E-3</v>
      </c>
      <c r="R352" s="143">
        <f>Q352*H352</f>
        <v>6.0000000000000001E-3</v>
      </c>
      <c r="S352" s="143">
        <v>0</v>
      </c>
      <c r="T352" s="144">
        <f>S352*H352</f>
        <v>0</v>
      </c>
      <c r="AR352" s="145" t="s">
        <v>406</v>
      </c>
      <c r="AT352" s="145" t="s">
        <v>440</v>
      </c>
      <c r="AU352" s="145" t="s">
        <v>90</v>
      </c>
      <c r="AY352" s="18" t="s">
        <v>358</v>
      </c>
      <c r="BE352" s="146">
        <f>IF(N352="základní",J352,0)</f>
        <v>0</v>
      </c>
      <c r="BF352" s="146">
        <f>IF(N352="snížená",J352,0)</f>
        <v>0</v>
      </c>
      <c r="BG352" s="146">
        <f>IF(N352="zákl. přenesená",J352,0)</f>
        <v>0</v>
      </c>
      <c r="BH352" s="146">
        <f>IF(N352="sníž. přenesená",J352,0)</f>
        <v>0</v>
      </c>
      <c r="BI352" s="146">
        <f>IF(N352="nulová",J352,0)</f>
        <v>0</v>
      </c>
      <c r="BJ352" s="18" t="s">
        <v>90</v>
      </c>
      <c r="BK352" s="146">
        <f>ROUND(I352*H352,2)</f>
        <v>0</v>
      </c>
      <c r="BL352" s="18" t="s">
        <v>364</v>
      </c>
      <c r="BM352" s="145" t="s">
        <v>1216</v>
      </c>
    </row>
    <row r="353" spans="2:65" s="1" customFormat="1" ht="37.9" customHeight="1">
      <c r="B353" s="33"/>
      <c r="C353" s="134" t="s">
        <v>794</v>
      </c>
      <c r="D353" s="134" t="s">
        <v>360</v>
      </c>
      <c r="E353" s="135" t="s">
        <v>7940</v>
      </c>
      <c r="F353" s="136" t="s">
        <v>7941</v>
      </c>
      <c r="G353" s="137" t="s">
        <v>504</v>
      </c>
      <c r="H353" s="138">
        <v>4</v>
      </c>
      <c r="I353" s="139"/>
      <c r="J353" s="140">
        <f>ROUND(I353*H353,2)</f>
        <v>0</v>
      </c>
      <c r="K353" s="136" t="s">
        <v>363</v>
      </c>
      <c r="L353" s="33"/>
      <c r="M353" s="141" t="s">
        <v>19</v>
      </c>
      <c r="N353" s="142" t="s">
        <v>49</v>
      </c>
      <c r="P353" s="143">
        <f>O353*H353</f>
        <v>0</v>
      </c>
      <c r="Q353" s="143">
        <v>1.2500000000000001E-6</v>
      </c>
      <c r="R353" s="143">
        <f>Q353*H353</f>
        <v>5.0000000000000004E-6</v>
      </c>
      <c r="S353" s="143">
        <v>0</v>
      </c>
      <c r="T353" s="144">
        <f>S353*H353</f>
        <v>0</v>
      </c>
      <c r="AR353" s="145" t="s">
        <v>364</v>
      </c>
      <c r="AT353" s="145" t="s">
        <v>360</v>
      </c>
      <c r="AU353" s="145" t="s">
        <v>90</v>
      </c>
      <c r="AY353" s="18" t="s">
        <v>358</v>
      </c>
      <c r="BE353" s="146">
        <f>IF(N353="základní",J353,0)</f>
        <v>0</v>
      </c>
      <c r="BF353" s="146">
        <f>IF(N353="snížená",J353,0)</f>
        <v>0</v>
      </c>
      <c r="BG353" s="146">
        <f>IF(N353="zákl. přenesená",J353,0)</f>
        <v>0</v>
      </c>
      <c r="BH353" s="146">
        <f>IF(N353="sníž. přenesená",J353,0)</f>
        <v>0</v>
      </c>
      <c r="BI353" s="146">
        <f>IF(N353="nulová",J353,0)</f>
        <v>0</v>
      </c>
      <c r="BJ353" s="18" t="s">
        <v>90</v>
      </c>
      <c r="BK353" s="146">
        <f>ROUND(I353*H353,2)</f>
        <v>0</v>
      </c>
      <c r="BL353" s="18" t="s">
        <v>364</v>
      </c>
      <c r="BM353" s="145" t="s">
        <v>1227</v>
      </c>
    </row>
    <row r="354" spans="2:65" s="1" customFormat="1" ht="11.25">
      <c r="B354" s="33"/>
      <c r="D354" s="147" t="s">
        <v>366</v>
      </c>
      <c r="F354" s="148" t="s">
        <v>7942</v>
      </c>
      <c r="I354" s="149"/>
      <c r="L354" s="33"/>
      <c r="M354" s="150"/>
      <c r="T354" s="54"/>
      <c r="AT354" s="18" t="s">
        <v>366</v>
      </c>
      <c r="AU354" s="18" t="s">
        <v>90</v>
      </c>
    </row>
    <row r="355" spans="2:65" s="13" customFormat="1" ht="11.25">
      <c r="B355" s="158"/>
      <c r="D355" s="152" t="s">
        <v>368</v>
      </c>
      <c r="E355" s="159" t="s">
        <v>19</v>
      </c>
      <c r="F355" s="160" t="s">
        <v>7943</v>
      </c>
      <c r="H355" s="161">
        <v>4</v>
      </c>
      <c r="I355" s="162"/>
      <c r="L355" s="158"/>
      <c r="M355" s="163"/>
      <c r="T355" s="164"/>
      <c r="AT355" s="159" t="s">
        <v>368</v>
      </c>
      <c r="AU355" s="159" t="s">
        <v>90</v>
      </c>
      <c r="AV355" s="13" t="s">
        <v>90</v>
      </c>
      <c r="AW355" s="13" t="s">
        <v>36</v>
      </c>
      <c r="AX355" s="13" t="s">
        <v>77</v>
      </c>
      <c r="AY355" s="159" t="s">
        <v>358</v>
      </c>
    </row>
    <row r="356" spans="2:65" s="14" customFormat="1" ht="11.25">
      <c r="B356" s="165"/>
      <c r="D356" s="152" t="s">
        <v>368</v>
      </c>
      <c r="E356" s="166" t="s">
        <v>19</v>
      </c>
      <c r="F356" s="167" t="s">
        <v>371</v>
      </c>
      <c r="H356" s="168">
        <v>4</v>
      </c>
      <c r="I356" s="169"/>
      <c r="L356" s="165"/>
      <c r="M356" s="170"/>
      <c r="T356" s="171"/>
      <c r="AT356" s="166" t="s">
        <v>368</v>
      </c>
      <c r="AU356" s="166" t="s">
        <v>90</v>
      </c>
      <c r="AV356" s="14" t="s">
        <v>364</v>
      </c>
      <c r="AW356" s="14" t="s">
        <v>36</v>
      </c>
      <c r="AX356" s="14" t="s">
        <v>84</v>
      </c>
      <c r="AY356" s="166" t="s">
        <v>358</v>
      </c>
    </row>
    <row r="357" spans="2:65" s="1" customFormat="1" ht="21.75" customHeight="1">
      <c r="B357" s="33"/>
      <c r="C357" s="179" t="s">
        <v>798</v>
      </c>
      <c r="D357" s="179" t="s">
        <v>440</v>
      </c>
      <c r="E357" s="180" t="s">
        <v>7944</v>
      </c>
      <c r="F357" s="181" t="s">
        <v>7945</v>
      </c>
      <c r="G357" s="182" t="s">
        <v>504</v>
      </c>
      <c r="H357" s="183">
        <v>4</v>
      </c>
      <c r="I357" s="184"/>
      <c r="J357" s="185">
        <f>ROUND(I357*H357,2)</f>
        <v>0</v>
      </c>
      <c r="K357" s="181" t="s">
        <v>363</v>
      </c>
      <c r="L357" s="186"/>
      <c r="M357" s="187" t="s">
        <v>19</v>
      </c>
      <c r="N357" s="188" t="s">
        <v>49</v>
      </c>
      <c r="P357" s="143">
        <f>O357*H357</f>
        <v>0</v>
      </c>
      <c r="Q357" s="143">
        <v>1.1999999999999999E-3</v>
      </c>
      <c r="R357" s="143">
        <f>Q357*H357</f>
        <v>4.7999999999999996E-3</v>
      </c>
      <c r="S357" s="143">
        <v>0</v>
      </c>
      <c r="T357" s="144">
        <f>S357*H357</f>
        <v>0</v>
      </c>
      <c r="AR357" s="145" t="s">
        <v>406</v>
      </c>
      <c r="AT357" s="145" t="s">
        <v>440</v>
      </c>
      <c r="AU357" s="145" t="s">
        <v>90</v>
      </c>
      <c r="AY357" s="18" t="s">
        <v>358</v>
      </c>
      <c r="BE357" s="146">
        <f>IF(N357="základní",J357,0)</f>
        <v>0</v>
      </c>
      <c r="BF357" s="146">
        <f>IF(N357="snížená",J357,0)</f>
        <v>0</v>
      </c>
      <c r="BG357" s="146">
        <f>IF(N357="zákl. přenesená",J357,0)</f>
        <v>0</v>
      </c>
      <c r="BH357" s="146">
        <f>IF(N357="sníž. přenesená",J357,0)</f>
        <v>0</v>
      </c>
      <c r="BI357" s="146">
        <f>IF(N357="nulová",J357,0)</f>
        <v>0</v>
      </c>
      <c r="BJ357" s="18" t="s">
        <v>90</v>
      </c>
      <c r="BK357" s="146">
        <f>ROUND(I357*H357,2)</f>
        <v>0</v>
      </c>
      <c r="BL357" s="18" t="s">
        <v>364</v>
      </c>
      <c r="BM357" s="145" t="s">
        <v>1241</v>
      </c>
    </row>
    <row r="358" spans="2:65" s="1" customFormat="1" ht="24.2" customHeight="1">
      <c r="B358" s="33"/>
      <c r="C358" s="134" t="s">
        <v>802</v>
      </c>
      <c r="D358" s="134" t="s">
        <v>360</v>
      </c>
      <c r="E358" s="135" t="s">
        <v>7946</v>
      </c>
      <c r="F358" s="136" t="s">
        <v>7947</v>
      </c>
      <c r="G358" s="137" t="s">
        <v>504</v>
      </c>
      <c r="H358" s="138">
        <v>3</v>
      </c>
      <c r="I358" s="139"/>
      <c r="J358" s="140">
        <f>ROUND(I358*H358,2)</f>
        <v>0</v>
      </c>
      <c r="K358" s="136" t="s">
        <v>363</v>
      </c>
      <c r="L358" s="33"/>
      <c r="M358" s="141" t="s">
        <v>19</v>
      </c>
      <c r="N358" s="142" t="s">
        <v>49</v>
      </c>
      <c r="P358" s="143">
        <f>O358*H358</f>
        <v>0</v>
      </c>
      <c r="Q358" s="143">
        <v>0.12525800000000001</v>
      </c>
      <c r="R358" s="143">
        <f>Q358*H358</f>
        <v>0.37577400000000005</v>
      </c>
      <c r="S358" s="143">
        <v>0</v>
      </c>
      <c r="T358" s="144">
        <f>S358*H358</f>
        <v>0</v>
      </c>
      <c r="AR358" s="145" t="s">
        <v>364</v>
      </c>
      <c r="AT358" s="145" t="s">
        <v>360</v>
      </c>
      <c r="AU358" s="145" t="s">
        <v>90</v>
      </c>
      <c r="AY358" s="18" t="s">
        <v>358</v>
      </c>
      <c r="BE358" s="146">
        <f>IF(N358="základní",J358,0)</f>
        <v>0</v>
      </c>
      <c r="BF358" s="146">
        <f>IF(N358="snížená",J358,0)</f>
        <v>0</v>
      </c>
      <c r="BG358" s="146">
        <f>IF(N358="zákl. přenesená",J358,0)</f>
        <v>0</v>
      </c>
      <c r="BH358" s="146">
        <f>IF(N358="sníž. přenesená",J358,0)</f>
        <v>0</v>
      </c>
      <c r="BI358" s="146">
        <f>IF(N358="nulová",J358,0)</f>
        <v>0</v>
      </c>
      <c r="BJ358" s="18" t="s">
        <v>90</v>
      </c>
      <c r="BK358" s="146">
        <f>ROUND(I358*H358,2)</f>
        <v>0</v>
      </c>
      <c r="BL358" s="18" t="s">
        <v>364</v>
      </c>
      <c r="BM358" s="145" t="s">
        <v>1252</v>
      </c>
    </row>
    <row r="359" spans="2:65" s="1" customFormat="1" ht="11.25">
      <c r="B359" s="33"/>
      <c r="D359" s="147" t="s">
        <v>366</v>
      </c>
      <c r="F359" s="148" t="s">
        <v>7948</v>
      </c>
      <c r="I359" s="149"/>
      <c r="L359" s="33"/>
      <c r="M359" s="150"/>
      <c r="T359" s="54"/>
      <c r="AT359" s="18" t="s">
        <v>366</v>
      </c>
      <c r="AU359" s="18" t="s">
        <v>90</v>
      </c>
    </row>
    <row r="360" spans="2:65" s="1" customFormat="1" ht="21.75" customHeight="1">
      <c r="B360" s="33"/>
      <c r="C360" s="179" t="s">
        <v>810</v>
      </c>
      <c r="D360" s="179" t="s">
        <v>440</v>
      </c>
      <c r="E360" s="180" t="s">
        <v>7949</v>
      </c>
      <c r="F360" s="181" t="s">
        <v>7950</v>
      </c>
      <c r="G360" s="182" t="s">
        <v>504</v>
      </c>
      <c r="H360" s="183">
        <v>3</v>
      </c>
      <c r="I360" s="184"/>
      <c r="J360" s="185">
        <f>ROUND(I360*H360,2)</f>
        <v>0</v>
      </c>
      <c r="K360" s="181" t="s">
        <v>363</v>
      </c>
      <c r="L360" s="186"/>
      <c r="M360" s="187" t="s">
        <v>19</v>
      </c>
      <c r="N360" s="188" t="s">
        <v>49</v>
      </c>
      <c r="P360" s="143">
        <f>O360*H360</f>
        <v>0</v>
      </c>
      <c r="Q360" s="143">
        <v>0.28000000000000003</v>
      </c>
      <c r="R360" s="143">
        <f>Q360*H360</f>
        <v>0.84000000000000008</v>
      </c>
      <c r="S360" s="143">
        <v>0</v>
      </c>
      <c r="T360" s="144">
        <f>S360*H360</f>
        <v>0</v>
      </c>
      <c r="AR360" s="145" t="s">
        <v>406</v>
      </c>
      <c r="AT360" s="145" t="s">
        <v>440</v>
      </c>
      <c r="AU360" s="145" t="s">
        <v>90</v>
      </c>
      <c r="AY360" s="18" t="s">
        <v>358</v>
      </c>
      <c r="BE360" s="146">
        <f>IF(N360="základní",J360,0)</f>
        <v>0</v>
      </c>
      <c r="BF360" s="146">
        <f>IF(N360="snížená",J360,0)</f>
        <v>0</v>
      </c>
      <c r="BG360" s="146">
        <f>IF(N360="zákl. přenesená",J360,0)</f>
        <v>0</v>
      </c>
      <c r="BH360" s="146">
        <f>IF(N360="sníž. přenesená",J360,0)</f>
        <v>0</v>
      </c>
      <c r="BI360" s="146">
        <f>IF(N360="nulová",J360,0)</f>
        <v>0</v>
      </c>
      <c r="BJ360" s="18" t="s">
        <v>90</v>
      </c>
      <c r="BK360" s="146">
        <f>ROUND(I360*H360,2)</f>
        <v>0</v>
      </c>
      <c r="BL360" s="18" t="s">
        <v>364</v>
      </c>
      <c r="BM360" s="145" t="s">
        <v>1262</v>
      </c>
    </row>
    <row r="361" spans="2:65" s="1" customFormat="1" ht="24.2" customHeight="1">
      <c r="B361" s="33"/>
      <c r="C361" s="134" t="s">
        <v>816</v>
      </c>
      <c r="D361" s="134" t="s">
        <v>360</v>
      </c>
      <c r="E361" s="135" t="s">
        <v>7951</v>
      </c>
      <c r="F361" s="136" t="s">
        <v>7952</v>
      </c>
      <c r="G361" s="137" t="s">
        <v>504</v>
      </c>
      <c r="H361" s="138">
        <v>3</v>
      </c>
      <c r="I361" s="139"/>
      <c r="J361" s="140">
        <f>ROUND(I361*H361,2)</f>
        <v>0</v>
      </c>
      <c r="K361" s="136" t="s">
        <v>363</v>
      </c>
      <c r="L361" s="33"/>
      <c r="M361" s="141" t="s">
        <v>19</v>
      </c>
      <c r="N361" s="142" t="s">
        <v>49</v>
      </c>
      <c r="P361" s="143">
        <f>O361*H361</f>
        <v>0</v>
      </c>
      <c r="Q361" s="143">
        <v>3.0758000000000001E-2</v>
      </c>
      <c r="R361" s="143">
        <f>Q361*H361</f>
        <v>9.2273999999999995E-2</v>
      </c>
      <c r="S361" s="143">
        <v>0</v>
      </c>
      <c r="T361" s="144">
        <f>S361*H361</f>
        <v>0</v>
      </c>
      <c r="AR361" s="145" t="s">
        <v>364</v>
      </c>
      <c r="AT361" s="145" t="s">
        <v>360</v>
      </c>
      <c r="AU361" s="145" t="s">
        <v>90</v>
      </c>
      <c r="AY361" s="18" t="s">
        <v>358</v>
      </c>
      <c r="BE361" s="146">
        <f>IF(N361="základní",J361,0)</f>
        <v>0</v>
      </c>
      <c r="BF361" s="146">
        <f>IF(N361="snížená",J361,0)</f>
        <v>0</v>
      </c>
      <c r="BG361" s="146">
        <f>IF(N361="zákl. přenesená",J361,0)</f>
        <v>0</v>
      </c>
      <c r="BH361" s="146">
        <f>IF(N361="sníž. přenesená",J361,0)</f>
        <v>0</v>
      </c>
      <c r="BI361" s="146">
        <f>IF(N361="nulová",J361,0)</f>
        <v>0</v>
      </c>
      <c r="BJ361" s="18" t="s">
        <v>90</v>
      </c>
      <c r="BK361" s="146">
        <f>ROUND(I361*H361,2)</f>
        <v>0</v>
      </c>
      <c r="BL361" s="18" t="s">
        <v>364</v>
      </c>
      <c r="BM361" s="145" t="s">
        <v>1275</v>
      </c>
    </row>
    <row r="362" spans="2:65" s="1" customFormat="1" ht="11.25">
      <c r="B362" s="33"/>
      <c r="D362" s="147" t="s">
        <v>366</v>
      </c>
      <c r="F362" s="148" t="s">
        <v>7953</v>
      </c>
      <c r="I362" s="149"/>
      <c r="L362" s="33"/>
      <c r="M362" s="150"/>
      <c r="T362" s="54"/>
      <c r="AT362" s="18" t="s">
        <v>366</v>
      </c>
      <c r="AU362" s="18" t="s">
        <v>90</v>
      </c>
    </row>
    <row r="363" spans="2:65" s="1" customFormat="1" ht="24.2" customHeight="1">
      <c r="B363" s="33"/>
      <c r="C363" s="179" t="s">
        <v>821</v>
      </c>
      <c r="D363" s="179" t="s">
        <v>440</v>
      </c>
      <c r="E363" s="180" t="s">
        <v>7954</v>
      </c>
      <c r="F363" s="181" t="s">
        <v>7955</v>
      </c>
      <c r="G363" s="182" t="s">
        <v>504</v>
      </c>
      <c r="H363" s="183">
        <v>3</v>
      </c>
      <c r="I363" s="184"/>
      <c r="J363" s="185">
        <f>ROUND(I363*H363,2)</f>
        <v>0</v>
      </c>
      <c r="K363" s="181" t="s">
        <v>363</v>
      </c>
      <c r="L363" s="186"/>
      <c r="M363" s="187" t="s">
        <v>19</v>
      </c>
      <c r="N363" s="188" t="s">
        <v>49</v>
      </c>
      <c r="P363" s="143">
        <f>O363*H363</f>
        <v>0</v>
      </c>
      <c r="Q363" s="143">
        <v>7.0000000000000007E-2</v>
      </c>
      <c r="R363" s="143">
        <f>Q363*H363</f>
        <v>0.21000000000000002</v>
      </c>
      <c r="S363" s="143">
        <v>0</v>
      </c>
      <c r="T363" s="144">
        <f>S363*H363</f>
        <v>0</v>
      </c>
      <c r="AR363" s="145" t="s">
        <v>406</v>
      </c>
      <c r="AT363" s="145" t="s">
        <v>440</v>
      </c>
      <c r="AU363" s="145" t="s">
        <v>90</v>
      </c>
      <c r="AY363" s="18" t="s">
        <v>358</v>
      </c>
      <c r="BE363" s="146">
        <f>IF(N363="základní",J363,0)</f>
        <v>0</v>
      </c>
      <c r="BF363" s="146">
        <f>IF(N363="snížená",J363,0)</f>
        <v>0</v>
      </c>
      <c r="BG363" s="146">
        <f>IF(N363="zákl. přenesená",J363,0)</f>
        <v>0</v>
      </c>
      <c r="BH363" s="146">
        <f>IF(N363="sníž. přenesená",J363,0)</f>
        <v>0</v>
      </c>
      <c r="BI363" s="146">
        <f>IF(N363="nulová",J363,0)</f>
        <v>0</v>
      </c>
      <c r="BJ363" s="18" t="s">
        <v>90</v>
      </c>
      <c r="BK363" s="146">
        <f>ROUND(I363*H363,2)</f>
        <v>0</v>
      </c>
      <c r="BL363" s="18" t="s">
        <v>364</v>
      </c>
      <c r="BM363" s="145" t="s">
        <v>1286</v>
      </c>
    </row>
    <row r="364" spans="2:65" s="1" customFormat="1" ht="24.2" customHeight="1">
      <c r="B364" s="33"/>
      <c r="C364" s="134" t="s">
        <v>826</v>
      </c>
      <c r="D364" s="134" t="s">
        <v>360</v>
      </c>
      <c r="E364" s="135" t="s">
        <v>7956</v>
      </c>
      <c r="F364" s="136" t="s">
        <v>7957</v>
      </c>
      <c r="G364" s="137" t="s">
        <v>504</v>
      </c>
      <c r="H364" s="138">
        <v>6</v>
      </c>
      <c r="I364" s="139"/>
      <c r="J364" s="140">
        <f>ROUND(I364*H364,2)</f>
        <v>0</v>
      </c>
      <c r="K364" s="136" t="s">
        <v>363</v>
      </c>
      <c r="L364" s="33"/>
      <c r="M364" s="141" t="s">
        <v>19</v>
      </c>
      <c r="N364" s="142" t="s">
        <v>49</v>
      </c>
      <c r="P364" s="143">
        <f>O364*H364</f>
        <v>0</v>
      </c>
      <c r="Q364" s="143">
        <v>3.0758000000000001E-2</v>
      </c>
      <c r="R364" s="143">
        <f>Q364*H364</f>
        <v>0.18454799999999999</v>
      </c>
      <c r="S364" s="143">
        <v>0</v>
      </c>
      <c r="T364" s="144">
        <f>S364*H364</f>
        <v>0</v>
      </c>
      <c r="AR364" s="145" t="s">
        <v>364</v>
      </c>
      <c r="AT364" s="145" t="s">
        <v>360</v>
      </c>
      <c r="AU364" s="145" t="s">
        <v>90</v>
      </c>
      <c r="AY364" s="18" t="s">
        <v>358</v>
      </c>
      <c r="BE364" s="146">
        <f>IF(N364="základní",J364,0)</f>
        <v>0</v>
      </c>
      <c r="BF364" s="146">
        <f>IF(N364="snížená",J364,0)</f>
        <v>0</v>
      </c>
      <c r="BG364" s="146">
        <f>IF(N364="zákl. přenesená",J364,0)</f>
        <v>0</v>
      </c>
      <c r="BH364" s="146">
        <f>IF(N364="sníž. přenesená",J364,0)</f>
        <v>0</v>
      </c>
      <c r="BI364" s="146">
        <f>IF(N364="nulová",J364,0)</f>
        <v>0</v>
      </c>
      <c r="BJ364" s="18" t="s">
        <v>90</v>
      </c>
      <c r="BK364" s="146">
        <f>ROUND(I364*H364,2)</f>
        <v>0</v>
      </c>
      <c r="BL364" s="18" t="s">
        <v>364</v>
      </c>
      <c r="BM364" s="145" t="s">
        <v>1296</v>
      </c>
    </row>
    <row r="365" spans="2:65" s="1" customFormat="1" ht="11.25">
      <c r="B365" s="33"/>
      <c r="D365" s="147" t="s">
        <v>366</v>
      </c>
      <c r="F365" s="148" t="s">
        <v>7958</v>
      </c>
      <c r="I365" s="149"/>
      <c r="L365" s="33"/>
      <c r="M365" s="150"/>
      <c r="T365" s="54"/>
      <c r="AT365" s="18" t="s">
        <v>366</v>
      </c>
      <c r="AU365" s="18" t="s">
        <v>90</v>
      </c>
    </row>
    <row r="366" spans="2:65" s="1" customFormat="1" ht="24.2" customHeight="1">
      <c r="B366" s="33"/>
      <c r="C366" s="179" t="s">
        <v>831</v>
      </c>
      <c r="D366" s="179" t="s">
        <v>440</v>
      </c>
      <c r="E366" s="180" t="s">
        <v>7959</v>
      </c>
      <c r="F366" s="181" t="s">
        <v>7960</v>
      </c>
      <c r="G366" s="182" t="s">
        <v>504</v>
      </c>
      <c r="H366" s="183">
        <v>6</v>
      </c>
      <c r="I366" s="184"/>
      <c r="J366" s="185">
        <f>ROUND(I366*H366,2)</f>
        <v>0</v>
      </c>
      <c r="K366" s="181" t="s">
        <v>363</v>
      </c>
      <c r="L366" s="186"/>
      <c r="M366" s="187" t="s">
        <v>19</v>
      </c>
      <c r="N366" s="188" t="s">
        <v>49</v>
      </c>
      <c r="P366" s="143">
        <f>O366*H366</f>
        <v>0</v>
      </c>
      <c r="Q366" s="143">
        <v>0.155</v>
      </c>
      <c r="R366" s="143">
        <f>Q366*H366</f>
        <v>0.92999999999999994</v>
      </c>
      <c r="S366" s="143">
        <v>0</v>
      </c>
      <c r="T366" s="144">
        <f>S366*H366</f>
        <v>0</v>
      </c>
      <c r="AR366" s="145" t="s">
        <v>406</v>
      </c>
      <c r="AT366" s="145" t="s">
        <v>440</v>
      </c>
      <c r="AU366" s="145" t="s">
        <v>90</v>
      </c>
      <c r="AY366" s="18" t="s">
        <v>358</v>
      </c>
      <c r="BE366" s="146">
        <f>IF(N366="základní",J366,0)</f>
        <v>0</v>
      </c>
      <c r="BF366" s="146">
        <f>IF(N366="snížená",J366,0)</f>
        <v>0</v>
      </c>
      <c r="BG366" s="146">
        <f>IF(N366="zákl. přenesená",J366,0)</f>
        <v>0</v>
      </c>
      <c r="BH366" s="146">
        <f>IF(N366="sníž. přenesená",J366,0)</f>
        <v>0</v>
      </c>
      <c r="BI366" s="146">
        <f>IF(N366="nulová",J366,0)</f>
        <v>0</v>
      </c>
      <c r="BJ366" s="18" t="s">
        <v>90</v>
      </c>
      <c r="BK366" s="146">
        <f>ROUND(I366*H366,2)</f>
        <v>0</v>
      </c>
      <c r="BL366" s="18" t="s">
        <v>364</v>
      </c>
      <c r="BM366" s="145" t="s">
        <v>1311</v>
      </c>
    </row>
    <row r="367" spans="2:65" s="1" customFormat="1" ht="24.2" customHeight="1">
      <c r="B367" s="33"/>
      <c r="C367" s="134" t="s">
        <v>838</v>
      </c>
      <c r="D367" s="134" t="s">
        <v>360</v>
      </c>
      <c r="E367" s="135" t="s">
        <v>7961</v>
      </c>
      <c r="F367" s="136" t="s">
        <v>7962</v>
      </c>
      <c r="G367" s="137" t="s">
        <v>504</v>
      </c>
      <c r="H367" s="138">
        <v>3</v>
      </c>
      <c r="I367" s="139"/>
      <c r="J367" s="140">
        <f>ROUND(I367*H367,2)</f>
        <v>0</v>
      </c>
      <c r="K367" s="136" t="s">
        <v>363</v>
      </c>
      <c r="L367" s="33"/>
      <c r="M367" s="141" t="s">
        <v>19</v>
      </c>
      <c r="N367" s="142" t="s">
        <v>49</v>
      </c>
      <c r="P367" s="143">
        <f>O367*H367</f>
        <v>0</v>
      </c>
      <c r="Q367" s="143">
        <v>3.0758000000000001E-2</v>
      </c>
      <c r="R367" s="143">
        <f>Q367*H367</f>
        <v>9.2273999999999995E-2</v>
      </c>
      <c r="S367" s="143">
        <v>0</v>
      </c>
      <c r="T367" s="144">
        <f>S367*H367</f>
        <v>0</v>
      </c>
      <c r="AR367" s="145" t="s">
        <v>364</v>
      </c>
      <c r="AT367" s="145" t="s">
        <v>360</v>
      </c>
      <c r="AU367" s="145" t="s">
        <v>90</v>
      </c>
      <c r="AY367" s="18" t="s">
        <v>358</v>
      </c>
      <c r="BE367" s="146">
        <f>IF(N367="základní",J367,0)</f>
        <v>0</v>
      </c>
      <c r="BF367" s="146">
        <f>IF(N367="snížená",J367,0)</f>
        <v>0</v>
      </c>
      <c r="BG367" s="146">
        <f>IF(N367="zákl. přenesená",J367,0)</f>
        <v>0</v>
      </c>
      <c r="BH367" s="146">
        <f>IF(N367="sníž. přenesená",J367,0)</f>
        <v>0</v>
      </c>
      <c r="BI367" s="146">
        <f>IF(N367="nulová",J367,0)</f>
        <v>0</v>
      </c>
      <c r="BJ367" s="18" t="s">
        <v>90</v>
      </c>
      <c r="BK367" s="146">
        <f>ROUND(I367*H367,2)</f>
        <v>0</v>
      </c>
      <c r="BL367" s="18" t="s">
        <v>364</v>
      </c>
      <c r="BM367" s="145" t="s">
        <v>1324</v>
      </c>
    </row>
    <row r="368" spans="2:65" s="1" customFormat="1" ht="11.25">
      <c r="B368" s="33"/>
      <c r="D368" s="147" t="s">
        <v>366</v>
      </c>
      <c r="F368" s="148" t="s">
        <v>7963</v>
      </c>
      <c r="I368" s="149"/>
      <c r="L368" s="33"/>
      <c r="M368" s="150"/>
      <c r="T368" s="54"/>
      <c r="AT368" s="18" t="s">
        <v>366</v>
      </c>
      <c r="AU368" s="18" t="s">
        <v>90</v>
      </c>
    </row>
    <row r="369" spans="2:65" s="1" customFormat="1" ht="24.2" customHeight="1">
      <c r="B369" s="33"/>
      <c r="C369" s="179" t="s">
        <v>862</v>
      </c>
      <c r="D369" s="179" t="s">
        <v>440</v>
      </c>
      <c r="E369" s="180" t="s">
        <v>7964</v>
      </c>
      <c r="F369" s="181" t="s">
        <v>7965</v>
      </c>
      <c r="G369" s="182" t="s">
        <v>504</v>
      </c>
      <c r="H369" s="183">
        <v>3</v>
      </c>
      <c r="I369" s="184"/>
      <c r="J369" s="185">
        <f>ROUND(I369*H369,2)</f>
        <v>0</v>
      </c>
      <c r="K369" s="181" t="s">
        <v>363</v>
      </c>
      <c r="L369" s="186"/>
      <c r="M369" s="187" t="s">
        <v>19</v>
      </c>
      <c r="N369" s="188" t="s">
        <v>49</v>
      </c>
      <c r="P369" s="143">
        <f>O369*H369</f>
        <v>0</v>
      </c>
      <c r="Q369" s="143">
        <v>0.17</v>
      </c>
      <c r="R369" s="143">
        <f>Q369*H369</f>
        <v>0.51</v>
      </c>
      <c r="S369" s="143">
        <v>0</v>
      </c>
      <c r="T369" s="144">
        <f>S369*H369</f>
        <v>0</v>
      </c>
      <c r="AR369" s="145" t="s">
        <v>406</v>
      </c>
      <c r="AT369" s="145" t="s">
        <v>440</v>
      </c>
      <c r="AU369" s="145" t="s">
        <v>90</v>
      </c>
      <c r="AY369" s="18" t="s">
        <v>358</v>
      </c>
      <c r="BE369" s="146">
        <f>IF(N369="základní",J369,0)</f>
        <v>0</v>
      </c>
      <c r="BF369" s="146">
        <f>IF(N369="snížená",J369,0)</f>
        <v>0</v>
      </c>
      <c r="BG369" s="146">
        <f>IF(N369="zákl. přenesená",J369,0)</f>
        <v>0</v>
      </c>
      <c r="BH369" s="146">
        <f>IF(N369="sníž. přenesená",J369,0)</f>
        <v>0</v>
      </c>
      <c r="BI369" s="146">
        <f>IF(N369="nulová",J369,0)</f>
        <v>0</v>
      </c>
      <c r="BJ369" s="18" t="s">
        <v>90</v>
      </c>
      <c r="BK369" s="146">
        <f>ROUND(I369*H369,2)</f>
        <v>0</v>
      </c>
      <c r="BL369" s="18" t="s">
        <v>364</v>
      </c>
      <c r="BM369" s="145" t="s">
        <v>1333</v>
      </c>
    </row>
    <row r="370" spans="2:65" s="1" customFormat="1" ht="16.5" customHeight="1">
      <c r="B370" s="33"/>
      <c r="C370" s="134" t="s">
        <v>886</v>
      </c>
      <c r="D370" s="134" t="s">
        <v>360</v>
      </c>
      <c r="E370" s="135" t="s">
        <v>7966</v>
      </c>
      <c r="F370" s="136" t="s">
        <v>7967</v>
      </c>
      <c r="G370" s="137" t="s">
        <v>504</v>
      </c>
      <c r="H370" s="138">
        <v>1</v>
      </c>
      <c r="I370" s="139"/>
      <c r="J370" s="140">
        <f>ROUND(I370*H370,2)</f>
        <v>0</v>
      </c>
      <c r="K370" s="136" t="s">
        <v>19</v>
      </c>
      <c r="L370" s="33"/>
      <c r="M370" s="141" t="s">
        <v>19</v>
      </c>
      <c r="N370" s="142" t="s">
        <v>49</v>
      </c>
      <c r="P370" s="143">
        <f>O370*H370</f>
        <v>0</v>
      </c>
      <c r="Q370" s="143">
        <v>0</v>
      </c>
      <c r="R370" s="143">
        <f>Q370*H370</f>
        <v>0</v>
      </c>
      <c r="S370" s="143">
        <v>0</v>
      </c>
      <c r="T370" s="144">
        <f>S370*H370</f>
        <v>0</v>
      </c>
      <c r="AR370" s="145" t="s">
        <v>364</v>
      </c>
      <c r="AT370" s="145" t="s">
        <v>360</v>
      </c>
      <c r="AU370" s="145" t="s">
        <v>90</v>
      </c>
      <c r="AY370" s="18" t="s">
        <v>358</v>
      </c>
      <c r="BE370" s="146">
        <f>IF(N370="základní",J370,0)</f>
        <v>0</v>
      </c>
      <c r="BF370" s="146">
        <f>IF(N370="snížená",J370,0)</f>
        <v>0</v>
      </c>
      <c r="BG370" s="146">
        <f>IF(N370="zákl. přenesená",J370,0)</f>
        <v>0</v>
      </c>
      <c r="BH370" s="146">
        <f>IF(N370="sníž. přenesená",J370,0)</f>
        <v>0</v>
      </c>
      <c r="BI370" s="146">
        <f>IF(N370="nulová",J370,0)</f>
        <v>0</v>
      </c>
      <c r="BJ370" s="18" t="s">
        <v>90</v>
      </c>
      <c r="BK370" s="146">
        <f>ROUND(I370*H370,2)</f>
        <v>0</v>
      </c>
      <c r="BL370" s="18" t="s">
        <v>364</v>
      </c>
      <c r="BM370" s="145" t="s">
        <v>1343</v>
      </c>
    </row>
    <row r="371" spans="2:65" s="1" customFormat="1" ht="24.2" customHeight="1">
      <c r="B371" s="33"/>
      <c r="C371" s="134" t="s">
        <v>891</v>
      </c>
      <c r="D371" s="134" t="s">
        <v>360</v>
      </c>
      <c r="E371" s="135" t="s">
        <v>7968</v>
      </c>
      <c r="F371" s="136" t="s">
        <v>7969</v>
      </c>
      <c r="G371" s="137" t="s">
        <v>504</v>
      </c>
      <c r="H371" s="138">
        <v>3</v>
      </c>
      <c r="I371" s="139"/>
      <c r="J371" s="140">
        <f>ROUND(I371*H371,2)</f>
        <v>0</v>
      </c>
      <c r="K371" s="136" t="s">
        <v>363</v>
      </c>
      <c r="L371" s="33"/>
      <c r="M371" s="141" t="s">
        <v>19</v>
      </c>
      <c r="N371" s="142" t="s">
        <v>49</v>
      </c>
      <c r="P371" s="143">
        <f>O371*H371</f>
        <v>0</v>
      </c>
      <c r="Q371" s="143">
        <v>0.217338</v>
      </c>
      <c r="R371" s="143">
        <f>Q371*H371</f>
        <v>0.65201399999999998</v>
      </c>
      <c r="S371" s="143">
        <v>0</v>
      </c>
      <c r="T371" s="144">
        <f>S371*H371</f>
        <v>0</v>
      </c>
      <c r="AR371" s="145" t="s">
        <v>364</v>
      </c>
      <c r="AT371" s="145" t="s">
        <v>360</v>
      </c>
      <c r="AU371" s="145" t="s">
        <v>90</v>
      </c>
      <c r="AY371" s="18" t="s">
        <v>358</v>
      </c>
      <c r="BE371" s="146">
        <f>IF(N371="základní",J371,0)</f>
        <v>0</v>
      </c>
      <c r="BF371" s="146">
        <f>IF(N371="snížená",J371,0)</f>
        <v>0</v>
      </c>
      <c r="BG371" s="146">
        <f>IF(N371="zákl. přenesená",J371,0)</f>
        <v>0</v>
      </c>
      <c r="BH371" s="146">
        <f>IF(N371="sníž. přenesená",J371,0)</f>
        <v>0</v>
      </c>
      <c r="BI371" s="146">
        <f>IF(N371="nulová",J371,0)</f>
        <v>0</v>
      </c>
      <c r="BJ371" s="18" t="s">
        <v>90</v>
      </c>
      <c r="BK371" s="146">
        <f>ROUND(I371*H371,2)</f>
        <v>0</v>
      </c>
      <c r="BL371" s="18" t="s">
        <v>364</v>
      </c>
      <c r="BM371" s="145" t="s">
        <v>1352</v>
      </c>
    </row>
    <row r="372" spans="2:65" s="1" customFormat="1" ht="11.25">
      <c r="B372" s="33"/>
      <c r="D372" s="147" t="s">
        <v>366</v>
      </c>
      <c r="F372" s="148" t="s">
        <v>7970</v>
      </c>
      <c r="I372" s="149"/>
      <c r="L372" s="33"/>
      <c r="M372" s="150"/>
      <c r="T372" s="54"/>
      <c r="AT372" s="18" t="s">
        <v>366</v>
      </c>
      <c r="AU372" s="18" t="s">
        <v>90</v>
      </c>
    </row>
    <row r="373" spans="2:65" s="1" customFormat="1" ht="16.5" customHeight="1">
      <c r="B373" s="33"/>
      <c r="C373" s="179" t="s">
        <v>898</v>
      </c>
      <c r="D373" s="179" t="s">
        <v>440</v>
      </c>
      <c r="E373" s="180" t="s">
        <v>7971</v>
      </c>
      <c r="F373" s="181" t="s">
        <v>7972</v>
      </c>
      <c r="G373" s="182" t="s">
        <v>504</v>
      </c>
      <c r="H373" s="183">
        <v>3</v>
      </c>
      <c r="I373" s="184"/>
      <c r="J373" s="185">
        <f>ROUND(I373*H373,2)</f>
        <v>0</v>
      </c>
      <c r="K373" s="181" t="s">
        <v>19</v>
      </c>
      <c r="L373" s="186"/>
      <c r="M373" s="187" t="s">
        <v>19</v>
      </c>
      <c r="N373" s="188" t="s">
        <v>49</v>
      </c>
      <c r="P373" s="143">
        <f>O373*H373</f>
        <v>0</v>
      </c>
      <c r="Q373" s="143">
        <v>0</v>
      </c>
      <c r="R373" s="143">
        <f>Q373*H373</f>
        <v>0</v>
      </c>
      <c r="S373" s="143">
        <v>0</v>
      </c>
      <c r="T373" s="144">
        <f>S373*H373</f>
        <v>0</v>
      </c>
      <c r="AR373" s="145" t="s">
        <v>406</v>
      </c>
      <c r="AT373" s="145" t="s">
        <v>440</v>
      </c>
      <c r="AU373" s="145" t="s">
        <v>90</v>
      </c>
      <c r="AY373" s="18" t="s">
        <v>358</v>
      </c>
      <c r="BE373" s="146">
        <f>IF(N373="základní",J373,0)</f>
        <v>0</v>
      </c>
      <c r="BF373" s="146">
        <f>IF(N373="snížená",J373,0)</f>
        <v>0</v>
      </c>
      <c r="BG373" s="146">
        <f>IF(N373="zákl. přenesená",J373,0)</f>
        <v>0</v>
      </c>
      <c r="BH373" s="146">
        <f>IF(N373="sníž. přenesená",J373,0)</f>
        <v>0</v>
      </c>
      <c r="BI373" s="146">
        <f>IF(N373="nulová",J373,0)</f>
        <v>0</v>
      </c>
      <c r="BJ373" s="18" t="s">
        <v>90</v>
      </c>
      <c r="BK373" s="146">
        <f>ROUND(I373*H373,2)</f>
        <v>0</v>
      </c>
      <c r="BL373" s="18" t="s">
        <v>364</v>
      </c>
      <c r="BM373" s="145" t="s">
        <v>1369</v>
      </c>
    </row>
    <row r="374" spans="2:65" s="1" customFormat="1" ht="33" customHeight="1">
      <c r="B374" s="33"/>
      <c r="C374" s="134" t="s">
        <v>903</v>
      </c>
      <c r="D374" s="134" t="s">
        <v>360</v>
      </c>
      <c r="E374" s="135" t="s">
        <v>7973</v>
      </c>
      <c r="F374" s="136" t="s">
        <v>7974</v>
      </c>
      <c r="G374" s="137" t="s">
        <v>209</v>
      </c>
      <c r="H374" s="138">
        <v>3</v>
      </c>
      <c r="I374" s="139"/>
      <c r="J374" s="140">
        <f>ROUND(I374*H374,2)</f>
        <v>0</v>
      </c>
      <c r="K374" s="136" t="s">
        <v>363</v>
      </c>
      <c r="L374" s="33"/>
      <c r="M374" s="141" t="s">
        <v>19</v>
      </c>
      <c r="N374" s="142" t="s">
        <v>49</v>
      </c>
      <c r="P374" s="143">
        <f>O374*H374</f>
        <v>0</v>
      </c>
      <c r="Q374" s="143">
        <v>2.5018699999999998</v>
      </c>
      <c r="R374" s="143">
        <f>Q374*H374</f>
        <v>7.505609999999999</v>
      </c>
      <c r="S374" s="143">
        <v>0</v>
      </c>
      <c r="T374" s="144">
        <f>S374*H374</f>
        <v>0</v>
      </c>
      <c r="AR374" s="145" t="s">
        <v>364</v>
      </c>
      <c r="AT374" s="145" t="s">
        <v>360</v>
      </c>
      <c r="AU374" s="145" t="s">
        <v>90</v>
      </c>
      <c r="AY374" s="18" t="s">
        <v>358</v>
      </c>
      <c r="BE374" s="146">
        <f>IF(N374="základní",J374,0)</f>
        <v>0</v>
      </c>
      <c r="BF374" s="146">
        <f>IF(N374="snížená",J374,0)</f>
        <v>0</v>
      </c>
      <c r="BG374" s="146">
        <f>IF(N374="zákl. přenesená",J374,0)</f>
        <v>0</v>
      </c>
      <c r="BH374" s="146">
        <f>IF(N374="sníž. přenesená",J374,0)</f>
        <v>0</v>
      </c>
      <c r="BI374" s="146">
        <f>IF(N374="nulová",J374,0)</f>
        <v>0</v>
      </c>
      <c r="BJ374" s="18" t="s">
        <v>90</v>
      </c>
      <c r="BK374" s="146">
        <f>ROUND(I374*H374,2)</f>
        <v>0</v>
      </c>
      <c r="BL374" s="18" t="s">
        <v>364</v>
      </c>
      <c r="BM374" s="145" t="s">
        <v>1384</v>
      </c>
    </row>
    <row r="375" spans="2:65" s="1" customFormat="1" ht="11.25">
      <c r="B375" s="33"/>
      <c r="D375" s="147" t="s">
        <v>366</v>
      </c>
      <c r="F375" s="148" t="s">
        <v>7975</v>
      </c>
      <c r="I375" s="149"/>
      <c r="L375" s="33"/>
      <c r="M375" s="150"/>
      <c r="T375" s="54"/>
      <c r="AT375" s="18" t="s">
        <v>366</v>
      </c>
      <c r="AU375" s="18" t="s">
        <v>90</v>
      </c>
    </row>
    <row r="376" spans="2:65" s="13" customFormat="1" ht="11.25">
      <c r="B376" s="158"/>
      <c r="D376" s="152" t="s">
        <v>368</v>
      </c>
      <c r="E376" s="159" t="s">
        <v>19</v>
      </c>
      <c r="F376" s="160" t="s">
        <v>7976</v>
      </c>
      <c r="H376" s="161">
        <v>3</v>
      </c>
      <c r="I376" s="162"/>
      <c r="L376" s="158"/>
      <c r="M376" s="163"/>
      <c r="T376" s="164"/>
      <c r="AT376" s="159" t="s">
        <v>368</v>
      </c>
      <c r="AU376" s="159" t="s">
        <v>90</v>
      </c>
      <c r="AV376" s="13" t="s">
        <v>90</v>
      </c>
      <c r="AW376" s="13" t="s">
        <v>36</v>
      </c>
      <c r="AX376" s="13" t="s">
        <v>77</v>
      </c>
      <c r="AY376" s="159" t="s">
        <v>358</v>
      </c>
    </row>
    <row r="377" spans="2:65" s="14" customFormat="1" ht="11.25">
      <c r="B377" s="165"/>
      <c r="D377" s="152" t="s">
        <v>368</v>
      </c>
      <c r="E377" s="166" t="s">
        <v>19</v>
      </c>
      <c r="F377" s="167" t="s">
        <v>371</v>
      </c>
      <c r="H377" s="168">
        <v>3</v>
      </c>
      <c r="I377" s="169"/>
      <c r="L377" s="165"/>
      <c r="M377" s="170"/>
      <c r="T377" s="171"/>
      <c r="AT377" s="166" t="s">
        <v>368</v>
      </c>
      <c r="AU377" s="166" t="s">
        <v>90</v>
      </c>
      <c r="AV377" s="14" t="s">
        <v>364</v>
      </c>
      <c r="AW377" s="14" t="s">
        <v>36</v>
      </c>
      <c r="AX377" s="14" t="s">
        <v>84</v>
      </c>
      <c r="AY377" s="166" t="s">
        <v>358</v>
      </c>
    </row>
    <row r="378" spans="2:65" s="11" customFormat="1" ht="22.9" customHeight="1">
      <c r="B378" s="122"/>
      <c r="D378" s="123" t="s">
        <v>76</v>
      </c>
      <c r="E378" s="132" t="s">
        <v>411</v>
      </c>
      <c r="F378" s="132" t="s">
        <v>1232</v>
      </c>
      <c r="I378" s="125"/>
      <c r="J378" s="133">
        <f>BK378</f>
        <v>0</v>
      </c>
      <c r="L378" s="122"/>
      <c r="M378" s="127"/>
      <c r="P378" s="128">
        <f>SUM(P379:P485)</f>
        <v>0</v>
      </c>
      <c r="R378" s="128">
        <f>SUM(R379:R485)</f>
        <v>54.281701439999999</v>
      </c>
      <c r="T378" s="129">
        <f>SUM(T379:T485)</f>
        <v>0</v>
      </c>
      <c r="AR378" s="123" t="s">
        <v>84</v>
      </c>
      <c r="AT378" s="130" t="s">
        <v>76</v>
      </c>
      <c r="AU378" s="130" t="s">
        <v>84</v>
      </c>
      <c r="AY378" s="123" t="s">
        <v>358</v>
      </c>
      <c r="BK378" s="131">
        <f>SUM(BK379:BK485)</f>
        <v>0</v>
      </c>
    </row>
    <row r="379" spans="2:65" s="1" customFormat="1" ht="33" customHeight="1">
      <c r="B379" s="33"/>
      <c r="C379" s="134" t="s">
        <v>908</v>
      </c>
      <c r="D379" s="134" t="s">
        <v>360</v>
      </c>
      <c r="E379" s="135" t="s">
        <v>7977</v>
      </c>
      <c r="F379" s="136" t="s">
        <v>7978</v>
      </c>
      <c r="G379" s="137" t="s">
        <v>504</v>
      </c>
      <c r="H379" s="138">
        <v>2</v>
      </c>
      <c r="I379" s="139"/>
      <c r="J379" s="140">
        <f>ROUND(I379*H379,2)</f>
        <v>0</v>
      </c>
      <c r="K379" s="136" t="s">
        <v>363</v>
      </c>
      <c r="L379" s="33"/>
      <c r="M379" s="141" t="s">
        <v>19</v>
      </c>
      <c r="N379" s="142" t="s">
        <v>49</v>
      </c>
      <c r="P379" s="143">
        <f>O379*H379</f>
        <v>0</v>
      </c>
      <c r="Q379" s="143">
        <v>0</v>
      </c>
      <c r="R379" s="143">
        <f>Q379*H379</f>
        <v>0</v>
      </c>
      <c r="S379" s="143">
        <v>0</v>
      </c>
      <c r="T379" s="144">
        <f>S379*H379</f>
        <v>0</v>
      </c>
      <c r="AR379" s="145" t="s">
        <v>364</v>
      </c>
      <c r="AT379" s="145" t="s">
        <v>360</v>
      </c>
      <c r="AU379" s="145" t="s">
        <v>90</v>
      </c>
      <c r="AY379" s="18" t="s">
        <v>358</v>
      </c>
      <c r="BE379" s="146">
        <f>IF(N379="základní",J379,0)</f>
        <v>0</v>
      </c>
      <c r="BF379" s="146">
        <f>IF(N379="snížená",J379,0)</f>
        <v>0</v>
      </c>
      <c r="BG379" s="146">
        <f>IF(N379="zákl. přenesená",J379,0)</f>
        <v>0</v>
      </c>
      <c r="BH379" s="146">
        <f>IF(N379="sníž. přenesená",J379,0)</f>
        <v>0</v>
      </c>
      <c r="BI379" s="146">
        <f>IF(N379="nulová",J379,0)</f>
        <v>0</v>
      </c>
      <c r="BJ379" s="18" t="s">
        <v>90</v>
      </c>
      <c r="BK379" s="146">
        <f>ROUND(I379*H379,2)</f>
        <v>0</v>
      </c>
      <c r="BL379" s="18" t="s">
        <v>364</v>
      </c>
      <c r="BM379" s="145" t="s">
        <v>1395</v>
      </c>
    </row>
    <row r="380" spans="2:65" s="1" customFormat="1" ht="11.25">
      <c r="B380" s="33"/>
      <c r="D380" s="147" t="s">
        <v>366</v>
      </c>
      <c r="F380" s="148" t="s">
        <v>7979</v>
      </c>
      <c r="I380" s="149"/>
      <c r="L380" s="33"/>
      <c r="M380" s="150"/>
      <c r="T380" s="54"/>
      <c r="AT380" s="18" t="s">
        <v>366</v>
      </c>
      <c r="AU380" s="18" t="s">
        <v>90</v>
      </c>
    </row>
    <row r="381" spans="2:65" s="13" customFormat="1" ht="11.25">
      <c r="B381" s="158"/>
      <c r="D381" s="152" t="s">
        <v>368</v>
      </c>
      <c r="E381" s="159" t="s">
        <v>19</v>
      </c>
      <c r="F381" s="160" t="s">
        <v>7980</v>
      </c>
      <c r="H381" s="161">
        <v>2</v>
      </c>
      <c r="I381" s="162"/>
      <c r="L381" s="158"/>
      <c r="M381" s="163"/>
      <c r="T381" s="164"/>
      <c r="AT381" s="159" t="s">
        <v>368</v>
      </c>
      <c r="AU381" s="159" t="s">
        <v>90</v>
      </c>
      <c r="AV381" s="13" t="s">
        <v>90</v>
      </c>
      <c r="AW381" s="13" t="s">
        <v>36</v>
      </c>
      <c r="AX381" s="13" t="s">
        <v>77</v>
      </c>
      <c r="AY381" s="159" t="s">
        <v>358</v>
      </c>
    </row>
    <row r="382" spans="2:65" s="14" customFormat="1" ht="11.25">
      <c r="B382" s="165"/>
      <c r="D382" s="152" t="s">
        <v>368</v>
      </c>
      <c r="E382" s="166" t="s">
        <v>19</v>
      </c>
      <c r="F382" s="167" t="s">
        <v>371</v>
      </c>
      <c r="H382" s="168">
        <v>2</v>
      </c>
      <c r="I382" s="169"/>
      <c r="L382" s="165"/>
      <c r="M382" s="170"/>
      <c r="T382" s="171"/>
      <c r="AT382" s="166" t="s">
        <v>368</v>
      </c>
      <c r="AU382" s="166" t="s">
        <v>90</v>
      </c>
      <c r="AV382" s="14" t="s">
        <v>364</v>
      </c>
      <c r="AW382" s="14" t="s">
        <v>36</v>
      </c>
      <c r="AX382" s="14" t="s">
        <v>84</v>
      </c>
      <c r="AY382" s="166" t="s">
        <v>358</v>
      </c>
    </row>
    <row r="383" spans="2:65" s="1" customFormat="1" ht="16.5" customHeight="1">
      <c r="B383" s="33"/>
      <c r="C383" s="179" t="s">
        <v>913</v>
      </c>
      <c r="D383" s="179" t="s">
        <v>440</v>
      </c>
      <c r="E383" s="180" t="s">
        <v>7981</v>
      </c>
      <c r="F383" s="181" t="s">
        <v>7982</v>
      </c>
      <c r="G383" s="182" t="s">
        <v>504</v>
      </c>
      <c r="H383" s="183">
        <v>2</v>
      </c>
      <c r="I383" s="184"/>
      <c r="J383" s="185">
        <f>ROUND(I383*H383,2)</f>
        <v>0</v>
      </c>
      <c r="K383" s="181" t="s">
        <v>363</v>
      </c>
      <c r="L383" s="186"/>
      <c r="M383" s="187" t="s">
        <v>19</v>
      </c>
      <c r="N383" s="188" t="s">
        <v>49</v>
      </c>
      <c r="P383" s="143">
        <f>O383*H383</f>
        <v>0</v>
      </c>
      <c r="Q383" s="143">
        <v>2.0999999999999999E-3</v>
      </c>
      <c r="R383" s="143">
        <f>Q383*H383</f>
        <v>4.1999999999999997E-3</v>
      </c>
      <c r="S383" s="143">
        <v>0</v>
      </c>
      <c r="T383" s="144">
        <f>S383*H383</f>
        <v>0</v>
      </c>
      <c r="AR383" s="145" t="s">
        <v>406</v>
      </c>
      <c r="AT383" s="145" t="s">
        <v>440</v>
      </c>
      <c r="AU383" s="145" t="s">
        <v>90</v>
      </c>
      <c r="AY383" s="18" t="s">
        <v>358</v>
      </c>
      <c r="BE383" s="146">
        <f>IF(N383="základní",J383,0)</f>
        <v>0</v>
      </c>
      <c r="BF383" s="146">
        <f>IF(N383="snížená",J383,0)</f>
        <v>0</v>
      </c>
      <c r="BG383" s="146">
        <f>IF(N383="zákl. přenesená",J383,0)</f>
        <v>0</v>
      </c>
      <c r="BH383" s="146">
        <f>IF(N383="sníž. přenesená",J383,0)</f>
        <v>0</v>
      </c>
      <c r="BI383" s="146">
        <f>IF(N383="nulová",J383,0)</f>
        <v>0</v>
      </c>
      <c r="BJ383" s="18" t="s">
        <v>90</v>
      </c>
      <c r="BK383" s="146">
        <f>ROUND(I383*H383,2)</f>
        <v>0</v>
      </c>
      <c r="BL383" s="18" t="s">
        <v>364</v>
      </c>
      <c r="BM383" s="145" t="s">
        <v>1411</v>
      </c>
    </row>
    <row r="384" spans="2:65" s="1" customFormat="1" ht="24.2" customHeight="1">
      <c r="B384" s="33"/>
      <c r="C384" s="134" t="s">
        <v>918</v>
      </c>
      <c r="D384" s="134" t="s">
        <v>360</v>
      </c>
      <c r="E384" s="135" t="s">
        <v>7983</v>
      </c>
      <c r="F384" s="136" t="s">
        <v>7984</v>
      </c>
      <c r="G384" s="137" t="s">
        <v>504</v>
      </c>
      <c r="H384" s="138">
        <v>12</v>
      </c>
      <c r="I384" s="139"/>
      <c r="J384" s="140">
        <f>ROUND(I384*H384,2)</f>
        <v>0</v>
      </c>
      <c r="K384" s="136" t="s">
        <v>363</v>
      </c>
      <c r="L384" s="33"/>
      <c r="M384" s="141" t="s">
        <v>19</v>
      </c>
      <c r="N384" s="142" t="s">
        <v>49</v>
      </c>
      <c r="P384" s="143">
        <f>O384*H384</f>
        <v>0</v>
      </c>
      <c r="Q384" s="143">
        <v>6.9999999999999999E-4</v>
      </c>
      <c r="R384" s="143">
        <f>Q384*H384</f>
        <v>8.3999999999999995E-3</v>
      </c>
      <c r="S384" s="143">
        <v>0</v>
      </c>
      <c r="T384" s="144">
        <f>S384*H384</f>
        <v>0</v>
      </c>
      <c r="AR384" s="145" t="s">
        <v>364</v>
      </c>
      <c r="AT384" s="145" t="s">
        <v>360</v>
      </c>
      <c r="AU384" s="145" t="s">
        <v>90</v>
      </c>
      <c r="AY384" s="18" t="s">
        <v>358</v>
      </c>
      <c r="BE384" s="146">
        <f>IF(N384="základní",J384,0)</f>
        <v>0</v>
      </c>
      <c r="BF384" s="146">
        <f>IF(N384="snížená",J384,0)</f>
        <v>0</v>
      </c>
      <c r="BG384" s="146">
        <f>IF(N384="zákl. přenesená",J384,0)</f>
        <v>0</v>
      </c>
      <c r="BH384" s="146">
        <f>IF(N384="sníž. přenesená",J384,0)</f>
        <v>0</v>
      </c>
      <c r="BI384" s="146">
        <f>IF(N384="nulová",J384,0)</f>
        <v>0</v>
      </c>
      <c r="BJ384" s="18" t="s">
        <v>90</v>
      </c>
      <c r="BK384" s="146">
        <f>ROUND(I384*H384,2)</f>
        <v>0</v>
      </c>
      <c r="BL384" s="18" t="s">
        <v>364</v>
      </c>
      <c r="BM384" s="145" t="s">
        <v>1424</v>
      </c>
    </row>
    <row r="385" spans="2:65" s="1" customFormat="1" ht="11.25">
      <c r="B385" s="33"/>
      <c r="D385" s="147" t="s">
        <v>366</v>
      </c>
      <c r="F385" s="148" t="s">
        <v>7985</v>
      </c>
      <c r="I385" s="149"/>
      <c r="L385" s="33"/>
      <c r="M385" s="150"/>
      <c r="T385" s="54"/>
      <c r="AT385" s="18" t="s">
        <v>366</v>
      </c>
      <c r="AU385" s="18" t="s">
        <v>90</v>
      </c>
    </row>
    <row r="386" spans="2:65" s="13" customFormat="1" ht="11.25">
      <c r="B386" s="158"/>
      <c r="D386" s="152" t="s">
        <v>368</v>
      </c>
      <c r="E386" s="159" t="s">
        <v>19</v>
      </c>
      <c r="F386" s="160" t="s">
        <v>7986</v>
      </c>
      <c r="H386" s="161">
        <v>1</v>
      </c>
      <c r="I386" s="162"/>
      <c r="L386" s="158"/>
      <c r="M386" s="163"/>
      <c r="T386" s="164"/>
      <c r="AT386" s="159" t="s">
        <v>368</v>
      </c>
      <c r="AU386" s="159" t="s">
        <v>90</v>
      </c>
      <c r="AV386" s="13" t="s">
        <v>90</v>
      </c>
      <c r="AW386" s="13" t="s">
        <v>36</v>
      </c>
      <c r="AX386" s="13" t="s">
        <v>77</v>
      </c>
      <c r="AY386" s="159" t="s">
        <v>358</v>
      </c>
    </row>
    <row r="387" spans="2:65" s="13" customFormat="1" ht="11.25">
      <c r="B387" s="158"/>
      <c r="D387" s="152" t="s">
        <v>368</v>
      </c>
      <c r="E387" s="159" t="s">
        <v>19</v>
      </c>
      <c r="F387" s="160" t="s">
        <v>7987</v>
      </c>
      <c r="H387" s="161">
        <v>3</v>
      </c>
      <c r="I387" s="162"/>
      <c r="L387" s="158"/>
      <c r="M387" s="163"/>
      <c r="T387" s="164"/>
      <c r="AT387" s="159" t="s">
        <v>368</v>
      </c>
      <c r="AU387" s="159" t="s">
        <v>90</v>
      </c>
      <c r="AV387" s="13" t="s">
        <v>90</v>
      </c>
      <c r="AW387" s="13" t="s">
        <v>36</v>
      </c>
      <c r="AX387" s="13" t="s">
        <v>77</v>
      </c>
      <c r="AY387" s="159" t="s">
        <v>358</v>
      </c>
    </row>
    <row r="388" spans="2:65" s="13" customFormat="1" ht="11.25">
      <c r="B388" s="158"/>
      <c r="D388" s="152" t="s">
        <v>368</v>
      </c>
      <c r="E388" s="159" t="s">
        <v>19</v>
      </c>
      <c r="F388" s="160" t="s">
        <v>7988</v>
      </c>
      <c r="H388" s="161">
        <v>1</v>
      </c>
      <c r="I388" s="162"/>
      <c r="L388" s="158"/>
      <c r="M388" s="163"/>
      <c r="T388" s="164"/>
      <c r="AT388" s="159" t="s">
        <v>368</v>
      </c>
      <c r="AU388" s="159" t="s">
        <v>90</v>
      </c>
      <c r="AV388" s="13" t="s">
        <v>90</v>
      </c>
      <c r="AW388" s="13" t="s">
        <v>36</v>
      </c>
      <c r="AX388" s="13" t="s">
        <v>77</v>
      </c>
      <c r="AY388" s="159" t="s">
        <v>358</v>
      </c>
    </row>
    <row r="389" spans="2:65" s="13" customFormat="1" ht="11.25">
      <c r="B389" s="158"/>
      <c r="D389" s="152" t="s">
        <v>368</v>
      </c>
      <c r="E389" s="159" t="s">
        <v>19</v>
      </c>
      <c r="F389" s="160" t="s">
        <v>7989</v>
      </c>
      <c r="H389" s="161">
        <v>1</v>
      </c>
      <c r="I389" s="162"/>
      <c r="L389" s="158"/>
      <c r="M389" s="163"/>
      <c r="T389" s="164"/>
      <c r="AT389" s="159" t="s">
        <v>368</v>
      </c>
      <c r="AU389" s="159" t="s">
        <v>90</v>
      </c>
      <c r="AV389" s="13" t="s">
        <v>90</v>
      </c>
      <c r="AW389" s="13" t="s">
        <v>36</v>
      </c>
      <c r="AX389" s="13" t="s">
        <v>77</v>
      </c>
      <c r="AY389" s="159" t="s">
        <v>358</v>
      </c>
    </row>
    <row r="390" spans="2:65" s="13" customFormat="1" ht="11.25">
      <c r="B390" s="158"/>
      <c r="D390" s="152" t="s">
        <v>368</v>
      </c>
      <c r="E390" s="159" t="s">
        <v>19</v>
      </c>
      <c r="F390" s="160" t="s">
        <v>7990</v>
      </c>
      <c r="H390" s="161">
        <v>4</v>
      </c>
      <c r="I390" s="162"/>
      <c r="L390" s="158"/>
      <c r="M390" s="163"/>
      <c r="T390" s="164"/>
      <c r="AT390" s="159" t="s">
        <v>368</v>
      </c>
      <c r="AU390" s="159" t="s">
        <v>90</v>
      </c>
      <c r="AV390" s="13" t="s">
        <v>90</v>
      </c>
      <c r="AW390" s="13" t="s">
        <v>36</v>
      </c>
      <c r="AX390" s="13" t="s">
        <v>77</v>
      </c>
      <c r="AY390" s="159" t="s">
        <v>358</v>
      </c>
    </row>
    <row r="391" spans="2:65" s="13" customFormat="1" ht="11.25">
      <c r="B391" s="158"/>
      <c r="D391" s="152" t="s">
        <v>368</v>
      </c>
      <c r="E391" s="159" t="s">
        <v>19</v>
      </c>
      <c r="F391" s="160" t="s">
        <v>7991</v>
      </c>
      <c r="H391" s="161">
        <v>2</v>
      </c>
      <c r="I391" s="162"/>
      <c r="L391" s="158"/>
      <c r="M391" s="163"/>
      <c r="T391" s="164"/>
      <c r="AT391" s="159" t="s">
        <v>368</v>
      </c>
      <c r="AU391" s="159" t="s">
        <v>90</v>
      </c>
      <c r="AV391" s="13" t="s">
        <v>90</v>
      </c>
      <c r="AW391" s="13" t="s">
        <v>36</v>
      </c>
      <c r="AX391" s="13" t="s">
        <v>77</v>
      </c>
      <c r="AY391" s="159" t="s">
        <v>358</v>
      </c>
    </row>
    <row r="392" spans="2:65" s="14" customFormat="1" ht="11.25">
      <c r="B392" s="165"/>
      <c r="D392" s="152" t="s">
        <v>368</v>
      </c>
      <c r="E392" s="166" t="s">
        <v>19</v>
      </c>
      <c r="F392" s="167" t="s">
        <v>371</v>
      </c>
      <c r="H392" s="168">
        <v>12</v>
      </c>
      <c r="I392" s="169"/>
      <c r="L392" s="165"/>
      <c r="M392" s="170"/>
      <c r="T392" s="171"/>
      <c r="AT392" s="166" t="s">
        <v>368</v>
      </c>
      <c r="AU392" s="166" t="s">
        <v>90</v>
      </c>
      <c r="AV392" s="14" t="s">
        <v>364</v>
      </c>
      <c r="AW392" s="14" t="s">
        <v>36</v>
      </c>
      <c r="AX392" s="14" t="s">
        <v>84</v>
      </c>
      <c r="AY392" s="166" t="s">
        <v>358</v>
      </c>
    </row>
    <row r="393" spans="2:65" s="1" customFormat="1" ht="16.5" customHeight="1">
      <c r="B393" s="33"/>
      <c r="C393" s="179" t="s">
        <v>931</v>
      </c>
      <c r="D393" s="179" t="s">
        <v>440</v>
      </c>
      <c r="E393" s="180" t="s">
        <v>7992</v>
      </c>
      <c r="F393" s="181" t="s">
        <v>7993</v>
      </c>
      <c r="G393" s="182" t="s">
        <v>504</v>
      </c>
      <c r="H393" s="183">
        <v>1</v>
      </c>
      <c r="I393" s="184"/>
      <c r="J393" s="185">
        <f>ROUND(I393*H393,2)</f>
        <v>0</v>
      </c>
      <c r="K393" s="181" t="s">
        <v>363</v>
      </c>
      <c r="L393" s="186"/>
      <c r="M393" s="187" t="s">
        <v>19</v>
      </c>
      <c r="N393" s="188" t="s">
        <v>49</v>
      </c>
      <c r="P393" s="143">
        <f>O393*H393</f>
        <v>0</v>
      </c>
      <c r="Q393" s="143">
        <v>4.0000000000000001E-3</v>
      </c>
      <c r="R393" s="143">
        <f>Q393*H393</f>
        <v>4.0000000000000001E-3</v>
      </c>
      <c r="S393" s="143">
        <v>0</v>
      </c>
      <c r="T393" s="144">
        <f>S393*H393</f>
        <v>0</v>
      </c>
      <c r="AR393" s="145" t="s">
        <v>406</v>
      </c>
      <c r="AT393" s="145" t="s">
        <v>440</v>
      </c>
      <c r="AU393" s="145" t="s">
        <v>90</v>
      </c>
      <c r="AY393" s="18" t="s">
        <v>358</v>
      </c>
      <c r="BE393" s="146">
        <f>IF(N393="základní",J393,0)</f>
        <v>0</v>
      </c>
      <c r="BF393" s="146">
        <f>IF(N393="snížená",J393,0)</f>
        <v>0</v>
      </c>
      <c r="BG393" s="146">
        <f>IF(N393="zákl. přenesená",J393,0)</f>
        <v>0</v>
      </c>
      <c r="BH393" s="146">
        <f>IF(N393="sníž. přenesená",J393,0)</f>
        <v>0</v>
      </c>
      <c r="BI393" s="146">
        <f>IF(N393="nulová",J393,0)</f>
        <v>0</v>
      </c>
      <c r="BJ393" s="18" t="s">
        <v>90</v>
      </c>
      <c r="BK393" s="146">
        <f>ROUND(I393*H393,2)</f>
        <v>0</v>
      </c>
      <c r="BL393" s="18" t="s">
        <v>364</v>
      </c>
      <c r="BM393" s="145" t="s">
        <v>1434</v>
      </c>
    </row>
    <row r="394" spans="2:65" s="13" customFormat="1" ht="11.25">
      <c r="B394" s="158"/>
      <c r="D394" s="152" t="s">
        <v>368</v>
      </c>
      <c r="E394" s="159" t="s">
        <v>19</v>
      </c>
      <c r="F394" s="160" t="s">
        <v>7989</v>
      </c>
      <c r="H394" s="161">
        <v>1</v>
      </c>
      <c r="I394" s="162"/>
      <c r="L394" s="158"/>
      <c r="M394" s="163"/>
      <c r="T394" s="164"/>
      <c r="AT394" s="159" t="s">
        <v>368</v>
      </c>
      <c r="AU394" s="159" t="s">
        <v>90</v>
      </c>
      <c r="AV394" s="13" t="s">
        <v>90</v>
      </c>
      <c r="AW394" s="13" t="s">
        <v>36</v>
      </c>
      <c r="AX394" s="13" t="s">
        <v>77</v>
      </c>
      <c r="AY394" s="159" t="s">
        <v>358</v>
      </c>
    </row>
    <row r="395" spans="2:65" s="14" customFormat="1" ht="11.25">
      <c r="B395" s="165"/>
      <c r="D395" s="152" t="s">
        <v>368</v>
      </c>
      <c r="E395" s="166" t="s">
        <v>19</v>
      </c>
      <c r="F395" s="167" t="s">
        <v>371</v>
      </c>
      <c r="H395" s="168">
        <v>1</v>
      </c>
      <c r="I395" s="169"/>
      <c r="L395" s="165"/>
      <c r="M395" s="170"/>
      <c r="T395" s="171"/>
      <c r="AT395" s="166" t="s">
        <v>368</v>
      </c>
      <c r="AU395" s="166" t="s">
        <v>90</v>
      </c>
      <c r="AV395" s="14" t="s">
        <v>364</v>
      </c>
      <c r="AW395" s="14" t="s">
        <v>36</v>
      </c>
      <c r="AX395" s="14" t="s">
        <v>84</v>
      </c>
      <c r="AY395" s="166" t="s">
        <v>358</v>
      </c>
    </row>
    <row r="396" spans="2:65" s="1" customFormat="1" ht="24.2" customHeight="1">
      <c r="B396" s="33"/>
      <c r="C396" s="179" t="s">
        <v>937</v>
      </c>
      <c r="D396" s="179" t="s">
        <v>440</v>
      </c>
      <c r="E396" s="180" t="s">
        <v>7994</v>
      </c>
      <c r="F396" s="181" t="s">
        <v>7995</v>
      </c>
      <c r="G396" s="182" t="s">
        <v>504</v>
      </c>
      <c r="H396" s="183">
        <v>1</v>
      </c>
      <c r="I396" s="184"/>
      <c r="J396" s="185">
        <f>ROUND(I396*H396,2)</f>
        <v>0</v>
      </c>
      <c r="K396" s="181" t="s">
        <v>363</v>
      </c>
      <c r="L396" s="186"/>
      <c r="M396" s="187" t="s">
        <v>19</v>
      </c>
      <c r="N396" s="188" t="s">
        <v>49</v>
      </c>
      <c r="P396" s="143">
        <f>O396*H396</f>
        <v>0</v>
      </c>
      <c r="Q396" s="143">
        <v>1.2999999999999999E-3</v>
      </c>
      <c r="R396" s="143">
        <f>Q396*H396</f>
        <v>1.2999999999999999E-3</v>
      </c>
      <c r="S396" s="143">
        <v>0</v>
      </c>
      <c r="T396" s="144">
        <f>S396*H396</f>
        <v>0</v>
      </c>
      <c r="AR396" s="145" t="s">
        <v>406</v>
      </c>
      <c r="AT396" s="145" t="s">
        <v>440</v>
      </c>
      <c r="AU396" s="145" t="s">
        <v>90</v>
      </c>
      <c r="AY396" s="18" t="s">
        <v>358</v>
      </c>
      <c r="BE396" s="146">
        <f>IF(N396="základní",J396,0)</f>
        <v>0</v>
      </c>
      <c r="BF396" s="146">
        <f>IF(N396="snížená",J396,0)</f>
        <v>0</v>
      </c>
      <c r="BG396" s="146">
        <f>IF(N396="zákl. přenesená",J396,0)</f>
        <v>0</v>
      </c>
      <c r="BH396" s="146">
        <f>IF(N396="sníž. přenesená",J396,0)</f>
        <v>0</v>
      </c>
      <c r="BI396" s="146">
        <f>IF(N396="nulová",J396,0)</f>
        <v>0</v>
      </c>
      <c r="BJ396" s="18" t="s">
        <v>90</v>
      </c>
      <c r="BK396" s="146">
        <f>ROUND(I396*H396,2)</f>
        <v>0</v>
      </c>
      <c r="BL396" s="18" t="s">
        <v>364</v>
      </c>
      <c r="BM396" s="145" t="s">
        <v>1444</v>
      </c>
    </row>
    <row r="397" spans="2:65" s="13" customFormat="1" ht="11.25">
      <c r="B397" s="158"/>
      <c r="D397" s="152" t="s">
        <v>368</v>
      </c>
      <c r="E397" s="159" t="s">
        <v>19</v>
      </c>
      <c r="F397" s="160" t="s">
        <v>7986</v>
      </c>
      <c r="H397" s="161">
        <v>1</v>
      </c>
      <c r="I397" s="162"/>
      <c r="L397" s="158"/>
      <c r="M397" s="163"/>
      <c r="T397" s="164"/>
      <c r="AT397" s="159" t="s">
        <v>368</v>
      </c>
      <c r="AU397" s="159" t="s">
        <v>90</v>
      </c>
      <c r="AV397" s="13" t="s">
        <v>90</v>
      </c>
      <c r="AW397" s="13" t="s">
        <v>36</v>
      </c>
      <c r="AX397" s="13" t="s">
        <v>77</v>
      </c>
      <c r="AY397" s="159" t="s">
        <v>358</v>
      </c>
    </row>
    <row r="398" spans="2:65" s="14" customFormat="1" ht="11.25">
      <c r="B398" s="165"/>
      <c r="D398" s="152" t="s">
        <v>368</v>
      </c>
      <c r="E398" s="166" t="s">
        <v>19</v>
      </c>
      <c r="F398" s="167" t="s">
        <v>371</v>
      </c>
      <c r="H398" s="168">
        <v>1</v>
      </c>
      <c r="I398" s="169"/>
      <c r="L398" s="165"/>
      <c r="M398" s="170"/>
      <c r="T398" s="171"/>
      <c r="AT398" s="166" t="s">
        <v>368</v>
      </c>
      <c r="AU398" s="166" t="s">
        <v>90</v>
      </c>
      <c r="AV398" s="14" t="s">
        <v>364</v>
      </c>
      <c r="AW398" s="14" t="s">
        <v>36</v>
      </c>
      <c r="AX398" s="14" t="s">
        <v>84</v>
      </c>
      <c r="AY398" s="166" t="s">
        <v>358</v>
      </c>
    </row>
    <row r="399" spans="2:65" s="1" customFormat="1" ht="24.2" customHeight="1">
      <c r="B399" s="33"/>
      <c r="C399" s="179" t="s">
        <v>942</v>
      </c>
      <c r="D399" s="179" t="s">
        <v>440</v>
      </c>
      <c r="E399" s="180" t="s">
        <v>7996</v>
      </c>
      <c r="F399" s="181" t="s">
        <v>7997</v>
      </c>
      <c r="G399" s="182" t="s">
        <v>504</v>
      </c>
      <c r="H399" s="183">
        <v>3</v>
      </c>
      <c r="I399" s="184"/>
      <c r="J399" s="185">
        <f>ROUND(I399*H399,2)</f>
        <v>0</v>
      </c>
      <c r="K399" s="181" t="s">
        <v>363</v>
      </c>
      <c r="L399" s="186"/>
      <c r="M399" s="187" t="s">
        <v>19</v>
      </c>
      <c r="N399" s="188" t="s">
        <v>49</v>
      </c>
      <c r="P399" s="143">
        <f>O399*H399</f>
        <v>0</v>
      </c>
      <c r="Q399" s="143">
        <v>3.5000000000000001E-3</v>
      </c>
      <c r="R399" s="143">
        <f>Q399*H399</f>
        <v>1.0500000000000001E-2</v>
      </c>
      <c r="S399" s="143">
        <v>0</v>
      </c>
      <c r="T399" s="144">
        <f>S399*H399</f>
        <v>0</v>
      </c>
      <c r="AR399" s="145" t="s">
        <v>406</v>
      </c>
      <c r="AT399" s="145" t="s">
        <v>440</v>
      </c>
      <c r="AU399" s="145" t="s">
        <v>90</v>
      </c>
      <c r="AY399" s="18" t="s">
        <v>358</v>
      </c>
      <c r="BE399" s="146">
        <f>IF(N399="základní",J399,0)</f>
        <v>0</v>
      </c>
      <c r="BF399" s="146">
        <f>IF(N399="snížená",J399,0)</f>
        <v>0</v>
      </c>
      <c r="BG399" s="146">
        <f>IF(N399="zákl. přenesená",J399,0)</f>
        <v>0</v>
      </c>
      <c r="BH399" s="146">
        <f>IF(N399="sníž. přenesená",J399,0)</f>
        <v>0</v>
      </c>
      <c r="BI399" s="146">
        <f>IF(N399="nulová",J399,0)</f>
        <v>0</v>
      </c>
      <c r="BJ399" s="18" t="s">
        <v>90</v>
      </c>
      <c r="BK399" s="146">
        <f>ROUND(I399*H399,2)</f>
        <v>0</v>
      </c>
      <c r="BL399" s="18" t="s">
        <v>364</v>
      </c>
      <c r="BM399" s="145" t="s">
        <v>1452</v>
      </c>
    </row>
    <row r="400" spans="2:65" s="13" customFormat="1" ht="11.25">
      <c r="B400" s="158"/>
      <c r="D400" s="152" t="s">
        <v>368</v>
      </c>
      <c r="E400" s="159" t="s">
        <v>19</v>
      </c>
      <c r="F400" s="160" t="s">
        <v>7987</v>
      </c>
      <c r="H400" s="161">
        <v>3</v>
      </c>
      <c r="I400" s="162"/>
      <c r="L400" s="158"/>
      <c r="M400" s="163"/>
      <c r="T400" s="164"/>
      <c r="AT400" s="159" t="s">
        <v>368</v>
      </c>
      <c r="AU400" s="159" t="s">
        <v>90</v>
      </c>
      <c r="AV400" s="13" t="s">
        <v>90</v>
      </c>
      <c r="AW400" s="13" t="s">
        <v>36</v>
      </c>
      <c r="AX400" s="13" t="s">
        <v>77</v>
      </c>
      <c r="AY400" s="159" t="s">
        <v>358</v>
      </c>
    </row>
    <row r="401" spans="2:65" s="14" customFormat="1" ht="11.25">
      <c r="B401" s="165"/>
      <c r="D401" s="152" t="s">
        <v>368</v>
      </c>
      <c r="E401" s="166" t="s">
        <v>19</v>
      </c>
      <c r="F401" s="167" t="s">
        <v>371</v>
      </c>
      <c r="H401" s="168">
        <v>3</v>
      </c>
      <c r="I401" s="169"/>
      <c r="L401" s="165"/>
      <c r="M401" s="170"/>
      <c r="T401" s="171"/>
      <c r="AT401" s="166" t="s">
        <v>368</v>
      </c>
      <c r="AU401" s="166" t="s">
        <v>90</v>
      </c>
      <c r="AV401" s="14" t="s">
        <v>364</v>
      </c>
      <c r="AW401" s="14" t="s">
        <v>36</v>
      </c>
      <c r="AX401" s="14" t="s">
        <v>84</v>
      </c>
      <c r="AY401" s="166" t="s">
        <v>358</v>
      </c>
    </row>
    <row r="402" spans="2:65" s="1" customFormat="1" ht="21.75" customHeight="1">
      <c r="B402" s="33"/>
      <c r="C402" s="179" t="s">
        <v>947</v>
      </c>
      <c r="D402" s="179" t="s">
        <v>440</v>
      </c>
      <c r="E402" s="180" t="s">
        <v>7998</v>
      </c>
      <c r="F402" s="181" t="s">
        <v>7999</v>
      </c>
      <c r="G402" s="182" t="s">
        <v>504</v>
      </c>
      <c r="H402" s="183">
        <v>1</v>
      </c>
      <c r="I402" s="184"/>
      <c r="J402" s="185">
        <f>ROUND(I402*H402,2)</f>
        <v>0</v>
      </c>
      <c r="K402" s="181" t="s">
        <v>363</v>
      </c>
      <c r="L402" s="186"/>
      <c r="M402" s="187" t="s">
        <v>19</v>
      </c>
      <c r="N402" s="188" t="s">
        <v>49</v>
      </c>
      <c r="P402" s="143">
        <f>O402*H402</f>
        <v>0</v>
      </c>
      <c r="Q402" s="143">
        <v>3.5999999999999999E-3</v>
      </c>
      <c r="R402" s="143">
        <f>Q402*H402</f>
        <v>3.5999999999999999E-3</v>
      </c>
      <c r="S402" s="143">
        <v>0</v>
      </c>
      <c r="T402" s="144">
        <f>S402*H402</f>
        <v>0</v>
      </c>
      <c r="AR402" s="145" t="s">
        <v>406</v>
      </c>
      <c r="AT402" s="145" t="s">
        <v>440</v>
      </c>
      <c r="AU402" s="145" t="s">
        <v>90</v>
      </c>
      <c r="AY402" s="18" t="s">
        <v>358</v>
      </c>
      <c r="BE402" s="146">
        <f>IF(N402="základní",J402,0)</f>
        <v>0</v>
      </c>
      <c r="BF402" s="146">
        <f>IF(N402="snížená",J402,0)</f>
        <v>0</v>
      </c>
      <c r="BG402" s="146">
        <f>IF(N402="zákl. přenesená",J402,0)</f>
        <v>0</v>
      </c>
      <c r="BH402" s="146">
        <f>IF(N402="sníž. přenesená",J402,0)</f>
        <v>0</v>
      </c>
      <c r="BI402" s="146">
        <f>IF(N402="nulová",J402,0)</f>
        <v>0</v>
      </c>
      <c r="BJ402" s="18" t="s">
        <v>90</v>
      </c>
      <c r="BK402" s="146">
        <f>ROUND(I402*H402,2)</f>
        <v>0</v>
      </c>
      <c r="BL402" s="18" t="s">
        <v>364</v>
      </c>
      <c r="BM402" s="145" t="s">
        <v>1464</v>
      </c>
    </row>
    <row r="403" spans="2:65" s="13" customFormat="1" ht="11.25">
      <c r="B403" s="158"/>
      <c r="D403" s="152" t="s">
        <v>368</v>
      </c>
      <c r="E403" s="159" t="s">
        <v>19</v>
      </c>
      <c r="F403" s="160" t="s">
        <v>7988</v>
      </c>
      <c r="H403" s="161">
        <v>1</v>
      </c>
      <c r="I403" s="162"/>
      <c r="L403" s="158"/>
      <c r="M403" s="163"/>
      <c r="T403" s="164"/>
      <c r="AT403" s="159" t="s">
        <v>368</v>
      </c>
      <c r="AU403" s="159" t="s">
        <v>90</v>
      </c>
      <c r="AV403" s="13" t="s">
        <v>90</v>
      </c>
      <c r="AW403" s="13" t="s">
        <v>36</v>
      </c>
      <c r="AX403" s="13" t="s">
        <v>77</v>
      </c>
      <c r="AY403" s="159" t="s">
        <v>358</v>
      </c>
    </row>
    <row r="404" spans="2:65" s="14" customFormat="1" ht="11.25">
      <c r="B404" s="165"/>
      <c r="D404" s="152" t="s">
        <v>368</v>
      </c>
      <c r="E404" s="166" t="s">
        <v>19</v>
      </c>
      <c r="F404" s="167" t="s">
        <v>371</v>
      </c>
      <c r="H404" s="168">
        <v>1</v>
      </c>
      <c r="I404" s="169"/>
      <c r="L404" s="165"/>
      <c r="M404" s="170"/>
      <c r="T404" s="171"/>
      <c r="AT404" s="166" t="s">
        <v>368</v>
      </c>
      <c r="AU404" s="166" t="s">
        <v>90</v>
      </c>
      <c r="AV404" s="14" t="s">
        <v>364</v>
      </c>
      <c r="AW404" s="14" t="s">
        <v>36</v>
      </c>
      <c r="AX404" s="14" t="s">
        <v>84</v>
      </c>
      <c r="AY404" s="166" t="s">
        <v>358</v>
      </c>
    </row>
    <row r="405" spans="2:65" s="1" customFormat="1" ht="21.75" customHeight="1">
      <c r="B405" s="33"/>
      <c r="C405" s="179" t="s">
        <v>958</v>
      </c>
      <c r="D405" s="179" t="s">
        <v>440</v>
      </c>
      <c r="E405" s="180" t="s">
        <v>8000</v>
      </c>
      <c r="F405" s="181" t="s">
        <v>8001</v>
      </c>
      <c r="G405" s="182" t="s">
        <v>504</v>
      </c>
      <c r="H405" s="183">
        <v>2</v>
      </c>
      <c r="I405" s="184"/>
      <c r="J405" s="185">
        <f>ROUND(I405*H405,2)</f>
        <v>0</v>
      </c>
      <c r="K405" s="181" t="s">
        <v>363</v>
      </c>
      <c r="L405" s="186"/>
      <c r="M405" s="187" t="s">
        <v>19</v>
      </c>
      <c r="N405" s="188" t="s">
        <v>49</v>
      </c>
      <c r="P405" s="143">
        <f>O405*H405</f>
        <v>0</v>
      </c>
      <c r="Q405" s="143">
        <v>8.9999999999999998E-4</v>
      </c>
      <c r="R405" s="143">
        <f>Q405*H405</f>
        <v>1.8E-3</v>
      </c>
      <c r="S405" s="143">
        <v>0</v>
      </c>
      <c r="T405" s="144">
        <f>S405*H405</f>
        <v>0</v>
      </c>
      <c r="AR405" s="145" t="s">
        <v>406</v>
      </c>
      <c r="AT405" s="145" t="s">
        <v>440</v>
      </c>
      <c r="AU405" s="145" t="s">
        <v>90</v>
      </c>
      <c r="AY405" s="18" t="s">
        <v>358</v>
      </c>
      <c r="BE405" s="146">
        <f>IF(N405="základní",J405,0)</f>
        <v>0</v>
      </c>
      <c r="BF405" s="146">
        <f>IF(N405="snížená",J405,0)</f>
        <v>0</v>
      </c>
      <c r="BG405" s="146">
        <f>IF(N405="zákl. přenesená",J405,0)</f>
        <v>0</v>
      </c>
      <c r="BH405" s="146">
        <f>IF(N405="sníž. přenesená",J405,0)</f>
        <v>0</v>
      </c>
      <c r="BI405" s="146">
        <f>IF(N405="nulová",J405,0)</f>
        <v>0</v>
      </c>
      <c r="BJ405" s="18" t="s">
        <v>90</v>
      </c>
      <c r="BK405" s="146">
        <f>ROUND(I405*H405,2)</f>
        <v>0</v>
      </c>
      <c r="BL405" s="18" t="s">
        <v>364</v>
      </c>
      <c r="BM405" s="145" t="s">
        <v>1474</v>
      </c>
    </row>
    <row r="406" spans="2:65" s="13" customFormat="1" ht="11.25">
      <c r="B406" s="158"/>
      <c r="D406" s="152" t="s">
        <v>368</v>
      </c>
      <c r="E406" s="159" t="s">
        <v>19</v>
      </c>
      <c r="F406" s="160" t="s">
        <v>7991</v>
      </c>
      <c r="H406" s="161">
        <v>2</v>
      </c>
      <c r="I406" s="162"/>
      <c r="L406" s="158"/>
      <c r="M406" s="163"/>
      <c r="T406" s="164"/>
      <c r="AT406" s="159" t="s">
        <v>368</v>
      </c>
      <c r="AU406" s="159" t="s">
        <v>90</v>
      </c>
      <c r="AV406" s="13" t="s">
        <v>90</v>
      </c>
      <c r="AW406" s="13" t="s">
        <v>36</v>
      </c>
      <c r="AX406" s="13" t="s">
        <v>77</v>
      </c>
      <c r="AY406" s="159" t="s">
        <v>358</v>
      </c>
    </row>
    <row r="407" spans="2:65" s="14" customFormat="1" ht="11.25">
      <c r="B407" s="165"/>
      <c r="D407" s="152" t="s">
        <v>368</v>
      </c>
      <c r="E407" s="166" t="s">
        <v>19</v>
      </c>
      <c r="F407" s="167" t="s">
        <v>371</v>
      </c>
      <c r="H407" s="168">
        <v>2</v>
      </c>
      <c r="I407" s="169"/>
      <c r="L407" s="165"/>
      <c r="M407" s="170"/>
      <c r="T407" s="171"/>
      <c r="AT407" s="166" t="s">
        <v>368</v>
      </c>
      <c r="AU407" s="166" t="s">
        <v>90</v>
      </c>
      <c r="AV407" s="14" t="s">
        <v>364</v>
      </c>
      <c r="AW407" s="14" t="s">
        <v>36</v>
      </c>
      <c r="AX407" s="14" t="s">
        <v>84</v>
      </c>
      <c r="AY407" s="166" t="s">
        <v>358</v>
      </c>
    </row>
    <row r="408" spans="2:65" s="1" customFormat="1" ht="16.5" customHeight="1">
      <c r="B408" s="33"/>
      <c r="C408" s="179" t="s">
        <v>966</v>
      </c>
      <c r="D408" s="179" t="s">
        <v>440</v>
      </c>
      <c r="E408" s="180" t="s">
        <v>8002</v>
      </c>
      <c r="F408" s="181" t="s">
        <v>8003</v>
      </c>
      <c r="G408" s="182" t="s">
        <v>504</v>
      </c>
      <c r="H408" s="183">
        <v>4</v>
      </c>
      <c r="I408" s="184"/>
      <c r="J408" s="185">
        <f>ROUND(I408*H408,2)</f>
        <v>0</v>
      </c>
      <c r="K408" s="181" t="s">
        <v>363</v>
      </c>
      <c r="L408" s="186"/>
      <c r="M408" s="187" t="s">
        <v>19</v>
      </c>
      <c r="N408" s="188" t="s">
        <v>49</v>
      </c>
      <c r="P408" s="143">
        <f>O408*H408</f>
        <v>0</v>
      </c>
      <c r="Q408" s="143">
        <v>1.6999999999999999E-3</v>
      </c>
      <c r="R408" s="143">
        <f>Q408*H408</f>
        <v>6.7999999999999996E-3</v>
      </c>
      <c r="S408" s="143">
        <v>0</v>
      </c>
      <c r="T408" s="144">
        <f>S408*H408</f>
        <v>0</v>
      </c>
      <c r="AR408" s="145" t="s">
        <v>406</v>
      </c>
      <c r="AT408" s="145" t="s">
        <v>440</v>
      </c>
      <c r="AU408" s="145" t="s">
        <v>90</v>
      </c>
      <c r="AY408" s="18" t="s">
        <v>358</v>
      </c>
      <c r="BE408" s="146">
        <f>IF(N408="základní",J408,0)</f>
        <v>0</v>
      </c>
      <c r="BF408" s="146">
        <f>IF(N408="snížená",J408,0)</f>
        <v>0</v>
      </c>
      <c r="BG408" s="146">
        <f>IF(N408="zákl. přenesená",J408,0)</f>
        <v>0</v>
      </c>
      <c r="BH408" s="146">
        <f>IF(N408="sníž. přenesená",J408,0)</f>
        <v>0</v>
      </c>
      <c r="BI408" s="146">
        <f>IF(N408="nulová",J408,0)</f>
        <v>0</v>
      </c>
      <c r="BJ408" s="18" t="s">
        <v>90</v>
      </c>
      <c r="BK408" s="146">
        <f>ROUND(I408*H408,2)</f>
        <v>0</v>
      </c>
      <c r="BL408" s="18" t="s">
        <v>364</v>
      </c>
      <c r="BM408" s="145" t="s">
        <v>1485</v>
      </c>
    </row>
    <row r="409" spans="2:65" s="13" customFormat="1" ht="11.25">
      <c r="B409" s="158"/>
      <c r="D409" s="152" t="s">
        <v>368</v>
      </c>
      <c r="E409" s="159" t="s">
        <v>19</v>
      </c>
      <c r="F409" s="160" t="s">
        <v>7990</v>
      </c>
      <c r="H409" s="161">
        <v>4</v>
      </c>
      <c r="I409" s="162"/>
      <c r="L409" s="158"/>
      <c r="M409" s="163"/>
      <c r="T409" s="164"/>
      <c r="AT409" s="159" t="s">
        <v>368</v>
      </c>
      <c r="AU409" s="159" t="s">
        <v>90</v>
      </c>
      <c r="AV409" s="13" t="s">
        <v>90</v>
      </c>
      <c r="AW409" s="13" t="s">
        <v>36</v>
      </c>
      <c r="AX409" s="13" t="s">
        <v>77</v>
      </c>
      <c r="AY409" s="159" t="s">
        <v>358</v>
      </c>
    </row>
    <row r="410" spans="2:65" s="14" customFormat="1" ht="11.25">
      <c r="B410" s="165"/>
      <c r="D410" s="152" t="s">
        <v>368</v>
      </c>
      <c r="E410" s="166" t="s">
        <v>19</v>
      </c>
      <c r="F410" s="167" t="s">
        <v>371</v>
      </c>
      <c r="H410" s="168">
        <v>4</v>
      </c>
      <c r="I410" s="169"/>
      <c r="L410" s="165"/>
      <c r="M410" s="170"/>
      <c r="T410" s="171"/>
      <c r="AT410" s="166" t="s">
        <v>368</v>
      </c>
      <c r="AU410" s="166" t="s">
        <v>90</v>
      </c>
      <c r="AV410" s="14" t="s">
        <v>364</v>
      </c>
      <c r="AW410" s="14" t="s">
        <v>36</v>
      </c>
      <c r="AX410" s="14" t="s">
        <v>84</v>
      </c>
      <c r="AY410" s="166" t="s">
        <v>358</v>
      </c>
    </row>
    <row r="411" spans="2:65" s="1" customFormat="1" ht="24.2" customHeight="1">
      <c r="B411" s="33"/>
      <c r="C411" s="134" t="s">
        <v>972</v>
      </c>
      <c r="D411" s="134" t="s">
        <v>360</v>
      </c>
      <c r="E411" s="135" t="s">
        <v>8004</v>
      </c>
      <c r="F411" s="136" t="s">
        <v>8005</v>
      </c>
      <c r="G411" s="137" t="s">
        <v>504</v>
      </c>
      <c r="H411" s="138">
        <v>6</v>
      </c>
      <c r="I411" s="139"/>
      <c r="J411" s="140">
        <f>ROUND(I411*H411,2)</f>
        <v>0</v>
      </c>
      <c r="K411" s="136" t="s">
        <v>363</v>
      </c>
      <c r="L411" s="33"/>
      <c r="M411" s="141" t="s">
        <v>19</v>
      </c>
      <c r="N411" s="142" t="s">
        <v>49</v>
      </c>
      <c r="P411" s="143">
        <f>O411*H411</f>
        <v>0</v>
      </c>
      <c r="Q411" s="143">
        <v>0.112405</v>
      </c>
      <c r="R411" s="143">
        <f>Q411*H411</f>
        <v>0.67443000000000008</v>
      </c>
      <c r="S411" s="143">
        <v>0</v>
      </c>
      <c r="T411" s="144">
        <f>S411*H411</f>
        <v>0</v>
      </c>
      <c r="AR411" s="145" t="s">
        <v>364</v>
      </c>
      <c r="AT411" s="145" t="s">
        <v>360</v>
      </c>
      <c r="AU411" s="145" t="s">
        <v>90</v>
      </c>
      <c r="AY411" s="18" t="s">
        <v>358</v>
      </c>
      <c r="BE411" s="146">
        <f>IF(N411="základní",J411,0)</f>
        <v>0</v>
      </c>
      <c r="BF411" s="146">
        <f>IF(N411="snížená",J411,0)</f>
        <v>0</v>
      </c>
      <c r="BG411" s="146">
        <f>IF(N411="zákl. přenesená",J411,0)</f>
        <v>0</v>
      </c>
      <c r="BH411" s="146">
        <f>IF(N411="sníž. přenesená",J411,0)</f>
        <v>0</v>
      </c>
      <c r="BI411" s="146">
        <f>IF(N411="nulová",J411,0)</f>
        <v>0</v>
      </c>
      <c r="BJ411" s="18" t="s">
        <v>90</v>
      </c>
      <c r="BK411" s="146">
        <f>ROUND(I411*H411,2)</f>
        <v>0</v>
      </c>
      <c r="BL411" s="18" t="s">
        <v>364</v>
      </c>
      <c r="BM411" s="145" t="s">
        <v>1495</v>
      </c>
    </row>
    <row r="412" spans="2:65" s="1" customFormat="1" ht="11.25">
      <c r="B412" s="33"/>
      <c r="D412" s="147" t="s">
        <v>366</v>
      </c>
      <c r="F412" s="148" t="s">
        <v>8006</v>
      </c>
      <c r="I412" s="149"/>
      <c r="L412" s="33"/>
      <c r="M412" s="150"/>
      <c r="T412" s="54"/>
      <c r="AT412" s="18" t="s">
        <v>366</v>
      </c>
      <c r="AU412" s="18" t="s">
        <v>90</v>
      </c>
    </row>
    <row r="413" spans="2:65" s="13" customFormat="1" ht="11.25">
      <c r="B413" s="158"/>
      <c r="D413" s="152" t="s">
        <v>368</v>
      </c>
      <c r="E413" s="159" t="s">
        <v>19</v>
      </c>
      <c r="F413" s="160" t="s">
        <v>8007</v>
      </c>
      <c r="H413" s="161">
        <v>6</v>
      </c>
      <c r="I413" s="162"/>
      <c r="L413" s="158"/>
      <c r="M413" s="163"/>
      <c r="T413" s="164"/>
      <c r="AT413" s="159" t="s">
        <v>368</v>
      </c>
      <c r="AU413" s="159" t="s">
        <v>90</v>
      </c>
      <c r="AV413" s="13" t="s">
        <v>90</v>
      </c>
      <c r="AW413" s="13" t="s">
        <v>36</v>
      </c>
      <c r="AX413" s="13" t="s">
        <v>77</v>
      </c>
      <c r="AY413" s="159" t="s">
        <v>358</v>
      </c>
    </row>
    <row r="414" spans="2:65" s="14" customFormat="1" ht="11.25">
      <c r="B414" s="165"/>
      <c r="D414" s="152" t="s">
        <v>368</v>
      </c>
      <c r="E414" s="166" t="s">
        <v>19</v>
      </c>
      <c r="F414" s="167" t="s">
        <v>371</v>
      </c>
      <c r="H414" s="168">
        <v>6</v>
      </c>
      <c r="I414" s="169"/>
      <c r="L414" s="165"/>
      <c r="M414" s="170"/>
      <c r="T414" s="171"/>
      <c r="AT414" s="166" t="s">
        <v>368</v>
      </c>
      <c r="AU414" s="166" t="s">
        <v>90</v>
      </c>
      <c r="AV414" s="14" t="s">
        <v>364</v>
      </c>
      <c r="AW414" s="14" t="s">
        <v>36</v>
      </c>
      <c r="AX414" s="14" t="s">
        <v>84</v>
      </c>
      <c r="AY414" s="166" t="s">
        <v>358</v>
      </c>
    </row>
    <row r="415" spans="2:65" s="1" customFormat="1" ht="21.75" customHeight="1">
      <c r="B415" s="33"/>
      <c r="C415" s="179" t="s">
        <v>977</v>
      </c>
      <c r="D415" s="179" t="s">
        <v>440</v>
      </c>
      <c r="E415" s="180" t="s">
        <v>8008</v>
      </c>
      <c r="F415" s="181" t="s">
        <v>8009</v>
      </c>
      <c r="G415" s="182" t="s">
        <v>504</v>
      </c>
      <c r="H415" s="183">
        <v>6</v>
      </c>
      <c r="I415" s="184"/>
      <c r="J415" s="185">
        <f>ROUND(I415*H415,2)</f>
        <v>0</v>
      </c>
      <c r="K415" s="181" t="s">
        <v>363</v>
      </c>
      <c r="L415" s="186"/>
      <c r="M415" s="187" t="s">
        <v>19</v>
      </c>
      <c r="N415" s="188" t="s">
        <v>49</v>
      </c>
      <c r="P415" s="143">
        <f>O415*H415</f>
        <v>0</v>
      </c>
      <c r="Q415" s="143">
        <v>6.1000000000000004E-3</v>
      </c>
      <c r="R415" s="143">
        <f>Q415*H415</f>
        <v>3.6600000000000001E-2</v>
      </c>
      <c r="S415" s="143">
        <v>0</v>
      </c>
      <c r="T415" s="144">
        <f>S415*H415</f>
        <v>0</v>
      </c>
      <c r="AR415" s="145" t="s">
        <v>406</v>
      </c>
      <c r="AT415" s="145" t="s">
        <v>440</v>
      </c>
      <c r="AU415" s="145" t="s">
        <v>90</v>
      </c>
      <c r="AY415" s="18" t="s">
        <v>358</v>
      </c>
      <c r="BE415" s="146">
        <f>IF(N415="základní",J415,0)</f>
        <v>0</v>
      </c>
      <c r="BF415" s="146">
        <f>IF(N415="snížená",J415,0)</f>
        <v>0</v>
      </c>
      <c r="BG415" s="146">
        <f>IF(N415="zákl. přenesená",J415,0)</f>
        <v>0</v>
      </c>
      <c r="BH415" s="146">
        <f>IF(N415="sníž. přenesená",J415,0)</f>
        <v>0</v>
      </c>
      <c r="BI415" s="146">
        <f>IF(N415="nulová",J415,0)</f>
        <v>0</v>
      </c>
      <c r="BJ415" s="18" t="s">
        <v>90</v>
      </c>
      <c r="BK415" s="146">
        <f>ROUND(I415*H415,2)</f>
        <v>0</v>
      </c>
      <c r="BL415" s="18" t="s">
        <v>364</v>
      </c>
      <c r="BM415" s="145" t="s">
        <v>1508</v>
      </c>
    </row>
    <row r="416" spans="2:65" s="1" customFormat="1" ht="16.5" customHeight="1">
      <c r="B416" s="33"/>
      <c r="C416" s="179" t="s">
        <v>983</v>
      </c>
      <c r="D416" s="179" t="s">
        <v>440</v>
      </c>
      <c r="E416" s="180" t="s">
        <v>8010</v>
      </c>
      <c r="F416" s="181" t="s">
        <v>8011</v>
      </c>
      <c r="G416" s="182" t="s">
        <v>504</v>
      </c>
      <c r="H416" s="183">
        <v>6</v>
      </c>
      <c r="I416" s="184"/>
      <c r="J416" s="185">
        <f>ROUND(I416*H416,2)</f>
        <v>0</v>
      </c>
      <c r="K416" s="181" t="s">
        <v>402</v>
      </c>
      <c r="L416" s="186"/>
      <c r="M416" s="187" t="s">
        <v>19</v>
      </c>
      <c r="N416" s="188" t="s">
        <v>49</v>
      </c>
      <c r="P416" s="143">
        <f>O416*H416</f>
        <v>0</v>
      </c>
      <c r="Q416" s="143">
        <v>3.0000000000000001E-3</v>
      </c>
      <c r="R416" s="143">
        <f>Q416*H416</f>
        <v>1.8000000000000002E-2</v>
      </c>
      <c r="S416" s="143">
        <v>0</v>
      </c>
      <c r="T416" s="144">
        <f>S416*H416</f>
        <v>0</v>
      </c>
      <c r="AR416" s="145" t="s">
        <v>406</v>
      </c>
      <c r="AT416" s="145" t="s">
        <v>440</v>
      </c>
      <c r="AU416" s="145" t="s">
        <v>90</v>
      </c>
      <c r="AY416" s="18" t="s">
        <v>358</v>
      </c>
      <c r="BE416" s="146">
        <f>IF(N416="základní",J416,0)</f>
        <v>0</v>
      </c>
      <c r="BF416" s="146">
        <f>IF(N416="snížená",J416,0)</f>
        <v>0</v>
      </c>
      <c r="BG416" s="146">
        <f>IF(N416="zákl. přenesená",J416,0)</f>
        <v>0</v>
      </c>
      <c r="BH416" s="146">
        <f>IF(N416="sníž. přenesená",J416,0)</f>
        <v>0</v>
      </c>
      <c r="BI416" s="146">
        <f>IF(N416="nulová",J416,0)</f>
        <v>0</v>
      </c>
      <c r="BJ416" s="18" t="s">
        <v>90</v>
      </c>
      <c r="BK416" s="146">
        <f>ROUND(I416*H416,2)</f>
        <v>0</v>
      </c>
      <c r="BL416" s="18" t="s">
        <v>364</v>
      </c>
      <c r="BM416" s="145" t="s">
        <v>1519</v>
      </c>
    </row>
    <row r="417" spans="2:65" s="1" customFormat="1" ht="21.75" customHeight="1">
      <c r="B417" s="33"/>
      <c r="C417" s="179" t="s">
        <v>989</v>
      </c>
      <c r="D417" s="179" t="s">
        <v>440</v>
      </c>
      <c r="E417" s="180" t="s">
        <v>8012</v>
      </c>
      <c r="F417" s="181" t="s">
        <v>8013</v>
      </c>
      <c r="G417" s="182" t="s">
        <v>504</v>
      </c>
      <c r="H417" s="183">
        <v>18</v>
      </c>
      <c r="I417" s="184"/>
      <c r="J417" s="185">
        <f>ROUND(I417*H417,2)</f>
        <v>0</v>
      </c>
      <c r="K417" s="181" t="s">
        <v>402</v>
      </c>
      <c r="L417" s="186"/>
      <c r="M417" s="187" t="s">
        <v>19</v>
      </c>
      <c r="N417" s="188" t="s">
        <v>49</v>
      </c>
      <c r="P417" s="143">
        <f>O417*H417</f>
        <v>0</v>
      </c>
      <c r="Q417" s="143">
        <v>3.5E-4</v>
      </c>
      <c r="R417" s="143">
        <f>Q417*H417</f>
        <v>6.3E-3</v>
      </c>
      <c r="S417" s="143">
        <v>0</v>
      </c>
      <c r="T417" s="144">
        <f>S417*H417</f>
        <v>0</v>
      </c>
      <c r="AR417" s="145" t="s">
        <v>406</v>
      </c>
      <c r="AT417" s="145" t="s">
        <v>440</v>
      </c>
      <c r="AU417" s="145" t="s">
        <v>90</v>
      </c>
      <c r="AY417" s="18" t="s">
        <v>358</v>
      </c>
      <c r="BE417" s="146">
        <f>IF(N417="základní",J417,0)</f>
        <v>0</v>
      </c>
      <c r="BF417" s="146">
        <f>IF(N417="snížená",J417,0)</f>
        <v>0</v>
      </c>
      <c r="BG417" s="146">
        <f>IF(N417="zákl. přenesená",J417,0)</f>
        <v>0</v>
      </c>
      <c r="BH417" s="146">
        <f>IF(N417="sníž. přenesená",J417,0)</f>
        <v>0</v>
      </c>
      <c r="BI417" s="146">
        <f>IF(N417="nulová",J417,0)</f>
        <v>0</v>
      </c>
      <c r="BJ417" s="18" t="s">
        <v>90</v>
      </c>
      <c r="BK417" s="146">
        <f>ROUND(I417*H417,2)</f>
        <v>0</v>
      </c>
      <c r="BL417" s="18" t="s">
        <v>364</v>
      </c>
      <c r="BM417" s="145" t="s">
        <v>1530</v>
      </c>
    </row>
    <row r="418" spans="2:65" s="1" customFormat="1" ht="16.5" customHeight="1">
      <c r="B418" s="33"/>
      <c r="C418" s="179" t="s">
        <v>995</v>
      </c>
      <c r="D418" s="179" t="s">
        <v>440</v>
      </c>
      <c r="E418" s="180" t="s">
        <v>8014</v>
      </c>
      <c r="F418" s="181" t="s">
        <v>8015</v>
      </c>
      <c r="G418" s="182" t="s">
        <v>504</v>
      </c>
      <c r="H418" s="183">
        <v>6</v>
      </c>
      <c r="I418" s="184"/>
      <c r="J418" s="185">
        <f>ROUND(I418*H418,2)</f>
        <v>0</v>
      </c>
      <c r="K418" s="181" t="s">
        <v>402</v>
      </c>
      <c r="L418" s="186"/>
      <c r="M418" s="187" t="s">
        <v>19</v>
      </c>
      <c r="N418" s="188" t="s">
        <v>49</v>
      </c>
      <c r="P418" s="143">
        <f>O418*H418</f>
        <v>0</v>
      </c>
      <c r="Q418" s="143">
        <v>1E-4</v>
      </c>
      <c r="R418" s="143">
        <f>Q418*H418</f>
        <v>6.0000000000000006E-4</v>
      </c>
      <c r="S418" s="143">
        <v>0</v>
      </c>
      <c r="T418" s="144">
        <f>S418*H418</f>
        <v>0</v>
      </c>
      <c r="AR418" s="145" t="s">
        <v>406</v>
      </c>
      <c r="AT418" s="145" t="s">
        <v>440</v>
      </c>
      <c r="AU418" s="145" t="s">
        <v>90</v>
      </c>
      <c r="AY418" s="18" t="s">
        <v>358</v>
      </c>
      <c r="BE418" s="146">
        <f>IF(N418="základní",J418,0)</f>
        <v>0</v>
      </c>
      <c r="BF418" s="146">
        <f>IF(N418="snížená",J418,0)</f>
        <v>0</v>
      </c>
      <c r="BG418" s="146">
        <f>IF(N418="zákl. přenesená",J418,0)</f>
        <v>0</v>
      </c>
      <c r="BH418" s="146">
        <f>IF(N418="sníž. přenesená",J418,0)</f>
        <v>0</v>
      </c>
      <c r="BI418" s="146">
        <f>IF(N418="nulová",J418,0)</f>
        <v>0</v>
      </c>
      <c r="BJ418" s="18" t="s">
        <v>90</v>
      </c>
      <c r="BK418" s="146">
        <f>ROUND(I418*H418,2)</f>
        <v>0</v>
      </c>
      <c r="BL418" s="18" t="s">
        <v>364</v>
      </c>
      <c r="BM418" s="145" t="s">
        <v>1538</v>
      </c>
    </row>
    <row r="419" spans="2:65" s="1" customFormat="1" ht="33" customHeight="1">
      <c r="B419" s="33"/>
      <c r="C419" s="134" t="s">
        <v>1000</v>
      </c>
      <c r="D419" s="134" t="s">
        <v>360</v>
      </c>
      <c r="E419" s="135" t="s">
        <v>8016</v>
      </c>
      <c r="F419" s="136" t="s">
        <v>8017</v>
      </c>
      <c r="G419" s="137" t="s">
        <v>235</v>
      </c>
      <c r="H419" s="138">
        <v>41</v>
      </c>
      <c r="I419" s="139"/>
      <c r="J419" s="140">
        <f>ROUND(I419*H419,2)</f>
        <v>0</v>
      </c>
      <c r="K419" s="136" t="s">
        <v>363</v>
      </c>
      <c r="L419" s="33"/>
      <c r="M419" s="141" t="s">
        <v>19</v>
      </c>
      <c r="N419" s="142" t="s">
        <v>49</v>
      </c>
      <c r="P419" s="143">
        <f>O419*H419</f>
        <v>0</v>
      </c>
      <c r="Q419" s="143">
        <v>1.3200000000000001E-4</v>
      </c>
      <c r="R419" s="143">
        <f>Q419*H419</f>
        <v>5.4120000000000001E-3</v>
      </c>
      <c r="S419" s="143">
        <v>0</v>
      </c>
      <c r="T419" s="144">
        <f>S419*H419</f>
        <v>0</v>
      </c>
      <c r="AR419" s="145" t="s">
        <v>364</v>
      </c>
      <c r="AT419" s="145" t="s">
        <v>360</v>
      </c>
      <c r="AU419" s="145" t="s">
        <v>90</v>
      </c>
      <c r="AY419" s="18" t="s">
        <v>358</v>
      </c>
      <c r="BE419" s="146">
        <f>IF(N419="základní",J419,0)</f>
        <v>0</v>
      </c>
      <c r="BF419" s="146">
        <f>IF(N419="snížená",J419,0)</f>
        <v>0</v>
      </c>
      <c r="BG419" s="146">
        <f>IF(N419="zákl. přenesená",J419,0)</f>
        <v>0</v>
      </c>
      <c r="BH419" s="146">
        <f>IF(N419="sníž. přenesená",J419,0)</f>
        <v>0</v>
      </c>
      <c r="BI419" s="146">
        <f>IF(N419="nulová",J419,0)</f>
        <v>0</v>
      </c>
      <c r="BJ419" s="18" t="s">
        <v>90</v>
      </c>
      <c r="BK419" s="146">
        <f>ROUND(I419*H419,2)</f>
        <v>0</v>
      </c>
      <c r="BL419" s="18" t="s">
        <v>364</v>
      </c>
      <c r="BM419" s="145" t="s">
        <v>1548</v>
      </c>
    </row>
    <row r="420" spans="2:65" s="1" customFormat="1" ht="11.25">
      <c r="B420" s="33"/>
      <c r="D420" s="147" t="s">
        <v>366</v>
      </c>
      <c r="F420" s="148" t="s">
        <v>8018</v>
      </c>
      <c r="I420" s="149"/>
      <c r="L420" s="33"/>
      <c r="M420" s="150"/>
      <c r="T420" s="54"/>
      <c r="AT420" s="18" t="s">
        <v>366</v>
      </c>
      <c r="AU420" s="18" t="s">
        <v>90</v>
      </c>
    </row>
    <row r="421" spans="2:65" s="13" customFormat="1" ht="11.25">
      <c r="B421" s="158"/>
      <c r="D421" s="152" t="s">
        <v>368</v>
      </c>
      <c r="E421" s="159" t="s">
        <v>19</v>
      </c>
      <c r="F421" s="160" t="s">
        <v>8019</v>
      </c>
      <c r="H421" s="161">
        <v>36</v>
      </c>
      <c r="I421" s="162"/>
      <c r="L421" s="158"/>
      <c r="M421" s="163"/>
      <c r="T421" s="164"/>
      <c r="AT421" s="159" t="s">
        <v>368</v>
      </c>
      <c r="AU421" s="159" t="s">
        <v>90</v>
      </c>
      <c r="AV421" s="13" t="s">
        <v>90</v>
      </c>
      <c r="AW421" s="13" t="s">
        <v>36</v>
      </c>
      <c r="AX421" s="13" t="s">
        <v>77</v>
      </c>
      <c r="AY421" s="159" t="s">
        <v>358</v>
      </c>
    </row>
    <row r="422" spans="2:65" s="13" customFormat="1" ht="11.25">
      <c r="B422" s="158"/>
      <c r="D422" s="152" t="s">
        <v>368</v>
      </c>
      <c r="E422" s="159" t="s">
        <v>19</v>
      </c>
      <c r="F422" s="160" t="s">
        <v>8020</v>
      </c>
      <c r="H422" s="161">
        <v>5</v>
      </c>
      <c r="I422" s="162"/>
      <c r="L422" s="158"/>
      <c r="M422" s="163"/>
      <c r="T422" s="164"/>
      <c r="AT422" s="159" t="s">
        <v>368</v>
      </c>
      <c r="AU422" s="159" t="s">
        <v>90</v>
      </c>
      <c r="AV422" s="13" t="s">
        <v>90</v>
      </c>
      <c r="AW422" s="13" t="s">
        <v>36</v>
      </c>
      <c r="AX422" s="13" t="s">
        <v>77</v>
      </c>
      <c r="AY422" s="159" t="s">
        <v>358</v>
      </c>
    </row>
    <row r="423" spans="2:65" s="14" customFormat="1" ht="11.25">
      <c r="B423" s="165"/>
      <c r="D423" s="152" t="s">
        <v>368</v>
      </c>
      <c r="E423" s="166" t="s">
        <v>19</v>
      </c>
      <c r="F423" s="167" t="s">
        <v>371</v>
      </c>
      <c r="H423" s="168">
        <v>41</v>
      </c>
      <c r="I423" s="169"/>
      <c r="L423" s="165"/>
      <c r="M423" s="170"/>
      <c r="T423" s="171"/>
      <c r="AT423" s="166" t="s">
        <v>368</v>
      </c>
      <c r="AU423" s="166" t="s">
        <v>90</v>
      </c>
      <c r="AV423" s="14" t="s">
        <v>364</v>
      </c>
      <c r="AW423" s="14" t="s">
        <v>36</v>
      </c>
      <c r="AX423" s="14" t="s">
        <v>84</v>
      </c>
      <c r="AY423" s="166" t="s">
        <v>358</v>
      </c>
    </row>
    <row r="424" spans="2:65" s="1" customFormat="1" ht="33" customHeight="1">
      <c r="B424" s="33"/>
      <c r="C424" s="134" t="s">
        <v>1006</v>
      </c>
      <c r="D424" s="134" t="s">
        <v>360</v>
      </c>
      <c r="E424" s="135" t="s">
        <v>8021</v>
      </c>
      <c r="F424" s="136" t="s">
        <v>8022</v>
      </c>
      <c r="G424" s="137" t="s">
        <v>195</v>
      </c>
      <c r="H424" s="138">
        <v>7.85</v>
      </c>
      <c r="I424" s="139"/>
      <c r="J424" s="140">
        <f>ROUND(I424*H424,2)</f>
        <v>0</v>
      </c>
      <c r="K424" s="136" t="s">
        <v>363</v>
      </c>
      <c r="L424" s="33"/>
      <c r="M424" s="141" t="s">
        <v>19</v>
      </c>
      <c r="N424" s="142" t="s">
        <v>49</v>
      </c>
      <c r="P424" s="143">
        <f>O424*H424</f>
        <v>0</v>
      </c>
      <c r="Q424" s="143">
        <v>1.4499999999999999E-3</v>
      </c>
      <c r="R424" s="143">
        <f>Q424*H424</f>
        <v>1.1382499999999999E-2</v>
      </c>
      <c r="S424" s="143">
        <v>0</v>
      </c>
      <c r="T424" s="144">
        <f>S424*H424</f>
        <v>0</v>
      </c>
      <c r="AR424" s="145" t="s">
        <v>364</v>
      </c>
      <c r="AT424" s="145" t="s">
        <v>360</v>
      </c>
      <c r="AU424" s="145" t="s">
        <v>90</v>
      </c>
      <c r="AY424" s="18" t="s">
        <v>358</v>
      </c>
      <c r="BE424" s="146">
        <f>IF(N424="základní",J424,0)</f>
        <v>0</v>
      </c>
      <c r="BF424" s="146">
        <f>IF(N424="snížená",J424,0)</f>
        <v>0</v>
      </c>
      <c r="BG424" s="146">
        <f>IF(N424="zákl. přenesená",J424,0)</f>
        <v>0</v>
      </c>
      <c r="BH424" s="146">
        <f>IF(N424="sníž. přenesená",J424,0)</f>
        <v>0</v>
      </c>
      <c r="BI424" s="146">
        <f>IF(N424="nulová",J424,0)</f>
        <v>0</v>
      </c>
      <c r="BJ424" s="18" t="s">
        <v>90</v>
      </c>
      <c r="BK424" s="146">
        <f>ROUND(I424*H424,2)</f>
        <v>0</v>
      </c>
      <c r="BL424" s="18" t="s">
        <v>364</v>
      </c>
      <c r="BM424" s="145" t="s">
        <v>1564</v>
      </c>
    </row>
    <row r="425" spans="2:65" s="1" customFormat="1" ht="11.25">
      <c r="B425" s="33"/>
      <c r="D425" s="147" t="s">
        <v>366</v>
      </c>
      <c r="F425" s="148" t="s">
        <v>8023</v>
      </c>
      <c r="I425" s="149"/>
      <c r="L425" s="33"/>
      <c r="M425" s="150"/>
      <c r="T425" s="54"/>
      <c r="AT425" s="18" t="s">
        <v>366</v>
      </c>
      <c r="AU425" s="18" t="s">
        <v>90</v>
      </c>
    </row>
    <row r="426" spans="2:65" s="13" customFormat="1" ht="11.25">
      <c r="B426" s="158"/>
      <c r="D426" s="152" t="s">
        <v>368</v>
      </c>
      <c r="E426" s="159" t="s">
        <v>19</v>
      </c>
      <c r="F426" s="160" t="s">
        <v>8024</v>
      </c>
      <c r="H426" s="161">
        <v>5.3</v>
      </c>
      <c r="I426" s="162"/>
      <c r="L426" s="158"/>
      <c r="M426" s="163"/>
      <c r="T426" s="164"/>
      <c r="AT426" s="159" t="s">
        <v>368</v>
      </c>
      <c r="AU426" s="159" t="s">
        <v>90</v>
      </c>
      <c r="AV426" s="13" t="s">
        <v>90</v>
      </c>
      <c r="AW426" s="13" t="s">
        <v>36</v>
      </c>
      <c r="AX426" s="13" t="s">
        <v>77</v>
      </c>
      <c r="AY426" s="159" t="s">
        <v>358</v>
      </c>
    </row>
    <row r="427" spans="2:65" s="13" customFormat="1" ht="11.25">
      <c r="B427" s="158"/>
      <c r="D427" s="152" t="s">
        <v>368</v>
      </c>
      <c r="E427" s="159" t="s">
        <v>19</v>
      </c>
      <c r="F427" s="160" t="s">
        <v>8025</v>
      </c>
      <c r="H427" s="161">
        <v>0.85</v>
      </c>
      <c r="I427" s="162"/>
      <c r="L427" s="158"/>
      <c r="M427" s="163"/>
      <c r="T427" s="164"/>
      <c r="AT427" s="159" t="s">
        <v>368</v>
      </c>
      <c r="AU427" s="159" t="s">
        <v>90</v>
      </c>
      <c r="AV427" s="13" t="s">
        <v>90</v>
      </c>
      <c r="AW427" s="13" t="s">
        <v>36</v>
      </c>
      <c r="AX427" s="13" t="s">
        <v>77</v>
      </c>
      <c r="AY427" s="159" t="s">
        <v>358</v>
      </c>
    </row>
    <row r="428" spans="2:65" s="13" customFormat="1" ht="11.25">
      <c r="B428" s="158"/>
      <c r="D428" s="152" t="s">
        <v>368</v>
      </c>
      <c r="E428" s="159" t="s">
        <v>19</v>
      </c>
      <c r="F428" s="160" t="s">
        <v>8026</v>
      </c>
      <c r="H428" s="161">
        <v>1.7</v>
      </c>
      <c r="I428" s="162"/>
      <c r="L428" s="158"/>
      <c r="M428" s="163"/>
      <c r="T428" s="164"/>
      <c r="AT428" s="159" t="s">
        <v>368</v>
      </c>
      <c r="AU428" s="159" t="s">
        <v>90</v>
      </c>
      <c r="AV428" s="13" t="s">
        <v>90</v>
      </c>
      <c r="AW428" s="13" t="s">
        <v>36</v>
      </c>
      <c r="AX428" s="13" t="s">
        <v>77</v>
      </c>
      <c r="AY428" s="159" t="s">
        <v>358</v>
      </c>
    </row>
    <row r="429" spans="2:65" s="14" customFormat="1" ht="11.25">
      <c r="B429" s="165"/>
      <c r="D429" s="152" t="s">
        <v>368</v>
      </c>
      <c r="E429" s="166" t="s">
        <v>19</v>
      </c>
      <c r="F429" s="167" t="s">
        <v>371</v>
      </c>
      <c r="H429" s="168">
        <v>7.85</v>
      </c>
      <c r="I429" s="169"/>
      <c r="L429" s="165"/>
      <c r="M429" s="170"/>
      <c r="T429" s="171"/>
      <c r="AT429" s="166" t="s">
        <v>368</v>
      </c>
      <c r="AU429" s="166" t="s">
        <v>90</v>
      </c>
      <c r="AV429" s="14" t="s">
        <v>364</v>
      </c>
      <c r="AW429" s="14" t="s">
        <v>36</v>
      </c>
      <c r="AX429" s="14" t="s">
        <v>84</v>
      </c>
      <c r="AY429" s="166" t="s">
        <v>358</v>
      </c>
    </row>
    <row r="430" spans="2:65" s="1" customFormat="1" ht="37.9" customHeight="1">
      <c r="B430" s="33"/>
      <c r="C430" s="134" t="s">
        <v>1011</v>
      </c>
      <c r="D430" s="134" t="s">
        <v>360</v>
      </c>
      <c r="E430" s="135" t="s">
        <v>8027</v>
      </c>
      <c r="F430" s="136" t="s">
        <v>8028</v>
      </c>
      <c r="G430" s="137" t="s">
        <v>235</v>
      </c>
      <c r="H430" s="138">
        <v>41</v>
      </c>
      <c r="I430" s="139"/>
      <c r="J430" s="140">
        <f>ROUND(I430*H430,2)</f>
        <v>0</v>
      </c>
      <c r="K430" s="136" t="s">
        <v>363</v>
      </c>
      <c r="L430" s="33"/>
      <c r="M430" s="141" t="s">
        <v>19</v>
      </c>
      <c r="N430" s="142" t="s">
        <v>49</v>
      </c>
      <c r="P430" s="143">
        <f>O430*H430</f>
        <v>0</v>
      </c>
      <c r="Q430" s="143">
        <v>4.8799999999999999E-6</v>
      </c>
      <c r="R430" s="143">
        <f>Q430*H430</f>
        <v>2.0008E-4</v>
      </c>
      <c r="S430" s="143">
        <v>0</v>
      </c>
      <c r="T430" s="144">
        <f>S430*H430</f>
        <v>0</v>
      </c>
      <c r="AR430" s="145" t="s">
        <v>364</v>
      </c>
      <c r="AT430" s="145" t="s">
        <v>360</v>
      </c>
      <c r="AU430" s="145" t="s">
        <v>90</v>
      </c>
      <c r="AY430" s="18" t="s">
        <v>358</v>
      </c>
      <c r="BE430" s="146">
        <f>IF(N430="základní",J430,0)</f>
        <v>0</v>
      </c>
      <c r="BF430" s="146">
        <f>IF(N430="snížená",J430,0)</f>
        <v>0</v>
      </c>
      <c r="BG430" s="146">
        <f>IF(N430="zákl. přenesená",J430,0)</f>
        <v>0</v>
      </c>
      <c r="BH430" s="146">
        <f>IF(N430="sníž. přenesená",J430,0)</f>
        <v>0</v>
      </c>
      <c r="BI430" s="146">
        <f>IF(N430="nulová",J430,0)</f>
        <v>0</v>
      </c>
      <c r="BJ430" s="18" t="s">
        <v>90</v>
      </c>
      <c r="BK430" s="146">
        <f>ROUND(I430*H430,2)</f>
        <v>0</v>
      </c>
      <c r="BL430" s="18" t="s">
        <v>364</v>
      </c>
      <c r="BM430" s="145" t="s">
        <v>1572</v>
      </c>
    </row>
    <row r="431" spans="2:65" s="1" customFormat="1" ht="11.25">
      <c r="B431" s="33"/>
      <c r="D431" s="147" t="s">
        <v>366</v>
      </c>
      <c r="F431" s="148" t="s">
        <v>8029</v>
      </c>
      <c r="I431" s="149"/>
      <c r="L431" s="33"/>
      <c r="M431" s="150"/>
      <c r="T431" s="54"/>
      <c r="AT431" s="18" t="s">
        <v>366</v>
      </c>
      <c r="AU431" s="18" t="s">
        <v>90</v>
      </c>
    </row>
    <row r="432" spans="2:65" s="13" customFormat="1" ht="11.25">
      <c r="B432" s="158"/>
      <c r="D432" s="152" t="s">
        <v>368</v>
      </c>
      <c r="E432" s="159" t="s">
        <v>19</v>
      </c>
      <c r="F432" s="160" t="s">
        <v>8019</v>
      </c>
      <c r="H432" s="161">
        <v>36</v>
      </c>
      <c r="I432" s="162"/>
      <c r="L432" s="158"/>
      <c r="M432" s="163"/>
      <c r="T432" s="164"/>
      <c r="AT432" s="159" t="s">
        <v>368</v>
      </c>
      <c r="AU432" s="159" t="s">
        <v>90</v>
      </c>
      <c r="AV432" s="13" t="s">
        <v>90</v>
      </c>
      <c r="AW432" s="13" t="s">
        <v>36</v>
      </c>
      <c r="AX432" s="13" t="s">
        <v>77</v>
      </c>
      <c r="AY432" s="159" t="s">
        <v>358</v>
      </c>
    </row>
    <row r="433" spans="2:65" s="13" customFormat="1" ht="11.25">
      <c r="B433" s="158"/>
      <c r="D433" s="152" t="s">
        <v>368</v>
      </c>
      <c r="E433" s="159" t="s">
        <v>19</v>
      </c>
      <c r="F433" s="160" t="s">
        <v>8020</v>
      </c>
      <c r="H433" s="161">
        <v>5</v>
      </c>
      <c r="I433" s="162"/>
      <c r="L433" s="158"/>
      <c r="M433" s="163"/>
      <c r="T433" s="164"/>
      <c r="AT433" s="159" t="s">
        <v>368</v>
      </c>
      <c r="AU433" s="159" t="s">
        <v>90</v>
      </c>
      <c r="AV433" s="13" t="s">
        <v>90</v>
      </c>
      <c r="AW433" s="13" t="s">
        <v>36</v>
      </c>
      <c r="AX433" s="13" t="s">
        <v>77</v>
      </c>
      <c r="AY433" s="159" t="s">
        <v>358</v>
      </c>
    </row>
    <row r="434" spans="2:65" s="14" customFormat="1" ht="11.25">
      <c r="B434" s="165"/>
      <c r="D434" s="152" t="s">
        <v>368</v>
      </c>
      <c r="E434" s="166" t="s">
        <v>19</v>
      </c>
      <c r="F434" s="167" t="s">
        <v>371</v>
      </c>
      <c r="H434" s="168">
        <v>41</v>
      </c>
      <c r="I434" s="169"/>
      <c r="L434" s="165"/>
      <c r="M434" s="170"/>
      <c r="T434" s="171"/>
      <c r="AT434" s="166" t="s">
        <v>368</v>
      </c>
      <c r="AU434" s="166" t="s">
        <v>90</v>
      </c>
      <c r="AV434" s="14" t="s">
        <v>364</v>
      </c>
      <c r="AW434" s="14" t="s">
        <v>36</v>
      </c>
      <c r="AX434" s="14" t="s">
        <v>84</v>
      </c>
      <c r="AY434" s="166" t="s">
        <v>358</v>
      </c>
    </row>
    <row r="435" spans="2:65" s="1" customFormat="1" ht="37.9" customHeight="1">
      <c r="B435" s="33"/>
      <c r="C435" s="134" t="s">
        <v>1016</v>
      </c>
      <c r="D435" s="134" t="s">
        <v>360</v>
      </c>
      <c r="E435" s="135" t="s">
        <v>8030</v>
      </c>
      <c r="F435" s="136" t="s">
        <v>8031</v>
      </c>
      <c r="G435" s="137" t="s">
        <v>195</v>
      </c>
      <c r="H435" s="138">
        <v>7.85</v>
      </c>
      <c r="I435" s="139"/>
      <c r="J435" s="140">
        <f>ROUND(I435*H435,2)</f>
        <v>0</v>
      </c>
      <c r="K435" s="136" t="s">
        <v>363</v>
      </c>
      <c r="L435" s="33"/>
      <c r="M435" s="141" t="s">
        <v>19</v>
      </c>
      <c r="N435" s="142" t="s">
        <v>49</v>
      </c>
      <c r="P435" s="143">
        <f>O435*H435</f>
        <v>0</v>
      </c>
      <c r="Q435" s="143">
        <v>1.22E-5</v>
      </c>
      <c r="R435" s="143">
        <f>Q435*H435</f>
        <v>9.577E-5</v>
      </c>
      <c r="S435" s="143">
        <v>0</v>
      </c>
      <c r="T435" s="144">
        <f>S435*H435</f>
        <v>0</v>
      </c>
      <c r="AR435" s="145" t="s">
        <v>364</v>
      </c>
      <c r="AT435" s="145" t="s">
        <v>360</v>
      </c>
      <c r="AU435" s="145" t="s">
        <v>90</v>
      </c>
      <c r="AY435" s="18" t="s">
        <v>358</v>
      </c>
      <c r="BE435" s="146">
        <f>IF(N435="základní",J435,0)</f>
        <v>0</v>
      </c>
      <c r="BF435" s="146">
        <f>IF(N435="snížená",J435,0)</f>
        <v>0</v>
      </c>
      <c r="BG435" s="146">
        <f>IF(N435="zákl. přenesená",J435,0)</f>
        <v>0</v>
      </c>
      <c r="BH435" s="146">
        <f>IF(N435="sníž. přenesená",J435,0)</f>
        <v>0</v>
      </c>
      <c r="BI435" s="146">
        <f>IF(N435="nulová",J435,0)</f>
        <v>0</v>
      </c>
      <c r="BJ435" s="18" t="s">
        <v>90</v>
      </c>
      <c r="BK435" s="146">
        <f>ROUND(I435*H435,2)</f>
        <v>0</v>
      </c>
      <c r="BL435" s="18" t="s">
        <v>364</v>
      </c>
      <c r="BM435" s="145" t="s">
        <v>1580</v>
      </c>
    </row>
    <row r="436" spans="2:65" s="1" customFormat="1" ht="11.25">
      <c r="B436" s="33"/>
      <c r="D436" s="147" t="s">
        <v>366</v>
      </c>
      <c r="F436" s="148" t="s">
        <v>8032</v>
      </c>
      <c r="I436" s="149"/>
      <c r="L436" s="33"/>
      <c r="M436" s="150"/>
      <c r="T436" s="54"/>
      <c r="AT436" s="18" t="s">
        <v>366</v>
      </c>
      <c r="AU436" s="18" t="s">
        <v>90</v>
      </c>
    </row>
    <row r="437" spans="2:65" s="13" customFormat="1" ht="11.25">
      <c r="B437" s="158"/>
      <c r="D437" s="152" t="s">
        <v>368</v>
      </c>
      <c r="E437" s="159" t="s">
        <v>19</v>
      </c>
      <c r="F437" s="160" t="s">
        <v>8024</v>
      </c>
      <c r="H437" s="161">
        <v>5.3</v>
      </c>
      <c r="I437" s="162"/>
      <c r="L437" s="158"/>
      <c r="M437" s="163"/>
      <c r="T437" s="164"/>
      <c r="AT437" s="159" t="s">
        <v>368</v>
      </c>
      <c r="AU437" s="159" t="s">
        <v>90</v>
      </c>
      <c r="AV437" s="13" t="s">
        <v>90</v>
      </c>
      <c r="AW437" s="13" t="s">
        <v>36</v>
      </c>
      <c r="AX437" s="13" t="s">
        <v>77</v>
      </c>
      <c r="AY437" s="159" t="s">
        <v>358</v>
      </c>
    </row>
    <row r="438" spans="2:65" s="13" customFormat="1" ht="11.25">
      <c r="B438" s="158"/>
      <c r="D438" s="152" t="s">
        <v>368</v>
      </c>
      <c r="E438" s="159" t="s">
        <v>19</v>
      </c>
      <c r="F438" s="160" t="s">
        <v>8025</v>
      </c>
      <c r="H438" s="161">
        <v>0.85</v>
      </c>
      <c r="I438" s="162"/>
      <c r="L438" s="158"/>
      <c r="M438" s="163"/>
      <c r="T438" s="164"/>
      <c r="AT438" s="159" t="s">
        <v>368</v>
      </c>
      <c r="AU438" s="159" t="s">
        <v>90</v>
      </c>
      <c r="AV438" s="13" t="s">
        <v>90</v>
      </c>
      <c r="AW438" s="13" t="s">
        <v>36</v>
      </c>
      <c r="AX438" s="13" t="s">
        <v>77</v>
      </c>
      <c r="AY438" s="159" t="s">
        <v>358</v>
      </c>
    </row>
    <row r="439" spans="2:65" s="13" customFormat="1" ht="11.25">
      <c r="B439" s="158"/>
      <c r="D439" s="152" t="s">
        <v>368</v>
      </c>
      <c r="E439" s="159" t="s">
        <v>19</v>
      </c>
      <c r="F439" s="160" t="s">
        <v>8026</v>
      </c>
      <c r="H439" s="161">
        <v>1.7</v>
      </c>
      <c r="I439" s="162"/>
      <c r="L439" s="158"/>
      <c r="M439" s="163"/>
      <c r="T439" s="164"/>
      <c r="AT439" s="159" t="s">
        <v>368</v>
      </c>
      <c r="AU439" s="159" t="s">
        <v>90</v>
      </c>
      <c r="AV439" s="13" t="s">
        <v>90</v>
      </c>
      <c r="AW439" s="13" t="s">
        <v>36</v>
      </c>
      <c r="AX439" s="13" t="s">
        <v>77</v>
      </c>
      <c r="AY439" s="159" t="s">
        <v>358</v>
      </c>
    </row>
    <row r="440" spans="2:65" s="14" customFormat="1" ht="11.25">
      <c r="B440" s="165"/>
      <c r="D440" s="152" t="s">
        <v>368</v>
      </c>
      <c r="E440" s="166" t="s">
        <v>19</v>
      </c>
      <c r="F440" s="167" t="s">
        <v>371</v>
      </c>
      <c r="H440" s="168">
        <v>7.85</v>
      </c>
      <c r="I440" s="169"/>
      <c r="L440" s="165"/>
      <c r="M440" s="170"/>
      <c r="T440" s="171"/>
      <c r="AT440" s="166" t="s">
        <v>368</v>
      </c>
      <c r="AU440" s="166" t="s">
        <v>90</v>
      </c>
      <c r="AV440" s="14" t="s">
        <v>364</v>
      </c>
      <c r="AW440" s="14" t="s">
        <v>36</v>
      </c>
      <c r="AX440" s="14" t="s">
        <v>84</v>
      </c>
      <c r="AY440" s="166" t="s">
        <v>358</v>
      </c>
    </row>
    <row r="441" spans="2:65" s="1" customFormat="1" ht="49.15" customHeight="1">
      <c r="B441" s="33"/>
      <c r="C441" s="134" t="s">
        <v>1021</v>
      </c>
      <c r="D441" s="134" t="s">
        <v>360</v>
      </c>
      <c r="E441" s="135" t="s">
        <v>8033</v>
      </c>
      <c r="F441" s="136" t="s">
        <v>8034</v>
      </c>
      <c r="G441" s="137" t="s">
        <v>235</v>
      </c>
      <c r="H441" s="138">
        <v>112</v>
      </c>
      <c r="I441" s="139"/>
      <c r="J441" s="140">
        <f>ROUND(I441*H441,2)</f>
        <v>0</v>
      </c>
      <c r="K441" s="136" t="s">
        <v>363</v>
      </c>
      <c r="L441" s="33"/>
      <c r="M441" s="141" t="s">
        <v>19</v>
      </c>
      <c r="N441" s="142" t="s">
        <v>49</v>
      </c>
      <c r="P441" s="143">
        <f>O441*H441</f>
        <v>0</v>
      </c>
      <c r="Q441" s="143">
        <v>0.15539952000000001</v>
      </c>
      <c r="R441" s="143">
        <f>Q441*H441</f>
        <v>17.404746240000001</v>
      </c>
      <c r="S441" s="143">
        <v>0</v>
      </c>
      <c r="T441" s="144">
        <f>S441*H441</f>
        <v>0</v>
      </c>
      <c r="AR441" s="145" t="s">
        <v>364</v>
      </c>
      <c r="AT441" s="145" t="s">
        <v>360</v>
      </c>
      <c r="AU441" s="145" t="s">
        <v>90</v>
      </c>
      <c r="AY441" s="18" t="s">
        <v>358</v>
      </c>
      <c r="BE441" s="146">
        <f>IF(N441="základní",J441,0)</f>
        <v>0</v>
      </c>
      <c r="BF441" s="146">
        <f>IF(N441="snížená",J441,0)</f>
        <v>0</v>
      </c>
      <c r="BG441" s="146">
        <f>IF(N441="zákl. přenesená",J441,0)</f>
        <v>0</v>
      </c>
      <c r="BH441" s="146">
        <f>IF(N441="sníž. přenesená",J441,0)</f>
        <v>0</v>
      </c>
      <c r="BI441" s="146">
        <f>IF(N441="nulová",J441,0)</f>
        <v>0</v>
      </c>
      <c r="BJ441" s="18" t="s">
        <v>90</v>
      </c>
      <c r="BK441" s="146">
        <f>ROUND(I441*H441,2)</f>
        <v>0</v>
      </c>
      <c r="BL441" s="18" t="s">
        <v>364</v>
      </c>
      <c r="BM441" s="145" t="s">
        <v>1591</v>
      </c>
    </row>
    <row r="442" spans="2:65" s="1" customFormat="1" ht="11.25">
      <c r="B442" s="33"/>
      <c r="D442" s="147" t="s">
        <v>366</v>
      </c>
      <c r="F442" s="148" t="s">
        <v>8035</v>
      </c>
      <c r="I442" s="149"/>
      <c r="L442" s="33"/>
      <c r="M442" s="150"/>
      <c r="T442" s="54"/>
      <c r="AT442" s="18" t="s">
        <v>366</v>
      </c>
      <c r="AU442" s="18" t="s">
        <v>90</v>
      </c>
    </row>
    <row r="443" spans="2:65" s="12" customFormat="1" ht="22.5">
      <c r="B443" s="151"/>
      <c r="D443" s="152" t="s">
        <v>368</v>
      </c>
      <c r="E443" s="153" t="s">
        <v>19</v>
      </c>
      <c r="F443" s="154" t="s">
        <v>8036</v>
      </c>
      <c r="H443" s="153" t="s">
        <v>19</v>
      </c>
      <c r="I443" s="155"/>
      <c r="L443" s="151"/>
      <c r="M443" s="156"/>
      <c r="T443" s="157"/>
      <c r="AT443" s="153" t="s">
        <v>368</v>
      </c>
      <c r="AU443" s="153" t="s">
        <v>90</v>
      </c>
      <c r="AV443" s="12" t="s">
        <v>84</v>
      </c>
      <c r="AW443" s="12" t="s">
        <v>36</v>
      </c>
      <c r="AX443" s="12" t="s">
        <v>77</v>
      </c>
      <c r="AY443" s="153" t="s">
        <v>358</v>
      </c>
    </row>
    <row r="444" spans="2:65" s="13" customFormat="1" ht="11.25">
      <c r="B444" s="158"/>
      <c r="D444" s="152" t="s">
        <v>368</v>
      </c>
      <c r="E444" s="159" t="s">
        <v>19</v>
      </c>
      <c r="F444" s="160" t="s">
        <v>8037</v>
      </c>
      <c r="H444" s="161">
        <v>94</v>
      </c>
      <c r="I444" s="162"/>
      <c r="L444" s="158"/>
      <c r="M444" s="163"/>
      <c r="T444" s="164"/>
      <c r="AT444" s="159" t="s">
        <v>368</v>
      </c>
      <c r="AU444" s="159" t="s">
        <v>90</v>
      </c>
      <c r="AV444" s="13" t="s">
        <v>90</v>
      </c>
      <c r="AW444" s="13" t="s">
        <v>36</v>
      </c>
      <c r="AX444" s="13" t="s">
        <v>77</v>
      </c>
      <c r="AY444" s="159" t="s">
        <v>358</v>
      </c>
    </row>
    <row r="445" spans="2:65" s="13" customFormat="1" ht="11.25">
      <c r="B445" s="158"/>
      <c r="D445" s="152" t="s">
        <v>368</v>
      </c>
      <c r="E445" s="159" t="s">
        <v>19</v>
      </c>
      <c r="F445" s="160" t="s">
        <v>8038</v>
      </c>
      <c r="H445" s="161">
        <v>10</v>
      </c>
      <c r="I445" s="162"/>
      <c r="L445" s="158"/>
      <c r="M445" s="163"/>
      <c r="T445" s="164"/>
      <c r="AT445" s="159" t="s">
        <v>368</v>
      </c>
      <c r="AU445" s="159" t="s">
        <v>90</v>
      </c>
      <c r="AV445" s="13" t="s">
        <v>90</v>
      </c>
      <c r="AW445" s="13" t="s">
        <v>36</v>
      </c>
      <c r="AX445" s="13" t="s">
        <v>77</v>
      </c>
      <c r="AY445" s="159" t="s">
        <v>358</v>
      </c>
    </row>
    <row r="446" spans="2:65" s="13" customFormat="1" ht="11.25">
      <c r="B446" s="158"/>
      <c r="D446" s="152" t="s">
        <v>368</v>
      </c>
      <c r="E446" s="159" t="s">
        <v>19</v>
      </c>
      <c r="F446" s="160" t="s">
        <v>8039</v>
      </c>
      <c r="H446" s="161">
        <v>8</v>
      </c>
      <c r="I446" s="162"/>
      <c r="L446" s="158"/>
      <c r="M446" s="163"/>
      <c r="T446" s="164"/>
      <c r="AT446" s="159" t="s">
        <v>368</v>
      </c>
      <c r="AU446" s="159" t="s">
        <v>90</v>
      </c>
      <c r="AV446" s="13" t="s">
        <v>90</v>
      </c>
      <c r="AW446" s="13" t="s">
        <v>36</v>
      </c>
      <c r="AX446" s="13" t="s">
        <v>77</v>
      </c>
      <c r="AY446" s="159" t="s">
        <v>358</v>
      </c>
    </row>
    <row r="447" spans="2:65" s="14" customFormat="1" ht="11.25">
      <c r="B447" s="165"/>
      <c r="D447" s="152" t="s">
        <v>368</v>
      </c>
      <c r="E447" s="166" t="s">
        <v>19</v>
      </c>
      <c r="F447" s="167" t="s">
        <v>371</v>
      </c>
      <c r="H447" s="168">
        <v>112</v>
      </c>
      <c r="I447" s="169"/>
      <c r="L447" s="165"/>
      <c r="M447" s="170"/>
      <c r="T447" s="171"/>
      <c r="AT447" s="166" t="s">
        <v>368</v>
      </c>
      <c r="AU447" s="166" t="s">
        <v>90</v>
      </c>
      <c r="AV447" s="14" t="s">
        <v>364</v>
      </c>
      <c r="AW447" s="14" t="s">
        <v>36</v>
      </c>
      <c r="AX447" s="14" t="s">
        <v>84</v>
      </c>
      <c r="AY447" s="166" t="s">
        <v>358</v>
      </c>
    </row>
    <row r="448" spans="2:65" s="1" customFormat="1" ht="16.5" customHeight="1">
      <c r="B448" s="33"/>
      <c r="C448" s="179" t="s">
        <v>1027</v>
      </c>
      <c r="D448" s="179" t="s">
        <v>440</v>
      </c>
      <c r="E448" s="180" t="s">
        <v>8040</v>
      </c>
      <c r="F448" s="181" t="s">
        <v>8041</v>
      </c>
      <c r="G448" s="182" t="s">
        <v>235</v>
      </c>
      <c r="H448" s="183">
        <v>95.88</v>
      </c>
      <c r="I448" s="184"/>
      <c r="J448" s="185">
        <f>ROUND(I448*H448,2)</f>
        <v>0</v>
      </c>
      <c r="K448" s="181" t="s">
        <v>363</v>
      </c>
      <c r="L448" s="186"/>
      <c r="M448" s="187" t="s">
        <v>19</v>
      </c>
      <c r="N448" s="188" t="s">
        <v>49</v>
      </c>
      <c r="P448" s="143">
        <f>O448*H448</f>
        <v>0</v>
      </c>
      <c r="Q448" s="143">
        <v>0.08</v>
      </c>
      <c r="R448" s="143">
        <f>Q448*H448</f>
        <v>7.6703999999999999</v>
      </c>
      <c r="S448" s="143">
        <v>0</v>
      </c>
      <c r="T448" s="144">
        <f>S448*H448</f>
        <v>0</v>
      </c>
      <c r="AR448" s="145" t="s">
        <v>406</v>
      </c>
      <c r="AT448" s="145" t="s">
        <v>440</v>
      </c>
      <c r="AU448" s="145" t="s">
        <v>90</v>
      </c>
      <c r="AY448" s="18" t="s">
        <v>358</v>
      </c>
      <c r="BE448" s="146">
        <f>IF(N448="základní",J448,0)</f>
        <v>0</v>
      </c>
      <c r="BF448" s="146">
        <f>IF(N448="snížená",J448,0)</f>
        <v>0</v>
      </c>
      <c r="BG448" s="146">
        <f>IF(N448="zákl. přenesená",J448,0)</f>
        <v>0</v>
      </c>
      <c r="BH448" s="146">
        <f>IF(N448="sníž. přenesená",J448,0)</f>
        <v>0</v>
      </c>
      <c r="BI448" s="146">
        <f>IF(N448="nulová",J448,0)</f>
        <v>0</v>
      </c>
      <c r="BJ448" s="18" t="s">
        <v>90</v>
      </c>
      <c r="BK448" s="146">
        <f>ROUND(I448*H448,2)</f>
        <v>0</v>
      </c>
      <c r="BL448" s="18" t="s">
        <v>364</v>
      </c>
      <c r="BM448" s="145" t="s">
        <v>1603</v>
      </c>
    </row>
    <row r="449" spans="2:65" s="13" customFormat="1" ht="11.25">
      <c r="B449" s="158"/>
      <c r="D449" s="152" t="s">
        <v>368</v>
      </c>
      <c r="E449" s="159" t="s">
        <v>19</v>
      </c>
      <c r="F449" s="160" t="s">
        <v>8042</v>
      </c>
      <c r="H449" s="161">
        <v>95.88</v>
      </c>
      <c r="I449" s="162"/>
      <c r="L449" s="158"/>
      <c r="M449" s="163"/>
      <c r="T449" s="164"/>
      <c r="AT449" s="159" t="s">
        <v>368</v>
      </c>
      <c r="AU449" s="159" t="s">
        <v>90</v>
      </c>
      <c r="AV449" s="13" t="s">
        <v>90</v>
      </c>
      <c r="AW449" s="13" t="s">
        <v>36</v>
      </c>
      <c r="AX449" s="13" t="s">
        <v>77</v>
      </c>
      <c r="AY449" s="159" t="s">
        <v>358</v>
      </c>
    </row>
    <row r="450" spans="2:65" s="14" customFormat="1" ht="11.25">
      <c r="B450" s="165"/>
      <c r="D450" s="152" t="s">
        <v>368</v>
      </c>
      <c r="E450" s="166" t="s">
        <v>19</v>
      </c>
      <c r="F450" s="167" t="s">
        <v>371</v>
      </c>
      <c r="H450" s="168">
        <v>95.88</v>
      </c>
      <c r="I450" s="169"/>
      <c r="L450" s="165"/>
      <c r="M450" s="170"/>
      <c r="T450" s="171"/>
      <c r="AT450" s="166" t="s">
        <v>368</v>
      </c>
      <c r="AU450" s="166" t="s">
        <v>90</v>
      </c>
      <c r="AV450" s="14" t="s">
        <v>364</v>
      </c>
      <c r="AW450" s="14" t="s">
        <v>36</v>
      </c>
      <c r="AX450" s="14" t="s">
        <v>84</v>
      </c>
      <c r="AY450" s="166" t="s">
        <v>358</v>
      </c>
    </row>
    <row r="451" spans="2:65" s="1" customFormat="1" ht="24.2" customHeight="1">
      <c r="B451" s="33"/>
      <c r="C451" s="179" t="s">
        <v>1032</v>
      </c>
      <c r="D451" s="179" t="s">
        <v>440</v>
      </c>
      <c r="E451" s="180" t="s">
        <v>8043</v>
      </c>
      <c r="F451" s="181" t="s">
        <v>8044</v>
      </c>
      <c r="G451" s="182" t="s">
        <v>235</v>
      </c>
      <c r="H451" s="183">
        <v>10.199999999999999</v>
      </c>
      <c r="I451" s="184"/>
      <c r="J451" s="185">
        <f>ROUND(I451*H451,2)</f>
        <v>0</v>
      </c>
      <c r="K451" s="181" t="s">
        <v>363</v>
      </c>
      <c r="L451" s="186"/>
      <c r="M451" s="187" t="s">
        <v>19</v>
      </c>
      <c r="N451" s="188" t="s">
        <v>49</v>
      </c>
      <c r="P451" s="143">
        <f>O451*H451</f>
        <v>0</v>
      </c>
      <c r="Q451" s="143">
        <v>4.8300000000000003E-2</v>
      </c>
      <c r="R451" s="143">
        <f>Q451*H451</f>
        <v>0.49265999999999999</v>
      </c>
      <c r="S451" s="143">
        <v>0</v>
      </c>
      <c r="T451" s="144">
        <f>S451*H451</f>
        <v>0</v>
      </c>
      <c r="AR451" s="145" t="s">
        <v>406</v>
      </c>
      <c r="AT451" s="145" t="s">
        <v>440</v>
      </c>
      <c r="AU451" s="145" t="s">
        <v>90</v>
      </c>
      <c r="AY451" s="18" t="s">
        <v>358</v>
      </c>
      <c r="BE451" s="146">
        <f>IF(N451="základní",J451,0)</f>
        <v>0</v>
      </c>
      <c r="BF451" s="146">
        <f>IF(N451="snížená",J451,0)</f>
        <v>0</v>
      </c>
      <c r="BG451" s="146">
        <f>IF(N451="zákl. přenesená",J451,0)</f>
        <v>0</v>
      </c>
      <c r="BH451" s="146">
        <f>IF(N451="sníž. přenesená",J451,0)</f>
        <v>0</v>
      </c>
      <c r="BI451" s="146">
        <f>IF(N451="nulová",J451,0)</f>
        <v>0</v>
      </c>
      <c r="BJ451" s="18" t="s">
        <v>90</v>
      </c>
      <c r="BK451" s="146">
        <f>ROUND(I451*H451,2)</f>
        <v>0</v>
      </c>
      <c r="BL451" s="18" t="s">
        <v>364</v>
      </c>
      <c r="BM451" s="145" t="s">
        <v>1614</v>
      </c>
    </row>
    <row r="452" spans="2:65" s="13" customFormat="1" ht="11.25">
      <c r="B452" s="158"/>
      <c r="D452" s="152" t="s">
        <v>368</v>
      </c>
      <c r="E452" s="159" t="s">
        <v>19</v>
      </c>
      <c r="F452" s="160" t="s">
        <v>8045</v>
      </c>
      <c r="H452" s="161">
        <v>10.199999999999999</v>
      </c>
      <c r="I452" s="162"/>
      <c r="L452" s="158"/>
      <c r="M452" s="163"/>
      <c r="T452" s="164"/>
      <c r="AT452" s="159" t="s">
        <v>368</v>
      </c>
      <c r="AU452" s="159" t="s">
        <v>90</v>
      </c>
      <c r="AV452" s="13" t="s">
        <v>90</v>
      </c>
      <c r="AW452" s="13" t="s">
        <v>36</v>
      </c>
      <c r="AX452" s="13" t="s">
        <v>77</v>
      </c>
      <c r="AY452" s="159" t="s">
        <v>358</v>
      </c>
    </row>
    <row r="453" spans="2:65" s="14" customFormat="1" ht="11.25">
      <c r="B453" s="165"/>
      <c r="D453" s="152" t="s">
        <v>368</v>
      </c>
      <c r="E453" s="166" t="s">
        <v>19</v>
      </c>
      <c r="F453" s="167" t="s">
        <v>371</v>
      </c>
      <c r="H453" s="168">
        <v>10.199999999999999</v>
      </c>
      <c r="I453" s="169"/>
      <c r="L453" s="165"/>
      <c r="M453" s="170"/>
      <c r="T453" s="171"/>
      <c r="AT453" s="166" t="s">
        <v>368</v>
      </c>
      <c r="AU453" s="166" t="s">
        <v>90</v>
      </c>
      <c r="AV453" s="14" t="s">
        <v>364</v>
      </c>
      <c r="AW453" s="14" t="s">
        <v>36</v>
      </c>
      <c r="AX453" s="14" t="s">
        <v>84</v>
      </c>
      <c r="AY453" s="166" t="s">
        <v>358</v>
      </c>
    </row>
    <row r="454" spans="2:65" s="1" customFormat="1" ht="24.2" customHeight="1">
      <c r="B454" s="33"/>
      <c r="C454" s="179" t="s">
        <v>1037</v>
      </c>
      <c r="D454" s="179" t="s">
        <v>440</v>
      </c>
      <c r="E454" s="180" t="s">
        <v>8046</v>
      </c>
      <c r="F454" s="181" t="s">
        <v>8047</v>
      </c>
      <c r="G454" s="182" t="s">
        <v>235</v>
      </c>
      <c r="H454" s="183">
        <v>8.16</v>
      </c>
      <c r="I454" s="184"/>
      <c r="J454" s="185">
        <f>ROUND(I454*H454,2)</f>
        <v>0</v>
      </c>
      <c r="K454" s="181" t="s">
        <v>363</v>
      </c>
      <c r="L454" s="186"/>
      <c r="M454" s="187" t="s">
        <v>19</v>
      </c>
      <c r="N454" s="188" t="s">
        <v>49</v>
      </c>
      <c r="P454" s="143">
        <f>O454*H454</f>
        <v>0</v>
      </c>
      <c r="Q454" s="143">
        <v>6.5670000000000006E-2</v>
      </c>
      <c r="R454" s="143">
        <f>Q454*H454</f>
        <v>0.5358672000000001</v>
      </c>
      <c r="S454" s="143">
        <v>0</v>
      </c>
      <c r="T454" s="144">
        <f>S454*H454</f>
        <v>0</v>
      </c>
      <c r="AR454" s="145" t="s">
        <v>406</v>
      </c>
      <c r="AT454" s="145" t="s">
        <v>440</v>
      </c>
      <c r="AU454" s="145" t="s">
        <v>90</v>
      </c>
      <c r="AY454" s="18" t="s">
        <v>358</v>
      </c>
      <c r="BE454" s="146">
        <f>IF(N454="základní",J454,0)</f>
        <v>0</v>
      </c>
      <c r="BF454" s="146">
        <f>IF(N454="snížená",J454,0)</f>
        <v>0</v>
      </c>
      <c r="BG454" s="146">
        <f>IF(N454="zákl. přenesená",J454,0)</f>
        <v>0</v>
      </c>
      <c r="BH454" s="146">
        <f>IF(N454="sníž. přenesená",J454,0)</f>
        <v>0</v>
      </c>
      <c r="BI454" s="146">
        <f>IF(N454="nulová",J454,0)</f>
        <v>0</v>
      </c>
      <c r="BJ454" s="18" t="s">
        <v>90</v>
      </c>
      <c r="BK454" s="146">
        <f>ROUND(I454*H454,2)</f>
        <v>0</v>
      </c>
      <c r="BL454" s="18" t="s">
        <v>364</v>
      </c>
      <c r="BM454" s="145" t="s">
        <v>1624</v>
      </c>
    </row>
    <row r="455" spans="2:65" s="13" customFormat="1" ht="11.25">
      <c r="B455" s="158"/>
      <c r="D455" s="152" t="s">
        <v>368</v>
      </c>
      <c r="E455" s="159" t="s">
        <v>19</v>
      </c>
      <c r="F455" s="160" t="s">
        <v>8048</v>
      </c>
      <c r="H455" s="161">
        <v>8.16</v>
      </c>
      <c r="I455" s="162"/>
      <c r="L455" s="158"/>
      <c r="M455" s="163"/>
      <c r="T455" s="164"/>
      <c r="AT455" s="159" t="s">
        <v>368</v>
      </c>
      <c r="AU455" s="159" t="s">
        <v>90</v>
      </c>
      <c r="AV455" s="13" t="s">
        <v>90</v>
      </c>
      <c r="AW455" s="13" t="s">
        <v>36</v>
      </c>
      <c r="AX455" s="13" t="s">
        <v>77</v>
      </c>
      <c r="AY455" s="159" t="s">
        <v>358</v>
      </c>
    </row>
    <row r="456" spans="2:65" s="14" customFormat="1" ht="11.25">
      <c r="B456" s="165"/>
      <c r="D456" s="152" t="s">
        <v>368</v>
      </c>
      <c r="E456" s="166" t="s">
        <v>19</v>
      </c>
      <c r="F456" s="167" t="s">
        <v>371</v>
      </c>
      <c r="H456" s="168">
        <v>8.16</v>
      </c>
      <c r="I456" s="169"/>
      <c r="L456" s="165"/>
      <c r="M456" s="170"/>
      <c r="T456" s="171"/>
      <c r="AT456" s="166" t="s">
        <v>368</v>
      </c>
      <c r="AU456" s="166" t="s">
        <v>90</v>
      </c>
      <c r="AV456" s="14" t="s">
        <v>364</v>
      </c>
      <c r="AW456" s="14" t="s">
        <v>36</v>
      </c>
      <c r="AX456" s="14" t="s">
        <v>84</v>
      </c>
      <c r="AY456" s="166" t="s">
        <v>358</v>
      </c>
    </row>
    <row r="457" spans="2:65" s="1" customFormat="1" ht="49.15" customHeight="1">
      <c r="B457" s="33"/>
      <c r="C457" s="134" t="s">
        <v>1045</v>
      </c>
      <c r="D457" s="134" t="s">
        <v>360</v>
      </c>
      <c r="E457" s="135" t="s">
        <v>8049</v>
      </c>
      <c r="F457" s="136" t="s">
        <v>8050</v>
      </c>
      <c r="G457" s="137" t="s">
        <v>235</v>
      </c>
      <c r="H457" s="138">
        <v>145</v>
      </c>
      <c r="I457" s="139"/>
      <c r="J457" s="140">
        <f>ROUND(I457*H457,2)</f>
        <v>0</v>
      </c>
      <c r="K457" s="136" t="s">
        <v>363</v>
      </c>
      <c r="L457" s="33"/>
      <c r="M457" s="141" t="s">
        <v>19</v>
      </c>
      <c r="N457" s="142" t="s">
        <v>49</v>
      </c>
      <c r="P457" s="143">
        <f>O457*H457</f>
        <v>0</v>
      </c>
      <c r="Q457" s="143">
        <v>0.12949959999999999</v>
      </c>
      <c r="R457" s="143">
        <f>Q457*H457</f>
        <v>18.777442000000001</v>
      </c>
      <c r="S457" s="143">
        <v>0</v>
      </c>
      <c r="T457" s="144">
        <f>S457*H457</f>
        <v>0</v>
      </c>
      <c r="AR457" s="145" t="s">
        <v>364</v>
      </c>
      <c r="AT457" s="145" t="s">
        <v>360</v>
      </c>
      <c r="AU457" s="145" t="s">
        <v>90</v>
      </c>
      <c r="AY457" s="18" t="s">
        <v>358</v>
      </c>
      <c r="BE457" s="146">
        <f>IF(N457="základní",J457,0)</f>
        <v>0</v>
      </c>
      <c r="BF457" s="146">
        <f>IF(N457="snížená",J457,0)</f>
        <v>0</v>
      </c>
      <c r="BG457" s="146">
        <f>IF(N457="zákl. přenesená",J457,0)</f>
        <v>0</v>
      </c>
      <c r="BH457" s="146">
        <f>IF(N457="sníž. přenesená",J457,0)</f>
        <v>0</v>
      </c>
      <c r="BI457" s="146">
        <f>IF(N457="nulová",J457,0)</f>
        <v>0</v>
      </c>
      <c r="BJ457" s="18" t="s">
        <v>90</v>
      </c>
      <c r="BK457" s="146">
        <f>ROUND(I457*H457,2)</f>
        <v>0</v>
      </c>
      <c r="BL457" s="18" t="s">
        <v>364</v>
      </c>
      <c r="BM457" s="145" t="s">
        <v>1634</v>
      </c>
    </row>
    <row r="458" spans="2:65" s="1" customFormat="1" ht="11.25">
      <c r="B458" s="33"/>
      <c r="D458" s="147" t="s">
        <v>366</v>
      </c>
      <c r="F458" s="148" t="s">
        <v>8051</v>
      </c>
      <c r="I458" s="149"/>
      <c r="L458" s="33"/>
      <c r="M458" s="150"/>
      <c r="T458" s="54"/>
      <c r="AT458" s="18" t="s">
        <v>366</v>
      </c>
      <c r="AU458" s="18" t="s">
        <v>90</v>
      </c>
    </row>
    <row r="459" spans="2:65" s="12" customFormat="1" ht="22.5">
      <c r="B459" s="151"/>
      <c r="D459" s="152" t="s">
        <v>368</v>
      </c>
      <c r="E459" s="153" t="s">
        <v>19</v>
      </c>
      <c r="F459" s="154" t="s">
        <v>8052</v>
      </c>
      <c r="H459" s="153" t="s">
        <v>19</v>
      </c>
      <c r="I459" s="155"/>
      <c r="L459" s="151"/>
      <c r="M459" s="156"/>
      <c r="T459" s="157"/>
      <c r="AT459" s="153" t="s">
        <v>368</v>
      </c>
      <c r="AU459" s="153" t="s">
        <v>90</v>
      </c>
      <c r="AV459" s="12" t="s">
        <v>84</v>
      </c>
      <c r="AW459" s="12" t="s">
        <v>36</v>
      </c>
      <c r="AX459" s="12" t="s">
        <v>77</v>
      </c>
      <c r="AY459" s="153" t="s">
        <v>358</v>
      </c>
    </row>
    <row r="460" spans="2:65" s="13" customFormat="1" ht="11.25">
      <c r="B460" s="158"/>
      <c r="D460" s="152" t="s">
        <v>368</v>
      </c>
      <c r="E460" s="159" t="s">
        <v>19</v>
      </c>
      <c r="F460" s="160" t="s">
        <v>8053</v>
      </c>
      <c r="H460" s="161">
        <v>145</v>
      </c>
      <c r="I460" s="162"/>
      <c r="L460" s="158"/>
      <c r="M460" s="163"/>
      <c r="T460" s="164"/>
      <c r="AT460" s="159" t="s">
        <v>368</v>
      </c>
      <c r="AU460" s="159" t="s">
        <v>90</v>
      </c>
      <c r="AV460" s="13" t="s">
        <v>90</v>
      </c>
      <c r="AW460" s="13" t="s">
        <v>36</v>
      </c>
      <c r="AX460" s="13" t="s">
        <v>77</v>
      </c>
      <c r="AY460" s="159" t="s">
        <v>358</v>
      </c>
    </row>
    <row r="461" spans="2:65" s="14" customFormat="1" ht="11.25">
      <c r="B461" s="165"/>
      <c r="D461" s="152" t="s">
        <v>368</v>
      </c>
      <c r="E461" s="166" t="s">
        <v>19</v>
      </c>
      <c r="F461" s="167" t="s">
        <v>371</v>
      </c>
      <c r="H461" s="168">
        <v>145</v>
      </c>
      <c r="I461" s="169"/>
      <c r="L461" s="165"/>
      <c r="M461" s="170"/>
      <c r="T461" s="171"/>
      <c r="AT461" s="166" t="s">
        <v>368</v>
      </c>
      <c r="AU461" s="166" t="s">
        <v>90</v>
      </c>
      <c r="AV461" s="14" t="s">
        <v>364</v>
      </c>
      <c r="AW461" s="14" t="s">
        <v>36</v>
      </c>
      <c r="AX461" s="14" t="s">
        <v>84</v>
      </c>
      <c r="AY461" s="166" t="s">
        <v>358</v>
      </c>
    </row>
    <row r="462" spans="2:65" s="1" customFormat="1" ht="16.5" customHeight="1">
      <c r="B462" s="33"/>
      <c r="C462" s="179" t="s">
        <v>1048</v>
      </c>
      <c r="D462" s="179" t="s">
        <v>440</v>
      </c>
      <c r="E462" s="180" t="s">
        <v>8054</v>
      </c>
      <c r="F462" s="181" t="s">
        <v>8055</v>
      </c>
      <c r="G462" s="182" t="s">
        <v>235</v>
      </c>
      <c r="H462" s="183">
        <v>147.9</v>
      </c>
      <c r="I462" s="184"/>
      <c r="J462" s="185">
        <f>ROUND(I462*H462,2)</f>
        <v>0</v>
      </c>
      <c r="K462" s="181" t="s">
        <v>363</v>
      </c>
      <c r="L462" s="186"/>
      <c r="M462" s="187" t="s">
        <v>19</v>
      </c>
      <c r="N462" s="188" t="s">
        <v>49</v>
      </c>
      <c r="P462" s="143">
        <f>O462*H462</f>
        <v>0</v>
      </c>
      <c r="Q462" s="143">
        <v>5.6120000000000003E-2</v>
      </c>
      <c r="R462" s="143">
        <f>Q462*H462</f>
        <v>8.3001480000000001</v>
      </c>
      <c r="S462" s="143">
        <v>0</v>
      </c>
      <c r="T462" s="144">
        <f>S462*H462</f>
        <v>0</v>
      </c>
      <c r="AR462" s="145" t="s">
        <v>406</v>
      </c>
      <c r="AT462" s="145" t="s">
        <v>440</v>
      </c>
      <c r="AU462" s="145" t="s">
        <v>90</v>
      </c>
      <c r="AY462" s="18" t="s">
        <v>358</v>
      </c>
      <c r="BE462" s="146">
        <f>IF(N462="základní",J462,0)</f>
        <v>0</v>
      </c>
      <c r="BF462" s="146">
        <f>IF(N462="snížená",J462,0)</f>
        <v>0</v>
      </c>
      <c r="BG462" s="146">
        <f>IF(N462="zákl. přenesená",J462,0)</f>
        <v>0</v>
      </c>
      <c r="BH462" s="146">
        <f>IF(N462="sníž. přenesená",J462,0)</f>
        <v>0</v>
      </c>
      <c r="BI462" s="146">
        <f>IF(N462="nulová",J462,0)</f>
        <v>0</v>
      </c>
      <c r="BJ462" s="18" t="s">
        <v>90</v>
      </c>
      <c r="BK462" s="146">
        <f>ROUND(I462*H462,2)</f>
        <v>0</v>
      </c>
      <c r="BL462" s="18" t="s">
        <v>364</v>
      </c>
      <c r="BM462" s="145" t="s">
        <v>1645</v>
      </c>
    </row>
    <row r="463" spans="2:65" s="13" customFormat="1" ht="11.25">
      <c r="B463" s="158"/>
      <c r="D463" s="152" t="s">
        <v>368</v>
      </c>
      <c r="E463" s="159" t="s">
        <v>19</v>
      </c>
      <c r="F463" s="160" t="s">
        <v>8056</v>
      </c>
      <c r="H463" s="161">
        <v>147.9</v>
      </c>
      <c r="I463" s="162"/>
      <c r="L463" s="158"/>
      <c r="M463" s="163"/>
      <c r="T463" s="164"/>
      <c r="AT463" s="159" t="s">
        <v>368</v>
      </c>
      <c r="AU463" s="159" t="s">
        <v>90</v>
      </c>
      <c r="AV463" s="13" t="s">
        <v>90</v>
      </c>
      <c r="AW463" s="13" t="s">
        <v>36</v>
      </c>
      <c r="AX463" s="13" t="s">
        <v>77</v>
      </c>
      <c r="AY463" s="159" t="s">
        <v>358</v>
      </c>
    </row>
    <row r="464" spans="2:65" s="14" customFormat="1" ht="11.25">
      <c r="B464" s="165"/>
      <c r="D464" s="152" t="s">
        <v>368</v>
      </c>
      <c r="E464" s="166" t="s">
        <v>19</v>
      </c>
      <c r="F464" s="167" t="s">
        <v>371</v>
      </c>
      <c r="H464" s="168">
        <v>147.9</v>
      </c>
      <c r="I464" s="169"/>
      <c r="L464" s="165"/>
      <c r="M464" s="170"/>
      <c r="T464" s="171"/>
      <c r="AT464" s="166" t="s">
        <v>368</v>
      </c>
      <c r="AU464" s="166" t="s">
        <v>90</v>
      </c>
      <c r="AV464" s="14" t="s">
        <v>364</v>
      </c>
      <c r="AW464" s="14" t="s">
        <v>36</v>
      </c>
      <c r="AX464" s="14" t="s">
        <v>84</v>
      </c>
      <c r="AY464" s="166" t="s">
        <v>358</v>
      </c>
    </row>
    <row r="465" spans="2:65" s="1" customFormat="1" ht="24.2" customHeight="1">
      <c r="B465" s="33"/>
      <c r="C465" s="134" t="s">
        <v>1053</v>
      </c>
      <c r="D465" s="134" t="s">
        <v>360</v>
      </c>
      <c r="E465" s="135" t="s">
        <v>8057</v>
      </c>
      <c r="F465" s="136" t="s">
        <v>8058</v>
      </c>
      <c r="G465" s="137" t="s">
        <v>195</v>
      </c>
      <c r="H465" s="138">
        <v>566.85</v>
      </c>
      <c r="I465" s="139"/>
      <c r="J465" s="140">
        <f>ROUND(I465*H465,2)</f>
        <v>0</v>
      </c>
      <c r="K465" s="136" t="s">
        <v>363</v>
      </c>
      <c r="L465" s="33"/>
      <c r="M465" s="141" t="s">
        <v>19</v>
      </c>
      <c r="N465" s="142" t="s">
        <v>49</v>
      </c>
      <c r="P465" s="143">
        <f>O465*H465</f>
        <v>0</v>
      </c>
      <c r="Q465" s="143">
        <v>4.6749999999999998E-4</v>
      </c>
      <c r="R465" s="143">
        <f>Q465*H465</f>
        <v>0.26500237500000001</v>
      </c>
      <c r="S465" s="143">
        <v>0</v>
      </c>
      <c r="T465" s="144">
        <f>S465*H465</f>
        <v>0</v>
      </c>
      <c r="AR465" s="145" t="s">
        <v>364</v>
      </c>
      <c r="AT465" s="145" t="s">
        <v>360</v>
      </c>
      <c r="AU465" s="145" t="s">
        <v>90</v>
      </c>
      <c r="AY465" s="18" t="s">
        <v>358</v>
      </c>
      <c r="BE465" s="146">
        <f>IF(N465="základní",J465,0)</f>
        <v>0</v>
      </c>
      <c r="BF465" s="146">
        <f>IF(N465="snížená",J465,0)</f>
        <v>0</v>
      </c>
      <c r="BG465" s="146">
        <f>IF(N465="zákl. přenesená",J465,0)</f>
        <v>0</v>
      </c>
      <c r="BH465" s="146">
        <f>IF(N465="sníž. přenesená",J465,0)</f>
        <v>0</v>
      </c>
      <c r="BI465" s="146">
        <f>IF(N465="nulová",J465,0)</f>
        <v>0</v>
      </c>
      <c r="BJ465" s="18" t="s">
        <v>90</v>
      </c>
      <c r="BK465" s="146">
        <f>ROUND(I465*H465,2)</f>
        <v>0</v>
      </c>
      <c r="BL465" s="18" t="s">
        <v>364</v>
      </c>
      <c r="BM465" s="145" t="s">
        <v>1657</v>
      </c>
    </row>
    <row r="466" spans="2:65" s="1" customFormat="1" ht="11.25">
      <c r="B466" s="33"/>
      <c r="D466" s="147" t="s">
        <v>366</v>
      </c>
      <c r="F466" s="148" t="s">
        <v>8059</v>
      </c>
      <c r="I466" s="149"/>
      <c r="L466" s="33"/>
      <c r="M466" s="150"/>
      <c r="T466" s="54"/>
      <c r="AT466" s="18" t="s">
        <v>366</v>
      </c>
      <c r="AU466" s="18" t="s">
        <v>90</v>
      </c>
    </row>
    <row r="467" spans="2:65" s="13" customFormat="1" ht="11.25">
      <c r="B467" s="158"/>
      <c r="D467" s="152" t="s">
        <v>368</v>
      </c>
      <c r="E467" s="159" t="s">
        <v>19</v>
      </c>
      <c r="F467" s="160" t="s">
        <v>8060</v>
      </c>
      <c r="H467" s="161">
        <v>566.85</v>
      </c>
      <c r="I467" s="162"/>
      <c r="L467" s="158"/>
      <c r="M467" s="163"/>
      <c r="T467" s="164"/>
      <c r="AT467" s="159" t="s">
        <v>368</v>
      </c>
      <c r="AU467" s="159" t="s">
        <v>90</v>
      </c>
      <c r="AV467" s="13" t="s">
        <v>90</v>
      </c>
      <c r="AW467" s="13" t="s">
        <v>36</v>
      </c>
      <c r="AX467" s="13" t="s">
        <v>77</v>
      </c>
      <c r="AY467" s="159" t="s">
        <v>358</v>
      </c>
    </row>
    <row r="468" spans="2:65" s="14" customFormat="1" ht="11.25">
      <c r="B468" s="165"/>
      <c r="D468" s="152" t="s">
        <v>368</v>
      </c>
      <c r="E468" s="166" t="s">
        <v>19</v>
      </c>
      <c r="F468" s="167" t="s">
        <v>371</v>
      </c>
      <c r="H468" s="168">
        <v>566.85</v>
      </c>
      <c r="I468" s="169"/>
      <c r="L468" s="165"/>
      <c r="M468" s="170"/>
      <c r="T468" s="171"/>
      <c r="AT468" s="166" t="s">
        <v>368</v>
      </c>
      <c r="AU468" s="166" t="s">
        <v>90</v>
      </c>
      <c r="AV468" s="14" t="s">
        <v>364</v>
      </c>
      <c r="AW468" s="14" t="s">
        <v>36</v>
      </c>
      <c r="AX468" s="14" t="s">
        <v>84</v>
      </c>
      <c r="AY468" s="166" t="s">
        <v>358</v>
      </c>
    </row>
    <row r="469" spans="2:65" s="1" customFormat="1" ht="24.2" customHeight="1">
      <c r="B469" s="33"/>
      <c r="C469" s="134" t="s">
        <v>1058</v>
      </c>
      <c r="D469" s="134" t="s">
        <v>360</v>
      </c>
      <c r="E469" s="135" t="s">
        <v>8061</v>
      </c>
      <c r="F469" s="136" t="s">
        <v>8062</v>
      </c>
      <c r="G469" s="137" t="s">
        <v>195</v>
      </c>
      <c r="H469" s="138">
        <v>43</v>
      </c>
      <c r="I469" s="139"/>
      <c r="J469" s="140">
        <f>ROUND(I469*H469,2)</f>
        <v>0</v>
      </c>
      <c r="K469" s="136" t="s">
        <v>363</v>
      </c>
      <c r="L469" s="33"/>
      <c r="M469" s="141" t="s">
        <v>19</v>
      </c>
      <c r="N469" s="142" t="s">
        <v>49</v>
      </c>
      <c r="P469" s="143">
        <f>O469*H469</f>
        <v>0</v>
      </c>
      <c r="Q469" s="143">
        <v>6.8749999999999996E-4</v>
      </c>
      <c r="R469" s="143">
        <f>Q469*H469</f>
        <v>2.9562499999999999E-2</v>
      </c>
      <c r="S469" s="143">
        <v>0</v>
      </c>
      <c r="T469" s="144">
        <f>S469*H469</f>
        <v>0</v>
      </c>
      <c r="AR469" s="145" t="s">
        <v>364</v>
      </c>
      <c r="AT469" s="145" t="s">
        <v>360</v>
      </c>
      <c r="AU469" s="145" t="s">
        <v>90</v>
      </c>
      <c r="AY469" s="18" t="s">
        <v>358</v>
      </c>
      <c r="BE469" s="146">
        <f>IF(N469="základní",J469,0)</f>
        <v>0</v>
      </c>
      <c r="BF469" s="146">
        <f>IF(N469="snížená",J469,0)</f>
        <v>0</v>
      </c>
      <c r="BG469" s="146">
        <f>IF(N469="zákl. přenesená",J469,0)</f>
        <v>0</v>
      </c>
      <c r="BH469" s="146">
        <f>IF(N469="sníž. přenesená",J469,0)</f>
        <v>0</v>
      </c>
      <c r="BI469" s="146">
        <f>IF(N469="nulová",J469,0)</f>
        <v>0</v>
      </c>
      <c r="BJ469" s="18" t="s">
        <v>90</v>
      </c>
      <c r="BK469" s="146">
        <f>ROUND(I469*H469,2)</f>
        <v>0</v>
      </c>
      <c r="BL469" s="18" t="s">
        <v>364</v>
      </c>
      <c r="BM469" s="145" t="s">
        <v>1667</v>
      </c>
    </row>
    <row r="470" spans="2:65" s="1" customFormat="1" ht="11.25">
      <c r="B470" s="33"/>
      <c r="D470" s="147" t="s">
        <v>366</v>
      </c>
      <c r="F470" s="148" t="s">
        <v>8063</v>
      </c>
      <c r="I470" s="149"/>
      <c r="L470" s="33"/>
      <c r="M470" s="150"/>
      <c r="T470" s="54"/>
      <c r="AT470" s="18" t="s">
        <v>366</v>
      </c>
      <c r="AU470" s="18" t="s">
        <v>90</v>
      </c>
    </row>
    <row r="471" spans="2:65" s="13" customFormat="1" ht="11.25">
      <c r="B471" s="158"/>
      <c r="D471" s="152" t="s">
        <v>368</v>
      </c>
      <c r="E471" s="159" t="s">
        <v>19</v>
      </c>
      <c r="F471" s="160" t="s">
        <v>8064</v>
      </c>
      <c r="H471" s="161">
        <v>43</v>
      </c>
      <c r="I471" s="162"/>
      <c r="L471" s="158"/>
      <c r="M471" s="163"/>
      <c r="T471" s="164"/>
      <c r="AT471" s="159" t="s">
        <v>368</v>
      </c>
      <c r="AU471" s="159" t="s">
        <v>90</v>
      </c>
      <c r="AV471" s="13" t="s">
        <v>90</v>
      </c>
      <c r="AW471" s="13" t="s">
        <v>36</v>
      </c>
      <c r="AX471" s="13" t="s">
        <v>77</v>
      </c>
      <c r="AY471" s="159" t="s">
        <v>358</v>
      </c>
    </row>
    <row r="472" spans="2:65" s="14" customFormat="1" ht="11.25">
      <c r="B472" s="165"/>
      <c r="D472" s="152" t="s">
        <v>368</v>
      </c>
      <c r="E472" s="166" t="s">
        <v>19</v>
      </c>
      <c r="F472" s="167" t="s">
        <v>371</v>
      </c>
      <c r="H472" s="168">
        <v>43</v>
      </c>
      <c r="I472" s="169"/>
      <c r="L472" s="165"/>
      <c r="M472" s="170"/>
      <c r="T472" s="171"/>
      <c r="AT472" s="166" t="s">
        <v>368</v>
      </c>
      <c r="AU472" s="166" t="s">
        <v>90</v>
      </c>
      <c r="AV472" s="14" t="s">
        <v>364</v>
      </c>
      <c r="AW472" s="14" t="s">
        <v>36</v>
      </c>
      <c r="AX472" s="14" t="s">
        <v>84</v>
      </c>
      <c r="AY472" s="166" t="s">
        <v>358</v>
      </c>
    </row>
    <row r="473" spans="2:65" s="1" customFormat="1" ht="62.65" customHeight="1">
      <c r="B473" s="33"/>
      <c r="C473" s="134" t="s">
        <v>1063</v>
      </c>
      <c r="D473" s="134" t="s">
        <v>360</v>
      </c>
      <c r="E473" s="135" t="s">
        <v>8065</v>
      </c>
      <c r="F473" s="136" t="s">
        <v>8066</v>
      </c>
      <c r="G473" s="137" t="s">
        <v>235</v>
      </c>
      <c r="H473" s="138">
        <v>20</v>
      </c>
      <c r="I473" s="139"/>
      <c r="J473" s="140">
        <f>ROUND(I473*H473,2)</f>
        <v>0</v>
      </c>
      <c r="K473" s="136" t="s">
        <v>363</v>
      </c>
      <c r="L473" s="33"/>
      <c r="M473" s="141" t="s">
        <v>19</v>
      </c>
      <c r="N473" s="142" t="s">
        <v>49</v>
      </c>
      <c r="P473" s="143">
        <f>O473*H473</f>
        <v>0</v>
      </c>
      <c r="Q473" s="143">
        <v>6.0506299999999998E-4</v>
      </c>
      <c r="R473" s="143">
        <f>Q473*H473</f>
        <v>1.2101259999999999E-2</v>
      </c>
      <c r="S473" s="143">
        <v>0</v>
      </c>
      <c r="T473" s="144">
        <f>S473*H473</f>
        <v>0</v>
      </c>
      <c r="AR473" s="145" t="s">
        <v>364</v>
      </c>
      <c r="AT473" s="145" t="s">
        <v>360</v>
      </c>
      <c r="AU473" s="145" t="s">
        <v>90</v>
      </c>
      <c r="AY473" s="18" t="s">
        <v>358</v>
      </c>
      <c r="BE473" s="146">
        <f>IF(N473="základní",J473,0)</f>
        <v>0</v>
      </c>
      <c r="BF473" s="146">
        <f>IF(N473="snížená",J473,0)</f>
        <v>0</v>
      </c>
      <c r="BG473" s="146">
        <f>IF(N473="zákl. přenesená",J473,0)</f>
        <v>0</v>
      </c>
      <c r="BH473" s="146">
        <f>IF(N473="sníž. přenesená",J473,0)</f>
        <v>0</v>
      </c>
      <c r="BI473" s="146">
        <f>IF(N473="nulová",J473,0)</f>
        <v>0</v>
      </c>
      <c r="BJ473" s="18" t="s">
        <v>90</v>
      </c>
      <c r="BK473" s="146">
        <f>ROUND(I473*H473,2)</f>
        <v>0</v>
      </c>
      <c r="BL473" s="18" t="s">
        <v>364</v>
      </c>
      <c r="BM473" s="145" t="s">
        <v>1674</v>
      </c>
    </row>
    <row r="474" spans="2:65" s="1" customFormat="1" ht="11.25">
      <c r="B474" s="33"/>
      <c r="D474" s="147" t="s">
        <v>366</v>
      </c>
      <c r="F474" s="148" t="s">
        <v>8067</v>
      </c>
      <c r="I474" s="149"/>
      <c r="L474" s="33"/>
      <c r="M474" s="150"/>
      <c r="T474" s="54"/>
      <c r="AT474" s="18" t="s">
        <v>366</v>
      </c>
      <c r="AU474" s="18" t="s">
        <v>90</v>
      </c>
    </row>
    <row r="475" spans="2:65" s="13" customFormat="1" ht="11.25">
      <c r="B475" s="158"/>
      <c r="D475" s="152" t="s">
        <v>368</v>
      </c>
      <c r="E475" s="159" t="s">
        <v>19</v>
      </c>
      <c r="F475" s="160" t="s">
        <v>8068</v>
      </c>
      <c r="H475" s="161">
        <v>20</v>
      </c>
      <c r="I475" s="162"/>
      <c r="L475" s="158"/>
      <c r="M475" s="163"/>
      <c r="T475" s="164"/>
      <c r="AT475" s="159" t="s">
        <v>368</v>
      </c>
      <c r="AU475" s="159" t="s">
        <v>90</v>
      </c>
      <c r="AV475" s="13" t="s">
        <v>90</v>
      </c>
      <c r="AW475" s="13" t="s">
        <v>36</v>
      </c>
      <c r="AX475" s="13" t="s">
        <v>77</v>
      </c>
      <c r="AY475" s="159" t="s">
        <v>358</v>
      </c>
    </row>
    <row r="476" spans="2:65" s="14" customFormat="1" ht="11.25">
      <c r="B476" s="165"/>
      <c r="D476" s="152" t="s">
        <v>368</v>
      </c>
      <c r="E476" s="166" t="s">
        <v>19</v>
      </c>
      <c r="F476" s="167" t="s">
        <v>371</v>
      </c>
      <c r="H476" s="168">
        <v>20</v>
      </c>
      <c r="I476" s="169"/>
      <c r="L476" s="165"/>
      <c r="M476" s="170"/>
      <c r="T476" s="171"/>
      <c r="AT476" s="166" t="s">
        <v>368</v>
      </c>
      <c r="AU476" s="166" t="s">
        <v>90</v>
      </c>
      <c r="AV476" s="14" t="s">
        <v>364</v>
      </c>
      <c r="AW476" s="14" t="s">
        <v>36</v>
      </c>
      <c r="AX476" s="14" t="s">
        <v>84</v>
      </c>
      <c r="AY476" s="166" t="s">
        <v>358</v>
      </c>
    </row>
    <row r="477" spans="2:65" s="1" customFormat="1" ht="24.2" customHeight="1">
      <c r="B477" s="33"/>
      <c r="C477" s="134" t="s">
        <v>1068</v>
      </c>
      <c r="D477" s="134" t="s">
        <v>360</v>
      </c>
      <c r="E477" s="135" t="s">
        <v>8069</v>
      </c>
      <c r="F477" s="136" t="s">
        <v>8070</v>
      </c>
      <c r="G477" s="137" t="s">
        <v>235</v>
      </c>
      <c r="H477" s="138">
        <v>117</v>
      </c>
      <c r="I477" s="139"/>
      <c r="J477" s="140">
        <f>ROUND(I477*H477,2)</f>
        <v>0</v>
      </c>
      <c r="K477" s="136" t="s">
        <v>363</v>
      </c>
      <c r="L477" s="33"/>
      <c r="M477" s="141" t="s">
        <v>19</v>
      </c>
      <c r="N477" s="142" t="s">
        <v>49</v>
      </c>
      <c r="P477" s="143">
        <f>O477*H477</f>
        <v>0</v>
      </c>
      <c r="Q477" s="143">
        <v>1.2950000000000001E-6</v>
      </c>
      <c r="R477" s="143">
        <f>Q477*H477</f>
        <v>1.5151500000000002E-4</v>
      </c>
      <c r="S477" s="143">
        <v>0</v>
      </c>
      <c r="T477" s="144">
        <f>S477*H477</f>
        <v>0</v>
      </c>
      <c r="AR477" s="145" t="s">
        <v>364</v>
      </c>
      <c r="AT477" s="145" t="s">
        <v>360</v>
      </c>
      <c r="AU477" s="145" t="s">
        <v>90</v>
      </c>
      <c r="AY477" s="18" t="s">
        <v>358</v>
      </c>
      <c r="BE477" s="146">
        <f>IF(N477="základní",J477,0)</f>
        <v>0</v>
      </c>
      <c r="BF477" s="146">
        <f>IF(N477="snížená",J477,0)</f>
        <v>0</v>
      </c>
      <c r="BG477" s="146">
        <f>IF(N477="zákl. přenesená",J477,0)</f>
        <v>0</v>
      </c>
      <c r="BH477" s="146">
        <f>IF(N477="sníž. přenesená",J477,0)</f>
        <v>0</v>
      </c>
      <c r="BI477" s="146">
        <f>IF(N477="nulová",J477,0)</f>
        <v>0</v>
      </c>
      <c r="BJ477" s="18" t="s">
        <v>90</v>
      </c>
      <c r="BK477" s="146">
        <f>ROUND(I477*H477,2)</f>
        <v>0</v>
      </c>
      <c r="BL477" s="18" t="s">
        <v>364</v>
      </c>
      <c r="BM477" s="145" t="s">
        <v>1681</v>
      </c>
    </row>
    <row r="478" spans="2:65" s="1" customFormat="1" ht="11.25">
      <c r="B478" s="33"/>
      <c r="D478" s="147" t="s">
        <v>366</v>
      </c>
      <c r="F478" s="148" t="s">
        <v>8071</v>
      </c>
      <c r="I478" s="149"/>
      <c r="L478" s="33"/>
      <c r="M478" s="150"/>
      <c r="T478" s="54"/>
      <c r="AT478" s="18" t="s">
        <v>366</v>
      </c>
      <c r="AU478" s="18" t="s">
        <v>90</v>
      </c>
    </row>
    <row r="479" spans="2:65" s="13" customFormat="1" ht="11.25">
      <c r="B479" s="158"/>
      <c r="D479" s="152" t="s">
        <v>368</v>
      </c>
      <c r="E479" s="159" t="s">
        <v>19</v>
      </c>
      <c r="F479" s="160" t="s">
        <v>8072</v>
      </c>
      <c r="H479" s="161">
        <v>97</v>
      </c>
      <c r="I479" s="162"/>
      <c r="L479" s="158"/>
      <c r="M479" s="163"/>
      <c r="T479" s="164"/>
      <c r="AT479" s="159" t="s">
        <v>368</v>
      </c>
      <c r="AU479" s="159" t="s">
        <v>90</v>
      </c>
      <c r="AV479" s="13" t="s">
        <v>90</v>
      </c>
      <c r="AW479" s="13" t="s">
        <v>36</v>
      </c>
      <c r="AX479" s="13" t="s">
        <v>77</v>
      </c>
      <c r="AY479" s="159" t="s">
        <v>358</v>
      </c>
    </row>
    <row r="480" spans="2:65" s="13" customFormat="1" ht="11.25">
      <c r="B480" s="158"/>
      <c r="D480" s="152" t="s">
        <v>368</v>
      </c>
      <c r="E480" s="159" t="s">
        <v>19</v>
      </c>
      <c r="F480" s="160" t="s">
        <v>8073</v>
      </c>
      <c r="H480" s="161">
        <v>20</v>
      </c>
      <c r="I480" s="162"/>
      <c r="L480" s="158"/>
      <c r="M480" s="163"/>
      <c r="T480" s="164"/>
      <c r="AT480" s="159" t="s">
        <v>368</v>
      </c>
      <c r="AU480" s="159" t="s">
        <v>90</v>
      </c>
      <c r="AV480" s="13" t="s">
        <v>90</v>
      </c>
      <c r="AW480" s="13" t="s">
        <v>36</v>
      </c>
      <c r="AX480" s="13" t="s">
        <v>77</v>
      </c>
      <c r="AY480" s="159" t="s">
        <v>358</v>
      </c>
    </row>
    <row r="481" spans="2:65" s="14" customFormat="1" ht="11.25">
      <c r="B481" s="165"/>
      <c r="D481" s="152" t="s">
        <v>368</v>
      </c>
      <c r="E481" s="166" t="s">
        <v>19</v>
      </c>
      <c r="F481" s="167" t="s">
        <v>371</v>
      </c>
      <c r="H481" s="168">
        <v>117</v>
      </c>
      <c r="I481" s="169"/>
      <c r="L481" s="165"/>
      <c r="M481" s="170"/>
      <c r="T481" s="171"/>
      <c r="AT481" s="166" t="s">
        <v>368</v>
      </c>
      <c r="AU481" s="166" t="s">
        <v>90</v>
      </c>
      <c r="AV481" s="14" t="s">
        <v>364</v>
      </c>
      <c r="AW481" s="14" t="s">
        <v>36</v>
      </c>
      <c r="AX481" s="14" t="s">
        <v>84</v>
      </c>
      <c r="AY481" s="166" t="s">
        <v>358</v>
      </c>
    </row>
    <row r="482" spans="2:65" s="1" customFormat="1" ht="55.5" customHeight="1">
      <c r="B482" s="33"/>
      <c r="C482" s="134" t="s">
        <v>1073</v>
      </c>
      <c r="D482" s="134" t="s">
        <v>360</v>
      </c>
      <c r="E482" s="135" t="s">
        <v>8074</v>
      </c>
      <c r="F482" s="136" t="s">
        <v>8075</v>
      </c>
      <c r="G482" s="137" t="s">
        <v>195</v>
      </c>
      <c r="H482" s="138">
        <v>18</v>
      </c>
      <c r="I482" s="139"/>
      <c r="J482" s="140">
        <f>ROUND(I482*H482,2)</f>
        <v>0</v>
      </c>
      <c r="K482" s="136" t="s">
        <v>363</v>
      </c>
      <c r="L482" s="33"/>
      <c r="M482" s="141" t="s">
        <v>19</v>
      </c>
      <c r="N482" s="142" t="s">
        <v>49</v>
      </c>
      <c r="P482" s="143">
        <f>O482*H482</f>
        <v>0</v>
      </c>
      <c r="Q482" s="143">
        <v>0</v>
      </c>
      <c r="R482" s="143">
        <f>Q482*H482</f>
        <v>0</v>
      </c>
      <c r="S482" s="143">
        <v>0</v>
      </c>
      <c r="T482" s="144">
        <f>S482*H482</f>
        <v>0</v>
      </c>
      <c r="AR482" s="145" t="s">
        <v>364</v>
      </c>
      <c r="AT482" s="145" t="s">
        <v>360</v>
      </c>
      <c r="AU482" s="145" t="s">
        <v>90</v>
      </c>
      <c r="AY482" s="18" t="s">
        <v>358</v>
      </c>
      <c r="BE482" s="146">
        <f>IF(N482="základní",J482,0)</f>
        <v>0</v>
      </c>
      <c r="BF482" s="146">
        <f>IF(N482="snížená",J482,0)</f>
        <v>0</v>
      </c>
      <c r="BG482" s="146">
        <f>IF(N482="zákl. přenesená",J482,0)</f>
        <v>0</v>
      </c>
      <c r="BH482" s="146">
        <f>IF(N482="sníž. přenesená",J482,0)</f>
        <v>0</v>
      </c>
      <c r="BI482" s="146">
        <f>IF(N482="nulová",J482,0)</f>
        <v>0</v>
      </c>
      <c r="BJ482" s="18" t="s">
        <v>90</v>
      </c>
      <c r="BK482" s="146">
        <f>ROUND(I482*H482,2)</f>
        <v>0</v>
      </c>
      <c r="BL482" s="18" t="s">
        <v>364</v>
      </c>
      <c r="BM482" s="145" t="s">
        <v>1691</v>
      </c>
    </row>
    <row r="483" spans="2:65" s="1" customFormat="1" ht="11.25">
      <c r="B483" s="33"/>
      <c r="D483" s="147" t="s">
        <v>366</v>
      </c>
      <c r="F483" s="148" t="s">
        <v>8076</v>
      </c>
      <c r="I483" s="149"/>
      <c r="L483" s="33"/>
      <c r="M483" s="150"/>
      <c r="T483" s="54"/>
      <c r="AT483" s="18" t="s">
        <v>366</v>
      </c>
      <c r="AU483" s="18" t="s">
        <v>90</v>
      </c>
    </row>
    <row r="484" spans="2:65" s="13" customFormat="1" ht="11.25">
      <c r="B484" s="158"/>
      <c r="D484" s="152" t="s">
        <v>368</v>
      </c>
      <c r="E484" s="159" t="s">
        <v>19</v>
      </c>
      <c r="F484" s="160" t="s">
        <v>8077</v>
      </c>
      <c r="H484" s="161">
        <v>18</v>
      </c>
      <c r="I484" s="162"/>
      <c r="L484" s="158"/>
      <c r="M484" s="163"/>
      <c r="T484" s="164"/>
      <c r="AT484" s="159" t="s">
        <v>368</v>
      </c>
      <c r="AU484" s="159" t="s">
        <v>90</v>
      </c>
      <c r="AV484" s="13" t="s">
        <v>90</v>
      </c>
      <c r="AW484" s="13" t="s">
        <v>36</v>
      </c>
      <c r="AX484" s="13" t="s">
        <v>77</v>
      </c>
      <c r="AY484" s="159" t="s">
        <v>358</v>
      </c>
    </row>
    <row r="485" spans="2:65" s="14" customFormat="1" ht="11.25">
      <c r="B485" s="165"/>
      <c r="D485" s="152" t="s">
        <v>368</v>
      </c>
      <c r="E485" s="166" t="s">
        <v>19</v>
      </c>
      <c r="F485" s="167" t="s">
        <v>371</v>
      </c>
      <c r="H485" s="168">
        <v>18</v>
      </c>
      <c r="I485" s="169"/>
      <c r="L485" s="165"/>
      <c r="M485" s="170"/>
      <c r="T485" s="171"/>
      <c r="AT485" s="166" t="s">
        <v>368</v>
      </c>
      <c r="AU485" s="166" t="s">
        <v>90</v>
      </c>
      <c r="AV485" s="14" t="s">
        <v>364</v>
      </c>
      <c r="AW485" s="14" t="s">
        <v>36</v>
      </c>
      <c r="AX485" s="14" t="s">
        <v>84</v>
      </c>
      <c r="AY485" s="166" t="s">
        <v>358</v>
      </c>
    </row>
    <row r="486" spans="2:65" s="11" customFormat="1" ht="22.9" customHeight="1">
      <c r="B486" s="122"/>
      <c r="D486" s="123" t="s">
        <v>76</v>
      </c>
      <c r="E486" s="132" t="s">
        <v>1377</v>
      </c>
      <c r="F486" s="132" t="s">
        <v>1378</v>
      </c>
      <c r="I486" s="125"/>
      <c r="J486" s="133">
        <f>BK486</f>
        <v>0</v>
      </c>
      <c r="L486" s="122"/>
      <c r="M486" s="127"/>
      <c r="P486" s="128">
        <f>SUM(P487:P520)</f>
        <v>0</v>
      </c>
      <c r="R486" s="128">
        <f>SUM(R487:R520)</f>
        <v>0</v>
      </c>
      <c r="T486" s="129">
        <f>SUM(T487:T520)</f>
        <v>0</v>
      </c>
      <c r="AR486" s="123" t="s">
        <v>84</v>
      </c>
      <c r="AT486" s="130" t="s">
        <v>76</v>
      </c>
      <c r="AU486" s="130" t="s">
        <v>84</v>
      </c>
      <c r="AY486" s="123" t="s">
        <v>358</v>
      </c>
      <c r="BK486" s="131">
        <f>SUM(BK487:BK520)</f>
        <v>0</v>
      </c>
    </row>
    <row r="487" spans="2:65" s="1" customFormat="1" ht="37.9" customHeight="1">
      <c r="B487" s="33"/>
      <c r="C487" s="134" t="s">
        <v>1078</v>
      </c>
      <c r="D487" s="134" t="s">
        <v>360</v>
      </c>
      <c r="E487" s="135" t="s">
        <v>8078</v>
      </c>
      <c r="F487" s="136" t="s">
        <v>8079</v>
      </c>
      <c r="G487" s="137" t="s">
        <v>443</v>
      </c>
      <c r="H487" s="138">
        <v>81.504999999999995</v>
      </c>
      <c r="I487" s="139"/>
      <c r="J487" s="140">
        <f>ROUND(I487*H487,2)</f>
        <v>0</v>
      </c>
      <c r="K487" s="136" t="s">
        <v>363</v>
      </c>
      <c r="L487" s="33"/>
      <c r="M487" s="141" t="s">
        <v>19</v>
      </c>
      <c r="N487" s="142" t="s">
        <v>49</v>
      </c>
      <c r="P487" s="143">
        <f>O487*H487</f>
        <v>0</v>
      </c>
      <c r="Q487" s="143">
        <v>0</v>
      </c>
      <c r="R487" s="143">
        <f>Q487*H487</f>
        <v>0</v>
      </c>
      <c r="S487" s="143">
        <v>0</v>
      </c>
      <c r="T487" s="144">
        <f>S487*H487</f>
        <v>0</v>
      </c>
      <c r="AR487" s="145" t="s">
        <v>364</v>
      </c>
      <c r="AT487" s="145" t="s">
        <v>360</v>
      </c>
      <c r="AU487" s="145" t="s">
        <v>90</v>
      </c>
      <c r="AY487" s="18" t="s">
        <v>358</v>
      </c>
      <c r="BE487" s="146">
        <f>IF(N487="základní",J487,0)</f>
        <v>0</v>
      </c>
      <c r="BF487" s="146">
        <f>IF(N487="snížená",J487,0)</f>
        <v>0</v>
      </c>
      <c r="BG487" s="146">
        <f>IF(N487="zákl. přenesená",J487,0)</f>
        <v>0</v>
      </c>
      <c r="BH487" s="146">
        <f>IF(N487="sníž. přenesená",J487,0)</f>
        <v>0</v>
      </c>
      <c r="BI487" s="146">
        <f>IF(N487="nulová",J487,0)</f>
        <v>0</v>
      </c>
      <c r="BJ487" s="18" t="s">
        <v>90</v>
      </c>
      <c r="BK487" s="146">
        <f>ROUND(I487*H487,2)</f>
        <v>0</v>
      </c>
      <c r="BL487" s="18" t="s">
        <v>364</v>
      </c>
      <c r="BM487" s="145" t="s">
        <v>1701</v>
      </c>
    </row>
    <row r="488" spans="2:65" s="1" customFormat="1" ht="11.25">
      <c r="B488" s="33"/>
      <c r="D488" s="147" t="s">
        <v>366</v>
      </c>
      <c r="F488" s="148" t="s">
        <v>8080</v>
      </c>
      <c r="I488" s="149"/>
      <c r="L488" s="33"/>
      <c r="M488" s="150"/>
      <c r="T488" s="54"/>
      <c r="AT488" s="18" t="s">
        <v>366</v>
      </c>
      <c r="AU488" s="18" t="s">
        <v>90</v>
      </c>
    </row>
    <row r="489" spans="2:65" s="12" customFormat="1" ht="11.25">
      <c r="B489" s="151"/>
      <c r="D489" s="152" t="s">
        <v>368</v>
      </c>
      <c r="E489" s="153" t="s">
        <v>19</v>
      </c>
      <c r="F489" s="154" t="s">
        <v>8081</v>
      </c>
      <c r="H489" s="153" t="s">
        <v>19</v>
      </c>
      <c r="I489" s="155"/>
      <c r="L489" s="151"/>
      <c r="M489" s="156"/>
      <c r="T489" s="157"/>
      <c r="AT489" s="153" t="s">
        <v>368</v>
      </c>
      <c r="AU489" s="153" t="s">
        <v>90</v>
      </c>
      <c r="AV489" s="12" t="s">
        <v>84</v>
      </c>
      <c r="AW489" s="12" t="s">
        <v>36</v>
      </c>
      <c r="AX489" s="12" t="s">
        <v>77</v>
      </c>
      <c r="AY489" s="153" t="s">
        <v>358</v>
      </c>
    </row>
    <row r="490" spans="2:65" s="13" customFormat="1" ht="11.25">
      <c r="B490" s="158"/>
      <c r="D490" s="152" t="s">
        <v>368</v>
      </c>
      <c r="E490" s="159" t="s">
        <v>19</v>
      </c>
      <c r="F490" s="160" t="s">
        <v>8082</v>
      </c>
      <c r="H490" s="161">
        <v>18.8</v>
      </c>
      <c r="I490" s="162"/>
      <c r="L490" s="158"/>
      <c r="M490" s="163"/>
      <c r="T490" s="164"/>
      <c r="AT490" s="159" t="s">
        <v>368</v>
      </c>
      <c r="AU490" s="159" t="s">
        <v>90</v>
      </c>
      <c r="AV490" s="13" t="s">
        <v>90</v>
      </c>
      <c r="AW490" s="13" t="s">
        <v>36</v>
      </c>
      <c r="AX490" s="13" t="s">
        <v>77</v>
      </c>
      <c r="AY490" s="159" t="s">
        <v>358</v>
      </c>
    </row>
    <row r="491" spans="2:65" s="13" customFormat="1" ht="22.5">
      <c r="B491" s="158"/>
      <c r="D491" s="152" t="s">
        <v>368</v>
      </c>
      <c r="E491" s="159" t="s">
        <v>19</v>
      </c>
      <c r="F491" s="160" t="s">
        <v>8083</v>
      </c>
      <c r="H491" s="161">
        <v>41.18</v>
      </c>
      <c r="I491" s="162"/>
      <c r="L491" s="158"/>
      <c r="M491" s="163"/>
      <c r="T491" s="164"/>
      <c r="AT491" s="159" t="s">
        <v>368</v>
      </c>
      <c r="AU491" s="159" t="s">
        <v>90</v>
      </c>
      <c r="AV491" s="13" t="s">
        <v>90</v>
      </c>
      <c r="AW491" s="13" t="s">
        <v>36</v>
      </c>
      <c r="AX491" s="13" t="s">
        <v>77</v>
      </c>
      <c r="AY491" s="159" t="s">
        <v>358</v>
      </c>
    </row>
    <row r="492" spans="2:65" s="13" customFormat="1" ht="11.25">
      <c r="B492" s="158"/>
      <c r="D492" s="152" t="s">
        <v>368</v>
      </c>
      <c r="E492" s="159" t="s">
        <v>19</v>
      </c>
      <c r="F492" s="160" t="s">
        <v>8084</v>
      </c>
      <c r="H492" s="161">
        <v>9.68</v>
      </c>
      <c r="I492" s="162"/>
      <c r="L492" s="158"/>
      <c r="M492" s="163"/>
      <c r="T492" s="164"/>
      <c r="AT492" s="159" t="s">
        <v>368</v>
      </c>
      <c r="AU492" s="159" t="s">
        <v>90</v>
      </c>
      <c r="AV492" s="13" t="s">
        <v>90</v>
      </c>
      <c r="AW492" s="13" t="s">
        <v>36</v>
      </c>
      <c r="AX492" s="13" t="s">
        <v>77</v>
      </c>
      <c r="AY492" s="159" t="s">
        <v>358</v>
      </c>
    </row>
    <row r="493" spans="2:65" s="13" customFormat="1" ht="11.25">
      <c r="B493" s="158"/>
      <c r="D493" s="152" t="s">
        <v>368</v>
      </c>
      <c r="E493" s="159" t="s">
        <v>19</v>
      </c>
      <c r="F493" s="160" t="s">
        <v>8085</v>
      </c>
      <c r="H493" s="161">
        <v>8.4049999999999994</v>
      </c>
      <c r="I493" s="162"/>
      <c r="L493" s="158"/>
      <c r="M493" s="163"/>
      <c r="T493" s="164"/>
      <c r="AT493" s="159" t="s">
        <v>368</v>
      </c>
      <c r="AU493" s="159" t="s">
        <v>90</v>
      </c>
      <c r="AV493" s="13" t="s">
        <v>90</v>
      </c>
      <c r="AW493" s="13" t="s">
        <v>36</v>
      </c>
      <c r="AX493" s="13" t="s">
        <v>77</v>
      </c>
      <c r="AY493" s="159" t="s">
        <v>358</v>
      </c>
    </row>
    <row r="494" spans="2:65" s="13" customFormat="1" ht="11.25">
      <c r="B494" s="158"/>
      <c r="D494" s="152" t="s">
        <v>368</v>
      </c>
      <c r="E494" s="159" t="s">
        <v>19</v>
      </c>
      <c r="F494" s="160" t="s">
        <v>8086</v>
      </c>
      <c r="H494" s="161">
        <v>3.44</v>
      </c>
      <c r="I494" s="162"/>
      <c r="L494" s="158"/>
      <c r="M494" s="163"/>
      <c r="T494" s="164"/>
      <c r="AT494" s="159" t="s">
        <v>368</v>
      </c>
      <c r="AU494" s="159" t="s">
        <v>90</v>
      </c>
      <c r="AV494" s="13" t="s">
        <v>90</v>
      </c>
      <c r="AW494" s="13" t="s">
        <v>36</v>
      </c>
      <c r="AX494" s="13" t="s">
        <v>77</v>
      </c>
      <c r="AY494" s="159" t="s">
        <v>358</v>
      </c>
    </row>
    <row r="495" spans="2:65" s="14" customFormat="1" ht="11.25">
      <c r="B495" s="165"/>
      <c r="D495" s="152" t="s">
        <v>368</v>
      </c>
      <c r="E495" s="166" t="s">
        <v>19</v>
      </c>
      <c r="F495" s="167" t="s">
        <v>371</v>
      </c>
      <c r="H495" s="168">
        <v>81.504999999999995</v>
      </c>
      <c r="I495" s="169"/>
      <c r="L495" s="165"/>
      <c r="M495" s="170"/>
      <c r="T495" s="171"/>
      <c r="AT495" s="166" t="s">
        <v>368</v>
      </c>
      <c r="AU495" s="166" t="s">
        <v>90</v>
      </c>
      <c r="AV495" s="14" t="s">
        <v>364</v>
      </c>
      <c r="AW495" s="14" t="s">
        <v>36</v>
      </c>
      <c r="AX495" s="14" t="s">
        <v>84</v>
      </c>
      <c r="AY495" s="166" t="s">
        <v>358</v>
      </c>
    </row>
    <row r="496" spans="2:65" s="1" customFormat="1" ht="37.9" customHeight="1">
      <c r="B496" s="33"/>
      <c r="C496" s="134" t="s">
        <v>1083</v>
      </c>
      <c r="D496" s="134" t="s">
        <v>360</v>
      </c>
      <c r="E496" s="135" t="s">
        <v>8087</v>
      </c>
      <c r="F496" s="136" t="s">
        <v>8088</v>
      </c>
      <c r="G496" s="137" t="s">
        <v>443</v>
      </c>
      <c r="H496" s="138">
        <v>1141.07</v>
      </c>
      <c r="I496" s="139"/>
      <c r="J496" s="140">
        <f>ROUND(I496*H496,2)</f>
        <v>0</v>
      </c>
      <c r="K496" s="136" t="s">
        <v>363</v>
      </c>
      <c r="L496" s="33"/>
      <c r="M496" s="141" t="s">
        <v>19</v>
      </c>
      <c r="N496" s="142" t="s">
        <v>49</v>
      </c>
      <c r="P496" s="143">
        <f>O496*H496</f>
        <v>0</v>
      </c>
      <c r="Q496" s="143">
        <v>0</v>
      </c>
      <c r="R496" s="143">
        <f>Q496*H496</f>
        <v>0</v>
      </c>
      <c r="S496" s="143">
        <v>0</v>
      </c>
      <c r="T496" s="144">
        <f>S496*H496</f>
        <v>0</v>
      </c>
      <c r="AR496" s="145" t="s">
        <v>364</v>
      </c>
      <c r="AT496" s="145" t="s">
        <v>360</v>
      </c>
      <c r="AU496" s="145" t="s">
        <v>90</v>
      </c>
      <c r="AY496" s="18" t="s">
        <v>358</v>
      </c>
      <c r="BE496" s="146">
        <f>IF(N496="základní",J496,0)</f>
        <v>0</v>
      </c>
      <c r="BF496" s="146">
        <f>IF(N496="snížená",J496,0)</f>
        <v>0</v>
      </c>
      <c r="BG496" s="146">
        <f>IF(N496="zákl. přenesená",J496,0)</f>
        <v>0</v>
      </c>
      <c r="BH496" s="146">
        <f>IF(N496="sníž. přenesená",J496,0)</f>
        <v>0</v>
      </c>
      <c r="BI496" s="146">
        <f>IF(N496="nulová",J496,0)</f>
        <v>0</v>
      </c>
      <c r="BJ496" s="18" t="s">
        <v>90</v>
      </c>
      <c r="BK496" s="146">
        <f>ROUND(I496*H496,2)</f>
        <v>0</v>
      </c>
      <c r="BL496" s="18" t="s">
        <v>364</v>
      </c>
      <c r="BM496" s="145" t="s">
        <v>1711</v>
      </c>
    </row>
    <row r="497" spans="2:65" s="1" customFormat="1" ht="11.25">
      <c r="B497" s="33"/>
      <c r="D497" s="147" t="s">
        <v>366</v>
      </c>
      <c r="F497" s="148" t="s">
        <v>8089</v>
      </c>
      <c r="I497" s="149"/>
      <c r="L497" s="33"/>
      <c r="M497" s="150"/>
      <c r="T497" s="54"/>
      <c r="AT497" s="18" t="s">
        <v>366</v>
      </c>
      <c r="AU497" s="18" t="s">
        <v>90</v>
      </c>
    </row>
    <row r="498" spans="2:65" s="12" customFormat="1" ht="22.5">
      <c r="B498" s="151"/>
      <c r="D498" s="152" t="s">
        <v>368</v>
      </c>
      <c r="E498" s="153" t="s">
        <v>19</v>
      </c>
      <c r="F498" s="154" t="s">
        <v>8090</v>
      </c>
      <c r="H498" s="153" t="s">
        <v>19</v>
      </c>
      <c r="I498" s="155"/>
      <c r="L498" s="151"/>
      <c r="M498" s="156"/>
      <c r="T498" s="157"/>
      <c r="AT498" s="153" t="s">
        <v>368</v>
      </c>
      <c r="AU498" s="153" t="s">
        <v>90</v>
      </c>
      <c r="AV498" s="12" t="s">
        <v>84</v>
      </c>
      <c r="AW498" s="12" t="s">
        <v>36</v>
      </c>
      <c r="AX498" s="12" t="s">
        <v>77</v>
      </c>
      <c r="AY498" s="153" t="s">
        <v>358</v>
      </c>
    </row>
    <row r="499" spans="2:65" s="13" customFormat="1" ht="11.25">
      <c r="B499" s="158"/>
      <c r="D499" s="152" t="s">
        <v>368</v>
      </c>
      <c r="E499" s="159" t="s">
        <v>19</v>
      </c>
      <c r="F499" s="160" t="s">
        <v>8082</v>
      </c>
      <c r="H499" s="161">
        <v>18.8</v>
      </c>
      <c r="I499" s="162"/>
      <c r="L499" s="158"/>
      <c r="M499" s="163"/>
      <c r="T499" s="164"/>
      <c r="AT499" s="159" t="s">
        <v>368</v>
      </c>
      <c r="AU499" s="159" t="s">
        <v>90</v>
      </c>
      <c r="AV499" s="13" t="s">
        <v>90</v>
      </c>
      <c r="AW499" s="13" t="s">
        <v>36</v>
      </c>
      <c r="AX499" s="13" t="s">
        <v>77</v>
      </c>
      <c r="AY499" s="159" t="s">
        <v>358</v>
      </c>
    </row>
    <row r="500" spans="2:65" s="13" customFormat="1" ht="22.5">
      <c r="B500" s="158"/>
      <c r="D500" s="152" t="s">
        <v>368</v>
      </c>
      <c r="E500" s="159" t="s">
        <v>19</v>
      </c>
      <c r="F500" s="160" t="s">
        <v>8083</v>
      </c>
      <c r="H500" s="161">
        <v>41.18</v>
      </c>
      <c r="I500" s="162"/>
      <c r="L500" s="158"/>
      <c r="M500" s="163"/>
      <c r="T500" s="164"/>
      <c r="AT500" s="159" t="s">
        <v>368</v>
      </c>
      <c r="AU500" s="159" t="s">
        <v>90</v>
      </c>
      <c r="AV500" s="13" t="s">
        <v>90</v>
      </c>
      <c r="AW500" s="13" t="s">
        <v>36</v>
      </c>
      <c r="AX500" s="13" t="s">
        <v>77</v>
      </c>
      <c r="AY500" s="159" t="s">
        <v>358</v>
      </c>
    </row>
    <row r="501" spans="2:65" s="13" customFormat="1" ht="11.25">
      <c r="B501" s="158"/>
      <c r="D501" s="152" t="s">
        <v>368</v>
      </c>
      <c r="E501" s="159" t="s">
        <v>19</v>
      </c>
      <c r="F501" s="160" t="s">
        <v>8084</v>
      </c>
      <c r="H501" s="161">
        <v>9.68</v>
      </c>
      <c r="I501" s="162"/>
      <c r="L501" s="158"/>
      <c r="M501" s="163"/>
      <c r="T501" s="164"/>
      <c r="AT501" s="159" t="s">
        <v>368</v>
      </c>
      <c r="AU501" s="159" t="s">
        <v>90</v>
      </c>
      <c r="AV501" s="13" t="s">
        <v>90</v>
      </c>
      <c r="AW501" s="13" t="s">
        <v>36</v>
      </c>
      <c r="AX501" s="13" t="s">
        <v>77</v>
      </c>
      <c r="AY501" s="159" t="s">
        <v>358</v>
      </c>
    </row>
    <row r="502" spans="2:65" s="13" customFormat="1" ht="11.25">
      <c r="B502" s="158"/>
      <c r="D502" s="152" t="s">
        <v>368</v>
      </c>
      <c r="E502" s="159" t="s">
        <v>19</v>
      </c>
      <c r="F502" s="160" t="s">
        <v>8085</v>
      </c>
      <c r="H502" s="161">
        <v>8.4049999999999994</v>
      </c>
      <c r="I502" s="162"/>
      <c r="L502" s="158"/>
      <c r="M502" s="163"/>
      <c r="T502" s="164"/>
      <c r="AT502" s="159" t="s">
        <v>368</v>
      </c>
      <c r="AU502" s="159" t="s">
        <v>90</v>
      </c>
      <c r="AV502" s="13" t="s">
        <v>90</v>
      </c>
      <c r="AW502" s="13" t="s">
        <v>36</v>
      </c>
      <c r="AX502" s="13" t="s">
        <v>77</v>
      </c>
      <c r="AY502" s="159" t="s">
        <v>358</v>
      </c>
    </row>
    <row r="503" spans="2:65" s="13" customFormat="1" ht="11.25">
      <c r="B503" s="158"/>
      <c r="D503" s="152" t="s">
        <v>368</v>
      </c>
      <c r="E503" s="159" t="s">
        <v>19</v>
      </c>
      <c r="F503" s="160" t="s">
        <v>8086</v>
      </c>
      <c r="H503" s="161">
        <v>3.44</v>
      </c>
      <c r="I503" s="162"/>
      <c r="L503" s="158"/>
      <c r="M503" s="163"/>
      <c r="T503" s="164"/>
      <c r="AT503" s="159" t="s">
        <v>368</v>
      </c>
      <c r="AU503" s="159" t="s">
        <v>90</v>
      </c>
      <c r="AV503" s="13" t="s">
        <v>90</v>
      </c>
      <c r="AW503" s="13" t="s">
        <v>36</v>
      </c>
      <c r="AX503" s="13" t="s">
        <v>77</v>
      </c>
      <c r="AY503" s="159" t="s">
        <v>358</v>
      </c>
    </row>
    <row r="504" spans="2:65" s="14" customFormat="1" ht="11.25">
      <c r="B504" s="165"/>
      <c r="D504" s="152" t="s">
        <v>368</v>
      </c>
      <c r="E504" s="166" t="s">
        <v>19</v>
      </c>
      <c r="F504" s="167" t="s">
        <v>371</v>
      </c>
      <c r="H504" s="168">
        <v>81.504999999999995</v>
      </c>
      <c r="I504" s="169"/>
      <c r="L504" s="165"/>
      <c r="M504" s="170"/>
      <c r="T504" s="171"/>
      <c r="AT504" s="166" t="s">
        <v>368</v>
      </c>
      <c r="AU504" s="166" t="s">
        <v>90</v>
      </c>
      <c r="AV504" s="14" t="s">
        <v>364</v>
      </c>
      <c r="AW504" s="14" t="s">
        <v>36</v>
      </c>
      <c r="AX504" s="14" t="s">
        <v>77</v>
      </c>
      <c r="AY504" s="166" t="s">
        <v>358</v>
      </c>
    </row>
    <row r="505" spans="2:65" s="13" customFormat="1" ht="11.25">
      <c r="B505" s="158"/>
      <c r="D505" s="152" t="s">
        <v>368</v>
      </c>
      <c r="E505" s="159" t="s">
        <v>19</v>
      </c>
      <c r="F505" s="160" t="s">
        <v>8091</v>
      </c>
      <c r="H505" s="161">
        <v>1141.07</v>
      </c>
      <c r="I505" s="162"/>
      <c r="L505" s="158"/>
      <c r="M505" s="163"/>
      <c r="T505" s="164"/>
      <c r="AT505" s="159" t="s">
        <v>368</v>
      </c>
      <c r="AU505" s="159" t="s">
        <v>90</v>
      </c>
      <c r="AV505" s="13" t="s">
        <v>90</v>
      </c>
      <c r="AW505" s="13" t="s">
        <v>36</v>
      </c>
      <c r="AX505" s="13" t="s">
        <v>77</v>
      </c>
      <c r="AY505" s="159" t="s">
        <v>358</v>
      </c>
    </row>
    <row r="506" spans="2:65" s="14" customFormat="1" ht="11.25">
      <c r="B506" s="165"/>
      <c r="D506" s="152" t="s">
        <v>368</v>
      </c>
      <c r="E506" s="166" t="s">
        <v>19</v>
      </c>
      <c r="F506" s="167" t="s">
        <v>371</v>
      </c>
      <c r="H506" s="168">
        <v>1141.07</v>
      </c>
      <c r="I506" s="169"/>
      <c r="L506" s="165"/>
      <c r="M506" s="170"/>
      <c r="T506" s="171"/>
      <c r="AT506" s="166" t="s">
        <v>368</v>
      </c>
      <c r="AU506" s="166" t="s">
        <v>90</v>
      </c>
      <c r="AV506" s="14" t="s">
        <v>364</v>
      </c>
      <c r="AW506" s="14" t="s">
        <v>36</v>
      </c>
      <c r="AX506" s="14" t="s">
        <v>84</v>
      </c>
      <c r="AY506" s="166" t="s">
        <v>358</v>
      </c>
    </row>
    <row r="507" spans="2:65" s="1" customFormat="1" ht="44.25" customHeight="1">
      <c r="B507" s="33"/>
      <c r="C507" s="134" t="s">
        <v>1090</v>
      </c>
      <c r="D507" s="134" t="s">
        <v>360</v>
      </c>
      <c r="E507" s="135" t="s">
        <v>8092</v>
      </c>
      <c r="F507" s="136" t="s">
        <v>8093</v>
      </c>
      <c r="G507" s="137" t="s">
        <v>443</v>
      </c>
      <c r="H507" s="138">
        <v>30.645</v>
      </c>
      <c r="I507" s="139"/>
      <c r="J507" s="140">
        <f>ROUND(I507*H507,2)</f>
        <v>0</v>
      </c>
      <c r="K507" s="136" t="s">
        <v>363</v>
      </c>
      <c r="L507" s="33"/>
      <c r="M507" s="141" t="s">
        <v>19</v>
      </c>
      <c r="N507" s="142" t="s">
        <v>49</v>
      </c>
      <c r="P507" s="143">
        <f>O507*H507</f>
        <v>0</v>
      </c>
      <c r="Q507" s="143">
        <v>0</v>
      </c>
      <c r="R507" s="143">
        <f>Q507*H507</f>
        <v>0</v>
      </c>
      <c r="S507" s="143">
        <v>0</v>
      </c>
      <c r="T507" s="144">
        <f>S507*H507</f>
        <v>0</v>
      </c>
      <c r="AR507" s="145" t="s">
        <v>364</v>
      </c>
      <c r="AT507" s="145" t="s">
        <v>360</v>
      </c>
      <c r="AU507" s="145" t="s">
        <v>90</v>
      </c>
      <c r="AY507" s="18" t="s">
        <v>358</v>
      </c>
      <c r="BE507" s="146">
        <f>IF(N507="základní",J507,0)</f>
        <v>0</v>
      </c>
      <c r="BF507" s="146">
        <f>IF(N507="snížená",J507,0)</f>
        <v>0</v>
      </c>
      <c r="BG507" s="146">
        <f>IF(N507="zákl. přenesená",J507,0)</f>
        <v>0</v>
      </c>
      <c r="BH507" s="146">
        <f>IF(N507="sníž. přenesená",J507,0)</f>
        <v>0</v>
      </c>
      <c r="BI507" s="146">
        <f>IF(N507="nulová",J507,0)</f>
        <v>0</v>
      </c>
      <c r="BJ507" s="18" t="s">
        <v>90</v>
      </c>
      <c r="BK507" s="146">
        <f>ROUND(I507*H507,2)</f>
        <v>0</v>
      </c>
      <c r="BL507" s="18" t="s">
        <v>364</v>
      </c>
      <c r="BM507" s="145" t="s">
        <v>1724</v>
      </c>
    </row>
    <row r="508" spans="2:65" s="1" customFormat="1" ht="11.25">
      <c r="B508" s="33"/>
      <c r="D508" s="147" t="s">
        <v>366</v>
      </c>
      <c r="F508" s="148" t="s">
        <v>8094</v>
      </c>
      <c r="I508" s="149"/>
      <c r="L508" s="33"/>
      <c r="M508" s="150"/>
      <c r="T508" s="54"/>
      <c r="AT508" s="18" t="s">
        <v>366</v>
      </c>
      <c r="AU508" s="18" t="s">
        <v>90</v>
      </c>
    </row>
    <row r="509" spans="2:65" s="13" customFormat="1" ht="11.25">
      <c r="B509" s="158"/>
      <c r="D509" s="152" t="s">
        <v>368</v>
      </c>
      <c r="E509" s="159" t="s">
        <v>19</v>
      </c>
      <c r="F509" s="160" t="s">
        <v>8082</v>
      </c>
      <c r="H509" s="161">
        <v>18.8</v>
      </c>
      <c r="I509" s="162"/>
      <c r="L509" s="158"/>
      <c r="M509" s="163"/>
      <c r="T509" s="164"/>
      <c r="AT509" s="159" t="s">
        <v>368</v>
      </c>
      <c r="AU509" s="159" t="s">
        <v>90</v>
      </c>
      <c r="AV509" s="13" t="s">
        <v>90</v>
      </c>
      <c r="AW509" s="13" t="s">
        <v>36</v>
      </c>
      <c r="AX509" s="13" t="s">
        <v>77</v>
      </c>
      <c r="AY509" s="159" t="s">
        <v>358</v>
      </c>
    </row>
    <row r="510" spans="2:65" s="13" customFormat="1" ht="11.25">
      <c r="B510" s="158"/>
      <c r="D510" s="152" t="s">
        <v>368</v>
      </c>
      <c r="E510" s="159" t="s">
        <v>19</v>
      </c>
      <c r="F510" s="160" t="s">
        <v>8085</v>
      </c>
      <c r="H510" s="161">
        <v>8.4049999999999994</v>
      </c>
      <c r="I510" s="162"/>
      <c r="L510" s="158"/>
      <c r="M510" s="163"/>
      <c r="T510" s="164"/>
      <c r="AT510" s="159" t="s">
        <v>368</v>
      </c>
      <c r="AU510" s="159" t="s">
        <v>90</v>
      </c>
      <c r="AV510" s="13" t="s">
        <v>90</v>
      </c>
      <c r="AW510" s="13" t="s">
        <v>36</v>
      </c>
      <c r="AX510" s="13" t="s">
        <v>77</v>
      </c>
      <c r="AY510" s="159" t="s">
        <v>358</v>
      </c>
    </row>
    <row r="511" spans="2:65" s="13" customFormat="1" ht="11.25">
      <c r="B511" s="158"/>
      <c r="D511" s="152" t="s">
        <v>368</v>
      </c>
      <c r="E511" s="159" t="s">
        <v>19</v>
      </c>
      <c r="F511" s="160" t="s">
        <v>8086</v>
      </c>
      <c r="H511" s="161">
        <v>3.44</v>
      </c>
      <c r="I511" s="162"/>
      <c r="L511" s="158"/>
      <c r="M511" s="163"/>
      <c r="T511" s="164"/>
      <c r="AT511" s="159" t="s">
        <v>368</v>
      </c>
      <c r="AU511" s="159" t="s">
        <v>90</v>
      </c>
      <c r="AV511" s="13" t="s">
        <v>90</v>
      </c>
      <c r="AW511" s="13" t="s">
        <v>36</v>
      </c>
      <c r="AX511" s="13" t="s">
        <v>77</v>
      </c>
      <c r="AY511" s="159" t="s">
        <v>358</v>
      </c>
    </row>
    <row r="512" spans="2:65" s="14" customFormat="1" ht="11.25">
      <c r="B512" s="165"/>
      <c r="D512" s="152" t="s">
        <v>368</v>
      </c>
      <c r="E512" s="166" t="s">
        <v>19</v>
      </c>
      <c r="F512" s="167" t="s">
        <v>371</v>
      </c>
      <c r="H512" s="168">
        <v>30.645</v>
      </c>
      <c r="I512" s="169"/>
      <c r="L512" s="165"/>
      <c r="M512" s="170"/>
      <c r="T512" s="171"/>
      <c r="AT512" s="166" t="s">
        <v>368</v>
      </c>
      <c r="AU512" s="166" t="s">
        <v>90</v>
      </c>
      <c r="AV512" s="14" t="s">
        <v>364</v>
      </c>
      <c r="AW512" s="14" t="s">
        <v>36</v>
      </c>
      <c r="AX512" s="14" t="s">
        <v>84</v>
      </c>
      <c r="AY512" s="166" t="s">
        <v>358</v>
      </c>
    </row>
    <row r="513" spans="2:65" s="1" customFormat="1" ht="44.25" customHeight="1">
      <c r="B513" s="33"/>
      <c r="C513" s="134" t="s">
        <v>1095</v>
      </c>
      <c r="D513" s="134" t="s">
        <v>360</v>
      </c>
      <c r="E513" s="135" t="s">
        <v>8095</v>
      </c>
      <c r="F513" s="136" t="s">
        <v>7518</v>
      </c>
      <c r="G513" s="137" t="s">
        <v>443</v>
      </c>
      <c r="H513" s="138">
        <v>41.18</v>
      </c>
      <c r="I513" s="139"/>
      <c r="J513" s="140">
        <f>ROUND(I513*H513,2)</f>
        <v>0</v>
      </c>
      <c r="K513" s="136" t="s">
        <v>363</v>
      </c>
      <c r="L513" s="33"/>
      <c r="M513" s="141" t="s">
        <v>19</v>
      </c>
      <c r="N513" s="142" t="s">
        <v>49</v>
      </c>
      <c r="P513" s="143">
        <f>O513*H513</f>
        <v>0</v>
      </c>
      <c r="Q513" s="143">
        <v>0</v>
      </c>
      <c r="R513" s="143">
        <f>Q513*H513</f>
        <v>0</v>
      </c>
      <c r="S513" s="143">
        <v>0</v>
      </c>
      <c r="T513" s="144">
        <f>S513*H513</f>
        <v>0</v>
      </c>
      <c r="AR513" s="145" t="s">
        <v>364</v>
      </c>
      <c r="AT513" s="145" t="s">
        <v>360</v>
      </c>
      <c r="AU513" s="145" t="s">
        <v>90</v>
      </c>
      <c r="AY513" s="18" t="s">
        <v>358</v>
      </c>
      <c r="BE513" s="146">
        <f>IF(N513="základní",J513,0)</f>
        <v>0</v>
      </c>
      <c r="BF513" s="146">
        <f>IF(N513="snížená",J513,0)</f>
        <v>0</v>
      </c>
      <c r="BG513" s="146">
        <f>IF(N513="zákl. přenesená",J513,0)</f>
        <v>0</v>
      </c>
      <c r="BH513" s="146">
        <f>IF(N513="sníž. přenesená",J513,0)</f>
        <v>0</v>
      </c>
      <c r="BI513" s="146">
        <f>IF(N513="nulová",J513,0)</f>
        <v>0</v>
      </c>
      <c r="BJ513" s="18" t="s">
        <v>90</v>
      </c>
      <c r="BK513" s="146">
        <f>ROUND(I513*H513,2)</f>
        <v>0</v>
      </c>
      <c r="BL513" s="18" t="s">
        <v>364</v>
      </c>
      <c r="BM513" s="145" t="s">
        <v>1734</v>
      </c>
    </row>
    <row r="514" spans="2:65" s="1" customFormat="1" ht="11.25">
      <c r="B514" s="33"/>
      <c r="D514" s="147" t="s">
        <v>366</v>
      </c>
      <c r="F514" s="148" t="s">
        <v>8096</v>
      </c>
      <c r="I514" s="149"/>
      <c r="L514" s="33"/>
      <c r="M514" s="150"/>
      <c r="T514" s="54"/>
      <c r="AT514" s="18" t="s">
        <v>366</v>
      </c>
      <c r="AU514" s="18" t="s">
        <v>90</v>
      </c>
    </row>
    <row r="515" spans="2:65" s="13" customFormat="1" ht="22.5">
      <c r="B515" s="158"/>
      <c r="D515" s="152" t="s">
        <v>368</v>
      </c>
      <c r="E515" s="159" t="s">
        <v>19</v>
      </c>
      <c r="F515" s="160" t="s">
        <v>8083</v>
      </c>
      <c r="H515" s="161">
        <v>41.18</v>
      </c>
      <c r="I515" s="162"/>
      <c r="L515" s="158"/>
      <c r="M515" s="163"/>
      <c r="T515" s="164"/>
      <c r="AT515" s="159" t="s">
        <v>368</v>
      </c>
      <c r="AU515" s="159" t="s">
        <v>90</v>
      </c>
      <c r="AV515" s="13" t="s">
        <v>90</v>
      </c>
      <c r="AW515" s="13" t="s">
        <v>36</v>
      </c>
      <c r="AX515" s="13" t="s">
        <v>77</v>
      </c>
      <c r="AY515" s="159" t="s">
        <v>358</v>
      </c>
    </row>
    <row r="516" spans="2:65" s="14" customFormat="1" ht="11.25">
      <c r="B516" s="165"/>
      <c r="D516" s="152" t="s">
        <v>368</v>
      </c>
      <c r="E516" s="166" t="s">
        <v>19</v>
      </c>
      <c r="F516" s="167" t="s">
        <v>371</v>
      </c>
      <c r="H516" s="168">
        <v>41.18</v>
      </c>
      <c r="I516" s="169"/>
      <c r="L516" s="165"/>
      <c r="M516" s="170"/>
      <c r="T516" s="171"/>
      <c r="AT516" s="166" t="s">
        <v>368</v>
      </c>
      <c r="AU516" s="166" t="s">
        <v>90</v>
      </c>
      <c r="AV516" s="14" t="s">
        <v>364</v>
      </c>
      <c r="AW516" s="14" t="s">
        <v>36</v>
      </c>
      <c r="AX516" s="14" t="s">
        <v>84</v>
      </c>
      <c r="AY516" s="166" t="s">
        <v>358</v>
      </c>
    </row>
    <row r="517" spans="2:65" s="1" customFormat="1" ht="44.25" customHeight="1">
      <c r="B517" s="33"/>
      <c r="C517" s="134" t="s">
        <v>1100</v>
      </c>
      <c r="D517" s="134" t="s">
        <v>360</v>
      </c>
      <c r="E517" s="135" t="s">
        <v>8097</v>
      </c>
      <c r="F517" s="136" t="s">
        <v>8098</v>
      </c>
      <c r="G517" s="137" t="s">
        <v>443</v>
      </c>
      <c r="H517" s="138">
        <v>9.68</v>
      </c>
      <c r="I517" s="139"/>
      <c r="J517" s="140">
        <f>ROUND(I517*H517,2)</f>
        <v>0</v>
      </c>
      <c r="K517" s="136" t="s">
        <v>363</v>
      </c>
      <c r="L517" s="33"/>
      <c r="M517" s="141" t="s">
        <v>19</v>
      </c>
      <c r="N517" s="142" t="s">
        <v>49</v>
      </c>
      <c r="P517" s="143">
        <f>O517*H517</f>
        <v>0</v>
      </c>
      <c r="Q517" s="143">
        <v>0</v>
      </c>
      <c r="R517" s="143">
        <f>Q517*H517</f>
        <v>0</v>
      </c>
      <c r="S517" s="143">
        <v>0</v>
      </c>
      <c r="T517" s="144">
        <f>S517*H517</f>
        <v>0</v>
      </c>
      <c r="AR517" s="145" t="s">
        <v>364</v>
      </c>
      <c r="AT517" s="145" t="s">
        <v>360</v>
      </c>
      <c r="AU517" s="145" t="s">
        <v>90</v>
      </c>
      <c r="AY517" s="18" t="s">
        <v>358</v>
      </c>
      <c r="BE517" s="146">
        <f>IF(N517="základní",J517,0)</f>
        <v>0</v>
      </c>
      <c r="BF517" s="146">
        <f>IF(N517="snížená",J517,0)</f>
        <v>0</v>
      </c>
      <c r="BG517" s="146">
        <f>IF(N517="zákl. přenesená",J517,0)</f>
        <v>0</v>
      </c>
      <c r="BH517" s="146">
        <f>IF(N517="sníž. přenesená",J517,0)</f>
        <v>0</v>
      </c>
      <c r="BI517" s="146">
        <f>IF(N517="nulová",J517,0)</f>
        <v>0</v>
      </c>
      <c r="BJ517" s="18" t="s">
        <v>90</v>
      </c>
      <c r="BK517" s="146">
        <f>ROUND(I517*H517,2)</f>
        <v>0</v>
      </c>
      <c r="BL517" s="18" t="s">
        <v>364</v>
      </c>
      <c r="BM517" s="145" t="s">
        <v>1745</v>
      </c>
    </row>
    <row r="518" spans="2:65" s="1" customFormat="1" ht="11.25">
      <c r="B518" s="33"/>
      <c r="D518" s="147" t="s">
        <v>366</v>
      </c>
      <c r="F518" s="148" t="s">
        <v>8099</v>
      </c>
      <c r="I518" s="149"/>
      <c r="L518" s="33"/>
      <c r="M518" s="150"/>
      <c r="T518" s="54"/>
      <c r="AT518" s="18" t="s">
        <v>366</v>
      </c>
      <c r="AU518" s="18" t="s">
        <v>90</v>
      </c>
    </row>
    <row r="519" spans="2:65" s="13" customFormat="1" ht="11.25">
      <c r="B519" s="158"/>
      <c r="D519" s="152" t="s">
        <v>368</v>
      </c>
      <c r="E519" s="159" t="s">
        <v>19</v>
      </c>
      <c r="F519" s="160" t="s">
        <v>8084</v>
      </c>
      <c r="H519" s="161">
        <v>9.68</v>
      </c>
      <c r="I519" s="162"/>
      <c r="L519" s="158"/>
      <c r="M519" s="163"/>
      <c r="T519" s="164"/>
      <c r="AT519" s="159" t="s">
        <v>368</v>
      </c>
      <c r="AU519" s="159" t="s">
        <v>90</v>
      </c>
      <c r="AV519" s="13" t="s">
        <v>90</v>
      </c>
      <c r="AW519" s="13" t="s">
        <v>36</v>
      </c>
      <c r="AX519" s="13" t="s">
        <v>77</v>
      </c>
      <c r="AY519" s="159" t="s">
        <v>358</v>
      </c>
    </row>
    <row r="520" spans="2:65" s="14" customFormat="1" ht="11.25">
      <c r="B520" s="165"/>
      <c r="D520" s="152" t="s">
        <v>368</v>
      </c>
      <c r="E520" s="166" t="s">
        <v>19</v>
      </c>
      <c r="F520" s="167" t="s">
        <v>371</v>
      </c>
      <c r="H520" s="168">
        <v>9.68</v>
      </c>
      <c r="I520" s="169"/>
      <c r="L520" s="165"/>
      <c r="M520" s="170"/>
      <c r="T520" s="171"/>
      <c r="AT520" s="166" t="s">
        <v>368</v>
      </c>
      <c r="AU520" s="166" t="s">
        <v>90</v>
      </c>
      <c r="AV520" s="14" t="s">
        <v>364</v>
      </c>
      <c r="AW520" s="14" t="s">
        <v>36</v>
      </c>
      <c r="AX520" s="14" t="s">
        <v>84</v>
      </c>
      <c r="AY520" s="166" t="s">
        <v>358</v>
      </c>
    </row>
    <row r="521" spans="2:65" s="11" customFormat="1" ht="22.9" customHeight="1">
      <c r="B521" s="122"/>
      <c r="D521" s="123" t="s">
        <v>76</v>
      </c>
      <c r="E521" s="132" t="s">
        <v>1400</v>
      </c>
      <c r="F521" s="132" t="s">
        <v>1401</v>
      </c>
      <c r="I521" s="125"/>
      <c r="J521" s="133">
        <f>BK521</f>
        <v>0</v>
      </c>
      <c r="L521" s="122"/>
      <c r="M521" s="127"/>
      <c r="P521" s="128">
        <f>SUM(P522:P523)</f>
        <v>0</v>
      </c>
      <c r="R521" s="128">
        <f>SUM(R522:R523)</f>
        <v>0</v>
      </c>
      <c r="T521" s="129">
        <f>SUM(T522:T523)</f>
        <v>0</v>
      </c>
      <c r="AR521" s="123" t="s">
        <v>84</v>
      </c>
      <c r="AT521" s="130" t="s">
        <v>76</v>
      </c>
      <c r="AU521" s="130" t="s">
        <v>84</v>
      </c>
      <c r="AY521" s="123" t="s">
        <v>358</v>
      </c>
      <c r="BK521" s="131">
        <f>SUM(BK522:BK523)</f>
        <v>0</v>
      </c>
    </row>
    <row r="522" spans="2:65" s="1" customFormat="1" ht="37.9" customHeight="1">
      <c r="B522" s="33"/>
      <c r="C522" s="134" t="s">
        <v>1105</v>
      </c>
      <c r="D522" s="134" t="s">
        <v>360</v>
      </c>
      <c r="E522" s="135" t="s">
        <v>8100</v>
      </c>
      <c r="F522" s="136" t="s">
        <v>8101</v>
      </c>
      <c r="G522" s="137" t="s">
        <v>443</v>
      </c>
      <c r="H522" s="138">
        <v>179.87899999999999</v>
      </c>
      <c r="I522" s="139"/>
      <c r="J522" s="140">
        <f>ROUND(I522*H522,2)</f>
        <v>0</v>
      </c>
      <c r="K522" s="136" t="s">
        <v>363</v>
      </c>
      <c r="L522" s="33"/>
      <c r="M522" s="141" t="s">
        <v>19</v>
      </c>
      <c r="N522" s="142" t="s">
        <v>49</v>
      </c>
      <c r="P522" s="143">
        <f>O522*H522</f>
        <v>0</v>
      </c>
      <c r="Q522" s="143">
        <v>0</v>
      </c>
      <c r="R522" s="143">
        <f>Q522*H522</f>
        <v>0</v>
      </c>
      <c r="S522" s="143">
        <v>0</v>
      </c>
      <c r="T522" s="144">
        <f>S522*H522</f>
        <v>0</v>
      </c>
      <c r="AR522" s="145" t="s">
        <v>364</v>
      </c>
      <c r="AT522" s="145" t="s">
        <v>360</v>
      </c>
      <c r="AU522" s="145" t="s">
        <v>90</v>
      </c>
      <c r="AY522" s="18" t="s">
        <v>358</v>
      </c>
      <c r="BE522" s="146">
        <f>IF(N522="základní",J522,0)</f>
        <v>0</v>
      </c>
      <c r="BF522" s="146">
        <f>IF(N522="snížená",J522,0)</f>
        <v>0</v>
      </c>
      <c r="BG522" s="146">
        <f>IF(N522="zákl. přenesená",J522,0)</f>
        <v>0</v>
      </c>
      <c r="BH522" s="146">
        <f>IF(N522="sníž. přenesená",J522,0)</f>
        <v>0</v>
      </c>
      <c r="BI522" s="146">
        <f>IF(N522="nulová",J522,0)</f>
        <v>0</v>
      </c>
      <c r="BJ522" s="18" t="s">
        <v>90</v>
      </c>
      <c r="BK522" s="146">
        <f>ROUND(I522*H522,2)</f>
        <v>0</v>
      </c>
      <c r="BL522" s="18" t="s">
        <v>364</v>
      </c>
      <c r="BM522" s="145" t="s">
        <v>1755</v>
      </c>
    </row>
    <row r="523" spans="2:65" s="1" customFormat="1" ht="11.25">
      <c r="B523" s="33"/>
      <c r="D523" s="147" t="s">
        <v>366</v>
      </c>
      <c r="F523" s="148" t="s">
        <v>8102</v>
      </c>
      <c r="I523" s="149"/>
      <c r="L523" s="33"/>
      <c r="M523" s="201"/>
      <c r="N523" s="198"/>
      <c r="O523" s="198"/>
      <c r="P523" s="198"/>
      <c r="Q523" s="198"/>
      <c r="R523" s="198"/>
      <c r="S523" s="198"/>
      <c r="T523" s="202"/>
      <c r="AT523" s="18" t="s">
        <v>366</v>
      </c>
      <c r="AU523" s="18" t="s">
        <v>90</v>
      </c>
    </row>
    <row r="524" spans="2:65" s="1" customFormat="1" ht="6.95" customHeight="1">
      <c r="B524" s="42"/>
      <c r="C524" s="43"/>
      <c r="D524" s="43"/>
      <c r="E524" s="43"/>
      <c r="F524" s="43"/>
      <c r="G524" s="43"/>
      <c r="H524" s="43"/>
      <c r="I524" s="43"/>
      <c r="J524" s="43"/>
      <c r="K524" s="43"/>
      <c r="L524" s="33"/>
    </row>
  </sheetData>
  <sheetProtection algorithmName="SHA-512" hashValue="pU8QI/qqJHdYScz3vxBf19qk7jA2Cxi++EWl1ZSxoOAxMVluyVXowu8cINCReOMSnZttm2tFyooTk/g/WTldBA==" saltValue="MvM8fN1hcCwaH8z3p/UhwBj4jqhAiI8FXhp0xIX2kNRaqZkBK16YtRLR7/1YHRy1G9v3DKOpF/9IBmcadm65YQ==" spinCount="100000" sheet="1" objects="1" scenarios="1" formatColumns="0" formatRows="0" autoFilter="0"/>
  <autoFilter ref="C87:K523" xr:uid="{00000000-0009-0000-0000-00001A000000}"/>
  <mergeCells count="9">
    <mergeCell ref="E50:H50"/>
    <mergeCell ref="E78:H78"/>
    <mergeCell ref="E80:H80"/>
    <mergeCell ref="L2:V2"/>
    <mergeCell ref="E7:H7"/>
    <mergeCell ref="E9:H9"/>
    <mergeCell ref="E18:H18"/>
    <mergeCell ref="E27:H27"/>
    <mergeCell ref="E48:H48"/>
  </mergeCells>
  <hyperlinks>
    <hyperlink ref="F92" r:id="rId1" xr:uid="{00000000-0004-0000-1A00-000000000000}"/>
    <hyperlink ref="F96" r:id="rId2" xr:uid="{00000000-0004-0000-1A00-000001000000}"/>
    <hyperlink ref="F100" r:id="rId3" xr:uid="{00000000-0004-0000-1A00-000002000000}"/>
    <hyperlink ref="F104" r:id="rId4" xr:uid="{00000000-0004-0000-1A00-000003000000}"/>
    <hyperlink ref="F108" r:id="rId5" xr:uid="{00000000-0004-0000-1A00-000004000000}"/>
    <hyperlink ref="F112" r:id="rId6" xr:uid="{00000000-0004-0000-1A00-000005000000}"/>
    <hyperlink ref="F116" r:id="rId7" xr:uid="{00000000-0004-0000-1A00-000006000000}"/>
    <hyperlink ref="F120" r:id="rId8" xr:uid="{00000000-0004-0000-1A00-000007000000}"/>
    <hyperlink ref="F124" r:id="rId9" xr:uid="{00000000-0004-0000-1A00-000008000000}"/>
    <hyperlink ref="F134" r:id="rId10" xr:uid="{00000000-0004-0000-1A00-000009000000}"/>
    <hyperlink ref="F138" r:id="rId11" xr:uid="{00000000-0004-0000-1A00-00000A000000}"/>
    <hyperlink ref="F142" r:id="rId12" xr:uid="{00000000-0004-0000-1A00-00000B000000}"/>
    <hyperlink ref="F146" r:id="rId13" xr:uid="{00000000-0004-0000-1A00-00000C000000}"/>
    <hyperlink ref="F148" r:id="rId14" xr:uid="{00000000-0004-0000-1A00-00000D000000}"/>
    <hyperlink ref="F150" r:id="rId15" xr:uid="{00000000-0004-0000-1A00-00000E000000}"/>
    <hyperlink ref="F155" r:id="rId16" xr:uid="{00000000-0004-0000-1A00-00000F000000}"/>
    <hyperlink ref="F165" r:id="rId17" xr:uid="{00000000-0004-0000-1A00-000010000000}"/>
    <hyperlink ref="F170" r:id="rId18" xr:uid="{00000000-0004-0000-1A00-000011000000}"/>
    <hyperlink ref="F172" r:id="rId19" xr:uid="{00000000-0004-0000-1A00-000012000000}"/>
    <hyperlink ref="F179" r:id="rId20" xr:uid="{00000000-0004-0000-1A00-000013000000}"/>
    <hyperlink ref="F187" r:id="rId21" xr:uid="{00000000-0004-0000-1A00-000014000000}"/>
    <hyperlink ref="F193" r:id="rId22" xr:uid="{00000000-0004-0000-1A00-000015000000}"/>
    <hyperlink ref="F198" r:id="rId23" xr:uid="{00000000-0004-0000-1A00-000016000000}"/>
    <hyperlink ref="F202" r:id="rId24" xr:uid="{00000000-0004-0000-1A00-000017000000}"/>
    <hyperlink ref="F211" r:id="rId25" xr:uid="{00000000-0004-0000-1A00-000018000000}"/>
    <hyperlink ref="F213" r:id="rId26" xr:uid="{00000000-0004-0000-1A00-000019000000}"/>
    <hyperlink ref="F215" r:id="rId27" xr:uid="{00000000-0004-0000-1A00-00001A000000}"/>
    <hyperlink ref="F217" r:id="rId28" xr:uid="{00000000-0004-0000-1A00-00001B000000}"/>
    <hyperlink ref="F219" r:id="rId29" xr:uid="{00000000-0004-0000-1A00-00001C000000}"/>
    <hyperlink ref="F221" r:id="rId30" xr:uid="{00000000-0004-0000-1A00-00001D000000}"/>
    <hyperlink ref="F223" r:id="rId31" xr:uid="{00000000-0004-0000-1A00-00001E000000}"/>
    <hyperlink ref="F229" r:id="rId32" xr:uid="{00000000-0004-0000-1A00-00001F000000}"/>
    <hyperlink ref="F237" r:id="rId33" xr:uid="{00000000-0004-0000-1A00-000020000000}"/>
    <hyperlink ref="F243" r:id="rId34" xr:uid="{00000000-0004-0000-1A00-000021000000}"/>
    <hyperlink ref="F247" r:id="rId35" xr:uid="{00000000-0004-0000-1A00-000022000000}"/>
    <hyperlink ref="F252" r:id="rId36" xr:uid="{00000000-0004-0000-1A00-000023000000}"/>
    <hyperlink ref="F257" r:id="rId37" xr:uid="{00000000-0004-0000-1A00-000024000000}"/>
    <hyperlink ref="F262" r:id="rId38" xr:uid="{00000000-0004-0000-1A00-000025000000}"/>
    <hyperlink ref="F267" r:id="rId39" xr:uid="{00000000-0004-0000-1A00-000026000000}"/>
    <hyperlink ref="F273" r:id="rId40" xr:uid="{00000000-0004-0000-1A00-000027000000}"/>
    <hyperlink ref="F280" r:id="rId41" xr:uid="{00000000-0004-0000-1A00-000028000000}"/>
    <hyperlink ref="F285" r:id="rId42" xr:uid="{00000000-0004-0000-1A00-000029000000}"/>
    <hyperlink ref="F290" r:id="rId43" xr:uid="{00000000-0004-0000-1A00-00002A000000}"/>
    <hyperlink ref="F295" r:id="rId44" xr:uid="{00000000-0004-0000-1A00-00002B000000}"/>
    <hyperlink ref="F300" r:id="rId45" xr:uid="{00000000-0004-0000-1A00-00002C000000}"/>
    <hyperlink ref="F305" r:id="rId46" xr:uid="{00000000-0004-0000-1A00-00002D000000}"/>
    <hyperlink ref="F315" r:id="rId47" xr:uid="{00000000-0004-0000-1A00-00002E000000}"/>
    <hyperlink ref="F329" r:id="rId48" xr:uid="{00000000-0004-0000-1A00-00002F000000}"/>
    <hyperlink ref="F337" r:id="rId49" xr:uid="{00000000-0004-0000-1A00-000030000000}"/>
    <hyperlink ref="F349" r:id="rId50" xr:uid="{00000000-0004-0000-1A00-000031000000}"/>
    <hyperlink ref="F354" r:id="rId51" xr:uid="{00000000-0004-0000-1A00-000032000000}"/>
    <hyperlink ref="F359" r:id="rId52" xr:uid="{00000000-0004-0000-1A00-000033000000}"/>
    <hyperlink ref="F362" r:id="rId53" xr:uid="{00000000-0004-0000-1A00-000034000000}"/>
    <hyperlink ref="F365" r:id="rId54" xr:uid="{00000000-0004-0000-1A00-000035000000}"/>
    <hyperlink ref="F368" r:id="rId55" xr:uid="{00000000-0004-0000-1A00-000036000000}"/>
    <hyperlink ref="F372" r:id="rId56" xr:uid="{00000000-0004-0000-1A00-000037000000}"/>
    <hyperlink ref="F375" r:id="rId57" xr:uid="{00000000-0004-0000-1A00-000038000000}"/>
    <hyperlink ref="F380" r:id="rId58" xr:uid="{00000000-0004-0000-1A00-000039000000}"/>
    <hyperlink ref="F385" r:id="rId59" xr:uid="{00000000-0004-0000-1A00-00003A000000}"/>
    <hyperlink ref="F412" r:id="rId60" xr:uid="{00000000-0004-0000-1A00-00003B000000}"/>
    <hyperlink ref="F420" r:id="rId61" xr:uid="{00000000-0004-0000-1A00-00003C000000}"/>
    <hyperlink ref="F425" r:id="rId62" xr:uid="{00000000-0004-0000-1A00-00003D000000}"/>
    <hyperlink ref="F431" r:id="rId63" xr:uid="{00000000-0004-0000-1A00-00003E000000}"/>
    <hyperlink ref="F436" r:id="rId64" xr:uid="{00000000-0004-0000-1A00-00003F000000}"/>
    <hyperlink ref="F442" r:id="rId65" xr:uid="{00000000-0004-0000-1A00-000040000000}"/>
    <hyperlink ref="F458" r:id="rId66" xr:uid="{00000000-0004-0000-1A00-000041000000}"/>
    <hyperlink ref="F466" r:id="rId67" xr:uid="{00000000-0004-0000-1A00-000042000000}"/>
    <hyperlink ref="F470" r:id="rId68" xr:uid="{00000000-0004-0000-1A00-000043000000}"/>
    <hyperlink ref="F474" r:id="rId69" xr:uid="{00000000-0004-0000-1A00-000044000000}"/>
    <hyperlink ref="F478" r:id="rId70" xr:uid="{00000000-0004-0000-1A00-000045000000}"/>
    <hyperlink ref="F483" r:id="rId71" xr:uid="{00000000-0004-0000-1A00-000046000000}"/>
    <hyperlink ref="F488" r:id="rId72" xr:uid="{00000000-0004-0000-1A00-000047000000}"/>
    <hyperlink ref="F497" r:id="rId73" xr:uid="{00000000-0004-0000-1A00-000048000000}"/>
    <hyperlink ref="F508" r:id="rId74" xr:uid="{00000000-0004-0000-1A00-000049000000}"/>
    <hyperlink ref="F514" r:id="rId75" xr:uid="{00000000-0004-0000-1A00-00004A000000}"/>
    <hyperlink ref="F518" r:id="rId76" xr:uid="{00000000-0004-0000-1A00-00004B000000}"/>
    <hyperlink ref="F523" r:id="rId77" xr:uid="{00000000-0004-0000-1A00-00004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46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168</v>
      </c>
      <c r="AZ2" s="91" t="s">
        <v>8103</v>
      </c>
      <c r="BA2" s="91" t="s">
        <v>8104</v>
      </c>
      <c r="BB2" s="91" t="s">
        <v>195</v>
      </c>
      <c r="BC2" s="91" t="s">
        <v>8105</v>
      </c>
      <c r="BD2" s="91" t="s">
        <v>90</v>
      </c>
    </row>
    <row r="3" spans="2:56" ht="6.95" customHeight="1">
      <c r="B3" s="19"/>
      <c r="C3" s="20"/>
      <c r="D3" s="20"/>
      <c r="E3" s="20"/>
      <c r="F3" s="20"/>
      <c r="G3" s="20"/>
      <c r="H3" s="20"/>
      <c r="I3" s="20"/>
      <c r="J3" s="20"/>
      <c r="K3" s="20"/>
      <c r="L3" s="21"/>
      <c r="AT3" s="18" t="s">
        <v>84</v>
      </c>
    </row>
    <row r="4" spans="2:56" ht="24.95" customHeight="1">
      <c r="B4" s="21"/>
      <c r="D4" s="22" t="s">
        <v>200</v>
      </c>
      <c r="L4" s="21"/>
      <c r="M4" s="92" t="s">
        <v>10</v>
      </c>
      <c r="AT4" s="18" t="s">
        <v>4</v>
      </c>
    </row>
    <row r="5" spans="2:56" ht="6.95" customHeight="1">
      <c r="B5" s="21"/>
      <c r="L5" s="21"/>
    </row>
    <row r="6" spans="2:56" ht="12" customHeight="1">
      <c r="B6" s="21"/>
      <c r="D6" s="28" t="s">
        <v>16</v>
      </c>
      <c r="L6" s="21"/>
    </row>
    <row r="7" spans="2:56" ht="16.5" customHeight="1">
      <c r="B7" s="21"/>
      <c r="E7" s="341" t="str">
        <f>'Rekapitulace stavby'!K6</f>
        <v>Domov se zvláštním režimem Račín, Kroměříž</v>
      </c>
      <c r="F7" s="342"/>
      <c r="G7" s="342"/>
      <c r="H7" s="342"/>
      <c r="L7" s="21"/>
    </row>
    <row r="8" spans="2:56" s="1" customFormat="1" ht="12" customHeight="1">
      <c r="B8" s="33"/>
      <c r="D8" s="28" t="s">
        <v>214</v>
      </c>
      <c r="L8" s="33"/>
    </row>
    <row r="9" spans="2:56" s="1" customFormat="1" ht="16.5" customHeight="1">
      <c r="B9" s="33"/>
      <c r="E9" s="324" t="s">
        <v>8106</v>
      </c>
      <c r="F9" s="343"/>
      <c r="G9" s="343"/>
      <c r="H9" s="343"/>
      <c r="L9" s="33"/>
    </row>
    <row r="10" spans="2:56" s="1" customFormat="1" ht="11.25">
      <c r="B10" s="33"/>
      <c r="L10" s="33"/>
    </row>
    <row r="11" spans="2:56" s="1" customFormat="1" ht="12" customHeight="1">
      <c r="B11" s="33"/>
      <c r="D11" s="28" t="s">
        <v>18</v>
      </c>
      <c r="F11" s="26" t="s">
        <v>19</v>
      </c>
      <c r="I11" s="28" t="s">
        <v>20</v>
      </c>
      <c r="J11" s="26" t="s">
        <v>19</v>
      </c>
      <c r="L11" s="33"/>
    </row>
    <row r="12" spans="2:56" s="1" customFormat="1" ht="12" customHeight="1">
      <c r="B12" s="33"/>
      <c r="D12" s="28" t="s">
        <v>21</v>
      </c>
      <c r="F12" s="26" t="s">
        <v>22</v>
      </c>
      <c r="I12" s="28" t="s">
        <v>23</v>
      </c>
      <c r="J12" s="50">
        <f>'Rekapitulace stavby'!AN8</f>
        <v>45460</v>
      </c>
      <c r="L12" s="33"/>
    </row>
    <row r="13" spans="2:56" s="1" customFormat="1" ht="10.9" customHeight="1">
      <c r="B13" s="33"/>
      <c r="L13" s="33"/>
    </row>
    <row r="14" spans="2:56" s="1" customFormat="1" ht="12" customHeight="1">
      <c r="B14" s="33"/>
      <c r="D14" s="28" t="s">
        <v>24</v>
      </c>
      <c r="I14" s="28" t="s">
        <v>25</v>
      </c>
      <c r="J14" s="26" t="s">
        <v>26</v>
      </c>
      <c r="L14" s="33"/>
    </row>
    <row r="15" spans="2:56" s="1" customFormat="1" ht="18" customHeight="1">
      <c r="B15" s="33"/>
      <c r="E15" s="26" t="s">
        <v>27</v>
      </c>
      <c r="I15" s="28" t="s">
        <v>28</v>
      </c>
      <c r="J15" s="26" t="s">
        <v>29</v>
      </c>
      <c r="L15" s="33"/>
    </row>
    <row r="16" spans="2:5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38</v>
      </c>
      <c r="L23" s="33"/>
    </row>
    <row r="24" spans="2:12" s="1" customFormat="1" ht="18" customHeight="1">
      <c r="B24" s="33"/>
      <c r="E24" s="26" t="s">
        <v>39</v>
      </c>
      <c r="I24" s="28" t="s">
        <v>28</v>
      </c>
      <c r="J24" s="26" t="s">
        <v>40</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ROUND(J91,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ROUND((SUM(BE91:BE461)),  2)</f>
        <v>0</v>
      </c>
      <c r="I33" s="96">
        <v>0.21</v>
      </c>
      <c r="J33" s="84">
        <f>ROUND(((SUM(BE91:BE461))*I33),  2)</f>
        <v>0</v>
      </c>
      <c r="L33" s="33"/>
    </row>
    <row r="34" spans="2:12" s="1" customFormat="1" ht="14.45" customHeight="1">
      <c r="B34" s="33"/>
      <c r="E34" s="28" t="s">
        <v>49</v>
      </c>
      <c r="F34" s="84">
        <f>ROUND((SUM(BF91:BF461)),  2)</f>
        <v>0</v>
      </c>
      <c r="I34" s="96">
        <v>0.12</v>
      </c>
      <c r="J34" s="84">
        <f>ROUND(((SUM(BF91:BF461))*I34),  2)</f>
        <v>0</v>
      </c>
      <c r="L34" s="33"/>
    </row>
    <row r="35" spans="2:12" s="1" customFormat="1" ht="14.45" hidden="1" customHeight="1">
      <c r="B35" s="33"/>
      <c r="E35" s="28" t="s">
        <v>50</v>
      </c>
      <c r="F35" s="84">
        <f>ROUND((SUM(BG91:BG461)),  2)</f>
        <v>0</v>
      </c>
      <c r="I35" s="96">
        <v>0.21</v>
      </c>
      <c r="J35" s="84">
        <f>0</f>
        <v>0</v>
      </c>
      <c r="L35" s="33"/>
    </row>
    <row r="36" spans="2:12" s="1" customFormat="1" ht="14.45" hidden="1" customHeight="1">
      <c r="B36" s="33"/>
      <c r="E36" s="28" t="s">
        <v>51</v>
      </c>
      <c r="F36" s="84">
        <f>ROUND((SUM(BH91:BH461)),  2)</f>
        <v>0</v>
      </c>
      <c r="I36" s="96">
        <v>0.12</v>
      </c>
      <c r="J36" s="84">
        <f>0</f>
        <v>0</v>
      </c>
      <c r="L36" s="33"/>
    </row>
    <row r="37" spans="2:12" s="1" customFormat="1" ht="14.45" hidden="1" customHeight="1">
      <c r="B37" s="33"/>
      <c r="E37" s="28" t="s">
        <v>52</v>
      </c>
      <c r="F37" s="84">
        <f>ROUND((SUM(BI91:BI461)),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SO08 - Sadové úpravy, chodníčky a oplocení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25.7" customHeight="1">
      <c r="B54" s="33"/>
      <c r="C54" s="28" t="s">
        <v>24</v>
      </c>
      <c r="F54" s="26" t="str">
        <f>E15</f>
        <v>Město Kroměříž</v>
      </c>
      <c r="I54" s="28" t="s">
        <v>32</v>
      </c>
      <c r="J54" s="31" t="str">
        <f>E21</f>
        <v>Řezanina &amp; Bartoň, s.r.o.</v>
      </c>
      <c r="L54" s="33"/>
    </row>
    <row r="55" spans="2:47" s="1" customFormat="1" ht="15.2" customHeight="1">
      <c r="B55" s="33"/>
      <c r="C55" s="28" t="s">
        <v>30</v>
      </c>
      <c r="F55" s="26" t="str">
        <f>IF(E18="","",E18)</f>
        <v>Vyplň údaj</v>
      </c>
      <c r="I55" s="28" t="s">
        <v>37</v>
      </c>
      <c r="J55" s="31" t="str">
        <f>E24</f>
        <v>BACing s.r.o</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J91</f>
        <v>0</v>
      </c>
      <c r="L59" s="33"/>
      <c r="AU59" s="18" t="s">
        <v>313</v>
      </c>
    </row>
    <row r="60" spans="2:47" s="8" customFormat="1" ht="24.95" customHeight="1">
      <c r="B60" s="106"/>
      <c r="D60" s="107" t="s">
        <v>314</v>
      </c>
      <c r="E60" s="108"/>
      <c r="F60" s="108"/>
      <c r="G60" s="108"/>
      <c r="H60" s="108"/>
      <c r="I60" s="108"/>
      <c r="J60" s="109">
        <f>J92</f>
        <v>0</v>
      </c>
      <c r="L60" s="106"/>
    </row>
    <row r="61" spans="2:47" s="9" customFormat="1" ht="19.899999999999999" customHeight="1">
      <c r="B61" s="110"/>
      <c r="D61" s="111" t="s">
        <v>315</v>
      </c>
      <c r="E61" s="112"/>
      <c r="F61" s="112"/>
      <c r="G61" s="112"/>
      <c r="H61" s="112"/>
      <c r="I61" s="112"/>
      <c r="J61" s="113">
        <f>J93</f>
        <v>0</v>
      </c>
      <c r="L61" s="110"/>
    </row>
    <row r="62" spans="2:47" s="9" customFormat="1" ht="19.899999999999999" customHeight="1">
      <c r="B62" s="110"/>
      <c r="D62" s="111" t="s">
        <v>316</v>
      </c>
      <c r="E62" s="112"/>
      <c r="F62" s="112"/>
      <c r="G62" s="112"/>
      <c r="H62" s="112"/>
      <c r="I62" s="112"/>
      <c r="J62" s="113">
        <f>J292</f>
        <v>0</v>
      </c>
      <c r="L62" s="110"/>
    </row>
    <row r="63" spans="2:47" s="9" customFormat="1" ht="19.899999999999999" customHeight="1">
      <c r="B63" s="110"/>
      <c r="D63" s="111" t="s">
        <v>317</v>
      </c>
      <c r="E63" s="112"/>
      <c r="F63" s="112"/>
      <c r="G63" s="112"/>
      <c r="H63" s="112"/>
      <c r="I63" s="112"/>
      <c r="J63" s="113">
        <f>J301</f>
        <v>0</v>
      </c>
      <c r="L63" s="110"/>
    </row>
    <row r="64" spans="2:47" s="9" customFormat="1" ht="19.899999999999999" customHeight="1">
      <c r="B64" s="110"/>
      <c r="D64" s="111" t="s">
        <v>318</v>
      </c>
      <c r="E64" s="112"/>
      <c r="F64" s="112"/>
      <c r="G64" s="112"/>
      <c r="H64" s="112"/>
      <c r="I64" s="112"/>
      <c r="J64" s="113">
        <f>J362</f>
        <v>0</v>
      </c>
      <c r="L64" s="110"/>
    </row>
    <row r="65" spans="2:12" s="9" customFormat="1" ht="19.899999999999999" customHeight="1">
      <c r="B65" s="110"/>
      <c r="D65" s="111" t="s">
        <v>5623</v>
      </c>
      <c r="E65" s="112"/>
      <c r="F65" s="112"/>
      <c r="G65" s="112"/>
      <c r="H65" s="112"/>
      <c r="I65" s="112"/>
      <c r="J65" s="113">
        <f>J377</f>
        <v>0</v>
      </c>
      <c r="L65" s="110"/>
    </row>
    <row r="66" spans="2:12" s="9" customFormat="1" ht="19.899999999999999" customHeight="1">
      <c r="B66" s="110"/>
      <c r="D66" s="111" t="s">
        <v>320</v>
      </c>
      <c r="E66" s="112"/>
      <c r="F66" s="112"/>
      <c r="G66" s="112"/>
      <c r="H66" s="112"/>
      <c r="I66" s="112"/>
      <c r="J66" s="113">
        <f>J387</f>
        <v>0</v>
      </c>
      <c r="L66" s="110"/>
    </row>
    <row r="67" spans="2:12" s="9" customFormat="1" ht="19.899999999999999" customHeight="1">
      <c r="B67" s="110"/>
      <c r="D67" s="111" t="s">
        <v>322</v>
      </c>
      <c r="E67" s="112"/>
      <c r="F67" s="112"/>
      <c r="G67" s="112"/>
      <c r="H67" s="112"/>
      <c r="I67" s="112"/>
      <c r="J67" s="113">
        <f>J409</f>
        <v>0</v>
      </c>
      <c r="L67" s="110"/>
    </row>
    <row r="68" spans="2:12" s="8" customFormat="1" ht="24.95" customHeight="1">
      <c r="B68" s="106"/>
      <c r="D68" s="107" t="s">
        <v>323</v>
      </c>
      <c r="E68" s="108"/>
      <c r="F68" s="108"/>
      <c r="G68" s="108"/>
      <c r="H68" s="108"/>
      <c r="I68" s="108"/>
      <c r="J68" s="109">
        <f>J412</f>
        <v>0</v>
      </c>
      <c r="L68" s="106"/>
    </row>
    <row r="69" spans="2:12" s="9" customFormat="1" ht="19.899999999999999" customHeight="1">
      <c r="B69" s="110"/>
      <c r="D69" s="111" t="s">
        <v>327</v>
      </c>
      <c r="E69" s="112"/>
      <c r="F69" s="112"/>
      <c r="G69" s="112"/>
      <c r="H69" s="112"/>
      <c r="I69" s="112"/>
      <c r="J69" s="113">
        <f>J413</f>
        <v>0</v>
      </c>
      <c r="L69" s="110"/>
    </row>
    <row r="70" spans="2:12" s="9" customFormat="1" ht="19.899999999999999" customHeight="1">
      <c r="B70" s="110"/>
      <c r="D70" s="111" t="s">
        <v>332</v>
      </c>
      <c r="E70" s="112"/>
      <c r="F70" s="112"/>
      <c r="G70" s="112"/>
      <c r="H70" s="112"/>
      <c r="I70" s="112"/>
      <c r="J70" s="113">
        <f>J420</f>
        <v>0</v>
      </c>
      <c r="L70" s="110"/>
    </row>
    <row r="71" spans="2:12" s="9" customFormat="1" ht="19.899999999999999" customHeight="1">
      <c r="B71" s="110"/>
      <c r="D71" s="111" t="s">
        <v>334</v>
      </c>
      <c r="E71" s="112"/>
      <c r="F71" s="112"/>
      <c r="G71" s="112"/>
      <c r="H71" s="112"/>
      <c r="I71" s="112"/>
      <c r="J71" s="113">
        <f>J429</f>
        <v>0</v>
      </c>
      <c r="L71" s="110"/>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343</v>
      </c>
      <c r="L78" s="33"/>
    </row>
    <row r="79" spans="2:12" s="1" customFormat="1" ht="6.95" customHeight="1">
      <c r="B79" s="33"/>
      <c r="L79" s="33"/>
    </row>
    <row r="80" spans="2:12" s="1" customFormat="1" ht="12" customHeight="1">
      <c r="B80" s="33"/>
      <c r="C80" s="28" t="s">
        <v>16</v>
      </c>
      <c r="L80" s="33"/>
    </row>
    <row r="81" spans="2:65" s="1" customFormat="1" ht="16.5" customHeight="1">
      <c r="B81" s="33"/>
      <c r="E81" s="341" t="str">
        <f>E7</f>
        <v>Domov se zvláštním režimem Račín, Kroměříž</v>
      </c>
      <c r="F81" s="342"/>
      <c r="G81" s="342"/>
      <c r="H81" s="342"/>
      <c r="L81" s="33"/>
    </row>
    <row r="82" spans="2:65" s="1" customFormat="1" ht="12" customHeight="1">
      <c r="B82" s="33"/>
      <c r="C82" s="28" t="s">
        <v>214</v>
      </c>
      <c r="L82" s="33"/>
    </row>
    <row r="83" spans="2:65" s="1" customFormat="1" ht="16.5" customHeight="1">
      <c r="B83" s="33"/>
      <c r="E83" s="324" t="str">
        <f>E9</f>
        <v>SO08 - Sadové úpravy, chodníčky a oplocení</v>
      </c>
      <c r="F83" s="343"/>
      <c r="G83" s="343"/>
      <c r="H83" s="343"/>
      <c r="L83" s="33"/>
    </row>
    <row r="84" spans="2:65" s="1" customFormat="1" ht="6.95" customHeight="1">
      <c r="B84" s="33"/>
      <c r="L84" s="33"/>
    </row>
    <row r="85" spans="2:65" s="1" customFormat="1" ht="12" customHeight="1">
      <c r="B85" s="33"/>
      <c r="C85" s="28" t="s">
        <v>21</v>
      </c>
      <c r="F85" s="26" t="str">
        <f>F12</f>
        <v>p.č. 5036, Kroměříž</v>
      </c>
      <c r="I85" s="28" t="s">
        <v>23</v>
      </c>
      <c r="J85" s="50">
        <f>IF(J12="","",J12)</f>
        <v>45460</v>
      </c>
      <c r="L85" s="33"/>
    </row>
    <row r="86" spans="2:65" s="1" customFormat="1" ht="6.95" customHeight="1">
      <c r="B86" s="33"/>
      <c r="L86" s="33"/>
    </row>
    <row r="87" spans="2:65" s="1" customFormat="1" ht="25.7" customHeight="1">
      <c r="B87" s="33"/>
      <c r="C87" s="28" t="s">
        <v>24</v>
      </c>
      <c r="F87" s="26" t="str">
        <f>E15</f>
        <v>Město Kroměříž</v>
      </c>
      <c r="I87" s="28" t="s">
        <v>32</v>
      </c>
      <c r="J87" s="31" t="str">
        <f>E21</f>
        <v>Řezanina &amp; Bartoň, s.r.o.</v>
      </c>
      <c r="L87" s="33"/>
    </row>
    <row r="88" spans="2:65" s="1" customFormat="1" ht="15.2" customHeight="1">
      <c r="B88" s="33"/>
      <c r="C88" s="28" t="s">
        <v>30</v>
      </c>
      <c r="F88" s="26" t="str">
        <f>IF(E18="","",E18)</f>
        <v>Vyplň údaj</v>
      </c>
      <c r="I88" s="28" t="s">
        <v>37</v>
      </c>
      <c r="J88" s="31" t="str">
        <f>E24</f>
        <v>BACing s.r.o</v>
      </c>
      <c r="L88" s="33"/>
    </row>
    <row r="89" spans="2:65" s="1" customFormat="1" ht="10.35" customHeight="1">
      <c r="B89" s="33"/>
      <c r="L89" s="33"/>
    </row>
    <row r="90" spans="2:65" s="10" customFormat="1" ht="29.25" customHeight="1">
      <c r="B90" s="114"/>
      <c r="C90" s="115" t="s">
        <v>344</v>
      </c>
      <c r="D90" s="116" t="s">
        <v>62</v>
      </c>
      <c r="E90" s="116" t="s">
        <v>58</v>
      </c>
      <c r="F90" s="116" t="s">
        <v>59</v>
      </c>
      <c r="G90" s="116" t="s">
        <v>345</v>
      </c>
      <c r="H90" s="116" t="s">
        <v>346</v>
      </c>
      <c r="I90" s="116" t="s">
        <v>347</v>
      </c>
      <c r="J90" s="116" t="s">
        <v>312</v>
      </c>
      <c r="K90" s="117" t="s">
        <v>348</v>
      </c>
      <c r="L90" s="114"/>
      <c r="M90" s="57" t="s">
        <v>19</v>
      </c>
      <c r="N90" s="58" t="s">
        <v>47</v>
      </c>
      <c r="O90" s="58" t="s">
        <v>349</v>
      </c>
      <c r="P90" s="58" t="s">
        <v>350</v>
      </c>
      <c r="Q90" s="58" t="s">
        <v>351</v>
      </c>
      <c r="R90" s="58" t="s">
        <v>352</v>
      </c>
      <c r="S90" s="58" t="s">
        <v>353</v>
      </c>
      <c r="T90" s="59" t="s">
        <v>354</v>
      </c>
    </row>
    <row r="91" spans="2:65" s="1" customFormat="1" ht="22.9" customHeight="1">
      <c r="B91" s="33"/>
      <c r="C91" s="62" t="s">
        <v>355</v>
      </c>
      <c r="J91" s="118">
        <f>BK91</f>
        <v>0</v>
      </c>
      <c r="L91" s="33"/>
      <c r="M91" s="60"/>
      <c r="N91" s="51"/>
      <c r="O91" s="51"/>
      <c r="P91" s="119">
        <f>P92+P412</f>
        <v>0</v>
      </c>
      <c r="Q91" s="51"/>
      <c r="R91" s="119">
        <f>R92+R412</f>
        <v>37.940336579737604</v>
      </c>
      <c r="S91" s="51"/>
      <c r="T91" s="120">
        <f>T92+T412</f>
        <v>0</v>
      </c>
      <c r="AT91" s="18" t="s">
        <v>76</v>
      </c>
      <c r="AU91" s="18" t="s">
        <v>313</v>
      </c>
      <c r="BK91" s="121">
        <f>BK92+BK412</f>
        <v>0</v>
      </c>
    </row>
    <row r="92" spans="2:65" s="11" customFormat="1" ht="25.9" customHeight="1">
      <c r="B92" s="122"/>
      <c r="D92" s="123" t="s">
        <v>76</v>
      </c>
      <c r="E92" s="124" t="s">
        <v>356</v>
      </c>
      <c r="F92" s="124" t="s">
        <v>357</v>
      </c>
      <c r="I92" s="125"/>
      <c r="J92" s="126">
        <f>BK92</f>
        <v>0</v>
      </c>
      <c r="L92" s="122"/>
      <c r="M92" s="127"/>
      <c r="P92" s="128">
        <f>P93+P292+P301+P362+P377+P387+P409</f>
        <v>0</v>
      </c>
      <c r="R92" s="128">
        <f>R93+R292+R301+R362+R377+R387+R409</f>
        <v>37.8775395347376</v>
      </c>
      <c r="T92" s="129">
        <f>T93+T292+T301+T362+T377+T387+T409</f>
        <v>0</v>
      </c>
      <c r="AR92" s="123" t="s">
        <v>84</v>
      </c>
      <c r="AT92" s="130" t="s">
        <v>76</v>
      </c>
      <c r="AU92" s="130" t="s">
        <v>77</v>
      </c>
      <c r="AY92" s="123" t="s">
        <v>358</v>
      </c>
      <c r="BK92" s="131">
        <f>BK93+BK292+BK301+BK362+BK377+BK387+BK409</f>
        <v>0</v>
      </c>
    </row>
    <row r="93" spans="2:65" s="11" customFormat="1" ht="22.9" customHeight="1">
      <c r="B93" s="122"/>
      <c r="D93" s="123" t="s">
        <v>76</v>
      </c>
      <c r="E93" s="132" t="s">
        <v>84</v>
      </c>
      <c r="F93" s="132" t="s">
        <v>359</v>
      </c>
      <c r="I93" s="125"/>
      <c r="J93" s="133">
        <f>BK93</f>
        <v>0</v>
      </c>
      <c r="L93" s="122"/>
      <c r="M93" s="127"/>
      <c r="P93" s="128">
        <f>SUM(P94:P291)</f>
        <v>0</v>
      </c>
      <c r="R93" s="128">
        <f>SUM(R94:R291)</f>
        <v>6.2248216999999997</v>
      </c>
      <c r="T93" s="129">
        <f>SUM(T94:T291)</f>
        <v>0</v>
      </c>
      <c r="AR93" s="123" t="s">
        <v>84</v>
      </c>
      <c r="AT93" s="130" t="s">
        <v>76</v>
      </c>
      <c r="AU93" s="130" t="s">
        <v>84</v>
      </c>
      <c r="AY93" s="123" t="s">
        <v>358</v>
      </c>
      <c r="BK93" s="131">
        <f>SUM(BK94:BK291)</f>
        <v>0</v>
      </c>
    </row>
    <row r="94" spans="2:65" s="1" customFormat="1" ht="33" customHeight="1">
      <c r="B94" s="33"/>
      <c r="C94" s="134" t="s">
        <v>84</v>
      </c>
      <c r="D94" s="134" t="s">
        <v>360</v>
      </c>
      <c r="E94" s="135" t="s">
        <v>8107</v>
      </c>
      <c r="F94" s="136" t="s">
        <v>8108</v>
      </c>
      <c r="G94" s="137" t="s">
        <v>504</v>
      </c>
      <c r="H94" s="138">
        <v>2</v>
      </c>
      <c r="I94" s="139"/>
      <c r="J94" s="140">
        <f>ROUND(I94*H94,2)</f>
        <v>0</v>
      </c>
      <c r="K94" s="136" t="s">
        <v>363</v>
      </c>
      <c r="L94" s="33"/>
      <c r="M94" s="141" t="s">
        <v>19</v>
      </c>
      <c r="N94" s="142" t="s">
        <v>49</v>
      </c>
      <c r="P94" s="143">
        <f>O94*H94</f>
        <v>0</v>
      </c>
      <c r="Q94" s="143">
        <v>0</v>
      </c>
      <c r="R94" s="143">
        <f>Q94*H94</f>
        <v>0</v>
      </c>
      <c r="S94" s="143">
        <v>0</v>
      </c>
      <c r="T94" s="144">
        <f>S94*H94</f>
        <v>0</v>
      </c>
      <c r="AR94" s="145" t="s">
        <v>364</v>
      </c>
      <c r="AT94" s="145" t="s">
        <v>360</v>
      </c>
      <c r="AU94" s="145" t="s">
        <v>90</v>
      </c>
      <c r="AY94" s="18" t="s">
        <v>358</v>
      </c>
      <c r="BE94" s="146">
        <f>IF(N94="základní",J94,0)</f>
        <v>0</v>
      </c>
      <c r="BF94" s="146">
        <f>IF(N94="snížená",J94,0)</f>
        <v>0</v>
      </c>
      <c r="BG94" s="146">
        <f>IF(N94="zákl. přenesená",J94,0)</f>
        <v>0</v>
      </c>
      <c r="BH94" s="146">
        <f>IF(N94="sníž. přenesená",J94,0)</f>
        <v>0</v>
      </c>
      <c r="BI94" s="146">
        <f>IF(N94="nulová",J94,0)</f>
        <v>0</v>
      </c>
      <c r="BJ94" s="18" t="s">
        <v>90</v>
      </c>
      <c r="BK94" s="146">
        <f>ROUND(I94*H94,2)</f>
        <v>0</v>
      </c>
      <c r="BL94" s="18" t="s">
        <v>364</v>
      </c>
      <c r="BM94" s="145" t="s">
        <v>8109</v>
      </c>
    </row>
    <row r="95" spans="2:65" s="1" customFormat="1" ht="11.25">
      <c r="B95" s="33"/>
      <c r="D95" s="147" t="s">
        <v>366</v>
      </c>
      <c r="F95" s="148" t="s">
        <v>8110</v>
      </c>
      <c r="I95" s="149"/>
      <c r="L95" s="33"/>
      <c r="M95" s="150"/>
      <c r="T95" s="54"/>
      <c r="AT95" s="18" t="s">
        <v>366</v>
      </c>
      <c r="AU95" s="18" t="s">
        <v>90</v>
      </c>
    </row>
    <row r="96" spans="2:65" s="12" customFormat="1" ht="11.25">
      <c r="B96" s="151"/>
      <c r="D96" s="152" t="s">
        <v>368</v>
      </c>
      <c r="E96" s="153" t="s">
        <v>19</v>
      </c>
      <c r="F96" s="154" t="s">
        <v>8111</v>
      </c>
      <c r="H96" s="153" t="s">
        <v>19</v>
      </c>
      <c r="I96" s="155"/>
      <c r="L96" s="151"/>
      <c r="M96" s="156"/>
      <c r="T96" s="157"/>
      <c r="AT96" s="153" t="s">
        <v>368</v>
      </c>
      <c r="AU96" s="153" t="s">
        <v>90</v>
      </c>
      <c r="AV96" s="12" t="s">
        <v>84</v>
      </c>
      <c r="AW96" s="12" t="s">
        <v>36</v>
      </c>
      <c r="AX96" s="12" t="s">
        <v>77</v>
      </c>
      <c r="AY96" s="153" t="s">
        <v>358</v>
      </c>
    </row>
    <row r="97" spans="2:65" s="12" customFormat="1" ht="11.25">
      <c r="B97" s="151"/>
      <c r="D97" s="152" t="s">
        <v>368</v>
      </c>
      <c r="E97" s="153" t="s">
        <v>19</v>
      </c>
      <c r="F97" s="154" t="s">
        <v>8112</v>
      </c>
      <c r="H97" s="153" t="s">
        <v>19</v>
      </c>
      <c r="I97" s="155"/>
      <c r="L97" s="151"/>
      <c r="M97" s="156"/>
      <c r="T97" s="157"/>
      <c r="AT97" s="153" t="s">
        <v>368</v>
      </c>
      <c r="AU97" s="153" t="s">
        <v>90</v>
      </c>
      <c r="AV97" s="12" t="s">
        <v>84</v>
      </c>
      <c r="AW97" s="12" t="s">
        <v>36</v>
      </c>
      <c r="AX97" s="12" t="s">
        <v>77</v>
      </c>
      <c r="AY97" s="153" t="s">
        <v>358</v>
      </c>
    </row>
    <row r="98" spans="2:65" s="13" customFormat="1" ht="11.25">
      <c r="B98" s="158"/>
      <c r="D98" s="152" t="s">
        <v>368</v>
      </c>
      <c r="E98" s="159" t="s">
        <v>19</v>
      </c>
      <c r="F98" s="160" t="s">
        <v>90</v>
      </c>
      <c r="H98" s="161">
        <v>2</v>
      </c>
      <c r="I98" s="162"/>
      <c r="L98" s="158"/>
      <c r="M98" s="163"/>
      <c r="T98" s="164"/>
      <c r="AT98" s="159" t="s">
        <v>368</v>
      </c>
      <c r="AU98" s="159" t="s">
        <v>90</v>
      </c>
      <c r="AV98" s="13" t="s">
        <v>90</v>
      </c>
      <c r="AW98" s="13" t="s">
        <v>36</v>
      </c>
      <c r="AX98" s="13" t="s">
        <v>77</v>
      </c>
      <c r="AY98" s="159" t="s">
        <v>358</v>
      </c>
    </row>
    <row r="99" spans="2:65" s="14" customFormat="1" ht="11.25">
      <c r="B99" s="165"/>
      <c r="D99" s="152" t="s">
        <v>368</v>
      </c>
      <c r="E99" s="166" t="s">
        <v>19</v>
      </c>
      <c r="F99" s="167" t="s">
        <v>371</v>
      </c>
      <c r="H99" s="168">
        <v>2</v>
      </c>
      <c r="I99" s="169"/>
      <c r="L99" s="165"/>
      <c r="M99" s="170"/>
      <c r="T99" s="171"/>
      <c r="AT99" s="166" t="s">
        <v>368</v>
      </c>
      <c r="AU99" s="166" t="s">
        <v>90</v>
      </c>
      <c r="AV99" s="14" t="s">
        <v>364</v>
      </c>
      <c r="AW99" s="14" t="s">
        <v>36</v>
      </c>
      <c r="AX99" s="14" t="s">
        <v>84</v>
      </c>
      <c r="AY99" s="166" t="s">
        <v>358</v>
      </c>
    </row>
    <row r="100" spans="2:65" s="1" customFormat="1" ht="37.9" customHeight="1">
      <c r="B100" s="33"/>
      <c r="C100" s="134" t="s">
        <v>90</v>
      </c>
      <c r="D100" s="134" t="s">
        <v>360</v>
      </c>
      <c r="E100" s="135" t="s">
        <v>8113</v>
      </c>
      <c r="F100" s="136" t="s">
        <v>8114</v>
      </c>
      <c r="G100" s="137" t="s">
        <v>504</v>
      </c>
      <c r="H100" s="138">
        <v>2</v>
      </c>
      <c r="I100" s="139"/>
      <c r="J100" s="140">
        <f>ROUND(I100*H100,2)</f>
        <v>0</v>
      </c>
      <c r="K100" s="136" t="s">
        <v>363</v>
      </c>
      <c r="L100" s="33"/>
      <c r="M100" s="141" t="s">
        <v>19</v>
      </c>
      <c r="N100" s="142" t="s">
        <v>49</v>
      </c>
      <c r="P100" s="143">
        <f>O100*H100</f>
        <v>0</v>
      </c>
      <c r="Q100" s="143">
        <v>0</v>
      </c>
      <c r="R100" s="143">
        <f>Q100*H100</f>
        <v>0</v>
      </c>
      <c r="S100" s="143">
        <v>0</v>
      </c>
      <c r="T100" s="144">
        <f>S100*H100</f>
        <v>0</v>
      </c>
      <c r="AR100" s="145" t="s">
        <v>364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364</v>
      </c>
      <c r="BM100" s="145" t="s">
        <v>8115</v>
      </c>
    </row>
    <row r="101" spans="2:65" s="1" customFormat="1" ht="11.25">
      <c r="B101" s="33"/>
      <c r="D101" s="147" t="s">
        <v>366</v>
      </c>
      <c r="F101" s="148" t="s">
        <v>8116</v>
      </c>
      <c r="I101" s="149"/>
      <c r="L101" s="33"/>
      <c r="M101" s="150"/>
      <c r="T101" s="54"/>
      <c r="AT101" s="18" t="s">
        <v>366</v>
      </c>
      <c r="AU101" s="18" t="s">
        <v>90</v>
      </c>
    </row>
    <row r="102" spans="2:65" s="12" customFormat="1" ht="11.25">
      <c r="B102" s="151"/>
      <c r="D102" s="152" t="s">
        <v>368</v>
      </c>
      <c r="E102" s="153" t="s">
        <v>19</v>
      </c>
      <c r="F102" s="154" t="s">
        <v>8111</v>
      </c>
      <c r="H102" s="153" t="s">
        <v>19</v>
      </c>
      <c r="I102" s="155"/>
      <c r="L102" s="151"/>
      <c r="M102" s="156"/>
      <c r="T102" s="157"/>
      <c r="AT102" s="153" t="s">
        <v>368</v>
      </c>
      <c r="AU102" s="153" t="s">
        <v>90</v>
      </c>
      <c r="AV102" s="12" t="s">
        <v>84</v>
      </c>
      <c r="AW102" s="12" t="s">
        <v>36</v>
      </c>
      <c r="AX102" s="12" t="s">
        <v>77</v>
      </c>
      <c r="AY102" s="153" t="s">
        <v>358</v>
      </c>
    </row>
    <row r="103" spans="2:65" s="12" customFormat="1" ht="11.25">
      <c r="B103" s="151"/>
      <c r="D103" s="152" t="s">
        <v>368</v>
      </c>
      <c r="E103" s="153" t="s">
        <v>19</v>
      </c>
      <c r="F103" s="154" t="s">
        <v>8112</v>
      </c>
      <c r="H103" s="153" t="s">
        <v>19</v>
      </c>
      <c r="I103" s="155"/>
      <c r="L103" s="151"/>
      <c r="M103" s="156"/>
      <c r="T103" s="157"/>
      <c r="AT103" s="153" t="s">
        <v>368</v>
      </c>
      <c r="AU103" s="153" t="s">
        <v>90</v>
      </c>
      <c r="AV103" s="12" t="s">
        <v>84</v>
      </c>
      <c r="AW103" s="12" t="s">
        <v>36</v>
      </c>
      <c r="AX103" s="12" t="s">
        <v>77</v>
      </c>
      <c r="AY103" s="153" t="s">
        <v>358</v>
      </c>
    </row>
    <row r="104" spans="2:65" s="13" customFormat="1" ht="11.25">
      <c r="B104" s="158"/>
      <c r="D104" s="152" t="s">
        <v>368</v>
      </c>
      <c r="E104" s="159" t="s">
        <v>19</v>
      </c>
      <c r="F104" s="160" t="s">
        <v>90</v>
      </c>
      <c r="H104" s="161">
        <v>2</v>
      </c>
      <c r="I104" s="162"/>
      <c r="L104" s="158"/>
      <c r="M104" s="163"/>
      <c r="T104" s="164"/>
      <c r="AT104" s="159" t="s">
        <v>368</v>
      </c>
      <c r="AU104" s="159" t="s">
        <v>90</v>
      </c>
      <c r="AV104" s="13" t="s">
        <v>90</v>
      </c>
      <c r="AW104" s="13" t="s">
        <v>36</v>
      </c>
      <c r="AX104" s="13" t="s">
        <v>77</v>
      </c>
      <c r="AY104" s="159" t="s">
        <v>358</v>
      </c>
    </row>
    <row r="105" spans="2:65" s="14" customFormat="1" ht="11.25">
      <c r="B105" s="165"/>
      <c r="D105" s="152" t="s">
        <v>368</v>
      </c>
      <c r="E105" s="166" t="s">
        <v>19</v>
      </c>
      <c r="F105" s="167" t="s">
        <v>371</v>
      </c>
      <c r="H105" s="168">
        <v>2</v>
      </c>
      <c r="I105" s="169"/>
      <c r="L105" s="165"/>
      <c r="M105" s="170"/>
      <c r="T105" s="171"/>
      <c r="AT105" s="166" t="s">
        <v>368</v>
      </c>
      <c r="AU105" s="166" t="s">
        <v>90</v>
      </c>
      <c r="AV105" s="14" t="s">
        <v>364</v>
      </c>
      <c r="AW105" s="14" t="s">
        <v>36</v>
      </c>
      <c r="AX105" s="14" t="s">
        <v>84</v>
      </c>
      <c r="AY105" s="166" t="s">
        <v>358</v>
      </c>
    </row>
    <row r="106" spans="2:65" s="1" customFormat="1" ht="24.2" customHeight="1">
      <c r="B106" s="33"/>
      <c r="C106" s="134" t="s">
        <v>97</v>
      </c>
      <c r="D106" s="134" t="s">
        <v>360</v>
      </c>
      <c r="E106" s="135" t="s">
        <v>8117</v>
      </c>
      <c r="F106" s="136" t="s">
        <v>8118</v>
      </c>
      <c r="G106" s="137" t="s">
        <v>504</v>
      </c>
      <c r="H106" s="138">
        <v>4</v>
      </c>
      <c r="I106" s="139"/>
      <c r="J106" s="140">
        <f>ROUND(I106*H106,2)</f>
        <v>0</v>
      </c>
      <c r="K106" s="136" t="s">
        <v>363</v>
      </c>
      <c r="L106" s="33"/>
      <c r="M106" s="141" t="s">
        <v>19</v>
      </c>
      <c r="N106" s="142" t="s">
        <v>49</v>
      </c>
      <c r="P106" s="143">
        <f>O106*H106</f>
        <v>0</v>
      </c>
      <c r="Q106" s="143">
        <v>0</v>
      </c>
      <c r="R106" s="143">
        <f>Q106*H106</f>
        <v>0</v>
      </c>
      <c r="S106" s="143">
        <v>0</v>
      </c>
      <c r="T106" s="144">
        <f>S106*H106</f>
        <v>0</v>
      </c>
      <c r="AR106" s="145" t="s">
        <v>364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364</v>
      </c>
      <c r="BM106" s="145" t="s">
        <v>8119</v>
      </c>
    </row>
    <row r="107" spans="2:65" s="1" customFormat="1" ht="11.25">
      <c r="B107" s="33"/>
      <c r="D107" s="147" t="s">
        <v>366</v>
      </c>
      <c r="F107" s="148" t="s">
        <v>8120</v>
      </c>
      <c r="I107" s="149"/>
      <c r="L107" s="33"/>
      <c r="M107" s="150"/>
      <c r="T107" s="54"/>
      <c r="AT107" s="18" t="s">
        <v>366</v>
      </c>
      <c r="AU107" s="18" t="s">
        <v>90</v>
      </c>
    </row>
    <row r="108" spans="2:65" s="1" customFormat="1" ht="24.2" customHeight="1">
      <c r="B108" s="33"/>
      <c r="C108" s="134" t="s">
        <v>364</v>
      </c>
      <c r="D108" s="134" t="s">
        <v>360</v>
      </c>
      <c r="E108" s="135" t="s">
        <v>8121</v>
      </c>
      <c r="F108" s="136" t="s">
        <v>8122</v>
      </c>
      <c r="G108" s="137" t="s">
        <v>235</v>
      </c>
      <c r="H108" s="138">
        <v>107.2</v>
      </c>
      <c r="I108" s="139"/>
      <c r="J108" s="140">
        <f>ROUND(I108*H108,2)</f>
        <v>0</v>
      </c>
      <c r="K108" s="136" t="s">
        <v>363</v>
      </c>
      <c r="L108" s="33"/>
      <c r="M108" s="141" t="s">
        <v>19</v>
      </c>
      <c r="N108" s="142" t="s">
        <v>49</v>
      </c>
      <c r="P108" s="143">
        <f>O108*H108</f>
        <v>0</v>
      </c>
      <c r="Q108" s="143">
        <v>0</v>
      </c>
      <c r="R108" s="143">
        <f>Q108*H108</f>
        <v>0</v>
      </c>
      <c r="S108" s="143">
        <v>0</v>
      </c>
      <c r="T108" s="144">
        <f>S108*H108</f>
        <v>0</v>
      </c>
      <c r="AR108" s="145" t="s">
        <v>364</v>
      </c>
      <c r="AT108" s="145" t="s">
        <v>360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90</v>
      </c>
      <c r="BK108" s="146">
        <f>ROUND(I108*H108,2)</f>
        <v>0</v>
      </c>
      <c r="BL108" s="18" t="s">
        <v>364</v>
      </c>
      <c r="BM108" s="145" t="s">
        <v>8123</v>
      </c>
    </row>
    <row r="109" spans="2:65" s="1" customFormat="1" ht="11.25">
      <c r="B109" s="33"/>
      <c r="D109" s="147" t="s">
        <v>366</v>
      </c>
      <c r="F109" s="148" t="s">
        <v>8124</v>
      </c>
      <c r="I109" s="149"/>
      <c r="L109" s="33"/>
      <c r="M109" s="150"/>
      <c r="T109" s="54"/>
      <c r="AT109" s="18" t="s">
        <v>366</v>
      </c>
      <c r="AU109" s="18" t="s">
        <v>90</v>
      </c>
    </row>
    <row r="110" spans="2:65" s="12" customFormat="1" ht="11.25">
      <c r="B110" s="151"/>
      <c r="D110" s="152" t="s">
        <v>368</v>
      </c>
      <c r="E110" s="153" t="s">
        <v>19</v>
      </c>
      <c r="F110" s="154" t="s">
        <v>8111</v>
      </c>
      <c r="H110" s="153" t="s">
        <v>19</v>
      </c>
      <c r="I110" s="155"/>
      <c r="L110" s="151"/>
      <c r="M110" s="156"/>
      <c r="T110" s="157"/>
      <c r="AT110" s="153" t="s">
        <v>368</v>
      </c>
      <c r="AU110" s="153" t="s">
        <v>90</v>
      </c>
      <c r="AV110" s="12" t="s">
        <v>84</v>
      </c>
      <c r="AW110" s="12" t="s">
        <v>36</v>
      </c>
      <c r="AX110" s="12" t="s">
        <v>77</v>
      </c>
      <c r="AY110" s="153" t="s">
        <v>358</v>
      </c>
    </row>
    <row r="111" spans="2:65" s="12" customFormat="1" ht="11.25">
      <c r="B111" s="151"/>
      <c r="D111" s="152" t="s">
        <v>368</v>
      </c>
      <c r="E111" s="153" t="s">
        <v>19</v>
      </c>
      <c r="F111" s="154" t="s">
        <v>8112</v>
      </c>
      <c r="H111" s="153" t="s">
        <v>19</v>
      </c>
      <c r="I111" s="155"/>
      <c r="L111" s="151"/>
      <c r="M111" s="156"/>
      <c r="T111" s="157"/>
      <c r="AT111" s="153" t="s">
        <v>368</v>
      </c>
      <c r="AU111" s="153" t="s">
        <v>90</v>
      </c>
      <c r="AV111" s="12" t="s">
        <v>84</v>
      </c>
      <c r="AW111" s="12" t="s">
        <v>36</v>
      </c>
      <c r="AX111" s="12" t="s">
        <v>77</v>
      </c>
      <c r="AY111" s="153" t="s">
        <v>358</v>
      </c>
    </row>
    <row r="112" spans="2:65" s="12" customFormat="1" ht="11.25">
      <c r="B112" s="151"/>
      <c r="D112" s="152" t="s">
        <v>368</v>
      </c>
      <c r="E112" s="153" t="s">
        <v>19</v>
      </c>
      <c r="F112" s="154" t="s">
        <v>7547</v>
      </c>
      <c r="H112" s="153" t="s">
        <v>19</v>
      </c>
      <c r="I112" s="155"/>
      <c r="L112" s="151"/>
      <c r="M112" s="156"/>
      <c r="T112" s="157"/>
      <c r="AT112" s="153" t="s">
        <v>368</v>
      </c>
      <c r="AU112" s="153" t="s">
        <v>90</v>
      </c>
      <c r="AV112" s="12" t="s">
        <v>84</v>
      </c>
      <c r="AW112" s="12" t="s">
        <v>36</v>
      </c>
      <c r="AX112" s="12" t="s">
        <v>77</v>
      </c>
      <c r="AY112" s="153" t="s">
        <v>358</v>
      </c>
    </row>
    <row r="113" spans="2:65" s="13" customFormat="1" ht="11.25">
      <c r="B113" s="158"/>
      <c r="D113" s="152" t="s">
        <v>368</v>
      </c>
      <c r="E113" s="159" t="s">
        <v>19</v>
      </c>
      <c r="F113" s="160" t="s">
        <v>8125</v>
      </c>
      <c r="H113" s="161">
        <v>107.2</v>
      </c>
      <c r="I113" s="162"/>
      <c r="L113" s="158"/>
      <c r="M113" s="163"/>
      <c r="T113" s="164"/>
      <c r="AT113" s="159" t="s">
        <v>368</v>
      </c>
      <c r="AU113" s="159" t="s">
        <v>90</v>
      </c>
      <c r="AV113" s="13" t="s">
        <v>90</v>
      </c>
      <c r="AW113" s="13" t="s">
        <v>36</v>
      </c>
      <c r="AX113" s="13" t="s">
        <v>77</v>
      </c>
      <c r="AY113" s="159" t="s">
        <v>358</v>
      </c>
    </row>
    <row r="114" spans="2:65" s="14" customFormat="1" ht="11.25">
      <c r="B114" s="165"/>
      <c r="D114" s="152" t="s">
        <v>368</v>
      </c>
      <c r="E114" s="166" t="s">
        <v>19</v>
      </c>
      <c r="F114" s="167" t="s">
        <v>371</v>
      </c>
      <c r="H114" s="168">
        <v>107.2</v>
      </c>
      <c r="I114" s="169"/>
      <c r="L114" s="165"/>
      <c r="M114" s="170"/>
      <c r="T114" s="171"/>
      <c r="AT114" s="166" t="s">
        <v>368</v>
      </c>
      <c r="AU114" s="166" t="s">
        <v>90</v>
      </c>
      <c r="AV114" s="14" t="s">
        <v>364</v>
      </c>
      <c r="AW114" s="14" t="s">
        <v>36</v>
      </c>
      <c r="AX114" s="14" t="s">
        <v>84</v>
      </c>
      <c r="AY114" s="166" t="s">
        <v>358</v>
      </c>
    </row>
    <row r="115" spans="2:65" s="1" customFormat="1" ht="44.25" customHeight="1">
      <c r="B115" s="33"/>
      <c r="C115" s="134" t="s">
        <v>388</v>
      </c>
      <c r="D115" s="134" t="s">
        <v>360</v>
      </c>
      <c r="E115" s="135" t="s">
        <v>7499</v>
      </c>
      <c r="F115" s="136" t="s">
        <v>7500</v>
      </c>
      <c r="G115" s="137" t="s">
        <v>209</v>
      </c>
      <c r="H115" s="138">
        <v>0.6</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364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364</v>
      </c>
      <c r="BM115" s="145" t="s">
        <v>8126</v>
      </c>
    </row>
    <row r="116" spans="2:65" s="1" customFormat="1" ht="11.25">
      <c r="B116" s="33"/>
      <c r="D116" s="147" t="s">
        <v>366</v>
      </c>
      <c r="F116" s="148" t="s">
        <v>7502</v>
      </c>
      <c r="I116" s="149"/>
      <c r="L116" s="33"/>
      <c r="M116" s="150"/>
      <c r="T116" s="54"/>
      <c r="AT116" s="18" t="s">
        <v>366</v>
      </c>
      <c r="AU116" s="18" t="s">
        <v>90</v>
      </c>
    </row>
    <row r="117" spans="2:65" s="12" customFormat="1" ht="11.25">
      <c r="B117" s="151"/>
      <c r="D117" s="152" t="s">
        <v>368</v>
      </c>
      <c r="E117" s="153" t="s">
        <v>19</v>
      </c>
      <c r="F117" s="154" t="s">
        <v>8111</v>
      </c>
      <c r="H117" s="153" t="s">
        <v>19</v>
      </c>
      <c r="I117" s="155"/>
      <c r="L117" s="151"/>
      <c r="M117" s="156"/>
      <c r="T117" s="157"/>
      <c r="AT117" s="153" t="s">
        <v>368</v>
      </c>
      <c r="AU117" s="153" t="s">
        <v>90</v>
      </c>
      <c r="AV117" s="12" t="s">
        <v>84</v>
      </c>
      <c r="AW117" s="12" t="s">
        <v>36</v>
      </c>
      <c r="AX117" s="12" t="s">
        <v>77</v>
      </c>
      <c r="AY117" s="153" t="s">
        <v>358</v>
      </c>
    </row>
    <row r="118" spans="2:65" s="12" customFormat="1" ht="11.25">
      <c r="B118" s="151"/>
      <c r="D118" s="152" t="s">
        <v>368</v>
      </c>
      <c r="E118" s="153" t="s">
        <v>19</v>
      </c>
      <c r="F118" s="154" t="s">
        <v>8112</v>
      </c>
      <c r="H118" s="153" t="s">
        <v>19</v>
      </c>
      <c r="I118" s="155"/>
      <c r="L118" s="151"/>
      <c r="M118" s="156"/>
      <c r="T118" s="157"/>
      <c r="AT118" s="153" t="s">
        <v>368</v>
      </c>
      <c r="AU118" s="153" t="s">
        <v>90</v>
      </c>
      <c r="AV118" s="12" t="s">
        <v>84</v>
      </c>
      <c r="AW118" s="12" t="s">
        <v>36</v>
      </c>
      <c r="AX118" s="12" t="s">
        <v>77</v>
      </c>
      <c r="AY118" s="153" t="s">
        <v>358</v>
      </c>
    </row>
    <row r="119" spans="2:65" s="12" customFormat="1" ht="11.25">
      <c r="B119" s="151"/>
      <c r="D119" s="152" t="s">
        <v>368</v>
      </c>
      <c r="E119" s="153" t="s">
        <v>19</v>
      </c>
      <c r="F119" s="154" t="s">
        <v>8127</v>
      </c>
      <c r="H119" s="153" t="s">
        <v>19</v>
      </c>
      <c r="I119" s="155"/>
      <c r="L119" s="151"/>
      <c r="M119" s="156"/>
      <c r="T119" s="157"/>
      <c r="AT119" s="153" t="s">
        <v>368</v>
      </c>
      <c r="AU119" s="153" t="s">
        <v>90</v>
      </c>
      <c r="AV119" s="12" t="s">
        <v>84</v>
      </c>
      <c r="AW119" s="12" t="s">
        <v>36</v>
      </c>
      <c r="AX119" s="12" t="s">
        <v>77</v>
      </c>
      <c r="AY119" s="153" t="s">
        <v>358</v>
      </c>
    </row>
    <row r="120" spans="2:65" s="13" customFormat="1" ht="11.25">
      <c r="B120" s="158"/>
      <c r="D120" s="152" t="s">
        <v>368</v>
      </c>
      <c r="E120" s="159" t="s">
        <v>19</v>
      </c>
      <c r="F120" s="160" t="s">
        <v>8128</v>
      </c>
      <c r="H120" s="161">
        <v>0.6</v>
      </c>
      <c r="I120" s="162"/>
      <c r="L120" s="158"/>
      <c r="M120" s="163"/>
      <c r="T120" s="164"/>
      <c r="AT120" s="159" t="s">
        <v>368</v>
      </c>
      <c r="AU120" s="159" t="s">
        <v>90</v>
      </c>
      <c r="AV120" s="13" t="s">
        <v>90</v>
      </c>
      <c r="AW120" s="13" t="s">
        <v>36</v>
      </c>
      <c r="AX120" s="13" t="s">
        <v>77</v>
      </c>
      <c r="AY120" s="159" t="s">
        <v>358</v>
      </c>
    </row>
    <row r="121" spans="2:65" s="14" customFormat="1" ht="11.25">
      <c r="B121" s="165"/>
      <c r="D121" s="152" t="s">
        <v>368</v>
      </c>
      <c r="E121" s="166" t="s">
        <v>19</v>
      </c>
      <c r="F121" s="167" t="s">
        <v>371</v>
      </c>
      <c r="H121" s="168">
        <v>0.6</v>
      </c>
      <c r="I121" s="169"/>
      <c r="L121" s="165"/>
      <c r="M121" s="170"/>
      <c r="T121" s="171"/>
      <c r="AT121" s="166" t="s">
        <v>368</v>
      </c>
      <c r="AU121" s="166" t="s">
        <v>90</v>
      </c>
      <c r="AV121" s="14" t="s">
        <v>364</v>
      </c>
      <c r="AW121" s="14" t="s">
        <v>36</v>
      </c>
      <c r="AX121" s="14" t="s">
        <v>84</v>
      </c>
      <c r="AY121" s="166" t="s">
        <v>358</v>
      </c>
    </row>
    <row r="122" spans="2:65" s="1" customFormat="1" ht="44.25" customHeight="1">
      <c r="B122" s="33"/>
      <c r="C122" s="134" t="s">
        <v>394</v>
      </c>
      <c r="D122" s="134" t="s">
        <v>360</v>
      </c>
      <c r="E122" s="135" t="s">
        <v>8129</v>
      </c>
      <c r="F122" s="136" t="s">
        <v>8130</v>
      </c>
      <c r="G122" s="137" t="s">
        <v>504</v>
      </c>
      <c r="H122" s="138">
        <v>2</v>
      </c>
      <c r="I122" s="139"/>
      <c r="J122" s="140">
        <f>ROUND(I122*H122,2)</f>
        <v>0</v>
      </c>
      <c r="K122" s="136" t="s">
        <v>363</v>
      </c>
      <c r="L122" s="33"/>
      <c r="M122" s="141" t="s">
        <v>19</v>
      </c>
      <c r="N122" s="142" t="s">
        <v>49</v>
      </c>
      <c r="P122" s="143">
        <f>O122*H122</f>
        <v>0</v>
      </c>
      <c r="Q122" s="143">
        <v>0</v>
      </c>
      <c r="R122" s="143">
        <f>Q122*H122</f>
        <v>0</v>
      </c>
      <c r="S122" s="143">
        <v>0</v>
      </c>
      <c r="T122" s="144">
        <f>S122*H122</f>
        <v>0</v>
      </c>
      <c r="AR122" s="145" t="s">
        <v>364</v>
      </c>
      <c r="AT122" s="145" t="s">
        <v>360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90</v>
      </c>
      <c r="BK122" s="146">
        <f>ROUND(I122*H122,2)</f>
        <v>0</v>
      </c>
      <c r="BL122" s="18" t="s">
        <v>364</v>
      </c>
      <c r="BM122" s="145" t="s">
        <v>8131</v>
      </c>
    </row>
    <row r="123" spans="2:65" s="1" customFormat="1" ht="11.25">
      <c r="B123" s="33"/>
      <c r="D123" s="147" t="s">
        <v>366</v>
      </c>
      <c r="F123" s="148" t="s">
        <v>8132</v>
      </c>
      <c r="I123" s="149"/>
      <c r="L123" s="33"/>
      <c r="M123" s="150"/>
      <c r="T123" s="54"/>
      <c r="AT123" s="18" t="s">
        <v>366</v>
      </c>
      <c r="AU123" s="18" t="s">
        <v>90</v>
      </c>
    </row>
    <row r="124" spans="2:65" s="1" customFormat="1" ht="44.25" customHeight="1">
      <c r="B124" s="33"/>
      <c r="C124" s="134" t="s">
        <v>399</v>
      </c>
      <c r="D124" s="134" t="s">
        <v>360</v>
      </c>
      <c r="E124" s="135" t="s">
        <v>8133</v>
      </c>
      <c r="F124" s="136" t="s">
        <v>8134</v>
      </c>
      <c r="G124" s="137" t="s">
        <v>504</v>
      </c>
      <c r="H124" s="138">
        <v>2</v>
      </c>
      <c r="I124" s="139"/>
      <c r="J124" s="140">
        <f>ROUND(I124*H124,2)</f>
        <v>0</v>
      </c>
      <c r="K124" s="136" t="s">
        <v>363</v>
      </c>
      <c r="L124" s="33"/>
      <c r="M124" s="141" t="s">
        <v>19</v>
      </c>
      <c r="N124" s="142" t="s">
        <v>49</v>
      </c>
      <c r="P124" s="143">
        <f>O124*H124</f>
        <v>0</v>
      </c>
      <c r="Q124" s="143">
        <v>0</v>
      </c>
      <c r="R124" s="143">
        <f>Q124*H124</f>
        <v>0</v>
      </c>
      <c r="S124" s="143">
        <v>0</v>
      </c>
      <c r="T124" s="144">
        <f>S124*H124</f>
        <v>0</v>
      </c>
      <c r="AR124" s="145" t="s">
        <v>364</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364</v>
      </c>
      <c r="BM124" s="145" t="s">
        <v>8135</v>
      </c>
    </row>
    <row r="125" spans="2:65" s="1" customFormat="1" ht="11.25">
      <c r="B125" s="33"/>
      <c r="D125" s="147" t="s">
        <v>366</v>
      </c>
      <c r="F125" s="148" t="s">
        <v>8136</v>
      </c>
      <c r="I125" s="149"/>
      <c r="L125" s="33"/>
      <c r="M125" s="150"/>
      <c r="T125" s="54"/>
      <c r="AT125" s="18" t="s">
        <v>366</v>
      </c>
      <c r="AU125" s="18" t="s">
        <v>90</v>
      </c>
    </row>
    <row r="126" spans="2:65" s="1" customFormat="1" ht="37.9" customHeight="1">
      <c r="B126" s="33"/>
      <c r="C126" s="134" t="s">
        <v>406</v>
      </c>
      <c r="D126" s="134" t="s">
        <v>360</v>
      </c>
      <c r="E126" s="135" t="s">
        <v>8137</v>
      </c>
      <c r="F126" s="136" t="s">
        <v>8138</v>
      </c>
      <c r="G126" s="137" t="s">
        <v>504</v>
      </c>
      <c r="H126" s="138">
        <v>4</v>
      </c>
      <c r="I126" s="139"/>
      <c r="J126" s="140">
        <f>ROUND(I126*H126,2)</f>
        <v>0</v>
      </c>
      <c r="K126" s="136" t="s">
        <v>363</v>
      </c>
      <c r="L126" s="33"/>
      <c r="M126" s="141" t="s">
        <v>19</v>
      </c>
      <c r="N126" s="142" t="s">
        <v>49</v>
      </c>
      <c r="P126" s="143">
        <f>O126*H126</f>
        <v>0</v>
      </c>
      <c r="Q126" s="143">
        <v>0</v>
      </c>
      <c r="R126" s="143">
        <f>Q126*H126</f>
        <v>0</v>
      </c>
      <c r="S126" s="143">
        <v>0</v>
      </c>
      <c r="T126" s="144">
        <f>S126*H126</f>
        <v>0</v>
      </c>
      <c r="AR126" s="145" t="s">
        <v>364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364</v>
      </c>
      <c r="BM126" s="145" t="s">
        <v>8139</v>
      </c>
    </row>
    <row r="127" spans="2:65" s="1" customFormat="1" ht="11.25">
      <c r="B127" s="33"/>
      <c r="D127" s="147" t="s">
        <v>366</v>
      </c>
      <c r="F127" s="148" t="s">
        <v>8140</v>
      </c>
      <c r="I127" s="149"/>
      <c r="L127" s="33"/>
      <c r="M127" s="150"/>
      <c r="T127" s="54"/>
      <c r="AT127" s="18" t="s">
        <v>366</v>
      </c>
      <c r="AU127" s="18" t="s">
        <v>90</v>
      </c>
    </row>
    <row r="128" spans="2:65" s="1" customFormat="1" ht="55.5" customHeight="1">
      <c r="B128" s="33"/>
      <c r="C128" s="134" t="s">
        <v>411</v>
      </c>
      <c r="D128" s="134" t="s">
        <v>360</v>
      </c>
      <c r="E128" s="135" t="s">
        <v>8141</v>
      </c>
      <c r="F128" s="136" t="s">
        <v>8142</v>
      </c>
      <c r="G128" s="137" t="s">
        <v>209</v>
      </c>
      <c r="H128" s="138">
        <v>8.1739999999999995</v>
      </c>
      <c r="I128" s="139"/>
      <c r="J128" s="140">
        <f>ROUND(I128*H128,2)</f>
        <v>0</v>
      </c>
      <c r="K128" s="136" t="s">
        <v>363</v>
      </c>
      <c r="L128" s="33"/>
      <c r="M128" s="141" t="s">
        <v>19</v>
      </c>
      <c r="N128" s="142" t="s">
        <v>49</v>
      </c>
      <c r="P128" s="143">
        <f>O128*H128</f>
        <v>0</v>
      </c>
      <c r="Q128" s="143">
        <v>0</v>
      </c>
      <c r="R128" s="143">
        <f>Q128*H128</f>
        <v>0</v>
      </c>
      <c r="S128" s="143">
        <v>0</v>
      </c>
      <c r="T128" s="144">
        <f>S128*H128</f>
        <v>0</v>
      </c>
      <c r="AR128" s="145" t="s">
        <v>364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364</v>
      </c>
      <c r="BM128" s="145" t="s">
        <v>8143</v>
      </c>
    </row>
    <row r="129" spans="2:65" s="1" customFormat="1" ht="11.25">
      <c r="B129" s="33"/>
      <c r="D129" s="147" t="s">
        <v>366</v>
      </c>
      <c r="F129" s="148" t="s">
        <v>8144</v>
      </c>
      <c r="I129" s="149"/>
      <c r="L129" s="33"/>
      <c r="M129" s="150"/>
      <c r="T129" s="54"/>
      <c r="AT129" s="18" t="s">
        <v>366</v>
      </c>
      <c r="AU129" s="18" t="s">
        <v>90</v>
      </c>
    </row>
    <row r="130" spans="2:65" s="12" customFormat="1" ht="11.25">
      <c r="B130" s="151"/>
      <c r="D130" s="152" t="s">
        <v>368</v>
      </c>
      <c r="E130" s="153" t="s">
        <v>19</v>
      </c>
      <c r="F130" s="154" t="s">
        <v>8111</v>
      </c>
      <c r="H130" s="153" t="s">
        <v>19</v>
      </c>
      <c r="I130" s="155"/>
      <c r="L130" s="151"/>
      <c r="M130" s="156"/>
      <c r="T130" s="157"/>
      <c r="AT130" s="153" t="s">
        <v>368</v>
      </c>
      <c r="AU130" s="153" t="s">
        <v>90</v>
      </c>
      <c r="AV130" s="12" t="s">
        <v>84</v>
      </c>
      <c r="AW130" s="12" t="s">
        <v>36</v>
      </c>
      <c r="AX130" s="12" t="s">
        <v>77</v>
      </c>
      <c r="AY130" s="153" t="s">
        <v>358</v>
      </c>
    </row>
    <row r="131" spans="2:65" s="12" customFormat="1" ht="11.25">
      <c r="B131" s="151"/>
      <c r="D131" s="152" t="s">
        <v>368</v>
      </c>
      <c r="E131" s="153" t="s">
        <v>19</v>
      </c>
      <c r="F131" s="154" t="s">
        <v>8112</v>
      </c>
      <c r="H131" s="153" t="s">
        <v>19</v>
      </c>
      <c r="I131" s="155"/>
      <c r="L131" s="151"/>
      <c r="M131" s="156"/>
      <c r="T131" s="157"/>
      <c r="AT131" s="153" t="s">
        <v>368</v>
      </c>
      <c r="AU131" s="153" t="s">
        <v>90</v>
      </c>
      <c r="AV131" s="12" t="s">
        <v>84</v>
      </c>
      <c r="AW131" s="12" t="s">
        <v>36</v>
      </c>
      <c r="AX131" s="12" t="s">
        <v>77</v>
      </c>
      <c r="AY131" s="153" t="s">
        <v>358</v>
      </c>
    </row>
    <row r="132" spans="2:65" s="12" customFormat="1" ht="11.25">
      <c r="B132" s="151"/>
      <c r="D132" s="152" t="s">
        <v>368</v>
      </c>
      <c r="E132" s="153" t="s">
        <v>19</v>
      </c>
      <c r="F132" s="154" t="s">
        <v>7547</v>
      </c>
      <c r="H132" s="153" t="s">
        <v>19</v>
      </c>
      <c r="I132" s="155"/>
      <c r="L132" s="151"/>
      <c r="M132" s="156"/>
      <c r="T132" s="157"/>
      <c r="AT132" s="153" t="s">
        <v>368</v>
      </c>
      <c r="AU132" s="153" t="s">
        <v>90</v>
      </c>
      <c r="AV132" s="12" t="s">
        <v>84</v>
      </c>
      <c r="AW132" s="12" t="s">
        <v>36</v>
      </c>
      <c r="AX132" s="12" t="s">
        <v>77</v>
      </c>
      <c r="AY132" s="153" t="s">
        <v>358</v>
      </c>
    </row>
    <row r="133" spans="2:65" s="13" customFormat="1" ht="11.25">
      <c r="B133" s="158"/>
      <c r="D133" s="152" t="s">
        <v>368</v>
      </c>
      <c r="E133" s="159" t="s">
        <v>19</v>
      </c>
      <c r="F133" s="160" t="s">
        <v>8145</v>
      </c>
      <c r="H133" s="161">
        <v>7.5739999999999998</v>
      </c>
      <c r="I133" s="162"/>
      <c r="L133" s="158"/>
      <c r="M133" s="163"/>
      <c r="T133" s="164"/>
      <c r="AT133" s="159" t="s">
        <v>368</v>
      </c>
      <c r="AU133" s="159" t="s">
        <v>90</v>
      </c>
      <c r="AV133" s="13" t="s">
        <v>90</v>
      </c>
      <c r="AW133" s="13" t="s">
        <v>36</v>
      </c>
      <c r="AX133" s="13" t="s">
        <v>77</v>
      </c>
      <c r="AY133" s="159" t="s">
        <v>358</v>
      </c>
    </row>
    <row r="134" spans="2:65" s="12" customFormat="1" ht="11.25">
      <c r="B134" s="151"/>
      <c r="D134" s="152" t="s">
        <v>368</v>
      </c>
      <c r="E134" s="153" t="s">
        <v>19</v>
      </c>
      <c r="F134" s="154" t="s">
        <v>8127</v>
      </c>
      <c r="H134" s="153" t="s">
        <v>19</v>
      </c>
      <c r="I134" s="155"/>
      <c r="L134" s="151"/>
      <c r="M134" s="156"/>
      <c r="T134" s="157"/>
      <c r="AT134" s="153" t="s">
        <v>368</v>
      </c>
      <c r="AU134" s="153" t="s">
        <v>90</v>
      </c>
      <c r="AV134" s="12" t="s">
        <v>84</v>
      </c>
      <c r="AW134" s="12" t="s">
        <v>36</v>
      </c>
      <c r="AX134" s="12" t="s">
        <v>77</v>
      </c>
      <c r="AY134" s="153" t="s">
        <v>358</v>
      </c>
    </row>
    <row r="135" spans="2:65" s="13" customFormat="1" ht="11.25">
      <c r="B135" s="158"/>
      <c r="D135" s="152" t="s">
        <v>368</v>
      </c>
      <c r="E135" s="159" t="s">
        <v>19</v>
      </c>
      <c r="F135" s="160" t="s">
        <v>8128</v>
      </c>
      <c r="H135" s="161">
        <v>0.6</v>
      </c>
      <c r="I135" s="162"/>
      <c r="L135" s="158"/>
      <c r="M135" s="163"/>
      <c r="T135" s="164"/>
      <c r="AT135" s="159" t="s">
        <v>368</v>
      </c>
      <c r="AU135" s="159" t="s">
        <v>90</v>
      </c>
      <c r="AV135" s="13" t="s">
        <v>90</v>
      </c>
      <c r="AW135" s="13" t="s">
        <v>36</v>
      </c>
      <c r="AX135" s="13" t="s">
        <v>77</v>
      </c>
      <c r="AY135" s="159" t="s">
        <v>358</v>
      </c>
    </row>
    <row r="136" spans="2:65" s="14" customFormat="1" ht="11.25">
      <c r="B136" s="165"/>
      <c r="D136" s="152" t="s">
        <v>368</v>
      </c>
      <c r="E136" s="166" t="s">
        <v>19</v>
      </c>
      <c r="F136" s="167" t="s">
        <v>371</v>
      </c>
      <c r="H136" s="168">
        <v>8.1739999999999995</v>
      </c>
      <c r="I136" s="169"/>
      <c r="L136" s="165"/>
      <c r="M136" s="170"/>
      <c r="T136" s="171"/>
      <c r="AT136" s="166" t="s">
        <v>368</v>
      </c>
      <c r="AU136" s="166" t="s">
        <v>90</v>
      </c>
      <c r="AV136" s="14" t="s">
        <v>364</v>
      </c>
      <c r="AW136" s="14" t="s">
        <v>36</v>
      </c>
      <c r="AX136" s="14" t="s">
        <v>84</v>
      </c>
      <c r="AY136" s="166" t="s">
        <v>358</v>
      </c>
    </row>
    <row r="137" spans="2:65" s="1" customFormat="1" ht="62.65" customHeight="1">
      <c r="B137" s="33"/>
      <c r="C137" s="134" t="s">
        <v>417</v>
      </c>
      <c r="D137" s="134" t="s">
        <v>360</v>
      </c>
      <c r="E137" s="135" t="s">
        <v>8146</v>
      </c>
      <c r="F137" s="136" t="s">
        <v>8147</v>
      </c>
      <c r="G137" s="137" t="s">
        <v>504</v>
      </c>
      <c r="H137" s="138">
        <v>30</v>
      </c>
      <c r="I137" s="139"/>
      <c r="J137" s="140">
        <f>ROUND(I137*H137,2)</f>
        <v>0</v>
      </c>
      <c r="K137" s="136" t="s">
        <v>363</v>
      </c>
      <c r="L137" s="33"/>
      <c r="M137" s="141" t="s">
        <v>19</v>
      </c>
      <c r="N137" s="142" t="s">
        <v>49</v>
      </c>
      <c r="P137" s="143">
        <f>O137*H137</f>
        <v>0</v>
      </c>
      <c r="Q137" s="143">
        <v>0</v>
      </c>
      <c r="R137" s="143">
        <f>Q137*H137</f>
        <v>0</v>
      </c>
      <c r="S137" s="143">
        <v>0</v>
      </c>
      <c r="T137" s="144">
        <f>S137*H137</f>
        <v>0</v>
      </c>
      <c r="AR137" s="145" t="s">
        <v>364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364</v>
      </c>
      <c r="BM137" s="145" t="s">
        <v>8148</v>
      </c>
    </row>
    <row r="138" spans="2:65" s="1" customFormat="1" ht="11.25">
      <c r="B138" s="33"/>
      <c r="D138" s="147" t="s">
        <v>366</v>
      </c>
      <c r="F138" s="148" t="s">
        <v>8149</v>
      </c>
      <c r="I138" s="149"/>
      <c r="L138" s="33"/>
      <c r="M138" s="150"/>
      <c r="T138" s="54"/>
      <c r="AT138" s="18" t="s">
        <v>366</v>
      </c>
      <c r="AU138" s="18" t="s">
        <v>90</v>
      </c>
    </row>
    <row r="139" spans="2:65" s="12" customFormat="1" ht="11.25">
      <c r="B139" s="151"/>
      <c r="D139" s="152" t="s">
        <v>368</v>
      </c>
      <c r="E139" s="153" t="s">
        <v>19</v>
      </c>
      <c r="F139" s="154" t="s">
        <v>8111</v>
      </c>
      <c r="H139" s="153" t="s">
        <v>19</v>
      </c>
      <c r="I139" s="155"/>
      <c r="L139" s="151"/>
      <c r="M139" s="156"/>
      <c r="T139" s="157"/>
      <c r="AT139" s="153" t="s">
        <v>368</v>
      </c>
      <c r="AU139" s="153" t="s">
        <v>90</v>
      </c>
      <c r="AV139" s="12" t="s">
        <v>84</v>
      </c>
      <c r="AW139" s="12" t="s">
        <v>36</v>
      </c>
      <c r="AX139" s="12" t="s">
        <v>77</v>
      </c>
      <c r="AY139" s="153" t="s">
        <v>358</v>
      </c>
    </row>
    <row r="140" spans="2:65" s="12" customFormat="1" ht="11.25">
      <c r="B140" s="151"/>
      <c r="D140" s="152" t="s">
        <v>368</v>
      </c>
      <c r="E140" s="153" t="s">
        <v>19</v>
      </c>
      <c r="F140" s="154" t="s">
        <v>8112</v>
      </c>
      <c r="H140" s="153" t="s">
        <v>19</v>
      </c>
      <c r="I140" s="155"/>
      <c r="L140" s="151"/>
      <c r="M140" s="156"/>
      <c r="T140" s="157"/>
      <c r="AT140" s="153" t="s">
        <v>368</v>
      </c>
      <c r="AU140" s="153" t="s">
        <v>90</v>
      </c>
      <c r="AV140" s="12" t="s">
        <v>84</v>
      </c>
      <c r="AW140" s="12" t="s">
        <v>36</v>
      </c>
      <c r="AX140" s="12" t="s">
        <v>77</v>
      </c>
      <c r="AY140" s="153" t="s">
        <v>358</v>
      </c>
    </row>
    <row r="141" spans="2:65" s="13" customFormat="1" ht="11.25">
      <c r="B141" s="158"/>
      <c r="D141" s="152" t="s">
        <v>368</v>
      </c>
      <c r="E141" s="159" t="s">
        <v>19</v>
      </c>
      <c r="F141" s="160" t="s">
        <v>90</v>
      </c>
      <c r="H141" s="161">
        <v>2</v>
      </c>
      <c r="I141" s="162"/>
      <c r="L141" s="158"/>
      <c r="M141" s="163"/>
      <c r="T141" s="164"/>
      <c r="AT141" s="159" t="s">
        <v>368</v>
      </c>
      <c r="AU141" s="159" t="s">
        <v>90</v>
      </c>
      <c r="AV141" s="13" t="s">
        <v>90</v>
      </c>
      <c r="AW141" s="13" t="s">
        <v>36</v>
      </c>
      <c r="AX141" s="13" t="s">
        <v>77</v>
      </c>
      <c r="AY141" s="159" t="s">
        <v>358</v>
      </c>
    </row>
    <row r="142" spans="2:65" s="14" customFormat="1" ht="11.25">
      <c r="B142" s="165"/>
      <c r="D142" s="152" t="s">
        <v>368</v>
      </c>
      <c r="E142" s="166" t="s">
        <v>19</v>
      </c>
      <c r="F142" s="167" t="s">
        <v>371</v>
      </c>
      <c r="H142" s="168">
        <v>2</v>
      </c>
      <c r="I142" s="169"/>
      <c r="L142" s="165"/>
      <c r="M142" s="170"/>
      <c r="T142" s="171"/>
      <c r="AT142" s="166" t="s">
        <v>368</v>
      </c>
      <c r="AU142" s="166" t="s">
        <v>90</v>
      </c>
      <c r="AV142" s="14" t="s">
        <v>364</v>
      </c>
      <c r="AW142" s="14" t="s">
        <v>36</v>
      </c>
      <c r="AX142" s="14" t="s">
        <v>84</v>
      </c>
      <c r="AY142" s="166" t="s">
        <v>358</v>
      </c>
    </row>
    <row r="143" spans="2:65" s="13" customFormat="1" ht="11.25">
      <c r="B143" s="158"/>
      <c r="D143" s="152" t="s">
        <v>368</v>
      </c>
      <c r="F143" s="160" t="s">
        <v>8150</v>
      </c>
      <c r="H143" s="161">
        <v>30</v>
      </c>
      <c r="I143" s="162"/>
      <c r="L143" s="158"/>
      <c r="M143" s="163"/>
      <c r="T143" s="164"/>
      <c r="AT143" s="159" t="s">
        <v>368</v>
      </c>
      <c r="AU143" s="159" t="s">
        <v>90</v>
      </c>
      <c r="AV143" s="13" t="s">
        <v>90</v>
      </c>
      <c r="AW143" s="13" t="s">
        <v>4</v>
      </c>
      <c r="AX143" s="13" t="s">
        <v>84</v>
      </c>
      <c r="AY143" s="159" t="s">
        <v>358</v>
      </c>
    </row>
    <row r="144" spans="2:65" s="1" customFormat="1" ht="62.65" customHeight="1">
      <c r="B144" s="33"/>
      <c r="C144" s="134" t="s">
        <v>422</v>
      </c>
      <c r="D144" s="134" t="s">
        <v>360</v>
      </c>
      <c r="E144" s="135" t="s">
        <v>8151</v>
      </c>
      <c r="F144" s="136" t="s">
        <v>8152</v>
      </c>
      <c r="G144" s="137" t="s">
        <v>504</v>
      </c>
      <c r="H144" s="138">
        <v>30</v>
      </c>
      <c r="I144" s="139"/>
      <c r="J144" s="140">
        <f>ROUND(I144*H144,2)</f>
        <v>0</v>
      </c>
      <c r="K144" s="136" t="s">
        <v>363</v>
      </c>
      <c r="L144" s="33"/>
      <c r="M144" s="141" t="s">
        <v>19</v>
      </c>
      <c r="N144" s="142" t="s">
        <v>49</v>
      </c>
      <c r="P144" s="143">
        <f>O144*H144</f>
        <v>0</v>
      </c>
      <c r="Q144" s="143">
        <v>0</v>
      </c>
      <c r="R144" s="143">
        <f>Q144*H144</f>
        <v>0</v>
      </c>
      <c r="S144" s="143">
        <v>0</v>
      </c>
      <c r="T144" s="144">
        <f>S144*H144</f>
        <v>0</v>
      </c>
      <c r="AR144" s="145" t="s">
        <v>364</v>
      </c>
      <c r="AT144" s="145" t="s">
        <v>360</v>
      </c>
      <c r="AU144" s="145" t="s">
        <v>90</v>
      </c>
      <c r="AY144" s="18" t="s">
        <v>358</v>
      </c>
      <c r="BE144" s="146">
        <f>IF(N144="základní",J144,0)</f>
        <v>0</v>
      </c>
      <c r="BF144" s="146">
        <f>IF(N144="snížená",J144,0)</f>
        <v>0</v>
      </c>
      <c r="BG144" s="146">
        <f>IF(N144="zákl. přenesená",J144,0)</f>
        <v>0</v>
      </c>
      <c r="BH144" s="146">
        <f>IF(N144="sníž. přenesená",J144,0)</f>
        <v>0</v>
      </c>
      <c r="BI144" s="146">
        <f>IF(N144="nulová",J144,0)</f>
        <v>0</v>
      </c>
      <c r="BJ144" s="18" t="s">
        <v>90</v>
      </c>
      <c r="BK144" s="146">
        <f>ROUND(I144*H144,2)</f>
        <v>0</v>
      </c>
      <c r="BL144" s="18" t="s">
        <v>364</v>
      </c>
      <c r="BM144" s="145" t="s">
        <v>8153</v>
      </c>
    </row>
    <row r="145" spans="2:65" s="1" customFormat="1" ht="11.25">
      <c r="B145" s="33"/>
      <c r="D145" s="147" t="s">
        <v>366</v>
      </c>
      <c r="F145" s="148" t="s">
        <v>8154</v>
      </c>
      <c r="I145" s="149"/>
      <c r="L145" s="33"/>
      <c r="M145" s="150"/>
      <c r="T145" s="54"/>
      <c r="AT145" s="18" t="s">
        <v>366</v>
      </c>
      <c r="AU145" s="18" t="s">
        <v>90</v>
      </c>
    </row>
    <row r="146" spans="2:65" s="12" customFormat="1" ht="11.25">
      <c r="B146" s="151"/>
      <c r="D146" s="152" t="s">
        <v>368</v>
      </c>
      <c r="E146" s="153" t="s">
        <v>19</v>
      </c>
      <c r="F146" s="154" t="s">
        <v>8111</v>
      </c>
      <c r="H146" s="153" t="s">
        <v>19</v>
      </c>
      <c r="I146" s="155"/>
      <c r="L146" s="151"/>
      <c r="M146" s="156"/>
      <c r="T146" s="157"/>
      <c r="AT146" s="153" t="s">
        <v>368</v>
      </c>
      <c r="AU146" s="153" t="s">
        <v>90</v>
      </c>
      <c r="AV146" s="12" t="s">
        <v>84</v>
      </c>
      <c r="AW146" s="12" t="s">
        <v>36</v>
      </c>
      <c r="AX146" s="12" t="s">
        <v>77</v>
      </c>
      <c r="AY146" s="153" t="s">
        <v>358</v>
      </c>
    </row>
    <row r="147" spans="2:65" s="12" customFormat="1" ht="11.25">
      <c r="B147" s="151"/>
      <c r="D147" s="152" t="s">
        <v>368</v>
      </c>
      <c r="E147" s="153" t="s">
        <v>19</v>
      </c>
      <c r="F147" s="154" t="s">
        <v>8112</v>
      </c>
      <c r="H147" s="153" t="s">
        <v>19</v>
      </c>
      <c r="I147" s="155"/>
      <c r="L147" s="151"/>
      <c r="M147" s="156"/>
      <c r="T147" s="157"/>
      <c r="AT147" s="153" t="s">
        <v>368</v>
      </c>
      <c r="AU147" s="153" t="s">
        <v>90</v>
      </c>
      <c r="AV147" s="12" t="s">
        <v>84</v>
      </c>
      <c r="AW147" s="12" t="s">
        <v>36</v>
      </c>
      <c r="AX147" s="12" t="s">
        <v>77</v>
      </c>
      <c r="AY147" s="153" t="s">
        <v>358</v>
      </c>
    </row>
    <row r="148" spans="2:65" s="13" customFormat="1" ht="11.25">
      <c r="B148" s="158"/>
      <c r="D148" s="152" t="s">
        <v>368</v>
      </c>
      <c r="E148" s="159" t="s">
        <v>19</v>
      </c>
      <c r="F148" s="160" t="s">
        <v>90</v>
      </c>
      <c r="H148" s="161">
        <v>2</v>
      </c>
      <c r="I148" s="162"/>
      <c r="L148" s="158"/>
      <c r="M148" s="163"/>
      <c r="T148" s="164"/>
      <c r="AT148" s="159" t="s">
        <v>368</v>
      </c>
      <c r="AU148" s="159" t="s">
        <v>90</v>
      </c>
      <c r="AV148" s="13" t="s">
        <v>90</v>
      </c>
      <c r="AW148" s="13" t="s">
        <v>36</v>
      </c>
      <c r="AX148" s="13" t="s">
        <v>77</v>
      </c>
      <c r="AY148" s="159" t="s">
        <v>358</v>
      </c>
    </row>
    <row r="149" spans="2:65" s="14" customFormat="1" ht="11.25">
      <c r="B149" s="165"/>
      <c r="D149" s="152" t="s">
        <v>368</v>
      </c>
      <c r="E149" s="166" t="s">
        <v>19</v>
      </c>
      <c r="F149" s="167" t="s">
        <v>371</v>
      </c>
      <c r="H149" s="168">
        <v>2</v>
      </c>
      <c r="I149" s="169"/>
      <c r="L149" s="165"/>
      <c r="M149" s="170"/>
      <c r="T149" s="171"/>
      <c r="AT149" s="166" t="s">
        <v>368</v>
      </c>
      <c r="AU149" s="166" t="s">
        <v>90</v>
      </c>
      <c r="AV149" s="14" t="s">
        <v>364</v>
      </c>
      <c r="AW149" s="14" t="s">
        <v>36</v>
      </c>
      <c r="AX149" s="14" t="s">
        <v>84</v>
      </c>
      <c r="AY149" s="166" t="s">
        <v>358</v>
      </c>
    </row>
    <row r="150" spans="2:65" s="13" customFormat="1" ht="11.25">
      <c r="B150" s="158"/>
      <c r="D150" s="152" t="s">
        <v>368</v>
      </c>
      <c r="F150" s="160" t="s">
        <v>8150</v>
      </c>
      <c r="H150" s="161">
        <v>30</v>
      </c>
      <c r="I150" s="162"/>
      <c r="L150" s="158"/>
      <c r="M150" s="163"/>
      <c r="T150" s="164"/>
      <c r="AT150" s="159" t="s">
        <v>368</v>
      </c>
      <c r="AU150" s="159" t="s">
        <v>90</v>
      </c>
      <c r="AV150" s="13" t="s">
        <v>90</v>
      </c>
      <c r="AW150" s="13" t="s">
        <v>4</v>
      </c>
      <c r="AX150" s="13" t="s">
        <v>84</v>
      </c>
      <c r="AY150" s="159" t="s">
        <v>358</v>
      </c>
    </row>
    <row r="151" spans="2:65" s="1" customFormat="1" ht="55.5" customHeight="1">
      <c r="B151" s="33"/>
      <c r="C151" s="134" t="s">
        <v>8</v>
      </c>
      <c r="D151" s="134" t="s">
        <v>360</v>
      </c>
      <c r="E151" s="135" t="s">
        <v>8155</v>
      </c>
      <c r="F151" s="136" t="s">
        <v>8156</v>
      </c>
      <c r="G151" s="137" t="s">
        <v>504</v>
      </c>
      <c r="H151" s="138">
        <v>60</v>
      </c>
      <c r="I151" s="139"/>
      <c r="J151" s="140">
        <f>ROUND(I151*H151,2)</f>
        <v>0</v>
      </c>
      <c r="K151" s="136" t="s">
        <v>363</v>
      </c>
      <c r="L151" s="33"/>
      <c r="M151" s="141" t="s">
        <v>19</v>
      </c>
      <c r="N151" s="142" t="s">
        <v>49</v>
      </c>
      <c r="P151" s="143">
        <f>O151*H151</f>
        <v>0</v>
      </c>
      <c r="Q151" s="143">
        <v>0</v>
      </c>
      <c r="R151" s="143">
        <f>Q151*H151</f>
        <v>0</v>
      </c>
      <c r="S151" s="143">
        <v>0</v>
      </c>
      <c r="T151" s="144">
        <f>S151*H151</f>
        <v>0</v>
      </c>
      <c r="AR151" s="145" t="s">
        <v>364</v>
      </c>
      <c r="AT151" s="145" t="s">
        <v>360</v>
      </c>
      <c r="AU151" s="145" t="s">
        <v>90</v>
      </c>
      <c r="AY151" s="18" t="s">
        <v>358</v>
      </c>
      <c r="BE151" s="146">
        <f>IF(N151="základní",J151,0)</f>
        <v>0</v>
      </c>
      <c r="BF151" s="146">
        <f>IF(N151="snížená",J151,0)</f>
        <v>0</v>
      </c>
      <c r="BG151" s="146">
        <f>IF(N151="zákl. přenesená",J151,0)</f>
        <v>0</v>
      </c>
      <c r="BH151" s="146">
        <f>IF(N151="sníž. přenesená",J151,0)</f>
        <v>0</v>
      </c>
      <c r="BI151" s="146">
        <f>IF(N151="nulová",J151,0)</f>
        <v>0</v>
      </c>
      <c r="BJ151" s="18" t="s">
        <v>90</v>
      </c>
      <c r="BK151" s="146">
        <f>ROUND(I151*H151,2)</f>
        <v>0</v>
      </c>
      <c r="BL151" s="18" t="s">
        <v>364</v>
      </c>
      <c r="BM151" s="145" t="s">
        <v>8157</v>
      </c>
    </row>
    <row r="152" spans="2:65" s="1" customFormat="1" ht="11.25">
      <c r="B152" s="33"/>
      <c r="D152" s="147" t="s">
        <v>366</v>
      </c>
      <c r="F152" s="148" t="s">
        <v>8158</v>
      </c>
      <c r="I152" s="149"/>
      <c r="L152" s="33"/>
      <c r="M152" s="150"/>
      <c r="T152" s="54"/>
      <c r="AT152" s="18" t="s">
        <v>366</v>
      </c>
      <c r="AU152" s="18" t="s">
        <v>90</v>
      </c>
    </row>
    <row r="153" spans="2:65" s="13" customFormat="1" ht="11.25">
      <c r="B153" s="158"/>
      <c r="D153" s="152" t="s">
        <v>368</v>
      </c>
      <c r="F153" s="160" t="s">
        <v>8159</v>
      </c>
      <c r="H153" s="161">
        <v>60</v>
      </c>
      <c r="I153" s="162"/>
      <c r="L153" s="158"/>
      <c r="M153" s="163"/>
      <c r="T153" s="164"/>
      <c r="AT153" s="159" t="s">
        <v>368</v>
      </c>
      <c r="AU153" s="159" t="s">
        <v>90</v>
      </c>
      <c r="AV153" s="13" t="s">
        <v>90</v>
      </c>
      <c r="AW153" s="13" t="s">
        <v>4</v>
      </c>
      <c r="AX153" s="13" t="s">
        <v>84</v>
      </c>
      <c r="AY153" s="159" t="s">
        <v>358</v>
      </c>
    </row>
    <row r="154" spans="2:65" s="1" customFormat="1" ht="44.25" customHeight="1">
      <c r="B154" s="33"/>
      <c r="C154" s="134" t="s">
        <v>434</v>
      </c>
      <c r="D154" s="134" t="s">
        <v>360</v>
      </c>
      <c r="E154" s="135" t="s">
        <v>5642</v>
      </c>
      <c r="F154" s="136" t="s">
        <v>5643</v>
      </c>
      <c r="G154" s="137" t="s">
        <v>209</v>
      </c>
      <c r="H154" s="138">
        <v>8.1739999999999995</v>
      </c>
      <c r="I154" s="139"/>
      <c r="J154" s="140">
        <f>ROUND(I154*H154,2)</f>
        <v>0</v>
      </c>
      <c r="K154" s="136" t="s">
        <v>363</v>
      </c>
      <c r="L154" s="33"/>
      <c r="M154" s="141" t="s">
        <v>19</v>
      </c>
      <c r="N154" s="142" t="s">
        <v>49</v>
      </c>
      <c r="P154" s="143">
        <f>O154*H154</f>
        <v>0</v>
      </c>
      <c r="Q154" s="143">
        <v>0</v>
      </c>
      <c r="R154" s="143">
        <f>Q154*H154</f>
        <v>0</v>
      </c>
      <c r="S154" s="143">
        <v>0</v>
      </c>
      <c r="T154" s="144">
        <f>S154*H154</f>
        <v>0</v>
      </c>
      <c r="AR154" s="145" t="s">
        <v>364</v>
      </c>
      <c r="AT154" s="145" t="s">
        <v>360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364</v>
      </c>
      <c r="BM154" s="145" t="s">
        <v>8160</v>
      </c>
    </row>
    <row r="155" spans="2:65" s="1" customFormat="1" ht="11.25">
      <c r="B155" s="33"/>
      <c r="D155" s="147" t="s">
        <v>366</v>
      </c>
      <c r="F155" s="148" t="s">
        <v>5645</v>
      </c>
      <c r="I155" s="149"/>
      <c r="L155" s="33"/>
      <c r="M155" s="150"/>
      <c r="T155" s="54"/>
      <c r="AT155" s="18" t="s">
        <v>366</v>
      </c>
      <c r="AU155" s="18" t="s">
        <v>90</v>
      </c>
    </row>
    <row r="156" spans="2:65" s="12" customFormat="1" ht="11.25">
      <c r="B156" s="151"/>
      <c r="D156" s="152" t="s">
        <v>368</v>
      </c>
      <c r="E156" s="153" t="s">
        <v>19</v>
      </c>
      <c r="F156" s="154" t="s">
        <v>8111</v>
      </c>
      <c r="H156" s="153" t="s">
        <v>19</v>
      </c>
      <c r="I156" s="155"/>
      <c r="L156" s="151"/>
      <c r="M156" s="156"/>
      <c r="T156" s="157"/>
      <c r="AT156" s="153" t="s">
        <v>368</v>
      </c>
      <c r="AU156" s="153" t="s">
        <v>90</v>
      </c>
      <c r="AV156" s="12" t="s">
        <v>84</v>
      </c>
      <c r="AW156" s="12" t="s">
        <v>36</v>
      </c>
      <c r="AX156" s="12" t="s">
        <v>77</v>
      </c>
      <c r="AY156" s="153" t="s">
        <v>358</v>
      </c>
    </row>
    <row r="157" spans="2:65" s="12" customFormat="1" ht="11.25">
      <c r="B157" s="151"/>
      <c r="D157" s="152" t="s">
        <v>368</v>
      </c>
      <c r="E157" s="153" t="s">
        <v>19</v>
      </c>
      <c r="F157" s="154" t="s">
        <v>8112</v>
      </c>
      <c r="H157" s="153" t="s">
        <v>19</v>
      </c>
      <c r="I157" s="155"/>
      <c r="L157" s="151"/>
      <c r="M157" s="156"/>
      <c r="T157" s="157"/>
      <c r="AT157" s="153" t="s">
        <v>368</v>
      </c>
      <c r="AU157" s="153" t="s">
        <v>90</v>
      </c>
      <c r="AV157" s="12" t="s">
        <v>84</v>
      </c>
      <c r="AW157" s="12" t="s">
        <v>36</v>
      </c>
      <c r="AX157" s="12" t="s">
        <v>77</v>
      </c>
      <c r="AY157" s="153" t="s">
        <v>358</v>
      </c>
    </row>
    <row r="158" spans="2:65" s="12" customFormat="1" ht="11.25">
      <c r="B158" s="151"/>
      <c r="D158" s="152" t="s">
        <v>368</v>
      </c>
      <c r="E158" s="153" t="s">
        <v>19</v>
      </c>
      <c r="F158" s="154" t="s">
        <v>7547</v>
      </c>
      <c r="H158" s="153" t="s">
        <v>19</v>
      </c>
      <c r="I158" s="155"/>
      <c r="L158" s="151"/>
      <c r="M158" s="156"/>
      <c r="T158" s="157"/>
      <c r="AT158" s="153" t="s">
        <v>368</v>
      </c>
      <c r="AU158" s="153" t="s">
        <v>90</v>
      </c>
      <c r="AV158" s="12" t="s">
        <v>84</v>
      </c>
      <c r="AW158" s="12" t="s">
        <v>36</v>
      </c>
      <c r="AX158" s="12" t="s">
        <v>77</v>
      </c>
      <c r="AY158" s="153" t="s">
        <v>358</v>
      </c>
    </row>
    <row r="159" spans="2:65" s="13" customFormat="1" ht="11.25">
      <c r="B159" s="158"/>
      <c r="D159" s="152" t="s">
        <v>368</v>
      </c>
      <c r="E159" s="159" t="s">
        <v>19</v>
      </c>
      <c r="F159" s="160" t="s">
        <v>8145</v>
      </c>
      <c r="H159" s="161">
        <v>7.5739999999999998</v>
      </c>
      <c r="I159" s="162"/>
      <c r="L159" s="158"/>
      <c r="M159" s="163"/>
      <c r="T159" s="164"/>
      <c r="AT159" s="159" t="s">
        <v>368</v>
      </c>
      <c r="AU159" s="159" t="s">
        <v>90</v>
      </c>
      <c r="AV159" s="13" t="s">
        <v>90</v>
      </c>
      <c r="AW159" s="13" t="s">
        <v>36</v>
      </c>
      <c r="AX159" s="13" t="s">
        <v>77</v>
      </c>
      <c r="AY159" s="159" t="s">
        <v>358</v>
      </c>
    </row>
    <row r="160" spans="2:65" s="12" customFormat="1" ht="11.25">
      <c r="B160" s="151"/>
      <c r="D160" s="152" t="s">
        <v>368</v>
      </c>
      <c r="E160" s="153" t="s">
        <v>19</v>
      </c>
      <c r="F160" s="154" t="s">
        <v>8127</v>
      </c>
      <c r="H160" s="153" t="s">
        <v>19</v>
      </c>
      <c r="I160" s="155"/>
      <c r="L160" s="151"/>
      <c r="M160" s="156"/>
      <c r="T160" s="157"/>
      <c r="AT160" s="153" t="s">
        <v>368</v>
      </c>
      <c r="AU160" s="153" t="s">
        <v>90</v>
      </c>
      <c r="AV160" s="12" t="s">
        <v>84</v>
      </c>
      <c r="AW160" s="12" t="s">
        <v>36</v>
      </c>
      <c r="AX160" s="12" t="s">
        <v>77</v>
      </c>
      <c r="AY160" s="153" t="s">
        <v>358</v>
      </c>
    </row>
    <row r="161" spans="2:65" s="13" customFormat="1" ht="11.25">
      <c r="B161" s="158"/>
      <c r="D161" s="152" t="s">
        <v>368</v>
      </c>
      <c r="E161" s="159" t="s">
        <v>19</v>
      </c>
      <c r="F161" s="160" t="s">
        <v>8128</v>
      </c>
      <c r="H161" s="161">
        <v>0.6</v>
      </c>
      <c r="I161" s="162"/>
      <c r="L161" s="158"/>
      <c r="M161" s="163"/>
      <c r="T161" s="164"/>
      <c r="AT161" s="159" t="s">
        <v>368</v>
      </c>
      <c r="AU161" s="159" t="s">
        <v>90</v>
      </c>
      <c r="AV161" s="13" t="s">
        <v>90</v>
      </c>
      <c r="AW161" s="13" t="s">
        <v>36</v>
      </c>
      <c r="AX161" s="13" t="s">
        <v>77</v>
      </c>
      <c r="AY161" s="159" t="s">
        <v>358</v>
      </c>
    </row>
    <row r="162" spans="2:65" s="14" customFormat="1" ht="11.25">
      <c r="B162" s="165"/>
      <c r="D162" s="152" t="s">
        <v>368</v>
      </c>
      <c r="E162" s="166" t="s">
        <v>19</v>
      </c>
      <c r="F162" s="167" t="s">
        <v>371</v>
      </c>
      <c r="H162" s="168">
        <v>8.1739999999999995</v>
      </c>
      <c r="I162" s="169"/>
      <c r="L162" s="165"/>
      <c r="M162" s="170"/>
      <c r="T162" s="171"/>
      <c r="AT162" s="166" t="s">
        <v>368</v>
      </c>
      <c r="AU162" s="166" t="s">
        <v>90</v>
      </c>
      <c r="AV162" s="14" t="s">
        <v>364</v>
      </c>
      <c r="AW162" s="14" t="s">
        <v>36</v>
      </c>
      <c r="AX162" s="14" t="s">
        <v>84</v>
      </c>
      <c r="AY162" s="166" t="s">
        <v>358</v>
      </c>
    </row>
    <row r="163" spans="2:65" s="1" customFormat="1" ht="37.9" customHeight="1">
      <c r="B163" s="33"/>
      <c r="C163" s="134" t="s">
        <v>439</v>
      </c>
      <c r="D163" s="134" t="s">
        <v>360</v>
      </c>
      <c r="E163" s="135" t="s">
        <v>423</v>
      </c>
      <c r="F163" s="136" t="s">
        <v>424</v>
      </c>
      <c r="G163" s="137" t="s">
        <v>209</v>
      </c>
      <c r="H163" s="138">
        <v>8.1739999999999995</v>
      </c>
      <c r="I163" s="139"/>
      <c r="J163" s="140">
        <f>ROUND(I163*H163,2)</f>
        <v>0</v>
      </c>
      <c r="K163" s="136" t="s">
        <v>363</v>
      </c>
      <c r="L163" s="33"/>
      <c r="M163" s="141" t="s">
        <v>19</v>
      </c>
      <c r="N163" s="142" t="s">
        <v>49</v>
      </c>
      <c r="P163" s="143">
        <f>O163*H163</f>
        <v>0</v>
      </c>
      <c r="Q163" s="143">
        <v>0</v>
      </c>
      <c r="R163" s="143">
        <f>Q163*H163</f>
        <v>0</v>
      </c>
      <c r="S163" s="143">
        <v>0</v>
      </c>
      <c r="T163" s="144">
        <f>S163*H163</f>
        <v>0</v>
      </c>
      <c r="AR163" s="145" t="s">
        <v>364</v>
      </c>
      <c r="AT163" s="145" t="s">
        <v>360</v>
      </c>
      <c r="AU163" s="145" t="s">
        <v>90</v>
      </c>
      <c r="AY163" s="18" t="s">
        <v>358</v>
      </c>
      <c r="BE163" s="146">
        <f>IF(N163="základní",J163,0)</f>
        <v>0</v>
      </c>
      <c r="BF163" s="146">
        <f>IF(N163="snížená",J163,0)</f>
        <v>0</v>
      </c>
      <c r="BG163" s="146">
        <f>IF(N163="zákl. přenesená",J163,0)</f>
        <v>0</v>
      </c>
      <c r="BH163" s="146">
        <f>IF(N163="sníž. přenesená",J163,0)</f>
        <v>0</v>
      </c>
      <c r="BI163" s="146">
        <f>IF(N163="nulová",J163,0)</f>
        <v>0</v>
      </c>
      <c r="BJ163" s="18" t="s">
        <v>90</v>
      </c>
      <c r="BK163" s="146">
        <f>ROUND(I163*H163,2)</f>
        <v>0</v>
      </c>
      <c r="BL163" s="18" t="s">
        <v>364</v>
      </c>
      <c r="BM163" s="145" t="s">
        <v>8161</v>
      </c>
    </row>
    <row r="164" spans="2:65" s="1" customFormat="1" ht="11.25">
      <c r="B164" s="33"/>
      <c r="D164" s="147" t="s">
        <v>366</v>
      </c>
      <c r="F164" s="148" t="s">
        <v>426</v>
      </c>
      <c r="I164" s="149"/>
      <c r="L164" s="33"/>
      <c r="M164" s="150"/>
      <c r="T164" s="54"/>
      <c r="AT164" s="18" t="s">
        <v>366</v>
      </c>
      <c r="AU164" s="18" t="s">
        <v>90</v>
      </c>
    </row>
    <row r="165" spans="2:65" s="12" customFormat="1" ht="11.25">
      <c r="B165" s="151"/>
      <c r="D165" s="152" t="s">
        <v>368</v>
      </c>
      <c r="E165" s="153" t="s">
        <v>19</v>
      </c>
      <c r="F165" s="154" t="s">
        <v>8111</v>
      </c>
      <c r="H165" s="153" t="s">
        <v>19</v>
      </c>
      <c r="I165" s="155"/>
      <c r="L165" s="151"/>
      <c r="M165" s="156"/>
      <c r="T165" s="157"/>
      <c r="AT165" s="153" t="s">
        <v>368</v>
      </c>
      <c r="AU165" s="153" t="s">
        <v>90</v>
      </c>
      <c r="AV165" s="12" t="s">
        <v>84</v>
      </c>
      <c r="AW165" s="12" t="s">
        <v>36</v>
      </c>
      <c r="AX165" s="12" t="s">
        <v>77</v>
      </c>
      <c r="AY165" s="153" t="s">
        <v>358</v>
      </c>
    </row>
    <row r="166" spans="2:65" s="12" customFormat="1" ht="11.25">
      <c r="B166" s="151"/>
      <c r="D166" s="152" t="s">
        <v>368</v>
      </c>
      <c r="E166" s="153" t="s">
        <v>19</v>
      </c>
      <c r="F166" s="154" t="s">
        <v>8112</v>
      </c>
      <c r="H166" s="153" t="s">
        <v>19</v>
      </c>
      <c r="I166" s="155"/>
      <c r="L166" s="151"/>
      <c r="M166" s="156"/>
      <c r="T166" s="157"/>
      <c r="AT166" s="153" t="s">
        <v>368</v>
      </c>
      <c r="AU166" s="153" t="s">
        <v>90</v>
      </c>
      <c r="AV166" s="12" t="s">
        <v>84</v>
      </c>
      <c r="AW166" s="12" t="s">
        <v>36</v>
      </c>
      <c r="AX166" s="12" t="s">
        <v>77</v>
      </c>
      <c r="AY166" s="153" t="s">
        <v>358</v>
      </c>
    </row>
    <row r="167" spans="2:65" s="12" customFormat="1" ht="11.25">
      <c r="B167" s="151"/>
      <c r="D167" s="152" t="s">
        <v>368</v>
      </c>
      <c r="E167" s="153" t="s">
        <v>19</v>
      </c>
      <c r="F167" s="154" t="s">
        <v>7547</v>
      </c>
      <c r="H167" s="153" t="s">
        <v>19</v>
      </c>
      <c r="I167" s="155"/>
      <c r="L167" s="151"/>
      <c r="M167" s="156"/>
      <c r="T167" s="157"/>
      <c r="AT167" s="153" t="s">
        <v>368</v>
      </c>
      <c r="AU167" s="153" t="s">
        <v>90</v>
      </c>
      <c r="AV167" s="12" t="s">
        <v>84</v>
      </c>
      <c r="AW167" s="12" t="s">
        <v>36</v>
      </c>
      <c r="AX167" s="12" t="s">
        <v>77</v>
      </c>
      <c r="AY167" s="153" t="s">
        <v>358</v>
      </c>
    </row>
    <row r="168" spans="2:65" s="13" customFormat="1" ht="11.25">
      <c r="B168" s="158"/>
      <c r="D168" s="152" t="s">
        <v>368</v>
      </c>
      <c r="E168" s="159" t="s">
        <v>19</v>
      </c>
      <c r="F168" s="160" t="s">
        <v>8145</v>
      </c>
      <c r="H168" s="161">
        <v>7.5739999999999998</v>
      </c>
      <c r="I168" s="162"/>
      <c r="L168" s="158"/>
      <c r="M168" s="163"/>
      <c r="T168" s="164"/>
      <c r="AT168" s="159" t="s">
        <v>368</v>
      </c>
      <c r="AU168" s="159" t="s">
        <v>90</v>
      </c>
      <c r="AV168" s="13" t="s">
        <v>90</v>
      </c>
      <c r="AW168" s="13" t="s">
        <v>36</v>
      </c>
      <c r="AX168" s="13" t="s">
        <v>77</v>
      </c>
      <c r="AY168" s="159" t="s">
        <v>358</v>
      </c>
    </row>
    <row r="169" spans="2:65" s="12" customFormat="1" ht="11.25">
      <c r="B169" s="151"/>
      <c r="D169" s="152" t="s">
        <v>368</v>
      </c>
      <c r="E169" s="153" t="s">
        <v>19</v>
      </c>
      <c r="F169" s="154" t="s">
        <v>8127</v>
      </c>
      <c r="H169" s="153" t="s">
        <v>19</v>
      </c>
      <c r="I169" s="155"/>
      <c r="L169" s="151"/>
      <c r="M169" s="156"/>
      <c r="T169" s="157"/>
      <c r="AT169" s="153" t="s">
        <v>368</v>
      </c>
      <c r="AU169" s="153" t="s">
        <v>90</v>
      </c>
      <c r="AV169" s="12" t="s">
        <v>84</v>
      </c>
      <c r="AW169" s="12" t="s">
        <v>36</v>
      </c>
      <c r="AX169" s="12" t="s">
        <v>77</v>
      </c>
      <c r="AY169" s="153" t="s">
        <v>358</v>
      </c>
    </row>
    <row r="170" spans="2:65" s="13" customFormat="1" ht="11.25">
      <c r="B170" s="158"/>
      <c r="D170" s="152" t="s">
        <v>368</v>
      </c>
      <c r="E170" s="159" t="s">
        <v>19</v>
      </c>
      <c r="F170" s="160" t="s">
        <v>8128</v>
      </c>
      <c r="H170" s="161">
        <v>0.6</v>
      </c>
      <c r="I170" s="162"/>
      <c r="L170" s="158"/>
      <c r="M170" s="163"/>
      <c r="T170" s="164"/>
      <c r="AT170" s="159" t="s">
        <v>368</v>
      </c>
      <c r="AU170" s="159" t="s">
        <v>90</v>
      </c>
      <c r="AV170" s="13" t="s">
        <v>90</v>
      </c>
      <c r="AW170" s="13" t="s">
        <v>36</v>
      </c>
      <c r="AX170" s="13" t="s">
        <v>77</v>
      </c>
      <c r="AY170" s="159" t="s">
        <v>358</v>
      </c>
    </row>
    <row r="171" spans="2:65" s="14" customFormat="1" ht="11.25">
      <c r="B171" s="165"/>
      <c r="D171" s="152" t="s">
        <v>368</v>
      </c>
      <c r="E171" s="166" t="s">
        <v>19</v>
      </c>
      <c r="F171" s="167" t="s">
        <v>371</v>
      </c>
      <c r="H171" s="168">
        <v>8.1739999999999995</v>
      </c>
      <c r="I171" s="169"/>
      <c r="L171" s="165"/>
      <c r="M171" s="170"/>
      <c r="T171" s="171"/>
      <c r="AT171" s="166" t="s">
        <v>368</v>
      </c>
      <c r="AU171" s="166" t="s">
        <v>90</v>
      </c>
      <c r="AV171" s="14" t="s">
        <v>364</v>
      </c>
      <c r="AW171" s="14" t="s">
        <v>36</v>
      </c>
      <c r="AX171" s="14" t="s">
        <v>84</v>
      </c>
      <c r="AY171" s="166" t="s">
        <v>358</v>
      </c>
    </row>
    <row r="172" spans="2:65" s="1" customFormat="1" ht="24.2" customHeight="1">
      <c r="B172" s="33"/>
      <c r="C172" s="134" t="s">
        <v>447</v>
      </c>
      <c r="D172" s="134" t="s">
        <v>360</v>
      </c>
      <c r="E172" s="135" t="s">
        <v>8162</v>
      </c>
      <c r="F172" s="136" t="s">
        <v>8163</v>
      </c>
      <c r="G172" s="137" t="s">
        <v>195</v>
      </c>
      <c r="H172" s="138">
        <v>453</v>
      </c>
      <c r="I172" s="139"/>
      <c r="J172" s="140">
        <f>ROUND(I172*H172,2)</f>
        <v>0</v>
      </c>
      <c r="K172" s="136" t="s">
        <v>363</v>
      </c>
      <c r="L172" s="33"/>
      <c r="M172" s="141" t="s">
        <v>19</v>
      </c>
      <c r="N172" s="142" t="s">
        <v>49</v>
      </c>
      <c r="P172" s="143">
        <f>O172*H172</f>
        <v>0</v>
      </c>
      <c r="Q172" s="143">
        <v>0</v>
      </c>
      <c r="R172" s="143">
        <f>Q172*H172</f>
        <v>0</v>
      </c>
      <c r="S172" s="143">
        <v>0</v>
      </c>
      <c r="T172" s="144">
        <f>S172*H172</f>
        <v>0</v>
      </c>
      <c r="AR172" s="145" t="s">
        <v>364</v>
      </c>
      <c r="AT172" s="145" t="s">
        <v>360</v>
      </c>
      <c r="AU172" s="145" t="s">
        <v>90</v>
      </c>
      <c r="AY172" s="18" t="s">
        <v>358</v>
      </c>
      <c r="BE172" s="146">
        <f>IF(N172="základní",J172,0)</f>
        <v>0</v>
      </c>
      <c r="BF172" s="146">
        <f>IF(N172="snížená",J172,0)</f>
        <v>0</v>
      </c>
      <c r="BG172" s="146">
        <f>IF(N172="zákl. přenesená",J172,0)</f>
        <v>0</v>
      </c>
      <c r="BH172" s="146">
        <f>IF(N172="sníž. přenesená",J172,0)</f>
        <v>0</v>
      </c>
      <c r="BI172" s="146">
        <f>IF(N172="nulová",J172,0)</f>
        <v>0</v>
      </c>
      <c r="BJ172" s="18" t="s">
        <v>90</v>
      </c>
      <c r="BK172" s="146">
        <f>ROUND(I172*H172,2)</f>
        <v>0</v>
      </c>
      <c r="BL172" s="18" t="s">
        <v>364</v>
      </c>
      <c r="BM172" s="145" t="s">
        <v>8164</v>
      </c>
    </row>
    <row r="173" spans="2:65" s="1" customFormat="1" ht="11.25">
      <c r="B173" s="33"/>
      <c r="D173" s="147" t="s">
        <v>366</v>
      </c>
      <c r="F173" s="148" t="s">
        <v>8165</v>
      </c>
      <c r="I173" s="149"/>
      <c r="L173" s="33"/>
      <c r="M173" s="150"/>
      <c r="T173" s="54"/>
      <c r="AT173" s="18" t="s">
        <v>366</v>
      </c>
      <c r="AU173" s="18" t="s">
        <v>90</v>
      </c>
    </row>
    <row r="174" spans="2:65" s="13" customFormat="1" ht="11.25">
      <c r="B174" s="158"/>
      <c r="D174" s="152" t="s">
        <v>368</v>
      </c>
      <c r="E174" s="159" t="s">
        <v>19</v>
      </c>
      <c r="F174" s="160" t="s">
        <v>8103</v>
      </c>
      <c r="H174" s="161">
        <v>453</v>
      </c>
      <c r="I174" s="162"/>
      <c r="L174" s="158"/>
      <c r="M174" s="163"/>
      <c r="T174" s="164"/>
      <c r="AT174" s="159" t="s">
        <v>368</v>
      </c>
      <c r="AU174" s="159" t="s">
        <v>90</v>
      </c>
      <c r="AV174" s="13" t="s">
        <v>90</v>
      </c>
      <c r="AW174" s="13" t="s">
        <v>36</v>
      </c>
      <c r="AX174" s="13" t="s">
        <v>77</v>
      </c>
      <c r="AY174" s="159" t="s">
        <v>358</v>
      </c>
    </row>
    <row r="175" spans="2:65" s="14" customFormat="1" ht="11.25">
      <c r="B175" s="165"/>
      <c r="D175" s="152" t="s">
        <v>368</v>
      </c>
      <c r="E175" s="166" t="s">
        <v>19</v>
      </c>
      <c r="F175" s="167" t="s">
        <v>371</v>
      </c>
      <c r="H175" s="168">
        <v>453</v>
      </c>
      <c r="I175" s="169"/>
      <c r="L175" s="165"/>
      <c r="M175" s="170"/>
      <c r="T175" s="171"/>
      <c r="AT175" s="166" t="s">
        <v>368</v>
      </c>
      <c r="AU175" s="166" t="s">
        <v>90</v>
      </c>
      <c r="AV175" s="14" t="s">
        <v>364</v>
      </c>
      <c r="AW175" s="14" t="s">
        <v>36</v>
      </c>
      <c r="AX175" s="14" t="s">
        <v>84</v>
      </c>
      <c r="AY175" s="166" t="s">
        <v>358</v>
      </c>
    </row>
    <row r="176" spans="2:65" s="1" customFormat="1" ht="37.9" customHeight="1">
      <c r="B176" s="33"/>
      <c r="C176" s="134" t="s">
        <v>454</v>
      </c>
      <c r="D176" s="134" t="s">
        <v>360</v>
      </c>
      <c r="E176" s="135" t="s">
        <v>8166</v>
      </c>
      <c r="F176" s="136" t="s">
        <v>8167</v>
      </c>
      <c r="G176" s="137" t="s">
        <v>195</v>
      </c>
      <c r="H176" s="138">
        <v>40</v>
      </c>
      <c r="I176" s="139"/>
      <c r="J176" s="140">
        <f>ROUND(I176*H176,2)</f>
        <v>0</v>
      </c>
      <c r="K176" s="136" t="s">
        <v>363</v>
      </c>
      <c r="L176" s="33"/>
      <c r="M176" s="141" t="s">
        <v>19</v>
      </c>
      <c r="N176" s="142" t="s">
        <v>49</v>
      </c>
      <c r="P176" s="143">
        <f>O176*H176</f>
        <v>0</v>
      </c>
      <c r="Q176" s="143">
        <v>0</v>
      </c>
      <c r="R176" s="143">
        <f>Q176*H176</f>
        <v>0</v>
      </c>
      <c r="S176" s="143">
        <v>0</v>
      </c>
      <c r="T176" s="144">
        <f>S176*H176</f>
        <v>0</v>
      </c>
      <c r="AR176" s="145" t="s">
        <v>364</v>
      </c>
      <c r="AT176" s="145" t="s">
        <v>360</v>
      </c>
      <c r="AU176" s="145" t="s">
        <v>90</v>
      </c>
      <c r="AY176" s="18" t="s">
        <v>358</v>
      </c>
      <c r="BE176" s="146">
        <f>IF(N176="základní",J176,0)</f>
        <v>0</v>
      </c>
      <c r="BF176" s="146">
        <f>IF(N176="snížená",J176,0)</f>
        <v>0</v>
      </c>
      <c r="BG176" s="146">
        <f>IF(N176="zákl. přenesená",J176,0)</f>
        <v>0</v>
      </c>
      <c r="BH176" s="146">
        <f>IF(N176="sníž. přenesená",J176,0)</f>
        <v>0</v>
      </c>
      <c r="BI176" s="146">
        <f>IF(N176="nulová",J176,0)</f>
        <v>0</v>
      </c>
      <c r="BJ176" s="18" t="s">
        <v>90</v>
      </c>
      <c r="BK176" s="146">
        <f>ROUND(I176*H176,2)</f>
        <v>0</v>
      </c>
      <c r="BL176" s="18" t="s">
        <v>364</v>
      </c>
      <c r="BM176" s="145" t="s">
        <v>8168</v>
      </c>
    </row>
    <row r="177" spans="2:65" s="1" customFormat="1" ht="11.25">
      <c r="B177" s="33"/>
      <c r="D177" s="147" t="s">
        <v>366</v>
      </c>
      <c r="F177" s="148" t="s">
        <v>8169</v>
      </c>
      <c r="I177" s="149"/>
      <c r="L177" s="33"/>
      <c r="M177" s="150"/>
      <c r="T177" s="54"/>
      <c r="AT177" s="18" t="s">
        <v>366</v>
      </c>
      <c r="AU177" s="18" t="s">
        <v>90</v>
      </c>
    </row>
    <row r="178" spans="2:65" s="13" customFormat="1" ht="11.25">
      <c r="B178" s="158"/>
      <c r="D178" s="152" t="s">
        <v>368</v>
      </c>
      <c r="E178" s="159" t="s">
        <v>19</v>
      </c>
      <c r="F178" s="160" t="s">
        <v>612</v>
      </c>
      <c r="H178" s="161">
        <v>40</v>
      </c>
      <c r="I178" s="162"/>
      <c r="L178" s="158"/>
      <c r="M178" s="163"/>
      <c r="T178" s="164"/>
      <c r="AT178" s="159" t="s">
        <v>368</v>
      </c>
      <c r="AU178" s="159" t="s">
        <v>90</v>
      </c>
      <c r="AV178" s="13" t="s">
        <v>90</v>
      </c>
      <c r="AW178" s="13" t="s">
        <v>36</v>
      </c>
      <c r="AX178" s="13" t="s">
        <v>77</v>
      </c>
      <c r="AY178" s="159" t="s">
        <v>358</v>
      </c>
    </row>
    <row r="179" spans="2:65" s="14" customFormat="1" ht="11.25">
      <c r="B179" s="165"/>
      <c r="D179" s="152" t="s">
        <v>368</v>
      </c>
      <c r="E179" s="166" t="s">
        <v>19</v>
      </c>
      <c r="F179" s="167" t="s">
        <v>371</v>
      </c>
      <c r="H179" s="168">
        <v>40</v>
      </c>
      <c r="I179" s="169"/>
      <c r="L179" s="165"/>
      <c r="M179" s="170"/>
      <c r="T179" s="171"/>
      <c r="AT179" s="166" t="s">
        <v>368</v>
      </c>
      <c r="AU179" s="166" t="s">
        <v>90</v>
      </c>
      <c r="AV179" s="14" t="s">
        <v>364</v>
      </c>
      <c r="AW179" s="14" t="s">
        <v>36</v>
      </c>
      <c r="AX179" s="14" t="s">
        <v>84</v>
      </c>
      <c r="AY179" s="166" t="s">
        <v>358</v>
      </c>
    </row>
    <row r="180" spans="2:65" s="1" customFormat="1" ht="16.5" customHeight="1">
      <c r="B180" s="33"/>
      <c r="C180" s="179" t="s">
        <v>462</v>
      </c>
      <c r="D180" s="179" t="s">
        <v>440</v>
      </c>
      <c r="E180" s="180" t="s">
        <v>8170</v>
      </c>
      <c r="F180" s="181" t="s">
        <v>8171</v>
      </c>
      <c r="G180" s="182" t="s">
        <v>209</v>
      </c>
      <c r="H180" s="183">
        <v>16</v>
      </c>
      <c r="I180" s="184"/>
      <c r="J180" s="185">
        <f>ROUND(I180*H180,2)</f>
        <v>0</v>
      </c>
      <c r="K180" s="181" t="s">
        <v>19</v>
      </c>
      <c r="L180" s="186"/>
      <c r="M180" s="187" t="s">
        <v>19</v>
      </c>
      <c r="N180" s="188" t="s">
        <v>49</v>
      </c>
      <c r="P180" s="143">
        <f>O180*H180</f>
        <v>0</v>
      </c>
      <c r="Q180" s="143">
        <v>0.22</v>
      </c>
      <c r="R180" s="143">
        <f>Q180*H180</f>
        <v>3.52</v>
      </c>
      <c r="S180" s="143">
        <v>0</v>
      </c>
      <c r="T180" s="144">
        <f>S180*H180</f>
        <v>0</v>
      </c>
      <c r="AR180" s="145" t="s">
        <v>406</v>
      </c>
      <c r="AT180" s="145" t="s">
        <v>440</v>
      </c>
      <c r="AU180" s="145" t="s">
        <v>90</v>
      </c>
      <c r="AY180" s="18" t="s">
        <v>358</v>
      </c>
      <c r="BE180" s="146">
        <f>IF(N180="základní",J180,0)</f>
        <v>0</v>
      </c>
      <c r="BF180" s="146">
        <f>IF(N180="snížená",J180,0)</f>
        <v>0</v>
      </c>
      <c r="BG180" s="146">
        <f>IF(N180="zákl. přenesená",J180,0)</f>
        <v>0</v>
      </c>
      <c r="BH180" s="146">
        <f>IF(N180="sníž. přenesená",J180,0)</f>
        <v>0</v>
      </c>
      <c r="BI180" s="146">
        <f>IF(N180="nulová",J180,0)</f>
        <v>0</v>
      </c>
      <c r="BJ180" s="18" t="s">
        <v>90</v>
      </c>
      <c r="BK180" s="146">
        <f>ROUND(I180*H180,2)</f>
        <v>0</v>
      </c>
      <c r="BL180" s="18" t="s">
        <v>364</v>
      </c>
      <c r="BM180" s="145" t="s">
        <v>8172</v>
      </c>
    </row>
    <row r="181" spans="2:65" s="13" customFormat="1" ht="11.25">
      <c r="B181" s="158"/>
      <c r="D181" s="152" t="s">
        <v>368</v>
      </c>
      <c r="E181" s="159" t="s">
        <v>19</v>
      </c>
      <c r="F181" s="160" t="s">
        <v>8173</v>
      </c>
      <c r="H181" s="161">
        <v>16</v>
      </c>
      <c r="I181" s="162"/>
      <c r="L181" s="158"/>
      <c r="M181" s="163"/>
      <c r="T181" s="164"/>
      <c r="AT181" s="159" t="s">
        <v>368</v>
      </c>
      <c r="AU181" s="159" t="s">
        <v>90</v>
      </c>
      <c r="AV181" s="13" t="s">
        <v>90</v>
      </c>
      <c r="AW181" s="13" t="s">
        <v>36</v>
      </c>
      <c r="AX181" s="13" t="s">
        <v>77</v>
      </c>
      <c r="AY181" s="159" t="s">
        <v>358</v>
      </c>
    </row>
    <row r="182" spans="2:65" s="14" customFormat="1" ht="11.25">
      <c r="B182" s="165"/>
      <c r="D182" s="152" t="s">
        <v>368</v>
      </c>
      <c r="E182" s="166" t="s">
        <v>19</v>
      </c>
      <c r="F182" s="167" t="s">
        <v>371</v>
      </c>
      <c r="H182" s="168">
        <v>16</v>
      </c>
      <c r="I182" s="169"/>
      <c r="L182" s="165"/>
      <c r="M182" s="170"/>
      <c r="T182" s="171"/>
      <c r="AT182" s="166" t="s">
        <v>368</v>
      </c>
      <c r="AU182" s="166" t="s">
        <v>90</v>
      </c>
      <c r="AV182" s="14" t="s">
        <v>364</v>
      </c>
      <c r="AW182" s="14" t="s">
        <v>36</v>
      </c>
      <c r="AX182" s="14" t="s">
        <v>84</v>
      </c>
      <c r="AY182" s="166" t="s">
        <v>358</v>
      </c>
    </row>
    <row r="183" spans="2:65" s="1" customFormat="1" ht="37.9" customHeight="1">
      <c r="B183" s="33"/>
      <c r="C183" s="134" t="s">
        <v>468</v>
      </c>
      <c r="D183" s="134" t="s">
        <v>360</v>
      </c>
      <c r="E183" s="135" t="s">
        <v>8174</v>
      </c>
      <c r="F183" s="136" t="s">
        <v>8175</v>
      </c>
      <c r="G183" s="137" t="s">
        <v>195</v>
      </c>
      <c r="H183" s="138">
        <v>1615</v>
      </c>
      <c r="I183" s="139"/>
      <c r="J183" s="140">
        <f>ROUND(I183*H183,2)</f>
        <v>0</v>
      </c>
      <c r="K183" s="136" t="s">
        <v>363</v>
      </c>
      <c r="L183" s="33"/>
      <c r="M183" s="141" t="s">
        <v>19</v>
      </c>
      <c r="N183" s="142" t="s">
        <v>49</v>
      </c>
      <c r="P183" s="143">
        <f>O183*H183</f>
        <v>0</v>
      </c>
      <c r="Q183" s="143">
        <v>0</v>
      </c>
      <c r="R183" s="143">
        <f>Q183*H183</f>
        <v>0</v>
      </c>
      <c r="S183" s="143">
        <v>0</v>
      </c>
      <c r="T183" s="144">
        <f>S183*H183</f>
        <v>0</v>
      </c>
      <c r="AR183" s="145" t="s">
        <v>364</v>
      </c>
      <c r="AT183" s="145" t="s">
        <v>360</v>
      </c>
      <c r="AU183" s="145" t="s">
        <v>90</v>
      </c>
      <c r="AY183" s="18" t="s">
        <v>358</v>
      </c>
      <c r="BE183" s="146">
        <f>IF(N183="základní",J183,0)</f>
        <v>0</v>
      </c>
      <c r="BF183" s="146">
        <f>IF(N183="snížená",J183,0)</f>
        <v>0</v>
      </c>
      <c r="BG183" s="146">
        <f>IF(N183="zákl. přenesená",J183,0)</f>
        <v>0</v>
      </c>
      <c r="BH183" s="146">
        <f>IF(N183="sníž. přenesená",J183,0)</f>
        <v>0</v>
      </c>
      <c r="BI183" s="146">
        <f>IF(N183="nulová",J183,0)</f>
        <v>0</v>
      </c>
      <c r="BJ183" s="18" t="s">
        <v>90</v>
      </c>
      <c r="BK183" s="146">
        <f>ROUND(I183*H183,2)</f>
        <v>0</v>
      </c>
      <c r="BL183" s="18" t="s">
        <v>364</v>
      </c>
      <c r="BM183" s="145" t="s">
        <v>8176</v>
      </c>
    </row>
    <row r="184" spans="2:65" s="1" customFormat="1" ht="11.25">
      <c r="B184" s="33"/>
      <c r="D184" s="147" t="s">
        <v>366</v>
      </c>
      <c r="F184" s="148" t="s">
        <v>8177</v>
      </c>
      <c r="I184" s="149"/>
      <c r="L184" s="33"/>
      <c r="M184" s="150"/>
      <c r="T184" s="54"/>
      <c r="AT184" s="18" t="s">
        <v>366</v>
      </c>
      <c r="AU184" s="18" t="s">
        <v>90</v>
      </c>
    </row>
    <row r="185" spans="2:65" s="12" customFormat="1" ht="11.25">
      <c r="B185" s="151"/>
      <c r="D185" s="152" t="s">
        <v>368</v>
      </c>
      <c r="E185" s="153" t="s">
        <v>19</v>
      </c>
      <c r="F185" s="154" t="s">
        <v>8111</v>
      </c>
      <c r="H185" s="153" t="s">
        <v>19</v>
      </c>
      <c r="I185" s="155"/>
      <c r="L185" s="151"/>
      <c r="M185" s="156"/>
      <c r="T185" s="157"/>
      <c r="AT185" s="153" t="s">
        <v>368</v>
      </c>
      <c r="AU185" s="153" t="s">
        <v>90</v>
      </c>
      <c r="AV185" s="12" t="s">
        <v>84</v>
      </c>
      <c r="AW185" s="12" t="s">
        <v>36</v>
      </c>
      <c r="AX185" s="12" t="s">
        <v>77</v>
      </c>
      <c r="AY185" s="153" t="s">
        <v>358</v>
      </c>
    </row>
    <row r="186" spans="2:65" s="12" customFormat="1" ht="11.25">
      <c r="B186" s="151"/>
      <c r="D186" s="152" t="s">
        <v>368</v>
      </c>
      <c r="E186" s="153" t="s">
        <v>19</v>
      </c>
      <c r="F186" s="154" t="s">
        <v>8112</v>
      </c>
      <c r="H186" s="153" t="s">
        <v>19</v>
      </c>
      <c r="I186" s="155"/>
      <c r="L186" s="151"/>
      <c r="M186" s="156"/>
      <c r="T186" s="157"/>
      <c r="AT186" s="153" t="s">
        <v>368</v>
      </c>
      <c r="AU186" s="153" t="s">
        <v>90</v>
      </c>
      <c r="AV186" s="12" t="s">
        <v>84</v>
      </c>
      <c r="AW186" s="12" t="s">
        <v>36</v>
      </c>
      <c r="AX186" s="12" t="s">
        <v>77</v>
      </c>
      <c r="AY186" s="153" t="s">
        <v>358</v>
      </c>
    </row>
    <row r="187" spans="2:65" s="13" customFormat="1" ht="11.25">
      <c r="B187" s="158"/>
      <c r="D187" s="152" t="s">
        <v>368</v>
      </c>
      <c r="E187" s="159" t="s">
        <v>19</v>
      </c>
      <c r="F187" s="160" t="s">
        <v>8178</v>
      </c>
      <c r="H187" s="161">
        <v>1615</v>
      </c>
      <c r="I187" s="162"/>
      <c r="L187" s="158"/>
      <c r="M187" s="163"/>
      <c r="T187" s="164"/>
      <c r="AT187" s="159" t="s">
        <v>368</v>
      </c>
      <c r="AU187" s="159" t="s">
        <v>90</v>
      </c>
      <c r="AV187" s="13" t="s">
        <v>90</v>
      </c>
      <c r="AW187" s="13" t="s">
        <v>36</v>
      </c>
      <c r="AX187" s="13" t="s">
        <v>77</v>
      </c>
      <c r="AY187" s="159" t="s">
        <v>358</v>
      </c>
    </row>
    <row r="188" spans="2:65" s="14" customFormat="1" ht="11.25">
      <c r="B188" s="165"/>
      <c r="D188" s="152" t="s">
        <v>368</v>
      </c>
      <c r="E188" s="166" t="s">
        <v>19</v>
      </c>
      <c r="F188" s="167" t="s">
        <v>371</v>
      </c>
      <c r="H188" s="168">
        <v>1615</v>
      </c>
      <c r="I188" s="169"/>
      <c r="L188" s="165"/>
      <c r="M188" s="170"/>
      <c r="T188" s="171"/>
      <c r="AT188" s="166" t="s">
        <v>368</v>
      </c>
      <c r="AU188" s="166" t="s">
        <v>90</v>
      </c>
      <c r="AV188" s="14" t="s">
        <v>364</v>
      </c>
      <c r="AW188" s="14" t="s">
        <v>36</v>
      </c>
      <c r="AX188" s="14" t="s">
        <v>84</v>
      </c>
      <c r="AY188" s="166" t="s">
        <v>358</v>
      </c>
    </row>
    <row r="189" spans="2:65" s="1" customFormat="1" ht="16.5" customHeight="1">
      <c r="B189" s="33"/>
      <c r="C189" s="179" t="s">
        <v>473</v>
      </c>
      <c r="D189" s="179" t="s">
        <v>440</v>
      </c>
      <c r="E189" s="180" t="s">
        <v>7901</v>
      </c>
      <c r="F189" s="181" t="s">
        <v>7902</v>
      </c>
      <c r="G189" s="182" t="s">
        <v>443</v>
      </c>
      <c r="H189" s="183">
        <v>726.75</v>
      </c>
      <c r="I189" s="184"/>
      <c r="J189" s="185">
        <f>ROUND(I189*H189,2)</f>
        <v>0</v>
      </c>
      <c r="K189" s="181" t="s">
        <v>363</v>
      </c>
      <c r="L189" s="186"/>
      <c r="M189" s="187" t="s">
        <v>19</v>
      </c>
      <c r="N189" s="188" t="s">
        <v>49</v>
      </c>
      <c r="P189" s="143">
        <f>O189*H189</f>
        <v>0</v>
      </c>
      <c r="Q189" s="143">
        <v>0</v>
      </c>
      <c r="R189" s="143">
        <f>Q189*H189</f>
        <v>0</v>
      </c>
      <c r="S189" s="143">
        <v>0</v>
      </c>
      <c r="T189" s="144">
        <f>S189*H189</f>
        <v>0</v>
      </c>
      <c r="AR189" s="145" t="s">
        <v>406</v>
      </c>
      <c r="AT189" s="145" t="s">
        <v>440</v>
      </c>
      <c r="AU189" s="145" t="s">
        <v>90</v>
      </c>
      <c r="AY189" s="18" t="s">
        <v>358</v>
      </c>
      <c r="BE189" s="146">
        <f>IF(N189="základní",J189,0)</f>
        <v>0</v>
      </c>
      <c r="BF189" s="146">
        <f>IF(N189="snížená",J189,0)</f>
        <v>0</v>
      </c>
      <c r="BG189" s="146">
        <f>IF(N189="zákl. přenesená",J189,0)</f>
        <v>0</v>
      </c>
      <c r="BH189" s="146">
        <f>IF(N189="sníž. přenesená",J189,0)</f>
        <v>0</v>
      </c>
      <c r="BI189" s="146">
        <f>IF(N189="nulová",J189,0)</f>
        <v>0</v>
      </c>
      <c r="BJ189" s="18" t="s">
        <v>90</v>
      </c>
      <c r="BK189" s="146">
        <f>ROUND(I189*H189,2)</f>
        <v>0</v>
      </c>
      <c r="BL189" s="18" t="s">
        <v>364</v>
      </c>
      <c r="BM189" s="145" t="s">
        <v>8179</v>
      </c>
    </row>
    <row r="190" spans="2:65" s="12" customFormat="1" ht="11.25">
      <c r="B190" s="151"/>
      <c r="D190" s="152" t="s">
        <v>368</v>
      </c>
      <c r="E190" s="153" t="s">
        <v>19</v>
      </c>
      <c r="F190" s="154" t="s">
        <v>8111</v>
      </c>
      <c r="H190" s="153" t="s">
        <v>19</v>
      </c>
      <c r="I190" s="155"/>
      <c r="L190" s="151"/>
      <c r="M190" s="156"/>
      <c r="T190" s="157"/>
      <c r="AT190" s="153" t="s">
        <v>368</v>
      </c>
      <c r="AU190" s="153" t="s">
        <v>90</v>
      </c>
      <c r="AV190" s="12" t="s">
        <v>84</v>
      </c>
      <c r="AW190" s="12" t="s">
        <v>36</v>
      </c>
      <c r="AX190" s="12" t="s">
        <v>77</v>
      </c>
      <c r="AY190" s="153" t="s">
        <v>358</v>
      </c>
    </row>
    <row r="191" spans="2:65" s="12" customFormat="1" ht="11.25">
      <c r="B191" s="151"/>
      <c r="D191" s="152" t="s">
        <v>368</v>
      </c>
      <c r="E191" s="153" t="s">
        <v>19</v>
      </c>
      <c r="F191" s="154" t="s">
        <v>8112</v>
      </c>
      <c r="H191" s="153" t="s">
        <v>19</v>
      </c>
      <c r="I191" s="155"/>
      <c r="L191" s="151"/>
      <c r="M191" s="156"/>
      <c r="T191" s="157"/>
      <c r="AT191" s="153" t="s">
        <v>368</v>
      </c>
      <c r="AU191" s="153" t="s">
        <v>90</v>
      </c>
      <c r="AV191" s="12" t="s">
        <v>84</v>
      </c>
      <c r="AW191" s="12" t="s">
        <v>36</v>
      </c>
      <c r="AX191" s="12" t="s">
        <v>77</v>
      </c>
      <c r="AY191" s="153" t="s">
        <v>358</v>
      </c>
    </row>
    <row r="192" spans="2:65" s="13" customFormat="1" ht="11.25">
      <c r="B192" s="158"/>
      <c r="D192" s="152" t="s">
        <v>368</v>
      </c>
      <c r="E192" s="159" t="s">
        <v>19</v>
      </c>
      <c r="F192" s="160" t="s">
        <v>8180</v>
      </c>
      <c r="H192" s="161">
        <v>726.75</v>
      </c>
      <c r="I192" s="162"/>
      <c r="L192" s="158"/>
      <c r="M192" s="163"/>
      <c r="T192" s="164"/>
      <c r="AT192" s="159" t="s">
        <v>368</v>
      </c>
      <c r="AU192" s="159" t="s">
        <v>90</v>
      </c>
      <c r="AV192" s="13" t="s">
        <v>90</v>
      </c>
      <c r="AW192" s="13" t="s">
        <v>36</v>
      </c>
      <c r="AX192" s="13" t="s">
        <v>77</v>
      </c>
      <c r="AY192" s="159" t="s">
        <v>358</v>
      </c>
    </row>
    <row r="193" spans="2:65" s="14" customFormat="1" ht="11.25">
      <c r="B193" s="165"/>
      <c r="D193" s="152" t="s">
        <v>368</v>
      </c>
      <c r="E193" s="166" t="s">
        <v>19</v>
      </c>
      <c r="F193" s="167" t="s">
        <v>371</v>
      </c>
      <c r="H193" s="168">
        <v>726.75</v>
      </c>
      <c r="I193" s="169"/>
      <c r="L193" s="165"/>
      <c r="M193" s="170"/>
      <c r="T193" s="171"/>
      <c r="AT193" s="166" t="s">
        <v>368</v>
      </c>
      <c r="AU193" s="166" t="s">
        <v>90</v>
      </c>
      <c r="AV193" s="14" t="s">
        <v>364</v>
      </c>
      <c r="AW193" s="14" t="s">
        <v>36</v>
      </c>
      <c r="AX193" s="14" t="s">
        <v>84</v>
      </c>
      <c r="AY193" s="166" t="s">
        <v>358</v>
      </c>
    </row>
    <row r="194" spans="2:65" s="1" customFormat="1" ht="37.9" customHeight="1">
      <c r="B194" s="33"/>
      <c r="C194" s="134" t="s">
        <v>480</v>
      </c>
      <c r="D194" s="134" t="s">
        <v>360</v>
      </c>
      <c r="E194" s="135" t="s">
        <v>8181</v>
      </c>
      <c r="F194" s="136" t="s">
        <v>8182</v>
      </c>
      <c r="G194" s="137" t="s">
        <v>195</v>
      </c>
      <c r="H194" s="138">
        <v>1615</v>
      </c>
      <c r="I194" s="139"/>
      <c r="J194" s="140">
        <f>ROUND(I194*H194,2)</f>
        <v>0</v>
      </c>
      <c r="K194" s="136" t="s">
        <v>363</v>
      </c>
      <c r="L194" s="33"/>
      <c r="M194" s="141" t="s">
        <v>19</v>
      </c>
      <c r="N194" s="142" t="s">
        <v>49</v>
      </c>
      <c r="P194" s="143">
        <f>O194*H194</f>
        <v>0</v>
      </c>
      <c r="Q194" s="143">
        <v>0</v>
      </c>
      <c r="R194" s="143">
        <f>Q194*H194</f>
        <v>0</v>
      </c>
      <c r="S194" s="143">
        <v>0</v>
      </c>
      <c r="T194" s="144">
        <f>S194*H194</f>
        <v>0</v>
      </c>
      <c r="AR194" s="145" t="s">
        <v>364</v>
      </c>
      <c r="AT194" s="145" t="s">
        <v>360</v>
      </c>
      <c r="AU194" s="145" t="s">
        <v>90</v>
      </c>
      <c r="AY194" s="18" t="s">
        <v>358</v>
      </c>
      <c r="BE194" s="146">
        <f>IF(N194="základní",J194,0)</f>
        <v>0</v>
      </c>
      <c r="BF194" s="146">
        <f>IF(N194="snížená",J194,0)</f>
        <v>0</v>
      </c>
      <c r="BG194" s="146">
        <f>IF(N194="zákl. přenesená",J194,0)</f>
        <v>0</v>
      </c>
      <c r="BH194" s="146">
        <f>IF(N194="sníž. přenesená",J194,0)</f>
        <v>0</v>
      </c>
      <c r="BI194" s="146">
        <f>IF(N194="nulová",J194,0)</f>
        <v>0</v>
      </c>
      <c r="BJ194" s="18" t="s">
        <v>90</v>
      </c>
      <c r="BK194" s="146">
        <f>ROUND(I194*H194,2)</f>
        <v>0</v>
      </c>
      <c r="BL194" s="18" t="s">
        <v>364</v>
      </c>
      <c r="BM194" s="145" t="s">
        <v>8183</v>
      </c>
    </row>
    <row r="195" spans="2:65" s="1" customFormat="1" ht="11.25">
      <c r="B195" s="33"/>
      <c r="D195" s="147" t="s">
        <v>366</v>
      </c>
      <c r="F195" s="148" t="s">
        <v>8184</v>
      </c>
      <c r="I195" s="149"/>
      <c r="L195" s="33"/>
      <c r="M195" s="150"/>
      <c r="T195" s="54"/>
      <c r="AT195" s="18" t="s">
        <v>366</v>
      </c>
      <c r="AU195" s="18" t="s">
        <v>90</v>
      </c>
    </row>
    <row r="196" spans="2:65" s="12" customFormat="1" ht="11.25">
      <c r="B196" s="151"/>
      <c r="D196" s="152" t="s">
        <v>368</v>
      </c>
      <c r="E196" s="153" t="s">
        <v>19</v>
      </c>
      <c r="F196" s="154" t="s">
        <v>8111</v>
      </c>
      <c r="H196" s="153" t="s">
        <v>19</v>
      </c>
      <c r="I196" s="155"/>
      <c r="L196" s="151"/>
      <c r="M196" s="156"/>
      <c r="T196" s="157"/>
      <c r="AT196" s="153" t="s">
        <v>368</v>
      </c>
      <c r="AU196" s="153" t="s">
        <v>90</v>
      </c>
      <c r="AV196" s="12" t="s">
        <v>84</v>
      </c>
      <c r="AW196" s="12" t="s">
        <v>36</v>
      </c>
      <c r="AX196" s="12" t="s">
        <v>77</v>
      </c>
      <c r="AY196" s="153" t="s">
        <v>358</v>
      </c>
    </row>
    <row r="197" spans="2:65" s="12" customFormat="1" ht="11.25">
      <c r="B197" s="151"/>
      <c r="D197" s="152" t="s">
        <v>368</v>
      </c>
      <c r="E197" s="153" t="s">
        <v>19</v>
      </c>
      <c r="F197" s="154" t="s">
        <v>8112</v>
      </c>
      <c r="H197" s="153" t="s">
        <v>19</v>
      </c>
      <c r="I197" s="155"/>
      <c r="L197" s="151"/>
      <c r="M197" s="156"/>
      <c r="T197" s="157"/>
      <c r="AT197" s="153" t="s">
        <v>368</v>
      </c>
      <c r="AU197" s="153" t="s">
        <v>90</v>
      </c>
      <c r="AV197" s="12" t="s">
        <v>84</v>
      </c>
      <c r="AW197" s="12" t="s">
        <v>36</v>
      </c>
      <c r="AX197" s="12" t="s">
        <v>77</v>
      </c>
      <c r="AY197" s="153" t="s">
        <v>358</v>
      </c>
    </row>
    <row r="198" spans="2:65" s="13" customFormat="1" ht="11.25">
      <c r="B198" s="158"/>
      <c r="D198" s="152" t="s">
        <v>368</v>
      </c>
      <c r="E198" s="159" t="s">
        <v>19</v>
      </c>
      <c r="F198" s="160" t="s">
        <v>8178</v>
      </c>
      <c r="H198" s="161">
        <v>1615</v>
      </c>
      <c r="I198" s="162"/>
      <c r="L198" s="158"/>
      <c r="M198" s="163"/>
      <c r="T198" s="164"/>
      <c r="AT198" s="159" t="s">
        <v>368</v>
      </c>
      <c r="AU198" s="159" t="s">
        <v>90</v>
      </c>
      <c r="AV198" s="13" t="s">
        <v>90</v>
      </c>
      <c r="AW198" s="13" t="s">
        <v>36</v>
      </c>
      <c r="AX198" s="13" t="s">
        <v>77</v>
      </c>
      <c r="AY198" s="159" t="s">
        <v>358</v>
      </c>
    </row>
    <row r="199" spans="2:65" s="14" customFormat="1" ht="11.25">
      <c r="B199" s="165"/>
      <c r="D199" s="152" t="s">
        <v>368</v>
      </c>
      <c r="E199" s="166" t="s">
        <v>19</v>
      </c>
      <c r="F199" s="167" t="s">
        <v>371</v>
      </c>
      <c r="H199" s="168">
        <v>1615</v>
      </c>
      <c r="I199" s="169"/>
      <c r="L199" s="165"/>
      <c r="M199" s="170"/>
      <c r="T199" s="171"/>
      <c r="AT199" s="166" t="s">
        <v>368</v>
      </c>
      <c r="AU199" s="166" t="s">
        <v>90</v>
      </c>
      <c r="AV199" s="14" t="s">
        <v>364</v>
      </c>
      <c r="AW199" s="14" t="s">
        <v>36</v>
      </c>
      <c r="AX199" s="14" t="s">
        <v>84</v>
      </c>
      <c r="AY199" s="166" t="s">
        <v>358</v>
      </c>
    </row>
    <row r="200" spans="2:65" s="1" customFormat="1" ht="16.5" customHeight="1">
      <c r="B200" s="33"/>
      <c r="C200" s="179" t="s">
        <v>7</v>
      </c>
      <c r="D200" s="179" t="s">
        <v>440</v>
      </c>
      <c r="E200" s="180" t="s">
        <v>8185</v>
      </c>
      <c r="F200" s="181" t="s">
        <v>8186</v>
      </c>
      <c r="G200" s="182" t="s">
        <v>3881</v>
      </c>
      <c r="H200" s="183">
        <v>40.375</v>
      </c>
      <c r="I200" s="184"/>
      <c r="J200" s="185">
        <f>ROUND(I200*H200,2)</f>
        <v>0</v>
      </c>
      <c r="K200" s="181" t="s">
        <v>363</v>
      </c>
      <c r="L200" s="186"/>
      <c r="M200" s="187" t="s">
        <v>19</v>
      </c>
      <c r="N200" s="188" t="s">
        <v>49</v>
      </c>
      <c r="P200" s="143">
        <f>O200*H200</f>
        <v>0</v>
      </c>
      <c r="Q200" s="143">
        <v>1E-3</v>
      </c>
      <c r="R200" s="143">
        <f>Q200*H200</f>
        <v>4.0375000000000001E-2</v>
      </c>
      <c r="S200" s="143">
        <v>0</v>
      </c>
      <c r="T200" s="144">
        <f>S200*H200</f>
        <v>0</v>
      </c>
      <c r="AR200" s="145" t="s">
        <v>406</v>
      </c>
      <c r="AT200" s="145" t="s">
        <v>440</v>
      </c>
      <c r="AU200" s="145" t="s">
        <v>90</v>
      </c>
      <c r="AY200" s="18" t="s">
        <v>358</v>
      </c>
      <c r="BE200" s="146">
        <f>IF(N200="základní",J200,0)</f>
        <v>0</v>
      </c>
      <c r="BF200" s="146">
        <f>IF(N200="snížená",J200,0)</f>
        <v>0</v>
      </c>
      <c r="BG200" s="146">
        <f>IF(N200="zákl. přenesená",J200,0)</f>
        <v>0</v>
      </c>
      <c r="BH200" s="146">
        <f>IF(N200="sníž. přenesená",J200,0)</f>
        <v>0</v>
      </c>
      <c r="BI200" s="146">
        <f>IF(N200="nulová",J200,0)</f>
        <v>0</v>
      </c>
      <c r="BJ200" s="18" t="s">
        <v>90</v>
      </c>
      <c r="BK200" s="146">
        <f>ROUND(I200*H200,2)</f>
        <v>0</v>
      </c>
      <c r="BL200" s="18" t="s">
        <v>364</v>
      </c>
      <c r="BM200" s="145" t="s">
        <v>8187</v>
      </c>
    </row>
    <row r="201" spans="2:65" s="12" customFormat="1" ht="11.25">
      <c r="B201" s="151"/>
      <c r="D201" s="152" t="s">
        <v>368</v>
      </c>
      <c r="E201" s="153" t="s">
        <v>19</v>
      </c>
      <c r="F201" s="154" t="s">
        <v>8111</v>
      </c>
      <c r="H201" s="153" t="s">
        <v>19</v>
      </c>
      <c r="I201" s="155"/>
      <c r="L201" s="151"/>
      <c r="M201" s="156"/>
      <c r="T201" s="157"/>
      <c r="AT201" s="153" t="s">
        <v>368</v>
      </c>
      <c r="AU201" s="153" t="s">
        <v>90</v>
      </c>
      <c r="AV201" s="12" t="s">
        <v>84</v>
      </c>
      <c r="AW201" s="12" t="s">
        <v>36</v>
      </c>
      <c r="AX201" s="12" t="s">
        <v>77</v>
      </c>
      <c r="AY201" s="153" t="s">
        <v>358</v>
      </c>
    </row>
    <row r="202" spans="2:65" s="12" customFormat="1" ht="11.25">
      <c r="B202" s="151"/>
      <c r="D202" s="152" t="s">
        <v>368</v>
      </c>
      <c r="E202" s="153" t="s">
        <v>19</v>
      </c>
      <c r="F202" s="154" t="s">
        <v>8112</v>
      </c>
      <c r="H202" s="153" t="s">
        <v>19</v>
      </c>
      <c r="I202" s="155"/>
      <c r="L202" s="151"/>
      <c r="M202" s="156"/>
      <c r="T202" s="157"/>
      <c r="AT202" s="153" t="s">
        <v>368</v>
      </c>
      <c r="AU202" s="153" t="s">
        <v>90</v>
      </c>
      <c r="AV202" s="12" t="s">
        <v>84</v>
      </c>
      <c r="AW202" s="12" t="s">
        <v>36</v>
      </c>
      <c r="AX202" s="12" t="s">
        <v>77</v>
      </c>
      <c r="AY202" s="153" t="s">
        <v>358</v>
      </c>
    </row>
    <row r="203" spans="2:65" s="13" customFormat="1" ht="11.25">
      <c r="B203" s="158"/>
      <c r="D203" s="152" t="s">
        <v>368</v>
      </c>
      <c r="E203" s="159" t="s">
        <v>19</v>
      </c>
      <c r="F203" s="160" t="s">
        <v>8178</v>
      </c>
      <c r="H203" s="161">
        <v>1615</v>
      </c>
      <c r="I203" s="162"/>
      <c r="L203" s="158"/>
      <c r="M203" s="163"/>
      <c r="T203" s="164"/>
      <c r="AT203" s="159" t="s">
        <v>368</v>
      </c>
      <c r="AU203" s="159" t="s">
        <v>90</v>
      </c>
      <c r="AV203" s="13" t="s">
        <v>90</v>
      </c>
      <c r="AW203" s="13" t="s">
        <v>36</v>
      </c>
      <c r="AX203" s="13" t="s">
        <v>77</v>
      </c>
      <c r="AY203" s="159" t="s">
        <v>358</v>
      </c>
    </row>
    <row r="204" spans="2:65" s="14" customFormat="1" ht="11.25">
      <c r="B204" s="165"/>
      <c r="D204" s="152" t="s">
        <v>368</v>
      </c>
      <c r="E204" s="166" t="s">
        <v>19</v>
      </c>
      <c r="F204" s="167" t="s">
        <v>371</v>
      </c>
      <c r="H204" s="168">
        <v>1615</v>
      </c>
      <c r="I204" s="169"/>
      <c r="L204" s="165"/>
      <c r="M204" s="170"/>
      <c r="T204" s="171"/>
      <c r="AT204" s="166" t="s">
        <v>368</v>
      </c>
      <c r="AU204" s="166" t="s">
        <v>90</v>
      </c>
      <c r="AV204" s="14" t="s">
        <v>364</v>
      </c>
      <c r="AW204" s="14" t="s">
        <v>36</v>
      </c>
      <c r="AX204" s="14" t="s">
        <v>84</v>
      </c>
      <c r="AY204" s="166" t="s">
        <v>358</v>
      </c>
    </row>
    <row r="205" spans="2:65" s="13" customFormat="1" ht="11.25">
      <c r="B205" s="158"/>
      <c r="D205" s="152" t="s">
        <v>368</v>
      </c>
      <c r="F205" s="160" t="s">
        <v>8188</v>
      </c>
      <c r="H205" s="161">
        <v>40.375</v>
      </c>
      <c r="I205" s="162"/>
      <c r="L205" s="158"/>
      <c r="M205" s="163"/>
      <c r="T205" s="164"/>
      <c r="AT205" s="159" t="s">
        <v>368</v>
      </c>
      <c r="AU205" s="159" t="s">
        <v>90</v>
      </c>
      <c r="AV205" s="13" t="s">
        <v>90</v>
      </c>
      <c r="AW205" s="13" t="s">
        <v>4</v>
      </c>
      <c r="AX205" s="13" t="s">
        <v>84</v>
      </c>
      <c r="AY205" s="159" t="s">
        <v>358</v>
      </c>
    </row>
    <row r="206" spans="2:65" s="1" customFormat="1" ht="33" customHeight="1">
      <c r="B206" s="33"/>
      <c r="C206" s="134" t="s">
        <v>496</v>
      </c>
      <c r="D206" s="134" t="s">
        <v>360</v>
      </c>
      <c r="E206" s="135" t="s">
        <v>448</v>
      </c>
      <c r="F206" s="136" t="s">
        <v>449</v>
      </c>
      <c r="G206" s="137" t="s">
        <v>195</v>
      </c>
      <c r="H206" s="138">
        <v>1615</v>
      </c>
      <c r="I206" s="139"/>
      <c r="J206" s="140">
        <f>ROUND(I206*H206,2)</f>
        <v>0</v>
      </c>
      <c r="K206" s="136" t="s">
        <v>363</v>
      </c>
      <c r="L206" s="33"/>
      <c r="M206" s="141" t="s">
        <v>19</v>
      </c>
      <c r="N206" s="142" t="s">
        <v>49</v>
      </c>
      <c r="P206" s="143">
        <f>O206*H206</f>
        <v>0</v>
      </c>
      <c r="Q206" s="143">
        <v>0</v>
      </c>
      <c r="R206" s="143">
        <f>Q206*H206</f>
        <v>0</v>
      </c>
      <c r="S206" s="143">
        <v>0</v>
      </c>
      <c r="T206" s="144">
        <f>S206*H206</f>
        <v>0</v>
      </c>
      <c r="AR206" s="145" t="s">
        <v>364</v>
      </c>
      <c r="AT206" s="145" t="s">
        <v>360</v>
      </c>
      <c r="AU206" s="145" t="s">
        <v>90</v>
      </c>
      <c r="AY206" s="18" t="s">
        <v>358</v>
      </c>
      <c r="BE206" s="146">
        <f>IF(N206="základní",J206,0)</f>
        <v>0</v>
      </c>
      <c r="BF206" s="146">
        <f>IF(N206="snížená",J206,0)</f>
        <v>0</v>
      </c>
      <c r="BG206" s="146">
        <f>IF(N206="zákl. přenesená",J206,0)</f>
        <v>0</v>
      </c>
      <c r="BH206" s="146">
        <f>IF(N206="sníž. přenesená",J206,0)</f>
        <v>0</v>
      </c>
      <c r="BI206" s="146">
        <f>IF(N206="nulová",J206,0)</f>
        <v>0</v>
      </c>
      <c r="BJ206" s="18" t="s">
        <v>90</v>
      </c>
      <c r="BK206" s="146">
        <f>ROUND(I206*H206,2)</f>
        <v>0</v>
      </c>
      <c r="BL206" s="18" t="s">
        <v>364</v>
      </c>
      <c r="BM206" s="145" t="s">
        <v>8189</v>
      </c>
    </row>
    <row r="207" spans="2:65" s="1" customFormat="1" ht="11.25">
      <c r="B207" s="33"/>
      <c r="D207" s="147" t="s">
        <v>366</v>
      </c>
      <c r="F207" s="148" t="s">
        <v>451</v>
      </c>
      <c r="I207" s="149"/>
      <c r="L207" s="33"/>
      <c r="M207" s="150"/>
      <c r="T207" s="54"/>
      <c r="AT207" s="18" t="s">
        <v>366</v>
      </c>
      <c r="AU207" s="18" t="s">
        <v>90</v>
      </c>
    </row>
    <row r="208" spans="2:65" s="12" customFormat="1" ht="11.25">
      <c r="B208" s="151"/>
      <c r="D208" s="152" t="s">
        <v>368</v>
      </c>
      <c r="E208" s="153" t="s">
        <v>19</v>
      </c>
      <c r="F208" s="154" t="s">
        <v>8111</v>
      </c>
      <c r="H208" s="153" t="s">
        <v>19</v>
      </c>
      <c r="I208" s="155"/>
      <c r="L208" s="151"/>
      <c r="M208" s="156"/>
      <c r="T208" s="157"/>
      <c r="AT208" s="153" t="s">
        <v>368</v>
      </c>
      <c r="AU208" s="153" t="s">
        <v>90</v>
      </c>
      <c r="AV208" s="12" t="s">
        <v>84</v>
      </c>
      <c r="AW208" s="12" t="s">
        <v>36</v>
      </c>
      <c r="AX208" s="12" t="s">
        <v>77</v>
      </c>
      <c r="AY208" s="153" t="s">
        <v>358</v>
      </c>
    </row>
    <row r="209" spans="2:65" s="12" customFormat="1" ht="11.25">
      <c r="B209" s="151"/>
      <c r="D209" s="152" t="s">
        <v>368</v>
      </c>
      <c r="E209" s="153" t="s">
        <v>19</v>
      </c>
      <c r="F209" s="154" t="s">
        <v>8112</v>
      </c>
      <c r="H209" s="153" t="s">
        <v>19</v>
      </c>
      <c r="I209" s="155"/>
      <c r="L209" s="151"/>
      <c r="M209" s="156"/>
      <c r="T209" s="157"/>
      <c r="AT209" s="153" t="s">
        <v>368</v>
      </c>
      <c r="AU209" s="153" t="s">
        <v>90</v>
      </c>
      <c r="AV209" s="12" t="s">
        <v>84</v>
      </c>
      <c r="AW209" s="12" t="s">
        <v>36</v>
      </c>
      <c r="AX209" s="12" t="s">
        <v>77</v>
      </c>
      <c r="AY209" s="153" t="s">
        <v>358</v>
      </c>
    </row>
    <row r="210" spans="2:65" s="13" customFormat="1" ht="11.25">
      <c r="B210" s="158"/>
      <c r="D210" s="152" t="s">
        <v>368</v>
      </c>
      <c r="E210" s="159" t="s">
        <v>19</v>
      </c>
      <c r="F210" s="160" t="s">
        <v>8178</v>
      </c>
      <c r="H210" s="161">
        <v>1615</v>
      </c>
      <c r="I210" s="162"/>
      <c r="L210" s="158"/>
      <c r="M210" s="163"/>
      <c r="T210" s="164"/>
      <c r="AT210" s="159" t="s">
        <v>368</v>
      </c>
      <c r="AU210" s="159" t="s">
        <v>90</v>
      </c>
      <c r="AV210" s="13" t="s">
        <v>90</v>
      </c>
      <c r="AW210" s="13" t="s">
        <v>36</v>
      </c>
      <c r="AX210" s="13" t="s">
        <v>77</v>
      </c>
      <c r="AY210" s="159" t="s">
        <v>358</v>
      </c>
    </row>
    <row r="211" spans="2:65" s="14" customFormat="1" ht="11.25">
      <c r="B211" s="165"/>
      <c r="D211" s="152" t="s">
        <v>368</v>
      </c>
      <c r="E211" s="166" t="s">
        <v>19</v>
      </c>
      <c r="F211" s="167" t="s">
        <v>371</v>
      </c>
      <c r="H211" s="168">
        <v>1615</v>
      </c>
      <c r="I211" s="169"/>
      <c r="L211" s="165"/>
      <c r="M211" s="170"/>
      <c r="T211" s="171"/>
      <c r="AT211" s="166" t="s">
        <v>368</v>
      </c>
      <c r="AU211" s="166" t="s">
        <v>90</v>
      </c>
      <c r="AV211" s="14" t="s">
        <v>364</v>
      </c>
      <c r="AW211" s="14" t="s">
        <v>36</v>
      </c>
      <c r="AX211" s="14" t="s">
        <v>84</v>
      </c>
      <c r="AY211" s="166" t="s">
        <v>358</v>
      </c>
    </row>
    <row r="212" spans="2:65" s="1" customFormat="1" ht="33" customHeight="1">
      <c r="B212" s="33"/>
      <c r="C212" s="134" t="s">
        <v>501</v>
      </c>
      <c r="D212" s="134" t="s">
        <v>360</v>
      </c>
      <c r="E212" s="135" t="s">
        <v>8190</v>
      </c>
      <c r="F212" s="136" t="s">
        <v>8191</v>
      </c>
      <c r="G212" s="137" t="s">
        <v>504</v>
      </c>
      <c r="H212" s="138">
        <v>16</v>
      </c>
      <c r="I212" s="139"/>
      <c r="J212" s="140">
        <f>ROUND(I212*H212,2)</f>
        <v>0</v>
      </c>
      <c r="K212" s="136" t="s">
        <v>363</v>
      </c>
      <c r="L212" s="33"/>
      <c r="M212" s="141" t="s">
        <v>19</v>
      </c>
      <c r="N212" s="142" t="s">
        <v>49</v>
      </c>
      <c r="P212" s="143">
        <f>O212*H212</f>
        <v>0</v>
      </c>
      <c r="Q212" s="143">
        <v>0</v>
      </c>
      <c r="R212" s="143">
        <f>Q212*H212</f>
        <v>0</v>
      </c>
      <c r="S212" s="143">
        <v>0</v>
      </c>
      <c r="T212" s="144">
        <f>S212*H212</f>
        <v>0</v>
      </c>
      <c r="AR212" s="145" t="s">
        <v>364</v>
      </c>
      <c r="AT212" s="145" t="s">
        <v>360</v>
      </c>
      <c r="AU212" s="145" t="s">
        <v>90</v>
      </c>
      <c r="AY212" s="18" t="s">
        <v>358</v>
      </c>
      <c r="BE212" s="146">
        <f>IF(N212="základní",J212,0)</f>
        <v>0</v>
      </c>
      <c r="BF212" s="146">
        <f>IF(N212="snížená",J212,0)</f>
        <v>0</v>
      </c>
      <c r="BG212" s="146">
        <f>IF(N212="zákl. přenesená",J212,0)</f>
        <v>0</v>
      </c>
      <c r="BH212" s="146">
        <f>IF(N212="sníž. přenesená",J212,0)</f>
        <v>0</v>
      </c>
      <c r="BI212" s="146">
        <f>IF(N212="nulová",J212,0)</f>
        <v>0</v>
      </c>
      <c r="BJ212" s="18" t="s">
        <v>90</v>
      </c>
      <c r="BK212" s="146">
        <f>ROUND(I212*H212,2)</f>
        <v>0</v>
      </c>
      <c r="BL212" s="18" t="s">
        <v>364</v>
      </c>
      <c r="BM212" s="145" t="s">
        <v>8192</v>
      </c>
    </row>
    <row r="213" spans="2:65" s="1" customFormat="1" ht="11.25">
      <c r="B213" s="33"/>
      <c r="D213" s="147" t="s">
        <v>366</v>
      </c>
      <c r="F213" s="148" t="s">
        <v>8193</v>
      </c>
      <c r="I213" s="149"/>
      <c r="L213" s="33"/>
      <c r="M213" s="150"/>
      <c r="T213" s="54"/>
      <c r="AT213" s="18" t="s">
        <v>366</v>
      </c>
      <c r="AU213" s="18" t="s">
        <v>90</v>
      </c>
    </row>
    <row r="214" spans="2:65" s="1" customFormat="1" ht="33" customHeight="1">
      <c r="B214" s="33"/>
      <c r="C214" s="134" t="s">
        <v>210</v>
      </c>
      <c r="D214" s="134" t="s">
        <v>360</v>
      </c>
      <c r="E214" s="135" t="s">
        <v>8194</v>
      </c>
      <c r="F214" s="136" t="s">
        <v>8195</v>
      </c>
      <c r="G214" s="137" t="s">
        <v>504</v>
      </c>
      <c r="H214" s="138">
        <v>19</v>
      </c>
      <c r="I214" s="139"/>
      <c r="J214" s="140">
        <f>ROUND(I214*H214,2)</f>
        <v>0</v>
      </c>
      <c r="K214" s="136" t="s">
        <v>363</v>
      </c>
      <c r="L214" s="33"/>
      <c r="M214" s="141" t="s">
        <v>19</v>
      </c>
      <c r="N214" s="142" t="s">
        <v>49</v>
      </c>
      <c r="P214" s="143">
        <f>O214*H214</f>
        <v>0</v>
      </c>
      <c r="Q214" s="143">
        <v>0</v>
      </c>
      <c r="R214" s="143">
        <f>Q214*H214</f>
        <v>0</v>
      </c>
      <c r="S214" s="143">
        <v>0</v>
      </c>
      <c r="T214" s="144">
        <f>S214*H214</f>
        <v>0</v>
      </c>
      <c r="AR214" s="145" t="s">
        <v>364</v>
      </c>
      <c r="AT214" s="145" t="s">
        <v>360</v>
      </c>
      <c r="AU214" s="145" t="s">
        <v>90</v>
      </c>
      <c r="AY214" s="18" t="s">
        <v>358</v>
      </c>
      <c r="BE214" s="146">
        <f>IF(N214="základní",J214,0)</f>
        <v>0</v>
      </c>
      <c r="BF214" s="146">
        <f>IF(N214="snížená",J214,0)</f>
        <v>0</v>
      </c>
      <c r="BG214" s="146">
        <f>IF(N214="zákl. přenesená",J214,0)</f>
        <v>0</v>
      </c>
      <c r="BH214" s="146">
        <f>IF(N214="sníž. přenesená",J214,0)</f>
        <v>0</v>
      </c>
      <c r="BI214" s="146">
        <f>IF(N214="nulová",J214,0)</f>
        <v>0</v>
      </c>
      <c r="BJ214" s="18" t="s">
        <v>90</v>
      </c>
      <c r="BK214" s="146">
        <f>ROUND(I214*H214,2)</f>
        <v>0</v>
      </c>
      <c r="BL214" s="18" t="s">
        <v>364</v>
      </c>
      <c r="BM214" s="145" t="s">
        <v>8196</v>
      </c>
    </row>
    <row r="215" spans="2:65" s="1" customFormat="1" ht="11.25">
      <c r="B215" s="33"/>
      <c r="D215" s="147" t="s">
        <v>366</v>
      </c>
      <c r="F215" s="148" t="s">
        <v>8197</v>
      </c>
      <c r="I215" s="149"/>
      <c r="L215" s="33"/>
      <c r="M215" s="150"/>
      <c r="T215" s="54"/>
      <c r="AT215" s="18" t="s">
        <v>366</v>
      </c>
      <c r="AU215" s="18" t="s">
        <v>90</v>
      </c>
    </row>
    <row r="216" spans="2:65" s="12" customFormat="1" ht="11.25">
      <c r="B216" s="151"/>
      <c r="D216" s="152" t="s">
        <v>368</v>
      </c>
      <c r="E216" s="153" t="s">
        <v>19</v>
      </c>
      <c r="F216" s="154" t="s">
        <v>8111</v>
      </c>
      <c r="H216" s="153" t="s">
        <v>19</v>
      </c>
      <c r="I216" s="155"/>
      <c r="L216" s="151"/>
      <c r="M216" s="156"/>
      <c r="T216" s="157"/>
      <c r="AT216" s="153" t="s">
        <v>368</v>
      </c>
      <c r="AU216" s="153" t="s">
        <v>90</v>
      </c>
      <c r="AV216" s="12" t="s">
        <v>84</v>
      </c>
      <c r="AW216" s="12" t="s">
        <v>36</v>
      </c>
      <c r="AX216" s="12" t="s">
        <v>77</v>
      </c>
      <c r="AY216" s="153" t="s">
        <v>358</v>
      </c>
    </row>
    <row r="217" spans="2:65" s="12" customFormat="1" ht="11.25">
      <c r="B217" s="151"/>
      <c r="D217" s="152" t="s">
        <v>368</v>
      </c>
      <c r="E217" s="153" t="s">
        <v>19</v>
      </c>
      <c r="F217" s="154" t="s">
        <v>8112</v>
      </c>
      <c r="H217" s="153" t="s">
        <v>19</v>
      </c>
      <c r="I217" s="155"/>
      <c r="L217" s="151"/>
      <c r="M217" s="156"/>
      <c r="T217" s="157"/>
      <c r="AT217" s="153" t="s">
        <v>368</v>
      </c>
      <c r="AU217" s="153" t="s">
        <v>90</v>
      </c>
      <c r="AV217" s="12" t="s">
        <v>84</v>
      </c>
      <c r="AW217" s="12" t="s">
        <v>36</v>
      </c>
      <c r="AX217" s="12" t="s">
        <v>77</v>
      </c>
      <c r="AY217" s="153" t="s">
        <v>358</v>
      </c>
    </row>
    <row r="218" spans="2:65" s="13" customFormat="1" ht="11.25">
      <c r="B218" s="158"/>
      <c r="D218" s="152" t="s">
        <v>368</v>
      </c>
      <c r="E218" s="159" t="s">
        <v>19</v>
      </c>
      <c r="F218" s="160" t="s">
        <v>473</v>
      </c>
      <c r="H218" s="161">
        <v>19</v>
      </c>
      <c r="I218" s="162"/>
      <c r="L218" s="158"/>
      <c r="M218" s="163"/>
      <c r="T218" s="164"/>
      <c r="AT218" s="159" t="s">
        <v>368</v>
      </c>
      <c r="AU218" s="159" t="s">
        <v>90</v>
      </c>
      <c r="AV218" s="13" t="s">
        <v>90</v>
      </c>
      <c r="AW218" s="13" t="s">
        <v>36</v>
      </c>
      <c r="AX218" s="13" t="s">
        <v>77</v>
      </c>
      <c r="AY218" s="159" t="s">
        <v>358</v>
      </c>
    </row>
    <row r="219" spans="2:65" s="14" customFormat="1" ht="11.25">
      <c r="B219" s="165"/>
      <c r="D219" s="152" t="s">
        <v>368</v>
      </c>
      <c r="E219" s="166" t="s">
        <v>19</v>
      </c>
      <c r="F219" s="167" t="s">
        <v>371</v>
      </c>
      <c r="H219" s="168">
        <v>19</v>
      </c>
      <c r="I219" s="169"/>
      <c r="L219" s="165"/>
      <c r="M219" s="170"/>
      <c r="T219" s="171"/>
      <c r="AT219" s="166" t="s">
        <v>368</v>
      </c>
      <c r="AU219" s="166" t="s">
        <v>90</v>
      </c>
      <c r="AV219" s="14" t="s">
        <v>364</v>
      </c>
      <c r="AW219" s="14" t="s">
        <v>36</v>
      </c>
      <c r="AX219" s="14" t="s">
        <v>84</v>
      </c>
      <c r="AY219" s="166" t="s">
        <v>358</v>
      </c>
    </row>
    <row r="220" spans="2:65" s="1" customFormat="1" ht="33" customHeight="1">
      <c r="B220" s="33"/>
      <c r="C220" s="134" t="s">
        <v>515</v>
      </c>
      <c r="D220" s="134" t="s">
        <v>360</v>
      </c>
      <c r="E220" s="135" t="s">
        <v>8198</v>
      </c>
      <c r="F220" s="136" t="s">
        <v>8199</v>
      </c>
      <c r="G220" s="137" t="s">
        <v>195</v>
      </c>
      <c r="H220" s="138">
        <v>43</v>
      </c>
      <c r="I220" s="139"/>
      <c r="J220" s="140">
        <f>ROUND(I220*H220,2)</f>
        <v>0</v>
      </c>
      <c r="K220" s="136" t="s">
        <v>363</v>
      </c>
      <c r="L220" s="33"/>
      <c r="M220" s="141" t="s">
        <v>19</v>
      </c>
      <c r="N220" s="142" t="s">
        <v>49</v>
      </c>
      <c r="P220" s="143">
        <f>O220*H220</f>
        <v>0</v>
      </c>
      <c r="Q220" s="143">
        <v>0</v>
      </c>
      <c r="R220" s="143">
        <f>Q220*H220</f>
        <v>0</v>
      </c>
      <c r="S220" s="143">
        <v>0</v>
      </c>
      <c r="T220" s="144">
        <f>S220*H220</f>
        <v>0</v>
      </c>
      <c r="AR220" s="145" t="s">
        <v>364</v>
      </c>
      <c r="AT220" s="145" t="s">
        <v>360</v>
      </c>
      <c r="AU220" s="145" t="s">
        <v>90</v>
      </c>
      <c r="AY220" s="18" t="s">
        <v>358</v>
      </c>
      <c r="BE220" s="146">
        <f>IF(N220="základní",J220,0)</f>
        <v>0</v>
      </c>
      <c r="BF220" s="146">
        <f>IF(N220="snížená",J220,0)</f>
        <v>0</v>
      </c>
      <c r="BG220" s="146">
        <f>IF(N220="zákl. přenesená",J220,0)</f>
        <v>0</v>
      </c>
      <c r="BH220" s="146">
        <f>IF(N220="sníž. přenesená",J220,0)</f>
        <v>0</v>
      </c>
      <c r="BI220" s="146">
        <f>IF(N220="nulová",J220,0)</f>
        <v>0</v>
      </c>
      <c r="BJ220" s="18" t="s">
        <v>90</v>
      </c>
      <c r="BK220" s="146">
        <f>ROUND(I220*H220,2)</f>
        <v>0</v>
      </c>
      <c r="BL220" s="18" t="s">
        <v>364</v>
      </c>
      <c r="BM220" s="145" t="s">
        <v>8200</v>
      </c>
    </row>
    <row r="221" spans="2:65" s="1" customFormat="1" ht="11.25">
      <c r="B221" s="33"/>
      <c r="D221" s="147" t="s">
        <v>366</v>
      </c>
      <c r="F221" s="148" t="s">
        <v>8201</v>
      </c>
      <c r="I221" s="149"/>
      <c r="L221" s="33"/>
      <c r="M221" s="150"/>
      <c r="T221" s="54"/>
      <c r="AT221" s="18" t="s">
        <v>366</v>
      </c>
      <c r="AU221" s="18" t="s">
        <v>90</v>
      </c>
    </row>
    <row r="222" spans="2:65" s="12" customFormat="1" ht="11.25">
      <c r="B222" s="151"/>
      <c r="D222" s="152" t="s">
        <v>368</v>
      </c>
      <c r="E222" s="153" t="s">
        <v>19</v>
      </c>
      <c r="F222" s="154" t="s">
        <v>8202</v>
      </c>
      <c r="H222" s="153" t="s">
        <v>19</v>
      </c>
      <c r="I222" s="155"/>
      <c r="L222" s="151"/>
      <c r="M222" s="156"/>
      <c r="T222" s="157"/>
      <c r="AT222" s="153" t="s">
        <v>368</v>
      </c>
      <c r="AU222" s="153" t="s">
        <v>90</v>
      </c>
      <c r="AV222" s="12" t="s">
        <v>84</v>
      </c>
      <c r="AW222" s="12" t="s">
        <v>36</v>
      </c>
      <c r="AX222" s="12" t="s">
        <v>77</v>
      </c>
      <c r="AY222" s="153" t="s">
        <v>358</v>
      </c>
    </row>
    <row r="223" spans="2:65" s="12" customFormat="1" ht="11.25">
      <c r="B223" s="151"/>
      <c r="D223" s="152" t="s">
        <v>368</v>
      </c>
      <c r="E223" s="153" t="s">
        <v>19</v>
      </c>
      <c r="F223" s="154" t="s">
        <v>8112</v>
      </c>
      <c r="H223" s="153" t="s">
        <v>19</v>
      </c>
      <c r="I223" s="155"/>
      <c r="L223" s="151"/>
      <c r="M223" s="156"/>
      <c r="T223" s="157"/>
      <c r="AT223" s="153" t="s">
        <v>368</v>
      </c>
      <c r="AU223" s="153" t="s">
        <v>90</v>
      </c>
      <c r="AV223" s="12" t="s">
        <v>84</v>
      </c>
      <c r="AW223" s="12" t="s">
        <v>36</v>
      </c>
      <c r="AX223" s="12" t="s">
        <v>77</v>
      </c>
      <c r="AY223" s="153" t="s">
        <v>358</v>
      </c>
    </row>
    <row r="224" spans="2:65" s="13" customFormat="1" ht="11.25">
      <c r="B224" s="158"/>
      <c r="D224" s="152" t="s">
        <v>368</v>
      </c>
      <c r="E224" s="159" t="s">
        <v>19</v>
      </c>
      <c r="F224" s="160" t="s">
        <v>8203</v>
      </c>
      <c r="H224" s="161">
        <v>43</v>
      </c>
      <c r="I224" s="162"/>
      <c r="L224" s="158"/>
      <c r="M224" s="163"/>
      <c r="T224" s="164"/>
      <c r="AT224" s="159" t="s">
        <v>368</v>
      </c>
      <c r="AU224" s="159" t="s">
        <v>90</v>
      </c>
      <c r="AV224" s="13" t="s">
        <v>90</v>
      </c>
      <c r="AW224" s="13" t="s">
        <v>36</v>
      </c>
      <c r="AX224" s="13" t="s">
        <v>77</v>
      </c>
      <c r="AY224" s="159" t="s">
        <v>358</v>
      </c>
    </row>
    <row r="225" spans="2:65" s="14" customFormat="1" ht="11.25">
      <c r="B225" s="165"/>
      <c r="D225" s="152" t="s">
        <v>368</v>
      </c>
      <c r="E225" s="166" t="s">
        <v>19</v>
      </c>
      <c r="F225" s="167" t="s">
        <v>371</v>
      </c>
      <c r="H225" s="168">
        <v>43</v>
      </c>
      <c r="I225" s="169"/>
      <c r="L225" s="165"/>
      <c r="M225" s="170"/>
      <c r="T225" s="171"/>
      <c r="AT225" s="166" t="s">
        <v>368</v>
      </c>
      <c r="AU225" s="166" t="s">
        <v>90</v>
      </c>
      <c r="AV225" s="14" t="s">
        <v>364</v>
      </c>
      <c r="AW225" s="14" t="s">
        <v>36</v>
      </c>
      <c r="AX225" s="14" t="s">
        <v>84</v>
      </c>
      <c r="AY225" s="166" t="s">
        <v>358</v>
      </c>
    </row>
    <row r="226" spans="2:65" s="1" customFormat="1" ht="49.15" customHeight="1">
      <c r="B226" s="33"/>
      <c r="C226" s="134" t="s">
        <v>521</v>
      </c>
      <c r="D226" s="134" t="s">
        <v>360</v>
      </c>
      <c r="E226" s="135" t="s">
        <v>8204</v>
      </c>
      <c r="F226" s="136" t="s">
        <v>8205</v>
      </c>
      <c r="G226" s="137" t="s">
        <v>504</v>
      </c>
      <c r="H226" s="138">
        <v>1414</v>
      </c>
      <c r="I226" s="139"/>
      <c r="J226" s="140">
        <f>ROUND(I226*H226,2)</f>
        <v>0</v>
      </c>
      <c r="K226" s="136" t="s">
        <v>19</v>
      </c>
      <c r="L226" s="33"/>
      <c r="M226" s="141" t="s">
        <v>19</v>
      </c>
      <c r="N226" s="142" t="s">
        <v>49</v>
      </c>
      <c r="P226" s="143">
        <f>O226*H226</f>
        <v>0</v>
      </c>
      <c r="Q226" s="143">
        <v>0</v>
      </c>
      <c r="R226" s="143">
        <f>Q226*H226</f>
        <v>0</v>
      </c>
      <c r="S226" s="143">
        <v>0</v>
      </c>
      <c r="T226" s="144">
        <f>S226*H226</f>
        <v>0</v>
      </c>
      <c r="AR226" s="145" t="s">
        <v>364</v>
      </c>
      <c r="AT226" s="145" t="s">
        <v>360</v>
      </c>
      <c r="AU226" s="145" t="s">
        <v>90</v>
      </c>
      <c r="AY226" s="18" t="s">
        <v>358</v>
      </c>
      <c r="BE226" s="146">
        <f>IF(N226="základní",J226,0)</f>
        <v>0</v>
      </c>
      <c r="BF226" s="146">
        <f>IF(N226="snížená",J226,0)</f>
        <v>0</v>
      </c>
      <c r="BG226" s="146">
        <f>IF(N226="zákl. přenesená",J226,0)</f>
        <v>0</v>
      </c>
      <c r="BH226" s="146">
        <f>IF(N226="sníž. přenesená",J226,0)</f>
        <v>0</v>
      </c>
      <c r="BI226" s="146">
        <f>IF(N226="nulová",J226,0)</f>
        <v>0</v>
      </c>
      <c r="BJ226" s="18" t="s">
        <v>90</v>
      </c>
      <c r="BK226" s="146">
        <f>ROUND(I226*H226,2)</f>
        <v>0</v>
      </c>
      <c r="BL226" s="18" t="s">
        <v>364</v>
      </c>
      <c r="BM226" s="145" t="s">
        <v>8206</v>
      </c>
    </row>
    <row r="227" spans="2:65" s="12" customFormat="1" ht="11.25">
      <c r="B227" s="151"/>
      <c r="D227" s="152" t="s">
        <v>368</v>
      </c>
      <c r="E227" s="153" t="s">
        <v>19</v>
      </c>
      <c r="F227" s="154" t="s">
        <v>8202</v>
      </c>
      <c r="H227" s="153" t="s">
        <v>19</v>
      </c>
      <c r="I227" s="155"/>
      <c r="L227" s="151"/>
      <c r="M227" s="156"/>
      <c r="T227" s="157"/>
      <c r="AT227" s="153" t="s">
        <v>368</v>
      </c>
      <c r="AU227" s="153" t="s">
        <v>90</v>
      </c>
      <c r="AV227" s="12" t="s">
        <v>84</v>
      </c>
      <c r="AW227" s="12" t="s">
        <v>36</v>
      </c>
      <c r="AX227" s="12" t="s">
        <v>77</v>
      </c>
      <c r="AY227" s="153" t="s">
        <v>358</v>
      </c>
    </row>
    <row r="228" spans="2:65" s="12" customFormat="1" ht="11.25">
      <c r="B228" s="151"/>
      <c r="D228" s="152" t="s">
        <v>368</v>
      </c>
      <c r="E228" s="153" t="s">
        <v>19</v>
      </c>
      <c r="F228" s="154" t="s">
        <v>8112</v>
      </c>
      <c r="H228" s="153" t="s">
        <v>19</v>
      </c>
      <c r="I228" s="155"/>
      <c r="L228" s="151"/>
      <c r="M228" s="156"/>
      <c r="T228" s="157"/>
      <c r="AT228" s="153" t="s">
        <v>368</v>
      </c>
      <c r="AU228" s="153" t="s">
        <v>90</v>
      </c>
      <c r="AV228" s="12" t="s">
        <v>84</v>
      </c>
      <c r="AW228" s="12" t="s">
        <v>36</v>
      </c>
      <c r="AX228" s="12" t="s">
        <v>77</v>
      </c>
      <c r="AY228" s="153" t="s">
        <v>358</v>
      </c>
    </row>
    <row r="229" spans="2:65" s="13" customFormat="1" ht="22.5">
      <c r="B229" s="158"/>
      <c r="D229" s="152" t="s">
        <v>368</v>
      </c>
      <c r="E229" s="159" t="s">
        <v>19</v>
      </c>
      <c r="F229" s="160" t="s">
        <v>8207</v>
      </c>
      <c r="H229" s="161">
        <v>1414</v>
      </c>
      <c r="I229" s="162"/>
      <c r="L229" s="158"/>
      <c r="M229" s="163"/>
      <c r="T229" s="164"/>
      <c r="AT229" s="159" t="s">
        <v>368</v>
      </c>
      <c r="AU229" s="159" t="s">
        <v>90</v>
      </c>
      <c r="AV229" s="13" t="s">
        <v>90</v>
      </c>
      <c r="AW229" s="13" t="s">
        <v>36</v>
      </c>
      <c r="AX229" s="13" t="s">
        <v>77</v>
      </c>
      <c r="AY229" s="159" t="s">
        <v>358</v>
      </c>
    </row>
    <row r="230" spans="2:65" s="14" customFormat="1" ht="11.25">
      <c r="B230" s="165"/>
      <c r="D230" s="152" t="s">
        <v>368</v>
      </c>
      <c r="E230" s="166" t="s">
        <v>19</v>
      </c>
      <c r="F230" s="167" t="s">
        <v>371</v>
      </c>
      <c r="H230" s="168">
        <v>1414</v>
      </c>
      <c r="I230" s="169"/>
      <c r="L230" s="165"/>
      <c r="M230" s="170"/>
      <c r="T230" s="171"/>
      <c r="AT230" s="166" t="s">
        <v>368</v>
      </c>
      <c r="AU230" s="166" t="s">
        <v>90</v>
      </c>
      <c r="AV230" s="14" t="s">
        <v>364</v>
      </c>
      <c r="AW230" s="14" t="s">
        <v>36</v>
      </c>
      <c r="AX230" s="14" t="s">
        <v>84</v>
      </c>
      <c r="AY230" s="166" t="s">
        <v>358</v>
      </c>
    </row>
    <row r="231" spans="2:65" s="1" customFormat="1" ht="24.2" customHeight="1">
      <c r="B231" s="33"/>
      <c r="C231" s="134" t="s">
        <v>528</v>
      </c>
      <c r="D231" s="134" t="s">
        <v>360</v>
      </c>
      <c r="E231" s="135" t="s">
        <v>8208</v>
      </c>
      <c r="F231" s="136" t="s">
        <v>8209</v>
      </c>
      <c r="G231" s="137" t="s">
        <v>195</v>
      </c>
      <c r="H231" s="138">
        <v>1615</v>
      </c>
      <c r="I231" s="139"/>
      <c r="J231" s="140">
        <f>ROUND(I231*H231,2)</f>
        <v>0</v>
      </c>
      <c r="K231" s="136" t="s">
        <v>363</v>
      </c>
      <c r="L231" s="33"/>
      <c r="M231" s="141" t="s">
        <v>19</v>
      </c>
      <c r="N231" s="142" t="s">
        <v>49</v>
      </c>
      <c r="P231" s="143">
        <f>O231*H231</f>
        <v>0</v>
      </c>
      <c r="Q231" s="143">
        <v>0</v>
      </c>
      <c r="R231" s="143">
        <f>Q231*H231</f>
        <v>0</v>
      </c>
      <c r="S231" s="143">
        <v>0</v>
      </c>
      <c r="T231" s="144">
        <f>S231*H231</f>
        <v>0</v>
      </c>
      <c r="AR231" s="145" t="s">
        <v>364</v>
      </c>
      <c r="AT231" s="145" t="s">
        <v>360</v>
      </c>
      <c r="AU231" s="145" t="s">
        <v>90</v>
      </c>
      <c r="AY231" s="18" t="s">
        <v>358</v>
      </c>
      <c r="BE231" s="146">
        <f>IF(N231="základní",J231,0)</f>
        <v>0</v>
      </c>
      <c r="BF231" s="146">
        <f>IF(N231="snížená",J231,0)</f>
        <v>0</v>
      </c>
      <c r="BG231" s="146">
        <f>IF(N231="zákl. přenesená",J231,0)</f>
        <v>0</v>
      </c>
      <c r="BH231" s="146">
        <f>IF(N231="sníž. přenesená",J231,0)</f>
        <v>0</v>
      </c>
      <c r="BI231" s="146">
        <f>IF(N231="nulová",J231,0)</f>
        <v>0</v>
      </c>
      <c r="BJ231" s="18" t="s">
        <v>90</v>
      </c>
      <c r="BK231" s="146">
        <f>ROUND(I231*H231,2)</f>
        <v>0</v>
      </c>
      <c r="BL231" s="18" t="s">
        <v>364</v>
      </c>
      <c r="BM231" s="145" t="s">
        <v>8210</v>
      </c>
    </row>
    <row r="232" spans="2:65" s="1" customFormat="1" ht="11.25">
      <c r="B232" s="33"/>
      <c r="D232" s="147" t="s">
        <v>366</v>
      </c>
      <c r="F232" s="148" t="s">
        <v>8211</v>
      </c>
      <c r="I232" s="149"/>
      <c r="L232" s="33"/>
      <c r="M232" s="150"/>
      <c r="T232" s="54"/>
      <c r="AT232" s="18" t="s">
        <v>366</v>
      </c>
      <c r="AU232" s="18" t="s">
        <v>90</v>
      </c>
    </row>
    <row r="233" spans="2:65" s="1" customFormat="1" ht="24.2" customHeight="1">
      <c r="B233" s="33"/>
      <c r="C233" s="134" t="s">
        <v>535</v>
      </c>
      <c r="D233" s="134" t="s">
        <v>360</v>
      </c>
      <c r="E233" s="135" t="s">
        <v>8212</v>
      </c>
      <c r="F233" s="136" t="s">
        <v>8213</v>
      </c>
      <c r="G233" s="137" t="s">
        <v>195</v>
      </c>
      <c r="H233" s="138">
        <v>1615</v>
      </c>
      <c r="I233" s="139"/>
      <c r="J233" s="140">
        <f>ROUND(I233*H233,2)</f>
        <v>0</v>
      </c>
      <c r="K233" s="136" t="s">
        <v>363</v>
      </c>
      <c r="L233" s="33"/>
      <c r="M233" s="141" t="s">
        <v>19</v>
      </c>
      <c r="N233" s="142" t="s">
        <v>49</v>
      </c>
      <c r="P233" s="143">
        <f>O233*H233</f>
        <v>0</v>
      </c>
      <c r="Q233" s="143">
        <v>0</v>
      </c>
      <c r="R233" s="143">
        <f>Q233*H233</f>
        <v>0</v>
      </c>
      <c r="S233" s="143">
        <v>0</v>
      </c>
      <c r="T233" s="144">
        <f>S233*H233</f>
        <v>0</v>
      </c>
      <c r="AR233" s="145" t="s">
        <v>364</v>
      </c>
      <c r="AT233" s="145" t="s">
        <v>360</v>
      </c>
      <c r="AU233" s="145" t="s">
        <v>90</v>
      </c>
      <c r="AY233" s="18" t="s">
        <v>358</v>
      </c>
      <c r="BE233" s="146">
        <f>IF(N233="základní",J233,0)</f>
        <v>0</v>
      </c>
      <c r="BF233" s="146">
        <f>IF(N233="snížená",J233,0)</f>
        <v>0</v>
      </c>
      <c r="BG233" s="146">
        <f>IF(N233="zákl. přenesená",J233,0)</f>
        <v>0</v>
      </c>
      <c r="BH233" s="146">
        <f>IF(N233="sníž. přenesená",J233,0)</f>
        <v>0</v>
      </c>
      <c r="BI233" s="146">
        <f>IF(N233="nulová",J233,0)</f>
        <v>0</v>
      </c>
      <c r="BJ233" s="18" t="s">
        <v>90</v>
      </c>
      <c r="BK233" s="146">
        <f>ROUND(I233*H233,2)</f>
        <v>0</v>
      </c>
      <c r="BL233" s="18" t="s">
        <v>364</v>
      </c>
      <c r="BM233" s="145" t="s">
        <v>8214</v>
      </c>
    </row>
    <row r="234" spans="2:65" s="1" customFormat="1" ht="11.25">
      <c r="B234" s="33"/>
      <c r="D234" s="147" t="s">
        <v>366</v>
      </c>
      <c r="F234" s="148" t="s">
        <v>8215</v>
      </c>
      <c r="I234" s="149"/>
      <c r="L234" s="33"/>
      <c r="M234" s="150"/>
      <c r="T234" s="54"/>
      <c r="AT234" s="18" t="s">
        <v>366</v>
      </c>
      <c r="AU234" s="18" t="s">
        <v>90</v>
      </c>
    </row>
    <row r="235" spans="2:65" s="1" customFormat="1" ht="24.2" customHeight="1">
      <c r="B235" s="33"/>
      <c r="C235" s="134" t="s">
        <v>540</v>
      </c>
      <c r="D235" s="134" t="s">
        <v>360</v>
      </c>
      <c r="E235" s="135" t="s">
        <v>8216</v>
      </c>
      <c r="F235" s="136" t="s">
        <v>8217</v>
      </c>
      <c r="G235" s="137" t="s">
        <v>195</v>
      </c>
      <c r="H235" s="138">
        <v>1615</v>
      </c>
      <c r="I235" s="139"/>
      <c r="J235" s="140">
        <f>ROUND(I235*H235,2)</f>
        <v>0</v>
      </c>
      <c r="K235" s="136" t="s">
        <v>363</v>
      </c>
      <c r="L235" s="33"/>
      <c r="M235" s="141" t="s">
        <v>19</v>
      </c>
      <c r="N235" s="142" t="s">
        <v>49</v>
      </c>
      <c r="P235" s="143">
        <f>O235*H235</f>
        <v>0</v>
      </c>
      <c r="Q235" s="143">
        <v>0</v>
      </c>
      <c r="R235" s="143">
        <f>Q235*H235</f>
        <v>0</v>
      </c>
      <c r="S235" s="143">
        <v>0</v>
      </c>
      <c r="T235" s="144">
        <f>S235*H235</f>
        <v>0</v>
      </c>
      <c r="AR235" s="145" t="s">
        <v>364</v>
      </c>
      <c r="AT235" s="145" t="s">
        <v>360</v>
      </c>
      <c r="AU235" s="145" t="s">
        <v>90</v>
      </c>
      <c r="AY235" s="18" t="s">
        <v>358</v>
      </c>
      <c r="BE235" s="146">
        <f>IF(N235="základní",J235,0)</f>
        <v>0</v>
      </c>
      <c r="BF235" s="146">
        <f>IF(N235="snížená",J235,0)</f>
        <v>0</v>
      </c>
      <c r="BG235" s="146">
        <f>IF(N235="zákl. přenesená",J235,0)</f>
        <v>0</v>
      </c>
      <c r="BH235" s="146">
        <f>IF(N235="sníž. přenesená",J235,0)</f>
        <v>0</v>
      </c>
      <c r="BI235" s="146">
        <f>IF(N235="nulová",J235,0)</f>
        <v>0</v>
      </c>
      <c r="BJ235" s="18" t="s">
        <v>90</v>
      </c>
      <c r="BK235" s="146">
        <f>ROUND(I235*H235,2)</f>
        <v>0</v>
      </c>
      <c r="BL235" s="18" t="s">
        <v>364</v>
      </c>
      <c r="BM235" s="145" t="s">
        <v>8218</v>
      </c>
    </row>
    <row r="236" spans="2:65" s="1" customFormat="1" ht="11.25">
      <c r="B236" s="33"/>
      <c r="D236" s="147" t="s">
        <v>366</v>
      </c>
      <c r="F236" s="148" t="s">
        <v>8219</v>
      </c>
      <c r="I236" s="149"/>
      <c r="L236" s="33"/>
      <c r="M236" s="150"/>
      <c r="T236" s="54"/>
      <c r="AT236" s="18" t="s">
        <v>366</v>
      </c>
      <c r="AU236" s="18" t="s">
        <v>90</v>
      </c>
    </row>
    <row r="237" spans="2:65" s="1" customFormat="1" ht="21.75" customHeight="1">
      <c r="B237" s="33"/>
      <c r="C237" s="134" t="s">
        <v>546</v>
      </c>
      <c r="D237" s="134" t="s">
        <v>360</v>
      </c>
      <c r="E237" s="135" t="s">
        <v>7820</v>
      </c>
      <c r="F237" s="136" t="s">
        <v>7821</v>
      </c>
      <c r="G237" s="137" t="s">
        <v>195</v>
      </c>
      <c r="H237" s="138">
        <v>1615</v>
      </c>
      <c r="I237" s="139"/>
      <c r="J237" s="140">
        <f>ROUND(I237*H237,2)</f>
        <v>0</v>
      </c>
      <c r="K237" s="136" t="s">
        <v>363</v>
      </c>
      <c r="L237" s="33"/>
      <c r="M237" s="141" t="s">
        <v>19</v>
      </c>
      <c r="N237" s="142" t="s">
        <v>49</v>
      </c>
      <c r="P237" s="143">
        <f>O237*H237</f>
        <v>0</v>
      </c>
      <c r="Q237" s="143">
        <v>0</v>
      </c>
      <c r="R237" s="143">
        <f>Q237*H237</f>
        <v>0</v>
      </c>
      <c r="S237" s="143">
        <v>0</v>
      </c>
      <c r="T237" s="144">
        <f>S237*H237</f>
        <v>0</v>
      </c>
      <c r="AR237" s="145" t="s">
        <v>364</v>
      </c>
      <c r="AT237" s="145" t="s">
        <v>360</v>
      </c>
      <c r="AU237" s="145" t="s">
        <v>90</v>
      </c>
      <c r="AY237" s="18" t="s">
        <v>358</v>
      </c>
      <c r="BE237" s="146">
        <f>IF(N237="základní",J237,0)</f>
        <v>0</v>
      </c>
      <c r="BF237" s="146">
        <f>IF(N237="snížená",J237,0)</f>
        <v>0</v>
      </c>
      <c r="BG237" s="146">
        <f>IF(N237="zákl. přenesená",J237,0)</f>
        <v>0</v>
      </c>
      <c r="BH237" s="146">
        <f>IF(N237="sníž. přenesená",J237,0)</f>
        <v>0</v>
      </c>
      <c r="BI237" s="146">
        <f>IF(N237="nulová",J237,0)</f>
        <v>0</v>
      </c>
      <c r="BJ237" s="18" t="s">
        <v>90</v>
      </c>
      <c r="BK237" s="146">
        <f>ROUND(I237*H237,2)</f>
        <v>0</v>
      </c>
      <c r="BL237" s="18" t="s">
        <v>364</v>
      </c>
      <c r="BM237" s="145" t="s">
        <v>8220</v>
      </c>
    </row>
    <row r="238" spans="2:65" s="1" customFormat="1" ht="11.25">
      <c r="B238" s="33"/>
      <c r="D238" s="147" t="s">
        <v>366</v>
      </c>
      <c r="F238" s="148" t="s">
        <v>7822</v>
      </c>
      <c r="I238" s="149"/>
      <c r="L238" s="33"/>
      <c r="M238" s="150"/>
      <c r="T238" s="54"/>
      <c r="AT238" s="18" t="s">
        <v>366</v>
      </c>
      <c r="AU238" s="18" t="s">
        <v>90</v>
      </c>
    </row>
    <row r="239" spans="2:65" s="1" customFormat="1" ht="21.75" customHeight="1">
      <c r="B239" s="33"/>
      <c r="C239" s="134" t="s">
        <v>552</v>
      </c>
      <c r="D239" s="134" t="s">
        <v>360</v>
      </c>
      <c r="E239" s="135" t="s">
        <v>7823</v>
      </c>
      <c r="F239" s="136" t="s">
        <v>7824</v>
      </c>
      <c r="G239" s="137" t="s">
        <v>195</v>
      </c>
      <c r="H239" s="138">
        <v>1615</v>
      </c>
      <c r="I239" s="139"/>
      <c r="J239" s="140">
        <f>ROUND(I239*H239,2)</f>
        <v>0</v>
      </c>
      <c r="K239" s="136" t="s">
        <v>363</v>
      </c>
      <c r="L239" s="33"/>
      <c r="M239" s="141" t="s">
        <v>19</v>
      </c>
      <c r="N239" s="142" t="s">
        <v>49</v>
      </c>
      <c r="P239" s="143">
        <f>O239*H239</f>
        <v>0</v>
      </c>
      <c r="Q239" s="143">
        <v>0</v>
      </c>
      <c r="R239" s="143">
        <f>Q239*H239</f>
        <v>0</v>
      </c>
      <c r="S239" s="143">
        <v>0</v>
      </c>
      <c r="T239" s="144">
        <f>S239*H239</f>
        <v>0</v>
      </c>
      <c r="AR239" s="145" t="s">
        <v>364</v>
      </c>
      <c r="AT239" s="145" t="s">
        <v>360</v>
      </c>
      <c r="AU239" s="145" t="s">
        <v>90</v>
      </c>
      <c r="AY239" s="18" t="s">
        <v>358</v>
      </c>
      <c r="BE239" s="146">
        <f>IF(N239="základní",J239,0)</f>
        <v>0</v>
      </c>
      <c r="BF239" s="146">
        <f>IF(N239="snížená",J239,0)</f>
        <v>0</v>
      </c>
      <c r="BG239" s="146">
        <f>IF(N239="zákl. přenesená",J239,0)</f>
        <v>0</v>
      </c>
      <c r="BH239" s="146">
        <f>IF(N239="sníž. přenesená",J239,0)</f>
        <v>0</v>
      </c>
      <c r="BI239" s="146">
        <f>IF(N239="nulová",J239,0)</f>
        <v>0</v>
      </c>
      <c r="BJ239" s="18" t="s">
        <v>90</v>
      </c>
      <c r="BK239" s="146">
        <f>ROUND(I239*H239,2)</f>
        <v>0</v>
      </c>
      <c r="BL239" s="18" t="s">
        <v>364</v>
      </c>
      <c r="BM239" s="145" t="s">
        <v>8221</v>
      </c>
    </row>
    <row r="240" spans="2:65" s="1" customFormat="1" ht="11.25">
      <c r="B240" s="33"/>
      <c r="D240" s="147" t="s">
        <v>366</v>
      </c>
      <c r="F240" s="148" t="s">
        <v>7825</v>
      </c>
      <c r="I240" s="149"/>
      <c r="L240" s="33"/>
      <c r="M240" s="150"/>
      <c r="T240" s="54"/>
      <c r="AT240" s="18" t="s">
        <v>366</v>
      </c>
      <c r="AU240" s="18" t="s">
        <v>90</v>
      </c>
    </row>
    <row r="241" spans="2:65" s="1" customFormat="1" ht="24.2" customHeight="1">
      <c r="B241" s="33"/>
      <c r="C241" s="134" t="s">
        <v>558</v>
      </c>
      <c r="D241" s="134" t="s">
        <v>360</v>
      </c>
      <c r="E241" s="135" t="s">
        <v>8222</v>
      </c>
      <c r="F241" s="136" t="s">
        <v>8223</v>
      </c>
      <c r="G241" s="137" t="s">
        <v>504</v>
      </c>
      <c r="H241" s="138">
        <v>3</v>
      </c>
      <c r="I241" s="139"/>
      <c r="J241" s="140">
        <f>ROUND(I241*H241,2)</f>
        <v>0</v>
      </c>
      <c r="K241" s="136" t="s">
        <v>363</v>
      </c>
      <c r="L241" s="33"/>
      <c r="M241" s="141" t="s">
        <v>19</v>
      </c>
      <c r="N241" s="142" t="s">
        <v>49</v>
      </c>
      <c r="P241" s="143">
        <f>O241*H241</f>
        <v>0</v>
      </c>
      <c r="Q241" s="143">
        <v>0.37661489999999997</v>
      </c>
      <c r="R241" s="143">
        <f>Q241*H241</f>
        <v>1.1298447</v>
      </c>
      <c r="S241" s="143">
        <v>0</v>
      </c>
      <c r="T241" s="144">
        <f>S241*H241</f>
        <v>0</v>
      </c>
      <c r="AR241" s="145" t="s">
        <v>364</v>
      </c>
      <c r="AT241" s="145" t="s">
        <v>360</v>
      </c>
      <c r="AU241" s="145" t="s">
        <v>90</v>
      </c>
      <c r="AY241" s="18" t="s">
        <v>358</v>
      </c>
      <c r="BE241" s="146">
        <f>IF(N241="základní",J241,0)</f>
        <v>0</v>
      </c>
      <c r="BF241" s="146">
        <f>IF(N241="snížená",J241,0)</f>
        <v>0</v>
      </c>
      <c r="BG241" s="146">
        <f>IF(N241="zákl. přenesená",J241,0)</f>
        <v>0</v>
      </c>
      <c r="BH241" s="146">
        <f>IF(N241="sníž. přenesená",J241,0)</f>
        <v>0</v>
      </c>
      <c r="BI241" s="146">
        <f>IF(N241="nulová",J241,0)</f>
        <v>0</v>
      </c>
      <c r="BJ241" s="18" t="s">
        <v>90</v>
      </c>
      <c r="BK241" s="146">
        <f>ROUND(I241*H241,2)</f>
        <v>0</v>
      </c>
      <c r="BL241" s="18" t="s">
        <v>364</v>
      </c>
      <c r="BM241" s="145" t="s">
        <v>8224</v>
      </c>
    </row>
    <row r="242" spans="2:65" s="1" customFormat="1" ht="11.25">
      <c r="B242" s="33"/>
      <c r="D242" s="147" t="s">
        <v>366</v>
      </c>
      <c r="F242" s="148" t="s">
        <v>8225</v>
      </c>
      <c r="I242" s="149"/>
      <c r="L242" s="33"/>
      <c r="M242" s="150"/>
      <c r="T242" s="54"/>
      <c r="AT242" s="18" t="s">
        <v>366</v>
      </c>
      <c r="AU242" s="18" t="s">
        <v>90</v>
      </c>
    </row>
    <row r="243" spans="2:65" s="1" customFormat="1" ht="37.9" customHeight="1">
      <c r="B243" s="33"/>
      <c r="C243" s="134" t="s">
        <v>564</v>
      </c>
      <c r="D243" s="134" t="s">
        <v>360</v>
      </c>
      <c r="E243" s="135" t="s">
        <v>8226</v>
      </c>
      <c r="F243" s="136" t="s">
        <v>8227</v>
      </c>
      <c r="G243" s="137" t="s">
        <v>504</v>
      </c>
      <c r="H243" s="138">
        <v>16</v>
      </c>
      <c r="I243" s="139"/>
      <c r="J243" s="140">
        <f>ROUND(I243*H243,2)</f>
        <v>0</v>
      </c>
      <c r="K243" s="136" t="s">
        <v>363</v>
      </c>
      <c r="L243" s="33"/>
      <c r="M243" s="141" t="s">
        <v>19</v>
      </c>
      <c r="N243" s="142" t="s">
        <v>49</v>
      </c>
      <c r="P243" s="143">
        <f>O243*H243</f>
        <v>0</v>
      </c>
      <c r="Q243" s="143">
        <v>0</v>
      </c>
      <c r="R243" s="143">
        <f>Q243*H243</f>
        <v>0</v>
      </c>
      <c r="S243" s="143">
        <v>0</v>
      </c>
      <c r="T243" s="144">
        <f>S243*H243</f>
        <v>0</v>
      </c>
      <c r="AR243" s="145" t="s">
        <v>364</v>
      </c>
      <c r="AT243" s="145" t="s">
        <v>360</v>
      </c>
      <c r="AU243" s="145" t="s">
        <v>90</v>
      </c>
      <c r="AY243" s="18" t="s">
        <v>358</v>
      </c>
      <c r="BE243" s="146">
        <f>IF(N243="základní",J243,0)</f>
        <v>0</v>
      </c>
      <c r="BF243" s="146">
        <f>IF(N243="snížená",J243,0)</f>
        <v>0</v>
      </c>
      <c r="BG243" s="146">
        <f>IF(N243="zákl. přenesená",J243,0)</f>
        <v>0</v>
      </c>
      <c r="BH243" s="146">
        <f>IF(N243="sníž. přenesená",J243,0)</f>
        <v>0</v>
      </c>
      <c r="BI243" s="146">
        <f>IF(N243="nulová",J243,0)</f>
        <v>0</v>
      </c>
      <c r="BJ243" s="18" t="s">
        <v>90</v>
      </c>
      <c r="BK243" s="146">
        <f>ROUND(I243*H243,2)</f>
        <v>0</v>
      </c>
      <c r="BL243" s="18" t="s">
        <v>364</v>
      </c>
      <c r="BM243" s="145" t="s">
        <v>8228</v>
      </c>
    </row>
    <row r="244" spans="2:65" s="1" customFormat="1" ht="11.25">
      <c r="B244" s="33"/>
      <c r="D244" s="147" t="s">
        <v>366</v>
      </c>
      <c r="F244" s="148" t="s">
        <v>8229</v>
      </c>
      <c r="I244" s="149"/>
      <c r="L244" s="33"/>
      <c r="M244" s="150"/>
      <c r="T244" s="54"/>
      <c r="AT244" s="18" t="s">
        <v>366</v>
      </c>
      <c r="AU244" s="18" t="s">
        <v>90</v>
      </c>
    </row>
    <row r="245" spans="2:65" s="12" customFormat="1" ht="11.25">
      <c r="B245" s="151"/>
      <c r="D245" s="152" t="s">
        <v>368</v>
      </c>
      <c r="E245" s="153" t="s">
        <v>19</v>
      </c>
      <c r="F245" s="154" t="s">
        <v>8202</v>
      </c>
      <c r="H245" s="153" t="s">
        <v>19</v>
      </c>
      <c r="I245" s="155"/>
      <c r="L245" s="151"/>
      <c r="M245" s="156"/>
      <c r="T245" s="157"/>
      <c r="AT245" s="153" t="s">
        <v>368</v>
      </c>
      <c r="AU245" s="153" t="s">
        <v>90</v>
      </c>
      <c r="AV245" s="12" t="s">
        <v>84</v>
      </c>
      <c r="AW245" s="12" t="s">
        <v>36</v>
      </c>
      <c r="AX245" s="12" t="s">
        <v>77</v>
      </c>
      <c r="AY245" s="153" t="s">
        <v>358</v>
      </c>
    </row>
    <row r="246" spans="2:65" s="12" customFormat="1" ht="11.25">
      <c r="B246" s="151"/>
      <c r="D246" s="152" t="s">
        <v>368</v>
      </c>
      <c r="E246" s="153" t="s">
        <v>19</v>
      </c>
      <c r="F246" s="154" t="s">
        <v>8112</v>
      </c>
      <c r="H246" s="153" t="s">
        <v>19</v>
      </c>
      <c r="I246" s="155"/>
      <c r="L246" s="151"/>
      <c r="M246" s="156"/>
      <c r="T246" s="157"/>
      <c r="AT246" s="153" t="s">
        <v>368</v>
      </c>
      <c r="AU246" s="153" t="s">
        <v>90</v>
      </c>
      <c r="AV246" s="12" t="s">
        <v>84</v>
      </c>
      <c r="AW246" s="12" t="s">
        <v>36</v>
      </c>
      <c r="AX246" s="12" t="s">
        <v>77</v>
      </c>
      <c r="AY246" s="153" t="s">
        <v>358</v>
      </c>
    </row>
    <row r="247" spans="2:65" s="13" customFormat="1" ht="11.25">
      <c r="B247" s="158"/>
      <c r="D247" s="152" t="s">
        <v>368</v>
      </c>
      <c r="E247" s="159" t="s">
        <v>19</v>
      </c>
      <c r="F247" s="160" t="s">
        <v>8230</v>
      </c>
      <c r="H247" s="161">
        <v>6</v>
      </c>
      <c r="I247" s="162"/>
      <c r="L247" s="158"/>
      <c r="M247" s="163"/>
      <c r="T247" s="164"/>
      <c r="AT247" s="159" t="s">
        <v>368</v>
      </c>
      <c r="AU247" s="159" t="s">
        <v>90</v>
      </c>
      <c r="AV247" s="13" t="s">
        <v>90</v>
      </c>
      <c r="AW247" s="13" t="s">
        <v>36</v>
      </c>
      <c r="AX247" s="13" t="s">
        <v>77</v>
      </c>
      <c r="AY247" s="159" t="s">
        <v>358</v>
      </c>
    </row>
    <row r="248" spans="2:65" s="13" customFormat="1" ht="11.25">
      <c r="B248" s="158"/>
      <c r="D248" s="152" t="s">
        <v>368</v>
      </c>
      <c r="E248" s="159" t="s">
        <v>19</v>
      </c>
      <c r="F248" s="160" t="s">
        <v>8231</v>
      </c>
      <c r="H248" s="161">
        <v>10</v>
      </c>
      <c r="I248" s="162"/>
      <c r="L248" s="158"/>
      <c r="M248" s="163"/>
      <c r="T248" s="164"/>
      <c r="AT248" s="159" t="s">
        <v>368</v>
      </c>
      <c r="AU248" s="159" t="s">
        <v>90</v>
      </c>
      <c r="AV248" s="13" t="s">
        <v>90</v>
      </c>
      <c r="AW248" s="13" t="s">
        <v>36</v>
      </c>
      <c r="AX248" s="13" t="s">
        <v>77</v>
      </c>
      <c r="AY248" s="159" t="s">
        <v>358</v>
      </c>
    </row>
    <row r="249" spans="2:65" s="14" customFormat="1" ht="11.25">
      <c r="B249" s="165"/>
      <c r="D249" s="152" t="s">
        <v>368</v>
      </c>
      <c r="E249" s="166" t="s">
        <v>19</v>
      </c>
      <c r="F249" s="167" t="s">
        <v>371</v>
      </c>
      <c r="H249" s="168">
        <v>16</v>
      </c>
      <c r="I249" s="169"/>
      <c r="L249" s="165"/>
      <c r="M249" s="170"/>
      <c r="T249" s="171"/>
      <c r="AT249" s="166" t="s">
        <v>368</v>
      </c>
      <c r="AU249" s="166" t="s">
        <v>90</v>
      </c>
      <c r="AV249" s="14" t="s">
        <v>364</v>
      </c>
      <c r="AW249" s="14" t="s">
        <v>36</v>
      </c>
      <c r="AX249" s="14" t="s">
        <v>84</v>
      </c>
      <c r="AY249" s="166" t="s">
        <v>358</v>
      </c>
    </row>
    <row r="250" spans="2:65" s="1" customFormat="1" ht="16.5" customHeight="1">
      <c r="B250" s="33"/>
      <c r="C250" s="179" t="s">
        <v>571</v>
      </c>
      <c r="D250" s="179" t="s">
        <v>440</v>
      </c>
      <c r="E250" s="180" t="s">
        <v>8232</v>
      </c>
      <c r="F250" s="181" t="s">
        <v>8233</v>
      </c>
      <c r="G250" s="182" t="s">
        <v>504</v>
      </c>
      <c r="H250" s="183">
        <v>1</v>
      </c>
      <c r="I250" s="184"/>
      <c r="J250" s="185">
        <f t="shared" ref="J250:J257" si="0">ROUND(I250*H250,2)</f>
        <v>0</v>
      </c>
      <c r="K250" s="181" t="s">
        <v>19</v>
      </c>
      <c r="L250" s="186"/>
      <c r="M250" s="187" t="s">
        <v>19</v>
      </c>
      <c r="N250" s="188" t="s">
        <v>49</v>
      </c>
      <c r="P250" s="143">
        <f t="shared" ref="P250:P257" si="1">O250*H250</f>
        <v>0</v>
      </c>
      <c r="Q250" s="143">
        <v>1.7999999999999999E-2</v>
      </c>
      <c r="R250" s="143">
        <f t="shared" ref="R250:R257" si="2">Q250*H250</f>
        <v>1.7999999999999999E-2</v>
      </c>
      <c r="S250" s="143">
        <v>0</v>
      </c>
      <c r="T250" s="144">
        <f t="shared" ref="T250:T257" si="3">S250*H250</f>
        <v>0</v>
      </c>
      <c r="AR250" s="145" t="s">
        <v>406</v>
      </c>
      <c r="AT250" s="145" t="s">
        <v>440</v>
      </c>
      <c r="AU250" s="145" t="s">
        <v>90</v>
      </c>
      <c r="AY250" s="18" t="s">
        <v>358</v>
      </c>
      <c r="BE250" s="146">
        <f t="shared" ref="BE250:BE257" si="4">IF(N250="základní",J250,0)</f>
        <v>0</v>
      </c>
      <c r="BF250" s="146">
        <f t="shared" ref="BF250:BF257" si="5">IF(N250="snížená",J250,0)</f>
        <v>0</v>
      </c>
      <c r="BG250" s="146">
        <f t="shared" ref="BG250:BG257" si="6">IF(N250="zákl. přenesená",J250,0)</f>
        <v>0</v>
      </c>
      <c r="BH250" s="146">
        <f t="shared" ref="BH250:BH257" si="7">IF(N250="sníž. přenesená",J250,0)</f>
        <v>0</v>
      </c>
      <c r="BI250" s="146">
        <f t="shared" ref="BI250:BI257" si="8">IF(N250="nulová",J250,0)</f>
        <v>0</v>
      </c>
      <c r="BJ250" s="18" t="s">
        <v>90</v>
      </c>
      <c r="BK250" s="146">
        <f t="shared" ref="BK250:BK257" si="9">ROUND(I250*H250,2)</f>
        <v>0</v>
      </c>
      <c r="BL250" s="18" t="s">
        <v>364</v>
      </c>
      <c r="BM250" s="145" t="s">
        <v>8234</v>
      </c>
    </row>
    <row r="251" spans="2:65" s="1" customFormat="1" ht="16.5" customHeight="1">
      <c r="B251" s="33"/>
      <c r="C251" s="179" t="s">
        <v>577</v>
      </c>
      <c r="D251" s="179" t="s">
        <v>440</v>
      </c>
      <c r="E251" s="180" t="s">
        <v>8235</v>
      </c>
      <c r="F251" s="181" t="s">
        <v>8236</v>
      </c>
      <c r="G251" s="182" t="s">
        <v>504</v>
      </c>
      <c r="H251" s="183">
        <v>1</v>
      </c>
      <c r="I251" s="184"/>
      <c r="J251" s="185">
        <f t="shared" si="0"/>
        <v>0</v>
      </c>
      <c r="K251" s="181" t="s">
        <v>19</v>
      </c>
      <c r="L251" s="186"/>
      <c r="M251" s="187" t="s">
        <v>19</v>
      </c>
      <c r="N251" s="188" t="s">
        <v>49</v>
      </c>
      <c r="P251" s="143">
        <f t="shared" si="1"/>
        <v>0</v>
      </c>
      <c r="Q251" s="143">
        <v>1.7999999999999999E-2</v>
      </c>
      <c r="R251" s="143">
        <f t="shared" si="2"/>
        <v>1.7999999999999999E-2</v>
      </c>
      <c r="S251" s="143">
        <v>0</v>
      </c>
      <c r="T251" s="144">
        <f t="shared" si="3"/>
        <v>0</v>
      </c>
      <c r="AR251" s="145" t="s">
        <v>406</v>
      </c>
      <c r="AT251" s="145" t="s">
        <v>440</v>
      </c>
      <c r="AU251" s="145" t="s">
        <v>90</v>
      </c>
      <c r="AY251" s="18" t="s">
        <v>358</v>
      </c>
      <c r="BE251" s="146">
        <f t="shared" si="4"/>
        <v>0</v>
      </c>
      <c r="BF251" s="146">
        <f t="shared" si="5"/>
        <v>0</v>
      </c>
      <c r="BG251" s="146">
        <f t="shared" si="6"/>
        <v>0</v>
      </c>
      <c r="BH251" s="146">
        <f t="shared" si="7"/>
        <v>0</v>
      </c>
      <c r="BI251" s="146">
        <f t="shared" si="8"/>
        <v>0</v>
      </c>
      <c r="BJ251" s="18" t="s">
        <v>90</v>
      </c>
      <c r="BK251" s="146">
        <f t="shared" si="9"/>
        <v>0</v>
      </c>
      <c r="BL251" s="18" t="s">
        <v>364</v>
      </c>
      <c r="BM251" s="145" t="s">
        <v>8237</v>
      </c>
    </row>
    <row r="252" spans="2:65" s="1" customFormat="1" ht="16.5" customHeight="1">
      <c r="B252" s="33"/>
      <c r="C252" s="179" t="s">
        <v>583</v>
      </c>
      <c r="D252" s="179" t="s">
        <v>440</v>
      </c>
      <c r="E252" s="180" t="s">
        <v>8238</v>
      </c>
      <c r="F252" s="181" t="s">
        <v>8239</v>
      </c>
      <c r="G252" s="182" t="s">
        <v>504</v>
      </c>
      <c r="H252" s="183">
        <v>3</v>
      </c>
      <c r="I252" s="184"/>
      <c r="J252" s="185">
        <f t="shared" si="0"/>
        <v>0</v>
      </c>
      <c r="K252" s="181" t="s">
        <v>19</v>
      </c>
      <c r="L252" s="186"/>
      <c r="M252" s="187" t="s">
        <v>19</v>
      </c>
      <c r="N252" s="188" t="s">
        <v>49</v>
      </c>
      <c r="P252" s="143">
        <f t="shared" si="1"/>
        <v>0</v>
      </c>
      <c r="Q252" s="143">
        <v>1.7999999999999999E-2</v>
      </c>
      <c r="R252" s="143">
        <f t="shared" si="2"/>
        <v>5.3999999999999992E-2</v>
      </c>
      <c r="S252" s="143">
        <v>0</v>
      </c>
      <c r="T252" s="144">
        <f t="shared" si="3"/>
        <v>0</v>
      </c>
      <c r="AR252" s="145" t="s">
        <v>406</v>
      </c>
      <c r="AT252" s="145" t="s">
        <v>440</v>
      </c>
      <c r="AU252" s="145" t="s">
        <v>90</v>
      </c>
      <c r="AY252" s="18" t="s">
        <v>358</v>
      </c>
      <c r="BE252" s="146">
        <f t="shared" si="4"/>
        <v>0</v>
      </c>
      <c r="BF252" s="146">
        <f t="shared" si="5"/>
        <v>0</v>
      </c>
      <c r="BG252" s="146">
        <f t="shared" si="6"/>
        <v>0</v>
      </c>
      <c r="BH252" s="146">
        <f t="shared" si="7"/>
        <v>0</v>
      </c>
      <c r="BI252" s="146">
        <f t="shared" si="8"/>
        <v>0</v>
      </c>
      <c r="BJ252" s="18" t="s">
        <v>90</v>
      </c>
      <c r="BK252" s="146">
        <f t="shared" si="9"/>
        <v>0</v>
      </c>
      <c r="BL252" s="18" t="s">
        <v>364</v>
      </c>
      <c r="BM252" s="145" t="s">
        <v>8240</v>
      </c>
    </row>
    <row r="253" spans="2:65" s="1" customFormat="1" ht="16.5" customHeight="1">
      <c r="B253" s="33"/>
      <c r="C253" s="179" t="s">
        <v>591</v>
      </c>
      <c r="D253" s="179" t="s">
        <v>440</v>
      </c>
      <c r="E253" s="180" t="s">
        <v>8241</v>
      </c>
      <c r="F253" s="181" t="s">
        <v>8242</v>
      </c>
      <c r="G253" s="182" t="s">
        <v>504</v>
      </c>
      <c r="H253" s="183">
        <v>1</v>
      </c>
      <c r="I253" s="184"/>
      <c r="J253" s="185">
        <f t="shared" si="0"/>
        <v>0</v>
      </c>
      <c r="K253" s="181" t="s">
        <v>19</v>
      </c>
      <c r="L253" s="186"/>
      <c r="M253" s="187" t="s">
        <v>19</v>
      </c>
      <c r="N253" s="188" t="s">
        <v>49</v>
      </c>
      <c r="P253" s="143">
        <f t="shared" si="1"/>
        <v>0</v>
      </c>
      <c r="Q253" s="143">
        <v>1.7999999999999999E-2</v>
      </c>
      <c r="R253" s="143">
        <f t="shared" si="2"/>
        <v>1.7999999999999999E-2</v>
      </c>
      <c r="S253" s="143">
        <v>0</v>
      </c>
      <c r="T253" s="144">
        <f t="shared" si="3"/>
        <v>0</v>
      </c>
      <c r="AR253" s="145" t="s">
        <v>406</v>
      </c>
      <c r="AT253" s="145" t="s">
        <v>440</v>
      </c>
      <c r="AU253" s="145" t="s">
        <v>90</v>
      </c>
      <c r="AY253" s="18" t="s">
        <v>358</v>
      </c>
      <c r="BE253" s="146">
        <f t="shared" si="4"/>
        <v>0</v>
      </c>
      <c r="BF253" s="146">
        <f t="shared" si="5"/>
        <v>0</v>
      </c>
      <c r="BG253" s="146">
        <f t="shared" si="6"/>
        <v>0</v>
      </c>
      <c r="BH253" s="146">
        <f t="shared" si="7"/>
        <v>0</v>
      </c>
      <c r="BI253" s="146">
        <f t="shared" si="8"/>
        <v>0</v>
      </c>
      <c r="BJ253" s="18" t="s">
        <v>90</v>
      </c>
      <c r="BK253" s="146">
        <f t="shared" si="9"/>
        <v>0</v>
      </c>
      <c r="BL253" s="18" t="s">
        <v>364</v>
      </c>
      <c r="BM253" s="145" t="s">
        <v>8243</v>
      </c>
    </row>
    <row r="254" spans="2:65" s="1" customFormat="1" ht="16.5" customHeight="1">
      <c r="B254" s="33"/>
      <c r="C254" s="179" t="s">
        <v>598</v>
      </c>
      <c r="D254" s="179" t="s">
        <v>440</v>
      </c>
      <c r="E254" s="180" t="s">
        <v>8244</v>
      </c>
      <c r="F254" s="181" t="s">
        <v>8245</v>
      </c>
      <c r="G254" s="182" t="s">
        <v>504</v>
      </c>
      <c r="H254" s="183">
        <v>3</v>
      </c>
      <c r="I254" s="184"/>
      <c r="J254" s="185">
        <f t="shared" si="0"/>
        <v>0</v>
      </c>
      <c r="K254" s="181" t="s">
        <v>19</v>
      </c>
      <c r="L254" s="186"/>
      <c r="M254" s="187" t="s">
        <v>19</v>
      </c>
      <c r="N254" s="188" t="s">
        <v>49</v>
      </c>
      <c r="P254" s="143">
        <f t="shared" si="1"/>
        <v>0</v>
      </c>
      <c r="Q254" s="143">
        <v>1.7999999999999999E-2</v>
      </c>
      <c r="R254" s="143">
        <f t="shared" si="2"/>
        <v>5.3999999999999992E-2</v>
      </c>
      <c r="S254" s="143">
        <v>0</v>
      </c>
      <c r="T254" s="144">
        <f t="shared" si="3"/>
        <v>0</v>
      </c>
      <c r="AR254" s="145" t="s">
        <v>406</v>
      </c>
      <c r="AT254" s="145" t="s">
        <v>440</v>
      </c>
      <c r="AU254" s="145" t="s">
        <v>90</v>
      </c>
      <c r="AY254" s="18" t="s">
        <v>358</v>
      </c>
      <c r="BE254" s="146">
        <f t="shared" si="4"/>
        <v>0</v>
      </c>
      <c r="BF254" s="146">
        <f t="shared" si="5"/>
        <v>0</v>
      </c>
      <c r="BG254" s="146">
        <f t="shared" si="6"/>
        <v>0</v>
      </c>
      <c r="BH254" s="146">
        <f t="shared" si="7"/>
        <v>0</v>
      </c>
      <c r="BI254" s="146">
        <f t="shared" si="8"/>
        <v>0</v>
      </c>
      <c r="BJ254" s="18" t="s">
        <v>90</v>
      </c>
      <c r="BK254" s="146">
        <f t="shared" si="9"/>
        <v>0</v>
      </c>
      <c r="BL254" s="18" t="s">
        <v>364</v>
      </c>
      <c r="BM254" s="145" t="s">
        <v>8246</v>
      </c>
    </row>
    <row r="255" spans="2:65" s="1" customFormat="1" ht="16.5" customHeight="1">
      <c r="B255" s="33"/>
      <c r="C255" s="179" t="s">
        <v>605</v>
      </c>
      <c r="D255" s="179" t="s">
        <v>440</v>
      </c>
      <c r="E255" s="180" t="s">
        <v>8247</v>
      </c>
      <c r="F255" s="181" t="s">
        <v>8248</v>
      </c>
      <c r="G255" s="182" t="s">
        <v>504</v>
      </c>
      <c r="H255" s="183">
        <v>3</v>
      </c>
      <c r="I255" s="184"/>
      <c r="J255" s="185">
        <f t="shared" si="0"/>
        <v>0</v>
      </c>
      <c r="K255" s="181" t="s">
        <v>19</v>
      </c>
      <c r="L255" s="186"/>
      <c r="M255" s="187" t="s">
        <v>19</v>
      </c>
      <c r="N255" s="188" t="s">
        <v>49</v>
      </c>
      <c r="P255" s="143">
        <f t="shared" si="1"/>
        <v>0</v>
      </c>
      <c r="Q255" s="143">
        <v>1.7999999999999999E-2</v>
      </c>
      <c r="R255" s="143">
        <f t="shared" si="2"/>
        <v>5.3999999999999992E-2</v>
      </c>
      <c r="S255" s="143">
        <v>0</v>
      </c>
      <c r="T255" s="144">
        <f t="shared" si="3"/>
        <v>0</v>
      </c>
      <c r="AR255" s="145" t="s">
        <v>406</v>
      </c>
      <c r="AT255" s="145" t="s">
        <v>440</v>
      </c>
      <c r="AU255" s="145" t="s">
        <v>90</v>
      </c>
      <c r="AY255" s="18" t="s">
        <v>358</v>
      </c>
      <c r="BE255" s="146">
        <f t="shared" si="4"/>
        <v>0</v>
      </c>
      <c r="BF255" s="146">
        <f t="shared" si="5"/>
        <v>0</v>
      </c>
      <c r="BG255" s="146">
        <f t="shared" si="6"/>
        <v>0</v>
      </c>
      <c r="BH255" s="146">
        <f t="shared" si="7"/>
        <v>0</v>
      </c>
      <c r="BI255" s="146">
        <f t="shared" si="8"/>
        <v>0</v>
      </c>
      <c r="BJ255" s="18" t="s">
        <v>90</v>
      </c>
      <c r="BK255" s="146">
        <f t="shared" si="9"/>
        <v>0</v>
      </c>
      <c r="BL255" s="18" t="s">
        <v>364</v>
      </c>
      <c r="BM255" s="145" t="s">
        <v>8249</v>
      </c>
    </row>
    <row r="256" spans="2:65" s="1" customFormat="1" ht="16.5" customHeight="1">
      <c r="B256" s="33"/>
      <c r="C256" s="179" t="s">
        <v>612</v>
      </c>
      <c r="D256" s="179" t="s">
        <v>440</v>
      </c>
      <c r="E256" s="180" t="s">
        <v>8250</v>
      </c>
      <c r="F256" s="181" t="s">
        <v>8251</v>
      </c>
      <c r="G256" s="182" t="s">
        <v>504</v>
      </c>
      <c r="H256" s="183">
        <v>4</v>
      </c>
      <c r="I256" s="184"/>
      <c r="J256" s="185">
        <f t="shared" si="0"/>
        <v>0</v>
      </c>
      <c r="K256" s="181" t="s">
        <v>19</v>
      </c>
      <c r="L256" s="186"/>
      <c r="M256" s="187" t="s">
        <v>19</v>
      </c>
      <c r="N256" s="188" t="s">
        <v>49</v>
      </c>
      <c r="P256" s="143">
        <f t="shared" si="1"/>
        <v>0</v>
      </c>
      <c r="Q256" s="143">
        <v>1.7999999999999999E-2</v>
      </c>
      <c r="R256" s="143">
        <f t="shared" si="2"/>
        <v>7.1999999999999995E-2</v>
      </c>
      <c r="S256" s="143">
        <v>0</v>
      </c>
      <c r="T256" s="144">
        <f t="shared" si="3"/>
        <v>0</v>
      </c>
      <c r="AR256" s="145" t="s">
        <v>406</v>
      </c>
      <c r="AT256" s="145" t="s">
        <v>440</v>
      </c>
      <c r="AU256" s="145" t="s">
        <v>90</v>
      </c>
      <c r="AY256" s="18" t="s">
        <v>358</v>
      </c>
      <c r="BE256" s="146">
        <f t="shared" si="4"/>
        <v>0</v>
      </c>
      <c r="BF256" s="146">
        <f t="shared" si="5"/>
        <v>0</v>
      </c>
      <c r="BG256" s="146">
        <f t="shared" si="6"/>
        <v>0</v>
      </c>
      <c r="BH256" s="146">
        <f t="shared" si="7"/>
        <v>0</v>
      </c>
      <c r="BI256" s="146">
        <f t="shared" si="8"/>
        <v>0</v>
      </c>
      <c r="BJ256" s="18" t="s">
        <v>90</v>
      </c>
      <c r="BK256" s="146">
        <f t="shared" si="9"/>
        <v>0</v>
      </c>
      <c r="BL256" s="18" t="s">
        <v>364</v>
      </c>
      <c r="BM256" s="145" t="s">
        <v>8252</v>
      </c>
    </row>
    <row r="257" spans="2:65" s="1" customFormat="1" ht="37.9" customHeight="1">
      <c r="B257" s="33"/>
      <c r="C257" s="134" t="s">
        <v>621</v>
      </c>
      <c r="D257" s="134" t="s">
        <v>360</v>
      </c>
      <c r="E257" s="135" t="s">
        <v>8253</v>
      </c>
      <c r="F257" s="136" t="s">
        <v>8254</v>
      </c>
      <c r="G257" s="137" t="s">
        <v>504</v>
      </c>
      <c r="H257" s="138">
        <v>19</v>
      </c>
      <c r="I257" s="139"/>
      <c r="J257" s="140">
        <f t="shared" si="0"/>
        <v>0</v>
      </c>
      <c r="K257" s="136" t="s">
        <v>363</v>
      </c>
      <c r="L257" s="33"/>
      <c r="M257" s="141" t="s">
        <v>19</v>
      </c>
      <c r="N257" s="142" t="s">
        <v>49</v>
      </c>
      <c r="P257" s="143">
        <f t="shared" si="1"/>
        <v>0</v>
      </c>
      <c r="Q257" s="143">
        <v>0</v>
      </c>
      <c r="R257" s="143">
        <f t="shared" si="2"/>
        <v>0</v>
      </c>
      <c r="S257" s="143">
        <v>0</v>
      </c>
      <c r="T257" s="144">
        <f t="shared" si="3"/>
        <v>0</v>
      </c>
      <c r="AR257" s="145" t="s">
        <v>364</v>
      </c>
      <c r="AT257" s="145" t="s">
        <v>360</v>
      </c>
      <c r="AU257" s="145" t="s">
        <v>90</v>
      </c>
      <c r="AY257" s="18" t="s">
        <v>358</v>
      </c>
      <c r="BE257" s="146">
        <f t="shared" si="4"/>
        <v>0</v>
      </c>
      <c r="BF257" s="146">
        <f t="shared" si="5"/>
        <v>0</v>
      </c>
      <c r="BG257" s="146">
        <f t="shared" si="6"/>
        <v>0</v>
      </c>
      <c r="BH257" s="146">
        <f t="shared" si="7"/>
        <v>0</v>
      </c>
      <c r="BI257" s="146">
        <f t="shared" si="8"/>
        <v>0</v>
      </c>
      <c r="BJ257" s="18" t="s">
        <v>90</v>
      </c>
      <c r="BK257" s="146">
        <f t="shared" si="9"/>
        <v>0</v>
      </c>
      <c r="BL257" s="18" t="s">
        <v>364</v>
      </c>
      <c r="BM257" s="145" t="s">
        <v>8255</v>
      </c>
    </row>
    <row r="258" spans="2:65" s="1" customFormat="1" ht="11.25">
      <c r="B258" s="33"/>
      <c r="D258" s="147" t="s">
        <v>366</v>
      </c>
      <c r="F258" s="148" t="s">
        <v>8256</v>
      </c>
      <c r="I258" s="149"/>
      <c r="L258" s="33"/>
      <c r="M258" s="150"/>
      <c r="T258" s="54"/>
      <c r="AT258" s="18" t="s">
        <v>366</v>
      </c>
      <c r="AU258" s="18" t="s">
        <v>90</v>
      </c>
    </row>
    <row r="259" spans="2:65" s="12" customFormat="1" ht="11.25">
      <c r="B259" s="151"/>
      <c r="D259" s="152" t="s">
        <v>368</v>
      </c>
      <c r="E259" s="153" t="s">
        <v>19</v>
      </c>
      <c r="F259" s="154" t="s">
        <v>8111</v>
      </c>
      <c r="H259" s="153" t="s">
        <v>19</v>
      </c>
      <c r="I259" s="155"/>
      <c r="L259" s="151"/>
      <c r="M259" s="156"/>
      <c r="T259" s="157"/>
      <c r="AT259" s="153" t="s">
        <v>368</v>
      </c>
      <c r="AU259" s="153" t="s">
        <v>90</v>
      </c>
      <c r="AV259" s="12" t="s">
        <v>84</v>
      </c>
      <c r="AW259" s="12" t="s">
        <v>36</v>
      </c>
      <c r="AX259" s="12" t="s">
        <v>77</v>
      </c>
      <c r="AY259" s="153" t="s">
        <v>358</v>
      </c>
    </row>
    <row r="260" spans="2:65" s="12" customFormat="1" ht="11.25">
      <c r="B260" s="151"/>
      <c r="D260" s="152" t="s">
        <v>368</v>
      </c>
      <c r="E260" s="153" t="s">
        <v>19</v>
      </c>
      <c r="F260" s="154" t="s">
        <v>8112</v>
      </c>
      <c r="H260" s="153" t="s">
        <v>19</v>
      </c>
      <c r="I260" s="155"/>
      <c r="L260" s="151"/>
      <c r="M260" s="156"/>
      <c r="T260" s="157"/>
      <c r="AT260" s="153" t="s">
        <v>368</v>
      </c>
      <c r="AU260" s="153" t="s">
        <v>90</v>
      </c>
      <c r="AV260" s="12" t="s">
        <v>84</v>
      </c>
      <c r="AW260" s="12" t="s">
        <v>36</v>
      </c>
      <c r="AX260" s="12" t="s">
        <v>77</v>
      </c>
      <c r="AY260" s="153" t="s">
        <v>358</v>
      </c>
    </row>
    <row r="261" spans="2:65" s="13" customFormat="1" ht="11.25">
      <c r="B261" s="158"/>
      <c r="D261" s="152" t="s">
        <v>368</v>
      </c>
      <c r="E261" s="159" t="s">
        <v>19</v>
      </c>
      <c r="F261" s="160" t="s">
        <v>473</v>
      </c>
      <c r="H261" s="161">
        <v>19</v>
      </c>
      <c r="I261" s="162"/>
      <c r="L261" s="158"/>
      <c r="M261" s="163"/>
      <c r="T261" s="164"/>
      <c r="AT261" s="159" t="s">
        <v>368</v>
      </c>
      <c r="AU261" s="159" t="s">
        <v>90</v>
      </c>
      <c r="AV261" s="13" t="s">
        <v>90</v>
      </c>
      <c r="AW261" s="13" t="s">
        <v>36</v>
      </c>
      <c r="AX261" s="13" t="s">
        <v>77</v>
      </c>
      <c r="AY261" s="159" t="s">
        <v>358</v>
      </c>
    </row>
    <row r="262" spans="2:65" s="14" customFormat="1" ht="11.25">
      <c r="B262" s="165"/>
      <c r="D262" s="152" t="s">
        <v>368</v>
      </c>
      <c r="E262" s="166" t="s">
        <v>19</v>
      </c>
      <c r="F262" s="167" t="s">
        <v>371</v>
      </c>
      <c r="H262" s="168">
        <v>19</v>
      </c>
      <c r="I262" s="169"/>
      <c r="L262" s="165"/>
      <c r="M262" s="170"/>
      <c r="T262" s="171"/>
      <c r="AT262" s="166" t="s">
        <v>368</v>
      </c>
      <c r="AU262" s="166" t="s">
        <v>90</v>
      </c>
      <c r="AV262" s="14" t="s">
        <v>364</v>
      </c>
      <c r="AW262" s="14" t="s">
        <v>36</v>
      </c>
      <c r="AX262" s="14" t="s">
        <v>84</v>
      </c>
      <c r="AY262" s="166" t="s">
        <v>358</v>
      </c>
    </row>
    <row r="263" spans="2:65" s="1" customFormat="1" ht="16.5" customHeight="1">
      <c r="B263" s="33"/>
      <c r="C263" s="179" t="s">
        <v>627</v>
      </c>
      <c r="D263" s="179" t="s">
        <v>440</v>
      </c>
      <c r="E263" s="180" t="s">
        <v>8257</v>
      </c>
      <c r="F263" s="181" t="s">
        <v>8258</v>
      </c>
      <c r="G263" s="182" t="s">
        <v>504</v>
      </c>
      <c r="H263" s="183">
        <v>19</v>
      </c>
      <c r="I263" s="184"/>
      <c r="J263" s="185">
        <f>ROUND(I263*H263,2)</f>
        <v>0</v>
      </c>
      <c r="K263" s="181" t="s">
        <v>19</v>
      </c>
      <c r="L263" s="186"/>
      <c r="M263" s="187" t="s">
        <v>19</v>
      </c>
      <c r="N263" s="188" t="s">
        <v>49</v>
      </c>
      <c r="P263" s="143">
        <f>O263*H263</f>
        <v>0</v>
      </c>
      <c r="Q263" s="143">
        <v>0.04</v>
      </c>
      <c r="R263" s="143">
        <f>Q263*H263</f>
        <v>0.76</v>
      </c>
      <c r="S263" s="143">
        <v>0</v>
      </c>
      <c r="T263" s="144">
        <f>S263*H263</f>
        <v>0</v>
      </c>
      <c r="AR263" s="145" t="s">
        <v>406</v>
      </c>
      <c r="AT263" s="145" t="s">
        <v>440</v>
      </c>
      <c r="AU263" s="145" t="s">
        <v>90</v>
      </c>
      <c r="AY263" s="18" t="s">
        <v>358</v>
      </c>
      <c r="BE263" s="146">
        <f>IF(N263="základní",J263,0)</f>
        <v>0</v>
      </c>
      <c r="BF263" s="146">
        <f>IF(N263="snížená",J263,0)</f>
        <v>0</v>
      </c>
      <c r="BG263" s="146">
        <f>IF(N263="zákl. přenesená",J263,0)</f>
        <v>0</v>
      </c>
      <c r="BH263" s="146">
        <f>IF(N263="sníž. přenesená",J263,0)</f>
        <v>0</v>
      </c>
      <c r="BI263" s="146">
        <f>IF(N263="nulová",J263,0)</f>
        <v>0</v>
      </c>
      <c r="BJ263" s="18" t="s">
        <v>90</v>
      </c>
      <c r="BK263" s="146">
        <f>ROUND(I263*H263,2)</f>
        <v>0</v>
      </c>
      <c r="BL263" s="18" t="s">
        <v>364</v>
      </c>
      <c r="BM263" s="145" t="s">
        <v>8259</v>
      </c>
    </row>
    <row r="264" spans="2:65" s="1" customFormat="1" ht="37.9" customHeight="1">
      <c r="B264" s="33"/>
      <c r="C264" s="134" t="s">
        <v>633</v>
      </c>
      <c r="D264" s="134" t="s">
        <v>360</v>
      </c>
      <c r="E264" s="135" t="s">
        <v>8260</v>
      </c>
      <c r="F264" s="136" t="s">
        <v>8261</v>
      </c>
      <c r="G264" s="137" t="s">
        <v>195</v>
      </c>
      <c r="H264" s="138">
        <v>43</v>
      </c>
      <c r="I264" s="139"/>
      <c r="J264" s="140">
        <f>ROUND(I264*H264,2)</f>
        <v>0</v>
      </c>
      <c r="K264" s="136" t="s">
        <v>363</v>
      </c>
      <c r="L264" s="33"/>
      <c r="M264" s="141" t="s">
        <v>19</v>
      </c>
      <c r="N264" s="142" t="s">
        <v>49</v>
      </c>
      <c r="P264" s="143">
        <f>O264*H264</f>
        <v>0</v>
      </c>
      <c r="Q264" s="143">
        <v>3.4850000000000001E-4</v>
      </c>
      <c r="R264" s="143">
        <f>Q264*H264</f>
        <v>1.4985500000000001E-2</v>
      </c>
      <c r="S264" s="143">
        <v>0</v>
      </c>
      <c r="T264" s="144">
        <f>S264*H264</f>
        <v>0</v>
      </c>
      <c r="AR264" s="145" t="s">
        <v>364</v>
      </c>
      <c r="AT264" s="145" t="s">
        <v>360</v>
      </c>
      <c r="AU264" s="145" t="s">
        <v>90</v>
      </c>
      <c r="AY264" s="18" t="s">
        <v>358</v>
      </c>
      <c r="BE264" s="146">
        <f>IF(N264="základní",J264,0)</f>
        <v>0</v>
      </c>
      <c r="BF264" s="146">
        <f>IF(N264="snížená",J264,0)</f>
        <v>0</v>
      </c>
      <c r="BG264" s="146">
        <f>IF(N264="zákl. přenesená",J264,0)</f>
        <v>0</v>
      </c>
      <c r="BH264" s="146">
        <f>IF(N264="sníž. přenesená",J264,0)</f>
        <v>0</v>
      </c>
      <c r="BI264" s="146">
        <f>IF(N264="nulová",J264,0)</f>
        <v>0</v>
      </c>
      <c r="BJ264" s="18" t="s">
        <v>90</v>
      </c>
      <c r="BK264" s="146">
        <f>ROUND(I264*H264,2)</f>
        <v>0</v>
      </c>
      <c r="BL264" s="18" t="s">
        <v>364</v>
      </c>
      <c r="BM264" s="145" t="s">
        <v>8262</v>
      </c>
    </row>
    <row r="265" spans="2:65" s="1" customFormat="1" ht="11.25">
      <c r="B265" s="33"/>
      <c r="D265" s="147" t="s">
        <v>366</v>
      </c>
      <c r="F265" s="148" t="s">
        <v>8263</v>
      </c>
      <c r="I265" s="149"/>
      <c r="L265" s="33"/>
      <c r="M265" s="150"/>
      <c r="T265" s="54"/>
      <c r="AT265" s="18" t="s">
        <v>366</v>
      </c>
      <c r="AU265" s="18" t="s">
        <v>90</v>
      </c>
    </row>
    <row r="266" spans="2:65" s="1" customFormat="1" ht="24.2" customHeight="1">
      <c r="B266" s="33"/>
      <c r="C266" s="134" t="s">
        <v>640</v>
      </c>
      <c r="D266" s="134" t="s">
        <v>360</v>
      </c>
      <c r="E266" s="135" t="s">
        <v>8264</v>
      </c>
      <c r="F266" s="136" t="s">
        <v>8265</v>
      </c>
      <c r="G266" s="137" t="s">
        <v>504</v>
      </c>
      <c r="H266" s="138">
        <v>19</v>
      </c>
      <c r="I266" s="139"/>
      <c r="J266" s="140">
        <f>ROUND(I266*H266,2)</f>
        <v>0</v>
      </c>
      <c r="K266" s="136" t="s">
        <v>363</v>
      </c>
      <c r="L266" s="33"/>
      <c r="M266" s="141" t="s">
        <v>19</v>
      </c>
      <c r="N266" s="142" t="s">
        <v>49</v>
      </c>
      <c r="P266" s="143">
        <f>O266*H266</f>
        <v>0</v>
      </c>
      <c r="Q266" s="143">
        <v>5.8E-5</v>
      </c>
      <c r="R266" s="143">
        <f>Q266*H266</f>
        <v>1.1020000000000001E-3</v>
      </c>
      <c r="S266" s="143">
        <v>0</v>
      </c>
      <c r="T266" s="144">
        <f>S266*H266</f>
        <v>0</v>
      </c>
      <c r="AR266" s="145" t="s">
        <v>364</v>
      </c>
      <c r="AT266" s="145" t="s">
        <v>360</v>
      </c>
      <c r="AU266" s="145" t="s">
        <v>90</v>
      </c>
      <c r="AY266" s="18" t="s">
        <v>358</v>
      </c>
      <c r="BE266" s="146">
        <f>IF(N266="základní",J266,0)</f>
        <v>0</v>
      </c>
      <c r="BF266" s="146">
        <f>IF(N266="snížená",J266,0)</f>
        <v>0</v>
      </c>
      <c r="BG266" s="146">
        <f>IF(N266="zákl. přenesená",J266,0)</f>
        <v>0</v>
      </c>
      <c r="BH266" s="146">
        <f>IF(N266="sníž. přenesená",J266,0)</f>
        <v>0</v>
      </c>
      <c r="BI266" s="146">
        <f>IF(N266="nulová",J266,0)</f>
        <v>0</v>
      </c>
      <c r="BJ266" s="18" t="s">
        <v>90</v>
      </c>
      <c r="BK266" s="146">
        <f>ROUND(I266*H266,2)</f>
        <v>0</v>
      </c>
      <c r="BL266" s="18" t="s">
        <v>364</v>
      </c>
      <c r="BM266" s="145" t="s">
        <v>8266</v>
      </c>
    </row>
    <row r="267" spans="2:65" s="1" customFormat="1" ht="11.25">
      <c r="B267" s="33"/>
      <c r="D267" s="147" t="s">
        <v>366</v>
      </c>
      <c r="F267" s="148" t="s">
        <v>8267</v>
      </c>
      <c r="I267" s="149"/>
      <c r="L267" s="33"/>
      <c r="M267" s="150"/>
      <c r="T267" s="54"/>
      <c r="AT267" s="18" t="s">
        <v>366</v>
      </c>
      <c r="AU267" s="18" t="s">
        <v>90</v>
      </c>
    </row>
    <row r="268" spans="2:65" s="12" customFormat="1" ht="11.25">
      <c r="B268" s="151"/>
      <c r="D268" s="152" t="s">
        <v>368</v>
      </c>
      <c r="E268" s="153" t="s">
        <v>19</v>
      </c>
      <c r="F268" s="154" t="s">
        <v>8111</v>
      </c>
      <c r="H268" s="153" t="s">
        <v>19</v>
      </c>
      <c r="I268" s="155"/>
      <c r="L268" s="151"/>
      <c r="M268" s="156"/>
      <c r="T268" s="157"/>
      <c r="AT268" s="153" t="s">
        <v>368</v>
      </c>
      <c r="AU268" s="153" t="s">
        <v>90</v>
      </c>
      <c r="AV268" s="12" t="s">
        <v>84</v>
      </c>
      <c r="AW268" s="12" t="s">
        <v>36</v>
      </c>
      <c r="AX268" s="12" t="s">
        <v>77</v>
      </c>
      <c r="AY268" s="153" t="s">
        <v>358</v>
      </c>
    </row>
    <row r="269" spans="2:65" s="12" customFormat="1" ht="11.25">
      <c r="B269" s="151"/>
      <c r="D269" s="152" t="s">
        <v>368</v>
      </c>
      <c r="E269" s="153" t="s">
        <v>19</v>
      </c>
      <c r="F269" s="154" t="s">
        <v>8112</v>
      </c>
      <c r="H269" s="153" t="s">
        <v>19</v>
      </c>
      <c r="I269" s="155"/>
      <c r="L269" s="151"/>
      <c r="M269" s="156"/>
      <c r="T269" s="157"/>
      <c r="AT269" s="153" t="s">
        <v>368</v>
      </c>
      <c r="AU269" s="153" t="s">
        <v>90</v>
      </c>
      <c r="AV269" s="12" t="s">
        <v>84</v>
      </c>
      <c r="AW269" s="12" t="s">
        <v>36</v>
      </c>
      <c r="AX269" s="12" t="s">
        <v>77</v>
      </c>
      <c r="AY269" s="153" t="s">
        <v>358</v>
      </c>
    </row>
    <row r="270" spans="2:65" s="13" customFormat="1" ht="11.25">
      <c r="B270" s="158"/>
      <c r="D270" s="152" t="s">
        <v>368</v>
      </c>
      <c r="E270" s="159" t="s">
        <v>19</v>
      </c>
      <c r="F270" s="160" t="s">
        <v>473</v>
      </c>
      <c r="H270" s="161">
        <v>19</v>
      </c>
      <c r="I270" s="162"/>
      <c r="L270" s="158"/>
      <c r="M270" s="163"/>
      <c r="T270" s="164"/>
      <c r="AT270" s="159" t="s">
        <v>368</v>
      </c>
      <c r="AU270" s="159" t="s">
        <v>90</v>
      </c>
      <c r="AV270" s="13" t="s">
        <v>90</v>
      </c>
      <c r="AW270" s="13" t="s">
        <v>36</v>
      </c>
      <c r="AX270" s="13" t="s">
        <v>77</v>
      </c>
      <c r="AY270" s="159" t="s">
        <v>358</v>
      </c>
    </row>
    <row r="271" spans="2:65" s="14" customFormat="1" ht="11.25">
      <c r="B271" s="165"/>
      <c r="D271" s="152" t="s">
        <v>368</v>
      </c>
      <c r="E271" s="166" t="s">
        <v>19</v>
      </c>
      <c r="F271" s="167" t="s">
        <v>371</v>
      </c>
      <c r="H271" s="168">
        <v>19</v>
      </c>
      <c r="I271" s="169"/>
      <c r="L271" s="165"/>
      <c r="M271" s="170"/>
      <c r="T271" s="171"/>
      <c r="AT271" s="166" t="s">
        <v>368</v>
      </c>
      <c r="AU271" s="166" t="s">
        <v>90</v>
      </c>
      <c r="AV271" s="14" t="s">
        <v>364</v>
      </c>
      <c r="AW271" s="14" t="s">
        <v>36</v>
      </c>
      <c r="AX271" s="14" t="s">
        <v>84</v>
      </c>
      <c r="AY271" s="166" t="s">
        <v>358</v>
      </c>
    </row>
    <row r="272" spans="2:65" s="1" customFormat="1" ht="21.75" customHeight="1">
      <c r="B272" s="33"/>
      <c r="C272" s="179" t="s">
        <v>646</v>
      </c>
      <c r="D272" s="179" t="s">
        <v>440</v>
      </c>
      <c r="E272" s="180" t="s">
        <v>8268</v>
      </c>
      <c r="F272" s="181" t="s">
        <v>8269</v>
      </c>
      <c r="G272" s="182" t="s">
        <v>504</v>
      </c>
      <c r="H272" s="183">
        <v>57</v>
      </c>
      <c r="I272" s="184"/>
      <c r="J272" s="185">
        <f>ROUND(I272*H272,2)</f>
        <v>0</v>
      </c>
      <c r="K272" s="181" t="s">
        <v>363</v>
      </c>
      <c r="L272" s="186"/>
      <c r="M272" s="187" t="s">
        <v>19</v>
      </c>
      <c r="N272" s="188" t="s">
        <v>49</v>
      </c>
      <c r="P272" s="143">
        <f>O272*H272</f>
        <v>0</v>
      </c>
      <c r="Q272" s="143">
        <v>5.8999999999999999E-3</v>
      </c>
      <c r="R272" s="143">
        <f>Q272*H272</f>
        <v>0.33629999999999999</v>
      </c>
      <c r="S272" s="143">
        <v>0</v>
      </c>
      <c r="T272" s="144">
        <f>S272*H272</f>
        <v>0</v>
      </c>
      <c r="AR272" s="145" t="s">
        <v>406</v>
      </c>
      <c r="AT272" s="145" t="s">
        <v>440</v>
      </c>
      <c r="AU272" s="145" t="s">
        <v>90</v>
      </c>
      <c r="AY272" s="18" t="s">
        <v>358</v>
      </c>
      <c r="BE272" s="146">
        <f>IF(N272="základní",J272,0)</f>
        <v>0</v>
      </c>
      <c r="BF272" s="146">
        <f>IF(N272="snížená",J272,0)</f>
        <v>0</v>
      </c>
      <c r="BG272" s="146">
        <f>IF(N272="zákl. přenesená",J272,0)</f>
        <v>0</v>
      </c>
      <c r="BH272" s="146">
        <f>IF(N272="sníž. přenesená",J272,0)</f>
        <v>0</v>
      </c>
      <c r="BI272" s="146">
        <f>IF(N272="nulová",J272,0)</f>
        <v>0</v>
      </c>
      <c r="BJ272" s="18" t="s">
        <v>90</v>
      </c>
      <c r="BK272" s="146">
        <f>ROUND(I272*H272,2)</f>
        <v>0</v>
      </c>
      <c r="BL272" s="18" t="s">
        <v>364</v>
      </c>
      <c r="BM272" s="145" t="s">
        <v>8270</v>
      </c>
    </row>
    <row r="273" spans="2:65" s="13" customFormat="1" ht="11.25">
      <c r="B273" s="158"/>
      <c r="D273" s="152" t="s">
        <v>368</v>
      </c>
      <c r="F273" s="160" t="s">
        <v>8271</v>
      </c>
      <c r="H273" s="161">
        <v>57</v>
      </c>
      <c r="I273" s="162"/>
      <c r="L273" s="158"/>
      <c r="M273" s="163"/>
      <c r="T273" s="164"/>
      <c r="AT273" s="159" t="s">
        <v>368</v>
      </c>
      <c r="AU273" s="159" t="s">
        <v>90</v>
      </c>
      <c r="AV273" s="13" t="s">
        <v>90</v>
      </c>
      <c r="AW273" s="13" t="s">
        <v>4</v>
      </c>
      <c r="AX273" s="13" t="s">
        <v>84</v>
      </c>
      <c r="AY273" s="159" t="s">
        <v>358</v>
      </c>
    </row>
    <row r="274" spans="2:65" s="1" customFormat="1" ht="33" customHeight="1">
      <c r="B274" s="33"/>
      <c r="C274" s="134" t="s">
        <v>653</v>
      </c>
      <c r="D274" s="134" t="s">
        <v>360</v>
      </c>
      <c r="E274" s="135" t="s">
        <v>8272</v>
      </c>
      <c r="F274" s="136" t="s">
        <v>8273</v>
      </c>
      <c r="G274" s="137" t="s">
        <v>195</v>
      </c>
      <c r="H274" s="138">
        <v>9.5</v>
      </c>
      <c r="I274" s="139"/>
      <c r="J274" s="140">
        <f>ROUND(I274*H274,2)</f>
        <v>0</v>
      </c>
      <c r="K274" s="136" t="s">
        <v>363</v>
      </c>
      <c r="L274" s="33"/>
      <c r="M274" s="141" t="s">
        <v>19</v>
      </c>
      <c r="N274" s="142" t="s">
        <v>49</v>
      </c>
      <c r="P274" s="143">
        <f>O274*H274</f>
        <v>0</v>
      </c>
      <c r="Q274" s="143">
        <v>3.0000000000000001E-5</v>
      </c>
      <c r="R274" s="143">
        <f>Q274*H274</f>
        <v>2.8499999999999999E-4</v>
      </c>
      <c r="S274" s="143">
        <v>0</v>
      </c>
      <c r="T274" s="144">
        <f>S274*H274</f>
        <v>0</v>
      </c>
      <c r="AR274" s="145" t="s">
        <v>364</v>
      </c>
      <c r="AT274" s="145" t="s">
        <v>360</v>
      </c>
      <c r="AU274" s="145" t="s">
        <v>90</v>
      </c>
      <c r="AY274" s="18" t="s">
        <v>358</v>
      </c>
      <c r="BE274" s="146">
        <f>IF(N274="základní",J274,0)</f>
        <v>0</v>
      </c>
      <c r="BF274" s="146">
        <f>IF(N274="snížená",J274,0)</f>
        <v>0</v>
      </c>
      <c r="BG274" s="146">
        <f>IF(N274="zákl. přenesená",J274,0)</f>
        <v>0</v>
      </c>
      <c r="BH274" s="146">
        <f>IF(N274="sníž. přenesená",J274,0)</f>
        <v>0</v>
      </c>
      <c r="BI274" s="146">
        <f>IF(N274="nulová",J274,0)</f>
        <v>0</v>
      </c>
      <c r="BJ274" s="18" t="s">
        <v>90</v>
      </c>
      <c r="BK274" s="146">
        <f>ROUND(I274*H274,2)</f>
        <v>0</v>
      </c>
      <c r="BL274" s="18" t="s">
        <v>364</v>
      </c>
      <c r="BM274" s="145" t="s">
        <v>8274</v>
      </c>
    </row>
    <row r="275" spans="2:65" s="1" customFormat="1" ht="11.25">
      <c r="B275" s="33"/>
      <c r="D275" s="147" t="s">
        <v>366</v>
      </c>
      <c r="F275" s="148" t="s">
        <v>8275</v>
      </c>
      <c r="I275" s="149"/>
      <c r="L275" s="33"/>
      <c r="M275" s="150"/>
      <c r="T275" s="54"/>
      <c r="AT275" s="18" t="s">
        <v>366</v>
      </c>
      <c r="AU275" s="18" t="s">
        <v>90</v>
      </c>
    </row>
    <row r="276" spans="2:65" s="13" customFormat="1" ht="11.25">
      <c r="B276" s="158"/>
      <c r="D276" s="152" t="s">
        <v>368</v>
      </c>
      <c r="E276" s="159" t="s">
        <v>19</v>
      </c>
      <c r="F276" s="160" t="s">
        <v>8276</v>
      </c>
      <c r="H276" s="161">
        <v>9.5</v>
      </c>
      <c r="I276" s="162"/>
      <c r="L276" s="158"/>
      <c r="M276" s="163"/>
      <c r="T276" s="164"/>
      <c r="AT276" s="159" t="s">
        <v>368</v>
      </c>
      <c r="AU276" s="159" t="s">
        <v>90</v>
      </c>
      <c r="AV276" s="13" t="s">
        <v>90</v>
      </c>
      <c r="AW276" s="13" t="s">
        <v>36</v>
      </c>
      <c r="AX276" s="13" t="s">
        <v>77</v>
      </c>
      <c r="AY276" s="159" t="s">
        <v>358</v>
      </c>
    </row>
    <row r="277" spans="2:65" s="14" customFormat="1" ht="11.25">
      <c r="B277" s="165"/>
      <c r="D277" s="152" t="s">
        <v>368</v>
      </c>
      <c r="E277" s="166" t="s">
        <v>19</v>
      </c>
      <c r="F277" s="167" t="s">
        <v>371</v>
      </c>
      <c r="H277" s="168">
        <v>9.5</v>
      </c>
      <c r="I277" s="169"/>
      <c r="L277" s="165"/>
      <c r="M277" s="170"/>
      <c r="T277" s="171"/>
      <c r="AT277" s="166" t="s">
        <v>368</v>
      </c>
      <c r="AU277" s="166" t="s">
        <v>90</v>
      </c>
      <c r="AV277" s="14" t="s">
        <v>364</v>
      </c>
      <c r="AW277" s="14" t="s">
        <v>36</v>
      </c>
      <c r="AX277" s="14" t="s">
        <v>84</v>
      </c>
      <c r="AY277" s="166" t="s">
        <v>358</v>
      </c>
    </row>
    <row r="278" spans="2:65" s="1" customFormat="1" ht="49.15" customHeight="1">
      <c r="B278" s="33"/>
      <c r="C278" s="134" t="s">
        <v>660</v>
      </c>
      <c r="D278" s="134" t="s">
        <v>360</v>
      </c>
      <c r="E278" s="135" t="s">
        <v>7826</v>
      </c>
      <c r="F278" s="136" t="s">
        <v>7827</v>
      </c>
      <c r="G278" s="137" t="s">
        <v>195</v>
      </c>
      <c r="H278" s="138">
        <v>1615</v>
      </c>
      <c r="I278" s="139"/>
      <c r="J278" s="140">
        <f>ROUND(I278*H278,2)</f>
        <v>0</v>
      </c>
      <c r="K278" s="136" t="s">
        <v>363</v>
      </c>
      <c r="L278" s="33"/>
      <c r="M278" s="141" t="s">
        <v>19</v>
      </c>
      <c r="N278" s="142" t="s">
        <v>49</v>
      </c>
      <c r="P278" s="143">
        <f>O278*H278</f>
        <v>0</v>
      </c>
      <c r="Q278" s="143">
        <v>3.3000000000000002E-6</v>
      </c>
      <c r="R278" s="143">
        <f>Q278*H278</f>
        <v>5.3295E-3</v>
      </c>
      <c r="S278" s="143">
        <v>0</v>
      </c>
      <c r="T278" s="144">
        <f>S278*H278</f>
        <v>0</v>
      </c>
      <c r="AR278" s="145" t="s">
        <v>364</v>
      </c>
      <c r="AT278" s="145" t="s">
        <v>360</v>
      </c>
      <c r="AU278" s="145" t="s">
        <v>90</v>
      </c>
      <c r="AY278" s="18" t="s">
        <v>358</v>
      </c>
      <c r="BE278" s="146">
        <f>IF(N278="základní",J278,0)</f>
        <v>0</v>
      </c>
      <c r="BF278" s="146">
        <f>IF(N278="snížená",J278,0)</f>
        <v>0</v>
      </c>
      <c r="BG278" s="146">
        <f>IF(N278="zákl. přenesená",J278,0)</f>
        <v>0</v>
      </c>
      <c r="BH278" s="146">
        <f>IF(N278="sníž. přenesená",J278,0)</f>
        <v>0</v>
      </c>
      <c r="BI278" s="146">
        <f>IF(N278="nulová",J278,0)</f>
        <v>0</v>
      </c>
      <c r="BJ278" s="18" t="s">
        <v>90</v>
      </c>
      <c r="BK278" s="146">
        <f>ROUND(I278*H278,2)</f>
        <v>0</v>
      </c>
      <c r="BL278" s="18" t="s">
        <v>364</v>
      </c>
      <c r="BM278" s="145" t="s">
        <v>8277</v>
      </c>
    </row>
    <row r="279" spans="2:65" s="1" customFormat="1" ht="11.25">
      <c r="B279" s="33"/>
      <c r="D279" s="147" t="s">
        <v>366</v>
      </c>
      <c r="F279" s="148" t="s">
        <v>7828</v>
      </c>
      <c r="I279" s="149"/>
      <c r="L279" s="33"/>
      <c r="M279" s="150"/>
      <c r="T279" s="54"/>
      <c r="AT279" s="18" t="s">
        <v>366</v>
      </c>
      <c r="AU279" s="18" t="s">
        <v>90</v>
      </c>
    </row>
    <row r="280" spans="2:65" s="1" customFormat="1" ht="24.2" customHeight="1">
      <c r="B280" s="33"/>
      <c r="C280" s="134" t="s">
        <v>666</v>
      </c>
      <c r="D280" s="134" t="s">
        <v>360</v>
      </c>
      <c r="E280" s="135" t="s">
        <v>8278</v>
      </c>
      <c r="F280" s="136" t="s">
        <v>8279</v>
      </c>
      <c r="G280" s="137" t="s">
        <v>195</v>
      </c>
      <c r="H280" s="138">
        <v>78</v>
      </c>
      <c r="I280" s="139"/>
      <c r="J280" s="140">
        <f>ROUND(I280*H280,2)</f>
        <v>0</v>
      </c>
      <c r="K280" s="136" t="s">
        <v>363</v>
      </c>
      <c r="L280" s="33"/>
      <c r="M280" s="141" t="s">
        <v>19</v>
      </c>
      <c r="N280" s="142" t="s">
        <v>49</v>
      </c>
      <c r="P280" s="143">
        <f>O280*H280</f>
        <v>0</v>
      </c>
      <c r="Q280" s="143">
        <v>0</v>
      </c>
      <c r="R280" s="143">
        <f>Q280*H280</f>
        <v>0</v>
      </c>
      <c r="S280" s="143">
        <v>0</v>
      </c>
      <c r="T280" s="144">
        <f>S280*H280</f>
        <v>0</v>
      </c>
      <c r="AR280" s="145" t="s">
        <v>364</v>
      </c>
      <c r="AT280" s="145" t="s">
        <v>360</v>
      </c>
      <c r="AU280" s="145" t="s">
        <v>90</v>
      </c>
      <c r="AY280" s="18" t="s">
        <v>358</v>
      </c>
      <c r="BE280" s="146">
        <f>IF(N280="základní",J280,0)</f>
        <v>0</v>
      </c>
      <c r="BF280" s="146">
        <f>IF(N280="snížená",J280,0)</f>
        <v>0</v>
      </c>
      <c r="BG280" s="146">
        <f>IF(N280="zákl. přenesená",J280,0)</f>
        <v>0</v>
      </c>
      <c r="BH280" s="146">
        <f>IF(N280="sníž. přenesená",J280,0)</f>
        <v>0</v>
      </c>
      <c r="BI280" s="146">
        <f>IF(N280="nulová",J280,0)</f>
        <v>0</v>
      </c>
      <c r="BJ280" s="18" t="s">
        <v>90</v>
      </c>
      <c r="BK280" s="146">
        <f>ROUND(I280*H280,2)</f>
        <v>0</v>
      </c>
      <c r="BL280" s="18" t="s">
        <v>364</v>
      </c>
      <c r="BM280" s="145" t="s">
        <v>8280</v>
      </c>
    </row>
    <row r="281" spans="2:65" s="1" customFormat="1" ht="11.25">
      <c r="B281" s="33"/>
      <c r="D281" s="147" t="s">
        <v>366</v>
      </c>
      <c r="F281" s="148" t="s">
        <v>8281</v>
      </c>
      <c r="I281" s="149"/>
      <c r="L281" s="33"/>
      <c r="M281" s="150"/>
      <c r="T281" s="54"/>
      <c r="AT281" s="18" t="s">
        <v>366</v>
      </c>
      <c r="AU281" s="18" t="s">
        <v>90</v>
      </c>
    </row>
    <row r="282" spans="2:65" s="13" customFormat="1" ht="11.25">
      <c r="B282" s="158"/>
      <c r="D282" s="152" t="s">
        <v>368</v>
      </c>
      <c r="E282" s="159" t="s">
        <v>19</v>
      </c>
      <c r="F282" s="160" t="s">
        <v>8282</v>
      </c>
      <c r="H282" s="161">
        <v>78</v>
      </c>
      <c r="I282" s="162"/>
      <c r="L282" s="158"/>
      <c r="M282" s="163"/>
      <c r="T282" s="164"/>
      <c r="AT282" s="159" t="s">
        <v>368</v>
      </c>
      <c r="AU282" s="159" t="s">
        <v>90</v>
      </c>
      <c r="AV282" s="13" t="s">
        <v>90</v>
      </c>
      <c r="AW282" s="13" t="s">
        <v>36</v>
      </c>
      <c r="AX282" s="13" t="s">
        <v>77</v>
      </c>
      <c r="AY282" s="159" t="s">
        <v>358</v>
      </c>
    </row>
    <row r="283" spans="2:65" s="14" customFormat="1" ht="11.25">
      <c r="B283" s="165"/>
      <c r="D283" s="152" t="s">
        <v>368</v>
      </c>
      <c r="E283" s="166" t="s">
        <v>19</v>
      </c>
      <c r="F283" s="167" t="s">
        <v>371</v>
      </c>
      <c r="H283" s="168">
        <v>78</v>
      </c>
      <c r="I283" s="169"/>
      <c r="L283" s="165"/>
      <c r="M283" s="170"/>
      <c r="T283" s="171"/>
      <c r="AT283" s="166" t="s">
        <v>368</v>
      </c>
      <c r="AU283" s="166" t="s">
        <v>90</v>
      </c>
      <c r="AV283" s="14" t="s">
        <v>364</v>
      </c>
      <c r="AW283" s="14" t="s">
        <v>36</v>
      </c>
      <c r="AX283" s="14" t="s">
        <v>84</v>
      </c>
      <c r="AY283" s="166" t="s">
        <v>358</v>
      </c>
    </row>
    <row r="284" spans="2:65" s="1" customFormat="1" ht="16.5" customHeight="1">
      <c r="B284" s="33"/>
      <c r="C284" s="179" t="s">
        <v>672</v>
      </c>
      <c r="D284" s="179" t="s">
        <v>440</v>
      </c>
      <c r="E284" s="180" t="s">
        <v>8283</v>
      </c>
      <c r="F284" s="181" t="s">
        <v>8284</v>
      </c>
      <c r="G284" s="182" t="s">
        <v>209</v>
      </c>
      <c r="H284" s="183">
        <v>0.64300000000000002</v>
      </c>
      <c r="I284" s="184"/>
      <c r="J284" s="185">
        <f>ROUND(I284*H284,2)</f>
        <v>0</v>
      </c>
      <c r="K284" s="181" t="s">
        <v>363</v>
      </c>
      <c r="L284" s="186"/>
      <c r="M284" s="187" t="s">
        <v>19</v>
      </c>
      <c r="N284" s="188" t="s">
        <v>49</v>
      </c>
      <c r="P284" s="143">
        <f>O284*H284</f>
        <v>0</v>
      </c>
      <c r="Q284" s="143">
        <v>0.2</v>
      </c>
      <c r="R284" s="143">
        <f>Q284*H284</f>
        <v>0.12860000000000002</v>
      </c>
      <c r="S284" s="143">
        <v>0</v>
      </c>
      <c r="T284" s="144">
        <f>S284*H284</f>
        <v>0</v>
      </c>
      <c r="AR284" s="145" t="s">
        <v>406</v>
      </c>
      <c r="AT284" s="145" t="s">
        <v>440</v>
      </c>
      <c r="AU284" s="145" t="s">
        <v>90</v>
      </c>
      <c r="AY284" s="18" t="s">
        <v>358</v>
      </c>
      <c r="BE284" s="146">
        <f>IF(N284="základní",J284,0)</f>
        <v>0</v>
      </c>
      <c r="BF284" s="146">
        <f>IF(N284="snížená",J284,0)</f>
        <v>0</v>
      </c>
      <c r="BG284" s="146">
        <f>IF(N284="zákl. přenesená",J284,0)</f>
        <v>0</v>
      </c>
      <c r="BH284" s="146">
        <f>IF(N284="sníž. přenesená",J284,0)</f>
        <v>0</v>
      </c>
      <c r="BI284" s="146">
        <f>IF(N284="nulová",J284,0)</f>
        <v>0</v>
      </c>
      <c r="BJ284" s="18" t="s">
        <v>90</v>
      </c>
      <c r="BK284" s="146">
        <f>ROUND(I284*H284,2)</f>
        <v>0</v>
      </c>
      <c r="BL284" s="18" t="s">
        <v>364</v>
      </c>
      <c r="BM284" s="145" t="s">
        <v>8285</v>
      </c>
    </row>
    <row r="285" spans="2:65" s="13" customFormat="1" ht="11.25">
      <c r="B285" s="158"/>
      <c r="D285" s="152" t="s">
        <v>368</v>
      </c>
      <c r="E285" s="159" t="s">
        <v>19</v>
      </c>
      <c r="F285" s="160" t="s">
        <v>8286</v>
      </c>
      <c r="H285" s="161">
        <v>6.24</v>
      </c>
      <c r="I285" s="162"/>
      <c r="L285" s="158"/>
      <c r="M285" s="163"/>
      <c r="T285" s="164"/>
      <c r="AT285" s="159" t="s">
        <v>368</v>
      </c>
      <c r="AU285" s="159" t="s">
        <v>90</v>
      </c>
      <c r="AV285" s="13" t="s">
        <v>90</v>
      </c>
      <c r="AW285" s="13" t="s">
        <v>36</v>
      </c>
      <c r="AX285" s="13" t="s">
        <v>77</v>
      </c>
      <c r="AY285" s="159" t="s">
        <v>358</v>
      </c>
    </row>
    <row r="286" spans="2:65" s="14" customFormat="1" ht="11.25">
      <c r="B286" s="165"/>
      <c r="D286" s="152" t="s">
        <v>368</v>
      </c>
      <c r="E286" s="166" t="s">
        <v>19</v>
      </c>
      <c r="F286" s="167" t="s">
        <v>371</v>
      </c>
      <c r="H286" s="168">
        <v>6.24</v>
      </c>
      <c r="I286" s="169"/>
      <c r="L286" s="165"/>
      <c r="M286" s="170"/>
      <c r="T286" s="171"/>
      <c r="AT286" s="166" t="s">
        <v>368</v>
      </c>
      <c r="AU286" s="166" t="s">
        <v>90</v>
      </c>
      <c r="AV286" s="14" t="s">
        <v>364</v>
      </c>
      <c r="AW286" s="14" t="s">
        <v>36</v>
      </c>
      <c r="AX286" s="14" t="s">
        <v>84</v>
      </c>
      <c r="AY286" s="166" t="s">
        <v>358</v>
      </c>
    </row>
    <row r="287" spans="2:65" s="13" customFormat="1" ht="11.25">
      <c r="B287" s="158"/>
      <c r="D287" s="152" t="s">
        <v>368</v>
      </c>
      <c r="F287" s="160" t="s">
        <v>8287</v>
      </c>
      <c r="H287" s="161">
        <v>0.64300000000000002</v>
      </c>
      <c r="I287" s="162"/>
      <c r="L287" s="158"/>
      <c r="M287" s="163"/>
      <c r="T287" s="164"/>
      <c r="AT287" s="159" t="s">
        <v>368</v>
      </c>
      <c r="AU287" s="159" t="s">
        <v>90</v>
      </c>
      <c r="AV287" s="13" t="s">
        <v>90</v>
      </c>
      <c r="AW287" s="13" t="s">
        <v>4</v>
      </c>
      <c r="AX287" s="13" t="s">
        <v>84</v>
      </c>
      <c r="AY287" s="159" t="s">
        <v>358</v>
      </c>
    </row>
    <row r="288" spans="2:65" s="1" customFormat="1" ht="24.2" customHeight="1">
      <c r="B288" s="33"/>
      <c r="C288" s="134" t="s">
        <v>678</v>
      </c>
      <c r="D288" s="134" t="s">
        <v>360</v>
      </c>
      <c r="E288" s="135" t="s">
        <v>8288</v>
      </c>
      <c r="F288" s="136" t="s">
        <v>8289</v>
      </c>
      <c r="G288" s="137" t="s">
        <v>195</v>
      </c>
      <c r="H288" s="138">
        <v>1615</v>
      </c>
      <c r="I288" s="139"/>
      <c r="J288" s="140">
        <f>ROUND(I288*H288,2)</f>
        <v>0</v>
      </c>
      <c r="K288" s="136" t="s">
        <v>363</v>
      </c>
      <c r="L288" s="33"/>
      <c r="M288" s="141" t="s">
        <v>19</v>
      </c>
      <c r="N288" s="142" t="s">
        <v>49</v>
      </c>
      <c r="P288" s="143">
        <f>O288*H288</f>
        <v>0</v>
      </c>
      <c r="Q288" s="143">
        <v>0</v>
      </c>
      <c r="R288" s="143">
        <f>Q288*H288</f>
        <v>0</v>
      </c>
      <c r="S288" s="143">
        <v>0</v>
      </c>
      <c r="T288" s="144">
        <f>S288*H288</f>
        <v>0</v>
      </c>
      <c r="AR288" s="145" t="s">
        <v>364</v>
      </c>
      <c r="AT288" s="145" t="s">
        <v>360</v>
      </c>
      <c r="AU288" s="145" t="s">
        <v>90</v>
      </c>
      <c r="AY288" s="18" t="s">
        <v>358</v>
      </c>
      <c r="BE288" s="146">
        <f>IF(N288="základní",J288,0)</f>
        <v>0</v>
      </c>
      <c r="BF288" s="146">
        <f>IF(N288="snížená",J288,0)</f>
        <v>0</v>
      </c>
      <c r="BG288" s="146">
        <f>IF(N288="zákl. přenesená",J288,0)</f>
        <v>0</v>
      </c>
      <c r="BH288" s="146">
        <f>IF(N288="sníž. přenesená",J288,0)</f>
        <v>0</v>
      </c>
      <c r="BI288" s="146">
        <f>IF(N288="nulová",J288,0)</f>
        <v>0</v>
      </c>
      <c r="BJ288" s="18" t="s">
        <v>90</v>
      </c>
      <c r="BK288" s="146">
        <f>ROUND(I288*H288,2)</f>
        <v>0</v>
      </c>
      <c r="BL288" s="18" t="s">
        <v>364</v>
      </c>
      <c r="BM288" s="145" t="s">
        <v>8290</v>
      </c>
    </row>
    <row r="289" spans="2:65" s="1" customFormat="1" ht="11.25">
      <c r="B289" s="33"/>
      <c r="D289" s="147" t="s">
        <v>366</v>
      </c>
      <c r="F289" s="148" t="s">
        <v>8291</v>
      </c>
      <c r="I289" s="149"/>
      <c r="L289" s="33"/>
      <c r="M289" s="150"/>
      <c r="T289" s="54"/>
      <c r="AT289" s="18" t="s">
        <v>366</v>
      </c>
      <c r="AU289" s="18" t="s">
        <v>90</v>
      </c>
    </row>
    <row r="290" spans="2:65" s="1" customFormat="1" ht="16.5" customHeight="1">
      <c r="B290" s="33"/>
      <c r="C290" s="134" t="s">
        <v>697</v>
      </c>
      <c r="D290" s="134" t="s">
        <v>360</v>
      </c>
      <c r="E290" s="135" t="s">
        <v>8292</v>
      </c>
      <c r="F290" s="136" t="s">
        <v>8293</v>
      </c>
      <c r="G290" s="137" t="s">
        <v>195</v>
      </c>
      <c r="H290" s="138">
        <v>43</v>
      </c>
      <c r="I290" s="139"/>
      <c r="J290" s="140">
        <f>ROUND(I290*H290,2)</f>
        <v>0</v>
      </c>
      <c r="K290" s="136" t="s">
        <v>363</v>
      </c>
      <c r="L290" s="33"/>
      <c r="M290" s="141" t="s">
        <v>19</v>
      </c>
      <c r="N290" s="142" t="s">
        <v>49</v>
      </c>
      <c r="P290" s="143">
        <f>O290*H290</f>
        <v>0</v>
      </c>
      <c r="Q290" s="143">
        <v>0</v>
      </c>
      <c r="R290" s="143">
        <f>Q290*H290</f>
        <v>0</v>
      </c>
      <c r="S290" s="143">
        <v>0</v>
      </c>
      <c r="T290" s="144">
        <f>S290*H290</f>
        <v>0</v>
      </c>
      <c r="AR290" s="145" t="s">
        <v>364</v>
      </c>
      <c r="AT290" s="145" t="s">
        <v>360</v>
      </c>
      <c r="AU290" s="145" t="s">
        <v>90</v>
      </c>
      <c r="AY290" s="18" t="s">
        <v>358</v>
      </c>
      <c r="BE290" s="146">
        <f>IF(N290="základní",J290,0)</f>
        <v>0</v>
      </c>
      <c r="BF290" s="146">
        <f>IF(N290="snížená",J290,0)</f>
        <v>0</v>
      </c>
      <c r="BG290" s="146">
        <f>IF(N290="zákl. přenesená",J290,0)</f>
        <v>0</v>
      </c>
      <c r="BH290" s="146">
        <f>IF(N290="sníž. přenesená",J290,0)</f>
        <v>0</v>
      </c>
      <c r="BI290" s="146">
        <f>IF(N290="nulová",J290,0)</f>
        <v>0</v>
      </c>
      <c r="BJ290" s="18" t="s">
        <v>90</v>
      </c>
      <c r="BK290" s="146">
        <f>ROUND(I290*H290,2)</f>
        <v>0</v>
      </c>
      <c r="BL290" s="18" t="s">
        <v>364</v>
      </c>
      <c r="BM290" s="145" t="s">
        <v>8294</v>
      </c>
    </row>
    <row r="291" spans="2:65" s="1" customFormat="1" ht="11.25">
      <c r="B291" s="33"/>
      <c r="D291" s="147" t="s">
        <v>366</v>
      </c>
      <c r="F291" s="148" t="s">
        <v>8295</v>
      </c>
      <c r="I291" s="149"/>
      <c r="L291" s="33"/>
      <c r="M291" s="150"/>
      <c r="T291" s="54"/>
      <c r="AT291" s="18" t="s">
        <v>366</v>
      </c>
      <c r="AU291" s="18" t="s">
        <v>90</v>
      </c>
    </row>
    <row r="292" spans="2:65" s="11" customFormat="1" ht="22.9" customHeight="1">
      <c r="B292" s="122"/>
      <c r="D292" s="123" t="s">
        <v>76</v>
      </c>
      <c r="E292" s="132" t="s">
        <v>90</v>
      </c>
      <c r="F292" s="132" t="s">
        <v>453</v>
      </c>
      <c r="I292" s="125"/>
      <c r="J292" s="133">
        <f>BK292</f>
        <v>0</v>
      </c>
      <c r="L292" s="122"/>
      <c r="M292" s="127"/>
      <c r="P292" s="128">
        <f>SUM(P293:P300)</f>
        <v>0</v>
      </c>
      <c r="R292" s="128">
        <f>SUM(R293:R300)</f>
        <v>1.546157022072</v>
      </c>
      <c r="T292" s="129">
        <f>SUM(T293:T300)</f>
        <v>0</v>
      </c>
      <c r="AR292" s="123" t="s">
        <v>84</v>
      </c>
      <c r="AT292" s="130" t="s">
        <v>76</v>
      </c>
      <c r="AU292" s="130" t="s">
        <v>84</v>
      </c>
      <c r="AY292" s="123" t="s">
        <v>358</v>
      </c>
      <c r="BK292" s="131">
        <f>SUM(BK293:BK300)</f>
        <v>0</v>
      </c>
    </row>
    <row r="293" spans="2:65" s="1" customFormat="1" ht="24.2" customHeight="1">
      <c r="B293" s="33"/>
      <c r="C293" s="134" t="s">
        <v>714</v>
      </c>
      <c r="D293" s="134" t="s">
        <v>360</v>
      </c>
      <c r="E293" s="135" t="s">
        <v>7525</v>
      </c>
      <c r="F293" s="136" t="s">
        <v>7526</v>
      </c>
      <c r="G293" s="137" t="s">
        <v>209</v>
      </c>
      <c r="H293" s="138">
        <v>0.61799999999999999</v>
      </c>
      <c r="I293" s="139"/>
      <c r="J293" s="140">
        <f>ROUND(I293*H293,2)</f>
        <v>0</v>
      </c>
      <c r="K293" s="136" t="s">
        <v>363</v>
      </c>
      <c r="L293" s="33"/>
      <c r="M293" s="141" t="s">
        <v>19</v>
      </c>
      <c r="N293" s="142" t="s">
        <v>49</v>
      </c>
      <c r="P293" s="143">
        <f>O293*H293</f>
        <v>0</v>
      </c>
      <c r="Q293" s="143">
        <v>2.5018722040000001</v>
      </c>
      <c r="R293" s="143">
        <f>Q293*H293</f>
        <v>1.546157022072</v>
      </c>
      <c r="S293" s="143">
        <v>0</v>
      </c>
      <c r="T293" s="144">
        <f>S293*H293</f>
        <v>0</v>
      </c>
      <c r="AR293" s="145" t="s">
        <v>364</v>
      </c>
      <c r="AT293" s="145" t="s">
        <v>360</v>
      </c>
      <c r="AU293" s="145" t="s">
        <v>90</v>
      </c>
      <c r="AY293" s="18" t="s">
        <v>358</v>
      </c>
      <c r="BE293" s="146">
        <f>IF(N293="základní",J293,0)</f>
        <v>0</v>
      </c>
      <c r="BF293" s="146">
        <f>IF(N293="snížená",J293,0)</f>
        <v>0</v>
      </c>
      <c r="BG293" s="146">
        <f>IF(N293="zákl. přenesená",J293,0)</f>
        <v>0</v>
      </c>
      <c r="BH293" s="146">
        <f>IF(N293="sníž. přenesená",J293,0)</f>
        <v>0</v>
      </c>
      <c r="BI293" s="146">
        <f>IF(N293="nulová",J293,0)</f>
        <v>0</v>
      </c>
      <c r="BJ293" s="18" t="s">
        <v>90</v>
      </c>
      <c r="BK293" s="146">
        <f>ROUND(I293*H293,2)</f>
        <v>0</v>
      </c>
      <c r="BL293" s="18" t="s">
        <v>364</v>
      </c>
      <c r="BM293" s="145" t="s">
        <v>8296</v>
      </c>
    </row>
    <row r="294" spans="2:65" s="1" customFormat="1" ht="11.25">
      <c r="B294" s="33"/>
      <c r="D294" s="147" t="s">
        <v>366</v>
      </c>
      <c r="F294" s="148" t="s">
        <v>7528</v>
      </c>
      <c r="I294" s="149"/>
      <c r="L294" s="33"/>
      <c r="M294" s="150"/>
      <c r="T294" s="54"/>
      <c r="AT294" s="18" t="s">
        <v>366</v>
      </c>
      <c r="AU294" s="18" t="s">
        <v>90</v>
      </c>
    </row>
    <row r="295" spans="2:65" s="12" customFormat="1" ht="11.25">
      <c r="B295" s="151"/>
      <c r="D295" s="152" t="s">
        <v>368</v>
      </c>
      <c r="E295" s="153" t="s">
        <v>19</v>
      </c>
      <c r="F295" s="154" t="s">
        <v>8111</v>
      </c>
      <c r="H295" s="153" t="s">
        <v>19</v>
      </c>
      <c r="I295" s="155"/>
      <c r="L295" s="151"/>
      <c r="M295" s="156"/>
      <c r="T295" s="157"/>
      <c r="AT295" s="153" t="s">
        <v>368</v>
      </c>
      <c r="AU295" s="153" t="s">
        <v>90</v>
      </c>
      <c r="AV295" s="12" t="s">
        <v>84</v>
      </c>
      <c r="AW295" s="12" t="s">
        <v>36</v>
      </c>
      <c r="AX295" s="12" t="s">
        <v>77</v>
      </c>
      <c r="AY295" s="153" t="s">
        <v>358</v>
      </c>
    </row>
    <row r="296" spans="2:65" s="12" customFormat="1" ht="11.25">
      <c r="B296" s="151"/>
      <c r="D296" s="152" t="s">
        <v>368</v>
      </c>
      <c r="E296" s="153" t="s">
        <v>19</v>
      </c>
      <c r="F296" s="154" t="s">
        <v>8112</v>
      </c>
      <c r="H296" s="153" t="s">
        <v>19</v>
      </c>
      <c r="I296" s="155"/>
      <c r="L296" s="151"/>
      <c r="M296" s="156"/>
      <c r="T296" s="157"/>
      <c r="AT296" s="153" t="s">
        <v>368</v>
      </c>
      <c r="AU296" s="153" t="s">
        <v>90</v>
      </c>
      <c r="AV296" s="12" t="s">
        <v>84</v>
      </c>
      <c r="AW296" s="12" t="s">
        <v>36</v>
      </c>
      <c r="AX296" s="12" t="s">
        <v>77</v>
      </c>
      <c r="AY296" s="153" t="s">
        <v>358</v>
      </c>
    </row>
    <row r="297" spans="2:65" s="12" customFormat="1" ht="11.25">
      <c r="B297" s="151"/>
      <c r="D297" s="152" t="s">
        <v>368</v>
      </c>
      <c r="E297" s="153" t="s">
        <v>19</v>
      </c>
      <c r="F297" s="154" t="s">
        <v>8127</v>
      </c>
      <c r="H297" s="153" t="s">
        <v>19</v>
      </c>
      <c r="I297" s="155"/>
      <c r="L297" s="151"/>
      <c r="M297" s="156"/>
      <c r="T297" s="157"/>
      <c r="AT297" s="153" t="s">
        <v>368</v>
      </c>
      <c r="AU297" s="153" t="s">
        <v>90</v>
      </c>
      <c r="AV297" s="12" t="s">
        <v>84</v>
      </c>
      <c r="AW297" s="12" t="s">
        <v>36</v>
      </c>
      <c r="AX297" s="12" t="s">
        <v>77</v>
      </c>
      <c r="AY297" s="153" t="s">
        <v>358</v>
      </c>
    </row>
    <row r="298" spans="2:65" s="13" customFormat="1" ht="11.25">
      <c r="B298" s="158"/>
      <c r="D298" s="152" t="s">
        <v>368</v>
      </c>
      <c r="E298" s="159" t="s">
        <v>19</v>
      </c>
      <c r="F298" s="160" t="s">
        <v>8128</v>
      </c>
      <c r="H298" s="161">
        <v>0.6</v>
      </c>
      <c r="I298" s="162"/>
      <c r="L298" s="158"/>
      <c r="M298" s="163"/>
      <c r="T298" s="164"/>
      <c r="AT298" s="159" t="s">
        <v>368</v>
      </c>
      <c r="AU298" s="159" t="s">
        <v>90</v>
      </c>
      <c r="AV298" s="13" t="s">
        <v>90</v>
      </c>
      <c r="AW298" s="13" t="s">
        <v>36</v>
      </c>
      <c r="AX298" s="13" t="s">
        <v>77</v>
      </c>
      <c r="AY298" s="159" t="s">
        <v>358</v>
      </c>
    </row>
    <row r="299" spans="2:65" s="14" customFormat="1" ht="11.25">
      <c r="B299" s="165"/>
      <c r="D299" s="152" t="s">
        <v>368</v>
      </c>
      <c r="E299" s="166" t="s">
        <v>19</v>
      </c>
      <c r="F299" s="167" t="s">
        <v>371</v>
      </c>
      <c r="H299" s="168">
        <v>0.6</v>
      </c>
      <c r="I299" s="169"/>
      <c r="L299" s="165"/>
      <c r="M299" s="170"/>
      <c r="T299" s="171"/>
      <c r="AT299" s="166" t="s">
        <v>368</v>
      </c>
      <c r="AU299" s="166" t="s">
        <v>90</v>
      </c>
      <c r="AV299" s="14" t="s">
        <v>364</v>
      </c>
      <c r="AW299" s="14" t="s">
        <v>36</v>
      </c>
      <c r="AX299" s="14" t="s">
        <v>84</v>
      </c>
      <c r="AY299" s="166" t="s">
        <v>358</v>
      </c>
    </row>
    <row r="300" spans="2:65" s="13" customFormat="1" ht="11.25">
      <c r="B300" s="158"/>
      <c r="D300" s="152" t="s">
        <v>368</v>
      </c>
      <c r="F300" s="160" t="s">
        <v>8297</v>
      </c>
      <c r="H300" s="161">
        <v>0.61799999999999999</v>
      </c>
      <c r="I300" s="162"/>
      <c r="L300" s="158"/>
      <c r="M300" s="163"/>
      <c r="T300" s="164"/>
      <c r="AT300" s="159" t="s">
        <v>368</v>
      </c>
      <c r="AU300" s="159" t="s">
        <v>90</v>
      </c>
      <c r="AV300" s="13" t="s">
        <v>90</v>
      </c>
      <c r="AW300" s="13" t="s">
        <v>4</v>
      </c>
      <c r="AX300" s="13" t="s">
        <v>84</v>
      </c>
      <c r="AY300" s="159" t="s">
        <v>358</v>
      </c>
    </row>
    <row r="301" spans="2:65" s="11" customFormat="1" ht="22.9" customHeight="1">
      <c r="B301" s="122"/>
      <c r="D301" s="123" t="s">
        <v>76</v>
      </c>
      <c r="E301" s="132" t="s">
        <v>97</v>
      </c>
      <c r="F301" s="132" t="s">
        <v>582</v>
      </c>
      <c r="I301" s="125"/>
      <c r="J301" s="133">
        <f>BK301</f>
        <v>0</v>
      </c>
      <c r="L301" s="122"/>
      <c r="M301" s="127"/>
      <c r="P301" s="128">
        <f>SUM(P302:P361)</f>
        <v>0</v>
      </c>
      <c r="R301" s="128">
        <f>SUM(R302:R361)</f>
        <v>26.740366400000003</v>
      </c>
      <c r="T301" s="129">
        <f>SUM(T302:T361)</f>
        <v>0</v>
      </c>
      <c r="AR301" s="123" t="s">
        <v>84</v>
      </c>
      <c r="AT301" s="130" t="s">
        <v>76</v>
      </c>
      <c r="AU301" s="130" t="s">
        <v>84</v>
      </c>
      <c r="AY301" s="123" t="s">
        <v>358</v>
      </c>
      <c r="BK301" s="131">
        <f>SUM(BK302:BK361)</f>
        <v>0</v>
      </c>
    </row>
    <row r="302" spans="2:65" s="1" customFormat="1" ht="44.25" customHeight="1">
      <c r="B302" s="33"/>
      <c r="C302" s="134" t="s">
        <v>719</v>
      </c>
      <c r="D302" s="134" t="s">
        <v>360</v>
      </c>
      <c r="E302" s="135" t="s">
        <v>8298</v>
      </c>
      <c r="F302" s="136" t="s">
        <v>8299</v>
      </c>
      <c r="G302" s="137" t="s">
        <v>504</v>
      </c>
      <c r="H302" s="138">
        <v>134</v>
      </c>
      <c r="I302" s="139"/>
      <c r="J302" s="140">
        <f>ROUND(I302*H302,2)</f>
        <v>0</v>
      </c>
      <c r="K302" s="136" t="s">
        <v>363</v>
      </c>
      <c r="L302" s="33"/>
      <c r="M302" s="141" t="s">
        <v>19</v>
      </c>
      <c r="N302" s="142" t="s">
        <v>49</v>
      </c>
      <c r="P302" s="143">
        <f>O302*H302</f>
        <v>0</v>
      </c>
      <c r="Q302" s="143">
        <v>0.17488799999999999</v>
      </c>
      <c r="R302" s="143">
        <f>Q302*H302</f>
        <v>23.434991999999998</v>
      </c>
      <c r="S302" s="143">
        <v>0</v>
      </c>
      <c r="T302" s="144">
        <f>S302*H302</f>
        <v>0</v>
      </c>
      <c r="AR302" s="145" t="s">
        <v>364</v>
      </c>
      <c r="AT302" s="145" t="s">
        <v>360</v>
      </c>
      <c r="AU302" s="145" t="s">
        <v>90</v>
      </c>
      <c r="AY302" s="18" t="s">
        <v>358</v>
      </c>
      <c r="BE302" s="146">
        <f>IF(N302="základní",J302,0)</f>
        <v>0</v>
      </c>
      <c r="BF302" s="146">
        <f>IF(N302="snížená",J302,0)</f>
        <v>0</v>
      </c>
      <c r="BG302" s="146">
        <f>IF(N302="zákl. přenesená",J302,0)</f>
        <v>0</v>
      </c>
      <c r="BH302" s="146">
        <f>IF(N302="sníž. přenesená",J302,0)</f>
        <v>0</v>
      </c>
      <c r="BI302" s="146">
        <f>IF(N302="nulová",J302,0)</f>
        <v>0</v>
      </c>
      <c r="BJ302" s="18" t="s">
        <v>90</v>
      </c>
      <c r="BK302" s="146">
        <f>ROUND(I302*H302,2)</f>
        <v>0</v>
      </c>
      <c r="BL302" s="18" t="s">
        <v>364</v>
      </c>
      <c r="BM302" s="145" t="s">
        <v>8300</v>
      </c>
    </row>
    <row r="303" spans="2:65" s="1" customFormat="1" ht="11.25">
      <c r="B303" s="33"/>
      <c r="D303" s="147" t="s">
        <v>366</v>
      </c>
      <c r="F303" s="148" t="s">
        <v>8301</v>
      </c>
      <c r="I303" s="149"/>
      <c r="L303" s="33"/>
      <c r="M303" s="150"/>
      <c r="T303" s="54"/>
      <c r="AT303" s="18" t="s">
        <v>366</v>
      </c>
      <c r="AU303" s="18" t="s">
        <v>90</v>
      </c>
    </row>
    <row r="304" spans="2:65" s="12" customFormat="1" ht="11.25">
      <c r="B304" s="151"/>
      <c r="D304" s="152" t="s">
        <v>368</v>
      </c>
      <c r="E304" s="153" t="s">
        <v>19</v>
      </c>
      <c r="F304" s="154" t="s">
        <v>8111</v>
      </c>
      <c r="H304" s="153" t="s">
        <v>19</v>
      </c>
      <c r="I304" s="155"/>
      <c r="L304" s="151"/>
      <c r="M304" s="156"/>
      <c r="T304" s="157"/>
      <c r="AT304" s="153" t="s">
        <v>368</v>
      </c>
      <c r="AU304" s="153" t="s">
        <v>90</v>
      </c>
      <c r="AV304" s="12" t="s">
        <v>84</v>
      </c>
      <c r="AW304" s="12" t="s">
        <v>36</v>
      </c>
      <c r="AX304" s="12" t="s">
        <v>77</v>
      </c>
      <c r="AY304" s="153" t="s">
        <v>358</v>
      </c>
    </row>
    <row r="305" spans="2:65" s="12" customFormat="1" ht="11.25">
      <c r="B305" s="151"/>
      <c r="D305" s="152" t="s">
        <v>368</v>
      </c>
      <c r="E305" s="153" t="s">
        <v>19</v>
      </c>
      <c r="F305" s="154" t="s">
        <v>8112</v>
      </c>
      <c r="H305" s="153" t="s">
        <v>19</v>
      </c>
      <c r="I305" s="155"/>
      <c r="L305" s="151"/>
      <c r="M305" s="156"/>
      <c r="T305" s="157"/>
      <c r="AT305" s="153" t="s">
        <v>368</v>
      </c>
      <c r="AU305" s="153" t="s">
        <v>90</v>
      </c>
      <c r="AV305" s="12" t="s">
        <v>84</v>
      </c>
      <c r="AW305" s="12" t="s">
        <v>36</v>
      </c>
      <c r="AX305" s="12" t="s">
        <v>77</v>
      </c>
      <c r="AY305" s="153" t="s">
        <v>358</v>
      </c>
    </row>
    <row r="306" spans="2:65" s="12" customFormat="1" ht="11.25">
      <c r="B306" s="151"/>
      <c r="D306" s="152" t="s">
        <v>368</v>
      </c>
      <c r="E306" s="153" t="s">
        <v>19</v>
      </c>
      <c r="F306" s="154" t="s">
        <v>7547</v>
      </c>
      <c r="H306" s="153" t="s">
        <v>19</v>
      </c>
      <c r="I306" s="155"/>
      <c r="L306" s="151"/>
      <c r="M306" s="156"/>
      <c r="T306" s="157"/>
      <c r="AT306" s="153" t="s">
        <v>368</v>
      </c>
      <c r="AU306" s="153" t="s">
        <v>90</v>
      </c>
      <c r="AV306" s="12" t="s">
        <v>84</v>
      </c>
      <c r="AW306" s="12" t="s">
        <v>36</v>
      </c>
      <c r="AX306" s="12" t="s">
        <v>77</v>
      </c>
      <c r="AY306" s="153" t="s">
        <v>358</v>
      </c>
    </row>
    <row r="307" spans="2:65" s="13" customFormat="1" ht="11.25">
      <c r="B307" s="158"/>
      <c r="D307" s="152" t="s">
        <v>368</v>
      </c>
      <c r="E307" s="159" t="s">
        <v>19</v>
      </c>
      <c r="F307" s="160" t="s">
        <v>8302</v>
      </c>
      <c r="H307" s="161">
        <v>128</v>
      </c>
      <c r="I307" s="162"/>
      <c r="L307" s="158"/>
      <c r="M307" s="163"/>
      <c r="T307" s="164"/>
      <c r="AT307" s="159" t="s">
        <v>368</v>
      </c>
      <c r="AU307" s="159" t="s">
        <v>90</v>
      </c>
      <c r="AV307" s="13" t="s">
        <v>90</v>
      </c>
      <c r="AW307" s="13" t="s">
        <v>36</v>
      </c>
      <c r="AX307" s="13" t="s">
        <v>77</v>
      </c>
      <c r="AY307" s="159" t="s">
        <v>358</v>
      </c>
    </row>
    <row r="308" spans="2:65" s="13" customFormat="1" ht="11.25">
      <c r="B308" s="158"/>
      <c r="D308" s="152" t="s">
        <v>368</v>
      </c>
      <c r="E308" s="159" t="s">
        <v>19</v>
      </c>
      <c r="F308" s="160" t="s">
        <v>8303</v>
      </c>
      <c r="H308" s="161">
        <v>4</v>
      </c>
      <c r="I308" s="162"/>
      <c r="L308" s="158"/>
      <c r="M308" s="163"/>
      <c r="T308" s="164"/>
      <c r="AT308" s="159" t="s">
        <v>368</v>
      </c>
      <c r="AU308" s="159" t="s">
        <v>90</v>
      </c>
      <c r="AV308" s="13" t="s">
        <v>90</v>
      </c>
      <c r="AW308" s="13" t="s">
        <v>36</v>
      </c>
      <c r="AX308" s="13" t="s">
        <v>77</v>
      </c>
      <c r="AY308" s="159" t="s">
        <v>358</v>
      </c>
    </row>
    <row r="309" spans="2:65" s="13" customFormat="1" ht="11.25">
      <c r="B309" s="158"/>
      <c r="D309" s="152" t="s">
        <v>368</v>
      </c>
      <c r="E309" s="159" t="s">
        <v>19</v>
      </c>
      <c r="F309" s="160" t="s">
        <v>8304</v>
      </c>
      <c r="H309" s="161">
        <v>2</v>
      </c>
      <c r="I309" s="162"/>
      <c r="L309" s="158"/>
      <c r="M309" s="163"/>
      <c r="T309" s="164"/>
      <c r="AT309" s="159" t="s">
        <v>368</v>
      </c>
      <c r="AU309" s="159" t="s">
        <v>90</v>
      </c>
      <c r="AV309" s="13" t="s">
        <v>90</v>
      </c>
      <c r="AW309" s="13" t="s">
        <v>36</v>
      </c>
      <c r="AX309" s="13" t="s">
        <v>77</v>
      </c>
      <c r="AY309" s="159" t="s">
        <v>358</v>
      </c>
    </row>
    <row r="310" spans="2:65" s="14" customFormat="1" ht="11.25">
      <c r="B310" s="165"/>
      <c r="D310" s="152" t="s">
        <v>368</v>
      </c>
      <c r="E310" s="166" t="s">
        <v>19</v>
      </c>
      <c r="F310" s="167" t="s">
        <v>371</v>
      </c>
      <c r="H310" s="168">
        <v>134</v>
      </c>
      <c r="I310" s="169"/>
      <c r="L310" s="165"/>
      <c r="M310" s="170"/>
      <c r="T310" s="171"/>
      <c r="AT310" s="166" t="s">
        <v>368</v>
      </c>
      <c r="AU310" s="166" t="s">
        <v>90</v>
      </c>
      <c r="AV310" s="14" t="s">
        <v>364</v>
      </c>
      <c r="AW310" s="14" t="s">
        <v>36</v>
      </c>
      <c r="AX310" s="14" t="s">
        <v>84</v>
      </c>
      <c r="AY310" s="166" t="s">
        <v>358</v>
      </c>
    </row>
    <row r="311" spans="2:65" s="1" customFormat="1" ht="24.2" customHeight="1">
      <c r="B311" s="33"/>
      <c r="C311" s="179" t="s">
        <v>726</v>
      </c>
      <c r="D311" s="179" t="s">
        <v>440</v>
      </c>
      <c r="E311" s="180" t="s">
        <v>8305</v>
      </c>
      <c r="F311" s="181" t="s">
        <v>8306</v>
      </c>
      <c r="G311" s="182" t="s">
        <v>504</v>
      </c>
      <c r="H311" s="183">
        <v>94</v>
      </c>
      <c r="I311" s="184"/>
      <c r="J311" s="185">
        <f>ROUND(I311*H311,2)</f>
        <v>0</v>
      </c>
      <c r="K311" s="181" t="s">
        <v>19</v>
      </c>
      <c r="L311" s="186"/>
      <c r="M311" s="187" t="s">
        <v>19</v>
      </c>
      <c r="N311" s="188" t="s">
        <v>49</v>
      </c>
      <c r="P311" s="143">
        <f>O311*H311</f>
        <v>0</v>
      </c>
      <c r="Q311" s="143">
        <v>4.0499999999999998E-3</v>
      </c>
      <c r="R311" s="143">
        <f>Q311*H311</f>
        <v>0.38069999999999998</v>
      </c>
      <c r="S311" s="143">
        <v>0</v>
      </c>
      <c r="T311" s="144">
        <f>S311*H311</f>
        <v>0</v>
      </c>
      <c r="AR311" s="145" t="s">
        <v>406</v>
      </c>
      <c r="AT311" s="145" t="s">
        <v>440</v>
      </c>
      <c r="AU311" s="145" t="s">
        <v>90</v>
      </c>
      <c r="AY311" s="18" t="s">
        <v>358</v>
      </c>
      <c r="BE311" s="146">
        <f>IF(N311="základní",J311,0)</f>
        <v>0</v>
      </c>
      <c r="BF311" s="146">
        <f>IF(N311="snížená",J311,0)</f>
        <v>0</v>
      </c>
      <c r="BG311" s="146">
        <f>IF(N311="zákl. přenesená",J311,0)</f>
        <v>0</v>
      </c>
      <c r="BH311" s="146">
        <f>IF(N311="sníž. přenesená",J311,0)</f>
        <v>0</v>
      </c>
      <c r="BI311" s="146">
        <f>IF(N311="nulová",J311,0)</f>
        <v>0</v>
      </c>
      <c r="BJ311" s="18" t="s">
        <v>90</v>
      </c>
      <c r="BK311" s="146">
        <f>ROUND(I311*H311,2)</f>
        <v>0</v>
      </c>
      <c r="BL311" s="18" t="s">
        <v>364</v>
      </c>
      <c r="BM311" s="145" t="s">
        <v>8307</v>
      </c>
    </row>
    <row r="312" spans="2:65" s="1" customFormat="1" ht="24.2" customHeight="1">
      <c r="B312" s="33"/>
      <c r="C312" s="179" t="s">
        <v>733</v>
      </c>
      <c r="D312" s="179" t="s">
        <v>440</v>
      </c>
      <c r="E312" s="180" t="s">
        <v>8308</v>
      </c>
      <c r="F312" s="181" t="s">
        <v>8309</v>
      </c>
      <c r="G312" s="182" t="s">
        <v>504</v>
      </c>
      <c r="H312" s="183">
        <v>40</v>
      </c>
      <c r="I312" s="184"/>
      <c r="J312" s="185">
        <f>ROUND(I312*H312,2)</f>
        <v>0</v>
      </c>
      <c r="K312" s="181" t="s">
        <v>19</v>
      </c>
      <c r="L312" s="186"/>
      <c r="M312" s="187" t="s">
        <v>19</v>
      </c>
      <c r="N312" s="188" t="s">
        <v>49</v>
      </c>
      <c r="P312" s="143">
        <f>O312*H312</f>
        <v>0</v>
      </c>
      <c r="Q312" s="143">
        <v>0</v>
      </c>
      <c r="R312" s="143">
        <f>Q312*H312</f>
        <v>0</v>
      </c>
      <c r="S312" s="143">
        <v>0</v>
      </c>
      <c r="T312" s="144">
        <f>S312*H312</f>
        <v>0</v>
      </c>
      <c r="AR312" s="145" t="s">
        <v>406</v>
      </c>
      <c r="AT312" s="145" t="s">
        <v>440</v>
      </c>
      <c r="AU312" s="145" t="s">
        <v>90</v>
      </c>
      <c r="AY312" s="18" t="s">
        <v>358</v>
      </c>
      <c r="BE312" s="146">
        <f>IF(N312="základní",J312,0)</f>
        <v>0</v>
      </c>
      <c r="BF312" s="146">
        <f>IF(N312="snížená",J312,0)</f>
        <v>0</v>
      </c>
      <c r="BG312" s="146">
        <f>IF(N312="zákl. přenesená",J312,0)</f>
        <v>0</v>
      </c>
      <c r="BH312" s="146">
        <f>IF(N312="sníž. přenesená",J312,0)</f>
        <v>0</v>
      </c>
      <c r="BI312" s="146">
        <f>IF(N312="nulová",J312,0)</f>
        <v>0</v>
      </c>
      <c r="BJ312" s="18" t="s">
        <v>90</v>
      </c>
      <c r="BK312" s="146">
        <f>ROUND(I312*H312,2)</f>
        <v>0</v>
      </c>
      <c r="BL312" s="18" t="s">
        <v>364</v>
      </c>
      <c r="BM312" s="145" t="s">
        <v>8310</v>
      </c>
    </row>
    <row r="313" spans="2:65" s="1" customFormat="1" ht="24.2" customHeight="1">
      <c r="B313" s="33"/>
      <c r="C313" s="134" t="s">
        <v>739</v>
      </c>
      <c r="D313" s="134" t="s">
        <v>360</v>
      </c>
      <c r="E313" s="135" t="s">
        <v>8311</v>
      </c>
      <c r="F313" s="136" t="s">
        <v>8312</v>
      </c>
      <c r="G313" s="137" t="s">
        <v>504</v>
      </c>
      <c r="H313" s="138">
        <v>1</v>
      </c>
      <c r="I313" s="139"/>
      <c r="J313" s="140">
        <f>ROUND(I313*H313,2)</f>
        <v>0</v>
      </c>
      <c r="K313" s="136" t="s">
        <v>363</v>
      </c>
      <c r="L313" s="33"/>
      <c r="M313" s="141" t="s">
        <v>19</v>
      </c>
      <c r="N313" s="142" t="s">
        <v>49</v>
      </c>
      <c r="P313" s="143">
        <f>O313*H313</f>
        <v>0</v>
      </c>
      <c r="Q313" s="143">
        <v>0</v>
      </c>
      <c r="R313" s="143">
        <f>Q313*H313</f>
        <v>0</v>
      </c>
      <c r="S313" s="143">
        <v>0</v>
      </c>
      <c r="T313" s="144">
        <f>S313*H313</f>
        <v>0</v>
      </c>
      <c r="AR313" s="145" t="s">
        <v>364</v>
      </c>
      <c r="AT313" s="145" t="s">
        <v>360</v>
      </c>
      <c r="AU313" s="145" t="s">
        <v>90</v>
      </c>
      <c r="AY313" s="18" t="s">
        <v>358</v>
      </c>
      <c r="BE313" s="146">
        <f>IF(N313="základní",J313,0)</f>
        <v>0</v>
      </c>
      <c r="BF313" s="146">
        <f>IF(N313="snížená",J313,0)</f>
        <v>0</v>
      </c>
      <c r="BG313" s="146">
        <f>IF(N313="zákl. přenesená",J313,0)</f>
        <v>0</v>
      </c>
      <c r="BH313" s="146">
        <f>IF(N313="sníž. přenesená",J313,0)</f>
        <v>0</v>
      </c>
      <c r="BI313" s="146">
        <f>IF(N313="nulová",J313,0)</f>
        <v>0</v>
      </c>
      <c r="BJ313" s="18" t="s">
        <v>90</v>
      </c>
      <c r="BK313" s="146">
        <f>ROUND(I313*H313,2)</f>
        <v>0</v>
      </c>
      <c r="BL313" s="18" t="s">
        <v>364</v>
      </c>
      <c r="BM313" s="145" t="s">
        <v>8313</v>
      </c>
    </row>
    <row r="314" spans="2:65" s="1" customFormat="1" ht="11.25">
      <c r="B314" s="33"/>
      <c r="D314" s="147" t="s">
        <v>366</v>
      </c>
      <c r="F314" s="148" t="s">
        <v>8314</v>
      </c>
      <c r="I314" s="149"/>
      <c r="L314" s="33"/>
      <c r="M314" s="150"/>
      <c r="T314" s="54"/>
      <c r="AT314" s="18" t="s">
        <v>366</v>
      </c>
      <c r="AU314" s="18" t="s">
        <v>90</v>
      </c>
    </row>
    <row r="315" spans="2:65" s="1" customFormat="1" ht="37.9" customHeight="1">
      <c r="B315" s="33"/>
      <c r="C315" s="179" t="s">
        <v>744</v>
      </c>
      <c r="D315" s="179" t="s">
        <v>440</v>
      </c>
      <c r="E315" s="180" t="s">
        <v>8315</v>
      </c>
      <c r="F315" s="181" t="s">
        <v>8316</v>
      </c>
      <c r="G315" s="182" t="s">
        <v>504</v>
      </c>
      <c r="H315" s="183">
        <v>1</v>
      </c>
      <c r="I315" s="184"/>
      <c r="J315" s="185">
        <f>ROUND(I315*H315,2)</f>
        <v>0</v>
      </c>
      <c r="K315" s="181" t="s">
        <v>19</v>
      </c>
      <c r="L315" s="186"/>
      <c r="M315" s="187" t="s">
        <v>19</v>
      </c>
      <c r="N315" s="188" t="s">
        <v>49</v>
      </c>
      <c r="P315" s="143">
        <f>O315*H315</f>
        <v>0</v>
      </c>
      <c r="Q315" s="143">
        <v>9.8500000000000004E-2</v>
      </c>
      <c r="R315" s="143">
        <f>Q315*H315</f>
        <v>9.8500000000000004E-2</v>
      </c>
      <c r="S315" s="143">
        <v>0</v>
      </c>
      <c r="T315" s="144">
        <f>S315*H315</f>
        <v>0</v>
      </c>
      <c r="AR315" s="145" t="s">
        <v>406</v>
      </c>
      <c r="AT315" s="145" t="s">
        <v>440</v>
      </c>
      <c r="AU315" s="145" t="s">
        <v>90</v>
      </c>
      <c r="AY315" s="18" t="s">
        <v>358</v>
      </c>
      <c r="BE315" s="146">
        <f>IF(N315="základní",J315,0)</f>
        <v>0</v>
      </c>
      <c r="BF315" s="146">
        <f>IF(N315="snížená",J315,0)</f>
        <v>0</v>
      </c>
      <c r="BG315" s="146">
        <f>IF(N315="zákl. přenesená",J315,0)</f>
        <v>0</v>
      </c>
      <c r="BH315" s="146">
        <f>IF(N315="sníž. přenesená",J315,0)</f>
        <v>0</v>
      </c>
      <c r="BI315" s="146">
        <f>IF(N315="nulová",J315,0)</f>
        <v>0</v>
      </c>
      <c r="BJ315" s="18" t="s">
        <v>90</v>
      </c>
      <c r="BK315" s="146">
        <f>ROUND(I315*H315,2)</f>
        <v>0</v>
      </c>
      <c r="BL315" s="18" t="s">
        <v>364</v>
      </c>
      <c r="BM315" s="145" t="s">
        <v>8317</v>
      </c>
    </row>
    <row r="316" spans="2:65" s="1" customFormat="1" ht="24.2" customHeight="1">
      <c r="B316" s="33"/>
      <c r="C316" s="134" t="s">
        <v>751</v>
      </c>
      <c r="D316" s="134" t="s">
        <v>360</v>
      </c>
      <c r="E316" s="135" t="s">
        <v>8318</v>
      </c>
      <c r="F316" s="136" t="s">
        <v>8319</v>
      </c>
      <c r="G316" s="137" t="s">
        <v>504</v>
      </c>
      <c r="H316" s="138">
        <v>4</v>
      </c>
      <c r="I316" s="139"/>
      <c r="J316" s="140">
        <f>ROUND(I316*H316,2)</f>
        <v>0</v>
      </c>
      <c r="K316" s="136" t="s">
        <v>363</v>
      </c>
      <c r="L316" s="33"/>
      <c r="M316" s="141" t="s">
        <v>19</v>
      </c>
      <c r="N316" s="142" t="s">
        <v>49</v>
      </c>
      <c r="P316" s="143">
        <f>O316*H316</f>
        <v>0</v>
      </c>
      <c r="Q316" s="143">
        <v>0</v>
      </c>
      <c r="R316" s="143">
        <f>Q316*H316</f>
        <v>0</v>
      </c>
      <c r="S316" s="143">
        <v>0</v>
      </c>
      <c r="T316" s="144">
        <f>S316*H316</f>
        <v>0</v>
      </c>
      <c r="AR316" s="145" t="s">
        <v>364</v>
      </c>
      <c r="AT316" s="145" t="s">
        <v>360</v>
      </c>
      <c r="AU316" s="145" t="s">
        <v>90</v>
      </c>
      <c r="AY316" s="18" t="s">
        <v>358</v>
      </c>
      <c r="BE316" s="146">
        <f>IF(N316="základní",J316,0)</f>
        <v>0</v>
      </c>
      <c r="BF316" s="146">
        <f>IF(N316="snížená",J316,0)</f>
        <v>0</v>
      </c>
      <c r="BG316" s="146">
        <f>IF(N316="zákl. přenesená",J316,0)</f>
        <v>0</v>
      </c>
      <c r="BH316" s="146">
        <f>IF(N316="sníž. přenesená",J316,0)</f>
        <v>0</v>
      </c>
      <c r="BI316" s="146">
        <f>IF(N316="nulová",J316,0)</f>
        <v>0</v>
      </c>
      <c r="BJ316" s="18" t="s">
        <v>90</v>
      </c>
      <c r="BK316" s="146">
        <f>ROUND(I316*H316,2)</f>
        <v>0</v>
      </c>
      <c r="BL316" s="18" t="s">
        <v>364</v>
      </c>
      <c r="BM316" s="145" t="s">
        <v>8320</v>
      </c>
    </row>
    <row r="317" spans="2:65" s="1" customFormat="1" ht="11.25">
      <c r="B317" s="33"/>
      <c r="D317" s="147" t="s">
        <v>366</v>
      </c>
      <c r="F317" s="148" t="s">
        <v>8321</v>
      </c>
      <c r="I317" s="149"/>
      <c r="L317" s="33"/>
      <c r="M317" s="150"/>
      <c r="T317" s="54"/>
      <c r="AT317" s="18" t="s">
        <v>366</v>
      </c>
      <c r="AU317" s="18" t="s">
        <v>90</v>
      </c>
    </row>
    <row r="318" spans="2:65" s="13" customFormat="1" ht="11.25">
      <c r="B318" s="158"/>
      <c r="D318" s="152" t="s">
        <v>368</v>
      </c>
      <c r="E318" s="159" t="s">
        <v>19</v>
      </c>
      <c r="F318" s="160" t="s">
        <v>8322</v>
      </c>
      <c r="H318" s="161">
        <v>2</v>
      </c>
      <c r="I318" s="162"/>
      <c r="L318" s="158"/>
      <c r="M318" s="163"/>
      <c r="T318" s="164"/>
      <c r="AT318" s="159" t="s">
        <v>368</v>
      </c>
      <c r="AU318" s="159" t="s">
        <v>90</v>
      </c>
      <c r="AV318" s="13" t="s">
        <v>90</v>
      </c>
      <c r="AW318" s="13" t="s">
        <v>36</v>
      </c>
      <c r="AX318" s="13" t="s">
        <v>77</v>
      </c>
      <c r="AY318" s="159" t="s">
        <v>358</v>
      </c>
    </row>
    <row r="319" spans="2:65" s="13" customFormat="1" ht="11.25">
      <c r="B319" s="158"/>
      <c r="D319" s="152" t="s">
        <v>368</v>
      </c>
      <c r="E319" s="159" t="s">
        <v>19</v>
      </c>
      <c r="F319" s="160" t="s">
        <v>90</v>
      </c>
      <c r="H319" s="161">
        <v>2</v>
      </c>
      <c r="I319" s="162"/>
      <c r="L319" s="158"/>
      <c r="M319" s="163"/>
      <c r="T319" s="164"/>
      <c r="AT319" s="159" t="s">
        <v>368</v>
      </c>
      <c r="AU319" s="159" t="s">
        <v>90</v>
      </c>
      <c r="AV319" s="13" t="s">
        <v>90</v>
      </c>
      <c r="AW319" s="13" t="s">
        <v>36</v>
      </c>
      <c r="AX319" s="13" t="s">
        <v>77</v>
      </c>
      <c r="AY319" s="159" t="s">
        <v>358</v>
      </c>
    </row>
    <row r="320" spans="2:65" s="14" customFormat="1" ht="11.25">
      <c r="B320" s="165"/>
      <c r="D320" s="152" t="s">
        <v>368</v>
      </c>
      <c r="E320" s="166" t="s">
        <v>19</v>
      </c>
      <c r="F320" s="167" t="s">
        <v>371</v>
      </c>
      <c r="H320" s="168">
        <v>4</v>
      </c>
      <c r="I320" s="169"/>
      <c r="L320" s="165"/>
      <c r="M320" s="170"/>
      <c r="T320" s="171"/>
      <c r="AT320" s="166" t="s">
        <v>368</v>
      </c>
      <c r="AU320" s="166" t="s">
        <v>90</v>
      </c>
      <c r="AV320" s="14" t="s">
        <v>364</v>
      </c>
      <c r="AW320" s="14" t="s">
        <v>36</v>
      </c>
      <c r="AX320" s="14" t="s">
        <v>84</v>
      </c>
      <c r="AY320" s="166" t="s">
        <v>358</v>
      </c>
    </row>
    <row r="321" spans="2:65" s="1" customFormat="1" ht="37.9" customHeight="1">
      <c r="B321" s="33"/>
      <c r="C321" s="179" t="s">
        <v>759</v>
      </c>
      <c r="D321" s="179" t="s">
        <v>440</v>
      </c>
      <c r="E321" s="180" t="s">
        <v>8323</v>
      </c>
      <c r="F321" s="181" t="s">
        <v>8324</v>
      </c>
      <c r="G321" s="182" t="s">
        <v>504</v>
      </c>
      <c r="H321" s="183">
        <v>1</v>
      </c>
      <c r="I321" s="184"/>
      <c r="J321" s="185">
        <f>ROUND(I321*H321,2)</f>
        <v>0</v>
      </c>
      <c r="K321" s="181" t="s">
        <v>19</v>
      </c>
      <c r="L321" s="186"/>
      <c r="M321" s="187" t="s">
        <v>19</v>
      </c>
      <c r="N321" s="188" t="s">
        <v>49</v>
      </c>
      <c r="P321" s="143">
        <f>O321*H321</f>
        <v>0</v>
      </c>
      <c r="Q321" s="143">
        <v>0</v>
      </c>
      <c r="R321" s="143">
        <f>Q321*H321</f>
        <v>0</v>
      </c>
      <c r="S321" s="143">
        <v>0</v>
      </c>
      <c r="T321" s="144">
        <f>S321*H321</f>
        <v>0</v>
      </c>
      <c r="AR321" s="145" t="s">
        <v>406</v>
      </c>
      <c r="AT321" s="145" t="s">
        <v>440</v>
      </c>
      <c r="AU321" s="145" t="s">
        <v>90</v>
      </c>
      <c r="AY321" s="18" t="s">
        <v>358</v>
      </c>
      <c r="BE321" s="146">
        <f>IF(N321="základní",J321,0)</f>
        <v>0</v>
      </c>
      <c r="BF321" s="146">
        <f>IF(N321="snížená",J321,0)</f>
        <v>0</v>
      </c>
      <c r="BG321" s="146">
        <f>IF(N321="zákl. přenesená",J321,0)</f>
        <v>0</v>
      </c>
      <c r="BH321" s="146">
        <f>IF(N321="sníž. přenesená",J321,0)</f>
        <v>0</v>
      </c>
      <c r="BI321" s="146">
        <f>IF(N321="nulová",J321,0)</f>
        <v>0</v>
      </c>
      <c r="BJ321" s="18" t="s">
        <v>90</v>
      </c>
      <c r="BK321" s="146">
        <f>ROUND(I321*H321,2)</f>
        <v>0</v>
      </c>
      <c r="BL321" s="18" t="s">
        <v>364</v>
      </c>
      <c r="BM321" s="145" t="s">
        <v>8325</v>
      </c>
    </row>
    <row r="322" spans="2:65" s="13" customFormat="1" ht="11.25">
      <c r="B322" s="158"/>
      <c r="D322" s="152" t="s">
        <v>368</v>
      </c>
      <c r="E322" s="159" t="s">
        <v>19</v>
      </c>
      <c r="F322" s="160" t="s">
        <v>84</v>
      </c>
      <c r="H322" s="161">
        <v>1</v>
      </c>
      <c r="I322" s="162"/>
      <c r="L322" s="158"/>
      <c r="M322" s="163"/>
      <c r="T322" s="164"/>
      <c r="AT322" s="159" t="s">
        <v>368</v>
      </c>
      <c r="AU322" s="159" t="s">
        <v>90</v>
      </c>
      <c r="AV322" s="13" t="s">
        <v>90</v>
      </c>
      <c r="AW322" s="13" t="s">
        <v>36</v>
      </c>
      <c r="AX322" s="13" t="s">
        <v>77</v>
      </c>
      <c r="AY322" s="159" t="s">
        <v>358</v>
      </c>
    </row>
    <row r="323" spans="2:65" s="14" customFormat="1" ht="11.25">
      <c r="B323" s="165"/>
      <c r="D323" s="152" t="s">
        <v>368</v>
      </c>
      <c r="E323" s="166" t="s">
        <v>19</v>
      </c>
      <c r="F323" s="167" t="s">
        <v>371</v>
      </c>
      <c r="H323" s="168">
        <v>1</v>
      </c>
      <c r="I323" s="169"/>
      <c r="L323" s="165"/>
      <c r="M323" s="170"/>
      <c r="T323" s="171"/>
      <c r="AT323" s="166" t="s">
        <v>368</v>
      </c>
      <c r="AU323" s="166" t="s">
        <v>90</v>
      </c>
      <c r="AV323" s="14" t="s">
        <v>364</v>
      </c>
      <c r="AW323" s="14" t="s">
        <v>36</v>
      </c>
      <c r="AX323" s="14" t="s">
        <v>84</v>
      </c>
      <c r="AY323" s="166" t="s">
        <v>358</v>
      </c>
    </row>
    <row r="324" spans="2:65" s="1" customFormat="1" ht="37.9" customHeight="1">
      <c r="B324" s="33"/>
      <c r="C324" s="179" t="s">
        <v>765</v>
      </c>
      <c r="D324" s="179" t="s">
        <v>440</v>
      </c>
      <c r="E324" s="180" t="s">
        <v>8326</v>
      </c>
      <c r="F324" s="181" t="s">
        <v>8327</v>
      </c>
      <c r="G324" s="182" t="s">
        <v>504</v>
      </c>
      <c r="H324" s="183">
        <v>1</v>
      </c>
      <c r="I324" s="184"/>
      <c r="J324" s="185">
        <f>ROUND(I324*H324,2)</f>
        <v>0</v>
      </c>
      <c r="K324" s="181" t="s">
        <v>19</v>
      </c>
      <c r="L324" s="186"/>
      <c r="M324" s="187" t="s">
        <v>19</v>
      </c>
      <c r="N324" s="188" t="s">
        <v>49</v>
      </c>
      <c r="P324" s="143">
        <f>O324*H324</f>
        <v>0</v>
      </c>
      <c r="Q324" s="143">
        <v>0</v>
      </c>
      <c r="R324" s="143">
        <f>Q324*H324</f>
        <v>0</v>
      </c>
      <c r="S324" s="143">
        <v>0</v>
      </c>
      <c r="T324" s="144">
        <f>S324*H324</f>
        <v>0</v>
      </c>
      <c r="AR324" s="145" t="s">
        <v>406</v>
      </c>
      <c r="AT324" s="145" t="s">
        <v>440</v>
      </c>
      <c r="AU324" s="145" t="s">
        <v>90</v>
      </c>
      <c r="AY324" s="18" t="s">
        <v>358</v>
      </c>
      <c r="BE324" s="146">
        <f>IF(N324="základní",J324,0)</f>
        <v>0</v>
      </c>
      <c r="BF324" s="146">
        <f>IF(N324="snížená",J324,0)</f>
        <v>0</v>
      </c>
      <c r="BG324" s="146">
        <f>IF(N324="zákl. přenesená",J324,0)</f>
        <v>0</v>
      </c>
      <c r="BH324" s="146">
        <f>IF(N324="sníž. přenesená",J324,0)</f>
        <v>0</v>
      </c>
      <c r="BI324" s="146">
        <f>IF(N324="nulová",J324,0)</f>
        <v>0</v>
      </c>
      <c r="BJ324" s="18" t="s">
        <v>90</v>
      </c>
      <c r="BK324" s="146">
        <f>ROUND(I324*H324,2)</f>
        <v>0</v>
      </c>
      <c r="BL324" s="18" t="s">
        <v>364</v>
      </c>
      <c r="BM324" s="145" t="s">
        <v>8328</v>
      </c>
    </row>
    <row r="325" spans="2:65" s="13" customFormat="1" ht="11.25">
      <c r="B325" s="158"/>
      <c r="D325" s="152" t="s">
        <v>368</v>
      </c>
      <c r="E325" s="159" t="s">
        <v>19</v>
      </c>
      <c r="F325" s="160" t="s">
        <v>84</v>
      </c>
      <c r="H325" s="161">
        <v>1</v>
      </c>
      <c r="I325" s="162"/>
      <c r="L325" s="158"/>
      <c r="M325" s="163"/>
      <c r="T325" s="164"/>
      <c r="AT325" s="159" t="s">
        <v>368</v>
      </c>
      <c r="AU325" s="159" t="s">
        <v>90</v>
      </c>
      <c r="AV325" s="13" t="s">
        <v>90</v>
      </c>
      <c r="AW325" s="13" t="s">
        <v>36</v>
      </c>
      <c r="AX325" s="13" t="s">
        <v>77</v>
      </c>
      <c r="AY325" s="159" t="s">
        <v>358</v>
      </c>
    </row>
    <row r="326" spans="2:65" s="14" customFormat="1" ht="11.25">
      <c r="B326" s="165"/>
      <c r="D326" s="152" t="s">
        <v>368</v>
      </c>
      <c r="E326" s="166" t="s">
        <v>19</v>
      </c>
      <c r="F326" s="167" t="s">
        <v>371</v>
      </c>
      <c r="H326" s="168">
        <v>1</v>
      </c>
      <c r="I326" s="169"/>
      <c r="L326" s="165"/>
      <c r="M326" s="170"/>
      <c r="T326" s="171"/>
      <c r="AT326" s="166" t="s">
        <v>368</v>
      </c>
      <c r="AU326" s="166" t="s">
        <v>90</v>
      </c>
      <c r="AV326" s="14" t="s">
        <v>364</v>
      </c>
      <c r="AW326" s="14" t="s">
        <v>36</v>
      </c>
      <c r="AX326" s="14" t="s">
        <v>84</v>
      </c>
      <c r="AY326" s="166" t="s">
        <v>358</v>
      </c>
    </row>
    <row r="327" spans="2:65" s="1" customFormat="1" ht="55.5" customHeight="1">
      <c r="B327" s="33"/>
      <c r="C327" s="134" t="s">
        <v>773</v>
      </c>
      <c r="D327" s="134" t="s">
        <v>360</v>
      </c>
      <c r="E327" s="135" t="s">
        <v>8329</v>
      </c>
      <c r="F327" s="136" t="s">
        <v>8330</v>
      </c>
      <c r="G327" s="137" t="s">
        <v>209</v>
      </c>
      <c r="H327" s="138">
        <v>1.08</v>
      </c>
      <c r="I327" s="139"/>
      <c r="J327" s="140">
        <f>ROUND(I327*H327,2)</f>
        <v>0</v>
      </c>
      <c r="K327" s="136" t="s">
        <v>363</v>
      </c>
      <c r="L327" s="33"/>
      <c r="M327" s="141" t="s">
        <v>19</v>
      </c>
      <c r="N327" s="142" t="s">
        <v>49</v>
      </c>
      <c r="P327" s="143">
        <f>O327*H327</f>
        <v>0</v>
      </c>
      <c r="Q327" s="143">
        <v>2.3094800000000002</v>
      </c>
      <c r="R327" s="143">
        <f>Q327*H327</f>
        <v>2.4942384000000004</v>
      </c>
      <c r="S327" s="143">
        <v>0</v>
      </c>
      <c r="T327" s="144">
        <f>S327*H327</f>
        <v>0</v>
      </c>
      <c r="AR327" s="145" t="s">
        <v>364</v>
      </c>
      <c r="AT327" s="145" t="s">
        <v>360</v>
      </c>
      <c r="AU327" s="145" t="s">
        <v>90</v>
      </c>
      <c r="AY327" s="18" t="s">
        <v>358</v>
      </c>
      <c r="BE327" s="146">
        <f>IF(N327="základní",J327,0)</f>
        <v>0</v>
      </c>
      <c r="BF327" s="146">
        <f>IF(N327="snížená",J327,0)</f>
        <v>0</v>
      </c>
      <c r="BG327" s="146">
        <f>IF(N327="zákl. přenesená",J327,0)</f>
        <v>0</v>
      </c>
      <c r="BH327" s="146">
        <f>IF(N327="sníž. přenesená",J327,0)</f>
        <v>0</v>
      </c>
      <c r="BI327" s="146">
        <f>IF(N327="nulová",J327,0)</f>
        <v>0</v>
      </c>
      <c r="BJ327" s="18" t="s">
        <v>90</v>
      </c>
      <c r="BK327" s="146">
        <f>ROUND(I327*H327,2)</f>
        <v>0</v>
      </c>
      <c r="BL327" s="18" t="s">
        <v>364</v>
      </c>
      <c r="BM327" s="145" t="s">
        <v>8331</v>
      </c>
    </row>
    <row r="328" spans="2:65" s="1" customFormat="1" ht="11.25">
      <c r="B328" s="33"/>
      <c r="D328" s="147" t="s">
        <v>366</v>
      </c>
      <c r="F328" s="148" t="s">
        <v>8332</v>
      </c>
      <c r="I328" s="149"/>
      <c r="L328" s="33"/>
      <c r="M328" s="150"/>
      <c r="T328" s="54"/>
      <c r="AT328" s="18" t="s">
        <v>366</v>
      </c>
      <c r="AU328" s="18" t="s">
        <v>90</v>
      </c>
    </row>
    <row r="329" spans="2:65" s="12" customFormat="1" ht="11.25">
      <c r="B329" s="151"/>
      <c r="D329" s="152" t="s">
        <v>368</v>
      </c>
      <c r="E329" s="153" t="s">
        <v>19</v>
      </c>
      <c r="F329" s="154" t="s">
        <v>8111</v>
      </c>
      <c r="H329" s="153" t="s">
        <v>19</v>
      </c>
      <c r="I329" s="155"/>
      <c r="L329" s="151"/>
      <c r="M329" s="156"/>
      <c r="T329" s="157"/>
      <c r="AT329" s="153" t="s">
        <v>368</v>
      </c>
      <c r="AU329" s="153" t="s">
        <v>90</v>
      </c>
      <c r="AV329" s="12" t="s">
        <v>84</v>
      </c>
      <c r="AW329" s="12" t="s">
        <v>36</v>
      </c>
      <c r="AX329" s="12" t="s">
        <v>77</v>
      </c>
      <c r="AY329" s="153" t="s">
        <v>358</v>
      </c>
    </row>
    <row r="330" spans="2:65" s="12" customFormat="1" ht="11.25">
      <c r="B330" s="151"/>
      <c r="D330" s="152" t="s">
        <v>368</v>
      </c>
      <c r="E330" s="153" t="s">
        <v>19</v>
      </c>
      <c r="F330" s="154" t="s">
        <v>8112</v>
      </c>
      <c r="H330" s="153" t="s">
        <v>19</v>
      </c>
      <c r="I330" s="155"/>
      <c r="L330" s="151"/>
      <c r="M330" s="156"/>
      <c r="T330" s="157"/>
      <c r="AT330" s="153" t="s">
        <v>368</v>
      </c>
      <c r="AU330" s="153" t="s">
        <v>90</v>
      </c>
      <c r="AV330" s="12" t="s">
        <v>84</v>
      </c>
      <c r="AW330" s="12" t="s">
        <v>36</v>
      </c>
      <c r="AX330" s="12" t="s">
        <v>77</v>
      </c>
      <c r="AY330" s="153" t="s">
        <v>358</v>
      </c>
    </row>
    <row r="331" spans="2:65" s="12" customFormat="1" ht="11.25">
      <c r="B331" s="151"/>
      <c r="D331" s="152" t="s">
        <v>368</v>
      </c>
      <c r="E331" s="153" t="s">
        <v>19</v>
      </c>
      <c r="F331" s="154" t="s">
        <v>8127</v>
      </c>
      <c r="H331" s="153" t="s">
        <v>19</v>
      </c>
      <c r="I331" s="155"/>
      <c r="L331" s="151"/>
      <c r="M331" s="156"/>
      <c r="T331" s="157"/>
      <c r="AT331" s="153" t="s">
        <v>368</v>
      </c>
      <c r="AU331" s="153" t="s">
        <v>90</v>
      </c>
      <c r="AV331" s="12" t="s">
        <v>84</v>
      </c>
      <c r="AW331" s="12" t="s">
        <v>36</v>
      </c>
      <c r="AX331" s="12" t="s">
        <v>77</v>
      </c>
      <c r="AY331" s="153" t="s">
        <v>358</v>
      </c>
    </row>
    <row r="332" spans="2:65" s="13" customFormat="1" ht="11.25">
      <c r="B332" s="158"/>
      <c r="D332" s="152" t="s">
        <v>368</v>
      </c>
      <c r="E332" s="159" t="s">
        <v>19</v>
      </c>
      <c r="F332" s="160" t="s">
        <v>8333</v>
      </c>
      <c r="H332" s="161">
        <v>1.08</v>
      </c>
      <c r="I332" s="162"/>
      <c r="L332" s="158"/>
      <c r="M332" s="163"/>
      <c r="T332" s="164"/>
      <c r="AT332" s="159" t="s">
        <v>368</v>
      </c>
      <c r="AU332" s="159" t="s">
        <v>90</v>
      </c>
      <c r="AV332" s="13" t="s">
        <v>90</v>
      </c>
      <c r="AW332" s="13" t="s">
        <v>36</v>
      </c>
      <c r="AX332" s="13" t="s">
        <v>77</v>
      </c>
      <c r="AY332" s="159" t="s">
        <v>358</v>
      </c>
    </row>
    <row r="333" spans="2:65" s="14" customFormat="1" ht="11.25">
      <c r="B333" s="165"/>
      <c r="D333" s="152" t="s">
        <v>368</v>
      </c>
      <c r="E333" s="166" t="s">
        <v>19</v>
      </c>
      <c r="F333" s="167" t="s">
        <v>371</v>
      </c>
      <c r="H333" s="168">
        <v>1.08</v>
      </c>
      <c r="I333" s="169"/>
      <c r="L333" s="165"/>
      <c r="M333" s="170"/>
      <c r="T333" s="171"/>
      <c r="AT333" s="166" t="s">
        <v>368</v>
      </c>
      <c r="AU333" s="166" t="s">
        <v>90</v>
      </c>
      <c r="AV333" s="14" t="s">
        <v>364</v>
      </c>
      <c r="AW333" s="14" t="s">
        <v>36</v>
      </c>
      <c r="AX333" s="14" t="s">
        <v>84</v>
      </c>
      <c r="AY333" s="166" t="s">
        <v>358</v>
      </c>
    </row>
    <row r="334" spans="2:65" s="1" customFormat="1" ht="24.2" customHeight="1">
      <c r="B334" s="33"/>
      <c r="C334" s="134" t="s">
        <v>779</v>
      </c>
      <c r="D334" s="134" t="s">
        <v>360</v>
      </c>
      <c r="E334" s="135" t="s">
        <v>8334</v>
      </c>
      <c r="F334" s="136" t="s">
        <v>8335</v>
      </c>
      <c r="G334" s="137" t="s">
        <v>235</v>
      </c>
      <c r="H334" s="138">
        <v>176</v>
      </c>
      <c r="I334" s="139"/>
      <c r="J334" s="140">
        <f>ROUND(I334*H334,2)</f>
        <v>0</v>
      </c>
      <c r="K334" s="136" t="s">
        <v>363</v>
      </c>
      <c r="L334" s="33"/>
      <c r="M334" s="141" t="s">
        <v>19</v>
      </c>
      <c r="N334" s="142" t="s">
        <v>49</v>
      </c>
      <c r="P334" s="143">
        <f>O334*H334</f>
        <v>0</v>
      </c>
      <c r="Q334" s="143">
        <v>0</v>
      </c>
      <c r="R334" s="143">
        <f>Q334*H334</f>
        <v>0</v>
      </c>
      <c r="S334" s="143">
        <v>0</v>
      </c>
      <c r="T334" s="144">
        <f>S334*H334</f>
        <v>0</v>
      </c>
      <c r="AR334" s="145" t="s">
        <v>364</v>
      </c>
      <c r="AT334" s="145" t="s">
        <v>360</v>
      </c>
      <c r="AU334" s="145" t="s">
        <v>90</v>
      </c>
      <c r="AY334" s="18" t="s">
        <v>358</v>
      </c>
      <c r="BE334" s="146">
        <f>IF(N334="základní",J334,0)</f>
        <v>0</v>
      </c>
      <c r="BF334" s="146">
        <f>IF(N334="snížená",J334,0)</f>
        <v>0</v>
      </c>
      <c r="BG334" s="146">
        <f>IF(N334="zákl. přenesená",J334,0)</f>
        <v>0</v>
      </c>
      <c r="BH334" s="146">
        <f>IF(N334="sníž. přenesená",J334,0)</f>
        <v>0</v>
      </c>
      <c r="BI334" s="146">
        <f>IF(N334="nulová",J334,0)</f>
        <v>0</v>
      </c>
      <c r="BJ334" s="18" t="s">
        <v>90</v>
      </c>
      <c r="BK334" s="146">
        <f>ROUND(I334*H334,2)</f>
        <v>0</v>
      </c>
      <c r="BL334" s="18" t="s">
        <v>364</v>
      </c>
      <c r="BM334" s="145" t="s">
        <v>8336</v>
      </c>
    </row>
    <row r="335" spans="2:65" s="1" customFormat="1" ht="11.25">
      <c r="B335" s="33"/>
      <c r="D335" s="147" t="s">
        <v>366</v>
      </c>
      <c r="F335" s="148" t="s">
        <v>8337</v>
      </c>
      <c r="I335" s="149"/>
      <c r="L335" s="33"/>
      <c r="M335" s="150"/>
      <c r="T335" s="54"/>
      <c r="AT335" s="18" t="s">
        <v>366</v>
      </c>
      <c r="AU335" s="18" t="s">
        <v>90</v>
      </c>
    </row>
    <row r="336" spans="2:65" s="12" customFormat="1" ht="11.25">
      <c r="B336" s="151"/>
      <c r="D336" s="152" t="s">
        <v>368</v>
      </c>
      <c r="E336" s="153" t="s">
        <v>19</v>
      </c>
      <c r="F336" s="154" t="s">
        <v>8111</v>
      </c>
      <c r="H336" s="153" t="s">
        <v>19</v>
      </c>
      <c r="I336" s="155"/>
      <c r="L336" s="151"/>
      <c r="M336" s="156"/>
      <c r="T336" s="157"/>
      <c r="AT336" s="153" t="s">
        <v>368</v>
      </c>
      <c r="AU336" s="153" t="s">
        <v>90</v>
      </c>
      <c r="AV336" s="12" t="s">
        <v>84</v>
      </c>
      <c r="AW336" s="12" t="s">
        <v>36</v>
      </c>
      <c r="AX336" s="12" t="s">
        <v>77</v>
      </c>
      <c r="AY336" s="153" t="s">
        <v>358</v>
      </c>
    </row>
    <row r="337" spans="2:65" s="12" customFormat="1" ht="11.25">
      <c r="B337" s="151"/>
      <c r="D337" s="152" t="s">
        <v>368</v>
      </c>
      <c r="E337" s="153" t="s">
        <v>19</v>
      </c>
      <c r="F337" s="154" t="s">
        <v>8112</v>
      </c>
      <c r="H337" s="153" t="s">
        <v>19</v>
      </c>
      <c r="I337" s="155"/>
      <c r="L337" s="151"/>
      <c r="M337" s="156"/>
      <c r="T337" s="157"/>
      <c r="AT337" s="153" t="s">
        <v>368</v>
      </c>
      <c r="AU337" s="153" t="s">
        <v>90</v>
      </c>
      <c r="AV337" s="12" t="s">
        <v>84</v>
      </c>
      <c r="AW337" s="12" t="s">
        <v>36</v>
      </c>
      <c r="AX337" s="12" t="s">
        <v>77</v>
      </c>
      <c r="AY337" s="153" t="s">
        <v>358</v>
      </c>
    </row>
    <row r="338" spans="2:65" s="12" customFormat="1" ht="11.25">
      <c r="B338" s="151"/>
      <c r="D338" s="152" t="s">
        <v>368</v>
      </c>
      <c r="E338" s="153" t="s">
        <v>19</v>
      </c>
      <c r="F338" s="154" t="s">
        <v>7547</v>
      </c>
      <c r="H338" s="153" t="s">
        <v>19</v>
      </c>
      <c r="I338" s="155"/>
      <c r="L338" s="151"/>
      <c r="M338" s="156"/>
      <c r="T338" s="157"/>
      <c r="AT338" s="153" t="s">
        <v>368</v>
      </c>
      <c r="AU338" s="153" t="s">
        <v>90</v>
      </c>
      <c r="AV338" s="12" t="s">
        <v>84</v>
      </c>
      <c r="AW338" s="12" t="s">
        <v>36</v>
      </c>
      <c r="AX338" s="12" t="s">
        <v>77</v>
      </c>
      <c r="AY338" s="153" t="s">
        <v>358</v>
      </c>
    </row>
    <row r="339" spans="2:65" s="13" customFormat="1" ht="11.25">
      <c r="B339" s="158"/>
      <c r="D339" s="152" t="s">
        <v>368</v>
      </c>
      <c r="E339" s="159" t="s">
        <v>19</v>
      </c>
      <c r="F339" s="160" t="s">
        <v>8338</v>
      </c>
      <c r="H339" s="161">
        <v>176</v>
      </c>
      <c r="I339" s="162"/>
      <c r="L339" s="158"/>
      <c r="M339" s="163"/>
      <c r="T339" s="164"/>
      <c r="AT339" s="159" t="s">
        <v>368</v>
      </c>
      <c r="AU339" s="159" t="s">
        <v>90</v>
      </c>
      <c r="AV339" s="13" t="s">
        <v>90</v>
      </c>
      <c r="AW339" s="13" t="s">
        <v>36</v>
      </c>
      <c r="AX339" s="13" t="s">
        <v>77</v>
      </c>
      <c r="AY339" s="159" t="s">
        <v>358</v>
      </c>
    </row>
    <row r="340" spans="2:65" s="14" customFormat="1" ht="11.25">
      <c r="B340" s="165"/>
      <c r="D340" s="152" t="s">
        <v>368</v>
      </c>
      <c r="E340" s="166" t="s">
        <v>19</v>
      </c>
      <c r="F340" s="167" t="s">
        <v>371</v>
      </c>
      <c r="H340" s="168">
        <v>176</v>
      </c>
      <c r="I340" s="169"/>
      <c r="L340" s="165"/>
      <c r="M340" s="170"/>
      <c r="T340" s="171"/>
      <c r="AT340" s="166" t="s">
        <v>368</v>
      </c>
      <c r="AU340" s="166" t="s">
        <v>90</v>
      </c>
      <c r="AV340" s="14" t="s">
        <v>364</v>
      </c>
      <c r="AW340" s="14" t="s">
        <v>36</v>
      </c>
      <c r="AX340" s="14" t="s">
        <v>84</v>
      </c>
      <c r="AY340" s="166" t="s">
        <v>358</v>
      </c>
    </row>
    <row r="341" spans="2:65" s="1" customFormat="1" ht="24.2" customHeight="1">
      <c r="B341" s="33"/>
      <c r="C341" s="179" t="s">
        <v>784</v>
      </c>
      <c r="D341" s="179" t="s">
        <v>440</v>
      </c>
      <c r="E341" s="180" t="s">
        <v>8339</v>
      </c>
      <c r="F341" s="181" t="s">
        <v>8340</v>
      </c>
      <c r="G341" s="182" t="s">
        <v>235</v>
      </c>
      <c r="H341" s="183">
        <v>193.6</v>
      </c>
      <c r="I341" s="184"/>
      <c r="J341" s="185">
        <f>ROUND(I341*H341,2)</f>
        <v>0</v>
      </c>
      <c r="K341" s="181" t="s">
        <v>19</v>
      </c>
      <c r="L341" s="186"/>
      <c r="M341" s="187" t="s">
        <v>19</v>
      </c>
      <c r="N341" s="188" t="s">
        <v>49</v>
      </c>
      <c r="P341" s="143">
        <f>O341*H341</f>
        <v>0</v>
      </c>
      <c r="Q341" s="143">
        <v>1.6000000000000001E-3</v>
      </c>
      <c r="R341" s="143">
        <f>Q341*H341</f>
        <v>0.30975999999999998</v>
      </c>
      <c r="S341" s="143">
        <v>0</v>
      </c>
      <c r="T341" s="144">
        <f>S341*H341</f>
        <v>0</v>
      </c>
      <c r="AR341" s="145" t="s">
        <v>406</v>
      </c>
      <c r="AT341" s="145" t="s">
        <v>440</v>
      </c>
      <c r="AU341" s="145" t="s">
        <v>90</v>
      </c>
      <c r="AY341" s="18" t="s">
        <v>358</v>
      </c>
      <c r="BE341" s="146">
        <f>IF(N341="základní",J341,0)</f>
        <v>0</v>
      </c>
      <c r="BF341" s="146">
        <f>IF(N341="snížená",J341,0)</f>
        <v>0</v>
      </c>
      <c r="BG341" s="146">
        <f>IF(N341="zákl. přenesená",J341,0)</f>
        <v>0</v>
      </c>
      <c r="BH341" s="146">
        <f>IF(N341="sníž. přenesená",J341,0)</f>
        <v>0</v>
      </c>
      <c r="BI341" s="146">
        <f>IF(N341="nulová",J341,0)</f>
        <v>0</v>
      </c>
      <c r="BJ341" s="18" t="s">
        <v>90</v>
      </c>
      <c r="BK341" s="146">
        <f>ROUND(I341*H341,2)</f>
        <v>0</v>
      </c>
      <c r="BL341" s="18" t="s">
        <v>364</v>
      </c>
      <c r="BM341" s="145" t="s">
        <v>8341</v>
      </c>
    </row>
    <row r="342" spans="2:65" s="12" customFormat="1" ht="11.25">
      <c r="B342" s="151"/>
      <c r="D342" s="152" t="s">
        <v>368</v>
      </c>
      <c r="E342" s="153" t="s">
        <v>19</v>
      </c>
      <c r="F342" s="154" t="s">
        <v>8111</v>
      </c>
      <c r="H342" s="153" t="s">
        <v>19</v>
      </c>
      <c r="I342" s="155"/>
      <c r="L342" s="151"/>
      <c r="M342" s="156"/>
      <c r="T342" s="157"/>
      <c r="AT342" s="153" t="s">
        <v>368</v>
      </c>
      <c r="AU342" s="153" t="s">
        <v>90</v>
      </c>
      <c r="AV342" s="12" t="s">
        <v>84</v>
      </c>
      <c r="AW342" s="12" t="s">
        <v>36</v>
      </c>
      <c r="AX342" s="12" t="s">
        <v>77</v>
      </c>
      <c r="AY342" s="153" t="s">
        <v>358</v>
      </c>
    </row>
    <row r="343" spans="2:65" s="12" customFormat="1" ht="11.25">
      <c r="B343" s="151"/>
      <c r="D343" s="152" t="s">
        <v>368</v>
      </c>
      <c r="E343" s="153" t="s">
        <v>19</v>
      </c>
      <c r="F343" s="154" t="s">
        <v>8112</v>
      </c>
      <c r="H343" s="153" t="s">
        <v>19</v>
      </c>
      <c r="I343" s="155"/>
      <c r="L343" s="151"/>
      <c r="M343" s="156"/>
      <c r="T343" s="157"/>
      <c r="AT343" s="153" t="s">
        <v>368</v>
      </c>
      <c r="AU343" s="153" t="s">
        <v>90</v>
      </c>
      <c r="AV343" s="12" t="s">
        <v>84</v>
      </c>
      <c r="AW343" s="12" t="s">
        <v>36</v>
      </c>
      <c r="AX343" s="12" t="s">
        <v>77</v>
      </c>
      <c r="AY343" s="153" t="s">
        <v>358</v>
      </c>
    </row>
    <row r="344" spans="2:65" s="12" customFormat="1" ht="11.25">
      <c r="B344" s="151"/>
      <c r="D344" s="152" t="s">
        <v>368</v>
      </c>
      <c r="E344" s="153" t="s">
        <v>19</v>
      </c>
      <c r="F344" s="154" t="s">
        <v>7547</v>
      </c>
      <c r="H344" s="153" t="s">
        <v>19</v>
      </c>
      <c r="I344" s="155"/>
      <c r="L344" s="151"/>
      <c r="M344" s="156"/>
      <c r="T344" s="157"/>
      <c r="AT344" s="153" t="s">
        <v>368</v>
      </c>
      <c r="AU344" s="153" t="s">
        <v>90</v>
      </c>
      <c r="AV344" s="12" t="s">
        <v>84</v>
      </c>
      <c r="AW344" s="12" t="s">
        <v>36</v>
      </c>
      <c r="AX344" s="12" t="s">
        <v>77</v>
      </c>
      <c r="AY344" s="153" t="s">
        <v>358</v>
      </c>
    </row>
    <row r="345" spans="2:65" s="13" customFormat="1" ht="11.25">
      <c r="B345" s="158"/>
      <c r="D345" s="152" t="s">
        <v>368</v>
      </c>
      <c r="E345" s="159" t="s">
        <v>19</v>
      </c>
      <c r="F345" s="160" t="s">
        <v>8338</v>
      </c>
      <c r="H345" s="161">
        <v>176</v>
      </c>
      <c r="I345" s="162"/>
      <c r="L345" s="158"/>
      <c r="M345" s="163"/>
      <c r="T345" s="164"/>
      <c r="AT345" s="159" t="s">
        <v>368</v>
      </c>
      <c r="AU345" s="159" t="s">
        <v>90</v>
      </c>
      <c r="AV345" s="13" t="s">
        <v>90</v>
      </c>
      <c r="AW345" s="13" t="s">
        <v>36</v>
      </c>
      <c r="AX345" s="13" t="s">
        <v>77</v>
      </c>
      <c r="AY345" s="159" t="s">
        <v>358</v>
      </c>
    </row>
    <row r="346" spans="2:65" s="14" customFormat="1" ht="11.25">
      <c r="B346" s="165"/>
      <c r="D346" s="152" t="s">
        <v>368</v>
      </c>
      <c r="E346" s="166" t="s">
        <v>19</v>
      </c>
      <c r="F346" s="167" t="s">
        <v>371</v>
      </c>
      <c r="H346" s="168">
        <v>176</v>
      </c>
      <c r="I346" s="169"/>
      <c r="L346" s="165"/>
      <c r="M346" s="170"/>
      <c r="T346" s="171"/>
      <c r="AT346" s="166" t="s">
        <v>368</v>
      </c>
      <c r="AU346" s="166" t="s">
        <v>90</v>
      </c>
      <c r="AV346" s="14" t="s">
        <v>364</v>
      </c>
      <c r="AW346" s="14" t="s">
        <v>36</v>
      </c>
      <c r="AX346" s="14" t="s">
        <v>84</v>
      </c>
      <c r="AY346" s="166" t="s">
        <v>358</v>
      </c>
    </row>
    <row r="347" spans="2:65" s="13" customFormat="1" ht="11.25">
      <c r="B347" s="158"/>
      <c r="D347" s="152" t="s">
        <v>368</v>
      </c>
      <c r="F347" s="160" t="s">
        <v>8342</v>
      </c>
      <c r="H347" s="161">
        <v>193.6</v>
      </c>
      <c r="I347" s="162"/>
      <c r="L347" s="158"/>
      <c r="M347" s="163"/>
      <c r="T347" s="164"/>
      <c r="AT347" s="159" t="s">
        <v>368</v>
      </c>
      <c r="AU347" s="159" t="s">
        <v>90</v>
      </c>
      <c r="AV347" s="13" t="s">
        <v>90</v>
      </c>
      <c r="AW347" s="13" t="s">
        <v>4</v>
      </c>
      <c r="AX347" s="13" t="s">
        <v>84</v>
      </c>
      <c r="AY347" s="159" t="s">
        <v>358</v>
      </c>
    </row>
    <row r="348" spans="2:65" s="1" customFormat="1" ht="24.2" customHeight="1">
      <c r="B348" s="33"/>
      <c r="C348" s="134" t="s">
        <v>789</v>
      </c>
      <c r="D348" s="134" t="s">
        <v>360</v>
      </c>
      <c r="E348" s="135" t="s">
        <v>8343</v>
      </c>
      <c r="F348" s="136" t="s">
        <v>8344</v>
      </c>
      <c r="G348" s="137" t="s">
        <v>235</v>
      </c>
      <c r="H348" s="138">
        <v>528</v>
      </c>
      <c r="I348" s="139"/>
      <c r="J348" s="140">
        <f>ROUND(I348*H348,2)</f>
        <v>0</v>
      </c>
      <c r="K348" s="136" t="s">
        <v>363</v>
      </c>
      <c r="L348" s="33"/>
      <c r="M348" s="141" t="s">
        <v>19</v>
      </c>
      <c r="N348" s="142" t="s">
        <v>49</v>
      </c>
      <c r="P348" s="143">
        <f>O348*H348</f>
        <v>0</v>
      </c>
      <c r="Q348" s="143">
        <v>0</v>
      </c>
      <c r="R348" s="143">
        <f>Q348*H348</f>
        <v>0</v>
      </c>
      <c r="S348" s="143">
        <v>0</v>
      </c>
      <c r="T348" s="144">
        <f>S348*H348</f>
        <v>0</v>
      </c>
      <c r="AR348" s="145" t="s">
        <v>364</v>
      </c>
      <c r="AT348" s="145" t="s">
        <v>360</v>
      </c>
      <c r="AU348" s="145" t="s">
        <v>90</v>
      </c>
      <c r="AY348" s="18" t="s">
        <v>358</v>
      </c>
      <c r="BE348" s="146">
        <f>IF(N348="základní",J348,0)</f>
        <v>0</v>
      </c>
      <c r="BF348" s="146">
        <f>IF(N348="snížená",J348,0)</f>
        <v>0</v>
      </c>
      <c r="BG348" s="146">
        <f>IF(N348="zákl. přenesená",J348,0)</f>
        <v>0</v>
      </c>
      <c r="BH348" s="146">
        <f>IF(N348="sníž. přenesená",J348,0)</f>
        <v>0</v>
      </c>
      <c r="BI348" s="146">
        <f>IF(N348="nulová",J348,0)</f>
        <v>0</v>
      </c>
      <c r="BJ348" s="18" t="s">
        <v>90</v>
      </c>
      <c r="BK348" s="146">
        <f>ROUND(I348*H348,2)</f>
        <v>0</v>
      </c>
      <c r="BL348" s="18" t="s">
        <v>364</v>
      </c>
      <c r="BM348" s="145" t="s">
        <v>8345</v>
      </c>
    </row>
    <row r="349" spans="2:65" s="1" customFormat="1" ht="11.25">
      <c r="B349" s="33"/>
      <c r="D349" s="147" t="s">
        <v>366</v>
      </c>
      <c r="F349" s="148" t="s">
        <v>8346</v>
      </c>
      <c r="I349" s="149"/>
      <c r="L349" s="33"/>
      <c r="M349" s="150"/>
      <c r="T349" s="54"/>
      <c r="AT349" s="18" t="s">
        <v>366</v>
      </c>
      <c r="AU349" s="18" t="s">
        <v>90</v>
      </c>
    </row>
    <row r="350" spans="2:65" s="12" customFormat="1" ht="11.25">
      <c r="B350" s="151"/>
      <c r="D350" s="152" t="s">
        <v>368</v>
      </c>
      <c r="E350" s="153" t="s">
        <v>19</v>
      </c>
      <c r="F350" s="154" t="s">
        <v>8111</v>
      </c>
      <c r="H350" s="153" t="s">
        <v>19</v>
      </c>
      <c r="I350" s="155"/>
      <c r="L350" s="151"/>
      <c r="M350" s="156"/>
      <c r="T350" s="157"/>
      <c r="AT350" s="153" t="s">
        <v>368</v>
      </c>
      <c r="AU350" s="153" t="s">
        <v>90</v>
      </c>
      <c r="AV350" s="12" t="s">
        <v>84</v>
      </c>
      <c r="AW350" s="12" t="s">
        <v>36</v>
      </c>
      <c r="AX350" s="12" t="s">
        <v>77</v>
      </c>
      <c r="AY350" s="153" t="s">
        <v>358</v>
      </c>
    </row>
    <row r="351" spans="2:65" s="12" customFormat="1" ht="11.25">
      <c r="B351" s="151"/>
      <c r="D351" s="152" t="s">
        <v>368</v>
      </c>
      <c r="E351" s="153" t="s">
        <v>19</v>
      </c>
      <c r="F351" s="154" t="s">
        <v>8112</v>
      </c>
      <c r="H351" s="153" t="s">
        <v>19</v>
      </c>
      <c r="I351" s="155"/>
      <c r="L351" s="151"/>
      <c r="M351" s="156"/>
      <c r="T351" s="157"/>
      <c r="AT351" s="153" t="s">
        <v>368</v>
      </c>
      <c r="AU351" s="153" t="s">
        <v>90</v>
      </c>
      <c r="AV351" s="12" t="s">
        <v>84</v>
      </c>
      <c r="AW351" s="12" t="s">
        <v>36</v>
      </c>
      <c r="AX351" s="12" t="s">
        <v>77</v>
      </c>
      <c r="AY351" s="153" t="s">
        <v>358</v>
      </c>
    </row>
    <row r="352" spans="2:65" s="12" customFormat="1" ht="11.25">
      <c r="B352" s="151"/>
      <c r="D352" s="152" t="s">
        <v>368</v>
      </c>
      <c r="E352" s="153" t="s">
        <v>19</v>
      </c>
      <c r="F352" s="154" t="s">
        <v>7547</v>
      </c>
      <c r="H352" s="153" t="s">
        <v>19</v>
      </c>
      <c r="I352" s="155"/>
      <c r="L352" s="151"/>
      <c r="M352" s="156"/>
      <c r="T352" s="157"/>
      <c r="AT352" s="153" t="s">
        <v>368</v>
      </c>
      <c r="AU352" s="153" t="s">
        <v>90</v>
      </c>
      <c r="AV352" s="12" t="s">
        <v>84</v>
      </c>
      <c r="AW352" s="12" t="s">
        <v>36</v>
      </c>
      <c r="AX352" s="12" t="s">
        <v>77</v>
      </c>
      <c r="AY352" s="153" t="s">
        <v>358</v>
      </c>
    </row>
    <row r="353" spans="2:65" s="13" customFormat="1" ht="11.25">
      <c r="B353" s="158"/>
      <c r="D353" s="152" t="s">
        <v>368</v>
      </c>
      <c r="E353" s="159" t="s">
        <v>19</v>
      </c>
      <c r="F353" s="160" t="s">
        <v>8347</v>
      </c>
      <c r="H353" s="161">
        <v>528</v>
      </c>
      <c r="I353" s="162"/>
      <c r="L353" s="158"/>
      <c r="M353" s="163"/>
      <c r="T353" s="164"/>
      <c r="AT353" s="159" t="s">
        <v>368</v>
      </c>
      <c r="AU353" s="159" t="s">
        <v>90</v>
      </c>
      <c r="AV353" s="13" t="s">
        <v>90</v>
      </c>
      <c r="AW353" s="13" t="s">
        <v>36</v>
      </c>
      <c r="AX353" s="13" t="s">
        <v>77</v>
      </c>
      <c r="AY353" s="159" t="s">
        <v>358</v>
      </c>
    </row>
    <row r="354" spans="2:65" s="14" customFormat="1" ht="11.25">
      <c r="B354" s="165"/>
      <c r="D354" s="152" t="s">
        <v>368</v>
      </c>
      <c r="E354" s="166" t="s">
        <v>19</v>
      </c>
      <c r="F354" s="167" t="s">
        <v>371</v>
      </c>
      <c r="H354" s="168">
        <v>528</v>
      </c>
      <c r="I354" s="169"/>
      <c r="L354" s="165"/>
      <c r="M354" s="170"/>
      <c r="T354" s="171"/>
      <c r="AT354" s="166" t="s">
        <v>368</v>
      </c>
      <c r="AU354" s="166" t="s">
        <v>90</v>
      </c>
      <c r="AV354" s="14" t="s">
        <v>364</v>
      </c>
      <c r="AW354" s="14" t="s">
        <v>36</v>
      </c>
      <c r="AX354" s="14" t="s">
        <v>84</v>
      </c>
      <c r="AY354" s="166" t="s">
        <v>358</v>
      </c>
    </row>
    <row r="355" spans="2:65" s="1" customFormat="1" ht="16.5" customHeight="1">
      <c r="B355" s="33"/>
      <c r="C355" s="179" t="s">
        <v>794</v>
      </c>
      <c r="D355" s="179" t="s">
        <v>440</v>
      </c>
      <c r="E355" s="180" t="s">
        <v>8348</v>
      </c>
      <c r="F355" s="181" t="s">
        <v>8349</v>
      </c>
      <c r="G355" s="182" t="s">
        <v>235</v>
      </c>
      <c r="H355" s="183">
        <v>554.4</v>
      </c>
      <c r="I355" s="184"/>
      <c r="J355" s="185">
        <f>ROUND(I355*H355,2)</f>
        <v>0</v>
      </c>
      <c r="K355" s="181" t="s">
        <v>363</v>
      </c>
      <c r="L355" s="186"/>
      <c r="M355" s="187" t="s">
        <v>19</v>
      </c>
      <c r="N355" s="188" t="s">
        <v>49</v>
      </c>
      <c r="P355" s="143">
        <f>O355*H355</f>
        <v>0</v>
      </c>
      <c r="Q355" s="143">
        <v>4.0000000000000003E-5</v>
      </c>
      <c r="R355" s="143">
        <f>Q355*H355</f>
        <v>2.2176000000000001E-2</v>
      </c>
      <c r="S355" s="143">
        <v>0</v>
      </c>
      <c r="T355" s="144">
        <f>S355*H355</f>
        <v>0</v>
      </c>
      <c r="AR355" s="145" t="s">
        <v>406</v>
      </c>
      <c r="AT355" s="145" t="s">
        <v>440</v>
      </c>
      <c r="AU355" s="145" t="s">
        <v>90</v>
      </c>
      <c r="AY355" s="18" t="s">
        <v>358</v>
      </c>
      <c r="BE355" s="146">
        <f>IF(N355="základní",J355,0)</f>
        <v>0</v>
      </c>
      <c r="BF355" s="146">
        <f>IF(N355="snížená",J355,0)</f>
        <v>0</v>
      </c>
      <c r="BG355" s="146">
        <f>IF(N355="zákl. přenesená",J355,0)</f>
        <v>0</v>
      </c>
      <c r="BH355" s="146">
        <f>IF(N355="sníž. přenesená",J355,0)</f>
        <v>0</v>
      </c>
      <c r="BI355" s="146">
        <f>IF(N355="nulová",J355,0)</f>
        <v>0</v>
      </c>
      <c r="BJ355" s="18" t="s">
        <v>90</v>
      </c>
      <c r="BK355" s="146">
        <f>ROUND(I355*H355,2)</f>
        <v>0</v>
      </c>
      <c r="BL355" s="18" t="s">
        <v>364</v>
      </c>
      <c r="BM355" s="145" t="s">
        <v>8350</v>
      </c>
    </row>
    <row r="356" spans="2:65" s="12" customFormat="1" ht="11.25">
      <c r="B356" s="151"/>
      <c r="D356" s="152" t="s">
        <v>368</v>
      </c>
      <c r="E356" s="153" t="s">
        <v>19</v>
      </c>
      <c r="F356" s="154" t="s">
        <v>8111</v>
      </c>
      <c r="H356" s="153" t="s">
        <v>19</v>
      </c>
      <c r="I356" s="155"/>
      <c r="L356" s="151"/>
      <c r="M356" s="156"/>
      <c r="T356" s="157"/>
      <c r="AT356" s="153" t="s">
        <v>368</v>
      </c>
      <c r="AU356" s="153" t="s">
        <v>90</v>
      </c>
      <c r="AV356" s="12" t="s">
        <v>84</v>
      </c>
      <c r="AW356" s="12" t="s">
        <v>36</v>
      </c>
      <c r="AX356" s="12" t="s">
        <v>77</v>
      </c>
      <c r="AY356" s="153" t="s">
        <v>358</v>
      </c>
    </row>
    <row r="357" spans="2:65" s="12" customFormat="1" ht="11.25">
      <c r="B357" s="151"/>
      <c r="D357" s="152" t="s">
        <v>368</v>
      </c>
      <c r="E357" s="153" t="s">
        <v>19</v>
      </c>
      <c r="F357" s="154" t="s">
        <v>8112</v>
      </c>
      <c r="H357" s="153" t="s">
        <v>19</v>
      </c>
      <c r="I357" s="155"/>
      <c r="L357" s="151"/>
      <c r="M357" s="156"/>
      <c r="T357" s="157"/>
      <c r="AT357" s="153" t="s">
        <v>368</v>
      </c>
      <c r="AU357" s="153" t="s">
        <v>90</v>
      </c>
      <c r="AV357" s="12" t="s">
        <v>84</v>
      </c>
      <c r="AW357" s="12" t="s">
        <v>36</v>
      </c>
      <c r="AX357" s="12" t="s">
        <v>77</v>
      </c>
      <c r="AY357" s="153" t="s">
        <v>358</v>
      </c>
    </row>
    <row r="358" spans="2:65" s="12" customFormat="1" ht="11.25">
      <c r="B358" s="151"/>
      <c r="D358" s="152" t="s">
        <v>368</v>
      </c>
      <c r="E358" s="153" t="s">
        <v>19</v>
      </c>
      <c r="F358" s="154" t="s">
        <v>7547</v>
      </c>
      <c r="H358" s="153" t="s">
        <v>19</v>
      </c>
      <c r="I358" s="155"/>
      <c r="L358" s="151"/>
      <c r="M358" s="156"/>
      <c r="T358" s="157"/>
      <c r="AT358" s="153" t="s">
        <v>368</v>
      </c>
      <c r="AU358" s="153" t="s">
        <v>90</v>
      </c>
      <c r="AV358" s="12" t="s">
        <v>84</v>
      </c>
      <c r="AW358" s="12" t="s">
        <v>36</v>
      </c>
      <c r="AX358" s="12" t="s">
        <v>77</v>
      </c>
      <c r="AY358" s="153" t="s">
        <v>358</v>
      </c>
    </row>
    <row r="359" spans="2:65" s="13" customFormat="1" ht="11.25">
      <c r="B359" s="158"/>
      <c r="D359" s="152" t="s">
        <v>368</v>
      </c>
      <c r="E359" s="159" t="s">
        <v>19</v>
      </c>
      <c r="F359" s="160" t="s">
        <v>8347</v>
      </c>
      <c r="H359" s="161">
        <v>528</v>
      </c>
      <c r="I359" s="162"/>
      <c r="L359" s="158"/>
      <c r="M359" s="163"/>
      <c r="T359" s="164"/>
      <c r="AT359" s="159" t="s">
        <v>368</v>
      </c>
      <c r="AU359" s="159" t="s">
        <v>90</v>
      </c>
      <c r="AV359" s="13" t="s">
        <v>90</v>
      </c>
      <c r="AW359" s="13" t="s">
        <v>36</v>
      </c>
      <c r="AX359" s="13" t="s">
        <v>77</v>
      </c>
      <c r="AY359" s="159" t="s">
        <v>358</v>
      </c>
    </row>
    <row r="360" spans="2:65" s="14" customFormat="1" ht="11.25">
      <c r="B360" s="165"/>
      <c r="D360" s="152" t="s">
        <v>368</v>
      </c>
      <c r="E360" s="166" t="s">
        <v>19</v>
      </c>
      <c r="F360" s="167" t="s">
        <v>371</v>
      </c>
      <c r="H360" s="168">
        <v>528</v>
      </c>
      <c r="I360" s="169"/>
      <c r="L360" s="165"/>
      <c r="M360" s="170"/>
      <c r="T360" s="171"/>
      <c r="AT360" s="166" t="s">
        <v>368</v>
      </c>
      <c r="AU360" s="166" t="s">
        <v>90</v>
      </c>
      <c r="AV360" s="14" t="s">
        <v>364</v>
      </c>
      <c r="AW360" s="14" t="s">
        <v>36</v>
      </c>
      <c r="AX360" s="14" t="s">
        <v>84</v>
      </c>
      <c r="AY360" s="166" t="s">
        <v>358</v>
      </c>
    </row>
    <row r="361" spans="2:65" s="13" customFormat="1" ht="11.25">
      <c r="B361" s="158"/>
      <c r="D361" s="152" t="s">
        <v>368</v>
      </c>
      <c r="F361" s="160" t="s">
        <v>8351</v>
      </c>
      <c r="H361" s="161">
        <v>554.4</v>
      </c>
      <c r="I361" s="162"/>
      <c r="L361" s="158"/>
      <c r="M361" s="163"/>
      <c r="T361" s="164"/>
      <c r="AT361" s="159" t="s">
        <v>368</v>
      </c>
      <c r="AU361" s="159" t="s">
        <v>90</v>
      </c>
      <c r="AV361" s="13" t="s">
        <v>90</v>
      </c>
      <c r="AW361" s="13" t="s">
        <v>4</v>
      </c>
      <c r="AX361" s="13" t="s">
        <v>84</v>
      </c>
      <c r="AY361" s="159" t="s">
        <v>358</v>
      </c>
    </row>
    <row r="362" spans="2:65" s="11" customFormat="1" ht="22.9" customHeight="1">
      <c r="B362" s="122"/>
      <c r="D362" s="123" t="s">
        <v>76</v>
      </c>
      <c r="E362" s="132" t="s">
        <v>364</v>
      </c>
      <c r="F362" s="132" t="s">
        <v>764</v>
      </c>
      <c r="I362" s="125"/>
      <c r="J362" s="133">
        <f>BK362</f>
        <v>0</v>
      </c>
      <c r="L362" s="122"/>
      <c r="M362" s="127"/>
      <c r="P362" s="128">
        <f>SUM(P363:P376)</f>
        <v>0</v>
      </c>
      <c r="R362" s="128">
        <f>SUM(R363:R376)</f>
        <v>2.3722619951200001</v>
      </c>
      <c r="T362" s="129">
        <f>SUM(T363:T376)</f>
        <v>0</v>
      </c>
      <c r="AR362" s="123" t="s">
        <v>84</v>
      </c>
      <c r="AT362" s="130" t="s">
        <v>76</v>
      </c>
      <c r="AU362" s="130" t="s">
        <v>84</v>
      </c>
      <c r="AY362" s="123" t="s">
        <v>358</v>
      </c>
      <c r="BK362" s="131">
        <f>SUM(BK363:BK376)</f>
        <v>0</v>
      </c>
    </row>
    <row r="363" spans="2:65" s="1" customFormat="1" ht="37.9" customHeight="1">
      <c r="B363" s="33"/>
      <c r="C363" s="134" t="s">
        <v>798</v>
      </c>
      <c r="D363" s="134" t="s">
        <v>360</v>
      </c>
      <c r="E363" s="135" t="s">
        <v>8352</v>
      </c>
      <c r="F363" s="136" t="s">
        <v>8353</v>
      </c>
      <c r="G363" s="137" t="s">
        <v>209</v>
      </c>
      <c r="H363" s="138">
        <v>0.58799999999999997</v>
      </c>
      <c r="I363" s="139"/>
      <c r="J363" s="140">
        <f>ROUND(I363*H363,2)</f>
        <v>0</v>
      </c>
      <c r="K363" s="136" t="s">
        <v>363</v>
      </c>
      <c r="L363" s="33"/>
      <c r="M363" s="141" t="s">
        <v>19</v>
      </c>
      <c r="N363" s="142" t="s">
        <v>49</v>
      </c>
      <c r="P363" s="143">
        <f>O363*H363</f>
        <v>0</v>
      </c>
      <c r="Q363" s="143">
        <v>2.50194574</v>
      </c>
      <c r="R363" s="143">
        <f>Q363*H363</f>
        <v>1.4711440951199999</v>
      </c>
      <c r="S363" s="143">
        <v>0</v>
      </c>
      <c r="T363" s="144">
        <f>S363*H363</f>
        <v>0</v>
      </c>
      <c r="AR363" s="145" t="s">
        <v>364</v>
      </c>
      <c r="AT363" s="145" t="s">
        <v>360</v>
      </c>
      <c r="AU363" s="145" t="s">
        <v>90</v>
      </c>
      <c r="AY363" s="18" t="s">
        <v>358</v>
      </c>
      <c r="BE363" s="146">
        <f>IF(N363="základní",J363,0)</f>
        <v>0</v>
      </c>
      <c r="BF363" s="146">
        <f>IF(N363="snížená",J363,0)</f>
        <v>0</v>
      </c>
      <c r="BG363" s="146">
        <f>IF(N363="zákl. přenesená",J363,0)</f>
        <v>0</v>
      </c>
      <c r="BH363" s="146">
        <f>IF(N363="sníž. přenesená",J363,0)</f>
        <v>0</v>
      </c>
      <c r="BI363" s="146">
        <f>IF(N363="nulová",J363,0)</f>
        <v>0</v>
      </c>
      <c r="BJ363" s="18" t="s">
        <v>90</v>
      </c>
      <c r="BK363" s="146">
        <f>ROUND(I363*H363,2)</f>
        <v>0</v>
      </c>
      <c r="BL363" s="18" t="s">
        <v>364</v>
      </c>
      <c r="BM363" s="145" t="s">
        <v>8354</v>
      </c>
    </row>
    <row r="364" spans="2:65" s="1" customFormat="1" ht="11.25">
      <c r="B364" s="33"/>
      <c r="D364" s="147" t="s">
        <v>366</v>
      </c>
      <c r="F364" s="148" t="s">
        <v>8355</v>
      </c>
      <c r="I364" s="149"/>
      <c r="L364" s="33"/>
      <c r="M364" s="150"/>
      <c r="T364" s="54"/>
      <c r="AT364" s="18" t="s">
        <v>366</v>
      </c>
      <c r="AU364" s="18" t="s">
        <v>90</v>
      </c>
    </row>
    <row r="365" spans="2:65" s="13" customFormat="1" ht="11.25">
      <c r="B365" s="158"/>
      <c r="D365" s="152" t="s">
        <v>368</v>
      </c>
      <c r="E365" s="159" t="s">
        <v>19</v>
      </c>
      <c r="F365" s="160" t="s">
        <v>8356</v>
      </c>
      <c r="H365" s="161">
        <v>0.58799999999999997</v>
      </c>
      <c r="I365" s="162"/>
      <c r="L365" s="158"/>
      <c r="M365" s="163"/>
      <c r="T365" s="164"/>
      <c r="AT365" s="159" t="s">
        <v>368</v>
      </c>
      <c r="AU365" s="159" t="s">
        <v>90</v>
      </c>
      <c r="AV365" s="13" t="s">
        <v>90</v>
      </c>
      <c r="AW365" s="13" t="s">
        <v>36</v>
      </c>
      <c r="AX365" s="13" t="s">
        <v>77</v>
      </c>
      <c r="AY365" s="159" t="s">
        <v>358</v>
      </c>
    </row>
    <row r="366" spans="2:65" s="14" customFormat="1" ht="11.25">
      <c r="B366" s="165"/>
      <c r="D366" s="152" t="s">
        <v>368</v>
      </c>
      <c r="E366" s="166" t="s">
        <v>19</v>
      </c>
      <c r="F366" s="167" t="s">
        <v>371</v>
      </c>
      <c r="H366" s="168">
        <v>0.58799999999999997</v>
      </c>
      <c r="I366" s="169"/>
      <c r="L366" s="165"/>
      <c r="M366" s="170"/>
      <c r="T366" s="171"/>
      <c r="AT366" s="166" t="s">
        <v>368</v>
      </c>
      <c r="AU366" s="166" t="s">
        <v>90</v>
      </c>
      <c r="AV366" s="14" t="s">
        <v>364</v>
      </c>
      <c r="AW366" s="14" t="s">
        <v>36</v>
      </c>
      <c r="AX366" s="14" t="s">
        <v>84</v>
      </c>
      <c r="AY366" s="166" t="s">
        <v>358</v>
      </c>
    </row>
    <row r="367" spans="2:65" s="1" customFormat="1" ht="44.25" customHeight="1">
      <c r="B367" s="33"/>
      <c r="C367" s="134" t="s">
        <v>802</v>
      </c>
      <c r="D367" s="134" t="s">
        <v>360</v>
      </c>
      <c r="E367" s="135" t="s">
        <v>8357</v>
      </c>
      <c r="F367" s="136" t="s">
        <v>8358</v>
      </c>
      <c r="G367" s="137" t="s">
        <v>235</v>
      </c>
      <c r="H367" s="138">
        <v>8</v>
      </c>
      <c r="I367" s="139"/>
      <c r="J367" s="140">
        <f>ROUND(I367*H367,2)</f>
        <v>0</v>
      </c>
      <c r="K367" s="136" t="s">
        <v>363</v>
      </c>
      <c r="L367" s="33"/>
      <c r="M367" s="141" t="s">
        <v>19</v>
      </c>
      <c r="N367" s="142" t="s">
        <v>49</v>
      </c>
      <c r="P367" s="143">
        <f>O367*H367</f>
        <v>0</v>
      </c>
      <c r="Q367" s="143">
        <v>0.11046105000000001</v>
      </c>
      <c r="R367" s="143">
        <f>Q367*H367</f>
        <v>0.88368840000000004</v>
      </c>
      <c r="S367" s="143">
        <v>0</v>
      </c>
      <c r="T367" s="144">
        <f>S367*H367</f>
        <v>0</v>
      </c>
      <c r="AR367" s="145" t="s">
        <v>364</v>
      </c>
      <c r="AT367" s="145" t="s">
        <v>360</v>
      </c>
      <c r="AU367" s="145" t="s">
        <v>90</v>
      </c>
      <c r="AY367" s="18" t="s">
        <v>358</v>
      </c>
      <c r="BE367" s="146">
        <f>IF(N367="základní",J367,0)</f>
        <v>0</v>
      </c>
      <c r="BF367" s="146">
        <f>IF(N367="snížená",J367,0)</f>
        <v>0</v>
      </c>
      <c r="BG367" s="146">
        <f>IF(N367="zákl. přenesená",J367,0)</f>
        <v>0</v>
      </c>
      <c r="BH367" s="146">
        <f>IF(N367="sníž. přenesená",J367,0)</f>
        <v>0</v>
      </c>
      <c r="BI367" s="146">
        <f>IF(N367="nulová",J367,0)</f>
        <v>0</v>
      </c>
      <c r="BJ367" s="18" t="s">
        <v>90</v>
      </c>
      <c r="BK367" s="146">
        <f>ROUND(I367*H367,2)</f>
        <v>0</v>
      </c>
      <c r="BL367" s="18" t="s">
        <v>364</v>
      </c>
      <c r="BM367" s="145" t="s">
        <v>8359</v>
      </c>
    </row>
    <row r="368" spans="2:65" s="1" customFormat="1" ht="11.25">
      <c r="B368" s="33"/>
      <c r="D368" s="147" t="s">
        <v>366</v>
      </c>
      <c r="F368" s="148" t="s">
        <v>8360</v>
      </c>
      <c r="I368" s="149"/>
      <c r="L368" s="33"/>
      <c r="M368" s="150"/>
      <c r="T368" s="54"/>
      <c r="AT368" s="18" t="s">
        <v>366</v>
      </c>
      <c r="AU368" s="18" t="s">
        <v>90</v>
      </c>
    </row>
    <row r="369" spans="2:65" s="13" customFormat="1" ht="11.25">
      <c r="B369" s="158"/>
      <c r="D369" s="152" t="s">
        <v>368</v>
      </c>
      <c r="E369" s="159" t="s">
        <v>19</v>
      </c>
      <c r="F369" s="160" t="s">
        <v>3342</v>
      </c>
      <c r="H369" s="161">
        <v>8</v>
      </c>
      <c r="I369" s="162"/>
      <c r="L369" s="158"/>
      <c r="M369" s="163"/>
      <c r="T369" s="164"/>
      <c r="AT369" s="159" t="s">
        <v>368</v>
      </c>
      <c r="AU369" s="159" t="s">
        <v>90</v>
      </c>
      <c r="AV369" s="13" t="s">
        <v>90</v>
      </c>
      <c r="AW369" s="13" t="s">
        <v>36</v>
      </c>
      <c r="AX369" s="13" t="s">
        <v>77</v>
      </c>
      <c r="AY369" s="159" t="s">
        <v>358</v>
      </c>
    </row>
    <row r="370" spans="2:65" s="14" customFormat="1" ht="11.25">
      <c r="B370" s="165"/>
      <c r="D370" s="152" t="s">
        <v>368</v>
      </c>
      <c r="E370" s="166" t="s">
        <v>19</v>
      </c>
      <c r="F370" s="167" t="s">
        <v>371</v>
      </c>
      <c r="H370" s="168">
        <v>8</v>
      </c>
      <c r="I370" s="169"/>
      <c r="L370" s="165"/>
      <c r="M370" s="170"/>
      <c r="T370" s="171"/>
      <c r="AT370" s="166" t="s">
        <v>368</v>
      </c>
      <c r="AU370" s="166" t="s">
        <v>90</v>
      </c>
      <c r="AV370" s="14" t="s">
        <v>364</v>
      </c>
      <c r="AW370" s="14" t="s">
        <v>36</v>
      </c>
      <c r="AX370" s="14" t="s">
        <v>84</v>
      </c>
      <c r="AY370" s="166" t="s">
        <v>358</v>
      </c>
    </row>
    <row r="371" spans="2:65" s="1" customFormat="1" ht="33" customHeight="1">
      <c r="B371" s="33"/>
      <c r="C371" s="134" t="s">
        <v>810</v>
      </c>
      <c r="D371" s="134" t="s">
        <v>360</v>
      </c>
      <c r="E371" s="135" t="s">
        <v>8361</v>
      </c>
      <c r="F371" s="136" t="s">
        <v>8362</v>
      </c>
      <c r="G371" s="137" t="s">
        <v>195</v>
      </c>
      <c r="H371" s="138">
        <v>2.2000000000000002</v>
      </c>
      <c r="I371" s="139"/>
      <c r="J371" s="140">
        <f>ROUND(I371*H371,2)</f>
        <v>0</v>
      </c>
      <c r="K371" s="136" t="s">
        <v>363</v>
      </c>
      <c r="L371" s="33"/>
      <c r="M371" s="141" t="s">
        <v>19</v>
      </c>
      <c r="N371" s="142" t="s">
        <v>49</v>
      </c>
      <c r="P371" s="143">
        <f>O371*H371</f>
        <v>0</v>
      </c>
      <c r="Q371" s="143">
        <v>7.9225000000000007E-3</v>
      </c>
      <c r="R371" s="143">
        <f>Q371*H371</f>
        <v>1.7429500000000004E-2</v>
      </c>
      <c r="S371" s="143">
        <v>0</v>
      </c>
      <c r="T371" s="144">
        <f>S371*H371</f>
        <v>0</v>
      </c>
      <c r="AR371" s="145" t="s">
        <v>364</v>
      </c>
      <c r="AT371" s="145" t="s">
        <v>360</v>
      </c>
      <c r="AU371" s="145" t="s">
        <v>90</v>
      </c>
      <c r="AY371" s="18" t="s">
        <v>358</v>
      </c>
      <c r="BE371" s="146">
        <f>IF(N371="základní",J371,0)</f>
        <v>0</v>
      </c>
      <c r="BF371" s="146">
        <f>IF(N371="snížená",J371,0)</f>
        <v>0</v>
      </c>
      <c r="BG371" s="146">
        <f>IF(N371="zákl. přenesená",J371,0)</f>
        <v>0</v>
      </c>
      <c r="BH371" s="146">
        <f>IF(N371="sníž. přenesená",J371,0)</f>
        <v>0</v>
      </c>
      <c r="BI371" s="146">
        <f>IF(N371="nulová",J371,0)</f>
        <v>0</v>
      </c>
      <c r="BJ371" s="18" t="s">
        <v>90</v>
      </c>
      <c r="BK371" s="146">
        <f>ROUND(I371*H371,2)</f>
        <v>0</v>
      </c>
      <c r="BL371" s="18" t="s">
        <v>364</v>
      </c>
      <c r="BM371" s="145" t="s">
        <v>8363</v>
      </c>
    </row>
    <row r="372" spans="2:65" s="1" customFormat="1" ht="11.25">
      <c r="B372" s="33"/>
      <c r="D372" s="147" t="s">
        <v>366</v>
      </c>
      <c r="F372" s="148" t="s">
        <v>8364</v>
      </c>
      <c r="I372" s="149"/>
      <c r="L372" s="33"/>
      <c r="M372" s="150"/>
      <c r="T372" s="54"/>
      <c r="AT372" s="18" t="s">
        <v>366</v>
      </c>
      <c r="AU372" s="18" t="s">
        <v>90</v>
      </c>
    </row>
    <row r="373" spans="2:65" s="13" customFormat="1" ht="11.25">
      <c r="B373" s="158"/>
      <c r="D373" s="152" t="s">
        <v>368</v>
      </c>
      <c r="E373" s="159" t="s">
        <v>19</v>
      </c>
      <c r="F373" s="160" t="s">
        <v>8365</v>
      </c>
      <c r="H373" s="161">
        <v>2.2000000000000002</v>
      </c>
      <c r="I373" s="162"/>
      <c r="L373" s="158"/>
      <c r="M373" s="163"/>
      <c r="T373" s="164"/>
      <c r="AT373" s="159" t="s">
        <v>368</v>
      </c>
      <c r="AU373" s="159" t="s">
        <v>90</v>
      </c>
      <c r="AV373" s="13" t="s">
        <v>90</v>
      </c>
      <c r="AW373" s="13" t="s">
        <v>36</v>
      </c>
      <c r="AX373" s="13" t="s">
        <v>77</v>
      </c>
      <c r="AY373" s="159" t="s">
        <v>358</v>
      </c>
    </row>
    <row r="374" spans="2:65" s="14" customFormat="1" ht="11.25">
      <c r="B374" s="165"/>
      <c r="D374" s="152" t="s">
        <v>368</v>
      </c>
      <c r="E374" s="166" t="s">
        <v>19</v>
      </c>
      <c r="F374" s="167" t="s">
        <v>371</v>
      </c>
      <c r="H374" s="168">
        <v>2.2000000000000002</v>
      </c>
      <c r="I374" s="169"/>
      <c r="L374" s="165"/>
      <c r="M374" s="170"/>
      <c r="T374" s="171"/>
      <c r="AT374" s="166" t="s">
        <v>368</v>
      </c>
      <c r="AU374" s="166" t="s">
        <v>90</v>
      </c>
      <c r="AV374" s="14" t="s">
        <v>364</v>
      </c>
      <c r="AW374" s="14" t="s">
        <v>36</v>
      </c>
      <c r="AX374" s="14" t="s">
        <v>84</v>
      </c>
      <c r="AY374" s="166" t="s">
        <v>358</v>
      </c>
    </row>
    <row r="375" spans="2:65" s="1" customFormat="1" ht="33" customHeight="1">
      <c r="B375" s="33"/>
      <c r="C375" s="134" t="s">
        <v>816</v>
      </c>
      <c r="D375" s="134" t="s">
        <v>360</v>
      </c>
      <c r="E375" s="135" t="s">
        <v>8366</v>
      </c>
      <c r="F375" s="136" t="s">
        <v>8367</v>
      </c>
      <c r="G375" s="137" t="s">
        <v>195</v>
      </c>
      <c r="H375" s="138">
        <v>2.2000000000000002</v>
      </c>
      <c r="I375" s="139"/>
      <c r="J375" s="140">
        <f>ROUND(I375*H375,2)</f>
        <v>0</v>
      </c>
      <c r="K375" s="136" t="s">
        <v>363</v>
      </c>
      <c r="L375" s="33"/>
      <c r="M375" s="141" t="s">
        <v>19</v>
      </c>
      <c r="N375" s="142" t="s">
        <v>49</v>
      </c>
      <c r="P375" s="143">
        <f>O375*H375</f>
        <v>0</v>
      </c>
      <c r="Q375" s="143">
        <v>0</v>
      </c>
      <c r="R375" s="143">
        <f>Q375*H375</f>
        <v>0</v>
      </c>
      <c r="S375" s="143">
        <v>0</v>
      </c>
      <c r="T375" s="144">
        <f>S375*H375</f>
        <v>0</v>
      </c>
      <c r="AR375" s="145" t="s">
        <v>364</v>
      </c>
      <c r="AT375" s="145" t="s">
        <v>360</v>
      </c>
      <c r="AU375" s="145" t="s">
        <v>90</v>
      </c>
      <c r="AY375" s="18" t="s">
        <v>358</v>
      </c>
      <c r="BE375" s="146">
        <f>IF(N375="základní",J375,0)</f>
        <v>0</v>
      </c>
      <c r="BF375" s="146">
        <f>IF(N375="snížená",J375,0)</f>
        <v>0</v>
      </c>
      <c r="BG375" s="146">
        <f>IF(N375="zákl. přenesená",J375,0)</f>
        <v>0</v>
      </c>
      <c r="BH375" s="146">
        <f>IF(N375="sníž. přenesená",J375,0)</f>
        <v>0</v>
      </c>
      <c r="BI375" s="146">
        <f>IF(N375="nulová",J375,0)</f>
        <v>0</v>
      </c>
      <c r="BJ375" s="18" t="s">
        <v>90</v>
      </c>
      <c r="BK375" s="146">
        <f>ROUND(I375*H375,2)</f>
        <v>0</v>
      </c>
      <c r="BL375" s="18" t="s">
        <v>364</v>
      </c>
      <c r="BM375" s="145" t="s">
        <v>8368</v>
      </c>
    </row>
    <row r="376" spans="2:65" s="1" customFormat="1" ht="11.25">
      <c r="B376" s="33"/>
      <c r="D376" s="147" t="s">
        <v>366</v>
      </c>
      <c r="F376" s="148" t="s">
        <v>8369</v>
      </c>
      <c r="I376" s="149"/>
      <c r="L376" s="33"/>
      <c r="M376" s="150"/>
      <c r="T376" s="54"/>
      <c r="AT376" s="18" t="s">
        <v>366</v>
      </c>
      <c r="AU376" s="18" t="s">
        <v>90</v>
      </c>
    </row>
    <row r="377" spans="2:65" s="11" customFormat="1" ht="22.9" customHeight="1">
      <c r="B377" s="122"/>
      <c r="D377" s="123" t="s">
        <v>76</v>
      </c>
      <c r="E377" s="132" t="s">
        <v>388</v>
      </c>
      <c r="F377" s="132" t="s">
        <v>5829</v>
      </c>
      <c r="I377" s="125"/>
      <c r="J377" s="133">
        <f>BK377</f>
        <v>0</v>
      </c>
      <c r="L377" s="122"/>
      <c r="M377" s="127"/>
      <c r="P377" s="128">
        <f>SUM(P378:P386)</f>
        <v>0</v>
      </c>
      <c r="R377" s="128">
        <f>SUM(R378:R386)</f>
        <v>0</v>
      </c>
      <c r="T377" s="129">
        <f>SUM(T378:T386)</f>
        <v>0</v>
      </c>
      <c r="AR377" s="123" t="s">
        <v>84</v>
      </c>
      <c r="AT377" s="130" t="s">
        <v>76</v>
      </c>
      <c r="AU377" s="130" t="s">
        <v>84</v>
      </c>
      <c r="AY377" s="123" t="s">
        <v>358</v>
      </c>
      <c r="BK377" s="131">
        <f>SUM(BK378:BK386)</f>
        <v>0</v>
      </c>
    </row>
    <row r="378" spans="2:65" s="1" customFormat="1" ht="37.9" customHeight="1">
      <c r="B378" s="33"/>
      <c r="C378" s="134" t="s">
        <v>821</v>
      </c>
      <c r="D378" s="134" t="s">
        <v>360</v>
      </c>
      <c r="E378" s="135" t="s">
        <v>8370</v>
      </c>
      <c r="F378" s="136" t="s">
        <v>8371</v>
      </c>
      <c r="G378" s="137" t="s">
        <v>195</v>
      </c>
      <c r="H378" s="138">
        <v>453</v>
      </c>
      <c r="I378" s="139"/>
      <c r="J378" s="140">
        <f>ROUND(I378*H378,2)</f>
        <v>0</v>
      </c>
      <c r="K378" s="136" t="s">
        <v>363</v>
      </c>
      <c r="L378" s="33"/>
      <c r="M378" s="141" t="s">
        <v>19</v>
      </c>
      <c r="N378" s="142" t="s">
        <v>49</v>
      </c>
      <c r="P378" s="143">
        <f>O378*H378</f>
        <v>0</v>
      </c>
      <c r="Q378" s="143">
        <v>0</v>
      </c>
      <c r="R378" s="143">
        <f>Q378*H378</f>
        <v>0</v>
      </c>
      <c r="S378" s="143">
        <v>0</v>
      </c>
      <c r="T378" s="144">
        <f>S378*H378</f>
        <v>0</v>
      </c>
      <c r="AR378" s="145" t="s">
        <v>364</v>
      </c>
      <c r="AT378" s="145" t="s">
        <v>360</v>
      </c>
      <c r="AU378" s="145" t="s">
        <v>90</v>
      </c>
      <c r="AY378" s="18" t="s">
        <v>358</v>
      </c>
      <c r="BE378" s="146">
        <f>IF(N378="základní",J378,0)</f>
        <v>0</v>
      </c>
      <c r="BF378" s="146">
        <f>IF(N378="snížená",J378,0)</f>
        <v>0</v>
      </c>
      <c r="BG378" s="146">
        <f>IF(N378="zákl. přenesená",J378,0)</f>
        <v>0</v>
      </c>
      <c r="BH378" s="146">
        <f>IF(N378="sníž. přenesená",J378,0)</f>
        <v>0</v>
      </c>
      <c r="BI378" s="146">
        <f>IF(N378="nulová",J378,0)</f>
        <v>0</v>
      </c>
      <c r="BJ378" s="18" t="s">
        <v>90</v>
      </c>
      <c r="BK378" s="146">
        <f>ROUND(I378*H378,2)</f>
        <v>0</v>
      </c>
      <c r="BL378" s="18" t="s">
        <v>364</v>
      </c>
      <c r="BM378" s="145" t="s">
        <v>8372</v>
      </c>
    </row>
    <row r="379" spans="2:65" s="1" customFormat="1" ht="11.25">
      <c r="B379" s="33"/>
      <c r="D379" s="147" t="s">
        <v>366</v>
      </c>
      <c r="F379" s="148" t="s">
        <v>8373</v>
      </c>
      <c r="I379" s="149"/>
      <c r="L379" s="33"/>
      <c r="M379" s="150"/>
      <c r="T379" s="54"/>
      <c r="AT379" s="18" t="s">
        <v>366</v>
      </c>
      <c r="AU379" s="18" t="s">
        <v>90</v>
      </c>
    </row>
    <row r="380" spans="2:65" s="12" customFormat="1" ht="11.25">
      <c r="B380" s="151"/>
      <c r="D380" s="152" t="s">
        <v>368</v>
      </c>
      <c r="E380" s="153" t="s">
        <v>19</v>
      </c>
      <c r="F380" s="154" t="s">
        <v>8111</v>
      </c>
      <c r="H380" s="153" t="s">
        <v>19</v>
      </c>
      <c r="I380" s="155"/>
      <c r="L380" s="151"/>
      <c r="M380" s="156"/>
      <c r="T380" s="157"/>
      <c r="AT380" s="153" t="s">
        <v>368</v>
      </c>
      <c r="AU380" s="153" t="s">
        <v>90</v>
      </c>
      <c r="AV380" s="12" t="s">
        <v>84</v>
      </c>
      <c r="AW380" s="12" t="s">
        <v>36</v>
      </c>
      <c r="AX380" s="12" t="s">
        <v>77</v>
      </c>
      <c r="AY380" s="153" t="s">
        <v>358</v>
      </c>
    </row>
    <row r="381" spans="2:65" s="12" customFormat="1" ht="11.25">
      <c r="B381" s="151"/>
      <c r="D381" s="152" t="s">
        <v>368</v>
      </c>
      <c r="E381" s="153" t="s">
        <v>19</v>
      </c>
      <c r="F381" s="154" t="s">
        <v>8112</v>
      </c>
      <c r="H381" s="153" t="s">
        <v>19</v>
      </c>
      <c r="I381" s="155"/>
      <c r="L381" s="151"/>
      <c r="M381" s="156"/>
      <c r="T381" s="157"/>
      <c r="AT381" s="153" t="s">
        <v>368</v>
      </c>
      <c r="AU381" s="153" t="s">
        <v>90</v>
      </c>
      <c r="AV381" s="12" t="s">
        <v>84</v>
      </c>
      <c r="AW381" s="12" t="s">
        <v>36</v>
      </c>
      <c r="AX381" s="12" t="s">
        <v>77</v>
      </c>
      <c r="AY381" s="153" t="s">
        <v>358</v>
      </c>
    </row>
    <row r="382" spans="2:65" s="13" customFormat="1" ht="11.25">
      <c r="B382" s="158"/>
      <c r="D382" s="152" t="s">
        <v>368</v>
      </c>
      <c r="E382" s="159" t="s">
        <v>19</v>
      </c>
      <c r="F382" s="160" t="s">
        <v>8105</v>
      </c>
      <c r="H382" s="161">
        <v>453</v>
      </c>
      <c r="I382" s="162"/>
      <c r="L382" s="158"/>
      <c r="M382" s="163"/>
      <c r="T382" s="164"/>
      <c r="AT382" s="159" t="s">
        <v>368</v>
      </c>
      <c r="AU382" s="159" t="s">
        <v>90</v>
      </c>
      <c r="AV382" s="13" t="s">
        <v>90</v>
      </c>
      <c r="AW382" s="13" t="s">
        <v>36</v>
      </c>
      <c r="AX382" s="13" t="s">
        <v>77</v>
      </c>
      <c r="AY382" s="159" t="s">
        <v>358</v>
      </c>
    </row>
    <row r="383" spans="2:65" s="14" customFormat="1" ht="11.25">
      <c r="B383" s="165"/>
      <c r="D383" s="152" t="s">
        <v>368</v>
      </c>
      <c r="E383" s="166" t="s">
        <v>8103</v>
      </c>
      <c r="F383" s="167" t="s">
        <v>371</v>
      </c>
      <c r="H383" s="168">
        <v>453</v>
      </c>
      <c r="I383" s="169"/>
      <c r="L383" s="165"/>
      <c r="M383" s="170"/>
      <c r="T383" s="171"/>
      <c r="AT383" s="166" t="s">
        <v>368</v>
      </c>
      <c r="AU383" s="166" t="s">
        <v>90</v>
      </c>
      <c r="AV383" s="14" t="s">
        <v>364</v>
      </c>
      <c r="AW383" s="14" t="s">
        <v>36</v>
      </c>
      <c r="AX383" s="14" t="s">
        <v>84</v>
      </c>
      <c r="AY383" s="166" t="s">
        <v>358</v>
      </c>
    </row>
    <row r="384" spans="2:65" s="1" customFormat="1" ht="24.2" customHeight="1">
      <c r="B384" s="33"/>
      <c r="C384" s="134" t="s">
        <v>826</v>
      </c>
      <c r="D384" s="134" t="s">
        <v>360</v>
      </c>
      <c r="E384" s="135" t="s">
        <v>8374</v>
      </c>
      <c r="F384" s="136" t="s">
        <v>8375</v>
      </c>
      <c r="G384" s="137" t="s">
        <v>195</v>
      </c>
      <c r="H384" s="138">
        <v>453</v>
      </c>
      <c r="I384" s="139"/>
      <c r="J384" s="140">
        <f>ROUND(I384*H384,2)</f>
        <v>0</v>
      </c>
      <c r="K384" s="136" t="s">
        <v>19</v>
      </c>
      <c r="L384" s="33"/>
      <c r="M384" s="141" t="s">
        <v>19</v>
      </c>
      <c r="N384" s="142" t="s">
        <v>49</v>
      </c>
      <c r="P384" s="143">
        <f>O384*H384</f>
        <v>0</v>
      </c>
      <c r="Q384" s="143">
        <v>0</v>
      </c>
      <c r="R384" s="143">
        <f>Q384*H384</f>
        <v>0</v>
      </c>
      <c r="S384" s="143">
        <v>0</v>
      </c>
      <c r="T384" s="144">
        <f>S384*H384</f>
        <v>0</v>
      </c>
      <c r="AR384" s="145" t="s">
        <v>364</v>
      </c>
      <c r="AT384" s="145" t="s">
        <v>360</v>
      </c>
      <c r="AU384" s="145" t="s">
        <v>90</v>
      </c>
      <c r="AY384" s="18" t="s">
        <v>358</v>
      </c>
      <c r="BE384" s="146">
        <f>IF(N384="základní",J384,0)</f>
        <v>0</v>
      </c>
      <c r="BF384" s="146">
        <f>IF(N384="snížená",J384,0)</f>
        <v>0</v>
      </c>
      <c r="BG384" s="146">
        <f>IF(N384="zákl. přenesená",J384,0)</f>
        <v>0</v>
      </c>
      <c r="BH384" s="146">
        <f>IF(N384="sníž. přenesená",J384,0)</f>
        <v>0</v>
      </c>
      <c r="BI384" s="146">
        <f>IF(N384="nulová",J384,0)</f>
        <v>0</v>
      </c>
      <c r="BJ384" s="18" t="s">
        <v>90</v>
      </c>
      <c r="BK384" s="146">
        <f>ROUND(I384*H384,2)</f>
        <v>0</v>
      </c>
      <c r="BL384" s="18" t="s">
        <v>364</v>
      </c>
      <c r="BM384" s="145" t="s">
        <v>8376</v>
      </c>
    </row>
    <row r="385" spans="2:65" s="13" customFormat="1" ht="11.25">
      <c r="B385" s="158"/>
      <c r="D385" s="152" t="s">
        <v>368</v>
      </c>
      <c r="E385" s="159" t="s">
        <v>19</v>
      </c>
      <c r="F385" s="160" t="s">
        <v>8103</v>
      </c>
      <c r="H385" s="161">
        <v>453</v>
      </c>
      <c r="I385" s="162"/>
      <c r="L385" s="158"/>
      <c r="M385" s="163"/>
      <c r="T385" s="164"/>
      <c r="AT385" s="159" t="s">
        <v>368</v>
      </c>
      <c r="AU385" s="159" t="s">
        <v>90</v>
      </c>
      <c r="AV385" s="13" t="s">
        <v>90</v>
      </c>
      <c r="AW385" s="13" t="s">
        <v>36</v>
      </c>
      <c r="AX385" s="13" t="s">
        <v>77</v>
      </c>
      <c r="AY385" s="159" t="s">
        <v>358</v>
      </c>
    </row>
    <row r="386" spans="2:65" s="14" customFormat="1" ht="11.25">
      <c r="B386" s="165"/>
      <c r="D386" s="152" t="s">
        <v>368</v>
      </c>
      <c r="E386" s="166" t="s">
        <v>19</v>
      </c>
      <c r="F386" s="167" t="s">
        <v>371</v>
      </c>
      <c r="H386" s="168">
        <v>453</v>
      </c>
      <c r="I386" s="169"/>
      <c r="L386" s="165"/>
      <c r="M386" s="170"/>
      <c r="T386" s="171"/>
      <c r="AT386" s="166" t="s">
        <v>368</v>
      </c>
      <c r="AU386" s="166" t="s">
        <v>90</v>
      </c>
      <c r="AV386" s="14" t="s">
        <v>364</v>
      </c>
      <c r="AW386" s="14" t="s">
        <v>36</v>
      </c>
      <c r="AX386" s="14" t="s">
        <v>84</v>
      </c>
      <c r="AY386" s="166" t="s">
        <v>358</v>
      </c>
    </row>
    <row r="387" spans="2:65" s="11" customFormat="1" ht="22.9" customHeight="1">
      <c r="B387" s="122"/>
      <c r="D387" s="123" t="s">
        <v>76</v>
      </c>
      <c r="E387" s="132" t="s">
        <v>411</v>
      </c>
      <c r="F387" s="132" t="s">
        <v>1232</v>
      </c>
      <c r="I387" s="125"/>
      <c r="J387" s="133">
        <f>BK387</f>
        <v>0</v>
      </c>
      <c r="L387" s="122"/>
      <c r="M387" s="127"/>
      <c r="P387" s="128">
        <f>SUM(P388:P408)</f>
        <v>0</v>
      </c>
      <c r="R387" s="128">
        <f>SUM(R388:R408)</f>
        <v>0.99393241754560002</v>
      </c>
      <c r="T387" s="129">
        <f>SUM(T388:T408)</f>
        <v>0</v>
      </c>
      <c r="AR387" s="123" t="s">
        <v>84</v>
      </c>
      <c r="AT387" s="130" t="s">
        <v>76</v>
      </c>
      <c r="AU387" s="130" t="s">
        <v>84</v>
      </c>
      <c r="AY387" s="123" t="s">
        <v>358</v>
      </c>
      <c r="BK387" s="131">
        <f>SUM(BK388:BK408)</f>
        <v>0</v>
      </c>
    </row>
    <row r="388" spans="2:65" s="1" customFormat="1" ht="37.9" customHeight="1">
      <c r="B388" s="33"/>
      <c r="C388" s="134" t="s">
        <v>831</v>
      </c>
      <c r="D388" s="134" t="s">
        <v>360</v>
      </c>
      <c r="E388" s="135" t="s">
        <v>8377</v>
      </c>
      <c r="F388" s="136" t="s">
        <v>8378</v>
      </c>
      <c r="G388" s="137" t="s">
        <v>235</v>
      </c>
      <c r="H388" s="138">
        <v>325</v>
      </c>
      <c r="I388" s="139"/>
      <c r="J388" s="140">
        <f>ROUND(I388*H388,2)</f>
        <v>0</v>
      </c>
      <c r="K388" s="136" t="s">
        <v>363</v>
      </c>
      <c r="L388" s="33"/>
      <c r="M388" s="141" t="s">
        <v>19</v>
      </c>
      <c r="N388" s="142" t="s">
        <v>49</v>
      </c>
      <c r="P388" s="143">
        <f>O388*H388</f>
        <v>0</v>
      </c>
      <c r="Q388" s="143">
        <v>5.5199999999999997E-6</v>
      </c>
      <c r="R388" s="143">
        <f>Q388*H388</f>
        <v>1.7939999999999998E-3</v>
      </c>
      <c r="S388" s="143">
        <v>0</v>
      </c>
      <c r="T388" s="144">
        <f>S388*H388</f>
        <v>0</v>
      </c>
      <c r="AR388" s="145" t="s">
        <v>364</v>
      </c>
      <c r="AT388" s="145" t="s">
        <v>360</v>
      </c>
      <c r="AU388" s="145" t="s">
        <v>90</v>
      </c>
      <c r="AY388" s="18" t="s">
        <v>358</v>
      </c>
      <c r="BE388" s="146">
        <f>IF(N388="základní",J388,0)</f>
        <v>0</v>
      </c>
      <c r="BF388" s="146">
        <f>IF(N388="snížená",J388,0)</f>
        <v>0</v>
      </c>
      <c r="BG388" s="146">
        <f>IF(N388="zákl. přenesená",J388,0)</f>
        <v>0</v>
      </c>
      <c r="BH388" s="146">
        <f>IF(N388="sníž. přenesená",J388,0)</f>
        <v>0</v>
      </c>
      <c r="BI388" s="146">
        <f>IF(N388="nulová",J388,0)</f>
        <v>0</v>
      </c>
      <c r="BJ388" s="18" t="s">
        <v>90</v>
      </c>
      <c r="BK388" s="146">
        <f>ROUND(I388*H388,2)</f>
        <v>0</v>
      </c>
      <c r="BL388" s="18" t="s">
        <v>364</v>
      </c>
      <c r="BM388" s="145" t="s">
        <v>8379</v>
      </c>
    </row>
    <row r="389" spans="2:65" s="1" customFormat="1" ht="11.25">
      <c r="B389" s="33"/>
      <c r="D389" s="147" t="s">
        <v>366</v>
      </c>
      <c r="F389" s="148" t="s">
        <v>8380</v>
      </c>
      <c r="I389" s="149"/>
      <c r="L389" s="33"/>
      <c r="M389" s="150"/>
      <c r="T389" s="54"/>
      <c r="AT389" s="18" t="s">
        <v>366</v>
      </c>
      <c r="AU389" s="18" t="s">
        <v>90</v>
      </c>
    </row>
    <row r="390" spans="2:65" s="1" customFormat="1" ht="24.2" customHeight="1">
      <c r="B390" s="33"/>
      <c r="C390" s="134" t="s">
        <v>838</v>
      </c>
      <c r="D390" s="134" t="s">
        <v>360</v>
      </c>
      <c r="E390" s="135" t="s">
        <v>8381</v>
      </c>
      <c r="F390" s="136" t="s">
        <v>8382</v>
      </c>
      <c r="G390" s="137" t="s">
        <v>443</v>
      </c>
      <c r="H390" s="138">
        <v>0.73599999999999999</v>
      </c>
      <c r="I390" s="139"/>
      <c r="J390" s="140">
        <f>ROUND(I390*H390,2)</f>
        <v>0</v>
      </c>
      <c r="K390" s="136" t="s">
        <v>363</v>
      </c>
      <c r="L390" s="33"/>
      <c r="M390" s="141" t="s">
        <v>19</v>
      </c>
      <c r="N390" s="142" t="s">
        <v>49</v>
      </c>
      <c r="P390" s="143">
        <f>O390*H390</f>
        <v>0</v>
      </c>
      <c r="Q390" s="143">
        <v>1.0160145021</v>
      </c>
      <c r="R390" s="143">
        <f>Q390*H390</f>
        <v>0.74778667354560002</v>
      </c>
      <c r="S390" s="143">
        <v>0</v>
      </c>
      <c r="T390" s="144">
        <f>S390*H390</f>
        <v>0</v>
      </c>
      <c r="AR390" s="145" t="s">
        <v>364</v>
      </c>
      <c r="AT390" s="145" t="s">
        <v>360</v>
      </c>
      <c r="AU390" s="145" t="s">
        <v>90</v>
      </c>
      <c r="AY390" s="18" t="s">
        <v>358</v>
      </c>
      <c r="BE390" s="146">
        <f>IF(N390="základní",J390,0)</f>
        <v>0</v>
      </c>
      <c r="BF390" s="146">
        <f>IF(N390="snížená",J390,0)</f>
        <v>0</v>
      </c>
      <c r="BG390" s="146">
        <f>IF(N390="zákl. přenesená",J390,0)</f>
        <v>0</v>
      </c>
      <c r="BH390" s="146">
        <f>IF(N390="sníž. přenesená",J390,0)</f>
        <v>0</v>
      </c>
      <c r="BI390" s="146">
        <f>IF(N390="nulová",J390,0)</f>
        <v>0</v>
      </c>
      <c r="BJ390" s="18" t="s">
        <v>90</v>
      </c>
      <c r="BK390" s="146">
        <f>ROUND(I390*H390,2)</f>
        <v>0</v>
      </c>
      <c r="BL390" s="18" t="s">
        <v>364</v>
      </c>
      <c r="BM390" s="145" t="s">
        <v>8383</v>
      </c>
    </row>
    <row r="391" spans="2:65" s="1" customFormat="1" ht="11.25">
      <c r="B391" s="33"/>
      <c r="D391" s="147" t="s">
        <v>366</v>
      </c>
      <c r="F391" s="148" t="s">
        <v>8384</v>
      </c>
      <c r="I391" s="149"/>
      <c r="L391" s="33"/>
      <c r="M391" s="150"/>
      <c r="T391" s="54"/>
      <c r="AT391" s="18" t="s">
        <v>366</v>
      </c>
      <c r="AU391" s="18" t="s">
        <v>90</v>
      </c>
    </row>
    <row r="392" spans="2:65" s="13" customFormat="1" ht="11.25">
      <c r="B392" s="158"/>
      <c r="D392" s="152" t="s">
        <v>368</v>
      </c>
      <c r="E392" s="159" t="s">
        <v>19</v>
      </c>
      <c r="F392" s="160" t="s">
        <v>8385</v>
      </c>
      <c r="H392" s="161">
        <v>0.73599999999999999</v>
      </c>
      <c r="I392" s="162"/>
      <c r="L392" s="158"/>
      <c r="M392" s="163"/>
      <c r="T392" s="164"/>
      <c r="AT392" s="159" t="s">
        <v>368</v>
      </c>
      <c r="AU392" s="159" t="s">
        <v>90</v>
      </c>
      <c r="AV392" s="13" t="s">
        <v>90</v>
      </c>
      <c r="AW392" s="13" t="s">
        <v>36</v>
      </c>
      <c r="AX392" s="13" t="s">
        <v>77</v>
      </c>
      <c r="AY392" s="159" t="s">
        <v>358</v>
      </c>
    </row>
    <row r="393" spans="2:65" s="14" customFormat="1" ht="11.25">
      <c r="B393" s="165"/>
      <c r="D393" s="152" t="s">
        <v>368</v>
      </c>
      <c r="E393" s="166" t="s">
        <v>19</v>
      </c>
      <c r="F393" s="167" t="s">
        <v>371</v>
      </c>
      <c r="H393" s="168">
        <v>0.73599999999999999</v>
      </c>
      <c r="I393" s="169"/>
      <c r="L393" s="165"/>
      <c r="M393" s="170"/>
      <c r="T393" s="171"/>
      <c r="AT393" s="166" t="s">
        <v>368</v>
      </c>
      <c r="AU393" s="166" t="s">
        <v>90</v>
      </c>
      <c r="AV393" s="14" t="s">
        <v>364</v>
      </c>
      <c r="AW393" s="14" t="s">
        <v>36</v>
      </c>
      <c r="AX393" s="14" t="s">
        <v>84</v>
      </c>
      <c r="AY393" s="166" t="s">
        <v>358</v>
      </c>
    </row>
    <row r="394" spans="2:65" s="1" customFormat="1" ht="24.2" customHeight="1">
      <c r="B394" s="33"/>
      <c r="C394" s="134" t="s">
        <v>862</v>
      </c>
      <c r="D394" s="134" t="s">
        <v>360</v>
      </c>
      <c r="E394" s="135" t="s">
        <v>8386</v>
      </c>
      <c r="F394" s="136" t="s">
        <v>8387</v>
      </c>
      <c r="G394" s="137" t="s">
        <v>195</v>
      </c>
      <c r="H394" s="138">
        <v>83.84</v>
      </c>
      <c r="I394" s="139"/>
      <c r="J394" s="140">
        <f>ROUND(I394*H394,2)</f>
        <v>0</v>
      </c>
      <c r="K394" s="136" t="s">
        <v>363</v>
      </c>
      <c r="L394" s="33"/>
      <c r="M394" s="141" t="s">
        <v>19</v>
      </c>
      <c r="N394" s="142" t="s">
        <v>49</v>
      </c>
      <c r="P394" s="143">
        <f>O394*H394</f>
        <v>0</v>
      </c>
      <c r="Q394" s="143">
        <v>2.9091E-3</v>
      </c>
      <c r="R394" s="143">
        <f>Q394*H394</f>
        <v>0.24389894400000001</v>
      </c>
      <c r="S394" s="143">
        <v>0</v>
      </c>
      <c r="T394" s="144">
        <f>S394*H394</f>
        <v>0</v>
      </c>
      <c r="AR394" s="145" t="s">
        <v>364</v>
      </c>
      <c r="AT394" s="145" t="s">
        <v>360</v>
      </c>
      <c r="AU394" s="145" t="s">
        <v>90</v>
      </c>
      <c r="AY394" s="18" t="s">
        <v>358</v>
      </c>
      <c r="BE394" s="146">
        <f>IF(N394="základní",J394,0)</f>
        <v>0</v>
      </c>
      <c r="BF394" s="146">
        <f>IF(N394="snížená",J394,0)</f>
        <v>0</v>
      </c>
      <c r="BG394" s="146">
        <f>IF(N394="zákl. přenesená",J394,0)</f>
        <v>0</v>
      </c>
      <c r="BH394" s="146">
        <f>IF(N394="sníž. přenesená",J394,0)</f>
        <v>0</v>
      </c>
      <c r="BI394" s="146">
        <f>IF(N394="nulová",J394,0)</f>
        <v>0</v>
      </c>
      <c r="BJ394" s="18" t="s">
        <v>90</v>
      </c>
      <c r="BK394" s="146">
        <f>ROUND(I394*H394,2)</f>
        <v>0</v>
      </c>
      <c r="BL394" s="18" t="s">
        <v>364</v>
      </c>
      <c r="BM394" s="145" t="s">
        <v>8388</v>
      </c>
    </row>
    <row r="395" spans="2:65" s="1" customFormat="1" ht="11.25">
      <c r="B395" s="33"/>
      <c r="D395" s="147" t="s">
        <v>366</v>
      </c>
      <c r="F395" s="148" t="s">
        <v>8389</v>
      </c>
      <c r="I395" s="149"/>
      <c r="L395" s="33"/>
      <c r="M395" s="150"/>
      <c r="T395" s="54"/>
      <c r="AT395" s="18" t="s">
        <v>366</v>
      </c>
      <c r="AU395" s="18" t="s">
        <v>90</v>
      </c>
    </row>
    <row r="396" spans="2:65" s="13" customFormat="1" ht="11.25">
      <c r="B396" s="158"/>
      <c r="D396" s="152" t="s">
        <v>368</v>
      </c>
      <c r="E396" s="159" t="s">
        <v>19</v>
      </c>
      <c r="F396" s="160" t="s">
        <v>8390</v>
      </c>
      <c r="H396" s="161">
        <v>83.84</v>
      </c>
      <c r="I396" s="162"/>
      <c r="L396" s="158"/>
      <c r="M396" s="163"/>
      <c r="T396" s="164"/>
      <c r="AT396" s="159" t="s">
        <v>368</v>
      </c>
      <c r="AU396" s="159" t="s">
        <v>90</v>
      </c>
      <c r="AV396" s="13" t="s">
        <v>90</v>
      </c>
      <c r="AW396" s="13" t="s">
        <v>36</v>
      </c>
      <c r="AX396" s="13" t="s">
        <v>77</v>
      </c>
      <c r="AY396" s="159" t="s">
        <v>358</v>
      </c>
    </row>
    <row r="397" spans="2:65" s="14" customFormat="1" ht="11.25">
      <c r="B397" s="165"/>
      <c r="D397" s="152" t="s">
        <v>368</v>
      </c>
      <c r="E397" s="166" t="s">
        <v>19</v>
      </c>
      <c r="F397" s="167" t="s">
        <v>371</v>
      </c>
      <c r="H397" s="168">
        <v>83.84</v>
      </c>
      <c r="I397" s="169"/>
      <c r="L397" s="165"/>
      <c r="M397" s="170"/>
      <c r="T397" s="171"/>
      <c r="AT397" s="166" t="s">
        <v>368</v>
      </c>
      <c r="AU397" s="166" t="s">
        <v>90</v>
      </c>
      <c r="AV397" s="14" t="s">
        <v>364</v>
      </c>
      <c r="AW397" s="14" t="s">
        <v>36</v>
      </c>
      <c r="AX397" s="14" t="s">
        <v>84</v>
      </c>
      <c r="AY397" s="166" t="s">
        <v>358</v>
      </c>
    </row>
    <row r="398" spans="2:65" s="1" customFormat="1" ht="24.2" customHeight="1">
      <c r="B398" s="33"/>
      <c r="C398" s="134" t="s">
        <v>886</v>
      </c>
      <c r="D398" s="134" t="s">
        <v>360</v>
      </c>
      <c r="E398" s="135" t="s">
        <v>8391</v>
      </c>
      <c r="F398" s="136" t="s">
        <v>8392</v>
      </c>
      <c r="G398" s="137" t="s">
        <v>195</v>
      </c>
      <c r="H398" s="138">
        <v>83.84</v>
      </c>
      <c r="I398" s="139"/>
      <c r="J398" s="140">
        <f>ROUND(I398*H398,2)</f>
        <v>0</v>
      </c>
      <c r="K398" s="136" t="s">
        <v>363</v>
      </c>
      <c r="L398" s="33"/>
      <c r="M398" s="141" t="s">
        <v>19</v>
      </c>
      <c r="N398" s="142" t="s">
        <v>49</v>
      </c>
      <c r="P398" s="143">
        <f>O398*H398</f>
        <v>0</v>
      </c>
      <c r="Q398" s="143">
        <v>0</v>
      </c>
      <c r="R398" s="143">
        <f>Q398*H398</f>
        <v>0</v>
      </c>
      <c r="S398" s="143">
        <v>0</v>
      </c>
      <c r="T398" s="144">
        <f>S398*H398</f>
        <v>0</v>
      </c>
      <c r="AR398" s="145" t="s">
        <v>364</v>
      </c>
      <c r="AT398" s="145" t="s">
        <v>360</v>
      </c>
      <c r="AU398" s="145" t="s">
        <v>90</v>
      </c>
      <c r="AY398" s="18" t="s">
        <v>358</v>
      </c>
      <c r="BE398" s="146">
        <f>IF(N398="základní",J398,0)</f>
        <v>0</v>
      </c>
      <c r="BF398" s="146">
        <f>IF(N398="snížená",J398,0)</f>
        <v>0</v>
      </c>
      <c r="BG398" s="146">
        <f>IF(N398="zákl. přenesená",J398,0)</f>
        <v>0</v>
      </c>
      <c r="BH398" s="146">
        <f>IF(N398="sníž. přenesená",J398,0)</f>
        <v>0</v>
      </c>
      <c r="BI398" s="146">
        <f>IF(N398="nulová",J398,0)</f>
        <v>0</v>
      </c>
      <c r="BJ398" s="18" t="s">
        <v>90</v>
      </c>
      <c r="BK398" s="146">
        <f>ROUND(I398*H398,2)</f>
        <v>0</v>
      </c>
      <c r="BL398" s="18" t="s">
        <v>364</v>
      </c>
      <c r="BM398" s="145" t="s">
        <v>8393</v>
      </c>
    </row>
    <row r="399" spans="2:65" s="1" customFormat="1" ht="11.25">
      <c r="B399" s="33"/>
      <c r="D399" s="147" t="s">
        <v>366</v>
      </c>
      <c r="F399" s="148" t="s">
        <v>8394</v>
      </c>
      <c r="I399" s="149"/>
      <c r="L399" s="33"/>
      <c r="M399" s="150"/>
      <c r="T399" s="54"/>
      <c r="AT399" s="18" t="s">
        <v>366</v>
      </c>
      <c r="AU399" s="18" t="s">
        <v>90</v>
      </c>
    </row>
    <row r="400" spans="2:65" s="1" customFormat="1" ht="33" customHeight="1">
      <c r="B400" s="33"/>
      <c r="C400" s="134" t="s">
        <v>891</v>
      </c>
      <c r="D400" s="134" t="s">
        <v>360</v>
      </c>
      <c r="E400" s="135" t="s">
        <v>8395</v>
      </c>
      <c r="F400" s="136" t="s">
        <v>8396</v>
      </c>
      <c r="G400" s="137" t="s">
        <v>504</v>
      </c>
      <c r="H400" s="138">
        <v>2</v>
      </c>
      <c r="I400" s="139"/>
      <c r="J400" s="140">
        <f>ROUND(I400*H400,2)</f>
        <v>0</v>
      </c>
      <c r="K400" s="136" t="s">
        <v>363</v>
      </c>
      <c r="L400" s="33"/>
      <c r="M400" s="141" t="s">
        <v>19</v>
      </c>
      <c r="N400" s="142" t="s">
        <v>49</v>
      </c>
      <c r="P400" s="143">
        <f>O400*H400</f>
        <v>0</v>
      </c>
      <c r="Q400" s="143">
        <v>2.264E-4</v>
      </c>
      <c r="R400" s="143">
        <f>Q400*H400</f>
        <v>4.528E-4</v>
      </c>
      <c r="S400" s="143">
        <v>0</v>
      </c>
      <c r="T400" s="144">
        <f>S400*H400</f>
        <v>0</v>
      </c>
      <c r="AR400" s="145" t="s">
        <v>364</v>
      </c>
      <c r="AT400" s="145" t="s">
        <v>360</v>
      </c>
      <c r="AU400" s="145" t="s">
        <v>90</v>
      </c>
      <c r="AY400" s="18" t="s">
        <v>358</v>
      </c>
      <c r="BE400" s="146">
        <f>IF(N400="základní",J400,0)</f>
        <v>0</v>
      </c>
      <c r="BF400" s="146">
        <f>IF(N400="snížená",J400,0)</f>
        <v>0</v>
      </c>
      <c r="BG400" s="146">
        <f>IF(N400="zákl. přenesená",J400,0)</f>
        <v>0</v>
      </c>
      <c r="BH400" s="146">
        <f>IF(N400="sníž. přenesená",J400,0)</f>
        <v>0</v>
      </c>
      <c r="BI400" s="146">
        <f>IF(N400="nulová",J400,0)</f>
        <v>0</v>
      </c>
      <c r="BJ400" s="18" t="s">
        <v>90</v>
      </c>
      <c r="BK400" s="146">
        <f>ROUND(I400*H400,2)</f>
        <v>0</v>
      </c>
      <c r="BL400" s="18" t="s">
        <v>364</v>
      </c>
      <c r="BM400" s="145" t="s">
        <v>8397</v>
      </c>
    </row>
    <row r="401" spans="2:65" s="1" customFormat="1" ht="11.25">
      <c r="B401" s="33"/>
      <c r="D401" s="147" t="s">
        <v>366</v>
      </c>
      <c r="F401" s="148" t="s">
        <v>8398</v>
      </c>
      <c r="I401" s="149"/>
      <c r="L401" s="33"/>
      <c r="M401" s="150"/>
      <c r="T401" s="54"/>
      <c r="AT401" s="18" t="s">
        <v>366</v>
      </c>
      <c r="AU401" s="18" t="s">
        <v>90</v>
      </c>
    </row>
    <row r="402" spans="2:65" s="12" customFormat="1" ht="11.25">
      <c r="B402" s="151"/>
      <c r="D402" s="152" t="s">
        <v>368</v>
      </c>
      <c r="E402" s="153" t="s">
        <v>19</v>
      </c>
      <c r="F402" s="154" t="s">
        <v>8111</v>
      </c>
      <c r="H402" s="153" t="s">
        <v>19</v>
      </c>
      <c r="I402" s="155"/>
      <c r="L402" s="151"/>
      <c r="M402" s="156"/>
      <c r="T402" s="157"/>
      <c r="AT402" s="153" t="s">
        <v>368</v>
      </c>
      <c r="AU402" s="153" t="s">
        <v>90</v>
      </c>
      <c r="AV402" s="12" t="s">
        <v>84</v>
      </c>
      <c r="AW402" s="12" t="s">
        <v>36</v>
      </c>
      <c r="AX402" s="12" t="s">
        <v>77</v>
      </c>
      <c r="AY402" s="153" t="s">
        <v>358</v>
      </c>
    </row>
    <row r="403" spans="2:65" s="12" customFormat="1" ht="11.25">
      <c r="B403" s="151"/>
      <c r="D403" s="152" t="s">
        <v>368</v>
      </c>
      <c r="E403" s="153" t="s">
        <v>19</v>
      </c>
      <c r="F403" s="154" t="s">
        <v>8112</v>
      </c>
      <c r="H403" s="153" t="s">
        <v>19</v>
      </c>
      <c r="I403" s="155"/>
      <c r="L403" s="151"/>
      <c r="M403" s="156"/>
      <c r="T403" s="157"/>
      <c r="AT403" s="153" t="s">
        <v>368</v>
      </c>
      <c r="AU403" s="153" t="s">
        <v>90</v>
      </c>
      <c r="AV403" s="12" t="s">
        <v>84</v>
      </c>
      <c r="AW403" s="12" t="s">
        <v>36</v>
      </c>
      <c r="AX403" s="12" t="s">
        <v>77</v>
      </c>
      <c r="AY403" s="153" t="s">
        <v>358</v>
      </c>
    </row>
    <row r="404" spans="2:65" s="12" customFormat="1" ht="11.25">
      <c r="B404" s="151"/>
      <c r="D404" s="152" t="s">
        <v>368</v>
      </c>
      <c r="E404" s="153" t="s">
        <v>19</v>
      </c>
      <c r="F404" s="154" t="s">
        <v>8127</v>
      </c>
      <c r="H404" s="153" t="s">
        <v>19</v>
      </c>
      <c r="I404" s="155"/>
      <c r="L404" s="151"/>
      <c r="M404" s="156"/>
      <c r="T404" s="157"/>
      <c r="AT404" s="153" t="s">
        <v>368</v>
      </c>
      <c r="AU404" s="153" t="s">
        <v>90</v>
      </c>
      <c r="AV404" s="12" t="s">
        <v>84</v>
      </c>
      <c r="AW404" s="12" t="s">
        <v>36</v>
      </c>
      <c r="AX404" s="12" t="s">
        <v>77</v>
      </c>
      <c r="AY404" s="153" t="s">
        <v>358</v>
      </c>
    </row>
    <row r="405" spans="2:65" s="13" customFormat="1" ht="11.25">
      <c r="B405" s="158"/>
      <c r="D405" s="152" t="s">
        <v>368</v>
      </c>
      <c r="E405" s="159" t="s">
        <v>19</v>
      </c>
      <c r="F405" s="160" t="s">
        <v>3383</v>
      </c>
      <c r="H405" s="161">
        <v>2</v>
      </c>
      <c r="I405" s="162"/>
      <c r="L405" s="158"/>
      <c r="M405" s="163"/>
      <c r="T405" s="164"/>
      <c r="AT405" s="159" t="s">
        <v>368</v>
      </c>
      <c r="AU405" s="159" t="s">
        <v>90</v>
      </c>
      <c r="AV405" s="13" t="s">
        <v>90</v>
      </c>
      <c r="AW405" s="13" t="s">
        <v>36</v>
      </c>
      <c r="AX405" s="13" t="s">
        <v>77</v>
      </c>
      <c r="AY405" s="159" t="s">
        <v>358</v>
      </c>
    </row>
    <row r="406" spans="2:65" s="14" customFormat="1" ht="11.25">
      <c r="B406" s="165"/>
      <c r="D406" s="152" t="s">
        <v>368</v>
      </c>
      <c r="E406" s="166" t="s">
        <v>19</v>
      </c>
      <c r="F406" s="167" t="s">
        <v>371</v>
      </c>
      <c r="H406" s="168">
        <v>2</v>
      </c>
      <c r="I406" s="169"/>
      <c r="L406" s="165"/>
      <c r="M406" s="170"/>
      <c r="T406" s="171"/>
      <c r="AT406" s="166" t="s">
        <v>368</v>
      </c>
      <c r="AU406" s="166" t="s">
        <v>90</v>
      </c>
      <c r="AV406" s="14" t="s">
        <v>364</v>
      </c>
      <c r="AW406" s="14" t="s">
        <v>36</v>
      </c>
      <c r="AX406" s="14" t="s">
        <v>84</v>
      </c>
      <c r="AY406" s="166" t="s">
        <v>358</v>
      </c>
    </row>
    <row r="407" spans="2:65" s="1" customFormat="1" ht="16.5" customHeight="1">
      <c r="B407" s="33"/>
      <c r="C407" s="179" t="s">
        <v>898</v>
      </c>
      <c r="D407" s="179" t="s">
        <v>440</v>
      </c>
      <c r="E407" s="180" t="s">
        <v>8399</v>
      </c>
      <c r="F407" s="181" t="s">
        <v>8400</v>
      </c>
      <c r="G407" s="182" t="s">
        <v>504</v>
      </c>
      <c r="H407" s="183">
        <v>1</v>
      </c>
      <c r="I407" s="184"/>
      <c r="J407" s="185">
        <f>ROUND(I407*H407,2)</f>
        <v>0</v>
      </c>
      <c r="K407" s="181" t="s">
        <v>19</v>
      </c>
      <c r="L407" s="186"/>
      <c r="M407" s="187" t="s">
        <v>19</v>
      </c>
      <c r="N407" s="188" t="s">
        <v>49</v>
      </c>
      <c r="P407" s="143">
        <f>O407*H407</f>
        <v>0</v>
      </c>
      <c r="Q407" s="143">
        <v>0</v>
      </c>
      <c r="R407" s="143">
        <f>Q407*H407</f>
        <v>0</v>
      </c>
      <c r="S407" s="143">
        <v>0</v>
      </c>
      <c r="T407" s="144">
        <f>S407*H407</f>
        <v>0</v>
      </c>
      <c r="AR407" s="145" t="s">
        <v>406</v>
      </c>
      <c r="AT407" s="145" t="s">
        <v>440</v>
      </c>
      <c r="AU407" s="145" t="s">
        <v>90</v>
      </c>
      <c r="AY407" s="18" t="s">
        <v>358</v>
      </c>
      <c r="BE407" s="146">
        <f>IF(N407="základní",J407,0)</f>
        <v>0</v>
      </c>
      <c r="BF407" s="146">
        <f>IF(N407="snížená",J407,0)</f>
        <v>0</v>
      </c>
      <c r="BG407" s="146">
        <f>IF(N407="zákl. přenesená",J407,0)</f>
        <v>0</v>
      </c>
      <c r="BH407" s="146">
        <f>IF(N407="sníž. přenesená",J407,0)</f>
        <v>0</v>
      </c>
      <c r="BI407" s="146">
        <f>IF(N407="nulová",J407,0)</f>
        <v>0</v>
      </c>
      <c r="BJ407" s="18" t="s">
        <v>90</v>
      </c>
      <c r="BK407" s="146">
        <f>ROUND(I407*H407,2)</f>
        <v>0</v>
      </c>
      <c r="BL407" s="18" t="s">
        <v>364</v>
      </c>
      <c r="BM407" s="145" t="s">
        <v>8401</v>
      </c>
    </row>
    <row r="408" spans="2:65" s="1" customFormat="1" ht="16.5" customHeight="1">
      <c r="B408" s="33"/>
      <c r="C408" s="179" t="s">
        <v>903</v>
      </c>
      <c r="D408" s="179" t="s">
        <v>440</v>
      </c>
      <c r="E408" s="180" t="s">
        <v>8402</v>
      </c>
      <c r="F408" s="181" t="s">
        <v>8403</v>
      </c>
      <c r="G408" s="182" t="s">
        <v>504</v>
      </c>
      <c r="H408" s="183">
        <v>1</v>
      </c>
      <c r="I408" s="184"/>
      <c r="J408" s="185">
        <f>ROUND(I408*H408,2)</f>
        <v>0</v>
      </c>
      <c r="K408" s="181" t="s">
        <v>19</v>
      </c>
      <c r="L408" s="186"/>
      <c r="M408" s="187" t="s">
        <v>19</v>
      </c>
      <c r="N408" s="188" t="s">
        <v>49</v>
      </c>
      <c r="P408" s="143">
        <f>O408*H408</f>
        <v>0</v>
      </c>
      <c r="Q408" s="143">
        <v>0</v>
      </c>
      <c r="R408" s="143">
        <f>Q408*H408</f>
        <v>0</v>
      </c>
      <c r="S408" s="143">
        <v>0</v>
      </c>
      <c r="T408" s="144">
        <f>S408*H408</f>
        <v>0</v>
      </c>
      <c r="AR408" s="145" t="s">
        <v>406</v>
      </c>
      <c r="AT408" s="145" t="s">
        <v>440</v>
      </c>
      <c r="AU408" s="145" t="s">
        <v>90</v>
      </c>
      <c r="AY408" s="18" t="s">
        <v>358</v>
      </c>
      <c r="BE408" s="146">
        <f>IF(N408="základní",J408,0)</f>
        <v>0</v>
      </c>
      <c r="BF408" s="146">
        <f>IF(N408="snížená",J408,0)</f>
        <v>0</v>
      </c>
      <c r="BG408" s="146">
        <f>IF(N408="zákl. přenesená",J408,0)</f>
        <v>0</v>
      </c>
      <c r="BH408" s="146">
        <f>IF(N408="sníž. přenesená",J408,0)</f>
        <v>0</v>
      </c>
      <c r="BI408" s="146">
        <f>IF(N408="nulová",J408,0)</f>
        <v>0</v>
      </c>
      <c r="BJ408" s="18" t="s">
        <v>90</v>
      </c>
      <c r="BK408" s="146">
        <f>ROUND(I408*H408,2)</f>
        <v>0</v>
      </c>
      <c r="BL408" s="18" t="s">
        <v>364</v>
      </c>
      <c r="BM408" s="145" t="s">
        <v>8404</v>
      </c>
    </row>
    <row r="409" spans="2:65" s="11" customFormat="1" ht="22.9" customHeight="1">
      <c r="B409" s="122"/>
      <c r="D409" s="123" t="s">
        <v>76</v>
      </c>
      <c r="E409" s="132" t="s">
        <v>1400</v>
      </c>
      <c r="F409" s="132" t="s">
        <v>1401</v>
      </c>
      <c r="I409" s="125"/>
      <c r="J409" s="133">
        <f>BK409</f>
        <v>0</v>
      </c>
      <c r="L409" s="122"/>
      <c r="M409" s="127"/>
      <c r="P409" s="128">
        <f>SUM(P410:P411)</f>
        <v>0</v>
      </c>
      <c r="R409" s="128">
        <f>SUM(R410:R411)</f>
        <v>0</v>
      </c>
      <c r="T409" s="129">
        <f>SUM(T410:T411)</f>
        <v>0</v>
      </c>
      <c r="AR409" s="123" t="s">
        <v>84</v>
      </c>
      <c r="AT409" s="130" t="s">
        <v>76</v>
      </c>
      <c r="AU409" s="130" t="s">
        <v>84</v>
      </c>
      <c r="AY409" s="123" t="s">
        <v>358</v>
      </c>
      <c r="BK409" s="131">
        <f>SUM(BK410:BK411)</f>
        <v>0</v>
      </c>
    </row>
    <row r="410" spans="2:65" s="1" customFormat="1" ht="24.2" customHeight="1">
      <c r="B410" s="33"/>
      <c r="C410" s="134" t="s">
        <v>908</v>
      </c>
      <c r="D410" s="134" t="s">
        <v>360</v>
      </c>
      <c r="E410" s="135" t="s">
        <v>8405</v>
      </c>
      <c r="F410" s="136" t="s">
        <v>8406</v>
      </c>
      <c r="G410" s="137" t="s">
        <v>443</v>
      </c>
      <c r="H410" s="138">
        <v>37.933</v>
      </c>
      <c r="I410" s="139"/>
      <c r="J410" s="140">
        <f>ROUND(I410*H410,2)</f>
        <v>0</v>
      </c>
      <c r="K410" s="136" t="s">
        <v>363</v>
      </c>
      <c r="L410" s="33"/>
      <c r="M410" s="141" t="s">
        <v>19</v>
      </c>
      <c r="N410" s="142" t="s">
        <v>49</v>
      </c>
      <c r="P410" s="143">
        <f>O410*H410</f>
        <v>0</v>
      </c>
      <c r="Q410" s="143">
        <v>0</v>
      </c>
      <c r="R410" s="143">
        <f>Q410*H410</f>
        <v>0</v>
      </c>
      <c r="S410" s="143">
        <v>0</v>
      </c>
      <c r="T410" s="144">
        <f>S410*H410</f>
        <v>0</v>
      </c>
      <c r="AR410" s="145" t="s">
        <v>364</v>
      </c>
      <c r="AT410" s="145" t="s">
        <v>360</v>
      </c>
      <c r="AU410" s="145" t="s">
        <v>90</v>
      </c>
      <c r="AY410" s="18" t="s">
        <v>358</v>
      </c>
      <c r="BE410" s="146">
        <f>IF(N410="základní",J410,0)</f>
        <v>0</v>
      </c>
      <c r="BF410" s="146">
        <f>IF(N410="snížená",J410,0)</f>
        <v>0</v>
      </c>
      <c r="BG410" s="146">
        <f>IF(N410="zákl. přenesená",J410,0)</f>
        <v>0</v>
      </c>
      <c r="BH410" s="146">
        <f>IF(N410="sníž. přenesená",J410,0)</f>
        <v>0</v>
      </c>
      <c r="BI410" s="146">
        <f>IF(N410="nulová",J410,0)</f>
        <v>0</v>
      </c>
      <c r="BJ410" s="18" t="s">
        <v>90</v>
      </c>
      <c r="BK410" s="146">
        <f>ROUND(I410*H410,2)</f>
        <v>0</v>
      </c>
      <c r="BL410" s="18" t="s">
        <v>364</v>
      </c>
      <c r="BM410" s="145" t="s">
        <v>8407</v>
      </c>
    </row>
    <row r="411" spans="2:65" s="1" customFormat="1" ht="11.25">
      <c r="B411" s="33"/>
      <c r="D411" s="147" t="s">
        <v>366</v>
      </c>
      <c r="F411" s="148" t="s">
        <v>8408</v>
      </c>
      <c r="I411" s="149"/>
      <c r="L411" s="33"/>
      <c r="M411" s="150"/>
      <c r="T411" s="54"/>
      <c r="AT411" s="18" t="s">
        <v>366</v>
      </c>
      <c r="AU411" s="18" t="s">
        <v>90</v>
      </c>
    </row>
    <row r="412" spans="2:65" s="11" customFormat="1" ht="25.9" customHeight="1">
      <c r="B412" s="122"/>
      <c r="D412" s="123" t="s">
        <v>76</v>
      </c>
      <c r="E412" s="124" t="s">
        <v>1407</v>
      </c>
      <c r="F412" s="124" t="s">
        <v>1408</v>
      </c>
      <c r="I412" s="125"/>
      <c r="J412" s="126">
        <f>BK412</f>
        <v>0</v>
      </c>
      <c r="L412" s="122"/>
      <c r="M412" s="127"/>
      <c r="P412" s="128">
        <f>P413+P420+P429</f>
        <v>0</v>
      </c>
      <c r="R412" s="128">
        <f>R413+R420+R429</f>
        <v>6.2797044999999996E-2</v>
      </c>
      <c r="T412" s="129">
        <f>T413+T420+T429</f>
        <v>0</v>
      </c>
      <c r="AR412" s="123" t="s">
        <v>90</v>
      </c>
      <c r="AT412" s="130" t="s">
        <v>76</v>
      </c>
      <c r="AU412" s="130" t="s">
        <v>77</v>
      </c>
      <c r="AY412" s="123" t="s">
        <v>358</v>
      </c>
      <c r="BK412" s="131">
        <f>BK413+BK420+BK429</f>
        <v>0</v>
      </c>
    </row>
    <row r="413" spans="2:65" s="11" customFormat="1" ht="22.9" customHeight="1">
      <c r="B413" s="122"/>
      <c r="D413" s="123" t="s">
        <v>76</v>
      </c>
      <c r="E413" s="132" t="s">
        <v>1851</v>
      </c>
      <c r="F413" s="132" t="s">
        <v>1852</v>
      </c>
      <c r="I413" s="125"/>
      <c r="J413" s="133">
        <f>BK413</f>
        <v>0</v>
      </c>
      <c r="L413" s="122"/>
      <c r="M413" s="127"/>
      <c r="P413" s="128">
        <f>SUM(P414:P419)</f>
        <v>0</v>
      </c>
      <c r="R413" s="128">
        <f>SUM(R414:R419)</f>
        <v>5.9849999999999997E-4</v>
      </c>
      <c r="T413" s="129">
        <f>SUM(T414:T419)</f>
        <v>0</v>
      </c>
      <c r="AR413" s="123" t="s">
        <v>90</v>
      </c>
      <c r="AT413" s="130" t="s">
        <v>76</v>
      </c>
      <c r="AU413" s="130" t="s">
        <v>84</v>
      </c>
      <c r="AY413" s="123" t="s">
        <v>358</v>
      </c>
      <c r="BK413" s="131">
        <f>SUM(BK414:BK419)</f>
        <v>0</v>
      </c>
    </row>
    <row r="414" spans="2:65" s="1" customFormat="1" ht="24.2" customHeight="1">
      <c r="B414" s="33"/>
      <c r="C414" s="134" t="s">
        <v>913</v>
      </c>
      <c r="D414" s="134" t="s">
        <v>360</v>
      </c>
      <c r="E414" s="135" t="s">
        <v>8409</v>
      </c>
      <c r="F414" s="136" t="s">
        <v>8410</v>
      </c>
      <c r="G414" s="137" t="s">
        <v>235</v>
      </c>
      <c r="H414" s="138">
        <v>3</v>
      </c>
      <c r="I414" s="139"/>
      <c r="J414" s="140">
        <f>ROUND(I414*H414,2)</f>
        <v>0</v>
      </c>
      <c r="K414" s="136" t="s">
        <v>363</v>
      </c>
      <c r="L414" s="33"/>
      <c r="M414" s="141" t="s">
        <v>19</v>
      </c>
      <c r="N414" s="142" t="s">
        <v>49</v>
      </c>
      <c r="P414" s="143">
        <f>O414*H414</f>
        <v>0</v>
      </c>
      <c r="Q414" s="143">
        <v>0</v>
      </c>
      <c r="R414" s="143">
        <f>Q414*H414</f>
        <v>0</v>
      </c>
      <c r="S414" s="143">
        <v>0</v>
      </c>
      <c r="T414" s="144">
        <f>S414*H414</f>
        <v>0</v>
      </c>
      <c r="AR414" s="145" t="s">
        <v>454</v>
      </c>
      <c r="AT414" s="145" t="s">
        <v>360</v>
      </c>
      <c r="AU414" s="145" t="s">
        <v>90</v>
      </c>
      <c r="AY414" s="18" t="s">
        <v>358</v>
      </c>
      <c r="BE414" s="146">
        <f>IF(N414="základní",J414,0)</f>
        <v>0</v>
      </c>
      <c r="BF414" s="146">
        <f>IF(N414="snížená",J414,0)</f>
        <v>0</v>
      </c>
      <c r="BG414" s="146">
        <f>IF(N414="zákl. přenesená",J414,0)</f>
        <v>0</v>
      </c>
      <c r="BH414" s="146">
        <f>IF(N414="sníž. přenesená",J414,0)</f>
        <v>0</v>
      </c>
      <c r="BI414" s="146">
        <f>IF(N414="nulová",J414,0)</f>
        <v>0</v>
      </c>
      <c r="BJ414" s="18" t="s">
        <v>90</v>
      </c>
      <c r="BK414" s="146">
        <f>ROUND(I414*H414,2)</f>
        <v>0</v>
      </c>
      <c r="BL414" s="18" t="s">
        <v>454</v>
      </c>
      <c r="BM414" s="145" t="s">
        <v>8411</v>
      </c>
    </row>
    <row r="415" spans="2:65" s="1" customFormat="1" ht="11.25">
      <c r="B415" s="33"/>
      <c r="D415" s="147" t="s">
        <v>366</v>
      </c>
      <c r="F415" s="148" t="s">
        <v>8412</v>
      </c>
      <c r="I415" s="149"/>
      <c r="L415" s="33"/>
      <c r="M415" s="150"/>
      <c r="T415" s="54"/>
      <c r="AT415" s="18" t="s">
        <v>366</v>
      </c>
      <c r="AU415" s="18" t="s">
        <v>90</v>
      </c>
    </row>
    <row r="416" spans="2:65" s="1" customFormat="1" ht="24.2" customHeight="1">
      <c r="B416" s="33"/>
      <c r="C416" s="179" t="s">
        <v>918</v>
      </c>
      <c r="D416" s="179" t="s">
        <v>440</v>
      </c>
      <c r="E416" s="180" t="s">
        <v>8413</v>
      </c>
      <c r="F416" s="181" t="s">
        <v>8414</v>
      </c>
      <c r="G416" s="182" t="s">
        <v>235</v>
      </c>
      <c r="H416" s="183">
        <v>3.15</v>
      </c>
      <c r="I416" s="184"/>
      <c r="J416" s="185">
        <f>ROUND(I416*H416,2)</f>
        <v>0</v>
      </c>
      <c r="K416" s="181" t="s">
        <v>363</v>
      </c>
      <c r="L416" s="186"/>
      <c r="M416" s="187" t="s">
        <v>19</v>
      </c>
      <c r="N416" s="188" t="s">
        <v>49</v>
      </c>
      <c r="P416" s="143">
        <f>O416*H416</f>
        <v>0</v>
      </c>
      <c r="Q416" s="143">
        <v>1.9000000000000001E-4</v>
      </c>
      <c r="R416" s="143">
        <f>Q416*H416</f>
        <v>5.9849999999999997E-4</v>
      </c>
      <c r="S416" s="143">
        <v>0</v>
      </c>
      <c r="T416" s="144">
        <f>S416*H416</f>
        <v>0</v>
      </c>
      <c r="AR416" s="145" t="s">
        <v>558</v>
      </c>
      <c r="AT416" s="145" t="s">
        <v>440</v>
      </c>
      <c r="AU416" s="145" t="s">
        <v>90</v>
      </c>
      <c r="AY416" s="18" t="s">
        <v>358</v>
      </c>
      <c r="BE416" s="146">
        <f>IF(N416="základní",J416,0)</f>
        <v>0</v>
      </c>
      <c r="BF416" s="146">
        <f>IF(N416="snížená",J416,0)</f>
        <v>0</v>
      </c>
      <c r="BG416" s="146">
        <f>IF(N416="zákl. přenesená",J416,0)</f>
        <v>0</v>
      </c>
      <c r="BH416" s="146">
        <f>IF(N416="sníž. přenesená",J416,0)</f>
        <v>0</v>
      </c>
      <c r="BI416" s="146">
        <f>IF(N416="nulová",J416,0)</f>
        <v>0</v>
      </c>
      <c r="BJ416" s="18" t="s">
        <v>90</v>
      </c>
      <c r="BK416" s="146">
        <f>ROUND(I416*H416,2)</f>
        <v>0</v>
      </c>
      <c r="BL416" s="18" t="s">
        <v>454</v>
      </c>
      <c r="BM416" s="145" t="s">
        <v>8415</v>
      </c>
    </row>
    <row r="417" spans="2:65" s="13" customFormat="1" ht="11.25">
      <c r="B417" s="158"/>
      <c r="D417" s="152" t="s">
        <v>368</v>
      </c>
      <c r="F417" s="160" t="s">
        <v>8416</v>
      </c>
      <c r="H417" s="161">
        <v>3.15</v>
      </c>
      <c r="I417" s="162"/>
      <c r="L417" s="158"/>
      <c r="M417" s="163"/>
      <c r="T417" s="164"/>
      <c r="AT417" s="159" t="s">
        <v>368</v>
      </c>
      <c r="AU417" s="159" t="s">
        <v>90</v>
      </c>
      <c r="AV417" s="13" t="s">
        <v>90</v>
      </c>
      <c r="AW417" s="13" t="s">
        <v>4</v>
      </c>
      <c r="AX417" s="13" t="s">
        <v>84</v>
      </c>
      <c r="AY417" s="159" t="s">
        <v>358</v>
      </c>
    </row>
    <row r="418" spans="2:65" s="1" customFormat="1" ht="44.25" customHeight="1">
      <c r="B418" s="33"/>
      <c r="C418" s="134" t="s">
        <v>931</v>
      </c>
      <c r="D418" s="134" t="s">
        <v>360</v>
      </c>
      <c r="E418" s="135" t="s">
        <v>8417</v>
      </c>
      <c r="F418" s="136" t="s">
        <v>8418</v>
      </c>
      <c r="G418" s="137" t="s">
        <v>1498</v>
      </c>
      <c r="H418" s="189"/>
      <c r="I418" s="139"/>
      <c r="J418" s="140">
        <f>ROUND(I418*H418,2)</f>
        <v>0</v>
      </c>
      <c r="K418" s="136" t="s">
        <v>363</v>
      </c>
      <c r="L418" s="33"/>
      <c r="M418" s="141" t="s">
        <v>19</v>
      </c>
      <c r="N418" s="142" t="s">
        <v>49</v>
      </c>
      <c r="P418" s="143">
        <f>O418*H418</f>
        <v>0</v>
      </c>
      <c r="Q418" s="143">
        <v>0</v>
      </c>
      <c r="R418" s="143">
        <f>Q418*H418</f>
        <v>0</v>
      </c>
      <c r="S418" s="143">
        <v>0</v>
      </c>
      <c r="T418" s="144">
        <f>S418*H418</f>
        <v>0</v>
      </c>
      <c r="AR418" s="145" t="s">
        <v>454</v>
      </c>
      <c r="AT418" s="145" t="s">
        <v>360</v>
      </c>
      <c r="AU418" s="145" t="s">
        <v>90</v>
      </c>
      <c r="AY418" s="18" t="s">
        <v>358</v>
      </c>
      <c r="BE418" s="146">
        <f>IF(N418="základní",J418,0)</f>
        <v>0</v>
      </c>
      <c r="BF418" s="146">
        <f>IF(N418="snížená",J418,0)</f>
        <v>0</v>
      </c>
      <c r="BG418" s="146">
        <f>IF(N418="zákl. přenesená",J418,0)</f>
        <v>0</v>
      </c>
      <c r="BH418" s="146">
        <f>IF(N418="sníž. přenesená",J418,0)</f>
        <v>0</v>
      </c>
      <c r="BI418" s="146">
        <f>IF(N418="nulová",J418,0)</f>
        <v>0</v>
      </c>
      <c r="BJ418" s="18" t="s">
        <v>90</v>
      </c>
      <c r="BK418" s="146">
        <f>ROUND(I418*H418,2)</f>
        <v>0</v>
      </c>
      <c r="BL418" s="18" t="s">
        <v>454</v>
      </c>
      <c r="BM418" s="145" t="s">
        <v>8419</v>
      </c>
    </row>
    <row r="419" spans="2:65" s="1" customFormat="1" ht="11.25">
      <c r="B419" s="33"/>
      <c r="D419" s="147" t="s">
        <v>366</v>
      </c>
      <c r="F419" s="148" t="s">
        <v>8420</v>
      </c>
      <c r="I419" s="149"/>
      <c r="L419" s="33"/>
      <c r="M419" s="150"/>
      <c r="T419" s="54"/>
      <c r="AT419" s="18" t="s">
        <v>366</v>
      </c>
      <c r="AU419" s="18" t="s">
        <v>90</v>
      </c>
    </row>
    <row r="420" spans="2:65" s="11" customFormat="1" ht="22.9" customHeight="1">
      <c r="B420" s="122"/>
      <c r="D420" s="123" t="s">
        <v>76</v>
      </c>
      <c r="E420" s="132" t="s">
        <v>2073</v>
      </c>
      <c r="F420" s="132" t="s">
        <v>2074</v>
      </c>
      <c r="I420" s="125"/>
      <c r="J420" s="133">
        <f>BK420</f>
        <v>0</v>
      </c>
      <c r="L420" s="122"/>
      <c r="M420" s="127"/>
      <c r="P420" s="128">
        <f>SUM(P421:P428)</f>
        <v>0</v>
      </c>
      <c r="R420" s="128">
        <f>SUM(R421:R428)</f>
        <v>0</v>
      </c>
      <c r="T420" s="129">
        <f>SUM(T421:T428)</f>
        <v>0</v>
      </c>
      <c r="AR420" s="123" t="s">
        <v>90</v>
      </c>
      <c r="AT420" s="130" t="s">
        <v>76</v>
      </c>
      <c r="AU420" s="130" t="s">
        <v>84</v>
      </c>
      <c r="AY420" s="123" t="s">
        <v>358</v>
      </c>
      <c r="BK420" s="131">
        <f>SUM(BK421:BK428)</f>
        <v>0</v>
      </c>
    </row>
    <row r="421" spans="2:65" s="1" customFormat="1" ht="33" customHeight="1">
      <c r="B421" s="33"/>
      <c r="C421" s="134" t="s">
        <v>937</v>
      </c>
      <c r="D421" s="134" t="s">
        <v>360</v>
      </c>
      <c r="E421" s="135" t="s">
        <v>8421</v>
      </c>
      <c r="F421" s="136" t="s">
        <v>8422</v>
      </c>
      <c r="G421" s="137" t="s">
        <v>504</v>
      </c>
      <c r="H421" s="138">
        <v>3</v>
      </c>
      <c r="I421" s="139"/>
      <c r="J421" s="140">
        <f>ROUND(I421*H421,2)</f>
        <v>0</v>
      </c>
      <c r="K421" s="136" t="s">
        <v>19</v>
      </c>
      <c r="L421" s="33"/>
      <c r="M421" s="141" t="s">
        <v>19</v>
      </c>
      <c r="N421" s="142" t="s">
        <v>49</v>
      </c>
      <c r="P421" s="143">
        <f>O421*H421</f>
        <v>0</v>
      </c>
      <c r="Q421" s="143">
        <v>0</v>
      </c>
      <c r="R421" s="143">
        <f>Q421*H421</f>
        <v>0</v>
      </c>
      <c r="S421" s="143">
        <v>0</v>
      </c>
      <c r="T421" s="144">
        <f>S421*H421</f>
        <v>0</v>
      </c>
      <c r="AR421" s="145" t="s">
        <v>454</v>
      </c>
      <c r="AT421" s="145" t="s">
        <v>360</v>
      </c>
      <c r="AU421" s="145" t="s">
        <v>90</v>
      </c>
      <c r="AY421" s="18" t="s">
        <v>358</v>
      </c>
      <c r="BE421" s="146">
        <f>IF(N421="základní",J421,0)</f>
        <v>0</v>
      </c>
      <c r="BF421" s="146">
        <f>IF(N421="snížená",J421,0)</f>
        <v>0</v>
      </c>
      <c r="BG421" s="146">
        <f>IF(N421="zákl. přenesená",J421,0)</f>
        <v>0</v>
      </c>
      <c r="BH421" s="146">
        <f>IF(N421="sníž. přenesená",J421,0)</f>
        <v>0</v>
      </c>
      <c r="BI421" s="146">
        <f>IF(N421="nulová",J421,0)</f>
        <v>0</v>
      </c>
      <c r="BJ421" s="18" t="s">
        <v>90</v>
      </c>
      <c r="BK421" s="146">
        <f>ROUND(I421*H421,2)</f>
        <v>0</v>
      </c>
      <c r="BL421" s="18" t="s">
        <v>454</v>
      </c>
      <c r="BM421" s="145" t="s">
        <v>8423</v>
      </c>
    </row>
    <row r="422" spans="2:65" s="12" customFormat="1" ht="11.25">
      <c r="B422" s="151"/>
      <c r="D422" s="152" t="s">
        <v>368</v>
      </c>
      <c r="E422" s="153" t="s">
        <v>19</v>
      </c>
      <c r="F422" s="154" t="s">
        <v>8111</v>
      </c>
      <c r="H422" s="153" t="s">
        <v>19</v>
      </c>
      <c r="I422" s="155"/>
      <c r="L422" s="151"/>
      <c r="M422" s="156"/>
      <c r="T422" s="157"/>
      <c r="AT422" s="153" t="s">
        <v>368</v>
      </c>
      <c r="AU422" s="153" t="s">
        <v>90</v>
      </c>
      <c r="AV422" s="12" t="s">
        <v>84</v>
      </c>
      <c r="AW422" s="12" t="s">
        <v>36</v>
      </c>
      <c r="AX422" s="12" t="s">
        <v>77</v>
      </c>
      <c r="AY422" s="153" t="s">
        <v>358</v>
      </c>
    </row>
    <row r="423" spans="2:65" s="12" customFormat="1" ht="11.25">
      <c r="B423" s="151"/>
      <c r="D423" s="152" t="s">
        <v>368</v>
      </c>
      <c r="E423" s="153" t="s">
        <v>19</v>
      </c>
      <c r="F423" s="154" t="s">
        <v>8112</v>
      </c>
      <c r="H423" s="153" t="s">
        <v>19</v>
      </c>
      <c r="I423" s="155"/>
      <c r="L423" s="151"/>
      <c r="M423" s="156"/>
      <c r="T423" s="157"/>
      <c r="AT423" s="153" t="s">
        <v>368</v>
      </c>
      <c r="AU423" s="153" t="s">
        <v>90</v>
      </c>
      <c r="AV423" s="12" t="s">
        <v>84</v>
      </c>
      <c r="AW423" s="12" t="s">
        <v>36</v>
      </c>
      <c r="AX423" s="12" t="s">
        <v>77</v>
      </c>
      <c r="AY423" s="153" t="s">
        <v>358</v>
      </c>
    </row>
    <row r="424" spans="2:65" s="12" customFormat="1" ht="11.25">
      <c r="B424" s="151"/>
      <c r="D424" s="152" t="s">
        <v>368</v>
      </c>
      <c r="E424" s="153" t="s">
        <v>19</v>
      </c>
      <c r="F424" s="154" t="s">
        <v>7547</v>
      </c>
      <c r="H424" s="153" t="s">
        <v>19</v>
      </c>
      <c r="I424" s="155"/>
      <c r="L424" s="151"/>
      <c r="M424" s="156"/>
      <c r="T424" s="157"/>
      <c r="AT424" s="153" t="s">
        <v>368</v>
      </c>
      <c r="AU424" s="153" t="s">
        <v>90</v>
      </c>
      <c r="AV424" s="12" t="s">
        <v>84</v>
      </c>
      <c r="AW424" s="12" t="s">
        <v>36</v>
      </c>
      <c r="AX424" s="12" t="s">
        <v>77</v>
      </c>
      <c r="AY424" s="153" t="s">
        <v>358</v>
      </c>
    </row>
    <row r="425" spans="2:65" s="13" customFormat="1" ht="11.25">
      <c r="B425" s="158"/>
      <c r="D425" s="152" t="s">
        <v>368</v>
      </c>
      <c r="E425" s="159" t="s">
        <v>19</v>
      </c>
      <c r="F425" s="160" t="s">
        <v>8424</v>
      </c>
      <c r="H425" s="161">
        <v>3</v>
      </c>
      <c r="I425" s="162"/>
      <c r="L425" s="158"/>
      <c r="M425" s="163"/>
      <c r="T425" s="164"/>
      <c r="AT425" s="159" t="s">
        <v>368</v>
      </c>
      <c r="AU425" s="159" t="s">
        <v>90</v>
      </c>
      <c r="AV425" s="13" t="s">
        <v>90</v>
      </c>
      <c r="AW425" s="13" t="s">
        <v>36</v>
      </c>
      <c r="AX425" s="13" t="s">
        <v>77</v>
      </c>
      <c r="AY425" s="159" t="s">
        <v>358</v>
      </c>
    </row>
    <row r="426" spans="2:65" s="14" customFormat="1" ht="11.25">
      <c r="B426" s="165"/>
      <c r="D426" s="152" t="s">
        <v>368</v>
      </c>
      <c r="E426" s="166" t="s">
        <v>19</v>
      </c>
      <c r="F426" s="167" t="s">
        <v>371</v>
      </c>
      <c r="H426" s="168">
        <v>3</v>
      </c>
      <c r="I426" s="169"/>
      <c r="L426" s="165"/>
      <c r="M426" s="170"/>
      <c r="T426" s="171"/>
      <c r="AT426" s="166" t="s">
        <v>368</v>
      </c>
      <c r="AU426" s="166" t="s">
        <v>90</v>
      </c>
      <c r="AV426" s="14" t="s">
        <v>364</v>
      </c>
      <c r="AW426" s="14" t="s">
        <v>36</v>
      </c>
      <c r="AX426" s="14" t="s">
        <v>84</v>
      </c>
      <c r="AY426" s="166" t="s">
        <v>358</v>
      </c>
    </row>
    <row r="427" spans="2:65" s="1" customFormat="1" ht="44.25" customHeight="1">
      <c r="B427" s="33"/>
      <c r="C427" s="134" t="s">
        <v>942</v>
      </c>
      <c r="D427" s="134" t="s">
        <v>360</v>
      </c>
      <c r="E427" s="135" t="s">
        <v>8425</v>
      </c>
      <c r="F427" s="136" t="s">
        <v>8426</v>
      </c>
      <c r="G427" s="137" t="s">
        <v>1498</v>
      </c>
      <c r="H427" s="189"/>
      <c r="I427" s="139"/>
      <c r="J427" s="140">
        <f>ROUND(I427*H427,2)</f>
        <v>0</v>
      </c>
      <c r="K427" s="136" t="s">
        <v>363</v>
      </c>
      <c r="L427" s="33"/>
      <c r="M427" s="141" t="s">
        <v>19</v>
      </c>
      <c r="N427" s="142" t="s">
        <v>49</v>
      </c>
      <c r="P427" s="143">
        <f>O427*H427</f>
        <v>0</v>
      </c>
      <c r="Q427" s="143">
        <v>0</v>
      </c>
      <c r="R427" s="143">
        <f>Q427*H427</f>
        <v>0</v>
      </c>
      <c r="S427" s="143">
        <v>0</v>
      </c>
      <c r="T427" s="144">
        <f>S427*H427</f>
        <v>0</v>
      </c>
      <c r="AR427" s="145" t="s">
        <v>454</v>
      </c>
      <c r="AT427" s="145" t="s">
        <v>360</v>
      </c>
      <c r="AU427" s="145" t="s">
        <v>90</v>
      </c>
      <c r="AY427" s="18" t="s">
        <v>358</v>
      </c>
      <c r="BE427" s="146">
        <f>IF(N427="základní",J427,0)</f>
        <v>0</v>
      </c>
      <c r="BF427" s="146">
        <f>IF(N427="snížená",J427,0)</f>
        <v>0</v>
      </c>
      <c r="BG427" s="146">
        <f>IF(N427="zákl. přenesená",J427,0)</f>
        <v>0</v>
      </c>
      <c r="BH427" s="146">
        <f>IF(N427="sníž. přenesená",J427,0)</f>
        <v>0</v>
      </c>
      <c r="BI427" s="146">
        <f>IF(N427="nulová",J427,0)</f>
        <v>0</v>
      </c>
      <c r="BJ427" s="18" t="s">
        <v>90</v>
      </c>
      <c r="BK427" s="146">
        <f>ROUND(I427*H427,2)</f>
        <v>0</v>
      </c>
      <c r="BL427" s="18" t="s">
        <v>454</v>
      </c>
      <c r="BM427" s="145" t="s">
        <v>8427</v>
      </c>
    </row>
    <row r="428" spans="2:65" s="1" customFormat="1" ht="11.25">
      <c r="B428" s="33"/>
      <c r="D428" s="147" t="s">
        <v>366</v>
      </c>
      <c r="F428" s="148" t="s">
        <v>8428</v>
      </c>
      <c r="I428" s="149"/>
      <c r="L428" s="33"/>
      <c r="M428" s="150"/>
      <c r="T428" s="54"/>
      <c r="AT428" s="18" t="s">
        <v>366</v>
      </c>
      <c r="AU428" s="18" t="s">
        <v>90</v>
      </c>
    </row>
    <row r="429" spans="2:65" s="11" customFormat="1" ht="22.9" customHeight="1">
      <c r="B429" s="122"/>
      <c r="D429" s="123" t="s">
        <v>76</v>
      </c>
      <c r="E429" s="132" t="s">
        <v>2337</v>
      </c>
      <c r="F429" s="132" t="s">
        <v>2338</v>
      </c>
      <c r="I429" s="125"/>
      <c r="J429" s="133">
        <f>BK429</f>
        <v>0</v>
      </c>
      <c r="L429" s="122"/>
      <c r="M429" s="127"/>
      <c r="P429" s="128">
        <f>SUM(P430:P461)</f>
        <v>0</v>
      </c>
      <c r="R429" s="128">
        <f>SUM(R430:R461)</f>
        <v>6.2198544999999994E-2</v>
      </c>
      <c r="T429" s="129">
        <f>SUM(T430:T461)</f>
        <v>0</v>
      </c>
      <c r="AR429" s="123" t="s">
        <v>90</v>
      </c>
      <c r="AT429" s="130" t="s">
        <v>76</v>
      </c>
      <c r="AU429" s="130" t="s">
        <v>84</v>
      </c>
      <c r="AY429" s="123" t="s">
        <v>358</v>
      </c>
      <c r="BK429" s="131">
        <f>SUM(BK430:BK461)</f>
        <v>0</v>
      </c>
    </row>
    <row r="430" spans="2:65" s="1" customFormat="1" ht="37.9" customHeight="1">
      <c r="B430" s="33"/>
      <c r="C430" s="134" t="s">
        <v>947</v>
      </c>
      <c r="D430" s="134" t="s">
        <v>360</v>
      </c>
      <c r="E430" s="135" t="s">
        <v>8429</v>
      </c>
      <c r="F430" s="136" t="s">
        <v>8430</v>
      </c>
      <c r="G430" s="137" t="s">
        <v>504</v>
      </c>
      <c r="H430" s="138">
        <v>1</v>
      </c>
      <c r="I430" s="139"/>
      <c r="J430" s="140">
        <f>ROUND(I430*H430,2)</f>
        <v>0</v>
      </c>
      <c r="K430" s="136" t="s">
        <v>19</v>
      </c>
      <c r="L430" s="33"/>
      <c r="M430" s="141" t="s">
        <v>19</v>
      </c>
      <c r="N430" s="142" t="s">
        <v>49</v>
      </c>
      <c r="P430" s="143">
        <f>O430*H430</f>
        <v>0</v>
      </c>
      <c r="Q430" s="143">
        <v>0</v>
      </c>
      <c r="R430" s="143">
        <f>Q430*H430</f>
        <v>0</v>
      </c>
      <c r="S430" s="143">
        <v>0</v>
      </c>
      <c r="T430" s="144">
        <f>S430*H430</f>
        <v>0</v>
      </c>
      <c r="AR430" s="145" t="s">
        <v>364</v>
      </c>
      <c r="AT430" s="145" t="s">
        <v>360</v>
      </c>
      <c r="AU430" s="145" t="s">
        <v>90</v>
      </c>
      <c r="AY430" s="18" t="s">
        <v>358</v>
      </c>
      <c r="BE430" s="146">
        <f>IF(N430="základní",J430,0)</f>
        <v>0</v>
      </c>
      <c r="BF430" s="146">
        <f>IF(N430="snížená",J430,0)</f>
        <v>0</v>
      </c>
      <c r="BG430" s="146">
        <f>IF(N430="zákl. přenesená",J430,0)</f>
        <v>0</v>
      </c>
      <c r="BH430" s="146">
        <f>IF(N430="sníž. přenesená",J430,0)</f>
        <v>0</v>
      </c>
      <c r="BI430" s="146">
        <f>IF(N430="nulová",J430,0)</f>
        <v>0</v>
      </c>
      <c r="BJ430" s="18" t="s">
        <v>90</v>
      </c>
      <c r="BK430" s="146">
        <f>ROUND(I430*H430,2)</f>
        <v>0</v>
      </c>
      <c r="BL430" s="18" t="s">
        <v>364</v>
      </c>
      <c r="BM430" s="145" t="s">
        <v>8431</v>
      </c>
    </row>
    <row r="431" spans="2:65" s="12" customFormat="1" ht="11.25">
      <c r="B431" s="151"/>
      <c r="D431" s="152" t="s">
        <v>368</v>
      </c>
      <c r="E431" s="153" t="s">
        <v>19</v>
      </c>
      <c r="F431" s="154" t="s">
        <v>8111</v>
      </c>
      <c r="H431" s="153" t="s">
        <v>19</v>
      </c>
      <c r="I431" s="155"/>
      <c r="L431" s="151"/>
      <c r="M431" s="156"/>
      <c r="T431" s="157"/>
      <c r="AT431" s="153" t="s">
        <v>368</v>
      </c>
      <c r="AU431" s="153" t="s">
        <v>90</v>
      </c>
      <c r="AV431" s="12" t="s">
        <v>84</v>
      </c>
      <c r="AW431" s="12" t="s">
        <v>36</v>
      </c>
      <c r="AX431" s="12" t="s">
        <v>77</v>
      </c>
      <c r="AY431" s="153" t="s">
        <v>358</v>
      </c>
    </row>
    <row r="432" spans="2:65" s="12" customFormat="1" ht="11.25">
      <c r="B432" s="151"/>
      <c r="D432" s="152" t="s">
        <v>368</v>
      </c>
      <c r="E432" s="153" t="s">
        <v>19</v>
      </c>
      <c r="F432" s="154" t="s">
        <v>8112</v>
      </c>
      <c r="H432" s="153" t="s">
        <v>19</v>
      </c>
      <c r="I432" s="155"/>
      <c r="L432" s="151"/>
      <c r="M432" s="156"/>
      <c r="T432" s="157"/>
      <c r="AT432" s="153" t="s">
        <v>368</v>
      </c>
      <c r="AU432" s="153" t="s">
        <v>90</v>
      </c>
      <c r="AV432" s="12" t="s">
        <v>84</v>
      </c>
      <c r="AW432" s="12" t="s">
        <v>36</v>
      </c>
      <c r="AX432" s="12" t="s">
        <v>77</v>
      </c>
      <c r="AY432" s="153" t="s">
        <v>358</v>
      </c>
    </row>
    <row r="433" spans="2:65" s="12" customFormat="1" ht="11.25">
      <c r="B433" s="151"/>
      <c r="D433" s="152" t="s">
        <v>368</v>
      </c>
      <c r="E433" s="153" t="s">
        <v>19</v>
      </c>
      <c r="F433" s="154" t="s">
        <v>8127</v>
      </c>
      <c r="H433" s="153" t="s">
        <v>19</v>
      </c>
      <c r="I433" s="155"/>
      <c r="L433" s="151"/>
      <c r="M433" s="156"/>
      <c r="T433" s="157"/>
      <c r="AT433" s="153" t="s">
        <v>368</v>
      </c>
      <c r="AU433" s="153" t="s">
        <v>90</v>
      </c>
      <c r="AV433" s="12" t="s">
        <v>84</v>
      </c>
      <c r="AW433" s="12" t="s">
        <v>36</v>
      </c>
      <c r="AX433" s="12" t="s">
        <v>77</v>
      </c>
      <c r="AY433" s="153" t="s">
        <v>358</v>
      </c>
    </row>
    <row r="434" spans="2:65" s="13" customFormat="1" ht="11.25">
      <c r="B434" s="158"/>
      <c r="D434" s="152" t="s">
        <v>368</v>
      </c>
      <c r="E434" s="159" t="s">
        <v>19</v>
      </c>
      <c r="F434" s="160" t="s">
        <v>84</v>
      </c>
      <c r="H434" s="161">
        <v>1</v>
      </c>
      <c r="I434" s="162"/>
      <c r="L434" s="158"/>
      <c r="M434" s="163"/>
      <c r="T434" s="164"/>
      <c r="AT434" s="159" t="s">
        <v>368</v>
      </c>
      <c r="AU434" s="159" t="s">
        <v>90</v>
      </c>
      <c r="AV434" s="13" t="s">
        <v>90</v>
      </c>
      <c r="AW434" s="13" t="s">
        <v>36</v>
      </c>
      <c r="AX434" s="13" t="s">
        <v>77</v>
      </c>
      <c r="AY434" s="159" t="s">
        <v>358</v>
      </c>
    </row>
    <row r="435" spans="2:65" s="14" customFormat="1" ht="11.25">
      <c r="B435" s="165"/>
      <c r="D435" s="152" t="s">
        <v>368</v>
      </c>
      <c r="E435" s="166" t="s">
        <v>19</v>
      </c>
      <c r="F435" s="167" t="s">
        <v>371</v>
      </c>
      <c r="H435" s="168">
        <v>1</v>
      </c>
      <c r="I435" s="169"/>
      <c r="L435" s="165"/>
      <c r="M435" s="170"/>
      <c r="T435" s="171"/>
      <c r="AT435" s="166" t="s">
        <v>368</v>
      </c>
      <c r="AU435" s="166" t="s">
        <v>90</v>
      </c>
      <c r="AV435" s="14" t="s">
        <v>364</v>
      </c>
      <c r="AW435" s="14" t="s">
        <v>36</v>
      </c>
      <c r="AX435" s="14" t="s">
        <v>84</v>
      </c>
      <c r="AY435" s="166" t="s">
        <v>358</v>
      </c>
    </row>
    <row r="436" spans="2:65" s="1" customFormat="1" ht="21.75" customHeight="1">
      <c r="B436" s="33"/>
      <c r="C436" s="134" t="s">
        <v>958</v>
      </c>
      <c r="D436" s="134" t="s">
        <v>360</v>
      </c>
      <c r="E436" s="135" t="s">
        <v>8432</v>
      </c>
      <c r="F436" s="136" t="s">
        <v>8433</v>
      </c>
      <c r="G436" s="137" t="s">
        <v>504</v>
      </c>
      <c r="H436" s="138">
        <v>1</v>
      </c>
      <c r="I436" s="139"/>
      <c r="J436" s="140">
        <f>ROUND(I436*H436,2)</f>
        <v>0</v>
      </c>
      <c r="K436" s="136" t="s">
        <v>363</v>
      </c>
      <c r="L436" s="33"/>
      <c r="M436" s="141" t="s">
        <v>19</v>
      </c>
      <c r="N436" s="142" t="s">
        <v>49</v>
      </c>
      <c r="P436" s="143">
        <f>O436*H436</f>
        <v>0</v>
      </c>
      <c r="Q436" s="143">
        <v>0</v>
      </c>
      <c r="R436" s="143">
        <f>Q436*H436</f>
        <v>0</v>
      </c>
      <c r="S436" s="143">
        <v>0</v>
      </c>
      <c r="T436" s="144">
        <f>S436*H436</f>
        <v>0</v>
      </c>
      <c r="AR436" s="145" t="s">
        <v>454</v>
      </c>
      <c r="AT436" s="145" t="s">
        <v>360</v>
      </c>
      <c r="AU436" s="145" t="s">
        <v>90</v>
      </c>
      <c r="AY436" s="18" t="s">
        <v>358</v>
      </c>
      <c r="BE436" s="146">
        <f>IF(N436="základní",J436,0)</f>
        <v>0</v>
      </c>
      <c r="BF436" s="146">
        <f>IF(N436="snížená",J436,0)</f>
        <v>0</v>
      </c>
      <c r="BG436" s="146">
        <f>IF(N436="zákl. přenesená",J436,0)</f>
        <v>0</v>
      </c>
      <c r="BH436" s="146">
        <f>IF(N436="sníž. přenesená",J436,0)</f>
        <v>0</v>
      </c>
      <c r="BI436" s="146">
        <f>IF(N436="nulová",J436,0)</f>
        <v>0</v>
      </c>
      <c r="BJ436" s="18" t="s">
        <v>90</v>
      </c>
      <c r="BK436" s="146">
        <f>ROUND(I436*H436,2)</f>
        <v>0</v>
      </c>
      <c r="BL436" s="18" t="s">
        <v>454</v>
      </c>
      <c r="BM436" s="145" t="s">
        <v>8434</v>
      </c>
    </row>
    <row r="437" spans="2:65" s="1" customFormat="1" ht="11.25">
      <c r="B437" s="33"/>
      <c r="D437" s="147" t="s">
        <v>366</v>
      </c>
      <c r="F437" s="148" t="s">
        <v>8435</v>
      </c>
      <c r="I437" s="149"/>
      <c r="L437" s="33"/>
      <c r="M437" s="150"/>
      <c r="T437" s="54"/>
      <c r="AT437" s="18" t="s">
        <v>366</v>
      </c>
      <c r="AU437" s="18" t="s">
        <v>90</v>
      </c>
    </row>
    <row r="438" spans="2:65" s="12" customFormat="1" ht="11.25">
      <c r="B438" s="151"/>
      <c r="D438" s="152" t="s">
        <v>368</v>
      </c>
      <c r="E438" s="153" t="s">
        <v>19</v>
      </c>
      <c r="F438" s="154" t="s">
        <v>1160</v>
      </c>
      <c r="H438" s="153" t="s">
        <v>19</v>
      </c>
      <c r="I438" s="155"/>
      <c r="L438" s="151"/>
      <c r="M438" s="156"/>
      <c r="T438" s="157"/>
      <c r="AT438" s="153" t="s">
        <v>368</v>
      </c>
      <c r="AU438" s="153" t="s">
        <v>90</v>
      </c>
      <c r="AV438" s="12" t="s">
        <v>84</v>
      </c>
      <c r="AW438" s="12" t="s">
        <v>36</v>
      </c>
      <c r="AX438" s="12" t="s">
        <v>77</v>
      </c>
      <c r="AY438" s="153" t="s">
        <v>358</v>
      </c>
    </row>
    <row r="439" spans="2:65" s="12" customFormat="1" ht="11.25">
      <c r="B439" s="151"/>
      <c r="D439" s="152" t="s">
        <v>368</v>
      </c>
      <c r="E439" s="153" t="s">
        <v>19</v>
      </c>
      <c r="F439" s="154" t="s">
        <v>460</v>
      </c>
      <c r="H439" s="153" t="s">
        <v>19</v>
      </c>
      <c r="I439" s="155"/>
      <c r="L439" s="151"/>
      <c r="M439" s="156"/>
      <c r="T439" s="157"/>
      <c r="AT439" s="153" t="s">
        <v>368</v>
      </c>
      <c r="AU439" s="153" t="s">
        <v>90</v>
      </c>
      <c r="AV439" s="12" t="s">
        <v>84</v>
      </c>
      <c r="AW439" s="12" t="s">
        <v>36</v>
      </c>
      <c r="AX439" s="12" t="s">
        <v>77</v>
      </c>
      <c r="AY439" s="153" t="s">
        <v>358</v>
      </c>
    </row>
    <row r="440" spans="2:65" s="13" customFormat="1" ht="11.25">
      <c r="B440" s="158"/>
      <c r="D440" s="152" t="s">
        <v>368</v>
      </c>
      <c r="E440" s="159" t="s">
        <v>19</v>
      </c>
      <c r="F440" s="160" t="s">
        <v>8436</v>
      </c>
      <c r="H440" s="161">
        <v>1</v>
      </c>
      <c r="I440" s="162"/>
      <c r="L440" s="158"/>
      <c r="M440" s="163"/>
      <c r="T440" s="164"/>
      <c r="AT440" s="159" t="s">
        <v>368</v>
      </c>
      <c r="AU440" s="159" t="s">
        <v>90</v>
      </c>
      <c r="AV440" s="13" t="s">
        <v>90</v>
      </c>
      <c r="AW440" s="13" t="s">
        <v>36</v>
      </c>
      <c r="AX440" s="13" t="s">
        <v>77</v>
      </c>
      <c r="AY440" s="159" t="s">
        <v>358</v>
      </c>
    </row>
    <row r="441" spans="2:65" s="14" customFormat="1" ht="11.25">
      <c r="B441" s="165"/>
      <c r="D441" s="152" t="s">
        <v>368</v>
      </c>
      <c r="E441" s="166" t="s">
        <v>19</v>
      </c>
      <c r="F441" s="167" t="s">
        <v>371</v>
      </c>
      <c r="H441" s="168">
        <v>1</v>
      </c>
      <c r="I441" s="169"/>
      <c r="L441" s="165"/>
      <c r="M441" s="170"/>
      <c r="T441" s="171"/>
      <c r="AT441" s="166" t="s">
        <v>368</v>
      </c>
      <c r="AU441" s="166" t="s">
        <v>90</v>
      </c>
      <c r="AV441" s="14" t="s">
        <v>364</v>
      </c>
      <c r="AW441" s="14" t="s">
        <v>36</v>
      </c>
      <c r="AX441" s="14" t="s">
        <v>84</v>
      </c>
      <c r="AY441" s="166" t="s">
        <v>358</v>
      </c>
    </row>
    <row r="442" spans="2:65" s="1" customFormat="1" ht="24.2" customHeight="1">
      <c r="B442" s="33"/>
      <c r="C442" s="179" t="s">
        <v>966</v>
      </c>
      <c r="D442" s="179" t="s">
        <v>440</v>
      </c>
      <c r="E442" s="180" t="s">
        <v>8437</v>
      </c>
      <c r="F442" s="181" t="s">
        <v>8438</v>
      </c>
      <c r="G442" s="182" t="s">
        <v>504</v>
      </c>
      <c r="H442" s="183">
        <v>1</v>
      </c>
      <c r="I442" s="184"/>
      <c r="J442" s="185">
        <f>ROUND(I442*H442,2)</f>
        <v>0</v>
      </c>
      <c r="K442" s="181" t="s">
        <v>19</v>
      </c>
      <c r="L442" s="186"/>
      <c r="M442" s="187" t="s">
        <v>19</v>
      </c>
      <c r="N442" s="188" t="s">
        <v>49</v>
      </c>
      <c r="P442" s="143">
        <f>O442*H442</f>
        <v>0</v>
      </c>
      <c r="Q442" s="143">
        <v>2.98E-3</v>
      </c>
      <c r="R442" s="143">
        <f>Q442*H442</f>
        <v>2.98E-3</v>
      </c>
      <c r="S442" s="143">
        <v>0</v>
      </c>
      <c r="T442" s="144">
        <f>S442*H442</f>
        <v>0</v>
      </c>
      <c r="AR442" s="145" t="s">
        <v>558</v>
      </c>
      <c r="AT442" s="145" t="s">
        <v>440</v>
      </c>
      <c r="AU442" s="145" t="s">
        <v>90</v>
      </c>
      <c r="AY442" s="18" t="s">
        <v>358</v>
      </c>
      <c r="BE442" s="146">
        <f>IF(N442="základní",J442,0)</f>
        <v>0</v>
      </c>
      <c r="BF442" s="146">
        <f>IF(N442="snížená",J442,0)</f>
        <v>0</v>
      </c>
      <c r="BG442" s="146">
        <f>IF(N442="zákl. přenesená",J442,0)</f>
        <v>0</v>
      </c>
      <c r="BH442" s="146">
        <f>IF(N442="sníž. přenesená",J442,0)</f>
        <v>0</v>
      </c>
      <c r="BI442" s="146">
        <f>IF(N442="nulová",J442,0)</f>
        <v>0</v>
      </c>
      <c r="BJ442" s="18" t="s">
        <v>90</v>
      </c>
      <c r="BK442" s="146">
        <f>ROUND(I442*H442,2)</f>
        <v>0</v>
      </c>
      <c r="BL442" s="18" t="s">
        <v>454</v>
      </c>
      <c r="BM442" s="145" t="s">
        <v>8439</v>
      </c>
    </row>
    <row r="443" spans="2:65" s="12" customFormat="1" ht="11.25">
      <c r="B443" s="151"/>
      <c r="D443" s="152" t="s">
        <v>368</v>
      </c>
      <c r="E443" s="153" t="s">
        <v>19</v>
      </c>
      <c r="F443" s="154" t="s">
        <v>1160</v>
      </c>
      <c r="H443" s="153" t="s">
        <v>19</v>
      </c>
      <c r="I443" s="155"/>
      <c r="L443" s="151"/>
      <c r="M443" s="156"/>
      <c r="T443" s="157"/>
      <c r="AT443" s="153" t="s">
        <v>368</v>
      </c>
      <c r="AU443" s="153" t="s">
        <v>90</v>
      </c>
      <c r="AV443" s="12" t="s">
        <v>84</v>
      </c>
      <c r="AW443" s="12" t="s">
        <v>36</v>
      </c>
      <c r="AX443" s="12" t="s">
        <v>77</v>
      </c>
      <c r="AY443" s="153" t="s">
        <v>358</v>
      </c>
    </row>
    <row r="444" spans="2:65" s="12" customFormat="1" ht="11.25">
      <c r="B444" s="151"/>
      <c r="D444" s="152" t="s">
        <v>368</v>
      </c>
      <c r="E444" s="153" t="s">
        <v>19</v>
      </c>
      <c r="F444" s="154" t="s">
        <v>460</v>
      </c>
      <c r="H444" s="153" t="s">
        <v>19</v>
      </c>
      <c r="I444" s="155"/>
      <c r="L444" s="151"/>
      <c r="M444" s="156"/>
      <c r="T444" s="157"/>
      <c r="AT444" s="153" t="s">
        <v>368</v>
      </c>
      <c r="AU444" s="153" t="s">
        <v>90</v>
      </c>
      <c r="AV444" s="12" t="s">
        <v>84</v>
      </c>
      <c r="AW444" s="12" t="s">
        <v>36</v>
      </c>
      <c r="AX444" s="12" t="s">
        <v>77</v>
      </c>
      <c r="AY444" s="153" t="s">
        <v>358</v>
      </c>
    </row>
    <row r="445" spans="2:65" s="13" customFormat="1" ht="11.25">
      <c r="B445" s="158"/>
      <c r="D445" s="152" t="s">
        <v>368</v>
      </c>
      <c r="E445" s="159" t="s">
        <v>19</v>
      </c>
      <c r="F445" s="160" t="s">
        <v>8436</v>
      </c>
      <c r="H445" s="161">
        <v>1</v>
      </c>
      <c r="I445" s="162"/>
      <c r="L445" s="158"/>
      <c r="M445" s="163"/>
      <c r="T445" s="164"/>
      <c r="AT445" s="159" t="s">
        <v>368</v>
      </c>
      <c r="AU445" s="159" t="s">
        <v>90</v>
      </c>
      <c r="AV445" s="13" t="s">
        <v>90</v>
      </c>
      <c r="AW445" s="13" t="s">
        <v>36</v>
      </c>
      <c r="AX445" s="13" t="s">
        <v>77</v>
      </c>
      <c r="AY445" s="159" t="s">
        <v>358</v>
      </c>
    </row>
    <row r="446" spans="2:65" s="14" customFormat="1" ht="11.25">
      <c r="B446" s="165"/>
      <c r="D446" s="152" t="s">
        <v>368</v>
      </c>
      <c r="E446" s="166" t="s">
        <v>19</v>
      </c>
      <c r="F446" s="167" t="s">
        <v>371</v>
      </c>
      <c r="H446" s="168">
        <v>1</v>
      </c>
      <c r="I446" s="169"/>
      <c r="L446" s="165"/>
      <c r="M446" s="170"/>
      <c r="T446" s="171"/>
      <c r="AT446" s="166" t="s">
        <v>368</v>
      </c>
      <c r="AU446" s="166" t="s">
        <v>90</v>
      </c>
      <c r="AV446" s="14" t="s">
        <v>364</v>
      </c>
      <c r="AW446" s="14" t="s">
        <v>36</v>
      </c>
      <c r="AX446" s="14" t="s">
        <v>84</v>
      </c>
      <c r="AY446" s="166" t="s">
        <v>358</v>
      </c>
    </row>
    <row r="447" spans="2:65" s="1" customFormat="1" ht="24.2" customHeight="1">
      <c r="B447" s="33"/>
      <c r="C447" s="134" t="s">
        <v>972</v>
      </c>
      <c r="D447" s="134" t="s">
        <v>360</v>
      </c>
      <c r="E447" s="135" t="s">
        <v>8440</v>
      </c>
      <c r="F447" s="136" t="s">
        <v>8441</v>
      </c>
      <c r="G447" s="137" t="s">
        <v>3881</v>
      </c>
      <c r="H447" s="138">
        <v>56.4</v>
      </c>
      <c r="I447" s="139"/>
      <c r="J447" s="140">
        <f>ROUND(I447*H447,2)</f>
        <v>0</v>
      </c>
      <c r="K447" s="136" t="s">
        <v>363</v>
      </c>
      <c r="L447" s="33"/>
      <c r="M447" s="141" t="s">
        <v>19</v>
      </c>
      <c r="N447" s="142" t="s">
        <v>49</v>
      </c>
      <c r="P447" s="143">
        <f>O447*H447</f>
        <v>0</v>
      </c>
      <c r="Q447" s="143">
        <v>6.0612500000000003E-5</v>
      </c>
      <c r="R447" s="143">
        <f>Q447*H447</f>
        <v>3.4185450000000003E-3</v>
      </c>
      <c r="S447" s="143">
        <v>0</v>
      </c>
      <c r="T447" s="144">
        <f>S447*H447</f>
        <v>0</v>
      </c>
      <c r="AR447" s="145" t="s">
        <v>454</v>
      </c>
      <c r="AT447" s="145" t="s">
        <v>360</v>
      </c>
      <c r="AU447" s="145" t="s">
        <v>90</v>
      </c>
      <c r="AY447" s="18" t="s">
        <v>358</v>
      </c>
      <c r="BE447" s="146">
        <f>IF(N447="základní",J447,0)</f>
        <v>0</v>
      </c>
      <c r="BF447" s="146">
        <f>IF(N447="snížená",J447,0)</f>
        <v>0</v>
      </c>
      <c r="BG447" s="146">
        <f>IF(N447="zákl. přenesená",J447,0)</f>
        <v>0</v>
      </c>
      <c r="BH447" s="146">
        <f>IF(N447="sníž. přenesená",J447,0)</f>
        <v>0</v>
      </c>
      <c r="BI447" s="146">
        <f>IF(N447="nulová",J447,0)</f>
        <v>0</v>
      </c>
      <c r="BJ447" s="18" t="s">
        <v>90</v>
      </c>
      <c r="BK447" s="146">
        <f>ROUND(I447*H447,2)</f>
        <v>0</v>
      </c>
      <c r="BL447" s="18" t="s">
        <v>454</v>
      </c>
      <c r="BM447" s="145" t="s">
        <v>8442</v>
      </c>
    </row>
    <row r="448" spans="2:65" s="1" customFormat="1" ht="11.25">
      <c r="B448" s="33"/>
      <c r="D448" s="147" t="s">
        <v>366</v>
      </c>
      <c r="F448" s="148" t="s">
        <v>8443</v>
      </c>
      <c r="I448" s="149"/>
      <c r="L448" s="33"/>
      <c r="M448" s="150"/>
      <c r="T448" s="54"/>
      <c r="AT448" s="18" t="s">
        <v>366</v>
      </c>
      <c r="AU448" s="18" t="s">
        <v>90</v>
      </c>
    </row>
    <row r="449" spans="2:65" s="12" customFormat="1" ht="11.25">
      <c r="B449" s="151"/>
      <c r="D449" s="152" t="s">
        <v>368</v>
      </c>
      <c r="E449" s="153" t="s">
        <v>19</v>
      </c>
      <c r="F449" s="154" t="s">
        <v>8111</v>
      </c>
      <c r="H449" s="153" t="s">
        <v>19</v>
      </c>
      <c r="I449" s="155"/>
      <c r="L449" s="151"/>
      <c r="M449" s="156"/>
      <c r="T449" s="157"/>
      <c r="AT449" s="153" t="s">
        <v>368</v>
      </c>
      <c r="AU449" s="153" t="s">
        <v>90</v>
      </c>
      <c r="AV449" s="12" t="s">
        <v>84</v>
      </c>
      <c r="AW449" s="12" t="s">
        <v>36</v>
      </c>
      <c r="AX449" s="12" t="s">
        <v>77</v>
      </c>
      <c r="AY449" s="153" t="s">
        <v>358</v>
      </c>
    </row>
    <row r="450" spans="2:65" s="12" customFormat="1" ht="11.25">
      <c r="B450" s="151"/>
      <c r="D450" s="152" t="s">
        <v>368</v>
      </c>
      <c r="E450" s="153" t="s">
        <v>19</v>
      </c>
      <c r="F450" s="154" t="s">
        <v>8112</v>
      </c>
      <c r="H450" s="153" t="s">
        <v>19</v>
      </c>
      <c r="I450" s="155"/>
      <c r="L450" s="151"/>
      <c r="M450" s="156"/>
      <c r="T450" s="157"/>
      <c r="AT450" s="153" t="s">
        <v>368</v>
      </c>
      <c r="AU450" s="153" t="s">
        <v>90</v>
      </c>
      <c r="AV450" s="12" t="s">
        <v>84</v>
      </c>
      <c r="AW450" s="12" t="s">
        <v>36</v>
      </c>
      <c r="AX450" s="12" t="s">
        <v>77</v>
      </c>
      <c r="AY450" s="153" t="s">
        <v>358</v>
      </c>
    </row>
    <row r="451" spans="2:65" s="12" customFormat="1" ht="11.25">
      <c r="B451" s="151"/>
      <c r="D451" s="152" t="s">
        <v>368</v>
      </c>
      <c r="E451" s="153" t="s">
        <v>19</v>
      </c>
      <c r="F451" s="154" t="s">
        <v>8127</v>
      </c>
      <c r="H451" s="153" t="s">
        <v>19</v>
      </c>
      <c r="I451" s="155"/>
      <c r="L451" s="151"/>
      <c r="M451" s="156"/>
      <c r="T451" s="157"/>
      <c r="AT451" s="153" t="s">
        <v>368</v>
      </c>
      <c r="AU451" s="153" t="s">
        <v>90</v>
      </c>
      <c r="AV451" s="12" t="s">
        <v>84</v>
      </c>
      <c r="AW451" s="12" t="s">
        <v>36</v>
      </c>
      <c r="AX451" s="12" t="s">
        <v>77</v>
      </c>
      <c r="AY451" s="153" t="s">
        <v>358</v>
      </c>
    </row>
    <row r="452" spans="2:65" s="13" customFormat="1" ht="11.25">
      <c r="B452" s="158"/>
      <c r="D452" s="152" t="s">
        <v>368</v>
      </c>
      <c r="E452" s="159" t="s">
        <v>19</v>
      </c>
      <c r="F452" s="160" t="s">
        <v>8444</v>
      </c>
      <c r="H452" s="161">
        <v>56.4</v>
      </c>
      <c r="I452" s="162"/>
      <c r="L452" s="158"/>
      <c r="M452" s="163"/>
      <c r="T452" s="164"/>
      <c r="AT452" s="159" t="s">
        <v>368</v>
      </c>
      <c r="AU452" s="159" t="s">
        <v>90</v>
      </c>
      <c r="AV452" s="13" t="s">
        <v>90</v>
      </c>
      <c r="AW452" s="13" t="s">
        <v>36</v>
      </c>
      <c r="AX452" s="13" t="s">
        <v>77</v>
      </c>
      <c r="AY452" s="159" t="s">
        <v>358</v>
      </c>
    </row>
    <row r="453" spans="2:65" s="14" customFormat="1" ht="11.25">
      <c r="B453" s="165"/>
      <c r="D453" s="152" t="s">
        <v>368</v>
      </c>
      <c r="E453" s="166" t="s">
        <v>19</v>
      </c>
      <c r="F453" s="167" t="s">
        <v>371</v>
      </c>
      <c r="H453" s="168">
        <v>56.4</v>
      </c>
      <c r="I453" s="169"/>
      <c r="L453" s="165"/>
      <c r="M453" s="170"/>
      <c r="T453" s="171"/>
      <c r="AT453" s="166" t="s">
        <v>368</v>
      </c>
      <c r="AU453" s="166" t="s">
        <v>90</v>
      </c>
      <c r="AV453" s="14" t="s">
        <v>364</v>
      </c>
      <c r="AW453" s="14" t="s">
        <v>36</v>
      </c>
      <c r="AX453" s="14" t="s">
        <v>84</v>
      </c>
      <c r="AY453" s="166" t="s">
        <v>358</v>
      </c>
    </row>
    <row r="454" spans="2:65" s="1" customFormat="1" ht="24.2" customHeight="1">
      <c r="B454" s="33"/>
      <c r="C454" s="179" t="s">
        <v>977</v>
      </c>
      <c r="D454" s="179" t="s">
        <v>440</v>
      </c>
      <c r="E454" s="180" t="s">
        <v>8445</v>
      </c>
      <c r="F454" s="181" t="s">
        <v>8446</v>
      </c>
      <c r="G454" s="182" t="s">
        <v>235</v>
      </c>
      <c r="H454" s="183">
        <v>12</v>
      </c>
      <c r="I454" s="184"/>
      <c r="J454" s="185">
        <f>ROUND(I454*H454,2)</f>
        <v>0</v>
      </c>
      <c r="K454" s="181" t="s">
        <v>363</v>
      </c>
      <c r="L454" s="186"/>
      <c r="M454" s="187" t="s">
        <v>19</v>
      </c>
      <c r="N454" s="188" t="s">
        <v>49</v>
      </c>
      <c r="P454" s="143">
        <f>O454*H454</f>
        <v>0</v>
      </c>
      <c r="Q454" s="143">
        <v>4.6499999999999996E-3</v>
      </c>
      <c r="R454" s="143">
        <f>Q454*H454</f>
        <v>5.5799999999999995E-2</v>
      </c>
      <c r="S454" s="143">
        <v>0</v>
      </c>
      <c r="T454" s="144">
        <f>S454*H454</f>
        <v>0</v>
      </c>
      <c r="AR454" s="145" t="s">
        <v>406</v>
      </c>
      <c r="AT454" s="145" t="s">
        <v>440</v>
      </c>
      <c r="AU454" s="145" t="s">
        <v>90</v>
      </c>
      <c r="AY454" s="18" t="s">
        <v>358</v>
      </c>
      <c r="BE454" s="146">
        <f>IF(N454="základní",J454,0)</f>
        <v>0</v>
      </c>
      <c r="BF454" s="146">
        <f>IF(N454="snížená",J454,0)</f>
        <v>0</v>
      </c>
      <c r="BG454" s="146">
        <f>IF(N454="zákl. přenesená",J454,0)</f>
        <v>0</v>
      </c>
      <c r="BH454" s="146">
        <f>IF(N454="sníž. přenesená",J454,0)</f>
        <v>0</v>
      </c>
      <c r="BI454" s="146">
        <f>IF(N454="nulová",J454,0)</f>
        <v>0</v>
      </c>
      <c r="BJ454" s="18" t="s">
        <v>90</v>
      </c>
      <c r="BK454" s="146">
        <f>ROUND(I454*H454,2)</f>
        <v>0</v>
      </c>
      <c r="BL454" s="18" t="s">
        <v>364</v>
      </c>
      <c r="BM454" s="145" t="s">
        <v>8447</v>
      </c>
    </row>
    <row r="455" spans="2:65" s="12" customFormat="1" ht="11.25">
      <c r="B455" s="151"/>
      <c r="D455" s="152" t="s">
        <v>368</v>
      </c>
      <c r="E455" s="153" t="s">
        <v>19</v>
      </c>
      <c r="F455" s="154" t="s">
        <v>8111</v>
      </c>
      <c r="H455" s="153" t="s">
        <v>19</v>
      </c>
      <c r="I455" s="155"/>
      <c r="L455" s="151"/>
      <c r="M455" s="156"/>
      <c r="T455" s="157"/>
      <c r="AT455" s="153" t="s">
        <v>368</v>
      </c>
      <c r="AU455" s="153" t="s">
        <v>90</v>
      </c>
      <c r="AV455" s="12" t="s">
        <v>84</v>
      </c>
      <c r="AW455" s="12" t="s">
        <v>36</v>
      </c>
      <c r="AX455" s="12" t="s">
        <v>77</v>
      </c>
      <c r="AY455" s="153" t="s">
        <v>358</v>
      </c>
    </row>
    <row r="456" spans="2:65" s="12" customFormat="1" ht="11.25">
      <c r="B456" s="151"/>
      <c r="D456" s="152" t="s">
        <v>368</v>
      </c>
      <c r="E456" s="153" t="s">
        <v>19</v>
      </c>
      <c r="F456" s="154" t="s">
        <v>8112</v>
      </c>
      <c r="H456" s="153" t="s">
        <v>19</v>
      </c>
      <c r="I456" s="155"/>
      <c r="L456" s="151"/>
      <c r="M456" s="156"/>
      <c r="T456" s="157"/>
      <c r="AT456" s="153" t="s">
        <v>368</v>
      </c>
      <c r="AU456" s="153" t="s">
        <v>90</v>
      </c>
      <c r="AV456" s="12" t="s">
        <v>84</v>
      </c>
      <c r="AW456" s="12" t="s">
        <v>36</v>
      </c>
      <c r="AX456" s="12" t="s">
        <v>77</v>
      </c>
      <c r="AY456" s="153" t="s">
        <v>358</v>
      </c>
    </row>
    <row r="457" spans="2:65" s="12" customFormat="1" ht="11.25">
      <c r="B457" s="151"/>
      <c r="D457" s="152" t="s">
        <v>368</v>
      </c>
      <c r="E457" s="153" t="s">
        <v>19</v>
      </c>
      <c r="F457" s="154" t="s">
        <v>8127</v>
      </c>
      <c r="H457" s="153" t="s">
        <v>19</v>
      </c>
      <c r="I457" s="155"/>
      <c r="L457" s="151"/>
      <c r="M457" s="156"/>
      <c r="T457" s="157"/>
      <c r="AT457" s="153" t="s">
        <v>368</v>
      </c>
      <c r="AU457" s="153" t="s">
        <v>90</v>
      </c>
      <c r="AV457" s="12" t="s">
        <v>84</v>
      </c>
      <c r="AW457" s="12" t="s">
        <v>36</v>
      </c>
      <c r="AX457" s="12" t="s">
        <v>77</v>
      </c>
      <c r="AY457" s="153" t="s">
        <v>358</v>
      </c>
    </row>
    <row r="458" spans="2:65" s="13" customFormat="1" ht="11.25">
      <c r="B458" s="158"/>
      <c r="D458" s="152" t="s">
        <v>368</v>
      </c>
      <c r="E458" s="159" t="s">
        <v>19</v>
      </c>
      <c r="F458" s="160" t="s">
        <v>8448</v>
      </c>
      <c r="H458" s="161">
        <v>12</v>
      </c>
      <c r="I458" s="162"/>
      <c r="L458" s="158"/>
      <c r="M458" s="163"/>
      <c r="T458" s="164"/>
      <c r="AT458" s="159" t="s">
        <v>368</v>
      </c>
      <c r="AU458" s="159" t="s">
        <v>90</v>
      </c>
      <c r="AV458" s="13" t="s">
        <v>90</v>
      </c>
      <c r="AW458" s="13" t="s">
        <v>36</v>
      </c>
      <c r="AX458" s="13" t="s">
        <v>77</v>
      </c>
      <c r="AY458" s="159" t="s">
        <v>358</v>
      </c>
    </row>
    <row r="459" spans="2:65" s="14" customFormat="1" ht="11.25">
      <c r="B459" s="165"/>
      <c r="D459" s="152" t="s">
        <v>368</v>
      </c>
      <c r="E459" s="166" t="s">
        <v>19</v>
      </c>
      <c r="F459" s="167" t="s">
        <v>371</v>
      </c>
      <c r="H459" s="168">
        <v>12</v>
      </c>
      <c r="I459" s="169"/>
      <c r="L459" s="165"/>
      <c r="M459" s="170"/>
      <c r="T459" s="171"/>
      <c r="AT459" s="166" t="s">
        <v>368</v>
      </c>
      <c r="AU459" s="166" t="s">
        <v>90</v>
      </c>
      <c r="AV459" s="14" t="s">
        <v>364</v>
      </c>
      <c r="AW459" s="14" t="s">
        <v>36</v>
      </c>
      <c r="AX459" s="14" t="s">
        <v>84</v>
      </c>
      <c r="AY459" s="166" t="s">
        <v>358</v>
      </c>
    </row>
    <row r="460" spans="2:65" s="1" customFormat="1" ht="44.25" customHeight="1">
      <c r="B460" s="33"/>
      <c r="C460" s="134" t="s">
        <v>983</v>
      </c>
      <c r="D460" s="134" t="s">
        <v>360</v>
      </c>
      <c r="E460" s="135" t="s">
        <v>8449</v>
      </c>
      <c r="F460" s="136" t="s">
        <v>8450</v>
      </c>
      <c r="G460" s="137" t="s">
        <v>1498</v>
      </c>
      <c r="H460" s="189"/>
      <c r="I460" s="139"/>
      <c r="J460" s="140">
        <f>ROUND(I460*H460,2)</f>
        <v>0</v>
      </c>
      <c r="K460" s="136" t="s">
        <v>363</v>
      </c>
      <c r="L460" s="33"/>
      <c r="M460" s="141" t="s">
        <v>19</v>
      </c>
      <c r="N460" s="142" t="s">
        <v>49</v>
      </c>
      <c r="P460" s="143">
        <f>O460*H460</f>
        <v>0</v>
      </c>
      <c r="Q460" s="143">
        <v>0</v>
      </c>
      <c r="R460" s="143">
        <f>Q460*H460</f>
        <v>0</v>
      </c>
      <c r="S460" s="143">
        <v>0</v>
      </c>
      <c r="T460" s="144">
        <f>S460*H460</f>
        <v>0</v>
      </c>
      <c r="AR460" s="145" t="s">
        <v>454</v>
      </c>
      <c r="AT460" s="145" t="s">
        <v>360</v>
      </c>
      <c r="AU460" s="145" t="s">
        <v>90</v>
      </c>
      <c r="AY460" s="18" t="s">
        <v>358</v>
      </c>
      <c r="BE460" s="146">
        <f>IF(N460="základní",J460,0)</f>
        <v>0</v>
      </c>
      <c r="BF460" s="146">
        <f>IF(N460="snížená",J460,0)</f>
        <v>0</v>
      </c>
      <c r="BG460" s="146">
        <f>IF(N460="zákl. přenesená",J460,0)</f>
        <v>0</v>
      </c>
      <c r="BH460" s="146">
        <f>IF(N460="sníž. přenesená",J460,0)</f>
        <v>0</v>
      </c>
      <c r="BI460" s="146">
        <f>IF(N460="nulová",J460,0)</f>
        <v>0</v>
      </c>
      <c r="BJ460" s="18" t="s">
        <v>90</v>
      </c>
      <c r="BK460" s="146">
        <f>ROUND(I460*H460,2)</f>
        <v>0</v>
      </c>
      <c r="BL460" s="18" t="s">
        <v>454</v>
      </c>
      <c r="BM460" s="145" t="s">
        <v>8451</v>
      </c>
    </row>
    <row r="461" spans="2:65" s="1" customFormat="1" ht="11.25">
      <c r="B461" s="33"/>
      <c r="D461" s="147" t="s">
        <v>366</v>
      </c>
      <c r="F461" s="148" t="s">
        <v>8452</v>
      </c>
      <c r="I461" s="149"/>
      <c r="L461" s="33"/>
      <c r="M461" s="201"/>
      <c r="N461" s="198"/>
      <c r="O461" s="198"/>
      <c r="P461" s="198"/>
      <c r="Q461" s="198"/>
      <c r="R461" s="198"/>
      <c r="S461" s="198"/>
      <c r="T461" s="202"/>
      <c r="AT461" s="18" t="s">
        <v>366</v>
      </c>
      <c r="AU461" s="18" t="s">
        <v>90</v>
      </c>
    </row>
    <row r="462" spans="2:65" s="1" customFormat="1" ht="6.95" customHeight="1">
      <c r="B462" s="42"/>
      <c r="C462" s="43"/>
      <c r="D462" s="43"/>
      <c r="E462" s="43"/>
      <c r="F462" s="43"/>
      <c r="G462" s="43"/>
      <c r="H462" s="43"/>
      <c r="I462" s="43"/>
      <c r="J462" s="43"/>
      <c r="K462" s="43"/>
      <c r="L462" s="33"/>
    </row>
  </sheetData>
  <sheetProtection algorithmName="SHA-512" hashValue="XuUfIhS4BZssBCAjs3FvuJlOBw9FvW/i86UII/Ylk/JWO8gXj43e/GuOk88PcBhtY+F47FXte2H39vWWJvLXqg==" saltValue="RRvWIlKUDiORfv7HSF7OyZgd8jQy8D8uo8ElyHr+PMtQa6FLN+P9t2QmPM2wBG1hj+gvve09KXgm8v/RKdlA5Q==" spinCount="100000" sheet="1" objects="1" scenarios="1" formatColumns="0" formatRows="0" autoFilter="0"/>
  <autoFilter ref="C90:K461" xr:uid="{00000000-0009-0000-0000-00001B000000}"/>
  <mergeCells count="9">
    <mergeCell ref="E50:H50"/>
    <mergeCell ref="E81:H81"/>
    <mergeCell ref="E83:H83"/>
    <mergeCell ref="L2:V2"/>
    <mergeCell ref="E7:H7"/>
    <mergeCell ref="E9:H9"/>
    <mergeCell ref="E18:H18"/>
    <mergeCell ref="E27:H27"/>
    <mergeCell ref="E48:H48"/>
  </mergeCells>
  <hyperlinks>
    <hyperlink ref="F95" r:id="rId1" xr:uid="{00000000-0004-0000-1B00-000000000000}"/>
    <hyperlink ref="F101" r:id="rId2" xr:uid="{00000000-0004-0000-1B00-000001000000}"/>
    <hyperlink ref="F107" r:id="rId3" xr:uid="{00000000-0004-0000-1B00-000002000000}"/>
    <hyperlink ref="F109" r:id="rId4" xr:uid="{00000000-0004-0000-1B00-000003000000}"/>
    <hyperlink ref="F116" r:id="rId5" xr:uid="{00000000-0004-0000-1B00-000004000000}"/>
    <hyperlink ref="F123" r:id="rId6" xr:uid="{00000000-0004-0000-1B00-000005000000}"/>
    <hyperlink ref="F125" r:id="rId7" xr:uid="{00000000-0004-0000-1B00-000006000000}"/>
    <hyperlink ref="F127" r:id="rId8" xr:uid="{00000000-0004-0000-1B00-000007000000}"/>
    <hyperlink ref="F129" r:id="rId9" xr:uid="{00000000-0004-0000-1B00-000008000000}"/>
    <hyperlink ref="F138" r:id="rId10" xr:uid="{00000000-0004-0000-1B00-000009000000}"/>
    <hyperlink ref="F145" r:id="rId11" xr:uid="{00000000-0004-0000-1B00-00000A000000}"/>
    <hyperlink ref="F152" r:id="rId12" xr:uid="{00000000-0004-0000-1B00-00000B000000}"/>
    <hyperlink ref="F155" r:id="rId13" xr:uid="{00000000-0004-0000-1B00-00000C000000}"/>
    <hyperlink ref="F164" r:id="rId14" xr:uid="{00000000-0004-0000-1B00-00000D000000}"/>
    <hyperlink ref="F173" r:id="rId15" xr:uid="{00000000-0004-0000-1B00-00000E000000}"/>
    <hyperlink ref="F177" r:id="rId16" xr:uid="{00000000-0004-0000-1B00-00000F000000}"/>
    <hyperlink ref="F184" r:id="rId17" xr:uid="{00000000-0004-0000-1B00-000010000000}"/>
    <hyperlink ref="F195" r:id="rId18" xr:uid="{00000000-0004-0000-1B00-000011000000}"/>
    <hyperlink ref="F207" r:id="rId19" xr:uid="{00000000-0004-0000-1B00-000012000000}"/>
    <hyperlink ref="F213" r:id="rId20" xr:uid="{00000000-0004-0000-1B00-000013000000}"/>
    <hyperlink ref="F215" r:id="rId21" xr:uid="{00000000-0004-0000-1B00-000014000000}"/>
    <hyperlink ref="F221" r:id="rId22" xr:uid="{00000000-0004-0000-1B00-000015000000}"/>
    <hyperlink ref="F232" r:id="rId23" xr:uid="{00000000-0004-0000-1B00-000016000000}"/>
    <hyperlink ref="F234" r:id="rId24" xr:uid="{00000000-0004-0000-1B00-000017000000}"/>
    <hyperlink ref="F236" r:id="rId25" xr:uid="{00000000-0004-0000-1B00-000018000000}"/>
    <hyperlink ref="F238" r:id="rId26" xr:uid="{00000000-0004-0000-1B00-000019000000}"/>
    <hyperlink ref="F240" r:id="rId27" xr:uid="{00000000-0004-0000-1B00-00001A000000}"/>
    <hyperlink ref="F242" r:id="rId28" xr:uid="{00000000-0004-0000-1B00-00001B000000}"/>
    <hyperlink ref="F244" r:id="rId29" xr:uid="{00000000-0004-0000-1B00-00001C000000}"/>
    <hyperlink ref="F258" r:id="rId30" xr:uid="{00000000-0004-0000-1B00-00001D000000}"/>
    <hyperlink ref="F265" r:id="rId31" xr:uid="{00000000-0004-0000-1B00-00001E000000}"/>
    <hyperlink ref="F267" r:id="rId32" xr:uid="{00000000-0004-0000-1B00-00001F000000}"/>
    <hyperlink ref="F275" r:id="rId33" xr:uid="{00000000-0004-0000-1B00-000020000000}"/>
    <hyperlink ref="F279" r:id="rId34" xr:uid="{00000000-0004-0000-1B00-000021000000}"/>
    <hyperlink ref="F281" r:id="rId35" xr:uid="{00000000-0004-0000-1B00-000022000000}"/>
    <hyperlink ref="F289" r:id="rId36" xr:uid="{00000000-0004-0000-1B00-000023000000}"/>
    <hyperlink ref="F291" r:id="rId37" xr:uid="{00000000-0004-0000-1B00-000024000000}"/>
    <hyperlink ref="F294" r:id="rId38" xr:uid="{00000000-0004-0000-1B00-000025000000}"/>
    <hyperlink ref="F303" r:id="rId39" xr:uid="{00000000-0004-0000-1B00-000026000000}"/>
    <hyperlink ref="F314" r:id="rId40" xr:uid="{00000000-0004-0000-1B00-000027000000}"/>
    <hyperlink ref="F317" r:id="rId41" xr:uid="{00000000-0004-0000-1B00-000028000000}"/>
    <hyperlink ref="F328" r:id="rId42" xr:uid="{00000000-0004-0000-1B00-000029000000}"/>
    <hyperlink ref="F335" r:id="rId43" xr:uid="{00000000-0004-0000-1B00-00002A000000}"/>
    <hyperlink ref="F349" r:id="rId44" xr:uid="{00000000-0004-0000-1B00-00002B000000}"/>
    <hyperlink ref="F364" r:id="rId45" xr:uid="{00000000-0004-0000-1B00-00002C000000}"/>
    <hyperlink ref="F368" r:id="rId46" xr:uid="{00000000-0004-0000-1B00-00002D000000}"/>
    <hyperlink ref="F372" r:id="rId47" xr:uid="{00000000-0004-0000-1B00-00002E000000}"/>
    <hyperlink ref="F376" r:id="rId48" xr:uid="{00000000-0004-0000-1B00-00002F000000}"/>
    <hyperlink ref="F379" r:id="rId49" xr:uid="{00000000-0004-0000-1B00-000030000000}"/>
    <hyperlink ref="F389" r:id="rId50" xr:uid="{00000000-0004-0000-1B00-000031000000}"/>
    <hyperlink ref="F391" r:id="rId51" xr:uid="{00000000-0004-0000-1B00-000032000000}"/>
    <hyperlink ref="F395" r:id="rId52" xr:uid="{00000000-0004-0000-1B00-000033000000}"/>
    <hyperlink ref="F399" r:id="rId53" xr:uid="{00000000-0004-0000-1B00-000034000000}"/>
    <hyperlink ref="F401" r:id="rId54" xr:uid="{00000000-0004-0000-1B00-000035000000}"/>
    <hyperlink ref="F411" r:id="rId55" xr:uid="{00000000-0004-0000-1B00-000036000000}"/>
    <hyperlink ref="F415" r:id="rId56" xr:uid="{00000000-0004-0000-1B00-000037000000}"/>
    <hyperlink ref="F419" r:id="rId57" xr:uid="{00000000-0004-0000-1B00-000038000000}"/>
    <hyperlink ref="F428" r:id="rId58" xr:uid="{00000000-0004-0000-1B00-000039000000}"/>
    <hyperlink ref="F437" r:id="rId59" xr:uid="{00000000-0004-0000-1B00-00003A000000}"/>
    <hyperlink ref="F448" r:id="rId60" xr:uid="{00000000-0004-0000-1B00-00003B000000}"/>
    <hyperlink ref="F461" r:id="rId61" xr:uid="{00000000-0004-0000-1B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171</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8453</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4064</v>
      </c>
      <c r="L20" s="33"/>
    </row>
    <row r="21" spans="2:12" s="1" customFormat="1" ht="18" customHeight="1">
      <c r="B21" s="33"/>
      <c r="E21" s="26" t="s">
        <v>4065</v>
      </c>
      <c r="I21" s="28" t="s">
        <v>28</v>
      </c>
      <c r="J21" s="26" t="s">
        <v>19</v>
      </c>
      <c r="L21" s="33"/>
    </row>
    <row r="22" spans="2:12" s="1" customFormat="1" ht="6.95" customHeight="1">
      <c r="B22" s="33"/>
      <c r="L22" s="33"/>
    </row>
    <row r="23" spans="2:12" s="1" customFormat="1" ht="12" customHeight="1">
      <c r="B23" s="33"/>
      <c r="D23" s="28" t="s">
        <v>37</v>
      </c>
      <c r="I23" s="28" t="s">
        <v>25</v>
      </c>
      <c r="J23" s="26" t="s">
        <v>4064</v>
      </c>
      <c r="L23" s="33"/>
    </row>
    <row r="24" spans="2:12" s="1" customFormat="1" ht="18" customHeight="1">
      <c r="B24" s="33"/>
      <c r="E24" s="26" t="s">
        <v>4065</v>
      </c>
      <c r="I24" s="28" t="s">
        <v>28</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ROUND(J83,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ROUND((SUM(BE83:BE94)),  2)</f>
        <v>0</v>
      </c>
      <c r="I33" s="96">
        <v>0.21</v>
      </c>
      <c r="J33" s="84">
        <f>ROUND(((SUM(BE83:BE94))*I33),  2)</f>
        <v>0</v>
      </c>
      <c r="L33" s="33"/>
    </row>
    <row r="34" spans="2:12" s="1" customFormat="1" ht="14.45" customHeight="1">
      <c r="B34" s="33"/>
      <c r="E34" s="28" t="s">
        <v>49</v>
      </c>
      <c r="F34" s="84">
        <f>ROUND((SUM(BF83:BF94)),  2)</f>
        <v>0</v>
      </c>
      <c r="I34" s="96">
        <v>0.12</v>
      </c>
      <c r="J34" s="84">
        <f>ROUND(((SUM(BF83:BF94))*I34),  2)</f>
        <v>0</v>
      </c>
      <c r="L34" s="33"/>
    </row>
    <row r="35" spans="2:12" s="1" customFormat="1" ht="14.45" hidden="1" customHeight="1">
      <c r="B35" s="33"/>
      <c r="E35" s="28" t="s">
        <v>50</v>
      </c>
      <c r="F35" s="84">
        <f>ROUND((SUM(BG83:BG94)),  2)</f>
        <v>0</v>
      </c>
      <c r="I35" s="96">
        <v>0.21</v>
      </c>
      <c r="J35" s="84">
        <f>0</f>
        <v>0</v>
      </c>
      <c r="L35" s="33"/>
    </row>
    <row r="36" spans="2:12" s="1" customFormat="1" ht="14.45" hidden="1" customHeight="1">
      <c r="B36" s="33"/>
      <c r="E36" s="28" t="s">
        <v>51</v>
      </c>
      <c r="F36" s="84">
        <f>ROUND((SUM(BH83:BH94)),  2)</f>
        <v>0</v>
      </c>
      <c r="I36" s="96">
        <v>0.12</v>
      </c>
      <c r="J36" s="84">
        <f>0</f>
        <v>0</v>
      </c>
      <c r="L36" s="33"/>
    </row>
    <row r="37" spans="2:12" s="1" customFormat="1" ht="14.45" hidden="1" customHeight="1">
      <c r="B37" s="33"/>
      <c r="E37" s="28" t="s">
        <v>52</v>
      </c>
      <c r="F37" s="84">
        <f>ROUND((SUM(BI83:BI94)),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IO.01 - Venkovní vedení slaboproudu</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40.15" customHeight="1">
      <c r="B54" s="33"/>
      <c r="C54" s="28" t="s">
        <v>24</v>
      </c>
      <c r="F54" s="26" t="str">
        <f>E15</f>
        <v>Město Kroměříž</v>
      </c>
      <c r="I54" s="28" t="s">
        <v>32</v>
      </c>
      <c r="J54" s="31" t="str">
        <f>E21</f>
        <v>Jiří Škop-elektroprojekce, Duhová 269, Náchod</v>
      </c>
      <c r="L54" s="33"/>
    </row>
    <row r="55" spans="2:47" s="1" customFormat="1" ht="40.15" customHeight="1">
      <c r="B55" s="33"/>
      <c r="C55" s="28" t="s">
        <v>30</v>
      </c>
      <c r="F55" s="26" t="str">
        <f>IF(E18="","",E18)</f>
        <v>Vyplň údaj</v>
      </c>
      <c r="I55" s="28" t="s">
        <v>37</v>
      </c>
      <c r="J55" s="31" t="str">
        <f>E24</f>
        <v>Jiří Škop-elektroprojekce, Duhová 269, Náchod</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J83</f>
        <v>0</v>
      </c>
      <c r="L59" s="33"/>
      <c r="AU59" s="18" t="s">
        <v>313</v>
      </c>
    </row>
    <row r="60" spans="2:47" s="8" customFormat="1" ht="24.95" customHeight="1">
      <c r="B60" s="106"/>
      <c r="D60" s="107" t="s">
        <v>323</v>
      </c>
      <c r="E60" s="108"/>
      <c r="F60" s="108"/>
      <c r="G60" s="108"/>
      <c r="H60" s="108"/>
      <c r="I60" s="108"/>
      <c r="J60" s="109">
        <f>J84</f>
        <v>0</v>
      </c>
      <c r="L60" s="106"/>
    </row>
    <row r="61" spans="2:47" s="9" customFormat="1" ht="19.899999999999999" customHeight="1">
      <c r="B61" s="110"/>
      <c r="D61" s="111" t="s">
        <v>327</v>
      </c>
      <c r="E61" s="112"/>
      <c r="F61" s="112"/>
      <c r="G61" s="112"/>
      <c r="H61" s="112"/>
      <c r="I61" s="112"/>
      <c r="J61" s="113">
        <f>J85</f>
        <v>0</v>
      </c>
      <c r="L61" s="110"/>
    </row>
    <row r="62" spans="2:47" s="8" customFormat="1" ht="24.95" customHeight="1">
      <c r="B62" s="106"/>
      <c r="D62" s="107" t="s">
        <v>341</v>
      </c>
      <c r="E62" s="108"/>
      <c r="F62" s="108"/>
      <c r="G62" s="108"/>
      <c r="H62" s="108"/>
      <c r="I62" s="108"/>
      <c r="J62" s="109">
        <f>J90</f>
        <v>0</v>
      </c>
      <c r="L62" s="106"/>
    </row>
    <row r="63" spans="2:47" s="9" customFormat="1" ht="19.899999999999999" customHeight="1">
      <c r="B63" s="110"/>
      <c r="D63" s="111" t="s">
        <v>8454</v>
      </c>
      <c r="E63" s="112"/>
      <c r="F63" s="112"/>
      <c r="G63" s="112"/>
      <c r="H63" s="112"/>
      <c r="I63" s="112"/>
      <c r="J63" s="113">
        <f>J91</f>
        <v>0</v>
      </c>
      <c r="L63" s="110"/>
    </row>
    <row r="64" spans="2:47" s="1" customFormat="1" ht="21.75" customHeight="1">
      <c r="B64" s="33"/>
      <c r="L64" s="33"/>
    </row>
    <row r="65" spans="2:12" s="1" customFormat="1" ht="6.95" customHeight="1">
      <c r="B65" s="42"/>
      <c r="C65" s="43"/>
      <c r="D65" s="43"/>
      <c r="E65" s="43"/>
      <c r="F65" s="43"/>
      <c r="G65" s="43"/>
      <c r="H65" s="43"/>
      <c r="I65" s="43"/>
      <c r="J65" s="43"/>
      <c r="K65" s="43"/>
      <c r="L65" s="33"/>
    </row>
    <row r="69" spans="2:12" s="1" customFormat="1" ht="6.95" customHeight="1">
      <c r="B69" s="44"/>
      <c r="C69" s="45"/>
      <c r="D69" s="45"/>
      <c r="E69" s="45"/>
      <c r="F69" s="45"/>
      <c r="G69" s="45"/>
      <c r="H69" s="45"/>
      <c r="I69" s="45"/>
      <c r="J69" s="45"/>
      <c r="K69" s="45"/>
      <c r="L69" s="33"/>
    </row>
    <row r="70" spans="2:12" s="1" customFormat="1" ht="24.95" customHeight="1">
      <c r="B70" s="33"/>
      <c r="C70" s="22" t="s">
        <v>343</v>
      </c>
      <c r="L70" s="33"/>
    </row>
    <row r="71" spans="2:12" s="1" customFormat="1" ht="6.95" customHeight="1">
      <c r="B71" s="33"/>
      <c r="L71" s="33"/>
    </row>
    <row r="72" spans="2:12" s="1" customFormat="1" ht="12" customHeight="1">
      <c r="B72" s="33"/>
      <c r="C72" s="28" t="s">
        <v>16</v>
      </c>
      <c r="L72" s="33"/>
    </row>
    <row r="73" spans="2:12" s="1" customFormat="1" ht="16.5" customHeight="1">
      <c r="B73" s="33"/>
      <c r="E73" s="341" t="str">
        <f>E7</f>
        <v>Domov se zvláštním režimem Račín, Kroměříž</v>
      </c>
      <c r="F73" s="342"/>
      <c r="G73" s="342"/>
      <c r="H73" s="342"/>
      <c r="L73" s="33"/>
    </row>
    <row r="74" spans="2:12" s="1" customFormat="1" ht="12" customHeight="1">
      <c r="B74" s="33"/>
      <c r="C74" s="28" t="s">
        <v>214</v>
      </c>
      <c r="L74" s="33"/>
    </row>
    <row r="75" spans="2:12" s="1" customFormat="1" ht="16.5" customHeight="1">
      <c r="B75" s="33"/>
      <c r="E75" s="324" t="str">
        <f>E9</f>
        <v>IO.01 - Venkovní vedení slaboproudu</v>
      </c>
      <c r="F75" s="343"/>
      <c r="G75" s="343"/>
      <c r="H75" s="343"/>
      <c r="L75" s="33"/>
    </row>
    <row r="76" spans="2:12" s="1" customFormat="1" ht="6.95" customHeight="1">
      <c r="B76" s="33"/>
      <c r="L76" s="33"/>
    </row>
    <row r="77" spans="2:12" s="1" customFormat="1" ht="12" customHeight="1">
      <c r="B77" s="33"/>
      <c r="C77" s="28" t="s">
        <v>21</v>
      </c>
      <c r="F77" s="26" t="str">
        <f>F12</f>
        <v>p.č. 5036, Kroměříž</v>
      </c>
      <c r="I77" s="28" t="s">
        <v>23</v>
      </c>
      <c r="J77" s="50">
        <f>IF(J12="","",J12)</f>
        <v>45460</v>
      </c>
      <c r="L77" s="33"/>
    </row>
    <row r="78" spans="2:12" s="1" customFormat="1" ht="6.95" customHeight="1">
      <c r="B78" s="33"/>
      <c r="L78" s="33"/>
    </row>
    <row r="79" spans="2:12" s="1" customFormat="1" ht="40.15" customHeight="1">
      <c r="B79" s="33"/>
      <c r="C79" s="28" t="s">
        <v>24</v>
      </c>
      <c r="F79" s="26" t="str">
        <f>E15</f>
        <v>Město Kroměříž</v>
      </c>
      <c r="I79" s="28" t="s">
        <v>32</v>
      </c>
      <c r="J79" s="31" t="str">
        <f>E21</f>
        <v>Jiří Škop-elektroprojekce, Duhová 269, Náchod</v>
      </c>
      <c r="L79" s="33"/>
    </row>
    <row r="80" spans="2:12" s="1" customFormat="1" ht="40.15" customHeight="1">
      <c r="B80" s="33"/>
      <c r="C80" s="28" t="s">
        <v>30</v>
      </c>
      <c r="F80" s="26" t="str">
        <f>IF(E18="","",E18)</f>
        <v>Vyplň údaj</v>
      </c>
      <c r="I80" s="28" t="s">
        <v>37</v>
      </c>
      <c r="J80" s="31" t="str">
        <f>E24</f>
        <v>Jiří Škop-elektroprojekce, Duhová 269, Náchod</v>
      </c>
      <c r="L80" s="33"/>
    </row>
    <row r="81" spans="2:65" s="1" customFormat="1" ht="10.35" customHeight="1">
      <c r="B81" s="33"/>
      <c r="L81" s="33"/>
    </row>
    <row r="82" spans="2:65" s="10" customFormat="1" ht="29.25" customHeight="1">
      <c r="B82" s="114"/>
      <c r="C82" s="115" t="s">
        <v>344</v>
      </c>
      <c r="D82" s="116" t="s">
        <v>62</v>
      </c>
      <c r="E82" s="116" t="s">
        <v>58</v>
      </c>
      <c r="F82" s="116" t="s">
        <v>59</v>
      </c>
      <c r="G82" s="116" t="s">
        <v>345</v>
      </c>
      <c r="H82" s="116" t="s">
        <v>346</v>
      </c>
      <c r="I82" s="116" t="s">
        <v>347</v>
      </c>
      <c r="J82" s="116" t="s">
        <v>312</v>
      </c>
      <c r="K82" s="117" t="s">
        <v>348</v>
      </c>
      <c r="L82" s="114"/>
      <c r="M82" s="57" t="s">
        <v>19</v>
      </c>
      <c r="N82" s="58" t="s">
        <v>47</v>
      </c>
      <c r="O82" s="58" t="s">
        <v>349</v>
      </c>
      <c r="P82" s="58" t="s">
        <v>350</v>
      </c>
      <c r="Q82" s="58" t="s">
        <v>351</v>
      </c>
      <c r="R82" s="58" t="s">
        <v>352</v>
      </c>
      <c r="S82" s="58" t="s">
        <v>353</v>
      </c>
      <c r="T82" s="59" t="s">
        <v>354</v>
      </c>
    </row>
    <row r="83" spans="2:65" s="1" customFormat="1" ht="22.9" customHeight="1">
      <c r="B83" s="33"/>
      <c r="C83" s="62" t="s">
        <v>355</v>
      </c>
      <c r="J83" s="118">
        <f>BK83</f>
        <v>0</v>
      </c>
      <c r="L83" s="33"/>
      <c r="M83" s="60"/>
      <c r="N83" s="51"/>
      <c r="O83" s="51"/>
      <c r="P83" s="119">
        <f>P84+P90</f>
        <v>0</v>
      </c>
      <c r="Q83" s="51"/>
      <c r="R83" s="119">
        <f>R84+R90</f>
        <v>2.7910000000000001E-2</v>
      </c>
      <c r="S83" s="51"/>
      <c r="T83" s="120">
        <f>T84+T90</f>
        <v>0</v>
      </c>
      <c r="AT83" s="18" t="s">
        <v>76</v>
      </c>
      <c r="AU83" s="18" t="s">
        <v>313</v>
      </c>
      <c r="BK83" s="121">
        <f>BK84+BK90</f>
        <v>0</v>
      </c>
    </row>
    <row r="84" spans="2:65" s="11" customFormat="1" ht="25.9" customHeight="1">
      <c r="B84" s="122"/>
      <c r="D84" s="123" t="s">
        <v>76</v>
      </c>
      <c r="E84" s="124" t="s">
        <v>1407</v>
      </c>
      <c r="F84" s="124" t="s">
        <v>1408</v>
      </c>
      <c r="I84" s="125"/>
      <c r="J84" s="126">
        <f>BK84</f>
        <v>0</v>
      </c>
      <c r="L84" s="122"/>
      <c r="M84" s="127"/>
      <c r="P84" s="128">
        <f>P85</f>
        <v>0</v>
      </c>
      <c r="R84" s="128">
        <f>R85</f>
        <v>1.4130000000000002E-2</v>
      </c>
      <c r="T84" s="129">
        <f>T85</f>
        <v>0</v>
      </c>
      <c r="AR84" s="123" t="s">
        <v>90</v>
      </c>
      <c r="AT84" s="130" t="s">
        <v>76</v>
      </c>
      <c r="AU84" s="130" t="s">
        <v>77</v>
      </c>
      <c r="AY84" s="123" t="s">
        <v>358</v>
      </c>
      <c r="BK84" s="131">
        <f>BK85</f>
        <v>0</v>
      </c>
    </row>
    <row r="85" spans="2:65" s="11" customFormat="1" ht="22.9" customHeight="1">
      <c r="B85" s="122"/>
      <c r="D85" s="123" t="s">
        <v>76</v>
      </c>
      <c r="E85" s="132" t="s">
        <v>1851</v>
      </c>
      <c r="F85" s="132" t="s">
        <v>1852</v>
      </c>
      <c r="I85" s="125"/>
      <c r="J85" s="133">
        <f>BK85</f>
        <v>0</v>
      </c>
      <c r="L85" s="122"/>
      <c r="M85" s="127"/>
      <c r="P85" s="128">
        <f>SUM(P86:P89)</f>
        <v>0</v>
      </c>
      <c r="R85" s="128">
        <f>SUM(R86:R89)</f>
        <v>1.4130000000000002E-2</v>
      </c>
      <c r="T85" s="129">
        <f>SUM(T86:T89)</f>
        <v>0</v>
      </c>
      <c r="AR85" s="123" t="s">
        <v>90</v>
      </c>
      <c r="AT85" s="130" t="s">
        <v>76</v>
      </c>
      <c r="AU85" s="130" t="s">
        <v>84</v>
      </c>
      <c r="AY85" s="123" t="s">
        <v>358</v>
      </c>
      <c r="BK85" s="131">
        <f>SUM(BK86:BK89)</f>
        <v>0</v>
      </c>
    </row>
    <row r="86" spans="2:65" s="1" customFormat="1" ht="24.2" customHeight="1">
      <c r="B86" s="33"/>
      <c r="C86" s="134" t="s">
        <v>84</v>
      </c>
      <c r="D86" s="134" t="s">
        <v>360</v>
      </c>
      <c r="E86" s="135" t="s">
        <v>8455</v>
      </c>
      <c r="F86" s="136" t="s">
        <v>8456</v>
      </c>
      <c r="G86" s="137" t="s">
        <v>235</v>
      </c>
      <c r="H86" s="138">
        <v>113</v>
      </c>
      <c r="I86" s="139"/>
      <c r="J86" s="140">
        <f>ROUND(I86*H86,2)</f>
        <v>0</v>
      </c>
      <c r="K86" s="136" t="s">
        <v>363</v>
      </c>
      <c r="L86" s="33"/>
      <c r="M86" s="141" t="s">
        <v>19</v>
      </c>
      <c r="N86" s="142" t="s">
        <v>49</v>
      </c>
      <c r="P86" s="143">
        <f>O86*H86</f>
        <v>0</v>
      </c>
      <c r="Q86" s="143">
        <v>0</v>
      </c>
      <c r="R86" s="143">
        <f>Q86*H86</f>
        <v>0</v>
      </c>
      <c r="S86" s="143">
        <v>0</v>
      </c>
      <c r="T86" s="144">
        <f>S86*H86</f>
        <v>0</v>
      </c>
      <c r="AR86" s="145" t="s">
        <v>454</v>
      </c>
      <c r="AT86" s="145" t="s">
        <v>360</v>
      </c>
      <c r="AU86" s="145" t="s">
        <v>90</v>
      </c>
      <c r="AY86" s="18" t="s">
        <v>358</v>
      </c>
      <c r="BE86" s="146">
        <f>IF(N86="základní",J86,0)</f>
        <v>0</v>
      </c>
      <c r="BF86" s="146">
        <f>IF(N86="snížená",J86,0)</f>
        <v>0</v>
      </c>
      <c r="BG86" s="146">
        <f>IF(N86="zákl. přenesená",J86,0)</f>
        <v>0</v>
      </c>
      <c r="BH86" s="146">
        <f>IF(N86="sníž. přenesená",J86,0)</f>
        <v>0</v>
      </c>
      <c r="BI86" s="146">
        <f>IF(N86="nulová",J86,0)</f>
        <v>0</v>
      </c>
      <c r="BJ86" s="18" t="s">
        <v>90</v>
      </c>
      <c r="BK86" s="146">
        <f>ROUND(I86*H86,2)</f>
        <v>0</v>
      </c>
      <c r="BL86" s="18" t="s">
        <v>454</v>
      </c>
      <c r="BM86" s="145" t="s">
        <v>8457</v>
      </c>
    </row>
    <row r="87" spans="2:65" s="1" customFormat="1" ht="11.25">
      <c r="B87" s="33"/>
      <c r="D87" s="147" t="s">
        <v>366</v>
      </c>
      <c r="F87" s="148" t="s">
        <v>8458</v>
      </c>
      <c r="I87" s="149"/>
      <c r="L87" s="33"/>
      <c r="M87" s="150"/>
      <c r="T87" s="54"/>
      <c r="AT87" s="18" t="s">
        <v>366</v>
      </c>
      <c r="AU87" s="18" t="s">
        <v>90</v>
      </c>
    </row>
    <row r="88" spans="2:65" s="1" customFormat="1" ht="24.2" customHeight="1">
      <c r="B88" s="33"/>
      <c r="C88" s="179" t="s">
        <v>90</v>
      </c>
      <c r="D88" s="179" t="s">
        <v>440</v>
      </c>
      <c r="E88" s="180" t="s">
        <v>8459</v>
      </c>
      <c r="F88" s="181" t="s">
        <v>8460</v>
      </c>
      <c r="G88" s="182" t="s">
        <v>235</v>
      </c>
      <c r="H88" s="183">
        <v>113</v>
      </c>
      <c r="I88" s="184"/>
      <c r="J88" s="185">
        <f>ROUND(I88*H88,2)</f>
        <v>0</v>
      </c>
      <c r="K88" s="181" t="s">
        <v>363</v>
      </c>
      <c r="L88" s="186"/>
      <c r="M88" s="187" t="s">
        <v>19</v>
      </c>
      <c r="N88" s="188" t="s">
        <v>49</v>
      </c>
      <c r="P88" s="143">
        <f>O88*H88</f>
        <v>0</v>
      </c>
      <c r="Q88" s="143">
        <v>1.0000000000000001E-5</v>
      </c>
      <c r="R88" s="143">
        <f>Q88*H88</f>
        <v>1.1300000000000001E-3</v>
      </c>
      <c r="S88" s="143">
        <v>0</v>
      </c>
      <c r="T88" s="144">
        <f>S88*H88</f>
        <v>0</v>
      </c>
      <c r="AR88" s="145" t="s">
        <v>558</v>
      </c>
      <c r="AT88" s="145" t="s">
        <v>440</v>
      </c>
      <c r="AU88" s="145" t="s">
        <v>90</v>
      </c>
      <c r="AY88" s="18" t="s">
        <v>358</v>
      </c>
      <c r="BE88" s="146">
        <f>IF(N88="základní",J88,0)</f>
        <v>0</v>
      </c>
      <c r="BF88" s="146">
        <f>IF(N88="snížená",J88,0)</f>
        <v>0</v>
      </c>
      <c r="BG88" s="146">
        <f>IF(N88="zákl. přenesená",J88,0)</f>
        <v>0</v>
      </c>
      <c r="BH88" s="146">
        <f>IF(N88="sníž. přenesená",J88,0)</f>
        <v>0</v>
      </c>
      <c r="BI88" s="146">
        <f>IF(N88="nulová",J88,0)</f>
        <v>0</v>
      </c>
      <c r="BJ88" s="18" t="s">
        <v>90</v>
      </c>
      <c r="BK88" s="146">
        <f>ROUND(I88*H88,2)</f>
        <v>0</v>
      </c>
      <c r="BL88" s="18" t="s">
        <v>454</v>
      </c>
      <c r="BM88" s="145" t="s">
        <v>8461</v>
      </c>
    </row>
    <row r="89" spans="2:65" s="1" customFormat="1" ht="16.5" customHeight="1">
      <c r="B89" s="33"/>
      <c r="C89" s="179" t="s">
        <v>97</v>
      </c>
      <c r="D89" s="179" t="s">
        <v>440</v>
      </c>
      <c r="E89" s="180" t="s">
        <v>8462</v>
      </c>
      <c r="F89" s="181" t="s">
        <v>8463</v>
      </c>
      <c r="G89" s="182" t="s">
        <v>1511</v>
      </c>
      <c r="H89" s="183">
        <v>13</v>
      </c>
      <c r="I89" s="184"/>
      <c r="J89" s="185">
        <f>ROUND(I89*H89,2)</f>
        <v>0</v>
      </c>
      <c r="K89" s="181" t="s">
        <v>363</v>
      </c>
      <c r="L89" s="186"/>
      <c r="M89" s="187" t="s">
        <v>19</v>
      </c>
      <c r="N89" s="188" t="s">
        <v>49</v>
      </c>
      <c r="P89" s="143">
        <f>O89*H89</f>
        <v>0</v>
      </c>
      <c r="Q89" s="143">
        <v>1E-3</v>
      </c>
      <c r="R89" s="143">
        <f>Q89*H89</f>
        <v>1.3000000000000001E-2</v>
      </c>
      <c r="S89" s="143">
        <v>0</v>
      </c>
      <c r="T89" s="144">
        <f>S89*H89</f>
        <v>0</v>
      </c>
      <c r="AR89" s="145" t="s">
        <v>558</v>
      </c>
      <c r="AT89" s="145" t="s">
        <v>440</v>
      </c>
      <c r="AU89" s="145" t="s">
        <v>90</v>
      </c>
      <c r="AY89" s="18" t="s">
        <v>358</v>
      </c>
      <c r="BE89" s="146">
        <f>IF(N89="základní",J89,0)</f>
        <v>0</v>
      </c>
      <c r="BF89" s="146">
        <f>IF(N89="snížená",J89,0)</f>
        <v>0</v>
      </c>
      <c r="BG89" s="146">
        <f>IF(N89="zákl. přenesená",J89,0)</f>
        <v>0</v>
      </c>
      <c r="BH89" s="146">
        <f>IF(N89="sníž. přenesená",J89,0)</f>
        <v>0</v>
      </c>
      <c r="BI89" s="146">
        <f>IF(N89="nulová",J89,0)</f>
        <v>0</v>
      </c>
      <c r="BJ89" s="18" t="s">
        <v>90</v>
      </c>
      <c r="BK89" s="146">
        <f>ROUND(I89*H89,2)</f>
        <v>0</v>
      </c>
      <c r="BL89" s="18" t="s">
        <v>454</v>
      </c>
      <c r="BM89" s="145" t="s">
        <v>8464</v>
      </c>
    </row>
    <row r="90" spans="2:65" s="11" customFormat="1" ht="25.9" customHeight="1">
      <c r="B90" s="122"/>
      <c r="D90" s="123" t="s">
        <v>76</v>
      </c>
      <c r="E90" s="124" t="s">
        <v>440</v>
      </c>
      <c r="F90" s="124" t="s">
        <v>2967</v>
      </c>
      <c r="I90" s="125"/>
      <c r="J90" s="126">
        <f>BK90</f>
        <v>0</v>
      </c>
      <c r="L90" s="122"/>
      <c r="M90" s="127"/>
      <c r="P90" s="128">
        <f>P91</f>
        <v>0</v>
      </c>
      <c r="R90" s="128">
        <f>R91</f>
        <v>1.3779999999999999E-2</v>
      </c>
      <c r="T90" s="129">
        <f>T91</f>
        <v>0</v>
      </c>
      <c r="AR90" s="123" t="s">
        <v>97</v>
      </c>
      <c r="AT90" s="130" t="s">
        <v>76</v>
      </c>
      <c r="AU90" s="130" t="s">
        <v>77</v>
      </c>
      <c r="AY90" s="123" t="s">
        <v>358</v>
      </c>
      <c r="BK90" s="131">
        <f>BK91</f>
        <v>0</v>
      </c>
    </row>
    <row r="91" spans="2:65" s="11" customFormat="1" ht="22.9" customHeight="1">
      <c r="B91" s="122"/>
      <c r="D91" s="123" t="s">
        <v>76</v>
      </c>
      <c r="E91" s="132" t="s">
        <v>8465</v>
      </c>
      <c r="F91" s="132" t="s">
        <v>8466</v>
      </c>
      <c r="I91" s="125"/>
      <c r="J91" s="133">
        <f>BK91</f>
        <v>0</v>
      </c>
      <c r="L91" s="122"/>
      <c r="M91" s="127"/>
      <c r="P91" s="128">
        <f>SUM(P92:P94)</f>
        <v>0</v>
      </c>
      <c r="R91" s="128">
        <f>SUM(R92:R94)</f>
        <v>1.3779999999999999E-2</v>
      </c>
      <c r="T91" s="129">
        <f>SUM(T92:T94)</f>
        <v>0</v>
      </c>
      <c r="AR91" s="123" t="s">
        <v>97</v>
      </c>
      <c r="AT91" s="130" t="s">
        <v>76</v>
      </c>
      <c r="AU91" s="130" t="s">
        <v>84</v>
      </c>
      <c r="AY91" s="123" t="s">
        <v>358</v>
      </c>
      <c r="BK91" s="131">
        <f>SUM(BK92:BK94)</f>
        <v>0</v>
      </c>
    </row>
    <row r="92" spans="2:65" s="1" customFormat="1" ht="37.9" customHeight="1">
      <c r="B92" s="33"/>
      <c r="C92" s="134" t="s">
        <v>364</v>
      </c>
      <c r="D92" s="134" t="s">
        <v>360</v>
      </c>
      <c r="E92" s="135" t="s">
        <v>8467</v>
      </c>
      <c r="F92" s="136" t="s">
        <v>8468</v>
      </c>
      <c r="G92" s="137" t="s">
        <v>235</v>
      </c>
      <c r="H92" s="138">
        <v>53</v>
      </c>
      <c r="I92" s="139"/>
      <c r="J92" s="140">
        <f>ROUND(I92*H92,2)</f>
        <v>0</v>
      </c>
      <c r="K92" s="136" t="s">
        <v>363</v>
      </c>
      <c r="L92" s="33"/>
      <c r="M92" s="141" t="s">
        <v>19</v>
      </c>
      <c r="N92" s="142" t="s">
        <v>49</v>
      </c>
      <c r="P92" s="143">
        <f>O92*H92</f>
        <v>0</v>
      </c>
      <c r="Q92" s="143">
        <v>0</v>
      </c>
      <c r="R92" s="143">
        <f>Q92*H92</f>
        <v>0</v>
      </c>
      <c r="S92" s="143">
        <v>0</v>
      </c>
      <c r="T92" s="144">
        <f>S92*H92</f>
        <v>0</v>
      </c>
      <c r="AR92" s="145" t="s">
        <v>789</v>
      </c>
      <c r="AT92" s="145" t="s">
        <v>360</v>
      </c>
      <c r="AU92" s="145" t="s">
        <v>90</v>
      </c>
      <c r="AY92" s="18" t="s">
        <v>358</v>
      </c>
      <c r="BE92" s="146">
        <f>IF(N92="základní",J92,0)</f>
        <v>0</v>
      </c>
      <c r="BF92" s="146">
        <f>IF(N92="snížená",J92,0)</f>
        <v>0</v>
      </c>
      <c r="BG92" s="146">
        <f>IF(N92="zákl. přenesená",J92,0)</f>
        <v>0</v>
      </c>
      <c r="BH92" s="146">
        <f>IF(N92="sníž. přenesená",J92,0)</f>
        <v>0</v>
      </c>
      <c r="BI92" s="146">
        <f>IF(N92="nulová",J92,0)</f>
        <v>0</v>
      </c>
      <c r="BJ92" s="18" t="s">
        <v>90</v>
      </c>
      <c r="BK92" s="146">
        <f>ROUND(I92*H92,2)</f>
        <v>0</v>
      </c>
      <c r="BL92" s="18" t="s">
        <v>789</v>
      </c>
      <c r="BM92" s="145" t="s">
        <v>8469</v>
      </c>
    </row>
    <row r="93" spans="2:65" s="1" customFormat="1" ht="11.25">
      <c r="B93" s="33"/>
      <c r="D93" s="147" t="s">
        <v>366</v>
      </c>
      <c r="F93" s="148" t="s">
        <v>8470</v>
      </c>
      <c r="I93" s="149"/>
      <c r="L93" s="33"/>
      <c r="M93" s="150"/>
      <c r="T93" s="54"/>
      <c r="AT93" s="18" t="s">
        <v>366</v>
      </c>
      <c r="AU93" s="18" t="s">
        <v>90</v>
      </c>
    </row>
    <row r="94" spans="2:65" s="1" customFormat="1" ht="24.2" customHeight="1">
      <c r="B94" s="33"/>
      <c r="C94" s="179" t="s">
        <v>388</v>
      </c>
      <c r="D94" s="179" t="s">
        <v>440</v>
      </c>
      <c r="E94" s="180" t="s">
        <v>8471</v>
      </c>
      <c r="F94" s="181" t="s">
        <v>8472</v>
      </c>
      <c r="G94" s="182" t="s">
        <v>235</v>
      </c>
      <c r="H94" s="183">
        <v>53</v>
      </c>
      <c r="I94" s="184"/>
      <c r="J94" s="185">
        <f>ROUND(I94*H94,2)</f>
        <v>0</v>
      </c>
      <c r="K94" s="181" t="s">
        <v>363</v>
      </c>
      <c r="L94" s="186"/>
      <c r="M94" s="204" t="s">
        <v>19</v>
      </c>
      <c r="N94" s="205" t="s">
        <v>49</v>
      </c>
      <c r="O94" s="198"/>
      <c r="P94" s="199">
        <f>O94*H94</f>
        <v>0</v>
      </c>
      <c r="Q94" s="199">
        <v>2.5999999999999998E-4</v>
      </c>
      <c r="R94" s="199">
        <f>Q94*H94</f>
        <v>1.3779999999999999E-2</v>
      </c>
      <c r="S94" s="199">
        <v>0</v>
      </c>
      <c r="T94" s="200">
        <f>S94*H94</f>
        <v>0</v>
      </c>
      <c r="AR94" s="145" t="s">
        <v>1227</v>
      </c>
      <c r="AT94" s="145" t="s">
        <v>440</v>
      </c>
      <c r="AU94" s="145" t="s">
        <v>90</v>
      </c>
      <c r="AY94" s="18" t="s">
        <v>358</v>
      </c>
      <c r="BE94" s="146">
        <f>IF(N94="základní",J94,0)</f>
        <v>0</v>
      </c>
      <c r="BF94" s="146">
        <f>IF(N94="snížená",J94,0)</f>
        <v>0</v>
      </c>
      <c r="BG94" s="146">
        <f>IF(N94="zákl. přenesená",J94,0)</f>
        <v>0</v>
      </c>
      <c r="BH94" s="146">
        <f>IF(N94="sníž. přenesená",J94,0)</f>
        <v>0</v>
      </c>
      <c r="BI94" s="146">
        <f>IF(N94="nulová",J94,0)</f>
        <v>0</v>
      </c>
      <c r="BJ94" s="18" t="s">
        <v>90</v>
      </c>
      <c r="BK94" s="146">
        <f>ROUND(I94*H94,2)</f>
        <v>0</v>
      </c>
      <c r="BL94" s="18" t="s">
        <v>1227</v>
      </c>
      <c r="BM94" s="145" t="s">
        <v>8473</v>
      </c>
    </row>
    <row r="95" spans="2:65" s="1" customFormat="1" ht="6.95" customHeight="1">
      <c r="B95" s="42"/>
      <c r="C95" s="43"/>
      <c r="D95" s="43"/>
      <c r="E95" s="43"/>
      <c r="F95" s="43"/>
      <c r="G95" s="43"/>
      <c r="H95" s="43"/>
      <c r="I95" s="43"/>
      <c r="J95" s="43"/>
      <c r="K95" s="43"/>
      <c r="L95" s="33"/>
    </row>
  </sheetData>
  <sheetProtection algorithmName="SHA-512" hashValue="cCrKLukppW86DiKda3XVEDa6w0TWVKZnO0AU+WyG46H1NDzgstdfRZAX5bNMlfaVM+wXHwImrJhpCIsob+ikAg==" saltValue="HayRqTbBL9PCIZFJWxkle+jnwlKnNRf83yIpR8PBqjfp90QrNpolPuPpfU2BZSHr4/pDPNVS8Vdg2p1kr8f70g==" spinCount="100000" sheet="1" objects="1" scenarios="1" formatColumns="0" formatRows="0" autoFilter="0"/>
  <autoFilter ref="C82:K94" xr:uid="{00000000-0009-0000-0000-00001C000000}"/>
  <mergeCells count="9">
    <mergeCell ref="E50:H50"/>
    <mergeCell ref="E73:H73"/>
    <mergeCell ref="E75:H75"/>
    <mergeCell ref="L2:V2"/>
    <mergeCell ref="E7:H7"/>
    <mergeCell ref="E9:H9"/>
    <mergeCell ref="E18:H18"/>
    <mergeCell ref="E27:H27"/>
    <mergeCell ref="E48:H48"/>
  </mergeCells>
  <hyperlinks>
    <hyperlink ref="F87" r:id="rId1" xr:uid="{00000000-0004-0000-1C00-000000000000}"/>
    <hyperlink ref="F93" r:id="rId2" xr:uid="{00000000-0004-0000-1C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174</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8474</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4064</v>
      </c>
      <c r="L20" s="33"/>
    </row>
    <row r="21" spans="2:12" s="1" customFormat="1" ht="18" customHeight="1">
      <c r="B21" s="33"/>
      <c r="E21" s="26" t="s">
        <v>4065</v>
      </c>
      <c r="I21" s="28" t="s">
        <v>28</v>
      </c>
      <c r="J21" s="26" t="s">
        <v>19</v>
      </c>
      <c r="L21" s="33"/>
    </row>
    <row r="22" spans="2:12" s="1" customFormat="1" ht="6.95" customHeight="1">
      <c r="B22" s="33"/>
      <c r="L22" s="33"/>
    </row>
    <row r="23" spans="2:12" s="1" customFormat="1" ht="12" customHeight="1">
      <c r="B23" s="33"/>
      <c r="D23" s="28" t="s">
        <v>37</v>
      </c>
      <c r="I23" s="28" t="s">
        <v>25</v>
      </c>
      <c r="J23" s="26" t="s">
        <v>4064</v>
      </c>
      <c r="L23" s="33"/>
    </row>
    <row r="24" spans="2:12" s="1" customFormat="1" ht="18" customHeight="1">
      <c r="B24" s="33"/>
      <c r="E24" s="26" t="s">
        <v>4065</v>
      </c>
      <c r="I24" s="28" t="s">
        <v>28</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ROUND((SUM(BE87:BE157)),  2)</f>
        <v>0</v>
      </c>
      <c r="I33" s="96">
        <v>0.21</v>
      </c>
      <c r="J33" s="84">
        <f>ROUND(((SUM(BE87:BE157))*I33),  2)</f>
        <v>0</v>
      </c>
      <c r="L33" s="33"/>
    </row>
    <row r="34" spans="2:12" s="1" customFormat="1" ht="14.45" customHeight="1">
      <c r="B34" s="33"/>
      <c r="E34" s="28" t="s">
        <v>49</v>
      </c>
      <c r="F34" s="84">
        <f>ROUND((SUM(BF87:BF157)),  2)</f>
        <v>0</v>
      </c>
      <c r="I34" s="96">
        <v>0.12</v>
      </c>
      <c r="J34" s="84">
        <f>ROUND(((SUM(BF87:BF157))*I34),  2)</f>
        <v>0</v>
      </c>
      <c r="L34" s="33"/>
    </row>
    <row r="35" spans="2:12" s="1" customFormat="1" ht="14.45" hidden="1" customHeight="1">
      <c r="B35" s="33"/>
      <c r="E35" s="28" t="s">
        <v>50</v>
      </c>
      <c r="F35" s="84">
        <f>ROUND((SUM(BG87:BG157)),  2)</f>
        <v>0</v>
      </c>
      <c r="I35" s="96">
        <v>0.21</v>
      </c>
      <c r="J35" s="84">
        <f>0</f>
        <v>0</v>
      </c>
      <c r="L35" s="33"/>
    </row>
    <row r="36" spans="2:12" s="1" customFormat="1" ht="14.45" hidden="1" customHeight="1">
      <c r="B36" s="33"/>
      <c r="E36" s="28" t="s">
        <v>51</v>
      </c>
      <c r="F36" s="84">
        <f>ROUND((SUM(BH87:BH157)),  2)</f>
        <v>0</v>
      </c>
      <c r="I36" s="96">
        <v>0.12</v>
      </c>
      <c r="J36" s="84">
        <f>0</f>
        <v>0</v>
      </c>
      <c r="L36" s="33"/>
    </row>
    <row r="37" spans="2:12" s="1" customFormat="1" ht="14.45" hidden="1" customHeight="1">
      <c r="B37" s="33"/>
      <c r="E37" s="28" t="s">
        <v>52</v>
      </c>
      <c r="F37" s="84">
        <f>ROUND((SUM(BI87:BI157)),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IO.02 - Elektro přípojka a areálové vedení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40.15" customHeight="1">
      <c r="B54" s="33"/>
      <c r="C54" s="28" t="s">
        <v>24</v>
      </c>
      <c r="F54" s="26" t="str">
        <f>E15</f>
        <v>Město Kroměříž</v>
      </c>
      <c r="I54" s="28" t="s">
        <v>32</v>
      </c>
      <c r="J54" s="31" t="str">
        <f>E21</f>
        <v>Jiří Škop-elektroprojekce, Duhová 269, Náchod</v>
      </c>
      <c r="L54" s="33"/>
    </row>
    <row r="55" spans="2:47" s="1" customFormat="1" ht="40.15" customHeight="1">
      <c r="B55" s="33"/>
      <c r="C55" s="28" t="s">
        <v>30</v>
      </c>
      <c r="F55" s="26" t="str">
        <f>IF(E18="","",E18)</f>
        <v>Vyplň údaj</v>
      </c>
      <c r="I55" s="28" t="s">
        <v>37</v>
      </c>
      <c r="J55" s="31" t="str">
        <f>E24</f>
        <v>Jiří Škop-elektroprojekce, Duhová 269, Náchod</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J87</f>
        <v>0</v>
      </c>
      <c r="L59" s="33"/>
      <c r="AU59" s="18" t="s">
        <v>313</v>
      </c>
    </row>
    <row r="60" spans="2:47" s="8" customFormat="1" ht="24.95" customHeight="1">
      <c r="B60" s="106"/>
      <c r="D60" s="107" t="s">
        <v>323</v>
      </c>
      <c r="E60" s="108"/>
      <c r="F60" s="108"/>
      <c r="G60" s="108"/>
      <c r="H60" s="108"/>
      <c r="I60" s="108"/>
      <c r="J60" s="109">
        <f>J88</f>
        <v>0</v>
      </c>
      <c r="L60" s="106"/>
    </row>
    <row r="61" spans="2:47" s="9" customFormat="1" ht="19.899999999999999" customHeight="1">
      <c r="B61" s="110"/>
      <c r="D61" s="111" t="s">
        <v>4066</v>
      </c>
      <c r="E61" s="112"/>
      <c r="F61" s="112"/>
      <c r="G61" s="112"/>
      <c r="H61" s="112"/>
      <c r="I61" s="112"/>
      <c r="J61" s="113">
        <f>J89</f>
        <v>0</v>
      </c>
      <c r="L61" s="110"/>
    </row>
    <row r="62" spans="2:47" s="8" customFormat="1" ht="24.95" customHeight="1">
      <c r="B62" s="106"/>
      <c r="D62" s="107" t="s">
        <v>341</v>
      </c>
      <c r="E62" s="108"/>
      <c r="F62" s="108"/>
      <c r="G62" s="108"/>
      <c r="H62" s="108"/>
      <c r="I62" s="108"/>
      <c r="J62" s="109">
        <f>J108</f>
        <v>0</v>
      </c>
      <c r="L62" s="106"/>
    </row>
    <row r="63" spans="2:47" s="9" customFormat="1" ht="19.899999999999999" customHeight="1">
      <c r="B63" s="110"/>
      <c r="D63" s="111" t="s">
        <v>8475</v>
      </c>
      <c r="E63" s="112"/>
      <c r="F63" s="112"/>
      <c r="G63" s="112"/>
      <c r="H63" s="112"/>
      <c r="I63" s="112"/>
      <c r="J63" s="113">
        <f>J109</f>
        <v>0</v>
      </c>
      <c r="L63" s="110"/>
    </row>
    <row r="64" spans="2:47" s="9" customFormat="1" ht="19.899999999999999" customHeight="1">
      <c r="B64" s="110"/>
      <c r="D64" s="111" t="s">
        <v>8454</v>
      </c>
      <c r="E64" s="112"/>
      <c r="F64" s="112"/>
      <c r="G64" s="112"/>
      <c r="H64" s="112"/>
      <c r="I64" s="112"/>
      <c r="J64" s="113">
        <f>J122</f>
        <v>0</v>
      </c>
      <c r="L64" s="110"/>
    </row>
    <row r="65" spans="2:12" s="8" customFormat="1" ht="24.95" customHeight="1">
      <c r="B65" s="106"/>
      <c r="D65" s="107" t="s">
        <v>4067</v>
      </c>
      <c r="E65" s="108"/>
      <c r="F65" s="108"/>
      <c r="G65" s="108"/>
      <c r="H65" s="108"/>
      <c r="I65" s="108"/>
      <c r="J65" s="109">
        <f>J149</f>
        <v>0</v>
      </c>
      <c r="L65" s="106"/>
    </row>
    <row r="66" spans="2:12" s="8" customFormat="1" ht="24.95" customHeight="1">
      <c r="B66" s="106"/>
      <c r="D66" s="107" t="s">
        <v>3690</v>
      </c>
      <c r="E66" s="108"/>
      <c r="F66" s="108"/>
      <c r="G66" s="108"/>
      <c r="H66" s="108"/>
      <c r="I66" s="108"/>
      <c r="J66" s="109">
        <f>J152</f>
        <v>0</v>
      </c>
      <c r="L66" s="106"/>
    </row>
    <row r="67" spans="2:12" s="9" customFormat="1" ht="19.899999999999999" customHeight="1">
      <c r="B67" s="110"/>
      <c r="D67" s="111" t="s">
        <v>3691</v>
      </c>
      <c r="E67" s="112"/>
      <c r="F67" s="112"/>
      <c r="G67" s="112"/>
      <c r="H67" s="112"/>
      <c r="I67" s="112"/>
      <c r="J67" s="113">
        <f>J153</f>
        <v>0</v>
      </c>
      <c r="L67" s="110"/>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343</v>
      </c>
      <c r="L74" s="33"/>
    </row>
    <row r="75" spans="2:12" s="1" customFormat="1" ht="6.95" customHeight="1">
      <c r="B75" s="33"/>
      <c r="L75" s="33"/>
    </row>
    <row r="76" spans="2:12" s="1" customFormat="1" ht="12" customHeight="1">
      <c r="B76" s="33"/>
      <c r="C76" s="28" t="s">
        <v>16</v>
      </c>
      <c r="L76" s="33"/>
    </row>
    <row r="77" spans="2:12" s="1" customFormat="1" ht="16.5" customHeight="1">
      <c r="B77" s="33"/>
      <c r="E77" s="341" t="str">
        <f>E7</f>
        <v>Domov se zvláštním režimem Račín, Kroměříž</v>
      </c>
      <c r="F77" s="342"/>
      <c r="G77" s="342"/>
      <c r="H77" s="342"/>
      <c r="L77" s="33"/>
    </row>
    <row r="78" spans="2:12" s="1" customFormat="1" ht="12" customHeight="1">
      <c r="B78" s="33"/>
      <c r="C78" s="28" t="s">
        <v>214</v>
      </c>
      <c r="L78" s="33"/>
    </row>
    <row r="79" spans="2:12" s="1" customFormat="1" ht="16.5" customHeight="1">
      <c r="B79" s="33"/>
      <c r="E79" s="324" t="str">
        <f>E9</f>
        <v>IO.02 - Elektro přípojka a areálové vedení</v>
      </c>
      <c r="F79" s="343"/>
      <c r="G79" s="343"/>
      <c r="H79" s="343"/>
      <c r="L79" s="33"/>
    </row>
    <row r="80" spans="2:12" s="1" customFormat="1" ht="6.95" customHeight="1">
      <c r="B80" s="33"/>
      <c r="L80" s="33"/>
    </row>
    <row r="81" spans="2:65" s="1" customFormat="1" ht="12" customHeight="1">
      <c r="B81" s="33"/>
      <c r="C81" s="28" t="s">
        <v>21</v>
      </c>
      <c r="F81" s="26" t="str">
        <f>F12</f>
        <v>p.č. 5036, Kroměříž</v>
      </c>
      <c r="I81" s="28" t="s">
        <v>23</v>
      </c>
      <c r="J81" s="50">
        <f>IF(J12="","",J12)</f>
        <v>45460</v>
      </c>
      <c r="L81" s="33"/>
    </row>
    <row r="82" spans="2:65" s="1" customFormat="1" ht="6.95" customHeight="1">
      <c r="B82" s="33"/>
      <c r="L82" s="33"/>
    </row>
    <row r="83" spans="2:65" s="1" customFormat="1" ht="40.15" customHeight="1">
      <c r="B83" s="33"/>
      <c r="C83" s="28" t="s">
        <v>24</v>
      </c>
      <c r="F83" s="26" t="str">
        <f>E15</f>
        <v>Město Kroměříž</v>
      </c>
      <c r="I83" s="28" t="s">
        <v>32</v>
      </c>
      <c r="J83" s="31" t="str">
        <f>E21</f>
        <v>Jiří Škop-elektroprojekce, Duhová 269, Náchod</v>
      </c>
      <c r="L83" s="33"/>
    </row>
    <row r="84" spans="2:65" s="1" customFormat="1" ht="40.15" customHeight="1">
      <c r="B84" s="33"/>
      <c r="C84" s="28" t="s">
        <v>30</v>
      </c>
      <c r="F84" s="26" t="str">
        <f>IF(E18="","",E18)</f>
        <v>Vyplň údaj</v>
      </c>
      <c r="I84" s="28" t="s">
        <v>37</v>
      </c>
      <c r="J84" s="31" t="str">
        <f>E24</f>
        <v>Jiří Škop-elektroprojekce, Duhová 269, Náchod</v>
      </c>
      <c r="L84" s="33"/>
    </row>
    <row r="85" spans="2:65" s="1" customFormat="1" ht="10.35" customHeight="1">
      <c r="B85" s="33"/>
      <c r="L85" s="33"/>
    </row>
    <row r="86" spans="2:65" s="10" customFormat="1" ht="29.25" customHeight="1">
      <c r="B86" s="114"/>
      <c r="C86" s="115" t="s">
        <v>344</v>
      </c>
      <c r="D86" s="116" t="s">
        <v>62</v>
      </c>
      <c r="E86" s="116" t="s">
        <v>58</v>
      </c>
      <c r="F86" s="116" t="s">
        <v>59</v>
      </c>
      <c r="G86" s="116" t="s">
        <v>345</v>
      </c>
      <c r="H86" s="116" t="s">
        <v>346</v>
      </c>
      <c r="I86" s="116" t="s">
        <v>347</v>
      </c>
      <c r="J86" s="116" t="s">
        <v>312</v>
      </c>
      <c r="K86" s="117" t="s">
        <v>348</v>
      </c>
      <c r="L86" s="114"/>
      <c r="M86" s="57" t="s">
        <v>19</v>
      </c>
      <c r="N86" s="58" t="s">
        <v>47</v>
      </c>
      <c r="O86" s="58" t="s">
        <v>349</v>
      </c>
      <c r="P86" s="58" t="s">
        <v>350</v>
      </c>
      <c r="Q86" s="58" t="s">
        <v>351</v>
      </c>
      <c r="R86" s="58" t="s">
        <v>352</v>
      </c>
      <c r="S86" s="58" t="s">
        <v>353</v>
      </c>
      <c r="T86" s="59" t="s">
        <v>354</v>
      </c>
    </row>
    <row r="87" spans="2:65" s="1" customFormat="1" ht="22.9" customHeight="1">
      <c r="B87" s="33"/>
      <c r="C87" s="62" t="s">
        <v>355</v>
      </c>
      <c r="J87" s="118">
        <f>BK87</f>
        <v>0</v>
      </c>
      <c r="L87" s="33"/>
      <c r="M87" s="60"/>
      <c r="N87" s="51"/>
      <c r="O87" s="51"/>
      <c r="P87" s="119">
        <f>P88+P108+P149+P152</f>
        <v>0</v>
      </c>
      <c r="Q87" s="51"/>
      <c r="R87" s="119">
        <f>R88+R108+R149+R152</f>
        <v>1.032146</v>
      </c>
      <c r="S87" s="51"/>
      <c r="T87" s="120">
        <f>T88+T108+T149+T152</f>
        <v>0</v>
      </c>
      <c r="AT87" s="18" t="s">
        <v>76</v>
      </c>
      <c r="AU87" s="18" t="s">
        <v>313</v>
      </c>
      <c r="BK87" s="121">
        <f>BK88+BK108+BK149+BK152</f>
        <v>0</v>
      </c>
    </row>
    <row r="88" spans="2:65" s="11" customFormat="1" ht="25.9" customHeight="1">
      <c r="B88" s="122"/>
      <c r="D88" s="123" t="s">
        <v>76</v>
      </c>
      <c r="E88" s="124" t="s">
        <v>1407</v>
      </c>
      <c r="F88" s="124" t="s">
        <v>1408</v>
      </c>
      <c r="I88" s="125"/>
      <c r="J88" s="126">
        <f>BK88</f>
        <v>0</v>
      </c>
      <c r="L88" s="122"/>
      <c r="M88" s="127"/>
      <c r="P88" s="128">
        <f>P89</f>
        <v>0</v>
      </c>
      <c r="R88" s="128">
        <f>R89</f>
        <v>0.27505999999999997</v>
      </c>
      <c r="T88" s="129">
        <f>T89</f>
        <v>0</v>
      </c>
      <c r="AR88" s="123" t="s">
        <v>90</v>
      </c>
      <c r="AT88" s="130" t="s">
        <v>76</v>
      </c>
      <c r="AU88" s="130" t="s">
        <v>77</v>
      </c>
      <c r="AY88" s="123" t="s">
        <v>358</v>
      </c>
      <c r="BK88" s="131">
        <f>BK89</f>
        <v>0</v>
      </c>
    </row>
    <row r="89" spans="2:65" s="11" customFormat="1" ht="22.9" customHeight="1">
      <c r="B89" s="122"/>
      <c r="D89" s="123" t="s">
        <v>76</v>
      </c>
      <c r="E89" s="132" t="s">
        <v>4069</v>
      </c>
      <c r="F89" s="132" t="s">
        <v>103</v>
      </c>
      <c r="I89" s="125"/>
      <c r="J89" s="133">
        <f>BK89</f>
        <v>0</v>
      </c>
      <c r="L89" s="122"/>
      <c r="M89" s="127"/>
      <c r="P89" s="128">
        <f>SUM(P90:P107)</f>
        <v>0</v>
      </c>
      <c r="R89" s="128">
        <f>SUM(R90:R107)</f>
        <v>0.27505999999999997</v>
      </c>
      <c r="T89" s="129">
        <f>SUM(T90:T107)</f>
        <v>0</v>
      </c>
      <c r="AR89" s="123" t="s">
        <v>90</v>
      </c>
      <c r="AT89" s="130" t="s">
        <v>76</v>
      </c>
      <c r="AU89" s="130" t="s">
        <v>84</v>
      </c>
      <c r="AY89" s="123" t="s">
        <v>358</v>
      </c>
      <c r="BK89" s="131">
        <f>SUM(BK90:BK107)</f>
        <v>0</v>
      </c>
    </row>
    <row r="90" spans="2:65" s="1" customFormat="1" ht="49.15" customHeight="1">
      <c r="B90" s="33"/>
      <c r="C90" s="134" t="s">
        <v>84</v>
      </c>
      <c r="D90" s="134" t="s">
        <v>360</v>
      </c>
      <c r="E90" s="135" t="s">
        <v>8476</v>
      </c>
      <c r="F90" s="136" t="s">
        <v>8477</v>
      </c>
      <c r="G90" s="137" t="s">
        <v>235</v>
      </c>
      <c r="H90" s="138">
        <v>250</v>
      </c>
      <c r="I90" s="139"/>
      <c r="J90" s="140">
        <f>ROUND(I90*H90,2)</f>
        <v>0</v>
      </c>
      <c r="K90" s="136" t="s">
        <v>363</v>
      </c>
      <c r="L90" s="33"/>
      <c r="M90" s="141" t="s">
        <v>19</v>
      </c>
      <c r="N90" s="142" t="s">
        <v>49</v>
      </c>
      <c r="P90" s="143">
        <f>O90*H90</f>
        <v>0</v>
      </c>
      <c r="Q90" s="143">
        <v>0</v>
      </c>
      <c r="R90" s="143">
        <f>Q90*H90</f>
        <v>0</v>
      </c>
      <c r="S90" s="143">
        <v>0</v>
      </c>
      <c r="T90" s="144">
        <f>S90*H90</f>
        <v>0</v>
      </c>
      <c r="AR90" s="145" t="s">
        <v>454</v>
      </c>
      <c r="AT90" s="145" t="s">
        <v>360</v>
      </c>
      <c r="AU90" s="145" t="s">
        <v>90</v>
      </c>
      <c r="AY90" s="18" t="s">
        <v>358</v>
      </c>
      <c r="BE90" s="146">
        <f>IF(N90="základní",J90,0)</f>
        <v>0</v>
      </c>
      <c r="BF90" s="146">
        <f>IF(N90="snížená",J90,0)</f>
        <v>0</v>
      </c>
      <c r="BG90" s="146">
        <f>IF(N90="zákl. přenesená",J90,0)</f>
        <v>0</v>
      </c>
      <c r="BH90" s="146">
        <f>IF(N90="sníž. přenesená",J90,0)</f>
        <v>0</v>
      </c>
      <c r="BI90" s="146">
        <f>IF(N90="nulová",J90,0)</f>
        <v>0</v>
      </c>
      <c r="BJ90" s="18" t="s">
        <v>90</v>
      </c>
      <c r="BK90" s="146">
        <f>ROUND(I90*H90,2)</f>
        <v>0</v>
      </c>
      <c r="BL90" s="18" t="s">
        <v>454</v>
      </c>
      <c r="BM90" s="145" t="s">
        <v>8478</v>
      </c>
    </row>
    <row r="91" spans="2:65" s="1" customFormat="1" ht="11.25">
      <c r="B91" s="33"/>
      <c r="D91" s="147" t="s">
        <v>366</v>
      </c>
      <c r="F91" s="148" t="s">
        <v>8479</v>
      </c>
      <c r="I91" s="149"/>
      <c r="L91" s="33"/>
      <c r="M91" s="150"/>
      <c r="T91" s="54"/>
      <c r="AT91" s="18" t="s">
        <v>366</v>
      </c>
      <c r="AU91" s="18" t="s">
        <v>90</v>
      </c>
    </row>
    <row r="92" spans="2:65" s="1" customFormat="1" ht="24.2" customHeight="1">
      <c r="B92" s="33"/>
      <c r="C92" s="179" t="s">
        <v>90</v>
      </c>
      <c r="D92" s="179" t="s">
        <v>440</v>
      </c>
      <c r="E92" s="180" t="s">
        <v>8480</v>
      </c>
      <c r="F92" s="181" t="s">
        <v>8481</v>
      </c>
      <c r="G92" s="182" t="s">
        <v>235</v>
      </c>
      <c r="H92" s="183">
        <v>250</v>
      </c>
      <c r="I92" s="184"/>
      <c r="J92" s="185">
        <f>ROUND(I92*H92,2)</f>
        <v>0</v>
      </c>
      <c r="K92" s="181" t="s">
        <v>363</v>
      </c>
      <c r="L92" s="186"/>
      <c r="M92" s="187" t="s">
        <v>19</v>
      </c>
      <c r="N92" s="188" t="s">
        <v>49</v>
      </c>
      <c r="P92" s="143">
        <f>O92*H92</f>
        <v>0</v>
      </c>
      <c r="Q92" s="143">
        <v>2.3000000000000001E-4</v>
      </c>
      <c r="R92" s="143">
        <f>Q92*H92</f>
        <v>5.7500000000000002E-2</v>
      </c>
      <c r="S92" s="143">
        <v>0</v>
      </c>
      <c r="T92" s="144">
        <f>S92*H92</f>
        <v>0</v>
      </c>
      <c r="AR92" s="145" t="s">
        <v>558</v>
      </c>
      <c r="AT92" s="145" t="s">
        <v>440</v>
      </c>
      <c r="AU92" s="145" t="s">
        <v>90</v>
      </c>
      <c r="AY92" s="18" t="s">
        <v>358</v>
      </c>
      <c r="BE92" s="146">
        <f>IF(N92="základní",J92,0)</f>
        <v>0</v>
      </c>
      <c r="BF92" s="146">
        <f>IF(N92="snížená",J92,0)</f>
        <v>0</v>
      </c>
      <c r="BG92" s="146">
        <f>IF(N92="zákl. přenesená",J92,0)</f>
        <v>0</v>
      </c>
      <c r="BH92" s="146">
        <f>IF(N92="sníž. přenesená",J92,0)</f>
        <v>0</v>
      </c>
      <c r="BI92" s="146">
        <f>IF(N92="nulová",J92,0)</f>
        <v>0</v>
      </c>
      <c r="BJ92" s="18" t="s">
        <v>90</v>
      </c>
      <c r="BK92" s="146">
        <f>ROUND(I92*H92,2)</f>
        <v>0</v>
      </c>
      <c r="BL92" s="18" t="s">
        <v>454</v>
      </c>
      <c r="BM92" s="145" t="s">
        <v>8482</v>
      </c>
    </row>
    <row r="93" spans="2:65" s="1" customFormat="1" ht="49.15" customHeight="1">
      <c r="B93" s="33"/>
      <c r="C93" s="134" t="s">
        <v>97</v>
      </c>
      <c r="D93" s="134" t="s">
        <v>360</v>
      </c>
      <c r="E93" s="135" t="s">
        <v>8483</v>
      </c>
      <c r="F93" s="136" t="s">
        <v>8484</v>
      </c>
      <c r="G93" s="137" t="s">
        <v>235</v>
      </c>
      <c r="H93" s="138">
        <v>90</v>
      </c>
      <c r="I93" s="139"/>
      <c r="J93" s="140">
        <f>ROUND(I93*H93,2)</f>
        <v>0</v>
      </c>
      <c r="K93" s="136" t="s">
        <v>363</v>
      </c>
      <c r="L93" s="33"/>
      <c r="M93" s="141" t="s">
        <v>19</v>
      </c>
      <c r="N93" s="142" t="s">
        <v>49</v>
      </c>
      <c r="P93" s="143">
        <f>O93*H93</f>
        <v>0</v>
      </c>
      <c r="Q93" s="143">
        <v>0</v>
      </c>
      <c r="R93" s="143">
        <f>Q93*H93</f>
        <v>0</v>
      </c>
      <c r="S93" s="143">
        <v>0</v>
      </c>
      <c r="T93" s="144">
        <f>S93*H93</f>
        <v>0</v>
      </c>
      <c r="AR93" s="145" t="s">
        <v>454</v>
      </c>
      <c r="AT93" s="145" t="s">
        <v>360</v>
      </c>
      <c r="AU93" s="145" t="s">
        <v>90</v>
      </c>
      <c r="AY93" s="18" t="s">
        <v>358</v>
      </c>
      <c r="BE93" s="146">
        <f>IF(N93="základní",J93,0)</f>
        <v>0</v>
      </c>
      <c r="BF93" s="146">
        <f>IF(N93="snížená",J93,0)</f>
        <v>0</v>
      </c>
      <c r="BG93" s="146">
        <f>IF(N93="zákl. přenesená",J93,0)</f>
        <v>0</v>
      </c>
      <c r="BH93" s="146">
        <f>IF(N93="sníž. přenesená",J93,0)</f>
        <v>0</v>
      </c>
      <c r="BI93" s="146">
        <f>IF(N93="nulová",J93,0)</f>
        <v>0</v>
      </c>
      <c r="BJ93" s="18" t="s">
        <v>90</v>
      </c>
      <c r="BK93" s="146">
        <f>ROUND(I93*H93,2)</f>
        <v>0</v>
      </c>
      <c r="BL93" s="18" t="s">
        <v>454</v>
      </c>
      <c r="BM93" s="145" t="s">
        <v>8485</v>
      </c>
    </row>
    <row r="94" spans="2:65" s="1" customFormat="1" ht="11.25">
      <c r="B94" s="33"/>
      <c r="D94" s="147" t="s">
        <v>366</v>
      </c>
      <c r="F94" s="148" t="s">
        <v>8486</v>
      </c>
      <c r="I94" s="149"/>
      <c r="L94" s="33"/>
      <c r="M94" s="150"/>
      <c r="T94" s="54"/>
      <c r="AT94" s="18" t="s">
        <v>366</v>
      </c>
      <c r="AU94" s="18" t="s">
        <v>90</v>
      </c>
    </row>
    <row r="95" spans="2:65" s="1" customFormat="1" ht="24.2" customHeight="1">
      <c r="B95" s="33"/>
      <c r="C95" s="179" t="s">
        <v>364</v>
      </c>
      <c r="D95" s="179" t="s">
        <v>440</v>
      </c>
      <c r="E95" s="180" t="s">
        <v>8487</v>
      </c>
      <c r="F95" s="181" t="s">
        <v>8488</v>
      </c>
      <c r="G95" s="182" t="s">
        <v>235</v>
      </c>
      <c r="H95" s="183">
        <v>90</v>
      </c>
      <c r="I95" s="184"/>
      <c r="J95" s="185">
        <f>ROUND(I95*H95,2)</f>
        <v>0</v>
      </c>
      <c r="K95" s="181" t="s">
        <v>363</v>
      </c>
      <c r="L95" s="186"/>
      <c r="M95" s="187" t="s">
        <v>19</v>
      </c>
      <c r="N95" s="188" t="s">
        <v>49</v>
      </c>
      <c r="P95" s="143">
        <f>O95*H95</f>
        <v>0</v>
      </c>
      <c r="Q95" s="143">
        <v>1.47E-3</v>
      </c>
      <c r="R95" s="143">
        <f>Q95*H95</f>
        <v>0.1323</v>
      </c>
      <c r="S95" s="143">
        <v>0</v>
      </c>
      <c r="T95" s="144">
        <f>S95*H95</f>
        <v>0</v>
      </c>
      <c r="AR95" s="145" t="s">
        <v>558</v>
      </c>
      <c r="AT95" s="145" t="s">
        <v>440</v>
      </c>
      <c r="AU95" s="145" t="s">
        <v>90</v>
      </c>
      <c r="AY95" s="18" t="s">
        <v>358</v>
      </c>
      <c r="BE95" s="146">
        <f>IF(N95="základní",J95,0)</f>
        <v>0</v>
      </c>
      <c r="BF95" s="146">
        <f>IF(N95="snížená",J95,0)</f>
        <v>0</v>
      </c>
      <c r="BG95" s="146">
        <f>IF(N95="zákl. přenesená",J95,0)</f>
        <v>0</v>
      </c>
      <c r="BH95" s="146">
        <f>IF(N95="sníž. přenesená",J95,0)</f>
        <v>0</v>
      </c>
      <c r="BI95" s="146">
        <f>IF(N95="nulová",J95,0)</f>
        <v>0</v>
      </c>
      <c r="BJ95" s="18" t="s">
        <v>90</v>
      </c>
      <c r="BK95" s="146">
        <f>ROUND(I95*H95,2)</f>
        <v>0</v>
      </c>
      <c r="BL95" s="18" t="s">
        <v>454</v>
      </c>
      <c r="BM95" s="145" t="s">
        <v>8489</v>
      </c>
    </row>
    <row r="96" spans="2:65" s="1" customFormat="1" ht="49.15" customHeight="1">
      <c r="B96" s="33"/>
      <c r="C96" s="134" t="s">
        <v>388</v>
      </c>
      <c r="D96" s="134" t="s">
        <v>360</v>
      </c>
      <c r="E96" s="135" t="s">
        <v>4139</v>
      </c>
      <c r="F96" s="136" t="s">
        <v>4140</v>
      </c>
      <c r="G96" s="137" t="s">
        <v>235</v>
      </c>
      <c r="H96" s="138">
        <v>18</v>
      </c>
      <c r="I96" s="139"/>
      <c r="J96" s="140">
        <f>ROUND(I96*H96,2)</f>
        <v>0</v>
      </c>
      <c r="K96" s="136" t="s">
        <v>363</v>
      </c>
      <c r="L96" s="33"/>
      <c r="M96" s="141" t="s">
        <v>19</v>
      </c>
      <c r="N96" s="142" t="s">
        <v>49</v>
      </c>
      <c r="P96" s="143">
        <f>O96*H96</f>
        <v>0</v>
      </c>
      <c r="Q96" s="143">
        <v>0</v>
      </c>
      <c r="R96" s="143">
        <f>Q96*H96</f>
        <v>0</v>
      </c>
      <c r="S96" s="143">
        <v>0</v>
      </c>
      <c r="T96" s="144">
        <f>S96*H96</f>
        <v>0</v>
      </c>
      <c r="AR96" s="145" t="s">
        <v>454</v>
      </c>
      <c r="AT96" s="145" t="s">
        <v>360</v>
      </c>
      <c r="AU96" s="145" t="s">
        <v>90</v>
      </c>
      <c r="AY96" s="18" t="s">
        <v>358</v>
      </c>
      <c r="BE96" s="146">
        <f>IF(N96="základní",J96,0)</f>
        <v>0</v>
      </c>
      <c r="BF96" s="146">
        <f>IF(N96="snížená",J96,0)</f>
        <v>0</v>
      </c>
      <c r="BG96" s="146">
        <f>IF(N96="zákl. přenesená",J96,0)</f>
        <v>0</v>
      </c>
      <c r="BH96" s="146">
        <f>IF(N96="sníž. přenesená",J96,0)</f>
        <v>0</v>
      </c>
      <c r="BI96" s="146">
        <f>IF(N96="nulová",J96,0)</f>
        <v>0</v>
      </c>
      <c r="BJ96" s="18" t="s">
        <v>90</v>
      </c>
      <c r="BK96" s="146">
        <f>ROUND(I96*H96,2)</f>
        <v>0</v>
      </c>
      <c r="BL96" s="18" t="s">
        <v>454</v>
      </c>
      <c r="BM96" s="145" t="s">
        <v>8490</v>
      </c>
    </row>
    <row r="97" spans="2:65" s="1" customFormat="1" ht="11.25">
      <c r="B97" s="33"/>
      <c r="D97" s="147" t="s">
        <v>366</v>
      </c>
      <c r="F97" s="148" t="s">
        <v>4142</v>
      </c>
      <c r="I97" s="149"/>
      <c r="L97" s="33"/>
      <c r="M97" s="150"/>
      <c r="T97" s="54"/>
      <c r="AT97" s="18" t="s">
        <v>366</v>
      </c>
      <c r="AU97" s="18" t="s">
        <v>90</v>
      </c>
    </row>
    <row r="98" spans="2:65" s="1" customFormat="1" ht="24.2" customHeight="1">
      <c r="B98" s="33"/>
      <c r="C98" s="179" t="s">
        <v>394</v>
      </c>
      <c r="D98" s="179" t="s">
        <v>440</v>
      </c>
      <c r="E98" s="180" t="s">
        <v>4146</v>
      </c>
      <c r="F98" s="181" t="s">
        <v>4147</v>
      </c>
      <c r="G98" s="182" t="s">
        <v>235</v>
      </c>
      <c r="H98" s="183">
        <v>18</v>
      </c>
      <c r="I98" s="184"/>
      <c r="J98" s="185">
        <f>ROUND(I98*H98,2)</f>
        <v>0</v>
      </c>
      <c r="K98" s="181" t="s">
        <v>363</v>
      </c>
      <c r="L98" s="186"/>
      <c r="M98" s="187" t="s">
        <v>19</v>
      </c>
      <c r="N98" s="188" t="s">
        <v>49</v>
      </c>
      <c r="P98" s="143">
        <f>O98*H98</f>
        <v>0</v>
      </c>
      <c r="Q98" s="143">
        <v>2.5000000000000001E-4</v>
      </c>
      <c r="R98" s="143">
        <f>Q98*H98</f>
        <v>4.5000000000000005E-3</v>
      </c>
      <c r="S98" s="143">
        <v>0</v>
      </c>
      <c r="T98" s="144">
        <f>S98*H98</f>
        <v>0</v>
      </c>
      <c r="AR98" s="145" t="s">
        <v>558</v>
      </c>
      <c r="AT98" s="145" t="s">
        <v>440</v>
      </c>
      <c r="AU98" s="145" t="s">
        <v>90</v>
      </c>
      <c r="AY98" s="18" t="s">
        <v>358</v>
      </c>
      <c r="BE98" s="146">
        <f>IF(N98="základní",J98,0)</f>
        <v>0</v>
      </c>
      <c r="BF98" s="146">
        <f>IF(N98="snížená",J98,0)</f>
        <v>0</v>
      </c>
      <c r="BG98" s="146">
        <f>IF(N98="zákl. přenesená",J98,0)</f>
        <v>0</v>
      </c>
      <c r="BH98" s="146">
        <f>IF(N98="sníž. přenesená",J98,0)</f>
        <v>0</v>
      </c>
      <c r="BI98" s="146">
        <f>IF(N98="nulová",J98,0)</f>
        <v>0</v>
      </c>
      <c r="BJ98" s="18" t="s">
        <v>90</v>
      </c>
      <c r="BK98" s="146">
        <f>ROUND(I98*H98,2)</f>
        <v>0</v>
      </c>
      <c r="BL98" s="18" t="s">
        <v>454</v>
      </c>
      <c r="BM98" s="145" t="s">
        <v>8491</v>
      </c>
    </row>
    <row r="99" spans="2:65" s="1" customFormat="1" ht="49.15" customHeight="1">
      <c r="B99" s="33"/>
      <c r="C99" s="134" t="s">
        <v>399</v>
      </c>
      <c r="D99" s="134" t="s">
        <v>360</v>
      </c>
      <c r="E99" s="135" t="s">
        <v>8492</v>
      </c>
      <c r="F99" s="136" t="s">
        <v>8493</v>
      </c>
      <c r="G99" s="137" t="s">
        <v>235</v>
      </c>
      <c r="H99" s="138">
        <v>42</v>
      </c>
      <c r="I99" s="139"/>
      <c r="J99" s="140">
        <f>ROUND(I99*H99,2)</f>
        <v>0</v>
      </c>
      <c r="K99" s="136" t="s">
        <v>363</v>
      </c>
      <c r="L99" s="33"/>
      <c r="M99" s="141" t="s">
        <v>19</v>
      </c>
      <c r="N99" s="142" t="s">
        <v>49</v>
      </c>
      <c r="P99" s="143">
        <f>O99*H99</f>
        <v>0</v>
      </c>
      <c r="Q99" s="143">
        <v>0</v>
      </c>
      <c r="R99" s="143">
        <f>Q99*H99</f>
        <v>0</v>
      </c>
      <c r="S99" s="143">
        <v>0</v>
      </c>
      <c r="T99" s="144">
        <f>S99*H99</f>
        <v>0</v>
      </c>
      <c r="AR99" s="145" t="s">
        <v>454</v>
      </c>
      <c r="AT99" s="145" t="s">
        <v>360</v>
      </c>
      <c r="AU99" s="145" t="s">
        <v>90</v>
      </c>
      <c r="AY99" s="18" t="s">
        <v>358</v>
      </c>
      <c r="BE99" s="146">
        <f>IF(N99="základní",J99,0)</f>
        <v>0</v>
      </c>
      <c r="BF99" s="146">
        <f>IF(N99="snížená",J99,0)</f>
        <v>0</v>
      </c>
      <c r="BG99" s="146">
        <f>IF(N99="zákl. přenesená",J99,0)</f>
        <v>0</v>
      </c>
      <c r="BH99" s="146">
        <f>IF(N99="sníž. přenesená",J99,0)</f>
        <v>0</v>
      </c>
      <c r="BI99" s="146">
        <f>IF(N99="nulová",J99,0)</f>
        <v>0</v>
      </c>
      <c r="BJ99" s="18" t="s">
        <v>90</v>
      </c>
      <c r="BK99" s="146">
        <f>ROUND(I99*H99,2)</f>
        <v>0</v>
      </c>
      <c r="BL99" s="18" t="s">
        <v>454</v>
      </c>
      <c r="BM99" s="145" t="s">
        <v>8494</v>
      </c>
    </row>
    <row r="100" spans="2:65" s="1" customFormat="1" ht="11.25">
      <c r="B100" s="33"/>
      <c r="D100" s="147" t="s">
        <v>366</v>
      </c>
      <c r="F100" s="148" t="s">
        <v>8495</v>
      </c>
      <c r="I100" s="149"/>
      <c r="L100" s="33"/>
      <c r="M100" s="150"/>
      <c r="T100" s="54"/>
      <c r="AT100" s="18" t="s">
        <v>366</v>
      </c>
      <c r="AU100" s="18" t="s">
        <v>90</v>
      </c>
    </row>
    <row r="101" spans="2:65" s="1" customFormat="1" ht="24.2" customHeight="1">
      <c r="B101" s="33"/>
      <c r="C101" s="179" t="s">
        <v>406</v>
      </c>
      <c r="D101" s="179" t="s">
        <v>440</v>
      </c>
      <c r="E101" s="180" t="s">
        <v>7084</v>
      </c>
      <c r="F101" s="181" t="s">
        <v>7085</v>
      </c>
      <c r="G101" s="182" t="s">
        <v>235</v>
      </c>
      <c r="H101" s="183">
        <v>42</v>
      </c>
      <c r="I101" s="184"/>
      <c r="J101" s="185">
        <f>ROUND(I101*H101,2)</f>
        <v>0</v>
      </c>
      <c r="K101" s="181" t="s">
        <v>363</v>
      </c>
      <c r="L101" s="186"/>
      <c r="M101" s="187" t="s">
        <v>19</v>
      </c>
      <c r="N101" s="188" t="s">
        <v>49</v>
      </c>
      <c r="P101" s="143">
        <f>O101*H101</f>
        <v>0</v>
      </c>
      <c r="Q101" s="143">
        <v>7.6999999999999996E-4</v>
      </c>
      <c r="R101" s="143">
        <f>Q101*H101</f>
        <v>3.2340000000000001E-2</v>
      </c>
      <c r="S101" s="143">
        <v>0</v>
      </c>
      <c r="T101" s="144">
        <f>S101*H101</f>
        <v>0</v>
      </c>
      <c r="AR101" s="145" t="s">
        <v>558</v>
      </c>
      <c r="AT101" s="145" t="s">
        <v>440</v>
      </c>
      <c r="AU101" s="145" t="s">
        <v>90</v>
      </c>
      <c r="AY101" s="18" t="s">
        <v>358</v>
      </c>
      <c r="BE101" s="146">
        <f>IF(N101="základní",J101,0)</f>
        <v>0</v>
      </c>
      <c r="BF101" s="146">
        <f>IF(N101="snížená",J101,0)</f>
        <v>0</v>
      </c>
      <c r="BG101" s="146">
        <f>IF(N101="zákl. přenesená",J101,0)</f>
        <v>0</v>
      </c>
      <c r="BH101" s="146">
        <f>IF(N101="sníž. přenesená",J101,0)</f>
        <v>0</v>
      </c>
      <c r="BI101" s="146">
        <f>IF(N101="nulová",J101,0)</f>
        <v>0</v>
      </c>
      <c r="BJ101" s="18" t="s">
        <v>90</v>
      </c>
      <c r="BK101" s="146">
        <f>ROUND(I101*H101,2)</f>
        <v>0</v>
      </c>
      <c r="BL101" s="18" t="s">
        <v>454</v>
      </c>
      <c r="BM101" s="145" t="s">
        <v>8496</v>
      </c>
    </row>
    <row r="102" spans="2:65" s="1" customFormat="1" ht="44.25" customHeight="1">
      <c r="B102" s="33"/>
      <c r="C102" s="134" t="s">
        <v>411</v>
      </c>
      <c r="D102" s="134" t="s">
        <v>360</v>
      </c>
      <c r="E102" s="135" t="s">
        <v>8497</v>
      </c>
      <c r="F102" s="136" t="s">
        <v>8498</v>
      </c>
      <c r="G102" s="137" t="s">
        <v>235</v>
      </c>
      <c r="H102" s="138">
        <v>18</v>
      </c>
      <c r="I102" s="139"/>
      <c r="J102" s="140">
        <f>ROUND(I102*H102,2)</f>
        <v>0</v>
      </c>
      <c r="K102" s="136" t="s">
        <v>363</v>
      </c>
      <c r="L102" s="33"/>
      <c r="M102" s="141" t="s">
        <v>19</v>
      </c>
      <c r="N102" s="142" t="s">
        <v>49</v>
      </c>
      <c r="P102" s="143">
        <f>O102*H102</f>
        <v>0</v>
      </c>
      <c r="Q102" s="143">
        <v>0</v>
      </c>
      <c r="R102" s="143">
        <f>Q102*H102</f>
        <v>0</v>
      </c>
      <c r="S102" s="143">
        <v>0</v>
      </c>
      <c r="T102" s="144">
        <f>S102*H102</f>
        <v>0</v>
      </c>
      <c r="AR102" s="145" t="s">
        <v>454</v>
      </c>
      <c r="AT102" s="145" t="s">
        <v>360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90</v>
      </c>
      <c r="BK102" s="146">
        <f>ROUND(I102*H102,2)</f>
        <v>0</v>
      </c>
      <c r="BL102" s="18" t="s">
        <v>454</v>
      </c>
      <c r="BM102" s="145" t="s">
        <v>8499</v>
      </c>
    </row>
    <row r="103" spans="2:65" s="1" customFormat="1" ht="11.25">
      <c r="B103" s="33"/>
      <c r="D103" s="147" t="s">
        <v>366</v>
      </c>
      <c r="F103" s="148" t="s">
        <v>8500</v>
      </c>
      <c r="I103" s="149"/>
      <c r="L103" s="33"/>
      <c r="M103" s="150"/>
      <c r="T103" s="54"/>
      <c r="AT103" s="18" t="s">
        <v>366</v>
      </c>
      <c r="AU103" s="18" t="s">
        <v>90</v>
      </c>
    </row>
    <row r="104" spans="2:65" s="1" customFormat="1" ht="24.2" customHeight="1">
      <c r="B104" s="33"/>
      <c r="C104" s="179" t="s">
        <v>417</v>
      </c>
      <c r="D104" s="179" t="s">
        <v>440</v>
      </c>
      <c r="E104" s="180" t="s">
        <v>8501</v>
      </c>
      <c r="F104" s="181" t="s">
        <v>8502</v>
      </c>
      <c r="G104" s="182" t="s">
        <v>235</v>
      </c>
      <c r="H104" s="183">
        <v>18</v>
      </c>
      <c r="I104" s="184"/>
      <c r="J104" s="185">
        <f>ROUND(I104*H104,2)</f>
        <v>0</v>
      </c>
      <c r="K104" s="181" t="s">
        <v>363</v>
      </c>
      <c r="L104" s="186"/>
      <c r="M104" s="187" t="s">
        <v>19</v>
      </c>
      <c r="N104" s="188" t="s">
        <v>49</v>
      </c>
      <c r="P104" s="143">
        <f>O104*H104</f>
        <v>0</v>
      </c>
      <c r="Q104" s="143">
        <v>9.3999999999999997E-4</v>
      </c>
      <c r="R104" s="143">
        <f>Q104*H104</f>
        <v>1.6920000000000001E-2</v>
      </c>
      <c r="S104" s="143">
        <v>0</v>
      </c>
      <c r="T104" s="144">
        <f>S104*H104</f>
        <v>0</v>
      </c>
      <c r="AR104" s="145" t="s">
        <v>558</v>
      </c>
      <c r="AT104" s="145" t="s">
        <v>440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90</v>
      </c>
      <c r="BK104" s="146">
        <f>ROUND(I104*H104,2)</f>
        <v>0</v>
      </c>
      <c r="BL104" s="18" t="s">
        <v>454</v>
      </c>
      <c r="BM104" s="145" t="s">
        <v>8503</v>
      </c>
    </row>
    <row r="105" spans="2:65" s="1" customFormat="1" ht="44.25" customHeight="1">
      <c r="B105" s="33"/>
      <c r="C105" s="134" t="s">
        <v>422</v>
      </c>
      <c r="D105" s="134" t="s">
        <v>360</v>
      </c>
      <c r="E105" s="135" t="s">
        <v>8504</v>
      </c>
      <c r="F105" s="136" t="s">
        <v>8505</v>
      </c>
      <c r="G105" s="137" t="s">
        <v>235</v>
      </c>
      <c r="H105" s="138">
        <v>18</v>
      </c>
      <c r="I105" s="139"/>
      <c r="J105" s="140">
        <f>ROUND(I105*H105,2)</f>
        <v>0</v>
      </c>
      <c r="K105" s="136" t="s">
        <v>363</v>
      </c>
      <c r="L105" s="33"/>
      <c r="M105" s="141" t="s">
        <v>19</v>
      </c>
      <c r="N105" s="142" t="s">
        <v>49</v>
      </c>
      <c r="P105" s="143">
        <f>O105*H105</f>
        <v>0</v>
      </c>
      <c r="Q105" s="143">
        <v>0</v>
      </c>
      <c r="R105" s="143">
        <f>Q105*H105</f>
        <v>0</v>
      </c>
      <c r="S105" s="143">
        <v>0</v>
      </c>
      <c r="T105" s="144">
        <f>S105*H105</f>
        <v>0</v>
      </c>
      <c r="AR105" s="145" t="s">
        <v>454</v>
      </c>
      <c r="AT105" s="145" t="s">
        <v>360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454</v>
      </c>
      <c r="BM105" s="145" t="s">
        <v>8506</v>
      </c>
    </row>
    <row r="106" spans="2:65" s="1" customFormat="1" ht="11.25">
      <c r="B106" s="33"/>
      <c r="D106" s="147" t="s">
        <v>366</v>
      </c>
      <c r="F106" s="148" t="s">
        <v>8507</v>
      </c>
      <c r="I106" s="149"/>
      <c r="L106" s="33"/>
      <c r="M106" s="150"/>
      <c r="T106" s="54"/>
      <c r="AT106" s="18" t="s">
        <v>366</v>
      </c>
      <c r="AU106" s="18" t="s">
        <v>90</v>
      </c>
    </row>
    <row r="107" spans="2:65" s="1" customFormat="1" ht="24.2" customHeight="1">
      <c r="B107" s="33"/>
      <c r="C107" s="179" t="s">
        <v>8</v>
      </c>
      <c r="D107" s="179" t="s">
        <v>440</v>
      </c>
      <c r="E107" s="180" t="s">
        <v>8508</v>
      </c>
      <c r="F107" s="181" t="s">
        <v>8509</v>
      </c>
      <c r="G107" s="182" t="s">
        <v>235</v>
      </c>
      <c r="H107" s="183">
        <v>18</v>
      </c>
      <c r="I107" s="184"/>
      <c r="J107" s="185">
        <f>ROUND(I107*H107,2)</f>
        <v>0</v>
      </c>
      <c r="K107" s="181" t="s">
        <v>363</v>
      </c>
      <c r="L107" s="186"/>
      <c r="M107" s="187" t="s">
        <v>19</v>
      </c>
      <c r="N107" s="188" t="s">
        <v>49</v>
      </c>
      <c r="P107" s="143">
        <f>O107*H107</f>
        <v>0</v>
      </c>
      <c r="Q107" s="143">
        <v>1.75E-3</v>
      </c>
      <c r="R107" s="143">
        <f>Q107*H107</f>
        <v>3.15E-2</v>
      </c>
      <c r="S107" s="143">
        <v>0</v>
      </c>
      <c r="T107" s="144">
        <f>S107*H107</f>
        <v>0</v>
      </c>
      <c r="AR107" s="145" t="s">
        <v>558</v>
      </c>
      <c r="AT107" s="145" t="s">
        <v>440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454</v>
      </c>
      <c r="BM107" s="145" t="s">
        <v>8510</v>
      </c>
    </row>
    <row r="108" spans="2:65" s="11" customFormat="1" ht="25.9" customHeight="1">
      <c r="B108" s="122"/>
      <c r="D108" s="123" t="s">
        <v>76</v>
      </c>
      <c r="E108" s="124" t="s">
        <v>440</v>
      </c>
      <c r="F108" s="124" t="s">
        <v>2967</v>
      </c>
      <c r="I108" s="125"/>
      <c r="J108" s="126">
        <f>BK108</f>
        <v>0</v>
      </c>
      <c r="L108" s="122"/>
      <c r="M108" s="127"/>
      <c r="P108" s="128">
        <f>P109+P122</f>
        <v>0</v>
      </c>
      <c r="R108" s="128">
        <f>R109+R122</f>
        <v>0.75708599999999993</v>
      </c>
      <c r="T108" s="129">
        <f>T109+T122</f>
        <v>0</v>
      </c>
      <c r="AR108" s="123" t="s">
        <v>97</v>
      </c>
      <c r="AT108" s="130" t="s">
        <v>76</v>
      </c>
      <c r="AU108" s="130" t="s">
        <v>77</v>
      </c>
      <c r="AY108" s="123" t="s">
        <v>358</v>
      </c>
      <c r="BK108" s="131">
        <f>BK109+BK122</f>
        <v>0</v>
      </c>
    </row>
    <row r="109" spans="2:65" s="11" customFormat="1" ht="22.9" customHeight="1">
      <c r="B109" s="122"/>
      <c r="D109" s="123" t="s">
        <v>76</v>
      </c>
      <c r="E109" s="132" t="s">
        <v>8511</v>
      </c>
      <c r="F109" s="132" t="s">
        <v>8512</v>
      </c>
      <c r="I109" s="125"/>
      <c r="J109" s="133">
        <f>BK109</f>
        <v>0</v>
      </c>
      <c r="L109" s="122"/>
      <c r="M109" s="127"/>
      <c r="P109" s="128">
        <f>SUM(P110:P121)</f>
        <v>0</v>
      </c>
      <c r="R109" s="128">
        <f>SUM(R110:R121)</f>
        <v>0</v>
      </c>
      <c r="T109" s="129">
        <f>SUM(T110:T121)</f>
        <v>0</v>
      </c>
      <c r="AR109" s="123" t="s">
        <v>97</v>
      </c>
      <c r="AT109" s="130" t="s">
        <v>76</v>
      </c>
      <c r="AU109" s="130" t="s">
        <v>84</v>
      </c>
      <c r="AY109" s="123" t="s">
        <v>358</v>
      </c>
      <c r="BK109" s="131">
        <f>SUM(BK110:BK121)</f>
        <v>0</v>
      </c>
    </row>
    <row r="110" spans="2:65" s="1" customFormat="1" ht="33" customHeight="1">
      <c r="B110" s="33"/>
      <c r="C110" s="134" t="s">
        <v>434</v>
      </c>
      <c r="D110" s="134" t="s">
        <v>360</v>
      </c>
      <c r="E110" s="135" t="s">
        <v>8513</v>
      </c>
      <c r="F110" s="136" t="s">
        <v>8514</v>
      </c>
      <c r="G110" s="137" t="s">
        <v>504</v>
      </c>
      <c r="H110" s="138">
        <v>44</v>
      </c>
      <c r="I110" s="139"/>
      <c r="J110" s="140">
        <f>ROUND(I110*H110,2)</f>
        <v>0</v>
      </c>
      <c r="K110" s="136" t="s">
        <v>363</v>
      </c>
      <c r="L110" s="33"/>
      <c r="M110" s="141" t="s">
        <v>19</v>
      </c>
      <c r="N110" s="142" t="s">
        <v>49</v>
      </c>
      <c r="P110" s="143">
        <f>O110*H110</f>
        <v>0</v>
      </c>
      <c r="Q110" s="143">
        <v>0</v>
      </c>
      <c r="R110" s="143">
        <f>Q110*H110</f>
        <v>0</v>
      </c>
      <c r="S110" s="143">
        <v>0</v>
      </c>
      <c r="T110" s="144">
        <f>S110*H110</f>
        <v>0</v>
      </c>
      <c r="AR110" s="145" t="s">
        <v>789</v>
      </c>
      <c r="AT110" s="145" t="s">
        <v>360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789</v>
      </c>
      <c r="BM110" s="145" t="s">
        <v>8515</v>
      </c>
    </row>
    <row r="111" spans="2:65" s="1" customFormat="1" ht="11.25">
      <c r="B111" s="33"/>
      <c r="D111" s="147" t="s">
        <v>366</v>
      </c>
      <c r="F111" s="148" t="s">
        <v>8516</v>
      </c>
      <c r="I111" s="149"/>
      <c r="L111" s="33"/>
      <c r="M111" s="150"/>
      <c r="T111" s="54"/>
      <c r="AT111" s="18" t="s">
        <v>366</v>
      </c>
      <c r="AU111" s="18" t="s">
        <v>90</v>
      </c>
    </row>
    <row r="112" spans="2:65" s="1" customFormat="1" ht="37.9" customHeight="1">
      <c r="B112" s="33"/>
      <c r="C112" s="179" t="s">
        <v>439</v>
      </c>
      <c r="D112" s="179" t="s">
        <v>440</v>
      </c>
      <c r="E112" s="180" t="s">
        <v>4645</v>
      </c>
      <c r="F112" s="181" t="s">
        <v>8517</v>
      </c>
      <c r="G112" s="182" t="s">
        <v>504</v>
      </c>
      <c r="H112" s="183">
        <v>44</v>
      </c>
      <c r="I112" s="184"/>
      <c r="J112" s="185">
        <f>ROUND(I112*H112,2)</f>
        <v>0</v>
      </c>
      <c r="K112" s="181" t="s">
        <v>19</v>
      </c>
      <c r="L112" s="186"/>
      <c r="M112" s="187" t="s">
        <v>19</v>
      </c>
      <c r="N112" s="188" t="s">
        <v>49</v>
      </c>
      <c r="P112" s="143">
        <f>O112*H112</f>
        <v>0</v>
      </c>
      <c r="Q112" s="143">
        <v>0</v>
      </c>
      <c r="R112" s="143">
        <f>Q112*H112</f>
        <v>0</v>
      </c>
      <c r="S112" s="143">
        <v>0</v>
      </c>
      <c r="T112" s="144">
        <f>S112*H112</f>
        <v>0</v>
      </c>
      <c r="AR112" s="145" t="s">
        <v>1227</v>
      </c>
      <c r="AT112" s="145" t="s">
        <v>440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1227</v>
      </c>
      <c r="BM112" s="145" t="s">
        <v>8518</v>
      </c>
    </row>
    <row r="113" spans="2:65" s="1" customFormat="1" ht="16.5" customHeight="1">
      <c r="B113" s="33"/>
      <c r="C113" s="179" t="s">
        <v>447</v>
      </c>
      <c r="D113" s="179" t="s">
        <v>440</v>
      </c>
      <c r="E113" s="180" t="s">
        <v>4665</v>
      </c>
      <c r="F113" s="181" t="s">
        <v>8519</v>
      </c>
      <c r="G113" s="182" t="s">
        <v>504</v>
      </c>
      <c r="H113" s="183">
        <v>44</v>
      </c>
      <c r="I113" s="184"/>
      <c r="J113" s="185">
        <f>ROUND(I113*H113,2)</f>
        <v>0</v>
      </c>
      <c r="K113" s="181" t="s">
        <v>19</v>
      </c>
      <c r="L113" s="186"/>
      <c r="M113" s="187" t="s">
        <v>19</v>
      </c>
      <c r="N113" s="188" t="s">
        <v>49</v>
      </c>
      <c r="P113" s="143">
        <f>O113*H113</f>
        <v>0</v>
      </c>
      <c r="Q113" s="143">
        <v>0</v>
      </c>
      <c r="R113" s="143">
        <f>Q113*H113</f>
        <v>0</v>
      </c>
      <c r="S113" s="143">
        <v>0</v>
      </c>
      <c r="T113" s="144">
        <f>S113*H113</f>
        <v>0</v>
      </c>
      <c r="AR113" s="145" t="s">
        <v>1227</v>
      </c>
      <c r="AT113" s="145" t="s">
        <v>440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1227</v>
      </c>
      <c r="BM113" s="145" t="s">
        <v>8520</v>
      </c>
    </row>
    <row r="114" spans="2:65" s="1" customFormat="1" ht="16.5" customHeight="1">
      <c r="B114" s="33"/>
      <c r="C114" s="179" t="s">
        <v>454</v>
      </c>
      <c r="D114" s="179" t="s">
        <v>440</v>
      </c>
      <c r="E114" s="180" t="s">
        <v>4672</v>
      </c>
      <c r="F114" s="181" t="s">
        <v>8521</v>
      </c>
      <c r="G114" s="182" t="s">
        <v>504</v>
      </c>
      <c r="H114" s="183">
        <v>44</v>
      </c>
      <c r="I114" s="184"/>
      <c r="J114" s="185">
        <f>ROUND(I114*H114,2)</f>
        <v>0</v>
      </c>
      <c r="K114" s="181" t="s">
        <v>19</v>
      </c>
      <c r="L114" s="186"/>
      <c r="M114" s="187" t="s">
        <v>19</v>
      </c>
      <c r="N114" s="188" t="s">
        <v>49</v>
      </c>
      <c r="P114" s="143">
        <f>O114*H114</f>
        <v>0</v>
      </c>
      <c r="Q114" s="143">
        <v>0</v>
      </c>
      <c r="R114" s="143">
        <f>Q114*H114</f>
        <v>0</v>
      </c>
      <c r="S114" s="143">
        <v>0</v>
      </c>
      <c r="T114" s="144">
        <f>S114*H114</f>
        <v>0</v>
      </c>
      <c r="AR114" s="145" t="s">
        <v>1227</v>
      </c>
      <c r="AT114" s="145" t="s">
        <v>440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1227</v>
      </c>
      <c r="BM114" s="145" t="s">
        <v>8522</v>
      </c>
    </row>
    <row r="115" spans="2:65" s="1" customFormat="1" ht="24.2" customHeight="1">
      <c r="B115" s="33"/>
      <c r="C115" s="134" t="s">
        <v>462</v>
      </c>
      <c r="D115" s="134" t="s">
        <v>360</v>
      </c>
      <c r="E115" s="135" t="s">
        <v>8523</v>
      </c>
      <c r="F115" s="136" t="s">
        <v>8524</v>
      </c>
      <c r="G115" s="137" t="s">
        <v>504</v>
      </c>
      <c r="H115" s="138">
        <v>1</v>
      </c>
      <c r="I115" s="139"/>
      <c r="J115" s="140">
        <f>ROUND(I115*H115,2)</f>
        <v>0</v>
      </c>
      <c r="K115" s="136" t="s">
        <v>363</v>
      </c>
      <c r="L115" s="33"/>
      <c r="M115" s="141" t="s">
        <v>19</v>
      </c>
      <c r="N115" s="142" t="s">
        <v>49</v>
      </c>
      <c r="P115" s="143">
        <f>O115*H115</f>
        <v>0</v>
      </c>
      <c r="Q115" s="143">
        <v>0</v>
      </c>
      <c r="R115" s="143">
        <f>Q115*H115</f>
        <v>0</v>
      </c>
      <c r="S115" s="143">
        <v>0</v>
      </c>
      <c r="T115" s="144">
        <f>S115*H115</f>
        <v>0</v>
      </c>
      <c r="AR115" s="145" t="s">
        <v>789</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789</v>
      </c>
      <c r="BM115" s="145" t="s">
        <v>8525</v>
      </c>
    </row>
    <row r="116" spans="2:65" s="1" customFormat="1" ht="11.25">
      <c r="B116" s="33"/>
      <c r="D116" s="147" t="s">
        <v>366</v>
      </c>
      <c r="F116" s="148" t="s">
        <v>8526</v>
      </c>
      <c r="I116" s="149"/>
      <c r="L116" s="33"/>
      <c r="M116" s="150"/>
      <c r="T116" s="54"/>
      <c r="AT116" s="18" t="s">
        <v>366</v>
      </c>
      <c r="AU116" s="18" t="s">
        <v>90</v>
      </c>
    </row>
    <row r="117" spans="2:65" s="1" customFormat="1" ht="16.5" customHeight="1">
      <c r="B117" s="33"/>
      <c r="C117" s="179" t="s">
        <v>468</v>
      </c>
      <c r="D117" s="179" t="s">
        <v>440</v>
      </c>
      <c r="E117" s="180" t="s">
        <v>4628</v>
      </c>
      <c r="F117" s="181" t="s">
        <v>8527</v>
      </c>
      <c r="G117" s="182" t="s">
        <v>504</v>
      </c>
      <c r="H117" s="183">
        <v>1</v>
      </c>
      <c r="I117" s="184"/>
      <c r="J117" s="185">
        <f>ROUND(I117*H117,2)</f>
        <v>0</v>
      </c>
      <c r="K117" s="181" t="s">
        <v>19</v>
      </c>
      <c r="L117" s="186"/>
      <c r="M117" s="187" t="s">
        <v>19</v>
      </c>
      <c r="N117" s="188" t="s">
        <v>49</v>
      </c>
      <c r="P117" s="143">
        <f>O117*H117</f>
        <v>0</v>
      </c>
      <c r="Q117" s="143">
        <v>0</v>
      </c>
      <c r="R117" s="143">
        <f>Q117*H117</f>
        <v>0</v>
      </c>
      <c r="S117" s="143">
        <v>0</v>
      </c>
      <c r="T117" s="144">
        <f>S117*H117</f>
        <v>0</v>
      </c>
      <c r="AR117" s="145" t="s">
        <v>1227</v>
      </c>
      <c r="AT117" s="145" t="s">
        <v>440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1227</v>
      </c>
      <c r="BM117" s="145" t="s">
        <v>8528</v>
      </c>
    </row>
    <row r="118" spans="2:65" s="1" customFormat="1" ht="24.2" customHeight="1">
      <c r="B118" s="33"/>
      <c r="C118" s="134" t="s">
        <v>473</v>
      </c>
      <c r="D118" s="134" t="s">
        <v>360</v>
      </c>
      <c r="E118" s="135" t="s">
        <v>8529</v>
      </c>
      <c r="F118" s="136" t="s">
        <v>8530</v>
      </c>
      <c r="G118" s="137" t="s">
        <v>504</v>
      </c>
      <c r="H118" s="138">
        <v>1</v>
      </c>
      <c r="I118" s="139"/>
      <c r="J118" s="140">
        <f>ROUND(I118*H118,2)</f>
        <v>0</v>
      </c>
      <c r="K118" s="136" t="s">
        <v>363</v>
      </c>
      <c r="L118" s="33"/>
      <c r="M118" s="141" t="s">
        <v>19</v>
      </c>
      <c r="N118" s="142" t="s">
        <v>49</v>
      </c>
      <c r="P118" s="143">
        <f>O118*H118</f>
        <v>0</v>
      </c>
      <c r="Q118" s="143">
        <v>0</v>
      </c>
      <c r="R118" s="143">
        <f>Q118*H118</f>
        <v>0</v>
      </c>
      <c r="S118" s="143">
        <v>0</v>
      </c>
      <c r="T118" s="144">
        <f>S118*H118</f>
        <v>0</v>
      </c>
      <c r="AR118" s="145" t="s">
        <v>789</v>
      </c>
      <c r="AT118" s="145" t="s">
        <v>360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789</v>
      </c>
      <c r="BM118" s="145" t="s">
        <v>8531</v>
      </c>
    </row>
    <row r="119" spans="2:65" s="1" customFormat="1" ht="11.25">
      <c r="B119" s="33"/>
      <c r="D119" s="147" t="s">
        <v>366</v>
      </c>
      <c r="F119" s="148" t="s">
        <v>8532</v>
      </c>
      <c r="I119" s="149"/>
      <c r="L119" s="33"/>
      <c r="M119" s="150"/>
      <c r="T119" s="54"/>
      <c r="AT119" s="18" t="s">
        <v>366</v>
      </c>
      <c r="AU119" s="18" t="s">
        <v>90</v>
      </c>
    </row>
    <row r="120" spans="2:65" s="1" customFormat="1" ht="24.2" customHeight="1">
      <c r="B120" s="33"/>
      <c r="C120" s="134" t="s">
        <v>480</v>
      </c>
      <c r="D120" s="134" t="s">
        <v>360</v>
      </c>
      <c r="E120" s="135" t="s">
        <v>8533</v>
      </c>
      <c r="F120" s="136" t="s">
        <v>8534</v>
      </c>
      <c r="G120" s="137" t="s">
        <v>504</v>
      </c>
      <c r="H120" s="138">
        <v>1</v>
      </c>
      <c r="I120" s="139"/>
      <c r="J120" s="140">
        <f>ROUND(I120*H120,2)</f>
        <v>0</v>
      </c>
      <c r="K120" s="136" t="s">
        <v>363</v>
      </c>
      <c r="L120" s="33"/>
      <c r="M120" s="141" t="s">
        <v>19</v>
      </c>
      <c r="N120" s="142" t="s">
        <v>49</v>
      </c>
      <c r="P120" s="143">
        <f>O120*H120</f>
        <v>0</v>
      </c>
      <c r="Q120" s="143">
        <v>0</v>
      </c>
      <c r="R120" s="143">
        <f>Q120*H120</f>
        <v>0</v>
      </c>
      <c r="S120" s="143">
        <v>0</v>
      </c>
      <c r="T120" s="144">
        <f>S120*H120</f>
        <v>0</v>
      </c>
      <c r="AR120" s="145" t="s">
        <v>789</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789</v>
      </c>
      <c r="BM120" s="145" t="s">
        <v>8535</v>
      </c>
    </row>
    <row r="121" spans="2:65" s="1" customFormat="1" ht="11.25">
      <c r="B121" s="33"/>
      <c r="D121" s="147" t="s">
        <v>366</v>
      </c>
      <c r="F121" s="148" t="s">
        <v>8536</v>
      </c>
      <c r="I121" s="149"/>
      <c r="L121" s="33"/>
      <c r="M121" s="150"/>
      <c r="T121" s="54"/>
      <c r="AT121" s="18" t="s">
        <v>366</v>
      </c>
      <c r="AU121" s="18" t="s">
        <v>90</v>
      </c>
    </row>
    <row r="122" spans="2:65" s="11" customFormat="1" ht="22.9" customHeight="1">
      <c r="B122" s="122"/>
      <c r="D122" s="123" t="s">
        <v>76</v>
      </c>
      <c r="E122" s="132" t="s">
        <v>8465</v>
      </c>
      <c r="F122" s="132" t="s">
        <v>8466</v>
      </c>
      <c r="I122" s="125"/>
      <c r="J122" s="133">
        <f>BK122</f>
        <v>0</v>
      </c>
      <c r="L122" s="122"/>
      <c r="M122" s="127"/>
      <c r="P122" s="128">
        <f>SUM(P123:P148)</f>
        <v>0</v>
      </c>
      <c r="R122" s="128">
        <f>SUM(R123:R148)</f>
        <v>0.75708599999999993</v>
      </c>
      <c r="T122" s="129">
        <f>SUM(T123:T148)</f>
        <v>0</v>
      </c>
      <c r="AR122" s="123" t="s">
        <v>97</v>
      </c>
      <c r="AT122" s="130" t="s">
        <v>76</v>
      </c>
      <c r="AU122" s="130" t="s">
        <v>84</v>
      </c>
      <c r="AY122" s="123" t="s">
        <v>358</v>
      </c>
      <c r="BK122" s="131">
        <f>SUM(BK123:BK148)</f>
        <v>0</v>
      </c>
    </row>
    <row r="123" spans="2:65" s="1" customFormat="1" ht="24.2" customHeight="1">
      <c r="B123" s="33"/>
      <c r="C123" s="134" t="s">
        <v>7</v>
      </c>
      <c r="D123" s="134" t="s">
        <v>360</v>
      </c>
      <c r="E123" s="135" t="s">
        <v>8537</v>
      </c>
      <c r="F123" s="136" t="s">
        <v>8538</v>
      </c>
      <c r="G123" s="137" t="s">
        <v>8539</v>
      </c>
      <c r="H123" s="138">
        <v>0.34499999999999997</v>
      </c>
      <c r="I123" s="139"/>
      <c r="J123" s="140">
        <f>ROUND(I123*H123,2)</f>
        <v>0</v>
      </c>
      <c r="K123" s="136" t="s">
        <v>363</v>
      </c>
      <c r="L123" s="33"/>
      <c r="M123" s="141" t="s">
        <v>19</v>
      </c>
      <c r="N123" s="142" t="s">
        <v>49</v>
      </c>
      <c r="P123" s="143">
        <f>O123*H123</f>
        <v>0</v>
      </c>
      <c r="Q123" s="143">
        <v>8.8000000000000005E-3</v>
      </c>
      <c r="R123" s="143">
        <f>Q123*H123</f>
        <v>3.0360000000000001E-3</v>
      </c>
      <c r="S123" s="143">
        <v>0</v>
      </c>
      <c r="T123" s="144">
        <f>S123*H123</f>
        <v>0</v>
      </c>
      <c r="AR123" s="145" t="s">
        <v>789</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789</v>
      </c>
      <c r="BM123" s="145" t="s">
        <v>8540</v>
      </c>
    </row>
    <row r="124" spans="2:65" s="1" customFormat="1" ht="11.25">
      <c r="B124" s="33"/>
      <c r="D124" s="147" t="s">
        <v>366</v>
      </c>
      <c r="F124" s="148" t="s">
        <v>8541</v>
      </c>
      <c r="I124" s="149"/>
      <c r="L124" s="33"/>
      <c r="M124" s="150"/>
      <c r="T124" s="54"/>
      <c r="AT124" s="18" t="s">
        <v>366</v>
      </c>
      <c r="AU124" s="18" t="s">
        <v>90</v>
      </c>
    </row>
    <row r="125" spans="2:65" s="1" customFormat="1" ht="66.75" customHeight="1">
      <c r="B125" s="33"/>
      <c r="C125" s="134" t="s">
        <v>496</v>
      </c>
      <c r="D125" s="134" t="s">
        <v>360</v>
      </c>
      <c r="E125" s="135" t="s">
        <v>8542</v>
      </c>
      <c r="F125" s="136" t="s">
        <v>8543</v>
      </c>
      <c r="G125" s="137" t="s">
        <v>235</v>
      </c>
      <c r="H125" s="138">
        <v>200</v>
      </c>
      <c r="I125" s="139"/>
      <c r="J125" s="140">
        <f>ROUND(I125*H125,2)</f>
        <v>0</v>
      </c>
      <c r="K125" s="136" t="s">
        <v>363</v>
      </c>
      <c r="L125" s="33"/>
      <c r="M125" s="141" t="s">
        <v>19</v>
      </c>
      <c r="N125" s="142" t="s">
        <v>49</v>
      </c>
      <c r="P125" s="143">
        <f>O125*H125</f>
        <v>0</v>
      </c>
      <c r="Q125" s="143">
        <v>0</v>
      </c>
      <c r="R125" s="143">
        <f>Q125*H125</f>
        <v>0</v>
      </c>
      <c r="S125" s="143">
        <v>0</v>
      </c>
      <c r="T125" s="144">
        <f>S125*H125</f>
        <v>0</v>
      </c>
      <c r="AR125" s="145" t="s">
        <v>789</v>
      </c>
      <c r="AT125" s="145" t="s">
        <v>360</v>
      </c>
      <c r="AU125" s="145" t="s">
        <v>90</v>
      </c>
      <c r="AY125" s="18" t="s">
        <v>358</v>
      </c>
      <c r="BE125" s="146">
        <f>IF(N125="základní",J125,0)</f>
        <v>0</v>
      </c>
      <c r="BF125" s="146">
        <f>IF(N125="snížená",J125,0)</f>
        <v>0</v>
      </c>
      <c r="BG125" s="146">
        <f>IF(N125="zákl. přenesená",J125,0)</f>
        <v>0</v>
      </c>
      <c r="BH125" s="146">
        <f>IF(N125="sníž. přenesená",J125,0)</f>
        <v>0</v>
      </c>
      <c r="BI125" s="146">
        <f>IF(N125="nulová",J125,0)</f>
        <v>0</v>
      </c>
      <c r="BJ125" s="18" t="s">
        <v>90</v>
      </c>
      <c r="BK125" s="146">
        <f>ROUND(I125*H125,2)</f>
        <v>0</v>
      </c>
      <c r="BL125" s="18" t="s">
        <v>789</v>
      </c>
      <c r="BM125" s="145" t="s">
        <v>8544</v>
      </c>
    </row>
    <row r="126" spans="2:65" s="1" customFormat="1" ht="11.25">
      <c r="B126" s="33"/>
      <c r="D126" s="147" t="s">
        <v>366</v>
      </c>
      <c r="F126" s="148" t="s">
        <v>8545</v>
      </c>
      <c r="I126" s="149"/>
      <c r="L126" s="33"/>
      <c r="M126" s="150"/>
      <c r="T126" s="54"/>
      <c r="AT126" s="18" t="s">
        <v>366</v>
      </c>
      <c r="AU126" s="18" t="s">
        <v>90</v>
      </c>
    </row>
    <row r="127" spans="2:65" s="1" customFormat="1" ht="66.75" customHeight="1">
      <c r="B127" s="33"/>
      <c r="C127" s="134" t="s">
        <v>501</v>
      </c>
      <c r="D127" s="134" t="s">
        <v>360</v>
      </c>
      <c r="E127" s="135" t="s">
        <v>8546</v>
      </c>
      <c r="F127" s="136" t="s">
        <v>8547</v>
      </c>
      <c r="G127" s="137" t="s">
        <v>235</v>
      </c>
      <c r="H127" s="138">
        <v>145</v>
      </c>
      <c r="I127" s="139"/>
      <c r="J127" s="140">
        <f>ROUND(I127*H127,2)</f>
        <v>0</v>
      </c>
      <c r="K127" s="136" t="s">
        <v>363</v>
      </c>
      <c r="L127" s="33"/>
      <c r="M127" s="141" t="s">
        <v>19</v>
      </c>
      <c r="N127" s="142" t="s">
        <v>49</v>
      </c>
      <c r="P127" s="143">
        <f>O127*H127</f>
        <v>0</v>
      </c>
      <c r="Q127" s="143">
        <v>0</v>
      </c>
      <c r="R127" s="143">
        <f>Q127*H127</f>
        <v>0</v>
      </c>
      <c r="S127" s="143">
        <v>0</v>
      </c>
      <c r="T127" s="144">
        <f>S127*H127</f>
        <v>0</v>
      </c>
      <c r="AR127" s="145" t="s">
        <v>789</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789</v>
      </c>
      <c r="BM127" s="145" t="s">
        <v>8548</v>
      </c>
    </row>
    <row r="128" spans="2:65" s="1" customFormat="1" ht="11.25">
      <c r="B128" s="33"/>
      <c r="D128" s="147" t="s">
        <v>366</v>
      </c>
      <c r="F128" s="148" t="s">
        <v>8549</v>
      </c>
      <c r="I128" s="149"/>
      <c r="L128" s="33"/>
      <c r="M128" s="150"/>
      <c r="T128" s="54"/>
      <c r="AT128" s="18" t="s">
        <v>366</v>
      </c>
      <c r="AU128" s="18" t="s">
        <v>90</v>
      </c>
    </row>
    <row r="129" spans="2:65" s="1" customFormat="1" ht="55.5" customHeight="1">
      <c r="B129" s="33"/>
      <c r="C129" s="134" t="s">
        <v>210</v>
      </c>
      <c r="D129" s="134" t="s">
        <v>360</v>
      </c>
      <c r="E129" s="135" t="s">
        <v>8550</v>
      </c>
      <c r="F129" s="136" t="s">
        <v>8551</v>
      </c>
      <c r="G129" s="137" t="s">
        <v>235</v>
      </c>
      <c r="H129" s="138">
        <v>200</v>
      </c>
      <c r="I129" s="139"/>
      <c r="J129" s="140">
        <f>ROUND(I129*H129,2)</f>
        <v>0</v>
      </c>
      <c r="K129" s="136" t="s">
        <v>363</v>
      </c>
      <c r="L129" s="33"/>
      <c r="M129" s="141" t="s">
        <v>19</v>
      </c>
      <c r="N129" s="142" t="s">
        <v>49</v>
      </c>
      <c r="P129" s="143">
        <f>O129*H129</f>
        <v>0</v>
      </c>
      <c r="Q129" s="143">
        <v>0</v>
      </c>
      <c r="R129" s="143">
        <f>Q129*H129</f>
        <v>0</v>
      </c>
      <c r="S129" s="143">
        <v>0</v>
      </c>
      <c r="T129" s="144">
        <f>S129*H129</f>
        <v>0</v>
      </c>
      <c r="AR129" s="145" t="s">
        <v>789</v>
      </c>
      <c r="AT129" s="145" t="s">
        <v>360</v>
      </c>
      <c r="AU129" s="145" t="s">
        <v>90</v>
      </c>
      <c r="AY129" s="18" t="s">
        <v>358</v>
      </c>
      <c r="BE129" s="146">
        <f>IF(N129="základní",J129,0)</f>
        <v>0</v>
      </c>
      <c r="BF129" s="146">
        <f>IF(N129="snížená",J129,0)</f>
        <v>0</v>
      </c>
      <c r="BG129" s="146">
        <f>IF(N129="zákl. přenesená",J129,0)</f>
        <v>0</v>
      </c>
      <c r="BH129" s="146">
        <f>IF(N129="sníž. přenesená",J129,0)</f>
        <v>0</v>
      </c>
      <c r="BI129" s="146">
        <f>IF(N129="nulová",J129,0)</f>
        <v>0</v>
      </c>
      <c r="BJ129" s="18" t="s">
        <v>90</v>
      </c>
      <c r="BK129" s="146">
        <f>ROUND(I129*H129,2)</f>
        <v>0</v>
      </c>
      <c r="BL129" s="18" t="s">
        <v>789</v>
      </c>
      <c r="BM129" s="145" t="s">
        <v>8552</v>
      </c>
    </row>
    <row r="130" spans="2:65" s="1" customFormat="1" ht="11.25">
      <c r="B130" s="33"/>
      <c r="D130" s="147" t="s">
        <v>366</v>
      </c>
      <c r="F130" s="148" t="s">
        <v>8553</v>
      </c>
      <c r="I130" s="149"/>
      <c r="L130" s="33"/>
      <c r="M130" s="150"/>
      <c r="T130" s="54"/>
      <c r="AT130" s="18" t="s">
        <v>366</v>
      </c>
      <c r="AU130" s="18" t="s">
        <v>90</v>
      </c>
    </row>
    <row r="131" spans="2:65" s="1" customFormat="1" ht="55.5" customHeight="1">
      <c r="B131" s="33"/>
      <c r="C131" s="134" t="s">
        <v>515</v>
      </c>
      <c r="D131" s="134" t="s">
        <v>360</v>
      </c>
      <c r="E131" s="135" t="s">
        <v>8554</v>
      </c>
      <c r="F131" s="136" t="s">
        <v>8555</v>
      </c>
      <c r="G131" s="137" t="s">
        <v>235</v>
      </c>
      <c r="H131" s="138">
        <v>145</v>
      </c>
      <c r="I131" s="139"/>
      <c r="J131" s="140">
        <f>ROUND(I131*H131,2)</f>
        <v>0</v>
      </c>
      <c r="K131" s="136" t="s">
        <v>363</v>
      </c>
      <c r="L131" s="33"/>
      <c r="M131" s="141" t="s">
        <v>19</v>
      </c>
      <c r="N131" s="142" t="s">
        <v>49</v>
      </c>
      <c r="P131" s="143">
        <f>O131*H131</f>
        <v>0</v>
      </c>
      <c r="Q131" s="143">
        <v>0</v>
      </c>
      <c r="R131" s="143">
        <f>Q131*H131</f>
        <v>0</v>
      </c>
      <c r="S131" s="143">
        <v>0</v>
      </c>
      <c r="T131" s="144">
        <f>S131*H131</f>
        <v>0</v>
      </c>
      <c r="AR131" s="145" t="s">
        <v>789</v>
      </c>
      <c r="AT131" s="145" t="s">
        <v>360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789</v>
      </c>
      <c r="BM131" s="145" t="s">
        <v>8556</v>
      </c>
    </row>
    <row r="132" spans="2:65" s="1" customFormat="1" ht="11.25">
      <c r="B132" s="33"/>
      <c r="D132" s="147" t="s">
        <v>366</v>
      </c>
      <c r="F132" s="148" t="s">
        <v>8557</v>
      </c>
      <c r="I132" s="149"/>
      <c r="L132" s="33"/>
      <c r="M132" s="150"/>
      <c r="T132" s="54"/>
      <c r="AT132" s="18" t="s">
        <v>366</v>
      </c>
      <c r="AU132" s="18" t="s">
        <v>90</v>
      </c>
    </row>
    <row r="133" spans="2:65" s="1" customFormat="1" ht="37.9" customHeight="1">
      <c r="B133" s="33"/>
      <c r="C133" s="134" t="s">
        <v>521</v>
      </c>
      <c r="D133" s="134" t="s">
        <v>360</v>
      </c>
      <c r="E133" s="135" t="s">
        <v>8558</v>
      </c>
      <c r="F133" s="136" t="s">
        <v>8559</v>
      </c>
      <c r="G133" s="137" t="s">
        <v>235</v>
      </c>
      <c r="H133" s="138">
        <v>200</v>
      </c>
      <c r="I133" s="139"/>
      <c r="J133" s="140">
        <f>ROUND(I133*H133,2)</f>
        <v>0</v>
      </c>
      <c r="K133" s="136" t="s">
        <v>363</v>
      </c>
      <c r="L133" s="33"/>
      <c r="M133" s="141" t="s">
        <v>19</v>
      </c>
      <c r="N133" s="142" t="s">
        <v>49</v>
      </c>
      <c r="P133" s="143">
        <f>O133*H133</f>
        <v>0</v>
      </c>
      <c r="Q133" s="143">
        <v>0</v>
      </c>
      <c r="R133" s="143">
        <f>Q133*H133</f>
        <v>0</v>
      </c>
      <c r="S133" s="143">
        <v>0</v>
      </c>
      <c r="T133" s="144">
        <f>S133*H133</f>
        <v>0</v>
      </c>
      <c r="AR133" s="145" t="s">
        <v>789</v>
      </c>
      <c r="AT133" s="145" t="s">
        <v>360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789</v>
      </c>
      <c r="BM133" s="145" t="s">
        <v>8560</v>
      </c>
    </row>
    <row r="134" spans="2:65" s="1" customFormat="1" ht="11.25">
      <c r="B134" s="33"/>
      <c r="D134" s="147" t="s">
        <v>366</v>
      </c>
      <c r="F134" s="148" t="s">
        <v>8561</v>
      </c>
      <c r="I134" s="149"/>
      <c r="L134" s="33"/>
      <c r="M134" s="150"/>
      <c r="T134" s="54"/>
      <c r="AT134" s="18" t="s">
        <v>366</v>
      </c>
      <c r="AU134" s="18" t="s">
        <v>90</v>
      </c>
    </row>
    <row r="135" spans="2:65" s="1" customFormat="1" ht="37.9" customHeight="1">
      <c r="B135" s="33"/>
      <c r="C135" s="134" t="s">
        <v>528</v>
      </c>
      <c r="D135" s="134" t="s">
        <v>360</v>
      </c>
      <c r="E135" s="135" t="s">
        <v>8562</v>
      </c>
      <c r="F135" s="136" t="s">
        <v>8563</v>
      </c>
      <c r="G135" s="137" t="s">
        <v>235</v>
      </c>
      <c r="H135" s="138">
        <v>145</v>
      </c>
      <c r="I135" s="139"/>
      <c r="J135" s="140">
        <f>ROUND(I135*H135,2)</f>
        <v>0</v>
      </c>
      <c r="K135" s="136" t="s">
        <v>363</v>
      </c>
      <c r="L135" s="33"/>
      <c r="M135" s="141" t="s">
        <v>19</v>
      </c>
      <c r="N135" s="142" t="s">
        <v>49</v>
      </c>
      <c r="P135" s="143">
        <f>O135*H135</f>
        <v>0</v>
      </c>
      <c r="Q135" s="143">
        <v>0</v>
      </c>
      <c r="R135" s="143">
        <f>Q135*H135</f>
        <v>0</v>
      </c>
      <c r="S135" s="143">
        <v>0</v>
      </c>
      <c r="T135" s="144">
        <f>S135*H135</f>
        <v>0</v>
      </c>
      <c r="AR135" s="145" t="s">
        <v>789</v>
      </c>
      <c r="AT135" s="145" t="s">
        <v>360</v>
      </c>
      <c r="AU135" s="145" t="s">
        <v>90</v>
      </c>
      <c r="AY135" s="18" t="s">
        <v>358</v>
      </c>
      <c r="BE135" s="146">
        <f>IF(N135="základní",J135,0)</f>
        <v>0</v>
      </c>
      <c r="BF135" s="146">
        <f>IF(N135="snížená",J135,0)</f>
        <v>0</v>
      </c>
      <c r="BG135" s="146">
        <f>IF(N135="zákl. přenesená",J135,0)</f>
        <v>0</v>
      </c>
      <c r="BH135" s="146">
        <f>IF(N135="sníž. přenesená",J135,0)</f>
        <v>0</v>
      </c>
      <c r="BI135" s="146">
        <f>IF(N135="nulová",J135,0)</f>
        <v>0</v>
      </c>
      <c r="BJ135" s="18" t="s">
        <v>90</v>
      </c>
      <c r="BK135" s="146">
        <f>ROUND(I135*H135,2)</f>
        <v>0</v>
      </c>
      <c r="BL135" s="18" t="s">
        <v>789</v>
      </c>
      <c r="BM135" s="145" t="s">
        <v>8564</v>
      </c>
    </row>
    <row r="136" spans="2:65" s="1" customFormat="1" ht="11.25">
      <c r="B136" s="33"/>
      <c r="D136" s="147" t="s">
        <v>366</v>
      </c>
      <c r="F136" s="148" t="s">
        <v>8565</v>
      </c>
      <c r="I136" s="149"/>
      <c r="L136" s="33"/>
      <c r="M136" s="150"/>
      <c r="T136" s="54"/>
      <c r="AT136" s="18" t="s">
        <v>366</v>
      </c>
      <c r="AU136" s="18" t="s">
        <v>90</v>
      </c>
    </row>
    <row r="137" spans="2:65" s="1" customFormat="1" ht="33" customHeight="1">
      <c r="B137" s="33"/>
      <c r="C137" s="134" t="s">
        <v>535</v>
      </c>
      <c r="D137" s="134" t="s">
        <v>360</v>
      </c>
      <c r="E137" s="135" t="s">
        <v>8566</v>
      </c>
      <c r="F137" s="136" t="s">
        <v>8567</v>
      </c>
      <c r="G137" s="137" t="s">
        <v>235</v>
      </c>
      <c r="H137" s="138">
        <v>345</v>
      </c>
      <c r="I137" s="139"/>
      <c r="J137" s="140">
        <f>ROUND(I137*H137,2)</f>
        <v>0</v>
      </c>
      <c r="K137" s="136" t="s">
        <v>402</v>
      </c>
      <c r="L137" s="33"/>
      <c r="M137" s="141" t="s">
        <v>19</v>
      </c>
      <c r="N137" s="142" t="s">
        <v>49</v>
      </c>
      <c r="P137" s="143">
        <f>O137*H137</f>
        <v>0</v>
      </c>
      <c r="Q137" s="143">
        <v>6.0000000000000002E-5</v>
      </c>
      <c r="R137" s="143">
        <f>Q137*H137</f>
        <v>2.07E-2</v>
      </c>
      <c r="S137" s="143">
        <v>0</v>
      </c>
      <c r="T137" s="144">
        <f>S137*H137</f>
        <v>0</v>
      </c>
      <c r="AR137" s="145" t="s">
        <v>789</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789</v>
      </c>
      <c r="BM137" s="145" t="s">
        <v>8568</v>
      </c>
    </row>
    <row r="138" spans="2:65" s="1" customFormat="1" ht="11.25">
      <c r="B138" s="33"/>
      <c r="D138" s="147" t="s">
        <v>366</v>
      </c>
      <c r="F138" s="148" t="s">
        <v>8569</v>
      </c>
      <c r="I138" s="149"/>
      <c r="L138" s="33"/>
      <c r="M138" s="150"/>
      <c r="T138" s="54"/>
      <c r="AT138" s="18" t="s">
        <v>366</v>
      </c>
      <c r="AU138" s="18" t="s">
        <v>90</v>
      </c>
    </row>
    <row r="139" spans="2:65" s="1" customFormat="1" ht="37.9" customHeight="1">
      <c r="B139" s="33"/>
      <c r="C139" s="134" t="s">
        <v>540</v>
      </c>
      <c r="D139" s="134" t="s">
        <v>360</v>
      </c>
      <c r="E139" s="135" t="s">
        <v>8467</v>
      </c>
      <c r="F139" s="136" t="s">
        <v>8468</v>
      </c>
      <c r="G139" s="137" t="s">
        <v>235</v>
      </c>
      <c r="H139" s="138">
        <v>250</v>
      </c>
      <c r="I139" s="139"/>
      <c r="J139" s="140">
        <f>ROUND(I139*H139,2)</f>
        <v>0</v>
      </c>
      <c r="K139" s="136" t="s">
        <v>363</v>
      </c>
      <c r="L139" s="33"/>
      <c r="M139" s="141" t="s">
        <v>19</v>
      </c>
      <c r="N139" s="142" t="s">
        <v>49</v>
      </c>
      <c r="P139" s="143">
        <f>O139*H139</f>
        <v>0</v>
      </c>
      <c r="Q139" s="143">
        <v>0</v>
      </c>
      <c r="R139" s="143">
        <f>Q139*H139</f>
        <v>0</v>
      </c>
      <c r="S139" s="143">
        <v>0</v>
      </c>
      <c r="T139" s="144">
        <f>S139*H139</f>
        <v>0</v>
      </c>
      <c r="AR139" s="145" t="s">
        <v>789</v>
      </c>
      <c r="AT139" s="145" t="s">
        <v>360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789</v>
      </c>
      <c r="BM139" s="145" t="s">
        <v>8570</v>
      </c>
    </row>
    <row r="140" spans="2:65" s="1" customFormat="1" ht="11.25">
      <c r="B140" s="33"/>
      <c r="D140" s="147" t="s">
        <v>366</v>
      </c>
      <c r="F140" s="148" t="s">
        <v>8470</v>
      </c>
      <c r="I140" s="149"/>
      <c r="L140" s="33"/>
      <c r="M140" s="150"/>
      <c r="T140" s="54"/>
      <c r="AT140" s="18" t="s">
        <v>366</v>
      </c>
      <c r="AU140" s="18" t="s">
        <v>90</v>
      </c>
    </row>
    <row r="141" spans="2:65" s="1" customFormat="1" ht="24.2" customHeight="1">
      <c r="B141" s="33"/>
      <c r="C141" s="179" t="s">
        <v>546</v>
      </c>
      <c r="D141" s="179" t="s">
        <v>440</v>
      </c>
      <c r="E141" s="180" t="s">
        <v>8471</v>
      </c>
      <c r="F141" s="181" t="s">
        <v>8472</v>
      </c>
      <c r="G141" s="182" t="s">
        <v>235</v>
      </c>
      <c r="H141" s="183">
        <v>250</v>
      </c>
      <c r="I141" s="184"/>
      <c r="J141" s="185">
        <f>ROUND(I141*H141,2)</f>
        <v>0</v>
      </c>
      <c r="K141" s="181" t="s">
        <v>363</v>
      </c>
      <c r="L141" s="186"/>
      <c r="M141" s="187" t="s">
        <v>19</v>
      </c>
      <c r="N141" s="188" t="s">
        <v>49</v>
      </c>
      <c r="P141" s="143">
        <f>O141*H141</f>
        <v>0</v>
      </c>
      <c r="Q141" s="143">
        <v>2.5999999999999998E-4</v>
      </c>
      <c r="R141" s="143">
        <f>Q141*H141</f>
        <v>6.4999999999999988E-2</v>
      </c>
      <c r="S141" s="143">
        <v>0</v>
      </c>
      <c r="T141" s="144">
        <f>S141*H141</f>
        <v>0</v>
      </c>
      <c r="AR141" s="145" t="s">
        <v>1227</v>
      </c>
      <c r="AT141" s="145" t="s">
        <v>440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1227</v>
      </c>
      <c r="BM141" s="145" t="s">
        <v>8571</v>
      </c>
    </row>
    <row r="142" spans="2:65" s="1" customFormat="1" ht="37.9" customHeight="1">
      <c r="B142" s="33"/>
      <c r="C142" s="134" t="s">
        <v>552</v>
      </c>
      <c r="D142" s="134" t="s">
        <v>360</v>
      </c>
      <c r="E142" s="135" t="s">
        <v>8572</v>
      </c>
      <c r="F142" s="136" t="s">
        <v>8573</v>
      </c>
      <c r="G142" s="137" t="s">
        <v>235</v>
      </c>
      <c r="H142" s="138">
        <v>90</v>
      </c>
      <c r="I142" s="139"/>
      <c r="J142" s="140">
        <f>ROUND(I142*H142,2)</f>
        <v>0</v>
      </c>
      <c r="K142" s="136" t="s">
        <v>363</v>
      </c>
      <c r="L142" s="33"/>
      <c r="M142" s="141" t="s">
        <v>19</v>
      </c>
      <c r="N142" s="142" t="s">
        <v>49</v>
      </c>
      <c r="P142" s="143">
        <f>O142*H142</f>
        <v>0</v>
      </c>
      <c r="Q142" s="143">
        <v>0</v>
      </c>
      <c r="R142" s="143">
        <f>Q142*H142</f>
        <v>0</v>
      </c>
      <c r="S142" s="143">
        <v>0</v>
      </c>
      <c r="T142" s="144">
        <f>S142*H142</f>
        <v>0</v>
      </c>
      <c r="AR142" s="145" t="s">
        <v>789</v>
      </c>
      <c r="AT142" s="145" t="s">
        <v>360</v>
      </c>
      <c r="AU142" s="145" t="s">
        <v>90</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789</v>
      </c>
      <c r="BM142" s="145" t="s">
        <v>8574</v>
      </c>
    </row>
    <row r="143" spans="2:65" s="1" customFormat="1" ht="11.25">
      <c r="B143" s="33"/>
      <c r="D143" s="147" t="s">
        <v>366</v>
      </c>
      <c r="F143" s="148" t="s">
        <v>8575</v>
      </c>
      <c r="I143" s="149"/>
      <c r="L143" s="33"/>
      <c r="M143" s="150"/>
      <c r="T143" s="54"/>
      <c r="AT143" s="18" t="s">
        <v>366</v>
      </c>
      <c r="AU143" s="18" t="s">
        <v>90</v>
      </c>
    </row>
    <row r="144" spans="2:65" s="1" customFormat="1" ht="33" customHeight="1">
      <c r="B144" s="33"/>
      <c r="C144" s="179" t="s">
        <v>558</v>
      </c>
      <c r="D144" s="179" t="s">
        <v>440</v>
      </c>
      <c r="E144" s="180" t="s">
        <v>8576</v>
      </c>
      <c r="F144" s="181" t="s">
        <v>8577</v>
      </c>
      <c r="G144" s="182" t="s">
        <v>235</v>
      </c>
      <c r="H144" s="183">
        <v>90</v>
      </c>
      <c r="I144" s="184"/>
      <c r="J144" s="185">
        <f>ROUND(I144*H144,2)</f>
        <v>0</v>
      </c>
      <c r="K144" s="181" t="s">
        <v>363</v>
      </c>
      <c r="L144" s="186"/>
      <c r="M144" s="187" t="s">
        <v>19</v>
      </c>
      <c r="N144" s="188" t="s">
        <v>49</v>
      </c>
      <c r="P144" s="143">
        <f>O144*H144</f>
        <v>0</v>
      </c>
      <c r="Q144" s="143">
        <v>6.8999999999999997E-4</v>
      </c>
      <c r="R144" s="143">
        <f>Q144*H144</f>
        <v>6.2099999999999995E-2</v>
      </c>
      <c r="S144" s="143">
        <v>0</v>
      </c>
      <c r="T144" s="144">
        <f>S144*H144</f>
        <v>0</v>
      </c>
      <c r="AR144" s="145" t="s">
        <v>1227</v>
      </c>
      <c r="AT144" s="145" t="s">
        <v>440</v>
      </c>
      <c r="AU144" s="145" t="s">
        <v>90</v>
      </c>
      <c r="AY144" s="18" t="s">
        <v>358</v>
      </c>
      <c r="BE144" s="146">
        <f>IF(N144="základní",J144,0)</f>
        <v>0</v>
      </c>
      <c r="BF144" s="146">
        <f>IF(N144="snížená",J144,0)</f>
        <v>0</v>
      </c>
      <c r="BG144" s="146">
        <f>IF(N144="zákl. přenesená",J144,0)</f>
        <v>0</v>
      </c>
      <c r="BH144" s="146">
        <f>IF(N144="sníž. přenesená",J144,0)</f>
        <v>0</v>
      </c>
      <c r="BI144" s="146">
        <f>IF(N144="nulová",J144,0)</f>
        <v>0</v>
      </c>
      <c r="BJ144" s="18" t="s">
        <v>90</v>
      </c>
      <c r="BK144" s="146">
        <f>ROUND(I144*H144,2)</f>
        <v>0</v>
      </c>
      <c r="BL144" s="18" t="s">
        <v>1227</v>
      </c>
      <c r="BM144" s="145" t="s">
        <v>8578</v>
      </c>
    </row>
    <row r="145" spans="2:65" s="1" customFormat="1" ht="37.9" customHeight="1">
      <c r="B145" s="33"/>
      <c r="C145" s="134" t="s">
        <v>564</v>
      </c>
      <c r="D145" s="134" t="s">
        <v>360</v>
      </c>
      <c r="E145" s="135" t="s">
        <v>8579</v>
      </c>
      <c r="F145" s="136" t="s">
        <v>8580</v>
      </c>
      <c r="G145" s="137" t="s">
        <v>504</v>
      </c>
      <c r="H145" s="138">
        <v>1</v>
      </c>
      <c r="I145" s="139"/>
      <c r="J145" s="140">
        <f>ROUND(I145*H145,2)</f>
        <v>0</v>
      </c>
      <c r="K145" s="136" t="s">
        <v>363</v>
      </c>
      <c r="L145" s="33"/>
      <c r="M145" s="141" t="s">
        <v>19</v>
      </c>
      <c r="N145" s="142" t="s">
        <v>49</v>
      </c>
      <c r="P145" s="143">
        <f>O145*H145</f>
        <v>0</v>
      </c>
      <c r="Q145" s="143">
        <v>0.60624999999999996</v>
      </c>
      <c r="R145" s="143">
        <f>Q145*H145</f>
        <v>0.60624999999999996</v>
      </c>
      <c r="S145" s="143">
        <v>0</v>
      </c>
      <c r="T145" s="144">
        <f>S145*H145</f>
        <v>0</v>
      </c>
      <c r="AR145" s="145" t="s">
        <v>789</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789</v>
      </c>
      <c r="BM145" s="145" t="s">
        <v>8581</v>
      </c>
    </row>
    <row r="146" spans="2:65" s="1" customFormat="1" ht="11.25">
      <c r="B146" s="33"/>
      <c r="D146" s="147" t="s">
        <v>366</v>
      </c>
      <c r="F146" s="148" t="s">
        <v>8582</v>
      </c>
      <c r="I146" s="149"/>
      <c r="L146" s="33"/>
      <c r="M146" s="150"/>
      <c r="T146" s="54"/>
      <c r="AT146" s="18" t="s">
        <v>366</v>
      </c>
      <c r="AU146" s="18" t="s">
        <v>90</v>
      </c>
    </row>
    <row r="147" spans="2:65" s="1" customFormat="1" ht="16.5" customHeight="1">
      <c r="B147" s="33"/>
      <c r="C147" s="179" t="s">
        <v>571</v>
      </c>
      <c r="D147" s="179" t="s">
        <v>440</v>
      </c>
      <c r="E147" s="180" t="s">
        <v>4631</v>
      </c>
      <c r="F147" s="181" t="s">
        <v>8583</v>
      </c>
      <c r="G147" s="182" t="s">
        <v>504</v>
      </c>
      <c r="H147" s="183">
        <v>1</v>
      </c>
      <c r="I147" s="184"/>
      <c r="J147" s="185">
        <f>ROUND(I147*H147,2)</f>
        <v>0</v>
      </c>
      <c r="K147" s="181" t="s">
        <v>19</v>
      </c>
      <c r="L147" s="186"/>
      <c r="M147" s="187" t="s">
        <v>19</v>
      </c>
      <c r="N147" s="188" t="s">
        <v>49</v>
      </c>
      <c r="P147" s="143">
        <f>O147*H147</f>
        <v>0</v>
      </c>
      <c r="Q147" s="143">
        <v>0</v>
      </c>
      <c r="R147" s="143">
        <f>Q147*H147</f>
        <v>0</v>
      </c>
      <c r="S147" s="143">
        <v>0</v>
      </c>
      <c r="T147" s="144">
        <f>S147*H147</f>
        <v>0</v>
      </c>
      <c r="AR147" s="145" t="s">
        <v>1227</v>
      </c>
      <c r="AT147" s="145" t="s">
        <v>440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1227</v>
      </c>
      <c r="BM147" s="145" t="s">
        <v>8584</v>
      </c>
    </row>
    <row r="148" spans="2:65" s="1" customFormat="1" ht="24.2" customHeight="1">
      <c r="B148" s="33"/>
      <c r="C148" s="179" t="s">
        <v>577</v>
      </c>
      <c r="D148" s="179" t="s">
        <v>440</v>
      </c>
      <c r="E148" s="180" t="s">
        <v>8585</v>
      </c>
      <c r="F148" s="181" t="s">
        <v>8586</v>
      </c>
      <c r="G148" s="182" t="s">
        <v>504</v>
      </c>
      <c r="H148" s="183">
        <v>1</v>
      </c>
      <c r="I148" s="184"/>
      <c r="J148" s="185">
        <f>ROUND(I148*H148,2)</f>
        <v>0</v>
      </c>
      <c r="K148" s="181" t="s">
        <v>19</v>
      </c>
      <c r="L148" s="186"/>
      <c r="M148" s="187" t="s">
        <v>19</v>
      </c>
      <c r="N148" s="188" t="s">
        <v>49</v>
      </c>
      <c r="P148" s="143">
        <f>O148*H148</f>
        <v>0</v>
      </c>
      <c r="Q148" s="143">
        <v>0</v>
      </c>
      <c r="R148" s="143">
        <f>Q148*H148</f>
        <v>0</v>
      </c>
      <c r="S148" s="143">
        <v>0</v>
      </c>
      <c r="T148" s="144">
        <f>S148*H148</f>
        <v>0</v>
      </c>
      <c r="AR148" s="145" t="s">
        <v>1227</v>
      </c>
      <c r="AT148" s="145" t="s">
        <v>440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1227</v>
      </c>
      <c r="BM148" s="145" t="s">
        <v>8587</v>
      </c>
    </row>
    <row r="149" spans="2:65" s="11" customFormat="1" ht="25.9" customHeight="1">
      <c r="B149" s="122"/>
      <c r="D149" s="123" t="s">
        <v>76</v>
      </c>
      <c r="E149" s="124" t="s">
        <v>4509</v>
      </c>
      <c r="F149" s="124" t="s">
        <v>4510</v>
      </c>
      <c r="I149" s="125"/>
      <c r="J149" s="126">
        <f>BK149</f>
        <v>0</v>
      </c>
      <c r="L149" s="122"/>
      <c r="M149" s="127"/>
      <c r="P149" s="128">
        <f>SUM(P150:P151)</f>
        <v>0</v>
      </c>
      <c r="R149" s="128">
        <f>SUM(R150:R151)</f>
        <v>0</v>
      </c>
      <c r="T149" s="129">
        <f>SUM(T150:T151)</f>
        <v>0</v>
      </c>
      <c r="AR149" s="123" t="s">
        <v>364</v>
      </c>
      <c r="AT149" s="130" t="s">
        <v>76</v>
      </c>
      <c r="AU149" s="130" t="s">
        <v>77</v>
      </c>
      <c r="AY149" s="123" t="s">
        <v>358</v>
      </c>
      <c r="BK149" s="131">
        <f>SUM(BK150:BK151)</f>
        <v>0</v>
      </c>
    </row>
    <row r="150" spans="2:65" s="1" customFormat="1" ht="24.2" customHeight="1">
      <c r="B150" s="33"/>
      <c r="C150" s="134" t="s">
        <v>583</v>
      </c>
      <c r="D150" s="134" t="s">
        <v>360</v>
      </c>
      <c r="E150" s="135" t="s">
        <v>4511</v>
      </c>
      <c r="F150" s="136" t="s">
        <v>4512</v>
      </c>
      <c r="G150" s="137" t="s">
        <v>4513</v>
      </c>
      <c r="H150" s="138">
        <v>20</v>
      </c>
      <c r="I150" s="139"/>
      <c r="J150" s="140">
        <f>ROUND(I150*H150,2)</f>
        <v>0</v>
      </c>
      <c r="K150" s="136" t="s">
        <v>363</v>
      </c>
      <c r="L150" s="33"/>
      <c r="M150" s="141" t="s">
        <v>19</v>
      </c>
      <c r="N150" s="142" t="s">
        <v>49</v>
      </c>
      <c r="P150" s="143">
        <f>O150*H150</f>
        <v>0</v>
      </c>
      <c r="Q150" s="143">
        <v>0</v>
      </c>
      <c r="R150" s="143">
        <f>Q150*H150</f>
        <v>0</v>
      </c>
      <c r="S150" s="143">
        <v>0</v>
      </c>
      <c r="T150" s="144">
        <f>S150*H150</f>
        <v>0</v>
      </c>
      <c r="AR150" s="145" t="s">
        <v>3629</v>
      </c>
      <c r="AT150" s="145" t="s">
        <v>360</v>
      </c>
      <c r="AU150" s="145" t="s">
        <v>84</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3629</v>
      </c>
      <c r="BM150" s="145" t="s">
        <v>8588</v>
      </c>
    </row>
    <row r="151" spans="2:65" s="1" customFormat="1" ht="11.25">
      <c r="B151" s="33"/>
      <c r="D151" s="147" t="s">
        <v>366</v>
      </c>
      <c r="F151" s="148" t="s">
        <v>4515</v>
      </c>
      <c r="I151" s="149"/>
      <c r="L151" s="33"/>
      <c r="M151" s="150"/>
      <c r="T151" s="54"/>
      <c r="AT151" s="18" t="s">
        <v>366</v>
      </c>
      <c r="AU151" s="18" t="s">
        <v>84</v>
      </c>
    </row>
    <row r="152" spans="2:65" s="11" customFormat="1" ht="25.9" customHeight="1">
      <c r="B152" s="122"/>
      <c r="D152" s="123" t="s">
        <v>76</v>
      </c>
      <c r="E152" s="124" t="s">
        <v>190</v>
      </c>
      <c r="F152" s="124" t="s">
        <v>191</v>
      </c>
      <c r="I152" s="125"/>
      <c r="J152" s="126">
        <f>BK152</f>
        <v>0</v>
      </c>
      <c r="L152" s="122"/>
      <c r="M152" s="127"/>
      <c r="P152" s="128">
        <f>P153</f>
        <v>0</v>
      </c>
      <c r="R152" s="128">
        <f>R153</f>
        <v>0</v>
      </c>
      <c r="T152" s="129">
        <f>T153</f>
        <v>0</v>
      </c>
      <c r="AR152" s="123" t="s">
        <v>388</v>
      </c>
      <c r="AT152" s="130" t="s">
        <v>76</v>
      </c>
      <c r="AU152" s="130" t="s">
        <v>77</v>
      </c>
      <c r="AY152" s="123" t="s">
        <v>358</v>
      </c>
      <c r="BK152" s="131">
        <f>BK153</f>
        <v>0</v>
      </c>
    </row>
    <row r="153" spans="2:65" s="11" customFormat="1" ht="22.9" customHeight="1">
      <c r="B153" s="122"/>
      <c r="D153" s="123" t="s">
        <v>76</v>
      </c>
      <c r="E153" s="132" t="s">
        <v>4056</v>
      </c>
      <c r="F153" s="132" t="s">
        <v>4057</v>
      </c>
      <c r="I153" s="125"/>
      <c r="J153" s="133">
        <f>BK153</f>
        <v>0</v>
      </c>
      <c r="L153" s="122"/>
      <c r="M153" s="127"/>
      <c r="P153" s="128">
        <f>SUM(P154:P157)</f>
        <v>0</v>
      </c>
      <c r="R153" s="128">
        <f>SUM(R154:R157)</f>
        <v>0</v>
      </c>
      <c r="T153" s="129">
        <f>SUM(T154:T157)</f>
        <v>0</v>
      </c>
      <c r="AR153" s="123" t="s">
        <v>388</v>
      </c>
      <c r="AT153" s="130" t="s">
        <v>76</v>
      </c>
      <c r="AU153" s="130" t="s">
        <v>84</v>
      </c>
      <c r="AY153" s="123" t="s">
        <v>358</v>
      </c>
      <c r="BK153" s="131">
        <f>SUM(BK154:BK157)</f>
        <v>0</v>
      </c>
    </row>
    <row r="154" spans="2:65" s="1" customFormat="1" ht="16.5" customHeight="1">
      <c r="B154" s="33"/>
      <c r="C154" s="134" t="s">
        <v>591</v>
      </c>
      <c r="D154" s="134" t="s">
        <v>360</v>
      </c>
      <c r="E154" s="135" t="s">
        <v>4736</v>
      </c>
      <c r="F154" s="136" t="s">
        <v>8589</v>
      </c>
      <c r="G154" s="137" t="s">
        <v>504</v>
      </c>
      <c r="H154" s="138">
        <v>1</v>
      </c>
      <c r="I154" s="139"/>
      <c r="J154" s="140">
        <f>ROUND(I154*H154,2)</f>
        <v>0</v>
      </c>
      <c r="K154" s="136" t="s">
        <v>402</v>
      </c>
      <c r="L154" s="33"/>
      <c r="M154" s="141" t="s">
        <v>19</v>
      </c>
      <c r="N154" s="142" t="s">
        <v>49</v>
      </c>
      <c r="P154" s="143">
        <f>O154*H154</f>
        <v>0</v>
      </c>
      <c r="Q154" s="143">
        <v>0</v>
      </c>
      <c r="R154" s="143">
        <f>Q154*H154</f>
        <v>0</v>
      </c>
      <c r="S154" s="143">
        <v>0</v>
      </c>
      <c r="T154" s="144">
        <f>S154*H154</f>
        <v>0</v>
      </c>
      <c r="AR154" s="145" t="s">
        <v>4061</v>
      </c>
      <c r="AT154" s="145" t="s">
        <v>360</v>
      </c>
      <c r="AU154" s="145" t="s">
        <v>90</v>
      </c>
      <c r="AY154" s="18" t="s">
        <v>358</v>
      </c>
      <c r="BE154" s="146">
        <f>IF(N154="základní",J154,0)</f>
        <v>0</v>
      </c>
      <c r="BF154" s="146">
        <f>IF(N154="snížená",J154,0)</f>
        <v>0</v>
      </c>
      <c r="BG154" s="146">
        <f>IF(N154="zákl. přenesená",J154,0)</f>
        <v>0</v>
      </c>
      <c r="BH154" s="146">
        <f>IF(N154="sníž. přenesená",J154,0)</f>
        <v>0</v>
      </c>
      <c r="BI154" s="146">
        <f>IF(N154="nulová",J154,0)</f>
        <v>0</v>
      </c>
      <c r="BJ154" s="18" t="s">
        <v>90</v>
      </c>
      <c r="BK154" s="146">
        <f>ROUND(I154*H154,2)</f>
        <v>0</v>
      </c>
      <c r="BL154" s="18" t="s">
        <v>4061</v>
      </c>
      <c r="BM154" s="145" t="s">
        <v>8590</v>
      </c>
    </row>
    <row r="155" spans="2:65" s="1" customFormat="1" ht="11.25">
      <c r="B155" s="33"/>
      <c r="D155" s="147" t="s">
        <v>366</v>
      </c>
      <c r="F155" s="148" t="s">
        <v>4739</v>
      </c>
      <c r="I155" s="149"/>
      <c r="L155" s="33"/>
      <c r="M155" s="150"/>
      <c r="T155" s="54"/>
      <c r="AT155" s="18" t="s">
        <v>366</v>
      </c>
      <c r="AU155" s="18" t="s">
        <v>90</v>
      </c>
    </row>
    <row r="156" spans="2:65" s="1" customFormat="1" ht="16.5" customHeight="1">
      <c r="B156" s="33"/>
      <c r="C156" s="134" t="s">
        <v>598</v>
      </c>
      <c r="D156" s="134" t="s">
        <v>360</v>
      </c>
      <c r="E156" s="135" t="s">
        <v>4516</v>
      </c>
      <c r="F156" s="136" t="s">
        <v>4517</v>
      </c>
      <c r="G156" s="137" t="s">
        <v>504</v>
      </c>
      <c r="H156" s="138">
        <v>1</v>
      </c>
      <c r="I156" s="139"/>
      <c r="J156" s="140">
        <f>ROUND(I156*H156,2)</f>
        <v>0</v>
      </c>
      <c r="K156" s="136" t="s">
        <v>402</v>
      </c>
      <c r="L156" s="33"/>
      <c r="M156" s="141" t="s">
        <v>19</v>
      </c>
      <c r="N156" s="142" t="s">
        <v>49</v>
      </c>
      <c r="P156" s="143">
        <f>O156*H156</f>
        <v>0</v>
      </c>
      <c r="Q156" s="143">
        <v>0</v>
      </c>
      <c r="R156" s="143">
        <f>Q156*H156</f>
        <v>0</v>
      </c>
      <c r="S156" s="143">
        <v>0</v>
      </c>
      <c r="T156" s="144">
        <f>S156*H156</f>
        <v>0</v>
      </c>
      <c r="AR156" s="145" t="s">
        <v>4061</v>
      </c>
      <c r="AT156" s="145" t="s">
        <v>360</v>
      </c>
      <c r="AU156" s="145" t="s">
        <v>90</v>
      </c>
      <c r="AY156" s="18" t="s">
        <v>358</v>
      </c>
      <c r="BE156" s="146">
        <f>IF(N156="základní",J156,0)</f>
        <v>0</v>
      </c>
      <c r="BF156" s="146">
        <f>IF(N156="snížená",J156,0)</f>
        <v>0</v>
      </c>
      <c r="BG156" s="146">
        <f>IF(N156="zákl. přenesená",J156,0)</f>
        <v>0</v>
      </c>
      <c r="BH156" s="146">
        <f>IF(N156="sníž. přenesená",J156,0)</f>
        <v>0</v>
      </c>
      <c r="BI156" s="146">
        <f>IF(N156="nulová",J156,0)</f>
        <v>0</v>
      </c>
      <c r="BJ156" s="18" t="s">
        <v>90</v>
      </c>
      <c r="BK156" s="146">
        <f>ROUND(I156*H156,2)</f>
        <v>0</v>
      </c>
      <c r="BL156" s="18" t="s">
        <v>4061</v>
      </c>
      <c r="BM156" s="145" t="s">
        <v>8591</v>
      </c>
    </row>
    <row r="157" spans="2:65" s="1" customFormat="1" ht="11.25">
      <c r="B157" s="33"/>
      <c r="D157" s="147" t="s">
        <v>366</v>
      </c>
      <c r="F157" s="148" t="s">
        <v>8592</v>
      </c>
      <c r="I157" s="149"/>
      <c r="L157" s="33"/>
      <c r="M157" s="201"/>
      <c r="N157" s="198"/>
      <c r="O157" s="198"/>
      <c r="P157" s="198"/>
      <c r="Q157" s="198"/>
      <c r="R157" s="198"/>
      <c r="S157" s="198"/>
      <c r="T157" s="202"/>
      <c r="AT157" s="18" t="s">
        <v>366</v>
      </c>
      <c r="AU157" s="18" t="s">
        <v>90</v>
      </c>
    </row>
    <row r="158" spans="2:65" s="1" customFormat="1" ht="6.95" customHeight="1">
      <c r="B158" s="42"/>
      <c r="C158" s="43"/>
      <c r="D158" s="43"/>
      <c r="E158" s="43"/>
      <c r="F158" s="43"/>
      <c r="G158" s="43"/>
      <c r="H158" s="43"/>
      <c r="I158" s="43"/>
      <c r="J158" s="43"/>
      <c r="K158" s="43"/>
      <c r="L158" s="33"/>
    </row>
  </sheetData>
  <sheetProtection algorithmName="SHA-512" hashValue="ZVwVf7uZ/yy6i9tqnbe05u8muptise7W76J5xdn/Hx7H7w5r0EcdcVzG0Q9IdIItGydecPqZmRH4KeJKLb/R1A==" saltValue="bp8/XVgnfUd34A+V/d1oZBrCJunwrAtkMhUgQ8x6zbZBWC4ErMFOO8roLsX36iG4+l0Z4i9POSM0oMOvu6+6lg==" spinCount="100000" sheet="1" objects="1" scenarios="1" formatColumns="0" formatRows="0" autoFilter="0"/>
  <autoFilter ref="C86:K157" xr:uid="{00000000-0009-0000-0000-00001D000000}"/>
  <mergeCells count="9">
    <mergeCell ref="E50:H50"/>
    <mergeCell ref="E77:H77"/>
    <mergeCell ref="E79:H79"/>
    <mergeCell ref="L2:V2"/>
    <mergeCell ref="E7:H7"/>
    <mergeCell ref="E9:H9"/>
    <mergeCell ref="E18:H18"/>
    <mergeCell ref="E27:H27"/>
    <mergeCell ref="E48:H48"/>
  </mergeCells>
  <hyperlinks>
    <hyperlink ref="F91" r:id="rId1" xr:uid="{00000000-0004-0000-1D00-000000000000}"/>
    <hyperlink ref="F94" r:id="rId2" xr:uid="{00000000-0004-0000-1D00-000001000000}"/>
    <hyperlink ref="F97" r:id="rId3" xr:uid="{00000000-0004-0000-1D00-000002000000}"/>
    <hyperlink ref="F100" r:id="rId4" xr:uid="{00000000-0004-0000-1D00-000003000000}"/>
    <hyperlink ref="F103" r:id="rId5" xr:uid="{00000000-0004-0000-1D00-000004000000}"/>
    <hyperlink ref="F106" r:id="rId6" xr:uid="{00000000-0004-0000-1D00-000005000000}"/>
    <hyperlink ref="F111" r:id="rId7" xr:uid="{00000000-0004-0000-1D00-000006000000}"/>
    <hyperlink ref="F116" r:id="rId8" xr:uid="{00000000-0004-0000-1D00-000007000000}"/>
    <hyperlink ref="F119" r:id="rId9" xr:uid="{00000000-0004-0000-1D00-000008000000}"/>
    <hyperlink ref="F121" r:id="rId10" xr:uid="{00000000-0004-0000-1D00-000009000000}"/>
    <hyperlink ref="F124" r:id="rId11" xr:uid="{00000000-0004-0000-1D00-00000A000000}"/>
    <hyperlink ref="F126" r:id="rId12" xr:uid="{00000000-0004-0000-1D00-00000B000000}"/>
    <hyperlink ref="F128" r:id="rId13" xr:uid="{00000000-0004-0000-1D00-00000C000000}"/>
    <hyperlink ref="F130" r:id="rId14" xr:uid="{00000000-0004-0000-1D00-00000D000000}"/>
    <hyperlink ref="F132" r:id="rId15" xr:uid="{00000000-0004-0000-1D00-00000E000000}"/>
    <hyperlink ref="F134" r:id="rId16" xr:uid="{00000000-0004-0000-1D00-00000F000000}"/>
    <hyperlink ref="F136" r:id="rId17" xr:uid="{00000000-0004-0000-1D00-000010000000}"/>
    <hyperlink ref="F138" r:id="rId18" xr:uid="{00000000-0004-0000-1D00-000011000000}"/>
    <hyperlink ref="F140" r:id="rId19" xr:uid="{00000000-0004-0000-1D00-000012000000}"/>
    <hyperlink ref="F143" r:id="rId20" xr:uid="{00000000-0004-0000-1D00-000013000000}"/>
    <hyperlink ref="F146" r:id="rId21" xr:uid="{00000000-0004-0000-1D00-000014000000}"/>
    <hyperlink ref="F151" r:id="rId22" xr:uid="{00000000-0004-0000-1D00-000015000000}"/>
    <hyperlink ref="F155" r:id="rId23" xr:uid="{00000000-0004-0000-1D00-000016000000}"/>
    <hyperlink ref="F157" r:id="rId24" xr:uid="{00000000-0004-0000-1D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7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177</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8593</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2978</v>
      </c>
      <c r="L20" s="33"/>
    </row>
    <row r="21" spans="2:12" s="1" customFormat="1" ht="18" customHeight="1">
      <c r="B21" s="33"/>
      <c r="E21" s="26" t="s">
        <v>2979</v>
      </c>
      <c r="I21" s="28" t="s">
        <v>28</v>
      </c>
      <c r="J21" s="26" t="s">
        <v>19</v>
      </c>
      <c r="L21" s="33"/>
    </row>
    <row r="22" spans="2:12" s="1" customFormat="1" ht="6.95" customHeight="1">
      <c r="B22" s="33"/>
      <c r="L22" s="33"/>
    </row>
    <row r="23" spans="2:12" s="1" customFormat="1" ht="12" customHeight="1">
      <c r="B23" s="33"/>
      <c r="D23" s="28" t="s">
        <v>37</v>
      </c>
      <c r="I23" s="28" t="s">
        <v>25</v>
      </c>
      <c r="J23" s="26" t="s">
        <v>2978</v>
      </c>
      <c r="L23" s="33"/>
    </row>
    <row r="24" spans="2:12" s="1" customFormat="1" ht="18" customHeight="1">
      <c r="B24" s="33"/>
      <c r="E24" s="26" t="s">
        <v>2979</v>
      </c>
      <c r="I24" s="28" t="s">
        <v>28</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ROUND((SUM(BE87:BE176)),  2)</f>
        <v>0</v>
      </c>
      <c r="I33" s="96">
        <v>0.21</v>
      </c>
      <c r="J33" s="84">
        <f>ROUND(((SUM(BE87:BE176))*I33),  2)</f>
        <v>0</v>
      </c>
      <c r="L33" s="33"/>
    </row>
    <row r="34" spans="2:12" s="1" customFormat="1" ht="14.45" customHeight="1">
      <c r="B34" s="33"/>
      <c r="E34" s="28" t="s">
        <v>49</v>
      </c>
      <c r="F34" s="84">
        <f>ROUND((SUM(BF87:BF176)),  2)</f>
        <v>0</v>
      </c>
      <c r="I34" s="96">
        <v>0.12</v>
      </c>
      <c r="J34" s="84">
        <f>ROUND(((SUM(BF87:BF176))*I34),  2)</f>
        <v>0</v>
      </c>
      <c r="L34" s="33"/>
    </row>
    <row r="35" spans="2:12" s="1" customFormat="1" ht="14.45" hidden="1" customHeight="1">
      <c r="B35" s="33"/>
      <c r="E35" s="28" t="s">
        <v>50</v>
      </c>
      <c r="F35" s="84">
        <f>ROUND((SUM(BG87:BG176)),  2)</f>
        <v>0</v>
      </c>
      <c r="I35" s="96">
        <v>0.21</v>
      </c>
      <c r="J35" s="84">
        <f>0</f>
        <v>0</v>
      </c>
      <c r="L35" s="33"/>
    </row>
    <row r="36" spans="2:12" s="1" customFormat="1" ht="14.45" hidden="1" customHeight="1">
      <c r="B36" s="33"/>
      <c r="E36" s="28" t="s">
        <v>51</v>
      </c>
      <c r="F36" s="84">
        <f>ROUND((SUM(BH87:BH176)),  2)</f>
        <v>0</v>
      </c>
      <c r="I36" s="96">
        <v>0.12</v>
      </c>
      <c r="J36" s="84">
        <f>0</f>
        <v>0</v>
      </c>
      <c r="L36" s="33"/>
    </row>
    <row r="37" spans="2:12" s="1" customFormat="1" ht="14.45" hidden="1" customHeight="1">
      <c r="B37" s="33"/>
      <c r="E37" s="28" t="s">
        <v>52</v>
      </c>
      <c r="F37" s="84">
        <f>ROUND((SUM(BI87:BI176)),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IO.03 - Vodovodní přípojka a areálové vedení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15.2" customHeight="1">
      <c r="B54" s="33"/>
      <c r="C54" s="28" t="s">
        <v>24</v>
      </c>
      <c r="F54" s="26" t="str">
        <f>E15</f>
        <v>Město Kroměříž</v>
      </c>
      <c r="I54" s="28" t="s">
        <v>32</v>
      </c>
      <c r="J54" s="31" t="str">
        <f>E21</f>
        <v>Ondřej Zikán</v>
      </c>
      <c r="L54" s="33"/>
    </row>
    <row r="55" spans="2:47" s="1" customFormat="1" ht="15.2" customHeight="1">
      <c r="B55" s="33"/>
      <c r="C55" s="28" t="s">
        <v>30</v>
      </c>
      <c r="F55" s="26" t="str">
        <f>IF(E18="","",E18)</f>
        <v>Vyplň údaj</v>
      </c>
      <c r="I55" s="28" t="s">
        <v>37</v>
      </c>
      <c r="J55" s="31" t="str">
        <f>E24</f>
        <v>Ondřej Zikán</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J87</f>
        <v>0</v>
      </c>
      <c r="L59" s="33"/>
      <c r="AU59" s="18" t="s">
        <v>313</v>
      </c>
    </row>
    <row r="60" spans="2:47" s="8" customFormat="1" ht="24.95" customHeight="1">
      <c r="B60" s="106"/>
      <c r="D60" s="107" t="s">
        <v>314</v>
      </c>
      <c r="E60" s="108"/>
      <c r="F60" s="108"/>
      <c r="G60" s="108"/>
      <c r="H60" s="108"/>
      <c r="I60" s="108"/>
      <c r="J60" s="109">
        <f>J88</f>
        <v>0</v>
      </c>
      <c r="L60" s="106"/>
    </row>
    <row r="61" spans="2:47" s="9" customFormat="1" ht="19.899999999999999" customHeight="1">
      <c r="B61" s="110"/>
      <c r="D61" s="111" t="s">
        <v>315</v>
      </c>
      <c r="E61" s="112"/>
      <c r="F61" s="112"/>
      <c r="G61" s="112"/>
      <c r="H61" s="112"/>
      <c r="I61" s="112"/>
      <c r="J61" s="113">
        <f>J89</f>
        <v>0</v>
      </c>
      <c r="L61" s="110"/>
    </row>
    <row r="62" spans="2:47" s="9" customFormat="1" ht="19.899999999999999" customHeight="1">
      <c r="B62" s="110"/>
      <c r="D62" s="111" t="s">
        <v>316</v>
      </c>
      <c r="E62" s="112"/>
      <c r="F62" s="112"/>
      <c r="G62" s="112"/>
      <c r="H62" s="112"/>
      <c r="I62" s="112"/>
      <c r="J62" s="113">
        <f>J122</f>
        <v>0</v>
      </c>
      <c r="L62" s="110"/>
    </row>
    <row r="63" spans="2:47" s="9" customFormat="1" ht="19.899999999999999" customHeight="1">
      <c r="B63" s="110"/>
      <c r="D63" s="111" t="s">
        <v>318</v>
      </c>
      <c r="E63" s="112"/>
      <c r="F63" s="112"/>
      <c r="G63" s="112"/>
      <c r="H63" s="112"/>
      <c r="I63" s="112"/>
      <c r="J63" s="113">
        <f>J126</f>
        <v>0</v>
      </c>
      <c r="L63" s="110"/>
    </row>
    <row r="64" spans="2:47" s="9" customFormat="1" ht="19.899999999999999" customHeight="1">
      <c r="B64" s="110"/>
      <c r="D64" s="111" t="s">
        <v>7714</v>
      </c>
      <c r="E64" s="112"/>
      <c r="F64" s="112"/>
      <c r="G64" s="112"/>
      <c r="H64" s="112"/>
      <c r="I64" s="112"/>
      <c r="J64" s="113">
        <f>J130</f>
        <v>0</v>
      </c>
      <c r="L64" s="110"/>
    </row>
    <row r="65" spans="2:12" s="9" customFormat="1" ht="19.899999999999999" customHeight="1">
      <c r="B65" s="110"/>
      <c r="D65" s="111" t="s">
        <v>8594</v>
      </c>
      <c r="E65" s="112"/>
      <c r="F65" s="112"/>
      <c r="G65" s="112"/>
      <c r="H65" s="112"/>
      <c r="I65" s="112"/>
      <c r="J65" s="113">
        <f>J164</f>
        <v>0</v>
      </c>
      <c r="L65" s="110"/>
    </row>
    <row r="66" spans="2:12" s="8" customFormat="1" ht="24.95" customHeight="1">
      <c r="B66" s="106"/>
      <c r="D66" s="107" t="s">
        <v>323</v>
      </c>
      <c r="E66" s="108"/>
      <c r="F66" s="108"/>
      <c r="G66" s="108"/>
      <c r="H66" s="108"/>
      <c r="I66" s="108"/>
      <c r="J66" s="109">
        <f>J168</f>
        <v>0</v>
      </c>
      <c r="L66" s="106"/>
    </row>
    <row r="67" spans="2:12" s="9" customFormat="1" ht="19.899999999999999" customHeight="1">
      <c r="B67" s="110"/>
      <c r="D67" s="111" t="s">
        <v>2982</v>
      </c>
      <c r="E67" s="112"/>
      <c r="F67" s="112"/>
      <c r="G67" s="112"/>
      <c r="H67" s="112"/>
      <c r="I67" s="112"/>
      <c r="J67" s="113">
        <f>J169</f>
        <v>0</v>
      </c>
      <c r="L67" s="110"/>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343</v>
      </c>
      <c r="L74" s="33"/>
    </row>
    <row r="75" spans="2:12" s="1" customFormat="1" ht="6.95" customHeight="1">
      <c r="B75" s="33"/>
      <c r="L75" s="33"/>
    </row>
    <row r="76" spans="2:12" s="1" customFormat="1" ht="12" customHeight="1">
      <c r="B76" s="33"/>
      <c r="C76" s="28" t="s">
        <v>16</v>
      </c>
      <c r="L76" s="33"/>
    </row>
    <row r="77" spans="2:12" s="1" customFormat="1" ht="16.5" customHeight="1">
      <c r="B77" s="33"/>
      <c r="E77" s="341" t="str">
        <f>E7</f>
        <v>Domov se zvláštním režimem Račín, Kroměříž</v>
      </c>
      <c r="F77" s="342"/>
      <c r="G77" s="342"/>
      <c r="H77" s="342"/>
      <c r="L77" s="33"/>
    </row>
    <row r="78" spans="2:12" s="1" customFormat="1" ht="12" customHeight="1">
      <c r="B78" s="33"/>
      <c r="C78" s="28" t="s">
        <v>214</v>
      </c>
      <c r="L78" s="33"/>
    </row>
    <row r="79" spans="2:12" s="1" customFormat="1" ht="16.5" customHeight="1">
      <c r="B79" s="33"/>
      <c r="E79" s="324" t="str">
        <f>E9</f>
        <v>IO.03 - Vodovodní přípojka a areálové vedení</v>
      </c>
      <c r="F79" s="343"/>
      <c r="G79" s="343"/>
      <c r="H79" s="343"/>
      <c r="L79" s="33"/>
    </row>
    <row r="80" spans="2:12" s="1" customFormat="1" ht="6.95" customHeight="1">
      <c r="B80" s="33"/>
      <c r="L80" s="33"/>
    </row>
    <row r="81" spans="2:65" s="1" customFormat="1" ht="12" customHeight="1">
      <c r="B81" s="33"/>
      <c r="C81" s="28" t="s">
        <v>21</v>
      </c>
      <c r="F81" s="26" t="str">
        <f>F12</f>
        <v>p.č. 5036, Kroměříž</v>
      </c>
      <c r="I81" s="28" t="s">
        <v>23</v>
      </c>
      <c r="J81" s="50">
        <f>IF(J12="","",J12)</f>
        <v>45460</v>
      </c>
      <c r="L81" s="33"/>
    </row>
    <row r="82" spans="2:65" s="1" customFormat="1" ht="6.95" customHeight="1">
      <c r="B82" s="33"/>
      <c r="L82" s="33"/>
    </row>
    <row r="83" spans="2:65" s="1" customFormat="1" ht="15.2" customHeight="1">
      <c r="B83" s="33"/>
      <c r="C83" s="28" t="s">
        <v>24</v>
      </c>
      <c r="F83" s="26" t="str">
        <f>E15</f>
        <v>Město Kroměříž</v>
      </c>
      <c r="I83" s="28" t="s">
        <v>32</v>
      </c>
      <c r="J83" s="31" t="str">
        <f>E21</f>
        <v>Ondřej Zikán</v>
      </c>
      <c r="L83" s="33"/>
    </row>
    <row r="84" spans="2:65" s="1" customFormat="1" ht="15.2" customHeight="1">
      <c r="B84" s="33"/>
      <c r="C84" s="28" t="s">
        <v>30</v>
      </c>
      <c r="F84" s="26" t="str">
        <f>IF(E18="","",E18)</f>
        <v>Vyplň údaj</v>
      </c>
      <c r="I84" s="28" t="s">
        <v>37</v>
      </c>
      <c r="J84" s="31" t="str">
        <f>E24</f>
        <v>Ondřej Zikán</v>
      </c>
      <c r="L84" s="33"/>
    </row>
    <row r="85" spans="2:65" s="1" customFormat="1" ht="10.35" customHeight="1">
      <c r="B85" s="33"/>
      <c r="L85" s="33"/>
    </row>
    <row r="86" spans="2:65" s="10" customFormat="1" ht="29.25" customHeight="1">
      <c r="B86" s="114"/>
      <c r="C86" s="115" t="s">
        <v>344</v>
      </c>
      <c r="D86" s="116" t="s">
        <v>62</v>
      </c>
      <c r="E86" s="116" t="s">
        <v>58</v>
      </c>
      <c r="F86" s="116" t="s">
        <v>59</v>
      </c>
      <c r="G86" s="116" t="s">
        <v>345</v>
      </c>
      <c r="H86" s="116" t="s">
        <v>346</v>
      </c>
      <c r="I86" s="116" t="s">
        <v>347</v>
      </c>
      <c r="J86" s="116" t="s">
        <v>312</v>
      </c>
      <c r="K86" s="117" t="s">
        <v>348</v>
      </c>
      <c r="L86" s="114"/>
      <c r="M86" s="57" t="s">
        <v>19</v>
      </c>
      <c r="N86" s="58" t="s">
        <v>47</v>
      </c>
      <c r="O86" s="58" t="s">
        <v>349</v>
      </c>
      <c r="P86" s="58" t="s">
        <v>350</v>
      </c>
      <c r="Q86" s="58" t="s">
        <v>351</v>
      </c>
      <c r="R86" s="58" t="s">
        <v>352</v>
      </c>
      <c r="S86" s="58" t="s">
        <v>353</v>
      </c>
      <c r="T86" s="59" t="s">
        <v>354</v>
      </c>
    </row>
    <row r="87" spans="2:65" s="1" customFormat="1" ht="22.9" customHeight="1">
      <c r="B87" s="33"/>
      <c r="C87" s="62" t="s">
        <v>355</v>
      </c>
      <c r="J87" s="118">
        <f>BK87</f>
        <v>0</v>
      </c>
      <c r="L87" s="33"/>
      <c r="M87" s="60"/>
      <c r="N87" s="51"/>
      <c r="O87" s="51"/>
      <c r="P87" s="119">
        <f>P88+P168</f>
        <v>0</v>
      </c>
      <c r="Q87" s="51"/>
      <c r="R87" s="119">
        <f>R88+R168</f>
        <v>273.98973999999998</v>
      </c>
      <c r="S87" s="51"/>
      <c r="T87" s="120">
        <f>T88+T168</f>
        <v>1.1650000000000001E-2</v>
      </c>
      <c r="AT87" s="18" t="s">
        <v>76</v>
      </c>
      <c r="AU87" s="18" t="s">
        <v>313</v>
      </c>
      <c r="BK87" s="121">
        <f>BK88+BK168</f>
        <v>0</v>
      </c>
    </row>
    <row r="88" spans="2:65" s="11" customFormat="1" ht="25.9" customHeight="1">
      <c r="B88" s="122"/>
      <c r="D88" s="123" t="s">
        <v>76</v>
      </c>
      <c r="E88" s="124" t="s">
        <v>356</v>
      </c>
      <c r="F88" s="124" t="s">
        <v>357</v>
      </c>
      <c r="I88" s="125"/>
      <c r="J88" s="126">
        <f>BK88</f>
        <v>0</v>
      </c>
      <c r="L88" s="122"/>
      <c r="M88" s="127"/>
      <c r="P88" s="128">
        <f>P89+P122+P126+P130+P164</f>
        <v>0</v>
      </c>
      <c r="R88" s="128">
        <f>R89+R122+R126+R130+R164</f>
        <v>273.97825999999998</v>
      </c>
      <c r="T88" s="129">
        <f>T89+T122+T126+T130+T164</f>
        <v>0</v>
      </c>
      <c r="AR88" s="123" t="s">
        <v>84</v>
      </c>
      <c r="AT88" s="130" t="s">
        <v>76</v>
      </c>
      <c r="AU88" s="130" t="s">
        <v>77</v>
      </c>
      <c r="AY88" s="123" t="s">
        <v>358</v>
      </c>
      <c r="BK88" s="131">
        <f>BK89+BK122+BK126+BK130+BK164</f>
        <v>0</v>
      </c>
    </row>
    <row r="89" spans="2:65" s="11" customFormat="1" ht="22.9" customHeight="1">
      <c r="B89" s="122"/>
      <c r="D89" s="123" t="s">
        <v>76</v>
      </c>
      <c r="E89" s="132" t="s">
        <v>84</v>
      </c>
      <c r="F89" s="132" t="s">
        <v>359</v>
      </c>
      <c r="I89" s="125"/>
      <c r="J89" s="133">
        <f>BK89</f>
        <v>0</v>
      </c>
      <c r="L89" s="122"/>
      <c r="M89" s="127"/>
      <c r="P89" s="128">
        <f>SUM(P90:P121)</f>
        <v>0</v>
      </c>
      <c r="R89" s="128">
        <f>SUM(R90:R121)</f>
        <v>273.67018999999999</v>
      </c>
      <c r="T89" s="129">
        <f>SUM(T90:T121)</f>
        <v>0</v>
      </c>
      <c r="AR89" s="123" t="s">
        <v>84</v>
      </c>
      <c r="AT89" s="130" t="s">
        <v>76</v>
      </c>
      <c r="AU89" s="130" t="s">
        <v>84</v>
      </c>
      <c r="AY89" s="123" t="s">
        <v>358</v>
      </c>
      <c r="BK89" s="131">
        <f>SUM(BK90:BK121)</f>
        <v>0</v>
      </c>
    </row>
    <row r="90" spans="2:65" s="1" customFormat="1" ht="33" customHeight="1">
      <c r="B90" s="33"/>
      <c r="C90" s="134" t="s">
        <v>84</v>
      </c>
      <c r="D90" s="134" t="s">
        <v>360</v>
      </c>
      <c r="E90" s="135" t="s">
        <v>2988</v>
      </c>
      <c r="F90" s="136" t="s">
        <v>2989</v>
      </c>
      <c r="G90" s="137" t="s">
        <v>209</v>
      </c>
      <c r="H90" s="138">
        <v>168.56</v>
      </c>
      <c r="I90" s="139"/>
      <c r="J90" s="140">
        <f>ROUND(I90*H90,2)</f>
        <v>0</v>
      </c>
      <c r="K90" s="136" t="s">
        <v>402</v>
      </c>
      <c r="L90" s="33"/>
      <c r="M90" s="141" t="s">
        <v>19</v>
      </c>
      <c r="N90" s="142" t="s">
        <v>49</v>
      </c>
      <c r="P90" s="143">
        <f>O90*H90</f>
        <v>0</v>
      </c>
      <c r="Q90" s="143">
        <v>0</v>
      </c>
      <c r="R90" s="143">
        <f>Q90*H90</f>
        <v>0</v>
      </c>
      <c r="S90" s="143">
        <v>0</v>
      </c>
      <c r="T90" s="144">
        <f>S90*H90</f>
        <v>0</v>
      </c>
      <c r="AR90" s="145" t="s">
        <v>364</v>
      </c>
      <c r="AT90" s="145" t="s">
        <v>360</v>
      </c>
      <c r="AU90" s="145" t="s">
        <v>90</v>
      </c>
      <c r="AY90" s="18" t="s">
        <v>358</v>
      </c>
      <c r="BE90" s="146">
        <f>IF(N90="základní",J90,0)</f>
        <v>0</v>
      </c>
      <c r="BF90" s="146">
        <f>IF(N90="snížená",J90,0)</f>
        <v>0</v>
      </c>
      <c r="BG90" s="146">
        <f>IF(N90="zákl. přenesená",J90,0)</f>
        <v>0</v>
      </c>
      <c r="BH90" s="146">
        <f>IF(N90="sníž. přenesená",J90,0)</f>
        <v>0</v>
      </c>
      <c r="BI90" s="146">
        <f>IF(N90="nulová",J90,0)</f>
        <v>0</v>
      </c>
      <c r="BJ90" s="18" t="s">
        <v>90</v>
      </c>
      <c r="BK90" s="146">
        <f>ROUND(I90*H90,2)</f>
        <v>0</v>
      </c>
      <c r="BL90" s="18" t="s">
        <v>364</v>
      </c>
      <c r="BM90" s="145" t="s">
        <v>8595</v>
      </c>
    </row>
    <row r="91" spans="2:65" s="1" customFormat="1" ht="11.25">
      <c r="B91" s="33"/>
      <c r="D91" s="147" t="s">
        <v>366</v>
      </c>
      <c r="F91" s="148" t="s">
        <v>2991</v>
      </c>
      <c r="I91" s="149"/>
      <c r="L91" s="33"/>
      <c r="M91" s="150"/>
      <c r="T91" s="54"/>
      <c r="AT91" s="18" t="s">
        <v>366</v>
      </c>
      <c r="AU91" s="18" t="s">
        <v>90</v>
      </c>
    </row>
    <row r="92" spans="2:65" s="13" customFormat="1" ht="33.75">
      <c r="B92" s="158"/>
      <c r="D92" s="152" t="s">
        <v>368</v>
      </c>
      <c r="E92" s="159" t="s">
        <v>19</v>
      </c>
      <c r="F92" s="160" t="s">
        <v>8596</v>
      </c>
      <c r="H92" s="161">
        <v>168.56</v>
      </c>
      <c r="I92" s="162"/>
      <c r="L92" s="158"/>
      <c r="M92" s="163"/>
      <c r="T92" s="164"/>
      <c r="AT92" s="159" t="s">
        <v>368</v>
      </c>
      <c r="AU92" s="159" t="s">
        <v>90</v>
      </c>
      <c r="AV92" s="13" t="s">
        <v>90</v>
      </c>
      <c r="AW92" s="13" t="s">
        <v>36</v>
      </c>
      <c r="AX92" s="13" t="s">
        <v>77</v>
      </c>
      <c r="AY92" s="159" t="s">
        <v>358</v>
      </c>
    </row>
    <row r="93" spans="2:65" s="14" customFormat="1" ht="11.25">
      <c r="B93" s="165"/>
      <c r="D93" s="152" t="s">
        <v>368</v>
      </c>
      <c r="E93" s="166" t="s">
        <v>19</v>
      </c>
      <c r="F93" s="167" t="s">
        <v>371</v>
      </c>
      <c r="H93" s="168">
        <v>168.56</v>
      </c>
      <c r="I93" s="169"/>
      <c r="L93" s="165"/>
      <c r="M93" s="170"/>
      <c r="T93" s="171"/>
      <c r="AT93" s="166" t="s">
        <v>368</v>
      </c>
      <c r="AU93" s="166" t="s">
        <v>90</v>
      </c>
      <c r="AV93" s="14" t="s">
        <v>364</v>
      </c>
      <c r="AW93" s="14" t="s">
        <v>36</v>
      </c>
      <c r="AX93" s="14" t="s">
        <v>84</v>
      </c>
      <c r="AY93" s="166" t="s">
        <v>358</v>
      </c>
    </row>
    <row r="94" spans="2:65" s="1" customFormat="1" ht="24.2" customHeight="1">
      <c r="B94" s="33"/>
      <c r="C94" s="134" t="s">
        <v>90</v>
      </c>
      <c r="D94" s="134" t="s">
        <v>360</v>
      </c>
      <c r="E94" s="135" t="s">
        <v>7766</v>
      </c>
      <c r="F94" s="136" t="s">
        <v>8597</v>
      </c>
      <c r="G94" s="137" t="s">
        <v>195</v>
      </c>
      <c r="H94" s="138">
        <v>421.4</v>
      </c>
      <c r="I94" s="139"/>
      <c r="J94" s="140">
        <f>ROUND(I94*H94,2)</f>
        <v>0</v>
      </c>
      <c r="K94" s="136" t="s">
        <v>402</v>
      </c>
      <c r="L94" s="33"/>
      <c r="M94" s="141" t="s">
        <v>19</v>
      </c>
      <c r="N94" s="142" t="s">
        <v>49</v>
      </c>
      <c r="P94" s="143">
        <f>O94*H94</f>
        <v>0</v>
      </c>
      <c r="Q94" s="143">
        <v>8.4999999999999995E-4</v>
      </c>
      <c r="R94" s="143">
        <f>Q94*H94</f>
        <v>0.35818999999999995</v>
      </c>
      <c r="S94" s="143">
        <v>0</v>
      </c>
      <c r="T94" s="144">
        <f>S94*H94</f>
        <v>0</v>
      </c>
      <c r="AR94" s="145" t="s">
        <v>364</v>
      </c>
      <c r="AT94" s="145" t="s">
        <v>360</v>
      </c>
      <c r="AU94" s="145" t="s">
        <v>90</v>
      </c>
      <c r="AY94" s="18" t="s">
        <v>358</v>
      </c>
      <c r="BE94" s="146">
        <f>IF(N94="základní",J94,0)</f>
        <v>0</v>
      </c>
      <c r="BF94" s="146">
        <f>IF(N94="snížená",J94,0)</f>
        <v>0</v>
      </c>
      <c r="BG94" s="146">
        <f>IF(N94="zákl. přenesená",J94,0)</f>
        <v>0</v>
      </c>
      <c r="BH94" s="146">
        <f>IF(N94="sníž. přenesená",J94,0)</f>
        <v>0</v>
      </c>
      <c r="BI94" s="146">
        <f>IF(N94="nulová",J94,0)</f>
        <v>0</v>
      </c>
      <c r="BJ94" s="18" t="s">
        <v>90</v>
      </c>
      <c r="BK94" s="146">
        <f>ROUND(I94*H94,2)</f>
        <v>0</v>
      </c>
      <c r="BL94" s="18" t="s">
        <v>364</v>
      </c>
      <c r="BM94" s="145" t="s">
        <v>8598</v>
      </c>
    </row>
    <row r="95" spans="2:65" s="1" customFormat="1" ht="11.25">
      <c r="B95" s="33"/>
      <c r="D95" s="147" t="s">
        <v>366</v>
      </c>
      <c r="F95" s="148" t="s">
        <v>8599</v>
      </c>
      <c r="I95" s="149"/>
      <c r="L95" s="33"/>
      <c r="M95" s="150"/>
      <c r="T95" s="54"/>
      <c r="AT95" s="18" t="s">
        <v>366</v>
      </c>
      <c r="AU95" s="18" t="s">
        <v>90</v>
      </c>
    </row>
    <row r="96" spans="2:65" s="13" customFormat="1" ht="22.5">
      <c r="B96" s="158"/>
      <c r="D96" s="152" t="s">
        <v>368</v>
      </c>
      <c r="E96" s="159" t="s">
        <v>19</v>
      </c>
      <c r="F96" s="160" t="s">
        <v>8600</v>
      </c>
      <c r="H96" s="161">
        <v>421.4</v>
      </c>
      <c r="I96" s="162"/>
      <c r="L96" s="158"/>
      <c r="M96" s="163"/>
      <c r="T96" s="164"/>
      <c r="AT96" s="159" t="s">
        <v>368</v>
      </c>
      <c r="AU96" s="159" t="s">
        <v>90</v>
      </c>
      <c r="AV96" s="13" t="s">
        <v>90</v>
      </c>
      <c r="AW96" s="13" t="s">
        <v>36</v>
      </c>
      <c r="AX96" s="13" t="s">
        <v>84</v>
      </c>
      <c r="AY96" s="159" t="s">
        <v>358</v>
      </c>
    </row>
    <row r="97" spans="2:65" s="1" customFormat="1" ht="24.2" customHeight="1">
      <c r="B97" s="33"/>
      <c r="C97" s="134" t="s">
        <v>97</v>
      </c>
      <c r="D97" s="134" t="s">
        <v>360</v>
      </c>
      <c r="E97" s="135" t="s">
        <v>7770</v>
      </c>
      <c r="F97" s="136" t="s">
        <v>8601</v>
      </c>
      <c r="G97" s="137" t="s">
        <v>195</v>
      </c>
      <c r="H97" s="138">
        <v>421.4</v>
      </c>
      <c r="I97" s="139"/>
      <c r="J97" s="140">
        <f>ROUND(I97*H97,2)</f>
        <v>0</v>
      </c>
      <c r="K97" s="136" t="s">
        <v>402</v>
      </c>
      <c r="L97" s="33"/>
      <c r="M97" s="141" t="s">
        <v>19</v>
      </c>
      <c r="N97" s="142" t="s">
        <v>49</v>
      </c>
      <c r="P97" s="143">
        <f>O97*H97</f>
        <v>0</v>
      </c>
      <c r="Q97" s="143">
        <v>0</v>
      </c>
      <c r="R97" s="143">
        <f>Q97*H97</f>
        <v>0</v>
      </c>
      <c r="S97" s="143">
        <v>0</v>
      </c>
      <c r="T97" s="144">
        <f>S97*H97</f>
        <v>0</v>
      </c>
      <c r="AR97" s="145" t="s">
        <v>364</v>
      </c>
      <c r="AT97" s="145" t="s">
        <v>360</v>
      </c>
      <c r="AU97" s="145" t="s">
        <v>90</v>
      </c>
      <c r="AY97" s="18" t="s">
        <v>358</v>
      </c>
      <c r="BE97" s="146">
        <f>IF(N97="základní",J97,0)</f>
        <v>0</v>
      </c>
      <c r="BF97" s="146">
        <f>IF(N97="snížená",J97,0)</f>
        <v>0</v>
      </c>
      <c r="BG97" s="146">
        <f>IF(N97="zákl. přenesená",J97,0)</f>
        <v>0</v>
      </c>
      <c r="BH97" s="146">
        <f>IF(N97="sníž. přenesená",J97,0)</f>
        <v>0</v>
      </c>
      <c r="BI97" s="146">
        <f>IF(N97="nulová",J97,0)</f>
        <v>0</v>
      </c>
      <c r="BJ97" s="18" t="s">
        <v>90</v>
      </c>
      <c r="BK97" s="146">
        <f>ROUND(I97*H97,2)</f>
        <v>0</v>
      </c>
      <c r="BL97" s="18" t="s">
        <v>364</v>
      </c>
      <c r="BM97" s="145" t="s">
        <v>8602</v>
      </c>
    </row>
    <row r="98" spans="2:65" s="1" customFormat="1" ht="11.25">
      <c r="B98" s="33"/>
      <c r="D98" s="147" t="s">
        <v>366</v>
      </c>
      <c r="F98" s="148" t="s">
        <v>8603</v>
      </c>
      <c r="I98" s="149"/>
      <c r="L98" s="33"/>
      <c r="M98" s="150"/>
      <c r="T98" s="54"/>
      <c r="AT98" s="18" t="s">
        <v>366</v>
      </c>
      <c r="AU98" s="18" t="s">
        <v>90</v>
      </c>
    </row>
    <row r="99" spans="2:65" s="13" customFormat="1" ht="22.5">
      <c r="B99" s="158"/>
      <c r="D99" s="152" t="s">
        <v>368</v>
      </c>
      <c r="E99" s="159" t="s">
        <v>19</v>
      </c>
      <c r="F99" s="160" t="s">
        <v>8600</v>
      </c>
      <c r="H99" s="161">
        <v>421.4</v>
      </c>
      <c r="I99" s="162"/>
      <c r="L99" s="158"/>
      <c r="M99" s="163"/>
      <c r="T99" s="164"/>
      <c r="AT99" s="159" t="s">
        <v>368</v>
      </c>
      <c r="AU99" s="159" t="s">
        <v>90</v>
      </c>
      <c r="AV99" s="13" t="s">
        <v>90</v>
      </c>
      <c r="AW99" s="13" t="s">
        <v>36</v>
      </c>
      <c r="AX99" s="13" t="s">
        <v>84</v>
      </c>
      <c r="AY99" s="159" t="s">
        <v>358</v>
      </c>
    </row>
    <row r="100" spans="2:65" s="1" customFormat="1" ht="24.2" customHeight="1">
      <c r="B100" s="33"/>
      <c r="C100" s="134" t="s">
        <v>364</v>
      </c>
      <c r="D100" s="134" t="s">
        <v>360</v>
      </c>
      <c r="E100" s="135" t="s">
        <v>3003</v>
      </c>
      <c r="F100" s="136" t="s">
        <v>3004</v>
      </c>
      <c r="G100" s="137" t="s">
        <v>209</v>
      </c>
      <c r="H100" s="138">
        <v>168.56</v>
      </c>
      <c r="I100" s="139"/>
      <c r="J100" s="140">
        <f>ROUND(I100*H100,2)</f>
        <v>0</v>
      </c>
      <c r="K100" s="136" t="s">
        <v>402</v>
      </c>
      <c r="L100" s="33"/>
      <c r="M100" s="141" t="s">
        <v>19</v>
      </c>
      <c r="N100" s="142" t="s">
        <v>49</v>
      </c>
      <c r="P100" s="143">
        <f>O100*H100</f>
        <v>0</v>
      </c>
      <c r="Q100" s="143">
        <v>0</v>
      </c>
      <c r="R100" s="143">
        <f>Q100*H100</f>
        <v>0</v>
      </c>
      <c r="S100" s="143">
        <v>0</v>
      </c>
      <c r="T100" s="144">
        <f>S100*H100</f>
        <v>0</v>
      </c>
      <c r="AR100" s="145" t="s">
        <v>364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364</v>
      </c>
      <c r="BM100" s="145" t="s">
        <v>8604</v>
      </c>
    </row>
    <row r="101" spans="2:65" s="1" customFormat="1" ht="11.25">
      <c r="B101" s="33"/>
      <c r="D101" s="147" t="s">
        <v>366</v>
      </c>
      <c r="F101" s="148" t="s">
        <v>3006</v>
      </c>
      <c r="I101" s="149"/>
      <c r="L101" s="33"/>
      <c r="M101" s="150"/>
      <c r="T101" s="54"/>
      <c r="AT101" s="18" t="s">
        <v>366</v>
      </c>
      <c r="AU101" s="18" t="s">
        <v>90</v>
      </c>
    </row>
    <row r="102" spans="2:65" s="13" customFormat="1" ht="11.25">
      <c r="B102" s="158"/>
      <c r="D102" s="152" t="s">
        <v>368</v>
      </c>
      <c r="E102" s="159" t="s">
        <v>19</v>
      </c>
      <c r="F102" s="160" t="s">
        <v>8605</v>
      </c>
      <c r="H102" s="161">
        <v>168.56</v>
      </c>
      <c r="I102" s="162"/>
      <c r="L102" s="158"/>
      <c r="M102" s="163"/>
      <c r="T102" s="164"/>
      <c r="AT102" s="159" t="s">
        <v>368</v>
      </c>
      <c r="AU102" s="159" t="s">
        <v>90</v>
      </c>
      <c r="AV102" s="13" t="s">
        <v>90</v>
      </c>
      <c r="AW102" s="13" t="s">
        <v>36</v>
      </c>
      <c r="AX102" s="13" t="s">
        <v>84</v>
      </c>
      <c r="AY102" s="159" t="s">
        <v>358</v>
      </c>
    </row>
    <row r="103" spans="2:65" s="1" customFormat="1" ht="24.2" customHeight="1">
      <c r="B103" s="33"/>
      <c r="C103" s="134" t="s">
        <v>388</v>
      </c>
      <c r="D103" s="134" t="s">
        <v>360</v>
      </c>
      <c r="E103" s="135" t="s">
        <v>3008</v>
      </c>
      <c r="F103" s="136" t="s">
        <v>3009</v>
      </c>
      <c r="G103" s="137" t="s">
        <v>209</v>
      </c>
      <c r="H103" s="138">
        <v>151.84</v>
      </c>
      <c r="I103" s="139"/>
      <c r="J103" s="140">
        <f>ROUND(I103*H103,2)</f>
        <v>0</v>
      </c>
      <c r="K103" s="136" t="s">
        <v>402</v>
      </c>
      <c r="L103" s="33"/>
      <c r="M103" s="141" t="s">
        <v>19</v>
      </c>
      <c r="N103" s="142" t="s">
        <v>49</v>
      </c>
      <c r="P103" s="143">
        <f>O103*H103</f>
        <v>0</v>
      </c>
      <c r="Q103" s="143">
        <v>0</v>
      </c>
      <c r="R103" s="143">
        <f>Q103*H103</f>
        <v>0</v>
      </c>
      <c r="S103" s="143">
        <v>0</v>
      </c>
      <c r="T103" s="144">
        <f>S103*H103</f>
        <v>0</v>
      </c>
      <c r="AR103" s="145" t="s">
        <v>364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364</v>
      </c>
      <c r="BM103" s="145" t="s">
        <v>8606</v>
      </c>
    </row>
    <row r="104" spans="2:65" s="1" customFormat="1" ht="11.25">
      <c r="B104" s="33"/>
      <c r="D104" s="147" t="s">
        <v>366</v>
      </c>
      <c r="F104" s="148" t="s">
        <v>3011</v>
      </c>
      <c r="I104" s="149"/>
      <c r="L104" s="33"/>
      <c r="M104" s="150"/>
      <c r="T104" s="54"/>
      <c r="AT104" s="18" t="s">
        <v>366</v>
      </c>
      <c r="AU104" s="18" t="s">
        <v>90</v>
      </c>
    </row>
    <row r="105" spans="2:65" s="13" customFormat="1" ht="11.25">
      <c r="B105" s="158"/>
      <c r="D105" s="152" t="s">
        <v>368</v>
      </c>
      <c r="E105" s="159" t="s">
        <v>19</v>
      </c>
      <c r="F105" s="160" t="s">
        <v>8607</v>
      </c>
      <c r="H105" s="161">
        <v>151.84</v>
      </c>
      <c r="I105" s="162"/>
      <c r="L105" s="158"/>
      <c r="M105" s="163"/>
      <c r="T105" s="164"/>
      <c r="AT105" s="159" t="s">
        <v>368</v>
      </c>
      <c r="AU105" s="159" t="s">
        <v>90</v>
      </c>
      <c r="AV105" s="13" t="s">
        <v>90</v>
      </c>
      <c r="AW105" s="13" t="s">
        <v>36</v>
      </c>
      <c r="AX105" s="13" t="s">
        <v>84</v>
      </c>
      <c r="AY105" s="159" t="s">
        <v>358</v>
      </c>
    </row>
    <row r="106" spans="2:65" s="1" customFormat="1" ht="24.2" customHeight="1">
      <c r="B106" s="33"/>
      <c r="C106" s="134" t="s">
        <v>394</v>
      </c>
      <c r="D106" s="134" t="s">
        <v>360</v>
      </c>
      <c r="E106" s="135" t="s">
        <v>3016</v>
      </c>
      <c r="F106" s="136" t="s">
        <v>3017</v>
      </c>
      <c r="G106" s="137" t="s">
        <v>443</v>
      </c>
      <c r="H106" s="138">
        <v>273.31200000000001</v>
      </c>
      <c r="I106" s="139"/>
      <c r="J106" s="140">
        <f>ROUND(I106*H106,2)</f>
        <v>0</v>
      </c>
      <c r="K106" s="136" t="s">
        <v>402</v>
      </c>
      <c r="L106" s="33"/>
      <c r="M106" s="141" t="s">
        <v>19</v>
      </c>
      <c r="N106" s="142" t="s">
        <v>49</v>
      </c>
      <c r="P106" s="143">
        <f>O106*H106</f>
        <v>0</v>
      </c>
      <c r="Q106" s="143">
        <v>0</v>
      </c>
      <c r="R106" s="143">
        <f>Q106*H106</f>
        <v>0</v>
      </c>
      <c r="S106" s="143">
        <v>0</v>
      </c>
      <c r="T106" s="144">
        <f>S106*H106</f>
        <v>0</v>
      </c>
      <c r="AR106" s="145" t="s">
        <v>364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364</v>
      </c>
      <c r="BM106" s="145" t="s">
        <v>8608</v>
      </c>
    </row>
    <row r="107" spans="2:65" s="1" customFormat="1" ht="11.25">
      <c r="B107" s="33"/>
      <c r="D107" s="147" t="s">
        <v>366</v>
      </c>
      <c r="F107" s="148" t="s">
        <v>3019</v>
      </c>
      <c r="I107" s="149"/>
      <c r="L107" s="33"/>
      <c r="M107" s="150"/>
      <c r="T107" s="54"/>
      <c r="AT107" s="18" t="s">
        <v>366</v>
      </c>
      <c r="AU107" s="18" t="s">
        <v>90</v>
      </c>
    </row>
    <row r="108" spans="2:65" s="13" customFormat="1" ht="22.5">
      <c r="B108" s="158"/>
      <c r="D108" s="152" t="s">
        <v>368</v>
      </c>
      <c r="E108" s="159" t="s">
        <v>19</v>
      </c>
      <c r="F108" s="160" t="s">
        <v>8609</v>
      </c>
      <c r="H108" s="161">
        <v>273.31200000000001</v>
      </c>
      <c r="I108" s="162"/>
      <c r="L108" s="158"/>
      <c r="M108" s="163"/>
      <c r="T108" s="164"/>
      <c r="AT108" s="159" t="s">
        <v>368</v>
      </c>
      <c r="AU108" s="159" t="s">
        <v>90</v>
      </c>
      <c r="AV108" s="13" t="s">
        <v>90</v>
      </c>
      <c r="AW108" s="13" t="s">
        <v>36</v>
      </c>
      <c r="AX108" s="13" t="s">
        <v>84</v>
      </c>
      <c r="AY108" s="159" t="s">
        <v>358</v>
      </c>
    </row>
    <row r="109" spans="2:65" s="1" customFormat="1" ht="16.5" customHeight="1">
      <c r="B109" s="33"/>
      <c r="C109" s="134" t="s">
        <v>399</v>
      </c>
      <c r="D109" s="134" t="s">
        <v>360</v>
      </c>
      <c r="E109" s="135" t="s">
        <v>423</v>
      </c>
      <c r="F109" s="136" t="s">
        <v>3013</v>
      </c>
      <c r="G109" s="137" t="s">
        <v>209</v>
      </c>
      <c r="H109" s="138">
        <v>151.84</v>
      </c>
      <c r="I109" s="139"/>
      <c r="J109" s="140">
        <f>ROUND(I109*H109,2)</f>
        <v>0</v>
      </c>
      <c r="K109" s="136" t="s">
        <v>402</v>
      </c>
      <c r="L109" s="33"/>
      <c r="M109" s="141" t="s">
        <v>19</v>
      </c>
      <c r="N109" s="142" t="s">
        <v>49</v>
      </c>
      <c r="P109" s="143">
        <f>O109*H109</f>
        <v>0</v>
      </c>
      <c r="Q109" s="143">
        <v>0</v>
      </c>
      <c r="R109" s="143">
        <f>Q109*H109</f>
        <v>0</v>
      </c>
      <c r="S109" s="143">
        <v>0</v>
      </c>
      <c r="T109" s="144">
        <f>S109*H109</f>
        <v>0</v>
      </c>
      <c r="AR109" s="145" t="s">
        <v>364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364</v>
      </c>
      <c r="BM109" s="145" t="s">
        <v>8610</v>
      </c>
    </row>
    <row r="110" spans="2:65" s="1" customFormat="1" ht="11.25">
      <c r="B110" s="33"/>
      <c r="D110" s="147" t="s">
        <v>366</v>
      </c>
      <c r="F110" s="148" t="s">
        <v>3015</v>
      </c>
      <c r="I110" s="149"/>
      <c r="L110" s="33"/>
      <c r="M110" s="150"/>
      <c r="T110" s="54"/>
      <c r="AT110" s="18" t="s">
        <v>366</v>
      </c>
      <c r="AU110" s="18" t="s">
        <v>90</v>
      </c>
    </row>
    <row r="111" spans="2:65" s="13" customFormat="1" ht="11.25">
      <c r="B111" s="158"/>
      <c r="D111" s="152" t="s">
        <v>368</v>
      </c>
      <c r="E111" s="159" t="s">
        <v>19</v>
      </c>
      <c r="F111" s="160" t="s">
        <v>8607</v>
      </c>
      <c r="H111" s="161">
        <v>151.84</v>
      </c>
      <c r="I111" s="162"/>
      <c r="L111" s="158"/>
      <c r="M111" s="163"/>
      <c r="T111" s="164"/>
      <c r="AT111" s="159" t="s">
        <v>368</v>
      </c>
      <c r="AU111" s="159" t="s">
        <v>90</v>
      </c>
      <c r="AV111" s="13" t="s">
        <v>90</v>
      </c>
      <c r="AW111" s="13" t="s">
        <v>36</v>
      </c>
      <c r="AX111" s="13" t="s">
        <v>84</v>
      </c>
      <c r="AY111" s="159" t="s">
        <v>358</v>
      </c>
    </row>
    <row r="112" spans="2:65" s="1" customFormat="1" ht="24.2" customHeight="1">
      <c r="B112" s="33"/>
      <c r="C112" s="134" t="s">
        <v>406</v>
      </c>
      <c r="D112" s="134" t="s">
        <v>360</v>
      </c>
      <c r="E112" s="135" t="s">
        <v>3021</v>
      </c>
      <c r="F112" s="136" t="s">
        <v>3022</v>
      </c>
      <c r="G112" s="137" t="s">
        <v>209</v>
      </c>
      <c r="H112" s="138">
        <v>64.88</v>
      </c>
      <c r="I112" s="139"/>
      <c r="J112" s="140">
        <f>ROUND(I112*H112,2)</f>
        <v>0</v>
      </c>
      <c r="K112" s="136" t="s">
        <v>402</v>
      </c>
      <c r="L112" s="33"/>
      <c r="M112" s="141" t="s">
        <v>19</v>
      </c>
      <c r="N112" s="142" t="s">
        <v>49</v>
      </c>
      <c r="P112" s="143">
        <f>O112*H112</f>
        <v>0</v>
      </c>
      <c r="Q112" s="143">
        <v>0</v>
      </c>
      <c r="R112" s="143">
        <f>Q112*H112</f>
        <v>0</v>
      </c>
      <c r="S112" s="143">
        <v>0</v>
      </c>
      <c r="T112" s="144">
        <f>S112*H112</f>
        <v>0</v>
      </c>
      <c r="AR112" s="145" t="s">
        <v>364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364</v>
      </c>
      <c r="BM112" s="145" t="s">
        <v>8611</v>
      </c>
    </row>
    <row r="113" spans="2:65" s="1" customFormat="1" ht="11.25">
      <c r="B113" s="33"/>
      <c r="D113" s="147" t="s">
        <v>366</v>
      </c>
      <c r="F113" s="148" t="s">
        <v>3024</v>
      </c>
      <c r="I113" s="149"/>
      <c r="L113" s="33"/>
      <c r="M113" s="150"/>
      <c r="T113" s="54"/>
      <c r="AT113" s="18" t="s">
        <v>366</v>
      </c>
      <c r="AU113" s="18" t="s">
        <v>90</v>
      </c>
    </row>
    <row r="114" spans="2:65" s="13" customFormat="1" ht="22.5">
      <c r="B114" s="158"/>
      <c r="D114" s="152" t="s">
        <v>368</v>
      </c>
      <c r="E114" s="159" t="s">
        <v>19</v>
      </c>
      <c r="F114" s="160" t="s">
        <v>8612</v>
      </c>
      <c r="H114" s="161">
        <v>16.72</v>
      </c>
      <c r="I114" s="162"/>
      <c r="L114" s="158"/>
      <c r="M114" s="163"/>
      <c r="T114" s="164"/>
      <c r="AT114" s="159" t="s">
        <v>368</v>
      </c>
      <c r="AU114" s="159" t="s">
        <v>90</v>
      </c>
      <c r="AV114" s="13" t="s">
        <v>90</v>
      </c>
      <c r="AW114" s="13" t="s">
        <v>36</v>
      </c>
      <c r="AX114" s="13" t="s">
        <v>77</v>
      </c>
      <c r="AY114" s="159" t="s">
        <v>358</v>
      </c>
    </row>
    <row r="115" spans="2:65" s="13" customFormat="1" ht="22.5">
      <c r="B115" s="158"/>
      <c r="D115" s="152" t="s">
        <v>368</v>
      </c>
      <c r="E115" s="159" t="s">
        <v>19</v>
      </c>
      <c r="F115" s="160" t="s">
        <v>8613</v>
      </c>
      <c r="H115" s="161">
        <v>48.16</v>
      </c>
      <c r="I115" s="162"/>
      <c r="L115" s="158"/>
      <c r="M115" s="163"/>
      <c r="T115" s="164"/>
      <c r="AT115" s="159" t="s">
        <v>368</v>
      </c>
      <c r="AU115" s="159" t="s">
        <v>90</v>
      </c>
      <c r="AV115" s="13" t="s">
        <v>90</v>
      </c>
      <c r="AW115" s="13" t="s">
        <v>36</v>
      </c>
      <c r="AX115" s="13" t="s">
        <v>77</v>
      </c>
      <c r="AY115" s="159" t="s">
        <v>358</v>
      </c>
    </row>
    <row r="116" spans="2:65" s="14" customFormat="1" ht="11.25">
      <c r="B116" s="165"/>
      <c r="D116" s="152" t="s">
        <v>368</v>
      </c>
      <c r="E116" s="166" t="s">
        <v>19</v>
      </c>
      <c r="F116" s="167" t="s">
        <v>371</v>
      </c>
      <c r="H116" s="168">
        <v>64.88</v>
      </c>
      <c r="I116" s="169"/>
      <c r="L116" s="165"/>
      <c r="M116" s="170"/>
      <c r="T116" s="171"/>
      <c r="AT116" s="166" t="s">
        <v>368</v>
      </c>
      <c r="AU116" s="166" t="s">
        <v>90</v>
      </c>
      <c r="AV116" s="14" t="s">
        <v>364</v>
      </c>
      <c r="AW116" s="14" t="s">
        <v>36</v>
      </c>
      <c r="AX116" s="14" t="s">
        <v>84</v>
      </c>
      <c r="AY116" s="166" t="s">
        <v>358</v>
      </c>
    </row>
    <row r="117" spans="2:65" s="1" customFormat="1" ht="24.2" customHeight="1">
      <c r="B117" s="33"/>
      <c r="C117" s="134" t="s">
        <v>411</v>
      </c>
      <c r="D117" s="134" t="s">
        <v>360</v>
      </c>
      <c r="E117" s="135" t="s">
        <v>3026</v>
      </c>
      <c r="F117" s="136" t="s">
        <v>3027</v>
      </c>
      <c r="G117" s="137" t="s">
        <v>209</v>
      </c>
      <c r="H117" s="138">
        <v>86.4</v>
      </c>
      <c r="I117" s="139"/>
      <c r="J117" s="140">
        <f>ROUND(I117*H117,2)</f>
        <v>0</v>
      </c>
      <c r="K117" s="136" t="s">
        <v>402</v>
      </c>
      <c r="L117" s="33"/>
      <c r="M117" s="141" t="s">
        <v>19</v>
      </c>
      <c r="N117" s="142" t="s">
        <v>49</v>
      </c>
      <c r="P117" s="143">
        <f>O117*H117</f>
        <v>0</v>
      </c>
      <c r="Q117" s="143">
        <v>0</v>
      </c>
      <c r="R117" s="143">
        <f>Q117*H117</f>
        <v>0</v>
      </c>
      <c r="S117" s="143">
        <v>0</v>
      </c>
      <c r="T117" s="144">
        <f>S117*H117</f>
        <v>0</v>
      </c>
      <c r="AR117" s="145" t="s">
        <v>364</v>
      </c>
      <c r="AT117" s="145" t="s">
        <v>360</v>
      </c>
      <c r="AU117" s="145" t="s">
        <v>90</v>
      </c>
      <c r="AY117" s="18" t="s">
        <v>358</v>
      </c>
      <c r="BE117" s="146">
        <f>IF(N117="základní",J117,0)</f>
        <v>0</v>
      </c>
      <c r="BF117" s="146">
        <f>IF(N117="snížená",J117,0)</f>
        <v>0</v>
      </c>
      <c r="BG117" s="146">
        <f>IF(N117="zákl. přenesená",J117,0)</f>
        <v>0</v>
      </c>
      <c r="BH117" s="146">
        <f>IF(N117="sníž. přenesená",J117,0)</f>
        <v>0</v>
      </c>
      <c r="BI117" s="146">
        <f>IF(N117="nulová",J117,0)</f>
        <v>0</v>
      </c>
      <c r="BJ117" s="18" t="s">
        <v>90</v>
      </c>
      <c r="BK117" s="146">
        <f>ROUND(I117*H117,2)</f>
        <v>0</v>
      </c>
      <c r="BL117" s="18" t="s">
        <v>364</v>
      </c>
      <c r="BM117" s="145" t="s">
        <v>8614</v>
      </c>
    </row>
    <row r="118" spans="2:65" s="1" customFormat="1" ht="11.25">
      <c r="B118" s="33"/>
      <c r="D118" s="147" t="s">
        <v>366</v>
      </c>
      <c r="F118" s="148" t="s">
        <v>3029</v>
      </c>
      <c r="I118" s="149"/>
      <c r="L118" s="33"/>
      <c r="M118" s="150"/>
      <c r="T118" s="54"/>
      <c r="AT118" s="18" t="s">
        <v>366</v>
      </c>
      <c r="AU118" s="18" t="s">
        <v>90</v>
      </c>
    </row>
    <row r="119" spans="2:65" s="13" customFormat="1" ht="22.5">
      <c r="B119" s="158"/>
      <c r="D119" s="152" t="s">
        <v>368</v>
      </c>
      <c r="E119" s="159" t="s">
        <v>19</v>
      </c>
      <c r="F119" s="160" t="s">
        <v>8615</v>
      </c>
      <c r="H119" s="161">
        <v>86.4</v>
      </c>
      <c r="I119" s="162"/>
      <c r="L119" s="158"/>
      <c r="M119" s="163"/>
      <c r="T119" s="164"/>
      <c r="AT119" s="159" t="s">
        <v>368</v>
      </c>
      <c r="AU119" s="159" t="s">
        <v>90</v>
      </c>
      <c r="AV119" s="13" t="s">
        <v>90</v>
      </c>
      <c r="AW119" s="13" t="s">
        <v>36</v>
      </c>
      <c r="AX119" s="13" t="s">
        <v>84</v>
      </c>
      <c r="AY119" s="159" t="s">
        <v>358</v>
      </c>
    </row>
    <row r="120" spans="2:65" s="1" customFormat="1" ht="16.5" customHeight="1">
      <c r="B120" s="33"/>
      <c r="C120" s="179" t="s">
        <v>417</v>
      </c>
      <c r="D120" s="179" t="s">
        <v>440</v>
      </c>
      <c r="E120" s="180" t="s">
        <v>3031</v>
      </c>
      <c r="F120" s="181" t="s">
        <v>3032</v>
      </c>
      <c r="G120" s="182" t="s">
        <v>443</v>
      </c>
      <c r="H120" s="183">
        <v>273.31200000000001</v>
      </c>
      <c r="I120" s="184"/>
      <c r="J120" s="185">
        <f>ROUND(I120*H120,2)</f>
        <v>0</v>
      </c>
      <c r="K120" s="181" t="s">
        <v>402</v>
      </c>
      <c r="L120" s="186"/>
      <c r="M120" s="187" t="s">
        <v>19</v>
      </c>
      <c r="N120" s="188" t="s">
        <v>49</v>
      </c>
      <c r="P120" s="143">
        <f>O120*H120</f>
        <v>0</v>
      </c>
      <c r="Q120" s="143">
        <v>1</v>
      </c>
      <c r="R120" s="143">
        <f>Q120*H120</f>
        <v>273.31200000000001</v>
      </c>
      <c r="S120" s="143">
        <v>0</v>
      </c>
      <c r="T120" s="144">
        <f>S120*H120</f>
        <v>0</v>
      </c>
      <c r="AR120" s="145" t="s">
        <v>406</v>
      </c>
      <c r="AT120" s="145" t="s">
        <v>440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364</v>
      </c>
      <c r="BM120" s="145" t="s">
        <v>8616</v>
      </c>
    </row>
    <row r="121" spans="2:65" s="13" customFormat="1" ht="22.5">
      <c r="B121" s="158"/>
      <c r="D121" s="152" t="s">
        <v>368</v>
      </c>
      <c r="E121" s="159" t="s">
        <v>19</v>
      </c>
      <c r="F121" s="160" t="s">
        <v>8617</v>
      </c>
      <c r="H121" s="161">
        <v>273.31200000000001</v>
      </c>
      <c r="I121" s="162"/>
      <c r="L121" s="158"/>
      <c r="M121" s="163"/>
      <c r="T121" s="164"/>
      <c r="AT121" s="159" t="s">
        <v>368</v>
      </c>
      <c r="AU121" s="159" t="s">
        <v>90</v>
      </c>
      <c r="AV121" s="13" t="s">
        <v>90</v>
      </c>
      <c r="AW121" s="13" t="s">
        <v>36</v>
      </c>
      <c r="AX121" s="13" t="s">
        <v>84</v>
      </c>
      <c r="AY121" s="159" t="s">
        <v>358</v>
      </c>
    </row>
    <row r="122" spans="2:65" s="11" customFormat="1" ht="22.9" customHeight="1">
      <c r="B122" s="122"/>
      <c r="D122" s="123" t="s">
        <v>76</v>
      </c>
      <c r="E122" s="132" t="s">
        <v>90</v>
      </c>
      <c r="F122" s="132" t="s">
        <v>453</v>
      </c>
      <c r="I122" s="125"/>
      <c r="J122" s="133">
        <f>BK122</f>
        <v>0</v>
      </c>
      <c r="L122" s="122"/>
      <c r="M122" s="127"/>
      <c r="P122" s="128">
        <f>SUM(P123:P125)</f>
        <v>0</v>
      </c>
      <c r="R122" s="128">
        <f>SUM(R123:R125)</f>
        <v>0</v>
      </c>
      <c r="T122" s="129">
        <f>SUM(T123:T125)</f>
        <v>0</v>
      </c>
      <c r="AR122" s="123" t="s">
        <v>84</v>
      </c>
      <c r="AT122" s="130" t="s">
        <v>76</v>
      </c>
      <c r="AU122" s="130" t="s">
        <v>84</v>
      </c>
      <c r="AY122" s="123" t="s">
        <v>358</v>
      </c>
      <c r="BK122" s="131">
        <f>SUM(BK123:BK125)</f>
        <v>0</v>
      </c>
    </row>
    <row r="123" spans="2:65" s="1" customFormat="1" ht="24.2" customHeight="1">
      <c r="B123" s="33"/>
      <c r="C123" s="134" t="s">
        <v>422</v>
      </c>
      <c r="D123" s="134" t="s">
        <v>360</v>
      </c>
      <c r="E123" s="135" t="s">
        <v>3035</v>
      </c>
      <c r="F123" s="136" t="s">
        <v>3036</v>
      </c>
      <c r="G123" s="137" t="s">
        <v>195</v>
      </c>
      <c r="H123" s="138">
        <v>345.6</v>
      </c>
      <c r="I123" s="139"/>
      <c r="J123" s="140">
        <f>ROUND(I123*H123,2)</f>
        <v>0</v>
      </c>
      <c r="K123" s="136" t="s">
        <v>402</v>
      </c>
      <c r="L123" s="33"/>
      <c r="M123" s="141" t="s">
        <v>19</v>
      </c>
      <c r="N123" s="142" t="s">
        <v>49</v>
      </c>
      <c r="P123" s="143">
        <f>O123*H123</f>
        <v>0</v>
      </c>
      <c r="Q123" s="143">
        <v>0</v>
      </c>
      <c r="R123" s="143">
        <f>Q123*H123</f>
        <v>0</v>
      </c>
      <c r="S123" s="143">
        <v>0</v>
      </c>
      <c r="T123" s="144">
        <f>S123*H123</f>
        <v>0</v>
      </c>
      <c r="AR123" s="145" t="s">
        <v>364</v>
      </c>
      <c r="AT123" s="145" t="s">
        <v>360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364</v>
      </c>
      <c r="BM123" s="145" t="s">
        <v>8618</v>
      </c>
    </row>
    <row r="124" spans="2:65" s="1" customFormat="1" ht="11.25">
      <c r="B124" s="33"/>
      <c r="D124" s="147" t="s">
        <v>366</v>
      </c>
      <c r="F124" s="148" t="s">
        <v>3038</v>
      </c>
      <c r="I124" s="149"/>
      <c r="L124" s="33"/>
      <c r="M124" s="150"/>
      <c r="T124" s="54"/>
      <c r="AT124" s="18" t="s">
        <v>366</v>
      </c>
      <c r="AU124" s="18" t="s">
        <v>90</v>
      </c>
    </row>
    <row r="125" spans="2:65" s="13" customFormat="1" ht="22.5">
      <c r="B125" s="158"/>
      <c r="D125" s="152" t="s">
        <v>368</v>
      </c>
      <c r="E125" s="159" t="s">
        <v>19</v>
      </c>
      <c r="F125" s="160" t="s">
        <v>8619</v>
      </c>
      <c r="H125" s="161">
        <v>345.6</v>
      </c>
      <c r="I125" s="162"/>
      <c r="L125" s="158"/>
      <c r="M125" s="163"/>
      <c r="T125" s="164"/>
      <c r="AT125" s="159" t="s">
        <v>368</v>
      </c>
      <c r="AU125" s="159" t="s">
        <v>90</v>
      </c>
      <c r="AV125" s="13" t="s">
        <v>90</v>
      </c>
      <c r="AW125" s="13" t="s">
        <v>36</v>
      </c>
      <c r="AX125" s="13" t="s">
        <v>84</v>
      </c>
      <c r="AY125" s="159" t="s">
        <v>358</v>
      </c>
    </row>
    <row r="126" spans="2:65" s="11" customFormat="1" ht="22.9" customHeight="1">
      <c r="B126" s="122"/>
      <c r="D126" s="123" t="s">
        <v>76</v>
      </c>
      <c r="E126" s="132" t="s">
        <v>364</v>
      </c>
      <c r="F126" s="132" t="s">
        <v>764</v>
      </c>
      <c r="I126" s="125"/>
      <c r="J126" s="133">
        <f>BK126</f>
        <v>0</v>
      </c>
      <c r="L126" s="122"/>
      <c r="M126" s="127"/>
      <c r="P126" s="128">
        <f>SUM(P127:P129)</f>
        <v>0</v>
      </c>
      <c r="R126" s="128">
        <f>SUM(R127:R129)</f>
        <v>0</v>
      </c>
      <c r="T126" s="129">
        <f>SUM(T127:T129)</f>
        <v>0</v>
      </c>
      <c r="AR126" s="123" t="s">
        <v>84</v>
      </c>
      <c r="AT126" s="130" t="s">
        <v>76</v>
      </c>
      <c r="AU126" s="130" t="s">
        <v>84</v>
      </c>
      <c r="AY126" s="123" t="s">
        <v>358</v>
      </c>
      <c r="BK126" s="131">
        <f>SUM(BK127:BK129)</f>
        <v>0</v>
      </c>
    </row>
    <row r="127" spans="2:65" s="1" customFormat="1" ht="16.5" customHeight="1">
      <c r="B127" s="33"/>
      <c r="C127" s="134" t="s">
        <v>8</v>
      </c>
      <c r="D127" s="134" t="s">
        <v>360</v>
      </c>
      <c r="E127" s="135" t="s">
        <v>3040</v>
      </c>
      <c r="F127" s="136" t="s">
        <v>3041</v>
      </c>
      <c r="G127" s="137" t="s">
        <v>209</v>
      </c>
      <c r="H127" s="138">
        <v>17.28</v>
      </c>
      <c r="I127" s="139"/>
      <c r="J127" s="140">
        <f>ROUND(I127*H127,2)</f>
        <v>0</v>
      </c>
      <c r="K127" s="136" t="s">
        <v>402</v>
      </c>
      <c r="L127" s="33"/>
      <c r="M127" s="141" t="s">
        <v>19</v>
      </c>
      <c r="N127" s="142" t="s">
        <v>49</v>
      </c>
      <c r="P127" s="143">
        <f>O127*H127</f>
        <v>0</v>
      </c>
      <c r="Q127" s="143">
        <v>0</v>
      </c>
      <c r="R127" s="143">
        <f>Q127*H127</f>
        <v>0</v>
      </c>
      <c r="S127" s="143">
        <v>0</v>
      </c>
      <c r="T127" s="144">
        <f>S127*H127</f>
        <v>0</v>
      </c>
      <c r="AR127" s="145" t="s">
        <v>364</v>
      </c>
      <c r="AT127" s="145" t="s">
        <v>360</v>
      </c>
      <c r="AU127" s="145" t="s">
        <v>90</v>
      </c>
      <c r="AY127" s="18" t="s">
        <v>358</v>
      </c>
      <c r="BE127" s="146">
        <f>IF(N127="základní",J127,0)</f>
        <v>0</v>
      </c>
      <c r="BF127" s="146">
        <f>IF(N127="snížená",J127,0)</f>
        <v>0</v>
      </c>
      <c r="BG127" s="146">
        <f>IF(N127="zákl. přenesená",J127,0)</f>
        <v>0</v>
      </c>
      <c r="BH127" s="146">
        <f>IF(N127="sníž. přenesená",J127,0)</f>
        <v>0</v>
      </c>
      <c r="BI127" s="146">
        <f>IF(N127="nulová",J127,0)</f>
        <v>0</v>
      </c>
      <c r="BJ127" s="18" t="s">
        <v>90</v>
      </c>
      <c r="BK127" s="146">
        <f>ROUND(I127*H127,2)</f>
        <v>0</v>
      </c>
      <c r="BL127" s="18" t="s">
        <v>364</v>
      </c>
      <c r="BM127" s="145" t="s">
        <v>8620</v>
      </c>
    </row>
    <row r="128" spans="2:65" s="1" customFormat="1" ht="11.25">
      <c r="B128" s="33"/>
      <c r="D128" s="147" t="s">
        <v>366</v>
      </c>
      <c r="F128" s="148" t="s">
        <v>3043</v>
      </c>
      <c r="I128" s="149"/>
      <c r="L128" s="33"/>
      <c r="M128" s="150"/>
      <c r="T128" s="54"/>
      <c r="AT128" s="18" t="s">
        <v>366</v>
      </c>
      <c r="AU128" s="18" t="s">
        <v>90</v>
      </c>
    </row>
    <row r="129" spans="2:65" s="13" customFormat="1" ht="22.5">
      <c r="B129" s="158"/>
      <c r="D129" s="152" t="s">
        <v>368</v>
      </c>
      <c r="E129" s="159" t="s">
        <v>19</v>
      </c>
      <c r="F129" s="160" t="s">
        <v>8621</v>
      </c>
      <c r="H129" s="161">
        <v>17.28</v>
      </c>
      <c r="I129" s="162"/>
      <c r="L129" s="158"/>
      <c r="M129" s="163"/>
      <c r="T129" s="164"/>
      <c r="AT129" s="159" t="s">
        <v>368</v>
      </c>
      <c r="AU129" s="159" t="s">
        <v>90</v>
      </c>
      <c r="AV129" s="13" t="s">
        <v>90</v>
      </c>
      <c r="AW129" s="13" t="s">
        <v>36</v>
      </c>
      <c r="AX129" s="13" t="s">
        <v>84</v>
      </c>
      <c r="AY129" s="159" t="s">
        <v>358</v>
      </c>
    </row>
    <row r="130" spans="2:65" s="11" customFormat="1" ht="22.9" customHeight="1">
      <c r="B130" s="122"/>
      <c r="D130" s="123" t="s">
        <v>76</v>
      </c>
      <c r="E130" s="132" t="s">
        <v>406</v>
      </c>
      <c r="F130" s="132" t="s">
        <v>7933</v>
      </c>
      <c r="I130" s="125"/>
      <c r="J130" s="133">
        <f>BK130</f>
        <v>0</v>
      </c>
      <c r="L130" s="122"/>
      <c r="M130" s="127"/>
      <c r="P130" s="128">
        <f>SUM(P131:P163)</f>
        <v>0</v>
      </c>
      <c r="R130" s="128">
        <f>SUM(R131:R163)</f>
        <v>0.30807000000000001</v>
      </c>
      <c r="T130" s="129">
        <f>SUM(T131:T163)</f>
        <v>0</v>
      </c>
      <c r="AR130" s="123" t="s">
        <v>84</v>
      </c>
      <c r="AT130" s="130" t="s">
        <v>76</v>
      </c>
      <c r="AU130" s="130" t="s">
        <v>84</v>
      </c>
      <c r="AY130" s="123" t="s">
        <v>358</v>
      </c>
      <c r="BK130" s="131">
        <f>SUM(BK131:BK163)</f>
        <v>0</v>
      </c>
    </row>
    <row r="131" spans="2:65" s="1" customFormat="1" ht="16.5" customHeight="1">
      <c r="B131" s="33"/>
      <c r="C131" s="179" t="s">
        <v>434</v>
      </c>
      <c r="D131" s="179" t="s">
        <v>440</v>
      </c>
      <c r="E131" s="180" t="s">
        <v>8622</v>
      </c>
      <c r="F131" s="181" t="s">
        <v>8623</v>
      </c>
      <c r="G131" s="182" t="s">
        <v>504</v>
      </c>
      <c r="H131" s="183">
        <v>1</v>
      </c>
      <c r="I131" s="184"/>
      <c r="J131" s="185">
        <f>ROUND(I131*H131,2)</f>
        <v>0</v>
      </c>
      <c r="K131" s="181" t="s">
        <v>3182</v>
      </c>
      <c r="L131" s="186"/>
      <c r="M131" s="187" t="s">
        <v>19</v>
      </c>
      <c r="N131" s="188" t="s">
        <v>49</v>
      </c>
      <c r="P131" s="143">
        <f>O131*H131</f>
        <v>0</v>
      </c>
      <c r="Q131" s="143">
        <v>5.9999999999999995E-4</v>
      </c>
      <c r="R131" s="143">
        <f>Q131*H131</f>
        <v>5.9999999999999995E-4</v>
      </c>
      <c r="S131" s="143">
        <v>0</v>
      </c>
      <c r="T131" s="144">
        <f>S131*H131</f>
        <v>0</v>
      </c>
      <c r="AR131" s="145" t="s">
        <v>406</v>
      </c>
      <c r="AT131" s="145" t="s">
        <v>440</v>
      </c>
      <c r="AU131" s="145" t="s">
        <v>90</v>
      </c>
      <c r="AY131" s="18" t="s">
        <v>358</v>
      </c>
      <c r="BE131" s="146">
        <f>IF(N131="základní",J131,0)</f>
        <v>0</v>
      </c>
      <c r="BF131" s="146">
        <f>IF(N131="snížená",J131,0)</f>
        <v>0</v>
      </c>
      <c r="BG131" s="146">
        <f>IF(N131="zákl. přenesená",J131,0)</f>
        <v>0</v>
      </c>
      <c r="BH131" s="146">
        <f>IF(N131="sníž. přenesená",J131,0)</f>
        <v>0</v>
      </c>
      <c r="BI131" s="146">
        <f>IF(N131="nulová",J131,0)</f>
        <v>0</v>
      </c>
      <c r="BJ131" s="18" t="s">
        <v>90</v>
      </c>
      <c r="BK131" s="146">
        <f>ROUND(I131*H131,2)</f>
        <v>0</v>
      </c>
      <c r="BL131" s="18" t="s">
        <v>364</v>
      </c>
      <c r="BM131" s="145" t="s">
        <v>8624</v>
      </c>
    </row>
    <row r="132" spans="2:65" s="1" customFormat="1" ht="37.9" customHeight="1">
      <c r="B132" s="33"/>
      <c r="C132" s="179" t="s">
        <v>439</v>
      </c>
      <c r="D132" s="179" t="s">
        <v>440</v>
      </c>
      <c r="E132" s="180" t="s">
        <v>8625</v>
      </c>
      <c r="F132" s="181" t="s">
        <v>8626</v>
      </c>
      <c r="G132" s="182" t="s">
        <v>504</v>
      </c>
      <c r="H132" s="183">
        <v>5</v>
      </c>
      <c r="I132" s="184"/>
      <c r="J132" s="185">
        <f>ROUND(I132*H132,2)</f>
        <v>0</v>
      </c>
      <c r="K132" s="181" t="s">
        <v>3182</v>
      </c>
      <c r="L132" s="186"/>
      <c r="M132" s="187" t="s">
        <v>19</v>
      </c>
      <c r="N132" s="188" t="s">
        <v>49</v>
      </c>
      <c r="P132" s="143">
        <f>O132*H132</f>
        <v>0</v>
      </c>
      <c r="Q132" s="143">
        <v>5.9999999999999995E-4</v>
      </c>
      <c r="R132" s="143">
        <f>Q132*H132</f>
        <v>2.9999999999999996E-3</v>
      </c>
      <c r="S132" s="143">
        <v>0</v>
      </c>
      <c r="T132" s="144">
        <f>S132*H132</f>
        <v>0</v>
      </c>
      <c r="AR132" s="145" t="s">
        <v>406</v>
      </c>
      <c r="AT132" s="145" t="s">
        <v>440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364</v>
      </c>
      <c r="BM132" s="145" t="s">
        <v>8627</v>
      </c>
    </row>
    <row r="133" spans="2:65" s="13" customFormat="1" ht="11.25">
      <c r="B133" s="158"/>
      <c r="D133" s="152" t="s">
        <v>368</v>
      </c>
      <c r="E133" s="159" t="s">
        <v>19</v>
      </c>
      <c r="F133" s="160" t="s">
        <v>388</v>
      </c>
      <c r="H133" s="161">
        <v>5</v>
      </c>
      <c r="I133" s="162"/>
      <c r="L133" s="158"/>
      <c r="M133" s="163"/>
      <c r="T133" s="164"/>
      <c r="AT133" s="159" t="s">
        <v>368</v>
      </c>
      <c r="AU133" s="159" t="s">
        <v>90</v>
      </c>
      <c r="AV133" s="13" t="s">
        <v>90</v>
      </c>
      <c r="AW133" s="13" t="s">
        <v>36</v>
      </c>
      <c r="AX133" s="13" t="s">
        <v>84</v>
      </c>
      <c r="AY133" s="159" t="s">
        <v>358</v>
      </c>
    </row>
    <row r="134" spans="2:65" s="1" customFormat="1" ht="33" customHeight="1">
      <c r="B134" s="33"/>
      <c r="C134" s="179" t="s">
        <v>447</v>
      </c>
      <c r="D134" s="179" t="s">
        <v>440</v>
      </c>
      <c r="E134" s="180" t="s">
        <v>8628</v>
      </c>
      <c r="F134" s="181" t="s">
        <v>8629</v>
      </c>
      <c r="G134" s="182" t="s">
        <v>504</v>
      </c>
      <c r="H134" s="183">
        <v>5</v>
      </c>
      <c r="I134" s="184"/>
      <c r="J134" s="185">
        <f>ROUND(I134*H134,2)</f>
        <v>0</v>
      </c>
      <c r="K134" s="181" t="s">
        <v>3182</v>
      </c>
      <c r="L134" s="186"/>
      <c r="M134" s="187" t="s">
        <v>19</v>
      </c>
      <c r="N134" s="188" t="s">
        <v>49</v>
      </c>
      <c r="P134" s="143">
        <f>O134*H134</f>
        <v>0</v>
      </c>
      <c r="Q134" s="143">
        <v>5.9999999999999995E-4</v>
      </c>
      <c r="R134" s="143">
        <f>Q134*H134</f>
        <v>2.9999999999999996E-3</v>
      </c>
      <c r="S134" s="143">
        <v>0</v>
      </c>
      <c r="T134" s="144">
        <f>S134*H134</f>
        <v>0</v>
      </c>
      <c r="AR134" s="145" t="s">
        <v>406</v>
      </c>
      <c r="AT134" s="145" t="s">
        <v>440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364</v>
      </c>
      <c r="BM134" s="145" t="s">
        <v>8630</v>
      </c>
    </row>
    <row r="135" spans="2:65" s="13" customFormat="1" ht="11.25">
      <c r="B135" s="158"/>
      <c r="D135" s="152" t="s">
        <v>368</v>
      </c>
      <c r="E135" s="159" t="s">
        <v>19</v>
      </c>
      <c r="F135" s="160" t="s">
        <v>388</v>
      </c>
      <c r="H135" s="161">
        <v>5</v>
      </c>
      <c r="I135" s="162"/>
      <c r="L135" s="158"/>
      <c r="M135" s="163"/>
      <c r="T135" s="164"/>
      <c r="AT135" s="159" t="s">
        <v>368</v>
      </c>
      <c r="AU135" s="159" t="s">
        <v>90</v>
      </c>
      <c r="AV135" s="13" t="s">
        <v>90</v>
      </c>
      <c r="AW135" s="13" t="s">
        <v>36</v>
      </c>
      <c r="AX135" s="13" t="s">
        <v>84</v>
      </c>
      <c r="AY135" s="159" t="s">
        <v>358</v>
      </c>
    </row>
    <row r="136" spans="2:65" s="1" customFormat="1" ht="62.65" customHeight="1">
      <c r="B136" s="33"/>
      <c r="C136" s="179" t="s">
        <v>454</v>
      </c>
      <c r="D136" s="179" t="s">
        <v>440</v>
      </c>
      <c r="E136" s="180" t="s">
        <v>8631</v>
      </c>
      <c r="F136" s="181" t="s">
        <v>8632</v>
      </c>
      <c r="G136" s="182" t="s">
        <v>504</v>
      </c>
      <c r="H136" s="183">
        <v>1</v>
      </c>
      <c r="I136" s="184"/>
      <c r="J136" s="185">
        <f>ROUND(I136*H136,2)</f>
        <v>0</v>
      </c>
      <c r="K136" s="181" t="s">
        <v>3182</v>
      </c>
      <c r="L136" s="186"/>
      <c r="M136" s="187" t="s">
        <v>19</v>
      </c>
      <c r="N136" s="188" t="s">
        <v>49</v>
      </c>
      <c r="P136" s="143">
        <f>O136*H136</f>
        <v>0</v>
      </c>
      <c r="Q136" s="143">
        <v>5.9999999999999995E-4</v>
      </c>
      <c r="R136" s="143">
        <f>Q136*H136</f>
        <v>5.9999999999999995E-4</v>
      </c>
      <c r="S136" s="143">
        <v>0</v>
      </c>
      <c r="T136" s="144">
        <f>S136*H136</f>
        <v>0</v>
      </c>
      <c r="AR136" s="145" t="s">
        <v>406</v>
      </c>
      <c r="AT136" s="145" t="s">
        <v>440</v>
      </c>
      <c r="AU136" s="145" t="s">
        <v>90</v>
      </c>
      <c r="AY136" s="18" t="s">
        <v>358</v>
      </c>
      <c r="BE136" s="146">
        <f>IF(N136="základní",J136,0)</f>
        <v>0</v>
      </c>
      <c r="BF136" s="146">
        <f>IF(N136="snížená",J136,0)</f>
        <v>0</v>
      </c>
      <c r="BG136" s="146">
        <f>IF(N136="zákl. přenesená",J136,0)</f>
        <v>0</v>
      </c>
      <c r="BH136" s="146">
        <f>IF(N136="sníž. přenesená",J136,0)</f>
        <v>0</v>
      </c>
      <c r="BI136" s="146">
        <f>IF(N136="nulová",J136,0)</f>
        <v>0</v>
      </c>
      <c r="BJ136" s="18" t="s">
        <v>90</v>
      </c>
      <c r="BK136" s="146">
        <f>ROUND(I136*H136,2)</f>
        <v>0</v>
      </c>
      <c r="BL136" s="18" t="s">
        <v>364</v>
      </c>
      <c r="BM136" s="145" t="s">
        <v>8633</v>
      </c>
    </row>
    <row r="137" spans="2:65" s="13" customFormat="1" ht="11.25">
      <c r="B137" s="158"/>
      <c r="D137" s="152" t="s">
        <v>368</v>
      </c>
      <c r="E137" s="159" t="s">
        <v>19</v>
      </c>
      <c r="F137" s="160" t="s">
        <v>84</v>
      </c>
      <c r="H137" s="161">
        <v>1</v>
      </c>
      <c r="I137" s="162"/>
      <c r="L137" s="158"/>
      <c r="M137" s="163"/>
      <c r="T137" s="164"/>
      <c r="AT137" s="159" t="s">
        <v>368</v>
      </c>
      <c r="AU137" s="159" t="s">
        <v>90</v>
      </c>
      <c r="AV137" s="13" t="s">
        <v>90</v>
      </c>
      <c r="AW137" s="13" t="s">
        <v>36</v>
      </c>
      <c r="AX137" s="13" t="s">
        <v>84</v>
      </c>
      <c r="AY137" s="159" t="s">
        <v>358</v>
      </c>
    </row>
    <row r="138" spans="2:65" s="1" customFormat="1" ht="21.75" customHeight="1">
      <c r="B138" s="33"/>
      <c r="C138" s="134" t="s">
        <v>462</v>
      </c>
      <c r="D138" s="134" t="s">
        <v>360</v>
      </c>
      <c r="E138" s="135" t="s">
        <v>8634</v>
      </c>
      <c r="F138" s="136" t="s">
        <v>8635</v>
      </c>
      <c r="G138" s="137" t="s">
        <v>504</v>
      </c>
      <c r="H138" s="138">
        <v>1</v>
      </c>
      <c r="I138" s="139"/>
      <c r="J138" s="140">
        <f>ROUND(I138*H138,2)</f>
        <v>0</v>
      </c>
      <c r="K138" s="136" t="s">
        <v>3182</v>
      </c>
      <c r="L138" s="33"/>
      <c r="M138" s="141" t="s">
        <v>19</v>
      </c>
      <c r="N138" s="142" t="s">
        <v>49</v>
      </c>
      <c r="P138" s="143">
        <f>O138*H138</f>
        <v>0</v>
      </c>
      <c r="Q138" s="143">
        <v>0</v>
      </c>
      <c r="R138" s="143">
        <f>Q138*H138</f>
        <v>0</v>
      </c>
      <c r="S138" s="143">
        <v>0</v>
      </c>
      <c r="T138" s="144">
        <f>S138*H138</f>
        <v>0</v>
      </c>
      <c r="AR138" s="145" t="s">
        <v>364</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364</v>
      </c>
      <c r="BM138" s="145" t="s">
        <v>8636</v>
      </c>
    </row>
    <row r="139" spans="2:65" s="1" customFormat="1" ht="24.2" customHeight="1">
      <c r="B139" s="33"/>
      <c r="C139" s="179" t="s">
        <v>468</v>
      </c>
      <c r="D139" s="179" t="s">
        <v>440</v>
      </c>
      <c r="E139" s="180" t="s">
        <v>8637</v>
      </c>
      <c r="F139" s="181" t="s">
        <v>8638</v>
      </c>
      <c r="G139" s="182" t="s">
        <v>235</v>
      </c>
      <c r="H139" s="183">
        <v>187.5</v>
      </c>
      <c r="I139" s="184"/>
      <c r="J139" s="185">
        <f>ROUND(I139*H139,2)</f>
        <v>0</v>
      </c>
      <c r="K139" s="181" t="s">
        <v>3182</v>
      </c>
      <c r="L139" s="186"/>
      <c r="M139" s="187" t="s">
        <v>19</v>
      </c>
      <c r="N139" s="188" t="s">
        <v>49</v>
      </c>
      <c r="P139" s="143">
        <f>O139*H139</f>
        <v>0</v>
      </c>
      <c r="Q139" s="143">
        <v>2.7999999999999998E-4</v>
      </c>
      <c r="R139" s="143">
        <f>Q139*H139</f>
        <v>5.2499999999999998E-2</v>
      </c>
      <c r="S139" s="143">
        <v>0</v>
      </c>
      <c r="T139" s="144">
        <f>S139*H139</f>
        <v>0</v>
      </c>
      <c r="AR139" s="145" t="s">
        <v>406</v>
      </c>
      <c r="AT139" s="145" t="s">
        <v>440</v>
      </c>
      <c r="AU139" s="145" t="s">
        <v>90</v>
      </c>
      <c r="AY139" s="18" t="s">
        <v>358</v>
      </c>
      <c r="BE139" s="146">
        <f>IF(N139="základní",J139,0)</f>
        <v>0</v>
      </c>
      <c r="BF139" s="146">
        <f>IF(N139="snížená",J139,0)</f>
        <v>0</v>
      </c>
      <c r="BG139" s="146">
        <f>IF(N139="zákl. přenesená",J139,0)</f>
        <v>0</v>
      </c>
      <c r="BH139" s="146">
        <f>IF(N139="sníž. přenesená",J139,0)</f>
        <v>0</v>
      </c>
      <c r="BI139" s="146">
        <f>IF(N139="nulová",J139,0)</f>
        <v>0</v>
      </c>
      <c r="BJ139" s="18" t="s">
        <v>90</v>
      </c>
      <c r="BK139" s="146">
        <f>ROUND(I139*H139,2)</f>
        <v>0</v>
      </c>
      <c r="BL139" s="18" t="s">
        <v>364</v>
      </c>
      <c r="BM139" s="145" t="s">
        <v>8639</v>
      </c>
    </row>
    <row r="140" spans="2:65" s="13" customFormat="1" ht="22.5">
      <c r="B140" s="158"/>
      <c r="D140" s="152" t="s">
        <v>368</v>
      </c>
      <c r="E140" s="159" t="s">
        <v>19</v>
      </c>
      <c r="F140" s="160" t="s">
        <v>8640</v>
      </c>
      <c r="H140" s="161">
        <v>187.5</v>
      </c>
      <c r="I140" s="162"/>
      <c r="L140" s="158"/>
      <c r="M140" s="163"/>
      <c r="T140" s="164"/>
      <c r="AT140" s="159" t="s">
        <v>368</v>
      </c>
      <c r="AU140" s="159" t="s">
        <v>90</v>
      </c>
      <c r="AV140" s="13" t="s">
        <v>90</v>
      </c>
      <c r="AW140" s="13" t="s">
        <v>36</v>
      </c>
      <c r="AX140" s="13" t="s">
        <v>77</v>
      </c>
      <c r="AY140" s="159" t="s">
        <v>358</v>
      </c>
    </row>
    <row r="141" spans="2:65" s="14" customFormat="1" ht="11.25">
      <c r="B141" s="165"/>
      <c r="D141" s="152" t="s">
        <v>368</v>
      </c>
      <c r="E141" s="166" t="s">
        <v>19</v>
      </c>
      <c r="F141" s="167" t="s">
        <v>371</v>
      </c>
      <c r="H141" s="168">
        <v>187.5</v>
      </c>
      <c r="I141" s="169"/>
      <c r="L141" s="165"/>
      <c r="M141" s="170"/>
      <c r="T141" s="171"/>
      <c r="AT141" s="166" t="s">
        <v>368</v>
      </c>
      <c r="AU141" s="166" t="s">
        <v>90</v>
      </c>
      <c r="AV141" s="14" t="s">
        <v>364</v>
      </c>
      <c r="AW141" s="14" t="s">
        <v>36</v>
      </c>
      <c r="AX141" s="14" t="s">
        <v>84</v>
      </c>
      <c r="AY141" s="166" t="s">
        <v>358</v>
      </c>
    </row>
    <row r="142" spans="2:65" s="1" customFormat="1" ht="24.2" customHeight="1">
      <c r="B142" s="33"/>
      <c r="C142" s="134" t="s">
        <v>473</v>
      </c>
      <c r="D142" s="134" t="s">
        <v>360</v>
      </c>
      <c r="E142" s="135" t="s">
        <v>8641</v>
      </c>
      <c r="F142" s="136" t="s">
        <v>8642</v>
      </c>
      <c r="G142" s="137" t="s">
        <v>235</v>
      </c>
      <c r="H142" s="138">
        <v>187.5</v>
      </c>
      <c r="I142" s="139"/>
      <c r="J142" s="140">
        <f>ROUND(I142*H142,2)</f>
        <v>0</v>
      </c>
      <c r="K142" s="136" t="s">
        <v>402</v>
      </c>
      <c r="L142" s="33"/>
      <c r="M142" s="141" t="s">
        <v>19</v>
      </c>
      <c r="N142" s="142" t="s">
        <v>49</v>
      </c>
      <c r="P142" s="143">
        <f>O142*H142</f>
        <v>0</v>
      </c>
      <c r="Q142" s="143">
        <v>0</v>
      </c>
      <c r="R142" s="143">
        <f>Q142*H142</f>
        <v>0</v>
      </c>
      <c r="S142" s="143">
        <v>0</v>
      </c>
      <c r="T142" s="144">
        <f>S142*H142</f>
        <v>0</v>
      </c>
      <c r="AR142" s="145" t="s">
        <v>364</v>
      </c>
      <c r="AT142" s="145" t="s">
        <v>360</v>
      </c>
      <c r="AU142" s="145" t="s">
        <v>90</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364</v>
      </c>
      <c r="BM142" s="145" t="s">
        <v>8643</v>
      </c>
    </row>
    <row r="143" spans="2:65" s="1" customFormat="1" ht="11.25">
      <c r="B143" s="33"/>
      <c r="D143" s="147" t="s">
        <v>366</v>
      </c>
      <c r="F143" s="148" t="s">
        <v>8644</v>
      </c>
      <c r="I143" s="149"/>
      <c r="L143" s="33"/>
      <c r="M143" s="150"/>
      <c r="T143" s="54"/>
      <c r="AT143" s="18" t="s">
        <v>366</v>
      </c>
      <c r="AU143" s="18" t="s">
        <v>90</v>
      </c>
    </row>
    <row r="144" spans="2:65" s="13" customFormat="1" ht="22.5">
      <c r="B144" s="158"/>
      <c r="D144" s="152" t="s">
        <v>368</v>
      </c>
      <c r="E144" s="159" t="s">
        <v>19</v>
      </c>
      <c r="F144" s="160" t="s">
        <v>8640</v>
      </c>
      <c r="H144" s="161">
        <v>187.5</v>
      </c>
      <c r="I144" s="162"/>
      <c r="L144" s="158"/>
      <c r="M144" s="163"/>
      <c r="T144" s="164"/>
      <c r="AT144" s="159" t="s">
        <v>368</v>
      </c>
      <c r="AU144" s="159" t="s">
        <v>90</v>
      </c>
      <c r="AV144" s="13" t="s">
        <v>90</v>
      </c>
      <c r="AW144" s="13" t="s">
        <v>36</v>
      </c>
      <c r="AX144" s="13" t="s">
        <v>84</v>
      </c>
      <c r="AY144" s="159" t="s">
        <v>358</v>
      </c>
    </row>
    <row r="145" spans="2:65" s="1" customFormat="1" ht="24.2" customHeight="1">
      <c r="B145" s="33"/>
      <c r="C145" s="179" t="s">
        <v>480</v>
      </c>
      <c r="D145" s="179" t="s">
        <v>440</v>
      </c>
      <c r="E145" s="180" t="s">
        <v>8645</v>
      </c>
      <c r="F145" s="181" t="s">
        <v>8646</v>
      </c>
      <c r="G145" s="182" t="s">
        <v>235</v>
      </c>
      <c r="H145" s="183">
        <v>136.5</v>
      </c>
      <c r="I145" s="184"/>
      <c r="J145" s="185">
        <f>ROUND(I145*H145,2)</f>
        <v>0</v>
      </c>
      <c r="K145" s="181" t="s">
        <v>3182</v>
      </c>
      <c r="L145" s="186"/>
      <c r="M145" s="187" t="s">
        <v>19</v>
      </c>
      <c r="N145" s="188" t="s">
        <v>49</v>
      </c>
      <c r="P145" s="143">
        <f>O145*H145</f>
        <v>0</v>
      </c>
      <c r="Q145" s="143">
        <v>1.06E-3</v>
      </c>
      <c r="R145" s="143">
        <f>Q145*H145</f>
        <v>0.14468999999999999</v>
      </c>
      <c r="S145" s="143">
        <v>0</v>
      </c>
      <c r="T145" s="144">
        <f>S145*H145</f>
        <v>0</v>
      </c>
      <c r="AR145" s="145" t="s">
        <v>406</v>
      </c>
      <c r="AT145" s="145" t="s">
        <v>440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364</v>
      </c>
      <c r="BM145" s="145" t="s">
        <v>8647</v>
      </c>
    </row>
    <row r="146" spans="2:65" s="13" customFormat="1" ht="22.5">
      <c r="B146" s="158"/>
      <c r="D146" s="152" t="s">
        <v>368</v>
      </c>
      <c r="E146" s="159" t="s">
        <v>19</v>
      </c>
      <c r="F146" s="160" t="s">
        <v>8648</v>
      </c>
      <c r="H146" s="161">
        <v>136.5</v>
      </c>
      <c r="I146" s="162"/>
      <c r="L146" s="158"/>
      <c r="M146" s="163"/>
      <c r="T146" s="164"/>
      <c r="AT146" s="159" t="s">
        <v>368</v>
      </c>
      <c r="AU146" s="159" t="s">
        <v>90</v>
      </c>
      <c r="AV146" s="13" t="s">
        <v>90</v>
      </c>
      <c r="AW146" s="13" t="s">
        <v>36</v>
      </c>
      <c r="AX146" s="13" t="s">
        <v>77</v>
      </c>
      <c r="AY146" s="159" t="s">
        <v>358</v>
      </c>
    </row>
    <row r="147" spans="2:65" s="14" customFormat="1" ht="11.25">
      <c r="B147" s="165"/>
      <c r="D147" s="152" t="s">
        <v>368</v>
      </c>
      <c r="E147" s="166" t="s">
        <v>19</v>
      </c>
      <c r="F147" s="167" t="s">
        <v>371</v>
      </c>
      <c r="H147" s="168">
        <v>136.5</v>
      </c>
      <c r="I147" s="169"/>
      <c r="L147" s="165"/>
      <c r="M147" s="170"/>
      <c r="T147" s="171"/>
      <c r="AT147" s="166" t="s">
        <v>368</v>
      </c>
      <c r="AU147" s="166" t="s">
        <v>90</v>
      </c>
      <c r="AV147" s="14" t="s">
        <v>364</v>
      </c>
      <c r="AW147" s="14" t="s">
        <v>36</v>
      </c>
      <c r="AX147" s="14" t="s">
        <v>84</v>
      </c>
      <c r="AY147" s="166" t="s">
        <v>358</v>
      </c>
    </row>
    <row r="148" spans="2:65" s="1" customFormat="1" ht="24.2" customHeight="1">
      <c r="B148" s="33"/>
      <c r="C148" s="134" t="s">
        <v>7</v>
      </c>
      <c r="D148" s="134" t="s">
        <v>360</v>
      </c>
      <c r="E148" s="135" t="s">
        <v>3429</v>
      </c>
      <c r="F148" s="136" t="s">
        <v>3430</v>
      </c>
      <c r="G148" s="137" t="s">
        <v>235</v>
      </c>
      <c r="H148" s="138">
        <v>136.5</v>
      </c>
      <c r="I148" s="139"/>
      <c r="J148" s="140">
        <f>ROUND(I148*H148,2)</f>
        <v>0</v>
      </c>
      <c r="K148" s="136" t="s">
        <v>402</v>
      </c>
      <c r="L148" s="33"/>
      <c r="M148" s="141" t="s">
        <v>19</v>
      </c>
      <c r="N148" s="142" t="s">
        <v>49</v>
      </c>
      <c r="P148" s="143">
        <f>O148*H148</f>
        <v>0</v>
      </c>
      <c r="Q148" s="143">
        <v>0</v>
      </c>
      <c r="R148" s="143">
        <f>Q148*H148</f>
        <v>0</v>
      </c>
      <c r="S148" s="143">
        <v>0</v>
      </c>
      <c r="T148" s="144">
        <f>S148*H148</f>
        <v>0</v>
      </c>
      <c r="AR148" s="145" t="s">
        <v>364</v>
      </c>
      <c r="AT148" s="145" t="s">
        <v>360</v>
      </c>
      <c r="AU148" s="145" t="s">
        <v>90</v>
      </c>
      <c r="AY148" s="18" t="s">
        <v>358</v>
      </c>
      <c r="BE148" s="146">
        <f>IF(N148="základní",J148,0)</f>
        <v>0</v>
      </c>
      <c r="BF148" s="146">
        <f>IF(N148="snížená",J148,0)</f>
        <v>0</v>
      </c>
      <c r="BG148" s="146">
        <f>IF(N148="zákl. přenesená",J148,0)</f>
        <v>0</v>
      </c>
      <c r="BH148" s="146">
        <f>IF(N148="sníž. přenesená",J148,0)</f>
        <v>0</v>
      </c>
      <c r="BI148" s="146">
        <f>IF(N148="nulová",J148,0)</f>
        <v>0</v>
      </c>
      <c r="BJ148" s="18" t="s">
        <v>90</v>
      </c>
      <c r="BK148" s="146">
        <f>ROUND(I148*H148,2)</f>
        <v>0</v>
      </c>
      <c r="BL148" s="18" t="s">
        <v>364</v>
      </c>
      <c r="BM148" s="145" t="s">
        <v>8649</v>
      </c>
    </row>
    <row r="149" spans="2:65" s="1" customFormat="1" ht="11.25">
      <c r="B149" s="33"/>
      <c r="D149" s="147" t="s">
        <v>366</v>
      </c>
      <c r="F149" s="148" t="s">
        <v>3432</v>
      </c>
      <c r="I149" s="149"/>
      <c r="L149" s="33"/>
      <c r="M149" s="150"/>
      <c r="T149" s="54"/>
      <c r="AT149" s="18" t="s">
        <v>366</v>
      </c>
      <c r="AU149" s="18" t="s">
        <v>90</v>
      </c>
    </row>
    <row r="150" spans="2:65" s="13" customFormat="1" ht="22.5">
      <c r="B150" s="158"/>
      <c r="D150" s="152" t="s">
        <v>368</v>
      </c>
      <c r="E150" s="159" t="s">
        <v>19</v>
      </c>
      <c r="F150" s="160" t="s">
        <v>8648</v>
      </c>
      <c r="H150" s="161">
        <v>136.5</v>
      </c>
      <c r="I150" s="162"/>
      <c r="L150" s="158"/>
      <c r="M150" s="163"/>
      <c r="T150" s="164"/>
      <c r="AT150" s="159" t="s">
        <v>368</v>
      </c>
      <c r="AU150" s="159" t="s">
        <v>90</v>
      </c>
      <c r="AV150" s="13" t="s">
        <v>90</v>
      </c>
      <c r="AW150" s="13" t="s">
        <v>36</v>
      </c>
      <c r="AX150" s="13" t="s">
        <v>84</v>
      </c>
      <c r="AY150" s="159" t="s">
        <v>358</v>
      </c>
    </row>
    <row r="151" spans="2:65" s="1" customFormat="1" ht="24.2" customHeight="1">
      <c r="B151" s="33"/>
      <c r="C151" s="134" t="s">
        <v>496</v>
      </c>
      <c r="D151" s="134" t="s">
        <v>360</v>
      </c>
      <c r="E151" s="135" t="s">
        <v>8650</v>
      </c>
      <c r="F151" s="136" t="s">
        <v>8651</v>
      </c>
      <c r="G151" s="137" t="s">
        <v>235</v>
      </c>
      <c r="H151" s="138">
        <v>36</v>
      </c>
      <c r="I151" s="139"/>
      <c r="J151" s="140">
        <f>ROUND(I151*H151,2)</f>
        <v>0</v>
      </c>
      <c r="K151" s="136" t="s">
        <v>402</v>
      </c>
      <c r="L151" s="33"/>
      <c r="M151" s="141" t="s">
        <v>19</v>
      </c>
      <c r="N151" s="142" t="s">
        <v>49</v>
      </c>
      <c r="P151" s="143">
        <f>O151*H151</f>
        <v>0</v>
      </c>
      <c r="Q151" s="143">
        <v>0</v>
      </c>
      <c r="R151" s="143">
        <f>Q151*H151</f>
        <v>0</v>
      </c>
      <c r="S151" s="143">
        <v>0</v>
      </c>
      <c r="T151" s="144">
        <f>S151*H151</f>
        <v>0</v>
      </c>
      <c r="AR151" s="145" t="s">
        <v>364</v>
      </c>
      <c r="AT151" s="145" t="s">
        <v>360</v>
      </c>
      <c r="AU151" s="145" t="s">
        <v>90</v>
      </c>
      <c r="AY151" s="18" t="s">
        <v>358</v>
      </c>
      <c r="BE151" s="146">
        <f>IF(N151="základní",J151,0)</f>
        <v>0</v>
      </c>
      <c r="BF151" s="146">
        <f>IF(N151="snížená",J151,0)</f>
        <v>0</v>
      </c>
      <c r="BG151" s="146">
        <f>IF(N151="zákl. přenesená",J151,0)</f>
        <v>0</v>
      </c>
      <c r="BH151" s="146">
        <f>IF(N151="sníž. přenesená",J151,0)</f>
        <v>0</v>
      </c>
      <c r="BI151" s="146">
        <f>IF(N151="nulová",J151,0)</f>
        <v>0</v>
      </c>
      <c r="BJ151" s="18" t="s">
        <v>90</v>
      </c>
      <c r="BK151" s="146">
        <f>ROUND(I151*H151,2)</f>
        <v>0</v>
      </c>
      <c r="BL151" s="18" t="s">
        <v>364</v>
      </c>
      <c r="BM151" s="145" t="s">
        <v>8652</v>
      </c>
    </row>
    <row r="152" spans="2:65" s="1" customFormat="1" ht="11.25">
      <c r="B152" s="33"/>
      <c r="D152" s="147" t="s">
        <v>366</v>
      </c>
      <c r="F152" s="148" t="s">
        <v>8653</v>
      </c>
      <c r="I152" s="149"/>
      <c r="L152" s="33"/>
      <c r="M152" s="150"/>
      <c r="T152" s="54"/>
      <c r="AT152" s="18" t="s">
        <v>366</v>
      </c>
      <c r="AU152" s="18" t="s">
        <v>90</v>
      </c>
    </row>
    <row r="153" spans="2:65" s="13" customFormat="1" ht="11.25">
      <c r="B153" s="158"/>
      <c r="D153" s="152" t="s">
        <v>368</v>
      </c>
      <c r="E153" s="159" t="s">
        <v>19</v>
      </c>
      <c r="F153" s="160" t="s">
        <v>8654</v>
      </c>
      <c r="H153" s="161">
        <v>36</v>
      </c>
      <c r="I153" s="162"/>
      <c r="L153" s="158"/>
      <c r="M153" s="163"/>
      <c r="T153" s="164"/>
      <c r="AT153" s="159" t="s">
        <v>368</v>
      </c>
      <c r="AU153" s="159" t="s">
        <v>90</v>
      </c>
      <c r="AV153" s="13" t="s">
        <v>90</v>
      </c>
      <c r="AW153" s="13" t="s">
        <v>36</v>
      </c>
      <c r="AX153" s="13" t="s">
        <v>77</v>
      </c>
      <c r="AY153" s="159" t="s">
        <v>358</v>
      </c>
    </row>
    <row r="154" spans="2:65" s="14" customFormat="1" ht="11.25">
      <c r="B154" s="165"/>
      <c r="D154" s="152" t="s">
        <v>368</v>
      </c>
      <c r="E154" s="166" t="s">
        <v>19</v>
      </c>
      <c r="F154" s="167" t="s">
        <v>371</v>
      </c>
      <c r="H154" s="168">
        <v>36</v>
      </c>
      <c r="I154" s="169"/>
      <c r="L154" s="165"/>
      <c r="M154" s="170"/>
      <c r="T154" s="171"/>
      <c r="AT154" s="166" t="s">
        <v>368</v>
      </c>
      <c r="AU154" s="166" t="s">
        <v>90</v>
      </c>
      <c r="AV154" s="14" t="s">
        <v>364</v>
      </c>
      <c r="AW154" s="14" t="s">
        <v>36</v>
      </c>
      <c r="AX154" s="14" t="s">
        <v>84</v>
      </c>
      <c r="AY154" s="166" t="s">
        <v>358</v>
      </c>
    </row>
    <row r="155" spans="2:65" s="1" customFormat="1" ht="16.5" customHeight="1">
      <c r="B155" s="33"/>
      <c r="C155" s="134" t="s">
        <v>501</v>
      </c>
      <c r="D155" s="134" t="s">
        <v>360</v>
      </c>
      <c r="E155" s="135" t="s">
        <v>8655</v>
      </c>
      <c r="F155" s="136" t="s">
        <v>8656</v>
      </c>
      <c r="G155" s="137" t="s">
        <v>235</v>
      </c>
      <c r="H155" s="138">
        <v>36</v>
      </c>
      <c r="I155" s="139"/>
      <c r="J155" s="140">
        <f>ROUND(I155*H155,2)</f>
        <v>0</v>
      </c>
      <c r="K155" s="136" t="s">
        <v>402</v>
      </c>
      <c r="L155" s="33"/>
      <c r="M155" s="141" t="s">
        <v>19</v>
      </c>
      <c r="N155" s="142" t="s">
        <v>49</v>
      </c>
      <c r="P155" s="143">
        <f>O155*H155</f>
        <v>0</v>
      </c>
      <c r="Q155" s="143">
        <v>0</v>
      </c>
      <c r="R155" s="143">
        <f>Q155*H155</f>
        <v>0</v>
      </c>
      <c r="S155" s="143">
        <v>0</v>
      </c>
      <c r="T155" s="144">
        <f>S155*H155</f>
        <v>0</v>
      </c>
      <c r="AR155" s="145" t="s">
        <v>364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364</v>
      </c>
      <c r="BM155" s="145" t="s">
        <v>8657</v>
      </c>
    </row>
    <row r="156" spans="2:65" s="1" customFormat="1" ht="11.25">
      <c r="B156" s="33"/>
      <c r="D156" s="147" t="s">
        <v>366</v>
      </c>
      <c r="F156" s="148" t="s">
        <v>8658</v>
      </c>
      <c r="I156" s="149"/>
      <c r="L156" s="33"/>
      <c r="M156" s="150"/>
      <c r="T156" s="54"/>
      <c r="AT156" s="18" t="s">
        <v>366</v>
      </c>
      <c r="AU156" s="18" t="s">
        <v>90</v>
      </c>
    </row>
    <row r="157" spans="2:65" s="13" customFormat="1" ht="11.25">
      <c r="B157" s="158"/>
      <c r="D157" s="152" t="s">
        <v>368</v>
      </c>
      <c r="E157" s="159" t="s">
        <v>19</v>
      </c>
      <c r="F157" s="160" t="s">
        <v>8654</v>
      </c>
      <c r="H157" s="161">
        <v>36</v>
      </c>
      <c r="I157" s="162"/>
      <c r="L157" s="158"/>
      <c r="M157" s="163"/>
      <c r="T157" s="164"/>
      <c r="AT157" s="159" t="s">
        <v>368</v>
      </c>
      <c r="AU157" s="159" t="s">
        <v>90</v>
      </c>
      <c r="AV157" s="13" t="s">
        <v>90</v>
      </c>
      <c r="AW157" s="13" t="s">
        <v>36</v>
      </c>
      <c r="AX157" s="13" t="s">
        <v>84</v>
      </c>
      <c r="AY157" s="159" t="s">
        <v>358</v>
      </c>
    </row>
    <row r="158" spans="2:65" s="1" customFormat="1" ht="16.5" customHeight="1">
      <c r="B158" s="33"/>
      <c r="C158" s="134" t="s">
        <v>210</v>
      </c>
      <c r="D158" s="134" t="s">
        <v>360</v>
      </c>
      <c r="E158" s="135" t="s">
        <v>8659</v>
      </c>
      <c r="F158" s="136" t="s">
        <v>8660</v>
      </c>
      <c r="G158" s="137" t="s">
        <v>235</v>
      </c>
      <c r="H158" s="138">
        <v>324</v>
      </c>
      <c r="I158" s="139"/>
      <c r="J158" s="140">
        <f>ROUND(I158*H158,2)</f>
        <v>0</v>
      </c>
      <c r="K158" s="136" t="s">
        <v>402</v>
      </c>
      <c r="L158" s="33"/>
      <c r="M158" s="141" t="s">
        <v>19</v>
      </c>
      <c r="N158" s="142" t="s">
        <v>49</v>
      </c>
      <c r="P158" s="143">
        <f>O158*H158</f>
        <v>0</v>
      </c>
      <c r="Q158" s="143">
        <v>1.9000000000000001E-4</v>
      </c>
      <c r="R158" s="143">
        <f>Q158*H158</f>
        <v>6.1560000000000004E-2</v>
      </c>
      <c r="S158" s="143">
        <v>0</v>
      </c>
      <c r="T158" s="144">
        <f>S158*H158</f>
        <v>0</v>
      </c>
      <c r="AR158" s="145" t="s">
        <v>364</v>
      </c>
      <c r="AT158" s="145" t="s">
        <v>360</v>
      </c>
      <c r="AU158" s="145" t="s">
        <v>90</v>
      </c>
      <c r="AY158" s="18" t="s">
        <v>358</v>
      </c>
      <c r="BE158" s="146">
        <f>IF(N158="základní",J158,0)</f>
        <v>0</v>
      </c>
      <c r="BF158" s="146">
        <f>IF(N158="snížená",J158,0)</f>
        <v>0</v>
      </c>
      <c r="BG158" s="146">
        <f>IF(N158="zákl. přenesená",J158,0)</f>
        <v>0</v>
      </c>
      <c r="BH158" s="146">
        <f>IF(N158="sníž. přenesená",J158,0)</f>
        <v>0</v>
      </c>
      <c r="BI158" s="146">
        <f>IF(N158="nulová",J158,0)</f>
        <v>0</v>
      </c>
      <c r="BJ158" s="18" t="s">
        <v>90</v>
      </c>
      <c r="BK158" s="146">
        <f>ROUND(I158*H158,2)</f>
        <v>0</v>
      </c>
      <c r="BL158" s="18" t="s">
        <v>364</v>
      </c>
      <c r="BM158" s="145" t="s">
        <v>8661</v>
      </c>
    </row>
    <row r="159" spans="2:65" s="1" customFormat="1" ht="11.25">
      <c r="B159" s="33"/>
      <c r="D159" s="147" t="s">
        <v>366</v>
      </c>
      <c r="F159" s="148" t="s">
        <v>8662</v>
      </c>
      <c r="I159" s="149"/>
      <c r="L159" s="33"/>
      <c r="M159" s="150"/>
      <c r="T159" s="54"/>
      <c r="AT159" s="18" t="s">
        <v>366</v>
      </c>
      <c r="AU159" s="18" t="s">
        <v>90</v>
      </c>
    </row>
    <row r="160" spans="2:65" s="13" customFormat="1" ht="11.25">
      <c r="B160" s="158"/>
      <c r="D160" s="152" t="s">
        <v>368</v>
      </c>
      <c r="E160" s="159" t="s">
        <v>19</v>
      </c>
      <c r="F160" s="160" t="s">
        <v>8663</v>
      </c>
      <c r="H160" s="161">
        <v>324</v>
      </c>
      <c r="I160" s="162"/>
      <c r="L160" s="158"/>
      <c r="M160" s="163"/>
      <c r="T160" s="164"/>
      <c r="AT160" s="159" t="s">
        <v>368</v>
      </c>
      <c r="AU160" s="159" t="s">
        <v>90</v>
      </c>
      <c r="AV160" s="13" t="s">
        <v>90</v>
      </c>
      <c r="AW160" s="13" t="s">
        <v>36</v>
      </c>
      <c r="AX160" s="13" t="s">
        <v>84</v>
      </c>
      <c r="AY160" s="159" t="s">
        <v>358</v>
      </c>
    </row>
    <row r="161" spans="2:65" s="1" customFormat="1" ht="21.75" customHeight="1">
      <c r="B161" s="33"/>
      <c r="C161" s="134" t="s">
        <v>515</v>
      </c>
      <c r="D161" s="134" t="s">
        <v>360</v>
      </c>
      <c r="E161" s="135" t="s">
        <v>8664</v>
      </c>
      <c r="F161" s="136" t="s">
        <v>8665</v>
      </c>
      <c r="G161" s="137" t="s">
        <v>235</v>
      </c>
      <c r="H161" s="138">
        <v>324</v>
      </c>
      <c r="I161" s="139"/>
      <c r="J161" s="140">
        <f>ROUND(I161*H161,2)</f>
        <v>0</v>
      </c>
      <c r="K161" s="136" t="s">
        <v>402</v>
      </c>
      <c r="L161" s="33"/>
      <c r="M161" s="141" t="s">
        <v>19</v>
      </c>
      <c r="N161" s="142" t="s">
        <v>49</v>
      </c>
      <c r="P161" s="143">
        <f>O161*H161</f>
        <v>0</v>
      </c>
      <c r="Q161" s="143">
        <v>1.2999999999999999E-4</v>
      </c>
      <c r="R161" s="143">
        <f>Q161*H161</f>
        <v>4.2119999999999998E-2</v>
      </c>
      <c r="S161" s="143">
        <v>0</v>
      </c>
      <c r="T161" s="144">
        <f>S161*H161</f>
        <v>0</v>
      </c>
      <c r="AR161" s="145" t="s">
        <v>364</v>
      </c>
      <c r="AT161" s="145" t="s">
        <v>360</v>
      </c>
      <c r="AU161" s="145" t="s">
        <v>90</v>
      </c>
      <c r="AY161" s="18" t="s">
        <v>358</v>
      </c>
      <c r="BE161" s="146">
        <f>IF(N161="základní",J161,0)</f>
        <v>0</v>
      </c>
      <c r="BF161" s="146">
        <f>IF(N161="snížená",J161,0)</f>
        <v>0</v>
      </c>
      <c r="BG161" s="146">
        <f>IF(N161="zákl. přenesená",J161,0)</f>
        <v>0</v>
      </c>
      <c r="BH161" s="146">
        <f>IF(N161="sníž. přenesená",J161,0)</f>
        <v>0</v>
      </c>
      <c r="BI161" s="146">
        <f>IF(N161="nulová",J161,0)</f>
        <v>0</v>
      </c>
      <c r="BJ161" s="18" t="s">
        <v>90</v>
      </c>
      <c r="BK161" s="146">
        <f>ROUND(I161*H161,2)</f>
        <v>0</v>
      </c>
      <c r="BL161" s="18" t="s">
        <v>364</v>
      </c>
      <c r="BM161" s="145" t="s">
        <v>8666</v>
      </c>
    </row>
    <row r="162" spans="2:65" s="1" customFormat="1" ht="11.25">
      <c r="B162" s="33"/>
      <c r="D162" s="147" t="s">
        <v>366</v>
      </c>
      <c r="F162" s="148" t="s">
        <v>8667</v>
      </c>
      <c r="I162" s="149"/>
      <c r="L162" s="33"/>
      <c r="M162" s="150"/>
      <c r="T162" s="54"/>
      <c r="AT162" s="18" t="s">
        <v>366</v>
      </c>
      <c r="AU162" s="18" t="s">
        <v>90</v>
      </c>
    </row>
    <row r="163" spans="2:65" s="13" customFormat="1" ht="11.25">
      <c r="B163" s="158"/>
      <c r="D163" s="152" t="s">
        <v>368</v>
      </c>
      <c r="E163" s="159" t="s">
        <v>19</v>
      </c>
      <c r="F163" s="160" t="s">
        <v>8663</v>
      </c>
      <c r="H163" s="161">
        <v>324</v>
      </c>
      <c r="I163" s="162"/>
      <c r="L163" s="158"/>
      <c r="M163" s="163"/>
      <c r="T163" s="164"/>
      <c r="AT163" s="159" t="s">
        <v>368</v>
      </c>
      <c r="AU163" s="159" t="s">
        <v>90</v>
      </c>
      <c r="AV163" s="13" t="s">
        <v>90</v>
      </c>
      <c r="AW163" s="13" t="s">
        <v>36</v>
      </c>
      <c r="AX163" s="13" t="s">
        <v>84</v>
      </c>
      <c r="AY163" s="159" t="s">
        <v>358</v>
      </c>
    </row>
    <row r="164" spans="2:65" s="11" customFormat="1" ht="22.9" customHeight="1">
      <c r="B164" s="122"/>
      <c r="D164" s="123" t="s">
        <v>76</v>
      </c>
      <c r="E164" s="132" t="s">
        <v>411</v>
      </c>
      <c r="F164" s="132" t="s">
        <v>8668</v>
      </c>
      <c r="I164" s="125"/>
      <c r="J164" s="133">
        <f>BK164</f>
        <v>0</v>
      </c>
      <c r="L164" s="122"/>
      <c r="M164" s="127"/>
      <c r="P164" s="128">
        <f>SUM(P165:P167)</f>
        <v>0</v>
      </c>
      <c r="R164" s="128">
        <f>SUM(R165:R167)</f>
        <v>0</v>
      </c>
      <c r="T164" s="129">
        <f>SUM(T165:T167)</f>
        <v>0</v>
      </c>
      <c r="AR164" s="123" t="s">
        <v>84</v>
      </c>
      <c r="AT164" s="130" t="s">
        <v>76</v>
      </c>
      <c r="AU164" s="130" t="s">
        <v>84</v>
      </c>
      <c r="AY164" s="123" t="s">
        <v>358</v>
      </c>
      <c r="BK164" s="131">
        <f>SUM(BK165:BK167)</f>
        <v>0</v>
      </c>
    </row>
    <row r="165" spans="2:65" s="1" customFormat="1" ht="21.75" customHeight="1">
      <c r="B165" s="33"/>
      <c r="C165" s="134" t="s">
        <v>521</v>
      </c>
      <c r="D165" s="134" t="s">
        <v>360</v>
      </c>
      <c r="E165" s="135" t="s">
        <v>8669</v>
      </c>
      <c r="F165" s="136" t="s">
        <v>8670</v>
      </c>
      <c r="G165" s="137" t="s">
        <v>195</v>
      </c>
      <c r="H165" s="138">
        <v>37.119999999999997</v>
      </c>
      <c r="I165" s="139"/>
      <c r="J165" s="140">
        <f>ROUND(I165*H165,2)</f>
        <v>0</v>
      </c>
      <c r="K165" s="136" t="s">
        <v>402</v>
      </c>
      <c r="L165" s="33"/>
      <c r="M165" s="141" t="s">
        <v>19</v>
      </c>
      <c r="N165" s="142" t="s">
        <v>49</v>
      </c>
      <c r="P165" s="143">
        <f>O165*H165</f>
        <v>0</v>
      </c>
      <c r="Q165" s="143">
        <v>0</v>
      </c>
      <c r="R165" s="143">
        <f>Q165*H165</f>
        <v>0</v>
      </c>
      <c r="S165" s="143">
        <v>0</v>
      </c>
      <c r="T165" s="144">
        <f>S165*H165</f>
        <v>0</v>
      </c>
      <c r="AR165" s="145" t="s">
        <v>364</v>
      </c>
      <c r="AT165" s="145" t="s">
        <v>360</v>
      </c>
      <c r="AU165" s="145" t="s">
        <v>90</v>
      </c>
      <c r="AY165" s="18" t="s">
        <v>358</v>
      </c>
      <c r="BE165" s="146">
        <f>IF(N165="základní",J165,0)</f>
        <v>0</v>
      </c>
      <c r="BF165" s="146">
        <f>IF(N165="snížená",J165,0)</f>
        <v>0</v>
      </c>
      <c r="BG165" s="146">
        <f>IF(N165="zákl. přenesená",J165,0)</f>
        <v>0</v>
      </c>
      <c r="BH165" s="146">
        <f>IF(N165="sníž. přenesená",J165,0)</f>
        <v>0</v>
      </c>
      <c r="BI165" s="146">
        <f>IF(N165="nulová",J165,0)</f>
        <v>0</v>
      </c>
      <c r="BJ165" s="18" t="s">
        <v>90</v>
      </c>
      <c r="BK165" s="146">
        <f>ROUND(I165*H165,2)</f>
        <v>0</v>
      </c>
      <c r="BL165" s="18" t="s">
        <v>364</v>
      </c>
      <c r="BM165" s="145" t="s">
        <v>8671</v>
      </c>
    </row>
    <row r="166" spans="2:65" s="1" customFormat="1" ht="11.25">
      <c r="B166" s="33"/>
      <c r="D166" s="147" t="s">
        <v>366</v>
      </c>
      <c r="F166" s="148" t="s">
        <v>8672</v>
      </c>
      <c r="I166" s="149"/>
      <c r="L166" s="33"/>
      <c r="M166" s="150"/>
      <c r="T166" s="54"/>
      <c r="AT166" s="18" t="s">
        <v>366</v>
      </c>
      <c r="AU166" s="18" t="s">
        <v>90</v>
      </c>
    </row>
    <row r="167" spans="2:65" s="13" customFormat="1" ht="11.25">
      <c r="B167" s="158"/>
      <c r="D167" s="152" t="s">
        <v>368</v>
      </c>
      <c r="E167" s="159" t="s">
        <v>19</v>
      </c>
      <c r="F167" s="160" t="s">
        <v>8673</v>
      </c>
      <c r="H167" s="161">
        <v>37.119999999999997</v>
      </c>
      <c r="I167" s="162"/>
      <c r="L167" s="158"/>
      <c r="M167" s="163"/>
      <c r="T167" s="164"/>
      <c r="AT167" s="159" t="s">
        <v>368</v>
      </c>
      <c r="AU167" s="159" t="s">
        <v>90</v>
      </c>
      <c r="AV167" s="13" t="s">
        <v>90</v>
      </c>
      <c r="AW167" s="13" t="s">
        <v>36</v>
      </c>
      <c r="AX167" s="13" t="s">
        <v>84</v>
      </c>
      <c r="AY167" s="159" t="s">
        <v>358</v>
      </c>
    </row>
    <row r="168" spans="2:65" s="11" customFormat="1" ht="25.9" customHeight="1">
      <c r="B168" s="122"/>
      <c r="D168" s="123" t="s">
        <v>76</v>
      </c>
      <c r="E168" s="124" t="s">
        <v>1407</v>
      </c>
      <c r="F168" s="124" t="s">
        <v>1408</v>
      </c>
      <c r="I168" s="125"/>
      <c r="J168" s="126">
        <f>BK168</f>
        <v>0</v>
      </c>
      <c r="L168" s="122"/>
      <c r="M168" s="127"/>
      <c r="P168" s="128">
        <f>P169</f>
        <v>0</v>
      </c>
      <c r="R168" s="128">
        <f>R169</f>
        <v>1.1480000000000001E-2</v>
      </c>
      <c r="T168" s="129">
        <f>T169</f>
        <v>1.1650000000000001E-2</v>
      </c>
      <c r="AR168" s="123" t="s">
        <v>90</v>
      </c>
      <c r="AT168" s="130" t="s">
        <v>76</v>
      </c>
      <c r="AU168" s="130" t="s">
        <v>77</v>
      </c>
      <c r="AY168" s="123" t="s">
        <v>358</v>
      </c>
      <c r="BK168" s="131">
        <f>BK169</f>
        <v>0</v>
      </c>
    </row>
    <row r="169" spans="2:65" s="11" customFormat="1" ht="22.9" customHeight="1">
      <c r="B169" s="122"/>
      <c r="D169" s="123" t="s">
        <v>76</v>
      </c>
      <c r="E169" s="132" t="s">
        <v>3207</v>
      </c>
      <c r="F169" s="132" t="s">
        <v>3208</v>
      </c>
      <c r="I169" s="125"/>
      <c r="J169" s="133">
        <f>BK169</f>
        <v>0</v>
      </c>
      <c r="L169" s="122"/>
      <c r="M169" s="127"/>
      <c r="P169" s="128">
        <f>SUM(P170:P176)</f>
        <v>0</v>
      </c>
      <c r="R169" s="128">
        <f>SUM(R170:R176)</f>
        <v>1.1480000000000001E-2</v>
      </c>
      <c r="T169" s="129">
        <f>SUM(T170:T176)</f>
        <v>1.1650000000000001E-2</v>
      </c>
      <c r="AR169" s="123" t="s">
        <v>90</v>
      </c>
      <c r="AT169" s="130" t="s">
        <v>76</v>
      </c>
      <c r="AU169" s="130" t="s">
        <v>84</v>
      </c>
      <c r="AY169" s="123" t="s">
        <v>358</v>
      </c>
      <c r="BK169" s="131">
        <f>SUM(BK170:BK176)</f>
        <v>0</v>
      </c>
    </row>
    <row r="170" spans="2:65" s="1" customFormat="1" ht="44.25" customHeight="1">
      <c r="B170" s="33"/>
      <c r="C170" s="134" t="s">
        <v>528</v>
      </c>
      <c r="D170" s="134" t="s">
        <v>360</v>
      </c>
      <c r="E170" s="135" t="s">
        <v>3379</v>
      </c>
      <c r="F170" s="136" t="s">
        <v>8674</v>
      </c>
      <c r="G170" s="137" t="s">
        <v>504</v>
      </c>
      <c r="H170" s="138">
        <v>1</v>
      </c>
      <c r="I170" s="139"/>
      <c r="J170" s="140">
        <f>ROUND(I170*H170,2)</f>
        <v>0</v>
      </c>
      <c r="K170" s="136" t="s">
        <v>402</v>
      </c>
      <c r="L170" s="33"/>
      <c r="M170" s="141" t="s">
        <v>19</v>
      </c>
      <c r="N170" s="142" t="s">
        <v>49</v>
      </c>
      <c r="P170" s="143">
        <f>O170*H170</f>
        <v>0</v>
      </c>
      <c r="Q170" s="143">
        <v>5.5000000000000003E-4</v>
      </c>
      <c r="R170" s="143">
        <f>Q170*H170</f>
        <v>5.5000000000000003E-4</v>
      </c>
      <c r="S170" s="143">
        <v>0</v>
      </c>
      <c r="T170" s="144">
        <f>S170*H170</f>
        <v>0</v>
      </c>
      <c r="AR170" s="145" t="s">
        <v>454</v>
      </c>
      <c r="AT170" s="145" t="s">
        <v>360</v>
      </c>
      <c r="AU170" s="145" t="s">
        <v>90</v>
      </c>
      <c r="AY170" s="18" t="s">
        <v>358</v>
      </c>
      <c r="BE170" s="146">
        <f>IF(N170="základní",J170,0)</f>
        <v>0</v>
      </c>
      <c r="BF170" s="146">
        <f>IF(N170="snížená",J170,0)</f>
        <v>0</v>
      </c>
      <c r="BG170" s="146">
        <f>IF(N170="zákl. přenesená",J170,0)</f>
        <v>0</v>
      </c>
      <c r="BH170" s="146">
        <f>IF(N170="sníž. přenesená",J170,0)</f>
        <v>0</v>
      </c>
      <c r="BI170" s="146">
        <f>IF(N170="nulová",J170,0)</f>
        <v>0</v>
      </c>
      <c r="BJ170" s="18" t="s">
        <v>90</v>
      </c>
      <c r="BK170" s="146">
        <f>ROUND(I170*H170,2)</f>
        <v>0</v>
      </c>
      <c r="BL170" s="18" t="s">
        <v>454</v>
      </c>
      <c r="BM170" s="145" t="s">
        <v>8675</v>
      </c>
    </row>
    <row r="171" spans="2:65" s="1" customFormat="1" ht="11.25">
      <c r="B171" s="33"/>
      <c r="D171" s="147" t="s">
        <v>366</v>
      </c>
      <c r="F171" s="148" t="s">
        <v>3382</v>
      </c>
      <c r="I171" s="149"/>
      <c r="L171" s="33"/>
      <c r="M171" s="150"/>
      <c r="T171" s="54"/>
      <c r="AT171" s="18" t="s">
        <v>366</v>
      </c>
      <c r="AU171" s="18" t="s">
        <v>90</v>
      </c>
    </row>
    <row r="172" spans="2:65" s="13" customFormat="1" ht="11.25">
      <c r="B172" s="158"/>
      <c r="D172" s="152" t="s">
        <v>368</v>
      </c>
      <c r="E172" s="159" t="s">
        <v>19</v>
      </c>
      <c r="F172" s="160" t="s">
        <v>84</v>
      </c>
      <c r="H172" s="161">
        <v>1</v>
      </c>
      <c r="I172" s="162"/>
      <c r="L172" s="158"/>
      <c r="M172" s="163"/>
      <c r="T172" s="164"/>
      <c r="AT172" s="159" t="s">
        <v>368</v>
      </c>
      <c r="AU172" s="159" t="s">
        <v>90</v>
      </c>
      <c r="AV172" s="13" t="s">
        <v>90</v>
      </c>
      <c r="AW172" s="13" t="s">
        <v>36</v>
      </c>
      <c r="AX172" s="13" t="s">
        <v>84</v>
      </c>
      <c r="AY172" s="159" t="s">
        <v>358</v>
      </c>
    </row>
    <row r="173" spans="2:65" s="1" customFormat="1" ht="21.75" customHeight="1">
      <c r="B173" s="33"/>
      <c r="C173" s="134" t="s">
        <v>535</v>
      </c>
      <c r="D173" s="134" t="s">
        <v>360</v>
      </c>
      <c r="E173" s="135" t="s">
        <v>8676</v>
      </c>
      <c r="F173" s="136" t="s">
        <v>8677</v>
      </c>
      <c r="G173" s="137" t="s">
        <v>504</v>
      </c>
      <c r="H173" s="138">
        <v>1</v>
      </c>
      <c r="I173" s="139"/>
      <c r="J173" s="140">
        <f>ROUND(I173*H173,2)</f>
        <v>0</v>
      </c>
      <c r="K173" s="136" t="s">
        <v>402</v>
      </c>
      <c r="L173" s="33"/>
      <c r="M173" s="141" t="s">
        <v>19</v>
      </c>
      <c r="N173" s="142" t="s">
        <v>49</v>
      </c>
      <c r="P173" s="143">
        <f>O173*H173</f>
        <v>0</v>
      </c>
      <c r="Q173" s="143">
        <v>0</v>
      </c>
      <c r="R173" s="143">
        <f>Q173*H173</f>
        <v>0</v>
      </c>
      <c r="S173" s="143">
        <v>1.1650000000000001E-2</v>
      </c>
      <c r="T173" s="144">
        <f>S173*H173</f>
        <v>1.1650000000000001E-2</v>
      </c>
      <c r="AR173" s="145" t="s">
        <v>454</v>
      </c>
      <c r="AT173" s="145" t="s">
        <v>360</v>
      </c>
      <c r="AU173" s="145" t="s">
        <v>90</v>
      </c>
      <c r="AY173" s="18" t="s">
        <v>358</v>
      </c>
      <c r="BE173" s="146">
        <f>IF(N173="základní",J173,0)</f>
        <v>0</v>
      </c>
      <c r="BF173" s="146">
        <f>IF(N173="snížená",J173,0)</f>
        <v>0</v>
      </c>
      <c r="BG173" s="146">
        <f>IF(N173="zákl. přenesená",J173,0)</f>
        <v>0</v>
      </c>
      <c r="BH173" s="146">
        <f>IF(N173="sníž. přenesená",J173,0)</f>
        <v>0</v>
      </c>
      <c r="BI173" s="146">
        <f>IF(N173="nulová",J173,0)</f>
        <v>0</v>
      </c>
      <c r="BJ173" s="18" t="s">
        <v>90</v>
      </c>
      <c r="BK173" s="146">
        <f>ROUND(I173*H173,2)</f>
        <v>0</v>
      </c>
      <c r="BL173" s="18" t="s">
        <v>454</v>
      </c>
      <c r="BM173" s="145" t="s">
        <v>8678</v>
      </c>
    </row>
    <row r="174" spans="2:65" s="1" customFormat="1" ht="11.25">
      <c r="B174" s="33"/>
      <c r="D174" s="147" t="s">
        <v>366</v>
      </c>
      <c r="F174" s="148" t="s">
        <v>8679</v>
      </c>
      <c r="I174" s="149"/>
      <c r="L174" s="33"/>
      <c r="M174" s="150"/>
      <c r="T174" s="54"/>
      <c r="AT174" s="18" t="s">
        <v>366</v>
      </c>
      <c r="AU174" s="18" t="s">
        <v>90</v>
      </c>
    </row>
    <row r="175" spans="2:65" s="1" customFormat="1" ht="21.75" customHeight="1">
      <c r="B175" s="33"/>
      <c r="C175" s="134" t="s">
        <v>540</v>
      </c>
      <c r="D175" s="134" t="s">
        <v>360</v>
      </c>
      <c r="E175" s="135" t="s">
        <v>8680</v>
      </c>
      <c r="F175" s="136" t="s">
        <v>8681</v>
      </c>
      <c r="G175" s="137" t="s">
        <v>504</v>
      </c>
      <c r="H175" s="138">
        <v>1</v>
      </c>
      <c r="I175" s="139"/>
      <c r="J175" s="140">
        <f>ROUND(I175*H175,2)</f>
        <v>0</v>
      </c>
      <c r="K175" s="136" t="s">
        <v>402</v>
      </c>
      <c r="L175" s="33"/>
      <c r="M175" s="141" t="s">
        <v>19</v>
      </c>
      <c r="N175" s="142" t="s">
        <v>49</v>
      </c>
      <c r="P175" s="143">
        <f>O175*H175</f>
        <v>0</v>
      </c>
      <c r="Q175" s="143">
        <v>1.093E-2</v>
      </c>
      <c r="R175" s="143">
        <f>Q175*H175</f>
        <v>1.093E-2</v>
      </c>
      <c r="S175" s="143">
        <v>0</v>
      </c>
      <c r="T175" s="144">
        <f>S175*H175</f>
        <v>0</v>
      </c>
      <c r="AR175" s="145" t="s">
        <v>454</v>
      </c>
      <c r="AT175" s="145" t="s">
        <v>360</v>
      </c>
      <c r="AU175" s="145" t="s">
        <v>90</v>
      </c>
      <c r="AY175" s="18" t="s">
        <v>358</v>
      </c>
      <c r="BE175" s="146">
        <f>IF(N175="základní",J175,0)</f>
        <v>0</v>
      </c>
      <c r="BF175" s="146">
        <f>IF(N175="snížená",J175,0)</f>
        <v>0</v>
      </c>
      <c r="BG175" s="146">
        <f>IF(N175="zákl. přenesená",J175,0)</f>
        <v>0</v>
      </c>
      <c r="BH175" s="146">
        <f>IF(N175="sníž. přenesená",J175,0)</f>
        <v>0</v>
      </c>
      <c r="BI175" s="146">
        <f>IF(N175="nulová",J175,0)</f>
        <v>0</v>
      </c>
      <c r="BJ175" s="18" t="s">
        <v>90</v>
      </c>
      <c r="BK175" s="146">
        <f>ROUND(I175*H175,2)</f>
        <v>0</v>
      </c>
      <c r="BL175" s="18" t="s">
        <v>454</v>
      </c>
      <c r="BM175" s="145" t="s">
        <v>8682</v>
      </c>
    </row>
    <row r="176" spans="2:65" s="1" customFormat="1" ht="11.25">
      <c r="B176" s="33"/>
      <c r="D176" s="147" t="s">
        <v>366</v>
      </c>
      <c r="F176" s="148" t="s">
        <v>8683</v>
      </c>
      <c r="I176" s="149"/>
      <c r="L176" s="33"/>
      <c r="M176" s="201"/>
      <c r="N176" s="198"/>
      <c r="O176" s="198"/>
      <c r="P176" s="198"/>
      <c r="Q176" s="198"/>
      <c r="R176" s="198"/>
      <c r="S176" s="198"/>
      <c r="T176" s="202"/>
      <c r="AT176" s="18" t="s">
        <v>366</v>
      </c>
      <c r="AU176" s="18" t="s">
        <v>90</v>
      </c>
    </row>
    <row r="177" spans="2:12" s="1" customFormat="1" ht="6.95" customHeight="1">
      <c r="B177" s="42"/>
      <c r="C177" s="43"/>
      <c r="D177" s="43"/>
      <c r="E177" s="43"/>
      <c r="F177" s="43"/>
      <c r="G177" s="43"/>
      <c r="H177" s="43"/>
      <c r="I177" s="43"/>
      <c r="J177" s="43"/>
      <c r="K177" s="43"/>
      <c r="L177" s="33"/>
    </row>
  </sheetData>
  <sheetProtection algorithmName="SHA-512" hashValue="pvk9lX82yAVP6+opUwgxs1hzvNRFxFw9yEhLHOG2riKsfZAsy7ziw8YsRNyJ1rCe6csll5EO+ZA2W1ZpGEVEhg==" saltValue="L/iEj9coon0LPyAQw3AKEi/9y6bK2EddrRJFRK/+jgt66P/L7iwPLVxK2WBoVLyrmWe2R6rDV54kDQWM5morsQ==" spinCount="100000" sheet="1" objects="1" scenarios="1" formatColumns="0" formatRows="0" autoFilter="0"/>
  <autoFilter ref="C86:K176" xr:uid="{00000000-0009-0000-0000-00001E000000}"/>
  <mergeCells count="9">
    <mergeCell ref="E50:H50"/>
    <mergeCell ref="E77:H77"/>
    <mergeCell ref="E79:H79"/>
    <mergeCell ref="L2:V2"/>
    <mergeCell ref="E7:H7"/>
    <mergeCell ref="E9:H9"/>
    <mergeCell ref="E18:H18"/>
    <mergeCell ref="E27:H27"/>
    <mergeCell ref="E48:H48"/>
  </mergeCells>
  <hyperlinks>
    <hyperlink ref="F91" r:id="rId1" xr:uid="{00000000-0004-0000-1E00-000000000000}"/>
    <hyperlink ref="F95" r:id="rId2" xr:uid="{00000000-0004-0000-1E00-000001000000}"/>
    <hyperlink ref="F98" r:id="rId3" xr:uid="{00000000-0004-0000-1E00-000002000000}"/>
    <hyperlink ref="F101" r:id="rId4" xr:uid="{00000000-0004-0000-1E00-000003000000}"/>
    <hyperlink ref="F104" r:id="rId5" xr:uid="{00000000-0004-0000-1E00-000004000000}"/>
    <hyperlink ref="F107" r:id="rId6" xr:uid="{00000000-0004-0000-1E00-000005000000}"/>
    <hyperlink ref="F110" r:id="rId7" xr:uid="{00000000-0004-0000-1E00-000006000000}"/>
    <hyperlink ref="F113" r:id="rId8" xr:uid="{00000000-0004-0000-1E00-000007000000}"/>
    <hyperlink ref="F118" r:id="rId9" xr:uid="{00000000-0004-0000-1E00-000008000000}"/>
    <hyperlink ref="F124" r:id="rId10" xr:uid="{00000000-0004-0000-1E00-000009000000}"/>
    <hyperlink ref="F128" r:id="rId11" xr:uid="{00000000-0004-0000-1E00-00000A000000}"/>
    <hyperlink ref="F143" r:id="rId12" xr:uid="{00000000-0004-0000-1E00-00000B000000}"/>
    <hyperlink ref="F149" r:id="rId13" xr:uid="{00000000-0004-0000-1E00-00000C000000}"/>
    <hyperlink ref="F152" r:id="rId14" xr:uid="{00000000-0004-0000-1E00-00000D000000}"/>
    <hyperlink ref="F156" r:id="rId15" xr:uid="{00000000-0004-0000-1E00-00000E000000}"/>
    <hyperlink ref="F159" r:id="rId16" xr:uid="{00000000-0004-0000-1E00-00000F000000}"/>
    <hyperlink ref="F162" r:id="rId17" xr:uid="{00000000-0004-0000-1E00-000010000000}"/>
    <hyperlink ref="F166" r:id="rId18" xr:uid="{00000000-0004-0000-1E00-000011000000}"/>
    <hyperlink ref="F171" r:id="rId19" xr:uid="{00000000-0004-0000-1E00-000012000000}"/>
    <hyperlink ref="F174" r:id="rId20" xr:uid="{00000000-0004-0000-1E00-000013000000}"/>
    <hyperlink ref="F176" r:id="rId21" xr:uid="{00000000-0004-0000-1E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5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180</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8684</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2978</v>
      </c>
      <c r="L20" s="33"/>
    </row>
    <row r="21" spans="2:12" s="1" customFormat="1" ht="18" customHeight="1">
      <c r="B21" s="33"/>
      <c r="E21" s="26" t="s">
        <v>2979</v>
      </c>
      <c r="I21" s="28" t="s">
        <v>28</v>
      </c>
      <c r="J21" s="26" t="s">
        <v>19</v>
      </c>
      <c r="L21" s="33"/>
    </row>
    <row r="22" spans="2:12" s="1" customFormat="1" ht="6.95" customHeight="1">
      <c r="B22" s="33"/>
      <c r="L22" s="33"/>
    </row>
    <row r="23" spans="2:12" s="1" customFormat="1" ht="12" customHeight="1">
      <c r="B23" s="33"/>
      <c r="D23" s="28" t="s">
        <v>37</v>
      </c>
      <c r="I23" s="28" t="s">
        <v>25</v>
      </c>
      <c r="J23" s="26" t="s">
        <v>2978</v>
      </c>
      <c r="L23" s="33"/>
    </row>
    <row r="24" spans="2:12" s="1" customFormat="1" ht="18" customHeight="1">
      <c r="B24" s="33"/>
      <c r="E24" s="26" t="s">
        <v>2979</v>
      </c>
      <c r="I24" s="28" t="s">
        <v>28</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ROUND((SUM(BE85:BE151)),  2)</f>
        <v>0</v>
      </c>
      <c r="I33" s="96">
        <v>0.21</v>
      </c>
      <c r="J33" s="84">
        <f>ROUND(((SUM(BE85:BE151))*I33),  2)</f>
        <v>0</v>
      </c>
      <c r="L33" s="33"/>
    </row>
    <row r="34" spans="2:12" s="1" customFormat="1" ht="14.45" customHeight="1">
      <c r="B34" s="33"/>
      <c r="E34" s="28" t="s">
        <v>49</v>
      </c>
      <c r="F34" s="84">
        <f>ROUND((SUM(BF85:BF151)),  2)</f>
        <v>0</v>
      </c>
      <c r="I34" s="96">
        <v>0.12</v>
      </c>
      <c r="J34" s="84">
        <f>ROUND(((SUM(BF85:BF151))*I34),  2)</f>
        <v>0</v>
      </c>
      <c r="L34" s="33"/>
    </row>
    <row r="35" spans="2:12" s="1" customFormat="1" ht="14.45" hidden="1" customHeight="1">
      <c r="B35" s="33"/>
      <c r="E35" s="28" t="s">
        <v>50</v>
      </c>
      <c r="F35" s="84">
        <f>ROUND((SUM(BG85:BG151)),  2)</f>
        <v>0</v>
      </c>
      <c r="I35" s="96">
        <v>0.21</v>
      </c>
      <c r="J35" s="84">
        <f>0</f>
        <v>0</v>
      </c>
      <c r="L35" s="33"/>
    </row>
    <row r="36" spans="2:12" s="1" customFormat="1" ht="14.45" hidden="1" customHeight="1">
      <c r="B36" s="33"/>
      <c r="E36" s="28" t="s">
        <v>51</v>
      </c>
      <c r="F36" s="84">
        <f>ROUND((SUM(BH85:BH151)),  2)</f>
        <v>0</v>
      </c>
      <c r="I36" s="96">
        <v>0.12</v>
      </c>
      <c r="J36" s="84">
        <f>0</f>
        <v>0</v>
      </c>
      <c r="L36" s="33"/>
    </row>
    <row r="37" spans="2:12" s="1" customFormat="1" ht="14.45" hidden="1" customHeight="1">
      <c r="B37" s="33"/>
      <c r="E37" s="28" t="s">
        <v>52</v>
      </c>
      <c r="F37" s="84">
        <f>ROUND((SUM(BI85:BI151)),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IO.04 - Jednotná kanalizační přípojka a areálové vedení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15.2" customHeight="1">
      <c r="B54" s="33"/>
      <c r="C54" s="28" t="s">
        <v>24</v>
      </c>
      <c r="F54" s="26" t="str">
        <f>E15</f>
        <v>Město Kroměříž</v>
      </c>
      <c r="I54" s="28" t="s">
        <v>32</v>
      </c>
      <c r="J54" s="31" t="str">
        <f>E21</f>
        <v>Ondřej Zikán</v>
      </c>
      <c r="L54" s="33"/>
    </row>
    <row r="55" spans="2:47" s="1" customFormat="1" ht="15.2" customHeight="1">
      <c r="B55" s="33"/>
      <c r="C55" s="28" t="s">
        <v>30</v>
      </c>
      <c r="F55" s="26" t="str">
        <f>IF(E18="","",E18)</f>
        <v>Vyplň údaj</v>
      </c>
      <c r="I55" s="28" t="s">
        <v>37</v>
      </c>
      <c r="J55" s="31" t="str">
        <f>E24</f>
        <v>Ondřej Zikán</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J85</f>
        <v>0</v>
      </c>
      <c r="L59" s="33"/>
      <c r="AU59" s="18" t="s">
        <v>313</v>
      </c>
    </row>
    <row r="60" spans="2:47" s="8" customFormat="1" ht="24.95" customHeight="1">
      <c r="B60" s="106"/>
      <c r="D60" s="107" t="s">
        <v>2980</v>
      </c>
      <c r="E60" s="108"/>
      <c r="F60" s="108"/>
      <c r="G60" s="108"/>
      <c r="H60" s="108"/>
      <c r="I60" s="108"/>
      <c r="J60" s="109">
        <f>J86</f>
        <v>0</v>
      </c>
      <c r="L60" s="106"/>
    </row>
    <row r="61" spans="2:47" s="9" customFormat="1" ht="19.899999999999999" customHeight="1">
      <c r="B61" s="110"/>
      <c r="D61" s="111" t="s">
        <v>315</v>
      </c>
      <c r="E61" s="112"/>
      <c r="F61" s="112"/>
      <c r="G61" s="112"/>
      <c r="H61" s="112"/>
      <c r="I61" s="112"/>
      <c r="J61" s="113">
        <f>J87</f>
        <v>0</v>
      </c>
      <c r="L61" s="110"/>
    </row>
    <row r="62" spans="2:47" s="9" customFormat="1" ht="19.899999999999999" customHeight="1">
      <c r="B62" s="110"/>
      <c r="D62" s="111" t="s">
        <v>316</v>
      </c>
      <c r="E62" s="112"/>
      <c r="F62" s="112"/>
      <c r="G62" s="112"/>
      <c r="H62" s="112"/>
      <c r="I62" s="112"/>
      <c r="J62" s="113">
        <f>J123</f>
        <v>0</v>
      </c>
      <c r="L62" s="110"/>
    </row>
    <row r="63" spans="2:47" s="9" customFormat="1" ht="19.899999999999999" customHeight="1">
      <c r="B63" s="110"/>
      <c r="D63" s="111" t="s">
        <v>318</v>
      </c>
      <c r="E63" s="112"/>
      <c r="F63" s="112"/>
      <c r="G63" s="112"/>
      <c r="H63" s="112"/>
      <c r="I63" s="112"/>
      <c r="J63" s="113">
        <f>J127</f>
        <v>0</v>
      </c>
      <c r="L63" s="110"/>
    </row>
    <row r="64" spans="2:47" s="9" customFormat="1" ht="19.899999999999999" customHeight="1">
      <c r="B64" s="110"/>
      <c r="D64" s="111" t="s">
        <v>7714</v>
      </c>
      <c r="E64" s="112"/>
      <c r="F64" s="112"/>
      <c r="G64" s="112"/>
      <c r="H64" s="112"/>
      <c r="I64" s="112"/>
      <c r="J64" s="113">
        <f>J131</f>
        <v>0</v>
      </c>
      <c r="L64" s="110"/>
    </row>
    <row r="65" spans="2:12" s="9" customFormat="1" ht="19.899999999999999" customHeight="1">
      <c r="B65" s="110"/>
      <c r="D65" s="111" t="s">
        <v>8594</v>
      </c>
      <c r="E65" s="112"/>
      <c r="F65" s="112"/>
      <c r="G65" s="112"/>
      <c r="H65" s="112"/>
      <c r="I65" s="112"/>
      <c r="J65" s="113">
        <f>J148</f>
        <v>0</v>
      </c>
      <c r="L65" s="110"/>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343</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s="1" customFormat="1" ht="12" customHeight="1">
      <c r="B76" s="33"/>
      <c r="C76" s="28" t="s">
        <v>214</v>
      </c>
      <c r="L76" s="33"/>
    </row>
    <row r="77" spans="2:12" s="1" customFormat="1" ht="16.5" customHeight="1">
      <c r="B77" s="33"/>
      <c r="E77" s="324" t="str">
        <f>E9</f>
        <v>IO.04 - Jednotná kanalizační přípojka a areálové vedení</v>
      </c>
      <c r="F77" s="343"/>
      <c r="G77" s="343"/>
      <c r="H77" s="343"/>
      <c r="L77" s="33"/>
    </row>
    <row r="78" spans="2:12" s="1" customFormat="1" ht="6.95" customHeight="1">
      <c r="B78" s="33"/>
      <c r="L78" s="33"/>
    </row>
    <row r="79" spans="2:12" s="1" customFormat="1" ht="12" customHeight="1">
      <c r="B79" s="33"/>
      <c r="C79" s="28" t="s">
        <v>21</v>
      </c>
      <c r="F79" s="26" t="str">
        <f>F12</f>
        <v>p.č. 5036, Kroměříž</v>
      </c>
      <c r="I79" s="28" t="s">
        <v>23</v>
      </c>
      <c r="J79" s="50">
        <f>IF(J12="","",J12)</f>
        <v>45460</v>
      </c>
      <c r="L79" s="33"/>
    </row>
    <row r="80" spans="2:12" s="1" customFormat="1" ht="6.95" customHeight="1">
      <c r="B80" s="33"/>
      <c r="L80" s="33"/>
    </row>
    <row r="81" spans="2:65" s="1" customFormat="1" ht="15.2" customHeight="1">
      <c r="B81" s="33"/>
      <c r="C81" s="28" t="s">
        <v>24</v>
      </c>
      <c r="F81" s="26" t="str">
        <f>E15</f>
        <v>Město Kroměříž</v>
      </c>
      <c r="I81" s="28" t="s">
        <v>32</v>
      </c>
      <c r="J81" s="31" t="str">
        <f>E21</f>
        <v>Ondřej Zikán</v>
      </c>
      <c r="L81" s="33"/>
    </row>
    <row r="82" spans="2:65" s="1" customFormat="1" ht="15.2" customHeight="1">
      <c r="B82" s="33"/>
      <c r="C82" s="28" t="s">
        <v>30</v>
      </c>
      <c r="F82" s="26" t="str">
        <f>IF(E18="","",E18)</f>
        <v>Vyplň údaj</v>
      </c>
      <c r="I82" s="28" t="s">
        <v>37</v>
      </c>
      <c r="J82" s="31" t="str">
        <f>E24</f>
        <v>Ondřej Zikán</v>
      </c>
      <c r="L82" s="33"/>
    </row>
    <row r="83" spans="2:65" s="1" customFormat="1" ht="10.35" customHeight="1">
      <c r="B83" s="33"/>
      <c r="L83" s="33"/>
    </row>
    <row r="84" spans="2:65" s="10" customFormat="1" ht="29.25" customHeight="1">
      <c r="B84" s="114"/>
      <c r="C84" s="115" t="s">
        <v>344</v>
      </c>
      <c r="D84" s="116" t="s">
        <v>62</v>
      </c>
      <c r="E84" s="116" t="s">
        <v>58</v>
      </c>
      <c r="F84" s="116" t="s">
        <v>59</v>
      </c>
      <c r="G84" s="116" t="s">
        <v>345</v>
      </c>
      <c r="H84" s="116" t="s">
        <v>346</v>
      </c>
      <c r="I84" s="116" t="s">
        <v>347</v>
      </c>
      <c r="J84" s="116" t="s">
        <v>312</v>
      </c>
      <c r="K84" s="117" t="s">
        <v>348</v>
      </c>
      <c r="L84" s="114"/>
      <c r="M84" s="57" t="s">
        <v>19</v>
      </c>
      <c r="N84" s="58" t="s">
        <v>47</v>
      </c>
      <c r="O84" s="58" t="s">
        <v>349</v>
      </c>
      <c r="P84" s="58" t="s">
        <v>350</v>
      </c>
      <c r="Q84" s="58" t="s">
        <v>351</v>
      </c>
      <c r="R84" s="58" t="s">
        <v>352</v>
      </c>
      <c r="S84" s="58" t="s">
        <v>353</v>
      </c>
      <c r="T84" s="59" t="s">
        <v>354</v>
      </c>
    </row>
    <row r="85" spans="2:65" s="1" customFormat="1" ht="22.9" customHeight="1">
      <c r="B85" s="33"/>
      <c r="C85" s="62" t="s">
        <v>355</v>
      </c>
      <c r="J85" s="118">
        <f>BK85</f>
        <v>0</v>
      </c>
      <c r="L85" s="33"/>
      <c r="M85" s="60"/>
      <c r="N85" s="51"/>
      <c r="O85" s="51"/>
      <c r="P85" s="119">
        <f>P86</f>
        <v>0</v>
      </c>
      <c r="Q85" s="51"/>
      <c r="R85" s="119">
        <f>R86</f>
        <v>179.71298999999999</v>
      </c>
      <c r="S85" s="51"/>
      <c r="T85" s="120">
        <f>T86</f>
        <v>0</v>
      </c>
      <c r="AT85" s="18" t="s">
        <v>76</v>
      </c>
      <c r="AU85" s="18" t="s">
        <v>313</v>
      </c>
      <c r="BK85" s="121">
        <f>BK86</f>
        <v>0</v>
      </c>
    </row>
    <row r="86" spans="2:65" s="11" customFormat="1" ht="25.9" customHeight="1">
      <c r="B86" s="122"/>
      <c r="D86" s="123" t="s">
        <v>76</v>
      </c>
      <c r="E86" s="124" t="s">
        <v>356</v>
      </c>
      <c r="F86" s="124" t="s">
        <v>356</v>
      </c>
      <c r="I86" s="125"/>
      <c r="J86" s="126">
        <f>BK86</f>
        <v>0</v>
      </c>
      <c r="L86" s="122"/>
      <c r="M86" s="127"/>
      <c r="P86" s="128">
        <f>P87+P123+P127+P131+P148</f>
        <v>0</v>
      </c>
      <c r="R86" s="128">
        <f>R87+R123+R127+R131+R148</f>
        <v>179.71298999999999</v>
      </c>
      <c r="T86" s="129">
        <f>T87+T123+T127+T131+T148</f>
        <v>0</v>
      </c>
      <c r="AR86" s="123" t="s">
        <v>84</v>
      </c>
      <c r="AT86" s="130" t="s">
        <v>76</v>
      </c>
      <c r="AU86" s="130" t="s">
        <v>77</v>
      </c>
      <c r="AY86" s="123" t="s">
        <v>358</v>
      </c>
      <c r="BK86" s="131">
        <f>BK87+BK123+BK127+BK131+BK148</f>
        <v>0</v>
      </c>
    </row>
    <row r="87" spans="2:65" s="11" customFormat="1" ht="22.9" customHeight="1">
      <c r="B87" s="122"/>
      <c r="D87" s="123" t="s">
        <v>76</v>
      </c>
      <c r="E87" s="132" t="s">
        <v>84</v>
      </c>
      <c r="F87" s="132" t="s">
        <v>359</v>
      </c>
      <c r="I87" s="125"/>
      <c r="J87" s="133">
        <f>BK87</f>
        <v>0</v>
      </c>
      <c r="L87" s="122"/>
      <c r="M87" s="127"/>
      <c r="P87" s="128">
        <f>SUM(P88:P122)</f>
        <v>0</v>
      </c>
      <c r="R87" s="128">
        <f>SUM(R88:R122)</f>
        <v>173.32736</v>
      </c>
      <c r="T87" s="129">
        <f>SUM(T88:T122)</f>
        <v>0</v>
      </c>
      <c r="AR87" s="123" t="s">
        <v>84</v>
      </c>
      <c r="AT87" s="130" t="s">
        <v>76</v>
      </c>
      <c r="AU87" s="130" t="s">
        <v>84</v>
      </c>
      <c r="AY87" s="123" t="s">
        <v>358</v>
      </c>
      <c r="BK87" s="131">
        <f>SUM(BK88:BK122)</f>
        <v>0</v>
      </c>
    </row>
    <row r="88" spans="2:65" s="1" customFormat="1" ht="24.2" customHeight="1">
      <c r="B88" s="33"/>
      <c r="C88" s="134" t="s">
        <v>84</v>
      </c>
      <c r="D88" s="134" t="s">
        <v>360</v>
      </c>
      <c r="E88" s="135" t="s">
        <v>8685</v>
      </c>
      <c r="F88" s="136" t="s">
        <v>8686</v>
      </c>
      <c r="G88" s="137" t="s">
        <v>209</v>
      </c>
      <c r="H88" s="138">
        <v>45.6</v>
      </c>
      <c r="I88" s="139"/>
      <c r="J88" s="140">
        <f>ROUND(I88*H88,2)</f>
        <v>0</v>
      </c>
      <c r="K88" s="136" t="s">
        <v>402</v>
      </c>
      <c r="L88" s="33"/>
      <c r="M88" s="141" t="s">
        <v>19</v>
      </c>
      <c r="N88" s="142" t="s">
        <v>49</v>
      </c>
      <c r="P88" s="143">
        <f>O88*H88</f>
        <v>0</v>
      </c>
      <c r="Q88" s="143">
        <v>0</v>
      </c>
      <c r="R88" s="143">
        <f>Q88*H88</f>
        <v>0</v>
      </c>
      <c r="S88" s="143">
        <v>0</v>
      </c>
      <c r="T88" s="144">
        <f>S88*H88</f>
        <v>0</v>
      </c>
      <c r="AR88" s="145" t="s">
        <v>364</v>
      </c>
      <c r="AT88" s="145" t="s">
        <v>360</v>
      </c>
      <c r="AU88" s="145" t="s">
        <v>90</v>
      </c>
      <c r="AY88" s="18" t="s">
        <v>358</v>
      </c>
      <c r="BE88" s="146">
        <f>IF(N88="základní",J88,0)</f>
        <v>0</v>
      </c>
      <c r="BF88" s="146">
        <f>IF(N88="snížená",J88,0)</f>
        <v>0</v>
      </c>
      <c r="BG88" s="146">
        <f>IF(N88="zákl. přenesená",J88,0)</f>
        <v>0</v>
      </c>
      <c r="BH88" s="146">
        <f>IF(N88="sníž. přenesená",J88,0)</f>
        <v>0</v>
      </c>
      <c r="BI88" s="146">
        <f>IF(N88="nulová",J88,0)</f>
        <v>0</v>
      </c>
      <c r="BJ88" s="18" t="s">
        <v>90</v>
      </c>
      <c r="BK88" s="146">
        <f>ROUND(I88*H88,2)</f>
        <v>0</v>
      </c>
      <c r="BL88" s="18" t="s">
        <v>364</v>
      </c>
      <c r="BM88" s="145" t="s">
        <v>8687</v>
      </c>
    </row>
    <row r="89" spans="2:65" s="1" customFormat="1" ht="11.25">
      <c r="B89" s="33"/>
      <c r="D89" s="147" t="s">
        <v>366</v>
      </c>
      <c r="F89" s="148" t="s">
        <v>8688</v>
      </c>
      <c r="I89" s="149"/>
      <c r="L89" s="33"/>
      <c r="M89" s="150"/>
      <c r="T89" s="54"/>
      <c r="AT89" s="18" t="s">
        <v>366</v>
      </c>
      <c r="AU89" s="18" t="s">
        <v>90</v>
      </c>
    </row>
    <row r="90" spans="2:65" s="13" customFormat="1" ht="22.5">
      <c r="B90" s="158"/>
      <c r="D90" s="152" t="s">
        <v>368</v>
      </c>
      <c r="E90" s="159" t="s">
        <v>19</v>
      </c>
      <c r="F90" s="160" t="s">
        <v>8689</v>
      </c>
      <c r="H90" s="161">
        <v>45.6</v>
      </c>
      <c r="I90" s="162"/>
      <c r="L90" s="158"/>
      <c r="M90" s="163"/>
      <c r="T90" s="164"/>
      <c r="AT90" s="159" t="s">
        <v>368</v>
      </c>
      <c r="AU90" s="159" t="s">
        <v>90</v>
      </c>
      <c r="AV90" s="13" t="s">
        <v>90</v>
      </c>
      <c r="AW90" s="13" t="s">
        <v>36</v>
      </c>
      <c r="AX90" s="13" t="s">
        <v>84</v>
      </c>
      <c r="AY90" s="159" t="s">
        <v>358</v>
      </c>
    </row>
    <row r="91" spans="2:65" s="1" customFormat="1" ht="33" customHeight="1">
      <c r="B91" s="33"/>
      <c r="C91" s="134" t="s">
        <v>90</v>
      </c>
      <c r="D91" s="134" t="s">
        <v>360</v>
      </c>
      <c r="E91" s="135" t="s">
        <v>2988</v>
      </c>
      <c r="F91" s="136" t="s">
        <v>2989</v>
      </c>
      <c r="G91" s="137" t="s">
        <v>209</v>
      </c>
      <c r="H91" s="138">
        <v>78.72</v>
      </c>
      <c r="I91" s="139"/>
      <c r="J91" s="140">
        <f>ROUND(I91*H91,2)</f>
        <v>0</v>
      </c>
      <c r="K91" s="136" t="s">
        <v>402</v>
      </c>
      <c r="L91" s="33"/>
      <c r="M91" s="141" t="s">
        <v>19</v>
      </c>
      <c r="N91" s="142" t="s">
        <v>49</v>
      </c>
      <c r="P91" s="143">
        <f>O91*H91</f>
        <v>0</v>
      </c>
      <c r="Q91" s="143">
        <v>0</v>
      </c>
      <c r="R91" s="143">
        <f>Q91*H91</f>
        <v>0</v>
      </c>
      <c r="S91" s="143">
        <v>0</v>
      </c>
      <c r="T91" s="144">
        <f>S91*H91</f>
        <v>0</v>
      </c>
      <c r="AR91" s="145" t="s">
        <v>364</v>
      </c>
      <c r="AT91" s="145" t="s">
        <v>360</v>
      </c>
      <c r="AU91" s="145" t="s">
        <v>90</v>
      </c>
      <c r="AY91" s="18" t="s">
        <v>358</v>
      </c>
      <c r="BE91" s="146">
        <f>IF(N91="základní",J91,0)</f>
        <v>0</v>
      </c>
      <c r="BF91" s="146">
        <f>IF(N91="snížená",J91,0)</f>
        <v>0</v>
      </c>
      <c r="BG91" s="146">
        <f>IF(N91="zákl. přenesená",J91,0)</f>
        <v>0</v>
      </c>
      <c r="BH91" s="146">
        <f>IF(N91="sníž. přenesená",J91,0)</f>
        <v>0</v>
      </c>
      <c r="BI91" s="146">
        <f>IF(N91="nulová",J91,0)</f>
        <v>0</v>
      </c>
      <c r="BJ91" s="18" t="s">
        <v>90</v>
      </c>
      <c r="BK91" s="146">
        <f>ROUND(I91*H91,2)</f>
        <v>0</v>
      </c>
      <c r="BL91" s="18" t="s">
        <v>364</v>
      </c>
      <c r="BM91" s="145" t="s">
        <v>8690</v>
      </c>
    </row>
    <row r="92" spans="2:65" s="1" customFormat="1" ht="11.25">
      <c r="B92" s="33"/>
      <c r="D92" s="147" t="s">
        <v>366</v>
      </c>
      <c r="F92" s="148" t="s">
        <v>2991</v>
      </c>
      <c r="I92" s="149"/>
      <c r="L92" s="33"/>
      <c r="M92" s="150"/>
      <c r="T92" s="54"/>
      <c r="AT92" s="18" t="s">
        <v>366</v>
      </c>
      <c r="AU92" s="18" t="s">
        <v>90</v>
      </c>
    </row>
    <row r="93" spans="2:65" s="13" customFormat="1" ht="33.75">
      <c r="B93" s="158"/>
      <c r="D93" s="152" t="s">
        <v>368</v>
      </c>
      <c r="E93" s="159" t="s">
        <v>19</v>
      </c>
      <c r="F93" s="160" t="s">
        <v>8691</v>
      </c>
      <c r="H93" s="161">
        <v>78.72</v>
      </c>
      <c r="I93" s="162"/>
      <c r="L93" s="158"/>
      <c r="M93" s="163"/>
      <c r="T93" s="164"/>
      <c r="AT93" s="159" t="s">
        <v>368</v>
      </c>
      <c r="AU93" s="159" t="s">
        <v>90</v>
      </c>
      <c r="AV93" s="13" t="s">
        <v>90</v>
      </c>
      <c r="AW93" s="13" t="s">
        <v>36</v>
      </c>
      <c r="AX93" s="13" t="s">
        <v>77</v>
      </c>
      <c r="AY93" s="159" t="s">
        <v>358</v>
      </c>
    </row>
    <row r="94" spans="2:65" s="14" customFormat="1" ht="11.25">
      <c r="B94" s="165"/>
      <c r="D94" s="152" t="s">
        <v>368</v>
      </c>
      <c r="E94" s="166" t="s">
        <v>19</v>
      </c>
      <c r="F94" s="167" t="s">
        <v>371</v>
      </c>
      <c r="H94" s="168">
        <v>78.72</v>
      </c>
      <c r="I94" s="169"/>
      <c r="L94" s="165"/>
      <c r="M94" s="170"/>
      <c r="T94" s="171"/>
      <c r="AT94" s="166" t="s">
        <v>368</v>
      </c>
      <c r="AU94" s="166" t="s">
        <v>90</v>
      </c>
      <c r="AV94" s="14" t="s">
        <v>364</v>
      </c>
      <c r="AW94" s="14" t="s">
        <v>36</v>
      </c>
      <c r="AX94" s="14" t="s">
        <v>84</v>
      </c>
      <c r="AY94" s="166" t="s">
        <v>358</v>
      </c>
    </row>
    <row r="95" spans="2:65" s="1" customFormat="1" ht="24.2" customHeight="1">
      <c r="B95" s="33"/>
      <c r="C95" s="134" t="s">
        <v>97</v>
      </c>
      <c r="D95" s="134" t="s">
        <v>360</v>
      </c>
      <c r="E95" s="135" t="s">
        <v>7766</v>
      </c>
      <c r="F95" s="136" t="s">
        <v>8597</v>
      </c>
      <c r="G95" s="137" t="s">
        <v>195</v>
      </c>
      <c r="H95" s="138">
        <v>281.60000000000002</v>
      </c>
      <c r="I95" s="139"/>
      <c r="J95" s="140">
        <f>ROUND(I95*H95,2)</f>
        <v>0</v>
      </c>
      <c r="K95" s="136" t="s">
        <v>402</v>
      </c>
      <c r="L95" s="33"/>
      <c r="M95" s="141" t="s">
        <v>19</v>
      </c>
      <c r="N95" s="142" t="s">
        <v>49</v>
      </c>
      <c r="P95" s="143">
        <f>O95*H95</f>
        <v>0</v>
      </c>
      <c r="Q95" s="143">
        <v>8.4999999999999995E-4</v>
      </c>
      <c r="R95" s="143">
        <f>Q95*H95</f>
        <v>0.23936000000000002</v>
      </c>
      <c r="S95" s="143">
        <v>0</v>
      </c>
      <c r="T95" s="144">
        <f>S95*H95</f>
        <v>0</v>
      </c>
      <c r="AR95" s="145" t="s">
        <v>364</v>
      </c>
      <c r="AT95" s="145" t="s">
        <v>360</v>
      </c>
      <c r="AU95" s="145" t="s">
        <v>90</v>
      </c>
      <c r="AY95" s="18" t="s">
        <v>358</v>
      </c>
      <c r="BE95" s="146">
        <f>IF(N95="základní",J95,0)</f>
        <v>0</v>
      </c>
      <c r="BF95" s="146">
        <f>IF(N95="snížená",J95,0)</f>
        <v>0</v>
      </c>
      <c r="BG95" s="146">
        <f>IF(N95="zákl. přenesená",J95,0)</f>
        <v>0</v>
      </c>
      <c r="BH95" s="146">
        <f>IF(N95="sníž. přenesená",J95,0)</f>
        <v>0</v>
      </c>
      <c r="BI95" s="146">
        <f>IF(N95="nulová",J95,0)</f>
        <v>0</v>
      </c>
      <c r="BJ95" s="18" t="s">
        <v>90</v>
      </c>
      <c r="BK95" s="146">
        <f>ROUND(I95*H95,2)</f>
        <v>0</v>
      </c>
      <c r="BL95" s="18" t="s">
        <v>364</v>
      </c>
      <c r="BM95" s="145" t="s">
        <v>8692</v>
      </c>
    </row>
    <row r="96" spans="2:65" s="1" customFormat="1" ht="11.25">
      <c r="B96" s="33"/>
      <c r="D96" s="147" t="s">
        <v>366</v>
      </c>
      <c r="F96" s="148" t="s">
        <v>8599</v>
      </c>
      <c r="I96" s="149"/>
      <c r="L96" s="33"/>
      <c r="M96" s="150"/>
      <c r="T96" s="54"/>
      <c r="AT96" s="18" t="s">
        <v>366</v>
      </c>
      <c r="AU96" s="18" t="s">
        <v>90</v>
      </c>
    </row>
    <row r="97" spans="2:65" s="13" customFormat="1" ht="33.75">
      <c r="B97" s="158"/>
      <c r="D97" s="152" t="s">
        <v>368</v>
      </c>
      <c r="E97" s="159" t="s">
        <v>19</v>
      </c>
      <c r="F97" s="160" t="s">
        <v>8693</v>
      </c>
      <c r="H97" s="161">
        <v>281.60000000000002</v>
      </c>
      <c r="I97" s="162"/>
      <c r="L97" s="158"/>
      <c r="M97" s="163"/>
      <c r="T97" s="164"/>
      <c r="AT97" s="159" t="s">
        <v>368</v>
      </c>
      <c r="AU97" s="159" t="s">
        <v>90</v>
      </c>
      <c r="AV97" s="13" t="s">
        <v>90</v>
      </c>
      <c r="AW97" s="13" t="s">
        <v>36</v>
      </c>
      <c r="AX97" s="13" t="s">
        <v>84</v>
      </c>
      <c r="AY97" s="159" t="s">
        <v>358</v>
      </c>
    </row>
    <row r="98" spans="2:65" s="1" customFormat="1" ht="24.2" customHeight="1">
      <c r="B98" s="33"/>
      <c r="C98" s="134" t="s">
        <v>364</v>
      </c>
      <c r="D98" s="134" t="s">
        <v>360</v>
      </c>
      <c r="E98" s="135" t="s">
        <v>7770</v>
      </c>
      <c r="F98" s="136" t="s">
        <v>8601</v>
      </c>
      <c r="G98" s="137" t="s">
        <v>195</v>
      </c>
      <c r="H98" s="138">
        <v>281.60000000000002</v>
      </c>
      <c r="I98" s="139"/>
      <c r="J98" s="140">
        <f>ROUND(I98*H98,2)</f>
        <v>0</v>
      </c>
      <c r="K98" s="136" t="s">
        <v>402</v>
      </c>
      <c r="L98" s="33"/>
      <c r="M98" s="141" t="s">
        <v>19</v>
      </c>
      <c r="N98" s="142" t="s">
        <v>49</v>
      </c>
      <c r="P98" s="143">
        <f>O98*H98</f>
        <v>0</v>
      </c>
      <c r="Q98" s="143">
        <v>0</v>
      </c>
      <c r="R98" s="143">
        <f>Q98*H98</f>
        <v>0</v>
      </c>
      <c r="S98" s="143">
        <v>0</v>
      </c>
      <c r="T98" s="144">
        <f>S98*H98</f>
        <v>0</v>
      </c>
      <c r="AR98" s="145" t="s">
        <v>364</v>
      </c>
      <c r="AT98" s="145" t="s">
        <v>360</v>
      </c>
      <c r="AU98" s="145" t="s">
        <v>90</v>
      </c>
      <c r="AY98" s="18" t="s">
        <v>358</v>
      </c>
      <c r="BE98" s="146">
        <f>IF(N98="základní",J98,0)</f>
        <v>0</v>
      </c>
      <c r="BF98" s="146">
        <f>IF(N98="snížená",J98,0)</f>
        <v>0</v>
      </c>
      <c r="BG98" s="146">
        <f>IF(N98="zákl. přenesená",J98,0)</f>
        <v>0</v>
      </c>
      <c r="BH98" s="146">
        <f>IF(N98="sníž. přenesená",J98,0)</f>
        <v>0</v>
      </c>
      <c r="BI98" s="146">
        <f>IF(N98="nulová",J98,0)</f>
        <v>0</v>
      </c>
      <c r="BJ98" s="18" t="s">
        <v>90</v>
      </c>
      <c r="BK98" s="146">
        <f>ROUND(I98*H98,2)</f>
        <v>0</v>
      </c>
      <c r="BL98" s="18" t="s">
        <v>364</v>
      </c>
      <c r="BM98" s="145" t="s">
        <v>8694</v>
      </c>
    </row>
    <row r="99" spans="2:65" s="1" customFormat="1" ht="11.25">
      <c r="B99" s="33"/>
      <c r="D99" s="147" t="s">
        <v>366</v>
      </c>
      <c r="F99" s="148" t="s">
        <v>8603</v>
      </c>
      <c r="I99" s="149"/>
      <c r="L99" s="33"/>
      <c r="M99" s="150"/>
      <c r="T99" s="54"/>
      <c r="AT99" s="18" t="s">
        <v>366</v>
      </c>
      <c r="AU99" s="18" t="s">
        <v>90</v>
      </c>
    </row>
    <row r="100" spans="2:65" s="13" customFormat="1" ht="33.75">
      <c r="B100" s="158"/>
      <c r="D100" s="152" t="s">
        <v>368</v>
      </c>
      <c r="E100" s="159" t="s">
        <v>19</v>
      </c>
      <c r="F100" s="160" t="s">
        <v>8693</v>
      </c>
      <c r="H100" s="161">
        <v>281.60000000000002</v>
      </c>
      <c r="I100" s="162"/>
      <c r="L100" s="158"/>
      <c r="M100" s="163"/>
      <c r="T100" s="164"/>
      <c r="AT100" s="159" t="s">
        <v>368</v>
      </c>
      <c r="AU100" s="159" t="s">
        <v>90</v>
      </c>
      <c r="AV100" s="13" t="s">
        <v>90</v>
      </c>
      <c r="AW100" s="13" t="s">
        <v>36</v>
      </c>
      <c r="AX100" s="13" t="s">
        <v>84</v>
      </c>
      <c r="AY100" s="159" t="s">
        <v>358</v>
      </c>
    </row>
    <row r="101" spans="2:65" s="1" customFormat="1" ht="24.2" customHeight="1">
      <c r="B101" s="33"/>
      <c r="C101" s="134" t="s">
        <v>388</v>
      </c>
      <c r="D101" s="134" t="s">
        <v>360</v>
      </c>
      <c r="E101" s="135" t="s">
        <v>3003</v>
      </c>
      <c r="F101" s="136" t="s">
        <v>3004</v>
      </c>
      <c r="G101" s="137" t="s">
        <v>209</v>
      </c>
      <c r="H101" s="138">
        <v>124.32</v>
      </c>
      <c r="I101" s="139"/>
      <c r="J101" s="140">
        <f>ROUND(I101*H101,2)</f>
        <v>0</v>
      </c>
      <c r="K101" s="136" t="s">
        <v>402</v>
      </c>
      <c r="L101" s="33"/>
      <c r="M101" s="141" t="s">
        <v>19</v>
      </c>
      <c r="N101" s="142" t="s">
        <v>49</v>
      </c>
      <c r="P101" s="143">
        <f>O101*H101</f>
        <v>0</v>
      </c>
      <c r="Q101" s="143">
        <v>0</v>
      </c>
      <c r="R101" s="143">
        <f>Q101*H101</f>
        <v>0</v>
      </c>
      <c r="S101" s="143">
        <v>0</v>
      </c>
      <c r="T101" s="144">
        <f>S101*H101</f>
        <v>0</v>
      </c>
      <c r="AR101" s="145" t="s">
        <v>364</v>
      </c>
      <c r="AT101" s="145" t="s">
        <v>360</v>
      </c>
      <c r="AU101" s="145" t="s">
        <v>90</v>
      </c>
      <c r="AY101" s="18" t="s">
        <v>358</v>
      </c>
      <c r="BE101" s="146">
        <f>IF(N101="základní",J101,0)</f>
        <v>0</v>
      </c>
      <c r="BF101" s="146">
        <f>IF(N101="snížená",J101,0)</f>
        <v>0</v>
      </c>
      <c r="BG101" s="146">
        <f>IF(N101="zákl. přenesená",J101,0)</f>
        <v>0</v>
      </c>
      <c r="BH101" s="146">
        <f>IF(N101="sníž. přenesená",J101,0)</f>
        <v>0</v>
      </c>
      <c r="BI101" s="146">
        <f>IF(N101="nulová",J101,0)</f>
        <v>0</v>
      </c>
      <c r="BJ101" s="18" t="s">
        <v>90</v>
      </c>
      <c r="BK101" s="146">
        <f>ROUND(I101*H101,2)</f>
        <v>0</v>
      </c>
      <c r="BL101" s="18" t="s">
        <v>364</v>
      </c>
      <c r="BM101" s="145" t="s">
        <v>8695</v>
      </c>
    </row>
    <row r="102" spans="2:65" s="1" customFormat="1" ht="11.25">
      <c r="B102" s="33"/>
      <c r="D102" s="147" t="s">
        <v>366</v>
      </c>
      <c r="F102" s="148" t="s">
        <v>3006</v>
      </c>
      <c r="I102" s="149"/>
      <c r="L102" s="33"/>
      <c r="M102" s="150"/>
      <c r="T102" s="54"/>
      <c r="AT102" s="18" t="s">
        <v>366</v>
      </c>
      <c r="AU102" s="18" t="s">
        <v>90</v>
      </c>
    </row>
    <row r="103" spans="2:65" s="13" customFormat="1" ht="11.25">
      <c r="B103" s="158"/>
      <c r="D103" s="152" t="s">
        <v>368</v>
      </c>
      <c r="E103" s="159" t="s">
        <v>19</v>
      </c>
      <c r="F103" s="160" t="s">
        <v>8696</v>
      </c>
      <c r="H103" s="161">
        <v>124.32</v>
      </c>
      <c r="I103" s="162"/>
      <c r="L103" s="158"/>
      <c r="M103" s="163"/>
      <c r="T103" s="164"/>
      <c r="AT103" s="159" t="s">
        <v>368</v>
      </c>
      <c r="AU103" s="159" t="s">
        <v>90</v>
      </c>
      <c r="AV103" s="13" t="s">
        <v>90</v>
      </c>
      <c r="AW103" s="13" t="s">
        <v>36</v>
      </c>
      <c r="AX103" s="13" t="s">
        <v>84</v>
      </c>
      <c r="AY103" s="159" t="s">
        <v>358</v>
      </c>
    </row>
    <row r="104" spans="2:65" s="1" customFormat="1" ht="24.2" customHeight="1">
      <c r="B104" s="33"/>
      <c r="C104" s="134" t="s">
        <v>394</v>
      </c>
      <c r="D104" s="134" t="s">
        <v>360</v>
      </c>
      <c r="E104" s="135" t="s">
        <v>3008</v>
      </c>
      <c r="F104" s="136" t="s">
        <v>3009</v>
      </c>
      <c r="G104" s="137" t="s">
        <v>209</v>
      </c>
      <c r="H104" s="138">
        <v>96.16</v>
      </c>
      <c r="I104" s="139"/>
      <c r="J104" s="140">
        <f>ROUND(I104*H104,2)</f>
        <v>0</v>
      </c>
      <c r="K104" s="136" t="s">
        <v>402</v>
      </c>
      <c r="L104" s="33"/>
      <c r="M104" s="141" t="s">
        <v>19</v>
      </c>
      <c r="N104" s="142" t="s">
        <v>49</v>
      </c>
      <c r="P104" s="143">
        <f>O104*H104</f>
        <v>0</v>
      </c>
      <c r="Q104" s="143">
        <v>0</v>
      </c>
      <c r="R104" s="143">
        <f>Q104*H104</f>
        <v>0</v>
      </c>
      <c r="S104" s="143">
        <v>0</v>
      </c>
      <c r="T104" s="144">
        <f>S104*H104</f>
        <v>0</v>
      </c>
      <c r="AR104" s="145" t="s">
        <v>364</v>
      </c>
      <c r="AT104" s="145" t="s">
        <v>360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90</v>
      </c>
      <c r="BK104" s="146">
        <f>ROUND(I104*H104,2)</f>
        <v>0</v>
      </c>
      <c r="BL104" s="18" t="s">
        <v>364</v>
      </c>
      <c r="BM104" s="145" t="s">
        <v>8697</v>
      </c>
    </row>
    <row r="105" spans="2:65" s="1" customFormat="1" ht="11.25">
      <c r="B105" s="33"/>
      <c r="D105" s="147" t="s">
        <v>366</v>
      </c>
      <c r="F105" s="148" t="s">
        <v>3011</v>
      </c>
      <c r="I105" s="149"/>
      <c r="L105" s="33"/>
      <c r="M105" s="150"/>
      <c r="T105" s="54"/>
      <c r="AT105" s="18" t="s">
        <v>366</v>
      </c>
      <c r="AU105" s="18" t="s">
        <v>90</v>
      </c>
    </row>
    <row r="106" spans="2:65" s="13" customFormat="1" ht="11.25">
      <c r="B106" s="158"/>
      <c r="D106" s="152" t="s">
        <v>368</v>
      </c>
      <c r="E106" s="159" t="s">
        <v>19</v>
      </c>
      <c r="F106" s="160" t="s">
        <v>8698</v>
      </c>
      <c r="H106" s="161">
        <v>96.16</v>
      </c>
      <c r="I106" s="162"/>
      <c r="L106" s="158"/>
      <c r="M106" s="163"/>
      <c r="T106" s="164"/>
      <c r="AT106" s="159" t="s">
        <v>368</v>
      </c>
      <c r="AU106" s="159" t="s">
        <v>90</v>
      </c>
      <c r="AV106" s="13" t="s">
        <v>90</v>
      </c>
      <c r="AW106" s="13" t="s">
        <v>36</v>
      </c>
      <c r="AX106" s="13" t="s">
        <v>84</v>
      </c>
      <c r="AY106" s="159" t="s">
        <v>358</v>
      </c>
    </row>
    <row r="107" spans="2:65" s="1" customFormat="1" ht="16.5" customHeight="1">
      <c r="B107" s="33"/>
      <c r="C107" s="134" t="s">
        <v>399</v>
      </c>
      <c r="D107" s="134" t="s">
        <v>360</v>
      </c>
      <c r="E107" s="135" t="s">
        <v>423</v>
      </c>
      <c r="F107" s="136" t="s">
        <v>3013</v>
      </c>
      <c r="G107" s="137" t="s">
        <v>209</v>
      </c>
      <c r="H107" s="138">
        <v>96.16</v>
      </c>
      <c r="I107" s="139"/>
      <c r="J107" s="140">
        <f>ROUND(I107*H107,2)</f>
        <v>0</v>
      </c>
      <c r="K107" s="136" t="s">
        <v>402</v>
      </c>
      <c r="L107" s="33"/>
      <c r="M107" s="141" t="s">
        <v>19</v>
      </c>
      <c r="N107" s="142" t="s">
        <v>49</v>
      </c>
      <c r="P107" s="143">
        <f>O107*H107</f>
        <v>0</v>
      </c>
      <c r="Q107" s="143">
        <v>0</v>
      </c>
      <c r="R107" s="143">
        <f>Q107*H107</f>
        <v>0</v>
      </c>
      <c r="S107" s="143">
        <v>0</v>
      </c>
      <c r="T107" s="144">
        <f>S107*H107</f>
        <v>0</v>
      </c>
      <c r="AR107" s="145" t="s">
        <v>364</v>
      </c>
      <c r="AT107" s="145" t="s">
        <v>360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364</v>
      </c>
      <c r="BM107" s="145" t="s">
        <v>8699</v>
      </c>
    </row>
    <row r="108" spans="2:65" s="1" customFormat="1" ht="11.25">
      <c r="B108" s="33"/>
      <c r="D108" s="147" t="s">
        <v>366</v>
      </c>
      <c r="F108" s="148" t="s">
        <v>3015</v>
      </c>
      <c r="I108" s="149"/>
      <c r="L108" s="33"/>
      <c r="M108" s="150"/>
      <c r="T108" s="54"/>
      <c r="AT108" s="18" t="s">
        <v>366</v>
      </c>
      <c r="AU108" s="18" t="s">
        <v>90</v>
      </c>
    </row>
    <row r="109" spans="2:65" s="13" customFormat="1" ht="11.25">
      <c r="B109" s="158"/>
      <c r="D109" s="152" t="s">
        <v>368</v>
      </c>
      <c r="E109" s="159" t="s">
        <v>19</v>
      </c>
      <c r="F109" s="160" t="s">
        <v>8698</v>
      </c>
      <c r="H109" s="161">
        <v>96.16</v>
      </c>
      <c r="I109" s="162"/>
      <c r="L109" s="158"/>
      <c r="M109" s="163"/>
      <c r="T109" s="164"/>
      <c r="AT109" s="159" t="s">
        <v>368</v>
      </c>
      <c r="AU109" s="159" t="s">
        <v>90</v>
      </c>
      <c r="AV109" s="13" t="s">
        <v>90</v>
      </c>
      <c r="AW109" s="13" t="s">
        <v>36</v>
      </c>
      <c r="AX109" s="13" t="s">
        <v>84</v>
      </c>
      <c r="AY109" s="159" t="s">
        <v>358</v>
      </c>
    </row>
    <row r="110" spans="2:65" s="1" customFormat="1" ht="24.2" customHeight="1">
      <c r="B110" s="33"/>
      <c r="C110" s="134" t="s">
        <v>406</v>
      </c>
      <c r="D110" s="134" t="s">
        <v>360</v>
      </c>
      <c r="E110" s="135" t="s">
        <v>3016</v>
      </c>
      <c r="F110" s="136" t="s">
        <v>3017</v>
      </c>
      <c r="G110" s="137" t="s">
        <v>443</v>
      </c>
      <c r="H110" s="138">
        <v>173.08799999999999</v>
      </c>
      <c r="I110" s="139"/>
      <c r="J110" s="140">
        <f>ROUND(I110*H110,2)</f>
        <v>0</v>
      </c>
      <c r="K110" s="136" t="s">
        <v>402</v>
      </c>
      <c r="L110" s="33"/>
      <c r="M110" s="141" t="s">
        <v>19</v>
      </c>
      <c r="N110" s="142" t="s">
        <v>49</v>
      </c>
      <c r="P110" s="143">
        <f>O110*H110</f>
        <v>0</v>
      </c>
      <c r="Q110" s="143">
        <v>0</v>
      </c>
      <c r="R110" s="143">
        <f>Q110*H110</f>
        <v>0</v>
      </c>
      <c r="S110" s="143">
        <v>0</v>
      </c>
      <c r="T110" s="144">
        <f>S110*H110</f>
        <v>0</v>
      </c>
      <c r="AR110" s="145" t="s">
        <v>364</v>
      </c>
      <c r="AT110" s="145" t="s">
        <v>360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90</v>
      </c>
      <c r="BK110" s="146">
        <f>ROUND(I110*H110,2)</f>
        <v>0</v>
      </c>
      <c r="BL110" s="18" t="s">
        <v>364</v>
      </c>
      <c r="BM110" s="145" t="s">
        <v>8700</v>
      </c>
    </row>
    <row r="111" spans="2:65" s="1" customFormat="1" ht="11.25">
      <c r="B111" s="33"/>
      <c r="D111" s="147" t="s">
        <v>366</v>
      </c>
      <c r="F111" s="148" t="s">
        <v>3019</v>
      </c>
      <c r="I111" s="149"/>
      <c r="L111" s="33"/>
      <c r="M111" s="150"/>
      <c r="T111" s="54"/>
      <c r="AT111" s="18" t="s">
        <v>366</v>
      </c>
      <c r="AU111" s="18" t="s">
        <v>90</v>
      </c>
    </row>
    <row r="112" spans="2:65" s="13" customFormat="1" ht="22.5">
      <c r="B112" s="158"/>
      <c r="D112" s="152" t="s">
        <v>368</v>
      </c>
      <c r="E112" s="159" t="s">
        <v>19</v>
      </c>
      <c r="F112" s="160" t="s">
        <v>8701</v>
      </c>
      <c r="H112" s="161">
        <v>173.08799999999999</v>
      </c>
      <c r="I112" s="162"/>
      <c r="L112" s="158"/>
      <c r="M112" s="163"/>
      <c r="T112" s="164"/>
      <c r="AT112" s="159" t="s">
        <v>368</v>
      </c>
      <c r="AU112" s="159" t="s">
        <v>90</v>
      </c>
      <c r="AV112" s="13" t="s">
        <v>90</v>
      </c>
      <c r="AW112" s="13" t="s">
        <v>36</v>
      </c>
      <c r="AX112" s="13" t="s">
        <v>84</v>
      </c>
      <c r="AY112" s="159" t="s">
        <v>358</v>
      </c>
    </row>
    <row r="113" spans="2:65" s="1" customFormat="1" ht="24.2" customHeight="1">
      <c r="B113" s="33"/>
      <c r="C113" s="134" t="s">
        <v>411</v>
      </c>
      <c r="D113" s="134" t="s">
        <v>360</v>
      </c>
      <c r="E113" s="135" t="s">
        <v>3021</v>
      </c>
      <c r="F113" s="136" t="s">
        <v>3022</v>
      </c>
      <c r="G113" s="137" t="s">
        <v>209</v>
      </c>
      <c r="H113" s="138">
        <v>86.88</v>
      </c>
      <c r="I113" s="139"/>
      <c r="J113" s="140">
        <f>ROUND(I113*H113,2)</f>
        <v>0</v>
      </c>
      <c r="K113" s="136" t="s">
        <v>402</v>
      </c>
      <c r="L113" s="33"/>
      <c r="M113" s="141" t="s">
        <v>19</v>
      </c>
      <c r="N113" s="142" t="s">
        <v>49</v>
      </c>
      <c r="P113" s="143">
        <f>O113*H113</f>
        <v>0</v>
      </c>
      <c r="Q113" s="143">
        <v>0</v>
      </c>
      <c r="R113" s="143">
        <f>Q113*H113</f>
        <v>0</v>
      </c>
      <c r="S113" s="143">
        <v>0</v>
      </c>
      <c r="T113" s="144">
        <f>S113*H113</f>
        <v>0</v>
      </c>
      <c r="AR113" s="145" t="s">
        <v>364</v>
      </c>
      <c r="AT113" s="145" t="s">
        <v>360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90</v>
      </c>
      <c r="BK113" s="146">
        <f>ROUND(I113*H113,2)</f>
        <v>0</v>
      </c>
      <c r="BL113" s="18" t="s">
        <v>364</v>
      </c>
      <c r="BM113" s="145" t="s">
        <v>8702</v>
      </c>
    </row>
    <row r="114" spans="2:65" s="1" customFormat="1" ht="11.25">
      <c r="B114" s="33"/>
      <c r="D114" s="147" t="s">
        <v>366</v>
      </c>
      <c r="F114" s="148" t="s">
        <v>3024</v>
      </c>
      <c r="I114" s="149"/>
      <c r="L114" s="33"/>
      <c r="M114" s="150"/>
      <c r="T114" s="54"/>
      <c r="AT114" s="18" t="s">
        <v>366</v>
      </c>
      <c r="AU114" s="18" t="s">
        <v>90</v>
      </c>
    </row>
    <row r="115" spans="2:65" s="13" customFormat="1" ht="22.5">
      <c r="B115" s="158"/>
      <c r="D115" s="152" t="s">
        <v>368</v>
      </c>
      <c r="E115" s="159" t="s">
        <v>19</v>
      </c>
      <c r="F115" s="160" t="s">
        <v>8703</v>
      </c>
      <c r="H115" s="161">
        <v>28.16</v>
      </c>
      <c r="I115" s="162"/>
      <c r="L115" s="158"/>
      <c r="M115" s="163"/>
      <c r="T115" s="164"/>
      <c r="AT115" s="159" t="s">
        <v>368</v>
      </c>
      <c r="AU115" s="159" t="s">
        <v>90</v>
      </c>
      <c r="AV115" s="13" t="s">
        <v>90</v>
      </c>
      <c r="AW115" s="13" t="s">
        <v>36</v>
      </c>
      <c r="AX115" s="13" t="s">
        <v>77</v>
      </c>
      <c r="AY115" s="159" t="s">
        <v>358</v>
      </c>
    </row>
    <row r="116" spans="2:65" s="13" customFormat="1" ht="33.75">
      <c r="B116" s="158"/>
      <c r="D116" s="152" t="s">
        <v>368</v>
      </c>
      <c r="E116" s="159" t="s">
        <v>19</v>
      </c>
      <c r="F116" s="160" t="s">
        <v>8704</v>
      </c>
      <c r="H116" s="161">
        <v>58.72</v>
      </c>
      <c r="I116" s="162"/>
      <c r="L116" s="158"/>
      <c r="M116" s="163"/>
      <c r="T116" s="164"/>
      <c r="AT116" s="159" t="s">
        <v>368</v>
      </c>
      <c r="AU116" s="159" t="s">
        <v>90</v>
      </c>
      <c r="AV116" s="13" t="s">
        <v>90</v>
      </c>
      <c r="AW116" s="13" t="s">
        <v>36</v>
      </c>
      <c r="AX116" s="13" t="s">
        <v>77</v>
      </c>
      <c r="AY116" s="159" t="s">
        <v>358</v>
      </c>
    </row>
    <row r="117" spans="2:65" s="14" customFormat="1" ht="11.25">
      <c r="B117" s="165"/>
      <c r="D117" s="152" t="s">
        <v>368</v>
      </c>
      <c r="E117" s="166" t="s">
        <v>19</v>
      </c>
      <c r="F117" s="167" t="s">
        <v>371</v>
      </c>
      <c r="H117" s="168">
        <v>86.88</v>
      </c>
      <c r="I117" s="169"/>
      <c r="L117" s="165"/>
      <c r="M117" s="170"/>
      <c r="T117" s="171"/>
      <c r="AT117" s="166" t="s">
        <v>368</v>
      </c>
      <c r="AU117" s="166" t="s">
        <v>90</v>
      </c>
      <c r="AV117" s="14" t="s">
        <v>364</v>
      </c>
      <c r="AW117" s="14" t="s">
        <v>36</v>
      </c>
      <c r="AX117" s="14" t="s">
        <v>84</v>
      </c>
      <c r="AY117" s="166" t="s">
        <v>358</v>
      </c>
    </row>
    <row r="118" spans="2:65" s="1" customFormat="1" ht="24.2" customHeight="1">
      <c r="B118" s="33"/>
      <c r="C118" s="134" t="s">
        <v>417</v>
      </c>
      <c r="D118" s="134" t="s">
        <v>360</v>
      </c>
      <c r="E118" s="135" t="s">
        <v>3026</v>
      </c>
      <c r="F118" s="136" t="s">
        <v>3027</v>
      </c>
      <c r="G118" s="137" t="s">
        <v>209</v>
      </c>
      <c r="H118" s="138">
        <v>29.2</v>
      </c>
      <c r="I118" s="139"/>
      <c r="J118" s="140">
        <f>ROUND(I118*H118,2)</f>
        <v>0</v>
      </c>
      <c r="K118" s="136" t="s">
        <v>402</v>
      </c>
      <c r="L118" s="33"/>
      <c r="M118" s="141" t="s">
        <v>19</v>
      </c>
      <c r="N118" s="142" t="s">
        <v>49</v>
      </c>
      <c r="P118" s="143">
        <f>O118*H118</f>
        <v>0</v>
      </c>
      <c r="Q118" s="143">
        <v>0</v>
      </c>
      <c r="R118" s="143">
        <f>Q118*H118</f>
        <v>0</v>
      </c>
      <c r="S118" s="143">
        <v>0</v>
      </c>
      <c r="T118" s="144">
        <f>S118*H118</f>
        <v>0</v>
      </c>
      <c r="AR118" s="145" t="s">
        <v>364</v>
      </c>
      <c r="AT118" s="145" t="s">
        <v>360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90</v>
      </c>
      <c r="BK118" s="146">
        <f>ROUND(I118*H118,2)</f>
        <v>0</v>
      </c>
      <c r="BL118" s="18" t="s">
        <v>364</v>
      </c>
      <c r="BM118" s="145" t="s">
        <v>8705</v>
      </c>
    </row>
    <row r="119" spans="2:65" s="1" customFormat="1" ht="11.25">
      <c r="B119" s="33"/>
      <c r="D119" s="147" t="s">
        <v>366</v>
      </c>
      <c r="F119" s="148" t="s">
        <v>3029</v>
      </c>
      <c r="I119" s="149"/>
      <c r="L119" s="33"/>
      <c r="M119" s="150"/>
      <c r="T119" s="54"/>
      <c r="AT119" s="18" t="s">
        <v>366</v>
      </c>
      <c r="AU119" s="18" t="s">
        <v>90</v>
      </c>
    </row>
    <row r="120" spans="2:65" s="13" customFormat="1" ht="33.75">
      <c r="B120" s="158"/>
      <c r="D120" s="152" t="s">
        <v>368</v>
      </c>
      <c r="E120" s="159" t="s">
        <v>19</v>
      </c>
      <c r="F120" s="160" t="s">
        <v>8706</v>
      </c>
      <c r="H120" s="161">
        <v>29.2</v>
      </c>
      <c r="I120" s="162"/>
      <c r="L120" s="158"/>
      <c r="M120" s="163"/>
      <c r="T120" s="164"/>
      <c r="AT120" s="159" t="s">
        <v>368</v>
      </c>
      <c r="AU120" s="159" t="s">
        <v>90</v>
      </c>
      <c r="AV120" s="13" t="s">
        <v>90</v>
      </c>
      <c r="AW120" s="13" t="s">
        <v>36</v>
      </c>
      <c r="AX120" s="13" t="s">
        <v>84</v>
      </c>
      <c r="AY120" s="159" t="s">
        <v>358</v>
      </c>
    </row>
    <row r="121" spans="2:65" s="1" customFormat="1" ht="16.5" customHeight="1">
      <c r="B121" s="33"/>
      <c r="C121" s="179" t="s">
        <v>422</v>
      </c>
      <c r="D121" s="179" t="s">
        <v>440</v>
      </c>
      <c r="E121" s="180" t="s">
        <v>3031</v>
      </c>
      <c r="F121" s="181" t="s">
        <v>3032</v>
      </c>
      <c r="G121" s="182" t="s">
        <v>443</v>
      </c>
      <c r="H121" s="183">
        <v>173.08799999999999</v>
      </c>
      <c r="I121" s="184"/>
      <c r="J121" s="185">
        <f>ROUND(I121*H121,2)</f>
        <v>0</v>
      </c>
      <c r="K121" s="181" t="s">
        <v>402</v>
      </c>
      <c r="L121" s="186"/>
      <c r="M121" s="187" t="s">
        <v>19</v>
      </c>
      <c r="N121" s="188" t="s">
        <v>49</v>
      </c>
      <c r="P121" s="143">
        <f>O121*H121</f>
        <v>0</v>
      </c>
      <c r="Q121" s="143">
        <v>1</v>
      </c>
      <c r="R121" s="143">
        <f>Q121*H121</f>
        <v>173.08799999999999</v>
      </c>
      <c r="S121" s="143">
        <v>0</v>
      </c>
      <c r="T121" s="144">
        <f>S121*H121</f>
        <v>0</v>
      </c>
      <c r="AR121" s="145" t="s">
        <v>406</v>
      </c>
      <c r="AT121" s="145" t="s">
        <v>440</v>
      </c>
      <c r="AU121" s="145" t="s">
        <v>90</v>
      </c>
      <c r="AY121" s="18" t="s">
        <v>358</v>
      </c>
      <c r="BE121" s="146">
        <f>IF(N121="základní",J121,0)</f>
        <v>0</v>
      </c>
      <c r="BF121" s="146">
        <f>IF(N121="snížená",J121,0)</f>
        <v>0</v>
      </c>
      <c r="BG121" s="146">
        <f>IF(N121="zákl. přenesená",J121,0)</f>
        <v>0</v>
      </c>
      <c r="BH121" s="146">
        <f>IF(N121="sníž. přenesená",J121,0)</f>
        <v>0</v>
      </c>
      <c r="BI121" s="146">
        <f>IF(N121="nulová",J121,0)</f>
        <v>0</v>
      </c>
      <c r="BJ121" s="18" t="s">
        <v>90</v>
      </c>
      <c r="BK121" s="146">
        <f>ROUND(I121*H121,2)</f>
        <v>0</v>
      </c>
      <c r="BL121" s="18" t="s">
        <v>364</v>
      </c>
      <c r="BM121" s="145" t="s">
        <v>8707</v>
      </c>
    </row>
    <row r="122" spans="2:65" s="13" customFormat="1" ht="22.5">
      <c r="B122" s="158"/>
      <c r="D122" s="152" t="s">
        <v>368</v>
      </c>
      <c r="E122" s="159" t="s">
        <v>19</v>
      </c>
      <c r="F122" s="160" t="s">
        <v>8708</v>
      </c>
      <c r="H122" s="161">
        <v>173.08799999999999</v>
      </c>
      <c r="I122" s="162"/>
      <c r="L122" s="158"/>
      <c r="M122" s="163"/>
      <c r="T122" s="164"/>
      <c r="AT122" s="159" t="s">
        <v>368</v>
      </c>
      <c r="AU122" s="159" t="s">
        <v>90</v>
      </c>
      <c r="AV122" s="13" t="s">
        <v>90</v>
      </c>
      <c r="AW122" s="13" t="s">
        <v>36</v>
      </c>
      <c r="AX122" s="13" t="s">
        <v>84</v>
      </c>
      <c r="AY122" s="159" t="s">
        <v>358</v>
      </c>
    </row>
    <row r="123" spans="2:65" s="11" customFormat="1" ht="22.9" customHeight="1">
      <c r="B123" s="122"/>
      <c r="D123" s="123" t="s">
        <v>76</v>
      </c>
      <c r="E123" s="132" t="s">
        <v>90</v>
      </c>
      <c r="F123" s="132" t="s">
        <v>453</v>
      </c>
      <c r="I123" s="125"/>
      <c r="J123" s="133">
        <f>BK123</f>
        <v>0</v>
      </c>
      <c r="L123" s="122"/>
      <c r="M123" s="127"/>
      <c r="P123" s="128">
        <f>SUM(P124:P126)</f>
        <v>0</v>
      </c>
      <c r="R123" s="128">
        <f>SUM(R124:R126)</f>
        <v>0</v>
      </c>
      <c r="T123" s="129">
        <f>SUM(T124:T126)</f>
        <v>0</v>
      </c>
      <c r="AR123" s="123" t="s">
        <v>84</v>
      </c>
      <c r="AT123" s="130" t="s">
        <v>76</v>
      </c>
      <c r="AU123" s="130" t="s">
        <v>84</v>
      </c>
      <c r="AY123" s="123" t="s">
        <v>358</v>
      </c>
      <c r="BK123" s="131">
        <f>SUM(BK124:BK126)</f>
        <v>0</v>
      </c>
    </row>
    <row r="124" spans="2:65" s="1" customFormat="1" ht="24.2" customHeight="1">
      <c r="B124" s="33"/>
      <c r="C124" s="134" t="s">
        <v>8</v>
      </c>
      <c r="D124" s="134" t="s">
        <v>360</v>
      </c>
      <c r="E124" s="135" t="s">
        <v>3035</v>
      </c>
      <c r="F124" s="136" t="s">
        <v>3036</v>
      </c>
      <c r="G124" s="137" t="s">
        <v>195</v>
      </c>
      <c r="H124" s="138">
        <v>164.8</v>
      </c>
      <c r="I124" s="139"/>
      <c r="J124" s="140">
        <f>ROUND(I124*H124,2)</f>
        <v>0</v>
      </c>
      <c r="K124" s="136" t="s">
        <v>402</v>
      </c>
      <c r="L124" s="33"/>
      <c r="M124" s="141" t="s">
        <v>19</v>
      </c>
      <c r="N124" s="142" t="s">
        <v>49</v>
      </c>
      <c r="P124" s="143">
        <f>O124*H124</f>
        <v>0</v>
      </c>
      <c r="Q124" s="143">
        <v>0</v>
      </c>
      <c r="R124" s="143">
        <f>Q124*H124</f>
        <v>0</v>
      </c>
      <c r="S124" s="143">
        <v>0</v>
      </c>
      <c r="T124" s="144">
        <f>S124*H124</f>
        <v>0</v>
      </c>
      <c r="AR124" s="145" t="s">
        <v>364</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90</v>
      </c>
      <c r="BK124" s="146">
        <f>ROUND(I124*H124,2)</f>
        <v>0</v>
      </c>
      <c r="BL124" s="18" t="s">
        <v>364</v>
      </c>
      <c r="BM124" s="145" t="s">
        <v>8709</v>
      </c>
    </row>
    <row r="125" spans="2:65" s="1" customFormat="1" ht="11.25">
      <c r="B125" s="33"/>
      <c r="D125" s="147" t="s">
        <v>366</v>
      </c>
      <c r="F125" s="148" t="s">
        <v>3038</v>
      </c>
      <c r="I125" s="149"/>
      <c r="L125" s="33"/>
      <c r="M125" s="150"/>
      <c r="T125" s="54"/>
      <c r="AT125" s="18" t="s">
        <v>366</v>
      </c>
      <c r="AU125" s="18" t="s">
        <v>90</v>
      </c>
    </row>
    <row r="126" spans="2:65" s="13" customFormat="1" ht="22.5">
      <c r="B126" s="158"/>
      <c r="D126" s="152" t="s">
        <v>368</v>
      </c>
      <c r="E126" s="159" t="s">
        <v>19</v>
      </c>
      <c r="F126" s="160" t="s">
        <v>8710</v>
      </c>
      <c r="H126" s="161">
        <v>164.8</v>
      </c>
      <c r="I126" s="162"/>
      <c r="L126" s="158"/>
      <c r="M126" s="163"/>
      <c r="T126" s="164"/>
      <c r="AT126" s="159" t="s">
        <v>368</v>
      </c>
      <c r="AU126" s="159" t="s">
        <v>90</v>
      </c>
      <c r="AV126" s="13" t="s">
        <v>90</v>
      </c>
      <c r="AW126" s="13" t="s">
        <v>36</v>
      </c>
      <c r="AX126" s="13" t="s">
        <v>84</v>
      </c>
      <c r="AY126" s="159" t="s">
        <v>358</v>
      </c>
    </row>
    <row r="127" spans="2:65" s="11" customFormat="1" ht="22.9" customHeight="1">
      <c r="B127" s="122"/>
      <c r="D127" s="123" t="s">
        <v>76</v>
      </c>
      <c r="E127" s="132" t="s">
        <v>364</v>
      </c>
      <c r="F127" s="132" t="s">
        <v>764</v>
      </c>
      <c r="I127" s="125"/>
      <c r="J127" s="133">
        <f>BK127</f>
        <v>0</v>
      </c>
      <c r="L127" s="122"/>
      <c r="M127" s="127"/>
      <c r="P127" s="128">
        <f>SUM(P128:P130)</f>
        <v>0</v>
      </c>
      <c r="R127" s="128">
        <f>SUM(R128:R130)</f>
        <v>0</v>
      </c>
      <c r="T127" s="129">
        <f>SUM(T128:T130)</f>
        <v>0</v>
      </c>
      <c r="AR127" s="123" t="s">
        <v>84</v>
      </c>
      <c r="AT127" s="130" t="s">
        <v>76</v>
      </c>
      <c r="AU127" s="130" t="s">
        <v>84</v>
      </c>
      <c r="AY127" s="123" t="s">
        <v>358</v>
      </c>
      <c r="BK127" s="131">
        <f>SUM(BK128:BK130)</f>
        <v>0</v>
      </c>
    </row>
    <row r="128" spans="2:65" s="1" customFormat="1" ht="16.5" customHeight="1">
      <c r="B128" s="33"/>
      <c r="C128" s="134" t="s">
        <v>434</v>
      </c>
      <c r="D128" s="134" t="s">
        <v>360</v>
      </c>
      <c r="E128" s="135" t="s">
        <v>3040</v>
      </c>
      <c r="F128" s="136" t="s">
        <v>3041</v>
      </c>
      <c r="G128" s="137" t="s">
        <v>209</v>
      </c>
      <c r="H128" s="138">
        <v>8.24</v>
      </c>
      <c r="I128" s="139"/>
      <c r="J128" s="140">
        <f>ROUND(I128*H128,2)</f>
        <v>0</v>
      </c>
      <c r="K128" s="136" t="s">
        <v>402</v>
      </c>
      <c r="L128" s="33"/>
      <c r="M128" s="141" t="s">
        <v>19</v>
      </c>
      <c r="N128" s="142" t="s">
        <v>49</v>
      </c>
      <c r="P128" s="143">
        <f>O128*H128</f>
        <v>0</v>
      </c>
      <c r="Q128" s="143">
        <v>0</v>
      </c>
      <c r="R128" s="143">
        <f>Q128*H128</f>
        <v>0</v>
      </c>
      <c r="S128" s="143">
        <v>0</v>
      </c>
      <c r="T128" s="144">
        <f>S128*H128</f>
        <v>0</v>
      </c>
      <c r="AR128" s="145" t="s">
        <v>364</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90</v>
      </c>
      <c r="BK128" s="146">
        <f>ROUND(I128*H128,2)</f>
        <v>0</v>
      </c>
      <c r="BL128" s="18" t="s">
        <v>364</v>
      </c>
      <c r="BM128" s="145" t="s">
        <v>8711</v>
      </c>
    </row>
    <row r="129" spans="2:65" s="1" customFormat="1" ht="11.25">
      <c r="B129" s="33"/>
      <c r="D129" s="147" t="s">
        <v>366</v>
      </c>
      <c r="F129" s="148" t="s">
        <v>3043</v>
      </c>
      <c r="I129" s="149"/>
      <c r="L129" s="33"/>
      <c r="M129" s="150"/>
      <c r="T129" s="54"/>
      <c r="AT129" s="18" t="s">
        <v>366</v>
      </c>
      <c r="AU129" s="18" t="s">
        <v>90</v>
      </c>
    </row>
    <row r="130" spans="2:65" s="13" customFormat="1" ht="33.75">
      <c r="B130" s="158"/>
      <c r="D130" s="152" t="s">
        <v>368</v>
      </c>
      <c r="E130" s="159" t="s">
        <v>19</v>
      </c>
      <c r="F130" s="160" t="s">
        <v>8712</v>
      </c>
      <c r="H130" s="161">
        <v>8.24</v>
      </c>
      <c r="I130" s="162"/>
      <c r="L130" s="158"/>
      <c r="M130" s="163"/>
      <c r="T130" s="164"/>
      <c r="AT130" s="159" t="s">
        <v>368</v>
      </c>
      <c r="AU130" s="159" t="s">
        <v>90</v>
      </c>
      <c r="AV130" s="13" t="s">
        <v>90</v>
      </c>
      <c r="AW130" s="13" t="s">
        <v>36</v>
      </c>
      <c r="AX130" s="13" t="s">
        <v>84</v>
      </c>
      <c r="AY130" s="159" t="s">
        <v>358</v>
      </c>
    </row>
    <row r="131" spans="2:65" s="11" customFormat="1" ht="22.9" customHeight="1">
      <c r="B131" s="122"/>
      <c r="D131" s="123" t="s">
        <v>76</v>
      </c>
      <c r="E131" s="132" t="s">
        <v>406</v>
      </c>
      <c r="F131" s="132" t="s">
        <v>7933</v>
      </c>
      <c r="I131" s="125"/>
      <c r="J131" s="133">
        <f>BK131</f>
        <v>0</v>
      </c>
      <c r="L131" s="122"/>
      <c r="M131" s="127"/>
      <c r="P131" s="128">
        <f>SUM(P132:P147)</f>
        <v>0</v>
      </c>
      <c r="R131" s="128">
        <f>SUM(R132:R147)</f>
        <v>6.3856299999999999</v>
      </c>
      <c r="T131" s="129">
        <f>SUM(T132:T147)</f>
        <v>0</v>
      </c>
      <c r="AR131" s="123" t="s">
        <v>84</v>
      </c>
      <c r="AT131" s="130" t="s">
        <v>76</v>
      </c>
      <c r="AU131" s="130" t="s">
        <v>84</v>
      </c>
      <c r="AY131" s="123" t="s">
        <v>358</v>
      </c>
      <c r="BK131" s="131">
        <f>SUM(BK132:BK147)</f>
        <v>0</v>
      </c>
    </row>
    <row r="132" spans="2:65" s="1" customFormat="1" ht="24.2" customHeight="1">
      <c r="B132" s="33"/>
      <c r="C132" s="134" t="s">
        <v>439</v>
      </c>
      <c r="D132" s="134" t="s">
        <v>360</v>
      </c>
      <c r="E132" s="135" t="s">
        <v>8713</v>
      </c>
      <c r="F132" s="136" t="s">
        <v>8714</v>
      </c>
      <c r="G132" s="137" t="s">
        <v>504</v>
      </c>
      <c r="H132" s="138">
        <v>1</v>
      </c>
      <c r="I132" s="139"/>
      <c r="J132" s="140">
        <f>ROUND(I132*H132,2)</f>
        <v>0</v>
      </c>
      <c r="K132" s="136" t="s">
        <v>402</v>
      </c>
      <c r="L132" s="33"/>
      <c r="M132" s="141" t="s">
        <v>19</v>
      </c>
      <c r="N132" s="142" t="s">
        <v>49</v>
      </c>
      <c r="P132" s="143">
        <f>O132*H132</f>
        <v>0</v>
      </c>
      <c r="Q132" s="143">
        <v>1.4732499999999999</v>
      </c>
      <c r="R132" s="143">
        <f>Q132*H132</f>
        <v>1.4732499999999999</v>
      </c>
      <c r="S132" s="143">
        <v>0</v>
      </c>
      <c r="T132" s="144">
        <f>S132*H132</f>
        <v>0</v>
      </c>
      <c r="AR132" s="145" t="s">
        <v>364</v>
      </c>
      <c r="AT132" s="145" t="s">
        <v>360</v>
      </c>
      <c r="AU132" s="145" t="s">
        <v>90</v>
      </c>
      <c r="AY132" s="18" t="s">
        <v>358</v>
      </c>
      <c r="BE132" s="146">
        <f>IF(N132="základní",J132,0)</f>
        <v>0</v>
      </c>
      <c r="BF132" s="146">
        <f>IF(N132="snížená",J132,0)</f>
        <v>0</v>
      </c>
      <c r="BG132" s="146">
        <f>IF(N132="zákl. přenesená",J132,0)</f>
        <v>0</v>
      </c>
      <c r="BH132" s="146">
        <f>IF(N132="sníž. přenesená",J132,0)</f>
        <v>0</v>
      </c>
      <c r="BI132" s="146">
        <f>IF(N132="nulová",J132,0)</f>
        <v>0</v>
      </c>
      <c r="BJ132" s="18" t="s">
        <v>90</v>
      </c>
      <c r="BK132" s="146">
        <f>ROUND(I132*H132,2)</f>
        <v>0</v>
      </c>
      <c r="BL132" s="18" t="s">
        <v>364</v>
      </c>
      <c r="BM132" s="145" t="s">
        <v>8715</v>
      </c>
    </row>
    <row r="133" spans="2:65" s="1" customFormat="1" ht="11.25">
      <c r="B133" s="33"/>
      <c r="D133" s="147" t="s">
        <v>366</v>
      </c>
      <c r="F133" s="148" t="s">
        <v>8716</v>
      </c>
      <c r="I133" s="149"/>
      <c r="L133" s="33"/>
      <c r="M133" s="150"/>
      <c r="T133" s="54"/>
      <c r="AT133" s="18" t="s">
        <v>366</v>
      </c>
      <c r="AU133" s="18" t="s">
        <v>90</v>
      </c>
    </row>
    <row r="134" spans="2:65" s="1" customFormat="1" ht="24.2" customHeight="1">
      <c r="B134" s="33"/>
      <c r="C134" s="134" t="s">
        <v>447</v>
      </c>
      <c r="D134" s="134" t="s">
        <v>360</v>
      </c>
      <c r="E134" s="135" t="s">
        <v>8717</v>
      </c>
      <c r="F134" s="136" t="s">
        <v>8718</v>
      </c>
      <c r="G134" s="137" t="s">
        <v>235</v>
      </c>
      <c r="H134" s="138">
        <v>109.5</v>
      </c>
      <c r="I134" s="139"/>
      <c r="J134" s="140">
        <f>ROUND(I134*H134,2)</f>
        <v>0</v>
      </c>
      <c r="K134" s="136" t="s">
        <v>402</v>
      </c>
      <c r="L134" s="33"/>
      <c r="M134" s="141" t="s">
        <v>19</v>
      </c>
      <c r="N134" s="142" t="s">
        <v>49</v>
      </c>
      <c r="P134" s="143">
        <f>O134*H134</f>
        <v>0</v>
      </c>
      <c r="Q134" s="143">
        <v>4.4000000000000003E-3</v>
      </c>
      <c r="R134" s="143">
        <f>Q134*H134</f>
        <v>0.48180000000000001</v>
      </c>
      <c r="S134" s="143">
        <v>0</v>
      </c>
      <c r="T134" s="144">
        <f>S134*H134</f>
        <v>0</v>
      </c>
      <c r="AR134" s="145" t="s">
        <v>364</v>
      </c>
      <c r="AT134" s="145" t="s">
        <v>360</v>
      </c>
      <c r="AU134" s="145" t="s">
        <v>90</v>
      </c>
      <c r="AY134" s="18" t="s">
        <v>358</v>
      </c>
      <c r="BE134" s="146">
        <f>IF(N134="základní",J134,0)</f>
        <v>0</v>
      </c>
      <c r="BF134" s="146">
        <f>IF(N134="snížená",J134,0)</f>
        <v>0</v>
      </c>
      <c r="BG134" s="146">
        <f>IF(N134="zákl. přenesená",J134,0)</f>
        <v>0</v>
      </c>
      <c r="BH134" s="146">
        <f>IF(N134="sníž. přenesená",J134,0)</f>
        <v>0</v>
      </c>
      <c r="BI134" s="146">
        <f>IF(N134="nulová",J134,0)</f>
        <v>0</v>
      </c>
      <c r="BJ134" s="18" t="s">
        <v>90</v>
      </c>
      <c r="BK134" s="146">
        <f>ROUND(I134*H134,2)</f>
        <v>0</v>
      </c>
      <c r="BL134" s="18" t="s">
        <v>364</v>
      </c>
      <c r="BM134" s="145" t="s">
        <v>8719</v>
      </c>
    </row>
    <row r="135" spans="2:65" s="1" customFormat="1" ht="11.25">
      <c r="B135" s="33"/>
      <c r="D135" s="147" t="s">
        <v>366</v>
      </c>
      <c r="F135" s="148" t="s">
        <v>8720</v>
      </c>
      <c r="I135" s="149"/>
      <c r="L135" s="33"/>
      <c r="M135" s="150"/>
      <c r="T135" s="54"/>
      <c r="AT135" s="18" t="s">
        <v>366</v>
      </c>
      <c r="AU135" s="18" t="s">
        <v>90</v>
      </c>
    </row>
    <row r="136" spans="2:65" s="13" customFormat="1" ht="22.5">
      <c r="B136" s="158"/>
      <c r="D136" s="152" t="s">
        <v>368</v>
      </c>
      <c r="E136" s="159" t="s">
        <v>19</v>
      </c>
      <c r="F136" s="160" t="s">
        <v>8721</v>
      </c>
      <c r="H136" s="161">
        <v>109.5</v>
      </c>
      <c r="I136" s="162"/>
      <c r="L136" s="158"/>
      <c r="M136" s="163"/>
      <c r="T136" s="164"/>
      <c r="AT136" s="159" t="s">
        <v>368</v>
      </c>
      <c r="AU136" s="159" t="s">
        <v>90</v>
      </c>
      <c r="AV136" s="13" t="s">
        <v>90</v>
      </c>
      <c r="AW136" s="13" t="s">
        <v>36</v>
      </c>
      <c r="AX136" s="13" t="s">
        <v>84</v>
      </c>
      <c r="AY136" s="159" t="s">
        <v>358</v>
      </c>
    </row>
    <row r="137" spans="2:65" s="1" customFormat="1" ht="24.2" customHeight="1">
      <c r="B137" s="33"/>
      <c r="C137" s="134" t="s">
        <v>454</v>
      </c>
      <c r="D137" s="134" t="s">
        <v>360</v>
      </c>
      <c r="E137" s="135" t="s">
        <v>8722</v>
      </c>
      <c r="F137" s="136" t="s">
        <v>8723</v>
      </c>
      <c r="G137" s="137" t="s">
        <v>504</v>
      </c>
      <c r="H137" s="138">
        <v>6</v>
      </c>
      <c r="I137" s="139"/>
      <c r="J137" s="140">
        <f>ROUND(I137*H137,2)</f>
        <v>0</v>
      </c>
      <c r="K137" s="136" t="s">
        <v>402</v>
      </c>
      <c r="L137" s="33"/>
      <c r="M137" s="141" t="s">
        <v>19</v>
      </c>
      <c r="N137" s="142" t="s">
        <v>49</v>
      </c>
      <c r="P137" s="143">
        <f>O137*H137</f>
        <v>0</v>
      </c>
      <c r="Q137" s="143">
        <v>0.1865</v>
      </c>
      <c r="R137" s="143">
        <f>Q137*H137</f>
        <v>1.119</v>
      </c>
      <c r="S137" s="143">
        <v>0</v>
      </c>
      <c r="T137" s="144">
        <f>S137*H137</f>
        <v>0</v>
      </c>
      <c r="AR137" s="145" t="s">
        <v>364</v>
      </c>
      <c r="AT137" s="145" t="s">
        <v>360</v>
      </c>
      <c r="AU137" s="145" t="s">
        <v>90</v>
      </c>
      <c r="AY137" s="18" t="s">
        <v>358</v>
      </c>
      <c r="BE137" s="146">
        <f>IF(N137="základní",J137,0)</f>
        <v>0</v>
      </c>
      <c r="BF137" s="146">
        <f>IF(N137="snížená",J137,0)</f>
        <v>0</v>
      </c>
      <c r="BG137" s="146">
        <f>IF(N137="zákl. přenesená",J137,0)</f>
        <v>0</v>
      </c>
      <c r="BH137" s="146">
        <f>IF(N137="sníž. přenesená",J137,0)</f>
        <v>0</v>
      </c>
      <c r="BI137" s="146">
        <f>IF(N137="nulová",J137,0)</f>
        <v>0</v>
      </c>
      <c r="BJ137" s="18" t="s">
        <v>90</v>
      </c>
      <c r="BK137" s="146">
        <f>ROUND(I137*H137,2)</f>
        <v>0</v>
      </c>
      <c r="BL137" s="18" t="s">
        <v>364</v>
      </c>
      <c r="BM137" s="145" t="s">
        <v>8724</v>
      </c>
    </row>
    <row r="138" spans="2:65" s="1" customFormat="1" ht="11.25">
      <c r="B138" s="33"/>
      <c r="D138" s="147" t="s">
        <v>366</v>
      </c>
      <c r="F138" s="148" t="s">
        <v>8725</v>
      </c>
      <c r="I138" s="149"/>
      <c r="L138" s="33"/>
      <c r="M138" s="150"/>
      <c r="T138" s="54"/>
      <c r="AT138" s="18" t="s">
        <v>366</v>
      </c>
      <c r="AU138" s="18" t="s">
        <v>90</v>
      </c>
    </row>
    <row r="139" spans="2:65" s="13" customFormat="1" ht="11.25">
      <c r="B139" s="158"/>
      <c r="D139" s="152" t="s">
        <v>368</v>
      </c>
      <c r="E139" s="159" t="s">
        <v>19</v>
      </c>
      <c r="F139" s="160" t="s">
        <v>3943</v>
      </c>
      <c r="H139" s="161">
        <v>6</v>
      </c>
      <c r="I139" s="162"/>
      <c r="L139" s="158"/>
      <c r="M139" s="163"/>
      <c r="T139" s="164"/>
      <c r="AT139" s="159" t="s">
        <v>368</v>
      </c>
      <c r="AU139" s="159" t="s">
        <v>90</v>
      </c>
      <c r="AV139" s="13" t="s">
        <v>90</v>
      </c>
      <c r="AW139" s="13" t="s">
        <v>36</v>
      </c>
      <c r="AX139" s="13" t="s">
        <v>84</v>
      </c>
      <c r="AY139" s="159" t="s">
        <v>358</v>
      </c>
    </row>
    <row r="140" spans="2:65" s="1" customFormat="1" ht="24.2" customHeight="1">
      <c r="B140" s="33"/>
      <c r="C140" s="134" t="s">
        <v>462</v>
      </c>
      <c r="D140" s="134" t="s">
        <v>360</v>
      </c>
      <c r="E140" s="135" t="s">
        <v>8726</v>
      </c>
      <c r="F140" s="136" t="s">
        <v>8727</v>
      </c>
      <c r="G140" s="137" t="s">
        <v>504</v>
      </c>
      <c r="H140" s="138">
        <v>8</v>
      </c>
      <c r="I140" s="139"/>
      <c r="J140" s="140">
        <f>ROUND(I140*H140,2)</f>
        <v>0</v>
      </c>
      <c r="K140" s="136" t="s">
        <v>402</v>
      </c>
      <c r="L140" s="33"/>
      <c r="M140" s="141" t="s">
        <v>19</v>
      </c>
      <c r="N140" s="142" t="s">
        <v>49</v>
      </c>
      <c r="P140" s="143">
        <f>O140*H140</f>
        <v>0</v>
      </c>
      <c r="Q140" s="143">
        <v>4.4790000000000003E-2</v>
      </c>
      <c r="R140" s="143">
        <f>Q140*H140</f>
        <v>0.35832000000000003</v>
      </c>
      <c r="S140" s="143">
        <v>0</v>
      </c>
      <c r="T140" s="144">
        <f>S140*H140</f>
        <v>0</v>
      </c>
      <c r="AR140" s="145" t="s">
        <v>364</v>
      </c>
      <c r="AT140" s="145" t="s">
        <v>360</v>
      </c>
      <c r="AU140" s="145" t="s">
        <v>90</v>
      </c>
      <c r="AY140" s="18" t="s">
        <v>358</v>
      </c>
      <c r="BE140" s="146">
        <f>IF(N140="základní",J140,0)</f>
        <v>0</v>
      </c>
      <c r="BF140" s="146">
        <f>IF(N140="snížená",J140,0)</f>
        <v>0</v>
      </c>
      <c r="BG140" s="146">
        <f>IF(N140="zákl. přenesená",J140,0)</f>
        <v>0</v>
      </c>
      <c r="BH140" s="146">
        <f>IF(N140="sníž. přenesená",J140,0)</f>
        <v>0</v>
      </c>
      <c r="BI140" s="146">
        <f>IF(N140="nulová",J140,0)</f>
        <v>0</v>
      </c>
      <c r="BJ140" s="18" t="s">
        <v>90</v>
      </c>
      <c r="BK140" s="146">
        <f>ROUND(I140*H140,2)</f>
        <v>0</v>
      </c>
      <c r="BL140" s="18" t="s">
        <v>364</v>
      </c>
      <c r="BM140" s="145" t="s">
        <v>8728</v>
      </c>
    </row>
    <row r="141" spans="2:65" s="1" customFormat="1" ht="11.25">
      <c r="B141" s="33"/>
      <c r="D141" s="147" t="s">
        <v>366</v>
      </c>
      <c r="F141" s="148" t="s">
        <v>8729</v>
      </c>
      <c r="I141" s="149"/>
      <c r="L141" s="33"/>
      <c r="M141" s="150"/>
      <c r="T141" s="54"/>
      <c r="AT141" s="18" t="s">
        <v>366</v>
      </c>
      <c r="AU141" s="18" t="s">
        <v>90</v>
      </c>
    </row>
    <row r="142" spans="2:65" s="13" customFormat="1" ht="11.25">
      <c r="B142" s="158"/>
      <c r="D142" s="152" t="s">
        <v>368</v>
      </c>
      <c r="E142" s="159" t="s">
        <v>19</v>
      </c>
      <c r="F142" s="160" t="s">
        <v>8730</v>
      </c>
      <c r="H142" s="161">
        <v>8</v>
      </c>
      <c r="I142" s="162"/>
      <c r="L142" s="158"/>
      <c r="M142" s="163"/>
      <c r="T142" s="164"/>
      <c r="AT142" s="159" t="s">
        <v>368</v>
      </c>
      <c r="AU142" s="159" t="s">
        <v>90</v>
      </c>
      <c r="AV142" s="13" t="s">
        <v>90</v>
      </c>
      <c r="AW142" s="13" t="s">
        <v>36</v>
      </c>
      <c r="AX142" s="13" t="s">
        <v>84</v>
      </c>
      <c r="AY142" s="159" t="s">
        <v>358</v>
      </c>
    </row>
    <row r="143" spans="2:65" s="1" customFormat="1" ht="24.2" customHeight="1">
      <c r="B143" s="33"/>
      <c r="C143" s="134" t="s">
        <v>468</v>
      </c>
      <c r="D143" s="134" t="s">
        <v>360</v>
      </c>
      <c r="E143" s="135" t="s">
        <v>8731</v>
      </c>
      <c r="F143" s="136" t="s">
        <v>8732</v>
      </c>
      <c r="G143" s="137" t="s">
        <v>504</v>
      </c>
      <c r="H143" s="138">
        <v>6</v>
      </c>
      <c r="I143" s="139"/>
      <c r="J143" s="140">
        <f>ROUND(I143*H143,2)</f>
        <v>0</v>
      </c>
      <c r="K143" s="136" t="s">
        <v>3182</v>
      </c>
      <c r="L143" s="33"/>
      <c r="M143" s="141" t="s">
        <v>19</v>
      </c>
      <c r="N143" s="142" t="s">
        <v>49</v>
      </c>
      <c r="P143" s="143">
        <f>O143*H143</f>
        <v>0</v>
      </c>
      <c r="Q143" s="143">
        <v>4.4790000000000003E-2</v>
      </c>
      <c r="R143" s="143">
        <f>Q143*H143</f>
        <v>0.26874000000000003</v>
      </c>
      <c r="S143" s="143">
        <v>0</v>
      </c>
      <c r="T143" s="144">
        <f>S143*H143</f>
        <v>0</v>
      </c>
      <c r="AR143" s="145" t="s">
        <v>364</v>
      </c>
      <c r="AT143" s="145" t="s">
        <v>360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364</v>
      </c>
      <c r="BM143" s="145" t="s">
        <v>8733</v>
      </c>
    </row>
    <row r="144" spans="2:65" s="13" customFormat="1" ht="11.25">
      <c r="B144" s="158"/>
      <c r="D144" s="152" t="s">
        <v>368</v>
      </c>
      <c r="E144" s="159" t="s">
        <v>19</v>
      </c>
      <c r="F144" s="160" t="s">
        <v>3943</v>
      </c>
      <c r="H144" s="161">
        <v>6</v>
      </c>
      <c r="I144" s="162"/>
      <c r="L144" s="158"/>
      <c r="M144" s="163"/>
      <c r="T144" s="164"/>
      <c r="AT144" s="159" t="s">
        <v>368</v>
      </c>
      <c r="AU144" s="159" t="s">
        <v>90</v>
      </c>
      <c r="AV144" s="13" t="s">
        <v>90</v>
      </c>
      <c r="AW144" s="13" t="s">
        <v>36</v>
      </c>
      <c r="AX144" s="13" t="s">
        <v>84</v>
      </c>
      <c r="AY144" s="159" t="s">
        <v>358</v>
      </c>
    </row>
    <row r="145" spans="2:65" s="1" customFormat="1" ht="37.9" customHeight="1">
      <c r="B145" s="33"/>
      <c r="C145" s="134" t="s">
        <v>473</v>
      </c>
      <c r="D145" s="134" t="s">
        <v>360</v>
      </c>
      <c r="E145" s="135" t="s">
        <v>8734</v>
      </c>
      <c r="F145" s="136" t="s">
        <v>8735</v>
      </c>
      <c r="G145" s="137" t="s">
        <v>504</v>
      </c>
      <c r="H145" s="138">
        <v>6</v>
      </c>
      <c r="I145" s="139"/>
      <c r="J145" s="140">
        <f>ROUND(I145*H145,2)</f>
        <v>0</v>
      </c>
      <c r="K145" s="136" t="s">
        <v>402</v>
      </c>
      <c r="L145" s="33"/>
      <c r="M145" s="141" t="s">
        <v>19</v>
      </c>
      <c r="N145" s="142" t="s">
        <v>49</v>
      </c>
      <c r="P145" s="143">
        <f>O145*H145</f>
        <v>0</v>
      </c>
      <c r="Q145" s="143">
        <v>0.44741999999999998</v>
      </c>
      <c r="R145" s="143">
        <f>Q145*H145</f>
        <v>2.68452</v>
      </c>
      <c r="S145" s="143">
        <v>0</v>
      </c>
      <c r="T145" s="144">
        <f>S145*H145</f>
        <v>0</v>
      </c>
      <c r="AR145" s="145" t="s">
        <v>364</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364</v>
      </c>
      <c r="BM145" s="145" t="s">
        <v>8736</v>
      </c>
    </row>
    <row r="146" spans="2:65" s="1" customFormat="1" ht="11.25">
      <c r="B146" s="33"/>
      <c r="D146" s="147" t="s">
        <v>366</v>
      </c>
      <c r="F146" s="148" t="s">
        <v>8737</v>
      </c>
      <c r="I146" s="149"/>
      <c r="L146" s="33"/>
      <c r="M146" s="150"/>
      <c r="T146" s="54"/>
      <c r="AT146" s="18" t="s">
        <v>366</v>
      </c>
      <c r="AU146" s="18" t="s">
        <v>90</v>
      </c>
    </row>
    <row r="147" spans="2:65" s="13" customFormat="1" ht="11.25">
      <c r="B147" s="158"/>
      <c r="D147" s="152" t="s">
        <v>368</v>
      </c>
      <c r="E147" s="159" t="s">
        <v>19</v>
      </c>
      <c r="F147" s="160" t="s">
        <v>3943</v>
      </c>
      <c r="H147" s="161">
        <v>6</v>
      </c>
      <c r="I147" s="162"/>
      <c r="L147" s="158"/>
      <c r="M147" s="163"/>
      <c r="T147" s="164"/>
      <c r="AT147" s="159" t="s">
        <v>368</v>
      </c>
      <c r="AU147" s="159" t="s">
        <v>90</v>
      </c>
      <c r="AV147" s="13" t="s">
        <v>90</v>
      </c>
      <c r="AW147" s="13" t="s">
        <v>36</v>
      </c>
      <c r="AX147" s="13" t="s">
        <v>84</v>
      </c>
      <c r="AY147" s="159" t="s">
        <v>358</v>
      </c>
    </row>
    <row r="148" spans="2:65" s="11" customFormat="1" ht="22.9" customHeight="1">
      <c r="B148" s="122"/>
      <c r="D148" s="123" t="s">
        <v>76</v>
      </c>
      <c r="E148" s="132" t="s">
        <v>411</v>
      </c>
      <c r="F148" s="132" t="s">
        <v>8668</v>
      </c>
      <c r="I148" s="125"/>
      <c r="J148" s="133">
        <f>BK148</f>
        <v>0</v>
      </c>
      <c r="L148" s="122"/>
      <c r="M148" s="127"/>
      <c r="P148" s="128">
        <f>SUM(P149:P151)</f>
        <v>0</v>
      </c>
      <c r="R148" s="128">
        <f>SUM(R149:R151)</f>
        <v>0</v>
      </c>
      <c r="T148" s="129">
        <f>SUM(T149:T151)</f>
        <v>0</v>
      </c>
      <c r="AR148" s="123" t="s">
        <v>84</v>
      </c>
      <c r="AT148" s="130" t="s">
        <v>76</v>
      </c>
      <c r="AU148" s="130" t="s">
        <v>84</v>
      </c>
      <c r="AY148" s="123" t="s">
        <v>358</v>
      </c>
      <c r="BK148" s="131">
        <f>SUM(BK149:BK151)</f>
        <v>0</v>
      </c>
    </row>
    <row r="149" spans="2:65" s="1" customFormat="1" ht="21.75" customHeight="1">
      <c r="B149" s="33"/>
      <c r="C149" s="134" t="s">
        <v>480</v>
      </c>
      <c r="D149" s="134" t="s">
        <v>360</v>
      </c>
      <c r="E149" s="135" t="s">
        <v>8669</v>
      </c>
      <c r="F149" s="136" t="s">
        <v>8670</v>
      </c>
      <c r="G149" s="137" t="s">
        <v>195</v>
      </c>
      <c r="H149" s="138">
        <v>12.8</v>
      </c>
      <c r="I149" s="139"/>
      <c r="J149" s="140">
        <f>ROUND(I149*H149,2)</f>
        <v>0</v>
      </c>
      <c r="K149" s="136" t="s">
        <v>402</v>
      </c>
      <c r="L149" s="33"/>
      <c r="M149" s="141" t="s">
        <v>19</v>
      </c>
      <c r="N149" s="142" t="s">
        <v>49</v>
      </c>
      <c r="P149" s="143">
        <f>O149*H149</f>
        <v>0</v>
      </c>
      <c r="Q149" s="143">
        <v>0</v>
      </c>
      <c r="R149" s="143">
        <f>Q149*H149</f>
        <v>0</v>
      </c>
      <c r="S149" s="143">
        <v>0</v>
      </c>
      <c r="T149" s="144">
        <f>S149*H149</f>
        <v>0</v>
      </c>
      <c r="AR149" s="145" t="s">
        <v>364</v>
      </c>
      <c r="AT149" s="145" t="s">
        <v>360</v>
      </c>
      <c r="AU149" s="145" t="s">
        <v>90</v>
      </c>
      <c r="AY149" s="18" t="s">
        <v>358</v>
      </c>
      <c r="BE149" s="146">
        <f>IF(N149="základní",J149,0)</f>
        <v>0</v>
      </c>
      <c r="BF149" s="146">
        <f>IF(N149="snížená",J149,0)</f>
        <v>0</v>
      </c>
      <c r="BG149" s="146">
        <f>IF(N149="zákl. přenesená",J149,0)</f>
        <v>0</v>
      </c>
      <c r="BH149" s="146">
        <f>IF(N149="sníž. přenesená",J149,0)</f>
        <v>0</v>
      </c>
      <c r="BI149" s="146">
        <f>IF(N149="nulová",J149,0)</f>
        <v>0</v>
      </c>
      <c r="BJ149" s="18" t="s">
        <v>90</v>
      </c>
      <c r="BK149" s="146">
        <f>ROUND(I149*H149,2)</f>
        <v>0</v>
      </c>
      <c r="BL149" s="18" t="s">
        <v>364</v>
      </c>
      <c r="BM149" s="145" t="s">
        <v>8738</v>
      </c>
    </row>
    <row r="150" spans="2:65" s="1" customFormat="1" ht="11.25">
      <c r="B150" s="33"/>
      <c r="D150" s="147" t="s">
        <v>366</v>
      </c>
      <c r="F150" s="148" t="s">
        <v>8672</v>
      </c>
      <c r="I150" s="149"/>
      <c r="L150" s="33"/>
      <c r="M150" s="150"/>
      <c r="T150" s="54"/>
      <c r="AT150" s="18" t="s">
        <v>366</v>
      </c>
      <c r="AU150" s="18" t="s">
        <v>90</v>
      </c>
    </row>
    <row r="151" spans="2:65" s="13" customFormat="1" ht="11.25">
      <c r="B151" s="158"/>
      <c r="D151" s="152" t="s">
        <v>368</v>
      </c>
      <c r="E151" s="159" t="s">
        <v>19</v>
      </c>
      <c r="F151" s="160" t="s">
        <v>8739</v>
      </c>
      <c r="H151" s="161">
        <v>12.8</v>
      </c>
      <c r="I151" s="162"/>
      <c r="L151" s="158"/>
      <c r="M151" s="193"/>
      <c r="N151" s="194"/>
      <c r="O151" s="194"/>
      <c r="P151" s="194"/>
      <c r="Q151" s="194"/>
      <c r="R151" s="194"/>
      <c r="S151" s="194"/>
      <c r="T151" s="195"/>
      <c r="AT151" s="159" t="s">
        <v>368</v>
      </c>
      <c r="AU151" s="159" t="s">
        <v>90</v>
      </c>
      <c r="AV151" s="13" t="s">
        <v>90</v>
      </c>
      <c r="AW151" s="13" t="s">
        <v>36</v>
      </c>
      <c r="AX151" s="13" t="s">
        <v>84</v>
      </c>
      <c r="AY151" s="159" t="s">
        <v>358</v>
      </c>
    </row>
    <row r="152" spans="2:65" s="1" customFormat="1" ht="6.95" customHeight="1">
      <c r="B152" s="42"/>
      <c r="C152" s="43"/>
      <c r="D152" s="43"/>
      <c r="E152" s="43"/>
      <c r="F152" s="43"/>
      <c r="G152" s="43"/>
      <c r="H152" s="43"/>
      <c r="I152" s="43"/>
      <c r="J152" s="43"/>
      <c r="K152" s="43"/>
      <c r="L152" s="33"/>
    </row>
  </sheetData>
  <sheetProtection algorithmName="SHA-512" hashValue="Ikc8d799167nnXxhK2tmdoxlOfSqd3uOSYY7xxEenNachMtStjSObXHYWxzfk9tIiArxYTEqj7KdVL9YeSE1lQ==" saltValue="qNBBKvZ+gC8dTJFQbiPjJ2oDPTsZ9rpR65gPy8sBiSKID2hz8OHYGQJn4QWGZAJHf19hNsJtyUirnoFFYNutmg==" spinCount="100000" sheet="1" objects="1" scenarios="1" formatColumns="0" formatRows="0" autoFilter="0"/>
  <autoFilter ref="C84:K151" xr:uid="{00000000-0009-0000-0000-00001F000000}"/>
  <mergeCells count="9">
    <mergeCell ref="E50:H50"/>
    <mergeCell ref="E75:H75"/>
    <mergeCell ref="E77:H77"/>
    <mergeCell ref="L2:V2"/>
    <mergeCell ref="E7:H7"/>
    <mergeCell ref="E9:H9"/>
    <mergeCell ref="E18:H18"/>
    <mergeCell ref="E27:H27"/>
    <mergeCell ref="E48:H48"/>
  </mergeCells>
  <hyperlinks>
    <hyperlink ref="F89" r:id="rId1" xr:uid="{00000000-0004-0000-1F00-000000000000}"/>
    <hyperlink ref="F92" r:id="rId2" xr:uid="{00000000-0004-0000-1F00-000001000000}"/>
    <hyperlink ref="F96" r:id="rId3" xr:uid="{00000000-0004-0000-1F00-000002000000}"/>
    <hyperlink ref="F99" r:id="rId4" xr:uid="{00000000-0004-0000-1F00-000003000000}"/>
    <hyperlink ref="F102" r:id="rId5" xr:uid="{00000000-0004-0000-1F00-000004000000}"/>
    <hyperlink ref="F105" r:id="rId6" xr:uid="{00000000-0004-0000-1F00-000005000000}"/>
    <hyperlink ref="F108" r:id="rId7" xr:uid="{00000000-0004-0000-1F00-000006000000}"/>
    <hyperlink ref="F111" r:id="rId8" xr:uid="{00000000-0004-0000-1F00-000007000000}"/>
    <hyperlink ref="F114" r:id="rId9" xr:uid="{00000000-0004-0000-1F00-000008000000}"/>
    <hyperlink ref="F119" r:id="rId10" xr:uid="{00000000-0004-0000-1F00-000009000000}"/>
    <hyperlink ref="F125" r:id="rId11" xr:uid="{00000000-0004-0000-1F00-00000A000000}"/>
    <hyperlink ref="F129" r:id="rId12" xr:uid="{00000000-0004-0000-1F00-00000B000000}"/>
    <hyperlink ref="F133" r:id="rId13" xr:uid="{00000000-0004-0000-1F00-00000C000000}"/>
    <hyperlink ref="F135" r:id="rId14" xr:uid="{00000000-0004-0000-1F00-00000D000000}"/>
    <hyperlink ref="F138" r:id="rId15" xr:uid="{00000000-0004-0000-1F00-00000E000000}"/>
    <hyperlink ref="F141" r:id="rId16" xr:uid="{00000000-0004-0000-1F00-00000F000000}"/>
    <hyperlink ref="F146" r:id="rId17" xr:uid="{00000000-0004-0000-1F00-000010000000}"/>
    <hyperlink ref="F150" r:id="rId18" xr:uid="{00000000-0004-0000-1F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183</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8740</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2978</v>
      </c>
      <c r="L20" s="33"/>
    </row>
    <row r="21" spans="2:12" s="1" customFormat="1" ht="18" customHeight="1">
      <c r="B21" s="33"/>
      <c r="E21" s="26" t="s">
        <v>2979</v>
      </c>
      <c r="I21" s="28" t="s">
        <v>28</v>
      </c>
      <c r="J21" s="26" t="s">
        <v>19</v>
      </c>
      <c r="L21" s="33"/>
    </row>
    <row r="22" spans="2:12" s="1" customFormat="1" ht="6.95" customHeight="1">
      <c r="B22" s="33"/>
      <c r="L22" s="33"/>
    </row>
    <row r="23" spans="2:12" s="1" customFormat="1" ht="12" customHeight="1">
      <c r="B23" s="33"/>
      <c r="D23" s="28" t="s">
        <v>37</v>
      </c>
      <c r="I23" s="28" t="s">
        <v>25</v>
      </c>
      <c r="J23" s="26" t="s">
        <v>2978</v>
      </c>
      <c r="L23" s="33"/>
    </row>
    <row r="24" spans="2:12" s="1" customFormat="1" ht="18" customHeight="1">
      <c r="B24" s="33"/>
      <c r="E24" s="26" t="s">
        <v>2979</v>
      </c>
      <c r="I24" s="28" t="s">
        <v>28</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ROUND((SUM(BE87:BE166)),  2)</f>
        <v>0</v>
      </c>
      <c r="I33" s="96">
        <v>0.21</v>
      </c>
      <c r="J33" s="84">
        <f>ROUND(((SUM(BE87:BE166))*I33),  2)</f>
        <v>0</v>
      </c>
      <c r="L33" s="33"/>
    </row>
    <row r="34" spans="2:12" s="1" customFormat="1" ht="14.45" customHeight="1">
      <c r="B34" s="33"/>
      <c r="E34" s="28" t="s">
        <v>49</v>
      </c>
      <c r="F34" s="84">
        <f>ROUND((SUM(BF87:BF166)),  2)</f>
        <v>0</v>
      </c>
      <c r="I34" s="96">
        <v>0.12</v>
      </c>
      <c r="J34" s="84">
        <f>ROUND(((SUM(BF87:BF166))*I34),  2)</f>
        <v>0</v>
      </c>
      <c r="L34" s="33"/>
    </row>
    <row r="35" spans="2:12" s="1" customFormat="1" ht="14.45" hidden="1" customHeight="1">
      <c r="B35" s="33"/>
      <c r="E35" s="28" t="s">
        <v>50</v>
      </c>
      <c r="F35" s="84">
        <f>ROUND((SUM(BG87:BG166)),  2)</f>
        <v>0</v>
      </c>
      <c r="I35" s="96">
        <v>0.21</v>
      </c>
      <c r="J35" s="84">
        <f>0</f>
        <v>0</v>
      </c>
      <c r="L35" s="33"/>
    </row>
    <row r="36" spans="2:12" s="1" customFormat="1" ht="14.45" hidden="1" customHeight="1">
      <c r="B36" s="33"/>
      <c r="E36" s="28" t="s">
        <v>51</v>
      </c>
      <c r="F36" s="84">
        <f>ROUND((SUM(BH87:BH166)),  2)</f>
        <v>0</v>
      </c>
      <c r="I36" s="96">
        <v>0.12</v>
      </c>
      <c r="J36" s="84">
        <f>0</f>
        <v>0</v>
      </c>
      <c r="L36" s="33"/>
    </row>
    <row r="37" spans="2:12" s="1" customFormat="1" ht="14.45" hidden="1" customHeight="1">
      <c r="B37" s="33"/>
      <c r="E37" s="28" t="s">
        <v>52</v>
      </c>
      <c r="F37" s="84">
        <f>ROUND((SUM(BI87:BI166)),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IO.05 - Dešťová kanalizační přípojka a areálové vedení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15.2" customHeight="1">
      <c r="B54" s="33"/>
      <c r="C54" s="28" t="s">
        <v>24</v>
      </c>
      <c r="F54" s="26" t="str">
        <f>E15</f>
        <v>Město Kroměříž</v>
      </c>
      <c r="I54" s="28" t="s">
        <v>32</v>
      </c>
      <c r="J54" s="31" t="str">
        <f>E21</f>
        <v>Ondřej Zikán</v>
      </c>
      <c r="L54" s="33"/>
    </row>
    <row r="55" spans="2:47" s="1" customFormat="1" ht="15.2" customHeight="1">
      <c r="B55" s="33"/>
      <c r="C55" s="28" t="s">
        <v>30</v>
      </c>
      <c r="F55" s="26" t="str">
        <f>IF(E18="","",E18)</f>
        <v>Vyplň údaj</v>
      </c>
      <c r="I55" s="28" t="s">
        <v>37</v>
      </c>
      <c r="J55" s="31" t="str">
        <f>E24</f>
        <v>Ondřej Zikán</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J87</f>
        <v>0</v>
      </c>
      <c r="L59" s="33"/>
      <c r="AU59" s="18" t="s">
        <v>313</v>
      </c>
    </row>
    <row r="60" spans="2:47" s="8" customFormat="1" ht="24.95" customHeight="1">
      <c r="B60" s="106"/>
      <c r="D60" s="107" t="s">
        <v>2980</v>
      </c>
      <c r="E60" s="108"/>
      <c r="F60" s="108"/>
      <c r="G60" s="108"/>
      <c r="H60" s="108"/>
      <c r="I60" s="108"/>
      <c r="J60" s="109">
        <f>J88</f>
        <v>0</v>
      </c>
      <c r="L60" s="106"/>
    </row>
    <row r="61" spans="2:47" s="9" customFormat="1" ht="19.899999999999999" customHeight="1">
      <c r="B61" s="110"/>
      <c r="D61" s="111" t="s">
        <v>315</v>
      </c>
      <c r="E61" s="112"/>
      <c r="F61" s="112"/>
      <c r="G61" s="112"/>
      <c r="H61" s="112"/>
      <c r="I61" s="112"/>
      <c r="J61" s="113">
        <f>J89</f>
        <v>0</v>
      </c>
      <c r="L61" s="110"/>
    </row>
    <row r="62" spans="2:47" s="9" customFormat="1" ht="19.899999999999999" customHeight="1">
      <c r="B62" s="110"/>
      <c r="D62" s="111" t="s">
        <v>316</v>
      </c>
      <c r="E62" s="112"/>
      <c r="F62" s="112"/>
      <c r="G62" s="112"/>
      <c r="H62" s="112"/>
      <c r="I62" s="112"/>
      <c r="J62" s="113">
        <f>J125</f>
        <v>0</v>
      </c>
      <c r="L62" s="110"/>
    </row>
    <row r="63" spans="2:47" s="9" customFormat="1" ht="19.899999999999999" customHeight="1">
      <c r="B63" s="110"/>
      <c r="D63" s="111" t="s">
        <v>318</v>
      </c>
      <c r="E63" s="112"/>
      <c r="F63" s="112"/>
      <c r="G63" s="112"/>
      <c r="H63" s="112"/>
      <c r="I63" s="112"/>
      <c r="J63" s="113">
        <f>J128</f>
        <v>0</v>
      </c>
      <c r="L63" s="110"/>
    </row>
    <row r="64" spans="2:47" s="9" customFormat="1" ht="19.899999999999999" customHeight="1">
      <c r="B64" s="110"/>
      <c r="D64" s="111" t="s">
        <v>7714</v>
      </c>
      <c r="E64" s="112"/>
      <c r="F64" s="112"/>
      <c r="G64" s="112"/>
      <c r="H64" s="112"/>
      <c r="I64" s="112"/>
      <c r="J64" s="113">
        <f>J132</f>
        <v>0</v>
      </c>
      <c r="L64" s="110"/>
    </row>
    <row r="65" spans="2:12" s="9" customFormat="1" ht="19.899999999999999" customHeight="1">
      <c r="B65" s="110"/>
      <c r="D65" s="111" t="s">
        <v>8594</v>
      </c>
      <c r="E65" s="112"/>
      <c r="F65" s="112"/>
      <c r="G65" s="112"/>
      <c r="H65" s="112"/>
      <c r="I65" s="112"/>
      <c r="J65" s="113">
        <f>J158</f>
        <v>0</v>
      </c>
      <c r="L65" s="110"/>
    </row>
    <row r="66" spans="2:12" s="8" customFormat="1" ht="24.95" customHeight="1">
      <c r="B66" s="106"/>
      <c r="D66" s="107" t="s">
        <v>323</v>
      </c>
      <c r="E66" s="108"/>
      <c r="F66" s="108"/>
      <c r="G66" s="108"/>
      <c r="H66" s="108"/>
      <c r="I66" s="108"/>
      <c r="J66" s="109">
        <f>J162</f>
        <v>0</v>
      </c>
      <c r="L66" s="106"/>
    </row>
    <row r="67" spans="2:12" s="9" customFormat="1" ht="19.899999999999999" customHeight="1">
      <c r="B67" s="110"/>
      <c r="D67" s="111" t="s">
        <v>2981</v>
      </c>
      <c r="E67" s="112"/>
      <c r="F67" s="112"/>
      <c r="G67" s="112"/>
      <c r="H67" s="112"/>
      <c r="I67" s="112"/>
      <c r="J67" s="113">
        <f>J163</f>
        <v>0</v>
      </c>
      <c r="L67" s="110"/>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343</v>
      </c>
      <c r="L74" s="33"/>
    </row>
    <row r="75" spans="2:12" s="1" customFormat="1" ht="6.95" customHeight="1">
      <c r="B75" s="33"/>
      <c r="L75" s="33"/>
    </row>
    <row r="76" spans="2:12" s="1" customFormat="1" ht="12" customHeight="1">
      <c r="B76" s="33"/>
      <c r="C76" s="28" t="s">
        <v>16</v>
      </c>
      <c r="L76" s="33"/>
    </row>
    <row r="77" spans="2:12" s="1" customFormat="1" ht="16.5" customHeight="1">
      <c r="B77" s="33"/>
      <c r="E77" s="341" t="str">
        <f>E7</f>
        <v>Domov se zvláštním režimem Račín, Kroměříž</v>
      </c>
      <c r="F77" s="342"/>
      <c r="G77" s="342"/>
      <c r="H77" s="342"/>
      <c r="L77" s="33"/>
    </row>
    <row r="78" spans="2:12" s="1" customFormat="1" ht="12" customHeight="1">
      <c r="B78" s="33"/>
      <c r="C78" s="28" t="s">
        <v>214</v>
      </c>
      <c r="L78" s="33"/>
    </row>
    <row r="79" spans="2:12" s="1" customFormat="1" ht="16.5" customHeight="1">
      <c r="B79" s="33"/>
      <c r="E79" s="324" t="str">
        <f>E9</f>
        <v>IO.05 - Dešťová kanalizační přípojka a areálové vedení</v>
      </c>
      <c r="F79" s="343"/>
      <c r="G79" s="343"/>
      <c r="H79" s="343"/>
      <c r="L79" s="33"/>
    </row>
    <row r="80" spans="2:12" s="1" customFormat="1" ht="6.95" customHeight="1">
      <c r="B80" s="33"/>
      <c r="L80" s="33"/>
    </row>
    <row r="81" spans="2:65" s="1" customFormat="1" ht="12" customHeight="1">
      <c r="B81" s="33"/>
      <c r="C81" s="28" t="s">
        <v>21</v>
      </c>
      <c r="F81" s="26" t="str">
        <f>F12</f>
        <v>p.č. 5036, Kroměříž</v>
      </c>
      <c r="I81" s="28" t="s">
        <v>23</v>
      </c>
      <c r="J81" s="50">
        <f>IF(J12="","",J12)</f>
        <v>45460</v>
      </c>
      <c r="L81" s="33"/>
    </row>
    <row r="82" spans="2:65" s="1" customFormat="1" ht="6.95" customHeight="1">
      <c r="B82" s="33"/>
      <c r="L82" s="33"/>
    </row>
    <row r="83" spans="2:65" s="1" customFormat="1" ht="15.2" customHeight="1">
      <c r="B83" s="33"/>
      <c r="C83" s="28" t="s">
        <v>24</v>
      </c>
      <c r="F83" s="26" t="str">
        <f>E15</f>
        <v>Město Kroměříž</v>
      </c>
      <c r="I83" s="28" t="s">
        <v>32</v>
      </c>
      <c r="J83" s="31" t="str">
        <f>E21</f>
        <v>Ondřej Zikán</v>
      </c>
      <c r="L83" s="33"/>
    </row>
    <row r="84" spans="2:65" s="1" customFormat="1" ht="15.2" customHeight="1">
      <c r="B84" s="33"/>
      <c r="C84" s="28" t="s">
        <v>30</v>
      </c>
      <c r="F84" s="26" t="str">
        <f>IF(E18="","",E18)</f>
        <v>Vyplň údaj</v>
      </c>
      <c r="I84" s="28" t="s">
        <v>37</v>
      </c>
      <c r="J84" s="31" t="str">
        <f>E24</f>
        <v>Ondřej Zikán</v>
      </c>
      <c r="L84" s="33"/>
    </row>
    <row r="85" spans="2:65" s="1" customFormat="1" ht="10.35" customHeight="1">
      <c r="B85" s="33"/>
      <c r="L85" s="33"/>
    </row>
    <row r="86" spans="2:65" s="10" customFormat="1" ht="29.25" customHeight="1">
      <c r="B86" s="114"/>
      <c r="C86" s="115" t="s">
        <v>344</v>
      </c>
      <c r="D86" s="116" t="s">
        <v>62</v>
      </c>
      <c r="E86" s="116" t="s">
        <v>58</v>
      </c>
      <c r="F86" s="116" t="s">
        <v>59</v>
      </c>
      <c r="G86" s="116" t="s">
        <v>345</v>
      </c>
      <c r="H86" s="116" t="s">
        <v>346</v>
      </c>
      <c r="I86" s="116" t="s">
        <v>347</v>
      </c>
      <c r="J86" s="116" t="s">
        <v>312</v>
      </c>
      <c r="K86" s="117" t="s">
        <v>348</v>
      </c>
      <c r="L86" s="114"/>
      <c r="M86" s="57" t="s">
        <v>19</v>
      </c>
      <c r="N86" s="58" t="s">
        <v>47</v>
      </c>
      <c r="O86" s="58" t="s">
        <v>349</v>
      </c>
      <c r="P86" s="58" t="s">
        <v>350</v>
      </c>
      <c r="Q86" s="58" t="s">
        <v>351</v>
      </c>
      <c r="R86" s="58" t="s">
        <v>352</v>
      </c>
      <c r="S86" s="58" t="s">
        <v>353</v>
      </c>
      <c r="T86" s="59" t="s">
        <v>354</v>
      </c>
    </row>
    <row r="87" spans="2:65" s="1" customFormat="1" ht="22.9" customHeight="1">
      <c r="B87" s="33"/>
      <c r="C87" s="62" t="s">
        <v>355</v>
      </c>
      <c r="J87" s="118">
        <f>BK87</f>
        <v>0</v>
      </c>
      <c r="L87" s="33"/>
      <c r="M87" s="60"/>
      <c r="N87" s="51"/>
      <c r="O87" s="51"/>
      <c r="P87" s="119">
        <f>P88+P162</f>
        <v>0</v>
      </c>
      <c r="Q87" s="51"/>
      <c r="R87" s="119">
        <f>R88+R162</f>
        <v>401.96882800000003</v>
      </c>
      <c r="S87" s="51"/>
      <c r="T87" s="120">
        <f>T88+T162</f>
        <v>0</v>
      </c>
      <c r="AT87" s="18" t="s">
        <v>76</v>
      </c>
      <c r="AU87" s="18" t="s">
        <v>313</v>
      </c>
      <c r="BK87" s="121">
        <f>BK88+BK162</f>
        <v>0</v>
      </c>
    </row>
    <row r="88" spans="2:65" s="11" customFormat="1" ht="25.9" customHeight="1">
      <c r="B88" s="122"/>
      <c r="D88" s="123" t="s">
        <v>76</v>
      </c>
      <c r="E88" s="124" t="s">
        <v>356</v>
      </c>
      <c r="F88" s="124" t="s">
        <v>356</v>
      </c>
      <c r="I88" s="125"/>
      <c r="J88" s="126">
        <f>BK88</f>
        <v>0</v>
      </c>
      <c r="L88" s="122"/>
      <c r="M88" s="127"/>
      <c r="P88" s="128">
        <f>P89+P125+P128+P132+P158</f>
        <v>0</v>
      </c>
      <c r="R88" s="128">
        <f>R89+R125+R128+R132+R158</f>
        <v>401.94230800000003</v>
      </c>
      <c r="T88" s="129">
        <f>T89+T125+T128+T132+T158</f>
        <v>0</v>
      </c>
      <c r="AR88" s="123" t="s">
        <v>84</v>
      </c>
      <c r="AT88" s="130" t="s">
        <v>76</v>
      </c>
      <c r="AU88" s="130" t="s">
        <v>77</v>
      </c>
      <c r="AY88" s="123" t="s">
        <v>358</v>
      </c>
      <c r="BK88" s="131">
        <f>BK89+BK125+BK128+BK132+BK158</f>
        <v>0</v>
      </c>
    </row>
    <row r="89" spans="2:65" s="11" customFormat="1" ht="22.9" customHeight="1">
      <c r="B89" s="122"/>
      <c r="D89" s="123" t="s">
        <v>76</v>
      </c>
      <c r="E89" s="132" t="s">
        <v>84</v>
      </c>
      <c r="F89" s="132" t="s">
        <v>359</v>
      </c>
      <c r="I89" s="125"/>
      <c r="J89" s="133">
        <f>BK89</f>
        <v>0</v>
      </c>
      <c r="L89" s="122"/>
      <c r="M89" s="127"/>
      <c r="P89" s="128">
        <f>SUM(P90:P124)</f>
        <v>0</v>
      </c>
      <c r="R89" s="128">
        <f>SUM(R90:R124)</f>
        <v>395.57941800000003</v>
      </c>
      <c r="T89" s="129">
        <f>SUM(T90:T124)</f>
        <v>0</v>
      </c>
      <c r="AR89" s="123" t="s">
        <v>84</v>
      </c>
      <c r="AT89" s="130" t="s">
        <v>76</v>
      </c>
      <c r="AU89" s="130" t="s">
        <v>84</v>
      </c>
      <c r="AY89" s="123" t="s">
        <v>358</v>
      </c>
      <c r="BK89" s="131">
        <f>SUM(BK90:BK124)</f>
        <v>0</v>
      </c>
    </row>
    <row r="90" spans="2:65" s="1" customFormat="1" ht="24.2" customHeight="1">
      <c r="B90" s="33"/>
      <c r="C90" s="134" t="s">
        <v>84</v>
      </c>
      <c r="D90" s="134" t="s">
        <v>360</v>
      </c>
      <c r="E90" s="135" t="s">
        <v>8685</v>
      </c>
      <c r="F90" s="136" t="s">
        <v>8686</v>
      </c>
      <c r="G90" s="137" t="s">
        <v>209</v>
      </c>
      <c r="H90" s="138">
        <v>141.34100000000001</v>
      </c>
      <c r="I90" s="139"/>
      <c r="J90" s="140">
        <f>ROUND(I90*H90,2)</f>
        <v>0</v>
      </c>
      <c r="K90" s="136" t="s">
        <v>402</v>
      </c>
      <c r="L90" s="33"/>
      <c r="M90" s="141" t="s">
        <v>19</v>
      </c>
      <c r="N90" s="142" t="s">
        <v>49</v>
      </c>
      <c r="P90" s="143">
        <f>O90*H90</f>
        <v>0</v>
      </c>
      <c r="Q90" s="143">
        <v>0</v>
      </c>
      <c r="R90" s="143">
        <f>Q90*H90</f>
        <v>0</v>
      </c>
      <c r="S90" s="143">
        <v>0</v>
      </c>
      <c r="T90" s="144">
        <f>S90*H90</f>
        <v>0</v>
      </c>
      <c r="AR90" s="145" t="s">
        <v>364</v>
      </c>
      <c r="AT90" s="145" t="s">
        <v>360</v>
      </c>
      <c r="AU90" s="145" t="s">
        <v>90</v>
      </c>
      <c r="AY90" s="18" t="s">
        <v>358</v>
      </c>
      <c r="BE90" s="146">
        <f>IF(N90="základní",J90,0)</f>
        <v>0</v>
      </c>
      <c r="BF90" s="146">
        <f>IF(N90="snížená",J90,0)</f>
        <v>0</v>
      </c>
      <c r="BG90" s="146">
        <f>IF(N90="zákl. přenesená",J90,0)</f>
        <v>0</v>
      </c>
      <c r="BH90" s="146">
        <f>IF(N90="sníž. přenesená",J90,0)</f>
        <v>0</v>
      </c>
      <c r="BI90" s="146">
        <f>IF(N90="nulová",J90,0)</f>
        <v>0</v>
      </c>
      <c r="BJ90" s="18" t="s">
        <v>90</v>
      </c>
      <c r="BK90" s="146">
        <f>ROUND(I90*H90,2)</f>
        <v>0</v>
      </c>
      <c r="BL90" s="18" t="s">
        <v>364</v>
      </c>
      <c r="BM90" s="145" t="s">
        <v>8741</v>
      </c>
    </row>
    <row r="91" spans="2:65" s="1" customFormat="1" ht="11.25">
      <c r="B91" s="33"/>
      <c r="D91" s="147" t="s">
        <v>366</v>
      </c>
      <c r="F91" s="148" t="s">
        <v>8688</v>
      </c>
      <c r="I91" s="149"/>
      <c r="L91" s="33"/>
      <c r="M91" s="150"/>
      <c r="T91" s="54"/>
      <c r="AT91" s="18" t="s">
        <v>366</v>
      </c>
      <c r="AU91" s="18" t="s">
        <v>90</v>
      </c>
    </row>
    <row r="92" spans="2:65" s="13" customFormat="1" ht="33.75">
      <c r="B92" s="158"/>
      <c r="D92" s="152" t="s">
        <v>368</v>
      </c>
      <c r="E92" s="159" t="s">
        <v>19</v>
      </c>
      <c r="F92" s="160" t="s">
        <v>8742</v>
      </c>
      <c r="H92" s="161">
        <v>141.34100000000001</v>
      </c>
      <c r="I92" s="162"/>
      <c r="L92" s="158"/>
      <c r="M92" s="163"/>
      <c r="T92" s="164"/>
      <c r="AT92" s="159" t="s">
        <v>368</v>
      </c>
      <c r="AU92" s="159" t="s">
        <v>90</v>
      </c>
      <c r="AV92" s="13" t="s">
        <v>90</v>
      </c>
      <c r="AW92" s="13" t="s">
        <v>36</v>
      </c>
      <c r="AX92" s="13" t="s">
        <v>84</v>
      </c>
      <c r="AY92" s="159" t="s">
        <v>358</v>
      </c>
    </row>
    <row r="93" spans="2:65" s="1" customFormat="1" ht="33" customHeight="1">
      <c r="B93" s="33"/>
      <c r="C93" s="134" t="s">
        <v>90</v>
      </c>
      <c r="D93" s="134" t="s">
        <v>360</v>
      </c>
      <c r="E93" s="135" t="s">
        <v>2988</v>
      </c>
      <c r="F93" s="136" t="s">
        <v>2989</v>
      </c>
      <c r="G93" s="137" t="s">
        <v>209</v>
      </c>
      <c r="H93" s="138">
        <v>232.16</v>
      </c>
      <c r="I93" s="139"/>
      <c r="J93" s="140">
        <f>ROUND(I93*H93,2)</f>
        <v>0</v>
      </c>
      <c r="K93" s="136" t="s">
        <v>402</v>
      </c>
      <c r="L93" s="33"/>
      <c r="M93" s="141" t="s">
        <v>19</v>
      </c>
      <c r="N93" s="142" t="s">
        <v>49</v>
      </c>
      <c r="P93" s="143">
        <f>O93*H93</f>
        <v>0</v>
      </c>
      <c r="Q93" s="143">
        <v>0</v>
      </c>
      <c r="R93" s="143">
        <f>Q93*H93</f>
        <v>0</v>
      </c>
      <c r="S93" s="143">
        <v>0</v>
      </c>
      <c r="T93" s="144">
        <f>S93*H93</f>
        <v>0</v>
      </c>
      <c r="AR93" s="145" t="s">
        <v>364</v>
      </c>
      <c r="AT93" s="145" t="s">
        <v>360</v>
      </c>
      <c r="AU93" s="145" t="s">
        <v>90</v>
      </c>
      <c r="AY93" s="18" t="s">
        <v>358</v>
      </c>
      <c r="BE93" s="146">
        <f>IF(N93="základní",J93,0)</f>
        <v>0</v>
      </c>
      <c r="BF93" s="146">
        <f>IF(N93="snížená",J93,0)</f>
        <v>0</v>
      </c>
      <c r="BG93" s="146">
        <f>IF(N93="zákl. přenesená",J93,0)</f>
        <v>0</v>
      </c>
      <c r="BH93" s="146">
        <f>IF(N93="sníž. přenesená",J93,0)</f>
        <v>0</v>
      </c>
      <c r="BI93" s="146">
        <f>IF(N93="nulová",J93,0)</f>
        <v>0</v>
      </c>
      <c r="BJ93" s="18" t="s">
        <v>90</v>
      </c>
      <c r="BK93" s="146">
        <f>ROUND(I93*H93,2)</f>
        <v>0</v>
      </c>
      <c r="BL93" s="18" t="s">
        <v>364</v>
      </c>
      <c r="BM93" s="145" t="s">
        <v>8743</v>
      </c>
    </row>
    <row r="94" spans="2:65" s="1" customFormat="1" ht="11.25">
      <c r="B94" s="33"/>
      <c r="D94" s="147" t="s">
        <v>366</v>
      </c>
      <c r="F94" s="148" t="s">
        <v>2991</v>
      </c>
      <c r="I94" s="149"/>
      <c r="L94" s="33"/>
      <c r="M94" s="150"/>
      <c r="T94" s="54"/>
      <c r="AT94" s="18" t="s">
        <v>366</v>
      </c>
      <c r="AU94" s="18" t="s">
        <v>90</v>
      </c>
    </row>
    <row r="95" spans="2:65" s="13" customFormat="1" ht="33.75">
      <c r="B95" s="158"/>
      <c r="D95" s="152" t="s">
        <v>368</v>
      </c>
      <c r="E95" s="159" t="s">
        <v>19</v>
      </c>
      <c r="F95" s="160" t="s">
        <v>8744</v>
      </c>
      <c r="H95" s="161">
        <v>232.16</v>
      </c>
      <c r="I95" s="162"/>
      <c r="L95" s="158"/>
      <c r="M95" s="163"/>
      <c r="T95" s="164"/>
      <c r="AT95" s="159" t="s">
        <v>368</v>
      </c>
      <c r="AU95" s="159" t="s">
        <v>90</v>
      </c>
      <c r="AV95" s="13" t="s">
        <v>90</v>
      </c>
      <c r="AW95" s="13" t="s">
        <v>36</v>
      </c>
      <c r="AX95" s="13" t="s">
        <v>77</v>
      </c>
      <c r="AY95" s="159" t="s">
        <v>358</v>
      </c>
    </row>
    <row r="96" spans="2:65" s="14" customFormat="1" ht="11.25">
      <c r="B96" s="165"/>
      <c r="D96" s="152" t="s">
        <v>368</v>
      </c>
      <c r="E96" s="166" t="s">
        <v>19</v>
      </c>
      <c r="F96" s="167" t="s">
        <v>371</v>
      </c>
      <c r="H96" s="168">
        <v>232.16</v>
      </c>
      <c r="I96" s="169"/>
      <c r="L96" s="165"/>
      <c r="M96" s="170"/>
      <c r="T96" s="171"/>
      <c r="AT96" s="166" t="s">
        <v>368</v>
      </c>
      <c r="AU96" s="166" t="s">
        <v>90</v>
      </c>
      <c r="AV96" s="14" t="s">
        <v>364</v>
      </c>
      <c r="AW96" s="14" t="s">
        <v>36</v>
      </c>
      <c r="AX96" s="14" t="s">
        <v>84</v>
      </c>
      <c r="AY96" s="166" t="s">
        <v>358</v>
      </c>
    </row>
    <row r="97" spans="2:65" s="1" customFormat="1" ht="24.2" customHeight="1">
      <c r="B97" s="33"/>
      <c r="C97" s="134" t="s">
        <v>97</v>
      </c>
      <c r="D97" s="134" t="s">
        <v>360</v>
      </c>
      <c r="E97" s="135" t="s">
        <v>7766</v>
      </c>
      <c r="F97" s="136" t="s">
        <v>8597</v>
      </c>
      <c r="G97" s="137" t="s">
        <v>195</v>
      </c>
      <c r="H97" s="138">
        <v>731.08</v>
      </c>
      <c r="I97" s="139"/>
      <c r="J97" s="140">
        <f>ROUND(I97*H97,2)</f>
        <v>0</v>
      </c>
      <c r="K97" s="136" t="s">
        <v>402</v>
      </c>
      <c r="L97" s="33"/>
      <c r="M97" s="141" t="s">
        <v>19</v>
      </c>
      <c r="N97" s="142" t="s">
        <v>49</v>
      </c>
      <c r="P97" s="143">
        <f>O97*H97</f>
        <v>0</v>
      </c>
      <c r="Q97" s="143">
        <v>8.4999999999999995E-4</v>
      </c>
      <c r="R97" s="143">
        <f>Q97*H97</f>
        <v>0.62141800000000003</v>
      </c>
      <c r="S97" s="143">
        <v>0</v>
      </c>
      <c r="T97" s="144">
        <f>S97*H97</f>
        <v>0</v>
      </c>
      <c r="AR97" s="145" t="s">
        <v>364</v>
      </c>
      <c r="AT97" s="145" t="s">
        <v>360</v>
      </c>
      <c r="AU97" s="145" t="s">
        <v>90</v>
      </c>
      <c r="AY97" s="18" t="s">
        <v>358</v>
      </c>
      <c r="BE97" s="146">
        <f>IF(N97="základní",J97,0)</f>
        <v>0</v>
      </c>
      <c r="BF97" s="146">
        <f>IF(N97="snížená",J97,0)</f>
        <v>0</v>
      </c>
      <c r="BG97" s="146">
        <f>IF(N97="zákl. přenesená",J97,0)</f>
        <v>0</v>
      </c>
      <c r="BH97" s="146">
        <f>IF(N97="sníž. přenesená",J97,0)</f>
        <v>0</v>
      </c>
      <c r="BI97" s="146">
        <f>IF(N97="nulová",J97,0)</f>
        <v>0</v>
      </c>
      <c r="BJ97" s="18" t="s">
        <v>90</v>
      </c>
      <c r="BK97" s="146">
        <f>ROUND(I97*H97,2)</f>
        <v>0</v>
      </c>
      <c r="BL97" s="18" t="s">
        <v>364</v>
      </c>
      <c r="BM97" s="145" t="s">
        <v>8745</v>
      </c>
    </row>
    <row r="98" spans="2:65" s="1" customFormat="1" ht="11.25">
      <c r="B98" s="33"/>
      <c r="D98" s="147" t="s">
        <v>366</v>
      </c>
      <c r="F98" s="148" t="s">
        <v>8599</v>
      </c>
      <c r="I98" s="149"/>
      <c r="L98" s="33"/>
      <c r="M98" s="150"/>
      <c r="T98" s="54"/>
      <c r="AT98" s="18" t="s">
        <v>366</v>
      </c>
      <c r="AU98" s="18" t="s">
        <v>90</v>
      </c>
    </row>
    <row r="99" spans="2:65" s="13" customFormat="1" ht="33.75">
      <c r="B99" s="158"/>
      <c r="D99" s="152" t="s">
        <v>368</v>
      </c>
      <c r="E99" s="159" t="s">
        <v>19</v>
      </c>
      <c r="F99" s="160" t="s">
        <v>8746</v>
      </c>
      <c r="H99" s="161">
        <v>731.08</v>
      </c>
      <c r="I99" s="162"/>
      <c r="L99" s="158"/>
      <c r="M99" s="163"/>
      <c r="T99" s="164"/>
      <c r="AT99" s="159" t="s">
        <v>368</v>
      </c>
      <c r="AU99" s="159" t="s">
        <v>90</v>
      </c>
      <c r="AV99" s="13" t="s">
        <v>90</v>
      </c>
      <c r="AW99" s="13" t="s">
        <v>36</v>
      </c>
      <c r="AX99" s="13" t="s">
        <v>84</v>
      </c>
      <c r="AY99" s="159" t="s">
        <v>358</v>
      </c>
    </row>
    <row r="100" spans="2:65" s="1" customFormat="1" ht="24.2" customHeight="1">
      <c r="B100" s="33"/>
      <c r="C100" s="134" t="s">
        <v>364</v>
      </c>
      <c r="D100" s="134" t="s">
        <v>360</v>
      </c>
      <c r="E100" s="135" t="s">
        <v>7770</v>
      </c>
      <c r="F100" s="136" t="s">
        <v>8601</v>
      </c>
      <c r="G100" s="137" t="s">
        <v>195</v>
      </c>
      <c r="H100" s="138">
        <v>731.08</v>
      </c>
      <c r="I100" s="139"/>
      <c r="J100" s="140">
        <f>ROUND(I100*H100,2)</f>
        <v>0</v>
      </c>
      <c r="K100" s="136" t="s">
        <v>402</v>
      </c>
      <c r="L100" s="33"/>
      <c r="M100" s="141" t="s">
        <v>19</v>
      </c>
      <c r="N100" s="142" t="s">
        <v>49</v>
      </c>
      <c r="P100" s="143">
        <f>O100*H100</f>
        <v>0</v>
      </c>
      <c r="Q100" s="143">
        <v>0</v>
      </c>
      <c r="R100" s="143">
        <f>Q100*H100</f>
        <v>0</v>
      </c>
      <c r="S100" s="143">
        <v>0</v>
      </c>
      <c r="T100" s="144">
        <f>S100*H100</f>
        <v>0</v>
      </c>
      <c r="AR100" s="145" t="s">
        <v>364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364</v>
      </c>
      <c r="BM100" s="145" t="s">
        <v>8747</v>
      </c>
    </row>
    <row r="101" spans="2:65" s="1" customFormat="1" ht="11.25">
      <c r="B101" s="33"/>
      <c r="D101" s="147" t="s">
        <v>366</v>
      </c>
      <c r="F101" s="148" t="s">
        <v>8603</v>
      </c>
      <c r="I101" s="149"/>
      <c r="L101" s="33"/>
      <c r="M101" s="150"/>
      <c r="T101" s="54"/>
      <c r="AT101" s="18" t="s">
        <v>366</v>
      </c>
      <c r="AU101" s="18" t="s">
        <v>90</v>
      </c>
    </row>
    <row r="102" spans="2:65" s="13" customFormat="1" ht="33.75">
      <c r="B102" s="158"/>
      <c r="D102" s="152" t="s">
        <v>368</v>
      </c>
      <c r="E102" s="159" t="s">
        <v>19</v>
      </c>
      <c r="F102" s="160" t="s">
        <v>8746</v>
      </c>
      <c r="H102" s="161">
        <v>731.08</v>
      </c>
      <c r="I102" s="162"/>
      <c r="L102" s="158"/>
      <c r="M102" s="163"/>
      <c r="T102" s="164"/>
      <c r="AT102" s="159" t="s">
        <v>368</v>
      </c>
      <c r="AU102" s="159" t="s">
        <v>90</v>
      </c>
      <c r="AV102" s="13" t="s">
        <v>90</v>
      </c>
      <c r="AW102" s="13" t="s">
        <v>36</v>
      </c>
      <c r="AX102" s="13" t="s">
        <v>84</v>
      </c>
      <c r="AY102" s="159" t="s">
        <v>358</v>
      </c>
    </row>
    <row r="103" spans="2:65" s="1" customFormat="1" ht="24.2" customHeight="1">
      <c r="B103" s="33"/>
      <c r="C103" s="134" t="s">
        <v>388</v>
      </c>
      <c r="D103" s="134" t="s">
        <v>360</v>
      </c>
      <c r="E103" s="135" t="s">
        <v>3003</v>
      </c>
      <c r="F103" s="136" t="s">
        <v>3004</v>
      </c>
      <c r="G103" s="137" t="s">
        <v>209</v>
      </c>
      <c r="H103" s="138">
        <v>373.50099999999998</v>
      </c>
      <c r="I103" s="139"/>
      <c r="J103" s="140">
        <f>ROUND(I103*H103,2)</f>
        <v>0</v>
      </c>
      <c r="K103" s="136" t="s">
        <v>402</v>
      </c>
      <c r="L103" s="33"/>
      <c r="M103" s="141" t="s">
        <v>19</v>
      </c>
      <c r="N103" s="142" t="s">
        <v>49</v>
      </c>
      <c r="P103" s="143">
        <f>O103*H103</f>
        <v>0</v>
      </c>
      <c r="Q103" s="143">
        <v>0</v>
      </c>
      <c r="R103" s="143">
        <f>Q103*H103</f>
        <v>0</v>
      </c>
      <c r="S103" s="143">
        <v>0</v>
      </c>
      <c r="T103" s="144">
        <f>S103*H103</f>
        <v>0</v>
      </c>
      <c r="AR103" s="145" t="s">
        <v>364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364</v>
      </c>
      <c r="BM103" s="145" t="s">
        <v>8748</v>
      </c>
    </row>
    <row r="104" spans="2:65" s="1" customFormat="1" ht="11.25">
      <c r="B104" s="33"/>
      <c r="D104" s="147" t="s">
        <v>366</v>
      </c>
      <c r="F104" s="148" t="s">
        <v>3006</v>
      </c>
      <c r="I104" s="149"/>
      <c r="L104" s="33"/>
      <c r="M104" s="150"/>
      <c r="T104" s="54"/>
      <c r="AT104" s="18" t="s">
        <v>366</v>
      </c>
      <c r="AU104" s="18" t="s">
        <v>90</v>
      </c>
    </row>
    <row r="105" spans="2:65" s="13" customFormat="1" ht="11.25">
      <c r="B105" s="158"/>
      <c r="D105" s="152" t="s">
        <v>368</v>
      </c>
      <c r="E105" s="159" t="s">
        <v>19</v>
      </c>
      <c r="F105" s="160" t="s">
        <v>8749</v>
      </c>
      <c r="H105" s="161">
        <v>373.50099999999998</v>
      </c>
      <c r="I105" s="162"/>
      <c r="L105" s="158"/>
      <c r="M105" s="163"/>
      <c r="T105" s="164"/>
      <c r="AT105" s="159" t="s">
        <v>368</v>
      </c>
      <c r="AU105" s="159" t="s">
        <v>90</v>
      </c>
      <c r="AV105" s="13" t="s">
        <v>90</v>
      </c>
      <c r="AW105" s="13" t="s">
        <v>36</v>
      </c>
      <c r="AX105" s="13" t="s">
        <v>84</v>
      </c>
      <c r="AY105" s="159" t="s">
        <v>358</v>
      </c>
    </row>
    <row r="106" spans="2:65" s="1" customFormat="1" ht="24.2" customHeight="1">
      <c r="B106" s="33"/>
      <c r="C106" s="134" t="s">
        <v>394</v>
      </c>
      <c r="D106" s="134" t="s">
        <v>360</v>
      </c>
      <c r="E106" s="135" t="s">
        <v>3008</v>
      </c>
      <c r="F106" s="136" t="s">
        <v>3009</v>
      </c>
      <c r="G106" s="137" t="s">
        <v>209</v>
      </c>
      <c r="H106" s="138">
        <v>257.90100000000001</v>
      </c>
      <c r="I106" s="139"/>
      <c r="J106" s="140">
        <f>ROUND(I106*H106,2)</f>
        <v>0</v>
      </c>
      <c r="K106" s="136" t="s">
        <v>402</v>
      </c>
      <c r="L106" s="33"/>
      <c r="M106" s="141" t="s">
        <v>19</v>
      </c>
      <c r="N106" s="142" t="s">
        <v>49</v>
      </c>
      <c r="P106" s="143">
        <f>O106*H106</f>
        <v>0</v>
      </c>
      <c r="Q106" s="143">
        <v>0</v>
      </c>
      <c r="R106" s="143">
        <f>Q106*H106</f>
        <v>0</v>
      </c>
      <c r="S106" s="143">
        <v>0</v>
      </c>
      <c r="T106" s="144">
        <f>S106*H106</f>
        <v>0</v>
      </c>
      <c r="AR106" s="145" t="s">
        <v>364</v>
      </c>
      <c r="AT106" s="145" t="s">
        <v>360</v>
      </c>
      <c r="AU106" s="145" t="s">
        <v>90</v>
      </c>
      <c r="AY106" s="18" t="s">
        <v>358</v>
      </c>
      <c r="BE106" s="146">
        <f>IF(N106="základní",J106,0)</f>
        <v>0</v>
      </c>
      <c r="BF106" s="146">
        <f>IF(N106="snížená",J106,0)</f>
        <v>0</v>
      </c>
      <c r="BG106" s="146">
        <f>IF(N106="zákl. přenesená",J106,0)</f>
        <v>0</v>
      </c>
      <c r="BH106" s="146">
        <f>IF(N106="sníž. přenesená",J106,0)</f>
        <v>0</v>
      </c>
      <c r="BI106" s="146">
        <f>IF(N106="nulová",J106,0)</f>
        <v>0</v>
      </c>
      <c r="BJ106" s="18" t="s">
        <v>90</v>
      </c>
      <c r="BK106" s="146">
        <f>ROUND(I106*H106,2)</f>
        <v>0</v>
      </c>
      <c r="BL106" s="18" t="s">
        <v>364</v>
      </c>
      <c r="BM106" s="145" t="s">
        <v>8750</v>
      </c>
    </row>
    <row r="107" spans="2:65" s="1" customFormat="1" ht="11.25">
      <c r="B107" s="33"/>
      <c r="D107" s="147" t="s">
        <v>366</v>
      </c>
      <c r="F107" s="148" t="s">
        <v>3011</v>
      </c>
      <c r="I107" s="149"/>
      <c r="L107" s="33"/>
      <c r="M107" s="150"/>
      <c r="T107" s="54"/>
      <c r="AT107" s="18" t="s">
        <v>366</v>
      </c>
      <c r="AU107" s="18" t="s">
        <v>90</v>
      </c>
    </row>
    <row r="108" spans="2:65" s="13" customFormat="1" ht="22.5">
      <c r="B108" s="158"/>
      <c r="D108" s="152" t="s">
        <v>368</v>
      </c>
      <c r="E108" s="159" t="s">
        <v>19</v>
      </c>
      <c r="F108" s="160" t="s">
        <v>8751</v>
      </c>
      <c r="H108" s="161">
        <v>257.90100000000001</v>
      </c>
      <c r="I108" s="162"/>
      <c r="L108" s="158"/>
      <c r="M108" s="163"/>
      <c r="T108" s="164"/>
      <c r="AT108" s="159" t="s">
        <v>368</v>
      </c>
      <c r="AU108" s="159" t="s">
        <v>90</v>
      </c>
      <c r="AV108" s="13" t="s">
        <v>90</v>
      </c>
      <c r="AW108" s="13" t="s">
        <v>36</v>
      </c>
      <c r="AX108" s="13" t="s">
        <v>84</v>
      </c>
      <c r="AY108" s="159" t="s">
        <v>358</v>
      </c>
    </row>
    <row r="109" spans="2:65" s="1" customFormat="1" ht="24.2" customHeight="1">
      <c r="B109" s="33"/>
      <c r="C109" s="134" t="s">
        <v>399</v>
      </c>
      <c r="D109" s="134" t="s">
        <v>360</v>
      </c>
      <c r="E109" s="135" t="s">
        <v>3016</v>
      </c>
      <c r="F109" s="136" t="s">
        <v>3017</v>
      </c>
      <c r="G109" s="137" t="s">
        <v>443</v>
      </c>
      <c r="H109" s="138">
        <v>464.22199999999998</v>
      </c>
      <c r="I109" s="139"/>
      <c r="J109" s="140">
        <f>ROUND(I109*H109,2)</f>
        <v>0</v>
      </c>
      <c r="K109" s="136" t="s">
        <v>402</v>
      </c>
      <c r="L109" s="33"/>
      <c r="M109" s="141" t="s">
        <v>19</v>
      </c>
      <c r="N109" s="142" t="s">
        <v>49</v>
      </c>
      <c r="P109" s="143">
        <f>O109*H109</f>
        <v>0</v>
      </c>
      <c r="Q109" s="143">
        <v>0</v>
      </c>
      <c r="R109" s="143">
        <f>Q109*H109</f>
        <v>0</v>
      </c>
      <c r="S109" s="143">
        <v>0</v>
      </c>
      <c r="T109" s="144">
        <f>S109*H109</f>
        <v>0</v>
      </c>
      <c r="AR109" s="145" t="s">
        <v>364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364</v>
      </c>
      <c r="BM109" s="145" t="s">
        <v>8752</v>
      </c>
    </row>
    <row r="110" spans="2:65" s="1" customFormat="1" ht="11.25">
      <c r="B110" s="33"/>
      <c r="D110" s="147" t="s">
        <v>366</v>
      </c>
      <c r="F110" s="148" t="s">
        <v>3019</v>
      </c>
      <c r="I110" s="149"/>
      <c r="L110" s="33"/>
      <c r="M110" s="150"/>
      <c r="T110" s="54"/>
      <c r="AT110" s="18" t="s">
        <v>366</v>
      </c>
      <c r="AU110" s="18" t="s">
        <v>90</v>
      </c>
    </row>
    <row r="111" spans="2:65" s="13" customFormat="1" ht="33.75">
      <c r="B111" s="158"/>
      <c r="D111" s="152" t="s">
        <v>368</v>
      </c>
      <c r="E111" s="159" t="s">
        <v>19</v>
      </c>
      <c r="F111" s="160" t="s">
        <v>8753</v>
      </c>
      <c r="H111" s="161">
        <v>464.22199999999998</v>
      </c>
      <c r="I111" s="162"/>
      <c r="L111" s="158"/>
      <c r="M111" s="163"/>
      <c r="T111" s="164"/>
      <c r="AT111" s="159" t="s">
        <v>368</v>
      </c>
      <c r="AU111" s="159" t="s">
        <v>90</v>
      </c>
      <c r="AV111" s="13" t="s">
        <v>90</v>
      </c>
      <c r="AW111" s="13" t="s">
        <v>36</v>
      </c>
      <c r="AX111" s="13" t="s">
        <v>84</v>
      </c>
      <c r="AY111" s="159" t="s">
        <v>358</v>
      </c>
    </row>
    <row r="112" spans="2:65" s="1" customFormat="1" ht="16.5" customHeight="1">
      <c r="B112" s="33"/>
      <c r="C112" s="134" t="s">
        <v>406</v>
      </c>
      <c r="D112" s="134" t="s">
        <v>360</v>
      </c>
      <c r="E112" s="135" t="s">
        <v>423</v>
      </c>
      <c r="F112" s="136" t="s">
        <v>3013</v>
      </c>
      <c r="G112" s="137" t="s">
        <v>209</v>
      </c>
      <c r="H112" s="138">
        <v>257.90100000000001</v>
      </c>
      <c r="I112" s="139"/>
      <c r="J112" s="140">
        <f>ROUND(I112*H112,2)</f>
        <v>0</v>
      </c>
      <c r="K112" s="136" t="s">
        <v>402</v>
      </c>
      <c r="L112" s="33"/>
      <c r="M112" s="141" t="s">
        <v>19</v>
      </c>
      <c r="N112" s="142" t="s">
        <v>49</v>
      </c>
      <c r="P112" s="143">
        <f>O112*H112</f>
        <v>0</v>
      </c>
      <c r="Q112" s="143">
        <v>0</v>
      </c>
      <c r="R112" s="143">
        <f>Q112*H112</f>
        <v>0</v>
      </c>
      <c r="S112" s="143">
        <v>0</v>
      </c>
      <c r="T112" s="144">
        <f>S112*H112</f>
        <v>0</v>
      </c>
      <c r="AR112" s="145" t="s">
        <v>364</v>
      </c>
      <c r="AT112" s="145" t="s">
        <v>360</v>
      </c>
      <c r="AU112" s="145" t="s">
        <v>90</v>
      </c>
      <c r="AY112" s="18" t="s">
        <v>358</v>
      </c>
      <c r="BE112" s="146">
        <f>IF(N112="základní",J112,0)</f>
        <v>0</v>
      </c>
      <c r="BF112" s="146">
        <f>IF(N112="snížená",J112,0)</f>
        <v>0</v>
      </c>
      <c r="BG112" s="146">
        <f>IF(N112="zákl. přenesená",J112,0)</f>
        <v>0</v>
      </c>
      <c r="BH112" s="146">
        <f>IF(N112="sníž. přenesená",J112,0)</f>
        <v>0</v>
      </c>
      <c r="BI112" s="146">
        <f>IF(N112="nulová",J112,0)</f>
        <v>0</v>
      </c>
      <c r="BJ112" s="18" t="s">
        <v>90</v>
      </c>
      <c r="BK112" s="146">
        <f>ROUND(I112*H112,2)</f>
        <v>0</v>
      </c>
      <c r="BL112" s="18" t="s">
        <v>364</v>
      </c>
      <c r="BM112" s="145" t="s">
        <v>8754</v>
      </c>
    </row>
    <row r="113" spans="2:65" s="1" customFormat="1" ht="11.25">
      <c r="B113" s="33"/>
      <c r="D113" s="147" t="s">
        <v>366</v>
      </c>
      <c r="F113" s="148" t="s">
        <v>3015</v>
      </c>
      <c r="I113" s="149"/>
      <c r="L113" s="33"/>
      <c r="M113" s="150"/>
      <c r="T113" s="54"/>
      <c r="AT113" s="18" t="s">
        <v>366</v>
      </c>
      <c r="AU113" s="18" t="s">
        <v>90</v>
      </c>
    </row>
    <row r="114" spans="2:65" s="13" customFormat="1" ht="22.5">
      <c r="B114" s="158"/>
      <c r="D114" s="152" t="s">
        <v>368</v>
      </c>
      <c r="E114" s="159" t="s">
        <v>19</v>
      </c>
      <c r="F114" s="160" t="s">
        <v>8751</v>
      </c>
      <c r="H114" s="161">
        <v>257.90100000000001</v>
      </c>
      <c r="I114" s="162"/>
      <c r="L114" s="158"/>
      <c r="M114" s="163"/>
      <c r="T114" s="164"/>
      <c r="AT114" s="159" t="s">
        <v>368</v>
      </c>
      <c r="AU114" s="159" t="s">
        <v>90</v>
      </c>
      <c r="AV114" s="13" t="s">
        <v>90</v>
      </c>
      <c r="AW114" s="13" t="s">
        <v>36</v>
      </c>
      <c r="AX114" s="13" t="s">
        <v>84</v>
      </c>
      <c r="AY114" s="159" t="s">
        <v>358</v>
      </c>
    </row>
    <row r="115" spans="2:65" s="1" customFormat="1" ht="24.2" customHeight="1">
      <c r="B115" s="33"/>
      <c r="C115" s="134" t="s">
        <v>411</v>
      </c>
      <c r="D115" s="134" t="s">
        <v>360</v>
      </c>
      <c r="E115" s="135" t="s">
        <v>3021</v>
      </c>
      <c r="F115" s="136" t="s">
        <v>3022</v>
      </c>
      <c r="G115" s="137" t="s">
        <v>209</v>
      </c>
      <c r="H115" s="138">
        <v>208.42699999999999</v>
      </c>
      <c r="I115" s="139"/>
      <c r="J115" s="140">
        <f>ROUND(I115*H115,2)</f>
        <v>0</v>
      </c>
      <c r="K115" s="136" t="s">
        <v>402</v>
      </c>
      <c r="L115" s="33"/>
      <c r="M115" s="141" t="s">
        <v>19</v>
      </c>
      <c r="N115" s="142" t="s">
        <v>49</v>
      </c>
      <c r="P115" s="143">
        <f>O115*H115</f>
        <v>0</v>
      </c>
      <c r="Q115" s="143">
        <v>0</v>
      </c>
      <c r="R115" s="143">
        <f>Q115*H115</f>
        <v>0</v>
      </c>
      <c r="S115" s="143">
        <v>0</v>
      </c>
      <c r="T115" s="144">
        <f>S115*H115</f>
        <v>0</v>
      </c>
      <c r="AR115" s="145" t="s">
        <v>364</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90</v>
      </c>
      <c r="BK115" s="146">
        <f>ROUND(I115*H115,2)</f>
        <v>0</v>
      </c>
      <c r="BL115" s="18" t="s">
        <v>364</v>
      </c>
      <c r="BM115" s="145" t="s">
        <v>8755</v>
      </c>
    </row>
    <row r="116" spans="2:65" s="1" customFormat="1" ht="11.25">
      <c r="B116" s="33"/>
      <c r="D116" s="147" t="s">
        <v>366</v>
      </c>
      <c r="F116" s="148" t="s">
        <v>3024</v>
      </c>
      <c r="I116" s="149"/>
      <c r="L116" s="33"/>
      <c r="M116" s="150"/>
      <c r="T116" s="54"/>
      <c r="AT116" s="18" t="s">
        <v>366</v>
      </c>
      <c r="AU116" s="18" t="s">
        <v>90</v>
      </c>
    </row>
    <row r="117" spans="2:65" s="13" customFormat="1" ht="22.5">
      <c r="B117" s="158"/>
      <c r="D117" s="152" t="s">
        <v>368</v>
      </c>
      <c r="E117" s="159" t="s">
        <v>19</v>
      </c>
      <c r="F117" s="160" t="s">
        <v>8756</v>
      </c>
      <c r="H117" s="161">
        <v>116.12</v>
      </c>
      <c r="I117" s="162"/>
      <c r="L117" s="158"/>
      <c r="M117" s="163"/>
      <c r="T117" s="164"/>
      <c r="AT117" s="159" t="s">
        <v>368</v>
      </c>
      <c r="AU117" s="159" t="s">
        <v>90</v>
      </c>
      <c r="AV117" s="13" t="s">
        <v>90</v>
      </c>
      <c r="AW117" s="13" t="s">
        <v>36</v>
      </c>
      <c r="AX117" s="13" t="s">
        <v>77</v>
      </c>
      <c r="AY117" s="159" t="s">
        <v>358</v>
      </c>
    </row>
    <row r="118" spans="2:65" s="13" customFormat="1" ht="33.75">
      <c r="B118" s="158"/>
      <c r="D118" s="152" t="s">
        <v>368</v>
      </c>
      <c r="E118" s="159" t="s">
        <v>19</v>
      </c>
      <c r="F118" s="160" t="s">
        <v>8757</v>
      </c>
      <c r="H118" s="161">
        <v>92.307000000000002</v>
      </c>
      <c r="I118" s="162"/>
      <c r="L118" s="158"/>
      <c r="M118" s="163"/>
      <c r="T118" s="164"/>
      <c r="AT118" s="159" t="s">
        <v>368</v>
      </c>
      <c r="AU118" s="159" t="s">
        <v>90</v>
      </c>
      <c r="AV118" s="13" t="s">
        <v>90</v>
      </c>
      <c r="AW118" s="13" t="s">
        <v>36</v>
      </c>
      <c r="AX118" s="13" t="s">
        <v>77</v>
      </c>
      <c r="AY118" s="159" t="s">
        <v>358</v>
      </c>
    </row>
    <row r="119" spans="2:65" s="14" customFormat="1" ht="11.25">
      <c r="B119" s="165"/>
      <c r="D119" s="152" t="s">
        <v>368</v>
      </c>
      <c r="E119" s="166" t="s">
        <v>19</v>
      </c>
      <c r="F119" s="167" t="s">
        <v>371</v>
      </c>
      <c r="H119" s="168">
        <v>208.42700000000002</v>
      </c>
      <c r="I119" s="169"/>
      <c r="L119" s="165"/>
      <c r="M119" s="170"/>
      <c r="T119" s="171"/>
      <c r="AT119" s="166" t="s">
        <v>368</v>
      </c>
      <c r="AU119" s="166" t="s">
        <v>90</v>
      </c>
      <c r="AV119" s="14" t="s">
        <v>364</v>
      </c>
      <c r="AW119" s="14" t="s">
        <v>36</v>
      </c>
      <c r="AX119" s="14" t="s">
        <v>84</v>
      </c>
      <c r="AY119" s="166" t="s">
        <v>358</v>
      </c>
    </row>
    <row r="120" spans="2:65" s="1" customFormat="1" ht="24.2" customHeight="1">
      <c r="B120" s="33"/>
      <c r="C120" s="134" t="s">
        <v>417</v>
      </c>
      <c r="D120" s="134" t="s">
        <v>360</v>
      </c>
      <c r="E120" s="135" t="s">
        <v>3026</v>
      </c>
      <c r="F120" s="136" t="s">
        <v>3027</v>
      </c>
      <c r="G120" s="137" t="s">
        <v>209</v>
      </c>
      <c r="H120" s="138">
        <v>97.2</v>
      </c>
      <c r="I120" s="139"/>
      <c r="J120" s="140">
        <f>ROUND(I120*H120,2)</f>
        <v>0</v>
      </c>
      <c r="K120" s="136" t="s">
        <v>402</v>
      </c>
      <c r="L120" s="33"/>
      <c r="M120" s="141" t="s">
        <v>19</v>
      </c>
      <c r="N120" s="142" t="s">
        <v>49</v>
      </c>
      <c r="P120" s="143">
        <f>O120*H120</f>
        <v>0</v>
      </c>
      <c r="Q120" s="143">
        <v>0</v>
      </c>
      <c r="R120" s="143">
        <f>Q120*H120</f>
        <v>0</v>
      </c>
      <c r="S120" s="143">
        <v>0</v>
      </c>
      <c r="T120" s="144">
        <f>S120*H120</f>
        <v>0</v>
      </c>
      <c r="AR120" s="145" t="s">
        <v>364</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90</v>
      </c>
      <c r="BK120" s="146">
        <f>ROUND(I120*H120,2)</f>
        <v>0</v>
      </c>
      <c r="BL120" s="18" t="s">
        <v>364</v>
      </c>
      <c r="BM120" s="145" t="s">
        <v>8758</v>
      </c>
    </row>
    <row r="121" spans="2:65" s="1" customFormat="1" ht="11.25">
      <c r="B121" s="33"/>
      <c r="D121" s="147" t="s">
        <v>366</v>
      </c>
      <c r="F121" s="148" t="s">
        <v>3029</v>
      </c>
      <c r="I121" s="149"/>
      <c r="L121" s="33"/>
      <c r="M121" s="150"/>
      <c r="T121" s="54"/>
      <c r="AT121" s="18" t="s">
        <v>366</v>
      </c>
      <c r="AU121" s="18" t="s">
        <v>90</v>
      </c>
    </row>
    <row r="122" spans="2:65" s="13" customFormat="1" ht="33.75">
      <c r="B122" s="158"/>
      <c r="D122" s="152" t="s">
        <v>368</v>
      </c>
      <c r="E122" s="159" t="s">
        <v>19</v>
      </c>
      <c r="F122" s="160" t="s">
        <v>8759</v>
      </c>
      <c r="H122" s="161">
        <v>97.2</v>
      </c>
      <c r="I122" s="162"/>
      <c r="L122" s="158"/>
      <c r="M122" s="163"/>
      <c r="T122" s="164"/>
      <c r="AT122" s="159" t="s">
        <v>368</v>
      </c>
      <c r="AU122" s="159" t="s">
        <v>90</v>
      </c>
      <c r="AV122" s="13" t="s">
        <v>90</v>
      </c>
      <c r="AW122" s="13" t="s">
        <v>36</v>
      </c>
      <c r="AX122" s="13" t="s">
        <v>84</v>
      </c>
      <c r="AY122" s="159" t="s">
        <v>358</v>
      </c>
    </row>
    <row r="123" spans="2:65" s="1" customFormat="1" ht="16.5" customHeight="1">
      <c r="B123" s="33"/>
      <c r="C123" s="179" t="s">
        <v>422</v>
      </c>
      <c r="D123" s="179" t="s">
        <v>440</v>
      </c>
      <c r="E123" s="180" t="s">
        <v>3031</v>
      </c>
      <c r="F123" s="181" t="s">
        <v>8760</v>
      </c>
      <c r="G123" s="182" t="s">
        <v>443</v>
      </c>
      <c r="H123" s="183">
        <v>394.95800000000003</v>
      </c>
      <c r="I123" s="184"/>
      <c r="J123" s="185">
        <f>ROUND(I123*H123,2)</f>
        <v>0</v>
      </c>
      <c r="K123" s="181" t="s">
        <v>402</v>
      </c>
      <c r="L123" s="186"/>
      <c r="M123" s="187" t="s">
        <v>19</v>
      </c>
      <c r="N123" s="188" t="s">
        <v>49</v>
      </c>
      <c r="P123" s="143">
        <f>O123*H123</f>
        <v>0</v>
      </c>
      <c r="Q123" s="143">
        <v>1</v>
      </c>
      <c r="R123" s="143">
        <f>Q123*H123</f>
        <v>394.95800000000003</v>
      </c>
      <c r="S123" s="143">
        <v>0</v>
      </c>
      <c r="T123" s="144">
        <f>S123*H123</f>
        <v>0</v>
      </c>
      <c r="AR123" s="145" t="s">
        <v>406</v>
      </c>
      <c r="AT123" s="145" t="s">
        <v>440</v>
      </c>
      <c r="AU123" s="145" t="s">
        <v>90</v>
      </c>
      <c r="AY123" s="18" t="s">
        <v>358</v>
      </c>
      <c r="BE123" s="146">
        <f>IF(N123="základní",J123,0)</f>
        <v>0</v>
      </c>
      <c r="BF123" s="146">
        <f>IF(N123="snížená",J123,0)</f>
        <v>0</v>
      </c>
      <c r="BG123" s="146">
        <f>IF(N123="zákl. přenesená",J123,0)</f>
        <v>0</v>
      </c>
      <c r="BH123" s="146">
        <f>IF(N123="sníž. přenesená",J123,0)</f>
        <v>0</v>
      </c>
      <c r="BI123" s="146">
        <f>IF(N123="nulová",J123,0)</f>
        <v>0</v>
      </c>
      <c r="BJ123" s="18" t="s">
        <v>90</v>
      </c>
      <c r="BK123" s="146">
        <f>ROUND(I123*H123,2)</f>
        <v>0</v>
      </c>
      <c r="BL123" s="18" t="s">
        <v>364</v>
      </c>
      <c r="BM123" s="145" t="s">
        <v>8761</v>
      </c>
    </row>
    <row r="124" spans="2:65" s="13" customFormat="1" ht="22.5">
      <c r="B124" s="158"/>
      <c r="D124" s="152" t="s">
        <v>368</v>
      </c>
      <c r="E124" s="159" t="s">
        <v>19</v>
      </c>
      <c r="F124" s="160" t="s">
        <v>8762</v>
      </c>
      <c r="H124" s="161">
        <v>394.95800000000003</v>
      </c>
      <c r="I124" s="162"/>
      <c r="L124" s="158"/>
      <c r="M124" s="163"/>
      <c r="T124" s="164"/>
      <c r="AT124" s="159" t="s">
        <v>368</v>
      </c>
      <c r="AU124" s="159" t="s">
        <v>90</v>
      </c>
      <c r="AV124" s="13" t="s">
        <v>90</v>
      </c>
      <c r="AW124" s="13" t="s">
        <v>36</v>
      </c>
      <c r="AX124" s="13" t="s">
        <v>84</v>
      </c>
      <c r="AY124" s="159" t="s">
        <v>358</v>
      </c>
    </row>
    <row r="125" spans="2:65" s="11" customFormat="1" ht="22.9" customHeight="1">
      <c r="B125" s="122"/>
      <c r="D125" s="123" t="s">
        <v>76</v>
      </c>
      <c r="E125" s="132" t="s">
        <v>90</v>
      </c>
      <c r="F125" s="132" t="s">
        <v>453</v>
      </c>
      <c r="I125" s="125"/>
      <c r="J125" s="133">
        <f>BK125</f>
        <v>0</v>
      </c>
      <c r="L125" s="122"/>
      <c r="M125" s="127"/>
      <c r="P125" s="128">
        <f>SUM(P126:P127)</f>
        <v>0</v>
      </c>
      <c r="R125" s="128">
        <f>SUM(R126:R127)</f>
        <v>0</v>
      </c>
      <c r="T125" s="129">
        <f>SUM(T126:T127)</f>
        <v>0</v>
      </c>
      <c r="AR125" s="123" t="s">
        <v>84</v>
      </c>
      <c r="AT125" s="130" t="s">
        <v>76</v>
      </c>
      <c r="AU125" s="130" t="s">
        <v>84</v>
      </c>
      <c r="AY125" s="123" t="s">
        <v>358</v>
      </c>
      <c r="BK125" s="131">
        <f>SUM(BK126:BK127)</f>
        <v>0</v>
      </c>
    </row>
    <row r="126" spans="2:65" s="1" customFormat="1" ht="24.2" customHeight="1">
      <c r="B126" s="33"/>
      <c r="C126" s="134" t="s">
        <v>8</v>
      </c>
      <c r="D126" s="134" t="s">
        <v>360</v>
      </c>
      <c r="E126" s="135" t="s">
        <v>3035</v>
      </c>
      <c r="F126" s="136" t="s">
        <v>3036</v>
      </c>
      <c r="G126" s="137" t="s">
        <v>195</v>
      </c>
      <c r="H126" s="138">
        <v>498.28</v>
      </c>
      <c r="I126" s="139"/>
      <c r="J126" s="140">
        <f>ROUND(I126*H126,2)</f>
        <v>0</v>
      </c>
      <c r="K126" s="136" t="s">
        <v>3182</v>
      </c>
      <c r="L126" s="33"/>
      <c r="M126" s="141" t="s">
        <v>19</v>
      </c>
      <c r="N126" s="142" t="s">
        <v>49</v>
      </c>
      <c r="P126" s="143">
        <f>O126*H126</f>
        <v>0</v>
      </c>
      <c r="Q126" s="143">
        <v>0</v>
      </c>
      <c r="R126" s="143">
        <f>Q126*H126</f>
        <v>0</v>
      </c>
      <c r="S126" s="143">
        <v>0</v>
      </c>
      <c r="T126" s="144">
        <f>S126*H126</f>
        <v>0</v>
      </c>
      <c r="AR126" s="145" t="s">
        <v>364</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90</v>
      </c>
      <c r="BK126" s="146">
        <f>ROUND(I126*H126,2)</f>
        <v>0</v>
      </c>
      <c r="BL126" s="18" t="s">
        <v>364</v>
      </c>
      <c r="BM126" s="145" t="s">
        <v>8763</v>
      </c>
    </row>
    <row r="127" spans="2:65" s="13" customFormat="1" ht="33.75">
      <c r="B127" s="158"/>
      <c r="D127" s="152" t="s">
        <v>368</v>
      </c>
      <c r="E127" s="159" t="s">
        <v>19</v>
      </c>
      <c r="F127" s="160" t="s">
        <v>8764</v>
      </c>
      <c r="H127" s="161">
        <v>498.28</v>
      </c>
      <c r="I127" s="162"/>
      <c r="L127" s="158"/>
      <c r="M127" s="163"/>
      <c r="T127" s="164"/>
      <c r="AT127" s="159" t="s">
        <v>368</v>
      </c>
      <c r="AU127" s="159" t="s">
        <v>90</v>
      </c>
      <c r="AV127" s="13" t="s">
        <v>90</v>
      </c>
      <c r="AW127" s="13" t="s">
        <v>36</v>
      </c>
      <c r="AX127" s="13" t="s">
        <v>84</v>
      </c>
      <c r="AY127" s="159" t="s">
        <v>358</v>
      </c>
    </row>
    <row r="128" spans="2:65" s="11" customFormat="1" ht="22.9" customHeight="1">
      <c r="B128" s="122"/>
      <c r="D128" s="123" t="s">
        <v>76</v>
      </c>
      <c r="E128" s="132" t="s">
        <v>364</v>
      </c>
      <c r="F128" s="132" t="s">
        <v>764</v>
      </c>
      <c r="I128" s="125"/>
      <c r="J128" s="133">
        <f>BK128</f>
        <v>0</v>
      </c>
      <c r="L128" s="122"/>
      <c r="M128" s="127"/>
      <c r="P128" s="128">
        <f>SUM(P129:P131)</f>
        <v>0</v>
      </c>
      <c r="R128" s="128">
        <f>SUM(R129:R131)</f>
        <v>0</v>
      </c>
      <c r="T128" s="129">
        <f>SUM(T129:T131)</f>
        <v>0</v>
      </c>
      <c r="AR128" s="123" t="s">
        <v>84</v>
      </c>
      <c r="AT128" s="130" t="s">
        <v>76</v>
      </c>
      <c r="AU128" s="130" t="s">
        <v>84</v>
      </c>
      <c r="AY128" s="123" t="s">
        <v>358</v>
      </c>
      <c r="BK128" s="131">
        <f>SUM(BK129:BK131)</f>
        <v>0</v>
      </c>
    </row>
    <row r="129" spans="2:65" s="1" customFormat="1" ht="16.5" customHeight="1">
      <c r="B129" s="33"/>
      <c r="C129" s="134" t="s">
        <v>434</v>
      </c>
      <c r="D129" s="134" t="s">
        <v>360</v>
      </c>
      <c r="E129" s="135" t="s">
        <v>3040</v>
      </c>
      <c r="F129" s="136" t="s">
        <v>3041</v>
      </c>
      <c r="G129" s="137" t="s">
        <v>209</v>
      </c>
      <c r="H129" s="138">
        <v>29.914000000000001</v>
      </c>
      <c r="I129" s="139"/>
      <c r="J129" s="140">
        <f>ROUND(I129*H129,2)</f>
        <v>0</v>
      </c>
      <c r="K129" s="136" t="s">
        <v>402</v>
      </c>
      <c r="L129" s="33"/>
      <c r="M129" s="141" t="s">
        <v>19</v>
      </c>
      <c r="N129" s="142" t="s">
        <v>49</v>
      </c>
      <c r="P129" s="143">
        <f>O129*H129</f>
        <v>0</v>
      </c>
      <c r="Q129" s="143">
        <v>0</v>
      </c>
      <c r="R129" s="143">
        <f>Q129*H129</f>
        <v>0</v>
      </c>
      <c r="S129" s="143">
        <v>0</v>
      </c>
      <c r="T129" s="144">
        <f>S129*H129</f>
        <v>0</v>
      </c>
      <c r="AR129" s="145" t="s">
        <v>364</v>
      </c>
      <c r="AT129" s="145" t="s">
        <v>360</v>
      </c>
      <c r="AU129" s="145" t="s">
        <v>90</v>
      </c>
      <c r="AY129" s="18" t="s">
        <v>358</v>
      </c>
      <c r="BE129" s="146">
        <f>IF(N129="základní",J129,0)</f>
        <v>0</v>
      </c>
      <c r="BF129" s="146">
        <f>IF(N129="snížená",J129,0)</f>
        <v>0</v>
      </c>
      <c r="BG129" s="146">
        <f>IF(N129="zákl. přenesená",J129,0)</f>
        <v>0</v>
      </c>
      <c r="BH129" s="146">
        <f>IF(N129="sníž. přenesená",J129,0)</f>
        <v>0</v>
      </c>
      <c r="BI129" s="146">
        <f>IF(N129="nulová",J129,0)</f>
        <v>0</v>
      </c>
      <c r="BJ129" s="18" t="s">
        <v>90</v>
      </c>
      <c r="BK129" s="146">
        <f>ROUND(I129*H129,2)</f>
        <v>0</v>
      </c>
      <c r="BL129" s="18" t="s">
        <v>364</v>
      </c>
      <c r="BM129" s="145" t="s">
        <v>8765</v>
      </c>
    </row>
    <row r="130" spans="2:65" s="1" customFormat="1" ht="11.25">
      <c r="B130" s="33"/>
      <c r="D130" s="147" t="s">
        <v>366</v>
      </c>
      <c r="F130" s="148" t="s">
        <v>3043</v>
      </c>
      <c r="I130" s="149"/>
      <c r="L130" s="33"/>
      <c r="M130" s="150"/>
      <c r="T130" s="54"/>
      <c r="AT130" s="18" t="s">
        <v>366</v>
      </c>
      <c r="AU130" s="18" t="s">
        <v>90</v>
      </c>
    </row>
    <row r="131" spans="2:65" s="13" customFormat="1" ht="33.75">
      <c r="B131" s="158"/>
      <c r="D131" s="152" t="s">
        <v>368</v>
      </c>
      <c r="E131" s="159" t="s">
        <v>19</v>
      </c>
      <c r="F131" s="160" t="s">
        <v>8766</v>
      </c>
      <c r="H131" s="161">
        <v>29.914000000000001</v>
      </c>
      <c r="I131" s="162"/>
      <c r="L131" s="158"/>
      <c r="M131" s="163"/>
      <c r="T131" s="164"/>
      <c r="AT131" s="159" t="s">
        <v>368</v>
      </c>
      <c r="AU131" s="159" t="s">
        <v>90</v>
      </c>
      <c r="AV131" s="13" t="s">
        <v>90</v>
      </c>
      <c r="AW131" s="13" t="s">
        <v>36</v>
      </c>
      <c r="AX131" s="13" t="s">
        <v>84</v>
      </c>
      <c r="AY131" s="159" t="s">
        <v>358</v>
      </c>
    </row>
    <row r="132" spans="2:65" s="11" customFormat="1" ht="22.9" customHeight="1">
      <c r="B132" s="122"/>
      <c r="D132" s="123" t="s">
        <v>76</v>
      </c>
      <c r="E132" s="132" t="s">
        <v>406</v>
      </c>
      <c r="F132" s="132" t="s">
        <v>7933</v>
      </c>
      <c r="I132" s="125"/>
      <c r="J132" s="133">
        <f>BK132</f>
        <v>0</v>
      </c>
      <c r="L132" s="122"/>
      <c r="M132" s="127"/>
      <c r="P132" s="128">
        <f>SUM(P133:P157)</f>
        <v>0</v>
      </c>
      <c r="R132" s="128">
        <f>SUM(R133:R157)</f>
        <v>6.3628900000000002</v>
      </c>
      <c r="T132" s="129">
        <f>SUM(T133:T157)</f>
        <v>0</v>
      </c>
      <c r="AR132" s="123" t="s">
        <v>84</v>
      </c>
      <c r="AT132" s="130" t="s">
        <v>76</v>
      </c>
      <c r="AU132" s="130" t="s">
        <v>84</v>
      </c>
      <c r="AY132" s="123" t="s">
        <v>358</v>
      </c>
      <c r="BK132" s="131">
        <f>SUM(BK133:BK157)</f>
        <v>0</v>
      </c>
    </row>
    <row r="133" spans="2:65" s="1" customFormat="1" ht="24.2" customHeight="1">
      <c r="B133" s="33"/>
      <c r="C133" s="134" t="s">
        <v>439</v>
      </c>
      <c r="D133" s="134" t="s">
        <v>360</v>
      </c>
      <c r="E133" s="135" t="s">
        <v>8713</v>
      </c>
      <c r="F133" s="136" t="s">
        <v>8714</v>
      </c>
      <c r="G133" s="137" t="s">
        <v>504</v>
      </c>
      <c r="H133" s="138">
        <v>1</v>
      </c>
      <c r="I133" s="139"/>
      <c r="J133" s="140">
        <f>ROUND(I133*H133,2)</f>
        <v>0</v>
      </c>
      <c r="K133" s="136" t="s">
        <v>402</v>
      </c>
      <c r="L133" s="33"/>
      <c r="M133" s="141" t="s">
        <v>19</v>
      </c>
      <c r="N133" s="142" t="s">
        <v>49</v>
      </c>
      <c r="P133" s="143">
        <f>O133*H133</f>
        <v>0</v>
      </c>
      <c r="Q133" s="143">
        <v>1.4732499999999999</v>
      </c>
      <c r="R133" s="143">
        <f>Q133*H133</f>
        <v>1.4732499999999999</v>
      </c>
      <c r="S133" s="143">
        <v>0</v>
      </c>
      <c r="T133" s="144">
        <f>S133*H133</f>
        <v>0</v>
      </c>
      <c r="AR133" s="145" t="s">
        <v>364</v>
      </c>
      <c r="AT133" s="145" t="s">
        <v>360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364</v>
      </c>
      <c r="BM133" s="145" t="s">
        <v>8767</v>
      </c>
    </row>
    <row r="134" spans="2:65" s="1" customFormat="1" ht="11.25">
      <c r="B134" s="33"/>
      <c r="D134" s="147" t="s">
        <v>366</v>
      </c>
      <c r="F134" s="148" t="s">
        <v>8716</v>
      </c>
      <c r="I134" s="149"/>
      <c r="L134" s="33"/>
      <c r="M134" s="150"/>
      <c r="T134" s="54"/>
      <c r="AT134" s="18" t="s">
        <v>366</v>
      </c>
      <c r="AU134" s="18" t="s">
        <v>90</v>
      </c>
    </row>
    <row r="135" spans="2:65" s="1" customFormat="1" ht="24.2" customHeight="1">
      <c r="B135" s="33"/>
      <c r="C135" s="134" t="s">
        <v>447</v>
      </c>
      <c r="D135" s="134" t="s">
        <v>360</v>
      </c>
      <c r="E135" s="135" t="s">
        <v>8768</v>
      </c>
      <c r="F135" s="136" t="s">
        <v>8769</v>
      </c>
      <c r="G135" s="137" t="s">
        <v>235</v>
      </c>
      <c r="H135" s="138">
        <v>241.5</v>
      </c>
      <c r="I135" s="139"/>
      <c r="J135" s="140">
        <f>ROUND(I135*H135,2)</f>
        <v>0</v>
      </c>
      <c r="K135" s="136" t="s">
        <v>402</v>
      </c>
      <c r="L135" s="33"/>
      <c r="M135" s="141" t="s">
        <v>19</v>
      </c>
      <c r="N135" s="142" t="s">
        <v>49</v>
      </c>
      <c r="P135" s="143">
        <f>O135*H135</f>
        <v>0</v>
      </c>
      <c r="Q135" s="143">
        <v>2.7599999999999999E-3</v>
      </c>
      <c r="R135" s="143">
        <f>Q135*H135</f>
        <v>0.66654000000000002</v>
      </c>
      <c r="S135" s="143">
        <v>0</v>
      </c>
      <c r="T135" s="144">
        <f>S135*H135</f>
        <v>0</v>
      </c>
      <c r="AR135" s="145" t="s">
        <v>364</v>
      </c>
      <c r="AT135" s="145" t="s">
        <v>360</v>
      </c>
      <c r="AU135" s="145" t="s">
        <v>90</v>
      </c>
      <c r="AY135" s="18" t="s">
        <v>358</v>
      </c>
      <c r="BE135" s="146">
        <f>IF(N135="základní",J135,0)</f>
        <v>0</v>
      </c>
      <c r="BF135" s="146">
        <f>IF(N135="snížená",J135,0)</f>
        <v>0</v>
      </c>
      <c r="BG135" s="146">
        <f>IF(N135="zákl. přenesená",J135,0)</f>
        <v>0</v>
      </c>
      <c r="BH135" s="146">
        <f>IF(N135="sníž. přenesená",J135,0)</f>
        <v>0</v>
      </c>
      <c r="BI135" s="146">
        <f>IF(N135="nulová",J135,0)</f>
        <v>0</v>
      </c>
      <c r="BJ135" s="18" t="s">
        <v>90</v>
      </c>
      <c r="BK135" s="146">
        <f>ROUND(I135*H135,2)</f>
        <v>0</v>
      </c>
      <c r="BL135" s="18" t="s">
        <v>364</v>
      </c>
      <c r="BM135" s="145" t="s">
        <v>8770</v>
      </c>
    </row>
    <row r="136" spans="2:65" s="1" customFormat="1" ht="11.25">
      <c r="B136" s="33"/>
      <c r="D136" s="147" t="s">
        <v>366</v>
      </c>
      <c r="F136" s="148" t="s">
        <v>8771</v>
      </c>
      <c r="I136" s="149"/>
      <c r="L136" s="33"/>
      <c r="M136" s="150"/>
      <c r="T136" s="54"/>
      <c r="AT136" s="18" t="s">
        <v>366</v>
      </c>
      <c r="AU136" s="18" t="s">
        <v>90</v>
      </c>
    </row>
    <row r="137" spans="2:65" s="13" customFormat="1" ht="22.5">
      <c r="B137" s="158"/>
      <c r="D137" s="152" t="s">
        <v>368</v>
      </c>
      <c r="E137" s="159" t="s">
        <v>19</v>
      </c>
      <c r="F137" s="160" t="s">
        <v>8772</v>
      </c>
      <c r="H137" s="161">
        <v>241.5</v>
      </c>
      <c r="I137" s="162"/>
      <c r="L137" s="158"/>
      <c r="M137" s="163"/>
      <c r="T137" s="164"/>
      <c r="AT137" s="159" t="s">
        <v>368</v>
      </c>
      <c r="AU137" s="159" t="s">
        <v>90</v>
      </c>
      <c r="AV137" s="13" t="s">
        <v>90</v>
      </c>
      <c r="AW137" s="13" t="s">
        <v>36</v>
      </c>
      <c r="AX137" s="13" t="s">
        <v>84</v>
      </c>
      <c r="AY137" s="159" t="s">
        <v>358</v>
      </c>
    </row>
    <row r="138" spans="2:65" s="1" customFormat="1" ht="24.2" customHeight="1">
      <c r="B138" s="33"/>
      <c r="C138" s="134" t="s">
        <v>454</v>
      </c>
      <c r="D138" s="134" t="s">
        <v>360</v>
      </c>
      <c r="E138" s="135" t="s">
        <v>8717</v>
      </c>
      <c r="F138" s="136" t="s">
        <v>8773</v>
      </c>
      <c r="G138" s="137" t="s">
        <v>235</v>
      </c>
      <c r="H138" s="138">
        <v>118.5</v>
      </c>
      <c r="I138" s="139"/>
      <c r="J138" s="140">
        <f>ROUND(I138*H138,2)</f>
        <v>0</v>
      </c>
      <c r="K138" s="136" t="s">
        <v>402</v>
      </c>
      <c r="L138" s="33"/>
      <c r="M138" s="141" t="s">
        <v>19</v>
      </c>
      <c r="N138" s="142" t="s">
        <v>49</v>
      </c>
      <c r="P138" s="143">
        <f>O138*H138</f>
        <v>0</v>
      </c>
      <c r="Q138" s="143">
        <v>4.4000000000000003E-3</v>
      </c>
      <c r="R138" s="143">
        <f>Q138*H138</f>
        <v>0.52140000000000009</v>
      </c>
      <c r="S138" s="143">
        <v>0</v>
      </c>
      <c r="T138" s="144">
        <f>S138*H138</f>
        <v>0</v>
      </c>
      <c r="AR138" s="145" t="s">
        <v>364</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364</v>
      </c>
      <c r="BM138" s="145" t="s">
        <v>8774</v>
      </c>
    </row>
    <row r="139" spans="2:65" s="1" customFormat="1" ht="11.25">
      <c r="B139" s="33"/>
      <c r="D139" s="147" t="s">
        <v>366</v>
      </c>
      <c r="F139" s="148" t="s">
        <v>8720</v>
      </c>
      <c r="I139" s="149"/>
      <c r="L139" s="33"/>
      <c r="M139" s="150"/>
      <c r="T139" s="54"/>
      <c r="AT139" s="18" t="s">
        <v>366</v>
      </c>
      <c r="AU139" s="18" t="s">
        <v>90</v>
      </c>
    </row>
    <row r="140" spans="2:65" s="13" customFormat="1" ht="22.5">
      <c r="B140" s="158"/>
      <c r="D140" s="152" t="s">
        <v>368</v>
      </c>
      <c r="E140" s="159" t="s">
        <v>19</v>
      </c>
      <c r="F140" s="160" t="s">
        <v>8775</v>
      </c>
      <c r="H140" s="161">
        <v>118.5</v>
      </c>
      <c r="I140" s="162"/>
      <c r="L140" s="158"/>
      <c r="M140" s="163"/>
      <c r="T140" s="164"/>
      <c r="AT140" s="159" t="s">
        <v>368</v>
      </c>
      <c r="AU140" s="159" t="s">
        <v>90</v>
      </c>
      <c r="AV140" s="13" t="s">
        <v>90</v>
      </c>
      <c r="AW140" s="13" t="s">
        <v>36</v>
      </c>
      <c r="AX140" s="13" t="s">
        <v>84</v>
      </c>
      <c r="AY140" s="159" t="s">
        <v>358</v>
      </c>
    </row>
    <row r="141" spans="2:65" s="1" customFormat="1" ht="44.25" customHeight="1">
      <c r="B141" s="33"/>
      <c r="C141" s="179" t="s">
        <v>462</v>
      </c>
      <c r="D141" s="179" t="s">
        <v>440</v>
      </c>
      <c r="E141" s="180" t="s">
        <v>8776</v>
      </c>
      <c r="F141" s="181" t="s">
        <v>8777</v>
      </c>
      <c r="G141" s="182" t="s">
        <v>504</v>
      </c>
      <c r="H141" s="183">
        <v>1</v>
      </c>
      <c r="I141" s="184"/>
      <c r="J141" s="185">
        <f>ROUND(I141*H141,2)</f>
        <v>0</v>
      </c>
      <c r="K141" s="181" t="s">
        <v>3182</v>
      </c>
      <c r="L141" s="186"/>
      <c r="M141" s="187" t="s">
        <v>19</v>
      </c>
      <c r="N141" s="188" t="s">
        <v>49</v>
      </c>
      <c r="P141" s="143">
        <f>O141*H141</f>
        <v>0</v>
      </c>
      <c r="Q141" s="143">
        <v>6.4999999999999997E-3</v>
      </c>
      <c r="R141" s="143">
        <f>Q141*H141</f>
        <v>6.4999999999999997E-3</v>
      </c>
      <c r="S141" s="143">
        <v>0</v>
      </c>
      <c r="T141" s="144">
        <f>S141*H141</f>
        <v>0</v>
      </c>
      <c r="AR141" s="145" t="s">
        <v>406</v>
      </c>
      <c r="AT141" s="145" t="s">
        <v>440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90</v>
      </c>
      <c r="BK141" s="146">
        <f>ROUND(I141*H141,2)</f>
        <v>0</v>
      </c>
      <c r="BL141" s="18" t="s">
        <v>364</v>
      </c>
      <c r="BM141" s="145" t="s">
        <v>8778</v>
      </c>
    </row>
    <row r="142" spans="2:65" s="13" customFormat="1" ht="11.25">
      <c r="B142" s="158"/>
      <c r="D142" s="152" t="s">
        <v>368</v>
      </c>
      <c r="E142" s="159" t="s">
        <v>19</v>
      </c>
      <c r="F142" s="160" t="s">
        <v>84</v>
      </c>
      <c r="H142" s="161">
        <v>1</v>
      </c>
      <c r="I142" s="162"/>
      <c r="L142" s="158"/>
      <c r="M142" s="163"/>
      <c r="T142" s="164"/>
      <c r="AT142" s="159" t="s">
        <v>368</v>
      </c>
      <c r="AU142" s="159" t="s">
        <v>90</v>
      </c>
      <c r="AV142" s="13" t="s">
        <v>90</v>
      </c>
      <c r="AW142" s="13" t="s">
        <v>36</v>
      </c>
      <c r="AX142" s="13" t="s">
        <v>84</v>
      </c>
      <c r="AY142" s="159" t="s">
        <v>358</v>
      </c>
    </row>
    <row r="143" spans="2:65" s="1" customFormat="1" ht="37.9" customHeight="1">
      <c r="B143" s="33"/>
      <c r="C143" s="179" t="s">
        <v>468</v>
      </c>
      <c r="D143" s="179" t="s">
        <v>440</v>
      </c>
      <c r="E143" s="180" t="s">
        <v>8779</v>
      </c>
      <c r="F143" s="181" t="s">
        <v>8780</v>
      </c>
      <c r="G143" s="182" t="s">
        <v>504</v>
      </c>
      <c r="H143" s="183">
        <v>2</v>
      </c>
      <c r="I143" s="184"/>
      <c r="J143" s="185">
        <f>ROUND(I143*H143,2)</f>
        <v>0</v>
      </c>
      <c r="K143" s="181" t="s">
        <v>3182</v>
      </c>
      <c r="L143" s="186"/>
      <c r="M143" s="187" t="s">
        <v>19</v>
      </c>
      <c r="N143" s="188" t="s">
        <v>49</v>
      </c>
      <c r="P143" s="143">
        <f>O143*H143</f>
        <v>0</v>
      </c>
      <c r="Q143" s="143">
        <v>5.9999999999999995E-4</v>
      </c>
      <c r="R143" s="143">
        <f>Q143*H143</f>
        <v>1.1999999999999999E-3</v>
      </c>
      <c r="S143" s="143">
        <v>0</v>
      </c>
      <c r="T143" s="144">
        <f>S143*H143</f>
        <v>0</v>
      </c>
      <c r="AR143" s="145" t="s">
        <v>406</v>
      </c>
      <c r="AT143" s="145" t="s">
        <v>440</v>
      </c>
      <c r="AU143" s="145" t="s">
        <v>90</v>
      </c>
      <c r="AY143" s="18" t="s">
        <v>358</v>
      </c>
      <c r="BE143" s="146">
        <f>IF(N143="základní",J143,0)</f>
        <v>0</v>
      </c>
      <c r="BF143" s="146">
        <f>IF(N143="snížená",J143,0)</f>
        <v>0</v>
      </c>
      <c r="BG143" s="146">
        <f>IF(N143="zákl. přenesená",J143,0)</f>
        <v>0</v>
      </c>
      <c r="BH143" s="146">
        <f>IF(N143="sníž. přenesená",J143,0)</f>
        <v>0</v>
      </c>
      <c r="BI143" s="146">
        <f>IF(N143="nulová",J143,0)</f>
        <v>0</v>
      </c>
      <c r="BJ143" s="18" t="s">
        <v>90</v>
      </c>
      <c r="BK143" s="146">
        <f>ROUND(I143*H143,2)</f>
        <v>0</v>
      </c>
      <c r="BL143" s="18" t="s">
        <v>364</v>
      </c>
      <c r="BM143" s="145" t="s">
        <v>8781</v>
      </c>
    </row>
    <row r="144" spans="2:65" s="13" customFormat="1" ht="11.25">
      <c r="B144" s="158"/>
      <c r="D144" s="152" t="s">
        <v>368</v>
      </c>
      <c r="E144" s="159" t="s">
        <v>19</v>
      </c>
      <c r="F144" s="160" t="s">
        <v>3383</v>
      </c>
      <c r="H144" s="161">
        <v>2</v>
      </c>
      <c r="I144" s="162"/>
      <c r="L144" s="158"/>
      <c r="M144" s="163"/>
      <c r="T144" s="164"/>
      <c r="AT144" s="159" t="s">
        <v>368</v>
      </c>
      <c r="AU144" s="159" t="s">
        <v>90</v>
      </c>
      <c r="AV144" s="13" t="s">
        <v>90</v>
      </c>
      <c r="AW144" s="13" t="s">
        <v>36</v>
      </c>
      <c r="AX144" s="13" t="s">
        <v>84</v>
      </c>
      <c r="AY144" s="159" t="s">
        <v>358</v>
      </c>
    </row>
    <row r="145" spans="2:65" s="1" customFormat="1" ht="37.9" customHeight="1">
      <c r="B145" s="33"/>
      <c r="C145" s="134" t="s">
        <v>473</v>
      </c>
      <c r="D145" s="134" t="s">
        <v>360</v>
      </c>
      <c r="E145" s="135" t="s">
        <v>8782</v>
      </c>
      <c r="F145" s="136" t="s">
        <v>8783</v>
      </c>
      <c r="G145" s="137" t="s">
        <v>504</v>
      </c>
      <c r="H145" s="138">
        <v>1</v>
      </c>
      <c r="I145" s="139"/>
      <c r="J145" s="140">
        <f>ROUND(I145*H145,2)</f>
        <v>0</v>
      </c>
      <c r="K145" s="136" t="s">
        <v>3182</v>
      </c>
      <c r="L145" s="33"/>
      <c r="M145" s="141" t="s">
        <v>19</v>
      </c>
      <c r="N145" s="142" t="s">
        <v>49</v>
      </c>
      <c r="P145" s="143">
        <f>O145*H145</f>
        <v>0</v>
      </c>
      <c r="Q145" s="143">
        <v>7.6499999999999999E-2</v>
      </c>
      <c r="R145" s="143">
        <f>Q145*H145</f>
        <v>7.6499999999999999E-2</v>
      </c>
      <c r="S145" s="143">
        <v>0</v>
      </c>
      <c r="T145" s="144">
        <f>S145*H145</f>
        <v>0</v>
      </c>
      <c r="AR145" s="145" t="s">
        <v>364</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364</v>
      </c>
      <c r="BM145" s="145" t="s">
        <v>8784</v>
      </c>
    </row>
    <row r="146" spans="2:65" s="13" customFormat="1" ht="11.25">
      <c r="B146" s="158"/>
      <c r="D146" s="152" t="s">
        <v>368</v>
      </c>
      <c r="E146" s="159" t="s">
        <v>19</v>
      </c>
      <c r="F146" s="160" t="s">
        <v>84</v>
      </c>
      <c r="H146" s="161">
        <v>1</v>
      </c>
      <c r="I146" s="162"/>
      <c r="L146" s="158"/>
      <c r="M146" s="163"/>
      <c r="T146" s="164"/>
      <c r="AT146" s="159" t="s">
        <v>368</v>
      </c>
      <c r="AU146" s="159" t="s">
        <v>90</v>
      </c>
      <c r="AV146" s="13" t="s">
        <v>90</v>
      </c>
      <c r="AW146" s="13" t="s">
        <v>36</v>
      </c>
      <c r="AX146" s="13" t="s">
        <v>84</v>
      </c>
      <c r="AY146" s="159" t="s">
        <v>358</v>
      </c>
    </row>
    <row r="147" spans="2:65" s="1" customFormat="1" ht="24.2" customHeight="1">
      <c r="B147" s="33"/>
      <c r="C147" s="134" t="s">
        <v>480</v>
      </c>
      <c r="D147" s="134" t="s">
        <v>360</v>
      </c>
      <c r="E147" s="135" t="s">
        <v>8722</v>
      </c>
      <c r="F147" s="136" t="s">
        <v>8723</v>
      </c>
      <c r="G147" s="137" t="s">
        <v>504</v>
      </c>
      <c r="H147" s="138">
        <v>5</v>
      </c>
      <c r="I147" s="139"/>
      <c r="J147" s="140">
        <f>ROUND(I147*H147,2)</f>
        <v>0</v>
      </c>
      <c r="K147" s="136" t="s">
        <v>402</v>
      </c>
      <c r="L147" s="33"/>
      <c r="M147" s="141" t="s">
        <v>19</v>
      </c>
      <c r="N147" s="142" t="s">
        <v>49</v>
      </c>
      <c r="P147" s="143">
        <f>O147*H147</f>
        <v>0</v>
      </c>
      <c r="Q147" s="143">
        <v>0.1865</v>
      </c>
      <c r="R147" s="143">
        <f>Q147*H147</f>
        <v>0.9325</v>
      </c>
      <c r="S147" s="143">
        <v>0</v>
      </c>
      <c r="T147" s="144">
        <f>S147*H147</f>
        <v>0</v>
      </c>
      <c r="AR147" s="145" t="s">
        <v>364</v>
      </c>
      <c r="AT147" s="145" t="s">
        <v>360</v>
      </c>
      <c r="AU147" s="145" t="s">
        <v>90</v>
      </c>
      <c r="AY147" s="18" t="s">
        <v>358</v>
      </c>
      <c r="BE147" s="146">
        <f>IF(N147="základní",J147,0)</f>
        <v>0</v>
      </c>
      <c r="BF147" s="146">
        <f>IF(N147="snížená",J147,0)</f>
        <v>0</v>
      </c>
      <c r="BG147" s="146">
        <f>IF(N147="zákl. přenesená",J147,0)</f>
        <v>0</v>
      </c>
      <c r="BH147" s="146">
        <f>IF(N147="sníž. přenesená",J147,0)</f>
        <v>0</v>
      </c>
      <c r="BI147" s="146">
        <f>IF(N147="nulová",J147,0)</f>
        <v>0</v>
      </c>
      <c r="BJ147" s="18" t="s">
        <v>90</v>
      </c>
      <c r="BK147" s="146">
        <f>ROUND(I147*H147,2)</f>
        <v>0</v>
      </c>
      <c r="BL147" s="18" t="s">
        <v>364</v>
      </c>
      <c r="BM147" s="145" t="s">
        <v>8785</v>
      </c>
    </row>
    <row r="148" spans="2:65" s="1" customFormat="1" ht="11.25">
      <c r="B148" s="33"/>
      <c r="D148" s="147" t="s">
        <v>366</v>
      </c>
      <c r="F148" s="148" t="s">
        <v>8725</v>
      </c>
      <c r="I148" s="149"/>
      <c r="L148" s="33"/>
      <c r="M148" s="150"/>
      <c r="T148" s="54"/>
      <c r="AT148" s="18" t="s">
        <v>366</v>
      </c>
      <c r="AU148" s="18" t="s">
        <v>90</v>
      </c>
    </row>
    <row r="149" spans="2:65" s="13" customFormat="1" ht="11.25">
      <c r="B149" s="158"/>
      <c r="D149" s="152" t="s">
        <v>368</v>
      </c>
      <c r="E149" s="159" t="s">
        <v>19</v>
      </c>
      <c r="F149" s="160" t="s">
        <v>3061</v>
      </c>
      <c r="H149" s="161">
        <v>5</v>
      </c>
      <c r="I149" s="162"/>
      <c r="L149" s="158"/>
      <c r="M149" s="163"/>
      <c r="T149" s="164"/>
      <c r="AT149" s="159" t="s">
        <v>368</v>
      </c>
      <c r="AU149" s="159" t="s">
        <v>90</v>
      </c>
      <c r="AV149" s="13" t="s">
        <v>90</v>
      </c>
      <c r="AW149" s="13" t="s">
        <v>36</v>
      </c>
      <c r="AX149" s="13" t="s">
        <v>84</v>
      </c>
      <c r="AY149" s="159" t="s">
        <v>358</v>
      </c>
    </row>
    <row r="150" spans="2:65" s="1" customFormat="1" ht="24.2" customHeight="1">
      <c r="B150" s="33"/>
      <c r="C150" s="134" t="s">
        <v>7</v>
      </c>
      <c r="D150" s="134" t="s">
        <v>360</v>
      </c>
      <c r="E150" s="135" t="s">
        <v>8726</v>
      </c>
      <c r="F150" s="136" t="s">
        <v>8727</v>
      </c>
      <c r="G150" s="137" t="s">
        <v>504</v>
      </c>
      <c r="H150" s="138">
        <v>5</v>
      </c>
      <c r="I150" s="139"/>
      <c r="J150" s="140">
        <f>ROUND(I150*H150,2)</f>
        <v>0</v>
      </c>
      <c r="K150" s="136" t="s">
        <v>402</v>
      </c>
      <c r="L150" s="33"/>
      <c r="M150" s="141" t="s">
        <v>19</v>
      </c>
      <c r="N150" s="142" t="s">
        <v>49</v>
      </c>
      <c r="P150" s="143">
        <f>O150*H150</f>
        <v>0</v>
      </c>
      <c r="Q150" s="143">
        <v>4.4790000000000003E-2</v>
      </c>
      <c r="R150" s="143">
        <f>Q150*H150</f>
        <v>0.22395000000000001</v>
      </c>
      <c r="S150" s="143">
        <v>0</v>
      </c>
      <c r="T150" s="144">
        <f>S150*H150</f>
        <v>0</v>
      </c>
      <c r="AR150" s="145" t="s">
        <v>364</v>
      </c>
      <c r="AT150" s="145" t="s">
        <v>360</v>
      </c>
      <c r="AU150" s="145" t="s">
        <v>90</v>
      </c>
      <c r="AY150" s="18" t="s">
        <v>358</v>
      </c>
      <c r="BE150" s="146">
        <f>IF(N150="základní",J150,0)</f>
        <v>0</v>
      </c>
      <c r="BF150" s="146">
        <f>IF(N150="snížená",J150,0)</f>
        <v>0</v>
      </c>
      <c r="BG150" s="146">
        <f>IF(N150="zákl. přenesená",J150,0)</f>
        <v>0</v>
      </c>
      <c r="BH150" s="146">
        <f>IF(N150="sníž. přenesená",J150,0)</f>
        <v>0</v>
      </c>
      <c r="BI150" s="146">
        <f>IF(N150="nulová",J150,0)</f>
        <v>0</v>
      </c>
      <c r="BJ150" s="18" t="s">
        <v>90</v>
      </c>
      <c r="BK150" s="146">
        <f>ROUND(I150*H150,2)</f>
        <v>0</v>
      </c>
      <c r="BL150" s="18" t="s">
        <v>364</v>
      </c>
      <c r="BM150" s="145" t="s">
        <v>8786</v>
      </c>
    </row>
    <row r="151" spans="2:65" s="1" customFormat="1" ht="11.25">
      <c r="B151" s="33"/>
      <c r="D151" s="147" t="s">
        <v>366</v>
      </c>
      <c r="F151" s="148" t="s">
        <v>8729</v>
      </c>
      <c r="I151" s="149"/>
      <c r="L151" s="33"/>
      <c r="M151" s="150"/>
      <c r="T151" s="54"/>
      <c r="AT151" s="18" t="s">
        <v>366</v>
      </c>
      <c r="AU151" s="18" t="s">
        <v>90</v>
      </c>
    </row>
    <row r="152" spans="2:65" s="13" customFormat="1" ht="11.25">
      <c r="B152" s="158"/>
      <c r="D152" s="152" t="s">
        <v>368</v>
      </c>
      <c r="E152" s="159" t="s">
        <v>19</v>
      </c>
      <c r="F152" s="160" t="s">
        <v>3061</v>
      </c>
      <c r="H152" s="161">
        <v>5</v>
      </c>
      <c r="I152" s="162"/>
      <c r="L152" s="158"/>
      <c r="M152" s="163"/>
      <c r="T152" s="164"/>
      <c r="AT152" s="159" t="s">
        <v>368</v>
      </c>
      <c r="AU152" s="159" t="s">
        <v>90</v>
      </c>
      <c r="AV152" s="13" t="s">
        <v>90</v>
      </c>
      <c r="AW152" s="13" t="s">
        <v>36</v>
      </c>
      <c r="AX152" s="13" t="s">
        <v>84</v>
      </c>
      <c r="AY152" s="159" t="s">
        <v>358</v>
      </c>
    </row>
    <row r="153" spans="2:65" s="1" customFormat="1" ht="24.2" customHeight="1">
      <c r="B153" s="33"/>
      <c r="C153" s="134" t="s">
        <v>496</v>
      </c>
      <c r="D153" s="134" t="s">
        <v>360</v>
      </c>
      <c r="E153" s="135" t="s">
        <v>8731</v>
      </c>
      <c r="F153" s="136" t="s">
        <v>8732</v>
      </c>
      <c r="G153" s="137" t="s">
        <v>504</v>
      </c>
      <c r="H153" s="138">
        <v>5</v>
      </c>
      <c r="I153" s="139"/>
      <c r="J153" s="140">
        <f>ROUND(I153*H153,2)</f>
        <v>0</v>
      </c>
      <c r="K153" s="136" t="s">
        <v>3182</v>
      </c>
      <c r="L153" s="33"/>
      <c r="M153" s="141" t="s">
        <v>19</v>
      </c>
      <c r="N153" s="142" t="s">
        <v>49</v>
      </c>
      <c r="P153" s="143">
        <f>O153*H153</f>
        <v>0</v>
      </c>
      <c r="Q153" s="143">
        <v>4.4790000000000003E-2</v>
      </c>
      <c r="R153" s="143">
        <f>Q153*H153</f>
        <v>0.22395000000000001</v>
      </c>
      <c r="S153" s="143">
        <v>0</v>
      </c>
      <c r="T153" s="144">
        <f>S153*H153</f>
        <v>0</v>
      </c>
      <c r="AR153" s="145" t="s">
        <v>364</v>
      </c>
      <c r="AT153" s="145" t="s">
        <v>360</v>
      </c>
      <c r="AU153" s="145" t="s">
        <v>90</v>
      </c>
      <c r="AY153" s="18" t="s">
        <v>358</v>
      </c>
      <c r="BE153" s="146">
        <f>IF(N153="základní",J153,0)</f>
        <v>0</v>
      </c>
      <c r="BF153" s="146">
        <f>IF(N153="snížená",J153,0)</f>
        <v>0</v>
      </c>
      <c r="BG153" s="146">
        <f>IF(N153="zákl. přenesená",J153,0)</f>
        <v>0</v>
      </c>
      <c r="BH153" s="146">
        <f>IF(N153="sníž. přenesená",J153,0)</f>
        <v>0</v>
      </c>
      <c r="BI153" s="146">
        <f>IF(N153="nulová",J153,0)</f>
        <v>0</v>
      </c>
      <c r="BJ153" s="18" t="s">
        <v>90</v>
      </c>
      <c r="BK153" s="146">
        <f>ROUND(I153*H153,2)</f>
        <v>0</v>
      </c>
      <c r="BL153" s="18" t="s">
        <v>364</v>
      </c>
      <c r="BM153" s="145" t="s">
        <v>8787</v>
      </c>
    </row>
    <row r="154" spans="2:65" s="13" customFormat="1" ht="11.25">
      <c r="B154" s="158"/>
      <c r="D154" s="152" t="s">
        <v>368</v>
      </c>
      <c r="E154" s="159" t="s">
        <v>19</v>
      </c>
      <c r="F154" s="160" t="s">
        <v>3061</v>
      </c>
      <c r="H154" s="161">
        <v>5</v>
      </c>
      <c r="I154" s="162"/>
      <c r="L154" s="158"/>
      <c r="M154" s="163"/>
      <c r="T154" s="164"/>
      <c r="AT154" s="159" t="s">
        <v>368</v>
      </c>
      <c r="AU154" s="159" t="s">
        <v>90</v>
      </c>
      <c r="AV154" s="13" t="s">
        <v>90</v>
      </c>
      <c r="AW154" s="13" t="s">
        <v>36</v>
      </c>
      <c r="AX154" s="13" t="s">
        <v>84</v>
      </c>
      <c r="AY154" s="159" t="s">
        <v>358</v>
      </c>
    </row>
    <row r="155" spans="2:65" s="1" customFormat="1" ht="37.9" customHeight="1">
      <c r="B155" s="33"/>
      <c r="C155" s="134" t="s">
        <v>501</v>
      </c>
      <c r="D155" s="134" t="s">
        <v>360</v>
      </c>
      <c r="E155" s="135" t="s">
        <v>8734</v>
      </c>
      <c r="F155" s="136" t="s">
        <v>8735</v>
      </c>
      <c r="G155" s="137" t="s">
        <v>504</v>
      </c>
      <c r="H155" s="138">
        <v>5</v>
      </c>
      <c r="I155" s="139"/>
      <c r="J155" s="140">
        <f>ROUND(I155*H155,2)</f>
        <v>0</v>
      </c>
      <c r="K155" s="136" t="s">
        <v>402</v>
      </c>
      <c r="L155" s="33"/>
      <c r="M155" s="141" t="s">
        <v>19</v>
      </c>
      <c r="N155" s="142" t="s">
        <v>49</v>
      </c>
      <c r="P155" s="143">
        <f>O155*H155</f>
        <v>0</v>
      </c>
      <c r="Q155" s="143">
        <v>0.44741999999999998</v>
      </c>
      <c r="R155" s="143">
        <f>Q155*H155</f>
        <v>2.2370999999999999</v>
      </c>
      <c r="S155" s="143">
        <v>0</v>
      </c>
      <c r="T155" s="144">
        <f>S155*H155</f>
        <v>0</v>
      </c>
      <c r="AR155" s="145" t="s">
        <v>364</v>
      </c>
      <c r="AT155" s="145" t="s">
        <v>360</v>
      </c>
      <c r="AU155" s="145" t="s">
        <v>90</v>
      </c>
      <c r="AY155" s="18" t="s">
        <v>358</v>
      </c>
      <c r="BE155" s="146">
        <f>IF(N155="základní",J155,0)</f>
        <v>0</v>
      </c>
      <c r="BF155" s="146">
        <f>IF(N155="snížená",J155,0)</f>
        <v>0</v>
      </c>
      <c r="BG155" s="146">
        <f>IF(N155="zákl. přenesená",J155,0)</f>
        <v>0</v>
      </c>
      <c r="BH155" s="146">
        <f>IF(N155="sníž. přenesená",J155,0)</f>
        <v>0</v>
      </c>
      <c r="BI155" s="146">
        <f>IF(N155="nulová",J155,0)</f>
        <v>0</v>
      </c>
      <c r="BJ155" s="18" t="s">
        <v>90</v>
      </c>
      <c r="BK155" s="146">
        <f>ROUND(I155*H155,2)</f>
        <v>0</v>
      </c>
      <c r="BL155" s="18" t="s">
        <v>364</v>
      </c>
      <c r="BM155" s="145" t="s">
        <v>8788</v>
      </c>
    </row>
    <row r="156" spans="2:65" s="1" customFormat="1" ht="11.25">
      <c r="B156" s="33"/>
      <c r="D156" s="147" t="s">
        <v>366</v>
      </c>
      <c r="F156" s="148" t="s">
        <v>8737</v>
      </c>
      <c r="I156" s="149"/>
      <c r="L156" s="33"/>
      <c r="M156" s="150"/>
      <c r="T156" s="54"/>
      <c r="AT156" s="18" t="s">
        <v>366</v>
      </c>
      <c r="AU156" s="18" t="s">
        <v>90</v>
      </c>
    </row>
    <row r="157" spans="2:65" s="13" customFormat="1" ht="11.25">
      <c r="B157" s="158"/>
      <c r="D157" s="152" t="s">
        <v>368</v>
      </c>
      <c r="E157" s="159" t="s">
        <v>19</v>
      </c>
      <c r="F157" s="160" t="s">
        <v>3061</v>
      </c>
      <c r="H157" s="161">
        <v>5</v>
      </c>
      <c r="I157" s="162"/>
      <c r="L157" s="158"/>
      <c r="M157" s="163"/>
      <c r="T157" s="164"/>
      <c r="AT157" s="159" t="s">
        <v>368</v>
      </c>
      <c r="AU157" s="159" t="s">
        <v>90</v>
      </c>
      <c r="AV157" s="13" t="s">
        <v>90</v>
      </c>
      <c r="AW157" s="13" t="s">
        <v>36</v>
      </c>
      <c r="AX157" s="13" t="s">
        <v>84</v>
      </c>
      <c r="AY157" s="159" t="s">
        <v>358</v>
      </c>
    </row>
    <row r="158" spans="2:65" s="11" customFormat="1" ht="22.9" customHeight="1">
      <c r="B158" s="122"/>
      <c r="D158" s="123" t="s">
        <v>76</v>
      </c>
      <c r="E158" s="132" t="s">
        <v>411</v>
      </c>
      <c r="F158" s="132" t="s">
        <v>8668</v>
      </c>
      <c r="I158" s="125"/>
      <c r="J158" s="133">
        <f>BK158</f>
        <v>0</v>
      </c>
      <c r="L158" s="122"/>
      <c r="M158" s="127"/>
      <c r="P158" s="128">
        <f>SUM(P159:P161)</f>
        <v>0</v>
      </c>
      <c r="R158" s="128">
        <f>SUM(R159:R161)</f>
        <v>0</v>
      </c>
      <c r="T158" s="129">
        <f>SUM(T159:T161)</f>
        <v>0</v>
      </c>
      <c r="AR158" s="123" t="s">
        <v>84</v>
      </c>
      <c r="AT158" s="130" t="s">
        <v>76</v>
      </c>
      <c r="AU158" s="130" t="s">
        <v>84</v>
      </c>
      <c r="AY158" s="123" t="s">
        <v>358</v>
      </c>
      <c r="BK158" s="131">
        <f>SUM(BK159:BK161)</f>
        <v>0</v>
      </c>
    </row>
    <row r="159" spans="2:65" s="1" customFormat="1" ht="21.75" customHeight="1">
      <c r="B159" s="33"/>
      <c r="C159" s="134" t="s">
        <v>210</v>
      </c>
      <c r="D159" s="134" t="s">
        <v>360</v>
      </c>
      <c r="E159" s="135" t="s">
        <v>8669</v>
      </c>
      <c r="F159" s="136" t="s">
        <v>8670</v>
      </c>
      <c r="G159" s="137" t="s">
        <v>195</v>
      </c>
      <c r="H159" s="138">
        <v>253.94</v>
      </c>
      <c r="I159" s="139"/>
      <c r="J159" s="140">
        <f>ROUND(I159*H159,2)</f>
        <v>0</v>
      </c>
      <c r="K159" s="136" t="s">
        <v>402</v>
      </c>
      <c r="L159" s="33"/>
      <c r="M159" s="141" t="s">
        <v>19</v>
      </c>
      <c r="N159" s="142" t="s">
        <v>49</v>
      </c>
      <c r="P159" s="143">
        <f>O159*H159</f>
        <v>0</v>
      </c>
      <c r="Q159" s="143">
        <v>0</v>
      </c>
      <c r="R159" s="143">
        <f>Q159*H159</f>
        <v>0</v>
      </c>
      <c r="S159" s="143">
        <v>0</v>
      </c>
      <c r="T159" s="144">
        <f>S159*H159</f>
        <v>0</v>
      </c>
      <c r="AR159" s="145" t="s">
        <v>364</v>
      </c>
      <c r="AT159" s="145" t="s">
        <v>360</v>
      </c>
      <c r="AU159" s="145" t="s">
        <v>90</v>
      </c>
      <c r="AY159" s="18" t="s">
        <v>358</v>
      </c>
      <c r="BE159" s="146">
        <f>IF(N159="základní",J159,0)</f>
        <v>0</v>
      </c>
      <c r="BF159" s="146">
        <f>IF(N159="snížená",J159,0)</f>
        <v>0</v>
      </c>
      <c r="BG159" s="146">
        <f>IF(N159="zákl. přenesená",J159,0)</f>
        <v>0</v>
      </c>
      <c r="BH159" s="146">
        <f>IF(N159="sníž. přenesená",J159,0)</f>
        <v>0</v>
      </c>
      <c r="BI159" s="146">
        <f>IF(N159="nulová",J159,0)</f>
        <v>0</v>
      </c>
      <c r="BJ159" s="18" t="s">
        <v>90</v>
      </c>
      <c r="BK159" s="146">
        <f>ROUND(I159*H159,2)</f>
        <v>0</v>
      </c>
      <c r="BL159" s="18" t="s">
        <v>364</v>
      </c>
      <c r="BM159" s="145" t="s">
        <v>8789</v>
      </c>
    </row>
    <row r="160" spans="2:65" s="1" customFormat="1" ht="11.25">
      <c r="B160" s="33"/>
      <c r="D160" s="147" t="s">
        <v>366</v>
      </c>
      <c r="F160" s="148" t="s">
        <v>8672</v>
      </c>
      <c r="I160" s="149"/>
      <c r="L160" s="33"/>
      <c r="M160" s="150"/>
      <c r="T160" s="54"/>
      <c r="AT160" s="18" t="s">
        <v>366</v>
      </c>
      <c r="AU160" s="18" t="s">
        <v>90</v>
      </c>
    </row>
    <row r="161" spans="2:65" s="13" customFormat="1" ht="11.25">
      <c r="B161" s="158"/>
      <c r="D161" s="152" t="s">
        <v>368</v>
      </c>
      <c r="E161" s="159" t="s">
        <v>19</v>
      </c>
      <c r="F161" s="160" t="s">
        <v>8790</v>
      </c>
      <c r="H161" s="161">
        <v>253.94</v>
      </c>
      <c r="I161" s="162"/>
      <c r="L161" s="158"/>
      <c r="M161" s="163"/>
      <c r="T161" s="164"/>
      <c r="AT161" s="159" t="s">
        <v>368</v>
      </c>
      <c r="AU161" s="159" t="s">
        <v>90</v>
      </c>
      <c r="AV161" s="13" t="s">
        <v>90</v>
      </c>
      <c r="AW161" s="13" t="s">
        <v>36</v>
      </c>
      <c r="AX161" s="13" t="s">
        <v>84</v>
      </c>
      <c r="AY161" s="159" t="s">
        <v>358</v>
      </c>
    </row>
    <row r="162" spans="2:65" s="11" customFormat="1" ht="25.9" customHeight="1">
      <c r="B162" s="122"/>
      <c r="D162" s="123" t="s">
        <v>76</v>
      </c>
      <c r="E162" s="124" t="s">
        <v>1407</v>
      </c>
      <c r="F162" s="124" t="s">
        <v>1408</v>
      </c>
      <c r="I162" s="125"/>
      <c r="J162" s="126">
        <f>BK162</f>
        <v>0</v>
      </c>
      <c r="L162" s="122"/>
      <c r="M162" s="127"/>
      <c r="P162" s="128">
        <f>P163</f>
        <v>0</v>
      </c>
      <c r="R162" s="128">
        <f>R163</f>
        <v>2.6519999999999998E-2</v>
      </c>
      <c r="T162" s="129">
        <f>T163</f>
        <v>0</v>
      </c>
      <c r="AR162" s="123" t="s">
        <v>90</v>
      </c>
      <c r="AT162" s="130" t="s">
        <v>76</v>
      </c>
      <c r="AU162" s="130" t="s">
        <v>77</v>
      </c>
      <c r="AY162" s="123" t="s">
        <v>358</v>
      </c>
      <c r="BK162" s="131">
        <f>BK163</f>
        <v>0</v>
      </c>
    </row>
    <row r="163" spans="2:65" s="11" customFormat="1" ht="22.9" customHeight="1">
      <c r="B163" s="122"/>
      <c r="D163" s="123" t="s">
        <v>76</v>
      </c>
      <c r="E163" s="132" t="s">
        <v>3045</v>
      </c>
      <c r="F163" s="132" t="s">
        <v>3046</v>
      </c>
      <c r="I163" s="125"/>
      <c r="J163" s="133">
        <f>BK163</f>
        <v>0</v>
      </c>
      <c r="L163" s="122"/>
      <c r="M163" s="127"/>
      <c r="P163" s="128">
        <f>SUM(P164:P166)</f>
        <v>0</v>
      </c>
      <c r="R163" s="128">
        <f>SUM(R164:R166)</f>
        <v>2.6519999999999998E-2</v>
      </c>
      <c r="T163" s="129">
        <f>SUM(T164:T166)</f>
        <v>0</v>
      </c>
      <c r="AR163" s="123" t="s">
        <v>90</v>
      </c>
      <c r="AT163" s="130" t="s">
        <v>76</v>
      </c>
      <c r="AU163" s="130" t="s">
        <v>84</v>
      </c>
      <c r="AY163" s="123" t="s">
        <v>358</v>
      </c>
      <c r="BK163" s="131">
        <f>SUM(BK164:BK166)</f>
        <v>0</v>
      </c>
    </row>
    <row r="164" spans="2:65" s="1" customFormat="1" ht="24.2" customHeight="1">
      <c r="B164" s="33"/>
      <c r="C164" s="134" t="s">
        <v>515</v>
      </c>
      <c r="D164" s="134" t="s">
        <v>360</v>
      </c>
      <c r="E164" s="135" t="s">
        <v>3153</v>
      </c>
      <c r="F164" s="136" t="s">
        <v>3154</v>
      </c>
      <c r="G164" s="137" t="s">
        <v>504</v>
      </c>
      <c r="H164" s="138">
        <v>1</v>
      </c>
      <c r="I164" s="139"/>
      <c r="J164" s="140">
        <f>ROUND(I164*H164,2)</f>
        <v>0</v>
      </c>
      <c r="K164" s="136" t="s">
        <v>402</v>
      </c>
      <c r="L164" s="33"/>
      <c r="M164" s="141" t="s">
        <v>19</v>
      </c>
      <c r="N164" s="142" t="s">
        <v>49</v>
      </c>
      <c r="P164" s="143">
        <f>O164*H164</f>
        <v>0</v>
      </c>
      <c r="Q164" s="143">
        <v>2.6519999999999998E-2</v>
      </c>
      <c r="R164" s="143">
        <f>Q164*H164</f>
        <v>2.6519999999999998E-2</v>
      </c>
      <c r="S164" s="143">
        <v>0</v>
      </c>
      <c r="T164" s="144">
        <f>S164*H164</f>
        <v>0</v>
      </c>
      <c r="AR164" s="145" t="s">
        <v>454</v>
      </c>
      <c r="AT164" s="145" t="s">
        <v>360</v>
      </c>
      <c r="AU164" s="145" t="s">
        <v>90</v>
      </c>
      <c r="AY164" s="18" t="s">
        <v>358</v>
      </c>
      <c r="BE164" s="146">
        <f>IF(N164="základní",J164,0)</f>
        <v>0</v>
      </c>
      <c r="BF164" s="146">
        <f>IF(N164="snížená",J164,0)</f>
        <v>0</v>
      </c>
      <c r="BG164" s="146">
        <f>IF(N164="zákl. přenesená",J164,0)</f>
        <v>0</v>
      </c>
      <c r="BH164" s="146">
        <f>IF(N164="sníž. přenesená",J164,0)</f>
        <v>0</v>
      </c>
      <c r="BI164" s="146">
        <f>IF(N164="nulová",J164,0)</f>
        <v>0</v>
      </c>
      <c r="BJ164" s="18" t="s">
        <v>90</v>
      </c>
      <c r="BK164" s="146">
        <f>ROUND(I164*H164,2)</f>
        <v>0</v>
      </c>
      <c r="BL164" s="18" t="s">
        <v>454</v>
      </c>
      <c r="BM164" s="145" t="s">
        <v>8791</v>
      </c>
    </row>
    <row r="165" spans="2:65" s="1" customFormat="1" ht="11.25">
      <c r="B165" s="33"/>
      <c r="D165" s="147" t="s">
        <v>366</v>
      </c>
      <c r="F165" s="148" t="s">
        <v>3156</v>
      </c>
      <c r="I165" s="149"/>
      <c r="L165" s="33"/>
      <c r="M165" s="150"/>
      <c r="T165" s="54"/>
      <c r="AT165" s="18" t="s">
        <v>366</v>
      </c>
      <c r="AU165" s="18" t="s">
        <v>90</v>
      </c>
    </row>
    <row r="166" spans="2:65" s="13" customFormat="1" ht="11.25">
      <c r="B166" s="158"/>
      <c r="D166" s="152" t="s">
        <v>368</v>
      </c>
      <c r="E166" s="159" t="s">
        <v>19</v>
      </c>
      <c r="F166" s="160" t="s">
        <v>84</v>
      </c>
      <c r="H166" s="161">
        <v>1</v>
      </c>
      <c r="I166" s="162"/>
      <c r="L166" s="158"/>
      <c r="M166" s="193"/>
      <c r="N166" s="194"/>
      <c r="O166" s="194"/>
      <c r="P166" s="194"/>
      <c r="Q166" s="194"/>
      <c r="R166" s="194"/>
      <c r="S166" s="194"/>
      <c r="T166" s="195"/>
      <c r="AT166" s="159" t="s">
        <v>368</v>
      </c>
      <c r="AU166" s="159" t="s">
        <v>90</v>
      </c>
      <c r="AV166" s="13" t="s">
        <v>90</v>
      </c>
      <c r="AW166" s="13" t="s">
        <v>36</v>
      </c>
      <c r="AX166" s="13" t="s">
        <v>84</v>
      </c>
      <c r="AY166" s="159" t="s">
        <v>358</v>
      </c>
    </row>
    <row r="167" spans="2:65" s="1" customFormat="1" ht="6.95" customHeight="1">
      <c r="B167" s="42"/>
      <c r="C167" s="43"/>
      <c r="D167" s="43"/>
      <c r="E167" s="43"/>
      <c r="F167" s="43"/>
      <c r="G167" s="43"/>
      <c r="H167" s="43"/>
      <c r="I167" s="43"/>
      <c r="J167" s="43"/>
      <c r="K167" s="43"/>
      <c r="L167" s="33"/>
    </row>
  </sheetData>
  <sheetProtection algorithmName="SHA-512" hashValue="hfi1N2Y3jjydsg8cB6mmUDxkXhJo4/YhNbcSqiDrLfcOcbZ6g958lvAAnQwR6oEvUglF1IVtVbDCdlD5fP2Ufg==" saltValue="EokXPaL7Iy2Xb5ZWIfFh7fSrH0mFjQsxIB5lEo5yfwVkNifKwnMJgBfDIV5OFx7E1I+f3xvEG20T/46IW2qeog==" spinCount="100000" sheet="1" objects="1" scenarios="1" formatColumns="0" formatRows="0" autoFilter="0"/>
  <autoFilter ref="C86:K166" xr:uid="{00000000-0009-0000-0000-000020000000}"/>
  <mergeCells count="9">
    <mergeCell ref="E50:H50"/>
    <mergeCell ref="E77:H77"/>
    <mergeCell ref="E79:H79"/>
    <mergeCell ref="L2:V2"/>
    <mergeCell ref="E7:H7"/>
    <mergeCell ref="E9:H9"/>
    <mergeCell ref="E18:H18"/>
    <mergeCell ref="E27:H27"/>
    <mergeCell ref="E48:H48"/>
  </mergeCells>
  <hyperlinks>
    <hyperlink ref="F91" r:id="rId1" xr:uid="{00000000-0004-0000-2000-000000000000}"/>
    <hyperlink ref="F94" r:id="rId2" xr:uid="{00000000-0004-0000-2000-000001000000}"/>
    <hyperlink ref="F98" r:id="rId3" xr:uid="{00000000-0004-0000-2000-000002000000}"/>
    <hyperlink ref="F101" r:id="rId4" xr:uid="{00000000-0004-0000-2000-000003000000}"/>
    <hyperlink ref="F104" r:id="rId5" xr:uid="{00000000-0004-0000-2000-000004000000}"/>
    <hyperlink ref="F107" r:id="rId6" xr:uid="{00000000-0004-0000-2000-000005000000}"/>
    <hyperlink ref="F110" r:id="rId7" xr:uid="{00000000-0004-0000-2000-000006000000}"/>
    <hyperlink ref="F113" r:id="rId8" xr:uid="{00000000-0004-0000-2000-000007000000}"/>
    <hyperlink ref="F116" r:id="rId9" xr:uid="{00000000-0004-0000-2000-000008000000}"/>
    <hyperlink ref="F121" r:id="rId10" xr:uid="{00000000-0004-0000-2000-000009000000}"/>
    <hyperlink ref="F130" r:id="rId11" xr:uid="{00000000-0004-0000-2000-00000A000000}"/>
    <hyperlink ref="F134" r:id="rId12" xr:uid="{00000000-0004-0000-2000-00000B000000}"/>
    <hyperlink ref="F136" r:id="rId13" xr:uid="{00000000-0004-0000-2000-00000C000000}"/>
    <hyperlink ref="F139" r:id="rId14" xr:uid="{00000000-0004-0000-2000-00000D000000}"/>
    <hyperlink ref="F148" r:id="rId15" xr:uid="{00000000-0004-0000-2000-00000E000000}"/>
    <hyperlink ref="F151" r:id="rId16" xr:uid="{00000000-0004-0000-2000-00000F000000}"/>
    <hyperlink ref="F156" r:id="rId17" xr:uid="{00000000-0004-0000-2000-000010000000}"/>
    <hyperlink ref="F160" r:id="rId18" xr:uid="{00000000-0004-0000-2000-000011000000}"/>
    <hyperlink ref="F165" r:id="rId19" xr:uid="{00000000-0004-0000-2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186</v>
      </c>
    </row>
    <row r="3" spans="2:46" ht="6.95" customHeight="1">
      <c r="B3" s="19"/>
      <c r="C3" s="20"/>
      <c r="D3" s="20"/>
      <c r="E3" s="20"/>
      <c r="F3" s="20"/>
      <c r="G3" s="20"/>
      <c r="H3" s="20"/>
      <c r="I3" s="20"/>
      <c r="J3" s="20"/>
      <c r="K3" s="20"/>
      <c r="L3" s="21"/>
      <c r="AT3" s="18" t="s">
        <v>90</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8792</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4064</v>
      </c>
      <c r="L20" s="33"/>
    </row>
    <row r="21" spans="2:12" s="1" customFormat="1" ht="18" customHeight="1">
      <c r="B21" s="33"/>
      <c r="E21" s="26" t="s">
        <v>4065</v>
      </c>
      <c r="I21" s="28" t="s">
        <v>28</v>
      </c>
      <c r="J21" s="26" t="s">
        <v>19</v>
      </c>
      <c r="L21" s="33"/>
    </row>
    <row r="22" spans="2:12" s="1" customFormat="1" ht="6.95" customHeight="1">
      <c r="B22" s="33"/>
      <c r="L22" s="33"/>
    </row>
    <row r="23" spans="2:12" s="1" customFormat="1" ht="12" customHeight="1">
      <c r="B23" s="33"/>
      <c r="D23" s="28" t="s">
        <v>37</v>
      </c>
      <c r="I23" s="28" t="s">
        <v>25</v>
      </c>
      <c r="J23" s="26" t="s">
        <v>4064</v>
      </c>
      <c r="L23" s="33"/>
    </row>
    <row r="24" spans="2:12" s="1" customFormat="1" ht="18" customHeight="1">
      <c r="B24" s="33"/>
      <c r="E24" s="26" t="s">
        <v>4065</v>
      </c>
      <c r="I24" s="28" t="s">
        <v>28</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ROUND((SUM(BE88:BE142)),  2)</f>
        <v>0</v>
      </c>
      <c r="I33" s="96">
        <v>0.21</v>
      </c>
      <c r="J33" s="84">
        <f>ROUND(((SUM(BE88:BE142))*I33),  2)</f>
        <v>0</v>
      </c>
      <c r="L33" s="33"/>
    </row>
    <row r="34" spans="2:12" s="1" customFormat="1" ht="14.45" customHeight="1">
      <c r="B34" s="33"/>
      <c r="E34" s="28" t="s">
        <v>49</v>
      </c>
      <c r="F34" s="84">
        <f>ROUND((SUM(BF88:BF142)),  2)</f>
        <v>0</v>
      </c>
      <c r="I34" s="96">
        <v>0.12</v>
      </c>
      <c r="J34" s="84">
        <f>ROUND(((SUM(BF88:BF142))*I34),  2)</f>
        <v>0</v>
      </c>
      <c r="L34" s="33"/>
    </row>
    <row r="35" spans="2:12" s="1" customFormat="1" ht="14.45" hidden="1" customHeight="1">
      <c r="B35" s="33"/>
      <c r="E35" s="28" t="s">
        <v>50</v>
      </c>
      <c r="F35" s="84">
        <f>ROUND((SUM(BG88:BG142)),  2)</f>
        <v>0</v>
      </c>
      <c r="I35" s="96">
        <v>0.21</v>
      </c>
      <c r="J35" s="84">
        <f>0</f>
        <v>0</v>
      </c>
      <c r="L35" s="33"/>
    </row>
    <row r="36" spans="2:12" s="1" customFormat="1" ht="14.45" hidden="1" customHeight="1">
      <c r="B36" s="33"/>
      <c r="E36" s="28" t="s">
        <v>51</v>
      </c>
      <c r="F36" s="84">
        <f>ROUND((SUM(BH88:BH142)),  2)</f>
        <v>0</v>
      </c>
      <c r="I36" s="96">
        <v>0.12</v>
      </c>
      <c r="J36" s="84">
        <f>0</f>
        <v>0</v>
      </c>
      <c r="L36" s="33"/>
    </row>
    <row r="37" spans="2:12" s="1" customFormat="1" ht="14.45" hidden="1" customHeight="1">
      <c r="B37" s="33"/>
      <c r="E37" s="28" t="s">
        <v>52</v>
      </c>
      <c r="F37" s="84">
        <f>ROUND((SUM(BI88:BI142)),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IO.08 - Přeložka podzemního vedení VO</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40.15" customHeight="1">
      <c r="B54" s="33"/>
      <c r="C54" s="28" t="s">
        <v>24</v>
      </c>
      <c r="F54" s="26" t="str">
        <f>E15</f>
        <v>Město Kroměříž</v>
      </c>
      <c r="I54" s="28" t="s">
        <v>32</v>
      </c>
      <c r="J54" s="31" t="str">
        <f>E21</f>
        <v>Jiří Škop-elektroprojekce, Duhová 269, Náchod</v>
      </c>
      <c r="L54" s="33"/>
    </row>
    <row r="55" spans="2:47" s="1" customFormat="1" ht="40.15" customHeight="1">
      <c r="B55" s="33"/>
      <c r="C55" s="28" t="s">
        <v>30</v>
      </c>
      <c r="F55" s="26" t="str">
        <f>IF(E18="","",E18)</f>
        <v>Vyplň údaj</v>
      </c>
      <c r="I55" s="28" t="s">
        <v>37</v>
      </c>
      <c r="J55" s="31" t="str">
        <f>E24</f>
        <v>Jiří Škop-elektroprojekce, Duhová 269, Náchod</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J88</f>
        <v>0</v>
      </c>
      <c r="L59" s="33"/>
      <c r="AU59" s="18" t="s">
        <v>313</v>
      </c>
    </row>
    <row r="60" spans="2:47" s="8" customFormat="1" ht="24.95" customHeight="1">
      <c r="B60" s="106"/>
      <c r="D60" s="107" t="s">
        <v>323</v>
      </c>
      <c r="E60" s="108"/>
      <c r="F60" s="108"/>
      <c r="G60" s="108"/>
      <c r="H60" s="108"/>
      <c r="I60" s="108"/>
      <c r="J60" s="109">
        <f>J89</f>
        <v>0</v>
      </c>
      <c r="L60" s="106"/>
    </row>
    <row r="61" spans="2:47" s="9" customFormat="1" ht="19.899999999999999" customHeight="1">
      <c r="B61" s="110"/>
      <c r="D61" s="111" t="s">
        <v>4066</v>
      </c>
      <c r="E61" s="112"/>
      <c r="F61" s="112"/>
      <c r="G61" s="112"/>
      <c r="H61" s="112"/>
      <c r="I61" s="112"/>
      <c r="J61" s="113">
        <f>J90</f>
        <v>0</v>
      </c>
      <c r="L61" s="110"/>
    </row>
    <row r="62" spans="2:47" s="8" customFormat="1" ht="24.95" customHeight="1">
      <c r="B62" s="106"/>
      <c r="D62" s="107" t="s">
        <v>341</v>
      </c>
      <c r="E62" s="108"/>
      <c r="F62" s="108"/>
      <c r="G62" s="108"/>
      <c r="H62" s="108"/>
      <c r="I62" s="108"/>
      <c r="J62" s="109">
        <f>J97</f>
        <v>0</v>
      </c>
      <c r="L62" s="106"/>
    </row>
    <row r="63" spans="2:47" s="9" customFormat="1" ht="19.899999999999999" customHeight="1">
      <c r="B63" s="110"/>
      <c r="D63" s="111" t="s">
        <v>8475</v>
      </c>
      <c r="E63" s="112"/>
      <c r="F63" s="112"/>
      <c r="G63" s="112"/>
      <c r="H63" s="112"/>
      <c r="I63" s="112"/>
      <c r="J63" s="113">
        <f>J98</f>
        <v>0</v>
      </c>
      <c r="L63" s="110"/>
    </row>
    <row r="64" spans="2:47" s="9" customFormat="1" ht="19.899999999999999" customHeight="1">
      <c r="B64" s="110"/>
      <c r="D64" s="111" t="s">
        <v>8454</v>
      </c>
      <c r="E64" s="112"/>
      <c r="F64" s="112"/>
      <c r="G64" s="112"/>
      <c r="H64" s="112"/>
      <c r="I64" s="112"/>
      <c r="J64" s="113">
        <f>J117</f>
        <v>0</v>
      </c>
      <c r="L64" s="110"/>
    </row>
    <row r="65" spans="2:12" s="8" customFormat="1" ht="24.95" customHeight="1">
      <c r="B65" s="106"/>
      <c r="D65" s="107" t="s">
        <v>4067</v>
      </c>
      <c r="E65" s="108"/>
      <c r="F65" s="108"/>
      <c r="G65" s="108"/>
      <c r="H65" s="108"/>
      <c r="I65" s="108"/>
      <c r="J65" s="109">
        <f>J131</f>
        <v>0</v>
      </c>
      <c r="L65" s="106"/>
    </row>
    <row r="66" spans="2:12" s="8" customFormat="1" ht="24.95" customHeight="1">
      <c r="B66" s="106"/>
      <c r="D66" s="107" t="s">
        <v>3690</v>
      </c>
      <c r="E66" s="108"/>
      <c r="F66" s="108"/>
      <c r="G66" s="108"/>
      <c r="H66" s="108"/>
      <c r="I66" s="108"/>
      <c r="J66" s="109">
        <f>J136</f>
        <v>0</v>
      </c>
      <c r="L66" s="106"/>
    </row>
    <row r="67" spans="2:12" s="9" customFormat="1" ht="19.899999999999999" customHeight="1">
      <c r="B67" s="110"/>
      <c r="D67" s="111" t="s">
        <v>3691</v>
      </c>
      <c r="E67" s="112"/>
      <c r="F67" s="112"/>
      <c r="G67" s="112"/>
      <c r="H67" s="112"/>
      <c r="I67" s="112"/>
      <c r="J67" s="113">
        <f>J137</f>
        <v>0</v>
      </c>
      <c r="L67" s="110"/>
    </row>
    <row r="68" spans="2:12" s="9" customFormat="1" ht="19.899999999999999" customHeight="1">
      <c r="B68" s="110"/>
      <c r="D68" s="111" t="s">
        <v>8793</v>
      </c>
      <c r="E68" s="112"/>
      <c r="F68" s="112"/>
      <c r="G68" s="112"/>
      <c r="H68" s="112"/>
      <c r="I68" s="112"/>
      <c r="J68" s="113">
        <f>J140</f>
        <v>0</v>
      </c>
      <c r="L68" s="110"/>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343</v>
      </c>
      <c r="L75" s="33"/>
    </row>
    <row r="76" spans="2:12" s="1" customFormat="1" ht="6.95" customHeight="1">
      <c r="B76" s="33"/>
      <c r="L76" s="33"/>
    </row>
    <row r="77" spans="2:12" s="1" customFormat="1" ht="12" customHeight="1">
      <c r="B77" s="33"/>
      <c r="C77" s="28" t="s">
        <v>16</v>
      </c>
      <c r="L77" s="33"/>
    </row>
    <row r="78" spans="2:12" s="1" customFormat="1" ht="16.5" customHeight="1">
      <c r="B78" s="33"/>
      <c r="E78" s="341" t="str">
        <f>E7</f>
        <v>Domov se zvláštním režimem Račín, Kroměříž</v>
      </c>
      <c r="F78" s="342"/>
      <c r="G78" s="342"/>
      <c r="H78" s="342"/>
      <c r="L78" s="33"/>
    </row>
    <row r="79" spans="2:12" s="1" customFormat="1" ht="12" customHeight="1">
      <c r="B79" s="33"/>
      <c r="C79" s="28" t="s">
        <v>214</v>
      </c>
      <c r="L79" s="33"/>
    </row>
    <row r="80" spans="2:12" s="1" customFormat="1" ht="16.5" customHeight="1">
      <c r="B80" s="33"/>
      <c r="E80" s="324" t="str">
        <f>E9</f>
        <v>IO.08 - Přeložka podzemního vedení VO</v>
      </c>
      <c r="F80" s="343"/>
      <c r="G80" s="343"/>
      <c r="H80" s="343"/>
      <c r="L80" s="33"/>
    </row>
    <row r="81" spans="2:65" s="1" customFormat="1" ht="6.95" customHeight="1">
      <c r="B81" s="33"/>
      <c r="L81" s="33"/>
    </row>
    <row r="82" spans="2:65" s="1" customFormat="1" ht="12" customHeight="1">
      <c r="B82" s="33"/>
      <c r="C82" s="28" t="s">
        <v>21</v>
      </c>
      <c r="F82" s="26" t="str">
        <f>F12</f>
        <v>p.č. 5036, Kroměříž</v>
      </c>
      <c r="I82" s="28" t="s">
        <v>23</v>
      </c>
      <c r="J82" s="50">
        <f>IF(J12="","",J12)</f>
        <v>45460</v>
      </c>
      <c r="L82" s="33"/>
    </row>
    <row r="83" spans="2:65" s="1" customFormat="1" ht="6.95" customHeight="1">
      <c r="B83" s="33"/>
      <c r="L83" s="33"/>
    </row>
    <row r="84" spans="2:65" s="1" customFormat="1" ht="40.15" customHeight="1">
      <c r="B84" s="33"/>
      <c r="C84" s="28" t="s">
        <v>24</v>
      </c>
      <c r="F84" s="26" t="str">
        <f>E15</f>
        <v>Město Kroměříž</v>
      </c>
      <c r="I84" s="28" t="s">
        <v>32</v>
      </c>
      <c r="J84" s="31" t="str">
        <f>E21</f>
        <v>Jiří Škop-elektroprojekce, Duhová 269, Náchod</v>
      </c>
      <c r="L84" s="33"/>
    </row>
    <row r="85" spans="2:65" s="1" customFormat="1" ht="40.15" customHeight="1">
      <c r="B85" s="33"/>
      <c r="C85" s="28" t="s">
        <v>30</v>
      </c>
      <c r="F85" s="26" t="str">
        <f>IF(E18="","",E18)</f>
        <v>Vyplň údaj</v>
      </c>
      <c r="I85" s="28" t="s">
        <v>37</v>
      </c>
      <c r="J85" s="31" t="str">
        <f>E24</f>
        <v>Jiří Škop-elektroprojekce, Duhová 269, Náchod</v>
      </c>
      <c r="L85" s="33"/>
    </row>
    <row r="86" spans="2:65" s="1" customFormat="1" ht="10.35" customHeight="1">
      <c r="B86" s="33"/>
      <c r="L86" s="33"/>
    </row>
    <row r="87" spans="2:65" s="10" customFormat="1" ht="29.25" customHeight="1">
      <c r="B87" s="114"/>
      <c r="C87" s="115" t="s">
        <v>344</v>
      </c>
      <c r="D87" s="116" t="s">
        <v>62</v>
      </c>
      <c r="E87" s="116" t="s">
        <v>58</v>
      </c>
      <c r="F87" s="116" t="s">
        <v>59</v>
      </c>
      <c r="G87" s="116" t="s">
        <v>345</v>
      </c>
      <c r="H87" s="116" t="s">
        <v>346</v>
      </c>
      <c r="I87" s="116" t="s">
        <v>347</v>
      </c>
      <c r="J87" s="116" t="s">
        <v>312</v>
      </c>
      <c r="K87" s="117" t="s">
        <v>348</v>
      </c>
      <c r="L87" s="114"/>
      <c r="M87" s="57" t="s">
        <v>19</v>
      </c>
      <c r="N87" s="58" t="s">
        <v>47</v>
      </c>
      <c r="O87" s="58" t="s">
        <v>349</v>
      </c>
      <c r="P87" s="58" t="s">
        <v>350</v>
      </c>
      <c r="Q87" s="58" t="s">
        <v>351</v>
      </c>
      <c r="R87" s="58" t="s">
        <v>352</v>
      </c>
      <c r="S87" s="58" t="s">
        <v>353</v>
      </c>
      <c r="T87" s="59" t="s">
        <v>354</v>
      </c>
    </row>
    <row r="88" spans="2:65" s="1" customFormat="1" ht="22.9" customHeight="1">
      <c r="B88" s="33"/>
      <c r="C88" s="62" t="s">
        <v>355</v>
      </c>
      <c r="J88" s="118">
        <f>BK88</f>
        <v>0</v>
      </c>
      <c r="L88" s="33"/>
      <c r="M88" s="60"/>
      <c r="N88" s="51"/>
      <c r="O88" s="51"/>
      <c r="P88" s="119">
        <f>P89+P97+P131+P136</f>
        <v>0</v>
      </c>
      <c r="Q88" s="51"/>
      <c r="R88" s="119">
        <f>R89+R97+R131+R136</f>
        <v>0.14788800000000002</v>
      </c>
      <c r="S88" s="51"/>
      <c r="T88" s="120">
        <f>T89+T97+T131+T136</f>
        <v>0</v>
      </c>
      <c r="AT88" s="18" t="s">
        <v>76</v>
      </c>
      <c r="AU88" s="18" t="s">
        <v>313</v>
      </c>
      <c r="BK88" s="121">
        <f>BK89+BK97+BK131+BK136</f>
        <v>0</v>
      </c>
    </row>
    <row r="89" spans="2:65" s="11" customFormat="1" ht="25.9" customHeight="1">
      <c r="B89" s="122"/>
      <c r="D89" s="123" t="s">
        <v>76</v>
      </c>
      <c r="E89" s="124" t="s">
        <v>1407</v>
      </c>
      <c r="F89" s="124" t="s">
        <v>1408</v>
      </c>
      <c r="I89" s="125"/>
      <c r="J89" s="126">
        <f>BK89</f>
        <v>0</v>
      </c>
      <c r="L89" s="122"/>
      <c r="M89" s="127"/>
      <c r="P89" s="128">
        <f>P90</f>
        <v>0</v>
      </c>
      <c r="R89" s="128">
        <f>R90</f>
        <v>5.0040000000000001E-2</v>
      </c>
      <c r="T89" s="129">
        <f>T90</f>
        <v>0</v>
      </c>
      <c r="AR89" s="123" t="s">
        <v>90</v>
      </c>
      <c r="AT89" s="130" t="s">
        <v>76</v>
      </c>
      <c r="AU89" s="130" t="s">
        <v>77</v>
      </c>
      <c r="AY89" s="123" t="s">
        <v>358</v>
      </c>
      <c r="BK89" s="131">
        <f>BK90</f>
        <v>0</v>
      </c>
    </row>
    <row r="90" spans="2:65" s="11" customFormat="1" ht="22.9" customHeight="1">
      <c r="B90" s="122"/>
      <c r="D90" s="123" t="s">
        <v>76</v>
      </c>
      <c r="E90" s="132" t="s">
        <v>4069</v>
      </c>
      <c r="F90" s="132" t="s">
        <v>103</v>
      </c>
      <c r="I90" s="125"/>
      <c r="J90" s="133">
        <f>BK90</f>
        <v>0</v>
      </c>
      <c r="L90" s="122"/>
      <c r="M90" s="127"/>
      <c r="P90" s="128">
        <f>SUM(P91:P96)</f>
        <v>0</v>
      </c>
      <c r="R90" s="128">
        <f>SUM(R91:R96)</f>
        <v>5.0040000000000001E-2</v>
      </c>
      <c r="T90" s="129">
        <f>SUM(T91:T96)</f>
        <v>0</v>
      </c>
      <c r="AR90" s="123" t="s">
        <v>90</v>
      </c>
      <c r="AT90" s="130" t="s">
        <v>76</v>
      </c>
      <c r="AU90" s="130" t="s">
        <v>84</v>
      </c>
      <c r="AY90" s="123" t="s">
        <v>358</v>
      </c>
      <c r="BK90" s="131">
        <f>SUM(BK91:BK96)</f>
        <v>0</v>
      </c>
    </row>
    <row r="91" spans="2:65" s="1" customFormat="1" ht="49.15" customHeight="1">
      <c r="B91" s="33"/>
      <c r="C91" s="134" t="s">
        <v>84</v>
      </c>
      <c r="D91" s="134" t="s">
        <v>360</v>
      </c>
      <c r="E91" s="135" t="s">
        <v>8476</v>
      </c>
      <c r="F91" s="136" t="s">
        <v>8477</v>
      </c>
      <c r="G91" s="137" t="s">
        <v>235</v>
      </c>
      <c r="H91" s="138">
        <v>12</v>
      </c>
      <c r="I91" s="139"/>
      <c r="J91" s="140">
        <f>ROUND(I91*H91,2)</f>
        <v>0</v>
      </c>
      <c r="K91" s="136" t="s">
        <v>363</v>
      </c>
      <c r="L91" s="33"/>
      <c r="M91" s="141" t="s">
        <v>19</v>
      </c>
      <c r="N91" s="142" t="s">
        <v>48</v>
      </c>
      <c r="P91" s="143">
        <f>O91*H91</f>
        <v>0</v>
      </c>
      <c r="Q91" s="143">
        <v>0</v>
      </c>
      <c r="R91" s="143">
        <f>Q91*H91</f>
        <v>0</v>
      </c>
      <c r="S91" s="143">
        <v>0</v>
      </c>
      <c r="T91" s="144">
        <f>S91*H91</f>
        <v>0</v>
      </c>
      <c r="AR91" s="145" t="s">
        <v>454</v>
      </c>
      <c r="AT91" s="145" t="s">
        <v>360</v>
      </c>
      <c r="AU91" s="145" t="s">
        <v>90</v>
      </c>
      <c r="AY91" s="18" t="s">
        <v>358</v>
      </c>
      <c r="BE91" s="146">
        <f>IF(N91="základní",J91,0)</f>
        <v>0</v>
      </c>
      <c r="BF91" s="146">
        <f>IF(N91="snížená",J91,0)</f>
        <v>0</v>
      </c>
      <c r="BG91" s="146">
        <f>IF(N91="zákl. přenesená",J91,0)</f>
        <v>0</v>
      </c>
      <c r="BH91" s="146">
        <f>IF(N91="sníž. přenesená",J91,0)</f>
        <v>0</v>
      </c>
      <c r="BI91" s="146">
        <f>IF(N91="nulová",J91,0)</f>
        <v>0</v>
      </c>
      <c r="BJ91" s="18" t="s">
        <v>84</v>
      </c>
      <c r="BK91" s="146">
        <f>ROUND(I91*H91,2)</f>
        <v>0</v>
      </c>
      <c r="BL91" s="18" t="s">
        <v>454</v>
      </c>
      <c r="BM91" s="145" t="s">
        <v>8794</v>
      </c>
    </row>
    <row r="92" spans="2:65" s="1" customFormat="1" ht="11.25">
      <c r="B92" s="33"/>
      <c r="D92" s="147" t="s">
        <v>366</v>
      </c>
      <c r="F92" s="148" t="s">
        <v>8479</v>
      </c>
      <c r="I92" s="149"/>
      <c r="L92" s="33"/>
      <c r="M92" s="150"/>
      <c r="T92" s="54"/>
      <c r="AT92" s="18" t="s">
        <v>366</v>
      </c>
      <c r="AU92" s="18" t="s">
        <v>90</v>
      </c>
    </row>
    <row r="93" spans="2:65" s="1" customFormat="1" ht="24.2" customHeight="1">
      <c r="B93" s="33"/>
      <c r="C93" s="179" t="s">
        <v>90</v>
      </c>
      <c r="D93" s="179" t="s">
        <v>440</v>
      </c>
      <c r="E93" s="180" t="s">
        <v>4136</v>
      </c>
      <c r="F93" s="181" t="s">
        <v>4137</v>
      </c>
      <c r="G93" s="182" t="s">
        <v>235</v>
      </c>
      <c r="H93" s="183">
        <v>12</v>
      </c>
      <c r="I93" s="184"/>
      <c r="J93" s="185">
        <f>ROUND(I93*H93,2)</f>
        <v>0</v>
      </c>
      <c r="K93" s="181" t="s">
        <v>363</v>
      </c>
      <c r="L93" s="186"/>
      <c r="M93" s="187" t="s">
        <v>19</v>
      </c>
      <c r="N93" s="188" t="s">
        <v>48</v>
      </c>
      <c r="P93" s="143">
        <f>O93*H93</f>
        <v>0</v>
      </c>
      <c r="Q93" s="143">
        <v>1.7000000000000001E-4</v>
      </c>
      <c r="R93" s="143">
        <f>Q93*H93</f>
        <v>2.0400000000000001E-3</v>
      </c>
      <c r="S93" s="143">
        <v>0</v>
      </c>
      <c r="T93" s="144">
        <f>S93*H93</f>
        <v>0</v>
      </c>
      <c r="AR93" s="145" t="s">
        <v>558</v>
      </c>
      <c r="AT93" s="145" t="s">
        <v>440</v>
      </c>
      <c r="AU93" s="145" t="s">
        <v>90</v>
      </c>
      <c r="AY93" s="18" t="s">
        <v>358</v>
      </c>
      <c r="BE93" s="146">
        <f>IF(N93="základní",J93,0)</f>
        <v>0</v>
      </c>
      <c r="BF93" s="146">
        <f>IF(N93="snížená",J93,0)</f>
        <v>0</v>
      </c>
      <c r="BG93" s="146">
        <f>IF(N93="zákl. přenesená",J93,0)</f>
        <v>0</v>
      </c>
      <c r="BH93" s="146">
        <f>IF(N93="sníž. přenesená",J93,0)</f>
        <v>0</v>
      </c>
      <c r="BI93" s="146">
        <f>IF(N93="nulová",J93,0)</f>
        <v>0</v>
      </c>
      <c r="BJ93" s="18" t="s">
        <v>84</v>
      </c>
      <c r="BK93" s="146">
        <f>ROUND(I93*H93,2)</f>
        <v>0</v>
      </c>
      <c r="BL93" s="18" t="s">
        <v>454</v>
      </c>
      <c r="BM93" s="145" t="s">
        <v>8795</v>
      </c>
    </row>
    <row r="94" spans="2:65" s="1" customFormat="1" ht="49.15" customHeight="1">
      <c r="B94" s="33"/>
      <c r="C94" s="134" t="s">
        <v>97</v>
      </c>
      <c r="D94" s="134" t="s">
        <v>360</v>
      </c>
      <c r="E94" s="135" t="s">
        <v>8796</v>
      </c>
      <c r="F94" s="136" t="s">
        <v>8797</v>
      </c>
      <c r="G94" s="137" t="s">
        <v>235</v>
      </c>
      <c r="H94" s="138">
        <v>75</v>
      </c>
      <c r="I94" s="139"/>
      <c r="J94" s="140">
        <f>ROUND(I94*H94,2)</f>
        <v>0</v>
      </c>
      <c r="K94" s="136" t="s">
        <v>363</v>
      </c>
      <c r="L94" s="33"/>
      <c r="M94" s="141" t="s">
        <v>19</v>
      </c>
      <c r="N94" s="142" t="s">
        <v>48</v>
      </c>
      <c r="P94" s="143">
        <f>O94*H94</f>
        <v>0</v>
      </c>
      <c r="Q94" s="143">
        <v>0</v>
      </c>
      <c r="R94" s="143">
        <f>Q94*H94</f>
        <v>0</v>
      </c>
      <c r="S94" s="143">
        <v>0</v>
      </c>
      <c r="T94" s="144">
        <f>S94*H94</f>
        <v>0</v>
      </c>
      <c r="AR94" s="145" t="s">
        <v>454</v>
      </c>
      <c r="AT94" s="145" t="s">
        <v>360</v>
      </c>
      <c r="AU94" s="145" t="s">
        <v>90</v>
      </c>
      <c r="AY94" s="18" t="s">
        <v>358</v>
      </c>
      <c r="BE94" s="146">
        <f>IF(N94="základní",J94,0)</f>
        <v>0</v>
      </c>
      <c r="BF94" s="146">
        <f>IF(N94="snížená",J94,0)</f>
        <v>0</v>
      </c>
      <c r="BG94" s="146">
        <f>IF(N94="zákl. přenesená",J94,0)</f>
        <v>0</v>
      </c>
      <c r="BH94" s="146">
        <f>IF(N94="sníž. přenesená",J94,0)</f>
        <v>0</v>
      </c>
      <c r="BI94" s="146">
        <f>IF(N94="nulová",J94,0)</f>
        <v>0</v>
      </c>
      <c r="BJ94" s="18" t="s">
        <v>84</v>
      </c>
      <c r="BK94" s="146">
        <f>ROUND(I94*H94,2)</f>
        <v>0</v>
      </c>
      <c r="BL94" s="18" t="s">
        <v>454</v>
      </c>
      <c r="BM94" s="145" t="s">
        <v>8798</v>
      </c>
    </row>
    <row r="95" spans="2:65" s="1" customFormat="1" ht="11.25">
      <c r="B95" s="33"/>
      <c r="D95" s="147" t="s">
        <v>366</v>
      </c>
      <c r="F95" s="148" t="s">
        <v>8799</v>
      </c>
      <c r="I95" s="149"/>
      <c r="L95" s="33"/>
      <c r="M95" s="150"/>
      <c r="T95" s="54"/>
      <c r="AT95" s="18" t="s">
        <v>366</v>
      </c>
      <c r="AU95" s="18" t="s">
        <v>90</v>
      </c>
    </row>
    <row r="96" spans="2:65" s="1" customFormat="1" ht="24.2" customHeight="1">
      <c r="B96" s="33"/>
      <c r="C96" s="179" t="s">
        <v>364</v>
      </c>
      <c r="D96" s="179" t="s">
        <v>440</v>
      </c>
      <c r="E96" s="180" t="s">
        <v>8800</v>
      </c>
      <c r="F96" s="181" t="s">
        <v>8801</v>
      </c>
      <c r="G96" s="182" t="s">
        <v>235</v>
      </c>
      <c r="H96" s="183">
        <v>75</v>
      </c>
      <c r="I96" s="184"/>
      <c r="J96" s="185">
        <f>ROUND(I96*H96,2)</f>
        <v>0</v>
      </c>
      <c r="K96" s="181" t="s">
        <v>363</v>
      </c>
      <c r="L96" s="186"/>
      <c r="M96" s="187" t="s">
        <v>19</v>
      </c>
      <c r="N96" s="188" t="s">
        <v>48</v>
      </c>
      <c r="P96" s="143">
        <f>O96*H96</f>
        <v>0</v>
      </c>
      <c r="Q96" s="143">
        <v>6.4000000000000005E-4</v>
      </c>
      <c r="R96" s="143">
        <f>Q96*H96</f>
        <v>4.8000000000000001E-2</v>
      </c>
      <c r="S96" s="143">
        <v>0</v>
      </c>
      <c r="T96" s="144">
        <f>S96*H96</f>
        <v>0</v>
      </c>
      <c r="AR96" s="145" t="s">
        <v>558</v>
      </c>
      <c r="AT96" s="145" t="s">
        <v>440</v>
      </c>
      <c r="AU96" s="145" t="s">
        <v>90</v>
      </c>
      <c r="AY96" s="18" t="s">
        <v>358</v>
      </c>
      <c r="BE96" s="146">
        <f>IF(N96="základní",J96,0)</f>
        <v>0</v>
      </c>
      <c r="BF96" s="146">
        <f>IF(N96="snížená",J96,0)</f>
        <v>0</v>
      </c>
      <c r="BG96" s="146">
        <f>IF(N96="zákl. přenesená",J96,0)</f>
        <v>0</v>
      </c>
      <c r="BH96" s="146">
        <f>IF(N96="sníž. přenesená",J96,0)</f>
        <v>0</v>
      </c>
      <c r="BI96" s="146">
        <f>IF(N96="nulová",J96,0)</f>
        <v>0</v>
      </c>
      <c r="BJ96" s="18" t="s">
        <v>84</v>
      </c>
      <c r="BK96" s="146">
        <f>ROUND(I96*H96,2)</f>
        <v>0</v>
      </c>
      <c r="BL96" s="18" t="s">
        <v>454</v>
      </c>
      <c r="BM96" s="145" t="s">
        <v>8802</v>
      </c>
    </row>
    <row r="97" spans="2:65" s="11" customFormat="1" ht="25.9" customHeight="1">
      <c r="B97" s="122"/>
      <c r="D97" s="123" t="s">
        <v>76</v>
      </c>
      <c r="E97" s="124" t="s">
        <v>440</v>
      </c>
      <c r="F97" s="124" t="s">
        <v>2967</v>
      </c>
      <c r="I97" s="125"/>
      <c r="J97" s="126">
        <f>BK97</f>
        <v>0</v>
      </c>
      <c r="L97" s="122"/>
      <c r="M97" s="127"/>
      <c r="P97" s="128">
        <f>P98+P117</f>
        <v>0</v>
      </c>
      <c r="R97" s="128">
        <f>R98+R117</f>
        <v>9.7848000000000004E-2</v>
      </c>
      <c r="T97" s="129">
        <f>T98+T117</f>
        <v>0</v>
      </c>
      <c r="AR97" s="123" t="s">
        <v>97</v>
      </c>
      <c r="AT97" s="130" t="s">
        <v>76</v>
      </c>
      <c r="AU97" s="130" t="s">
        <v>77</v>
      </c>
      <c r="AY97" s="123" t="s">
        <v>358</v>
      </c>
      <c r="BK97" s="131">
        <f>BK98+BK117</f>
        <v>0</v>
      </c>
    </row>
    <row r="98" spans="2:65" s="11" customFormat="1" ht="22.9" customHeight="1">
      <c r="B98" s="122"/>
      <c r="D98" s="123" t="s">
        <v>76</v>
      </c>
      <c r="E98" s="132" t="s">
        <v>8511</v>
      </c>
      <c r="F98" s="132" t="s">
        <v>8512</v>
      </c>
      <c r="I98" s="125"/>
      <c r="J98" s="133">
        <f>BK98</f>
        <v>0</v>
      </c>
      <c r="L98" s="122"/>
      <c r="M98" s="127"/>
      <c r="P98" s="128">
        <f>SUM(P99:P116)</f>
        <v>0</v>
      </c>
      <c r="R98" s="128">
        <f>SUM(R99:R116)</f>
        <v>6.0720000000000003E-2</v>
      </c>
      <c r="T98" s="129">
        <f>SUM(T99:T116)</f>
        <v>0</v>
      </c>
      <c r="AR98" s="123" t="s">
        <v>97</v>
      </c>
      <c r="AT98" s="130" t="s">
        <v>76</v>
      </c>
      <c r="AU98" s="130" t="s">
        <v>84</v>
      </c>
      <c r="AY98" s="123" t="s">
        <v>358</v>
      </c>
      <c r="BK98" s="131">
        <f>SUM(BK99:BK116)</f>
        <v>0</v>
      </c>
    </row>
    <row r="99" spans="2:65" s="1" customFormat="1" ht="33" customHeight="1">
      <c r="B99" s="33"/>
      <c r="C99" s="134" t="s">
        <v>388</v>
      </c>
      <c r="D99" s="134" t="s">
        <v>360</v>
      </c>
      <c r="E99" s="135" t="s">
        <v>8803</v>
      </c>
      <c r="F99" s="136" t="s">
        <v>8804</v>
      </c>
      <c r="G99" s="137" t="s">
        <v>504</v>
      </c>
      <c r="H99" s="138">
        <v>2</v>
      </c>
      <c r="I99" s="139"/>
      <c r="J99" s="140">
        <f>ROUND(I99*H99,2)</f>
        <v>0</v>
      </c>
      <c r="K99" s="136" t="s">
        <v>363</v>
      </c>
      <c r="L99" s="33"/>
      <c r="M99" s="141" t="s">
        <v>19</v>
      </c>
      <c r="N99" s="142" t="s">
        <v>48</v>
      </c>
      <c r="P99" s="143">
        <f>O99*H99</f>
        <v>0</v>
      </c>
      <c r="Q99" s="143">
        <v>0</v>
      </c>
      <c r="R99" s="143">
        <f>Q99*H99</f>
        <v>0</v>
      </c>
      <c r="S99" s="143">
        <v>0</v>
      </c>
      <c r="T99" s="144">
        <f>S99*H99</f>
        <v>0</v>
      </c>
      <c r="AR99" s="145" t="s">
        <v>789</v>
      </c>
      <c r="AT99" s="145" t="s">
        <v>360</v>
      </c>
      <c r="AU99" s="145" t="s">
        <v>90</v>
      </c>
      <c r="AY99" s="18" t="s">
        <v>358</v>
      </c>
      <c r="BE99" s="146">
        <f>IF(N99="základní",J99,0)</f>
        <v>0</v>
      </c>
      <c r="BF99" s="146">
        <f>IF(N99="snížená",J99,0)</f>
        <v>0</v>
      </c>
      <c r="BG99" s="146">
        <f>IF(N99="zákl. přenesená",J99,0)</f>
        <v>0</v>
      </c>
      <c r="BH99" s="146">
        <f>IF(N99="sníž. přenesená",J99,0)</f>
        <v>0</v>
      </c>
      <c r="BI99" s="146">
        <f>IF(N99="nulová",J99,0)</f>
        <v>0</v>
      </c>
      <c r="BJ99" s="18" t="s">
        <v>84</v>
      </c>
      <c r="BK99" s="146">
        <f>ROUND(I99*H99,2)</f>
        <v>0</v>
      </c>
      <c r="BL99" s="18" t="s">
        <v>789</v>
      </c>
      <c r="BM99" s="145" t="s">
        <v>8805</v>
      </c>
    </row>
    <row r="100" spans="2:65" s="1" customFormat="1" ht="11.25">
      <c r="B100" s="33"/>
      <c r="D100" s="147" t="s">
        <v>366</v>
      </c>
      <c r="F100" s="148" t="s">
        <v>8806</v>
      </c>
      <c r="I100" s="149"/>
      <c r="L100" s="33"/>
      <c r="M100" s="150"/>
      <c r="T100" s="54"/>
      <c r="AT100" s="18" t="s">
        <v>366</v>
      </c>
      <c r="AU100" s="18" t="s">
        <v>90</v>
      </c>
    </row>
    <row r="101" spans="2:65" s="1" customFormat="1" ht="49.15" customHeight="1">
      <c r="B101" s="33"/>
      <c r="C101" s="179" t="s">
        <v>394</v>
      </c>
      <c r="D101" s="179" t="s">
        <v>440</v>
      </c>
      <c r="E101" s="180" t="s">
        <v>4638</v>
      </c>
      <c r="F101" s="181" t="s">
        <v>8807</v>
      </c>
      <c r="G101" s="182" t="s">
        <v>504</v>
      </c>
      <c r="H101" s="183">
        <v>2</v>
      </c>
      <c r="I101" s="184"/>
      <c r="J101" s="185">
        <f>ROUND(I101*H101,2)</f>
        <v>0</v>
      </c>
      <c r="K101" s="181" t="s">
        <v>19</v>
      </c>
      <c r="L101" s="186"/>
      <c r="M101" s="187" t="s">
        <v>19</v>
      </c>
      <c r="N101" s="188" t="s">
        <v>48</v>
      </c>
      <c r="P101" s="143">
        <f>O101*H101</f>
        <v>0</v>
      </c>
      <c r="Q101" s="143">
        <v>0</v>
      </c>
      <c r="R101" s="143">
        <f>Q101*H101</f>
        <v>0</v>
      </c>
      <c r="S101" s="143">
        <v>0</v>
      </c>
      <c r="T101" s="144">
        <f>S101*H101</f>
        <v>0</v>
      </c>
      <c r="AR101" s="145" t="s">
        <v>1227</v>
      </c>
      <c r="AT101" s="145" t="s">
        <v>440</v>
      </c>
      <c r="AU101" s="145" t="s">
        <v>90</v>
      </c>
      <c r="AY101" s="18" t="s">
        <v>358</v>
      </c>
      <c r="BE101" s="146">
        <f>IF(N101="základní",J101,0)</f>
        <v>0</v>
      </c>
      <c r="BF101" s="146">
        <f>IF(N101="snížená",J101,0)</f>
        <v>0</v>
      </c>
      <c r="BG101" s="146">
        <f>IF(N101="zákl. přenesená",J101,0)</f>
        <v>0</v>
      </c>
      <c r="BH101" s="146">
        <f>IF(N101="sníž. přenesená",J101,0)</f>
        <v>0</v>
      </c>
      <c r="BI101" s="146">
        <f>IF(N101="nulová",J101,0)</f>
        <v>0</v>
      </c>
      <c r="BJ101" s="18" t="s">
        <v>84</v>
      </c>
      <c r="BK101" s="146">
        <f>ROUND(I101*H101,2)</f>
        <v>0</v>
      </c>
      <c r="BL101" s="18" t="s">
        <v>1227</v>
      </c>
      <c r="BM101" s="145" t="s">
        <v>8808</v>
      </c>
    </row>
    <row r="102" spans="2:65" s="1" customFormat="1" ht="24.2" customHeight="1">
      <c r="B102" s="33"/>
      <c r="C102" s="134" t="s">
        <v>399</v>
      </c>
      <c r="D102" s="134" t="s">
        <v>360</v>
      </c>
      <c r="E102" s="135" t="s">
        <v>8809</v>
      </c>
      <c r="F102" s="136" t="s">
        <v>8810</v>
      </c>
      <c r="G102" s="137" t="s">
        <v>504</v>
      </c>
      <c r="H102" s="138">
        <v>2</v>
      </c>
      <c r="I102" s="139"/>
      <c r="J102" s="140">
        <f>ROUND(I102*H102,2)</f>
        <v>0</v>
      </c>
      <c r="K102" s="136" t="s">
        <v>363</v>
      </c>
      <c r="L102" s="33"/>
      <c r="M102" s="141" t="s">
        <v>19</v>
      </c>
      <c r="N102" s="142" t="s">
        <v>48</v>
      </c>
      <c r="P102" s="143">
        <f>O102*H102</f>
        <v>0</v>
      </c>
      <c r="Q102" s="143">
        <v>0</v>
      </c>
      <c r="R102" s="143">
        <f>Q102*H102</f>
        <v>0</v>
      </c>
      <c r="S102" s="143">
        <v>0</v>
      </c>
      <c r="T102" s="144">
        <f>S102*H102</f>
        <v>0</v>
      </c>
      <c r="AR102" s="145" t="s">
        <v>789</v>
      </c>
      <c r="AT102" s="145" t="s">
        <v>360</v>
      </c>
      <c r="AU102" s="145" t="s">
        <v>90</v>
      </c>
      <c r="AY102" s="18" t="s">
        <v>358</v>
      </c>
      <c r="BE102" s="146">
        <f>IF(N102="základní",J102,0)</f>
        <v>0</v>
      </c>
      <c r="BF102" s="146">
        <f>IF(N102="snížená",J102,0)</f>
        <v>0</v>
      </c>
      <c r="BG102" s="146">
        <f>IF(N102="zákl. přenesená",J102,0)</f>
        <v>0</v>
      </c>
      <c r="BH102" s="146">
        <f>IF(N102="sníž. přenesená",J102,0)</f>
        <v>0</v>
      </c>
      <c r="BI102" s="146">
        <f>IF(N102="nulová",J102,0)</f>
        <v>0</v>
      </c>
      <c r="BJ102" s="18" t="s">
        <v>84</v>
      </c>
      <c r="BK102" s="146">
        <f>ROUND(I102*H102,2)</f>
        <v>0</v>
      </c>
      <c r="BL102" s="18" t="s">
        <v>789</v>
      </c>
      <c r="BM102" s="145" t="s">
        <v>8811</v>
      </c>
    </row>
    <row r="103" spans="2:65" s="1" customFormat="1" ht="11.25">
      <c r="B103" s="33"/>
      <c r="D103" s="147" t="s">
        <v>366</v>
      </c>
      <c r="F103" s="148" t="s">
        <v>8812</v>
      </c>
      <c r="I103" s="149"/>
      <c r="L103" s="33"/>
      <c r="M103" s="150"/>
      <c r="T103" s="54"/>
      <c r="AT103" s="18" t="s">
        <v>366</v>
      </c>
      <c r="AU103" s="18" t="s">
        <v>90</v>
      </c>
    </row>
    <row r="104" spans="2:65" s="1" customFormat="1" ht="24.2" customHeight="1">
      <c r="B104" s="33"/>
      <c r="C104" s="179" t="s">
        <v>406</v>
      </c>
      <c r="D104" s="179" t="s">
        <v>440</v>
      </c>
      <c r="E104" s="180" t="s">
        <v>5033</v>
      </c>
      <c r="F104" s="181" t="s">
        <v>8813</v>
      </c>
      <c r="G104" s="182" t="s">
        <v>504</v>
      </c>
      <c r="H104" s="183">
        <v>2</v>
      </c>
      <c r="I104" s="184"/>
      <c r="J104" s="185">
        <f>ROUND(I104*H104,2)</f>
        <v>0</v>
      </c>
      <c r="K104" s="181" t="s">
        <v>19</v>
      </c>
      <c r="L104" s="186"/>
      <c r="M104" s="187" t="s">
        <v>19</v>
      </c>
      <c r="N104" s="188" t="s">
        <v>48</v>
      </c>
      <c r="P104" s="143">
        <f>O104*H104</f>
        <v>0</v>
      </c>
      <c r="Q104" s="143">
        <v>0</v>
      </c>
      <c r="R104" s="143">
        <f>Q104*H104</f>
        <v>0</v>
      </c>
      <c r="S104" s="143">
        <v>0</v>
      </c>
      <c r="T104" s="144">
        <f>S104*H104</f>
        <v>0</v>
      </c>
      <c r="AR104" s="145" t="s">
        <v>1227</v>
      </c>
      <c r="AT104" s="145" t="s">
        <v>440</v>
      </c>
      <c r="AU104" s="145" t="s">
        <v>90</v>
      </c>
      <c r="AY104" s="18" t="s">
        <v>358</v>
      </c>
      <c r="BE104" s="146">
        <f>IF(N104="základní",J104,0)</f>
        <v>0</v>
      </c>
      <c r="BF104" s="146">
        <f>IF(N104="snížená",J104,0)</f>
        <v>0</v>
      </c>
      <c r="BG104" s="146">
        <f>IF(N104="zákl. přenesená",J104,0)</f>
        <v>0</v>
      </c>
      <c r="BH104" s="146">
        <f>IF(N104="sníž. přenesená",J104,0)</f>
        <v>0</v>
      </c>
      <c r="BI104" s="146">
        <f>IF(N104="nulová",J104,0)</f>
        <v>0</v>
      </c>
      <c r="BJ104" s="18" t="s">
        <v>84</v>
      </c>
      <c r="BK104" s="146">
        <f>ROUND(I104*H104,2)</f>
        <v>0</v>
      </c>
      <c r="BL104" s="18" t="s">
        <v>1227</v>
      </c>
      <c r="BM104" s="145" t="s">
        <v>8814</v>
      </c>
    </row>
    <row r="105" spans="2:65" s="1" customFormat="1" ht="49.15" customHeight="1">
      <c r="B105" s="33"/>
      <c r="C105" s="134" t="s">
        <v>411</v>
      </c>
      <c r="D105" s="134" t="s">
        <v>360</v>
      </c>
      <c r="E105" s="135" t="s">
        <v>8815</v>
      </c>
      <c r="F105" s="136" t="s">
        <v>8816</v>
      </c>
      <c r="G105" s="137" t="s">
        <v>235</v>
      </c>
      <c r="H105" s="138">
        <v>60</v>
      </c>
      <c r="I105" s="139"/>
      <c r="J105" s="140">
        <f>ROUND(I105*H105,2)</f>
        <v>0</v>
      </c>
      <c r="K105" s="136" t="s">
        <v>402</v>
      </c>
      <c r="L105" s="33"/>
      <c r="M105" s="141" t="s">
        <v>19</v>
      </c>
      <c r="N105" s="142" t="s">
        <v>48</v>
      </c>
      <c r="P105" s="143">
        <f>O105*H105</f>
        <v>0</v>
      </c>
      <c r="Q105" s="143">
        <v>0</v>
      </c>
      <c r="R105" s="143">
        <f>Q105*H105</f>
        <v>0</v>
      </c>
      <c r="S105" s="143">
        <v>0</v>
      </c>
      <c r="T105" s="144">
        <f>S105*H105</f>
        <v>0</v>
      </c>
      <c r="AR105" s="145" t="s">
        <v>789</v>
      </c>
      <c r="AT105" s="145" t="s">
        <v>360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84</v>
      </c>
      <c r="BK105" s="146">
        <f>ROUND(I105*H105,2)</f>
        <v>0</v>
      </c>
      <c r="BL105" s="18" t="s">
        <v>789</v>
      </c>
      <c r="BM105" s="145" t="s">
        <v>8817</v>
      </c>
    </row>
    <row r="106" spans="2:65" s="1" customFormat="1" ht="11.25">
      <c r="B106" s="33"/>
      <c r="D106" s="147" t="s">
        <v>366</v>
      </c>
      <c r="F106" s="148" t="s">
        <v>8818</v>
      </c>
      <c r="I106" s="149"/>
      <c r="L106" s="33"/>
      <c r="M106" s="150"/>
      <c r="T106" s="54"/>
      <c r="AT106" s="18" t="s">
        <v>366</v>
      </c>
      <c r="AU106" s="18" t="s">
        <v>90</v>
      </c>
    </row>
    <row r="107" spans="2:65" s="1" customFormat="1" ht="16.5" customHeight="1">
      <c r="B107" s="33"/>
      <c r="C107" s="179" t="s">
        <v>417</v>
      </c>
      <c r="D107" s="179" t="s">
        <v>440</v>
      </c>
      <c r="E107" s="180" t="s">
        <v>8819</v>
      </c>
      <c r="F107" s="181" t="s">
        <v>8820</v>
      </c>
      <c r="G107" s="182" t="s">
        <v>3881</v>
      </c>
      <c r="H107" s="183">
        <v>57</v>
      </c>
      <c r="I107" s="184"/>
      <c r="J107" s="185">
        <f>ROUND(I107*H107,2)</f>
        <v>0</v>
      </c>
      <c r="K107" s="181" t="s">
        <v>402</v>
      </c>
      <c r="L107" s="186"/>
      <c r="M107" s="187" t="s">
        <v>19</v>
      </c>
      <c r="N107" s="188" t="s">
        <v>48</v>
      </c>
      <c r="P107" s="143">
        <f>O107*H107</f>
        <v>0</v>
      </c>
      <c r="Q107" s="143">
        <v>1E-3</v>
      </c>
      <c r="R107" s="143">
        <f>Q107*H107</f>
        <v>5.7000000000000002E-2</v>
      </c>
      <c r="S107" s="143">
        <v>0</v>
      </c>
      <c r="T107" s="144">
        <f>S107*H107</f>
        <v>0</v>
      </c>
      <c r="AR107" s="145" t="s">
        <v>1227</v>
      </c>
      <c r="AT107" s="145" t="s">
        <v>440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84</v>
      </c>
      <c r="BK107" s="146">
        <f>ROUND(I107*H107,2)</f>
        <v>0</v>
      </c>
      <c r="BL107" s="18" t="s">
        <v>1227</v>
      </c>
      <c r="BM107" s="145" t="s">
        <v>8821</v>
      </c>
    </row>
    <row r="108" spans="2:65" s="1" customFormat="1" ht="24.2" customHeight="1">
      <c r="B108" s="33"/>
      <c r="C108" s="134" t="s">
        <v>422</v>
      </c>
      <c r="D108" s="134" t="s">
        <v>360</v>
      </c>
      <c r="E108" s="135" t="s">
        <v>8822</v>
      </c>
      <c r="F108" s="136" t="s">
        <v>8823</v>
      </c>
      <c r="G108" s="137" t="s">
        <v>235</v>
      </c>
      <c r="H108" s="138">
        <v>6</v>
      </c>
      <c r="I108" s="139"/>
      <c r="J108" s="140">
        <f>ROUND(I108*H108,2)</f>
        <v>0</v>
      </c>
      <c r="K108" s="136" t="s">
        <v>402</v>
      </c>
      <c r="L108" s="33"/>
      <c r="M108" s="141" t="s">
        <v>19</v>
      </c>
      <c r="N108" s="142" t="s">
        <v>48</v>
      </c>
      <c r="P108" s="143">
        <f>O108*H108</f>
        <v>0</v>
      </c>
      <c r="Q108" s="143">
        <v>0</v>
      </c>
      <c r="R108" s="143">
        <f>Q108*H108</f>
        <v>0</v>
      </c>
      <c r="S108" s="143">
        <v>0</v>
      </c>
      <c r="T108" s="144">
        <f>S108*H108</f>
        <v>0</v>
      </c>
      <c r="AR108" s="145" t="s">
        <v>789</v>
      </c>
      <c r="AT108" s="145" t="s">
        <v>360</v>
      </c>
      <c r="AU108" s="145" t="s">
        <v>90</v>
      </c>
      <c r="AY108" s="18" t="s">
        <v>358</v>
      </c>
      <c r="BE108" s="146">
        <f>IF(N108="základní",J108,0)</f>
        <v>0</v>
      </c>
      <c r="BF108" s="146">
        <f>IF(N108="snížená",J108,0)</f>
        <v>0</v>
      </c>
      <c r="BG108" s="146">
        <f>IF(N108="zákl. přenesená",J108,0)</f>
        <v>0</v>
      </c>
      <c r="BH108" s="146">
        <f>IF(N108="sníž. přenesená",J108,0)</f>
        <v>0</v>
      </c>
      <c r="BI108" s="146">
        <f>IF(N108="nulová",J108,0)</f>
        <v>0</v>
      </c>
      <c r="BJ108" s="18" t="s">
        <v>84</v>
      </c>
      <c r="BK108" s="146">
        <f>ROUND(I108*H108,2)</f>
        <v>0</v>
      </c>
      <c r="BL108" s="18" t="s">
        <v>789</v>
      </c>
      <c r="BM108" s="145" t="s">
        <v>8824</v>
      </c>
    </row>
    <row r="109" spans="2:65" s="1" customFormat="1" ht="11.25">
      <c r="B109" s="33"/>
      <c r="D109" s="147" t="s">
        <v>366</v>
      </c>
      <c r="F109" s="148" t="s">
        <v>8825</v>
      </c>
      <c r="I109" s="149"/>
      <c r="L109" s="33"/>
      <c r="M109" s="150"/>
      <c r="T109" s="54"/>
      <c r="AT109" s="18" t="s">
        <v>366</v>
      </c>
      <c r="AU109" s="18" t="s">
        <v>90</v>
      </c>
    </row>
    <row r="110" spans="2:65" s="1" customFormat="1" ht="16.5" customHeight="1">
      <c r="B110" s="33"/>
      <c r="C110" s="179" t="s">
        <v>8</v>
      </c>
      <c r="D110" s="179" t="s">
        <v>440</v>
      </c>
      <c r="E110" s="180" t="s">
        <v>4384</v>
      </c>
      <c r="F110" s="181" t="s">
        <v>4385</v>
      </c>
      <c r="G110" s="182" t="s">
        <v>3881</v>
      </c>
      <c r="H110" s="183">
        <v>3.72</v>
      </c>
      <c r="I110" s="184"/>
      <c r="J110" s="185">
        <f>ROUND(I110*H110,2)</f>
        <v>0</v>
      </c>
      <c r="K110" s="181" t="s">
        <v>402</v>
      </c>
      <c r="L110" s="186"/>
      <c r="M110" s="187" t="s">
        <v>19</v>
      </c>
      <c r="N110" s="188" t="s">
        <v>48</v>
      </c>
      <c r="P110" s="143">
        <f>O110*H110</f>
        <v>0</v>
      </c>
      <c r="Q110" s="143">
        <v>1E-3</v>
      </c>
      <c r="R110" s="143">
        <f>Q110*H110</f>
        <v>3.7200000000000002E-3</v>
      </c>
      <c r="S110" s="143">
        <v>0</v>
      </c>
      <c r="T110" s="144">
        <f>S110*H110</f>
        <v>0</v>
      </c>
      <c r="AR110" s="145" t="s">
        <v>1227</v>
      </c>
      <c r="AT110" s="145" t="s">
        <v>440</v>
      </c>
      <c r="AU110" s="145" t="s">
        <v>90</v>
      </c>
      <c r="AY110" s="18" t="s">
        <v>358</v>
      </c>
      <c r="BE110" s="146">
        <f>IF(N110="základní",J110,0)</f>
        <v>0</v>
      </c>
      <c r="BF110" s="146">
        <f>IF(N110="snížená",J110,0)</f>
        <v>0</v>
      </c>
      <c r="BG110" s="146">
        <f>IF(N110="zákl. přenesená",J110,0)</f>
        <v>0</v>
      </c>
      <c r="BH110" s="146">
        <f>IF(N110="sníž. přenesená",J110,0)</f>
        <v>0</v>
      </c>
      <c r="BI110" s="146">
        <f>IF(N110="nulová",J110,0)</f>
        <v>0</v>
      </c>
      <c r="BJ110" s="18" t="s">
        <v>84</v>
      </c>
      <c r="BK110" s="146">
        <f>ROUND(I110*H110,2)</f>
        <v>0</v>
      </c>
      <c r="BL110" s="18" t="s">
        <v>1227</v>
      </c>
      <c r="BM110" s="145" t="s">
        <v>8826</v>
      </c>
    </row>
    <row r="111" spans="2:65" s="1" customFormat="1" ht="24.2" customHeight="1">
      <c r="B111" s="33"/>
      <c r="C111" s="134" t="s">
        <v>434</v>
      </c>
      <c r="D111" s="134" t="s">
        <v>360</v>
      </c>
      <c r="E111" s="135" t="s">
        <v>8827</v>
      </c>
      <c r="F111" s="136" t="s">
        <v>8828</v>
      </c>
      <c r="G111" s="137" t="s">
        <v>504</v>
      </c>
      <c r="H111" s="138">
        <v>2</v>
      </c>
      <c r="I111" s="139"/>
      <c r="J111" s="140">
        <f>ROUND(I111*H111,2)</f>
        <v>0</v>
      </c>
      <c r="K111" s="136" t="s">
        <v>402</v>
      </c>
      <c r="L111" s="33"/>
      <c r="M111" s="141" t="s">
        <v>19</v>
      </c>
      <c r="N111" s="142" t="s">
        <v>48</v>
      </c>
      <c r="P111" s="143">
        <f>O111*H111</f>
        <v>0</v>
      </c>
      <c r="Q111" s="143">
        <v>0</v>
      </c>
      <c r="R111" s="143">
        <f>Q111*H111</f>
        <v>0</v>
      </c>
      <c r="S111" s="143">
        <v>0</v>
      </c>
      <c r="T111" s="144">
        <f>S111*H111</f>
        <v>0</v>
      </c>
      <c r="AR111" s="145" t="s">
        <v>789</v>
      </c>
      <c r="AT111" s="145" t="s">
        <v>360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84</v>
      </c>
      <c r="BK111" s="146">
        <f>ROUND(I111*H111,2)</f>
        <v>0</v>
      </c>
      <c r="BL111" s="18" t="s">
        <v>789</v>
      </c>
      <c r="BM111" s="145" t="s">
        <v>8829</v>
      </c>
    </row>
    <row r="112" spans="2:65" s="1" customFormat="1" ht="11.25">
      <c r="B112" s="33"/>
      <c r="D112" s="147" t="s">
        <v>366</v>
      </c>
      <c r="F112" s="148" t="s">
        <v>8830</v>
      </c>
      <c r="I112" s="149"/>
      <c r="L112" s="33"/>
      <c r="M112" s="150"/>
      <c r="T112" s="54"/>
      <c r="AT112" s="18" t="s">
        <v>366</v>
      </c>
      <c r="AU112" s="18" t="s">
        <v>90</v>
      </c>
    </row>
    <row r="113" spans="2:65" s="1" customFormat="1" ht="24.2" customHeight="1">
      <c r="B113" s="33"/>
      <c r="C113" s="134" t="s">
        <v>439</v>
      </c>
      <c r="D113" s="134" t="s">
        <v>360</v>
      </c>
      <c r="E113" s="135" t="s">
        <v>8831</v>
      </c>
      <c r="F113" s="136" t="s">
        <v>8832</v>
      </c>
      <c r="G113" s="137" t="s">
        <v>504</v>
      </c>
      <c r="H113" s="138">
        <v>2</v>
      </c>
      <c r="I113" s="139"/>
      <c r="J113" s="140">
        <f>ROUND(I113*H113,2)</f>
        <v>0</v>
      </c>
      <c r="K113" s="136" t="s">
        <v>402</v>
      </c>
      <c r="L113" s="33"/>
      <c r="M113" s="141" t="s">
        <v>19</v>
      </c>
      <c r="N113" s="142" t="s">
        <v>48</v>
      </c>
      <c r="P113" s="143">
        <f>O113*H113</f>
        <v>0</v>
      </c>
      <c r="Q113" s="143">
        <v>0</v>
      </c>
      <c r="R113" s="143">
        <f>Q113*H113</f>
        <v>0</v>
      </c>
      <c r="S113" s="143">
        <v>0</v>
      </c>
      <c r="T113" s="144">
        <f>S113*H113</f>
        <v>0</v>
      </c>
      <c r="AR113" s="145" t="s">
        <v>789</v>
      </c>
      <c r="AT113" s="145" t="s">
        <v>360</v>
      </c>
      <c r="AU113" s="145" t="s">
        <v>90</v>
      </c>
      <c r="AY113" s="18" t="s">
        <v>358</v>
      </c>
      <c r="BE113" s="146">
        <f>IF(N113="základní",J113,0)</f>
        <v>0</v>
      </c>
      <c r="BF113" s="146">
        <f>IF(N113="snížená",J113,0)</f>
        <v>0</v>
      </c>
      <c r="BG113" s="146">
        <f>IF(N113="zákl. přenesená",J113,0)</f>
        <v>0</v>
      </c>
      <c r="BH113" s="146">
        <f>IF(N113="sníž. přenesená",J113,0)</f>
        <v>0</v>
      </c>
      <c r="BI113" s="146">
        <f>IF(N113="nulová",J113,0)</f>
        <v>0</v>
      </c>
      <c r="BJ113" s="18" t="s">
        <v>84</v>
      </c>
      <c r="BK113" s="146">
        <f>ROUND(I113*H113,2)</f>
        <v>0</v>
      </c>
      <c r="BL113" s="18" t="s">
        <v>789</v>
      </c>
      <c r="BM113" s="145" t="s">
        <v>8833</v>
      </c>
    </row>
    <row r="114" spans="2:65" s="1" customFormat="1" ht="11.25">
      <c r="B114" s="33"/>
      <c r="D114" s="147" t="s">
        <v>366</v>
      </c>
      <c r="F114" s="148" t="s">
        <v>8834</v>
      </c>
      <c r="I114" s="149"/>
      <c r="L114" s="33"/>
      <c r="M114" s="150"/>
      <c r="T114" s="54"/>
      <c r="AT114" s="18" t="s">
        <v>366</v>
      </c>
      <c r="AU114" s="18" t="s">
        <v>90</v>
      </c>
    </row>
    <row r="115" spans="2:65" s="1" customFormat="1" ht="24.2" customHeight="1">
      <c r="B115" s="33"/>
      <c r="C115" s="134" t="s">
        <v>447</v>
      </c>
      <c r="D115" s="134" t="s">
        <v>360</v>
      </c>
      <c r="E115" s="135" t="s">
        <v>8835</v>
      </c>
      <c r="F115" s="136" t="s">
        <v>8836</v>
      </c>
      <c r="G115" s="137" t="s">
        <v>504</v>
      </c>
      <c r="H115" s="138">
        <v>2</v>
      </c>
      <c r="I115" s="139"/>
      <c r="J115" s="140">
        <f>ROUND(I115*H115,2)</f>
        <v>0</v>
      </c>
      <c r="K115" s="136" t="s">
        <v>402</v>
      </c>
      <c r="L115" s="33"/>
      <c r="M115" s="141" t="s">
        <v>19</v>
      </c>
      <c r="N115" s="142" t="s">
        <v>48</v>
      </c>
      <c r="P115" s="143">
        <f>O115*H115</f>
        <v>0</v>
      </c>
      <c r="Q115" s="143">
        <v>0</v>
      </c>
      <c r="R115" s="143">
        <f>Q115*H115</f>
        <v>0</v>
      </c>
      <c r="S115" s="143">
        <v>0</v>
      </c>
      <c r="T115" s="144">
        <f>S115*H115</f>
        <v>0</v>
      </c>
      <c r="AR115" s="145" t="s">
        <v>789</v>
      </c>
      <c r="AT115" s="145" t="s">
        <v>360</v>
      </c>
      <c r="AU115" s="145" t="s">
        <v>90</v>
      </c>
      <c r="AY115" s="18" t="s">
        <v>358</v>
      </c>
      <c r="BE115" s="146">
        <f>IF(N115="základní",J115,0)</f>
        <v>0</v>
      </c>
      <c r="BF115" s="146">
        <f>IF(N115="snížená",J115,0)</f>
        <v>0</v>
      </c>
      <c r="BG115" s="146">
        <f>IF(N115="zákl. přenesená",J115,0)</f>
        <v>0</v>
      </c>
      <c r="BH115" s="146">
        <f>IF(N115="sníž. přenesená",J115,0)</f>
        <v>0</v>
      </c>
      <c r="BI115" s="146">
        <f>IF(N115="nulová",J115,0)</f>
        <v>0</v>
      </c>
      <c r="BJ115" s="18" t="s">
        <v>84</v>
      </c>
      <c r="BK115" s="146">
        <f>ROUND(I115*H115,2)</f>
        <v>0</v>
      </c>
      <c r="BL115" s="18" t="s">
        <v>789</v>
      </c>
      <c r="BM115" s="145" t="s">
        <v>8837</v>
      </c>
    </row>
    <row r="116" spans="2:65" s="1" customFormat="1" ht="11.25">
      <c r="B116" s="33"/>
      <c r="D116" s="147" t="s">
        <v>366</v>
      </c>
      <c r="F116" s="148" t="s">
        <v>8838</v>
      </c>
      <c r="I116" s="149"/>
      <c r="L116" s="33"/>
      <c r="M116" s="150"/>
      <c r="T116" s="54"/>
      <c r="AT116" s="18" t="s">
        <v>366</v>
      </c>
      <c r="AU116" s="18" t="s">
        <v>90</v>
      </c>
    </row>
    <row r="117" spans="2:65" s="11" customFormat="1" ht="22.9" customHeight="1">
      <c r="B117" s="122"/>
      <c r="D117" s="123" t="s">
        <v>76</v>
      </c>
      <c r="E117" s="132" t="s">
        <v>8465</v>
      </c>
      <c r="F117" s="132" t="s">
        <v>8466</v>
      </c>
      <c r="I117" s="125"/>
      <c r="J117" s="133">
        <f>BK117</f>
        <v>0</v>
      </c>
      <c r="L117" s="122"/>
      <c r="M117" s="127"/>
      <c r="P117" s="128">
        <f>SUM(P118:P130)</f>
        <v>0</v>
      </c>
      <c r="R117" s="128">
        <f>SUM(R118:R130)</f>
        <v>3.7128000000000001E-2</v>
      </c>
      <c r="T117" s="129">
        <f>SUM(T118:T130)</f>
        <v>0</v>
      </c>
      <c r="AR117" s="123" t="s">
        <v>97</v>
      </c>
      <c r="AT117" s="130" t="s">
        <v>76</v>
      </c>
      <c r="AU117" s="130" t="s">
        <v>84</v>
      </c>
      <c r="AY117" s="123" t="s">
        <v>358</v>
      </c>
      <c r="BK117" s="131">
        <f>SUM(BK118:BK130)</f>
        <v>0</v>
      </c>
    </row>
    <row r="118" spans="2:65" s="1" customFormat="1" ht="24.2" customHeight="1">
      <c r="B118" s="33"/>
      <c r="C118" s="134" t="s">
        <v>454</v>
      </c>
      <c r="D118" s="134" t="s">
        <v>360</v>
      </c>
      <c r="E118" s="135" t="s">
        <v>8537</v>
      </c>
      <c r="F118" s="136" t="s">
        <v>8538</v>
      </c>
      <c r="G118" s="137" t="s">
        <v>8539</v>
      </c>
      <c r="H118" s="138">
        <v>0.06</v>
      </c>
      <c r="I118" s="139"/>
      <c r="J118" s="140">
        <f>ROUND(I118*H118,2)</f>
        <v>0</v>
      </c>
      <c r="K118" s="136" t="s">
        <v>363</v>
      </c>
      <c r="L118" s="33"/>
      <c r="M118" s="141" t="s">
        <v>19</v>
      </c>
      <c r="N118" s="142" t="s">
        <v>48</v>
      </c>
      <c r="P118" s="143">
        <f>O118*H118</f>
        <v>0</v>
      </c>
      <c r="Q118" s="143">
        <v>8.8000000000000005E-3</v>
      </c>
      <c r="R118" s="143">
        <f>Q118*H118</f>
        <v>5.2800000000000004E-4</v>
      </c>
      <c r="S118" s="143">
        <v>0</v>
      </c>
      <c r="T118" s="144">
        <f>S118*H118</f>
        <v>0</v>
      </c>
      <c r="AR118" s="145" t="s">
        <v>789</v>
      </c>
      <c r="AT118" s="145" t="s">
        <v>360</v>
      </c>
      <c r="AU118" s="145" t="s">
        <v>90</v>
      </c>
      <c r="AY118" s="18" t="s">
        <v>358</v>
      </c>
      <c r="BE118" s="146">
        <f>IF(N118="základní",J118,0)</f>
        <v>0</v>
      </c>
      <c r="BF118" s="146">
        <f>IF(N118="snížená",J118,0)</f>
        <v>0</v>
      </c>
      <c r="BG118" s="146">
        <f>IF(N118="zákl. přenesená",J118,0)</f>
        <v>0</v>
      </c>
      <c r="BH118" s="146">
        <f>IF(N118="sníž. přenesená",J118,0)</f>
        <v>0</v>
      </c>
      <c r="BI118" s="146">
        <f>IF(N118="nulová",J118,0)</f>
        <v>0</v>
      </c>
      <c r="BJ118" s="18" t="s">
        <v>84</v>
      </c>
      <c r="BK118" s="146">
        <f>ROUND(I118*H118,2)</f>
        <v>0</v>
      </c>
      <c r="BL118" s="18" t="s">
        <v>789</v>
      </c>
      <c r="BM118" s="145" t="s">
        <v>8839</v>
      </c>
    </row>
    <row r="119" spans="2:65" s="1" customFormat="1" ht="11.25">
      <c r="B119" s="33"/>
      <c r="D119" s="147" t="s">
        <v>366</v>
      </c>
      <c r="F119" s="148" t="s">
        <v>8541</v>
      </c>
      <c r="I119" s="149"/>
      <c r="L119" s="33"/>
      <c r="M119" s="150"/>
      <c r="T119" s="54"/>
      <c r="AT119" s="18" t="s">
        <v>366</v>
      </c>
      <c r="AU119" s="18" t="s">
        <v>90</v>
      </c>
    </row>
    <row r="120" spans="2:65" s="1" customFormat="1" ht="66.75" customHeight="1">
      <c r="B120" s="33"/>
      <c r="C120" s="134" t="s">
        <v>462</v>
      </c>
      <c r="D120" s="134" t="s">
        <v>360</v>
      </c>
      <c r="E120" s="135" t="s">
        <v>8542</v>
      </c>
      <c r="F120" s="136" t="s">
        <v>8543</v>
      </c>
      <c r="G120" s="137" t="s">
        <v>235</v>
      </c>
      <c r="H120" s="138">
        <v>60</v>
      </c>
      <c r="I120" s="139"/>
      <c r="J120" s="140">
        <f>ROUND(I120*H120,2)</f>
        <v>0</v>
      </c>
      <c r="K120" s="136" t="s">
        <v>363</v>
      </c>
      <c r="L120" s="33"/>
      <c r="M120" s="141" t="s">
        <v>19</v>
      </c>
      <c r="N120" s="142" t="s">
        <v>48</v>
      </c>
      <c r="P120" s="143">
        <f>O120*H120</f>
        <v>0</v>
      </c>
      <c r="Q120" s="143">
        <v>0</v>
      </c>
      <c r="R120" s="143">
        <f>Q120*H120</f>
        <v>0</v>
      </c>
      <c r="S120" s="143">
        <v>0</v>
      </c>
      <c r="T120" s="144">
        <f>S120*H120</f>
        <v>0</v>
      </c>
      <c r="AR120" s="145" t="s">
        <v>789</v>
      </c>
      <c r="AT120" s="145" t="s">
        <v>360</v>
      </c>
      <c r="AU120" s="145" t="s">
        <v>90</v>
      </c>
      <c r="AY120" s="18" t="s">
        <v>358</v>
      </c>
      <c r="BE120" s="146">
        <f>IF(N120="základní",J120,0)</f>
        <v>0</v>
      </c>
      <c r="BF120" s="146">
        <f>IF(N120="snížená",J120,0)</f>
        <v>0</v>
      </c>
      <c r="BG120" s="146">
        <f>IF(N120="zákl. přenesená",J120,0)</f>
        <v>0</v>
      </c>
      <c r="BH120" s="146">
        <f>IF(N120="sníž. přenesená",J120,0)</f>
        <v>0</v>
      </c>
      <c r="BI120" s="146">
        <f>IF(N120="nulová",J120,0)</f>
        <v>0</v>
      </c>
      <c r="BJ120" s="18" t="s">
        <v>84</v>
      </c>
      <c r="BK120" s="146">
        <f>ROUND(I120*H120,2)</f>
        <v>0</v>
      </c>
      <c r="BL120" s="18" t="s">
        <v>789</v>
      </c>
      <c r="BM120" s="145" t="s">
        <v>8840</v>
      </c>
    </row>
    <row r="121" spans="2:65" s="1" customFormat="1" ht="11.25">
      <c r="B121" s="33"/>
      <c r="D121" s="147" t="s">
        <v>366</v>
      </c>
      <c r="F121" s="148" t="s">
        <v>8545</v>
      </c>
      <c r="I121" s="149"/>
      <c r="L121" s="33"/>
      <c r="M121" s="150"/>
      <c r="T121" s="54"/>
      <c r="AT121" s="18" t="s">
        <v>366</v>
      </c>
      <c r="AU121" s="18" t="s">
        <v>90</v>
      </c>
    </row>
    <row r="122" spans="2:65" s="1" customFormat="1" ht="55.5" customHeight="1">
      <c r="B122" s="33"/>
      <c r="C122" s="134" t="s">
        <v>468</v>
      </c>
      <c r="D122" s="134" t="s">
        <v>360</v>
      </c>
      <c r="E122" s="135" t="s">
        <v>8550</v>
      </c>
      <c r="F122" s="136" t="s">
        <v>8551</v>
      </c>
      <c r="G122" s="137" t="s">
        <v>235</v>
      </c>
      <c r="H122" s="138">
        <v>60</v>
      </c>
      <c r="I122" s="139"/>
      <c r="J122" s="140">
        <f>ROUND(I122*H122,2)</f>
        <v>0</v>
      </c>
      <c r="K122" s="136" t="s">
        <v>363</v>
      </c>
      <c r="L122" s="33"/>
      <c r="M122" s="141" t="s">
        <v>19</v>
      </c>
      <c r="N122" s="142" t="s">
        <v>48</v>
      </c>
      <c r="P122" s="143">
        <f>O122*H122</f>
        <v>0</v>
      </c>
      <c r="Q122" s="143">
        <v>0</v>
      </c>
      <c r="R122" s="143">
        <f>Q122*H122</f>
        <v>0</v>
      </c>
      <c r="S122" s="143">
        <v>0</v>
      </c>
      <c r="T122" s="144">
        <f>S122*H122</f>
        <v>0</v>
      </c>
      <c r="AR122" s="145" t="s">
        <v>789</v>
      </c>
      <c r="AT122" s="145" t="s">
        <v>360</v>
      </c>
      <c r="AU122" s="145" t="s">
        <v>90</v>
      </c>
      <c r="AY122" s="18" t="s">
        <v>358</v>
      </c>
      <c r="BE122" s="146">
        <f>IF(N122="základní",J122,0)</f>
        <v>0</v>
      </c>
      <c r="BF122" s="146">
        <f>IF(N122="snížená",J122,0)</f>
        <v>0</v>
      </c>
      <c r="BG122" s="146">
        <f>IF(N122="zákl. přenesená",J122,0)</f>
        <v>0</v>
      </c>
      <c r="BH122" s="146">
        <f>IF(N122="sníž. přenesená",J122,0)</f>
        <v>0</v>
      </c>
      <c r="BI122" s="146">
        <f>IF(N122="nulová",J122,0)</f>
        <v>0</v>
      </c>
      <c r="BJ122" s="18" t="s">
        <v>84</v>
      </c>
      <c r="BK122" s="146">
        <f>ROUND(I122*H122,2)</f>
        <v>0</v>
      </c>
      <c r="BL122" s="18" t="s">
        <v>789</v>
      </c>
      <c r="BM122" s="145" t="s">
        <v>8841</v>
      </c>
    </row>
    <row r="123" spans="2:65" s="1" customFormat="1" ht="11.25">
      <c r="B123" s="33"/>
      <c r="D123" s="147" t="s">
        <v>366</v>
      </c>
      <c r="F123" s="148" t="s">
        <v>8553</v>
      </c>
      <c r="I123" s="149"/>
      <c r="L123" s="33"/>
      <c r="M123" s="150"/>
      <c r="T123" s="54"/>
      <c r="AT123" s="18" t="s">
        <v>366</v>
      </c>
      <c r="AU123" s="18" t="s">
        <v>90</v>
      </c>
    </row>
    <row r="124" spans="2:65" s="1" customFormat="1" ht="37.9" customHeight="1">
      <c r="B124" s="33"/>
      <c r="C124" s="134" t="s">
        <v>473</v>
      </c>
      <c r="D124" s="134" t="s">
        <v>360</v>
      </c>
      <c r="E124" s="135" t="s">
        <v>8558</v>
      </c>
      <c r="F124" s="136" t="s">
        <v>8559</v>
      </c>
      <c r="G124" s="137" t="s">
        <v>235</v>
      </c>
      <c r="H124" s="138">
        <v>60</v>
      </c>
      <c r="I124" s="139"/>
      <c r="J124" s="140">
        <f>ROUND(I124*H124,2)</f>
        <v>0</v>
      </c>
      <c r="K124" s="136" t="s">
        <v>363</v>
      </c>
      <c r="L124" s="33"/>
      <c r="M124" s="141" t="s">
        <v>19</v>
      </c>
      <c r="N124" s="142" t="s">
        <v>48</v>
      </c>
      <c r="P124" s="143">
        <f>O124*H124</f>
        <v>0</v>
      </c>
      <c r="Q124" s="143">
        <v>0</v>
      </c>
      <c r="R124" s="143">
        <f>Q124*H124</f>
        <v>0</v>
      </c>
      <c r="S124" s="143">
        <v>0</v>
      </c>
      <c r="T124" s="144">
        <f>S124*H124</f>
        <v>0</v>
      </c>
      <c r="AR124" s="145" t="s">
        <v>789</v>
      </c>
      <c r="AT124" s="145" t="s">
        <v>360</v>
      </c>
      <c r="AU124" s="145" t="s">
        <v>90</v>
      </c>
      <c r="AY124" s="18" t="s">
        <v>358</v>
      </c>
      <c r="BE124" s="146">
        <f>IF(N124="základní",J124,0)</f>
        <v>0</v>
      </c>
      <c r="BF124" s="146">
        <f>IF(N124="snížená",J124,0)</f>
        <v>0</v>
      </c>
      <c r="BG124" s="146">
        <f>IF(N124="zákl. přenesená",J124,0)</f>
        <v>0</v>
      </c>
      <c r="BH124" s="146">
        <f>IF(N124="sníž. přenesená",J124,0)</f>
        <v>0</v>
      </c>
      <c r="BI124" s="146">
        <f>IF(N124="nulová",J124,0)</f>
        <v>0</v>
      </c>
      <c r="BJ124" s="18" t="s">
        <v>84</v>
      </c>
      <c r="BK124" s="146">
        <f>ROUND(I124*H124,2)</f>
        <v>0</v>
      </c>
      <c r="BL124" s="18" t="s">
        <v>789</v>
      </c>
      <c r="BM124" s="145" t="s">
        <v>8842</v>
      </c>
    </row>
    <row r="125" spans="2:65" s="1" customFormat="1" ht="11.25">
      <c r="B125" s="33"/>
      <c r="D125" s="147" t="s">
        <v>366</v>
      </c>
      <c r="F125" s="148" t="s">
        <v>8561</v>
      </c>
      <c r="I125" s="149"/>
      <c r="L125" s="33"/>
      <c r="M125" s="150"/>
      <c r="T125" s="54"/>
      <c r="AT125" s="18" t="s">
        <v>366</v>
      </c>
      <c r="AU125" s="18" t="s">
        <v>90</v>
      </c>
    </row>
    <row r="126" spans="2:65" s="1" customFormat="1" ht="33" customHeight="1">
      <c r="B126" s="33"/>
      <c r="C126" s="134" t="s">
        <v>480</v>
      </c>
      <c r="D126" s="134" t="s">
        <v>360</v>
      </c>
      <c r="E126" s="135" t="s">
        <v>8566</v>
      </c>
      <c r="F126" s="136" t="s">
        <v>8567</v>
      </c>
      <c r="G126" s="137" t="s">
        <v>235</v>
      </c>
      <c r="H126" s="138">
        <v>60</v>
      </c>
      <c r="I126" s="139"/>
      <c r="J126" s="140">
        <f>ROUND(I126*H126,2)</f>
        <v>0</v>
      </c>
      <c r="K126" s="136" t="s">
        <v>402</v>
      </c>
      <c r="L126" s="33"/>
      <c r="M126" s="141" t="s">
        <v>19</v>
      </c>
      <c r="N126" s="142" t="s">
        <v>48</v>
      </c>
      <c r="P126" s="143">
        <f>O126*H126</f>
        <v>0</v>
      </c>
      <c r="Q126" s="143">
        <v>6.0000000000000002E-5</v>
      </c>
      <c r="R126" s="143">
        <f>Q126*H126</f>
        <v>3.5999999999999999E-3</v>
      </c>
      <c r="S126" s="143">
        <v>0</v>
      </c>
      <c r="T126" s="144">
        <f>S126*H126</f>
        <v>0</v>
      </c>
      <c r="AR126" s="145" t="s">
        <v>789</v>
      </c>
      <c r="AT126" s="145" t="s">
        <v>360</v>
      </c>
      <c r="AU126" s="145" t="s">
        <v>90</v>
      </c>
      <c r="AY126" s="18" t="s">
        <v>358</v>
      </c>
      <c r="BE126" s="146">
        <f>IF(N126="základní",J126,0)</f>
        <v>0</v>
      </c>
      <c r="BF126" s="146">
        <f>IF(N126="snížená",J126,0)</f>
        <v>0</v>
      </c>
      <c r="BG126" s="146">
        <f>IF(N126="zákl. přenesená",J126,0)</f>
        <v>0</v>
      </c>
      <c r="BH126" s="146">
        <f>IF(N126="sníž. přenesená",J126,0)</f>
        <v>0</v>
      </c>
      <c r="BI126" s="146">
        <f>IF(N126="nulová",J126,0)</f>
        <v>0</v>
      </c>
      <c r="BJ126" s="18" t="s">
        <v>84</v>
      </c>
      <c r="BK126" s="146">
        <f>ROUND(I126*H126,2)</f>
        <v>0</v>
      </c>
      <c r="BL126" s="18" t="s">
        <v>789</v>
      </c>
      <c r="BM126" s="145" t="s">
        <v>8843</v>
      </c>
    </row>
    <row r="127" spans="2:65" s="1" customFormat="1" ht="11.25">
      <c r="B127" s="33"/>
      <c r="D127" s="147" t="s">
        <v>366</v>
      </c>
      <c r="F127" s="148" t="s">
        <v>8569</v>
      </c>
      <c r="I127" s="149"/>
      <c r="L127" s="33"/>
      <c r="M127" s="150"/>
      <c r="T127" s="54"/>
      <c r="AT127" s="18" t="s">
        <v>366</v>
      </c>
      <c r="AU127" s="18" t="s">
        <v>90</v>
      </c>
    </row>
    <row r="128" spans="2:65" s="1" customFormat="1" ht="37.9" customHeight="1">
      <c r="B128" s="33"/>
      <c r="C128" s="134" t="s">
        <v>7</v>
      </c>
      <c r="D128" s="134" t="s">
        <v>360</v>
      </c>
      <c r="E128" s="135" t="s">
        <v>8844</v>
      </c>
      <c r="F128" s="136" t="s">
        <v>8845</v>
      </c>
      <c r="G128" s="137" t="s">
        <v>235</v>
      </c>
      <c r="H128" s="138">
        <v>60</v>
      </c>
      <c r="I128" s="139"/>
      <c r="J128" s="140">
        <f>ROUND(I128*H128,2)</f>
        <v>0</v>
      </c>
      <c r="K128" s="136" t="s">
        <v>363</v>
      </c>
      <c r="L128" s="33"/>
      <c r="M128" s="141" t="s">
        <v>19</v>
      </c>
      <c r="N128" s="142" t="s">
        <v>48</v>
      </c>
      <c r="P128" s="143">
        <f>O128*H128</f>
        <v>0</v>
      </c>
      <c r="Q128" s="143">
        <v>0</v>
      </c>
      <c r="R128" s="143">
        <f>Q128*H128</f>
        <v>0</v>
      </c>
      <c r="S128" s="143">
        <v>0</v>
      </c>
      <c r="T128" s="144">
        <f>S128*H128</f>
        <v>0</v>
      </c>
      <c r="AR128" s="145" t="s">
        <v>789</v>
      </c>
      <c r="AT128" s="145" t="s">
        <v>360</v>
      </c>
      <c r="AU128" s="145" t="s">
        <v>90</v>
      </c>
      <c r="AY128" s="18" t="s">
        <v>358</v>
      </c>
      <c r="BE128" s="146">
        <f>IF(N128="základní",J128,0)</f>
        <v>0</v>
      </c>
      <c r="BF128" s="146">
        <f>IF(N128="snížená",J128,0)</f>
        <v>0</v>
      </c>
      <c r="BG128" s="146">
        <f>IF(N128="zákl. přenesená",J128,0)</f>
        <v>0</v>
      </c>
      <c r="BH128" s="146">
        <f>IF(N128="sníž. přenesená",J128,0)</f>
        <v>0</v>
      </c>
      <c r="BI128" s="146">
        <f>IF(N128="nulová",J128,0)</f>
        <v>0</v>
      </c>
      <c r="BJ128" s="18" t="s">
        <v>84</v>
      </c>
      <c r="BK128" s="146">
        <f>ROUND(I128*H128,2)</f>
        <v>0</v>
      </c>
      <c r="BL128" s="18" t="s">
        <v>789</v>
      </c>
      <c r="BM128" s="145" t="s">
        <v>8846</v>
      </c>
    </row>
    <row r="129" spans="2:65" s="1" customFormat="1" ht="11.25">
      <c r="B129" s="33"/>
      <c r="D129" s="147" t="s">
        <v>366</v>
      </c>
      <c r="F129" s="148" t="s">
        <v>8847</v>
      </c>
      <c r="I129" s="149"/>
      <c r="L129" s="33"/>
      <c r="M129" s="150"/>
      <c r="T129" s="54"/>
      <c r="AT129" s="18" t="s">
        <v>366</v>
      </c>
      <c r="AU129" s="18" t="s">
        <v>90</v>
      </c>
    </row>
    <row r="130" spans="2:65" s="1" customFormat="1" ht="24.2" customHeight="1">
      <c r="B130" s="33"/>
      <c r="C130" s="179" t="s">
        <v>496</v>
      </c>
      <c r="D130" s="179" t="s">
        <v>440</v>
      </c>
      <c r="E130" s="180" t="s">
        <v>8848</v>
      </c>
      <c r="F130" s="181" t="s">
        <v>8849</v>
      </c>
      <c r="G130" s="182" t="s">
        <v>235</v>
      </c>
      <c r="H130" s="183">
        <v>60</v>
      </c>
      <c r="I130" s="184"/>
      <c r="J130" s="185">
        <f>ROUND(I130*H130,2)</f>
        <v>0</v>
      </c>
      <c r="K130" s="181" t="s">
        <v>363</v>
      </c>
      <c r="L130" s="186"/>
      <c r="M130" s="187" t="s">
        <v>19</v>
      </c>
      <c r="N130" s="188" t="s">
        <v>48</v>
      </c>
      <c r="P130" s="143">
        <f>O130*H130</f>
        <v>0</v>
      </c>
      <c r="Q130" s="143">
        <v>5.5000000000000003E-4</v>
      </c>
      <c r="R130" s="143">
        <f>Q130*H130</f>
        <v>3.3000000000000002E-2</v>
      </c>
      <c r="S130" s="143">
        <v>0</v>
      </c>
      <c r="T130" s="144">
        <f>S130*H130</f>
        <v>0</v>
      </c>
      <c r="AR130" s="145" t="s">
        <v>1227</v>
      </c>
      <c r="AT130" s="145" t="s">
        <v>440</v>
      </c>
      <c r="AU130" s="145" t="s">
        <v>90</v>
      </c>
      <c r="AY130" s="18" t="s">
        <v>358</v>
      </c>
      <c r="BE130" s="146">
        <f>IF(N130="základní",J130,0)</f>
        <v>0</v>
      </c>
      <c r="BF130" s="146">
        <f>IF(N130="snížená",J130,0)</f>
        <v>0</v>
      </c>
      <c r="BG130" s="146">
        <f>IF(N130="zákl. přenesená",J130,0)</f>
        <v>0</v>
      </c>
      <c r="BH130" s="146">
        <f>IF(N130="sníž. přenesená",J130,0)</f>
        <v>0</v>
      </c>
      <c r="BI130" s="146">
        <f>IF(N130="nulová",J130,0)</f>
        <v>0</v>
      </c>
      <c r="BJ130" s="18" t="s">
        <v>84</v>
      </c>
      <c r="BK130" s="146">
        <f>ROUND(I130*H130,2)</f>
        <v>0</v>
      </c>
      <c r="BL130" s="18" t="s">
        <v>1227</v>
      </c>
      <c r="BM130" s="145" t="s">
        <v>8850</v>
      </c>
    </row>
    <row r="131" spans="2:65" s="11" customFormat="1" ht="25.9" customHeight="1">
      <c r="B131" s="122"/>
      <c r="D131" s="123" t="s">
        <v>76</v>
      </c>
      <c r="E131" s="124" t="s">
        <v>4509</v>
      </c>
      <c r="F131" s="124" t="s">
        <v>4510</v>
      </c>
      <c r="I131" s="125"/>
      <c r="J131" s="126">
        <f>BK131</f>
        <v>0</v>
      </c>
      <c r="L131" s="122"/>
      <c r="M131" s="127"/>
      <c r="P131" s="128">
        <f>SUM(P132:P135)</f>
        <v>0</v>
      </c>
      <c r="R131" s="128">
        <f>SUM(R132:R135)</f>
        <v>0</v>
      </c>
      <c r="T131" s="129">
        <f>SUM(T132:T135)</f>
        <v>0</v>
      </c>
      <c r="AR131" s="123" t="s">
        <v>364</v>
      </c>
      <c r="AT131" s="130" t="s">
        <v>76</v>
      </c>
      <c r="AU131" s="130" t="s">
        <v>77</v>
      </c>
      <c r="AY131" s="123" t="s">
        <v>358</v>
      </c>
      <c r="BK131" s="131">
        <f>SUM(BK132:BK135)</f>
        <v>0</v>
      </c>
    </row>
    <row r="132" spans="2:65" s="1" customFormat="1" ht="24.2" customHeight="1">
      <c r="B132" s="33"/>
      <c r="C132" s="134" t="s">
        <v>501</v>
      </c>
      <c r="D132" s="134" t="s">
        <v>360</v>
      </c>
      <c r="E132" s="135" t="s">
        <v>4511</v>
      </c>
      <c r="F132" s="136" t="s">
        <v>4512</v>
      </c>
      <c r="G132" s="137" t="s">
        <v>4513</v>
      </c>
      <c r="H132" s="138">
        <v>20</v>
      </c>
      <c r="I132" s="139"/>
      <c r="J132" s="140">
        <f>ROUND(I132*H132,2)</f>
        <v>0</v>
      </c>
      <c r="K132" s="136" t="s">
        <v>363</v>
      </c>
      <c r="L132" s="33"/>
      <c r="M132" s="141" t="s">
        <v>19</v>
      </c>
      <c r="N132" s="142" t="s">
        <v>48</v>
      </c>
      <c r="P132" s="143">
        <f>O132*H132</f>
        <v>0</v>
      </c>
      <c r="Q132" s="143">
        <v>0</v>
      </c>
      <c r="R132" s="143">
        <f>Q132*H132</f>
        <v>0</v>
      </c>
      <c r="S132" s="143">
        <v>0</v>
      </c>
      <c r="T132" s="144">
        <f>S132*H132</f>
        <v>0</v>
      </c>
      <c r="AR132" s="145" t="s">
        <v>3629</v>
      </c>
      <c r="AT132" s="145" t="s">
        <v>360</v>
      </c>
      <c r="AU132" s="145" t="s">
        <v>84</v>
      </c>
      <c r="AY132" s="18" t="s">
        <v>358</v>
      </c>
      <c r="BE132" s="146">
        <f>IF(N132="základní",J132,0)</f>
        <v>0</v>
      </c>
      <c r="BF132" s="146">
        <f>IF(N132="snížená",J132,0)</f>
        <v>0</v>
      </c>
      <c r="BG132" s="146">
        <f>IF(N132="zákl. přenesená",J132,0)</f>
        <v>0</v>
      </c>
      <c r="BH132" s="146">
        <f>IF(N132="sníž. přenesená",J132,0)</f>
        <v>0</v>
      </c>
      <c r="BI132" s="146">
        <f>IF(N132="nulová",J132,0)</f>
        <v>0</v>
      </c>
      <c r="BJ132" s="18" t="s">
        <v>84</v>
      </c>
      <c r="BK132" s="146">
        <f>ROUND(I132*H132,2)</f>
        <v>0</v>
      </c>
      <c r="BL132" s="18" t="s">
        <v>3629</v>
      </c>
      <c r="BM132" s="145" t="s">
        <v>8851</v>
      </c>
    </row>
    <row r="133" spans="2:65" s="1" customFormat="1" ht="11.25">
      <c r="B133" s="33"/>
      <c r="D133" s="147" t="s">
        <v>366</v>
      </c>
      <c r="F133" s="148" t="s">
        <v>4515</v>
      </c>
      <c r="I133" s="149"/>
      <c r="L133" s="33"/>
      <c r="M133" s="150"/>
      <c r="T133" s="54"/>
      <c r="AT133" s="18" t="s">
        <v>366</v>
      </c>
      <c r="AU133" s="18" t="s">
        <v>84</v>
      </c>
    </row>
    <row r="134" spans="2:65" s="1" customFormat="1" ht="33" customHeight="1">
      <c r="B134" s="33"/>
      <c r="C134" s="134" t="s">
        <v>210</v>
      </c>
      <c r="D134" s="134" t="s">
        <v>360</v>
      </c>
      <c r="E134" s="135" t="s">
        <v>8852</v>
      </c>
      <c r="F134" s="136" t="s">
        <v>8853</v>
      </c>
      <c r="G134" s="137" t="s">
        <v>4513</v>
      </c>
      <c r="H134" s="138">
        <v>4</v>
      </c>
      <c r="I134" s="139"/>
      <c r="J134" s="140">
        <f>ROUND(I134*H134,2)</f>
        <v>0</v>
      </c>
      <c r="K134" s="136" t="s">
        <v>363</v>
      </c>
      <c r="L134" s="33"/>
      <c r="M134" s="141" t="s">
        <v>19</v>
      </c>
      <c r="N134" s="142" t="s">
        <v>48</v>
      </c>
      <c r="P134" s="143">
        <f>O134*H134</f>
        <v>0</v>
      </c>
      <c r="Q134" s="143">
        <v>0</v>
      </c>
      <c r="R134" s="143">
        <f>Q134*H134</f>
        <v>0</v>
      </c>
      <c r="S134" s="143">
        <v>0</v>
      </c>
      <c r="T134" s="144">
        <f>S134*H134</f>
        <v>0</v>
      </c>
      <c r="AR134" s="145" t="s">
        <v>3629</v>
      </c>
      <c r="AT134" s="145" t="s">
        <v>360</v>
      </c>
      <c r="AU134" s="145" t="s">
        <v>84</v>
      </c>
      <c r="AY134" s="18" t="s">
        <v>358</v>
      </c>
      <c r="BE134" s="146">
        <f>IF(N134="základní",J134,0)</f>
        <v>0</v>
      </c>
      <c r="BF134" s="146">
        <f>IF(N134="snížená",J134,0)</f>
        <v>0</v>
      </c>
      <c r="BG134" s="146">
        <f>IF(N134="zákl. přenesená",J134,0)</f>
        <v>0</v>
      </c>
      <c r="BH134" s="146">
        <f>IF(N134="sníž. přenesená",J134,0)</f>
        <v>0</v>
      </c>
      <c r="BI134" s="146">
        <f>IF(N134="nulová",J134,0)</f>
        <v>0</v>
      </c>
      <c r="BJ134" s="18" t="s">
        <v>84</v>
      </c>
      <c r="BK134" s="146">
        <f>ROUND(I134*H134,2)</f>
        <v>0</v>
      </c>
      <c r="BL134" s="18" t="s">
        <v>3629</v>
      </c>
      <c r="BM134" s="145" t="s">
        <v>8854</v>
      </c>
    </row>
    <row r="135" spans="2:65" s="1" customFormat="1" ht="11.25">
      <c r="B135" s="33"/>
      <c r="D135" s="147" t="s">
        <v>366</v>
      </c>
      <c r="F135" s="148" t="s">
        <v>8855</v>
      </c>
      <c r="I135" s="149"/>
      <c r="L135" s="33"/>
      <c r="M135" s="150"/>
      <c r="T135" s="54"/>
      <c r="AT135" s="18" t="s">
        <v>366</v>
      </c>
      <c r="AU135" s="18" t="s">
        <v>84</v>
      </c>
    </row>
    <row r="136" spans="2:65" s="11" customFormat="1" ht="25.9" customHeight="1">
      <c r="B136" s="122"/>
      <c r="D136" s="123" t="s">
        <v>76</v>
      </c>
      <c r="E136" s="124" t="s">
        <v>190</v>
      </c>
      <c r="F136" s="124" t="s">
        <v>191</v>
      </c>
      <c r="I136" s="125"/>
      <c r="J136" s="126">
        <f>BK136</f>
        <v>0</v>
      </c>
      <c r="L136" s="122"/>
      <c r="M136" s="127"/>
      <c r="P136" s="128">
        <f>P137+P140</f>
        <v>0</v>
      </c>
      <c r="R136" s="128">
        <f>R137+R140</f>
        <v>0</v>
      </c>
      <c r="T136" s="129">
        <f>T137+T140</f>
        <v>0</v>
      </c>
      <c r="AR136" s="123" t="s">
        <v>388</v>
      </c>
      <c r="AT136" s="130" t="s">
        <v>76</v>
      </c>
      <c r="AU136" s="130" t="s">
        <v>77</v>
      </c>
      <c r="AY136" s="123" t="s">
        <v>358</v>
      </c>
      <c r="BK136" s="131">
        <f>BK137+BK140</f>
        <v>0</v>
      </c>
    </row>
    <row r="137" spans="2:65" s="11" customFormat="1" ht="22.9" customHeight="1">
      <c r="B137" s="122"/>
      <c r="D137" s="123" t="s">
        <v>76</v>
      </c>
      <c r="E137" s="132" t="s">
        <v>4056</v>
      </c>
      <c r="F137" s="132" t="s">
        <v>4057</v>
      </c>
      <c r="I137" s="125"/>
      <c r="J137" s="133">
        <f>BK137</f>
        <v>0</v>
      </c>
      <c r="L137" s="122"/>
      <c r="M137" s="127"/>
      <c r="P137" s="128">
        <f>SUM(P138:P139)</f>
        <v>0</v>
      </c>
      <c r="R137" s="128">
        <f>SUM(R138:R139)</f>
        <v>0</v>
      </c>
      <c r="T137" s="129">
        <f>SUM(T138:T139)</f>
        <v>0</v>
      </c>
      <c r="AR137" s="123" t="s">
        <v>388</v>
      </c>
      <c r="AT137" s="130" t="s">
        <v>76</v>
      </c>
      <c r="AU137" s="130" t="s">
        <v>84</v>
      </c>
      <c r="AY137" s="123" t="s">
        <v>358</v>
      </c>
      <c r="BK137" s="131">
        <f>SUM(BK138:BK139)</f>
        <v>0</v>
      </c>
    </row>
    <row r="138" spans="2:65" s="1" customFormat="1" ht="16.5" customHeight="1">
      <c r="B138" s="33"/>
      <c r="C138" s="134" t="s">
        <v>515</v>
      </c>
      <c r="D138" s="134" t="s">
        <v>360</v>
      </c>
      <c r="E138" s="135" t="s">
        <v>4736</v>
      </c>
      <c r="F138" s="136" t="s">
        <v>8589</v>
      </c>
      <c r="G138" s="137" t="s">
        <v>504</v>
      </c>
      <c r="H138" s="138">
        <v>1</v>
      </c>
      <c r="I138" s="139"/>
      <c r="J138" s="140">
        <f>ROUND(I138*H138,2)</f>
        <v>0</v>
      </c>
      <c r="K138" s="136" t="s">
        <v>402</v>
      </c>
      <c r="L138" s="33"/>
      <c r="M138" s="141" t="s">
        <v>19</v>
      </c>
      <c r="N138" s="142" t="s">
        <v>48</v>
      </c>
      <c r="P138" s="143">
        <f>O138*H138</f>
        <v>0</v>
      </c>
      <c r="Q138" s="143">
        <v>0</v>
      </c>
      <c r="R138" s="143">
        <f>Q138*H138</f>
        <v>0</v>
      </c>
      <c r="S138" s="143">
        <v>0</v>
      </c>
      <c r="T138" s="144">
        <f>S138*H138</f>
        <v>0</v>
      </c>
      <c r="AR138" s="145" t="s">
        <v>4061</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84</v>
      </c>
      <c r="BK138" s="146">
        <f>ROUND(I138*H138,2)</f>
        <v>0</v>
      </c>
      <c r="BL138" s="18" t="s">
        <v>4061</v>
      </c>
      <c r="BM138" s="145" t="s">
        <v>8856</v>
      </c>
    </row>
    <row r="139" spans="2:65" s="1" customFormat="1" ht="11.25">
      <c r="B139" s="33"/>
      <c r="D139" s="147" t="s">
        <v>366</v>
      </c>
      <c r="F139" s="148" t="s">
        <v>4739</v>
      </c>
      <c r="I139" s="149"/>
      <c r="L139" s="33"/>
      <c r="M139" s="150"/>
      <c r="T139" s="54"/>
      <c r="AT139" s="18" t="s">
        <v>366</v>
      </c>
      <c r="AU139" s="18" t="s">
        <v>90</v>
      </c>
    </row>
    <row r="140" spans="2:65" s="11" customFormat="1" ht="22.9" customHeight="1">
      <c r="B140" s="122"/>
      <c r="D140" s="123" t="s">
        <v>76</v>
      </c>
      <c r="E140" s="132" t="s">
        <v>8857</v>
      </c>
      <c r="F140" s="132" t="s">
        <v>4746</v>
      </c>
      <c r="I140" s="125"/>
      <c r="J140" s="133">
        <f>BK140</f>
        <v>0</v>
      </c>
      <c r="L140" s="122"/>
      <c r="M140" s="127"/>
      <c r="P140" s="128">
        <f>SUM(P141:P142)</f>
        <v>0</v>
      </c>
      <c r="R140" s="128">
        <f>SUM(R141:R142)</f>
        <v>0</v>
      </c>
      <c r="T140" s="129">
        <f>SUM(T141:T142)</f>
        <v>0</v>
      </c>
      <c r="AR140" s="123" t="s">
        <v>388</v>
      </c>
      <c r="AT140" s="130" t="s">
        <v>76</v>
      </c>
      <c r="AU140" s="130" t="s">
        <v>84</v>
      </c>
      <c r="AY140" s="123" t="s">
        <v>358</v>
      </c>
      <c r="BK140" s="131">
        <f>SUM(BK141:BK142)</f>
        <v>0</v>
      </c>
    </row>
    <row r="141" spans="2:65" s="1" customFormat="1" ht="16.5" customHeight="1">
      <c r="B141" s="33"/>
      <c r="C141" s="134" t="s">
        <v>521</v>
      </c>
      <c r="D141" s="134" t="s">
        <v>360</v>
      </c>
      <c r="E141" s="135" t="s">
        <v>8858</v>
      </c>
      <c r="F141" s="136" t="s">
        <v>8859</v>
      </c>
      <c r="G141" s="137" t="s">
        <v>504</v>
      </c>
      <c r="H141" s="138">
        <v>1</v>
      </c>
      <c r="I141" s="139"/>
      <c r="J141" s="140">
        <f>ROUND(I141*H141,2)</f>
        <v>0</v>
      </c>
      <c r="K141" s="136" t="s">
        <v>402</v>
      </c>
      <c r="L141" s="33"/>
      <c r="M141" s="141" t="s">
        <v>19</v>
      </c>
      <c r="N141" s="142" t="s">
        <v>48</v>
      </c>
      <c r="P141" s="143">
        <f>O141*H141</f>
        <v>0</v>
      </c>
      <c r="Q141" s="143">
        <v>0</v>
      </c>
      <c r="R141" s="143">
        <f>Q141*H141</f>
        <v>0</v>
      </c>
      <c r="S141" s="143">
        <v>0</v>
      </c>
      <c r="T141" s="144">
        <f>S141*H141</f>
        <v>0</v>
      </c>
      <c r="AR141" s="145" t="s">
        <v>4061</v>
      </c>
      <c r="AT141" s="145" t="s">
        <v>360</v>
      </c>
      <c r="AU141" s="145" t="s">
        <v>90</v>
      </c>
      <c r="AY141" s="18" t="s">
        <v>358</v>
      </c>
      <c r="BE141" s="146">
        <f>IF(N141="základní",J141,0)</f>
        <v>0</v>
      </c>
      <c r="BF141" s="146">
        <f>IF(N141="snížená",J141,0)</f>
        <v>0</v>
      </c>
      <c r="BG141" s="146">
        <f>IF(N141="zákl. přenesená",J141,0)</f>
        <v>0</v>
      </c>
      <c r="BH141" s="146">
        <f>IF(N141="sníž. přenesená",J141,0)</f>
        <v>0</v>
      </c>
      <c r="BI141" s="146">
        <f>IF(N141="nulová",J141,0)</f>
        <v>0</v>
      </c>
      <c r="BJ141" s="18" t="s">
        <v>84</v>
      </c>
      <c r="BK141" s="146">
        <f>ROUND(I141*H141,2)</f>
        <v>0</v>
      </c>
      <c r="BL141" s="18" t="s">
        <v>4061</v>
      </c>
      <c r="BM141" s="145" t="s">
        <v>8860</v>
      </c>
    </row>
    <row r="142" spans="2:65" s="1" customFormat="1" ht="11.25">
      <c r="B142" s="33"/>
      <c r="D142" s="147" t="s">
        <v>366</v>
      </c>
      <c r="F142" s="148" t="s">
        <v>8861</v>
      </c>
      <c r="I142" s="149"/>
      <c r="L142" s="33"/>
      <c r="M142" s="201"/>
      <c r="N142" s="198"/>
      <c r="O142" s="198"/>
      <c r="P142" s="198"/>
      <c r="Q142" s="198"/>
      <c r="R142" s="198"/>
      <c r="S142" s="198"/>
      <c r="T142" s="202"/>
      <c r="AT142" s="18" t="s">
        <v>366</v>
      </c>
      <c r="AU142" s="18" t="s">
        <v>90</v>
      </c>
    </row>
    <row r="143" spans="2:65" s="1" customFormat="1" ht="6.95" customHeight="1">
      <c r="B143" s="42"/>
      <c r="C143" s="43"/>
      <c r="D143" s="43"/>
      <c r="E143" s="43"/>
      <c r="F143" s="43"/>
      <c r="G143" s="43"/>
      <c r="H143" s="43"/>
      <c r="I143" s="43"/>
      <c r="J143" s="43"/>
      <c r="K143" s="43"/>
      <c r="L143" s="33"/>
    </row>
  </sheetData>
  <sheetProtection algorithmName="SHA-512" hashValue="taUJUF5aldUzwzayPa7gIjkEN2oO9PJ70p86eFvpjhMzlJ5gEKrSxmc675qkQ0qHM0ZnGgGZCT3LRFrgLIxUlA==" saltValue="CkTNG4fsg8Yo189OrMEZsr1N5E71RyIjNcpb6ocDtRwokKmKLFGoWFYLMMNQ9lmdKL2JqHB11yWaX2l/YbISzQ==" spinCount="100000" sheet="1" objects="1" scenarios="1" formatColumns="0" formatRows="0" autoFilter="0"/>
  <autoFilter ref="C87:K142" xr:uid="{00000000-0009-0000-0000-000021000000}"/>
  <mergeCells count="9">
    <mergeCell ref="E50:H50"/>
    <mergeCell ref="E78:H78"/>
    <mergeCell ref="E80:H80"/>
    <mergeCell ref="L2:V2"/>
    <mergeCell ref="E7:H7"/>
    <mergeCell ref="E9:H9"/>
    <mergeCell ref="E18:H18"/>
    <mergeCell ref="E27:H27"/>
    <mergeCell ref="E48:H48"/>
  </mergeCells>
  <hyperlinks>
    <hyperlink ref="F92" r:id="rId1" xr:uid="{00000000-0004-0000-2100-000000000000}"/>
    <hyperlink ref="F95" r:id="rId2" xr:uid="{00000000-0004-0000-2100-000001000000}"/>
    <hyperlink ref="F100" r:id="rId3" xr:uid="{00000000-0004-0000-2100-000002000000}"/>
    <hyperlink ref="F103" r:id="rId4" xr:uid="{00000000-0004-0000-2100-000003000000}"/>
    <hyperlink ref="F106" r:id="rId5" xr:uid="{00000000-0004-0000-2100-000004000000}"/>
    <hyperlink ref="F109" r:id="rId6" xr:uid="{00000000-0004-0000-2100-000005000000}"/>
    <hyperlink ref="F112" r:id="rId7" xr:uid="{00000000-0004-0000-2100-000006000000}"/>
    <hyperlink ref="F114" r:id="rId8" xr:uid="{00000000-0004-0000-2100-000007000000}"/>
    <hyperlink ref="F116" r:id="rId9" xr:uid="{00000000-0004-0000-2100-000008000000}"/>
    <hyperlink ref="F119" r:id="rId10" xr:uid="{00000000-0004-0000-2100-000009000000}"/>
    <hyperlink ref="F121" r:id="rId11" xr:uid="{00000000-0004-0000-2100-00000A000000}"/>
    <hyperlink ref="F123" r:id="rId12" xr:uid="{00000000-0004-0000-2100-00000B000000}"/>
    <hyperlink ref="F125" r:id="rId13" xr:uid="{00000000-0004-0000-2100-00000C000000}"/>
    <hyperlink ref="F127" r:id="rId14" xr:uid="{00000000-0004-0000-2100-00000D000000}"/>
    <hyperlink ref="F129" r:id="rId15" xr:uid="{00000000-0004-0000-2100-00000E000000}"/>
    <hyperlink ref="F133" r:id="rId16" xr:uid="{00000000-0004-0000-2100-00000F000000}"/>
    <hyperlink ref="F135" r:id="rId17" xr:uid="{00000000-0004-0000-2100-000010000000}"/>
    <hyperlink ref="F139" r:id="rId18" xr:uid="{00000000-0004-0000-2100-000011000000}"/>
    <hyperlink ref="F142" r:id="rId19" xr:uid="{00000000-0004-0000-21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189</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8862</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8863</v>
      </c>
      <c r="L20" s="33"/>
    </row>
    <row r="21" spans="2:12" s="1" customFormat="1" ht="18" customHeight="1">
      <c r="B21" s="33"/>
      <c r="E21" s="26" t="s">
        <v>8864</v>
      </c>
      <c r="I21" s="28" t="s">
        <v>28</v>
      </c>
      <c r="J21" s="26" t="s">
        <v>8865</v>
      </c>
      <c r="L21" s="33"/>
    </row>
    <row r="22" spans="2:12" s="1" customFormat="1" ht="6.95" customHeight="1">
      <c r="B22" s="33"/>
      <c r="L22" s="33"/>
    </row>
    <row r="23" spans="2:12" s="1" customFormat="1" ht="12" customHeight="1">
      <c r="B23" s="33"/>
      <c r="D23" s="28" t="s">
        <v>37</v>
      </c>
      <c r="I23" s="28" t="s">
        <v>25</v>
      </c>
      <c r="J23" s="26" t="s">
        <v>8863</v>
      </c>
      <c r="L23" s="33"/>
    </row>
    <row r="24" spans="2:12" s="1" customFormat="1" ht="18" customHeight="1">
      <c r="B24" s="33"/>
      <c r="E24" s="26" t="s">
        <v>8864</v>
      </c>
      <c r="I24" s="28" t="s">
        <v>28</v>
      </c>
      <c r="J24" s="26" t="s">
        <v>8865</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ROUND((SUM(BE86:BE114)),  2)</f>
        <v>0</v>
      </c>
      <c r="I33" s="96">
        <v>0.21</v>
      </c>
      <c r="J33" s="84">
        <f>ROUND(((SUM(BE86:BE114))*I33),  2)</f>
        <v>0</v>
      </c>
      <c r="L33" s="33"/>
    </row>
    <row r="34" spans="2:12" s="1" customFormat="1" ht="14.45" customHeight="1">
      <c r="B34" s="33"/>
      <c r="E34" s="28" t="s">
        <v>49</v>
      </c>
      <c r="F34" s="84">
        <f>ROUND((SUM(BF86:BF114)),  2)</f>
        <v>0</v>
      </c>
      <c r="I34" s="96">
        <v>0.12</v>
      </c>
      <c r="J34" s="84">
        <f>ROUND(((SUM(BF86:BF114))*I34),  2)</f>
        <v>0</v>
      </c>
      <c r="L34" s="33"/>
    </row>
    <row r="35" spans="2:12" s="1" customFormat="1" ht="14.45" hidden="1" customHeight="1">
      <c r="B35" s="33"/>
      <c r="E35" s="28" t="s">
        <v>50</v>
      </c>
      <c r="F35" s="84">
        <f>ROUND((SUM(BG86:BG114)),  2)</f>
        <v>0</v>
      </c>
      <c r="I35" s="96">
        <v>0.21</v>
      </c>
      <c r="J35" s="84">
        <f>0</f>
        <v>0</v>
      </c>
      <c r="L35" s="33"/>
    </row>
    <row r="36" spans="2:12" s="1" customFormat="1" ht="14.45" hidden="1" customHeight="1">
      <c r="B36" s="33"/>
      <c r="E36" s="28" t="s">
        <v>51</v>
      </c>
      <c r="F36" s="84">
        <f>ROUND((SUM(BH86:BH114)),  2)</f>
        <v>0</v>
      </c>
      <c r="I36" s="96">
        <v>0.12</v>
      </c>
      <c r="J36" s="84">
        <f>0</f>
        <v>0</v>
      </c>
      <c r="L36" s="33"/>
    </row>
    <row r="37" spans="2:12" s="1" customFormat="1" ht="14.45" hidden="1" customHeight="1">
      <c r="B37" s="33"/>
      <c r="E37" s="28" t="s">
        <v>52</v>
      </c>
      <c r="F37" s="84">
        <f>ROUND((SUM(BI86:BI114)),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G - Gastrotechnologie</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15.2" customHeight="1">
      <c r="B54" s="33"/>
      <c r="C54" s="28" t="s">
        <v>24</v>
      </c>
      <c r="F54" s="26" t="str">
        <f>E15</f>
        <v>Město Kroměříž</v>
      </c>
      <c r="I54" s="28" t="s">
        <v>32</v>
      </c>
      <c r="J54" s="31" t="str">
        <f>E21</f>
        <v>TeS, spol. s r.o.</v>
      </c>
      <c r="L54" s="33"/>
    </row>
    <row r="55" spans="2:47" s="1" customFormat="1" ht="15.2" customHeight="1">
      <c r="B55" s="33"/>
      <c r="C55" s="28" t="s">
        <v>30</v>
      </c>
      <c r="F55" s="26" t="str">
        <f>IF(E18="","",E18)</f>
        <v>Vyplň údaj</v>
      </c>
      <c r="I55" s="28" t="s">
        <v>37</v>
      </c>
      <c r="J55" s="31" t="str">
        <f>E24</f>
        <v>TeS, spol. s r.o.</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J86</f>
        <v>0</v>
      </c>
      <c r="L59" s="33"/>
      <c r="AU59" s="18" t="s">
        <v>313</v>
      </c>
    </row>
    <row r="60" spans="2:47" s="8" customFormat="1" ht="24.95" customHeight="1">
      <c r="B60" s="106"/>
      <c r="D60" s="107" t="s">
        <v>8866</v>
      </c>
      <c r="E60" s="108"/>
      <c r="F60" s="108"/>
      <c r="G60" s="108"/>
      <c r="H60" s="108"/>
      <c r="I60" s="108"/>
      <c r="J60" s="109">
        <f>J87</f>
        <v>0</v>
      </c>
      <c r="L60" s="106"/>
    </row>
    <row r="61" spans="2:47" s="9" customFormat="1" ht="19.899999999999999" customHeight="1">
      <c r="B61" s="110"/>
      <c r="D61" s="111" t="s">
        <v>8867</v>
      </c>
      <c r="E61" s="112"/>
      <c r="F61" s="112"/>
      <c r="G61" s="112"/>
      <c r="H61" s="112"/>
      <c r="I61" s="112"/>
      <c r="J61" s="113">
        <f>J88</f>
        <v>0</v>
      </c>
      <c r="L61" s="110"/>
    </row>
    <row r="62" spans="2:47" s="9" customFormat="1" ht="19.899999999999999" customHeight="1">
      <c r="B62" s="110"/>
      <c r="D62" s="111" t="s">
        <v>8868</v>
      </c>
      <c r="E62" s="112"/>
      <c r="F62" s="112"/>
      <c r="G62" s="112"/>
      <c r="H62" s="112"/>
      <c r="I62" s="112"/>
      <c r="J62" s="113">
        <f>J91</f>
        <v>0</v>
      </c>
      <c r="L62" s="110"/>
    </row>
    <row r="63" spans="2:47" s="9" customFormat="1" ht="19.899999999999999" customHeight="1">
      <c r="B63" s="110"/>
      <c r="D63" s="111" t="s">
        <v>8869</v>
      </c>
      <c r="E63" s="112"/>
      <c r="F63" s="112"/>
      <c r="G63" s="112"/>
      <c r="H63" s="112"/>
      <c r="I63" s="112"/>
      <c r="J63" s="113">
        <f>J94</f>
        <v>0</v>
      </c>
      <c r="L63" s="110"/>
    </row>
    <row r="64" spans="2:47" s="9" customFormat="1" ht="19.899999999999999" customHeight="1">
      <c r="B64" s="110"/>
      <c r="D64" s="111" t="s">
        <v>8870</v>
      </c>
      <c r="E64" s="112"/>
      <c r="F64" s="112"/>
      <c r="G64" s="112"/>
      <c r="H64" s="112"/>
      <c r="I64" s="112"/>
      <c r="J64" s="113">
        <f>J102</f>
        <v>0</v>
      </c>
      <c r="L64" s="110"/>
    </row>
    <row r="65" spans="2:12" s="9" customFormat="1" ht="19.899999999999999" customHeight="1">
      <c r="B65" s="110"/>
      <c r="D65" s="111" t="s">
        <v>8871</v>
      </c>
      <c r="E65" s="112"/>
      <c r="F65" s="112"/>
      <c r="G65" s="112"/>
      <c r="H65" s="112"/>
      <c r="I65" s="112"/>
      <c r="J65" s="113">
        <f>J110</f>
        <v>0</v>
      </c>
      <c r="L65" s="110"/>
    </row>
    <row r="66" spans="2:12" s="9" customFormat="1" ht="19.899999999999999" customHeight="1">
      <c r="B66" s="110"/>
      <c r="D66" s="111" t="s">
        <v>8872</v>
      </c>
      <c r="E66" s="112"/>
      <c r="F66" s="112"/>
      <c r="G66" s="112"/>
      <c r="H66" s="112"/>
      <c r="I66" s="112"/>
      <c r="J66" s="113">
        <f>J113</f>
        <v>0</v>
      </c>
      <c r="L66" s="110"/>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343</v>
      </c>
      <c r="L73" s="33"/>
    </row>
    <row r="74" spans="2:12" s="1" customFormat="1" ht="6.95" customHeight="1">
      <c r="B74" s="33"/>
      <c r="L74" s="33"/>
    </row>
    <row r="75" spans="2:12" s="1" customFormat="1" ht="12" customHeight="1">
      <c r="B75" s="33"/>
      <c r="C75" s="28" t="s">
        <v>16</v>
      </c>
      <c r="L75" s="33"/>
    </row>
    <row r="76" spans="2:12" s="1" customFormat="1" ht="16.5" customHeight="1">
      <c r="B76" s="33"/>
      <c r="E76" s="341" t="str">
        <f>E7</f>
        <v>Domov se zvláštním režimem Račín, Kroměříž</v>
      </c>
      <c r="F76" s="342"/>
      <c r="G76" s="342"/>
      <c r="H76" s="342"/>
      <c r="L76" s="33"/>
    </row>
    <row r="77" spans="2:12" s="1" customFormat="1" ht="12" customHeight="1">
      <c r="B77" s="33"/>
      <c r="C77" s="28" t="s">
        <v>214</v>
      </c>
      <c r="L77" s="33"/>
    </row>
    <row r="78" spans="2:12" s="1" customFormat="1" ht="16.5" customHeight="1">
      <c r="B78" s="33"/>
      <c r="E78" s="324" t="str">
        <f>E9</f>
        <v>G - Gastrotechnologie</v>
      </c>
      <c r="F78" s="343"/>
      <c r="G78" s="343"/>
      <c r="H78" s="343"/>
      <c r="L78" s="33"/>
    </row>
    <row r="79" spans="2:12" s="1" customFormat="1" ht="6.95" customHeight="1">
      <c r="B79" s="33"/>
      <c r="L79" s="33"/>
    </row>
    <row r="80" spans="2:12" s="1" customFormat="1" ht="12" customHeight="1">
      <c r="B80" s="33"/>
      <c r="C80" s="28" t="s">
        <v>21</v>
      </c>
      <c r="F80" s="26" t="str">
        <f>F12</f>
        <v>p.č. 5036, Kroměříž</v>
      </c>
      <c r="I80" s="28" t="s">
        <v>23</v>
      </c>
      <c r="J80" s="50">
        <f>IF(J12="","",J12)</f>
        <v>45460</v>
      </c>
      <c r="L80" s="33"/>
    </row>
    <row r="81" spans="2:65" s="1" customFormat="1" ht="6.95" customHeight="1">
      <c r="B81" s="33"/>
      <c r="L81" s="33"/>
    </row>
    <row r="82" spans="2:65" s="1" customFormat="1" ht="15.2" customHeight="1">
      <c r="B82" s="33"/>
      <c r="C82" s="28" t="s">
        <v>24</v>
      </c>
      <c r="F82" s="26" t="str">
        <f>E15</f>
        <v>Město Kroměříž</v>
      </c>
      <c r="I82" s="28" t="s">
        <v>32</v>
      </c>
      <c r="J82" s="31" t="str">
        <f>E21</f>
        <v>TeS, spol. s r.o.</v>
      </c>
      <c r="L82" s="33"/>
    </row>
    <row r="83" spans="2:65" s="1" customFormat="1" ht="15.2" customHeight="1">
      <c r="B83" s="33"/>
      <c r="C83" s="28" t="s">
        <v>30</v>
      </c>
      <c r="F83" s="26" t="str">
        <f>IF(E18="","",E18)</f>
        <v>Vyplň údaj</v>
      </c>
      <c r="I83" s="28" t="s">
        <v>37</v>
      </c>
      <c r="J83" s="31" t="str">
        <f>E24</f>
        <v>TeS, spol. s r.o.</v>
      </c>
      <c r="L83" s="33"/>
    </row>
    <row r="84" spans="2:65" s="1" customFormat="1" ht="10.35" customHeight="1">
      <c r="B84" s="33"/>
      <c r="L84" s="33"/>
    </row>
    <row r="85" spans="2:65" s="10" customFormat="1" ht="29.25" customHeight="1">
      <c r="B85" s="114"/>
      <c r="C85" s="115" t="s">
        <v>344</v>
      </c>
      <c r="D85" s="116" t="s">
        <v>62</v>
      </c>
      <c r="E85" s="116" t="s">
        <v>58</v>
      </c>
      <c r="F85" s="116" t="s">
        <v>59</v>
      </c>
      <c r="G85" s="116" t="s">
        <v>345</v>
      </c>
      <c r="H85" s="116" t="s">
        <v>346</v>
      </c>
      <c r="I85" s="116" t="s">
        <v>347</v>
      </c>
      <c r="J85" s="116" t="s">
        <v>312</v>
      </c>
      <c r="K85" s="117" t="s">
        <v>348</v>
      </c>
      <c r="L85" s="114"/>
      <c r="M85" s="57" t="s">
        <v>19</v>
      </c>
      <c r="N85" s="58" t="s">
        <v>47</v>
      </c>
      <c r="O85" s="58" t="s">
        <v>349</v>
      </c>
      <c r="P85" s="58" t="s">
        <v>350</v>
      </c>
      <c r="Q85" s="58" t="s">
        <v>351</v>
      </c>
      <c r="R85" s="58" t="s">
        <v>352</v>
      </c>
      <c r="S85" s="58" t="s">
        <v>353</v>
      </c>
      <c r="T85" s="59" t="s">
        <v>354</v>
      </c>
    </row>
    <row r="86" spans="2:65" s="1" customFormat="1" ht="22.9" customHeight="1">
      <c r="B86" s="33"/>
      <c r="C86" s="62" t="s">
        <v>355</v>
      </c>
      <c r="J86" s="118">
        <f>BK86</f>
        <v>0</v>
      </c>
      <c r="L86" s="33"/>
      <c r="M86" s="60"/>
      <c r="N86" s="51"/>
      <c r="O86" s="51"/>
      <c r="P86" s="119">
        <f>P87</f>
        <v>0</v>
      </c>
      <c r="Q86" s="51"/>
      <c r="R86" s="119">
        <f>R87</f>
        <v>0</v>
      </c>
      <c r="S86" s="51"/>
      <c r="T86" s="120">
        <f>T87</f>
        <v>0</v>
      </c>
      <c r="AT86" s="18" t="s">
        <v>76</v>
      </c>
      <c r="AU86" s="18" t="s">
        <v>313</v>
      </c>
      <c r="BK86" s="121">
        <f>BK87</f>
        <v>0</v>
      </c>
    </row>
    <row r="87" spans="2:65" s="11" customFormat="1" ht="25.9" customHeight="1">
      <c r="B87" s="122"/>
      <c r="D87" s="123" t="s">
        <v>76</v>
      </c>
      <c r="E87" s="124" t="s">
        <v>187</v>
      </c>
      <c r="F87" s="124" t="s">
        <v>8873</v>
      </c>
      <c r="I87" s="125"/>
      <c r="J87" s="126">
        <f>BK87</f>
        <v>0</v>
      </c>
      <c r="L87" s="122"/>
      <c r="M87" s="127"/>
      <c r="P87" s="128">
        <f>P88+P91+P94+P102+P110+P113</f>
        <v>0</v>
      </c>
      <c r="R87" s="128">
        <f>R88+R91+R94+R102+R110+R113</f>
        <v>0</v>
      </c>
      <c r="T87" s="129">
        <f>T88+T91+T94+T102+T110+T113</f>
        <v>0</v>
      </c>
      <c r="AR87" s="123" t="s">
        <v>84</v>
      </c>
      <c r="AT87" s="130" t="s">
        <v>76</v>
      </c>
      <c r="AU87" s="130" t="s">
        <v>77</v>
      </c>
      <c r="AY87" s="123" t="s">
        <v>358</v>
      </c>
      <c r="BK87" s="131">
        <f>BK88+BK91+BK94+BK102+BK110+BK113</f>
        <v>0</v>
      </c>
    </row>
    <row r="88" spans="2:65" s="11" customFormat="1" ht="22.9" customHeight="1">
      <c r="B88" s="122"/>
      <c r="D88" s="123" t="s">
        <v>76</v>
      </c>
      <c r="E88" s="132" t="s">
        <v>5062</v>
      </c>
      <c r="F88" s="132" t="s">
        <v>8874</v>
      </c>
      <c r="I88" s="125"/>
      <c r="J88" s="133">
        <f>BK88</f>
        <v>0</v>
      </c>
      <c r="L88" s="122"/>
      <c r="M88" s="127"/>
      <c r="P88" s="128">
        <f>SUM(P89:P90)</f>
        <v>0</v>
      </c>
      <c r="R88" s="128">
        <f>SUM(R89:R90)</f>
        <v>0</v>
      </c>
      <c r="T88" s="129">
        <f>SUM(T89:T90)</f>
        <v>0</v>
      </c>
      <c r="AR88" s="123" t="s">
        <v>84</v>
      </c>
      <c r="AT88" s="130" t="s">
        <v>76</v>
      </c>
      <c r="AU88" s="130" t="s">
        <v>84</v>
      </c>
      <c r="AY88" s="123" t="s">
        <v>358</v>
      </c>
      <c r="BK88" s="131">
        <f>SUM(BK89:BK90)</f>
        <v>0</v>
      </c>
    </row>
    <row r="89" spans="2:65" s="1" customFormat="1" ht="33" customHeight="1">
      <c r="B89" s="33"/>
      <c r="C89" s="134" t="s">
        <v>84</v>
      </c>
      <c r="D89" s="134" t="s">
        <v>360</v>
      </c>
      <c r="E89" s="135" t="s">
        <v>8875</v>
      </c>
      <c r="F89" s="136" t="s">
        <v>8876</v>
      </c>
      <c r="G89" s="137" t="s">
        <v>504</v>
      </c>
      <c r="H89" s="138">
        <v>2</v>
      </c>
      <c r="I89" s="139"/>
      <c r="J89" s="140">
        <f>ROUND(I89*H89,2)</f>
        <v>0</v>
      </c>
      <c r="K89" s="136" t="s">
        <v>19</v>
      </c>
      <c r="L89" s="33"/>
      <c r="M89" s="141" t="s">
        <v>19</v>
      </c>
      <c r="N89" s="142" t="s">
        <v>49</v>
      </c>
      <c r="P89" s="143">
        <f>O89*H89</f>
        <v>0</v>
      </c>
      <c r="Q89" s="143">
        <v>0</v>
      </c>
      <c r="R89" s="143">
        <f>Q89*H89</f>
        <v>0</v>
      </c>
      <c r="S89" s="143">
        <v>0</v>
      </c>
      <c r="T89" s="144">
        <f>S89*H89</f>
        <v>0</v>
      </c>
      <c r="AR89" s="145" t="s">
        <v>364</v>
      </c>
      <c r="AT89" s="145" t="s">
        <v>360</v>
      </c>
      <c r="AU89" s="145" t="s">
        <v>90</v>
      </c>
      <c r="AY89" s="18" t="s">
        <v>358</v>
      </c>
      <c r="BE89" s="146">
        <f>IF(N89="základní",J89,0)</f>
        <v>0</v>
      </c>
      <c r="BF89" s="146">
        <f>IF(N89="snížená",J89,0)</f>
        <v>0</v>
      </c>
      <c r="BG89" s="146">
        <f>IF(N89="zákl. přenesená",J89,0)</f>
        <v>0</v>
      </c>
      <c r="BH89" s="146">
        <f>IF(N89="sníž. přenesená",J89,0)</f>
        <v>0</v>
      </c>
      <c r="BI89" s="146">
        <f>IF(N89="nulová",J89,0)</f>
        <v>0</v>
      </c>
      <c r="BJ89" s="18" t="s">
        <v>90</v>
      </c>
      <c r="BK89" s="146">
        <f>ROUND(I89*H89,2)</f>
        <v>0</v>
      </c>
      <c r="BL89" s="18" t="s">
        <v>364</v>
      </c>
      <c r="BM89" s="145" t="s">
        <v>90</v>
      </c>
    </row>
    <row r="90" spans="2:65" s="1" customFormat="1" ht="19.5">
      <c r="B90" s="33"/>
      <c r="D90" s="152" t="s">
        <v>4840</v>
      </c>
      <c r="F90" s="203" t="s">
        <v>8877</v>
      </c>
      <c r="I90" s="149"/>
      <c r="L90" s="33"/>
      <c r="M90" s="150"/>
      <c r="T90" s="54"/>
      <c r="AT90" s="18" t="s">
        <v>4840</v>
      </c>
      <c r="AU90" s="18" t="s">
        <v>90</v>
      </c>
    </row>
    <row r="91" spans="2:65" s="11" customFormat="1" ht="22.9" customHeight="1">
      <c r="B91" s="122"/>
      <c r="D91" s="123" t="s">
        <v>76</v>
      </c>
      <c r="E91" s="132" t="s">
        <v>5102</v>
      </c>
      <c r="F91" s="132" t="s">
        <v>8878</v>
      </c>
      <c r="I91" s="125"/>
      <c r="J91" s="133">
        <f>BK91</f>
        <v>0</v>
      </c>
      <c r="L91" s="122"/>
      <c r="M91" s="127"/>
      <c r="P91" s="128">
        <f>SUM(P92:P93)</f>
        <v>0</v>
      </c>
      <c r="R91" s="128">
        <f>SUM(R92:R93)</f>
        <v>0</v>
      </c>
      <c r="T91" s="129">
        <f>SUM(T92:T93)</f>
        <v>0</v>
      </c>
      <c r="AR91" s="123" t="s">
        <v>84</v>
      </c>
      <c r="AT91" s="130" t="s">
        <v>76</v>
      </c>
      <c r="AU91" s="130" t="s">
        <v>84</v>
      </c>
      <c r="AY91" s="123" t="s">
        <v>358</v>
      </c>
      <c r="BK91" s="131">
        <f>SUM(BK92:BK93)</f>
        <v>0</v>
      </c>
    </row>
    <row r="92" spans="2:65" s="1" customFormat="1" ht="66.75" customHeight="1">
      <c r="B92" s="33"/>
      <c r="C92" s="134" t="s">
        <v>90</v>
      </c>
      <c r="D92" s="134" t="s">
        <v>360</v>
      </c>
      <c r="E92" s="135" t="s">
        <v>8879</v>
      </c>
      <c r="F92" s="136" t="s">
        <v>8880</v>
      </c>
      <c r="G92" s="137" t="s">
        <v>504</v>
      </c>
      <c r="H92" s="138">
        <v>2</v>
      </c>
      <c r="I92" s="139"/>
      <c r="J92" s="140">
        <f>ROUND(I92*H92,2)</f>
        <v>0</v>
      </c>
      <c r="K92" s="136" t="s">
        <v>19</v>
      </c>
      <c r="L92" s="33"/>
      <c r="M92" s="141" t="s">
        <v>19</v>
      </c>
      <c r="N92" s="142" t="s">
        <v>49</v>
      </c>
      <c r="P92" s="143">
        <f>O92*H92</f>
        <v>0</v>
      </c>
      <c r="Q92" s="143">
        <v>0</v>
      </c>
      <c r="R92" s="143">
        <f>Q92*H92</f>
        <v>0</v>
      </c>
      <c r="S92" s="143">
        <v>0</v>
      </c>
      <c r="T92" s="144">
        <f>S92*H92</f>
        <v>0</v>
      </c>
      <c r="AR92" s="145" t="s">
        <v>364</v>
      </c>
      <c r="AT92" s="145" t="s">
        <v>360</v>
      </c>
      <c r="AU92" s="145" t="s">
        <v>90</v>
      </c>
      <c r="AY92" s="18" t="s">
        <v>358</v>
      </c>
      <c r="BE92" s="146">
        <f>IF(N92="základní",J92,0)</f>
        <v>0</v>
      </c>
      <c r="BF92" s="146">
        <f>IF(N92="snížená",J92,0)</f>
        <v>0</v>
      </c>
      <c r="BG92" s="146">
        <f>IF(N92="zákl. přenesená",J92,0)</f>
        <v>0</v>
      </c>
      <c r="BH92" s="146">
        <f>IF(N92="sníž. přenesená",J92,0)</f>
        <v>0</v>
      </c>
      <c r="BI92" s="146">
        <f>IF(N92="nulová",J92,0)</f>
        <v>0</v>
      </c>
      <c r="BJ92" s="18" t="s">
        <v>90</v>
      </c>
      <c r="BK92" s="146">
        <f>ROUND(I92*H92,2)</f>
        <v>0</v>
      </c>
      <c r="BL92" s="18" t="s">
        <v>364</v>
      </c>
      <c r="BM92" s="145" t="s">
        <v>364</v>
      </c>
    </row>
    <row r="93" spans="2:65" s="1" customFormat="1" ht="19.5">
      <c r="B93" s="33"/>
      <c r="D93" s="152" t="s">
        <v>4840</v>
      </c>
      <c r="F93" s="203" t="s">
        <v>8881</v>
      </c>
      <c r="I93" s="149"/>
      <c r="L93" s="33"/>
      <c r="M93" s="150"/>
      <c r="T93" s="54"/>
      <c r="AT93" s="18" t="s">
        <v>4840</v>
      </c>
      <c r="AU93" s="18" t="s">
        <v>90</v>
      </c>
    </row>
    <row r="94" spans="2:65" s="11" customFormat="1" ht="22.9" customHeight="1">
      <c r="B94" s="122"/>
      <c r="D94" s="123" t="s">
        <v>76</v>
      </c>
      <c r="E94" s="132" t="s">
        <v>8882</v>
      </c>
      <c r="F94" s="132" t="s">
        <v>8883</v>
      </c>
      <c r="I94" s="125"/>
      <c r="J94" s="133">
        <f>BK94</f>
        <v>0</v>
      </c>
      <c r="L94" s="122"/>
      <c r="M94" s="127"/>
      <c r="P94" s="128">
        <f>SUM(P95:P101)</f>
        <v>0</v>
      </c>
      <c r="R94" s="128">
        <f>SUM(R95:R101)</f>
        <v>0</v>
      </c>
      <c r="T94" s="129">
        <f>SUM(T95:T101)</f>
        <v>0</v>
      </c>
      <c r="AR94" s="123" t="s">
        <v>84</v>
      </c>
      <c r="AT94" s="130" t="s">
        <v>76</v>
      </c>
      <c r="AU94" s="130" t="s">
        <v>84</v>
      </c>
      <c r="AY94" s="123" t="s">
        <v>358</v>
      </c>
      <c r="BK94" s="131">
        <f>SUM(BK95:BK101)</f>
        <v>0</v>
      </c>
    </row>
    <row r="95" spans="2:65" s="1" customFormat="1" ht="66.75" customHeight="1">
      <c r="B95" s="33"/>
      <c r="C95" s="134" t="s">
        <v>97</v>
      </c>
      <c r="D95" s="134" t="s">
        <v>360</v>
      </c>
      <c r="E95" s="135" t="s">
        <v>8884</v>
      </c>
      <c r="F95" s="136" t="s">
        <v>8885</v>
      </c>
      <c r="G95" s="137" t="s">
        <v>504</v>
      </c>
      <c r="H95" s="138">
        <v>2</v>
      </c>
      <c r="I95" s="139"/>
      <c r="J95" s="140">
        <f>ROUND(I95*H95,2)</f>
        <v>0</v>
      </c>
      <c r="K95" s="136" t="s">
        <v>19</v>
      </c>
      <c r="L95" s="33"/>
      <c r="M95" s="141" t="s">
        <v>19</v>
      </c>
      <c r="N95" s="142" t="s">
        <v>49</v>
      </c>
      <c r="P95" s="143">
        <f>O95*H95</f>
        <v>0</v>
      </c>
      <c r="Q95" s="143">
        <v>0</v>
      </c>
      <c r="R95" s="143">
        <f>Q95*H95</f>
        <v>0</v>
      </c>
      <c r="S95" s="143">
        <v>0</v>
      </c>
      <c r="T95" s="144">
        <f>S95*H95</f>
        <v>0</v>
      </c>
      <c r="AR95" s="145" t="s">
        <v>364</v>
      </c>
      <c r="AT95" s="145" t="s">
        <v>360</v>
      </c>
      <c r="AU95" s="145" t="s">
        <v>90</v>
      </c>
      <c r="AY95" s="18" t="s">
        <v>358</v>
      </c>
      <c r="BE95" s="146">
        <f>IF(N95="základní",J95,0)</f>
        <v>0</v>
      </c>
      <c r="BF95" s="146">
        <f>IF(N95="snížená",J95,0)</f>
        <v>0</v>
      </c>
      <c r="BG95" s="146">
        <f>IF(N95="zákl. přenesená",J95,0)</f>
        <v>0</v>
      </c>
      <c r="BH95" s="146">
        <f>IF(N95="sníž. přenesená",J95,0)</f>
        <v>0</v>
      </c>
      <c r="BI95" s="146">
        <f>IF(N95="nulová",J95,0)</f>
        <v>0</v>
      </c>
      <c r="BJ95" s="18" t="s">
        <v>90</v>
      </c>
      <c r="BK95" s="146">
        <f>ROUND(I95*H95,2)</f>
        <v>0</v>
      </c>
      <c r="BL95" s="18" t="s">
        <v>364</v>
      </c>
      <c r="BM95" s="145" t="s">
        <v>394</v>
      </c>
    </row>
    <row r="96" spans="2:65" s="1" customFormat="1" ht="19.5">
      <c r="B96" s="33"/>
      <c r="D96" s="152" t="s">
        <v>4840</v>
      </c>
      <c r="F96" s="203" t="s">
        <v>8886</v>
      </c>
      <c r="I96" s="149"/>
      <c r="L96" s="33"/>
      <c r="M96" s="150"/>
      <c r="T96" s="54"/>
      <c r="AT96" s="18" t="s">
        <v>4840</v>
      </c>
      <c r="AU96" s="18" t="s">
        <v>90</v>
      </c>
    </row>
    <row r="97" spans="2:65" s="1" customFormat="1" ht="16.5" customHeight="1">
      <c r="B97" s="33"/>
      <c r="C97" s="134" t="s">
        <v>364</v>
      </c>
      <c r="D97" s="134" t="s">
        <v>360</v>
      </c>
      <c r="E97" s="135" t="s">
        <v>8887</v>
      </c>
      <c r="F97" s="136" t="s">
        <v>8888</v>
      </c>
      <c r="G97" s="137" t="s">
        <v>504</v>
      </c>
      <c r="H97" s="138">
        <v>2</v>
      </c>
      <c r="I97" s="139"/>
      <c r="J97" s="140">
        <f>ROUND(I97*H97,2)</f>
        <v>0</v>
      </c>
      <c r="K97" s="136" t="s">
        <v>19</v>
      </c>
      <c r="L97" s="33"/>
      <c r="M97" s="141" t="s">
        <v>19</v>
      </c>
      <c r="N97" s="142" t="s">
        <v>49</v>
      </c>
      <c r="P97" s="143">
        <f>O97*H97</f>
        <v>0</v>
      </c>
      <c r="Q97" s="143">
        <v>0</v>
      </c>
      <c r="R97" s="143">
        <f>Q97*H97</f>
        <v>0</v>
      </c>
      <c r="S97" s="143">
        <v>0</v>
      </c>
      <c r="T97" s="144">
        <f>S97*H97</f>
        <v>0</v>
      </c>
      <c r="AR97" s="145" t="s">
        <v>364</v>
      </c>
      <c r="AT97" s="145" t="s">
        <v>360</v>
      </c>
      <c r="AU97" s="145" t="s">
        <v>90</v>
      </c>
      <c r="AY97" s="18" t="s">
        <v>358</v>
      </c>
      <c r="BE97" s="146">
        <f>IF(N97="základní",J97,0)</f>
        <v>0</v>
      </c>
      <c r="BF97" s="146">
        <f>IF(N97="snížená",J97,0)</f>
        <v>0</v>
      </c>
      <c r="BG97" s="146">
        <f>IF(N97="zákl. přenesená",J97,0)</f>
        <v>0</v>
      </c>
      <c r="BH97" s="146">
        <f>IF(N97="sníž. přenesená",J97,0)</f>
        <v>0</v>
      </c>
      <c r="BI97" s="146">
        <f>IF(N97="nulová",J97,0)</f>
        <v>0</v>
      </c>
      <c r="BJ97" s="18" t="s">
        <v>90</v>
      </c>
      <c r="BK97" s="146">
        <f>ROUND(I97*H97,2)</f>
        <v>0</v>
      </c>
      <c r="BL97" s="18" t="s">
        <v>364</v>
      </c>
      <c r="BM97" s="145" t="s">
        <v>406</v>
      </c>
    </row>
    <row r="98" spans="2:65" s="1" customFormat="1" ht="33" customHeight="1">
      <c r="B98" s="33"/>
      <c r="C98" s="134" t="s">
        <v>388</v>
      </c>
      <c r="D98" s="134" t="s">
        <v>360</v>
      </c>
      <c r="E98" s="135" t="s">
        <v>8889</v>
      </c>
      <c r="F98" s="136" t="s">
        <v>8890</v>
      </c>
      <c r="G98" s="137" t="s">
        <v>504</v>
      </c>
      <c r="H98" s="138">
        <v>2</v>
      </c>
      <c r="I98" s="139"/>
      <c r="J98" s="140">
        <f>ROUND(I98*H98,2)</f>
        <v>0</v>
      </c>
      <c r="K98" s="136" t="s">
        <v>19</v>
      </c>
      <c r="L98" s="33"/>
      <c r="M98" s="141" t="s">
        <v>19</v>
      </c>
      <c r="N98" s="142" t="s">
        <v>49</v>
      </c>
      <c r="P98" s="143">
        <f>O98*H98</f>
        <v>0</v>
      </c>
      <c r="Q98" s="143">
        <v>0</v>
      </c>
      <c r="R98" s="143">
        <f>Q98*H98</f>
        <v>0</v>
      </c>
      <c r="S98" s="143">
        <v>0</v>
      </c>
      <c r="T98" s="144">
        <f>S98*H98</f>
        <v>0</v>
      </c>
      <c r="AR98" s="145" t="s">
        <v>364</v>
      </c>
      <c r="AT98" s="145" t="s">
        <v>360</v>
      </c>
      <c r="AU98" s="145" t="s">
        <v>90</v>
      </c>
      <c r="AY98" s="18" t="s">
        <v>358</v>
      </c>
      <c r="BE98" s="146">
        <f>IF(N98="základní",J98,0)</f>
        <v>0</v>
      </c>
      <c r="BF98" s="146">
        <f>IF(N98="snížená",J98,0)</f>
        <v>0</v>
      </c>
      <c r="BG98" s="146">
        <f>IF(N98="zákl. přenesená",J98,0)</f>
        <v>0</v>
      </c>
      <c r="BH98" s="146">
        <f>IF(N98="sníž. přenesená",J98,0)</f>
        <v>0</v>
      </c>
      <c r="BI98" s="146">
        <f>IF(N98="nulová",J98,0)</f>
        <v>0</v>
      </c>
      <c r="BJ98" s="18" t="s">
        <v>90</v>
      </c>
      <c r="BK98" s="146">
        <f>ROUND(I98*H98,2)</f>
        <v>0</v>
      </c>
      <c r="BL98" s="18" t="s">
        <v>364</v>
      </c>
      <c r="BM98" s="145" t="s">
        <v>417</v>
      </c>
    </row>
    <row r="99" spans="2:65" s="1" customFormat="1" ht="19.5">
      <c r="B99" s="33"/>
      <c r="D99" s="152" t="s">
        <v>4840</v>
      </c>
      <c r="F99" s="203" t="s">
        <v>8891</v>
      </c>
      <c r="I99" s="149"/>
      <c r="L99" s="33"/>
      <c r="M99" s="150"/>
      <c r="T99" s="54"/>
      <c r="AT99" s="18" t="s">
        <v>4840</v>
      </c>
      <c r="AU99" s="18" t="s">
        <v>90</v>
      </c>
    </row>
    <row r="100" spans="2:65" s="1" customFormat="1" ht="66.75" customHeight="1">
      <c r="B100" s="33"/>
      <c r="C100" s="134" t="s">
        <v>394</v>
      </c>
      <c r="D100" s="134" t="s">
        <v>360</v>
      </c>
      <c r="E100" s="135" t="s">
        <v>8892</v>
      </c>
      <c r="F100" s="136" t="s">
        <v>8893</v>
      </c>
      <c r="G100" s="137" t="s">
        <v>504</v>
      </c>
      <c r="H100" s="138">
        <v>2</v>
      </c>
      <c r="I100" s="139"/>
      <c r="J100" s="140">
        <f>ROUND(I100*H100,2)</f>
        <v>0</v>
      </c>
      <c r="K100" s="136" t="s">
        <v>19</v>
      </c>
      <c r="L100" s="33"/>
      <c r="M100" s="141" t="s">
        <v>19</v>
      </c>
      <c r="N100" s="142" t="s">
        <v>49</v>
      </c>
      <c r="P100" s="143">
        <f>O100*H100</f>
        <v>0</v>
      </c>
      <c r="Q100" s="143">
        <v>0</v>
      </c>
      <c r="R100" s="143">
        <f>Q100*H100</f>
        <v>0</v>
      </c>
      <c r="S100" s="143">
        <v>0</v>
      </c>
      <c r="T100" s="144">
        <f>S100*H100</f>
        <v>0</v>
      </c>
      <c r="AR100" s="145" t="s">
        <v>364</v>
      </c>
      <c r="AT100" s="145" t="s">
        <v>360</v>
      </c>
      <c r="AU100" s="145" t="s">
        <v>90</v>
      </c>
      <c r="AY100" s="18" t="s">
        <v>358</v>
      </c>
      <c r="BE100" s="146">
        <f>IF(N100="základní",J100,0)</f>
        <v>0</v>
      </c>
      <c r="BF100" s="146">
        <f>IF(N100="snížená",J100,0)</f>
        <v>0</v>
      </c>
      <c r="BG100" s="146">
        <f>IF(N100="zákl. přenesená",J100,0)</f>
        <v>0</v>
      </c>
      <c r="BH100" s="146">
        <f>IF(N100="sníž. přenesená",J100,0)</f>
        <v>0</v>
      </c>
      <c r="BI100" s="146">
        <f>IF(N100="nulová",J100,0)</f>
        <v>0</v>
      </c>
      <c r="BJ100" s="18" t="s">
        <v>90</v>
      </c>
      <c r="BK100" s="146">
        <f>ROUND(I100*H100,2)</f>
        <v>0</v>
      </c>
      <c r="BL100" s="18" t="s">
        <v>364</v>
      </c>
      <c r="BM100" s="145" t="s">
        <v>8</v>
      </c>
    </row>
    <row r="101" spans="2:65" s="1" customFormat="1" ht="19.5">
      <c r="B101" s="33"/>
      <c r="D101" s="152" t="s">
        <v>4840</v>
      </c>
      <c r="F101" s="203" t="s">
        <v>8894</v>
      </c>
      <c r="I101" s="149"/>
      <c r="L101" s="33"/>
      <c r="M101" s="150"/>
      <c r="T101" s="54"/>
      <c r="AT101" s="18" t="s">
        <v>4840</v>
      </c>
      <c r="AU101" s="18" t="s">
        <v>90</v>
      </c>
    </row>
    <row r="102" spans="2:65" s="11" customFormat="1" ht="22.9" customHeight="1">
      <c r="B102" s="122"/>
      <c r="D102" s="123" t="s">
        <v>76</v>
      </c>
      <c r="E102" s="132" t="s">
        <v>76</v>
      </c>
      <c r="F102" s="132" t="s">
        <v>8895</v>
      </c>
      <c r="I102" s="125"/>
      <c r="J102" s="133">
        <f>BK102</f>
        <v>0</v>
      </c>
      <c r="L102" s="122"/>
      <c r="M102" s="127"/>
      <c r="P102" s="128">
        <f>SUM(P103:P109)</f>
        <v>0</v>
      </c>
      <c r="R102" s="128">
        <f>SUM(R103:R109)</f>
        <v>0</v>
      </c>
      <c r="T102" s="129">
        <f>SUM(T103:T109)</f>
        <v>0</v>
      </c>
      <c r="AR102" s="123" t="s">
        <v>84</v>
      </c>
      <c r="AT102" s="130" t="s">
        <v>76</v>
      </c>
      <c r="AU102" s="130" t="s">
        <v>84</v>
      </c>
      <c r="AY102" s="123" t="s">
        <v>358</v>
      </c>
      <c r="BK102" s="131">
        <f>SUM(BK103:BK109)</f>
        <v>0</v>
      </c>
    </row>
    <row r="103" spans="2:65" s="1" customFormat="1" ht="101.25" customHeight="1">
      <c r="B103" s="33"/>
      <c r="C103" s="134" t="s">
        <v>399</v>
      </c>
      <c r="D103" s="134" t="s">
        <v>360</v>
      </c>
      <c r="E103" s="135" t="s">
        <v>4745</v>
      </c>
      <c r="F103" s="136" t="s">
        <v>8896</v>
      </c>
      <c r="G103" s="137" t="s">
        <v>504</v>
      </c>
      <c r="H103" s="138">
        <v>2</v>
      </c>
      <c r="I103" s="139"/>
      <c r="J103" s="140">
        <f>ROUND(I103*H103,2)</f>
        <v>0</v>
      </c>
      <c r="K103" s="136" t="s">
        <v>19</v>
      </c>
      <c r="L103" s="33"/>
      <c r="M103" s="141" t="s">
        <v>19</v>
      </c>
      <c r="N103" s="142" t="s">
        <v>49</v>
      </c>
      <c r="P103" s="143">
        <f>O103*H103</f>
        <v>0</v>
      </c>
      <c r="Q103" s="143">
        <v>0</v>
      </c>
      <c r="R103" s="143">
        <f>Q103*H103</f>
        <v>0</v>
      </c>
      <c r="S103" s="143">
        <v>0</v>
      </c>
      <c r="T103" s="144">
        <f>S103*H103</f>
        <v>0</v>
      </c>
      <c r="AR103" s="145" t="s">
        <v>364</v>
      </c>
      <c r="AT103" s="145" t="s">
        <v>360</v>
      </c>
      <c r="AU103" s="145" t="s">
        <v>90</v>
      </c>
      <c r="AY103" s="18" t="s">
        <v>358</v>
      </c>
      <c r="BE103" s="146">
        <f>IF(N103="základní",J103,0)</f>
        <v>0</v>
      </c>
      <c r="BF103" s="146">
        <f>IF(N103="snížená",J103,0)</f>
        <v>0</v>
      </c>
      <c r="BG103" s="146">
        <f>IF(N103="zákl. přenesená",J103,0)</f>
        <v>0</v>
      </c>
      <c r="BH103" s="146">
        <f>IF(N103="sníž. přenesená",J103,0)</f>
        <v>0</v>
      </c>
      <c r="BI103" s="146">
        <f>IF(N103="nulová",J103,0)</f>
        <v>0</v>
      </c>
      <c r="BJ103" s="18" t="s">
        <v>90</v>
      </c>
      <c r="BK103" s="146">
        <f>ROUND(I103*H103,2)</f>
        <v>0</v>
      </c>
      <c r="BL103" s="18" t="s">
        <v>364</v>
      </c>
      <c r="BM103" s="145" t="s">
        <v>439</v>
      </c>
    </row>
    <row r="104" spans="2:65" s="1" customFormat="1" ht="19.5">
      <c r="B104" s="33"/>
      <c r="D104" s="152" t="s">
        <v>4840</v>
      </c>
      <c r="F104" s="203" t="s">
        <v>8897</v>
      </c>
      <c r="I104" s="149"/>
      <c r="L104" s="33"/>
      <c r="M104" s="150"/>
      <c r="T104" s="54"/>
      <c r="AT104" s="18" t="s">
        <v>4840</v>
      </c>
      <c r="AU104" s="18" t="s">
        <v>90</v>
      </c>
    </row>
    <row r="105" spans="2:65" s="1" customFormat="1" ht="24.2" customHeight="1">
      <c r="B105" s="33"/>
      <c r="C105" s="134" t="s">
        <v>406</v>
      </c>
      <c r="D105" s="134" t="s">
        <v>360</v>
      </c>
      <c r="E105" s="135" t="s">
        <v>8898</v>
      </c>
      <c r="F105" s="136" t="s">
        <v>8899</v>
      </c>
      <c r="G105" s="137" t="s">
        <v>504</v>
      </c>
      <c r="H105" s="138">
        <v>2</v>
      </c>
      <c r="I105" s="139"/>
      <c r="J105" s="140">
        <f>ROUND(I105*H105,2)</f>
        <v>0</v>
      </c>
      <c r="K105" s="136" t="s">
        <v>19</v>
      </c>
      <c r="L105" s="33"/>
      <c r="M105" s="141" t="s">
        <v>19</v>
      </c>
      <c r="N105" s="142" t="s">
        <v>49</v>
      </c>
      <c r="P105" s="143">
        <f>O105*H105</f>
        <v>0</v>
      </c>
      <c r="Q105" s="143">
        <v>0</v>
      </c>
      <c r="R105" s="143">
        <f>Q105*H105</f>
        <v>0</v>
      </c>
      <c r="S105" s="143">
        <v>0</v>
      </c>
      <c r="T105" s="144">
        <f>S105*H105</f>
        <v>0</v>
      </c>
      <c r="AR105" s="145" t="s">
        <v>364</v>
      </c>
      <c r="AT105" s="145" t="s">
        <v>360</v>
      </c>
      <c r="AU105" s="145" t="s">
        <v>90</v>
      </c>
      <c r="AY105" s="18" t="s">
        <v>358</v>
      </c>
      <c r="BE105" s="146">
        <f>IF(N105="základní",J105,0)</f>
        <v>0</v>
      </c>
      <c r="BF105" s="146">
        <f>IF(N105="snížená",J105,0)</f>
        <v>0</v>
      </c>
      <c r="BG105" s="146">
        <f>IF(N105="zákl. přenesená",J105,0)</f>
        <v>0</v>
      </c>
      <c r="BH105" s="146">
        <f>IF(N105="sníž. přenesená",J105,0)</f>
        <v>0</v>
      </c>
      <c r="BI105" s="146">
        <f>IF(N105="nulová",J105,0)</f>
        <v>0</v>
      </c>
      <c r="BJ105" s="18" t="s">
        <v>90</v>
      </c>
      <c r="BK105" s="146">
        <f>ROUND(I105*H105,2)</f>
        <v>0</v>
      </c>
      <c r="BL105" s="18" t="s">
        <v>364</v>
      </c>
      <c r="BM105" s="145" t="s">
        <v>454</v>
      </c>
    </row>
    <row r="106" spans="2:65" s="1" customFormat="1" ht="19.5">
      <c r="B106" s="33"/>
      <c r="D106" s="152" t="s">
        <v>4840</v>
      </c>
      <c r="F106" s="203" t="s">
        <v>8900</v>
      </c>
      <c r="I106" s="149"/>
      <c r="L106" s="33"/>
      <c r="M106" s="150"/>
      <c r="T106" s="54"/>
      <c r="AT106" s="18" t="s">
        <v>4840</v>
      </c>
      <c r="AU106" s="18" t="s">
        <v>90</v>
      </c>
    </row>
    <row r="107" spans="2:65" s="1" customFormat="1" ht="37.9" customHeight="1">
      <c r="B107" s="33"/>
      <c r="C107" s="134" t="s">
        <v>411</v>
      </c>
      <c r="D107" s="134" t="s">
        <v>360</v>
      </c>
      <c r="E107" s="135" t="s">
        <v>8901</v>
      </c>
      <c r="F107" s="136" t="s">
        <v>8902</v>
      </c>
      <c r="G107" s="137" t="s">
        <v>504</v>
      </c>
      <c r="H107" s="138">
        <v>2</v>
      </c>
      <c r="I107" s="139"/>
      <c r="J107" s="140">
        <f>ROUND(I107*H107,2)</f>
        <v>0</v>
      </c>
      <c r="K107" s="136" t="s">
        <v>19</v>
      </c>
      <c r="L107" s="33"/>
      <c r="M107" s="141" t="s">
        <v>19</v>
      </c>
      <c r="N107" s="142" t="s">
        <v>49</v>
      </c>
      <c r="P107" s="143">
        <f>O107*H107</f>
        <v>0</v>
      </c>
      <c r="Q107" s="143">
        <v>0</v>
      </c>
      <c r="R107" s="143">
        <f>Q107*H107</f>
        <v>0</v>
      </c>
      <c r="S107" s="143">
        <v>0</v>
      </c>
      <c r="T107" s="144">
        <f>S107*H107</f>
        <v>0</v>
      </c>
      <c r="AR107" s="145" t="s">
        <v>364</v>
      </c>
      <c r="AT107" s="145" t="s">
        <v>360</v>
      </c>
      <c r="AU107" s="145" t="s">
        <v>90</v>
      </c>
      <c r="AY107" s="18" t="s">
        <v>358</v>
      </c>
      <c r="BE107" s="146">
        <f>IF(N107="základní",J107,0)</f>
        <v>0</v>
      </c>
      <c r="BF107" s="146">
        <f>IF(N107="snížená",J107,0)</f>
        <v>0</v>
      </c>
      <c r="BG107" s="146">
        <f>IF(N107="zákl. přenesená",J107,0)</f>
        <v>0</v>
      </c>
      <c r="BH107" s="146">
        <f>IF(N107="sníž. přenesená",J107,0)</f>
        <v>0</v>
      </c>
      <c r="BI107" s="146">
        <f>IF(N107="nulová",J107,0)</f>
        <v>0</v>
      </c>
      <c r="BJ107" s="18" t="s">
        <v>90</v>
      </c>
      <c r="BK107" s="146">
        <f>ROUND(I107*H107,2)</f>
        <v>0</v>
      </c>
      <c r="BL107" s="18" t="s">
        <v>364</v>
      </c>
      <c r="BM107" s="145" t="s">
        <v>468</v>
      </c>
    </row>
    <row r="108" spans="2:65" s="1" customFormat="1" ht="19.5">
      <c r="B108" s="33"/>
      <c r="D108" s="152" t="s">
        <v>4840</v>
      </c>
      <c r="F108" s="203" t="s">
        <v>8903</v>
      </c>
      <c r="I108" s="149"/>
      <c r="L108" s="33"/>
      <c r="M108" s="150"/>
      <c r="T108" s="54"/>
      <c r="AT108" s="18" t="s">
        <v>4840</v>
      </c>
      <c r="AU108" s="18" t="s">
        <v>90</v>
      </c>
    </row>
    <row r="109" spans="2:65" s="1" customFormat="1" ht="24.2" customHeight="1">
      <c r="B109" s="33"/>
      <c r="C109" s="134" t="s">
        <v>417</v>
      </c>
      <c r="D109" s="134" t="s">
        <v>360</v>
      </c>
      <c r="E109" s="135" t="s">
        <v>8904</v>
      </c>
      <c r="F109" s="136" t="s">
        <v>8905</v>
      </c>
      <c r="G109" s="137" t="s">
        <v>19</v>
      </c>
      <c r="H109" s="138">
        <v>2</v>
      </c>
      <c r="I109" s="139"/>
      <c r="J109" s="140">
        <f>ROUND(I109*H109,2)</f>
        <v>0</v>
      </c>
      <c r="K109" s="136" t="s">
        <v>19</v>
      </c>
      <c r="L109" s="33"/>
      <c r="M109" s="141" t="s">
        <v>19</v>
      </c>
      <c r="N109" s="142" t="s">
        <v>49</v>
      </c>
      <c r="P109" s="143">
        <f>O109*H109</f>
        <v>0</v>
      </c>
      <c r="Q109" s="143">
        <v>0</v>
      </c>
      <c r="R109" s="143">
        <f>Q109*H109</f>
        <v>0</v>
      </c>
      <c r="S109" s="143">
        <v>0</v>
      </c>
      <c r="T109" s="144">
        <f>S109*H109</f>
        <v>0</v>
      </c>
      <c r="AR109" s="145" t="s">
        <v>364</v>
      </c>
      <c r="AT109" s="145" t="s">
        <v>360</v>
      </c>
      <c r="AU109" s="145" t="s">
        <v>90</v>
      </c>
      <c r="AY109" s="18" t="s">
        <v>358</v>
      </c>
      <c r="BE109" s="146">
        <f>IF(N109="základní",J109,0)</f>
        <v>0</v>
      </c>
      <c r="BF109" s="146">
        <f>IF(N109="snížená",J109,0)</f>
        <v>0</v>
      </c>
      <c r="BG109" s="146">
        <f>IF(N109="zákl. přenesená",J109,0)</f>
        <v>0</v>
      </c>
      <c r="BH109" s="146">
        <f>IF(N109="sníž. přenesená",J109,0)</f>
        <v>0</v>
      </c>
      <c r="BI109" s="146">
        <f>IF(N109="nulová",J109,0)</f>
        <v>0</v>
      </c>
      <c r="BJ109" s="18" t="s">
        <v>90</v>
      </c>
      <c r="BK109" s="146">
        <f>ROUND(I109*H109,2)</f>
        <v>0</v>
      </c>
      <c r="BL109" s="18" t="s">
        <v>364</v>
      </c>
      <c r="BM109" s="145" t="s">
        <v>480</v>
      </c>
    </row>
    <row r="110" spans="2:65" s="11" customFormat="1" ht="22.9" customHeight="1">
      <c r="B110" s="122"/>
      <c r="D110" s="123" t="s">
        <v>76</v>
      </c>
      <c r="E110" s="132" t="s">
        <v>8906</v>
      </c>
      <c r="F110" s="132" t="s">
        <v>8907</v>
      </c>
      <c r="I110" s="125"/>
      <c r="J110" s="133">
        <f>BK110</f>
        <v>0</v>
      </c>
      <c r="L110" s="122"/>
      <c r="M110" s="127"/>
      <c r="P110" s="128">
        <f>SUM(P111:P112)</f>
        <v>0</v>
      </c>
      <c r="R110" s="128">
        <f>SUM(R111:R112)</f>
        <v>0</v>
      </c>
      <c r="T110" s="129">
        <f>SUM(T111:T112)</f>
        <v>0</v>
      </c>
      <c r="AR110" s="123" t="s">
        <v>84</v>
      </c>
      <c r="AT110" s="130" t="s">
        <v>76</v>
      </c>
      <c r="AU110" s="130" t="s">
        <v>84</v>
      </c>
      <c r="AY110" s="123" t="s">
        <v>358</v>
      </c>
      <c r="BK110" s="131">
        <f>SUM(BK111:BK112)</f>
        <v>0</v>
      </c>
    </row>
    <row r="111" spans="2:65" s="1" customFormat="1" ht="55.5" customHeight="1">
      <c r="B111" s="33"/>
      <c r="C111" s="134" t="s">
        <v>422</v>
      </c>
      <c r="D111" s="134" t="s">
        <v>360</v>
      </c>
      <c r="E111" s="135" t="s">
        <v>8908</v>
      </c>
      <c r="F111" s="136" t="s">
        <v>8909</v>
      </c>
      <c r="G111" s="137" t="s">
        <v>504</v>
      </c>
      <c r="H111" s="138">
        <v>2</v>
      </c>
      <c r="I111" s="139"/>
      <c r="J111" s="140">
        <f>ROUND(I111*H111,2)</f>
        <v>0</v>
      </c>
      <c r="K111" s="136" t="s">
        <v>19</v>
      </c>
      <c r="L111" s="33"/>
      <c r="M111" s="141" t="s">
        <v>19</v>
      </c>
      <c r="N111" s="142" t="s">
        <v>49</v>
      </c>
      <c r="P111" s="143">
        <f>O111*H111</f>
        <v>0</v>
      </c>
      <c r="Q111" s="143">
        <v>0</v>
      </c>
      <c r="R111" s="143">
        <f>Q111*H111</f>
        <v>0</v>
      </c>
      <c r="S111" s="143">
        <v>0</v>
      </c>
      <c r="T111" s="144">
        <f>S111*H111</f>
        <v>0</v>
      </c>
      <c r="AR111" s="145" t="s">
        <v>364</v>
      </c>
      <c r="AT111" s="145" t="s">
        <v>360</v>
      </c>
      <c r="AU111" s="145" t="s">
        <v>90</v>
      </c>
      <c r="AY111" s="18" t="s">
        <v>358</v>
      </c>
      <c r="BE111" s="146">
        <f>IF(N111="základní",J111,0)</f>
        <v>0</v>
      </c>
      <c r="BF111" s="146">
        <f>IF(N111="snížená",J111,0)</f>
        <v>0</v>
      </c>
      <c r="BG111" s="146">
        <f>IF(N111="zákl. přenesená",J111,0)</f>
        <v>0</v>
      </c>
      <c r="BH111" s="146">
        <f>IF(N111="sníž. přenesená",J111,0)</f>
        <v>0</v>
      </c>
      <c r="BI111" s="146">
        <f>IF(N111="nulová",J111,0)</f>
        <v>0</v>
      </c>
      <c r="BJ111" s="18" t="s">
        <v>90</v>
      </c>
      <c r="BK111" s="146">
        <f>ROUND(I111*H111,2)</f>
        <v>0</v>
      </c>
      <c r="BL111" s="18" t="s">
        <v>364</v>
      </c>
      <c r="BM111" s="145" t="s">
        <v>496</v>
      </c>
    </row>
    <row r="112" spans="2:65" s="1" customFormat="1" ht="78">
      <c r="B112" s="33"/>
      <c r="D112" s="152" t="s">
        <v>4840</v>
      </c>
      <c r="F112" s="203" t="s">
        <v>8910</v>
      </c>
      <c r="I112" s="149"/>
      <c r="L112" s="33"/>
      <c r="M112" s="150"/>
      <c r="T112" s="54"/>
      <c r="AT112" s="18" t="s">
        <v>4840</v>
      </c>
      <c r="AU112" s="18" t="s">
        <v>90</v>
      </c>
    </row>
    <row r="113" spans="2:65" s="11" customFormat="1" ht="22.9" customHeight="1">
      <c r="B113" s="122"/>
      <c r="D113" s="123" t="s">
        <v>76</v>
      </c>
      <c r="E113" s="132" t="s">
        <v>8911</v>
      </c>
      <c r="F113" s="132" t="s">
        <v>8912</v>
      </c>
      <c r="I113" s="125"/>
      <c r="J113" s="133">
        <f>BK113</f>
        <v>0</v>
      </c>
      <c r="L113" s="122"/>
      <c r="M113" s="127"/>
      <c r="P113" s="128">
        <f>P114</f>
        <v>0</v>
      </c>
      <c r="R113" s="128">
        <f>R114</f>
        <v>0</v>
      </c>
      <c r="T113" s="129">
        <f>T114</f>
        <v>0</v>
      </c>
      <c r="AR113" s="123" t="s">
        <v>97</v>
      </c>
      <c r="AT113" s="130" t="s">
        <v>76</v>
      </c>
      <c r="AU113" s="130" t="s">
        <v>84</v>
      </c>
      <c r="AY113" s="123" t="s">
        <v>358</v>
      </c>
      <c r="BK113" s="131">
        <f>BK114</f>
        <v>0</v>
      </c>
    </row>
    <row r="114" spans="2:65" s="1" customFormat="1" ht="16.5" customHeight="1">
      <c r="B114" s="33"/>
      <c r="C114" s="134" t="s">
        <v>8</v>
      </c>
      <c r="D114" s="134" t="s">
        <v>360</v>
      </c>
      <c r="E114" s="135" t="s">
        <v>8913</v>
      </c>
      <c r="F114" s="136" t="s">
        <v>8914</v>
      </c>
      <c r="G114" s="137" t="s">
        <v>504</v>
      </c>
      <c r="H114" s="138">
        <v>1</v>
      </c>
      <c r="I114" s="139"/>
      <c r="J114" s="140">
        <f>ROUND(I114*H114,2)</f>
        <v>0</v>
      </c>
      <c r="K114" s="136" t="s">
        <v>19</v>
      </c>
      <c r="L114" s="33"/>
      <c r="M114" s="196" t="s">
        <v>19</v>
      </c>
      <c r="N114" s="197" t="s">
        <v>49</v>
      </c>
      <c r="O114" s="198"/>
      <c r="P114" s="199">
        <f>O114*H114</f>
        <v>0</v>
      </c>
      <c r="Q114" s="199">
        <v>0</v>
      </c>
      <c r="R114" s="199">
        <f>Q114*H114</f>
        <v>0</v>
      </c>
      <c r="S114" s="199">
        <v>0</v>
      </c>
      <c r="T114" s="200">
        <f>S114*H114</f>
        <v>0</v>
      </c>
      <c r="AR114" s="145" t="s">
        <v>789</v>
      </c>
      <c r="AT114" s="145" t="s">
        <v>360</v>
      </c>
      <c r="AU114" s="145" t="s">
        <v>90</v>
      </c>
      <c r="AY114" s="18" t="s">
        <v>358</v>
      </c>
      <c r="BE114" s="146">
        <f>IF(N114="základní",J114,0)</f>
        <v>0</v>
      </c>
      <c r="BF114" s="146">
        <f>IF(N114="snížená",J114,0)</f>
        <v>0</v>
      </c>
      <c r="BG114" s="146">
        <f>IF(N114="zákl. přenesená",J114,0)</f>
        <v>0</v>
      </c>
      <c r="BH114" s="146">
        <f>IF(N114="sníž. přenesená",J114,0)</f>
        <v>0</v>
      </c>
      <c r="BI114" s="146">
        <f>IF(N114="nulová",J114,0)</f>
        <v>0</v>
      </c>
      <c r="BJ114" s="18" t="s">
        <v>90</v>
      </c>
      <c r="BK114" s="146">
        <f>ROUND(I114*H114,2)</f>
        <v>0</v>
      </c>
      <c r="BL114" s="18" t="s">
        <v>789</v>
      </c>
      <c r="BM114" s="145" t="s">
        <v>8915</v>
      </c>
    </row>
    <row r="115" spans="2:65" s="1" customFormat="1" ht="6.95" customHeight="1">
      <c r="B115" s="42"/>
      <c r="C115" s="43"/>
      <c r="D115" s="43"/>
      <c r="E115" s="43"/>
      <c r="F115" s="43"/>
      <c r="G115" s="43"/>
      <c r="H115" s="43"/>
      <c r="I115" s="43"/>
      <c r="J115" s="43"/>
      <c r="K115" s="43"/>
      <c r="L115" s="33"/>
    </row>
  </sheetData>
  <sheetProtection algorithmName="SHA-512" hashValue="OB5A4dMexBeN3pVA6L3OFH1Vt3nxDdKUlBDY1h+sph77AD/X9CUzjYPBFdie6QcTw7dE8QfJb6pSytBqi2ngzA==" saltValue="NRNu9whd/3uOgJ0xx7XGy2KwcInV2kGkEj20PvIPfH8m7v6x7M6gL562lnVGjQMa/nEHgoz7St7BAecd1EA2jQ==" spinCount="100000" sheet="1" objects="1" scenarios="1" formatColumns="0" formatRows="0" autoFilter="0"/>
  <autoFilter ref="C85:K114" xr:uid="{00000000-0009-0000-0000-000022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192</v>
      </c>
    </row>
    <row r="3" spans="2:46" ht="6.95" customHeight="1">
      <c r="B3" s="19"/>
      <c r="C3" s="20"/>
      <c r="D3" s="20"/>
      <c r="E3" s="20"/>
      <c r="F3" s="20"/>
      <c r="G3" s="20"/>
      <c r="H3" s="20"/>
      <c r="I3" s="20"/>
      <c r="J3" s="20"/>
      <c r="K3" s="20"/>
      <c r="L3" s="21"/>
      <c r="AT3" s="18" t="s">
        <v>84</v>
      </c>
    </row>
    <row r="4" spans="2:46" ht="24.95" customHeight="1">
      <c r="B4" s="21"/>
      <c r="D4" s="22" t="s">
        <v>200</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214</v>
      </c>
      <c r="L8" s="33"/>
    </row>
    <row r="9" spans="2:46" s="1" customFormat="1" ht="16.5" customHeight="1">
      <c r="B9" s="33"/>
      <c r="E9" s="324" t="s">
        <v>3690</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f>'Rekapitulace stavby'!AN8</f>
        <v>45460</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344" t="str">
        <f>'Rekapitulace stavby'!E14</f>
        <v>Vyplň údaj</v>
      </c>
      <c r="F18" s="302"/>
      <c r="G18" s="302"/>
      <c r="H18" s="302"/>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38</v>
      </c>
      <c r="L23" s="33"/>
    </row>
    <row r="24" spans="2:12" s="1" customFormat="1" ht="18" customHeight="1">
      <c r="B24" s="33"/>
      <c r="E24" s="26" t="s">
        <v>39</v>
      </c>
      <c r="I24" s="28" t="s">
        <v>28</v>
      </c>
      <c r="J24" s="26" t="s">
        <v>40</v>
      </c>
      <c r="L24" s="33"/>
    </row>
    <row r="25" spans="2:12" s="1" customFormat="1" ht="6.95" customHeight="1">
      <c r="B25" s="33"/>
      <c r="L25" s="33"/>
    </row>
    <row r="26" spans="2:12" s="1" customFormat="1" ht="12" customHeight="1">
      <c r="B26" s="33"/>
      <c r="D26" s="28" t="s">
        <v>41</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43</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4">
        <f>ROUND((SUM(BE85:BE146)),  2)</f>
        <v>0</v>
      </c>
      <c r="I33" s="96">
        <v>0.21</v>
      </c>
      <c r="J33" s="84">
        <f>ROUND(((SUM(BE85:BE146))*I33),  2)</f>
        <v>0</v>
      </c>
      <c r="L33" s="33"/>
    </row>
    <row r="34" spans="2:12" s="1" customFormat="1" ht="14.45" customHeight="1">
      <c r="B34" s="33"/>
      <c r="E34" s="28" t="s">
        <v>49</v>
      </c>
      <c r="F34" s="84">
        <f>ROUND((SUM(BF85:BF146)),  2)</f>
        <v>0</v>
      </c>
      <c r="I34" s="96">
        <v>0.12</v>
      </c>
      <c r="J34" s="84">
        <f>ROUND(((SUM(BF85:BF146))*I34),  2)</f>
        <v>0</v>
      </c>
      <c r="L34" s="33"/>
    </row>
    <row r="35" spans="2:12" s="1" customFormat="1" ht="14.45" hidden="1" customHeight="1">
      <c r="B35" s="33"/>
      <c r="E35" s="28" t="s">
        <v>50</v>
      </c>
      <c r="F35" s="84">
        <f>ROUND((SUM(BG85:BG146)),  2)</f>
        <v>0</v>
      </c>
      <c r="I35" s="96">
        <v>0.21</v>
      </c>
      <c r="J35" s="84">
        <f>0</f>
        <v>0</v>
      </c>
      <c r="L35" s="33"/>
    </row>
    <row r="36" spans="2:12" s="1" customFormat="1" ht="14.45" hidden="1" customHeight="1">
      <c r="B36" s="33"/>
      <c r="E36" s="28" t="s">
        <v>51</v>
      </c>
      <c r="F36" s="84">
        <f>ROUND((SUM(BH85:BH146)),  2)</f>
        <v>0</v>
      </c>
      <c r="I36" s="96">
        <v>0.12</v>
      </c>
      <c r="J36" s="84">
        <f>0</f>
        <v>0</v>
      </c>
      <c r="L36" s="33"/>
    </row>
    <row r="37" spans="2:12" s="1" customFormat="1" ht="14.45" hidden="1" customHeight="1">
      <c r="B37" s="33"/>
      <c r="E37" s="28" t="s">
        <v>52</v>
      </c>
      <c r="F37" s="84">
        <f>ROUND((SUM(BI85:BI146)),  2)</f>
        <v>0</v>
      </c>
      <c r="I37" s="96">
        <v>0</v>
      </c>
      <c r="J37" s="84">
        <f>0</f>
        <v>0</v>
      </c>
      <c r="L37" s="33"/>
    </row>
    <row r="38" spans="2:12" s="1" customFormat="1" ht="6.95" customHeight="1">
      <c r="B38" s="33"/>
      <c r="L38" s="33"/>
    </row>
    <row r="39" spans="2:12" s="1" customFormat="1" ht="25.35" customHeight="1">
      <c r="B39" s="33"/>
      <c r="C39" s="97"/>
      <c r="D39" s="98" t="s">
        <v>53</v>
      </c>
      <c r="E39" s="55"/>
      <c r="F39" s="55"/>
      <c r="G39" s="99" t="s">
        <v>54</v>
      </c>
      <c r="H39" s="100" t="s">
        <v>55</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310</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214</v>
      </c>
      <c r="L49" s="33"/>
    </row>
    <row r="50" spans="2:47" s="1" customFormat="1" ht="16.5" customHeight="1">
      <c r="B50" s="33"/>
      <c r="E50" s="324" t="str">
        <f>E9</f>
        <v>VRN - Vedlejší rozpočtové náklady</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f>IF(J12="","",J12)</f>
        <v>45460</v>
      </c>
      <c r="L52" s="33"/>
    </row>
    <row r="53" spans="2:47" s="1" customFormat="1" ht="6.95" customHeight="1">
      <c r="B53" s="33"/>
      <c r="L53" s="33"/>
    </row>
    <row r="54" spans="2:47" s="1" customFormat="1" ht="25.7" customHeight="1">
      <c r="B54" s="33"/>
      <c r="C54" s="28" t="s">
        <v>24</v>
      </c>
      <c r="F54" s="26" t="str">
        <f>E15</f>
        <v>Město Kroměříž</v>
      </c>
      <c r="I54" s="28" t="s">
        <v>32</v>
      </c>
      <c r="J54" s="31" t="str">
        <f>E21</f>
        <v>Řezanina &amp; Bartoň, s.r.o.</v>
      </c>
      <c r="L54" s="33"/>
    </row>
    <row r="55" spans="2:47" s="1" customFormat="1" ht="15.2" customHeight="1">
      <c r="B55" s="33"/>
      <c r="C55" s="28" t="s">
        <v>30</v>
      </c>
      <c r="F55" s="26" t="str">
        <f>IF(E18="","",E18)</f>
        <v>Vyplň údaj</v>
      </c>
      <c r="I55" s="28" t="s">
        <v>37</v>
      </c>
      <c r="J55" s="31" t="str">
        <f>E24</f>
        <v>BACing s.r.o</v>
      </c>
      <c r="L55" s="33"/>
    </row>
    <row r="56" spans="2:47" s="1" customFormat="1" ht="10.35" customHeight="1">
      <c r="B56" s="33"/>
      <c r="L56" s="33"/>
    </row>
    <row r="57" spans="2:47" s="1" customFormat="1" ht="29.25" customHeight="1">
      <c r="B57" s="33"/>
      <c r="C57" s="103" t="s">
        <v>311</v>
      </c>
      <c r="D57" s="97"/>
      <c r="E57" s="97"/>
      <c r="F57" s="97"/>
      <c r="G57" s="97"/>
      <c r="H57" s="97"/>
      <c r="I57" s="97"/>
      <c r="J57" s="104" t="s">
        <v>312</v>
      </c>
      <c r="K57" s="97"/>
      <c r="L57" s="33"/>
    </row>
    <row r="58" spans="2:47" s="1" customFormat="1" ht="10.35" customHeight="1">
      <c r="B58" s="33"/>
      <c r="L58" s="33"/>
    </row>
    <row r="59" spans="2:47" s="1" customFormat="1" ht="22.9" customHeight="1">
      <c r="B59" s="33"/>
      <c r="C59" s="105" t="s">
        <v>75</v>
      </c>
      <c r="J59" s="64">
        <f>J85</f>
        <v>0</v>
      </c>
      <c r="L59" s="33"/>
      <c r="AU59" s="18" t="s">
        <v>313</v>
      </c>
    </row>
    <row r="60" spans="2:47" s="8" customFormat="1" ht="24.95" customHeight="1">
      <c r="B60" s="106"/>
      <c r="D60" s="107" t="s">
        <v>3690</v>
      </c>
      <c r="E60" s="108"/>
      <c r="F60" s="108"/>
      <c r="G60" s="108"/>
      <c r="H60" s="108"/>
      <c r="I60" s="108"/>
      <c r="J60" s="109">
        <f>J86</f>
        <v>0</v>
      </c>
      <c r="L60" s="106"/>
    </row>
    <row r="61" spans="2:47" s="9" customFormat="1" ht="19.899999999999999" customHeight="1">
      <c r="B61" s="110"/>
      <c r="D61" s="111" t="s">
        <v>3691</v>
      </c>
      <c r="E61" s="112"/>
      <c r="F61" s="112"/>
      <c r="G61" s="112"/>
      <c r="H61" s="112"/>
      <c r="I61" s="112"/>
      <c r="J61" s="113">
        <f>J87</f>
        <v>0</v>
      </c>
      <c r="L61" s="110"/>
    </row>
    <row r="62" spans="2:47" s="9" customFormat="1" ht="19.899999999999999" customHeight="1">
      <c r="B62" s="110"/>
      <c r="D62" s="111" t="s">
        <v>8916</v>
      </c>
      <c r="E62" s="112"/>
      <c r="F62" s="112"/>
      <c r="G62" s="112"/>
      <c r="H62" s="112"/>
      <c r="I62" s="112"/>
      <c r="J62" s="113">
        <f>J115</f>
        <v>0</v>
      </c>
      <c r="L62" s="110"/>
    </row>
    <row r="63" spans="2:47" s="9" customFormat="1" ht="19.899999999999999" customHeight="1">
      <c r="B63" s="110"/>
      <c r="D63" s="111" t="s">
        <v>4068</v>
      </c>
      <c r="E63" s="112"/>
      <c r="F63" s="112"/>
      <c r="G63" s="112"/>
      <c r="H63" s="112"/>
      <c r="I63" s="112"/>
      <c r="J63" s="113">
        <f>J125</f>
        <v>0</v>
      </c>
      <c r="L63" s="110"/>
    </row>
    <row r="64" spans="2:47" s="9" customFormat="1" ht="19.899999999999999" customHeight="1">
      <c r="B64" s="110"/>
      <c r="D64" s="111" t="s">
        <v>8917</v>
      </c>
      <c r="E64" s="112"/>
      <c r="F64" s="112"/>
      <c r="G64" s="112"/>
      <c r="H64" s="112"/>
      <c r="I64" s="112"/>
      <c r="J64" s="113">
        <f>J134</f>
        <v>0</v>
      </c>
      <c r="L64" s="110"/>
    </row>
    <row r="65" spans="2:12" s="9" customFormat="1" ht="19.899999999999999" customHeight="1">
      <c r="B65" s="110"/>
      <c r="D65" s="111" t="s">
        <v>8793</v>
      </c>
      <c r="E65" s="112"/>
      <c r="F65" s="112"/>
      <c r="G65" s="112"/>
      <c r="H65" s="112"/>
      <c r="I65" s="112"/>
      <c r="J65" s="113">
        <f>J141</f>
        <v>0</v>
      </c>
      <c r="L65" s="110"/>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343</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s="1" customFormat="1" ht="12" customHeight="1">
      <c r="B76" s="33"/>
      <c r="C76" s="28" t="s">
        <v>214</v>
      </c>
      <c r="L76" s="33"/>
    </row>
    <row r="77" spans="2:12" s="1" customFormat="1" ht="16.5" customHeight="1">
      <c r="B77" s="33"/>
      <c r="E77" s="324" t="str">
        <f>E9</f>
        <v>VRN - Vedlejší rozpočtové náklady</v>
      </c>
      <c r="F77" s="343"/>
      <c r="G77" s="343"/>
      <c r="H77" s="343"/>
      <c r="L77" s="33"/>
    </row>
    <row r="78" spans="2:12" s="1" customFormat="1" ht="6.95" customHeight="1">
      <c r="B78" s="33"/>
      <c r="L78" s="33"/>
    </row>
    <row r="79" spans="2:12" s="1" customFormat="1" ht="12" customHeight="1">
      <c r="B79" s="33"/>
      <c r="C79" s="28" t="s">
        <v>21</v>
      </c>
      <c r="F79" s="26" t="str">
        <f>F12</f>
        <v>p.č. 5036, Kroměříž</v>
      </c>
      <c r="I79" s="28" t="s">
        <v>23</v>
      </c>
      <c r="J79" s="50">
        <f>IF(J12="","",J12)</f>
        <v>45460</v>
      </c>
      <c r="L79" s="33"/>
    </row>
    <row r="80" spans="2:12" s="1" customFormat="1" ht="6.95" customHeight="1">
      <c r="B80" s="33"/>
      <c r="L80" s="33"/>
    </row>
    <row r="81" spans="2:65" s="1" customFormat="1" ht="25.7" customHeight="1">
      <c r="B81" s="33"/>
      <c r="C81" s="28" t="s">
        <v>24</v>
      </c>
      <c r="F81" s="26" t="str">
        <f>E15</f>
        <v>Město Kroměříž</v>
      </c>
      <c r="I81" s="28" t="s">
        <v>32</v>
      </c>
      <c r="J81" s="31" t="str">
        <f>E21</f>
        <v>Řezanina &amp; Bartoň, s.r.o.</v>
      </c>
      <c r="L81" s="33"/>
    </row>
    <row r="82" spans="2:65" s="1" customFormat="1" ht="15.2" customHeight="1">
      <c r="B82" s="33"/>
      <c r="C82" s="28" t="s">
        <v>30</v>
      </c>
      <c r="F82" s="26" t="str">
        <f>IF(E18="","",E18)</f>
        <v>Vyplň údaj</v>
      </c>
      <c r="I82" s="28" t="s">
        <v>37</v>
      </c>
      <c r="J82" s="31" t="str">
        <f>E24</f>
        <v>BACing s.r.o</v>
      </c>
      <c r="L82" s="33"/>
    </row>
    <row r="83" spans="2:65" s="1" customFormat="1" ht="10.35" customHeight="1">
      <c r="B83" s="33"/>
      <c r="L83" s="33"/>
    </row>
    <row r="84" spans="2:65" s="10" customFormat="1" ht="29.25" customHeight="1">
      <c r="B84" s="114"/>
      <c r="C84" s="115" t="s">
        <v>344</v>
      </c>
      <c r="D84" s="116" t="s">
        <v>62</v>
      </c>
      <c r="E84" s="116" t="s">
        <v>58</v>
      </c>
      <c r="F84" s="116" t="s">
        <v>59</v>
      </c>
      <c r="G84" s="116" t="s">
        <v>345</v>
      </c>
      <c r="H84" s="116" t="s">
        <v>346</v>
      </c>
      <c r="I84" s="116" t="s">
        <v>347</v>
      </c>
      <c r="J84" s="116" t="s">
        <v>312</v>
      </c>
      <c r="K84" s="117" t="s">
        <v>348</v>
      </c>
      <c r="L84" s="114"/>
      <c r="M84" s="57" t="s">
        <v>19</v>
      </c>
      <c r="N84" s="58" t="s">
        <v>47</v>
      </c>
      <c r="O84" s="58" t="s">
        <v>349</v>
      </c>
      <c r="P84" s="58" t="s">
        <v>350</v>
      </c>
      <c r="Q84" s="58" t="s">
        <v>351</v>
      </c>
      <c r="R84" s="58" t="s">
        <v>352</v>
      </c>
      <c r="S84" s="58" t="s">
        <v>353</v>
      </c>
      <c r="T84" s="59" t="s">
        <v>354</v>
      </c>
    </row>
    <row r="85" spans="2:65" s="1" customFormat="1" ht="22.9" customHeight="1">
      <c r="B85" s="33"/>
      <c r="C85" s="62" t="s">
        <v>355</v>
      </c>
      <c r="J85" s="118">
        <f>BK85</f>
        <v>0</v>
      </c>
      <c r="L85" s="33"/>
      <c r="M85" s="60"/>
      <c r="N85" s="51"/>
      <c r="O85" s="51"/>
      <c r="P85" s="119">
        <f>P86</f>
        <v>0</v>
      </c>
      <c r="Q85" s="51"/>
      <c r="R85" s="119">
        <f>R86</f>
        <v>0</v>
      </c>
      <c r="S85" s="51"/>
      <c r="T85" s="120">
        <f>T86</f>
        <v>0</v>
      </c>
      <c r="AT85" s="18" t="s">
        <v>76</v>
      </c>
      <c r="AU85" s="18" t="s">
        <v>313</v>
      </c>
      <c r="BK85" s="121">
        <f>BK86</f>
        <v>0</v>
      </c>
    </row>
    <row r="86" spans="2:65" s="11" customFormat="1" ht="25.9" customHeight="1">
      <c r="B86" s="122"/>
      <c r="D86" s="123" t="s">
        <v>76</v>
      </c>
      <c r="E86" s="124" t="s">
        <v>190</v>
      </c>
      <c r="F86" s="124" t="s">
        <v>191</v>
      </c>
      <c r="I86" s="125"/>
      <c r="J86" s="126">
        <f>BK86</f>
        <v>0</v>
      </c>
      <c r="L86" s="122"/>
      <c r="M86" s="127"/>
      <c r="P86" s="128">
        <f>P87+P115+P125+P134+P141</f>
        <v>0</v>
      </c>
      <c r="R86" s="128">
        <f>R87+R115+R125+R134+R141</f>
        <v>0</v>
      </c>
      <c r="T86" s="129">
        <f>T87+T115+T125+T134+T141</f>
        <v>0</v>
      </c>
      <c r="AR86" s="123" t="s">
        <v>388</v>
      </c>
      <c r="AT86" s="130" t="s">
        <v>76</v>
      </c>
      <c r="AU86" s="130" t="s">
        <v>77</v>
      </c>
      <c r="AY86" s="123" t="s">
        <v>358</v>
      </c>
      <c r="BK86" s="131">
        <f>BK87+BK115+BK125+BK134+BK141</f>
        <v>0</v>
      </c>
    </row>
    <row r="87" spans="2:65" s="11" customFormat="1" ht="22.9" customHeight="1">
      <c r="B87" s="122"/>
      <c r="D87" s="123" t="s">
        <v>76</v>
      </c>
      <c r="E87" s="132" t="s">
        <v>4056</v>
      </c>
      <c r="F87" s="132" t="s">
        <v>4057</v>
      </c>
      <c r="I87" s="125"/>
      <c r="J87" s="133">
        <f>BK87</f>
        <v>0</v>
      </c>
      <c r="L87" s="122"/>
      <c r="M87" s="127"/>
      <c r="P87" s="128">
        <f>SUM(P88:P114)</f>
        <v>0</v>
      </c>
      <c r="R87" s="128">
        <f>SUM(R88:R114)</f>
        <v>0</v>
      </c>
      <c r="T87" s="129">
        <f>SUM(T88:T114)</f>
        <v>0</v>
      </c>
      <c r="AR87" s="123" t="s">
        <v>388</v>
      </c>
      <c r="AT87" s="130" t="s">
        <v>76</v>
      </c>
      <c r="AU87" s="130" t="s">
        <v>84</v>
      </c>
      <c r="AY87" s="123" t="s">
        <v>358</v>
      </c>
      <c r="BK87" s="131">
        <f>SUM(BK88:BK114)</f>
        <v>0</v>
      </c>
    </row>
    <row r="88" spans="2:65" s="1" customFormat="1" ht="16.5" customHeight="1">
      <c r="B88" s="33"/>
      <c r="C88" s="134" t="s">
        <v>84</v>
      </c>
      <c r="D88" s="134" t="s">
        <v>360</v>
      </c>
      <c r="E88" s="135" t="s">
        <v>8918</v>
      </c>
      <c r="F88" s="136" t="s">
        <v>8919</v>
      </c>
      <c r="G88" s="137" t="s">
        <v>504</v>
      </c>
      <c r="H88" s="138">
        <v>1</v>
      </c>
      <c r="I88" s="139"/>
      <c r="J88" s="140">
        <f>ROUND(I88*H88,2)</f>
        <v>0</v>
      </c>
      <c r="K88" s="136" t="s">
        <v>19</v>
      </c>
      <c r="L88" s="33"/>
      <c r="M88" s="141" t="s">
        <v>19</v>
      </c>
      <c r="N88" s="142" t="s">
        <v>49</v>
      </c>
      <c r="P88" s="143">
        <f>O88*H88</f>
        <v>0</v>
      </c>
      <c r="Q88" s="143">
        <v>0</v>
      </c>
      <c r="R88" s="143">
        <f>Q88*H88</f>
        <v>0</v>
      </c>
      <c r="S88" s="143">
        <v>0</v>
      </c>
      <c r="T88" s="144">
        <f>S88*H88</f>
        <v>0</v>
      </c>
      <c r="AR88" s="145" t="s">
        <v>4061</v>
      </c>
      <c r="AT88" s="145" t="s">
        <v>360</v>
      </c>
      <c r="AU88" s="145" t="s">
        <v>90</v>
      </c>
      <c r="AY88" s="18" t="s">
        <v>358</v>
      </c>
      <c r="BE88" s="146">
        <f>IF(N88="základní",J88,0)</f>
        <v>0</v>
      </c>
      <c r="BF88" s="146">
        <f>IF(N88="snížená",J88,0)</f>
        <v>0</v>
      </c>
      <c r="BG88" s="146">
        <f>IF(N88="zákl. přenesená",J88,0)</f>
        <v>0</v>
      </c>
      <c r="BH88" s="146">
        <f>IF(N88="sníž. přenesená",J88,0)</f>
        <v>0</v>
      </c>
      <c r="BI88" s="146">
        <f>IF(N88="nulová",J88,0)</f>
        <v>0</v>
      </c>
      <c r="BJ88" s="18" t="s">
        <v>90</v>
      </c>
      <c r="BK88" s="146">
        <f>ROUND(I88*H88,2)</f>
        <v>0</v>
      </c>
      <c r="BL88" s="18" t="s">
        <v>4061</v>
      </c>
      <c r="BM88" s="145" t="s">
        <v>8920</v>
      </c>
    </row>
    <row r="89" spans="2:65" s="1" customFormat="1" ht="37.9" customHeight="1">
      <c r="B89" s="33"/>
      <c r="C89" s="134" t="s">
        <v>90</v>
      </c>
      <c r="D89" s="134" t="s">
        <v>360</v>
      </c>
      <c r="E89" s="135" t="s">
        <v>8921</v>
      </c>
      <c r="F89" s="136" t="s">
        <v>8922</v>
      </c>
      <c r="G89" s="137" t="s">
        <v>504</v>
      </c>
      <c r="H89" s="138">
        <v>1</v>
      </c>
      <c r="I89" s="139"/>
      <c r="J89" s="140">
        <f>ROUND(I89*H89,2)</f>
        <v>0</v>
      </c>
      <c r="K89" s="136" t="s">
        <v>19</v>
      </c>
      <c r="L89" s="33"/>
      <c r="M89" s="141" t="s">
        <v>19</v>
      </c>
      <c r="N89" s="142" t="s">
        <v>49</v>
      </c>
      <c r="P89" s="143">
        <f>O89*H89</f>
        <v>0</v>
      </c>
      <c r="Q89" s="143">
        <v>0</v>
      </c>
      <c r="R89" s="143">
        <f>Q89*H89</f>
        <v>0</v>
      </c>
      <c r="S89" s="143">
        <v>0</v>
      </c>
      <c r="T89" s="144">
        <f>S89*H89</f>
        <v>0</v>
      </c>
      <c r="AR89" s="145" t="s">
        <v>4061</v>
      </c>
      <c r="AT89" s="145" t="s">
        <v>360</v>
      </c>
      <c r="AU89" s="145" t="s">
        <v>90</v>
      </c>
      <c r="AY89" s="18" t="s">
        <v>358</v>
      </c>
      <c r="BE89" s="146">
        <f>IF(N89="základní",J89,0)</f>
        <v>0</v>
      </c>
      <c r="BF89" s="146">
        <f>IF(N89="snížená",J89,0)</f>
        <v>0</v>
      </c>
      <c r="BG89" s="146">
        <f>IF(N89="zákl. přenesená",J89,0)</f>
        <v>0</v>
      </c>
      <c r="BH89" s="146">
        <f>IF(N89="sníž. přenesená",J89,0)</f>
        <v>0</v>
      </c>
      <c r="BI89" s="146">
        <f>IF(N89="nulová",J89,0)</f>
        <v>0</v>
      </c>
      <c r="BJ89" s="18" t="s">
        <v>90</v>
      </c>
      <c r="BK89" s="146">
        <f>ROUND(I89*H89,2)</f>
        <v>0</v>
      </c>
      <c r="BL89" s="18" t="s">
        <v>4061</v>
      </c>
      <c r="BM89" s="145" t="s">
        <v>8923</v>
      </c>
    </row>
    <row r="90" spans="2:65" s="1" customFormat="1" ht="16.5" customHeight="1">
      <c r="B90" s="33"/>
      <c r="C90" s="134" t="s">
        <v>97</v>
      </c>
      <c r="D90" s="134" t="s">
        <v>360</v>
      </c>
      <c r="E90" s="135" t="s">
        <v>8924</v>
      </c>
      <c r="F90" s="136" t="s">
        <v>8925</v>
      </c>
      <c r="G90" s="137" t="s">
        <v>504</v>
      </c>
      <c r="H90" s="138">
        <v>1</v>
      </c>
      <c r="I90" s="139"/>
      <c r="J90" s="140">
        <f>ROUND(I90*H90,2)</f>
        <v>0</v>
      </c>
      <c r="K90" s="136" t="s">
        <v>19</v>
      </c>
      <c r="L90" s="33"/>
      <c r="M90" s="141" t="s">
        <v>19</v>
      </c>
      <c r="N90" s="142" t="s">
        <v>49</v>
      </c>
      <c r="P90" s="143">
        <f>O90*H90</f>
        <v>0</v>
      </c>
      <c r="Q90" s="143">
        <v>0</v>
      </c>
      <c r="R90" s="143">
        <f>Q90*H90</f>
        <v>0</v>
      </c>
      <c r="S90" s="143">
        <v>0</v>
      </c>
      <c r="T90" s="144">
        <f>S90*H90</f>
        <v>0</v>
      </c>
      <c r="AR90" s="145" t="s">
        <v>4061</v>
      </c>
      <c r="AT90" s="145" t="s">
        <v>360</v>
      </c>
      <c r="AU90" s="145" t="s">
        <v>90</v>
      </c>
      <c r="AY90" s="18" t="s">
        <v>358</v>
      </c>
      <c r="BE90" s="146">
        <f>IF(N90="základní",J90,0)</f>
        <v>0</v>
      </c>
      <c r="BF90" s="146">
        <f>IF(N90="snížená",J90,0)</f>
        <v>0</v>
      </c>
      <c r="BG90" s="146">
        <f>IF(N90="zákl. přenesená",J90,0)</f>
        <v>0</v>
      </c>
      <c r="BH90" s="146">
        <f>IF(N90="sníž. přenesená",J90,0)</f>
        <v>0</v>
      </c>
      <c r="BI90" s="146">
        <f>IF(N90="nulová",J90,0)</f>
        <v>0</v>
      </c>
      <c r="BJ90" s="18" t="s">
        <v>90</v>
      </c>
      <c r="BK90" s="146">
        <f>ROUND(I90*H90,2)</f>
        <v>0</v>
      </c>
      <c r="BL90" s="18" t="s">
        <v>4061</v>
      </c>
      <c r="BM90" s="145" t="s">
        <v>8926</v>
      </c>
    </row>
    <row r="91" spans="2:65" s="1" customFormat="1" ht="48.75">
      <c r="B91" s="33"/>
      <c r="D91" s="152" t="s">
        <v>4840</v>
      </c>
      <c r="F91" s="203" t="s">
        <v>8927</v>
      </c>
      <c r="I91" s="149"/>
      <c r="L91" s="33"/>
      <c r="M91" s="150"/>
      <c r="T91" s="54"/>
      <c r="AT91" s="18" t="s">
        <v>4840</v>
      </c>
      <c r="AU91" s="18" t="s">
        <v>90</v>
      </c>
    </row>
    <row r="92" spans="2:65" s="1" customFormat="1" ht="16.5" customHeight="1">
      <c r="B92" s="33"/>
      <c r="C92" s="134" t="s">
        <v>364</v>
      </c>
      <c r="D92" s="134" t="s">
        <v>360</v>
      </c>
      <c r="E92" s="135" t="s">
        <v>8928</v>
      </c>
      <c r="F92" s="136" t="s">
        <v>8929</v>
      </c>
      <c r="G92" s="137" t="s">
        <v>504</v>
      </c>
      <c r="H92" s="138">
        <v>1</v>
      </c>
      <c r="I92" s="139"/>
      <c r="J92" s="140">
        <f>ROUND(I92*H92,2)</f>
        <v>0</v>
      </c>
      <c r="K92" s="136" t="s">
        <v>19</v>
      </c>
      <c r="L92" s="33"/>
      <c r="M92" s="141" t="s">
        <v>19</v>
      </c>
      <c r="N92" s="142" t="s">
        <v>49</v>
      </c>
      <c r="P92" s="143">
        <f>O92*H92</f>
        <v>0</v>
      </c>
      <c r="Q92" s="143">
        <v>0</v>
      </c>
      <c r="R92" s="143">
        <f>Q92*H92</f>
        <v>0</v>
      </c>
      <c r="S92" s="143">
        <v>0</v>
      </c>
      <c r="T92" s="144">
        <f>S92*H92</f>
        <v>0</v>
      </c>
      <c r="AR92" s="145" t="s">
        <v>4061</v>
      </c>
      <c r="AT92" s="145" t="s">
        <v>360</v>
      </c>
      <c r="AU92" s="145" t="s">
        <v>90</v>
      </c>
      <c r="AY92" s="18" t="s">
        <v>358</v>
      </c>
      <c r="BE92" s="146">
        <f>IF(N92="základní",J92,0)</f>
        <v>0</v>
      </c>
      <c r="BF92" s="146">
        <f>IF(N92="snížená",J92,0)</f>
        <v>0</v>
      </c>
      <c r="BG92" s="146">
        <f>IF(N92="zákl. přenesená",J92,0)</f>
        <v>0</v>
      </c>
      <c r="BH92" s="146">
        <f>IF(N92="sníž. přenesená",J92,0)</f>
        <v>0</v>
      </c>
      <c r="BI92" s="146">
        <f>IF(N92="nulová",J92,0)</f>
        <v>0</v>
      </c>
      <c r="BJ92" s="18" t="s">
        <v>90</v>
      </c>
      <c r="BK92" s="146">
        <f>ROUND(I92*H92,2)</f>
        <v>0</v>
      </c>
      <c r="BL92" s="18" t="s">
        <v>4061</v>
      </c>
      <c r="BM92" s="145" t="s">
        <v>8930</v>
      </c>
    </row>
    <row r="93" spans="2:65" s="1" customFormat="1" ht="29.25">
      <c r="B93" s="33"/>
      <c r="D93" s="152" t="s">
        <v>4840</v>
      </c>
      <c r="F93" s="203" t="s">
        <v>8931</v>
      </c>
      <c r="I93" s="149"/>
      <c r="L93" s="33"/>
      <c r="M93" s="150"/>
      <c r="T93" s="54"/>
      <c r="AT93" s="18" t="s">
        <v>4840</v>
      </c>
      <c r="AU93" s="18" t="s">
        <v>90</v>
      </c>
    </row>
    <row r="94" spans="2:65" s="1" customFormat="1" ht="16.5" customHeight="1">
      <c r="B94" s="33"/>
      <c r="C94" s="134" t="s">
        <v>388</v>
      </c>
      <c r="D94" s="134" t="s">
        <v>360</v>
      </c>
      <c r="E94" s="135" t="s">
        <v>8932</v>
      </c>
      <c r="F94" s="136" t="s">
        <v>8933</v>
      </c>
      <c r="G94" s="137" t="s">
        <v>504</v>
      </c>
      <c r="H94" s="138">
        <v>1</v>
      </c>
      <c r="I94" s="139"/>
      <c r="J94" s="140">
        <f>ROUND(I94*H94,2)</f>
        <v>0</v>
      </c>
      <c r="K94" s="136" t="s">
        <v>19</v>
      </c>
      <c r="L94" s="33"/>
      <c r="M94" s="141" t="s">
        <v>19</v>
      </c>
      <c r="N94" s="142" t="s">
        <v>49</v>
      </c>
      <c r="P94" s="143">
        <f>O94*H94</f>
        <v>0</v>
      </c>
      <c r="Q94" s="143">
        <v>0</v>
      </c>
      <c r="R94" s="143">
        <f>Q94*H94</f>
        <v>0</v>
      </c>
      <c r="S94" s="143">
        <v>0</v>
      </c>
      <c r="T94" s="144">
        <f>S94*H94</f>
        <v>0</v>
      </c>
      <c r="AR94" s="145" t="s">
        <v>4061</v>
      </c>
      <c r="AT94" s="145" t="s">
        <v>360</v>
      </c>
      <c r="AU94" s="145" t="s">
        <v>90</v>
      </c>
      <c r="AY94" s="18" t="s">
        <v>358</v>
      </c>
      <c r="BE94" s="146">
        <f>IF(N94="základní",J94,0)</f>
        <v>0</v>
      </c>
      <c r="BF94" s="146">
        <f>IF(N94="snížená",J94,0)</f>
        <v>0</v>
      </c>
      <c r="BG94" s="146">
        <f>IF(N94="zákl. přenesená",J94,0)</f>
        <v>0</v>
      </c>
      <c r="BH94" s="146">
        <f>IF(N94="sníž. přenesená",J94,0)</f>
        <v>0</v>
      </c>
      <c r="BI94" s="146">
        <f>IF(N94="nulová",J94,0)</f>
        <v>0</v>
      </c>
      <c r="BJ94" s="18" t="s">
        <v>90</v>
      </c>
      <c r="BK94" s="146">
        <f>ROUND(I94*H94,2)</f>
        <v>0</v>
      </c>
      <c r="BL94" s="18" t="s">
        <v>4061</v>
      </c>
      <c r="BM94" s="145" t="s">
        <v>8934</v>
      </c>
    </row>
    <row r="95" spans="2:65" s="1" customFormat="1" ht="24.2" customHeight="1">
      <c r="B95" s="33"/>
      <c r="C95" s="134" t="s">
        <v>394</v>
      </c>
      <c r="D95" s="134" t="s">
        <v>360</v>
      </c>
      <c r="E95" s="135" t="s">
        <v>8935</v>
      </c>
      <c r="F95" s="136" t="s">
        <v>8936</v>
      </c>
      <c r="G95" s="137" t="s">
        <v>504</v>
      </c>
      <c r="H95" s="138">
        <v>1</v>
      </c>
      <c r="I95" s="139"/>
      <c r="J95" s="140">
        <f>ROUND(I95*H95,2)</f>
        <v>0</v>
      </c>
      <c r="K95" s="136" t="s">
        <v>19</v>
      </c>
      <c r="L95" s="33"/>
      <c r="M95" s="141" t="s">
        <v>19</v>
      </c>
      <c r="N95" s="142" t="s">
        <v>49</v>
      </c>
      <c r="P95" s="143">
        <f>O95*H95</f>
        <v>0</v>
      </c>
      <c r="Q95" s="143">
        <v>0</v>
      </c>
      <c r="R95" s="143">
        <f>Q95*H95</f>
        <v>0</v>
      </c>
      <c r="S95" s="143">
        <v>0</v>
      </c>
      <c r="T95" s="144">
        <f>S95*H95</f>
        <v>0</v>
      </c>
      <c r="AR95" s="145" t="s">
        <v>4061</v>
      </c>
      <c r="AT95" s="145" t="s">
        <v>360</v>
      </c>
      <c r="AU95" s="145" t="s">
        <v>90</v>
      </c>
      <c r="AY95" s="18" t="s">
        <v>358</v>
      </c>
      <c r="BE95" s="146">
        <f>IF(N95="základní",J95,0)</f>
        <v>0</v>
      </c>
      <c r="BF95" s="146">
        <f>IF(N95="snížená",J95,0)</f>
        <v>0</v>
      </c>
      <c r="BG95" s="146">
        <f>IF(N95="zákl. přenesená",J95,0)</f>
        <v>0</v>
      </c>
      <c r="BH95" s="146">
        <f>IF(N95="sníž. přenesená",J95,0)</f>
        <v>0</v>
      </c>
      <c r="BI95" s="146">
        <f>IF(N95="nulová",J95,0)</f>
        <v>0</v>
      </c>
      <c r="BJ95" s="18" t="s">
        <v>90</v>
      </c>
      <c r="BK95" s="146">
        <f>ROUND(I95*H95,2)</f>
        <v>0</v>
      </c>
      <c r="BL95" s="18" t="s">
        <v>4061</v>
      </c>
      <c r="BM95" s="145" t="s">
        <v>8937</v>
      </c>
    </row>
    <row r="96" spans="2:65" s="1" customFormat="1" ht="39">
      <c r="B96" s="33"/>
      <c r="D96" s="152" t="s">
        <v>4840</v>
      </c>
      <c r="F96" s="203" t="s">
        <v>8938</v>
      </c>
      <c r="I96" s="149"/>
      <c r="L96" s="33"/>
      <c r="M96" s="150"/>
      <c r="T96" s="54"/>
      <c r="AT96" s="18" t="s">
        <v>4840</v>
      </c>
      <c r="AU96" s="18" t="s">
        <v>90</v>
      </c>
    </row>
    <row r="97" spans="2:65" s="1" customFormat="1" ht="16.5" customHeight="1">
      <c r="B97" s="33"/>
      <c r="C97" s="134" t="s">
        <v>399</v>
      </c>
      <c r="D97" s="134" t="s">
        <v>360</v>
      </c>
      <c r="E97" s="135" t="s">
        <v>8939</v>
      </c>
      <c r="F97" s="136" t="s">
        <v>8940</v>
      </c>
      <c r="G97" s="137" t="s">
        <v>8941</v>
      </c>
      <c r="H97" s="138">
        <v>1</v>
      </c>
      <c r="I97" s="139"/>
      <c r="J97" s="140">
        <f>ROUND(I97*H97,2)</f>
        <v>0</v>
      </c>
      <c r="K97" s="136" t="s">
        <v>19</v>
      </c>
      <c r="L97" s="33"/>
      <c r="M97" s="141" t="s">
        <v>19</v>
      </c>
      <c r="N97" s="142" t="s">
        <v>49</v>
      </c>
      <c r="P97" s="143">
        <f>O97*H97</f>
        <v>0</v>
      </c>
      <c r="Q97" s="143">
        <v>0</v>
      </c>
      <c r="R97" s="143">
        <f>Q97*H97</f>
        <v>0</v>
      </c>
      <c r="S97" s="143">
        <v>0</v>
      </c>
      <c r="T97" s="144">
        <f>S97*H97</f>
        <v>0</v>
      </c>
      <c r="AR97" s="145" t="s">
        <v>4061</v>
      </c>
      <c r="AT97" s="145" t="s">
        <v>360</v>
      </c>
      <c r="AU97" s="145" t="s">
        <v>90</v>
      </c>
      <c r="AY97" s="18" t="s">
        <v>358</v>
      </c>
      <c r="BE97" s="146">
        <f>IF(N97="základní",J97,0)</f>
        <v>0</v>
      </c>
      <c r="BF97" s="146">
        <f>IF(N97="snížená",J97,0)</f>
        <v>0</v>
      </c>
      <c r="BG97" s="146">
        <f>IF(N97="zákl. přenesená",J97,0)</f>
        <v>0</v>
      </c>
      <c r="BH97" s="146">
        <f>IF(N97="sníž. přenesená",J97,0)</f>
        <v>0</v>
      </c>
      <c r="BI97" s="146">
        <f>IF(N97="nulová",J97,0)</f>
        <v>0</v>
      </c>
      <c r="BJ97" s="18" t="s">
        <v>90</v>
      </c>
      <c r="BK97" s="146">
        <f>ROUND(I97*H97,2)</f>
        <v>0</v>
      </c>
      <c r="BL97" s="18" t="s">
        <v>4061</v>
      </c>
      <c r="BM97" s="145" t="s">
        <v>8942</v>
      </c>
    </row>
    <row r="98" spans="2:65" s="12" customFormat="1" ht="33.75">
      <c r="B98" s="151"/>
      <c r="D98" s="152" t="s">
        <v>368</v>
      </c>
      <c r="E98" s="153" t="s">
        <v>19</v>
      </c>
      <c r="F98" s="154" t="s">
        <v>8943</v>
      </c>
      <c r="H98" s="153" t="s">
        <v>19</v>
      </c>
      <c r="I98" s="155"/>
      <c r="L98" s="151"/>
      <c r="M98" s="156"/>
      <c r="T98" s="157"/>
      <c r="AT98" s="153" t="s">
        <v>368</v>
      </c>
      <c r="AU98" s="153" t="s">
        <v>90</v>
      </c>
      <c r="AV98" s="12" t="s">
        <v>84</v>
      </c>
      <c r="AW98" s="12" t="s">
        <v>36</v>
      </c>
      <c r="AX98" s="12" t="s">
        <v>77</v>
      </c>
      <c r="AY98" s="153" t="s">
        <v>358</v>
      </c>
    </row>
    <row r="99" spans="2:65" s="12" customFormat="1" ht="11.25">
      <c r="B99" s="151"/>
      <c r="D99" s="152" t="s">
        <v>368</v>
      </c>
      <c r="E99" s="153" t="s">
        <v>19</v>
      </c>
      <c r="F99" s="154" t="s">
        <v>8944</v>
      </c>
      <c r="H99" s="153" t="s">
        <v>19</v>
      </c>
      <c r="I99" s="155"/>
      <c r="L99" s="151"/>
      <c r="M99" s="156"/>
      <c r="T99" s="157"/>
      <c r="AT99" s="153" t="s">
        <v>368</v>
      </c>
      <c r="AU99" s="153" t="s">
        <v>90</v>
      </c>
      <c r="AV99" s="12" t="s">
        <v>84</v>
      </c>
      <c r="AW99" s="12" t="s">
        <v>36</v>
      </c>
      <c r="AX99" s="12" t="s">
        <v>77</v>
      </c>
      <c r="AY99" s="153" t="s">
        <v>358</v>
      </c>
    </row>
    <row r="100" spans="2:65" s="13" customFormat="1" ht="11.25">
      <c r="B100" s="158"/>
      <c r="D100" s="152" t="s">
        <v>368</v>
      </c>
      <c r="E100" s="159" t="s">
        <v>19</v>
      </c>
      <c r="F100" s="160" t="s">
        <v>84</v>
      </c>
      <c r="H100" s="161">
        <v>1</v>
      </c>
      <c r="I100" s="162"/>
      <c r="L100" s="158"/>
      <c r="M100" s="163"/>
      <c r="T100" s="164"/>
      <c r="AT100" s="159" t="s">
        <v>368</v>
      </c>
      <c r="AU100" s="159" t="s">
        <v>90</v>
      </c>
      <c r="AV100" s="13" t="s">
        <v>90</v>
      </c>
      <c r="AW100" s="13" t="s">
        <v>36</v>
      </c>
      <c r="AX100" s="13" t="s">
        <v>77</v>
      </c>
      <c r="AY100" s="159" t="s">
        <v>358</v>
      </c>
    </row>
    <row r="101" spans="2:65" s="14" customFormat="1" ht="11.25">
      <c r="B101" s="165"/>
      <c r="D101" s="152" t="s">
        <v>368</v>
      </c>
      <c r="E101" s="166" t="s">
        <v>19</v>
      </c>
      <c r="F101" s="167" t="s">
        <v>371</v>
      </c>
      <c r="H101" s="168">
        <v>1</v>
      </c>
      <c r="I101" s="169"/>
      <c r="L101" s="165"/>
      <c r="M101" s="170"/>
      <c r="T101" s="171"/>
      <c r="AT101" s="166" t="s">
        <v>368</v>
      </c>
      <c r="AU101" s="166" t="s">
        <v>90</v>
      </c>
      <c r="AV101" s="14" t="s">
        <v>364</v>
      </c>
      <c r="AW101" s="14" t="s">
        <v>36</v>
      </c>
      <c r="AX101" s="14" t="s">
        <v>84</v>
      </c>
      <c r="AY101" s="166" t="s">
        <v>358</v>
      </c>
    </row>
    <row r="102" spans="2:65" s="1" customFormat="1" ht="33" customHeight="1">
      <c r="B102" s="33"/>
      <c r="C102" s="134" t="s">
        <v>406</v>
      </c>
      <c r="D102" s="134" t="s">
        <v>360</v>
      </c>
      <c r="E102" s="135" t="s">
        <v>8945</v>
      </c>
      <c r="F102" s="136" t="s">
        <v>8946</v>
      </c>
      <c r="G102" s="137" t="s">
        <v>504</v>
      </c>
      <c r="H102" s="138">
        <v>1</v>
      </c>
      <c r="I102" s="139"/>
      <c r="J102" s="140">
        <f t="shared" ref="J102:J114" si="0">ROUND(I102*H102,2)</f>
        <v>0</v>
      </c>
      <c r="K102" s="136" t="s">
        <v>19</v>
      </c>
      <c r="L102" s="33"/>
      <c r="M102" s="141" t="s">
        <v>19</v>
      </c>
      <c r="N102" s="142" t="s">
        <v>49</v>
      </c>
      <c r="P102" s="143">
        <f t="shared" ref="P102:P114" si="1">O102*H102</f>
        <v>0</v>
      </c>
      <c r="Q102" s="143">
        <v>0</v>
      </c>
      <c r="R102" s="143">
        <f t="shared" ref="R102:R114" si="2">Q102*H102</f>
        <v>0</v>
      </c>
      <c r="S102" s="143">
        <v>0</v>
      </c>
      <c r="T102" s="144">
        <f t="shared" ref="T102:T114" si="3">S102*H102</f>
        <v>0</v>
      </c>
      <c r="AR102" s="145" t="s">
        <v>4061</v>
      </c>
      <c r="AT102" s="145" t="s">
        <v>360</v>
      </c>
      <c r="AU102" s="145" t="s">
        <v>90</v>
      </c>
      <c r="AY102" s="18" t="s">
        <v>358</v>
      </c>
      <c r="BE102" s="146">
        <f t="shared" ref="BE102:BE114" si="4">IF(N102="základní",J102,0)</f>
        <v>0</v>
      </c>
      <c r="BF102" s="146">
        <f t="shared" ref="BF102:BF114" si="5">IF(N102="snížená",J102,0)</f>
        <v>0</v>
      </c>
      <c r="BG102" s="146">
        <f t="shared" ref="BG102:BG114" si="6">IF(N102="zákl. přenesená",J102,0)</f>
        <v>0</v>
      </c>
      <c r="BH102" s="146">
        <f t="shared" ref="BH102:BH114" si="7">IF(N102="sníž. přenesená",J102,0)</f>
        <v>0</v>
      </c>
      <c r="BI102" s="146">
        <f t="shared" ref="BI102:BI114" si="8">IF(N102="nulová",J102,0)</f>
        <v>0</v>
      </c>
      <c r="BJ102" s="18" t="s">
        <v>90</v>
      </c>
      <c r="BK102" s="146">
        <f t="shared" ref="BK102:BK114" si="9">ROUND(I102*H102,2)</f>
        <v>0</v>
      </c>
      <c r="BL102" s="18" t="s">
        <v>4061</v>
      </c>
      <c r="BM102" s="145" t="s">
        <v>8947</v>
      </c>
    </row>
    <row r="103" spans="2:65" s="1" customFormat="1" ht="24.2" customHeight="1">
      <c r="B103" s="33"/>
      <c r="C103" s="134" t="s">
        <v>411</v>
      </c>
      <c r="D103" s="134" t="s">
        <v>360</v>
      </c>
      <c r="E103" s="135" t="s">
        <v>8948</v>
      </c>
      <c r="F103" s="136" t="s">
        <v>8949</v>
      </c>
      <c r="G103" s="137" t="s">
        <v>504</v>
      </c>
      <c r="H103" s="138">
        <v>1</v>
      </c>
      <c r="I103" s="139"/>
      <c r="J103" s="140">
        <f t="shared" si="0"/>
        <v>0</v>
      </c>
      <c r="K103" s="136" t="s">
        <v>19</v>
      </c>
      <c r="L103" s="33"/>
      <c r="M103" s="141" t="s">
        <v>19</v>
      </c>
      <c r="N103" s="142" t="s">
        <v>49</v>
      </c>
      <c r="P103" s="143">
        <f t="shared" si="1"/>
        <v>0</v>
      </c>
      <c r="Q103" s="143">
        <v>0</v>
      </c>
      <c r="R103" s="143">
        <f t="shared" si="2"/>
        <v>0</v>
      </c>
      <c r="S103" s="143">
        <v>0</v>
      </c>
      <c r="T103" s="144">
        <f t="shared" si="3"/>
        <v>0</v>
      </c>
      <c r="AR103" s="145" t="s">
        <v>4061</v>
      </c>
      <c r="AT103" s="145" t="s">
        <v>360</v>
      </c>
      <c r="AU103" s="145" t="s">
        <v>90</v>
      </c>
      <c r="AY103" s="18" t="s">
        <v>358</v>
      </c>
      <c r="BE103" s="146">
        <f t="shared" si="4"/>
        <v>0</v>
      </c>
      <c r="BF103" s="146">
        <f t="shared" si="5"/>
        <v>0</v>
      </c>
      <c r="BG103" s="146">
        <f t="shared" si="6"/>
        <v>0</v>
      </c>
      <c r="BH103" s="146">
        <f t="shared" si="7"/>
        <v>0</v>
      </c>
      <c r="BI103" s="146">
        <f t="shared" si="8"/>
        <v>0</v>
      </c>
      <c r="BJ103" s="18" t="s">
        <v>90</v>
      </c>
      <c r="BK103" s="146">
        <f t="shared" si="9"/>
        <v>0</v>
      </c>
      <c r="BL103" s="18" t="s">
        <v>4061</v>
      </c>
      <c r="BM103" s="145" t="s">
        <v>8950</v>
      </c>
    </row>
    <row r="104" spans="2:65" s="1" customFormat="1" ht="24.2" customHeight="1">
      <c r="B104" s="33"/>
      <c r="C104" s="134" t="s">
        <v>417</v>
      </c>
      <c r="D104" s="134" t="s">
        <v>360</v>
      </c>
      <c r="E104" s="135" t="s">
        <v>8951</v>
      </c>
      <c r="F104" s="136" t="s">
        <v>8952</v>
      </c>
      <c r="G104" s="137" t="s">
        <v>504</v>
      </c>
      <c r="H104" s="138">
        <v>1</v>
      </c>
      <c r="I104" s="139"/>
      <c r="J104" s="140">
        <f t="shared" si="0"/>
        <v>0</v>
      </c>
      <c r="K104" s="136" t="s">
        <v>19</v>
      </c>
      <c r="L104" s="33"/>
      <c r="M104" s="141" t="s">
        <v>19</v>
      </c>
      <c r="N104" s="142" t="s">
        <v>49</v>
      </c>
      <c r="P104" s="143">
        <f t="shared" si="1"/>
        <v>0</v>
      </c>
      <c r="Q104" s="143">
        <v>0</v>
      </c>
      <c r="R104" s="143">
        <f t="shared" si="2"/>
        <v>0</v>
      </c>
      <c r="S104" s="143">
        <v>0</v>
      </c>
      <c r="T104" s="144">
        <f t="shared" si="3"/>
        <v>0</v>
      </c>
      <c r="AR104" s="145" t="s">
        <v>4061</v>
      </c>
      <c r="AT104" s="145" t="s">
        <v>360</v>
      </c>
      <c r="AU104" s="145" t="s">
        <v>90</v>
      </c>
      <c r="AY104" s="18" t="s">
        <v>358</v>
      </c>
      <c r="BE104" s="146">
        <f t="shared" si="4"/>
        <v>0</v>
      </c>
      <c r="BF104" s="146">
        <f t="shared" si="5"/>
        <v>0</v>
      </c>
      <c r="BG104" s="146">
        <f t="shared" si="6"/>
        <v>0</v>
      </c>
      <c r="BH104" s="146">
        <f t="shared" si="7"/>
        <v>0</v>
      </c>
      <c r="BI104" s="146">
        <f t="shared" si="8"/>
        <v>0</v>
      </c>
      <c r="BJ104" s="18" t="s">
        <v>90</v>
      </c>
      <c r="BK104" s="146">
        <f t="shared" si="9"/>
        <v>0</v>
      </c>
      <c r="BL104" s="18" t="s">
        <v>4061</v>
      </c>
      <c r="BM104" s="145" t="s">
        <v>8953</v>
      </c>
    </row>
    <row r="105" spans="2:65" s="1" customFormat="1" ht="24.2" customHeight="1">
      <c r="B105" s="33"/>
      <c r="C105" s="134" t="s">
        <v>422</v>
      </c>
      <c r="D105" s="134" t="s">
        <v>360</v>
      </c>
      <c r="E105" s="135" t="s">
        <v>8954</v>
      </c>
      <c r="F105" s="136" t="s">
        <v>8955</v>
      </c>
      <c r="G105" s="137" t="s">
        <v>504</v>
      </c>
      <c r="H105" s="138">
        <v>1</v>
      </c>
      <c r="I105" s="139"/>
      <c r="J105" s="140">
        <f t="shared" si="0"/>
        <v>0</v>
      </c>
      <c r="K105" s="136" t="s">
        <v>19</v>
      </c>
      <c r="L105" s="33"/>
      <c r="M105" s="141" t="s">
        <v>19</v>
      </c>
      <c r="N105" s="142" t="s">
        <v>49</v>
      </c>
      <c r="P105" s="143">
        <f t="shared" si="1"/>
        <v>0</v>
      </c>
      <c r="Q105" s="143">
        <v>0</v>
      </c>
      <c r="R105" s="143">
        <f t="shared" si="2"/>
        <v>0</v>
      </c>
      <c r="S105" s="143">
        <v>0</v>
      </c>
      <c r="T105" s="144">
        <f t="shared" si="3"/>
        <v>0</v>
      </c>
      <c r="AR105" s="145" t="s">
        <v>4061</v>
      </c>
      <c r="AT105" s="145" t="s">
        <v>360</v>
      </c>
      <c r="AU105" s="145" t="s">
        <v>90</v>
      </c>
      <c r="AY105" s="18" t="s">
        <v>358</v>
      </c>
      <c r="BE105" s="146">
        <f t="shared" si="4"/>
        <v>0</v>
      </c>
      <c r="BF105" s="146">
        <f t="shared" si="5"/>
        <v>0</v>
      </c>
      <c r="BG105" s="146">
        <f t="shared" si="6"/>
        <v>0</v>
      </c>
      <c r="BH105" s="146">
        <f t="shared" si="7"/>
        <v>0</v>
      </c>
      <c r="BI105" s="146">
        <f t="shared" si="8"/>
        <v>0</v>
      </c>
      <c r="BJ105" s="18" t="s">
        <v>90</v>
      </c>
      <c r="BK105" s="146">
        <f t="shared" si="9"/>
        <v>0</v>
      </c>
      <c r="BL105" s="18" t="s">
        <v>4061</v>
      </c>
      <c r="BM105" s="145" t="s">
        <v>8956</v>
      </c>
    </row>
    <row r="106" spans="2:65" s="1" customFormat="1" ht="16.5" customHeight="1">
      <c r="B106" s="33"/>
      <c r="C106" s="134" t="s">
        <v>8</v>
      </c>
      <c r="D106" s="134" t="s">
        <v>360</v>
      </c>
      <c r="E106" s="135" t="s">
        <v>8957</v>
      </c>
      <c r="F106" s="136" t="s">
        <v>8958</v>
      </c>
      <c r="G106" s="137" t="s">
        <v>504</v>
      </c>
      <c r="H106" s="138">
        <v>1</v>
      </c>
      <c r="I106" s="139"/>
      <c r="J106" s="140">
        <f t="shared" si="0"/>
        <v>0</v>
      </c>
      <c r="K106" s="136" t="s">
        <v>19</v>
      </c>
      <c r="L106" s="33"/>
      <c r="M106" s="141" t="s">
        <v>19</v>
      </c>
      <c r="N106" s="142" t="s">
        <v>49</v>
      </c>
      <c r="P106" s="143">
        <f t="shared" si="1"/>
        <v>0</v>
      </c>
      <c r="Q106" s="143">
        <v>0</v>
      </c>
      <c r="R106" s="143">
        <f t="shared" si="2"/>
        <v>0</v>
      </c>
      <c r="S106" s="143">
        <v>0</v>
      </c>
      <c r="T106" s="144">
        <f t="shared" si="3"/>
        <v>0</v>
      </c>
      <c r="AR106" s="145" t="s">
        <v>4061</v>
      </c>
      <c r="AT106" s="145" t="s">
        <v>360</v>
      </c>
      <c r="AU106" s="145" t="s">
        <v>90</v>
      </c>
      <c r="AY106" s="18" t="s">
        <v>358</v>
      </c>
      <c r="BE106" s="146">
        <f t="shared" si="4"/>
        <v>0</v>
      </c>
      <c r="BF106" s="146">
        <f t="shared" si="5"/>
        <v>0</v>
      </c>
      <c r="BG106" s="146">
        <f t="shared" si="6"/>
        <v>0</v>
      </c>
      <c r="BH106" s="146">
        <f t="shared" si="7"/>
        <v>0</v>
      </c>
      <c r="BI106" s="146">
        <f t="shared" si="8"/>
        <v>0</v>
      </c>
      <c r="BJ106" s="18" t="s">
        <v>90</v>
      </c>
      <c r="BK106" s="146">
        <f t="shared" si="9"/>
        <v>0</v>
      </c>
      <c r="BL106" s="18" t="s">
        <v>4061</v>
      </c>
      <c r="BM106" s="145" t="s">
        <v>8959</v>
      </c>
    </row>
    <row r="107" spans="2:65" s="1" customFormat="1" ht="37.9" customHeight="1">
      <c r="B107" s="33"/>
      <c r="C107" s="134" t="s">
        <v>434</v>
      </c>
      <c r="D107" s="134" t="s">
        <v>360</v>
      </c>
      <c r="E107" s="135" t="s">
        <v>8960</v>
      </c>
      <c r="F107" s="136" t="s">
        <v>8961</v>
      </c>
      <c r="G107" s="137" t="s">
        <v>504</v>
      </c>
      <c r="H107" s="138">
        <v>1</v>
      </c>
      <c r="I107" s="139"/>
      <c r="J107" s="140">
        <f t="shared" si="0"/>
        <v>0</v>
      </c>
      <c r="K107" s="136" t="s">
        <v>19</v>
      </c>
      <c r="L107" s="33"/>
      <c r="M107" s="141" t="s">
        <v>19</v>
      </c>
      <c r="N107" s="142" t="s">
        <v>49</v>
      </c>
      <c r="P107" s="143">
        <f t="shared" si="1"/>
        <v>0</v>
      </c>
      <c r="Q107" s="143">
        <v>0</v>
      </c>
      <c r="R107" s="143">
        <f t="shared" si="2"/>
        <v>0</v>
      </c>
      <c r="S107" s="143">
        <v>0</v>
      </c>
      <c r="T107" s="144">
        <f t="shared" si="3"/>
        <v>0</v>
      </c>
      <c r="AR107" s="145" t="s">
        <v>4061</v>
      </c>
      <c r="AT107" s="145" t="s">
        <v>360</v>
      </c>
      <c r="AU107" s="145" t="s">
        <v>90</v>
      </c>
      <c r="AY107" s="18" t="s">
        <v>358</v>
      </c>
      <c r="BE107" s="146">
        <f t="shared" si="4"/>
        <v>0</v>
      </c>
      <c r="BF107" s="146">
        <f t="shared" si="5"/>
        <v>0</v>
      </c>
      <c r="BG107" s="146">
        <f t="shared" si="6"/>
        <v>0</v>
      </c>
      <c r="BH107" s="146">
        <f t="shared" si="7"/>
        <v>0</v>
      </c>
      <c r="BI107" s="146">
        <f t="shared" si="8"/>
        <v>0</v>
      </c>
      <c r="BJ107" s="18" t="s">
        <v>90</v>
      </c>
      <c r="BK107" s="146">
        <f t="shared" si="9"/>
        <v>0</v>
      </c>
      <c r="BL107" s="18" t="s">
        <v>4061</v>
      </c>
      <c r="BM107" s="145" t="s">
        <v>8962</v>
      </c>
    </row>
    <row r="108" spans="2:65" s="1" customFormat="1" ht="24.2" customHeight="1">
      <c r="B108" s="33"/>
      <c r="C108" s="134" t="s">
        <v>439</v>
      </c>
      <c r="D108" s="134" t="s">
        <v>360</v>
      </c>
      <c r="E108" s="135" t="s">
        <v>8963</v>
      </c>
      <c r="F108" s="136" t="s">
        <v>8964</v>
      </c>
      <c r="G108" s="137" t="s">
        <v>504</v>
      </c>
      <c r="H108" s="138">
        <v>1</v>
      </c>
      <c r="I108" s="139"/>
      <c r="J108" s="140">
        <f t="shared" si="0"/>
        <v>0</v>
      </c>
      <c r="K108" s="136" t="s">
        <v>19</v>
      </c>
      <c r="L108" s="33"/>
      <c r="M108" s="141" t="s">
        <v>19</v>
      </c>
      <c r="N108" s="142" t="s">
        <v>49</v>
      </c>
      <c r="P108" s="143">
        <f t="shared" si="1"/>
        <v>0</v>
      </c>
      <c r="Q108" s="143">
        <v>0</v>
      </c>
      <c r="R108" s="143">
        <f t="shared" si="2"/>
        <v>0</v>
      </c>
      <c r="S108" s="143">
        <v>0</v>
      </c>
      <c r="T108" s="144">
        <f t="shared" si="3"/>
        <v>0</v>
      </c>
      <c r="AR108" s="145" t="s">
        <v>4061</v>
      </c>
      <c r="AT108" s="145" t="s">
        <v>360</v>
      </c>
      <c r="AU108" s="145" t="s">
        <v>90</v>
      </c>
      <c r="AY108" s="18" t="s">
        <v>358</v>
      </c>
      <c r="BE108" s="146">
        <f t="shared" si="4"/>
        <v>0</v>
      </c>
      <c r="BF108" s="146">
        <f t="shared" si="5"/>
        <v>0</v>
      </c>
      <c r="BG108" s="146">
        <f t="shared" si="6"/>
        <v>0</v>
      </c>
      <c r="BH108" s="146">
        <f t="shared" si="7"/>
        <v>0</v>
      </c>
      <c r="BI108" s="146">
        <f t="shared" si="8"/>
        <v>0</v>
      </c>
      <c r="BJ108" s="18" t="s">
        <v>90</v>
      </c>
      <c r="BK108" s="146">
        <f t="shared" si="9"/>
        <v>0</v>
      </c>
      <c r="BL108" s="18" t="s">
        <v>4061</v>
      </c>
      <c r="BM108" s="145" t="s">
        <v>8965</v>
      </c>
    </row>
    <row r="109" spans="2:65" s="1" customFormat="1" ht="24.2" customHeight="1">
      <c r="B109" s="33"/>
      <c r="C109" s="134" t="s">
        <v>447</v>
      </c>
      <c r="D109" s="134" t="s">
        <v>360</v>
      </c>
      <c r="E109" s="135" t="s">
        <v>8966</v>
      </c>
      <c r="F109" s="136" t="s">
        <v>8967</v>
      </c>
      <c r="G109" s="137" t="s">
        <v>504</v>
      </c>
      <c r="H109" s="138">
        <v>1</v>
      </c>
      <c r="I109" s="139"/>
      <c r="J109" s="140">
        <f t="shared" si="0"/>
        <v>0</v>
      </c>
      <c r="K109" s="136" t="s">
        <v>19</v>
      </c>
      <c r="L109" s="33"/>
      <c r="M109" s="141" t="s">
        <v>19</v>
      </c>
      <c r="N109" s="142" t="s">
        <v>49</v>
      </c>
      <c r="P109" s="143">
        <f t="shared" si="1"/>
        <v>0</v>
      </c>
      <c r="Q109" s="143">
        <v>0</v>
      </c>
      <c r="R109" s="143">
        <f t="shared" si="2"/>
        <v>0</v>
      </c>
      <c r="S109" s="143">
        <v>0</v>
      </c>
      <c r="T109" s="144">
        <f t="shared" si="3"/>
        <v>0</v>
      </c>
      <c r="AR109" s="145" t="s">
        <v>4061</v>
      </c>
      <c r="AT109" s="145" t="s">
        <v>360</v>
      </c>
      <c r="AU109" s="145" t="s">
        <v>90</v>
      </c>
      <c r="AY109" s="18" t="s">
        <v>358</v>
      </c>
      <c r="BE109" s="146">
        <f t="shared" si="4"/>
        <v>0</v>
      </c>
      <c r="BF109" s="146">
        <f t="shared" si="5"/>
        <v>0</v>
      </c>
      <c r="BG109" s="146">
        <f t="shared" si="6"/>
        <v>0</v>
      </c>
      <c r="BH109" s="146">
        <f t="shared" si="7"/>
        <v>0</v>
      </c>
      <c r="BI109" s="146">
        <f t="shared" si="8"/>
        <v>0</v>
      </c>
      <c r="BJ109" s="18" t="s">
        <v>90</v>
      </c>
      <c r="BK109" s="146">
        <f t="shared" si="9"/>
        <v>0</v>
      </c>
      <c r="BL109" s="18" t="s">
        <v>4061</v>
      </c>
      <c r="BM109" s="145" t="s">
        <v>8968</v>
      </c>
    </row>
    <row r="110" spans="2:65" s="1" customFormat="1" ht="24.2" customHeight="1">
      <c r="B110" s="33"/>
      <c r="C110" s="134" t="s">
        <v>454</v>
      </c>
      <c r="D110" s="134" t="s">
        <v>360</v>
      </c>
      <c r="E110" s="135" t="s">
        <v>8969</v>
      </c>
      <c r="F110" s="136" t="s">
        <v>8970</v>
      </c>
      <c r="G110" s="137" t="s">
        <v>504</v>
      </c>
      <c r="H110" s="138">
        <v>1</v>
      </c>
      <c r="I110" s="139"/>
      <c r="J110" s="140">
        <f t="shared" si="0"/>
        <v>0</v>
      </c>
      <c r="K110" s="136" t="s">
        <v>19</v>
      </c>
      <c r="L110" s="33"/>
      <c r="M110" s="141" t="s">
        <v>19</v>
      </c>
      <c r="N110" s="142" t="s">
        <v>49</v>
      </c>
      <c r="P110" s="143">
        <f t="shared" si="1"/>
        <v>0</v>
      </c>
      <c r="Q110" s="143">
        <v>0</v>
      </c>
      <c r="R110" s="143">
        <f t="shared" si="2"/>
        <v>0</v>
      </c>
      <c r="S110" s="143">
        <v>0</v>
      </c>
      <c r="T110" s="144">
        <f t="shared" si="3"/>
        <v>0</v>
      </c>
      <c r="AR110" s="145" t="s">
        <v>4061</v>
      </c>
      <c r="AT110" s="145" t="s">
        <v>360</v>
      </c>
      <c r="AU110" s="145" t="s">
        <v>90</v>
      </c>
      <c r="AY110" s="18" t="s">
        <v>358</v>
      </c>
      <c r="BE110" s="146">
        <f t="shared" si="4"/>
        <v>0</v>
      </c>
      <c r="BF110" s="146">
        <f t="shared" si="5"/>
        <v>0</v>
      </c>
      <c r="BG110" s="146">
        <f t="shared" si="6"/>
        <v>0</v>
      </c>
      <c r="BH110" s="146">
        <f t="shared" si="7"/>
        <v>0</v>
      </c>
      <c r="BI110" s="146">
        <f t="shared" si="8"/>
        <v>0</v>
      </c>
      <c r="BJ110" s="18" t="s">
        <v>90</v>
      </c>
      <c r="BK110" s="146">
        <f t="shared" si="9"/>
        <v>0</v>
      </c>
      <c r="BL110" s="18" t="s">
        <v>4061</v>
      </c>
      <c r="BM110" s="145" t="s">
        <v>8971</v>
      </c>
    </row>
    <row r="111" spans="2:65" s="1" customFormat="1" ht="55.5" customHeight="1">
      <c r="B111" s="33"/>
      <c r="C111" s="134" t="s">
        <v>462</v>
      </c>
      <c r="D111" s="134" t="s">
        <v>360</v>
      </c>
      <c r="E111" s="135" t="s">
        <v>8972</v>
      </c>
      <c r="F111" s="136" t="s">
        <v>8973</v>
      </c>
      <c r="G111" s="137" t="s">
        <v>504</v>
      </c>
      <c r="H111" s="138">
        <v>1</v>
      </c>
      <c r="I111" s="139"/>
      <c r="J111" s="140">
        <f t="shared" si="0"/>
        <v>0</v>
      </c>
      <c r="K111" s="136" t="s">
        <v>19</v>
      </c>
      <c r="L111" s="33"/>
      <c r="M111" s="141" t="s">
        <v>19</v>
      </c>
      <c r="N111" s="142" t="s">
        <v>49</v>
      </c>
      <c r="P111" s="143">
        <f t="shared" si="1"/>
        <v>0</v>
      </c>
      <c r="Q111" s="143">
        <v>0</v>
      </c>
      <c r="R111" s="143">
        <f t="shared" si="2"/>
        <v>0</v>
      </c>
      <c r="S111" s="143">
        <v>0</v>
      </c>
      <c r="T111" s="144">
        <f t="shared" si="3"/>
        <v>0</v>
      </c>
      <c r="AR111" s="145" t="s">
        <v>4061</v>
      </c>
      <c r="AT111" s="145" t="s">
        <v>360</v>
      </c>
      <c r="AU111" s="145" t="s">
        <v>90</v>
      </c>
      <c r="AY111" s="18" t="s">
        <v>358</v>
      </c>
      <c r="BE111" s="146">
        <f t="shared" si="4"/>
        <v>0</v>
      </c>
      <c r="BF111" s="146">
        <f t="shared" si="5"/>
        <v>0</v>
      </c>
      <c r="BG111" s="146">
        <f t="shared" si="6"/>
        <v>0</v>
      </c>
      <c r="BH111" s="146">
        <f t="shared" si="7"/>
        <v>0</v>
      </c>
      <c r="BI111" s="146">
        <f t="shared" si="8"/>
        <v>0</v>
      </c>
      <c r="BJ111" s="18" t="s">
        <v>90</v>
      </c>
      <c r="BK111" s="146">
        <f t="shared" si="9"/>
        <v>0</v>
      </c>
      <c r="BL111" s="18" t="s">
        <v>4061</v>
      </c>
      <c r="BM111" s="145" t="s">
        <v>8974</v>
      </c>
    </row>
    <row r="112" spans="2:65" s="1" customFormat="1" ht="37.9" customHeight="1">
      <c r="B112" s="33"/>
      <c r="C112" s="134" t="s">
        <v>468</v>
      </c>
      <c r="D112" s="134" t="s">
        <v>360</v>
      </c>
      <c r="E112" s="135" t="s">
        <v>8975</v>
      </c>
      <c r="F112" s="136" t="s">
        <v>8976</v>
      </c>
      <c r="G112" s="137" t="s">
        <v>504</v>
      </c>
      <c r="H112" s="138">
        <v>1</v>
      </c>
      <c r="I112" s="139"/>
      <c r="J112" s="140">
        <f t="shared" si="0"/>
        <v>0</v>
      </c>
      <c r="K112" s="136" t="s">
        <v>19</v>
      </c>
      <c r="L112" s="33"/>
      <c r="M112" s="141" t="s">
        <v>19</v>
      </c>
      <c r="N112" s="142" t="s">
        <v>49</v>
      </c>
      <c r="P112" s="143">
        <f t="shared" si="1"/>
        <v>0</v>
      </c>
      <c r="Q112" s="143">
        <v>0</v>
      </c>
      <c r="R112" s="143">
        <f t="shared" si="2"/>
        <v>0</v>
      </c>
      <c r="S112" s="143">
        <v>0</v>
      </c>
      <c r="T112" s="144">
        <f t="shared" si="3"/>
        <v>0</v>
      </c>
      <c r="AR112" s="145" t="s">
        <v>4061</v>
      </c>
      <c r="AT112" s="145" t="s">
        <v>360</v>
      </c>
      <c r="AU112" s="145" t="s">
        <v>90</v>
      </c>
      <c r="AY112" s="18" t="s">
        <v>358</v>
      </c>
      <c r="BE112" s="146">
        <f t="shared" si="4"/>
        <v>0</v>
      </c>
      <c r="BF112" s="146">
        <f t="shared" si="5"/>
        <v>0</v>
      </c>
      <c r="BG112" s="146">
        <f t="shared" si="6"/>
        <v>0</v>
      </c>
      <c r="BH112" s="146">
        <f t="shared" si="7"/>
        <v>0</v>
      </c>
      <c r="BI112" s="146">
        <f t="shared" si="8"/>
        <v>0</v>
      </c>
      <c r="BJ112" s="18" t="s">
        <v>90</v>
      </c>
      <c r="BK112" s="146">
        <f t="shared" si="9"/>
        <v>0</v>
      </c>
      <c r="BL112" s="18" t="s">
        <v>4061</v>
      </c>
      <c r="BM112" s="145" t="s">
        <v>8977</v>
      </c>
    </row>
    <row r="113" spans="2:65" s="1" customFormat="1" ht="24.2" customHeight="1">
      <c r="B113" s="33"/>
      <c r="C113" s="134" t="s">
        <v>473</v>
      </c>
      <c r="D113" s="134" t="s">
        <v>360</v>
      </c>
      <c r="E113" s="135" t="s">
        <v>8978</v>
      </c>
      <c r="F113" s="136" t="s">
        <v>8979</v>
      </c>
      <c r="G113" s="137" t="s">
        <v>504</v>
      </c>
      <c r="H113" s="138">
        <v>1</v>
      </c>
      <c r="I113" s="139"/>
      <c r="J113" s="140">
        <f t="shared" si="0"/>
        <v>0</v>
      </c>
      <c r="K113" s="136" t="s">
        <v>19</v>
      </c>
      <c r="L113" s="33"/>
      <c r="M113" s="141" t="s">
        <v>19</v>
      </c>
      <c r="N113" s="142" t="s">
        <v>49</v>
      </c>
      <c r="P113" s="143">
        <f t="shared" si="1"/>
        <v>0</v>
      </c>
      <c r="Q113" s="143">
        <v>0</v>
      </c>
      <c r="R113" s="143">
        <f t="shared" si="2"/>
        <v>0</v>
      </c>
      <c r="S113" s="143">
        <v>0</v>
      </c>
      <c r="T113" s="144">
        <f t="shared" si="3"/>
        <v>0</v>
      </c>
      <c r="AR113" s="145" t="s">
        <v>4061</v>
      </c>
      <c r="AT113" s="145" t="s">
        <v>360</v>
      </c>
      <c r="AU113" s="145" t="s">
        <v>90</v>
      </c>
      <c r="AY113" s="18" t="s">
        <v>358</v>
      </c>
      <c r="BE113" s="146">
        <f t="shared" si="4"/>
        <v>0</v>
      </c>
      <c r="BF113" s="146">
        <f t="shared" si="5"/>
        <v>0</v>
      </c>
      <c r="BG113" s="146">
        <f t="shared" si="6"/>
        <v>0</v>
      </c>
      <c r="BH113" s="146">
        <f t="shared" si="7"/>
        <v>0</v>
      </c>
      <c r="BI113" s="146">
        <f t="shared" si="8"/>
        <v>0</v>
      </c>
      <c r="BJ113" s="18" t="s">
        <v>90</v>
      </c>
      <c r="BK113" s="146">
        <f t="shared" si="9"/>
        <v>0</v>
      </c>
      <c r="BL113" s="18" t="s">
        <v>4061</v>
      </c>
      <c r="BM113" s="145" t="s">
        <v>8980</v>
      </c>
    </row>
    <row r="114" spans="2:65" s="1" customFormat="1" ht="24.2" customHeight="1">
      <c r="B114" s="33"/>
      <c r="C114" s="134" t="s">
        <v>480</v>
      </c>
      <c r="D114" s="134" t="s">
        <v>360</v>
      </c>
      <c r="E114" s="135" t="s">
        <v>8981</v>
      </c>
      <c r="F114" s="136" t="s">
        <v>8982</v>
      </c>
      <c r="G114" s="137" t="s">
        <v>504</v>
      </c>
      <c r="H114" s="138">
        <v>1</v>
      </c>
      <c r="I114" s="139"/>
      <c r="J114" s="140">
        <f t="shared" si="0"/>
        <v>0</v>
      </c>
      <c r="K114" s="136" t="s">
        <v>19</v>
      </c>
      <c r="L114" s="33"/>
      <c r="M114" s="141" t="s">
        <v>19</v>
      </c>
      <c r="N114" s="142" t="s">
        <v>49</v>
      </c>
      <c r="P114" s="143">
        <f t="shared" si="1"/>
        <v>0</v>
      </c>
      <c r="Q114" s="143">
        <v>0</v>
      </c>
      <c r="R114" s="143">
        <f t="shared" si="2"/>
        <v>0</v>
      </c>
      <c r="S114" s="143">
        <v>0</v>
      </c>
      <c r="T114" s="144">
        <f t="shared" si="3"/>
        <v>0</v>
      </c>
      <c r="AR114" s="145" t="s">
        <v>4061</v>
      </c>
      <c r="AT114" s="145" t="s">
        <v>360</v>
      </c>
      <c r="AU114" s="145" t="s">
        <v>90</v>
      </c>
      <c r="AY114" s="18" t="s">
        <v>358</v>
      </c>
      <c r="BE114" s="146">
        <f t="shared" si="4"/>
        <v>0</v>
      </c>
      <c r="BF114" s="146">
        <f t="shared" si="5"/>
        <v>0</v>
      </c>
      <c r="BG114" s="146">
        <f t="shared" si="6"/>
        <v>0</v>
      </c>
      <c r="BH114" s="146">
        <f t="shared" si="7"/>
        <v>0</v>
      </c>
      <c r="BI114" s="146">
        <f t="shared" si="8"/>
        <v>0</v>
      </c>
      <c r="BJ114" s="18" t="s">
        <v>90</v>
      </c>
      <c r="BK114" s="146">
        <f t="shared" si="9"/>
        <v>0</v>
      </c>
      <c r="BL114" s="18" t="s">
        <v>4061</v>
      </c>
      <c r="BM114" s="145" t="s">
        <v>8983</v>
      </c>
    </row>
    <row r="115" spans="2:65" s="11" customFormat="1" ht="22.9" customHeight="1">
      <c r="B115" s="122"/>
      <c r="D115" s="123" t="s">
        <v>76</v>
      </c>
      <c r="E115" s="132" t="s">
        <v>8984</v>
      </c>
      <c r="F115" s="132" t="s">
        <v>8985</v>
      </c>
      <c r="I115" s="125"/>
      <c r="J115" s="133">
        <f>BK115</f>
        <v>0</v>
      </c>
      <c r="L115" s="122"/>
      <c r="M115" s="127"/>
      <c r="P115" s="128">
        <f>SUM(P116:P124)</f>
        <v>0</v>
      </c>
      <c r="R115" s="128">
        <f>SUM(R116:R124)</f>
        <v>0</v>
      </c>
      <c r="T115" s="129">
        <f>SUM(T116:T124)</f>
        <v>0</v>
      </c>
      <c r="AR115" s="123" t="s">
        <v>388</v>
      </c>
      <c r="AT115" s="130" t="s">
        <v>76</v>
      </c>
      <c r="AU115" s="130" t="s">
        <v>84</v>
      </c>
      <c r="AY115" s="123" t="s">
        <v>358</v>
      </c>
      <c r="BK115" s="131">
        <f>SUM(BK116:BK124)</f>
        <v>0</v>
      </c>
    </row>
    <row r="116" spans="2:65" s="1" customFormat="1" ht="24.2" customHeight="1">
      <c r="B116" s="33"/>
      <c r="C116" s="134" t="s">
        <v>7</v>
      </c>
      <c r="D116" s="134" t="s">
        <v>360</v>
      </c>
      <c r="E116" s="135" t="s">
        <v>8986</v>
      </c>
      <c r="F116" s="136" t="s">
        <v>8987</v>
      </c>
      <c r="G116" s="137" t="s">
        <v>8941</v>
      </c>
      <c r="H116" s="138">
        <v>1</v>
      </c>
      <c r="I116" s="139"/>
      <c r="J116" s="140">
        <f>ROUND(I116*H116,2)</f>
        <v>0</v>
      </c>
      <c r="K116" s="136" t="s">
        <v>19</v>
      </c>
      <c r="L116" s="33"/>
      <c r="M116" s="141" t="s">
        <v>19</v>
      </c>
      <c r="N116" s="142" t="s">
        <v>49</v>
      </c>
      <c r="P116" s="143">
        <f>O116*H116</f>
        <v>0</v>
      </c>
      <c r="Q116" s="143">
        <v>0</v>
      </c>
      <c r="R116" s="143">
        <f>Q116*H116</f>
        <v>0</v>
      </c>
      <c r="S116" s="143">
        <v>0</v>
      </c>
      <c r="T116" s="144">
        <f>S116*H116</f>
        <v>0</v>
      </c>
      <c r="AR116" s="145" t="s">
        <v>4061</v>
      </c>
      <c r="AT116" s="145" t="s">
        <v>360</v>
      </c>
      <c r="AU116" s="145" t="s">
        <v>90</v>
      </c>
      <c r="AY116" s="18" t="s">
        <v>358</v>
      </c>
      <c r="BE116" s="146">
        <f>IF(N116="základní",J116,0)</f>
        <v>0</v>
      </c>
      <c r="BF116" s="146">
        <f>IF(N116="snížená",J116,0)</f>
        <v>0</v>
      </c>
      <c r="BG116" s="146">
        <f>IF(N116="zákl. přenesená",J116,0)</f>
        <v>0</v>
      </c>
      <c r="BH116" s="146">
        <f>IF(N116="sníž. přenesená",J116,0)</f>
        <v>0</v>
      </c>
      <c r="BI116" s="146">
        <f>IF(N116="nulová",J116,0)</f>
        <v>0</v>
      </c>
      <c r="BJ116" s="18" t="s">
        <v>90</v>
      </c>
      <c r="BK116" s="146">
        <f>ROUND(I116*H116,2)</f>
        <v>0</v>
      </c>
      <c r="BL116" s="18" t="s">
        <v>4061</v>
      </c>
      <c r="BM116" s="145" t="s">
        <v>8988</v>
      </c>
    </row>
    <row r="117" spans="2:65" s="1" customFormat="1" ht="48.75">
      <c r="B117" s="33"/>
      <c r="D117" s="152" t="s">
        <v>4840</v>
      </c>
      <c r="F117" s="203" t="s">
        <v>8989</v>
      </c>
      <c r="I117" s="149"/>
      <c r="L117" s="33"/>
      <c r="M117" s="150"/>
      <c r="T117" s="54"/>
      <c r="AT117" s="18" t="s">
        <v>4840</v>
      </c>
      <c r="AU117" s="18" t="s">
        <v>90</v>
      </c>
    </row>
    <row r="118" spans="2:65" s="1" customFormat="1" ht="24.2" customHeight="1">
      <c r="B118" s="33"/>
      <c r="C118" s="134" t="s">
        <v>496</v>
      </c>
      <c r="D118" s="134" t="s">
        <v>360</v>
      </c>
      <c r="E118" s="135" t="s">
        <v>8990</v>
      </c>
      <c r="F118" s="136" t="s">
        <v>8991</v>
      </c>
      <c r="G118" s="137" t="s">
        <v>8941</v>
      </c>
      <c r="H118" s="138">
        <v>1</v>
      </c>
      <c r="I118" s="139"/>
      <c r="J118" s="140">
        <f t="shared" ref="J118:J123" si="10">ROUND(I118*H118,2)</f>
        <v>0</v>
      </c>
      <c r="K118" s="136" t="s">
        <v>19</v>
      </c>
      <c r="L118" s="33"/>
      <c r="M118" s="141" t="s">
        <v>19</v>
      </c>
      <c r="N118" s="142" t="s">
        <v>49</v>
      </c>
      <c r="P118" s="143">
        <f t="shared" ref="P118:P123" si="11">O118*H118</f>
        <v>0</v>
      </c>
      <c r="Q118" s="143">
        <v>0</v>
      </c>
      <c r="R118" s="143">
        <f t="shared" ref="R118:R123" si="12">Q118*H118</f>
        <v>0</v>
      </c>
      <c r="S118" s="143">
        <v>0</v>
      </c>
      <c r="T118" s="144">
        <f t="shared" ref="T118:T123" si="13">S118*H118</f>
        <v>0</v>
      </c>
      <c r="AR118" s="145" t="s">
        <v>4061</v>
      </c>
      <c r="AT118" s="145" t="s">
        <v>360</v>
      </c>
      <c r="AU118" s="145" t="s">
        <v>90</v>
      </c>
      <c r="AY118" s="18" t="s">
        <v>358</v>
      </c>
      <c r="BE118" s="146">
        <f t="shared" ref="BE118:BE123" si="14">IF(N118="základní",J118,0)</f>
        <v>0</v>
      </c>
      <c r="BF118" s="146">
        <f t="shared" ref="BF118:BF123" si="15">IF(N118="snížená",J118,0)</f>
        <v>0</v>
      </c>
      <c r="BG118" s="146">
        <f t="shared" ref="BG118:BG123" si="16">IF(N118="zákl. přenesená",J118,0)</f>
        <v>0</v>
      </c>
      <c r="BH118" s="146">
        <f t="shared" ref="BH118:BH123" si="17">IF(N118="sníž. přenesená",J118,0)</f>
        <v>0</v>
      </c>
      <c r="BI118" s="146">
        <f t="shared" ref="BI118:BI123" si="18">IF(N118="nulová",J118,0)</f>
        <v>0</v>
      </c>
      <c r="BJ118" s="18" t="s">
        <v>90</v>
      </c>
      <c r="BK118" s="146">
        <f t="shared" ref="BK118:BK123" si="19">ROUND(I118*H118,2)</f>
        <v>0</v>
      </c>
      <c r="BL118" s="18" t="s">
        <v>4061</v>
      </c>
      <c r="BM118" s="145" t="s">
        <v>8992</v>
      </c>
    </row>
    <row r="119" spans="2:65" s="1" customFormat="1" ht="16.5" customHeight="1">
      <c r="B119" s="33"/>
      <c r="C119" s="134" t="s">
        <v>501</v>
      </c>
      <c r="D119" s="134" t="s">
        <v>360</v>
      </c>
      <c r="E119" s="135" t="s">
        <v>8993</v>
      </c>
      <c r="F119" s="136" t="s">
        <v>8994</v>
      </c>
      <c r="G119" s="137" t="s">
        <v>8941</v>
      </c>
      <c r="H119" s="138">
        <v>1</v>
      </c>
      <c r="I119" s="139"/>
      <c r="J119" s="140">
        <f t="shared" si="10"/>
        <v>0</v>
      </c>
      <c r="K119" s="136" t="s">
        <v>19</v>
      </c>
      <c r="L119" s="33"/>
      <c r="M119" s="141" t="s">
        <v>19</v>
      </c>
      <c r="N119" s="142" t="s">
        <v>49</v>
      </c>
      <c r="P119" s="143">
        <f t="shared" si="11"/>
        <v>0</v>
      </c>
      <c r="Q119" s="143">
        <v>0</v>
      </c>
      <c r="R119" s="143">
        <f t="shared" si="12"/>
        <v>0</v>
      </c>
      <c r="S119" s="143">
        <v>0</v>
      </c>
      <c r="T119" s="144">
        <f t="shared" si="13"/>
        <v>0</v>
      </c>
      <c r="AR119" s="145" t="s">
        <v>4061</v>
      </c>
      <c r="AT119" s="145" t="s">
        <v>360</v>
      </c>
      <c r="AU119" s="145" t="s">
        <v>90</v>
      </c>
      <c r="AY119" s="18" t="s">
        <v>358</v>
      </c>
      <c r="BE119" s="146">
        <f t="shared" si="14"/>
        <v>0</v>
      </c>
      <c r="BF119" s="146">
        <f t="shared" si="15"/>
        <v>0</v>
      </c>
      <c r="BG119" s="146">
        <f t="shared" si="16"/>
        <v>0</v>
      </c>
      <c r="BH119" s="146">
        <f t="shared" si="17"/>
        <v>0</v>
      </c>
      <c r="BI119" s="146">
        <f t="shared" si="18"/>
        <v>0</v>
      </c>
      <c r="BJ119" s="18" t="s">
        <v>90</v>
      </c>
      <c r="BK119" s="146">
        <f t="shared" si="19"/>
        <v>0</v>
      </c>
      <c r="BL119" s="18" t="s">
        <v>4061</v>
      </c>
      <c r="BM119" s="145" t="s">
        <v>8995</v>
      </c>
    </row>
    <row r="120" spans="2:65" s="1" customFormat="1" ht="16.5" customHeight="1">
      <c r="B120" s="33"/>
      <c r="C120" s="134" t="s">
        <v>210</v>
      </c>
      <c r="D120" s="134" t="s">
        <v>360</v>
      </c>
      <c r="E120" s="135" t="s">
        <v>8996</v>
      </c>
      <c r="F120" s="136" t="s">
        <v>8997</v>
      </c>
      <c r="G120" s="137" t="s">
        <v>8998</v>
      </c>
      <c r="H120" s="138">
        <v>15</v>
      </c>
      <c r="I120" s="139"/>
      <c r="J120" s="140">
        <f t="shared" si="10"/>
        <v>0</v>
      </c>
      <c r="K120" s="136" t="s">
        <v>19</v>
      </c>
      <c r="L120" s="33"/>
      <c r="M120" s="141" t="s">
        <v>19</v>
      </c>
      <c r="N120" s="142" t="s">
        <v>49</v>
      </c>
      <c r="P120" s="143">
        <f t="shared" si="11"/>
        <v>0</v>
      </c>
      <c r="Q120" s="143">
        <v>0</v>
      </c>
      <c r="R120" s="143">
        <f t="shared" si="12"/>
        <v>0</v>
      </c>
      <c r="S120" s="143">
        <v>0</v>
      </c>
      <c r="T120" s="144">
        <f t="shared" si="13"/>
        <v>0</v>
      </c>
      <c r="AR120" s="145" t="s">
        <v>4061</v>
      </c>
      <c r="AT120" s="145" t="s">
        <v>360</v>
      </c>
      <c r="AU120" s="145" t="s">
        <v>90</v>
      </c>
      <c r="AY120" s="18" t="s">
        <v>358</v>
      </c>
      <c r="BE120" s="146">
        <f t="shared" si="14"/>
        <v>0</v>
      </c>
      <c r="BF120" s="146">
        <f t="shared" si="15"/>
        <v>0</v>
      </c>
      <c r="BG120" s="146">
        <f t="shared" si="16"/>
        <v>0</v>
      </c>
      <c r="BH120" s="146">
        <f t="shared" si="17"/>
        <v>0</v>
      </c>
      <c r="BI120" s="146">
        <f t="shared" si="18"/>
        <v>0</v>
      </c>
      <c r="BJ120" s="18" t="s">
        <v>90</v>
      </c>
      <c r="BK120" s="146">
        <f t="shared" si="19"/>
        <v>0</v>
      </c>
      <c r="BL120" s="18" t="s">
        <v>4061</v>
      </c>
      <c r="BM120" s="145" t="s">
        <v>8999</v>
      </c>
    </row>
    <row r="121" spans="2:65" s="1" customFormat="1" ht="16.5" customHeight="1">
      <c r="B121" s="33"/>
      <c r="C121" s="134" t="s">
        <v>515</v>
      </c>
      <c r="D121" s="134" t="s">
        <v>360</v>
      </c>
      <c r="E121" s="135" t="s">
        <v>9000</v>
      </c>
      <c r="F121" s="136" t="s">
        <v>9001</v>
      </c>
      <c r="G121" s="137" t="s">
        <v>776</v>
      </c>
      <c r="H121" s="138">
        <v>300</v>
      </c>
      <c r="I121" s="139"/>
      <c r="J121" s="140">
        <f t="shared" si="10"/>
        <v>0</v>
      </c>
      <c r="K121" s="136" t="s">
        <v>19</v>
      </c>
      <c r="L121" s="33"/>
      <c r="M121" s="141" t="s">
        <v>19</v>
      </c>
      <c r="N121" s="142" t="s">
        <v>49</v>
      </c>
      <c r="P121" s="143">
        <f t="shared" si="11"/>
        <v>0</v>
      </c>
      <c r="Q121" s="143">
        <v>0</v>
      </c>
      <c r="R121" s="143">
        <f t="shared" si="12"/>
        <v>0</v>
      </c>
      <c r="S121" s="143">
        <v>0</v>
      </c>
      <c r="T121" s="144">
        <f t="shared" si="13"/>
        <v>0</v>
      </c>
      <c r="AR121" s="145" t="s">
        <v>4061</v>
      </c>
      <c r="AT121" s="145" t="s">
        <v>360</v>
      </c>
      <c r="AU121" s="145" t="s">
        <v>90</v>
      </c>
      <c r="AY121" s="18" t="s">
        <v>358</v>
      </c>
      <c r="BE121" s="146">
        <f t="shared" si="14"/>
        <v>0</v>
      </c>
      <c r="BF121" s="146">
        <f t="shared" si="15"/>
        <v>0</v>
      </c>
      <c r="BG121" s="146">
        <f t="shared" si="16"/>
        <v>0</v>
      </c>
      <c r="BH121" s="146">
        <f t="shared" si="17"/>
        <v>0</v>
      </c>
      <c r="BI121" s="146">
        <f t="shared" si="18"/>
        <v>0</v>
      </c>
      <c r="BJ121" s="18" t="s">
        <v>90</v>
      </c>
      <c r="BK121" s="146">
        <f t="shared" si="19"/>
        <v>0</v>
      </c>
      <c r="BL121" s="18" t="s">
        <v>4061</v>
      </c>
      <c r="BM121" s="145" t="s">
        <v>9002</v>
      </c>
    </row>
    <row r="122" spans="2:65" s="1" customFormat="1" ht="16.5" customHeight="1">
      <c r="B122" s="33"/>
      <c r="C122" s="134" t="s">
        <v>521</v>
      </c>
      <c r="D122" s="134" t="s">
        <v>360</v>
      </c>
      <c r="E122" s="135" t="s">
        <v>9003</v>
      </c>
      <c r="F122" s="136" t="s">
        <v>9004</v>
      </c>
      <c r="G122" s="137" t="s">
        <v>504</v>
      </c>
      <c r="H122" s="138">
        <v>1</v>
      </c>
      <c r="I122" s="139"/>
      <c r="J122" s="140">
        <f t="shared" si="10"/>
        <v>0</v>
      </c>
      <c r="K122" s="136" t="s">
        <v>19</v>
      </c>
      <c r="L122" s="33"/>
      <c r="M122" s="141" t="s">
        <v>19</v>
      </c>
      <c r="N122" s="142" t="s">
        <v>49</v>
      </c>
      <c r="P122" s="143">
        <f t="shared" si="11"/>
        <v>0</v>
      </c>
      <c r="Q122" s="143">
        <v>0</v>
      </c>
      <c r="R122" s="143">
        <f t="shared" si="12"/>
        <v>0</v>
      </c>
      <c r="S122" s="143">
        <v>0</v>
      </c>
      <c r="T122" s="144">
        <f t="shared" si="13"/>
        <v>0</v>
      </c>
      <c r="AR122" s="145" t="s">
        <v>4061</v>
      </c>
      <c r="AT122" s="145" t="s">
        <v>360</v>
      </c>
      <c r="AU122" s="145" t="s">
        <v>90</v>
      </c>
      <c r="AY122" s="18" t="s">
        <v>358</v>
      </c>
      <c r="BE122" s="146">
        <f t="shared" si="14"/>
        <v>0</v>
      </c>
      <c r="BF122" s="146">
        <f t="shared" si="15"/>
        <v>0</v>
      </c>
      <c r="BG122" s="146">
        <f t="shared" si="16"/>
        <v>0</v>
      </c>
      <c r="BH122" s="146">
        <f t="shared" si="17"/>
        <v>0</v>
      </c>
      <c r="BI122" s="146">
        <f t="shared" si="18"/>
        <v>0</v>
      </c>
      <c r="BJ122" s="18" t="s">
        <v>90</v>
      </c>
      <c r="BK122" s="146">
        <f t="shared" si="19"/>
        <v>0</v>
      </c>
      <c r="BL122" s="18" t="s">
        <v>4061</v>
      </c>
      <c r="BM122" s="145" t="s">
        <v>9005</v>
      </c>
    </row>
    <row r="123" spans="2:65" s="1" customFormat="1" ht="16.5" customHeight="1">
      <c r="B123" s="33"/>
      <c r="C123" s="134" t="s">
        <v>528</v>
      </c>
      <c r="D123" s="134" t="s">
        <v>360</v>
      </c>
      <c r="E123" s="135" t="s">
        <v>9006</v>
      </c>
      <c r="F123" s="136" t="s">
        <v>9007</v>
      </c>
      <c r="G123" s="137" t="s">
        <v>504</v>
      </c>
      <c r="H123" s="138">
        <v>1</v>
      </c>
      <c r="I123" s="139"/>
      <c r="J123" s="140">
        <f t="shared" si="10"/>
        <v>0</v>
      </c>
      <c r="K123" s="136" t="s">
        <v>19</v>
      </c>
      <c r="L123" s="33"/>
      <c r="M123" s="141" t="s">
        <v>19</v>
      </c>
      <c r="N123" s="142" t="s">
        <v>49</v>
      </c>
      <c r="P123" s="143">
        <f t="shared" si="11"/>
        <v>0</v>
      </c>
      <c r="Q123" s="143">
        <v>0</v>
      </c>
      <c r="R123" s="143">
        <f t="shared" si="12"/>
        <v>0</v>
      </c>
      <c r="S123" s="143">
        <v>0</v>
      </c>
      <c r="T123" s="144">
        <f t="shared" si="13"/>
        <v>0</v>
      </c>
      <c r="AR123" s="145" t="s">
        <v>4061</v>
      </c>
      <c r="AT123" s="145" t="s">
        <v>360</v>
      </c>
      <c r="AU123" s="145" t="s">
        <v>90</v>
      </c>
      <c r="AY123" s="18" t="s">
        <v>358</v>
      </c>
      <c r="BE123" s="146">
        <f t="shared" si="14"/>
        <v>0</v>
      </c>
      <c r="BF123" s="146">
        <f t="shared" si="15"/>
        <v>0</v>
      </c>
      <c r="BG123" s="146">
        <f t="shared" si="16"/>
        <v>0</v>
      </c>
      <c r="BH123" s="146">
        <f t="shared" si="17"/>
        <v>0</v>
      </c>
      <c r="BI123" s="146">
        <f t="shared" si="18"/>
        <v>0</v>
      </c>
      <c r="BJ123" s="18" t="s">
        <v>90</v>
      </c>
      <c r="BK123" s="146">
        <f t="shared" si="19"/>
        <v>0</v>
      </c>
      <c r="BL123" s="18" t="s">
        <v>4061</v>
      </c>
      <c r="BM123" s="145" t="s">
        <v>9008</v>
      </c>
    </row>
    <row r="124" spans="2:65" s="1" customFormat="1" ht="29.25">
      <c r="B124" s="33"/>
      <c r="D124" s="152" t="s">
        <v>4840</v>
      </c>
      <c r="F124" s="203" t="s">
        <v>9009</v>
      </c>
      <c r="I124" s="149"/>
      <c r="L124" s="33"/>
      <c r="M124" s="150"/>
      <c r="T124" s="54"/>
      <c r="AT124" s="18" t="s">
        <v>4840</v>
      </c>
      <c r="AU124" s="18" t="s">
        <v>90</v>
      </c>
    </row>
    <row r="125" spans="2:65" s="11" customFormat="1" ht="22.9" customHeight="1">
      <c r="B125" s="122"/>
      <c r="D125" s="123" t="s">
        <v>76</v>
      </c>
      <c r="E125" s="132" t="s">
        <v>4521</v>
      </c>
      <c r="F125" s="132" t="s">
        <v>4522</v>
      </c>
      <c r="I125" s="125"/>
      <c r="J125" s="133">
        <f>BK125</f>
        <v>0</v>
      </c>
      <c r="L125" s="122"/>
      <c r="M125" s="127"/>
      <c r="P125" s="128">
        <f>SUM(P126:P133)</f>
        <v>0</v>
      </c>
      <c r="R125" s="128">
        <f>SUM(R126:R133)</f>
        <v>0</v>
      </c>
      <c r="T125" s="129">
        <f>SUM(T126:T133)</f>
        <v>0</v>
      </c>
      <c r="AR125" s="123" t="s">
        <v>388</v>
      </c>
      <c r="AT125" s="130" t="s">
        <v>76</v>
      </c>
      <c r="AU125" s="130" t="s">
        <v>84</v>
      </c>
      <c r="AY125" s="123" t="s">
        <v>358</v>
      </c>
      <c r="BK125" s="131">
        <f>SUM(BK126:BK133)</f>
        <v>0</v>
      </c>
    </row>
    <row r="126" spans="2:65" s="1" customFormat="1" ht="33" customHeight="1">
      <c r="B126" s="33"/>
      <c r="C126" s="134" t="s">
        <v>535</v>
      </c>
      <c r="D126" s="134" t="s">
        <v>360</v>
      </c>
      <c r="E126" s="135" t="s">
        <v>9010</v>
      </c>
      <c r="F126" s="136" t="s">
        <v>9011</v>
      </c>
      <c r="G126" s="137" t="s">
        <v>504</v>
      </c>
      <c r="H126" s="138">
        <v>1</v>
      </c>
      <c r="I126" s="139"/>
      <c r="J126" s="140">
        <f t="shared" ref="J126:J131" si="20">ROUND(I126*H126,2)</f>
        <v>0</v>
      </c>
      <c r="K126" s="136" t="s">
        <v>19</v>
      </c>
      <c r="L126" s="33"/>
      <c r="M126" s="141" t="s">
        <v>19</v>
      </c>
      <c r="N126" s="142" t="s">
        <v>49</v>
      </c>
      <c r="P126" s="143">
        <f t="shared" ref="P126:P131" si="21">O126*H126</f>
        <v>0</v>
      </c>
      <c r="Q126" s="143">
        <v>0</v>
      </c>
      <c r="R126" s="143">
        <f t="shared" ref="R126:R131" si="22">Q126*H126</f>
        <v>0</v>
      </c>
      <c r="S126" s="143">
        <v>0</v>
      </c>
      <c r="T126" s="144">
        <f t="shared" ref="T126:T131" si="23">S126*H126</f>
        <v>0</v>
      </c>
      <c r="AR126" s="145" t="s">
        <v>4061</v>
      </c>
      <c r="AT126" s="145" t="s">
        <v>360</v>
      </c>
      <c r="AU126" s="145" t="s">
        <v>90</v>
      </c>
      <c r="AY126" s="18" t="s">
        <v>358</v>
      </c>
      <c r="BE126" s="146">
        <f t="shared" ref="BE126:BE131" si="24">IF(N126="základní",J126,0)</f>
        <v>0</v>
      </c>
      <c r="BF126" s="146">
        <f t="shared" ref="BF126:BF131" si="25">IF(N126="snížená",J126,0)</f>
        <v>0</v>
      </c>
      <c r="BG126" s="146">
        <f t="shared" ref="BG126:BG131" si="26">IF(N126="zákl. přenesená",J126,0)</f>
        <v>0</v>
      </c>
      <c r="BH126" s="146">
        <f t="shared" ref="BH126:BH131" si="27">IF(N126="sníž. přenesená",J126,0)</f>
        <v>0</v>
      </c>
      <c r="BI126" s="146">
        <f t="shared" ref="BI126:BI131" si="28">IF(N126="nulová",J126,0)</f>
        <v>0</v>
      </c>
      <c r="BJ126" s="18" t="s">
        <v>90</v>
      </c>
      <c r="BK126" s="146">
        <f t="shared" ref="BK126:BK131" si="29">ROUND(I126*H126,2)</f>
        <v>0</v>
      </c>
      <c r="BL126" s="18" t="s">
        <v>4061</v>
      </c>
      <c r="BM126" s="145" t="s">
        <v>9012</v>
      </c>
    </row>
    <row r="127" spans="2:65" s="1" customFormat="1" ht="44.25" customHeight="1">
      <c r="B127" s="33"/>
      <c r="C127" s="134" t="s">
        <v>540</v>
      </c>
      <c r="D127" s="134" t="s">
        <v>360</v>
      </c>
      <c r="E127" s="135" t="s">
        <v>9013</v>
      </c>
      <c r="F127" s="136" t="s">
        <v>9014</v>
      </c>
      <c r="G127" s="137" t="s">
        <v>504</v>
      </c>
      <c r="H127" s="138">
        <v>20</v>
      </c>
      <c r="I127" s="139"/>
      <c r="J127" s="140">
        <f t="shared" si="20"/>
        <v>0</v>
      </c>
      <c r="K127" s="136" t="s">
        <v>19</v>
      </c>
      <c r="L127" s="33"/>
      <c r="M127" s="141" t="s">
        <v>19</v>
      </c>
      <c r="N127" s="142" t="s">
        <v>49</v>
      </c>
      <c r="P127" s="143">
        <f t="shared" si="21"/>
        <v>0</v>
      </c>
      <c r="Q127" s="143">
        <v>0</v>
      </c>
      <c r="R127" s="143">
        <f t="shared" si="22"/>
        <v>0</v>
      </c>
      <c r="S127" s="143">
        <v>0</v>
      </c>
      <c r="T127" s="144">
        <f t="shared" si="23"/>
        <v>0</v>
      </c>
      <c r="AR127" s="145" t="s">
        <v>4061</v>
      </c>
      <c r="AT127" s="145" t="s">
        <v>360</v>
      </c>
      <c r="AU127" s="145" t="s">
        <v>90</v>
      </c>
      <c r="AY127" s="18" t="s">
        <v>358</v>
      </c>
      <c r="BE127" s="146">
        <f t="shared" si="24"/>
        <v>0</v>
      </c>
      <c r="BF127" s="146">
        <f t="shared" si="25"/>
        <v>0</v>
      </c>
      <c r="BG127" s="146">
        <f t="shared" si="26"/>
        <v>0</v>
      </c>
      <c r="BH127" s="146">
        <f t="shared" si="27"/>
        <v>0</v>
      </c>
      <c r="BI127" s="146">
        <f t="shared" si="28"/>
        <v>0</v>
      </c>
      <c r="BJ127" s="18" t="s">
        <v>90</v>
      </c>
      <c r="BK127" s="146">
        <f t="shared" si="29"/>
        <v>0</v>
      </c>
      <c r="BL127" s="18" t="s">
        <v>4061</v>
      </c>
      <c r="BM127" s="145" t="s">
        <v>9015</v>
      </c>
    </row>
    <row r="128" spans="2:65" s="1" customFormat="1" ht="16.5" customHeight="1">
      <c r="B128" s="33"/>
      <c r="C128" s="134" t="s">
        <v>546</v>
      </c>
      <c r="D128" s="134" t="s">
        <v>360</v>
      </c>
      <c r="E128" s="135" t="s">
        <v>9016</v>
      </c>
      <c r="F128" s="136" t="s">
        <v>9017</v>
      </c>
      <c r="G128" s="137" t="s">
        <v>504</v>
      </c>
      <c r="H128" s="138">
        <v>1</v>
      </c>
      <c r="I128" s="139"/>
      <c r="J128" s="140">
        <f t="shared" si="20"/>
        <v>0</v>
      </c>
      <c r="K128" s="136" t="s">
        <v>19</v>
      </c>
      <c r="L128" s="33"/>
      <c r="M128" s="141" t="s">
        <v>19</v>
      </c>
      <c r="N128" s="142" t="s">
        <v>49</v>
      </c>
      <c r="P128" s="143">
        <f t="shared" si="21"/>
        <v>0</v>
      </c>
      <c r="Q128" s="143">
        <v>0</v>
      </c>
      <c r="R128" s="143">
        <f t="shared" si="22"/>
        <v>0</v>
      </c>
      <c r="S128" s="143">
        <v>0</v>
      </c>
      <c r="T128" s="144">
        <f t="shared" si="23"/>
        <v>0</v>
      </c>
      <c r="AR128" s="145" t="s">
        <v>4061</v>
      </c>
      <c r="AT128" s="145" t="s">
        <v>360</v>
      </c>
      <c r="AU128" s="145" t="s">
        <v>90</v>
      </c>
      <c r="AY128" s="18" t="s">
        <v>358</v>
      </c>
      <c r="BE128" s="146">
        <f t="shared" si="24"/>
        <v>0</v>
      </c>
      <c r="BF128" s="146">
        <f t="shared" si="25"/>
        <v>0</v>
      </c>
      <c r="BG128" s="146">
        <f t="shared" si="26"/>
        <v>0</v>
      </c>
      <c r="BH128" s="146">
        <f t="shared" si="27"/>
        <v>0</v>
      </c>
      <c r="BI128" s="146">
        <f t="shared" si="28"/>
        <v>0</v>
      </c>
      <c r="BJ128" s="18" t="s">
        <v>90</v>
      </c>
      <c r="BK128" s="146">
        <f t="shared" si="29"/>
        <v>0</v>
      </c>
      <c r="BL128" s="18" t="s">
        <v>4061</v>
      </c>
      <c r="BM128" s="145" t="s">
        <v>9018</v>
      </c>
    </row>
    <row r="129" spans="2:65" s="1" customFormat="1" ht="24.2" customHeight="1">
      <c r="B129" s="33"/>
      <c r="C129" s="134" t="s">
        <v>552</v>
      </c>
      <c r="D129" s="134" t="s">
        <v>360</v>
      </c>
      <c r="E129" s="135" t="s">
        <v>9019</v>
      </c>
      <c r="F129" s="136" t="s">
        <v>9020</v>
      </c>
      <c r="G129" s="137" t="s">
        <v>8941</v>
      </c>
      <c r="H129" s="138">
        <v>1</v>
      </c>
      <c r="I129" s="139"/>
      <c r="J129" s="140">
        <f t="shared" si="20"/>
        <v>0</v>
      </c>
      <c r="K129" s="136" t="s">
        <v>19</v>
      </c>
      <c r="L129" s="33"/>
      <c r="M129" s="141" t="s">
        <v>19</v>
      </c>
      <c r="N129" s="142" t="s">
        <v>49</v>
      </c>
      <c r="P129" s="143">
        <f t="shared" si="21"/>
        <v>0</v>
      </c>
      <c r="Q129" s="143">
        <v>0</v>
      </c>
      <c r="R129" s="143">
        <f t="shared" si="22"/>
        <v>0</v>
      </c>
      <c r="S129" s="143">
        <v>0</v>
      </c>
      <c r="T129" s="144">
        <f t="shared" si="23"/>
        <v>0</v>
      </c>
      <c r="AR129" s="145" t="s">
        <v>4061</v>
      </c>
      <c r="AT129" s="145" t="s">
        <v>360</v>
      </c>
      <c r="AU129" s="145" t="s">
        <v>90</v>
      </c>
      <c r="AY129" s="18" t="s">
        <v>358</v>
      </c>
      <c r="BE129" s="146">
        <f t="shared" si="24"/>
        <v>0</v>
      </c>
      <c r="BF129" s="146">
        <f t="shared" si="25"/>
        <v>0</v>
      </c>
      <c r="BG129" s="146">
        <f t="shared" si="26"/>
        <v>0</v>
      </c>
      <c r="BH129" s="146">
        <f t="shared" si="27"/>
        <v>0</v>
      </c>
      <c r="BI129" s="146">
        <f t="shared" si="28"/>
        <v>0</v>
      </c>
      <c r="BJ129" s="18" t="s">
        <v>90</v>
      </c>
      <c r="BK129" s="146">
        <f t="shared" si="29"/>
        <v>0</v>
      </c>
      <c r="BL129" s="18" t="s">
        <v>4061</v>
      </c>
      <c r="BM129" s="145" t="s">
        <v>9021</v>
      </c>
    </row>
    <row r="130" spans="2:65" s="1" customFormat="1" ht="24.2" customHeight="1">
      <c r="B130" s="33"/>
      <c r="C130" s="134" t="s">
        <v>558</v>
      </c>
      <c r="D130" s="134" t="s">
        <v>360</v>
      </c>
      <c r="E130" s="135" t="s">
        <v>9022</v>
      </c>
      <c r="F130" s="136" t="s">
        <v>9023</v>
      </c>
      <c r="G130" s="137" t="s">
        <v>8941</v>
      </c>
      <c r="H130" s="138">
        <v>1</v>
      </c>
      <c r="I130" s="139"/>
      <c r="J130" s="140">
        <f t="shared" si="20"/>
        <v>0</v>
      </c>
      <c r="K130" s="136" t="s">
        <v>19</v>
      </c>
      <c r="L130" s="33"/>
      <c r="M130" s="141" t="s">
        <v>19</v>
      </c>
      <c r="N130" s="142" t="s">
        <v>49</v>
      </c>
      <c r="P130" s="143">
        <f t="shared" si="21"/>
        <v>0</v>
      </c>
      <c r="Q130" s="143">
        <v>0</v>
      </c>
      <c r="R130" s="143">
        <f t="shared" si="22"/>
        <v>0</v>
      </c>
      <c r="S130" s="143">
        <v>0</v>
      </c>
      <c r="T130" s="144">
        <f t="shared" si="23"/>
        <v>0</v>
      </c>
      <c r="AR130" s="145" t="s">
        <v>4061</v>
      </c>
      <c r="AT130" s="145" t="s">
        <v>360</v>
      </c>
      <c r="AU130" s="145" t="s">
        <v>90</v>
      </c>
      <c r="AY130" s="18" t="s">
        <v>358</v>
      </c>
      <c r="BE130" s="146">
        <f t="shared" si="24"/>
        <v>0</v>
      </c>
      <c r="BF130" s="146">
        <f t="shared" si="25"/>
        <v>0</v>
      </c>
      <c r="BG130" s="146">
        <f t="shared" si="26"/>
        <v>0</v>
      </c>
      <c r="BH130" s="146">
        <f t="shared" si="27"/>
        <v>0</v>
      </c>
      <c r="BI130" s="146">
        <f t="shared" si="28"/>
        <v>0</v>
      </c>
      <c r="BJ130" s="18" t="s">
        <v>90</v>
      </c>
      <c r="BK130" s="146">
        <f t="shared" si="29"/>
        <v>0</v>
      </c>
      <c r="BL130" s="18" t="s">
        <v>4061</v>
      </c>
      <c r="BM130" s="145" t="s">
        <v>9024</v>
      </c>
    </row>
    <row r="131" spans="2:65" s="1" customFormat="1" ht="33" customHeight="1">
      <c r="B131" s="33"/>
      <c r="C131" s="134" t="s">
        <v>564</v>
      </c>
      <c r="D131" s="134" t="s">
        <v>360</v>
      </c>
      <c r="E131" s="135" t="s">
        <v>9025</v>
      </c>
      <c r="F131" s="136" t="s">
        <v>9026</v>
      </c>
      <c r="G131" s="137" t="s">
        <v>8941</v>
      </c>
      <c r="H131" s="138">
        <v>1</v>
      </c>
      <c r="I131" s="139"/>
      <c r="J131" s="140">
        <f t="shared" si="20"/>
        <v>0</v>
      </c>
      <c r="K131" s="136" t="s">
        <v>19</v>
      </c>
      <c r="L131" s="33"/>
      <c r="M131" s="141" t="s">
        <v>19</v>
      </c>
      <c r="N131" s="142" t="s">
        <v>49</v>
      </c>
      <c r="P131" s="143">
        <f t="shared" si="21"/>
        <v>0</v>
      </c>
      <c r="Q131" s="143">
        <v>0</v>
      </c>
      <c r="R131" s="143">
        <f t="shared" si="22"/>
        <v>0</v>
      </c>
      <c r="S131" s="143">
        <v>0</v>
      </c>
      <c r="T131" s="144">
        <f t="shared" si="23"/>
        <v>0</v>
      </c>
      <c r="AR131" s="145" t="s">
        <v>4061</v>
      </c>
      <c r="AT131" s="145" t="s">
        <v>360</v>
      </c>
      <c r="AU131" s="145" t="s">
        <v>90</v>
      </c>
      <c r="AY131" s="18" t="s">
        <v>358</v>
      </c>
      <c r="BE131" s="146">
        <f t="shared" si="24"/>
        <v>0</v>
      </c>
      <c r="BF131" s="146">
        <f t="shared" si="25"/>
        <v>0</v>
      </c>
      <c r="BG131" s="146">
        <f t="shared" si="26"/>
        <v>0</v>
      </c>
      <c r="BH131" s="146">
        <f t="shared" si="27"/>
        <v>0</v>
      </c>
      <c r="BI131" s="146">
        <f t="shared" si="28"/>
        <v>0</v>
      </c>
      <c r="BJ131" s="18" t="s">
        <v>90</v>
      </c>
      <c r="BK131" s="146">
        <f t="shared" si="29"/>
        <v>0</v>
      </c>
      <c r="BL131" s="18" t="s">
        <v>4061</v>
      </c>
      <c r="BM131" s="145" t="s">
        <v>9027</v>
      </c>
    </row>
    <row r="132" spans="2:65" s="1" customFormat="1" ht="29.25">
      <c r="B132" s="33"/>
      <c r="D132" s="152" t="s">
        <v>4840</v>
      </c>
      <c r="F132" s="203" t="s">
        <v>9028</v>
      </c>
      <c r="I132" s="149"/>
      <c r="L132" s="33"/>
      <c r="M132" s="150"/>
      <c r="T132" s="54"/>
      <c r="AT132" s="18" t="s">
        <v>4840</v>
      </c>
      <c r="AU132" s="18" t="s">
        <v>90</v>
      </c>
    </row>
    <row r="133" spans="2:65" s="1" customFormat="1" ht="33" customHeight="1">
      <c r="B133" s="33"/>
      <c r="C133" s="134" t="s">
        <v>571</v>
      </c>
      <c r="D133" s="134" t="s">
        <v>360</v>
      </c>
      <c r="E133" s="135" t="s">
        <v>9029</v>
      </c>
      <c r="F133" s="136" t="s">
        <v>9030</v>
      </c>
      <c r="G133" s="137" t="s">
        <v>2531</v>
      </c>
      <c r="H133" s="138">
        <v>1</v>
      </c>
      <c r="I133" s="139"/>
      <c r="J133" s="140">
        <f>ROUND(I133*H133,2)</f>
        <v>0</v>
      </c>
      <c r="K133" s="136" t="s">
        <v>19</v>
      </c>
      <c r="L133" s="33"/>
      <c r="M133" s="141" t="s">
        <v>19</v>
      </c>
      <c r="N133" s="142" t="s">
        <v>49</v>
      </c>
      <c r="P133" s="143">
        <f>O133*H133</f>
        <v>0</v>
      </c>
      <c r="Q133" s="143">
        <v>0</v>
      </c>
      <c r="R133" s="143">
        <f>Q133*H133</f>
        <v>0</v>
      </c>
      <c r="S133" s="143">
        <v>0</v>
      </c>
      <c r="T133" s="144">
        <f>S133*H133</f>
        <v>0</v>
      </c>
      <c r="AR133" s="145" t="s">
        <v>4061</v>
      </c>
      <c r="AT133" s="145" t="s">
        <v>360</v>
      </c>
      <c r="AU133" s="145" t="s">
        <v>90</v>
      </c>
      <c r="AY133" s="18" t="s">
        <v>358</v>
      </c>
      <c r="BE133" s="146">
        <f>IF(N133="základní",J133,0)</f>
        <v>0</v>
      </c>
      <c r="BF133" s="146">
        <f>IF(N133="snížená",J133,0)</f>
        <v>0</v>
      </c>
      <c r="BG133" s="146">
        <f>IF(N133="zákl. přenesená",J133,0)</f>
        <v>0</v>
      </c>
      <c r="BH133" s="146">
        <f>IF(N133="sníž. přenesená",J133,0)</f>
        <v>0</v>
      </c>
      <c r="BI133" s="146">
        <f>IF(N133="nulová",J133,0)</f>
        <v>0</v>
      </c>
      <c r="BJ133" s="18" t="s">
        <v>90</v>
      </c>
      <c r="BK133" s="146">
        <f>ROUND(I133*H133,2)</f>
        <v>0</v>
      </c>
      <c r="BL133" s="18" t="s">
        <v>4061</v>
      </c>
      <c r="BM133" s="145" t="s">
        <v>9031</v>
      </c>
    </row>
    <row r="134" spans="2:65" s="11" customFormat="1" ht="22.9" customHeight="1">
      <c r="B134" s="122"/>
      <c r="D134" s="123" t="s">
        <v>76</v>
      </c>
      <c r="E134" s="132" t="s">
        <v>9032</v>
      </c>
      <c r="F134" s="132" t="s">
        <v>9033</v>
      </c>
      <c r="I134" s="125"/>
      <c r="J134" s="133">
        <f>BK134</f>
        <v>0</v>
      </c>
      <c r="L134" s="122"/>
      <c r="M134" s="127"/>
      <c r="P134" s="128">
        <f>SUM(P135:P140)</f>
        <v>0</v>
      </c>
      <c r="R134" s="128">
        <f>SUM(R135:R140)</f>
        <v>0</v>
      </c>
      <c r="T134" s="129">
        <f>SUM(T135:T140)</f>
        <v>0</v>
      </c>
      <c r="AR134" s="123" t="s">
        <v>388</v>
      </c>
      <c r="AT134" s="130" t="s">
        <v>76</v>
      </c>
      <c r="AU134" s="130" t="s">
        <v>84</v>
      </c>
      <c r="AY134" s="123" t="s">
        <v>358</v>
      </c>
      <c r="BK134" s="131">
        <f>SUM(BK135:BK140)</f>
        <v>0</v>
      </c>
    </row>
    <row r="135" spans="2:65" s="1" customFormat="1" ht="16.5" customHeight="1">
      <c r="B135" s="33"/>
      <c r="C135" s="134" t="s">
        <v>577</v>
      </c>
      <c r="D135" s="134" t="s">
        <v>360</v>
      </c>
      <c r="E135" s="135" t="s">
        <v>9034</v>
      </c>
      <c r="F135" s="136" t="s">
        <v>9035</v>
      </c>
      <c r="G135" s="137" t="s">
        <v>504</v>
      </c>
      <c r="H135" s="138">
        <v>1</v>
      </c>
      <c r="I135" s="139"/>
      <c r="J135" s="140">
        <f>ROUND(I135*H135,2)</f>
        <v>0</v>
      </c>
      <c r="K135" s="136" t="s">
        <v>363</v>
      </c>
      <c r="L135" s="33"/>
      <c r="M135" s="141" t="s">
        <v>19</v>
      </c>
      <c r="N135" s="142" t="s">
        <v>49</v>
      </c>
      <c r="P135" s="143">
        <f>O135*H135</f>
        <v>0</v>
      </c>
      <c r="Q135" s="143">
        <v>0</v>
      </c>
      <c r="R135" s="143">
        <f>Q135*H135</f>
        <v>0</v>
      </c>
      <c r="S135" s="143">
        <v>0</v>
      </c>
      <c r="T135" s="144">
        <f>S135*H135</f>
        <v>0</v>
      </c>
      <c r="AR135" s="145" t="s">
        <v>4061</v>
      </c>
      <c r="AT135" s="145" t="s">
        <v>360</v>
      </c>
      <c r="AU135" s="145" t="s">
        <v>90</v>
      </c>
      <c r="AY135" s="18" t="s">
        <v>358</v>
      </c>
      <c r="BE135" s="146">
        <f>IF(N135="základní",J135,0)</f>
        <v>0</v>
      </c>
      <c r="BF135" s="146">
        <f>IF(N135="snížená",J135,0)</f>
        <v>0</v>
      </c>
      <c r="BG135" s="146">
        <f>IF(N135="zákl. přenesená",J135,0)</f>
        <v>0</v>
      </c>
      <c r="BH135" s="146">
        <f>IF(N135="sníž. přenesená",J135,0)</f>
        <v>0</v>
      </c>
      <c r="BI135" s="146">
        <f>IF(N135="nulová",J135,0)</f>
        <v>0</v>
      </c>
      <c r="BJ135" s="18" t="s">
        <v>90</v>
      </c>
      <c r="BK135" s="146">
        <f>ROUND(I135*H135,2)</f>
        <v>0</v>
      </c>
      <c r="BL135" s="18" t="s">
        <v>4061</v>
      </c>
      <c r="BM135" s="145" t="s">
        <v>9036</v>
      </c>
    </row>
    <row r="136" spans="2:65" s="1" customFormat="1" ht="11.25">
      <c r="B136" s="33"/>
      <c r="D136" s="147" t="s">
        <v>366</v>
      </c>
      <c r="F136" s="148" t="s">
        <v>9037</v>
      </c>
      <c r="I136" s="149"/>
      <c r="L136" s="33"/>
      <c r="M136" s="150"/>
      <c r="T136" s="54"/>
      <c r="AT136" s="18" t="s">
        <v>366</v>
      </c>
      <c r="AU136" s="18" t="s">
        <v>90</v>
      </c>
    </row>
    <row r="137" spans="2:65" s="1" customFormat="1" ht="29.25">
      <c r="B137" s="33"/>
      <c r="D137" s="152" t="s">
        <v>4840</v>
      </c>
      <c r="F137" s="203" t="s">
        <v>9038</v>
      </c>
      <c r="I137" s="149"/>
      <c r="L137" s="33"/>
      <c r="M137" s="150"/>
      <c r="T137" s="54"/>
      <c r="AT137" s="18" t="s">
        <v>4840</v>
      </c>
      <c r="AU137" s="18" t="s">
        <v>90</v>
      </c>
    </row>
    <row r="138" spans="2:65" s="1" customFormat="1" ht="16.5" customHeight="1">
      <c r="B138" s="33"/>
      <c r="C138" s="134" t="s">
        <v>583</v>
      </c>
      <c r="D138" s="134" t="s">
        <v>360</v>
      </c>
      <c r="E138" s="135" t="s">
        <v>9039</v>
      </c>
      <c r="F138" s="136" t="s">
        <v>9040</v>
      </c>
      <c r="G138" s="137" t="s">
        <v>504</v>
      </c>
      <c r="H138" s="138">
        <v>1</v>
      </c>
      <c r="I138" s="139"/>
      <c r="J138" s="140">
        <f>ROUND(I138*H138,2)</f>
        <v>0</v>
      </c>
      <c r="K138" s="136" t="s">
        <v>363</v>
      </c>
      <c r="L138" s="33"/>
      <c r="M138" s="141" t="s">
        <v>19</v>
      </c>
      <c r="N138" s="142" t="s">
        <v>49</v>
      </c>
      <c r="P138" s="143">
        <f>O138*H138</f>
        <v>0</v>
      </c>
      <c r="Q138" s="143">
        <v>0</v>
      </c>
      <c r="R138" s="143">
        <f>Q138*H138</f>
        <v>0</v>
      </c>
      <c r="S138" s="143">
        <v>0</v>
      </c>
      <c r="T138" s="144">
        <f>S138*H138</f>
        <v>0</v>
      </c>
      <c r="AR138" s="145" t="s">
        <v>4061</v>
      </c>
      <c r="AT138" s="145" t="s">
        <v>360</v>
      </c>
      <c r="AU138" s="145" t="s">
        <v>90</v>
      </c>
      <c r="AY138" s="18" t="s">
        <v>358</v>
      </c>
      <c r="BE138" s="146">
        <f>IF(N138="základní",J138,0)</f>
        <v>0</v>
      </c>
      <c r="BF138" s="146">
        <f>IF(N138="snížená",J138,0)</f>
        <v>0</v>
      </c>
      <c r="BG138" s="146">
        <f>IF(N138="zákl. přenesená",J138,0)</f>
        <v>0</v>
      </c>
      <c r="BH138" s="146">
        <f>IF(N138="sníž. přenesená",J138,0)</f>
        <v>0</v>
      </c>
      <c r="BI138" s="146">
        <f>IF(N138="nulová",J138,0)</f>
        <v>0</v>
      </c>
      <c r="BJ138" s="18" t="s">
        <v>90</v>
      </c>
      <c r="BK138" s="146">
        <f>ROUND(I138*H138,2)</f>
        <v>0</v>
      </c>
      <c r="BL138" s="18" t="s">
        <v>4061</v>
      </c>
      <c r="BM138" s="145" t="s">
        <v>9041</v>
      </c>
    </row>
    <row r="139" spans="2:65" s="1" customFormat="1" ht="11.25">
      <c r="B139" s="33"/>
      <c r="D139" s="147" t="s">
        <v>366</v>
      </c>
      <c r="F139" s="148" t="s">
        <v>9042</v>
      </c>
      <c r="I139" s="149"/>
      <c r="L139" s="33"/>
      <c r="M139" s="150"/>
      <c r="T139" s="54"/>
      <c r="AT139" s="18" t="s">
        <v>366</v>
      </c>
      <c r="AU139" s="18" t="s">
        <v>90</v>
      </c>
    </row>
    <row r="140" spans="2:65" s="1" customFormat="1" ht="39">
      <c r="B140" s="33"/>
      <c r="D140" s="152" t="s">
        <v>4840</v>
      </c>
      <c r="F140" s="203" t="s">
        <v>9043</v>
      </c>
      <c r="I140" s="149"/>
      <c r="L140" s="33"/>
      <c r="M140" s="150"/>
      <c r="T140" s="54"/>
      <c r="AT140" s="18" t="s">
        <v>4840</v>
      </c>
      <c r="AU140" s="18" t="s">
        <v>90</v>
      </c>
    </row>
    <row r="141" spans="2:65" s="11" customFormat="1" ht="22.9" customHeight="1">
      <c r="B141" s="122"/>
      <c r="D141" s="123" t="s">
        <v>76</v>
      </c>
      <c r="E141" s="132" t="s">
        <v>8857</v>
      </c>
      <c r="F141" s="132" t="s">
        <v>4746</v>
      </c>
      <c r="I141" s="125"/>
      <c r="J141" s="133">
        <f>BK141</f>
        <v>0</v>
      </c>
      <c r="L141" s="122"/>
      <c r="M141" s="127"/>
      <c r="P141" s="128">
        <f>SUM(P142:P146)</f>
        <v>0</v>
      </c>
      <c r="R141" s="128">
        <f>SUM(R142:R146)</f>
        <v>0</v>
      </c>
      <c r="T141" s="129">
        <f>SUM(T142:T146)</f>
        <v>0</v>
      </c>
      <c r="AR141" s="123" t="s">
        <v>388</v>
      </c>
      <c r="AT141" s="130" t="s">
        <v>76</v>
      </c>
      <c r="AU141" s="130" t="s">
        <v>84</v>
      </c>
      <c r="AY141" s="123" t="s">
        <v>358</v>
      </c>
      <c r="BK141" s="131">
        <f>SUM(BK142:BK146)</f>
        <v>0</v>
      </c>
    </row>
    <row r="142" spans="2:65" s="1" customFormat="1" ht="16.5" customHeight="1">
      <c r="B142" s="33"/>
      <c r="C142" s="134" t="s">
        <v>591</v>
      </c>
      <c r="D142" s="134" t="s">
        <v>360</v>
      </c>
      <c r="E142" s="135" t="s">
        <v>9044</v>
      </c>
      <c r="F142" s="136" t="s">
        <v>9045</v>
      </c>
      <c r="G142" s="137" t="s">
        <v>504</v>
      </c>
      <c r="H142" s="138">
        <v>1</v>
      </c>
      <c r="I142" s="139"/>
      <c r="J142" s="140">
        <f>ROUND(I142*H142,2)</f>
        <v>0</v>
      </c>
      <c r="K142" s="136" t="s">
        <v>363</v>
      </c>
      <c r="L142" s="33"/>
      <c r="M142" s="141" t="s">
        <v>19</v>
      </c>
      <c r="N142" s="142" t="s">
        <v>49</v>
      </c>
      <c r="P142" s="143">
        <f>O142*H142</f>
        <v>0</v>
      </c>
      <c r="Q142" s="143">
        <v>0</v>
      </c>
      <c r="R142" s="143">
        <f>Q142*H142</f>
        <v>0</v>
      </c>
      <c r="S142" s="143">
        <v>0</v>
      </c>
      <c r="T142" s="144">
        <f>S142*H142</f>
        <v>0</v>
      </c>
      <c r="AR142" s="145" t="s">
        <v>4061</v>
      </c>
      <c r="AT142" s="145" t="s">
        <v>360</v>
      </c>
      <c r="AU142" s="145" t="s">
        <v>90</v>
      </c>
      <c r="AY142" s="18" t="s">
        <v>358</v>
      </c>
      <c r="BE142" s="146">
        <f>IF(N142="základní",J142,0)</f>
        <v>0</v>
      </c>
      <c r="BF142" s="146">
        <f>IF(N142="snížená",J142,0)</f>
        <v>0</v>
      </c>
      <c r="BG142" s="146">
        <f>IF(N142="zákl. přenesená",J142,0)</f>
        <v>0</v>
      </c>
      <c r="BH142" s="146">
        <f>IF(N142="sníž. přenesená",J142,0)</f>
        <v>0</v>
      </c>
      <c r="BI142" s="146">
        <f>IF(N142="nulová",J142,0)</f>
        <v>0</v>
      </c>
      <c r="BJ142" s="18" t="s">
        <v>90</v>
      </c>
      <c r="BK142" s="146">
        <f>ROUND(I142*H142,2)</f>
        <v>0</v>
      </c>
      <c r="BL142" s="18" t="s">
        <v>4061</v>
      </c>
      <c r="BM142" s="145" t="s">
        <v>9046</v>
      </c>
    </row>
    <row r="143" spans="2:65" s="1" customFormat="1" ht="11.25">
      <c r="B143" s="33"/>
      <c r="D143" s="147" t="s">
        <v>366</v>
      </c>
      <c r="F143" s="148" t="s">
        <v>9047</v>
      </c>
      <c r="I143" s="149"/>
      <c r="L143" s="33"/>
      <c r="M143" s="150"/>
      <c r="T143" s="54"/>
      <c r="AT143" s="18" t="s">
        <v>366</v>
      </c>
      <c r="AU143" s="18" t="s">
        <v>90</v>
      </c>
    </row>
    <row r="144" spans="2:65" s="1" customFormat="1" ht="29.25">
      <c r="B144" s="33"/>
      <c r="D144" s="152" t="s">
        <v>4840</v>
      </c>
      <c r="F144" s="203" t="s">
        <v>9048</v>
      </c>
      <c r="I144" s="149"/>
      <c r="L144" s="33"/>
      <c r="M144" s="150"/>
      <c r="T144" s="54"/>
      <c r="AT144" s="18" t="s">
        <v>4840</v>
      </c>
      <c r="AU144" s="18" t="s">
        <v>90</v>
      </c>
    </row>
    <row r="145" spans="2:65" s="1" customFormat="1" ht="16.5" customHeight="1">
      <c r="B145" s="33"/>
      <c r="C145" s="134" t="s">
        <v>598</v>
      </c>
      <c r="D145" s="134" t="s">
        <v>360</v>
      </c>
      <c r="E145" s="135" t="s">
        <v>9049</v>
      </c>
      <c r="F145" s="136" t="s">
        <v>9050</v>
      </c>
      <c r="G145" s="137" t="s">
        <v>504</v>
      </c>
      <c r="H145" s="138">
        <v>1</v>
      </c>
      <c r="I145" s="139"/>
      <c r="J145" s="140">
        <f>ROUND(I145*H145,2)</f>
        <v>0</v>
      </c>
      <c r="K145" s="136" t="s">
        <v>19</v>
      </c>
      <c r="L145" s="33"/>
      <c r="M145" s="141" t="s">
        <v>19</v>
      </c>
      <c r="N145" s="142" t="s">
        <v>49</v>
      </c>
      <c r="P145" s="143">
        <f>O145*H145</f>
        <v>0</v>
      </c>
      <c r="Q145" s="143">
        <v>0</v>
      </c>
      <c r="R145" s="143">
        <f>Q145*H145</f>
        <v>0</v>
      </c>
      <c r="S145" s="143">
        <v>0</v>
      </c>
      <c r="T145" s="144">
        <f>S145*H145</f>
        <v>0</v>
      </c>
      <c r="AR145" s="145" t="s">
        <v>4061</v>
      </c>
      <c r="AT145" s="145" t="s">
        <v>360</v>
      </c>
      <c r="AU145" s="145" t="s">
        <v>90</v>
      </c>
      <c r="AY145" s="18" t="s">
        <v>358</v>
      </c>
      <c r="BE145" s="146">
        <f>IF(N145="základní",J145,0)</f>
        <v>0</v>
      </c>
      <c r="BF145" s="146">
        <f>IF(N145="snížená",J145,0)</f>
        <v>0</v>
      </c>
      <c r="BG145" s="146">
        <f>IF(N145="zákl. přenesená",J145,0)</f>
        <v>0</v>
      </c>
      <c r="BH145" s="146">
        <f>IF(N145="sníž. přenesená",J145,0)</f>
        <v>0</v>
      </c>
      <c r="BI145" s="146">
        <f>IF(N145="nulová",J145,0)</f>
        <v>0</v>
      </c>
      <c r="BJ145" s="18" t="s">
        <v>90</v>
      </c>
      <c r="BK145" s="146">
        <f>ROUND(I145*H145,2)</f>
        <v>0</v>
      </c>
      <c r="BL145" s="18" t="s">
        <v>4061</v>
      </c>
      <c r="BM145" s="145" t="s">
        <v>9051</v>
      </c>
    </row>
    <row r="146" spans="2:65" s="1" customFormat="1" ht="39">
      <c r="B146" s="33"/>
      <c r="D146" s="152" t="s">
        <v>4840</v>
      </c>
      <c r="F146" s="203" t="s">
        <v>9052</v>
      </c>
      <c r="I146" s="149"/>
      <c r="L146" s="33"/>
      <c r="M146" s="201"/>
      <c r="N146" s="198"/>
      <c r="O146" s="198"/>
      <c r="P146" s="198"/>
      <c r="Q146" s="198"/>
      <c r="R146" s="198"/>
      <c r="S146" s="198"/>
      <c r="T146" s="202"/>
      <c r="AT146" s="18" t="s">
        <v>4840</v>
      </c>
      <c r="AU146" s="18" t="s">
        <v>90</v>
      </c>
    </row>
    <row r="147" spans="2:65" s="1" customFormat="1" ht="6.95" customHeight="1">
      <c r="B147" s="42"/>
      <c r="C147" s="43"/>
      <c r="D147" s="43"/>
      <c r="E147" s="43"/>
      <c r="F147" s="43"/>
      <c r="G147" s="43"/>
      <c r="H147" s="43"/>
      <c r="I147" s="43"/>
      <c r="J147" s="43"/>
      <c r="K147" s="43"/>
      <c r="L147" s="33"/>
    </row>
  </sheetData>
  <sheetProtection algorithmName="SHA-512" hashValue="/691GHVbyzI80+LAtsgGZllX+6vH7k2jEGnwCd1a7h6Mrh5waPonpy5o1G4bAQ64EaL6Qaz7Sd3D0Th8blkSoA==" saltValue="rD3lCZO6kJ3WwIIlHccS9oI+UtBKDSHuva0HkBop7u7B5M1U+jTCK5hKQf8thLW5xd87iievUDGvVuzpFendmQ==" spinCount="100000" sheet="1" objects="1" scenarios="1" formatColumns="0" formatRows="0" autoFilter="0"/>
  <autoFilter ref="C84:K146" xr:uid="{00000000-0009-0000-0000-000023000000}"/>
  <mergeCells count="9">
    <mergeCell ref="E50:H50"/>
    <mergeCell ref="E75:H75"/>
    <mergeCell ref="E77:H77"/>
    <mergeCell ref="L2:V2"/>
    <mergeCell ref="E7:H7"/>
    <mergeCell ref="E9:H9"/>
    <mergeCell ref="E18:H18"/>
    <mergeCell ref="E27:H27"/>
    <mergeCell ref="E48:H48"/>
  </mergeCells>
  <hyperlinks>
    <hyperlink ref="F136" r:id="rId1" xr:uid="{00000000-0004-0000-2300-000000000000}"/>
    <hyperlink ref="F139" r:id="rId2" xr:uid="{00000000-0004-0000-2300-000001000000}"/>
    <hyperlink ref="F143" r:id="rId3" xr:uid="{00000000-0004-0000-23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H2048"/>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9053</v>
      </c>
      <c r="H4" s="21"/>
    </row>
    <row r="5" spans="2:8" ht="12" customHeight="1">
      <c r="B5" s="21"/>
      <c r="C5" s="25" t="s">
        <v>13</v>
      </c>
      <c r="D5" s="307" t="s">
        <v>14</v>
      </c>
      <c r="E5" s="303"/>
      <c r="F5" s="303"/>
      <c r="H5" s="21"/>
    </row>
    <row r="6" spans="2:8" ht="36.950000000000003" customHeight="1">
      <c r="B6" s="21"/>
      <c r="C6" s="27" t="s">
        <v>16</v>
      </c>
      <c r="D6" s="304" t="s">
        <v>17</v>
      </c>
      <c r="E6" s="303"/>
      <c r="F6" s="303"/>
      <c r="H6" s="21"/>
    </row>
    <row r="7" spans="2:8" ht="16.5" customHeight="1">
      <c r="B7" s="21"/>
      <c r="C7" s="28" t="s">
        <v>23</v>
      </c>
      <c r="D7" s="50">
        <f>'Rekapitulace stavby'!AN8</f>
        <v>45460</v>
      </c>
      <c r="H7" s="21"/>
    </row>
    <row r="8" spans="2:8" s="1" customFormat="1" ht="10.9" customHeight="1">
      <c r="B8" s="33"/>
      <c r="H8" s="33"/>
    </row>
    <row r="9" spans="2:8" s="10" customFormat="1" ht="29.25" customHeight="1">
      <c r="B9" s="114"/>
      <c r="C9" s="115" t="s">
        <v>58</v>
      </c>
      <c r="D9" s="116" t="s">
        <v>59</v>
      </c>
      <c r="E9" s="116" t="s">
        <v>345</v>
      </c>
      <c r="F9" s="117" t="s">
        <v>9054</v>
      </c>
      <c r="H9" s="114"/>
    </row>
    <row r="10" spans="2:8" s="1" customFormat="1" ht="26.45" customHeight="1">
      <c r="B10" s="33"/>
      <c r="C10" s="206" t="s">
        <v>9055</v>
      </c>
      <c r="D10" s="206" t="s">
        <v>88</v>
      </c>
      <c r="H10" s="33"/>
    </row>
    <row r="11" spans="2:8" s="1" customFormat="1" ht="16.899999999999999" customHeight="1">
      <c r="B11" s="33"/>
      <c r="C11" s="207" t="s">
        <v>293</v>
      </c>
      <c r="D11" s="208" t="s">
        <v>294</v>
      </c>
      <c r="E11" s="209" t="s">
        <v>195</v>
      </c>
      <c r="F11" s="210">
        <v>7.0960000000000001</v>
      </c>
      <c r="H11" s="33"/>
    </row>
    <row r="12" spans="2:8" s="1" customFormat="1" ht="16.899999999999999" customHeight="1">
      <c r="B12" s="33"/>
      <c r="C12" s="211" t="s">
        <v>19</v>
      </c>
      <c r="D12" s="211" t="s">
        <v>485</v>
      </c>
      <c r="E12" s="18" t="s">
        <v>19</v>
      </c>
      <c r="F12" s="212">
        <v>0</v>
      </c>
      <c r="H12" s="33"/>
    </row>
    <row r="13" spans="2:8" s="1" customFormat="1" ht="16.899999999999999" customHeight="1">
      <c r="B13" s="33"/>
      <c r="C13" s="211" t="s">
        <v>19</v>
      </c>
      <c r="D13" s="211" t="s">
        <v>807</v>
      </c>
      <c r="E13" s="18" t="s">
        <v>19</v>
      </c>
      <c r="F13" s="212">
        <v>0</v>
      </c>
      <c r="H13" s="33"/>
    </row>
    <row r="14" spans="2:8" s="1" customFormat="1" ht="16.899999999999999" customHeight="1">
      <c r="B14" s="33"/>
      <c r="C14" s="211" t="s">
        <v>19</v>
      </c>
      <c r="D14" s="211" t="s">
        <v>380</v>
      </c>
      <c r="E14" s="18" t="s">
        <v>19</v>
      </c>
      <c r="F14" s="212">
        <v>0</v>
      </c>
      <c r="H14" s="33"/>
    </row>
    <row r="15" spans="2:8" s="1" customFormat="1" ht="16.899999999999999" customHeight="1">
      <c r="B15" s="33"/>
      <c r="C15" s="211" t="s">
        <v>19</v>
      </c>
      <c r="D15" s="211" t="s">
        <v>588</v>
      </c>
      <c r="E15" s="18" t="s">
        <v>19</v>
      </c>
      <c r="F15" s="212">
        <v>0</v>
      </c>
      <c r="H15" s="33"/>
    </row>
    <row r="16" spans="2:8" s="1" customFormat="1" ht="16.899999999999999" customHeight="1">
      <c r="B16" s="33"/>
      <c r="C16" s="211" t="s">
        <v>19</v>
      </c>
      <c r="D16" s="211" t="s">
        <v>808</v>
      </c>
      <c r="E16" s="18" t="s">
        <v>19</v>
      </c>
      <c r="F16" s="212">
        <v>0</v>
      </c>
      <c r="H16" s="33"/>
    </row>
    <row r="17" spans="2:8" s="1" customFormat="1" ht="16.899999999999999" customHeight="1">
      <c r="B17" s="33"/>
      <c r="C17" s="211" t="s">
        <v>19</v>
      </c>
      <c r="D17" s="211" t="s">
        <v>289</v>
      </c>
      <c r="E17" s="18" t="s">
        <v>19</v>
      </c>
      <c r="F17" s="212">
        <v>4.9000000000000004</v>
      </c>
      <c r="H17" s="33"/>
    </row>
    <row r="18" spans="2:8" s="1" customFormat="1" ht="16.899999999999999" customHeight="1">
      <c r="B18" s="33"/>
      <c r="C18" s="211" t="s">
        <v>19</v>
      </c>
      <c r="D18" s="211" t="s">
        <v>815</v>
      </c>
      <c r="E18" s="18" t="s">
        <v>19</v>
      </c>
      <c r="F18" s="212">
        <v>2.1960000000000002</v>
      </c>
      <c r="H18" s="33"/>
    </row>
    <row r="19" spans="2:8" s="1" customFormat="1" ht="16.899999999999999" customHeight="1">
      <c r="B19" s="33"/>
      <c r="C19" s="211" t="s">
        <v>293</v>
      </c>
      <c r="D19" s="211" t="s">
        <v>416</v>
      </c>
      <c r="E19" s="18" t="s">
        <v>19</v>
      </c>
      <c r="F19" s="212">
        <v>7.0960000000000001</v>
      </c>
      <c r="H19" s="33"/>
    </row>
    <row r="20" spans="2:8" s="1" customFormat="1" ht="16.899999999999999" customHeight="1">
      <c r="B20" s="33"/>
      <c r="C20" s="213" t="s">
        <v>9056</v>
      </c>
      <c r="H20" s="33"/>
    </row>
    <row r="21" spans="2:8" s="1" customFormat="1" ht="16.899999999999999" customHeight="1">
      <c r="B21" s="33"/>
      <c r="C21" s="211" t="s">
        <v>811</v>
      </c>
      <c r="D21" s="211" t="s">
        <v>9057</v>
      </c>
      <c r="E21" s="18" t="s">
        <v>195</v>
      </c>
      <c r="F21" s="212">
        <v>7.0960000000000001</v>
      </c>
      <c r="H21" s="33"/>
    </row>
    <row r="22" spans="2:8" s="1" customFormat="1" ht="16.899999999999999" customHeight="1">
      <c r="B22" s="33"/>
      <c r="C22" s="211" t="s">
        <v>817</v>
      </c>
      <c r="D22" s="211" t="s">
        <v>9058</v>
      </c>
      <c r="E22" s="18" t="s">
        <v>195</v>
      </c>
      <c r="F22" s="212">
        <v>7.0960000000000001</v>
      </c>
      <c r="H22" s="33"/>
    </row>
    <row r="23" spans="2:8" s="1" customFormat="1" ht="16.899999999999999" customHeight="1">
      <c r="B23" s="33"/>
      <c r="C23" s="207" t="s">
        <v>256</v>
      </c>
      <c r="D23" s="208" t="s">
        <v>257</v>
      </c>
      <c r="E23" s="209" t="s">
        <v>195</v>
      </c>
      <c r="F23" s="210">
        <v>247.995</v>
      </c>
      <c r="H23" s="33"/>
    </row>
    <row r="24" spans="2:8" s="1" customFormat="1" ht="16.899999999999999" customHeight="1">
      <c r="B24" s="33"/>
      <c r="C24" s="211" t="s">
        <v>19</v>
      </c>
      <c r="D24" s="211" t="s">
        <v>485</v>
      </c>
      <c r="E24" s="18" t="s">
        <v>19</v>
      </c>
      <c r="F24" s="212">
        <v>0</v>
      </c>
      <c r="H24" s="33"/>
    </row>
    <row r="25" spans="2:8" s="1" customFormat="1" ht="16.899999999999999" customHeight="1">
      <c r="B25" s="33"/>
      <c r="C25" s="211" t="s">
        <v>19</v>
      </c>
      <c r="D25" s="211" t="s">
        <v>380</v>
      </c>
      <c r="E25" s="18" t="s">
        <v>19</v>
      </c>
      <c r="F25" s="212">
        <v>0</v>
      </c>
      <c r="H25" s="33"/>
    </row>
    <row r="26" spans="2:8" s="1" customFormat="1" ht="16.899999999999999" customHeight="1">
      <c r="B26" s="33"/>
      <c r="C26" s="211" t="s">
        <v>19</v>
      </c>
      <c r="D26" s="211" t="s">
        <v>683</v>
      </c>
      <c r="E26" s="18" t="s">
        <v>19</v>
      </c>
      <c r="F26" s="212">
        <v>0</v>
      </c>
      <c r="H26" s="33"/>
    </row>
    <row r="27" spans="2:8" s="1" customFormat="1" ht="16.899999999999999" customHeight="1">
      <c r="B27" s="33"/>
      <c r="C27" s="211" t="s">
        <v>19</v>
      </c>
      <c r="D27" s="211" t="s">
        <v>867</v>
      </c>
      <c r="E27" s="18" t="s">
        <v>19</v>
      </c>
      <c r="F27" s="212">
        <v>12.382</v>
      </c>
      <c r="H27" s="33"/>
    </row>
    <row r="28" spans="2:8" s="1" customFormat="1" ht="16.899999999999999" customHeight="1">
      <c r="B28" s="33"/>
      <c r="C28" s="211" t="s">
        <v>19</v>
      </c>
      <c r="D28" s="211" t="s">
        <v>868</v>
      </c>
      <c r="E28" s="18" t="s">
        <v>19</v>
      </c>
      <c r="F28" s="212">
        <v>29.696999999999999</v>
      </c>
      <c r="H28" s="33"/>
    </row>
    <row r="29" spans="2:8" s="1" customFormat="1" ht="16.899999999999999" customHeight="1">
      <c r="B29" s="33"/>
      <c r="C29" s="211" t="s">
        <v>19</v>
      </c>
      <c r="D29" s="211" t="s">
        <v>869</v>
      </c>
      <c r="E29" s="18" t="s">
        <v>19</v>
      </c>
      <c r="F29" s="212">
        <v>3.1920000000000002</v>
      </c>
      <c r="H29" s="33"/>
    </row>
    <row r="30" spans="2:8" s="1" customFormat="1" ht="16.899999999999999" customHeight="1">
      <c r="B30" s="33"/>
      <c r="C30" s="211" t="s">
        <v>19</v>
      </c>
      <c r="D30" s="211" t="s">
        <v>870</v>
      </c>
      <c r="E30" s="18" t="s">
        <v>19</v>
      </c>
      <c r="F30" s="212">
        <v>0.45600000000000002</v>
      </c>
      <c r="H30" s="33"/>
    </row>
    <row r="31" spans="2:8" s="1" customFormat="1" ht="16.899999999999999" customHeight="1">
      <c r="B31" s="33"/>
      <c r="C31" s="211" t="s">
        <v>19</v>
      </c>
      <c r="D31" s="211" t="s">
        <v>871</v>
      </c>
      <c r="E31" s="18" t="s">
        <v>19</v>
      </c>
      <c r="F31" s="212">
        <v>6.6239999999999997</v>
      </c>
      <c r="H31" s="33"/>
    </row>
    <row r="32" spans="2:8" s="1" customFormat="1" ht="16.899999999999999" customHeight="1">
      <c r="B32" s="33"/>
      <c r="C32" s="211" t="s">
        <v>19</v>
      </c>
      <c r="D32" s="211" t="s">
        <v>689</v>
      </c>
      <c r="E32" s="18" t="s">
        <v>19</v>
      </c>
      <c r="F32" s="212">
        <v>0</v>
      </c>
      <c r="H32" s="33"/>
    </row>
    <row r="33" spans="2:8" s="1" customFormat="1" ht="16.899999999999999" customHeight="1">
      <c r="B33" s="33"/>
      <c r="C33" s="211" t="s">
        <v>19</v>
      </c>
      <c r="D33" s="211" t="s">
        <v>872</v>
      </c>
      <c r="E33" s="18" t="s">
        <v>19</v>
      </c>
      <c r="F33" s="212">
        <v>13.891999999999999</v>
      </c>
      <c r="H33" s="33"/>
    </row>
    <row r="34" spans="2:8" s="1" customFormat="1" ht="16.899999999999999" customHeight="1">
      <c r="B34" s="33"/>
      <c r="C34" s="211" t="s">
        <v>19</v>
      </c>
      <c r="D34" s="211" t="s">
        <v>873</v>
      </c>
      <c r="E34" s="18" t="s">
        <v>19</v>
      </c>
      <c r="F34" s="212">
        <v>34.906999999999996</v>
      </c>
      <c r="H34" s="33"/>
    </row>
    <row r="35" spans="2:8" s="1" customFormat="1" ht="16.899999999999999" customHeight="1">
      <c r="B35" s="33"/>
      <c r="C35" s="211" t="s">
        <v>19</v>
      </c>
      <c r="D35" s="211" t="s">
        <v>874</v>
      </c>
      <c r="E35" s="18" t="s">
        <v>19</v>
      </c>
      <c r="F35" s="212">
        <v>3.7519999999999998</v>
      </c>
      <c r="H35" s="33"/>
    </row>
    <row r="36" spans="2:8" s="1" customFormat="1" ht="16.899999999999999" customHeight="1">
      <c r="B36" s="33"/>
      <c r="C36" s="211" t="s">
        <v>19</v>
      </c>
      <c r="D36" s="211" t="s">
        <v>875</v>
      </c>
      <c r="E36" s="18" t="s">
        <v>19</v>
      </c>
      <c r="F36" s="212">
        <v>0.53600000000000003</v>
      </c>
      <c r="H36" s="33"/>
    </row>
    <row r="37" spans="2:8" s="1" customFormat="1" ht="16.899999999999999" customHeight="1">
      <c r="B37" s="33"/>
      <c r="C37" s="211" t="s">
        <v>19</v>
      </c>
      <c r="D37" s="211" t="s">
        <v>876</v>
      </c>
      <c r="E37" s="18" t="s">
        <v>19</v>
      </c>
      <c r="F37" s="212">
        <v>8.6940000000000008</v>
      </c>
      <c r="H37" s="33"/>
    </row>
    <row r="38" spans="2:8" s="1" customFormat="1" ht="16.899999999999999" customHeight="1">
      <c r="B38" s="33"/>
      <c r="C38" s="211" t="s">
        <v>19</v>
      </c>
      <c r="D38" s="211" t="s">
        <v>690</v>
      </c>
      <c r="E38" s="18" t="s">
        <v>19</v>
      </c>
      <c r="F38" s="212">
        <v>0</v>
      </c>
      <c r="H38" s="33"/>
    </row>
    <row r="39" spans="2:8" s="1" customFormat="1" ht="16.899999999999999" customHeight="1">
      <c r="B39" s="33"/>
      <c r="C39" s="211" t="s">
        <v>19</v>
      </c>
      <c r="D39" s="211" t="s">
        <v>877</v>
      </c>
      <c r="E39" s="18" t="s">
        <v>19</v>
      </c>
      <c r="F39" s="212">
        <v>21.344000000000001</v>
      </c>
      <c r="H39" s="33"/>
    </row>
    <row r="40" spans="2:8" s="1" customFormat="1" ht="16.899999999999999" customHeight="1">
      <c r="B40" s="33"/>
      <c r="C40" s="211" t="s">
        <v>19</v>
      </c>
      <c r="D40" s="211" t="s">
        <v>878</v>
      </c>
      <c r="E40" s="18" t="s">
        <v>19</v>
      </c>
      <c r="F40" s="212">
        <v>25.347000000000001</v>
      </c>
      <c r="H40" s="33"/>
    </row>
    <row r="41" spans="2:8" s="1" customFormat="1" ht="16.899999999999999" customHeight="1">
      <c r="B41" s="33"/>
      <c r="C41" s="211" t="s">
        <v>19</v>
      </c>
      <c r="D41" s="211" t="s">
        <v>879</v>
      </c>
      <c r="E41" s="18" t="s">
        <v>19</v>
      </c>
      <c r="F41" s="212">
        <v>3.976</v>
      </c>
      <c r="H41" s="33"/>
    </row>
    <row r="42" spans="2:8" s="1" customFormat="1" ht="16.899999999999999" customHeight="1">
      <c r="B42" s="33"/>
      <c r="C42" s="211" t="s">
        <v>19</v>
      </c>
      <c r="D42" s="211" t="s">
        <v>880</v>
      </c>
      <c r="E42" s="18" t="s">
        <v>19</v>
      </c>
      <c r="F42" s="212">
        <v>0.56799999999999995</v>
      </c>
      <c r="H42" s="33"/>
    </row>
    <row r="43" spans="2:8" s="1" customFormat="1" ht="16.899999999999999" customHeight="1">
      <c r="B43" s="33"/>
      <c r="C43" s="211" t="s">
        <v>19</v>
      </c>
      <c r="D43" s="211" t="s">
        <v>881</v>
      </c>
      <c r="E43" s="18" t="s">
        <v>19</v>
      </c>
      <c r="F43" s="212">
        <v>15.25</v>
      </c>
      <c r="H43" s="33"/>
    </row>
    <row r="44" spans="2:8" s="1" customFormat="1" ht="16.899999999999999" customHeight="1">
      <c r="B44" s="33"/>
      <c r="C44" s="211" t="s">
        <v>19</v>
      </c>
      <c r="D44" s="211" t="s">
        <v>882</v>
      </c>
      <c r="E44" s="18" t="s">
        <v>19</v>
      </c>
      <c r="F44" s="212">
        <v>7.1710000000000003</v>
      </c>
      <c r="H44" s="33"/>
    </row>
    <row r="45" spans="2:8" s="1" customFormat="1" ht="16.899999999999999" customHeight="1">
      <c r="B45" s="33"/>
      <c r="C45" s="211" t="s">
        <v>19</v>
      </c>
      <c r="D45" s="211" t="s">
        <v>883</v>
      </c>
      <c r="E45" s="18" t="s">
        <v>19</v>
      </c>
      <c r="F45" s="212">
        <v>4.0469999999999997</v>
      </c>
      <c r="H45" s="33"/>
    </row>
    <row r="46" spans="2:8" s="1" customFormat="1" ht="16.899999999999999" customHeight="1">
      <c r="B46" s="33"/>
      <c r="C46" s="211" t="s">
        <v>19</v>
      </c>
      <c r="D46" s="211" t="s">
        <v>884</v>
      </c>
      <c r="E46" s="18" t="s">
        <v>19</v>
      </c>
      <c r="F46" s="212">
        <v>4.26</v>
      </c>
      <c r="H46" s="33"/>
    </row>
    <row r="47" spans="2:8" s="1" customFormat="1" ht="16.899999999999999" customHeight="1">
      <c r="B47" s="33"/>
      <c r="C47" s="211" t="s">
        <v>19</v>
      </c>
      <c r="D47" s="211" t="s">
        <v>885</v>
      </c>
      <c r="E47" s="18" t="s">
        <v>19</v>
      </c>
      <c r="F47" s="212">
        <v>51.9</v>
      </c>
      <c r="H47" s="33"/>
    </row>
    <row r="48" spans="2:8" s="1" customFormat="1" ht="16.899999999999999" customHeight="1">
      <c r="B48" s="33"/>
      <c r="C48" s="211" t="s">
        <v>256</v>
      </c>
      <c r="D48" s="211" t="s">
        <v>371</v>
      </c>
      <c r="E48" s="18" t="s">
        <v>19</v>
      </c>
      <c r="F48" s="212">
        <v>247.995</v>
      </c>
      <c r="H48" s="33"/>
    </row>
    <row r="49" spans="2:8" s="1" customFormat="1" ht="16.899999999999999" customHeight="1">
      <c r="B49" s="33"/>
      <c r="C49" s="213" t="s">
        <v>9056</v>
      </c>
      <c r="H49" s="33"/>
    </row>
    <row r="50" spans="2:8" s="1" customFormat="1" ht="16.899999999999999" customHeight="1">
      <c r="B50" s="33"/>
      <c r="C50" s="211" t="s">
        <v>863</v>
      </c>
      <c r="D50" s="211" t="s">
        <v>9059</v>
      </c>
      <c r="E50" s="18" t="s">
        <v>195</v>
      </c>
      <c r="F50" s="212">
        <v>247.995</v>
      </c>
      <c r="H50" s="33"/>
    </row>
    <row r="51" spans="2:8" s="1" customFormat="1" ht="16.899999999999999" customHeight="1">
      <c r="B51" s="33"/>
      <c r="C51" s="211" t="s">
        <v>887</v>
      </c>
      <c r="D51" s="211" t="s">
        <v>9060</v>
      </c>
      <c r="E51" s="18" t="s">
        <v>195</v>
      </c>
      <c r="F51" s="212">
        <v>247.995</v>
      </c>
      <c r="H51" s="33"/>
    </row>
    <row r="52" spans="2:8" s="1" customFormat="1" ht="16.899999999999999" customHeight="1">
      <c r="B52" s="33"/>
      <c r="C52" s="207" t="s">
        <v>290</v>
      </c>
      <c r="D52" s="208" t="s">
        <v>291</v>
      </c>
      <c r="E52" s="209" t="s">
        <v>195</v>
      </c>
      <c r="F52" s="210">
        <v>36.54</v>
      </c>
      <c r="H52" s="33"/>
    </row>
    <row r="53" spans="2:8" s="1" customFormat="1" ht="16.899999999999999" customHeight="1">
      <c r="B53" s="33"/>
      <c r="C53" s="211" t="s">
        <v>19</v>
      </c>
      <c r="D53" s="211" t="s">
        <v>485</v>
      </c>
      <c r="E53" s="18" t="s">
        <v>19</v>
      </c>
      <c r="F53" s="212">
        <v>0</v>
      </c>
      <c r="H53" s="33"/>
    </row>
    <row r="54" spans="2:8" s="1" customFormat="1" ht="16.899999999999999" customHeight="1">
      <c r="B54" s="33"/>
      <c r="C54" s="211" t="s">
        <v>19</v>
      </c>
      <c r="D54" s="211" t="s">
        <v>459</v>
      </c>
      <c r="E54" s="18" t="s">
        <v>19</v>
      </c>
      <c r="F54" s="212">
        <v>0</v>
      </c>
      <c r="H54" s="33"/>
    </row>
    <row r="55" spans="2:8" s="1" customFormat="1" ht="16.899999999999999" customHeight="1">
      <c r="B55" s="33"/>
      <c r="C55" s="211" t="s">
        <v>19</v>
      </c>
      <c r="D55" s="211" t="s">
        <v>493</v>
      </c>
      <c r="E55" s="18" t="s">
        <v>19</v>
      </c>
      <c r="F55" s="212">
        <v>29.28</v>
      </c>
      <c r="H55" s="33"/>
    </row>
    <row r="56" spans="2:8" s="1" customFormat="1" ht="16.899999999999999" customHeight="1">
      <c r="B56" s="33"/>
      <c r="C56" s="211" t="s">
        <v>19</v>
      </c>
      <c r="D56" s="211" t="s">
        <v>494</v>
      </c>
      <c r="E56" s="18" t="s">
        <v>19</v>
      </c>
      <c r="F56" s="212">
        <v>3.33</v>
      </c>
      <c r="H56" s="33"/>
    </row>
    <row r="57" spans="2:8" s="1" customFormat="1" ht="16.899999999999999" customHeight="1">
      <c r="B57" s="33"/>
      <c r="C57" s="211" t="s">
        <v>19</v>
      </c>
      <c r="D57" s="211" t="s">
        <v>495</v>
      </c>
      <c r="E57" s="18" t="s">
        <v>19</v>
      </c>
      <c r="F57" s="212">
        <v>3.93</v>
      </c>
      <c r="H57" s="33"/>
    </row>
    <row r="58" spans="2:8" s="1" customFormat="1" ht="16.899999999999999" customHeight="1">
      <c r="B58" s="33"/>
      <c r="C58" s="211" t="s">
        <v>290</v>
      </c>
      <c r="D58" s="211" t="s">
        <v>371</v>
      </c>
      <c r="E58" s="18" t="s">
        <v>19</v>
      </c>
      <c r="F58" s="212">
        <v>36.54</v>
      </c>
      <c r="H58" s="33"/>
    </row>
    <row r="59" spans="2:8" s="1" customFormat="1" ht="16.899999999999999" customHeight="1">
      <c r="B59" s="33"/>
      <c r="C59" s="213" t="s">
        <v>9056</v>
      </c>
      <c r="H59" s="33"/>
    </row>
    <row r="60" spans="2:8" s="1" customFormat="1" ht="16.899999999999999" customHeight="1">
      <c r="B60" s="33"/>
      <c r="C60" s="211" t="s">
        <v>489</v>
      </c>
      <c r="D60" s="211" t="s">
        <v>9061</v>
      </c>
      <c r="E60" s="18" t="s">
        <v>195</v>
      </c>
      <c r="F60" s="212">
        <v>36.54</v>
      </c>
      <c r="H60" s="33"/>
    </row>
    <row r="61" spans="2:8" s="1" customFormat="1" ht="16.899999999999999" customHeight="1">
      <c r="B61" s="33"/>
      <c r="C61" s="211" t="s">
        <v>497</v>
      </c>
      <c r="D61" s="211" t="s">
        <v>9062</v>
      </c>
      <c r="E61" s="18" t="s">
        <v>195</v>
      </c>
      <c r="F61" s="212">
        <v>36.54</v>
      </c>
      <c r="H61" s="33"/>
    </row>
    <row r="62" spans="2:8" s="1" customFormat="1" ht="16.899999999999999" customHeight="1">
      <c r="B62" s="33"/>
      <c r="C62" s="207" t="s">
        <v>237</v>
      </c>
      <c r="D62" s="208" t="s">
        <v>238</v>
      </c>
      <c r="E62" s="209" t="s">
        <v>195</v>
      </c>
      <c r="F62" s="210">
        <v>125.80500000000001</v>
      </c>
      <c r="H62" s="33"/>
    </row>
    <row r="63" spans="2:8" s="1" customFormat="1" ht="16.899999999999999" customHeight="1">
      <c r="B63" s="33"/>
      <c r="C63" s="211" t="s">
        <v>19</v>
      </c>
      <c r="D63" s="211" t="s">
        <v>486</v>
      </c>
      <c r="E63" s="18" t="s">
        <v>19</v>
      </c>
      <c r="F63" s="212">
        <v>0</v>
      </c>
      <c r="H63" s="33"/>
    </row>
    <row r="64" spans="2:8" s="1" customFormat="1" ht="16.899999999999999" customHeight="1">
      <c r="B64" s="33"/>
      <c r="C64" s="211" t="s">
        <v>19</v>
      </c>
      <c r="D64" s="211" t="s">
        <v>533</v>
      </c>
      <c r="E64" s="18" t="s">
        <v>19</v>
      </c>
      <c r="F64" s="212">
        <v>90.194999999999993</v>
      </c>
      <c r="H64" s="33"/>
    </row>
    <row r="65" spans="2:8" s="1" customFormat="1" ht="16.899999999999999" customHeight="1">
      <c r="B65" s="33"/>
      <c r="C65" s="211" t="s">
        <v>19</v>
      </c>
      <c r="D65" s="211" t="s">
        <v>534</v>
      </c>
      <c r="E65" s="18" t="s">
        <v>19</v>
      </c>
      <c r="F65" s="212">
        <v>35.61</v>
      </c>
      <c r="H65" s="33"/>
    </row>
    <row r="66" spans="2:8" s="1" customFormat="1" ht="16.899999999999999" customHeight="1">
      <c r="B66" s="33"/>
      <c r="C66" s="211" t="s">
        <v>237</v>
      </c>
      <c r="D66" s="211" t="s">
        <v>371</v>
      </c>
      <c r="E66" s="18" t="s">
        <v>19</v>
      </c>
      <c r="F66" s="212">
        <v>125.80500000000001</v>
      </c>
      <c r="H66" s="33"/>
    </row>
    <row r="67" spans="2:8" s="1" customFormat="1" ht="16.899999999999999" customHeight="1">
      <c r="B67" s="33"/>
      <c r="C67" s="213" t="s">
        <v>9056</v>
      </c>
      <c r="H67" s="33"/>
    </row>
    <row r="68" spans="2:8" s="1" customFormat="1" ht="16.899999999999999" customHeight="1">
      <c r="B68" s="33"/>
      <c r="C68" s="211" t="s">
        <v>529</v>
      </c>
      <c r="D68" s="211" t="s">
        <v>9063</v>
      </c>
      <c r="E68" s="18" t="s">
        <v>195</v>
      </c>
      <c r="F68" s="212">
        <v>125.80500000000001</v>
      </c>
      <c r="H68" s="33"/>
    </row>
    <row r="69" spans="2:8" s="1" customFormat="1" ht="16.899999999999999" customHeight="1">
      <c r="B69" s="33"/>
      <c r="C69" s="211" t="s">
        <v>536</v>
      </c>
      <c r="D69" s="211" t="s">
        <v>9064</v>
      </c>
      <c r="E69" s="18" t="s">
        <v>195</v>
      </c>
      <c r="F69" s="212">
        <v>125.80500000000001</v>
      </c>
      <c r="H69" s="33"/>
    </row>
    <row r="70" spans="2:8" s="1" customFormat="1" ht="16.899999999999999" customHeight="1">
      <c r="B70" s="33"/>
      <c r="C70" s="207" t="s">
        <v>9065</v>
      </c>
      <c r="D70" s="208" t="s">
        <v>9066</v>
      </c>
      <c r="E70" s="209" t="s">
        <v>235</v>
      </c>
      <c r="F70" s="210">
        <v>859.79</v>
      </c>
      <c r="H70" s="33"/>
    </row>
    <row r="71" spans="2:8" s="1" customFormat="1" ht="16.899999999999999" customHeight="1">
      <c r="B71" s="33"/>
      <c r="C71" s="211" t="s">
        <v>19</v>
      </c>
      <c r="D71" s="211" t="s">
        <v>9067</v>
      </c>
      <c r="E71" s="18" t="s">
        <v>19</v>
      </c>
      <c r="F71" s="212">
        <v>859.79</v>
      </c>
      <c r="H71" s="33"/>
    </row>
    <row r="72" spans="2:8" s="1" customFormat="1" ht="16.899999999999999" customHeight="1">
      <c r="B72" s="33"/>
      <c r="C72" s="211" t="s">
        <v>19</v>
      </c>
      <c r="D72" s="211" t="s">
        <v>371</v>
      </c>
      <c r="E72" s="18" t="s">
        <v>19</v>
      </c>
      <c r="F72" s="212">
        <v>859.79</v>
      </c>
      <c r="H72" s="33"/>
    </row>
    <row r="73" spans="2:8" s="1" customFormat="1" ht="16.899999999999999" customHeight="1">
      <c r="B73" s="33"/>
      <c r="C73" s="207" t="s">
        <v>9068</v>
      </c>
      <c r="D73" s="208" t="s">
        <v>9066</v>
      </c>
      <c r="E73" s="209" t="s">
        <v>195</v>
      </c>
      <c r="F73" s="210">
        <v>114.53400000000001</v>
      </c>
      <c r="H73" s="33"/>
    </row>
    <row r="74" spans="2:8" s="1" customFormat="1" ht="16.899999999999999" customHeight="1">
      <c r="B74" s="33"/>
      <c r="C74" s="211" t="s">
        <v>19</v>
      </c>
      <c r="D74" s="211" t="s">
        <v>9069</v>
      </c>
      <c r="E74" s="18" t="s">
        <v>19</v>
      </c>
      <c r="F74" s="212">
        <v>114.53400000000001</v>
      </c>
      <c r="H74" s="33"/>
    </row>
    <row r="75" spans="2:8" s="1" customFormat="1" ht="16.899999999999999" customHeight="1">
      <c r="B75" s="33"/>
      <c r="C75" s="211" t="s">
        <v>19</v>
      </c>
      <c r="D75" s="211" t="s">
        <v>371</v>
      </c>
      <c r="E75" s="18" t="s">
        <v>19</v>
      </c>
      <c r="F75" s="212">
        <v>114.53400000000001</v>
      </c>
      <c r="H75" s="33"/>
    </row>
    <row r="76" spans="2:8" s="1" customFormat="1" ht="16.899999999999999" customHeight="1">
      <c r="B76" s="33"/>
      <c r="C76" s="207" t="s">
        <v>197</v>
      </c>
      <c r="D76" s="208" t="s">
        <v>198</v>
      </c>
      <c r="E76" s="209" t="s">
        <v>195</v>
      </c>
      <c r="F76" s="210">
        <v>128.05000000000001</v>
      </c>
      <c r="H76" s="33"/>
    </row>
    <row r="77" spans="2:8" s="1" customFormat="1" ht="16.899999999999999" customHeight="1">
      <c r="B77" s="33"/>
      <c r="C77" s="211" t="s">
        <v>19</v>
      </c>
      <c r="D77" s="211" t="s">
        <v>485</v>
      </c>
      <c r="E77" s="18" t="s">
        <v>19</v>
      </c>
      <c r="F77" s="212">
        <v>0</v>
      </c>
      <c r="H77" s="33"/>
    </row>
    <row r="78" spans="2:8" s="1" customFormat="1" ht="16.899999999999999" customHeight="1">
      <c r="B78" s="33"/>
      <c r="C78" s="211" t="s">
        <v>19</v>
      </c>
      <c r="D78" s="211" t="s">
        <v>459</v>
      </c>
      <c r="E78" s="18" t="s">
        <v>19</v>
      </c>
      <c r="F78" s="212">
        <v>0</v>
      </c>
      <c r="H78" s="33"/>
    </row>
    <row r="79" spans="2:8" s="1" customFormat="1" ht="16.899999999999999" customHeight="1">
      <c r="B79" s="33"/>
      <c r="C79" s="211" t="s">
        <v>19</v>
      </c>
      <c r="D79" s="211" t="s">
        <v>380</v>
      </c>
      <c r="E79" s="18" t="s">
        <v>19</v>
      </c>
      <c r="F79" s="212">
        <v>0</v>
      </c>
      <c r="H79" s="33"/>
    </row>
    <row r="80" spans="2:8" s="1" customFormat="1" ht="16.899999999999999" customHeight="1">
      <c r="B80" s="33"/>
      <c r="C80" s="211" t="s">
        <v>19</v>
      </c>
      <c r="D80" s="211" t="s">
        <v>588</v>
      </c>
      <c r="E80" s="18" t="s">
        <v>19</v>
      </c>
      <c r="F80" s="212">
        <v>0</v>
      </c>
      <c r="H80" s="33"/>
    </row>
    <row r="81" spans="2:8" s="1" customFormat="1" ht="16.899999999999999" customHeight="1">
      <c r="B81" s="33"/>
      <c r="C81" s="211" t="s">
        <v>19</v>
      </c>
      <c r="D81" s="211" t="s">
        <v>1429</v>
      </c>
      <c r="E81" s="18" t="s">
        <v>19</v>
      </c>
      <c r="F81" s="212">
        <v>112.45</v>
      </c>
      <c r="H81" s="33"/>
    </row>
    <row r="82" spans="2:8" s="1" customFormat="1" ht="16.899999999999999" customHeight="1">
      <c r="B82" s="33"/>
      <c r="C82" s="211" t="s">
        <v>19</v>
      </c>
      <c r="D82" s="211" t="s">
        <v>1302</v>
      </c>
      <c r="E82" s="18" t="s">
        <v>19</v>
      </c>
      <c r="F82" s="212">
        <v>0</v>
      </c>
      <c r="H82" s="33"/>
    </row>
    <row r="83" spans="2:8" s="1" customFormat="1" ht="16.899999999999999" customHeight="1">
      <c r="B83" s="33"/>
      <c r="C83" s="211" t="s">
        <v>19</v>
      </c>
      <c r="D83" s="211" t="s">
        <v>1430</v>
      </c>
      <c r="E83" s="18" t="s">
        <v>19</v>
      </c>
      <c r="F83" s="212">
        <v>15.6</v>
      </c>
      <c r="H83" s="33"/>
    </row>
    <row r="84" spans="2:8" s="1" customFormat="1" ht="16.899999999999999" customHeight="1">
      <c r="B84" s="33"/>
      <c r="C84" s="211" t="s">
        <v>197</v>
      </c>
      <c r="D84" s="211" t="s">
        <v>371</v>
      </c>
      <c r="E84" s="18" t="s">
        <v>19</v>
      </c>
      <c r="F84" s="212">
        <v>128.05000000000001</v>
      </c>
      <c r="H84" s="33"/>
    </row>
    <row r="85" spans="2:8" s="1" customFormat="1" ht="16.899999999999999" customHeight="1">
      <c r="B85" s="33"/>
      <c r="C85" s="213" t="s">
        <v>9056</v>
      </c>
      <c r="H85" s="33"/>
    </row>
    <row r="86" spans="2:8" s="1" customFormat="1" ht="16.899999999999999" customHeight="1">
      <c r="B86" s="33"/>
      <c r="C86" s="211" t="s">
        <v>1425</v>
      </c>
      <c r="D86" s="211" t="s">
        <v>9070</v>
      </c>
      <c r="E86" s="18" t="s">
        <v>195</v>
      </c>
      <c r="F86" s="212">
        <v>128.05000000000001</v>
      </c>
      <c r="H86" s="33"/>
    </row>
    <row r="87" spans="2:8" s="1" customFormat="1" ht="16.899999999999999" customHeight="1">
      <c r="B87" s="33"/>
      <c r="C87" s="211" t="s">
        <v>1445</v>
      </c>
      <c r="D87" s="211" t="s">
        <v>9071</v>
      </c>
      <c r="E87" s="18" t="s">
        <v>195</v>
      </c>
      <c r="F87" s="212">
        <v>128.05000000000001</v>
      </c>
      <c r="H87" s="33"/>
    </row>
    <row r="88" spans="2:8" s="1" customFormat="1" ht="16.899999999999999" customHeight="1">
      <c r="B88" s="33"/>
      <c r="C88" s="211" t="s">
        <v>1420</v>
      </c>
      <c r="D88" s="211" t="s">
        <v>1421</v>
      </c>
      <c r="E88" s="18" t="s">
        <v>443</v>
      </c>
      <c r="F88" s="212">
        <v>4.3999999999999997E-2</v>
      </c>
      <c r="H88" s="33"/>
    </row>
    <row r="89" spans="2:8" s="1" customFormat="1" ht="22.5">
      <c r="B89" s="33"/>
      <c r="C89" s="211" t="s">
        <v>1440</v>
      </c>
      <c r="D89" s="211" t="s">
        <v>1441</v>
      </c>
      <c r="E89" s="18" t="s">
        <v>195</v>
      </c>
      <c r="F89" s="212">
        <v>156.34899999999999</v>
      </c>
      <c r="H89" s="33"/>
    </row>
    <row r="90" spans="2:8" s="1" customFormat="1" ht="16.899999999999999" customHeight="1">
      <c r="B90" s="33"/>
      <c r="C90" s="207" t="s">
        <v>193</v>
      </c>
      <c r="D90" s="208" t="s">
        <v>194</v>
      </c>
      <c r="E90" s="209" t="s">
        <v>195</v>
      </c>
      <c r="F90" s="210">
        <v>285</v>
      </c>
      <c r="H90" s="33"/>
    </row>
    <row r="91" spans="2:8" s="1" customFormat="1" ht="16.899999999999999" customHeight="1">
      <c r="B91" s="33"/>
      <c r="C91" s="211" t="s">
        <v>19</v>
      </c>
      <c r="D91" s="211" t="s">
        <v>485</v>
      </c>
      <c r="E91" s="18" t="s">
        <v>19</v>
      </c>
      <c r="F91" s="212">
        <v>0</v>
      </c>
      <c r="H91" s="33"/>
    </row>
    <row r="92" spans="2:8" s="1" customFormat="1" ht="16.899999999999999" customHeight="1">
      <c r="B92" s="33"/>
      <c r="C92" s="211" t="s">
        <v>19</v>
      </c>
      <c r="D92" s="211" t="s">
        <v>459</v>
      </c>
      <c r="E92" s="18" t="s">
        <v>19</v>
      </c>
      <c r="F92" s="212">
        <v>0</v>
      </c>
      <c r="H92" s="33"/>
    </row>
    <row r="93" spans="2:8" s="1" customFormat="1" ht="16.899999999999999" customHeight="1">
      <c r="B93" s="33"/>
      <c r="C93" s="211" t="s">
        <v>19</v>
      </c>
      <c r="D93" s="211" t="s">
        <v>954</v>
      </c>
      <c r="E93" s="18" t="s">
        <v>19</v>
      </c>
      <c r="F93" s="212">
        <v>0</v>
      </c>
      <c r="H93" s="33"/>
    </row>
    <row r="94" spans="2:8" s="1" customFormat="1" ht="16.899999999999999" customHeight="1">
      <c r="B94" s="33"/>
      <c r="C94" s="211" t="s">
        <v>19</v>
      </c>
      <c r="D94" s="211" t="s">
        <v>1416</v>
      </c>
      <c r="E94" s="18" t="s">
        <v>19</v>
      </c>
      <c r="F94" s="212">
        <v>0</v>
      </c>
      <c r="H94" s="33"/>
    </row>
    <row r="95" spans="2:8" s="1" customFormat="1" ht="16.899999999999999" customHeight="1">
      <c r="B95" s="33"/>
      <c r="C95" s="211" t="s">
        <v>19</v>
      </c>
      <c r="D95" s="211" t="s">
        <v>1417</v>
      </c>
      <c r="E95" s="18" t="s">
        <v>19</v>
      </c>
      <c r="F95" s="212">
        <v>274.42</v>
      </c>
      <c r="H95" s="33"/>
    </row>
    <row r="96" spans="2:8" s="1" customFormat="1" ht="16.899999999999999" customHeight="1">
      <c r="B96" s="33"/>
      <c r="C96" s="211" t="s">
        <v>19</v>
      </c>
      <c r="D96" s="211" t="s">
        <v>1418</v>
      </c>
      <c r="E96" s="18" t="s">
        <v>19</v>
      </c>
      <c r="F96" s="212">
        <v>10.58</v>
      </c>
      <c r="H96" s="33"/>
    </row>
    <row r="97" spans="2:8" s="1" customFormat="1" ht="16.899999999999999" customHeight="1">
      <c r="B97" s="33"/>
      <c r="C97" s="211" t="s">
        <v>193</v>
      </c>
      <c r="D97" s="211" t="s">
        <v>371</v>
      </c>
      <c r="E97" s="18" t="s">
        <v>19</v>
      </c>
      <c r="F97" s="212">
        <v>285</v>
      </c>
      <c r="H97" s="33"/>
    </row>
    <row r="98" spans="2:8" s="1" customFormat="1" ht="16.899999999999999" customHeight="1">
      <c r="B98" s="33"/>
      <c r="C98" s="213" t="s">
        <v>9056</v>
      </c>
      <c r="H98" s="33"/>
    </row>
    <row r="99" spans="2:8" s="1" customFormat="1" ht="16.899999999999999" customHeight="1">
      <c r="B99" s="33"/>
      <c r="C99" s="211" t="s">
        <v>1412</v>
      </c>
      <c r="D99" s="211" t="s">
        <v>9072</v>
      </c>
      <c r="E99" s="18" t="s">
        <v>195</v>
      </c>
      <c r="F99" s="212">
        <v>285</v>
      </c>
      <c r="H99" s="33"/>
    </row>
    <row r="100" spans="2:8" s="1" customFormat="1" ht="16.899999999999999" customHeight="1">
      <c r="B100" s="33"/>
      <c r="C100" s="211" t="s">
        <v>1435</v>
      </c>
      <c r="D100" s="211" t="s">
        <v>9073</v>
      </c>
      <c r="E100" s="18" t="s">
        <v>195</v>
      </c>
      <c r="F100" s="212">
        <v>285</v>
      </c>
      <c r="H100" s="33"/>
    </row>
    <row r="101" spans="2:8" s="1" customFormat="1" ht="16.899999999999999" customHeight="1">
      <c r="B101" s="33"/>
      <c r="C101" s="211" t="s">
        <v>1420</v>
      </c>
      <c r="D101" s="211" t="s">
        <v>1421</v>
      </c>
      <c r="E101" s="18" t="s">
        <v>443</v>
      </c>
      <c r="F101" s="212">
        <v>8.5999999999999993E-2</v>
      </c>
      <c r="H101" s="33"/>
    </row>
    <row r="102" spans="2:8" s="1" customFormat="1" ht="22.5">
      <c r="B102" s="33"/>
      <c r="C102" s="211" t="s">
        <v>1440</v>
      </c>
      <c r="D102" s="211" t="s">
        <v>1441</v>
      </c>
      <c r="E102" s="18" t="s">
        <v>195</v>
      </c>
      <c r="F102" s="212">
        <v>332.16800000000001</v>
      </c>
      <c r="H102" s="33"/>
    </row>
    <row r="103" spans="2:8" s="1" customFormat="1" ht="16.899999999999999" customHeight="1">
      <c r="B103" s="33"/>
      <c r="C103" s="207" t="s">
        <v>9074</v>
      </c>
      <c r="D103" s="208" t="s">
        <v>9075</v>
      </c>
      <c r="E103" s="209" t="s">
        <v>209</v>
      </c>
      <c r="F103" s="210">
        <v>222.24</v>
      </c>
      <c r="H103" s="33"/>
    </row>
    <row r="104" spans="2:8" s="1" customFormat="1" ht="16.899999999999999" customHeight="1">
      <c r="B104" s="33"/>
      <c r="C104" s="207" t="s">
        <v>207</v>
      </c>
      <c r="D104" s="208" t="s">
        <v>208</v>
      </c>
      <c r="E104" s="209" t="s">
        <v>209</v>
      </c>
      <c r="F104" s="210">
        <v>24</v>
      </c>
      <c r="H104" s="33"/>
    </row>
    <row r="105" spans="2:8" s="1" customFormat="1" ht="16.899999999999999" customHeight="1">
      <c r="B105" s="33"/>
      <c r="C105" s="211" t="s">
        <v>19</v>
      </c>
      <c r="D105" s="211" t="s">
        <v>369</v>
      </c>
      <c r="E105" s="18" t="s">
        <v>19</v>
      </c>
      <c r="F105" s="212">
        <v>0</v>
      </c>
      <c r="H105" s="33"/>
    </row>
    <row r="106" spans="2:8" s="1" customFormat="1" ht="16.899999999999999" customHeight="1">
      <c r="B106" s="33"/>
      <c r="C106" s="211" t="s">
        <v>19</v>
      </c>
      <c r="D106" s="211" t="s">
        <v>380</v>
      </c>
      <c r="E106" s="18" t="s">
        <v>19</v>
      </c>
      <c r="F106" s="212">
        <v>0</v>
      </c>
      <c r="H106" s="33"/>
    </row>
    <row r="107" spans="2:8" s="1" customFormat="1" ht="16.899999999999999" customHeight="1">
      <c r="B107" s="33"/>
      <c r="C107" s="211" t="s">
        <v>19</v>
      </c>
      <c r="D107" s="211" t="s">
        <v>381</v>
      </c>
      <c r="E107" s="18" t="s">
        <v>19</v>
      </c>
      <c r="F107" s="212">
        <v>24</v>
      </c>
      <c r="H107" s="33"/>
    </row>
    <row r="108" spans="2:8" s="1" customFormat="1" ht="16.899999999999999" customHeight="1">
      <c r="B108" s="33"/>
      <c r="C108" s="211" t="s">
        <v>207</v>
      </c>
      <c r="D108" s="211" t="s">
        <v>371</v>
      </c>
      <c r="E108" s="18" t="s">
        <v>19</v>
      </c>
      <c r="F108" s="212">
        <v>24</v>
      </c>
      <c r="H108" s="33"/>
    </row>
    <row r="109" spans="2:8" s="1" customFormat="1" ht="16.899999999999999" customHeight="1">
      <c r="B109" s="33"/>
      <c r="C109" s="213" t="s">
        <v>9056</v>
      </c>
      <c r="H109" s="33"/>
    </row>
    <row r="110" spans="2:8" s="1" customFormat="1" ht="16.899999999999999" customHeight="1">
      <c r="B110" s="33"/>
      <c r="C110" s="211" t="s">
        <v>376</v>
      </c>
      <c r="D110" s="211" t="s">
        <v>9076</v>
      </c>
      <c r="E110" s="18" t="s">
        <v>209</v>
      </c>
      <c r="F110" s="212">
        <v>24</v>
      </c>
      <c r="H110" s="33"/>
    </row>
    <row r="111" spans="2:8" s="1" customFormat="1" ht="22.5">
      <c r="B111" s="33"/>
      <c r="C111" s="211" t="s">
        <v>395</v>
      </c>
      <c r="D111" s="211" t="s">
        <v>9077</v>
      </c>
      <c r="E111" s="18" t="s">
        <v>209</v>
      </c>
      <c r="F111" s="212">
        <v>24</v>
      </c>
      <c r="H111" s="33"/>
    </row>
    <row r="112" spans="2:8" s="1" customFormat="1" ht="22.5">
      <c r="B112" s="33"/>
      <c r="C112" s="211" t="s">
        <v>407</v>
      </c>
      <c r="D112" s="211" t="s">
        <v>9078</v>
      </c>
      <c r="E112" s="18" t="s">
        <v>209</v>
      </c>
      <c r="F112" s="212">
        <v>24</v>
      </c>
      <c r="H112" s="33"/>
    </row>
    <row r="113" spans="2:8" s="1" customFormat="1" ht="16.899999999999999" customHeight="1">
      <c r="B113" s="33"/>
      <c r="C113" s="211" t="s">
        <v>412</v>
      </c>
      <c r="D113" s="211" t="s">
        <v>9079</v>
      </c>
      <c r="E113" s="18" t="s">
        <v>209</v>
      </c>
      <c r="F113" s="212">
        <v>809.029</v>
      </c>
      <c r="H113" s="33"/>
    </row>
    <row r="114" spans="2:8" s="1" customFormat="1" ht="16.899999999999999" customHeight="1">
      <c r="B114" s="33"/>
      <c r="C114" s="211" t="s">
        <v>418</v>
      </c>
      <c r="D114" s="211" t="s">
        <v>9080</v>
      </c>
      <c r="E114" s="18" t="s">
        <v>209</v>
      </c>
      <c r="F114" s="212">
        <v>289.46499999999997</v>
      </c>
      <c r="H114" s="33"/>
    </row>
    <row r="115" spans="2:8" s="1" customFormat="1" ht="16.899999999999999" customHeight="1">
      <c r="B115" s="33"/>
      <c r="C115" s="211" t="s">
        <v>423</v>
      </c>
      <c r="D115" s="211" t="s">
        <v>3013</v>
      </c>
      <c r="E115" s="18" t="s">
        <v>209</v>
      </c>
      <c r="F115" s="212">
        <v>514.64700000000005</v>
      </c>
      <c r="H115" s="33"/>
    </row>
    <row r="116" spans="2:8" s="1" customFormat="1" ht="16.899999999999999" customHeight="1">
      <c r="B116" s="33"/>
      <c r="C116" s="207" t="s">
        <v>204</v>
      </c>
      <c r="D116" s="208" t="s">
        <v>205</v>
      </c>
      <c r="E116" s="209" t="s">
        <v>195</v>
      </c>
      <c r="F116" s="210">
        <v>142.99</v>
      </c>
      <c r="H116" s="33"/>
    </row>
    <row r="117" spans="2:8" s="1" customFormat="1" ht="16.899999999999999" customHeight="1">
      <c r="B117" s="33"/>
      <c r="C117" s="211" t="s">
        <v>19</v>
      </c>
      <c r="D117" s="211" t="s">
        <v>1160</v>
      </c>
      <c r="E117" s="18" t="s">
        <v>19</v>
      </c>
      <c r="F117" s="212">
        <v>0</v>
      </c>
      <c r="H117" s="33"/>
    </row>
    <row r="118" spans="2:8" s="1" customFormat="1" ht="16.899999999999999" customHeight="1">
      <c r="B118" s="33"/>
      <c r="C118" s="211" t="s">
        <v>19</v>
      </c>
      <c r="D118" s="211" t="s">
        <v>610</v>
      </c>
      <c r="E118" s="18" t="s">
        <v>19</v>
      </c>
      <c r="F118" s="212">
        <v>0</v>
      </c>
      <c r="H118" s="33"/>
    </row>
    <row r="119" spans="2:8" s="1" customFormat="1" ht="16.899999999999999" customHeight="1">
      <c r="B119" s="33"/>
      <c r="C119" s="211" t="s">
        <v>19</v>
      </c>
      <c r="D119" s="211" t="s">
        <v>1969</v>
      </c>
      <c r="E119" s="18" t="s">
        <v>19</v>
      </c>
      <c r="F119" s="212">
        <v>5.74</v>
      </c>
      <c r="H119" s="33"/>
    </row>
    <row r="120" spans="2:8" s="1" customFormat="1" ht="16.899999999999999" customHeight="1">
      <c r="B120" s="33"/>
      <c r="C120" s="211" t="s">
        <v>19</v>
      </c>
      <c r="D120" s="211" t="s">
        <v>1970</v>
      </c>
      <c r="E120" s="18" t="s">
        <v>19</v>
      </c>
      <c r="F120" s="212">
        <v>5.74</v>
      </c>
      <c r="H120" s="33"/>
    </row>
    <row r="121" spans="2:8" s="1" customFormat="1" ht="16.899999999999999" customHeight="1">
      <c r="B121" s="33"/>
      <c r="C121" s="211" t="s">
        <v>19</v>
      </c>
      <c r="D121" s="211" t="s">
        <v>1971</v>
      </c>
      <c r="E121" s="18" t="s">
        <v>19</v>
      </c>
      <c r="F121" s="212">
        <v>5.74</v>
      </c>
      <c r="H121" s="33"/>
    </row>
    <row r="122" spans="2:8" s="1" customFormat="1" ht="16.899999999999999" customHeight="1">
      <c r="B122" s="33"/>
      <c r="C122" s="211" t="s">
        <v>19</v>
      </c>
      <c r="D122" s="211" t="s">
        <v>1972</v>
      </c>
      <c r="E122" s="18" t="s">
        <v>19</v>
      </c>
      <c r="F122" s="212">
        <v>5.74</v>
      </c>
      <c r="H122" s="33"/>
    </row>
    <row r="123" spans="2:8" s="1" customFormat="1" ht="16.899999999999999" customHeight="1">
      <c r="B123" s="33"/>
      <c r="C123" s="211" t="s">
        <v>19</v>
      </c>
      <c r="D123" s="211" t="s">
        <v>1973</v>
      </c>
      <c r="E123" s="18" t="s">
        <v>19</v>
      </c>
      <c r="F123" s="212">
        <v>5.74</v>
      </c>
      <c r="H123" s="33"/>
    </row>
    <row r="124" spans="2:8" s="1" customFormat="1" ht="16.899999999999999" customHeight="1">
      <c r="B124" s="33"/>
      <c r="C124" s="211" t="s">
        <v>19</v>
      </c>
      <c r="D124" s="211" t="s">
        <v>618</v>
      </c>
      <c r="E124" s="18" t="s">
        <v>19</v>
      </c>
      <c r="F124" s="212">
        <v>0</v>
      </c>
      <c r="H124" s="33"/>
    </row>
    <row r="125" spans="2:8" s="1" customFormat="1" ht="16.899999999999999" customHeight="1">
      <c r="B125" s="33"/>
      <c r="C125" s="211" t="s">
        <v>19</v>
      </c>
      <c r="D125" s="211" t="s">
        <v>1974</v>
      </c>
      <c r="E125" s="18" t="s">
        <v>19</v>
      </c>
      <c r="F125" s="212">
        <v>5.74</v>
      </c>
      <c r="H125" s="33"/>
    </row>
    <row r="126" spans="2:8" s="1" customFormat="1" ht="16.899999999999999" customHeight="1">
      <c r="B126" s="33"/>
      <c r="C126" s="211" t="s">
        <v>19</v>
      </c>
      <c r="D126" s="211" t="s">
        <v>1975</v>
      </c>
      <c r="E126" s="18" t="s">
        <v>19</v>
      </c>
      <c r="F126" s="212">
        <v>5.74</v>
      </c>
      <c r="H126" s="33"/>
    </row>
    <row r="127" spans="2:8" s="1" customFormat="1" ht="16.899999999999999" customHeight="1">
      <c r="B127" s="33"/>
      <c r="C127" s="211" t="s">
        <v>19</v>
      </c>
      <c r="D127" s="211" t="s">
        <v>1976</v>
      </c>
      <c r="E127" s="18" t="s">
        <v>19</v>
      </c>
      <c r="F127" s="212">
        <v>5.74</v>
      </c>
      <c r="H127" s="33"/>
    </row>
    <row r="128" spans="2:8" s="1" customFormat="1" ht="16.899999999999999" customHeight="1">
      <c r="B128" s="33"/>
      <c r="C128" s="211" t="s">
        <v>19</v>
      </c>
      <c r="D128" s="211" t="s">
        <v>1977</v>
      </c>
      <c r="E128" s="18" t="s">
        <v>19</v>
      </c>
      <c r="F128" s="212">
        <v>5.74</v>
      </c>
      <c r="H128" s="33"/>
    </row>
    <row r="129" spans="2:8" s="1" customFormat="1" ht="16.899999999999999" customHeight="1">
      <c r="B129" s="33"/>
      <c r="C129" s="211" t="s">
        <v>19</v>
      </c>
      <c r="D129" s="211" t="s">
        <v>1978</v>
      </c>
      <c r="E129" s="18" t="s">
        <v>19</v>
      </c>
      <c r="F129" s="212">
        <v>5.74</v>
      </c>
      <c r="H129" s="33"/>
    </row>
    <row r="130" spans="2:8" s="1" customFormat="1" ht="16.899999999999999" customHeight="1">
      <c r="B130" s="33"/>
      <c r="C130" s="211" t="s">
        <v>19</v>
      </c>
      <c r="D130" s="211" t="s">
        <v>603</v>
      </c>
      <c r="E130" s="18" t="s">
        <v>19</v>
      </c>
      <c r="F130" s="212">
        <v>0</v>
      </c>
      <c r="H130" s="33"/>
    </row>
    <row r="131" spans="2:8" s="1" customFormat="1" ht="16.899999999999999" customHeight="1">
      <c r="B131" s="33"/>
      <c r="C131" s="211" t="s">
        <v>19</v>
      </c>
      <c r="D131" s="211" t="s">
        <v>1949</v>
      </c>
      <c r="E131" s="18" t="s">
        <v>19</v>
      </c>
      <c r="F131" s="212">
        <v>4.04</v>
      </c>
      <c r="H131" s="33"/>
    </row>
    <row r="132" spans="2:8" s="1" customFormat="1" ht="16.899999999999999" customHeight="1">
      <c r="B132" s="33"/>
      <c r="C132" s="211" t="s">
        <v>19</v>
      </c>
      <c r="D132" s="211" t="s">
        <v>2570</v>
      </c>
      <c r="E132" s="18" t="s">
        <v>19</v>
      </c>
      <c r="F132" s="212">
        <v>19.39</v>
      </c>
      <c r="H132" s="33"/>
    </row>
    <row r="133" spans="2:8" s="1" customFormat="1" ht="16.899999999999999" customHeight="1">
      <c r="B133" s="33"/>
      <c r="C133" s="211" t="s">
        <v>19</v>
      </c>
      <c r="D133" s="211" t="s">
        <v>1951</v>
      </c>
      <c r="E133" s="18" t="s">
        <v>19</v>
      </c>
      <c r="F133" s="212">
        <v>4.1399999999999997</v>
      </c>
      <c r="H133" s="33"/>
    </row>
    <row r="134" spans="2:8" s="1" customFormat="1" ht="16.899999999999999" customHeight="1">
      <c r="B134" s="33"/>
      <c r="C134" s="211" t="s">
        <v>19</v>
      </c>
      <c r="D134" s="211" t="s">
        <v>1956</v>
      </c>
      <c r="E134" s="18" t="s">
        <v>19</v>
      </c>
      <c r="F134" s="212">
        <v>3.78</v>
      </c>
      <c r="H134" s="33"/>
    </row>
    <row r="135" spans="2:8" s="1" customFormat="1" ht="16.899999999999999" customHeight="1">
      <c r="B135" s="33"/>
      <c r="C135" s="211" t="s">
        <v>19</v>
      </c>
      <c r="D135" s="211" t="s">
        <v>1957</v>
      </c>
      <c r="E135" s="18" t="s">
        <v>19</v>
      </c>
      <c r="F135" s="212">
        <v>13.48</v>
      </c>
      <c r="H135" s="33"/>
    </row>
    <row r="136" spans="2:8" s="1" customFormat="1" ht="16.899999999999999" customHeight="1">
      <c r="B136" s="33"/>
      <c r="C136" s="211" t="s">
        <v>19</v>
      </c>
      <c r="D136" s="211" t="s">
        <v>2571</v>
      </c>
      <c r="E136" s="18" t="s">
        <v>19</v>
      </c>
      <c r="F136" s="212">
        <v>12.13</v>
      </c>
      <c r="H136" s="33"/>
    </row>
    <row r="137" spans="2:8" s="1" customFormat="1" ht="16.899999999999999" customHeight="1">
      <c r="B137" s="33"/>
      <c r="C137" s="211" t="s">
        <v>19</v>
      </c>
      <c r="D137" s="211" t="s">
        <v>2572</v>
      </c>
      <c r="E137" s="18" t="s">
        <v>19</v>
      </c>
      <c r="F137" s="212">
        <v>12.68</v>
      </c>
      <c r="H137" s="33"/>
    </row>
    <row r="138" spans="2:8" s="1" customFormat="1" ht="16.899999999999999" customHeight="1">
      <c r="B138" s="33"/>
      <c r="C138" s="211" t="s">
        <v>19</v>
      </c>
      <c r="D138" s="211" t="s">
        <v>1959</v>
      </c>
      <c r="E138" s="18" t="s">
        <v>19</v>
      </c>
      <c r="F138" s="212">
        <v>8.26</v>
      </c>
      <c r="H138" s="33"/>
    </row>
    <row r="139" spans="2:8" s="1" customFormat="1" ht="16.899999999999999" customHeight="1">
      <c r="B139" s="33"/>
      <c r="C139" s="211" t="s">
        <v>19</v>
      </c>
      <c r="D139" s="211" t="s">
        <v>2573</v>
      </c>
      <c r="E139" s="18" t="s">
        <v>19</v>
      </c>
      <c r="F139" s="212">
        <v>5.3</v>
      </c>
      <c r="H139" s="33"/>
    </row>
    <row r="140" spans="2:8" s="1" customFormat="1" ht="16.899999999999999" customHeight="1">
      <c r="B140" s="33"/>
      <c r="C140" s="211" t="s">
        <v>19</v>
      </c>
      <c r="D140" s="211" t="s">
        <v>1981</v>
      </c>
      <c r="E140" s="18" t="s">
        <v>19</v>
      </c>
      <c r="F140" s="212">
        <v>2.39</v>
      </c>
      <c r="H140" s="33"/>
    </row>
    <row r="141" spans="2:8" s="1" customFormat="1" ht="16.899999999999999" customHeight="1">
      <c r="B141" s="33"/>
      <c r="C141" s="211" t="s">
        <v>204</v>
      </c>
      <c r="D141" s="211" t="s">
        <v>371</v>
      </c>
      <c r="E141" s="18" t="s">
        <v>19</v>
      </c>
      <c r="F141" s="212">
        <v>142.99</v>
      </c>
      <c r="H141" s="33"/>
    </row>
    <row r="142" spans="2:8" s="1" customFormat="1" ht="16.899999999999999" customHeight="1">
      <c r="B142" s="33"/>
      <c r="C142" s="213" t="s">
        <v>9056</v>
      </c>
      <c r="H142" s="33"/>
    </row>
    <row r="143" spans="2:8" s="1" customFormat="1" ht="16.899999999999999" customHeight="1">
      <c r="B143" s="33"/>
      <c r="C143" s="211" t="s">
        <v>2566</v>
      </c>
      <c r="D143" s="211" t="s">
        <v>9081</v>
      </c>
      <c r="E143" s="18" t="s">
        <v>195</v>
      </c>
      <c r="F143" s="212">
        <v>142.99</v>
      </c>
      <c r="H143" s="33"/>
    </row>
    <row r="144" spans="2:8" s="1" customFormat="1" ht="16.899999999999999" customHeight="1">
      <c r="B144" s="33"/>
      <c r="C144" s="211" t="s">
        <v>2575</v>
      </c>
      <c r="D144" s="211" t="s">
        <v>9082</v>
      </c>
      <c r="E144" s="18" t="s">
        <v>195</v>
      </c>
      <c r="F144" s="212">
        <v>142.99</v>
      </c>
      <c r="H144" s="33"/>
    </row>
    <row r="145" spans="2:8" s="1" customFormat="1" ht="22.5">
      <c r="B145" s="33"/>
      <c r="C145" s="211" t="s">
        <v>2592</v>
      </c>
      <c r="D145" s="211" t="s">
        <v>9083</v>
      </c>
      <c r="E145" s="18" t="s">
        <v>195</v>
      </c>
      <c r="F145" s="212">
        <v>127.04</v>
      </c>
      <c r="H145" s="33"/>
    </row>
    <row r="146" spans="2:8" s="1" customFormat="1" ht="16.899999999999999" customHeight="1">
      <c r="B146" s="33"/>
      <c r="C146" s="211" t="s">
        <v>2667</v>
      </c>
      <c r="D146" s="211" t="s">
        <v>9084</v>
      </c>
      <c r="E146" s="18" t="s">
        <v>195</v>
      </c>
      <c r="F146" s="212">
        <v>142.99</v>
      </c>
      <c r="H146" s="33"/>
    </row>
    <row r="147" spans="2:8" s="1" customFormat="1" ht="16.899999999999999" customHeight="1">
      <c r="B147" s="33"/>
      <c r="C147" s="211" t="s">
        <v>2599</v>
      </c>
      <c r="D147" s="211" t="s">
        <v>2600</v>
      </c>
      <c r="E147" s="18" t="s">
        <v>195</v>
      </c>
      <c r="F147" s="212">
        <v>146.096</v>
      </c>
      <c r="H147" s="33"/>
    </row>
    <row r="148" spans="2:8" s="1" customFormat="1" ht="16.899999999999999" customHeight="1">
      <c r="B148" s="33"/>
      <c r="C148" s="207" t="s">
        <v>201</v>
      </c>
      <c r="D148" s="208" t="s">
        <v>202</v>
      </c>
      <c r="E148" s="209" t="s">
        <v>195</v>
      </c>
      <c r="F148" s="210">
        <v>368.46699999999998</v>
      </c>
      <c r="H148" s="33"/>
    </row>
    <row r="149" spans="2:8" s="1" customFormat="1" ht="16.899999999999999" customHeight="1">
      <c r="B149" s="33"/>
      <c r="C149" s="211" t="s">
        <v>19</v>
      </c>
      <c r="D149" s="211" t="s">
        <v>1160</v>
      </c>
      <c r="E149" s="18" t="s">
        <v>19</v>
      </c>
      <c r="F149" s="212">
        <v>0</v>
      </c>
      <c r="H149" s="33"/>
    </row>
    <row r="150" spans="2:8" s="1" customFormat="1" ht="16.899999999999999" customHeight="1">
      <c r="B150" s="33"/>
      <c r="C150" s="211" t="s">
        <v>19</v>
      </c>
      <c r="D150" s="211" t="s">
        <v>610</v>
      </c>
      <c r="E150" s="18" t="s">
        <v>19</v>
      </c>
      <c r="F150" s="212">
        <v>0</v>
      </c>
      <c r="H150" s="33"/>
    </row>
    <row r="151" spans="2:8" s="1" customFormat="1" ht="16.899999999999999" customHeight="1">
      <c r="B151" s="33"/>
      <c r="C151" s="211" t="s">
        <v>19</v>
      </c>
      <c r="D151" s="211" t="s">
        <v>2804</v>
      </c>
      <c r="E151" s="18" t="s">
        <v>19</v>
      </c>
      <c r="F151" s="212">
        <v>22.31</v>
      </c>
      <c r="H151" s="33"/>
    </row>
    <row r="152" spans="2:8" s="1" customFormat="1" ht="16.899999999999999" customHeight="1">
      <c r="B152" s="33"/>
      <c r="C152" s="211" t="s">
        <v>19</v>
      </c>
      <c r="D152" s="211" t="s">
        <v>2805</v>
      </c>
      <c r="E152" s="18" t="s">
        <v>19</v>
      </c>
      <c r="F152" s="212">
        <v>22.31</v>
      </c>
      <c r="H152" s="33"/>
    </row>
    <row r="153" spans="2:8" s="1" customFormat="1" ht="16.899999999999999" customHeight="1">
      <c r="B153" s="33"/>
      <c r="C153" s="211" t="s">
        <v>19</v>
      </c>
      <c r="D153" s="211" t="s">
        <v>2806</v>
      </c>
      <c r="E153" s="18" t="s">
        <v>19</v>
      </c>
      <c r="F153" s="212">
        <v>22.31</v>
      </c>
      <c r="H153" s="33"/>
    </row>
    <row r="154" spans="2:8" s="1" customFormat="1" ht="16.899999999999999" customHeight="1">
      <c r="B154" s="33"/>
      <c r="C154" s="211" t="s">
        <v>19</v>
      </c>
      <c r="D154" s="211" t="s">
        <v>2807</v>
      </c>
      <c r="E154" s="18" t="s">
        <v>19</v>
      </c>
      <c r="F154" s="212">
        <v>22.31</v>
      </c>
      <c r="H154" s="33"/>
    </row>
    <row r="155" spans="2:8" s="1" customFormat="1" ht="16.899999999999999" customHeight="1">
      <c r="B155" s="33"/>
      <c r="C155" s="211" t="s">
        <v>19</v>
      </c>
      <c r="D155" s="211" t="s">
        <v>2808</v>
      </c>
      <c r="E155" s="18" t="s">
        <v>19</v>
      </c>
      <c r="F155" s="212">
        <v>22.31</v>
      </c>
      <c r="H155" s="33"/>
    </row>
    <row r="156" spans="2:8" s="1" customFormat="1" ht="16.899999999999999" customHeight="1">
      <c r="B156" s="33"/>
      <c r="C156" s="211" t="s">
        <v>19</v>
      </c>
      <c r="D156" s="211" t="s">
        <v>618</v>
      </c>
      <c r="E156" s="18" t="s">
        <v>19</v>
      </c>
      <c r="F156" s="212">
        <v>0</v>
      </c>
      <c r="H156" s="33"/>
    </row>
    <row r="157" spans="2:8" s="1" customFormat="1" ht="16.899999999999999" customHeight="1">
      <c r="B157" s="33"/>
      <c r="C157" s="211" t="s">
        <v>19</v>
      </c>
      <c r="D157" s="211" t="s">
        <v>2809</v>
      </c>
      <c r="E157" s="18" t="s">
        <v>19</v>
      </c>
      <c r="F157" s="212">
        <v>22.31</v>
      </c>
      <c r="H157" s="33"/>
    </row>
    <row r="158" spans="2:8" s="1" customFormat="1" ht="16.899999999999999" customHeight="1">
      <c r="B158" s="33"/>
      <c r="C158" s="211" t="s">
        <v>19</v>
      </c>
      <c r="D158" s="211" t="s">
        <v>2810</v>
      </c>
      <c r="E158" s="18" t="s">
        <v>19</v>
      </c>
      <c r="F158" s="212">
        <v>22.31</v>
      </c>
      <c r="H158" s="33"/>
    </row>
    <row r="159" spans="2:8" s="1" customFormat="1" ht="16.899999999999999" customHeight="1">
      <c r="B159" s="33"/>
      <c r="C159" s="211" t="s">
        <v>19</v>
      </c>
      <c r="D159" s="211" t="s">
        <v>2811</v>
      </c>
      <c r="E159" s="18" t="s">
        <v>19</v>
      </c>
      <c r="F159" s="212">
        <v>22.31</v>
      </c>
      <c r="H159" s="33"/>
    </row>
    <row r="160" spans="2:8" s="1" customFormat="1" ht="16.899999999999999" customHeight="1">
      <c r="B160" s="33"/>
      <c r="C160" s="211" t="s">
        <v>19</v>
      </c>
      <c r="D160" s="211" t="s">
        <v>2812</v>
      </c>
      <c r="E160" s="18" t="s">
        <v>19</v>
      </c>
      <c r="F160" s="212">
        <v>22.31</v>
      </c>
      <c r="H160" s="33"/>
    </row>
    <row r="161" spans="2:8" s="1" customFormat="1" ht="16.899999999999999" customHeight="1">
      <c r="B161" s="33"/>
      <c r="C161" s="211" t="s">
        <v>19</v>
      </c>
      <c r="D161" s="211" t="s">
        <v>2813</v>
      </c>
      <c r="E161" s="18" t="s">
        <v>19</v>
      </c>
      <c r="F161" s="212">
        <v>22.31</v>
      </c>
      <c r="H161" s="33"/>
    </row>
    <row r="162" spans="2:8" s="1" customFormat="1" ht="16.899999999999999" customHeight="1">
      <c r="B162" s="33"/>
      <c r="C162" s="211" t="s">
        <v>19</v>
      </c>
      <c r="D162" s="211" t="s">
        <v>603</v>
      </c>
      <c r="E162" s="18" t="s">
        <v>19</v>
      </c>
      <c r="F162" s="212">
        <v>0</v>
      </c>
      <c r="H162" s="33"/>
    </row>
    <row r="163" spans="2:8" s="1" customFormat="1" ht="16.899999999999999" customHeight="1">
      <c r="B163" s="33"/>
      <c r="C163" s="211" t="s">
        <v>19</v>
      </c>
      <c r="D163" s="211" t="s">
        <v>2814</v>
      </c>
      <c r="E163" s="18" t="s">
        <v>19</v>
      </c>
      <c r="F163" s="212">
        <v>45.395000000000003</v>
      </c>
      <c r="H163" s="33"/>
    </row>
    <row r="164" spans="2:8" s="1" customFormat="1" ht="16.899999999999999" customHeight="1">
      <c r="B164" s="33"/>
      <c r="C164" s="211" t="s">
        <v>19</v>
      </c>
      <c r="D164" s="211" t="s">
        <v>2815</v>
      </c>
      <c r="E164" s="18" t="s">
        <v>19</v>
      </c>
      <c r="F164" s="212">
        <v>24.89</v>
      </c>
      <c r="H164" s="33"/>
    </row>
    <row r="165" spans="2:8" s="1" customFormat="1" ht="16.899999999999999" customHeight="1">
      <c r="B165" s="33"/>
      <c r="C165" s="211" t="s">
        <v>19</v>
      </c>
      <c r="D165" s="211" t="s">
        <v>2816</v>
      </c>
      <c r="E165" s="18" t="s">
        <v>19</v>
      </c>
      <c r="F165" s="212">
        <v>35.194000000000003</v>
      </c>
      <c r="H165" s="33"/>
    </row>
    <row r="166" spans="2:8" s="1" customFormat="1" ht="16.899999999999999" customHeight="1">
      <c r="B166" s="33"/>
      <c r="C166" s="211" t="s">
        <v>19</v>
      </c>
      <c r="D166" s="211" t="s">
        <v>2817</v>
      </c>
      <c r="E166" s="18" t="s">
        <v>19</v>
      </c>
      <c r="F166" s="212">
        <v>16.074000000000002</v>
      </c>
      <c r="H166" s="33"/>
    </row>
    <row r="167" spans="2:8" s="1" customFormat="1" ht="16.899999999999999" customHeight="1">
      <c r="B167" s="33"/>
      <c r="C167" s="211" t="s">
        <v>19</v>
      </c>
      <c r="D167" s="211" t="s">
        <v>2818</v>
      </c>
      <c r="E167" s="18" t="s">
        <v>19</v>
      </c>
      <c r="F167" s="212">
        <v>13.518000000000001</v>
      </c>
      <c r="H167" s="33"/>
    </row>
    <row r="168" spans="2:8" s="1" customFormat="1" ht="16.899999999999999" customHeight="1">
      <c r="B168" s="33"/>
      <c r="C168" s="211" t="s">
        <v>19</v>
      </c>
      <c r="D168" s="211" t="s">
        <v>2819</v>
      </c>
      <c r="E168" s="18" t="s">
        <v>19</v>
      </c>
      <c r="F168" s="212">
        <v>10.295999999999999</v>
      </c>
      <c r="H168" s="33"/>
    </row>
    <row r="169" spans="2:8" s="1" customFormat="1" ht="16.899999999999999" customHeight="1">
      <c r="B169" s="33"/>
      <c r="C169" s="211" t="s">
        <v>201</v>
      </c>
      <c r="D169" s="211" t="s">
        <v>371</v>
      </c>
      <c r="E169" s="18" t="s">
        <v>19</v>
      </c>
      <c r="F169" s="212">
        <v>368.46699999999998</v>
      </c>
      <c r="H169" s="33"/>
    </row>
    <row r="170" spans="2:8" s="1" customFormat="1" ht="16.899999999999999" customHeight="1">
      <c r="B170" s="33"/>
      <c r="C170" s="213" t="s">
        <v>9056</v>
      </c>
      <c r="H170" s="33"/>
    </row>
    <row r="171" spans="2:8" s="1" customFormat="1" ht="16.899999999999999" customHeight="1">
      <c r="B171" s="33"/>
      <c r="C171" s="211" t="s">
        <v>2800</v>
      </c>
      <c r="D171" s="211" t="s">
        <v>9085</v>
      </c>
      <c r="E171" s="18" t="s">
        <v>195</v>
      </c>
      <c r="F171" s="212">
        <v>368.46699999999998</v>
      </c>
      <c r="H171" s="33"/>
    </row>
    <row r="172" spans="2:8" s="1" customFormat="1" ht="16.899999999999999" customHeight="1">
      <c r="B172" s="33"/>
      <c r="C172" s="211" t="s">
        <v>932</v>
      </c>
      <c r="D172" s="211" t="s">
        <v>9086</v>
      </c>
      <c r="E172" s="18" t="s">
        <v>195</v>
      </c>
      <c r="F172" s="212">
        <v>1713.8720000000001</v>
      </c>
      <c r="H172" s="33"/>
    </row>
    <row r="173" spans="2:8" s="1" customFormat="1" ht="16.899999999999999" customHeight="1">
      <c r="B173" s="33"/>
      <c r="C173" s="211" t="s">
        <v>2821</v>
      </c>
      <c r="D173" s="211" t="s">
        <v>9087</v>
      </c>
      <c r="E173" s="18" t="s">
        <v>195</v>
      </c>
      <c r="F173" s="212">
        <v>368.46699999999998</v>
      </c>
      <c r="H173" s="33"/>
    </row>
    <row r="174" spans="2:8" s="1" customFormat="1" ht="22.5">
      <c r="B174" s="33"/>
      <c r="C174" s="211" t="s">
        <v>2845</v>
      </c>
      <c r="D174" s="211" t="s">
        <v>9088</v>
      </c>
      <c r="E174" s="18" t="s">
        <v>195</v>
      </c>
      <c r="F174" s="212">
        <v>368.46699999999998</v>
      </c>
      <c r="H174" s="33"/>
    </row>
    <row r="175" spans="2:8" s="1" customFormat="1" ht="16.899999999999999" customHeight="1">
      <c r="B175" s="33"/>
      <c r="C175" s="211" t="s">
        <v>2872</v>
      </c>
      <c r="D175" s="211" t="s">
        <v>9089</v>
      </c>
      <c r="E175" s="18" t="s">
        <v>195</v>
      </c>
      <c r="F175" s="212">
        <v>368.46699999999998</v>
      </c>
      <c r="H175" s="33"/>
    </row>
    <row r="176" spans="2:8" s="1" customFormat="1" ht="16.899999999999999" customHeight="1">
      <c r="B176" s="33"/>
      <c r="C176" s="211" t="s">
        <v>2851</v>
      </c>
      <c r="D176" s="211" t="s">
        <v>2852</v>
      </c>
      <c r="E176" s="18" t="s">
        <v>195</v>
      </c>
      <c r="F176" s="212">
        <v>424.06799999999998</v>
      </c>
      <c r="H176" s="33"/>
    </row>
    <row r="177" spans="2:8" s="1" customFormat="1" ht="16.899999999999999" customHeight="1">
      <c r="B177" s="33"/>
      <c r="C177" s="207" t="s">
        <v>233</v>
      </c>
      <c r="D177" s="208" t="s">
        <v>234</v>
      </c>
      <c r="E177" s="209" t="s">
        <v>235</v>
      </c>
      <c r="F177" s="210">
        <v>84.5</v>
      </c>
      <c r="H177" s="33"/>
    </row>
    <row r="178" spans="2:8" s="1" customFormat="1" ht="16.899999999999999" customHeight="1">
      <c r="B178" s="33"/>
      <c r="C178" s="211" t="s">
        <v>19</v>
      </c>
      <c r="D178" s="211" t="s">
        <v>1160</v>
      </c>
      <c r="E178" s="18" t="s">
        <v>19</v>
      </c>
      <c r="F178" s="212">
        <v>0</v>
      </c>
      <c r="H178" s="33"/>
    </row>
    <row r="179" spans="2:8" s="1" customFormat="1" ht="16.899999999999999" customHeight="1">
      <c r="B179" s="33"/>
      <c r="C179" s="211" t="s">
        <v>19</v>
      </c>
      <c r="D179" s="211" t="s">
        <v>603</v>
      </c>
      <c r="E179" s="18" t="s">
        <v>19</v>
      </c>
      <c r="F179" s="212">
        <v>0</v>
      </c>
      <c r="H179" s="33"/>
    </row>
    <row r="180" spans="2:8" s="1" customFormat="1" ht="16.899999999999999" customHeight="1">
      <c r="B180" s="33"/>
      <c r="C180" s="211" t="s">
        <v>19</v>
      </c>
      <c r="D180" s="211" t="s">
        <v>2584</v>
      </c>
      <c r="E180" s="18" t="s">
        <v>19</v>
      </c>
      <c r="F180" s="212">
        <v>8.1</v>
      </c>
      <c r="H180" s="33"/>
    </row>
    <row r="181" spans="2:8" s="1" customFormat="1" ht="16.899999999999999" customHeight="1">
      <c r="B181" s="33"/>
      <c r="C181" s="211" t="s">
        <v>19</v>
      </c>
      <c r="D181" s="211" t="s">
        <v>2585</v>
      </c>
      <c r="E181" s="18" t="s">
        <v>19</v>
      </c>
      <c r="F181" s="212">
        <v>8.3000000000000007</v>
      </c>
      <c r="H181" s="33"/>
    </row>
    <row r="182" spans="2:8" s="1" customFormat="1" ht="16.899999999999999" customHeight="1">
      <c r="B182" s="33"/>
      <c r="C182" s="211" t="s">
        <v>19</v>
      </c>
      <c r="D182" s="211" t="s">
        <v>2586</v>
      </c>
      <c r="E182" s="18" t="s">
        <v>19</v>
      </c>
      <c r="F182" s="212">
        <v>16</v>
      </c>
      <c r="H182" s="33"/>
    </row>
    <row r="183" spans="2:8" s="1" customFormat="1" ht="16.899999999999999" customHeight="1">
      <c r="B183" s="33"/>
      <c r="C183" s="211" t="s">
        <v>19</v>
      </c>
      <c r="D183" s="211" t="s">
        <v>2587</v>
      </c>
      <c r="E183" s="18" t="s">
        <v>19</v>
      </c>
      <c r="F183" s="212">
        <v>14.5</v>
      </c>
      <c r="H183" s="33"/>
    </row>
    <row r="184" spans="2:8" s="1" customFormat="1" ht="16.899999999999999" customHeight="1">
      <c r="B184" s="33"/>
      <c r="C184" s="211" t="s">
        <v>19</v>
      </c>
      <c r="D184" s="211" t="s">
        <v>2588</v>
      </c>
      <c r="E184" s="18" t="s">
        <v>19</v>
      </c>
      <c r="F184" s="212">
        <v>16.100000000000001</v>
      </c>
      <c r="H184" s="33"/>
    </row>
    <row r="185" spans="2:8" s="1" customFormat="1" ht="16.899999999999999" customHeight="1">
      <c r="B185" s="33"/>
      <c r="C185" s="211" t="s">
        <v>19</v>
      </c>
      <c r="D185" s="211" t="s">
        <v>2589</v>
      </c>
      <c r="E185" s="18" t="s">
        <v>19</v>
      </c>
      <c r="F185" s="212">
        <v>11.6</v>
      </c>
      <c r="H185" s="33"/>
    </row>
    <row r="186" spans="2:8" s="1" customFormat="1" ht="16.899999999999999" customHeight="1">
      <c r="B186" s="33"/>
      <c r="C186" s="211" t="s">
        <v>19</v>
      </c>
      <c r="D186" s="211" t="s">
        <v>2590</v>
      </c>
      <c r="E186" s="18" t="s">
        <v>19</v>
      </c>
      <c r="F186" s="212">
        <v>9.9</v>
      </c>
      <c r="H186" s="33"/>
    </row>
    <row r="187" spans="2:8" s="1" customFormat="1" ht="16.899999999999999" customHeight="1">
      <c r="B187" s="33"/>
      <c r="C187" s="211" t="s">
        <v>233</v>
      </c>
      <c r="D187" s="211" t="s">
        <v>371</v>
      </c>
      <c r="E187" s="18" t="s">
        <v>19</v>
      </c>
      <c r="F187" s="212">
        <v>84.5</v>
      </c>
      <c r="H187" s="33"/>
    </row>
    <row r="188" spans="2:8" s="1" customFormat="1" ht="16.899999999999999" customHeight="1">
      <c r="B188" s="33"/>
      <c r="C188" s="213" t="s">
        <v>9056</v>
      </c>
      <c r="H188" s="33"/>
    </row>
    <row r="189" spans="2:8" s="1" customFormat="1" ht="22.5">
      <c r="B189" s="33"/>
      <c r="C189" s="211" t="s">
        <v>2580</v>
      </c>
      <c r="D189" s="211" t="s">
        <v>9090</v>
      </c>
      <c r="E189" s="18" t="s">
        <v>235</v>
      </c>
      <c r="F189" s="212">
        <v>84.5</v>
      </c>
      <c r="H189" s="33"/>
    </row>
    <row r="190" spans="2:8" s="1" customFormat="1" ht="16.899999999999999" customHeight="1">
      <c r="B190" s="33"/>
      <c r="C190" s="211" t="s">
        <v>2626</v>
      </c>
      <c r="D190" s="211" t="s">
        <v>9091</v>
      </c>
      <c r="E190" s="18" t="s">
        <v>235</v>
      </c>
      <c r="F190" s="212">
        <v>84.5</v>
      </c>
      <c r="H190" s="33"/>
    </row>
    <row r="191" spans="2:8" s="1" customFormat="1" ht="16.899999999999999" customHeight="1">
      <c r="B191" s="33"/>
      <c r="C191" s="211" t="s">
        <v>2609</v>
      </c>
      <c r="D191" s="211" t="s">
        <v>2610</v>
      </c>
      <c r="E191" s="18" t="s">
        <v>195</v>
      </c>
      <c r="F191" s="212">
        <v>29.629000000000001</v>
      </c>
      <c r="H191" s="33"/>
    </row>
    <row r="192" spans="2:8" s="1" customFormat="1" ht="16.899999999999999" customHeight="1">
      <c r="B192" s="33"/>
      <c r="C192" s="207" t="s">
        <v>243</v>
      </c>
      <c r="D192" s="208" t="s">
        <v>244</v>
      </c>
      <c r="E192" s="209" t="s">
        <v>235</v>
      </c>
      <c r="F192" s="210">
        <v>160.85</v>
      </c>
      <c r="H192" s="33"/>
    </row>
    <row r="193" spans="2:8" s="1" customFormat="1" ht="16.899999999999999" customHeight="1">
      <c r="B193" s="33"/>
      <c r="C193" s="211" t="s">
        <v>19</v>
      </c>
      <c r="D193" s="211" t="s">
        <v>245</v>
      </c>
      <c r="E193" s="18" t="s">
        <v>19</v>
      </c>
      <c r="F193" s="212">
        <v>160.85</v>
      </c>
      <c r="H193" s="33"/>
    </row>
    <row r="194" spans="2:8" s="1" customFormat="1" ht="16.899999999999999" customHeight="1">
      <c r="B194" s="33"/>
      <c r="C194" s="211" t="s">
        <v>243</v>
      </c>
      <c r="D194" s="211" t="s">
        <v>371</v>
      </c>
      <c r="E194" s="18" t="s">
        <v>19</v>
      </c>
      <c r="F194" s="212">
        <v>160.85</v>
      </c>
      <c r="H194" s="33"/>
    </row>
    <row r="195" spans="2:8" s="1" customFormat="1" ht="16.899999999999999" customHeight="1">
      <c r="B195" s="33"/>
      <c r="C195" s="213" t="s">
        <v>9056</v>
      </c>
      <c r="H195" s="33"/>
    </row>
    <row r="196" spans="2:8" s="1" customFormat="1" ht="16.899999999999999" customHeight="1">
      <c r="B196" s="33"/>
      <c r="C196" s="211" t="s">
        <v>973</v>
      </c>
      <c r="D196" s="211" t="s">
        <v>974</v>
      </c>
      <c r="E196" s="18" t="s">
        <v>235</v>
      </c>
      <c r="F196" s="212">
        <v>160.85</v>
      </c>
      <c r="H196" s="33"/>
    </row>
    <row r="197" spans="2:8" s="1" customFormat="1" ht="16.899999999999999" customHeight="1">
      <c r="B197" s="33"/>
      <c r="C197" s="211" t="s">
        <v>1033</v>
      </c>
      <c r="D197" s="211" t="s">
        <v>9092</v>
      </c>
      <c r="E197" s="18" t="s">
        <v>235</v>
      </c>
      <c r="F197" s="212">
        <v>662.05</v>
      </c>
      <c r="H197" s="33"/>
    </row>
    <row r="198" spans="2:8" s="1" customFormat="1" ht="16.899999999999999" customHeight="1">
      <c r="B198" s="33"/>
      <c r="C198" s="207" t="s">
        <v>252</v>
      </c>
      <c r="D198" s="208" t="s">
        <v>253</v>
      </c>
      <c r="E198" s="209" t="s">
        <v>235</v>
      </c>
      <c r="F198" s="210">
        <v>73.75</v>
      </c>
      <c r="H198" s="33"/>
    </row>
    <row r="199" spans="2:8" s="1" customFormat="1" ht="16.899999999999999" customHeight="1">
      <c r="B199" s="33"/>
      <c r="C199" s="211" t="s">
        <v>19</v>
      </c>
      <c r="D199" s="211" t="s">
        <v>254</v>
      </c>
      <c r="E199" s="18" t="s">
        <v>19</v>
      </c>
      <c r="F199" s="212">
        <v>73.75</v>
      </c>
      <c r="H199" s="33"/>
    </row>
    <row r="200" spans="2:8" s="1" customFormat="1" ht="16.899999999999999" customHeight="1">
      <c r="B200" s="33"/>
      <c r="C200" s="211" t="s">
        <v>252</v>
      </c>
      <c r="D200" s="211" t="s">
        <v>371</v>
      </c>
      <c r="E200" s="18" t="s">
        <v>19</v>
      </c>
      <c r="F200" s="212">
        <v>73.75</v>
      </c>
      <c r="H200" s="33"/>
    </row>
    <row r="201" spans="2:8" s="1" customFormat="1" ht="16.899999999999999" customHeight="1">
      <c r="B201" s="33"/>
      <c r="C201" s="213" t="s">
        <v>9056</v>
      </c>
      <c r="H201" s="33"/>
    </row>
    <row r="202" spans="2:8" s="1" customFormat="1" ht="16.899999999999999" customHeight="1">
      <c r="B202" s="33"/>
      <c r="C202" s="211" t="s">
        <v>1049</v>
      </c>
      <c r="D202" s="211" t="s">
        <v>1050</v>
      </c>
      <c r="E202" s="18" t="s">
        <v>235</v>
      </c>
      <c r="F202" s="212">
        <v>73.75</v>
      </c>
      <c r="H202" s="33"/>
    </row>
    <row r="203" spans="2:8" s="1" customFormat="1" ht="16.899999999999999" customHeight="1">
      <c r="B203" s="33"/>
      <c r="C203" s="211" t="s">
        <v>1033</v>
      </c>
      <c r="D203" s="211" t="s">
        <v>9092</v>
      </c>
      <c r="E203" s="18" t="s">
        <v>235</v>
      </c>
      <c r="F203" s="212">
        <v>662.05</v>
      </c>
      <c r="H203" s="33"/>
    </row>
    <row r="204" spans="2:8" s="1" customFormat="1" ht="16.899999999999999" customHeight="1">
      <c r="B204" s="33"/>
      <c r="C204" s="207" t="s">
        <v>249</v>
      </c>
      <c r="D204" s="208" t="s">
        <v>250</v>
      </c>
      <c r="E204" s="209" t="s">
        <v>235</v>
      </c>
      <c r="F204" s="210">
        <v>71.75</v>
      </c>
      <c r="H204" s="33"/>
    </row>
    <row r="205" spans="2:8" s="1" customFormat="1" ht="16.899999999999999" customHeight="1">
      <c r="B205" s="33"/>
      <c r="C205" s="211" t="s">
        <v>19</v>
      </c>
      <c r="D205" s="211" t="s">
        <v>251</v>
      </c>
      <c r="E205" s="18" t="s">
        <v>19</v>
      </c>
      <c r="F205" s="212">
        <v>71.75</v>
      </c>
      <c r="H205" s="33"/>
    </row>
    <row r="206" spans="2:8" s="1" customFormat="1" ht="16.899999999999999" customHeight="1">
      <c r="B206" s="33"/>
      <c r="C206" s="211" t="s">
        <v>249</v>
      </c>
      <c r="D206" s="211" t="s">
        <v>371</v>
      </c>
      <c r="E206" s="18" t="s">
        <v>19</v>
      </c>
      <c r="F206" s="212">
        <v>71.75</v>
      </c>
      <c r="H206" s="33"/>
    </row>
    <row r="207" spans="2:8" s="1" customFormat="1" ht="16.899999999999999" customHeight="1">
      <c r="B207" s="33"/>
      <c r="C207" s="213" t="s">
        <v>9056</v>
      </c>
      <c r="H207" s="33"/>
    </row>
    <row r="208" spans="2:8" s="1" customFormat="1" ht="16.899999999999999" customHeight="1">
      <c r="B208" s="33"/>
      <c r="C208" s="211" t="s">
        <v>1054</v>
      </c>
      <c r="D208" s="211" t="s">
        <v>1055</v>
      </c>
      <c r="E208" s="18" t="s">
        <v>235</v>
      </c>
      <c r="F208" s="212">
        <v>71.75</v>
      </c>
      <c r="H208" s="33"/>
    </row>
    <row r="209" spans="2:8" s="1" customFormat="1" ht="16.899999999999999" customHeight="1">
      <c r="B209" s="33"/>
      <c r="C209" s="211" t="s">
        <v>1033</v>
      </c>
      <c r="D209" s="211" t="s">
        <v>9092</v>
      </c>
      <c r="E209" s="18" t="s">
        <v>235</v>
      </c>
      <c r="F209" s="212">
        <v>662.05</v>
      </c>
      <c r="H209" s="33"/>
    </row>
    <row r="210" spans="2:8" s="1" customFormat="1" ht="16.899999999999999" customHeight="1">
      <c r="B210" s="33"/>
      <c r="C210" s="207" t="s">
        <v>246</v>
      </c>
      <c r="D210" s="208" t="s">
        <v>247</v>
      </c>
      <c r="E210" s="209" t="s">
        <v>235</v>
      </c>
      <c r="F210" s="210">
        <v>355.7</v>
      </c>
      <c r="H210" s="33"/>
    </row>
    <row r="211" spans="2:8" s="1" customFormat="1" ht="16.899999999999999" customHeight="1">
      <c r="B211" s="33"/>
      <c r="C211" s="211" t="s">
        <v>19</v>
      </c>
      <c r="D211" s="211" t="s">
        <v>1041</v>
      </c>
      <c r="E211" s="18" t="s">
        <v>19</v>
      </c>
      <c r="F211" s="212">
        <v>87.1</v>
      </c>
      <c r="H211" s="33"/>
    </row>
    <row r="212" spans="2:8" s="1" customFormat="1" ht="16.899999999999999" customHeight="1">
      <c r="B212" s="33"/>
      <c r="C212" s="211" t="s">
        <v>19</v>
      </c>
      <c r="D212" s="211" t="s">
        <v>1042</v>
      </c>
      <c r="E212" s="18" t="s">
        <v>19</v>
      </c>
      <c r="F212" s="212">
        <v>92</v>
      </c>
      <c r="H212" s="33"/>
    </row>
    <row r="213" spans="2:8" s="1" customFormat="1" ht="16.899999999999999" customHeight="1">
      <c r="B213" s="33"/>
      <c r="C213" s="211" t="s">
        <v>19</v>
      </c>
      <c r="D213" s="211" t="s">
        <v>1043</v>
      </c>
      <c r="E213" s="18" t="s">
        <v>19</v>
      </c>
      <c r="F213" s="212">
        <v>176.6</v>
      </c>
      <c r="H213" s="33"/>
    </row>
    <row r="214" spans="2:8" s="1" customFormat="1" ht="16.899999999999999" customHeight="1">
      <c r="B214" s="33"/>
      <c r="C214" s="211" t="s">
        <v>246</v>
      </c>
      <c r="D214" s="211" t="s">
        <v>371</v>
      </c>
      <c r="E214" s="18" t="s">
        <v>19</v>
      </c>
      <c r="F214" s="212">
        <v>355.7</v>
      </c>
      <c r="H214" s="33"/>
    </row>
    <row r="215" spans="2:8" s="1" customFormat="1" ht="16.899999999999999" customHeight="1">
      <c r="B215" s="33"/>
      <c r="C215" s="213" t="s">
        <v>9056</v>
      </c>
      <c r="H215" s="33"/>
    </row>
    <row r="216" spans="2:8" s="1" customFormat="1" ht="16.899999999999999" customHeight="1">
      <c r="B216" s="33"/>
      <c r="C216" s="211" t="s">
        <v>1038</v>
      </c>
      <c r="D216" s="211" t="s">
        <v>1039</v>
      </c>
      <c r="E216" s="18" t="s">
        <v>235</v>
      </c>
      <c r="F216" s="212">
        <v>355.7</v>
      </c>
      <c r="H216" s="33"/>
    </row>
    <row r="217" spans="2:8" s="1" customFormat="1" ht="16.899999999999999" customHeight="1">
      <c r="B217" s="33"/>
      <c r="C217" s="211" t="s">
        <v>1033</v>
      </c>
      <c r="D217" s="211" t="s">
        <v>9092</v>
      </c>
      <c r="E217" s="18" t="s">
        <v>235</v>
      </c>
      <c r="F217" s="212">
        <v>662.05</v>
      </c>
      <c r="H217" s="33"/>
    </row>
    <row r="218" spans="2:8" s="1" customFormat="1" ht="16.899999999999999" customHeight="1">
      <c r="B218" s="33"/>
      <c r="C218" s="207" t="s">
        <v>240</v>
      </c>
      <c r="D218" s="208" t="s">
        <v>241</v>
      </c>
      <c r="E218" s="209" t="s">
        <v>195</v>
      </c>
      <c r="F218" s="210">
        <v>859.78399999999999</v>
      </c>
      <c r="H218" s="33"/>
    </row>
    <row r="219" spans="2:8" s="1" customFormat="1" ht="16.899999999999999" customHeight="1">
      <c r="B219" s="33"/>
      <c r="C219" s="211" t="s">
        <v>19</v>
      </c>
      <c r="D219" s="211" t="s">
        <v>485</v>
      </c>
      <c r="E219" s="18" t="s">
        <v>19</v>
      </c>
      <c r="F219" s="212">
        <v>0</v>
      </c>
      <c r="H219" s="33"/>
    </row>
    <row r="220" spans="2:8" s="1" customFormat="1" ht="16.899999999999999" customHeight="1">
      <c r="B220" s="33"/>
      <c r="C220" s="211" t="s">
        <v>19</v>
      </c>
      <c r="D220" s="211" t="s">
        <v>380</v>
      </c>
      <c r="E220" s="18" t="s">
        <v>19</v>
      </c>
      <c r="F220" s="212">
        <v>0</v>
      </c>
      <c r="H220" s="33"/>
    </row>
    <row r="221" spans="2:8" s="1" customFormat="1" ht="16.899999999999999" customHeight="1">
      <c r="B221" s="33"/>
      <c r="C221" s="211" t="s">
        <v>19</v>
      </c>
      <c r="D221" s="211" t="s">
        <v>952</v>
      </c>
      <c r="E221" s="18" t="s">
        <v>19</v>
      </c>
      <c r="F221" s="212">
        <v>0</v>
      </c>
      <c r="H221" s="33"/>
    </row>
    <row r="222" spans="2:8" s="1" customFormat="1" ht="16.899999999999999" customHeight="1">
      <c r="B222" s="33"/>
      <c r="C222" s="211" t="s">
        <v>19</v>
      </c>
      <c r="D222" s="211" t="s">
        <v>953</v>
      </c>
      <c r="E222" s="18" t="s">
        <v>19</v>
      </c>
      <c r="F222" s="212">
        <v>0</v>
      </c>
      <c r="H222" s="33"/>
    </row>
    <row r="223" spans="2:8" s="1" customFormat="1" ht="16.899999999999999" customHeight="1">
      <c r="B223" s="33"/>
      <c r="C223" s="211" t="s">
        <v>19</v>
      </c>
      <c r="D223" s="211" t="s">
        <v>954</v>
      </c>
      <c r="E223" s="18" t="s">
        <v>19</v>
      </c>
      <c r="F223" s="212">
        <v>0</v>
      </c>
      <c r="H223" s="33"/>
    </row>
    <row r="224" spans="2:8" s="1" customFormat="1" ht="16.899999999999999" customHeight="1">
      <c r="B224" s="33"/>
      <c r="C224" s="211" t="s">
        <v>19</v>
      </c>
      <c r="D224" s="211" t="s">
        <v>955</v>
      </c>
      <c r="E224" s="18" t="s">
        <v>19</v>
      </c>
      <c r="F224" s="212">
        <v>0</v>
      </c>
      <c r="H224" s="33"/>
    </row>
    <row r="225" spans="2:8" s="1" customFormat="1" ht="16.899999999999999" customHeight="1">
      <c r="B225" s="33"/>
      <c r="C225" s="211" t="s">
        <v>19</v>
      </c>
      <c r="D225" s="211" t="s">
        <v>1005</v>
      </c>
      <c r="E225" s="18" t="s">
        <v>19</v>
      </c>
      <c r="F225" s="212">
        <v>975.274</v>
      </c>
      <c r="H225" s="33"/>
    </row>
    <row r="226" spans="2:8" s="1" customFormat="1" ht="16.899999999999999" customHeight="1">
      <c r="B226" s="33"/>
      <c r="C226" s="211" t="s">
        <v>19</v>
      </c>
      <c r="D226" s="211" t="s">
        <v>957</v>
      </c>
      <c r="E226" s="18" t="s">
        <v>19</v>
      </c>
      <c r="F226" s="212">
        <v>-115.49</v>
      </c>
      <c r="H226" s="33"/>
    </row>
    <row r="227" spans="2:8" s="1" customFormat="1" ht="16.899999999999999" customHeight="1">
      <c r="B227" s="33"/>
      <c r="C227" s="211" t="s">
        <v>240</v>
      </c>
      <c r="D227" s="211" t="s">
        <v>371</v>
      </c>
      <c r="E227" s="18" t="s">
        <v>19</v>
      </c>
      <c r="F227" s="212">
        <v>859.78399999999999</v>
      </c>
      <c r="H227" s="33"/>
    </row>
    <row r="228" spans="2:8" s="1" customFormat="1" ht="16.899999999999999" customHeight="1">
      <c r="B228" s="33"/>
      <c r="C228" s="213" t="s">
        <v>9056</v>
      </c>
      <c r="H228" s="33"/>
    </row>
    <row r="229" spans="2:8" s="1" customFormat="1" ht="22.5">
      <c r="B229" s="33"/>
      <c r="C229" s="211" t="s">
        <v>1001</v>
      </c>
      <c r="D229" s="211" t="s">
        <v>9093</v>
      </c>
      <c r="E229" s="18" t="s">
        <v>195</v>
      </c>
      <c r="F229" s="212">
        <v>859.78399999999999</v>
      </c>
      <c r="H229" s="33"/>
    </row>
    <row r="230" spans="2:8" s="1" customFormat="1" ht="16.899999999999999" customHeight="1">
      <c r="B230" s="33"/>
      <c r="C230" s="211" t="s">
        <v>984</v>
      </c>
      <c r="D230" s="211" t="s">
        <v>9094</v>
      </c>
      <c r="E230" s="18" t="s">
        <v>195</v>
      </c>
      <c r="F230" s="212">
        <v>891.95399999999995</v>
      </c>
      <c r="H230" s="33"/>
    </row>
    <row r="231" spans="2:8" s="1" customFormat="1" ht="22.5">
      <c r="B231" s="33"/>
      <c r="C231" s="211" t="s">
        <v>1017</v>
      </c>
      <c r="D231" s="211" t="s">
        <v>9095</v>
      </c>
      <c r="E231" s="18" t="s">
        <v>195</v>
      </c>
      <c r="F231" s="212">
        <v>859.78399999999999</v>
      </c>
      <c r="H231" s="33"/>
    </row>
    <row r="232" spans="2:8" s="1" customFormat="1" ht="16.899999999999999" customHeight="1">
      <c r="B232" s="33"/>
      <c r="C232" s="211" t="s">
        <v>1059</v>
      </c>
      <c r="D232" s="211" t="s">
        <v>9096</v>
      </c>
      <c r="E232" s="18" t="s">
        <v>195</v>
      </c>
      <c r="F232" s="212">
        <v>891.95399999999995</v>
      </c>
      <c r="H232" s="33"/>
    </row>
    <row r="233" spans="2:8" s="1" customFormat="1" ht="16.899999999999999" customHeight="1">
      <c r="B233" s="33"/>
      <c r="C233" s="211" t="s">
        <v>1007</v>
      </c>
      <c r="D233" s="211" t="s">
        <v>1008</v>
      </c>
      <c r="E233" s="18" t="s">
        <v>195</v>
      </c>
      <c r="F233" s="212">
        <v>902.77300000000002</v>
      </c>
      <c r="H233" s="33"/>
    </row>
    <row r="234" spans="2:8" s="1" customFormat="1" ht="16.899999999999999" customHeight="1">
      <c r="B234" s="33"/>
      <c r="C234" s="207" t="s">
        <v>9097</v>
      </c>
      <c r="D234" s="208" t="s">
        <v>9098</v>
      </c>
      <c r="E234" s="209" t="s">
        <v>195</v>
      </c>
      <c r="F234" s="210">
        <v>250.87</v>
      </c>
      <c r="H234" s="33"/>
    </row>
    <row r="235" spans="2:8" s="1" customFormat="1" ht="16.899999999999999" customHeight="1">
      <c r="B235" s="33"/>
      <c r="C235" s="207" t="s">
        <v>9099</v>
      </c>
      <c r="D235" s="208" t="s">
        <v>9100</v>
      </c>
      <c r="E235" s="209" t="s">
        <v>195</v>
      </c>
      <c r="F235" s="210">
        <v>190.30799999999999</v>
      </c>
      <c r="H235" s="33"/>
    </row>
    <row r="236" spans="2:8" s="1" customFormat="1" ht="16.899999999999999" customHeight="1">
      <c r="B236" s="33"/>
      <c r="C236" s="207" t="s">
        <v>278</v>
      </c>
      <c r="D236" s="208" t="s">
        <v>279</v>
      </c>
      <c r="E236" s="209" t="s">
        <v>195</v>
      </c>
      <c r="F236" s="210">
        <v>1110</v>
      </c>
      <c r="H236" s="33"/>
    </row>
    <row r="237" spans="2:8" s="1" customFormat="1" ht="16.899999999999999" customHeight="1">
      <c r="B237" s="33"/>
      <c r="C237" s="211" t="s">
        <v>19</v>
      </c>
      <c r="D237" s="211" t="s">
        <v>1238</v>
      </c>
      <c r="E237" s="18" t="s">
        <v>19</v>
      </c>
      <c r="F237" s="212">
        <v>0</v>
      </c>
      <c r="H237" s="33"/>
    </row>
    <row r="238" spans="2:8" s="1" customFormat="1" ht="16.899999999999999" customHeight="1">
      <c r="B238" s="33"/>
      <c r="C238" s="211" t="s">
        <v>19</v>
      </c>
      <c r="D238" s="211" t="s">
        <v>1239</v>
      </c>
      <c r="E238" s="18" t="s">
        <v>19</v>
      </c>
      <c r="F238" s="212">
        <v>0</v>
      </c>
      <c r="H238" s="33"/>
    </row>
    <row r="239" spans="2:8" s="1" customFormat="1" ht="16.899999999999999" customHeight="1">
      <c r="B239" s="33"/>
      <c r="C239" s="211" t="s">
        <v>19</v>
      </c>
      <c r="D239" s="211" t="s">
        <v>1240</v>
      </c>
      <c r="E239" s="18" t="s">
        <v>19</v>
      </c>
      <c r="F239" s="212">
        <v>1110</v>
      </c>
      <c r="H239" s="33"/>
    </row>
    <row r="240" spans="2:8" s="1" customFormat="1" ht="16.899999999999999" customHeight="1">
      <c r="B240" s="33"/>
      <c r="C240" s="211" t="s">
        <v>278</v>
      </c>
      <c r="D240" s="211" t="s">
        <v>371</v>
      </c>
      <c r="E240" s="18" t="s">
        <v>19</v>
      </c>
      <c r="F240" s="212">
        <v>1110</v>
      </c>
      <c r="H240" s="33"/>
    </row>
    <row r="241" spans="2:8" s="1" customFormat="1" ht="16.899999999999999" customHeight="1">
      <c r="B241" s="33"/>
      <c r="C241" s="213" t="s">
        <v>9056</v>
      </c>
      <c r="H241" s="33"/>
    </row>
    <row r="242" spans="2:8" s="1" customFormat="1" ht="22.5">
      <c r="B242" s="33"/>
      <c r="C242" s="211" t="s">
        <v>1234</v>
      </c>
      <c r="D242" s="211" t="s">
        <v>9101</v>
      </c>
      <c r="E242" s="18" t="s">
        <v>195</v>
      </c>
      <c r="F242" s="212">
        <v>1110</v>
      </c>
      <c r="H242" s="33"/>
    </row>
    <row r="243" spans="2:8" s="1" customFormat="1" ht="22.5">
      <c r="B243" s="33"/>
      <c r="C243" s="211" t="s">
        <v>1242</v>
      </c>
      <c r="D243" s="211" t="s">
        <v>9102</v>
      </c>
      <c r="E243" s="18" t="s">
        <v>195</v>
      </c>
      <c r="F243" s="212">
        <v>199800</v>
      </c>
      <c r="H243" s="33"/>
    </row>
    <row r="244" spans="2:8" s="1" customFormat="1" ht="22.5">
      <c r="B244" s="33"/>
      <c r="C244" s="211" t="s">
        <v>1248</v>
      </c>
      <c r="D244" s="211" t="s">
        <v>9103</v>
      </c>
      <c r="E244" s="18" t="s">
        <v>195</v>
      </c>
      <c r="F244" s="212">
        <v>1110</v>
      </c>
      <c r="H244" s="33"/>
    </row>
    <row r="245" spans="2:8" s="1" customFormat="1" ht="16.899999999999999" customHeight="1">
      <c r="B245" s="33"/>
      <c r="C245" s="211" t="s">
        <v>1253</v>
      </c>
      <c r="D245" s="211" t="s">
        <v>9104</v>
      </c>
      <c r="E245" s="18" t="s">
        <v>195</v>
      </c>
      <c r="F245" s="212">
        <v>1110</v>
      </c>
      <c r="H245" s="33"/>
    </row>
    <row r="246" spans="2:8" s="1" customFormat="1" ht="16.899999999999999" customHeight="1">
      <c r="B246" s="33"/>
      <c r="C246" s="211" t="s">
        <v>1258</v>
      </c>
      <c r="D246" s="211" t="s">
        <v>9105</v>
      </c>
      <c r="E246" s="18" t="s">
        <v>195</v>
      </c>
      <c r="F246" s="212">
        <v>199800</v>
      </c>
      <c r="H246" s="33"/>
    </row>
    <row r="247" spans="2:8" s="1" customFormat="1" ht="16.899999999999999" customHeight="1">
      <c r="B247" s="33"/>
      <c r="C247" s="211" t="s">
        <v>1263</v>
      </c>
      <c r="D247" s="211" t="s">
        <v>9106</v>
      </c>
      <c r="E247" s="18" t="s">
        <v>195</v>
      </c>
      <c r="F247" s="212">
        <v>1110</v>
      </c>
      <c r="H247" s="33"/>
    </row>
    <row r="248" spans="2:8" s="1" customFormat="1" ht="16.899999999999999" customHeight="1">
      <c r="B248" s="33"/>
      <c r="C248" s="207" t="s">
        <v>279</v>
      </c>
      <c r="D248" s="208" t="s">
        <v>279</v>
      </c>
      <c r="E248" s="209" t="s">
        <v>195</v>
      </c>
      <c r="F248" s="210">
        <v>1335.7</v>
      </c>
      <c r="H248" s="33"/>
    </row>
    <row r="249" spans="2:8" s="1" customFormat="1" ht="16.899999999999999" customHeight="1">
      <c r="B249" s="33"/>
      <c r="C249" s="207" t="s">
        <v>276</v>
      </c>
      <c r="D249" s="208" t="s">
        <v>276</v>
      </c>
      <c r="E249" s="209" t="s">
        <v>195</v>
      </c>
      <c r="F249" s="210">
        <v>2406.5500000000002</v>
      </c>
      <c r="H249" s="33"/>
    </row>
    <row r="250" spans="2:8" s="1" customFormat="1" ht="16.899999999999999" customHeight="1">
      <c r="B250" s="33"/>
      <c r="C250" s="211" t="s">
        <v>19</v>
      </c>
      <c r="D250" s="211" t="s">
        <v>262</v>
      </c>
      <c r="E250" s="18" t="s">
        <v>19</v>
      </c>
      <c r="F250" s="212">
        <v>1713.8720000000001</v>
      </c>
      <c r="H250" s="33"/>
    </row>
    <row r="251" spans="2:8" s="1" customFormat="1" ht="16.899999999999999" customHeight="1">
      <c r="B251" s="33"/>
      <c r="C251" s="211" t="s">
        <v>19</v>
      </c>
      <c r="D251" s="211" t="s">
        <v>281</v>
      </c>
      <c r="E251" s="18" t="s">
        <v>19</v>
      </c>
      <c r="F251" s="212">
        <v>600.80999999999995</v>
      </c>
      <c r="H251" s="33"/>
    </row>
    <row r="252" spans="2:8" s="1" customFormat="1" ht="16.899999999999999" customHeight="1">
      <c r="B252" s="33"/>
      <c r="C252" s="211" t="s">
        <v>19</v>
      </c>
      <c r="D252" s="211" t="s">
        <v>284</v>
      </c>
      <c r="E252" s="18" t="s">
        <v>19</v>
      </c>
      <c r="F252" s="212">
        <v>91.867999999999995</v>
      </c>
      <c r="H252" s="33"/>
    </row>
    <row r="253" spans="2:8" s="1" customFormat="1" ht="16.899999999999999" customHeight="1">
      <c r="B253" s="33"/>
      <c r="C253" s="211" t="s">
        <v>276</v>
      </c>
      <c r="D253" s="211" t="s">
        <v>371</v>
      </c>
      <c r="E253" s="18" t="s">
        <v>19</v>
      </c>
      <c r="F253" s="212">
        <v>2406.5500000000002</v>
      </c>
      <c r="H253" s="33"/>
    </row>
    <row r="254" spans="2:8" s="1" customFormat="1" ht="16.899999999999999" customHeight="1">
      <c r="B254" s="33"/>
      <c r="C254" s="213" t="s">
        <v>9056</v>
      </c>
      <c r="H254" s="33"/>
    </row>
    <row r="255" spans="2:8" s="1" customFormat="1" ht="16.899999999999999" customHeight="1">
      <c r="B255" s="33"/>
      <c r="C255" s="211" t="s">
        <v>2918</v>
      </c>
      <c r="D255" s="211" t="s">
        <v>9107</v>
      </c>
      <c r="E255" s="18" t="s">
        <v>195</v>
      </c>
      <c r="F255" s="212">
        <v>2406.5500000000002</v>
      </c>
      <c r="H255" s="33"/>
    </row>
    <row r="256" spans="2:8" s="1" customFormat="1" ht="16.899999999999999" customHeight="1">
      <c r="B256" s="33"/>
      <c r="C256" s="211" t="s">
        <v>2923</v>
      </c>
      <c r="D256" s="211" t="s">
        <v>9108</v>
      </c>
      <c r="E256" s="18" t="s">
        <v>195</v>
      </c>
      <c r="F256" s="212">
        <v>2406.5500000000002</v>
      </c>
      <c r="H256" s="33"/>
    </row>
    <row r="257" spans="2:8" s="1" customFormat="1" ht="22.5">
      <c r="B257" s="33"/>
      <c r="C257" s="211" t="s">
        <v>2928</v>
      </c>
      <c r="D257" s="211" t="s">
        <v>9109</v>
      </c>
      <c r="E257" s="18" t="s">
        <v>195</v>
      </c>
      <c r="F257" s="212">
        <v>2406.5500000000002</v>
      </c>
      <c r="H257" s="33"/>
    </row>
    <row r="258" spans="2:8" s="1" customFormat="1" ht="16.899999999999999" customHeight="1">
      <c r="B258" s="33"/>
      <c r="C258" s="207" t="s">
        <v>270</v>
      </c>
      <c r="D258" s="208" t="s">
        <v>271</v>
      </c>
      <c r="E258" s="209" t="s">
        <v>209</v>
      </c>
      <c r="F258" s="210">
        <v>69.2</v>
      </c>
      <c r="H258" s="33"/>
    </row>
    <row r="259" spans="2:8" s="1" customFormat="1" ht="16.899999999999999" customHeight="1">
      <c r="B259" s="33"/>
      <c r="C259" s="211" t="s">
        <v>19</v>
      </c>
      <c r="D259" s="211" t="s">
        <v>369</v>
      </c>
      <c r="E259" s="18" t="s">
        <v>19</v>
      </c>
      <c r="F259" s="212">
        <v>0</v>
      </c>
      <c r="H259" s="33"/>
    </row>
    <row r="260" spans="2:8" s="1" customFormat="1" ht="16.899999999999999" customHeight="1">
      <c r="B260" s="33"/>
      <c r="C260" s="211" t="s">
        <v>19</v>
      </c>
      <c r="D260" s="211" t="s">
        <v>370</v>
      </c>
      <c r="E260" s="18" t="s">
        <v>19</v>
      </c>
      <c r="F260" s="212">
        <v>69.2</v>
      </c>
      <c r="H260" s="33"/>
    </row>
    <row r="261" spans="2:8" s="1" customFormat="1" ht="16.899999999999999" customHeight="1">
      <c r="B261" s="33"/>
      <c r="C261" s="211" t="s">
        <v>270</v>
      </c>
      <c r="D261" s="211" t="s">
        <v>371</v>
      </c>
      <c r="E261" s="18" t="s">
        <v>19</v>
      </c>
      <c r="F261" s="212">
        <v>69.2</v>
      </c>
      <c r="H261" s="33"/>
    </row>
    <row r="262" spans="2:8" s="1" customFormat="1" ht="16.899999999999999" customHeight="1">
      <c r="B262" s="33"/>
      <c r="C262" s="213" t="s">
        <v>9056</v>
      </c>
      <c r="H262" s="33"/>
    </row>
    <row r="263" spans="2:8" s="1" customFormat="1" ht="22.5">
      <c r="B263" s="33"/>
      <c r="C263" s="211" t="s">
        <v>361</v>
      </c>
      <c r="D263" s="211" t="s">
        <v>9110</v>
      </c>
      <c r="E263" s="18" t="s">
        <v>209</v>
      </c>
      <c r="F263" s="212">
        <v>69.2</v>
      </c>
      <c r="H263" s="33"/>
    </row>
    <row r="264" spans="2:8" s="1" customFormat="1" ht="22.5">
      <c r="B264" s="33"/>
      <c r="C264" s="211" t="s">
        <v>389</v>
      </c>
      <c r="D264" s="211" t="s">
        <v>9111</v>
      </c>
      <c r="E264" s="18" t="s">
        <v>209</v>
      </c>
      <c r="F264" s="212">
        <v>559.84699999999998</v>
      </c>
      <c r="H264" s="33"/>
    </row>
    <row r="265" spans="2:8" s="1" customFormat="1" ht="22.5">
      <c r="B265" s="33"/>
      <c r="C265" s="211" t="s">
        <v>400</v>
      </c>
      <c r="D265" s="211" t="s">
        <v>9112</v>
      </c>
      <c r="E265" s="18" t="s">
        <v>209</v>
      </c>
      <c r="F265" s="212">
        <v>334.66500000000002</v>
      </c>
      <c r="H265" s="33"/>
    </row>
    <row r="266" spans="2:8" s="1" customFormat="1" ht="16.899999999999999" customHeight="1">
      <c r="B266" s="33"/>
      <c r="C266" s="211" t="s">
        <v>412</v>
      </c>
      <c r="D266" s="211" t="s">
        <v>9079</v>
      </c>
      <c r="E266" s="18" t="s">
        <v>209</v>
      </c>
      <c r="F266" s="212">
        <v>809.029</v>
      </c>
      <c r="H266" s="33"/>
    </row>
    <row r="267" spans="2:8" s="1" customFormat="1" ht="16.899999999999999" customHeight="1">
      <c r="B267" s="33"/>
      <c r="C267" s="211" t="s">
        <v>418</v>
      </c>
      <c r="D267" s="211" t="s">
        <v>9080</v>
      </c>
      <c r="E267" s="18" t="s">
        <v>209</v>
      </c>
      <c r="F267" s="212">
        <v>289.46499999999997</v>
      </c>
      <c r="H267" s="33"/>
    </row>
    <row r="268" spans="2:8" s="1" customFormat="1" ht="16.899999999999999" customHeight="1">
      <c r="B268" s="33"/>
      <c r="C268" s="211" t="s">
        <v>423</v>
      </c>
      <c r="D268" s="211" t="s">
        <v>3013</v>
      </c>
      <c r="E268" s="18" t="s">
        <v>209</v>
      </c>
      <c r="F268" s="212">
        <v>514.64700000000005</v>
      </c>
      <c r="H268" s="33"/>
    </row>
    <row r="269" spans="2:8" s="1" customFormat="1" ht="16.899999999999999" customHeight="1">
      <c r="B269" s="33"/>
      <c r="C269" s="207" t="s">
        <v>302</v>
      </c>
      <c r="D269" s="208" t="s">
        <v>303</v>
      </c>
      <c r="E269" s="209" t="s">
        <v>209</v>
      </c>
      <c r="F269" s="210">
        <v>69.2</v>
      </c>
      <c r="H269" s="33"/>
    </row>
    <row r="270" spans="2:8" s="1" customFormat="1" ht="16.899999999999999" customHeight="1">
      <c r="B270" s="33"/>
      <c r="C270" s="211" t="s">
        <v>19</v>
      </c>
      <c r="D270" s="211" t="s">
        <v>369</v>
      </c>
      <c r="E270" s="18" t="s">
        <v>19</v>
      </c>
      <c r="F270" s="212">
        <v>0</v>
      </c>
      <c r="H270" s="33"/>
    </row>
    <row r="271" spans="2:8" s="1" customFormat="1" ht="16.899999999999999" customHeight="1">
      <c r="B271" s="33"/>
      <c r="C271" s="211" t="s">
        <v>19</v>
      </c>
      <c r="D271" s="211" t="s">
        <v>370</v>
      </c>
      <c r="E271" s="18" t="s">
        <v>19</v>
      </c>
      <c r="F271" s="212">
        <v>69.2</v>
      </c>
      <c r="H271" s="33"/>
    </row>
    <row r="272" spans="2:8" s="1" customFormat="1" ht="16.899999999999999" customHeight="1">
      <c r="B272" s="33"/>
      <c r="C272" s="211" t="s">
        <v>302</v>
      </c>
      <c r="D272" s="211" t="s">
        <v>371</v>
      </c>
      <c r="E272" s="18" t="s">
        <v>19</v>
      </c>
      <c r="F272" s="212">
        <v>69.2</v>
      </c>
      <c r="H272" s="33"/>
    </row>
    <row r="273" spans="2:8" s="1" customFormat="1" ht="16.899999999999999" customHeight="1">
      <c r="B273" s="33"/>
      <c r="C273" s="213" t="s">
        <v>9056</v>
      </c>
      <c r="H273" s="33"/>
    </row>
    <row r="274" spans="2:8" s="1" customFormat="1" ht="22.5">
      <c r="B274" s="33"/>
      <c r="C274" s="211" t="s">
        <v>372</v>
      </c>
      <c r="D274" s="211" t="s">
        <v>9113</v>
      </c>
      <c r="E274" s="18" t="s">
        <v>209</v>
      </c>
      <c r="F274" s="212">
        <v>69.2</v>
      </c>
      <c r="H274" s="33"/>
    </row>
    <row r="275" spans="2:8" s="1" customFormat="1" ht="22.5">
      <c r="B275" s="33"/>
      <c r="C275" s="211" t="s">
        <v>389</v>
      </c>
      <c r="D275" s="211" t="s">
        <v>9111</v>
      </c>
      <c r="E275" s="18" t="s">
        <v>209</v>
      </c>
      <c r="F275" s="212">
        <v>559.84699999999998</v>
      </c>
      <c r="H275" s="33"/>
    </row>
    <row r="276" spans="2:8" s="1" customFormat="1" ht="22.5">
      <c r="B276" s="33"/>
      <c r="C276" s="211" t="s">
        <v>400</v>
      </c>
      <c r="D276" s="211" t="s">
        <v>9112</v>
      </c>
      <c r="E276" s="18" t="s">
        <v>209</v>
      </c>
      <c r="F276" s="212">
        <v>334.66500000000002</v>
      </c>
      <c r="H276" s="33"/>
    </row>
    <row r="277" spans="2:8" s="1" customFormat="1" ht="16.899999999999999" customHeight="1">
      <c r="B277" s="33"/>
      <c r="C277" s="211" t="s">
        <v>412</v>
      </c>
      <c r="D277" s="211" t="s">
        <v>9079</v>
      </c>
      <c r="E277" s="18" t="s">
        <v>209</v>
      </c>
      <c r="F277" s="212">
        <v>809.029</v>
      </c>
      <c r="H277" s="33"/>
    </row>
    <row r="278" spans="2:8" s="1" customFormat="1" ht="16.899999999999999" customHeight="1">
      <c r="B278" s="33"/>
      <c r="C278" s="207" t="s">
        <v>9114</v>
      </c>
      <c r="D278" s="208" t="s">
        <v>9115</v>
      </c>
      <c r="E278" s="209" t="s">
        <v>195</v>
      </c>
      <c r="F278" s="210">
        <v>527.21100000000001</v>
      </c>
      <c r="H278" s="33"/>
    </row>
    <row r="279" spans="2:8" s="1" customFormat="1" ht="16.899999999999999" customHeight="1">
      <c r="B279" s="33"/>
      <c r="C279" s="207" t="s">
        <v>255</v>
      </c>
      <c r="D279" s="208" t="s">
        <v>255</v>
      </c>
      <c r="E279" s="209" t="s">
        <v>235</v>
      </c>
      <c r="F279" s="210">
        <v>160.85</v>
      </c>
      <c r="H279" s="33"/>
    </row>
    <row r="280" spans="2:8" s="1" customFormat="1" ht="16.899999999999999" customHeight="1">
      <c r="B280" s="33"/>
      <c r="C280" s="211" t="s">
        <v>19</v>
      </c>
      <c r="D280" s="211" t="s">
        <v>245</v>
      </c>
      <c r="E280" s="18" t="s">
        <v>19</v>
      </c>
      <c r="F280" s="212">
        <v>160.85</v>
      </c>
      <c r="H280" s="33"/>
    </row>
    <row r="281" spans="2:8" s="1" customFormat="1" ht="16.899999999999999" customHeight="1">
      <c r="B281" s="33"/>
      <c r="C281" s="211" t="s">
        <v>255</v>
      </c>
      <c r="D281" s="211" t="s">
        <v>371</v>
      </c>
      <c r="E281" s="18" t="s">
        <v>19</v>
      </c>
      <c r="F281" s="212">
        <v>160.85</v>
      </c>
      <c r="H281" s="33"/>
    </row>
    <row r="282" spans="2:8" s="1" customFormat="1" ht="16.899999999999999" customHeight="1">
      <c r="B282" s="33"/>
      <c r="C282" s="213" t="s">
        <v>9056</v>
      </c>
      <c r="H282" s="33"/>
    </row>
    <row r="283" spans="2:8" s="1" customFormat="1" ht="22.5">
      <c r="B283" s="33"/>
      <c r="C283" s="211" t="s">
        <v>1012</v>
      </c>
      <c r="D283" s="211" t="s">
        <v>9116</v>
      </c>
      <c r="E283" s="18" t="s">
        <v>235</v>
      </c>
      <c r="F283" s="212">
        <v>160.85</v>
      </c>
      <c r="H283" s="33"/>
    </row>
    <row r="284" spans="2:8" s="1" customFormat="1" ht="16.899999999999999" customHeight="1">
      <c r="B284" s="33"/>
      <c r="C284" s="211" t="s">
        <v>919</v>
      </c>
      <c r="D284" s="211" t="s">
        <v>9117</v>
      </c>
      <c r="E284" s="18" t="s">
        <v>195</v>
      </c>
      <c r="F284" s="212">
        <v>2082.3389999999999</v>
      </c>
      <c r="H284" s="33"/>
    </row>
    <row r="285" spans="2:8" s="1" customFormat="1" ht="16.899999999999999" customHeight="1">
      <c r="B285" s="33"/>
      <c r="C285" s="211" t="s">
        <v>984</v>
      </c>
      <c r="D285" s="211" t="s">
        <v>9094</v>
      </c>
      <c r="E285" s="18" t="s">
        <v>195</v>
      </c>
      <c r="F285" s="212">
        <v>891.95399999999995</v>
      </c>
      <c r="H285" s="33"/>
    </row>
    <row r="286" spans="2:8" s="1" customFormat="1" ht="16.899999999999999" customHeight="1">
      <c r="B286" s="33"/>
      <c r="C286" s="211" t="s">
        <v>1059</v>
      </c>
      <c r="D286" s="211" t="s">
        <v>9096</v>
      </c>
      <c r="E286" s="18" t="s">
        <v>195</v>
      </c>
      <c r="F286" s="212">
        <v>891.95399999999995</v>
      </c>
      <c r="H286" s="33"/>
    </row>
    <row r="287" spans="2:8" s="1" customFormat="1" ht="16.899999999999999" customHeight="1">
      <c r="B287" s="33"/>
      <c r="C287" s="207" t="s">
        <v>9118</v>
      </c>
      <c r="D287" s="208" t="s">
        <v>9119</v>
      </c>
      <c r="E287" s="209" t="s">
        <v>235</v>
      </c>
      <c r="F287" s="210">
        <v>155.75</v>
      </c>
      <c r="H287" s="33"/>
    </row>
    <row r="288" spans="2:8" s="1" customFormat="1" ht="16.899999999999999" customHeight="1">
      <c r="B288" s="33"/>
      <c r="C288" s="207" t="s">
        <v>9120</v>
      </c>
      <c r="D288" s="208" t="s">
        <v>9120</v>
      </c>
      <c r="E288" s="209" t="s">
        <v>195</v>
      </c>
      <c r="F288" s="210">
        <v>1.25</v>
      </c>
      <c r="H288" s="33"/>
    </row>
    <row r="289" spans="2:8" s="1" customFormat="1" ht="16.899999999999999" customHeight="1">
      <c r="B289" s="33"/>
      <c r="C289" s="207" t="s">
        <v>9121</v>
      </c>
      <c r="D289" s="208" t="s">
        <v>9122</v>
      </c>
      <c r="E289" s="209" t="s">
        <v>195</v>
      </c>
      <c r="F289" s="210">
        <v>248.08799999999999</v>
      </c>
      <c r="H289" s="33"/>
    </row>
    <row r="290" spans="2:8" s="1" customFormat="1" ht="16.899999999999999" customHeight="1">
      <c r="B290" s="33"/>
      <c r="C290" s="207" t="s">
        <v>9123</v>
      </c>
      <c r="D290" s="208" t="s">
        <v>9124</v>
      </c>
      <c r="E290" s="209" t="s">
        <v>195</v>
      </c>
      <c r="F290" s="210">
        <v>112.422</v>
      </c>
      <c r="H290" s="33"/>
    </row>
    <row r="291" spans="2:8" s="1" customFormat="1" ht="16.899999999999999" customHeight="1">
      <c r="B291" s="33"/>
      <c r="C291" s="207" t="s">
        <v>231</v>
      </c>
      <c r="D291" s="208" t="s">
        <v>231</v>
      </c>
      <c r="E291" s="209" t="s">
        <v>195</v>
      </c>
      <c r="F291" s="210">
        <v>15.95</v>
      </c>
      <c r="H291" s="33"/>
    </row>
    <row r="292" spans="2:8" s="1" customFormat="1" ht="16.899999999999999" customHeight="1">
      <c r="B292" s="33"/>
      <c r="C292" s="211" t="s">
        <v>19</v>
      </c>
      <c r="D292" s="211" t="s">
        <v>1160</v>
      </c>
      <c r="E292" s="18" t="s">
        <v>19</v>
      </c>
      <c r="F292" s="212">
        <v>0</v>
      </c>
      <c r="H292" s="33"/>
    </row>
    <row r="293" spans="2:8" s="1" customFormat="1" ht="16.899999999999999" customHeight="1">
      <c r="B293" s="33"/>
      <c r="C293" s="211" t="s">
        <v>19</v>
      </c>
      <c r="D293" s="211" t="s">
        <v>603</v>
      </c>
      <c r="E293" s="18" t="s">
        <v>19</v>
      </c>
      <c r="F293" s="212">
        <v>0</v>
      </c>
      <c r="H293" s="33"/>
    </row>
    <row r="294" spans="2:8" s="1" customFormat="1" ht="16.899999999999999" customHeight="1">
      <c r="B294" s="33"/>
      <c r="C294" s="211" t="s">
        <v>19</v>
      </c>
      <c r="D294" s="211" t="s">
        <v>1959</v>
      </c>
      <c r="E294" s="18" t="s">
        <v>19</v>
      </c>
      <c r="F294" s="212">
        <v>8.26</v>
      </c>
      <c r="H294" s="33"/>
    </row>
    <row r="295" spans="2:8" s="1" customFormat="1" ht="16.899999999999999" customHeight="1">
      <c r="B295" s="33"/>
      <c r="C295" s="211" t="s">
        <v>19</v>
      </c>
      <c r="D295" s="211" t="s">
        <v>2573</v>
      </c>
      <c r="E295" s="18" t="s">
        <v>19</v>
      </c>
      <c r="F295" s="212">
        <v>5.3</v>
      </c>
      <c r="H295" s="33"/>
    </row>
    <row r="296" spans="2:8" s="1" customFormat="1" ht="16.899999999999999" customHeight="1">
      <c r="B296" s="33"/>
      <c r="C296" s="211" t="s">
        <v>19</v>
      </c>
      <c r="D296" s="211" t="s">
        <v>1981</v>
      </c>
      <c r="E296" s="18" t="s">
        <v>19</v>
      </c>
      <c r="F296" s="212">
        <v>2.39</v>
      </c>
      <c r="H296" s="33"/>
    </row>
    <row r="297" spans="2:8" s="1" customFormat="1" ht="16.899999999999999" customHeight="1">
      <c r="B297" s="33"/>
      <c r="C297" s="211" t="s">
        <v>231</v>
      </c>
      <c r="D297" s="211" t="s">
        <v>371</v>
      </c>
      <c r="E297" s="18" t="s">
        <v>19</v>
      </c>
      <c r="F297" s="212">
        <v>15.95</v>
      </c>
      <c r="H297" s="33"/>
    </row>
    <row r="298" spans="2:8" s="1" customFormat="1" ht="16.899999999999999" customHeight="1">
      <c r="B298" s="33"/>
      <c r="C298" s="213" t="s">
        <v>9056</v>
      </c>
      <c r="H298" s="33"/>
    </row>
    <row r="299" spans="2:8" s="1" customFormat="1" ht="22.5">
      <c r="B299" s="33"/>
      <c r="C299" s="211" t="s">
        <v>2604</v>
      </c>
      <c r="D299" s="211" t="s">
        <v>9125</v>
      </c>
      <c r="E299" s="18" t="s">
        <v>195</v>
      </c>
      <c r="F299" s="212">
        <v>15.95</v>
      </c>
      <c r="H299" s="33"/>
    </row>
    <row r="300" spans="2:8" s="1" customFormat="1" ht="22.5">
      <c r="B300" s="33"/>
      <c r="C300" s="211" t="s">
        <v>2592</v>
      </c>
      <c r="D300" s="211" t="s">
        <v>9083</v>
      </c>
      <c r="E300" s="18" t="s">
        <v>195</v>
      </c>
      <c r="F300" s="212">
        <v>127.04</v>
      </c>
      <c r="H300" s="33"/>
    </row>
    <row r="301" spans="2:8" s="1" customFormat="1" ht="16.899999999999999" customHeight="1">
      <c r="B301" s="33"/>
      <c r="C301" s="211" t="s">
        <v>2599</v>
      </c>
      <c r="D301" s="211" t="s">
        <v>2600</v>
      </c>
      <c r="E301" s="18" t="s">
        <v>195</v>
      </c>
      <c r="F301" s="212">
        <v>146.096</v>
      </c>
      <c r="H301" s="33"/>
    </row>
    <row r="302" spans="2:8" s="1" customFormat="1" ht="16.899999999999999" customHeight="1">
      <c r="B302" s="33"/>
      <c r="C302" s="211" t="s">
        <v>2609</v>
      </c>
      <c r="D302" s="211" t="s">
        <v>2610</v>
      </c>
      <c r="E302" s="18" t="s">
        <v>195</v>
      </c>
      <c r="F302" s="212">
        <v>29.629000000000001</v>
      </c>
      <c r="H302" s="33"/>
    </row>
    <row r="303" spans="2:8" s="1" customFormat="1" ht="16.899999999999999" customHeight="1">
      <c r="B303" s="33"/>
      <c r="C303" s="207" t="s">
        <v>2597</v>
      </c>
      <c r="D303" s="208" t="s">
        <v>2597</v>
      </c>
      <c r="E303" s="209" t="s">
        <v>195</v>
      </c>
      <c r="F303" s="210">
        <v>127.04</v>
      </c>
      <c r="H303" s="33"/>
    </row>
    <row r="304" spans="2:8" s="1" customFormat="1" ht="16.899999999999999" customHeight="1">
      <c r="B304" s="33"/>
      <c r="C304" s="211" t="s">
        <v>19</v>
      </c>
      <c r="D304" s="211" t="s">
        <v>2596</v>
      </c>
      <c r="E304" s="18" t="s">
        <v>19</v>
      </c>
      <c r="F304" s="212">
        <v>127.04</v>
      </c>
      <c r="H304" s="33"/>
    </row>
    <row r="305" spans="2:8" s="1" customFormat="1" ht="16.899999999999999" customHeight="1">
      <c r="B305" s="33"/>
      <c r="C305" s="211" t="s">
        <v>2597</v>
      </c>
      <c r="D305" s="211" t="s">
        <v>371</v>
      </c>
      <c r="E305" s="18" t="s">
        <v>19</v>
      </c>
      <c r="F305" s="212">
        <v>127.04</v>
      </c>
      <c r="H305" s="33"/>
    </row>
    <row r="306" spans="2:8" s="1" customFormat="1" ht="16.899999999999999" customHeight="1">
      <c r="B306" s="33"/>
      <c r="C306" s="207" t="s">
        <v>211</v>
      </c>
      <c r="D306" s="208" t="s">
        <v>212</v>
      </c>
      <c r="E306" s="209" t="s">
        <v>209</v>
      </c>
      <c r="F306" s="210">
        <v>421.447</v>
      </c>
      <c r="H306" s="33"/>
    </row>
    <row r="307" spans="2:8" s="1" customFormat="1" ht="16.899999999999999" customHeight="1">
      <c r="B307" s="33"/>
      <c r="C307" s="211" t="s">
        <v>19</v>
      </c>
      <c r="D307" s="211" t="s">
        <v>369</v>
      </c>
      <c r="E307" s="18" t="s">
        <v>19</v>
      </c>
      <c r="F307" s="212">
        <v>0</v>
      </c>
      <c r="H307" s="33"/>
    </row>
    <row r="308" spans="2:8" s="1" customFormat="1" ht="16.899999999999999" customHeight="1">
      <c r="B308" s="33"/>
      <c r="C308" s="211" t="s">
        <v>19</v>
      </c>
      <c r="D308" s="211" t="s">
        <v>380</v>
      </c>
      <c r="E308" s="18" t="s">
        <v>19</v>
      </c>
      <c r="F308" s="212">
        <v>0</v>
      </c>
      <c r="H308" s="33"/>
    </row>
    <row r="309" spans="2:8" s="1" customFormat="1" ht="16.899999999999999" customHeight="1">
      <c r="B309" s="33"/>
      <c r="C309" s="211" t="s">
        <v>19</v>
      </c>
      <c r="D309" s="211" t="s">
        <v>386</v>
      </c>
      <c r="E309" s="18" t="s">
        <v>19</v>
      </c>
      <c r="F309" s="212">
        <v>302.15300000000002</v>
      </c>
      <c r="H309" s="33"/>
    </row>
    <row r="310" spans="2:8" s="1" customFormat="1" ht="16.899999999999999" customHeight="1">
      <c r="B310" s="33"/>
      <c r="C310" s="211" t="s">
        <v>19</v>
      </c>
      <c r="D310" s="211" t="s">
        <v>387</v>
      </c>
      <c r="E310" s="18" t="s">
        <v>19</v>
      </c>
      <c r="F310" s="212">
        <v>119.294</v>
      </c>
      <c r="H310" s="33"/>
    </row>
    <row r="311" spans="2:8" s="1" customFormat="1" ht="16.899999999999999" customHeight="1">
      <c r="B311" s="33"/>
      <c r="C311" s="211" t="s">
        <v>211</v>
      </c>
      <c r="D311" s="211" t="s">
        <v>371</v>
      </c>
      <c r="E311" s="18" t="s">
        <v>19</v>
      </c>
      <c r="F311" s="212">
        <v>421.447</v>
      </c>
      <c r="H311" s="33"/>
    </row>
    <row r="312" spans="2:8" s="1" customFormat="1" ht="16.899999999999999" customHeight="1">
      <c r="B312" s="33"/>
      <c r="C312" s="213" t="s">
        <v>9056</v>
      </c>
      <c r="H312" s="33"/>
    </row>
    <row r="313" spans="2:8" s="1" customFormat="1" ht="22.5">
      <c r="B313" s="33"/>
      <c r="C313" s="211" t="s">
        <v>382</v>
      </c>
      <c r="D313" s="211" t="s">
        <v>9126</v>
      </c>
      <c r="E313" s="18" t="s">
        <v>209</v>
      </c>
      <c r="F313" s="212">
        <v>421.447</v>
      </c>
      <c r="H313" s="33"/>
    </row>
    <row r="314" spans="2:8" s="1" customFormat="1" ht="22.5">
      <c r="B314" s="33"/>
      <c r="C314" s="211" t="s">
        <v>389</v>
      </c>
      <c r="D314" s="211" t="s">
        <v>9111</v>
      </c>
      <c r="E314" s="18" t="s">
        <v>209</v>
      </c>
      <c r="F314" s="212">
        <v>559.84699999999998</v>
      </c>
      <c r="H314" s="33"/>
    </row>
    <row r="315" spans="2:8" s="1" customFormat="1" ht="22.5">
      <c r="B315" s="33"/>
      <c r="C315" s="211" t="s">
        <v>400</v>
      </c>
      <c r="D315" s="211" t="s">
        <v>9112</v>
      </c>
      <c r="E315" s="18" t="s">
        <v>209</v>
      </c>
      <c r="F315" s="212">
        <v>334.66500000000002</v>
      </c>
      <c r="H315" s="33"/>
    </row>
    <row r="316" spans="2:8" s="1" customFormat="1" ht="16.899999999999999" customHeight="1">
      <c r="B316" s="33"/>
      <c r="C316" s="211" t="s">
        <v>412</v>
      </c>
      <c r="D316" s="211" t="s">
        <v>9079</v>
      </c>
      <c r="E316" s="18" t="s">
        <v>209</v>
      </c>
      <c r="F316" s="212">
        <v>809.029</v>
      </c>
      <c r="H316" s="33"/>
    </row>
    <row r="317" spans="2:8" s="1" customFormat="1" ht="16.899999999999999" customHeight="1">
      <c r="B317" s="33"/>
      <c r="C317" s="211" t="s">
        <v>418</v>
      </c>
      <c r="D317" s="211" t="s">
        <v>9080</v>
      </c>
      <c r="E317" s="18" t="s">
        <v>209</v>
      </c>
      <c r="F317" s="212">
        <v>289.46499999999997</v>
      </c>
      <c r="H317" s="33"/>
    </row>
    <row r="318" spans="2:8" s="1" customFormat="1" ht="16.899999999999999" customHeight="1">
      <c r="B318" s="33"/>
      <c r="C318" s="211" t="s">
        <v>423</v>
      </c>
      <c r="D318" s="211" t="s">
        <v>3013</v>
      </c>
      <c r="E318" s="18" t="s">
        <v>209</v>
      </c>
      <c r="F318" s="212">
        <v>514.64700000000005</v>
      </c>
      <c r="H318" s="33"/>
    </row>
    <row r="319" spans="2:8" s="1" customFormat="1" ht="16.899999999999999" customHeight="1">
      <c r="B319" s="33"/>
      <c r="C319" s="207" t="s">
        <v>9127</v>
      </c>
      <c r="D319" s="208" t="s">
        <v>9128</v>
      </c>
      <c r="E319" s="209" t="s">
        <v>209</v>
      </c>
      <c r="F319" s="210">
        <v>103.423</v>
      </c>
      <c r="H319" s="33"/>
    </row>
    <row r="320" spans="2:8" s="1" customFormat="1" ht="16.899999999999999" customHeight="1">
      <c r="B320" s="33"/>
      <c r="C320" s="207" t="s">
        <v>9129</v>
      </c>
      <c r="D320" s="208" t="s">
        <v>9130</v>
      </c>
      <c r="E320" s="209" t="s">
        <v>209</v>
      </c>
      <c r="F320" s="210">
        <v>103.423</v>
      </c>
      <c r="H320" s="33"/>
    </row>
    <row r="321" spans="2:8" s="1" customFormat="1" ht="16.899999999999999" customHeight="1">
      <c r="B321" s="33"/>
      <c r="C321" s="207" t="s">
        <v>281</v>
      </c>
      <c r="D321" s="208" t="s">
        <v>282</v>
      </c>
      <c r="E321" s="209" t="s">
        <v>195</v>
      </c>
      <c r="F321" s="210">
        <v>600.80999999999995</v>
      </c>
      <c r="H321" s="33"/>
    </row>
    <row r="322" spans="2:8" s="1" customFormat="1" ht="16.899999999999999" customHeight="1">
      <c r="B322" s="33"/>
      <c r="C322" s="211" t="s">
        <v>19</v>
      </c>
      <c r="D322" s="211" t="s">
        <v>1160</v>
      </c>
      <c r="E322" s="18" t="s">
        <v>19</v>
      </c>
      <c r="F322" s="212">
        <v>0</v>
      </c>
      <c r="H322" s="33"/>
    </row>
    <row r="323" spans="2:8" s="1" customFormat="1" ht="16.899999999999999" customHeight="1">
      <c r="B323" s="33"/>
      <c r="C323" s="211" t="s">
        <v>19</v>
      </c>
      <c r="D323" s="211" t="s">
        <v>610</v>
      </c>
      <c r="E323" s="18" t="s">
        <v>19</v>
      </c>
      <c r="F323" s="212">
        <v>0</v>
      </c>
      <c r="H323" s="33"/>
    </row>
    <row r="324" spans="2:8" s="1" customFormat="1" ht="16.899999999999999" customHeight="1">
      <c r="B324" s="33"/>
      <c r="C324" s="211" t="s">
        <v>19</v>
      </c>
      <c r="D324" s="211" t="s">
        <v>1923</v>
      </c>
      <c r="E324" s="18" t="s">
        <v>19</v>
      </c>
      <c r="F324" s="212">
        <v>4.8899999999999997</v>
      </c>
      <c r="H324" s="33"/>
    </row>
    <row r="325" spans="2:8" s="1" customFormat="1" ht="16.899999999999999" customHeight="1">
      <c r="B325" s="33"/>
      <c r="C325" s="211" t="s">
        <v>19</v>
      </c>
      <c r="D325" s="211" t="s">
        <v>1924</v>
      </c>
      <c r="E325" s="18" t="s">
        <v>19</v>
      </c>
      <c r="F325" s="212">
        <v>16.77</v>
      </c>
      <c r="H325" s="33"/>
    </row>
    <row r="326" spans="2:8" s="1" customFormat="1" ht="16.899999999999999" customHeight="1">
      <c r="B326" s="33"/>
      <c r="C326" s="211" t="s">
        <v>19</v>
      </c>
      <c r="D326" s="211" t="s">
        <v>1925</v>
      </c>
      <c r="E326" s="18" t="s">
        <v>19</v>
      </c>
      <c r="F326" s="212">
        <v>4.8899999999999997</v>
      </c>
      <c r="H326" s="33"/>
    </row>
    <row r="327" spans="2:8" s="1" customFormat="1" ht="16.899999999999999" customHeight="1">
      <c r="B327" s="33"/>
      <c r="C327" s="211" t="s">
        <v>19</v>
      </c>
      <c r="D327" s="211" t="s">
        <v>1926</v>
      </c>
      <c r="E327" s="18" t="s">
        <v>19</v>
      </c>
      <c r="F327" s="212">
        <v>16.77</v>
      </c>
      <c r="H327" s="33"/>
    </row>
    <row r="328" spans="2:8" s="1" customFormat="1" ht="16.899999999999999" customHeight="1">
      <c r="B328" s="33"/>
      <c r="C328" s="211" t="s">
        <v>19</v>
      </c>
      <c r="D328" s="211" t="s">
        <v>1927</v>
      </c>
      <c r="E328" s="18" t="s">
        <v>19</v>
      </c>
      <c r="F328" s="212">
        <v>4.8899999999999997</v>
      </c>
      <c r="H328" s="33"/>
    </row>
    <row r="329" spans="2:8" s="1" customFormat="1" ht="16.899999999999999" customHeight="1">
      <c r="B329" s="33"/>
      <c r="C329" s="211" t="s">
        <v>19</v>
      </c>
      <c r="D329" s="211" t="s">
        <v>1928</v>
      </c>
      <c r="E329" s="18" t="s">
        <v>19</v>
      </c>
      <c r="F329" s="212">
        <v>16.77</v>
      </c>
      <c r="H329" s="33"/>
    </row>
    <row r="330" spans="2:8" s="1" customFormat="1" ht="16.899999999999999" customHeight="1">
      <c r="B330" s="33"/>
      <c r="C330" s="211" t="s">
        <v>19</v>
      </c>
      <c r="D330" s="211" t="s">
        <v>1929</v>
      </c>
      <c r="E330" s="18" t="s">
        <v>19</v>
      </c>
      <c r="F330" s="212">
        <v>4.8899999999999997</v>
      </c>
      <c r="H330" s="33"/>
    </row>
    <row r="331" spans="2:8" s="1" customFormat="1" ht="16.899999999999999" customHeight="1">
      <c r="B331" s="33"/>
      <c r="C331" s="211" t="s">
        <v>19</v>
      </c>
      <c r="D331" s="211" t="s">
        <v>1930</v>
      </c>
      <c r="E331" s="18" t="s">
        <v>19</v>
      </c>
      <c r="F331" s="212">
        <v>16.77</v>
      </c>
      <c r="H331" s="33"/>
    </row>
    <row r="332" spans="2:8" s="1" customFormat="1" ht="16.899999999999999" customHeight="1">
      <c r="B332" s="33"/>
      <c r="C332" s="211" t="s">
        <v>19</v>
      </c>
      <c r="D332" s="211" t="s">
        <v>1931</v>
      </c>
      <c r="E332" s="18" t="s">
        <v>19</v>
      </c>
      <c r="F332" s="212">
        <v>4.88</v>
      </c>
      <c r="H332" s="33"/>
    </row>
    <row r="333" spans="2:8" s="1" customFormat="1" ht="16.899999999999999" customHeight="1">
      <c r="B333" s="33"/>
      <c r="C333" s="211" t="s">
        <v>19</v>
      </c>
      <c r="D333" s="211" t="s">
        <v>1932</v>
      </c>
      <c r="E333" s="18" t="s">
        <v>19</v>
      </c>
      <c r="F333" s="212">
        <v>23.7</v>
      </c>
      <c r="H333" s="33"/>
    </row>
    <row r="334" spans="2:8" s="1" customFormat="1" ht="16.899999999999999" customHeight="1">
      <c r="B334" s="33"/>
      <c r="C334" s="211" t="s">
        <v>19</v>
      </c>
      <c r="D334" s="211" t="s">
        <v>1933</v>
      </c>
      <c r="E334" s="18" t="s">
        <v>19</v>
      </c>
      <c r="F334" s="212">
        <v>26.64</v>
      </c>
      <c r="H334" s="33"/>
    </row>
    <row r="335" spans="2:8" s="1" customFormat="1" ht="16.899999999999999" customHeight="1">
      <c r="B335" s="33"/>
      <c r="C335" s="211" t="s">
        <v>19</v>
      </c>
      <c r="D335" s="211" t="s">
        <v>1934</v>
      </c>
      <c r="E335" s="18" t="s">
        <v>19</v>
      </c>
      <c r="F335" s="212">
        <v>56.88</v>
      </c>
      <c r="H335" s="33"/>
    </row>
    <row r="336" spans="2:8" s="1" customFormat="1" ht="16.899999999999999" customHeight="1">
      <c r="B336" s="33"/>
      <c r="C336" s="211" t="s">
        <v>19</v>
      </c>
      <c r="D336" s="211" t="s">
        <v>1935</v>
      </c>
      <c r="E336" s="18" t="s">
        <v>19</v>
      </c>
      <c r="F336" s="212">
        <v>4.4800000000000004</v>
      </c>
      <c r="H336" s="33"/>
    </row>
    <row r="337" spans="2:8" s="1" customFormat="1" ht="16.899999999999999" customHeight="1">
      <c r="B337" s="33"/>
      <c r="C337" s="211" t="s">
        <v>19</v>
      </c>
      <c r="D337" s="211" t="s">
        <v>618</v>
      </c>
      <c r="E337" s="18" t="s">
        <v>19</v>
      </c>
      <c r="F337" s="212">
        <v>0</v>
      </c>
      <c r="H337" s="33"/>
    </row>
    <row r="338" spans="2:8" s="1" customFormat="1" ht="16.899999999999999" customHeight="1">
      <c r="B338" s="33"/>
      <c r="C338" s="211" t="s">
        <v>19</v>
      </c>
      <c r="D338" s="211" t="s">
        <v>1936</v>
      </c>
      <c r="E338" s="18" t="s">
        <v>19</v>
      </c>
      <c r="F338" s="212">
        <v>4.8899999999999997</v>
      </c>
      <c r="H338" s="33"/>
    </row>
    <row r="339" spans="2:8" s="1" customFormat="1" ht="16.899999999999999" customHeight="1">
      <c r="B339" s="33"/>
      <c r="C339" s="211" t="s">
        <v>19</v>
      </c>
      <c r="D339" s="211" t="s">
        <v>1937</v>
      </c>
      <c r="E339" s="18" t="s">
        <v>19</v>
      </c>
      <c r="F339" s="212">
        <v>23.46</v>
      </c>
      <c r="H339" s="33"/>
    </row>
    <row r="340" spans="2:8" s="1" customFormat="1" ht="16.899999999999999" customHeight="1">
      <c r="B340" s="33"/>
      <c r="C340" s="211" t="s">
        <v>19</v>
      </c>
      <c r="D340" s="211" t="s">
        <v>1938</v>
      </c>
      <c r="E340" s="18" t="s">
        <v>19</v>
      </c>
      <c r="F340" s="212">
        <v>4.8</v>
      </c>
      <c r="H340" s="33"/>
    </row>
    <row r="341" spans="2:8" s="1" customFormat="1" ht="16.899999999999999" customHeight="1">
      <c r="B341" s="33"/>
      <c r="C341" s="211" t="s">
        <v>19</v>
      </c>
      <c r="D341" s="211" t="s">
        <v>1939</v>
      </c>
      <c r="E341" s="18" t="s">
        <v>19</v>
      </c>
      <c r="F341" s="212">
        <v>16.63</v>
      </c>
      <c r="H341" s="33"/>
    </row>
    <row r="342" spans="2:8" s="1" customFormat="1" ht="16.899999999999999" customHeight="1">
      <c r="B342" s="33"/>
      <c r="C342" s="211" t="s">
        <v>19</v>
      </c>
      <c r="D342" s="211" t="s">
        <v>1940</v>
      </c>
      <c r="E342" s="18" t="s">
        <v>19</v>
      </c>
      <c r="F342" s="212">
        <v>4.8899999999999997</v>
      </c>
      <c r="H342" s="33"/>
    </row>
    <row r="343" spans="2:8" s="1" customFormat="1" ht="16.899999999999999" customHeight="1">
      <c r="B343" s="33"/>
      <c r="C343" s="211" t="s">
        <v>19</v>
      </c>
      <c r="D343" s="211" t="s">
        <v>1941</v>
      </c>
      <c r="E343" s="18" t="s">
        <v>19</v>
      </c>
      <c r="F343" s="212">
        <v>16.559999999999999</v>
      </c>
      <c r="H343" s="33"/>
    </row>
    <row r="344" spans="2:8" s="1" customFormat="1" ht="16.899999999999999" customHeight="1">
      <c r="B344" s="33"/>
      <c r="C344" s="211" t="s">
        <v>19</v>
      </c>
      <c r="D344" s="211" t="s">
        <v>1942</v>
      </c>
      <c r="E344" s="18" t="s">
        <v>19</v>
      </c>
      <c r="F344" s="212">
        <v>4.8899999999999997</v>
      </c>
      <c r="H344" s="33"/>
    </row>
    <row r="345" spans="2:8" s="1" customFormat="1" ht="16.899999999999999" customHeight="1">
      <c r="B345" s="33"/>
      <c r="C345" s="211" t="s">
        <v>19</v>
      </c>
      <c r="D345" s="211" t="s">
        <v>1943</v>
      </c>
      <c r="E345" s="18" t="s">
        <v>19</v>
      </c>
      <c r="F345" s="212">
        <v>16.739999999999998</v>
      </c>
      <c r="H345" s="33"/>
    </row>
    <row r="346" spans="2:8" s="1" customFormat="1" ht="16.899999999999999" customHeight="1">
      <c r="B346" s="33"/>
      <c r="C346" s="211" t="s">
        <v>19</v>
      </c>
      <c r="D346" s="211" t="s">
        <v>1944</v>
      </c>
      <c r="E346" s="18" t="s">
        <v>19</v>
      </c>
      <c r="F346" s="212">
        <v>4.8899999999999997</v>
      </c>
      <c r="H346" s="33"/>
    </row>
    <row r="347" spans="2:8" s="1" customFormat="1" ht="16.899999999999999" customHeight="1">
      <c r="B347" s="33"/>
      <c r="C347" s="211" t="s">
        <v>19</v>
      </c>
      <c r="D347" s="211" t="s">
        <v>1945</v>
      </c>
      <c r="E347" s="18" t="s">
        <v>19</v>
      </c>
      <c r="F347" s="212">
        <v>16.77</v>
      </c>
      <c r="H347" s="33"/>
    </row>
    <row r="348" spans="2:8" s="1" customFormat="1" ht="16.899999999999999" customHeight="1">
      <c r="B348" s="33"/>
      <c r="C348" s="211" t="s">
        <v>19</v>
      </c>
      <c r="D348" s="211" t="s">
        <v>1946</v>
      </c>
      <c r="E348" s="18" t="s">
        <v>19</v>
      </c>
      <c r="F348" s="212">
        <v>30.42</v>
      </c>
      <c r="H348" s="33"/>
    </row>
    <row r="349" spans="2:8" s="1" customFormat="1" ht="16.899999999999999" customHeight="1">
      <c r="B349" s="33"/>
      <c r="C349" s="211" t="s">
        <v>19</v>
      </c>
      <c r="D349" s="211" t="s">
        <v>1947</v>
      </c>
      <c r="E349" s="18" t="s">
        <v>19</v>
      </c>
      <c r="F349" s="212">
        <v>56.65</v>
      </c>
      <c r="H349" s="33"/>
    </row>
    <row r="350" spans="2:8" s="1" customFormat="1" ht="16.899999999999999" customHeight="1">
      <c r="B350" s="33"/>
      <c r="C350" s="211" t="s">
        <v>19</v>
      </c>
      <c r="D350" s="211" t="s">
        <v>603</v>
      </c>
      <c r="E350" s="18" t="s">
        <v>19</v>
      </c>
      <c r="F350" s="212">
        <v>0</v>
      </c>
      <c r="H350" s="33"/>
    </row>
    <row r="351" spans="2:8" s="1" customFormat="1" ht="16.899999999999999" customHeight="1">
      <c r="B351" s="33"/>
      <c r="C351" s="211" t="s">
        <v>19</v>
      </c>
      <c r="D351" s="211" t="s">
        <v>1948</v>
      </c>
      <c r="E351" s="18" t="s">
        <v>19</v>
      </c>
      <c r="F351" s="212">
        <v>25.55</v>
      </c>
      <c r="H351" s="33"/>
    </row>
    <row r="352" spans="2:8" s="1" customFormat="1" ht="16.899999999999999" customHeight="1">
      <c r="B352" s="33"/>
      <c r="C352" s="211" t="s">
        <v>19</v>
      </c>
      <c r="D352" s="211" t="s">
        <v>1949</v>
      </c>
      <c r="E352" s="18" t="s">
        <v>19</v>
      </c>
      <c r="F352" s="212">
        <v>4.04</v>
      </c>
      <c r="H352" s="33"/>
    </row>
    <row r="353" spans="2:8" s="1" customFormat="1" ht="16.899999999999999" customHeight="1">
      <c r="B353" s="33"/>
      <c r="C353" s="211" t="s">
        <v>19</v>
      </c>
      <c r="D353" s="211" t="s">
        <v>1950</v>
      </c>
      <c r="E353" s="18" t="s">
        <v>19</v>
      </c>
      <c r="F353" s="212">
        <v>31.08</v>
      </c>
      <c r="H353" s="33"/>
    </row>
    <row r="354" spans="2:8" s="1" customFormat="1" ht="16.899999999999999" customHeight="1">
      <c r="B354" s="33"/>
      <c r="C354" s="211" t="s">
        <v>19</v>
      </c>
      <c r="D354" s="211" t="s">
        <v>1951</v>
      </c>
      <c r="E354" s="18" t="s">
        <v>19</v>
      </c>
      <c r="F354" s="212">
        <v>4.1399999999999997</v>
      </c>
      <c r="H354" s="33"/>
    </row>
    <row r="355" spans="2:8" s="1" customFormat="1" ht="16.899999999999999" customHeight="1">
      <c r="B355" s="33"/>
      <c r="C355" s="211" t="s">
        <v>19</v>
      </c>
      <c r="D355" s="211" t="s">
        <v>1952</v>
      </c>
      <c r="E355" s="18" t="s">
        <v>19</v>
      </c>
      <c r="F355" s="212">
        <v>27.81</v>
      </c>
      <c r="H355" s="33"/>
    </row>
    <row r="356" spans="2:8" s="1" customFormat="1" ht="16.899999999999999" customHeight="1">
      <c r="B356" s="33"/>
      <c r="C356" s="211" t="s">
        <v>19</v>
      </c>
      <c r="D356" s="211" t="s">
        <v>1953</v>
      </c>
      <c r="E356" s="18" t="s">
        <v>19</v>
      </c>
      <c r="F356" s="212">
        <v>4.97</v>
      </c>
      <c r="H356" s="33"/>
    </row>
    <row r="357" spans="2:8" s="1" customFormat="1" ht="16.899999999999999" customHeight="1">
      <c r="B357" s="33"/>
      <c r="C357" s="211" t="s">
        <v>19</v>
      </c>
      <c r="D357" s="211" t="s">
        <v>1954</v>
      </c>
      <c r="E357" s="18" t="s">
        <v>19</v>
      </c>
      <c r="F357" s="212">
        <v>8.9600000000000009</v>
      </c>
      <c r="H357" s="33"/>
    </row>
    <row r="358" spans="2:8" s="1" customFormat="1" ht="16.899999999999999" customHeight="1">
      <c r="B358" s="33"/>
      <c r="C358" s="211" t="s">
        <v>19</v>
      </c>
      <c r="D358" s="211" t="s">
        <v>1955</v>
      </c>
      <c r="E358" s="18" t="s">
        <v>19</v>
      </c>
      <c r="F358" s="212">
        <v>11.56</v>
      </c>
      <c r="H358" s="33"/>
    </row>
    <row r="359" spans="2:8" s="1" customFormat="1" ht="16.899999999999999" customHeight="1">
      <c r="B359" s="33"/>
      <c r="C359" s="211" t="s">
        <v>19</v>
      </c>
      <c r="D359" s="211" t="s">
        <v>1956</v>
      </c>
      <c r="E359" s="18" t="s">
        <v>19</v>
      </c>
      <c r="F359" s="212">
        <v>3.78</v>
      </c>
      <c r="H359" s="33"/>
    </row>
    <row r="360" spans="2:8" s="1" customFormat="1" ht="16.899999999999999" customHeight="1">
      <c r="B360" s="33"/>
      <c r="C360" s="211" t="s">
        <v>19</v>
      </c>
      <c r="D360" s="211" t="s">
        <v>1957</v>
      </c>
      <c r="E360" s="18" t="s">
        <v>19</v>
      </c>
      <c r="F360" s="212">
        <v>13.48</v>
      </c>
      <c r="H360" s="33"/>
    </row>
    <row r="361" spans="2:8" s="1" customFormat="1" ht="16.899999999999999" customHeight="1">
      <c r="B361" s="33"/>
      <c r="C361" s="211" t="s">
        <v>19</v>
      </c>
      <c r="D361" s="211" t="s">
        <v>1958</v>
      </c>
      <c r="E361" s="18" t="s">
        <v>19</v>
      </c>
      <c r="F361" s="212">
        <v>12.13</v>
      </c>
      <c r="H361" s="33"/>
    </row>
    <row r="362" spans="2:8" s="1" customFormat="1" ht="16.899999999999999" customHeight="1">
      <c r="B362" s="33"/>
      <c r="C362" s="211" t="s">
        <v>19</v>
      </c>
      <c r="D362" s="211" t="s">
        <v>1959</v>
      </c>
      <c r="E362" s="18" t="s">
        <v>19</v>
      </c>
      <c r="F362" s="212">
        <v>8.26</v>
      </c>
      <c r="H362" s="33"/>
    </row>
    <row r="363" spans="2:8" s="1" customFormat="1" ht="16.899999999999999" customHeight="1">
      <c r="B363" s="33"/>
      <c r="C363" s="211" t="s">
        <v>19</v>
      </c>
      <c r="D363" s="211" t="s">
        <v>1960</v>
      </c>
      <c r="E363" s="18" t="s">
        <v>19</v>
      </c>
      <c r="F363" s="212">
        <v>5.3</v>
      </c>
      <c r="H363" s="33"/>
    </row>
    <row r="364" spans="2:8" s="1" customFormat="1" ht="16.899999999999999" customHeight="1">
      <c r="B364" s="33"/>
      <c r="C364" s="211" t="s">
        <v>19</v>
      </c>
      <c r="D364" s="211" t="s">
        <v>1961</v>
      </c>
      <c r="E364" s="18" t="s">
        <v>19</v>
      </c>
      <c r="F364" s="212">
        <v>4.03</v>
      </c>
      <c r="H364" s="33"/>
    </row>
    <row r="365" spans="2:8" s="1" customFormat="1" ht="16.899999999999999" customHeight="1">
      <c r="B365" s="33"/>
      <c r="C365" s="211" t="s">
        <v>19</v>
      </c>
      <c r="D365" s="211" t="s">
        <v>1962</v>
      </c>
      <c r="E365" s="18" t="s">
        <v>19</v>
      </c>
      <c r="F365" s="212">
        <v>26.29</v>
      </c>
      <c r="H365" s="33"/>
    </row>
    <row r="366" spans="2:8" s="1" customFormat="1" ht="16.899999999999999" customHeight="1">
      <c r="B366" s="33"/>
      <c r="C366" s="211" t="s">
        <v>19</v>
      </c>
      <c r="D366" s="211" t="s">
        <v>1963</v>
      </c>
      <c r="E366" s="18" t="s">
        <v>19</v>
      </c>
      <c r="F366" s="212">
        <v>4.62</v>
      </c>
      <c r="H366" s="33"/>
    </row>
    <row r="367" spans="2:8" s="1" customFormat="1" ht="16.899999999999999" customHeight="1">
      <c r="B367" s="33"/>
      <c r="C367" s="211" t="s">
        <v>281</v>
      </c>
      <c r="D367" s="211" t="s">
        <v>371</v>
      </c>
      <c r="E367" s="18" t="s">
        <v>19</v>
      </c>
      <c r="F367" s="212">
        <v>600.80999999999995</v>
      </c>
      <c r="H367" s="33"/>
    </row>
    <row r="368" spans="2:8" s="1" customFormat="1" ht="16.899999999999999" customHeight="1">
      <c r="B368" s="33"/>
      <c r="C368" s="213" t="s">
        <v>9056</v>
      </c>
      <c r="H368" s="33"/>
    </row>
    <row r="369" spans="2:8" s="1" customFormat="1" ht="16.899999999999999" customHeight="1">
      <c r="B369" s="33"/>
      <c r="C369" s="211" t="s">
        <v>1919</v>
      </c>
      <c r="D369" s="211" t="s">
        <v>9131</v>
      </c>
      <c r="E369" s="18" t="s">
        <v>195</v>
      </c>
      <c r="F369" s="212">
        <v>600.80999999999995</v>
      </c>
      <c r="H369" s="33"/>
    </row>
    <row r="370" spans="2:8" s="1" customFormat="1" ht="16.899999999999999" customHeight="1">
      <c r="B370" s="33"/>
      <c r="C370" s="211" t="s">
        <v>2918</v>
      </c>
      <c r="D370" s="211" t="s">
        <v>9107</v>
      </c>
      <c r="E370" s="18" t="s">
        <v>195</v>
      </c>
      <c r="F370" s="212">
        <v>2406.5500000000002</v>
      </c>
      <c r="H370" s="33"/>
    </row>
    <row r="371" spans="2:8" s="1" customFormat="1" ht="16.899999999999999" customHeight="1">
      <c r="B371" s="33"/>
      <c r="C371" s="207" t="s">
        <v>284</v>
      </c>
      <c r="D371" s="208" t="s">
        <v>285</v>
      </c>
      <c r="E371" s="209" t="s">
        <v>195</v>
      </c>
      <c r="F371" s="210">
        <v>91.867999999999995</v>
      </c>
      <c r="H371" s="33"/>
    </row>
    <row r="372" spans="2:8" s="1" customFormat="1" ht="16.899999999999999" customHeight="1">
      <c r="B372" s="33"/>
      <c r="C372" s="211" t="s">
        <v>19</v>
      </c>
      <c r="D372" s="211" t="s">
        <v>1160</v>
      </c>
      <c r="E372" s="18" t="s">
        <v>19</v>
      </c>
      <c r="F372" s="212">
        <v>0</v>
      </c>
      <c r="H372" s="33"/>
    </row>
    <row r="373" spans="2:8" s="1" customFormat="1" ht="16.899999999999999" customHeight="1">
      <c r="B373" s="33"/>
      <c r="C373" s="211" t="s">
        <v>19</v>
      </c>
      <c r="D373" s="211" t="s">
        <v>610</v>
      </c>
      <c r="E373" s="18" t="s">
        <v>19</v>
      </c>
      <c r="F373" s="212">
        <v>0</v>
      </c>
      <c r="H373" s="33"/>
    </row>
    <row r="374" spans="2:8" s="1" customFormat="1" ht="16.899999999999999" customHeight="1">
      <c r="B374" s="33"/>
      <c r="C374" s="211" t="s">
        <v>19</v>
      </c>
      <c r="D374" s="211" t="s">
        <v>1969</v>
      </c>
      <c r="E374" s="18" t="s">
        <v>19</v>
      </c>
      <c r="F374" s="212">
        <v>5.74</v>
      </c>
      <c r="H374" s="33"/>
    </row>
    <row r="375" spans="2:8" s="1" customFormat="1" ht="16.899999999999999" customHeight="1">
      <c r="B375" s="33"/>
      <c r="C375" s="211" t="s">
        <v>19</v>
      </c>
      <c r="D375" s="211" t="s">
        <v>1970</v>
      </c>
      <c r="E375" s="18" t="s">
        <v>19</v>
      </c>
      <c r="F375" s="212">
        <v>5.74</v>
      </c>
      <c r="H375" s="33"/>
    </row>
    <row r="376" spans="2:8" s="1" customFormat="1" ht="16.899999999999999" customHeight="1">
      <c r="B376" s="33"/>
      <c r="C376" s="211" t="s">
        <v>19</v>
      </c>
      <c r="D376" s="211" t="s">
        <v>1971</v>
      </c>
      <c r="E376" s="18" t="s">
        <v>19</v>
      </c>
      <c r="F376" s="212">
        <v>5.74</v>
      </c>
      <c r="H376" s="33"/>
    </row>
    <row r="377" spans="2:8" s="1" customFormat="1" ht="16.899999999999999" customHeight="1">
      <c r="B377" s="33"/>
      <c r="C377" s="211" t="s">
        <v>19</v>
      </c>
      <c r="D377" s="211" t="s">
        <v>1972</v>
      </c>
      <c r="E377" s="18" t="s">
        <v>19</v>
      </c>
      <c r="F377" s="212">
        <v>5.74</v>
      </c>
      <c r="H377" s="33"/>
    </row>
    <row r="378" spans="2:8" s="1" customFormat="1" ht="16.899999999999999" customHeight="1">
      <c r="B378" s="33"/>
      <c r="C378" s="211" t="s">
        <v>19</v>
      </c>
      <c r="D378" s="211" t="s">
        <v>1973</v>
      </c>
      <c r="E378" s="18" t="s">
        <v>19</v>
      </c>
      <c r="F378" s="212">
        <v>5.74</v>
      </c>
      <c r="H378" s="33"/>
    </row>
    <row r="379" spans="2:8" s="1" customFormat="1" ht="16.899999999999999" customHeight="1">
      <c r="B379" s="33"/>
      <c r="C379" s="211" t="s">
        <v>19</v>
      </c>
      <c r="D379" s="211" t="s">
        <v>618</v>
      </c>
      <c r="E379" s="18" t="s">
        <v>19</v>
      </c>
      <c r="F379" s="212">
        <v>0</v>
      </c>
      <c r="H379" s="33"/>
    </row>
    <row r="380" spans="2:8" s="1" customFormat="1" ht="16.899999999999999" customHeight="1">
      <c r="B380" s="33"/>
      <c r="C380" s="211" t="s">
        <v>19</v>
      </c>
      <c r="D380" s="211" t="s">
        <v>1974</v>
      </c>
      <c r="E380" s="18" t="s">
        <v>19</v>
      </c>
      <c r="F380" s="212">
        <v>5.74</v>
      </c>
      <c r="H380" s="33"/>
    </row>
    <row r="381" spans="2:8" s="1" customFormat="1" ht="16.899999999999999" customHeight="1">
      <c r="B381" s="33"/>
      <c r="C381" s="211" t="s">
        <v>19</v>
      </c>
      <c r="D381" s="211" t="s">
        <v>1975</v>
      </c>
      <c r="E381" s="18" t="s">
        <v>19</v>
      </c>
      <c r="F381" s="212">
        <v>5.74</v>
      </c>
      <c r="H381" s="33"/>
    </row>
    <row r="382" spans="2:8" s="1" customFormat="1" ht="16.899999999999999" customHeight="1">
      <c r="B382" s="33"/>
      <c r="C382" s="211" t="s">
        <v>19</v>
      </c>
      <c r="D382" s="211" t="s">
        <v>1976</v>
      </c>
      <c r="E382" s="18" t="s">
        <v>19</v>
      </c>
      <c r="F382" s="212">
        <v>5.74</v>
      </c>
      <c r="H382" s="33"/>
    </row>
    <row r="383" spans="2:8" s="1" customFormat="1" ht="16.899999999999999" customHeight="1">
      <c r="B383" s="33"/>
      <c r="C383" s="211" t="s">
        <v>19</v>
      </c>
      <c r="D383" s="211" t="s">
        <v>1977</v>
      </c>
      <c r="E383" s="18" t="s">
        <v>19</v>
      </c>
      <c r="F383" s="212">
        <v>5.74</v>
      </c>
      <c r="H383" s="33"/>
    </row>
    <row r="384" spans="2:8" s="1" customFormat="1" ht="16.899999999999999" customHeight="1">
      <c r="B384" s="33"/>
      <c r="C384" s="211" t="s">
        <v>19</v>
      </c>
      <c r="D384" s="211" t="s">
        <v>1978</v>
      </c>
      <c r="E384" s="18" t="s">
        <v>19</v>
      </c>
      <c r="F384" s="212">
        <v>5.74</v>
      </c>
      <c r="H384" s="33"/>
    </row>
    <row r="385" spans="2:8" s="1" customFormat="1" ht="16.899999999999999" customHeight="1">
      <c r="B385" s="33"/>
      <c r="C385" s="211" t="s">
        <v>19</v>
      </c>
      <c r="D385" s="211" t="s">
        <v>603</v>
      </c>
      <c r="E385" s="18" t="s">
        <v>19</v>
      </c>
      <c r="F385" s="212">
        <v>0</v>
      </c>
      <c r="H385" s="33"/>
    </row>
    <row r="386" spans="2:8" s="1" customFormat="1" ht="16.899999999999999" customHeight="1">
      <c r="B386" s="33"/>
      <c r="C386" s="211" t="s">
        <v>19</v>
      </c>
      <c r="D386" s="211" t="s">
        <v>1979</v>
      </c>
      <c r="E386" s="18" t="s">
        <v>19</v>
      </c>
      <c r="F386" s="212">
        <v>19.398</v>
      </c>
      <c r="H386" s="33"/>
    </row>
    <row r="387" spans="2:8" s="1" customFormat="1" ht="16.899999999999999" customHeight="1">
      <c r="B387" s="33"/>
      <c r="C387" s="211" t="s">
        <v>19</v>
      </c>
      <c r="D387" s="211" t="s">
        <v>1980</v>
      </c>
      <c r="E387" s="18" t="s">
        <v>19</v>
      </c>
      <c r="F387" s="212">
        <v>12.68</v>
      </c>
      <c r="H387" s="33"/>
    </row>
    <row r="388" spans="2:8" s="1" customFormat="1" ht="16.899999999999999" customHeight="1">
      <c r="B388" s="33"/>
      <c r="C388" s="211" t="s">
        <v>19</v>
      </c>
      <c r="D388" s="211" t="s">
        <v>1981</v>
      </c>
      <c r="E388" s="18" t="s">
        <v>19</v>
      </c>
      <c r="F388" s="212">
        <v>2.39</v>
      </c>
      <c r="H388" s="33"/>
    </row>
    <row r="389" spans="2:8" s="1" customFormat="1" ht="16.899999999999999" customHeight="1">
      <c r="B389" s="33"/>
      <c r="C389" s="211" t="s">
        <v>284</v>
      </c>
      <c r="D389" s="211" t="s">
        <v>371</v>
      </c>
      <c r="E389" s="18" t="s">
        <v>19</v>
      </c>
      <c r="F389" s="212">
        <v>91.867999999999995</v>
      </c>
      <c r="H389" s="33"/>
    </row>
    <row r="390" spans="2:8" s="1" customFormat="1" ht="16.899999999999999" customHeight="1">
      <c r="B390" s="33"/>
      <c r="C390" s="213" t="s">
        <v>9056</v>
      </c>
      <c r="H390" s="33"/>
    </row>
    <row r="391" spans="2:8" s="1" customFormat="1" ht="16.899999999999999" customHeight="1">
      <c r="B391" s="33"/>
      <c r="C391" s="211" t="s">
        <v>1965</v>
      </c>
      <c r="D391" s="211" t="s">
        <v>9132</v>
      </c>
      <c r="E391" s="18" t="s">
        <v>195</v>
      </c>
      <c r="F391" s="212">
        <v>91.867999999999995</v>
      </c>
      <c r="H391" s="33"/>
    </row>
    <row r="392" spans="2:8" s="1" customFormat="1" ht="16.899999999999999" customHeight="1">
      <c r="B392" s="33"/>
      <c r="C392" s="211" t="s">
        <v>2918</v>
      </c>
      <c r="D392" s="211" t="s">
        <v>9107</v>
      </c>
      <c r="E392" s="18" t="s">
        <v>195</v>
      </c>
      <c r="F392" s="212">
        <v>2406.5500000000002</v>
      </c>
      <c r="H392" s="33"/>
    </row>
    <row r="393" spans="2:8" s="1" customFormat="1" ht="16.899999999999999" customHeight="1">
      <c r="B393" s="33"/>
      <c r="C393" s="207" t="s">
        <v>287</v>
      </c>
      <c r="D393" s="208" t="s">
        <v>288</v>
      </c>
      <c r="E393" s="209" t="s">
        <v>195</v>
      </c>
      <c r="F393" s="210">
        <v>4.9000000000000004</v>
      </c>
      <c r="H393" s="33"/>
    </row>
    <row r="394" spans="2:8" s="1" customFormat="1" ht="16.899999999999999" customHeight="1">
      <c r="B394" s="33"/>
      <c r="C394" s="211" t="s">
        <v>19</v>
      </c>
      <c r="D394" s="211" t="s">
        <v>1160</v>
      </c>
      <c r="E394" s="18" t="s">
        <v>19</v>
      </c>
      <c r="F394" s="212">
        <v>0</v>
      </c>
      <c r="H394" s="33"/>
    </row>
    <row r="395" spans="2:8" s="1" customFormat="1" ht="16.899999999999999" customHeight="1">
      <c r="B395" s="33"/>
      <c r="C395" s="211" t="s">
        <v>19</v>
      </c>
      <c r="D395" s="211" t="s">
        <v>610</v>
      </c>
      <c r="E395" s="18" t="s">
        <v>19</v>
      </c>
      <c r="F395" s="212">
        <v>0</v>
      </c>
      <c r="H395" s="33"/>
    </row>
    <row r="396" spans="2:8" s="1" customFormat="1" ht="16.899999999999999" customHeight="1">
      <c r="B396" s="33"/>
      <c r="C396" s="211" t="s">
        <v>287</v>
      </c>
      <c r="D396" s="211" t="s">
        <v>1723</v>
      </c>
      <c r="E396" s="18" t="s">
        <v>19</v>
      </c>
      <c r="F396" s="212">
        <v>4.9000000000000004</v>
      </c>
      <c r="H396" s="33"/>
    </row>
    <row r="397" spans="2:8" s="1" customFormat="1" ht="16.899999999999999" customHeight="1">
      <c r="B397" s="33"/>
      <c r="C397" s="213" t="s">
        <v>9056</v>
      </c>
      <c r="H397" s="33"/>
    </row>
    <row r="398" spans="2:8" s="1" customFormat="1" ht="16.899999999999999" customHeight="1">
      <c r="B398" s="33"/>
      <c r="C398" s="211" t="s">
        <v>1719</v>
      </c>
      <c r="D398" s="211" t="s">
        <v>9133</v>
      </c>
      <c r="E398" s="18" t="s">
        <v>195</v>
      </c>
      <c r="F398" s="212">
        <v>4.9000000000000004</v>
      </c>
      <c r="H398" s="33"/>
    </row>
    <row r="399" spans="2:8" s="1" customFormat="1" ht="22.5">
      <c r="B399" s="33"/>
      <c r="C399" s="211" t="s">
        <v>1084</v>
      </c>
      <c r="D399" s="211" t="s">
        <v>9134</v>
      </c>
      <c r="E399" s="18" t="s">
        <v>209</v>
      </c>
      <c r="F399" s="212">
        <v>2.8969999999999998</v>
      </c>
      <c r="H399" s="33"/>
    </row>
    <row r="400" spans="2:8" s="1" customFormat="1" ht="16.899999999999999" customHeight="1">
      <c r="B400" s="33"/>
      <c r="C400" s="211" t="s">
        <v>1091</v>
      </c>
      <c r="D400" s="211" t="s">
        <v>9135</v>
      </c>
      <c r="E400" s="18" t="s">
        <v>209</v>
      </c>
      <c r="F400" s="212">
        <v>2.8969999999999998</v>
      </c>
      <c r="H400" s="33"/>
    </row>
    <row r="401" spans="2:8" s="1" customFormat="1" ht="22.5">
      <c r="B401" s="33"/>
      <c r="C401" s="211" t="s">
        <v>1096</v>
      </c>
      <c r="D401" s="211" t="s">
        <v>9136</v>
      </c>
      <c r="E401" s="18" t="s">
        <v>209</v>
      </c>
      <c r="F401" s="212">
        <v>2.8969999999999998</v>
      </c>
      <c r="H401" s="33"/>
    </row>
    <row r="402" spans="2:8" s="1" customFormat="1" ht="16.899999999999999" customHeight="1">
      <c r="B402" s="33"/>
      <c r="C402" s="211" t="s">
        <v>1101</v>
      </c>
      <c r="D402" s="211" t="s">
        <v>9137</v>
      </c>
      <c r="E402" s="18" t="s">
        <v>209</v>
      </c>
      <c r="F402" s="212">
        <v>2.8969999999999998</v>
      </c>
      <c r="H402" s="33"/>
    </row>
    <row r="403" spans="2:8" s="1" customFormat="1" ht="16.899999999999999" customHeight="1">
      <c r="B403" s="33"/>
      <c r="C403" s="211" t="s">
        <v>1106</v>
      </c>
      <c r="D403" s="211" t="s">
        <v>9138</v>
      </c>
      <c r="E403" s="18" t="s">
        <v>209</v>
      </c>
      <c r="F403" s="212">
        <v>0.34300000000000003</v>
      </c>
      <c r="H403" s="33"/>
    </row>
    <row r="404" spans="2:8" s="1" customFormat="1" ht="16.899999999999999" customHeight="1">
      <c r="B404" s="33"/>
      <c r="C404" s="211" t="s">
        <v>1111</v>
      </c>
      <c r="D404" s="211" t="s">
        <v>9139</v>
      </c>
      <c r="E404" s="18" t="s">
        <v>443</v>
      </c>
      <c r="F404" s="212">
        <v>0.14499999999999999</v>
      </c>
      <c r="H404" s="33"/>
    </row>
    <row r="405" spans="2:8" s="1" customFormat="1" ht="16.899999999999999" customHeight="1">
      <c r="B405" s="33"/>
      <c r="C405" s="211" t="s">
        <v>1139</v>
      </c>
      <c r="D405" s="211" t="s">
        <v>9140</v>
      </c>
      <c r="E405" s="18" t="s">
        <v>195</v>
      </c>
      <c r="F405" s="212">
        <v>640.76</v>
      </c>
      <c r="H405" s="33"/>
    </row>
    <row r="406" spans="2:8" s="1" customFormat="1" ht="16.899999999999999" customHeight="1">
      <c r="B406" s="33"/>
      <c r="C406" s="211" t="s">
        <v>1725</v>
      </c>
      <c r="D406" s="211" t="s">
        <v>1726</v>
      </c>
      <c r="E406" s="18" t="s">
        <v>195</v>
      </c>
      <c r="F406" s="212">
        <v>5.1449999999999996</v>
      </c>
      <c r="H406" s="33"/>
    </row>
    <row r="407" spans="2:8" s="1" customFormat="1" ht="16.899999999999999" customHeight="1">
      <c r="B407" s="33"/>
      <c r="C407" s="207" t="s">
        <v>215</v>
      </c>
      <c r="D407" s="208" t="s">
        <v>216</v>
      </c>
      <c r="E407" s="209" t="s">
        <v>195</v>
      </c>
      <c r="F407" s="210">
        <v>176.58</v>
      </c>
      <c r="H407" s="33"/>
    </row>
    <row r="408" spans="2:8" s="1" customFormat="1" ht="16.899999999999999" customHeight="1">
      <c r="B408" s="33"/>
      <c r="C408" s="211" t="s">
        <v>19</v>
      </c>
      <c r="D408" s="211" t="s">
        <v>1160</v>
      </c>
      <c r="E408" s="18" t="s">
        <v>19</v>
      </c>
      <c r="F408" s="212">
        <v>0</v>
      </c>
      <c r="H408" s="33"/>
    </row>
    <row r="409" spans="2:8" s="1" customFormat="1" ht="16.899999999999999" customHeight="1">
      <c r="B409" s="33"/>
      <c r="C409" s="211" t="s">
        <v>19</v>
      </c>
      <c r="D409" s="211" t="s">
        <v>610</v>
      </c>
      <c r="E409" s="18" t="s">
        <v>19</v>
      </c>
      <c r="F409" s="212">
        <v>0</v>
      </c>
      <c r="H409" s="33"/>
    </row>
    <row r="410" spans="2:8" s="1" customFormat="1" ht="16.899999999999999" customHeight="1">
      <c r="B410" s="33"/>
      <c r="C410" s="211" t="s">
        <v>19</v>
      </c>
      <c r="D410" s="211" t="s">
        <v>1923</v>
      </c>
      <c r="E410" s="18" t="s">
        <v>19</v>
      </c>
      <c r="F410" s="212">
        <v>4.8899999999999997</v>
      </c>
      <c r="H410" s="33"/>
    </row>
    <row r="411" spans="2:8" s="1" customFormat="1" ht="16.899999999999999" customHeight="1">
      <c r="B411" s="33"/>
      <c r="C411" s="211" t="s">
        <v>19</v>
      </c>
      <c r="D411" s="211" t="s">
        <v>1924</v>
      </c>
      <c r="E411" s="18" t="s">
        <v>19</v>
      </c>
      <c r="F411" s="212">
        <v>16.77</v>
      </c>
      <c r="H411" s="33"/>
    </row>
    <row r="412" spans="2:8" s="1" customFormat="1" ht="16.899999999999999" customHeight="1">
      <c r="B412" s="33"/>
      <c r="C412" s="211" t="s">
        <v>19</v>
      </c>
      <c r="D412" s="211" t="s">
        <v>1925</v>
      </c>
      <c r="E412" s="18" t="s">
        <v>19</v>
      </c>
      <c r="F412" s="212">
        <v>4.8899999999999997</v>
      </c>
      <c r="H412" s="33"/>
    </row>
    <row r="413" spans="2:8" s="1" customFormat="1" ht="16.899999999999999" customHeight="1">
      <c r="B413" s="33"/>
      <c r="C413" s="211" t="s">
        <v>19</v>
      </c>
      <c r="D413" s="211" t="s">
        <v>1926</v>
      </c>
      <c r="E413" s="18" t="s">
        <v>19</v>
      </c>
      <c r="F413" s="212">
        <v>16.77</v>
      </c>
      <c r="H413" s="33"/>
    </row>
    <row r="414" spans="2:8" s="1" customFormat="1" ht="16.899999999999999" customHeight="1">
      <c r="B414" s="33"/>
      <c r="C414" s="211" t="s">
        <v>19</v>
      </c>
      <c r="D414" s="211" t="s">
        <v>1927</v>
      </c>
      <c r="E414" s="18" t="s">
        <v>19</v>
      </c>
      <c r="F414" s="212">
        <v>4.8899999999999997</v>
      </c>
      <c r="H414" s="33"/>
    </row>
    <row r="415" spans="2:8" s="1" customFormat="1" ht="16.899999999999999" customHeight="1">
      <c r="B415" s="33"/>
      <c r="C415" s="211" t="s">
        <v>19</v>
      </c>
      <c r="D415" s="211" t="s">
        <v>1928</v>
      </c>
      <c r="E415" s="18" t="s">
        <v>19</v>
      </c>
      <c r="F415" s="212">
        <v>16.77</v>
      </c>
      <c r="H415" s="33"/>
    </row>
    <row r="416" spans="2:8" s="1" customFormat="1" ht="16.899999999999999" customHeight="1">
      <c r="B416" s="33"/>
      <c r="C416" s="211" t="s">
        <v>19</v>
      </c>
      <c r="D416" s="211" t="s">
        <v>1929</v>
      </c>
      <c r="E416" s="18" t="s">
        <v>19</v>
      </c>
      <c r="F416" s="212">
        <v>4.8899999999999997</v>
      </c>
      <c r="H416" s="33"/>
    </row>
    <row r="417" spans="2:8" s="1" customFormat="1" ht="16.899999999999999" customHeight="1">
      <c r="B417" s="33"/>
      <c r="C417" s="211" t="s">
        <v>19</v>
      </c>
      <c r="D417" s="211" t="s">
        <v>1930</v>
      </c>
      <c r="E417" s="18" t="s">
        <v>19</v>
      </c>
      <c r="F417" s="212">
        <v>16.77</v>
      </c>
      <c r="H417" s="33"/>
    </row>
    <row r="418" spans="2:8" s="1" customFormat="1" ht="16.899999999999999" customHeight="1">
      <c r="B418" s="33"/>
      <c r="C418" s="211" t="s">
        <v>19</v>
      </c>
      <c r="D418" s="211" t="s">
        <v>1931</v>
      </c>
      <c r="E418" s="18" t="s">
        <v>19</v>
      </c>
      <c r="F418" s="212">
        <v>4.88</v>
      </c>
      <c r="H418" s="33"/>
    </row>
    <row r="419" spans="2:8" s="1" customFormat="1" ht="16.899999999999999" customHeight="1">
      <c r="B419" s="33"/>
      <c r="C419" s="211" t="s">
        <v>19</v>
      </c>
      <c r="D419" s="211" t="s">
        <v>1932</v>
      </c>
      <c r="E419" s="18" t="s">
        <v>19</v>
      </c>
      <c r="F419" s="212">
        <v>23.7</v>
      </c>
      <c r="H419" s="33"/>
    </row>
    <row r="420" spans="2:8" s="1" customFormat="1" ht="16.899999999999999" customHeight="1">
      <c r="B420" s="33"/>
      <c r="C420" s="211" t="s">
        <v>19</v>
      </c>
      <c r="D420" s="211" t="s">
        <v>1934</v>
      </c>
      <c r="E420" s="18" t="s">
        <v>19</v>
      </c>
      <c r="F420" s="212">
        <v>56.88</v>
      </c>
      <c r="H420" s="33"/>
    </row>
    <row r="421" spans="2:8" s="1" customFormat="1" ht="16.899999999999999" customHeight="1">
      <c r="B421" s="33"/>
      <c r="C421" s="211" t="s">
        <v>19</v>
      </c>
      <c r="D421" s="211" t="s">
        <v>1935</v>
      </c>
      <c r="E421" s="18" t="s">
        <v>19</v>
      </c>
      <c r="F421" s="212">
        <v>4.4800000000000004</v>
      </c>
      <c r="H421" s="33"/>
    </row>
    <row r="422" spans="2:8" s="1" customFormat="1" ht="16.899999999999999" customHeight="1">
      <c r="B422" s="33"/>
      <c r="C422" s="211" t="s">
        <v>215</v>
      </c>
      <c r="D422" s="211" t="s">
        <v>416</v>
      </c>
      <c r="E422" s="18" t="s">
        <v>19</v>
      </c>
      <c r="F422" s="212">
        <v>176.58</v>
      </c>
      <c r="H422" s="33"/>
    </row>
    <row r="423" spans="2:8" s="1" customFormat="1" ht="16.899999999999999" customHeight="1">
      <c r="B423" s="33"/>
      <c r="C423" s="213" t="s">
        <v>9056</v>
      </c>
      <c r="H423" s="33"/>
    </row>
    <row r="424" spans="2:8" s="1" customFormat="1" ht="16.899999999999999" customHeight="1">
      <c r="B424" s="33"/>
      <c r="C424" s="211" t="s">
        <v>2690</v>
      </c>
      <c r="D424" s="211" t="s">
        <v>9141</v>
      </c>
      <c r="E424" s="18" t="s">
        <v>195</v>
      </c>
      <c r="F424" s="212">
        <v>544.05999999999995</v>
      </c>
      <c r="H424" s="33"/>
    </row>
    <row r="425" spans="2:8" s="1" customFormat="1" ht="16.899999999999999" customHeight="1">
      <c r="B425" s="33"/>
      <c r="C425" s="211" t="s">
        <v>1120</v>
      </c>
      <c r="D425" s="211" t="s">
        <v>9142</v>
      </c>
      <c r="E425" s="18" t="s">
        <v>195</v>
      </c>
      <c r="F425" s="212">
        <v>607.16</v>
      </c>
      <c r="H425" s="33"/>
    </row>
    <row r="426" spans="2:8" s="1" customFormat="1" ht="16.899999999999999" customHeight="1">
      <c r="B426" s="33"/>
      <c r="C426" s="211" t="s">
        <v>1125</v>
      </c>
      <c r="D426" s="211" t="s">
        <v>9143</v>
      </c>
      <c r="E426" s="18" t="s">
        <v>195</v>
      </c>
      <c r="F426" s="212">
        <v>2428.64</v>
      </c>
      <c r="H426" s="33"/>
    </row>
    <row r="427" spans="2:8" s="1" customFormat="1" ht="16.899999999999999" customHeight="1">
      <c r="B427" s="33"/>
      <c r="C427" s="211" t="s">
        <v>1139</v>
      </c>
      <c r="D427" s="211" t="s">
        <v>9140</v>
      </c>
      <c r="E427" s="18" t="s">
        <v>195</v>
      </c>
      <c r="F427" s="212">
        <v>640.76</v>
      </c>
      <c r="H427" s="33"/>
    </row>
    <row r="428" spans="2:8" s="1" customFormat="1" ht="16.899999999999999" customHeight="1">
      <c r="B428" s="33"/>
      <c r="C428" s="211" t="s">
        <v>1730</v>
      </c>
      <c r="D428" s="211" t="s">
        <v>9144</v>
      </c>
      <c r="E428" s="18" t="s">
        <v>195</v>
      </c>
      <c r="F428" s="212">
        <v>635.86</v>
      </c>
      <c r="H428" s="33"/>
    </row>
    <row r="429" spans="2:8" s="1" customFormat="1" ht="16.899999999999999" customHeight="1">
      <c r="B429" s="33"/>
      <c r="C429" s="211" t="s">
        <v>1735</v>
      </c>
      <c r="D429" s="211" t="s">
        <v>1736</v>
      </c>
      <c r="E429" s="18" t="s">
        <v>195</v>
      </c>
      <c r="F429" s="212">
        <v>400.95299999999997</v>
      </c>
      <c r="H429" s="33"/>
    </row>
    <row r="430" spans="2:8" s="1" customFormat="1" ht="16.899999999999999" customHeight="1">
      <c r="B430" s="33"/>
      <c r="C430" s="207" t="s">
        <v>226</v>
      </c>
      <c r="D430" s="208" t="s">
        <v>227</v>
      </c>
      <c r="E430" s="209" t="s">
        <v>195</v>
      </c>
      <c r="F430" s="210">
        <v>28.7</v>
      </c>
      <c r="H430" s="33"/>
    </row>
    <row r="431" spans="2:8" s="1" customFormat="1" ht="16.899999999999999" customHeight="1">
      <c r="B431" s="33"/>
      <c r="C431" s="211" t="s">
        <v>19</v>
      </c>
      <c r="D431" s="211" t="s">
        <v>1160</v>
      </c>
      <c r="E431" s="18" t="s">
        <v>19</v>
      </c>
      <c r="F431" s="212">
        <v>0</v>
      </c>
      <c r="H431" s="33"/>
    </row>
    <row r="432" spans="2:8" s="1" customFormat="1" ht="16.899999999999999" customHeight="1">
      <c r="B432" s="33"/>
      <c r="C432" s="211" t="s">
        <v>19</v>
      </c>
      <c r="D432" s="211" t="s">
        <v>610</v>
      </c>
      <c r="E432" s="18" t="s">
        <v>19</v>
      </c>
      <c r="F432" s="212">
        <v>0</v>
      </c>
      <c r="H432" s="33"/>
    </row>
    <row r="433" spans="2:8" s="1" customFormat="1" ht="16.899999999999999" customHeight="1">
      <c r="B433" s="33"/>
      <c r="C433" s="211" t="s">
        <v>19</v>
      </c>
      <c r="D433" s="211" t="s">
        <v>1969</v>
      </c>
      <c r="E433" s="18" t="s">
        <v>19</v>
      </c>
      <c r="F433" s="212">
        <v>5.74</v>
      </c>
      <c r="H433" s="33"/>
    </row>
    <row r="434" spans="2:8" s="1" customFormat="1" ht="16.899999999999999" customHeight="1">
      <c r="B434" s="33"/>
      <c r="C434" s="211" t="s">
        <v>19</v>
      </c>
      <c r="D434" s="211" t="s">
        <v>1970</v>
      </c>
      <c r="E434" s="18" t="s">
        <v>19</v>
      </c>
      <c r="F434" s="212">
        <v>5.74</v>
      </c>
      <c r="H434" s="33"/>
    </row>
    <row r="435" spans="2:8" s="1" customFormat="1" ht="16.899999999999999" customHeight="1">
      <c r="B435" s="33"/>
      <c r="C435" s="211" t="s">
        <v>19</v>
      </c>
      <c r="D435" s="211" t="s">
        <v>1971</v>
      </c>
      <c r="E435" s="18" t="s">
        <v>19</v>
      </c>
      <c r="F435" s="212">
        <v>5.74</v>
      </c>
      <c r="H435" s="33"/>
    </row>
    <row r="436" spans="2:8" s="1" customFormat="1" ht="16.899999999999999" customHeight="1">
      <c r="B436" s="33"/>
      <c r="C436" s="211" t="s">
        <v>19</v>
      </c>
      <c r="D436" s="211" t="s">
        <v>1972</v>
      </c>
      <c r="E436" s="18" t="s">
        <v>19</v>
      </c>
      <c r="F436" s="212">
        <v>5.74</v>
      </c>
      <c r="H436" s="33"/>
    </row>
    <row r="437" spans="2:8" s="1" customFormat="1" ht="16.899999999999999" customHeight="1">
      <c r="B437" s="33"/>
      <c r="C437" s="211" t="s">
        <v>19</v>
      </c>
      <c r="D437" s="211" t="s">
        <v>1973</v>
      </c>
      <c r="E437" s="18" t="s">
        <v>19</v>
      </c>
      <c r="F437" s="212">
        <v>5.74</v>
      </c>
      <c r="H437" s="33"/>
    </row>
    <row r="438" spans="2:8" s="1" customFormat="1" ht="16.899999999999999" customHeight="1">
      <c r="B438" s="33"/>
      <c r="C438" s="211" t="s">
        <v>226</v>
      </c>
      <c r="D438" s="211" t="s">
        <v>416</v>
      </c>
      <c r="E438" s="18" t="s">
        <v>19</v>
      </c>
      <c r="F438" s="212">
        <v>28.7</v>
      </c>
      <c r="H438" s="33"/>
    </row>
    <row r="439" spans="2:8" s="1" customFormat="1" ht="16.899999999999999" customHeight="1">
      <c r="B439" s="33"/>
      <c r="C439" s="213" t="s">
        <v>9056</v>
      </c>
      <c r="H439" s="33"/>
    </row>
    <row r="440" spans="2:8" s="1" customFormat="1" ht="16.899999999999999" customHeight="1">
      <c r="B440" s="33"/>
      <c r="C440" s="211" t="s">
        <v>2566</v>
      </c>
      <c r="D440" s="211" t="s">
        <v>9081</v>
      </c>
      <c r="E440" s="18" t="s">
        <v>195</v>
      </c>
      <c r="F440" s="212">
        <v>142.99</v>
      </c>
      <c r="H440" s="33"/>
    </row>
    <row r="441" spans="2:8" s="1" customFormat="1" ht="22.5">
      <c r="B441" s="33"/>
      <c r="C441" s="211" t="s">
        <v>1084</v>
      </c>
      <c r="D441" s="211" t="s">
        <v>9134</v>
      </c>
      <c r="E441" s="18" t="s">
        <v>209</v>
      </c>
      <c r="F441" s="212">
        <v>2.8969999999999998</v>
      </c>
      <c r="H441" s="33"/>
    </row>
    <row r="442" spans="2:8" s="1" customFormat="1" ht="16.899999999999999" customHeight="1">
      <c r="B442" s="33"/>
      <c r="C442" s="211" t="s">
        <v>1091</v>
      </c>
      <c r="D442" s="211" t="s">
        <v>9135</v>
      </c>
      <c r="E442" s="18" t="s">
        <v>209</v>
      </c>
      <c r="F442" s="212">
        <v>2.8969999999999998</v>
      </c>
      <c r="H442" s="33"/>
    </row>
    <row r="443" spans="2:8" s="1" customFormat="1" ht="22.5">
      <c r="B443" s="33"/>
      <c r="C443" s="211" t="s">
        <v>1096</v>
      </c>
      <c r="D443" s="211" t="s">
        <v>9136</v>
      </c>
      <c r="E443" s="18" t="s">
        <v>209</v>
      </c>
      <c r="F443" s="212">
        <v>2.8969999999999998</v>
      </c>
      <c r="H443" s="33"/>
    </row>
    <row r="444" spans="2:8" s="1" customFormat="1" ht="16.899999999999999" customHeight="1">
      <c r="B444" s="33"/>
      <c r="C444" s="211" t="s">
        <v>1101</v>
      </c>
      <c r="D444" s="211" t="s">
        <v>9137</v>
      </c>
      <c r="E444" s="18" t="s">
        <v>209</v>
      </c>
      <c r="F444" s="212">
        <v>2.8969999999999998</v>
      </c>
      <c r="H444" s="33"/>
    </row>
    <row r="445" spans="2:8" s="1" customFormat="1" ht="16.899999999999999" customHeight="1">
      <c r="B445" s="33"/>
      <c r="C445" s="211" t="s">
        <v>1111</v>
      </c>
      <c r="D445" s="211" t="s">
        <v>9139</v>
      </c>
      <c r="E445" s="18" t="s">
        <v>443</v>
      </c>
      <c r="F445" s="212">
        <v>0.14499999999999999</v>
      </c>
      <c r="H445" s="33"/>
    </row>
    <row r="446" spans="2:8" s="1" customFormat="1" ht="16.899999999999999" customHeight="1">
      <c r="B446" s="33"/>
      <c r="C446" s="211" t="s">
        <v>1139</v>
      </c>
      <c r="D446" s="211" t="s">
        <v>9140</v>
      </c>
      <c r="E446" s="18" t="s">
        <v>195</v>
      </c>
      <c r="F446" s="212">
        <v>640.76</v>
      </c>
      <c r="H446" s="33"/>
    </row>
    <row r="447" spans="2:8" s="1" customFormat="1" ht="16.899999999999999" customHeight="1">
      <c r="B447" s="33"/>
      <c r="C447" s="211" t="s">
        <v>1730</v>
      </c>
      <c r="D447" s="211" t="s">
        <v>9144</v>
      </c>
      <c r="E447" s="18" t="s">
        <v>195</v>
      </c>
      <c r="F447" s="212">
        <v>635.86</v>
      </c>
      <c r="H447" s="33"/>
    </row>
    <row r="448" spans="2:8" s="1" customFormat="1" ht="16.899999999999999" customHeight="1">
      <c r="B448" s="33"/>
      <c r="C448" s="211" t="s">
        <v>1751</v>
      </c>
      <c r="D448" s="211" t="s">
        <v>1752</v>
      </c>
      <c r="E448" s="18" t="s">
        <v>195</v>
      </c>
      <c r="F448" s="212">
        <v>30.135000000000002</v>
      </c>
      <c r="H448" s="33"/>
    </row>
    <row r="449" spans="2:8" s="1" customFormat="1" ht="16.899999999999999" customHeight="1">
      <c r="B449" s="33"/>
      <c r="C449" s="211" t="s">
        <v>1735</v>
      </c>
      <c r="D449" s="211" t="s">
        <v>1736</v>
      </c>
      <c r="E449" s="18" t="s">
        <v>195</v>
      </c>
      <c r="F449" s="212">
        <v>400.95299999999997</v>
      </c>
      <c r="H449" s="33"/>
    </row>
    <row r="450" spans="2:8" s="1" customFormat="1" ht="16.899999999999999" customHeight="1">
      <c r="B450" s="33"/>
      <c r="C450" s="207" t="s">
        <v>219</v>
      </c>
      <c r="D450" s="208" t="s">
        <v>220</v>
      </c>
      <c r="E450" s="209" t="s">
        <v>195</v>
      </c>
      <c r="F450" s="210">
        <v>316.29000000000002</v>
      </c>
      <c r="H450" s="33"/>
    </row>
    <row r="451" spans="2:8" s="1" customFormat="1" ht="16.899999999999999" customHeight="1">
      <c r="B451" s="33"/>
      <c r="C451" s="211" t="s">
        <v>19</v>
      </c>
      <c r="D451" s="211" t="s">
        <v>618</v>
      </c>
      <c r="E451" s="18" t="s">
        <v>19</v>
      </c>
      <c r="F451" s="212">
        <v>0</v>
      </c>
      <c r="H451" s="33"/>
    </row>
    <row r="452" spans="2:8" s="1" customFormat="1" ht="16.899999999999999" customHeight="1">
      <c r="B452" s="33"/>
      <c r="C452" s="211" t="s">
        <v>19</v>
      </c>
      <c r="D452" s="211" t="s">
        <v>1936</v>
      </c>
      <c r="E452" s="18" t="s">
        <v>19</v>
      </c>
      <c r="F452" s="212">
        <v>4.8899999999999997</v>
      </c>
      <c r="H452" s="33"/>
    </row>
    <row r="453" spans="2:8" s="1" customFormat="1" ht="16.899999999999999" customHeight="1">
      <c r="B453" s="33"/>
      <c r="C453" s="211" t="s">
        <v>19</v>
      </c>
      <c r="D453" s="211" t="s">
        <v>1937</v>
      </c>
      <c r="E453" s="18" t="s">
        <v>19</v>
      </c>
      <c r="F453" s="212">
        <v>23.46</v>
      </c>
      <c r="H453" s="33"/>
    </row>
    <row r="454" spans="2:8" s="1" customFormat="1" ht="16.899999999999999" customHeight="1">
      <c r="B454" s="33"/>
      <c r="C454" s="211" t="s">
        <v>19</v>
      </c>
      <c r="D454" s="211" t="s">
        <v>1938</v>
      </c>
      <c r="E454" s="18" t="s">
        <v>19</v>
      </c>
      <c r="F454" s="212">
        <v>4.8</v>
      </c>
      <c r="H454" s="33"/>
    </row>
    <row r="455" spans="2:8" s="1" customFormat="1" ht="16.899999999999999" customHeight="1">
      <c r="B455" s="33"/>
      <c r="C455" s="211" t="s">
        <v>19</v>
      </c>
      <c r="D455" s="211" t="s">
        <v>1939</v>
      </c>
      <c r="E455" s="18" t="s">
        <v>19</v>
      </c>
      <c r="F455" s="212">
        <v>16.63</v>
      </c>
      <c r="H455" s="33"/>
    </row>
    <row r="456" spans="2:8" s="1" customFormat="1" ht="16.899999999999999" customHeight="1">
      <c r="B456" s="33"/>
      <c r="C456" s="211" t="s">
        <v>19</v>
      </c>
      <c r="D456" s="211" t="s">
        <v>1940</v>
      </c>
      <c r="E456" s="18" t="s">
        <v>19</v>
      </c>
      <c r="F456" s="212">
        <v>4.8899999999999997</v>
      </c>
      <c r="H456" s="33"/>
    </row>
    <row r="457" spans="2:8" s="1" customFormat="1" ht="16.899999999999999" customHeight="1">
      <c r="B457" s="33"/>
      <c r="C457" s="211" t="s">
        <v>19</v>
      </c>
      <c r="D457" s="211" t="s">
        <v>1941</v>
      </c>
      <c r="E457" s="18" t="s">
        <v>19</v>
      </c>
      <c r="F457" s="212">
        <v>16.559999999999999</v>
      </c>
      <c r="H457" s="33"/>
    </row>
    <row r="458" spans="2:8" s="1" customFormat="1" ht="16.899999999999999" customHeight="1">
      <c r="B458" s="33"/>
      <c r="C458" s="211" t="s">
        <v>19</v>
      </c>
      <c r="D458" s="211" t="s">
        <v>1942</v>
      </c>
      <c r="E458" s="18" t="s">
        <v>19</v>
      </c>
      <c r="F458" s="212">
        <v>4.8899999999999997</v>
      </c>
      <c r="H458" s="33"/>
    </row>
    <row r="459" spans="2:8" s="1" customFormat="1" ht="16.899999999999999" customHeight="1">
      <c r="B459" s="33"/>
      <c r="C459" s="211" t="s">
        <v>19</v>
      </c>
      <c r="D459" s="211" t="s">
        <v>1943</v>
      </c>
      <c r="E459" s="18" t="s">
        <v>19</v>
      </c>
      <c r="F459" s="212">
        <v>16.739999999999998</v>
      </c>
      <c r="H459" s="33"/>
    </row>
    <row r="460" spans="2:8" s="1" customFormat="1" ht="16.899999999999999" customHeight="1">
      <c r="B460" s="33"/>
      <c r="C460" s="211" t="s">
        <v>19</v>
      </c>
      <c r="D460" s="211" t="s">
        <v>1944</v>
      </c>
      <c r="E460" s="18" t="s">
        <v>19</v>
      </c>
      <c r="F460" s="212">
        <v>4.8899999999999997</v>
      </c>
      <c r="H460" s="33"/>
    </row>
    <row r="461" spans="2:8" s="1" customFormat="1" ht="16.899999999999999" customHeight="1">
      <c r="B461" s="33"/>
      <c r="C461" s="211" t="s">
        <v>19</v>
      </c>
      <c r="D461" s="211" t="s">
        <v>1945</v>
      </c>
      <c r="E461" s="18" t="s">
        <v>19</v>
      </c>
      <c r="F461" s="212">
        <v>16.77</v>
      </c>
      <c r="H461" s="33"/>
    </row>
    <row r="462" spans="2:8" s="1" customFormat="1" ht="16.899999999999999" customHeight="1">
      <c r="B462" s="33"/>
      <c r="C462" s="211" t="s">
        <v>19</v>
      </c>
      <c r="D462" s="211" t="s">
        <v>1946</v>
      </c>
      <c r="E462" s="18" t="s">
        <v>19</v>
      </c>
      <c r="F462" s="212">
        <v>30.42</v>
      </c>
      <c r="H462" s="33"/>
    </row>
    <row r="463" spans="2:8" s="1" customFormat="1" ht="16.899999999999999" customHeight="1">
      <c r="B463" s="33"/>
      <c r="C463" s="211" t="s">
        <v>19</v>
      </c>
      <c r="D463" s="211" t="s">
        <v>1947</v>
      </c>
      <c r="E463" s="18" t="s">
        <v>19</v>
      </c>
      <c r="F463" s="212">
        <v>56.65</v>
      </c>
      <c r="H463" s="33"/>
    </row>
    <row r="464" spans="2:8" s="1" customFormat="1" ht="16.899999999999999" customHeight="1">
      <c r="B464" s="33"/>
      <c r="C464" s="211" t="s">
        <v>19</v>
      </c>
      <c r="D464" s="211" t="s">
        <v>603</v>
      </c>
      <c r="E464" s="18" t="s">
        <v>19</v>
      </c>
      <c r="F464" s="212">
        <v>0</v>
      </c>
      <c r="H464" s="33"/>
    </row>
    <row r="465" spans="2:8" s="1" customFormat="1" ht="16.899999999999999" customHeight="1">
      <c r="B465" s="33"/>
      <c r="C465" s="211" t="s">
        <v>19</v>
      </c>
      <c r="D465" s="211" t="s">
        <v>1950</v>
      </c>
      <c r="E465" s="18" t="s">
        <v>19</v>
      </c>
      <c r="F465" s="212">
        <v>31.08</v>
      </c>
      <c r="H465" s="33"/>
    </row>
    <row r="466" spans="2:8" s="1" customFormat="1" ht="16.899999999999999" customHeight="1">
      <c r="B466" s="33"/>
      <c r="C466" s="211" t="s">
        <v>19</v>
      </c>
      <c r="D466" s="211" t="s">
        <v>1952</v>
      </c>
      <c r="E466" s="18" t="s">
        <v>19</v>
      </c>
      <c r="F466" s="212">
        <v>27.81</v>
      </c>
      <c r="H466" s="33"/>
    </row>
    <row r="467" spans="2:8" s="1" customFormat="1" ht="16.899999999999999" customHeight="1">
      <c r="B467" s="33"/>
      <c r="C467" s="211" t="s">
        <v>19</v>
      </c>
      <c r="D467" s="211" t="s">
        <v>1953</v>
      </c>
      <c r="E467" s="18" t="s">
        <v>19</v>
      </c>
      <c r="F467" s="212">
        <v>4.97</v>
      </c>
      <c r="H467" s="33"/>
    </row>
    <row r="468" spans="2:8" s="1" customFormat="1" ht="16.899999999999999" customHeight="1">
      <c r="B468" s="33"/>
      <c r="C468" s="211" t="s">
        <v>19</v>
      </c>
      <c r="D468" s="211" t="s">
        <v>1954</v>
      </c>
      <c r="E468" s="18" t="s">
        <v>19</v>
      </c>
      <c r="F468" s="212">
        <v>8.9600000000000009</v>
      </c>
      <c r="H468" s="33"/>
    </row>
    <row r="469" spans="2:8" s="1" customFormat="1" ht="16.899999999999999" customHeight="1">
      <c r="B469" s="33"/>
      <c r="C469" s="211" t="s">
        <v>19</v>
      </c>
      <c r="D469" s="211" t="s">
        <v>1955</v>
      </c>
      <c r="E469" s="18" t="s">
        <v>19</v>
      </c>
      <c r="F469" s="212">
        <v>11.56</v>
      </c>
      <c r="H469" s="33"/>
    </row>
    <row r="470" spans="2:8" s="1" customFormat="1" ht="16.899999999999999" customHeight="1">
      <c r="B470" s="33"/>
      <c r="C470" s="211" t="s">
        <v>19</v>
      </c>
      <c r="D470" s="211" t="s">
        <v>1961</v>
      </c>
      <c r="E470" s="18" t="s">
        <v>19</v>
      </c>
      <c r="F470" s="212">
        <v>4.03</v>
      </c>
      <c r="H470" s="33"/>
    </row>
    <row r="471" spans="2:8" s="1" customFormat="1" ht="16.899999999999999" customHeight="1">
      <c r="B471" s="33"/>
      <c r="C471" s="211" t="s">
        <v>19</v>
      </c>
      <c r="D471" s="211" t="s">
        <v>1962</v>
      </c>
      <c r="E471" s="18" t="s">
        <v>19</v>
      </c>
      <c r="F471" s="212">
        <v>26.29</v>
      </c>
      <c r="H471" s="33"/>
    </row>
    <row r="472" spans="2:8" s="1" customFormat="1" ht="16.899999999999999" customHeight="1">
      <c r="B472" s="33"/>
      <c r="C472" s="211" t="s">
        <v>219</v>
      </c>
      <c r="D472" s="211" t="s">
        <v>416</v>
      </c>
      <c r="E472" s="18" t="s">
        <v>19</v>
      </c>
      <c r="F472" s="212">
        <v>316.29000000000002</v>
      </c>
      <c r="H472" s="33"/>
    </row>
    <row r="473" spans="2:8" s="1" customFormat="1" ht="16.899999999999999" customHeight="1">
      <c r="B473" s="33"/>
      <c r="C473" s="213" t="s">
        <v>9056</v>
      </c>
      <c r="H473" s="33"/>
    </row>
    <row r="474" spans="2:8" s="1" customFormat="1" ht="16.899999999999999" customHeight="1">
      <c r="B474" s="33"/>
      <c r="C474" s="211" t="s">
        <v>2690</v>
      </c>
      <c r="D474" s="211" t="s">
        <v>9141</v>
      </c>
      <c r="E474" s="18" t="s">
        <v>195</v>
      </c>
      <c r="F474" s="212">
        <v>544.05999999999995</v>
      </c>
      <c r="H474" s="33"/>
    </row>
    <row r="475" spans="2:8" s="1" customFormat="1" ht="16.899999999999999" customHeight="1">
      <c r="B475" s="33"/>
      <c r="C475" s="211" t="s">
        <v>1120</v>
      </c>
      <c r="D475" s="211" t="s">
        <v>9142</v>
      </c>
      <c r="E475" s="18" t="s">
        <v>195</v>
      </c>
      <c r="F475" s="212">
        <v>607.16</v>
      </c>
      <c r="H475" s="33"/>
    </row>
    <row r="476" spans="2:8" s="1" customFormat="1" ht="16.899999999999999" customHeight="1">
      <c r="B476" s="33"/>
      <c r="C476" s="211" t="s">
        <v>1125</v>
      </c>
      <c r="D476" s="211" t="s">
        <v>9143</v>
      </c>
      <c r="E476" s="18" t="s">
        <v>195</v>
      </c>
      <c r="F476" s="212">
        <v>2428.64</v>
      </c>
      <c r="H476" s="33"/>
    </row>
    <row r="477" spans="2:8" s="1" customFormat="1" ht="16.899999999999999" customHeight="1">
      <c r="B477" s="33"/>
      <c r="C477" s="211" t="s">
        <v>1139</v>
      </c>
      <c r="D477" s="211" t="s">
        <v>9140</v>
      </c>
      <c r="E477" s="18" t="s">
        <v>195</v>
      </c>
      <c r="F477" s="212">
        <v>640.76</v>
      </c>
      <c r="H477" s="33"/>
    </row>
    <row r="478" spans="2:8" s="1" customFormat="1" ht="16.899999999999999" customHeight="1">
      <c r="B478" s="33"/>
      <c r="C478" s="211" t="s">
        <v>1730</v>
      </c>
      <c r="D478" s="211" t="s">
        <v>9144</v>
      </c>
      <c r="E478" s="18" t="s">
        <v>195</v>
      </c>
      <c r="F478" s="212">
        <v>635.86</v>
      </c>
      <c r="H478" s="33"/>
    </row>
    <row r="479" spans="2:8" s="1" customFormat="1" ht="16.899999999999999" customHeight="1">
      <c r="B479" s="33"/>
      <c r="C479" s="211" t="s">
        <v>1741</v>
      </c>
      <c r="D479" s="211" t="s">
        <v>1742</v>
      </c>
      <c r="E479" s="18" t="s">
        <v>195</v>
      </c>
      <c r="F479" s="212">
        <v>332.10500000000002</v>
      </c>
      <c r="H479" s="33"/>
    </row>
    <row r="480" spans="2:8" s="1" customFormat="1" ht="16.899999999999999" customHeight="1">
      <c r="B480" s="33"/>
      <c r="C480" s="211" t="s">
        <v>1756</v>
      </c>
      <c r="D480" s="211" t="s">
        <v>1757</v>
      </c>
      <c r="E480" s="18" t="s">
        <v>195</v>
      </c>
      <c r="F480" s="212">
        <v>452.10899999999998</v>
      </c>
      <c r="H480" s="33"/>
    </row>
    <row r="481" spans="2:8" s="1" customFormat="1" ht="16.899999999999999" customHeight="1">
      <c r="B481" s="33"/>
      <c r="C481" s="207" t="s">
        <v>229</v>
      </c>
      <c r="D481" s="208" t="s">
        <v>227</v>
      </c>
      <c r="E481" s="209" t="s">
        <v>195</v>
      </c>
      <c r="F481" s="210">
        <v>114.29</v>
      </c>
      <c r="H481" s="33"/>
    </row>
    <row r="482" spans="2:8" s="1" customFormat="1" ht="16.899999999999999" customHeight="1">
      <c r="B482" s="33"/>
      <c r="C482" s="211" t="s">
        <v>19</v>
      </c>
      <c r="D482" s="211" t="s">
        <v>618</v>
      </c>
      <c r="E482" s="18" t="s">
        <v>19</v>
      </c>
      <c r="F482" s="212">
        <v>0</v>
      </c>
      <c r="H482" s="33"/>
    </row>
    <row r="483" spans="2:8" s="1" customFormat="1" ht="16.899999999999999" customHeight="1">
      <c r="B483" s="33"/>
      <c r="C483" s="211" t="s">
        <v>19</v>
      </c>
      <c r="D483" s="211" t="s">
        <v>1974</v>
      </c>
      <c r="E483" s="18" t="s">
        <v>19</v>
      </c>
      <c r="F483" s="212">
        <v>5.74</v>
      </c>
      <c r="H483" s="33"/>
    </row>
    <row r="484" spans="2:8" s="1" customFormat="1" ht="16.899999999999999" customHeight="1">
      <c r="B484" s="33"/>
      <c r="C484" s="211" t="s">
        <v>19</v>
      </c>
      <c r="D484" s="211" t="s">
        <v>1975</v>
      </c>
      <c r="E484" s="18" t="s">
        <v>19</v>
      </c>
      <c r="F484" s="212">
        <v>5.74</v>
      </c>
      <c r="H484" s="33"/>
    </row>
    <row r="485" spans="2:8" s="1" customFormat="1" ht="16.899999999999999" customHeight="1">
      <c r="B485" s="33"/>
      <c r="C485" s="211" t="s">
        <v>19</v>
      </c>
      <c r="D485" s="211" t="s">
        <v>1976</v>
      </c>
      <c r="E485" s="18" t="s">
        <v>19</v>
      </c>
      <c r="F485" s="212">
        <v>5.74</v>
      </c>
      <c r="H485" s="33"/>
    </row>
    <row r="486" spans="2:8" s="1" customFormat="1" ht="16.899999999999999" customHeight="1">
      <c r="B486" s="33"/>
      <c r="C486" s="211" t="s">
        <v>19</v>
      </c>
      <c r="D486" s="211" t="s">
        <v>1977</v>
      </c>
      <c r="E486" s="18" t="s">
        <v>19</v>
      </c>
      <c r="F486" s="212">
        <v>5.74</v>
      </c>
      <c r="H486" s="33"/>
    </row>
    <row r="487" spans="2:8" s="1" customFormat="1" ht="16.899999999999999" customHeight="1">
      <c r="B487" s="33"/>
      <c r="C487" s="211" t="s">
        <v>19</v>
      </c>
      <c r="D487" s="211" t="s">
        <v>1978</v>
      </c>
      <c r="E487" s="18" t="s">
        <v>19</v>
      </c>
      <c r="F487" s="212">
        <v>5.74</v>
      </c>
      <c r="H487" s="33"/>
    </row>
    <row r="488" spans="2:8" s="1" customFormat="1" ht="16.899999999999999" customHeight="1">
      <c r="B488" s="33"/>
      <c r="C488" s="211" t="s">
        <v>19</v>
      </c>
      <c r="D488" s="211" t="s">
        <v>603</v>
      </c>
      <c r="E488" s="18" t="s">
        <v>19</v>
      </c>
      <c r="F488" s="212">
        <v>0</v>
      </c>
      <c r="H488" s="33"/>
    </row>
    <row r="489" spans="2:8" s="1" customFormat="1" ht="16.899999999999999" customHeight="1">
      <c r="B489" s="33"/>
      <c r="C489" s="211" t="s">
        <v>19</v>
      </c>
      <c r="D489" s="211" t="s">
        <v>1949</v>
      </c>
      <c r="E489" s="18" t="s">
        <v>19</v>
      </c>
      <c r="F489" s="212">
        <v>4.04</v>
      </c>
      <c r="H489" s="33"/>
    </row>
    <row r="490" spans="2:8" s="1" customFormat="1" ht="16.899999999999999" customHeight="1">
      <c r="B490" s="33"/>
      <c r="C490" s="211" t="s">
        <v>19</v>
      </c>
      <c r="D490" s="211" t="s">
        <v>2570</v>
      </c>
      <c r="E490" s="18" t="s">
        <v>19</v>
      </c>
      <c r="F490" s="212">
        <v>19.39</v>
      </c>
      <c r="H490" s="33"/>
    </row>
    <row r="491" spans="2:8" s="1" customFormat="1" ht="16.899999999999999" customHeight="1">
      <c r="B491" s="33"/>
      <c r="C491" s="211" t="s">
        <v>19</v>
      </c>
      <c r="D491" s="211" t="s">
        <v>1951</v>
      </c>
      <c r="E491" s="18" t="s">
        <v>19</v>
      </c>
      <c r="F491" s="212">
        <v>4.1399999999999997</v>
      </c>
      <c r="H491" s="33"/>
    </row>
    <row r="492" spans="2:8" s="1" customFormat="1" ht="16.899999999999999" customHeight="1">
      <c r="B492" s="33"/>
      <c r="C492" s="211" t="s">
        <v>19</v>
      </c>
      <c r="D492" s="211" t="s">
        <v>1956</v>
      </c>
      <c r="E492" s="18" t="s">
        <v>19</v>
      </c>
      <c r="F492" s="212">
        <v>3.78</v>
      </c>
      <c r="H492" s="33"/>
    </row>
    <row r="493" spans="2:8" s="1" customFormat="1" ht="16.899999999999999" customHeight="1">
      <c r="B493" s="33"/>
      <c r="C493" s="211" t="s">
        <v>19</v>
      </c>
      <c r="D493" s="211" t="s">
        <v>1957</v>
      </c>
      <c r="E493" s="18" t="s">
        <v>19</v>
      </c>
      <c r="F493" s="212">
        <v>13.48</v>
      </c>
      <c r="H493" s="33"/>
    </row>
    <row r="494" spans="2:8" s="1" customFormat="1" ht="16.899999999999999" customHeight="1">
      <c r="B494" s="33"/>
      <c r="C494" s="211" t="s">
        <v>19</v>
      </c>
      <c r="D494" s="211" t="s">
        <v>2571</v>
      </c>
      <c r="E494" s="18" t="s">
        <v>19</v>
      </c>
      <c r="F494" s="212">
        <v>12.13</v>
      </c>
      <c r="H494" s="33"/>
    </row>
    <row r="495" spans="2:8" s="1" customFormat="1" ht="16.899999999999999" customHeight="1">
      <c r="B495" s="33"/>
      <c r="C495" s="211" t="s">
        <v>19</v>
      </c>
      <c r="D495" s="211" t="s">
        <v>2572</v>
      </c>
      <c r="E495" s="18" t="s">
        <v>19</v>
      </c>
      <c r="F495" s="212">
        <v>12.68</v>
      </c>
      <c r="H495" s="33"/>
    </row>
    <row r="496" spans="2:8" s="1" customFormat="1" ht="16.899999999999999" customHeight="1">
      <c r="B496" s="33"/>
      <c r="C496" s="211" t="s">
        <v>19</v>
      </c>
      <c r="D496" s="211" t="s">
        <v>1959</v>
      </c>
      <c r="E496" s="18" t="s">
        <v>19</v>
      </c>
      <c r="F496" s="212">
        <v>8.26</v>
      </c>
      <c r="H496" s="33"/>
    </row>
    <row r="497" spans="2:8" s="1" customFormat="1" ht="16.899999999999999" customHeight="1">
      <c r="B497" s="33"/>
      <c r="C497" s="211" t="s">
        <v>19</v>
      </c>
      <c r="D497" s="211" t="s">
        <v>2573</v>
      </c>
      <c r="E497" s="18" t="s">
        <v>19</v>
      </c>
      <c r="F497" s="212">
        <v>5.3</v>
      </c>
      <c r="H497" s="33"/>
    </row>
    <row r="498" spans="2:8" s="1" customFormat="1" ht="16.899999999999999" customHeight="1">
      <c r="B498" s="33"/>
      <c r="C498" s="211" t="s">
        <v>19</v>
      </c>
      <c r="D498" s="211" t="s">
        <v>1981</v>
      </c>
      <c r="E498" s="18" t="s">
        <v>19</v>
      </c>
      <c r="F498" s="212">
        <v>2.39</v>
      </c>
      <c r="H498" s="33"/>
    </row>
    <row r="499" spans="2:8" s="1" customFormat="1" ht="16.899999999999999" customHeight="1">
      <c r="B499" s="33"/>
      <c r="C499" s="211" t="s">
        <v>229</v>
      </c>
      <c r="D499" s="211" t="s">
        <v>416</v>
      </c>
      <c r="E499" s="18" t="s">
        <v>19</v>
      </c>
      <c r="F499" s="212">
        <v>114.29</v>
      </c>
      <c r="H499" s="33"/>
    </row>
    <row r="500" spans="2:8" s="1" customFormat="1" ht="16.899999999999999" customHeight="1">
      <c r="B500" s="33"/>
      <c r="C500" s="213" t="s">
        <v>9056</v>
      </c>
      <c r="H500" s="33"/>
    </row>
    <row r="501" spans="2:8" s="1" customFormat="1" ht="16.899999999999999" customHeight="1">
      <c r="B501" s="33"/>
      <c r="C501" s="211" t="s">
        <v>2566</v>
      </c>
      <c r="D501" s="211" t="s">
        <v>9081</v>
      </c>
      <c r="E501" s="18" t="s">
        <v>195</v>
      </c>
      <c r="F501" s="212">
        <v>142.99</v>
      </c>
      <c r="H501" s="33"/>
    </row>
    <row r="502" spans="2:8" s="1" customFormat="1" ht="16.899999999999999" customHeight="1">
      <c r="B502" s="33"/>
      <c r="C502" s="211" t="s">
        <v>1120</v>
      </c>
      <c r="D502" s="211" t="s">
        <v>9142</v>
      </c>
      <c r="E502" s="18" t="s">
        <v>195</v>
      </c>
      <c r="F502" s="212">
        <v>607.16</v>
      </c>
      <c r="H502" s="33"/>
    </row>
    <row r="503" spans="2:8" s="1" customFormat="1" ht="16.899999999999999" customHeight="1">
      <c r="B503" s="33"/>
      <c r="C503" s="211" t="s">
        <v>1125</v>
      </c>
      <c r="D503" s="211" t="s">
        <v>9143</v>
      </c>
      <c r="E503" s="18" t="s">
        <v>195</v>
      </c>
      <c r="F503" s="212">
        <v>2428.64</v>
      </c>
      <c r="H503" s="33"/>
    </row>
    <row r="504" spans="2:8" s="1" customFormat="1" ht="16.899999999999999" customHeight="1">
      <c r="B504" s="33"/>
      <c r="C504" s="211" t="s">
        <v>1139</v>
      </c>
      <c r="D504" s="211" t="s">
        <v>9140</v>
      </c>
      <c r="E504" s="18" t="s">
        <v>195</v>
      </c>
      <c r="F504" s="212">
        <v>640.76</v>
      </c>
      <c r="H504" s="33"/>
    </row>
    <row r="505" spans="2:8" s="1" customFormat="1" ht="16.899999999999999" customHeight="1">
      <c r="B505" s="33"/>
      <c r="C505" s="211" t="s">
        <v>1730</v>
      </c>
      <c r="D505" s="211" t="s">
        <v>9144</v>
      </c>
      <c r="E505" s="18" t="s">
        <v>195</v>
      </c>
      <c r="F505" s="212">
        <v>635.86</v>
      </c>
      <c r="H505" s="33"/>
    </row>
    <row r="506" spans="2:8" s="1" customFormat="1" ht="16.899999999999999" customHeight="1">
      <c r="B506" s="33"/>
      <c r="C506" s="211" t="s">
        <v>1746</v>
      </c>
      <c r="D506" s="211" t="s">
        <v>1747</v>
      </c>
      <c r="E506" s="18" t="s">
        <v>195</v>
      </c>
      <c r="F506" s="212">
        <v>120.005</v>
      </c>
      <c r="H506" s="33"/>
    </row>
    <row r="507" spans="2:8" s="1" customFormat="1" ht="16.899999999999999" customHeight="1">
      <c r="B507" s="33"/>
      <c r="C507" s="211" t="s">
        <v>1756</v>
      </c>
      <c r="D507" s="211" t="s">
        <v>1757</v>
      </c>
      <c r="E507" s="18" t="s">
        <v>195</v>
      </c>
      <c r="F507" s="212">
        <v>452.10899999999998</v>
      </c>
      <c r="H507" s="33"/>
    </row>
    <row r="508" spans="2:8" s="1" customFormat="1" ht="16.899999999999999" customHeight="1">
      <c r="B508" s="33"/>
      <c r="C508" s="207" t="s">
        <v>2695</v>
      </c>
      <c r="D508" s="208" t="s">
        <v>9145</v>
      </c>
      <c r="E508" s="209" t="s">
        <v>195</v>
      </c>
      <c r="F508" s="210">
        <v>51.19</v>
      </c>
      <c r="H508" s="33"/>
    </row>
    <row r="509" spans="2:8" s="1" customFormat="1" ht="16.899999999999999" customHeight="1">
      <c r="B509" s="33"/>
      <c r="C509" s="211" t="s">
        <v>19</v>
      </c>
      <c r="D509" s="211" t="s">
        <v>610</v>
      </c>
      <c r="E509" s="18" t="s">
        <v>19</v>
      </c>
      <c r="F509" s="212">
        <v>0</v>
      </c>
      <c r="H509" s="33"/>
    </row>
    <row r="510" spans="2:8" s="1" customFormat="1" ht="16.899999999999999" customHeight="1">
      <c r="B510" s="33"/>
      <c r="C510" s="211" t="s">
        <v>19</v>
      </c>
      <c r="D510" s="211" t="s">
        <v>2694</v>
      </c>
      <c r="E510" s="18" t="s">
        <v>19</v>
      </c>
      <c r="F510" s="212">
        <v>25.64</v>
      </c>
      <c r="H510" s="33"/>
    </row>
    <row r="511" spans="2:8" s="1" customFormat="1" ht="16.899999999999999" customHeight="1">
      <c r="B511" s="33"/>
      <c r="C511" s="211" t="s">
        <v>19</v>
      </c>
      <c r="D511" s="211" t="s">
        <v>603</v>
      </c>
      <c r="E511" s="18" t="s">
        <v>19</v>
      </c>
      <c r="F511" s="212">
        <v>0</v>
      </c>
      <c r="H511" s="33"/>
    </row>
    <row r="512" spans="2:8" s="1" customFormat="1" ht="16.899999999999999" customHeight="1">
      <c r="B512" s="33"/>
      <c r="C512" s="211" t="s">
        <v>19</v>
      </c>
      <c r="D512" s="211" t="s">
        <v>1948</v>
      </c>
      <c r="E512" s="18" t="s">
        <v>19</v>
      </c>
      <c r="F512" s="212">
        <v>25.55</v>
      </c>
      <c r="H512" s="33"/>
    </row>
    <row r="513" spans="2:8" s="1" customFormat="1" ht="16.899999999999999" customHeight="1">
      <c r="B513" s="33"/>
      <c r="C513" s="211" t="s">
        <v>2695</v>
      </c>
      <c r="D513" s="211" t="s">
        <v>416</v>
      </c>
      <c r="E513" s="18" t="s">
        <v>19</v>
      </c>
      <c r="F513" s="212">
        <v>51.19</v>
      </c>
      <c r="H513" s="33"/>
    </row>
    <row r="514" spans="2:8" s="1" customFormat="1" ht="16.899999999999999" customHeight="1">
      <c r="B514" s="33"/>
      <c r="C514" s="207" t="s">
        <v>296</v>
      </c>
      <c r="D514" s="208" t="s">
        <v>297</v>
      </c>
      <c r="E514" s="209" t="s">
        <v>195</v>
      </c>
      <c r="F514" s="210">
        <v>273.60000000000002</v>
      </c>
      <c r="H514" s="33"/>
    </row>
    <row r="515" spans="2:8" s="1" customFormat="1" ht="16.899999999999999" customHeight="1">
      <c r="B515" s="33"/>
      <c r="C515" s="211" t="s">
        <v>19</v>
      </c>
      <c r="D515" s="211" t="s">
        <v>485</v>
      </c>
      <c r="E515" s="18" t="s">
        <v>19</v>
      </c>
      <c r="F515" s="212">
        <v>0</v>
      </c>
      <c r="H515" s="33"/>
    </row>
    <row r="516" spans="2:8" s="1" customFormat="1" ht="16.899999999999999" customHeight="1">
      <c r="B516" s="33"/>
      <c r="C516" s="211" t="s">
        <v>19</v>
      </c>
      <c r="D516" s="211" t="s">
        <v>807</v>
      </c>
      <c r="E516" s="18" t="s">
        <v>19</v>
      </c>
      <c r="F516" s="212">
        <v>0</v>
      </c>
      <c r="H516" s="33"/>
    </row>
    <row r="517" spans="2:8" s="1" customFormat="1" ht="16.899999999999999" customHeight="1">
      <c r="B517" s="33"/>
      <c r="C517" s="211" t="s">
        <v>19</v>
      </c>
      <c r="D517" s="211" t="s">
        <v>380</v>
      </c>
      <c r="E517" s="18" t="s">
        <v>19</v>
      </c>
      <c r="F517" s="212">
        <v>0</v>
      </c>
      <c r="H517" s="33"/>
    </row>
    <row r="518" spans="2:8" s="1" customFormat="1" ht="16.899999999999999" customHeight="1">
      <c r="B518" s="33"/>
      <c r="C518" s="211" t="s">
        <v>19</v>
      </c>
      <c r="D518" s="211" t="s">
        <v>588</v>
      </c>
      <c r="E518" s="18" t="s">
        <v>19</v>
      </c>
      <c r="F518" s="212">
        <v>0</v>
      </c>
      <c r="H518" s="33"/>
    </row>
    <row r="519" spans="2:8" s="1" customFormat="1" ht="16.899999999999999" customHeight="1">
      <c r="B519" s="33"/>
      <c r="C519" s="211" t="s">
        <v>19</v>
      </c>
      <c r="D519" s="211" t="s">
        <v>297</v>
      </c>
      <c r="E519" s="18" t="s">
        <v>19</v>
      </c>
      <c r="F519" s="212">
        <v>0</v>
      </c>
      <c r="H519" s="33"/>
    </row>
    <row r="520" spans="2:8" s="1" customFormat="1" ht="16.899999999999999" customHeight="1">
      <c r="B520" s="33"/>
      <c r="C520" s="211" t="s">
        <v>19</v>
      </c>
      <c r="D520" s="211" t="s">
        <v>298</v>
      </c>
      <c r="E520" s="18" t="s">
        <v>19</v>
      </c>
      <c r="F520" s="212">
        <v>273.60000000000002</v>
      </c>
      <c r="H520" s="33"/>
    </row>
    <row r="521" spans="2:8" s="1" customFormat="1" ht="16.899999999999999" customHeight="1">
      <c r="B521" s="33"/>
      <c r="C521" s="211" t="s">
        <v>296</v>
      </c>
      <c r="D521" s="211" t="s">
        <v>416</v>
      </c>
      <c r="E521" s="18" t="s">
        <v>19</v>
      </c>
      <c r="F521" s="212">
        <v>273.60000000000002</v>
      </c>
      <c r="H521" s="33"/>
    </row>
    <row r="522" spans="2:8" s="1" customFormat="1" ht="16.899999999999999" customHeight="1">
      <c r="B522" s="33"/>
      <c r="C522" s="213" t="s">
        <v>9056</v>
      </c>
      <c r="H522" s="33"/>
    </row>
    <row r="523" spans="2:8" s="1" customFormat="1" ht="16.899999999999999" customHeight="1">
      <c r="B523" s="33"/>
      <c r="C523" s="211" t="s">
        <v>1504</v>
      </c>
      <c r="D523" s="211" t="s">
        <v>9146</v>
      </c>
      <c r="E523" s="18" t="s">
        <v>195</v>
      </c>
      <c r="F523" s="212">
        <v>282.5</v>
      </c>
      <c r="H523" s="33"/>
    </row>
    <row r="524" spans="2:8" s="1" customFormat="1" ht="16.899999999999999" customHeight="1">
      <c r="B524" s="33"/>
      <c r="C524" s="211" t="s">
        <v>1515</v>
      </c>
      <c r="D524" s="211" t="s">
        <v>9147</v>
      </c>
      <c r="E524" s="18" t="s">
        <v>195</v>
      </c>
      <c r="F524" s="212">
        <v>282.5</v>
      </c>
      <c r="H524" s="33"/>
    </row>
    <row r="525" spans="2:8" s="1" customFormat="1" ht="16.899999999999999" customHeight="1">
      <c r="B525" s="33"/>
      <c r="C525" s="211" t="s">
        <v>1620</v>
      </c>
      <c r="D525" s="211" t="s">
        <v>9148</v>
      </c>
      <c r="E525" s="18" t="s">
        <v>195</v>
      </c>
      <c r="F525" s="212">
        <v>273.60000000000002</v>
      </c>
      <c r="H525" s="33"/>
    </row>
    <row r="526" spans="2:8" s="1" customFormat="1" ht="16.899999999999999" customHeight="1">
      <c r="B526" s="33"/>
      <c r="C526" s="211" t="s">
        <v>1630</v>
      </c>
      <c r="D526" s="211" t="s">
        <v>9149</v>
      </c>
      <c r="E526" s="18" t="s">
        <v>195</v>
      </c>
      <c r="F526" s="212">
        <v>273.60000000000002</v>
      </c>
      <c r="H526" s="33"/>
    </row>
    <row r="527" spans="2:8" s="1" customFormat="1" ht="16.899999999999999" customHeight="1">
      <c r="B527" s="33"/>
      <c r="C527" s="211" t="s">
        <v>1635</v>
      </c>
      <c r="D527" s="211" t="s">
        <v>9150</v>
      </c>
      <c r="E527" s="18" t="s">
        <v>195</v>
      </c>
      <c r="F527" s="212">
        <v>273.60000000000002</v>
      </c>
      <c r="H527" s="33"/>
    </row>
    <row r="528" spans="2:8" s="1" customFormat="1" ht="16.899999999999999" customHeight="1">
      <c r="B528" s="33"/>
      <c r="C528" s="211" t="s">
        <v>1772</v>
      </c>
      <c r="D528" s="211" t="s">
        <v>9151</v>
      </c>
      <c r="E528" s="18" t="s">
        <v>195</v>
      </c>
      <c r="F528" s="212">
        <v>282.5</v>
      </c>
      <c r="H528" s="33"/>
    </row>
    <row r="529" spans="2:8" s="1" customFormat="1" ht="16.899999999999999" customHeight="1">
      <c r="B529" s="33"/>
      <c r="C529" s="211" t="s">
        <v>1801</v>
      </c>
      <c r="D529" s="211" t="s">
        <v>9152</v>
      </c>
      <c r="E529" s="18" t="s">
        <v>195</v>
      </c>
      <c r="F529" s="212">
        <v>282.5</v>
      </c>
      <c r="H529" s="33"/>
    </row>
    <row r="530" spans="2:8" s="1" customFormat="1" ht="16.899999999999999" customHeight="1">
      <c r="B530" s="33"/>
      <c r="C530" s="211" t="s">
        <v>1509</v>
      </c>
      <c r="D530" s="211" t="s">
        <v>1510</v>
      </c>
      <c r="E530" s="18" t="s">
        <v>1511</v>
      </c>
      <c r="F530" s="212">
        <v>98.875</v>
      </c>
      <c r="H530" s="33"/>
    </row>
    <row r="531" spans="2:8" s="1" customFormat="1" ht="16.899999999999999" customHeight="1">
      <c r="B531" s="33"/>
      <c r="C531" s="211" t="s">
        <v>1735</v>
      </c>
      <c r="D531" s="211" t="s">
        <v>1736</v>
      </c>
      <c r="E531" s="18" t="s">
        <v>195</v>
      </c>
      <c r="F531" s="212">
        <v>296.625</v>
      </c>
      <c r="H531" s="33"/>
    </row>
    <row r="532" spans="2:8" s="1" customFormat="1" ht="16.899999999999999" customHeight="1">
      <c r="B532" s="33"/>
      <c r="C532" s="211" t="s">
        <v>1780</v>
      </c>
      <c r="D532" s="211" t="s">
        <v>1781</v>
      </c>
      <c r="E532" s="18" t="s">
        <v>195</v>
      </c>
      <c r="F532" s="212">
        <v>296.625</v>
      </c>
      <c r="H532" s="33"/>
    </row>
    <row r="533" spans="2:8" s="1" customFormat="1" ht="16.899999999999999" customHeight="1">
      <c r="B533" s="33"/>
      <c r="C533" s="211" t="s">
        <v>1806</v>
      </c>
      <c r="D533" s="211" t="s">
        <v>1807</v>
      </c>
      <c r="E533" s="18" t="s">
        <v>209</v>
      </c>
      <c r="F533" s="212">
        <v>46.338999999999999</v>
      </c>
      <c r="H533" s="33"/>
    </row>
    <row r="534" spans="2:8" s="1" customFormat="1" ht="16.899999999999999" customHeight="1">
      <c r="B534" s="33"/>
      <c r="C534" s="211" t="s">
        <v>1640</v>
      </c>
      <c r="D534" s="211" t="s">
        <v>1641</v>
      </c>
      <c r="E534" s="18" t="s">
        <v>443</v>
      </c>
      <c r="F534" s="212">
        <v>29.548999999999999</v>
      </c>
      <c r="H534" s="33"/>
    </row>
    <row r="535" spans="2:8" s="1" customFormat="1" ht="22.5">
      <c r="B535" s="33"/>
      <c r="C535" s="211" t="s">
        <v>1440</v>
      </c>
      <c r="D535" s="211" t="s">
        <v>1441</v>
      </c>
      <c r="E535" s="18" t="s">
        <v>195</v>
      </c>
      <c r="F535" s="212">
        <v>329.113</v>
      </c>
      <c r="H535" s="33"/>
    </row>
    <row r="536" spans="2:8" s="1" customFormat="1" ht="16.899999999999999" customHeight="1">
      <c r="B536" s="33"/>
      <c r="C536" s="211" t="s">
        <v>1625</v>
      </c>
      <c r="D536" s="211" t="s">
        <v>1626</v>
      </c>
      <c r="E536" s="18" t="s">
        <v>195</v>
      </c>
      <c r="F536" s="212">
        <v>328.32</v>
      </c>
      <c r="H536" s="33"/>
    </row>
    <row r="537" spans="2:8" s="1" customFormat="1" ht="16.899999999999999" customHeight="1">
      <c r="B537" s="33"/>
      <c r="C537" s="207" t="s">
        <v>299</v>
      </c>
      <c r="D537" s="208" t="s">
        <v>300</v>
      </c>
      <c r="E537" s="209" t="s">
        <v>195</v>
      </c>
      <c r="F537" s="210">
        <v>8.9</v>
      </c>
      <c r="H537" s="33"/>
    </row>
    <row r="538" spans="2:8" s="1" customFormat="1" ht="16.899999999999999" customHeight="1">
      <c r="B538" s="33"/>
      <c r="C538" s="211" t="s">
        <v>19</v>
      </c>
      <c r="D538" s="211" t="s">
        <v>300</v>
      </c>
      <c r="E538" s="18" t="s">
        <v>19</v>
      </c>
      <c r="F538" s="212">
        <v>0</v>
      </c>
      <c r="H538" s="33"/>
    </row>
    <row r="539" spans="2:8" s="1" customFormat="1" ht="16.899999999999999" customHeight="1">
      <c r="B539" s="33"/>
      <c r="C539" s="211" t="s">
        <v>19</v>
      </c>
      <c r="D539" s="211" t="s">
        <v>301</v>
      </c>
      <c r="E539" s="18" t="s">
        <v>19</v>
      </c>
      <c r="F539" s="212">
        <v>8.9</v>
      </c>
      <c r="H539" s="33"/>
    </row>
    <row r="540" spans="2:8" s="1" customFormat="1" ht="16.899999999999999" customHeight="1">
      <c r="B540" s="33"/>
      <c r="C540" s="211" t="s">
        <v>299</v>
      </c>
      <c r="D540" s="211" t="s">
        <v>416</v>
      </c>
      <c r="E540" s="18" t="s">
        <v>19</v>
      </c>
      <c r="F540" s="212">
        <v>8.9</v>
      </c>
      <c r="H540" s="33"/>
    </row>
    <row r="541" spans="2:8" s="1" customFormat="1" ht="16.899999999999999" customHeight="1">
      <c r="B541" s="33"/>
      <c r="C541" s="213" t="s">
        <v>9056</v>
      </c>
      <c r="H541" s="33"/>
    </row>
    <row r="542" spans="2:8" s="1" customFormat="1" ht="16.899999999999999" customHeight="1">
      <c r="B542" s="33"/>
      <c r="C542" s="211" t="s">
        <v>1504</v>
      </c>
      <c r="D542" s="211" t="s">
        <v>9146</v>
      </c>
      <c r="E542" s="18" t="s">
        <v>195</v>
      </c>
      <c r="F542" s="212">
        <v>282.5</v>
      </c>
      <c r="H542" s="33"/>
    </row>
    <row r="543" spans="2:8" s="1" customFormat="1" ht="16.899999999999999" customHeight="1">
      <c r="B543" s="33"/>
      <c r="C543" s="211" t="s">
        <v>1515</v>
      </c>
      <c r="D543" s="211" t="s">
        <v>9147</v>
      </c>
      <c r="E543" s="18" t="s">
        <v>195</v>
      </c>
      <c r="F543" s="212">
        <v>282.5</v>
      </c>
      <c r="H543" s="33"/>
    </row>
    <row r="544" spans="2:8" s="1" customFormat="1" ht="16.899999999999999" customHeight="1">
      <c r="B544" s="33"/>
      <c r="C544" s="211" t="s">
        <v>1610</v>
      </c>
      <c r="D544" s="211" t="s">
        <v>9153</v>
      </c>
      <c r="E544" s="18" t="s">
        <v>195</v>
      </c>
      <c r="F544" s="212">
        <v>300.64</v>
      </c>
      <c r="H544" s="33"/>
    </row>
    <row r="545" spans="2:8" s="1" customFormat="1" ht="16.899999999999999" customHeight="1">
      <c r="B545" s="33"/>
      <c r="C545" s="211" t="s">
        <v>1772</v>
      </c>
      <c r="D545" s="211" t="s">
        <v>9151</v>
      </c>
      <c r="E545" s="18" t="s">
        <v>195</v>
      </c>
      <c r="F545" s="212">
        <v>282.5</v>
      </c>
      <c r="H545" s="33"/>
    </row>
    <row r="546" spans="2:8" s="1" customFormat="1" ht="16.899999999999999" customHeight="1">
      <c r="B546" s="33"/>
      <c r="C546" s="211" t="s">
        <v>1801</v>
      </c>
      <c r="D546" s="211" t="s">
        <v>9152</v>
      </c>
      <c r="E546" s="18" t="s">
        <v>195</v>
      </c>
      <c r="F546" s="212">
        <v>282.5</v>
      </c>
      <c r="H546" s="33"/>
    </row>
    <row r="547" spans="2:8" s="1" customFormat="1" ht="16.899999999999999" customHeight="1">
      <c r="B547" s="33"/>
      <c r="C547" s="211" t="s">
        <v>1509</v>
      </c>
      <c r="D547" s="211" t="s">
        <v>1510</v>
      </c>
      <c r="E547" s="18" t="s">
        <v>1511</v>
      </c>
      <c r="F547" s="212">
        <v>98.875</v>
      </c>
      <c r="H547" s="33"/>
    </row>
    <row r="548" spans="2:8" s="1" customFormat="1" ht="16.899999999999999" customHeight="1">
      <c r="B548" s="33"/>
      <c r="C548" s="211" t="s">
        <v>1735</v>
      </c>
      <c r="D548" s="211" t="s">
        <v>1736</v>
      </c>
      <c r="E548" s="18" t="s">
        <v>195</v>
      </c>
      <c r="F548" s="212">
        <v>296.625</v>
      </c>
      <c r="H548" s="33"/>
    </row>
    <row r="549" spans="2:8" s="1" customFormat="1" ht="16.899999999999999" customHeight="1">
      <c r="B549" s="33"/>
      <c r="C549" s="211" t="s">
        <v>1780</v>
      </c>
      <c r="D549" s="211" t="s">
        <v>1781</v>
      </c>
      <c r="E549" s="18" t="s">
        <v>195</v>
      </c>
      <c r="F549" s="212">
        <v>296.625</v>
      </c>
      <c r="H549" s="33"/>
    </row>
    <row r="550" spans="2:8" s="1" customFormat="1" ht="16.899999999999999" customHeight="1">
      <c r="B550" s="33"/>
      <c r="C550" s="211" t="s">
        <v>1806</v>
      </c>
      <c r="D550" s="211" t="s">
        <v>1807</v>
      </c>
      <c r="E550" s="18" t="s">
        <v>209</v>
      </c>
      <c r="F550" s="212">
        <v>46.338999999999999</v>
      </c>
      <c r="H550" s="33"/>
    </row>
    <row r="551" spans="2:8" s="1" customFormat="1" ht="22.5">
      <c r="B551" s="33"/>
      <c r="C551" s="211" t="s">
        <v>1440</v>
      </c>
      <c r="D551" s="211" t="s">
        <v>1441</v>
      </c>
      <c r="E551" s="18" t="s">
        <v>195</v>
      </c>
      <c r="F551" s="212">
        <v>329.113</v>
      </c>
      <c r="H551" s="33"/>
    </row>
    <row r="552" spans="2:8" s="1" customFormat="1" ht="16.899999999999999" customHeight="1">
      <c r="B552" s="33"/>
      <c r="C552" s="211" t="s">
        <v>1615</v>
      </c>
      <c r="D552" s="211" t="s">
        <v>1616</v>
      </c>
      <c r="E552" s="18" t="s">
        <v>195</v>
      </c>
      <c r="F552" s="212">
        <v>360.76799999999997</v>
      </c>
      <c r="H552" s="33"/>
    </row>
    <row r="553" spans="2:8" s="1" customFormat="1" ht="16.899999999999999" customHeight="1">
      <c r="B553" s="33"/>
      <c r="C553" s="207" t="s">
        <v>267</v>
      </c>
      <c r="D553" s="208" t="s">
        <v>268</v>
      </c>
      <c r="E553" s="209" t="s">
        <v>235</v>
      </c>
      <c r="F553" s="210">
        <v>74.272000000000006</v>
      </c>
      <c r="H553" s="33"/>
    </row>
    <row r="554" spans="2:8" s="1" customFormat="1" ht="16.899999999999999" customHeight="1">
      <c r="B554" s="33"/>
      <c r="C554" s="211" t="s">
        <v>19</v>
      </c>
      <c r="D554" s="211" t="s">
        <v>2766</v>
      </c>
      <c r="E554" s="18" t="s">
        <v>19</v>
      </c>
      <c r="F554" s="212">
        <v>74.272000000000006</v>
      </c>
      <c r="H554" s="33"/>
    </row>
    <row r="555" spans="2:8" s="1" customFormat="1" ht="16.899999999999999" customHeight="1">
      <c r="B555" s="33"/>
      <c r="C555" s="211" t="s">
        <v>267</v>
      </c>
      <c r="D555" s="211" t="s">
        <v>371</v>
      </c>
      <c r="E555" s="18" t="s">
        <v>19</v>
      </c>
      <c r="F555" s="212">
        <v>74.272000000000006</v>
      </c>
      <c r="H555" s="33"/>
    </row>
    <row r="556" spans="2:8" s="1" customFormat="1" ht="16.899999999999999" customHeight="1">
      <c r="B556" s="33"/>
      <c r="C556" s="213" t="s">
        <v>9056</v>
      </c>
      <c r="H556" s="33"/>
    </row>
    <row r="557" spans="2:8" s="1" customFormat="1" ht="16.899999999999999" customHeight="1">
      <c r="B557" s="33"/>
      <c r="C557" s="211" t="s">
        <v>2762</v>
      </c>
      <c r="D557" s="211" t="s">
        <v>9154</v>
      </c>
      <c r="E557" s="18" t="s">
        <v>235</v>
      </c>
      <c r="F557" s="212">
        <v>74.272000000000006</v>
      </c>
      <c r="H557" s="33"/>
    </row>
    <row r="558" spans="2:8" s="1" customFormat="1" ht="16.899999999999999" customHeight="1">
      <c r="B558" s="33"/>
      <c r="C558" s="211" t="s">
        <v>2783</v>
      </c>
      <c r="D558" s="211" t="s">
        <v>9155</v>
      </c>
      <c r="E558" s="18" t="s">
        <v>235</v>
      </c>
      <c r="F558" s="212">
        <v>642.94299999999998</v>
      </c>
      <c r="H558" s="33"/>
    </row>
    <row r="559" spans="2:8" s="1" customFormat="1" ht="16.899999999999999" customHeight="1">
      <c r="B559" s="33"/>
      <c r="C559" s="211" t="s">
        <v>2768</v>
      </c>
      <c r="D559" s="211" t="s">
        <v>2769</v>
      </c>
      <c r="E559" s="18" t="s">
        <v>235</v>
      </c>
      <c r="F559" s="212">
        <v>707.23699999999997</v>
      </c>
      <c r="H559" s="33"/>
    </row>
    <row r="560" spans="2:8" s="1" customFormat="1" ht="16.899999999999999" customHeight="1">
      <c r="B560" s="33"/>
      <c r="C560" s="207" t="s">
        <v>262</v>
      </c>
      <c r="D560" s="208" t="s">
        <v>262</v>
      </c>
      <c r="E560" s="209" t="s">
        <v>195</v>
      </c>
      <c r="F560" s="210">
        <v>1713.8720000000001</v>
      </c>
      <c r="H560" s="33"/>
    </row>
    <row r="561" spans="2:8" s="1" customFormat="1" ht="16.899999999999999" customHeight="1">
      <c r="B561" s="33"/>
      <c r="C561" s="211" t="s">
        <v>19</v>
      </c>
      <c r="D561" s="211" t="s">
        <v>936</v>
      </c>
      <c r="E561" s="18" t="s">
        <v>19</v>
      </c>
      <c r="F561" s="212">
        <v>1713.8720000000001</v>
      </c>
      <c r="H561" s="33"/>
    </row>
    <row r="562" spans="2:8" s="1" customFormat="1" ht="16.899999999999999" customHeight="1">
      <c r="B562" s="33"/>
      <c r="C562" s="211" t="s">
        <v>262</v>
      </c>
      <c r="D562" s="211" t="s">
        <v>371</v>
      </c>
      <c r="E562" s="18" t="s">
        <v>19</v>
      </c>
      <c r="F562" s="212">
        <v>1713.8720000000001</v>
      </c>
      <c r="H562" s="33"/>
    </row>
    <row r="563" spans="2:8" s="1" customFormat="1" ht="16.899999999999999" customHeight="1">
      <c r="B563" s="33"/>
      <c r="C563" s="213" t="s">
        <v>9056</v>
      </c>
      <c r="H563" s="33"/>
    </row>
    <row r="564" spans="2:8" s="1" customFormat="1" ht="16.899999999999999" customHeight="1">
      <c r="B564" s="33"/>
      <c r="C564" s="211" t="s">
        <v>932</v>
      </c>
      <c r="D564" s="211" t="s">
        <v>9086</v>
      </c>
      <c r="E564" s="18" t="s">
        <v>195</v>
      </c>
      <c r="F564" s="212">
        <v>1713.8720000000001</v>
      </c>
      <c r="H564" s="33"/>
    </row>
    <row r="565" spans="2:8" s="1" customFormat="1" ht="16.899999999999999" customHeight="1">
      <c r="B565" s="33"/>
      <c r="C565" s="211" t="s">
        <v>2918</v>
      </c>
      <c r="D565" s="211" t="s">
        <v>9107</v>
      </c>
      <c r="E565" s="18" t="s">
        <v>195</v>
      </c>
      <c r="F565" s="212">
        <v>2406.5500000000002</v>
      </c>
      <c r="H565" s="33"/>
    </row>
    <row r="566" spans="2:8" s="1" customFormat="1" ht="16.899999999999999" customHeight="1">
      <c r="B566" s="33"/>
      <c r="C566" s="207" t="s">
        <v>223</v>
      </c>
      <c r="D566" s="208" t="s">
        <v>223</v>
      </c>
      <c r="E566" s="209" t="s">
        <v>195</v>
      </c>
      <c r="F566" s="210">
        <v>544.05999999999995</v>
      </c>
      <c r="H566" s="33"/>
    </row>
    <row r="567" spans="2:8" s="1" customFormat="1" ht="16.899999999999999" customHeight="1">
      <c r="B567" s="33"/>
      <c r="C567" s="211" t="s">
        <v>19</v>
      </c>
      <c r="D567" s="211" t="s">
        <v>1160</v>
      </c>
      <c r="E567" s="18" t="s">
        <v>19</v>
      </c>
      <c r="F567" s="212">
        <v>0</v>
      </c>
      <c r="H567" s="33"/>
    </row>
    <row r="568" spans="2:8" s="1" customFormat="1" ht="16.899999999999999" customHeight="1">
      <c r="B568" s="33"/>
      <c r="C568" s="211" t="s">
        <v>19</v>
      </c>
      <c r="D568" s="211" t="s">
        <v>610</v>
      </c>
      <c r="E568" s="18" t="s">
        <v>19</v>
      </c>
      <c r="F568" s="212">
        <v>0</v>
      </c>
      <c r="H568" s="33"/>
    </row>
    <row r="569" spans="2:8" s="1" customFormat="1" ht="16.899999999999999" customHeight="1">
      <c r="B569" s="33"/>
      <c r="C569" s="211" t="s">
        <v>19</v>
      </c>
      <c r="D569" s="211" t="s">
        <v>1923</v>
      </c>
      <c r="E569" s="18" t="s">
        <v>19</v>
      </c>
      <c r="F569" s="212">
        <v>4.8899999999999997</v>
      </c>
      <c r="H569" s="33"/>
    </row>
    <row r="570" spans="2:8" s="1" customFormat="1" ht="16.899999999999999" customHeight="1">
      <c r="B570" s="33"/>
      <c r="C570" s="211" t="s">
        <v>19</v>
      </c>
      <c r="D570" s="211" t="s">
        <v>1924</v>
      </c>
      <c r="E570" s="18" t="s">
        <v>19</v>
      </c>
      <c r="F570" s="212">
        <v>16.77</v>
      </c>
      <c r="H570" s="33"/>
    </row>
    <row r="571" spans="2:8" s="1" customFormat="1" ht="16.899999999999999" customHeight="1">
      <c r="B571" s="33"/>
      <c r="C571" s="211" t="s">
        <v>19</v>
      </c>
      <c r="D571" s="211" t="s">
        <v>1925</v>
      </c>
      <c r="E571" s="18" t="s">
        <v>19</v>
      </c>
      <c r="F571" s="212">
        <v>4.8899999999999997</v>
      </c>
      <c r="H571" s="33"/>
    </row>
    <row r="572" spans="2:8" s="1" customFormat="1" ht="16.899999999999999" customHeight="1">
      <c r="B572" s="33"/>
      <c r="C572" s="211" t="s">
        <v>19</v>
      </c>
      <c r="D572" s="211" t="s">
        <v>1926</v>
      </c>
      <c r="E572" s="18" t="s">
        <v>19</v>
      </c>
      <c r="F572" s="212">
        <v>16.77</v>
      </c>
      <c r="H572" s="33"/>
    </row>
    <row r="573" spans="2:8" s="1" customFormat="1" ht="16.899999999999999" customHeight="1">
      <c r="B573" s="33"/>
      <c r="C573" s="211" t="s">
        <v>19</v>
      </c>
      <c r="D573" s="211" t="s">
        <v>1927</v>
      </c>
      <c r="E573" s="18" t="s">
        <v>19</v>
      </c>
      <c r="F573" s="212">
        <v>4.8899999999999997</v>
      </c>
      <c r="H573" s="33"/>
    </row>
    <row r="574" spans="2:8" s="1" customFormat="1" ht="16.899999999999999" customHeight="1">
      <c r="B574" s="33"/>
      <c r="C574" s="211" t="s">
        <v>19</v>
      </c>
      <c r="D574" s="211" t="s">
        <v>1928</v>
      </c>
      <c r="E574" s="18" t="s">
        <v>19</v>
      </c>
      <c r="F574" s="212">
        <v>16.77</v>
      </c>
      <c r="H574" s="33"/>
    </row>
    <row r="575" spans="2:8" s="1" customFormat="1" ht="16.899999999999999" customHeight="1">
      <c r="B575" s="33"/>
      <c r="C575" s="211" t="s">
        <v>19</v>
      </c>
      <c r="D575" s="211" t="s">
        <v>1929</v>
      </c>
      <c r="E575" s="18" t="s">
        <v>19</v>
      </c>
      <c r="F575" s="212">
        <v>4.8899999999999997</v>
      </c>
      <c r="H575" s="33"/>
    </row>
    <row r="576" spans="2:8" s="1" customFormat="1" ht="16.899999999999999" customHeight="1">
      <c r="B576" s="33"/>
      <c r="C576" s="211" t="s">
        <v>19</v>
      </c>
      <c r="D576" s="211" t="s">
        <v>1930</v>
      </c>
      <c r="E576" s="18" t="s">
        <v>19</v>
      </c>
      <c r="F576" s="212">
        <v>16.77</v>
      </c>
      <c r="H576" s="33"/>
    </row>
    <row r="577" spans="2:8" s="1" customFormat="1" ht="16.899999999999999" customHeight="1">
      <c r="B577" s="33"/>
      <c r="C577" s="211" t="s">
        <v>19</v>
      </c>
      <c r="D577" s="211" t="s">
        <v>1931</v>
      </c>
      <c r="E577" s="18" t="s">
        <v>19</v>
      </c>
      <c r="F577" s="212">
        <v>4.88</v>
      </c>
      <c r="H577" s="33"/>
    </row>
    <row r="578" spans="2:8" s="1" customFormat="1" ht="16.899999999999999" customHeight="1">
      <c r="B578" s="33"/>
      <c r="C578" s="211" t="s">
        <v>19</v>
      </c>
      <c r="D578" s="211" t="s">
        <v>1932</v>
      </c>
      <c r="E578" s="18" t="s">
        <v>19</v>
      </c>
      <c r="F578" s="212">
        <v>23.7</v>
      </c>
      <c r="H578" s="33"/>
    </row>
    <row r="579" spans="2:8" s="1" customFormat="1" ht="16.899999999999999" customHeight="1">
      <c r="B579" s="33"/>
      <c r="C579" s="211" t="s">
        <v>19</v>
      </c>
      <c r="D579" s="211" t="s">
        <v>1934</v>
      </c>
      <c r="E579" s="18" t="s">
        <v>19</v>
      </c>
      <c r="F579" s="212">
        <v>56.88</v>
      </c>
      <c r="H579" s="33"/>
    </row>
    <row r="580" spans="2:8" s="1" customFormat="1" ht="16.899999999999999" customHeight="1">
      <c r="B580" s="33"/>
      <c r="C580" s="211" t="s">
        <v>19</v>
      </c>
      <c r="D580" s="211" t="s">
        <v>1935</v>
      </c>
      <c r="E580" s="18" t="s">
        <v>19</v>
      </c>
      <c r="F580" s="212">
        <v>4.4800000000000004</v>
      </c>
      <c r="H580" s="33"/>
    </row>
    <row r="581" spans="2:8" s="1" customFormat="1" ht="16.899999999999999" customHeight="1">
      <c r="B581" s="33"/>
      <c r="C581" s="211" t="s">
        <v>19</v>
      </c>
      <c r="D581" s="211" t="s">
        <v>618</v>
      </c>
      <c r="E581" s="18" t="s">
        <v>19</v>
      </c>
      <c r="F581" s="212">
        <v>0</v>
      </c>
      <c r="H581" s="33"/>
    </row>
    <row r="582" spans="2:8" s="1" customFormat="1" ht="16.899999999999999" customHeight="1">
      <c r="B582" s="33"/>
      <c r="C582" s="211" t="s">
        <v>19</v>
      </c>
      <c r="D582" s="211" t="s">
        <v>1936</v>
      </c>
      <c r="E582" s="18" t="s">
        <v>19</v>
      </c>
      <c r="F582" s="212">
        <v>4.8899999999999997</v>
      </c>
      <c r="H582" s="33"/>
    </row>
    <row r="583" spans="2:8" s="1" customFormat="1" ht="16.899999999999999" customHeight="1">
      <c r="B583" s="33"/>
      <c r="C583" s="211" t="s">
        <v>19</v>
      </c>
      <c r="D583" s="211" t="s">
        <v>1937</v>
      </c>
      <c r="E583" s="18" t="s">
        <v>19</v>
      </c>
      <c r="F583" s="212">
        <v>23.46</v>
      </c>
      <c r="H583" s="33"/>
    </row>
    <row r="584" spans="2:8" s="1" customFormat="1" ht="16.899999999999999" customHeight="1">
      <c r="B584" s="33"/>
      <c r="C584" s="211" t="s">
        <v>19</v>
      </c>
      <c r="D584" s="211" t="s">
        <v>1938</v>
      </c>
      <c r="E584" s="18" t="s">
        <v>19</v>
      </c>
      <c r="F584" s="212">
        <v>4.8</v>
      </c>
      <c r="H584" s="33"/>
    </row>
    <row r="585" spans="2:8" s="1" customFormat="1" ht="16.899999999999999" customHeight="1">
      <c r="B585" s="33"/>
      <c r="C585" s="211" t="s">
        <v>19</v>
      </c>
      <c r="D585" s="211" t="s">
        <v>1939</v>
      </c>
      <c r="E585" s="18" t="s">
        <v>19</v>
      </c>
      <c r="F585" s="212">
        <v>16.63</v>
      </c>
      <c r="H585" s="33"/>
    </row>
    <row r="586" spans="2:8" s="1" customFormat="1" ht="16.899999999999999" customHeight="1">
      <c r="B586" s="33"/>
      <c r="C586" s="211" t="s">
        <v>19</v>
      </c>
      <c r="D586" s="211" t="s">
        <v>1940</v>
      </c>
      <c r="E586" s="18" t="s">
        <v>19</v>
      </c>
      <c r="F586" s="212">
        <v>4.8899999999999997</v>
      </c>
      <c r="H586" s="33"/>
    </row>
    <row r="587" spans="2:8" s="1" customFormat="1" ht="16.899999999999999" customHeight="1">
      <c r="B587" s="33"/>
      <c r="C587" s="211" t="s">
        <v>19</v>
      </c>
      <c r="D587" s="211" t="s">
        <v>1941</v>
      </c>
      <c r="E587" s="18" t="s">
        <v>19</v>
      </c>
      <c r="F587" s="212">
        <v>16.559999999999999</v>
      </c>
      <c r="H587" s="33"/>
    </row>
    <row r="588" spans="2:8" s="1" customFormat="1" ht="16.899999999999999" customHeight="1">
      <c r="B588" s="33"/>
      <c r="C588" s="211" t="s">
        <v>19</v>
      </c>
      <c r="D588" s="211" t="s">
        <v>1942</v>
      </c>
      <c r="E588" s="18" t="s">
        <v>19</v>
      </c>
      <c r="F588" s="212">
        <v>4.8899999999999997</v>
      </c>
      <c r="H588" s="33"/>
    </row>
    <row r="589" spans="2:8" s="1" customFormat="1" ht="16.899999999999999" customHeight="1">
      <c r="B589" s="33"/>
      <c r="C589" s="211" t="s">
        <v>19</v>
      </c>
      <c r="D589" s="211" t="s">
        <v>1943</v>
      </c>
      <c r="E589" s="18" t="s">
        <v>19</v>
      </c>
      <c r="F589" s="212">
        <v>16.739999999999998</v>
      </c>
      <c r="H589" s="33"/>
    </row>
    <row r="590" spans="2:8" s="1" customFormat="1" ht="16.899999999999999" customHeight="1">
      <c r="B590" s="33"/>
      <c r="C590" s="211" t="s">
        <v>19</v>
      </c>
      <c r="D590" s="211" t="s">
        <v>1944</v>
      </c>
      <c r="E590" s="18" t="s">
        <v>19</v>
      </c>
      <c r="F590" s="212">
        <v>4.8899999999999997</v>
      </c>
      <c r="H590" s="33"/>
    </row>
    <row r="591" spans="2:8" s="1" customFormat="1" ht="16.899999999999999" customHeight="1">
      <c r="B591" s="33"/>
      <c r="C591" s="211" t="s">
        <v>19</v>
      </c>
      <c r="D591" s="211" t="s">
        <v>1945</v>
      </c>
      <c r="E591" s="18" t="s">
        <v>19</v>
      </c>
      <c r="F591" s="212">
        <v>16.77</v>
      </c>
      <c r="H591" s="33"/>
    </row>
    <row r="592" spans="2:8" s="1" customFormat="1" ht="16.899999999999999" customHeight="1">
      <c r="B592" s="33"/>
      <c r="C592" s="211" t="s">
        <v>19</v>
      </c>
      <c r="D592" s="211" t="s">
        <v>1946</v>
      </c>
      <c r="E592" s="18" t="s">
        <v>19</v>
      </c>
      <c r="F592" s="212">
        <v>30.42</v>
      </c>
      <c r="H592" s="33"/>
    </row>
    <row r="593" spans="2:8" s="1" customFormat="1" ht="16.899999999999999" customHeight="1">
      <c r="B593" s="33"/>
      <c r="C593" s="211" t="s">
        <v>19</v>
      </c>
      <c r="D593" s="211" t="s">
        <v>1947</v>
      </c>
      <c r="E593" s="18" t="s">
        <v>19</v>
      </c>
      <c r="F593" s="212">
        <v>56.65</v>
      </c>
      <c r="H593" s="33"/>
    </row>
    <row r="594" spans="2:8" s="1" customFormat="1" ht="16.899999999999999" customHeight="1">
      <c r="B594" s="33"/>
      <c r="C594" s="211" t="s">
        <v>19</v>
      </c>
      <c r="D594" s="211" t="s">
        <v>603</v>
      </c>
      <c r="E594" s="18" t="s">
        <v>19</v>
      </c>
      <c r="F594" s="212">
        <v>0</v>
      </c>
      <c r="H594" s="33"/>
    </row>
    <row r="595" spans="2:8" s="1" customFormat="1" ht="16.899999999999999" customHeight="1">
      <c r="B595" s="33"/>
      <c r="C595" s="211" t="s">
        <v>19</v>
      </c>
      <c r="D595" s="211" t="s">
        <v>1950</v>
      </c>
      <c r="E595" s="18" t="s">
        <v>19</v>
      </c>
      <c r="F595" s="212">
        <v>31.08</v>
      </c>
      <c r="H595" s="33"/>
    </row>
    <row r="596" spans="2:8" s="1" customFormat="1" ht="16.899999999999999" customHeight="1">
      <c r="B596" s="33"/>
      <c r="C596" s="211" t="s">
        <v>19</v>
      </c>
      <c r="D596" s="211" t="s">
        <v>1952</v>
      </c>
      <c r="E596" s="18" t="s">
        <v>19</v>
      </c>
      <c r="F596" s="212">
        <v>27.81</v>
      </c>
      <c r="H596" s="33"/>
    </row>
    <row r="597" spans="2:8" s="1" customFormat="1" ht="16.899999999999999" customHeight="1">
      <c r="B597" s="33"/>
      <c r="C597" s="211" t="s">
        <v>19</v>
      </c>
      <c r="D597" s="211" t="s">
        <v>1953</v>
      </c>
      <c r="E597" s="18" t="s">
        <v>19</v>
      </c>
      <c r="F597" s="212">
        <v>4.97</v>
      </c>
      <c r="H597" s="33"/>
    </row>
    <row r="598" spans="2:8" s="1" customFormat="1" ht="16.899999999999999" customHeight="1">
      <c r="B598" s="33"/>
      <c r="C598" s="211" t="s">
        <v>19</v>
      </c>
      <c r="D598" s="211" t="s">
        <v>1954</v>
      </c>
      <c r="E598" s="18" t="s">
        <v>19</v>
      </c>
      <c r="F598" s="212">
        <v>8.9600000000000009</v>
      </c>
      <c r="H598" s="33"/>
    </row>
    <row r="599" spans="2:8" s="1" customFormat="1" ht="16.899999999999999" customHeight="1">
      <c r="B599" s="33"/>
      <c r="C599" s="211" t="s">
        <v>19</v>
      </c>
      <c r="D599" s="211" t="s">
        <v>1955</v>
      </c>
      <c r="E599" s="18" t="s">
        <v>19</v>
      </c>
      <c r="F599" s="212">
        <v>11.56</v>
      </c>
      <c r="H599" s="33"/>
    </row>
    <row r="600" spans="2:8" s="1" customFormat="1" ht="16.899999999999999" customHeight="1">
      <c r="B600" s="33"/>
      <c r="C600" s="211" t="s">
        <v>19</v>
      </c>
      <c r="D600" s="211" t="s">
        <v>1961</v>
      </c>
      <c r="E600" s="18" t="s">
        <v>19</v>
      </c>
      <c r="F600" s="212">
        <v>4.03</v>
      </c>
      <c r="H600" s="33"/>
    </row>
    <row r="601" spans="2:8" s="1" customFormat="1" ht="16.899999999999999" customHeight="1">
      <c r="B601" s="33"/>
      <c r="C601" s="211" t="s">
        <v>19</v>
      </c>
      <c r="D601" s="211" t="s">
        <v>1962</v>
      </c>
      <c r="E601" s="18" t="s">
        <v>19</v>
      </c>
      <c r="F601" s="212">
        <v>26.29</v>
      </c>
      <c r="H601" s="33"/>
    </row>
    <row r="602" spans="2:8" s="1" customFormat="1" ht="16.899999999999999" customHeight="1">
      <c r="B602" s="33"/>
      <c r="C602" s="211" t="s">
        <v>19</v>
      </c>
      <c r="D602" s="211" t="s">
        <v>610</v>
      </c>
      <c r="E602" s="18" t="s">
        <v>19</v>
      </c>
      <c r="F602" s="212">
        <v>0</v>
      </c>
      <c r="H602" s="33"/>
    </row>
    <row r="603" spans="2:8" s="1" customFormat="1" ht="16.899999999999999" customHeight="1">
      <c r="B603" s="33"/>
      <c r="C603" s="211" t="s">
        <v>19</v>
      </c>
      <c r="D603" s="211" t="s">
        <v>2694</v>
      </c>
      <c r="E603" s="18" t="s">
        <v>19</v>
      </c>
      <c r="F603" s="212">
        <v>25.64</v>
      </c>
      <c r="H603" s="33"/>
    </row>
    <row r="604" spans="2:8" s="1" customFormat="1" ht="16.899999999999999" customHeight="1">
      <c r="B604" s="33"/>
      <c r="C604" s="211" t="s">
        <v>19</v>
      </c>
      <c r="D604" s="211" t="s">
        <v>603</v>
      </c>
      <c r="E604" s="18" t="s">
        <v>19</v>
      </c>
      <c r="F604" s="212">
        <v>0</v>
      </c>
      <c r="H604" s="33"/>
    </row>
    <row r="605" spans="2:8" s="1" customFormat="1" ht="16.899999999999999" customHeight="1">
      <c r="B605" s="33"/>
      <c r="C605" s="211" t="s">
        <v>19</v>
      </c>
      <c r="D605" s="211" t="s">
        <v>1948</v>
      </c>
      <c r="E605" s="18" t="s">
        <v>19</v>
      </c>
      <c r="F605" s="212">
        <v>25.55</v>
      </c>
      <c r="H605" s="33"/>
    </row>
    <row r="606" spans="2:8" s="1" customFormat="1" ht="16.899999999999999" customHeight="1">
      <c r="B606" s="33"/>
      <c r="C606" s="211" t="s">
        <v>223</v>
      </c>
      <c r="D606" s="211" t="s">
        <v>371</v>
      </c>
      <c r="E606" s="18" t="s">
        <v>19</v>
      </c>
      <c r="F606" s="212">
        <v>544.05999999999995</v>
      </c>
      <c r="H606" s="33"/>
    </row>
    <row r="607" spans="2:8" s="1" customFormat="1" ht="16.899999999999999" customHeight="1">
      <c r="B607" s="33"/>
      <c r="C607" s="213" t="s">
        <v>9056</v>
      </c>
      <c r="H607" s="33"/>
    </row>
    <row r="608" spans="2:8" s="1" customFormat="1" ht="16.899999999999999" customHeight="1">
      <c r="B608" s="33"/>
      <c r="C608" s="211" t="s">
        <v>2690</v>
      </c>
      <c r="D608" s="211" t="s">
        <v>9141</v>
      </c>
      <c r="E608" s="18" t="s">
        <v>195</v>
      </c>
      <c r="F608" s="212">
        <v>544.05999999999995</v>
      </c>
      <c r="H608" s="33"/>
    </row>
    <row r="609" spans="2:8" s="1" customFormat="1" ht="16.899999999999999" customHeight="1">
      <c r="B609" s="33"/>
      <c r="C609" s="211" t="s">
        <v>2679</v>
      </c>
      <c r="D609" s="211" t="s">
        <v>9156</v>
      </c>
      <c r="E609" s="18" t="s">
        <v>195</v>
      </c>
      <c r="F609" s="212">
        <v>544.05999999999995</v>
      </c>
      <c r="H609" s="33"/>
    </row>
    <row r="610" spans="2:8" s="1" customFormat="1" ht="16.899999999999999" customHeight="1">
      <c r="B610" s="33"/>
      <c r="C610" s="211" t="s">
        <v>2702</v>
      </c>
      <c r="D610" s="211" t="s">
        <v>9157</v>
      </c>
      <c r="E610" s="18" t="s">
        <v>195</v>
      </c>
      <c r="F610" s="212">
        <v>544.05999999999995</v>
      </c>
      <c r="H610" s="33"/>
    </row>
    <row r="611" spans="2:8" s="1" customFormat="1" ht="22.5">
      <c r="B611" s="33"/>
      <c r="C611" s="211" t="s">
        <v>2712</v>
      </c>
      <c r="D611" s="211" t="s">
        <v>9158</v>
      </c>
      <c r="E611" s="18" t="s">
        <v>195</v>
      </c>
      <c r="F611" s="212">
        <v>544.05999999999995</v>
      </c>
      <c r="H611" s="33"/>
    </row>
    <row r="612" spans="2:8" s="1" customFormat="1" ht="16.899999999999999" customHeight="1">
      <c r="B612" s="33"/>
      <c r="C612" s="211" t="s">
        <v>2735</v>
      </c>
      <c r="D612" s="211" t="s">
        <v>2736</v>
      </c>
      <c r="E612" s="18" t="s">
        <v>195</v>
      </c>
      <c r="F612" s="212">
        <v>544.05999999999995</v>
      </c>
      <c r="H612" s="33"/>
    </row>
    <row r="613" spans="2:8" s="1" customFormat="1" ht="22.5">
      <c r="B613" s="33"/>
      <c r="C613" s="211" t="s">
        <v>2788</v>
      </c>
      <c r="D613" s="211" t="s">
        <v>9159</v>
      </c>
      <c r="E613" s="18" t="s">
        <v>195</v>
      </c>
      <c r="F613" s="212">
        <v>581.05899999999997</v>
      </c>
      <c r="H613" s="33"/>
    </row>
    <row r="614" spans="2:8" s="1" customFormat="1" ht="22.5">
      <c r="B614" s="33"/>
      <c r="C614" s="211" t="s">
        <v>2739</v>
      </c>
      <c r="D614" s="211" t="s">
        <v>2740</v>
      </c>
      <c r="E614" s="18" t="s">
        <v>195</v>
      </c>
      <c r="F614" s="212">
        <v>639.16499999999996</v>
      </c>
      <c r="H614" s="33"/>
    </row>
    <row r="615" spans="2:8" s="1" customFormat="1" ht="16.899999999999999" customHeight="1">
      <c r="B615" s="33"/>
      <c r="C615" s="207" t="s">
        <v>264</v>
      </c>
      <c r="D615" s="208" t="s">
        <v>265</v>
      </c>
      <c r="E615" s="209" t="s">
        <v>235</v>
      </c>
      <c r="F615" s="210">
        <v>568.67100000000005</v>
      </c>
      <c r="H615" s="33"/>
    </row>
    <row r="616" spans="2:8" s="1" customFormat="1" ht="16.899999999999999" customHeight="1">
      <c r="B616" s="33"/>
      <c r="C616" s="211" t="s">
        <v>19</v>
      </c>
      <c r="D616" s="211" t="s">
        <v>610</v>
      </c>
      <c r="E616" s="18" t="s">
        <v>19</v>
      </c>
      <c r="F616" s="212">
        <v>0</v>
      </c>
      <c r="H616" s="33"/>
    </row>
    <row r="617" spans="2:8" s="1" customFormat="1" ht="16.899999999999999" customHeight="1">
      <c r="B617" s="33"/>
      <c r="C617" s="211" t="s">
        <v>19</v>
      </c>
      <c r="D617" s="211" t="s">
        <v>2758</v>
      </c>
      <c r="E617" s="18" t="s">
        <v>19</v>
      </c>
      <c r="F617" s="212">
        <v>206.79</v>
      </c>
      <c r="H617" s="33"/>
    </row>
    <row r="618" spans="2:8" s="1" customFormat="1" ht="16.899999999999999" customHeight="1">
      <c r="B618" s="33"/>
      <c r="C618" s="211" t="s">
        <v>19</v>
      </c>
      <c r="D618" s="211" t="s">
        <v>618</v>
      </c>
      <c r="E618" s="18" t="s">
        <v>19</v>
      </c>
      <c r="F618" s="212">
        <v>0</v>
      </c>
      <c r="H618" s="33"/>
    </row>
    <row r="619" spans="2:8" s="1" customFormat="1" ht="16.899999999999999" customHeight="1">
      <c r="B619" s="33"/>
      <c r="C619" s="211" t="s">
        <v>19</v>
      </c>
      <c r="D619" s="211" t="s">
        <v>2759</v>
      </c>
      <c r="E619" s="18" t="s">
        <v>19</v>
      </c>
      <c r="F619" s="212">
        <v>201.22</v>
      </c>
      <c r="H619" s="33"/>
    </row>
    <row r="620" spans="2:8" s="1" customFormat="1" ht="16.899999999999999" customHeight="1">
      <c r="B620" s="33"/>
      <c r="C620" s="211" t="s">
        <v>19</v>
      </c>
      <c r="D620" s="211" t="s">
        <v>603</v>
      </c>
      <c r="E620" s="18" t="s">
        <v>19</v>
      </c>
      <c r="F620" s="212">
        <v>0</v>
      </c>
      <c r="H620" s="33"/>
    </row>
    <row r="621" spans="2:8" s="1" customFormat="1" ht="16.899999999999999" customHeight="1">
      <c r="B621" s="33"/>
      <c r="C621" s="211" t="s">
        <v>19</v>
      </c>
      <c r="D621" s="211" t="s">
        <v>2760</v>
      </c>
      <c r="E621" s="18" t="s">
        <v>19</v>
      </c>
      <c r="F621" s="212">
        <v>160.661</v>
      </c>
      <c r="H621" s="33"/>
    </row>
    <row r="622" spans="2:8" s="1" customFormat="1" ht="16.899999999999999" customHeight="1">
      <c r="B622" s="33"/>
      <c r="C622" s="211" t="s">
        <v>264</v>
      </c>
      <c r="D622" s="211" t="s">
        <v>371</v>
      </c>
      <c r="E622" s="18" t="s">
        <v>19</v>
      </c>
      <c r="F622" s="212">
        <v>568.67100000000005</v>
      </c>
      <c r="H622" s="33"/>
    </row>
    <row r="623" spans="2:8" s="1" customFormat="1" ht="16.899999999999999" customHeight="1">
      <c r="B623" s="33"/>
      <c r="C623" s="213" t="s">
        <v>9056</v>
      </c>
      <c r="H623" s="33"/>
    </row>
    <row r="624" spans="2:8" s="1" customFormat="1" ht="16.899999999999999" customHeight="1">
      <c r="B624" s="33"/>
      <c r="C624" s="211" t="s">
        <v>2754</v>
      </c>
      <c r="D624" s="211" t="s">
        <v>9160</v>
      </c>
      <c r="E624" s="18" t="s">
        <v>235</v>
      </c>
      <c r="F624" s="212">
        <v>568.67100000000005</v>
      </c>
      <c r="H624" s="33"/>
    </row>
    <row r="625" spans="2:8" s="1" customFormat="1" ht="16.899999999999999" customHeight="1">
      <c r="B625" s="33"/>
      <c r="C625" s="211" t="s">
        <v>2783</v>
      </c>
      <c r="D625" s="211" t="s">
        <v>9155</v>
      </c>
      <c r="E625" s="18" t="s">
        <v>235</v>
      </c>
      <c r="F625" s="212">
        <v>642.94299999999998</v>
      </c>
      <c r="H625" s="33"/>
    </row>
    <row r="626" spans="2:8" s="1" customFormat="1" ht="16.899999999999999" customHeight="1">
      <c r="B626" s="33"/>
      <c r="C626" s="211" t="s">
        <v>2768</v>
      </c>
      <c r="D626" s="211" t="s">
        <v>2769</v>
      </c>
      <c r="E626" s="18" t="s">
        <v>235</v>
      </c>
      <c r="F626" s="212">
        <v>707.23699999999997</v>
      </c>
      <c r="H626" s="33"/>
    </row>
    <row r="627" spans="2:8" s="1" customFormat="1" ht="16.899999999999999" customHeight="1">
      <c r="B627" s="33"/>
      <c r="C627" s="207" t="s">
        <v>259</v>
      </c>
      <c r="D627" s="208" t="s">
        <v>260</v>
      </c>
      <c r="E627" s="209" t="s">
        <v>195</v>
      </c>
      <c r="F627" s="210">
        <v>2082.3389999999999</v>
      </c>
      <c r="H627" s="33"/>
    </row>
    <row r="628" spans="2:8" s="1" customFormat="1" ht="16.899999999999999" customHeight="1">
      <c r="B628" s="33"/>
      <c r="C628" s="211" t="s">
        <v>19</v>
      </c>
      <c r="D628" s="211" t="s">
        <v>923</v>
      </c>
      <c r="E628" s="18" t="s">
        <v>19</v>
      </c>
      <c r="F628" s="212">
        <v>98.338999999999999</v>
      </c>
      <c r="H628" s="33"/>
    </row>
    <row r="629" spans="2:8" s="1" customFormat="1" ht="16.899999999999999" customHeight="1">
      <c r="B629" s="33"/>
      <c r="C629" s="211" t="s">
        <v>19</v>
      </c>
      <c r="D629" s="211" t="s">
        <v>924</v>
      </c>
      <c r="E629" s="18" t="s">
        <v>19</v>
      </c>
      <c r="F629" s="212">
        <v>697.26099999999997</v>
      </c>
      <c r="H629" s="33"/>
    </row>
    <row r="630" spans="2:8" s="1" customFormat="1" ht="16.899999999999999" customHeight="1">
      <c r="B630" s="33"/>
      <c r="C630" s="211" t="s">
        <v>19</v>
      </c>
      <c r="D630" s="211" t="s">
        <v>925</v>
      </c>
      <c r="E630" s="18" t="s">
        <v>19</v>
      </c>
      <c r="F630" s="212">
        <v>0</v>
      </c>
      <c r="H630" s="33"/>
    </row>
    <row r="631" spans="2:8" s="1" customFormat="1" ht="16.899999999999999" customHeight="1">
      <c r="B631" s="33"/>
      <c r="C631" s="211" t="s">
        <v>19</v>
      </c>
      <c r="D631" s="211" t="s">
        <v>380</v>
      </c>
      <c r="E631" s="18" t="s">
        <v>19</v>
      </c>
      <c r="F631" s="212">
        <v>0</v>
      </c>
      <c r="H631" s="33"/>
    </row>
    <row r="632" spans="2:8" s="1" customFormat="1" ht="16.899999999999999" customHeight="1">
      <c r="B632" s="33"/>
      <c r="C632" s="211" t="s">
        <v>19</v>
      </c>
      <c r="D632" s="211" t="s">
        <v>610</v>
      </c>
      <c r="E632" s="18" t="s">
        <v>19</v>
      </c>
      <c r="F632" s="212">
        <v>0</v>
      </c>
      <c r="H632" s="33"/>
    </row>
    <row r="633" spans="2:8" s="1" customFormat="1" ht="22.5">
      <c r="B633" s="33"/>
      <c r="C633" s="211" t="s">
        <v>19</v>
      </c>
      <c r="D633" s="211" t="s">
        <v>926</v>
      </c>
      <c r="E633" s="18" t="s">
        <v>19</v>
      </c>
      <c r="F633" s="212">
        <v>162.285</v>
      </c>
      <c r="H633" s="33"/>
    </row>
    <row r="634" spans="2:8" s="1" customFormat="1" ht="16.899999999999999" customHeight="1">
      <c r="B634" s="33"/>
      <c r="C634" s="211" t="s">
        <v>19</v>
      </c>
      <c r="D634" s="211" t="s">
        <v>618</v>
      </c>
      <c r="E634" s="18" t="s">
        <v>19</v>
      </c>
      <c r="F634" s="212">
        <v>0</v>
      </c>
      <c r="H634" s="33"/>
    </row>
    <row r="635" spans="2:8" s="1" customFormat="1" ht="22.5">
      <c r="B635" s="33"/>
      <c r="C635" s="211" t="s">
        <v>19</v>
      </c>
      <c r="D635" s="211" t="s">
        <v>926</v>
      </c>
      <c r="E635" s="18" t="s">
        <v>19</v>
      </c>
      <c r="F635" s="212">
        <v>162.285</v>
      </c>
      <c r="H635" s="33"/>
    </row>
    <row r="636" spans="2:8" s="1" customFormat="1" ht="16.899999999999999" customHeight="1">
      <c r="B636" s="33"/>
      <c r="C636" s="211" t="s">
        <v>19</v>
      </c>
      <c r="D636" s="211" t="s">
        <v>603</v>
      </c>
      <c r="E636" s="18" t="s">
        <v>19</v>
      </c>
      <c r="F636" s="212">
        <v>0</v>
      </c>
      <c r="H636" s="33"/>
    </row>
    <row r="637" spans="2:8" s="1" customFormat="1" ht="22.5">
      <c r="B637" s="33"/>
      <c r="C637" s="211" t="s">
        <v>19</v>
      </c>
      <c r="D637" s="211" t="s">
        <v>927</v>
      </c>
      <c r="E637" s="18" t="s">
        <v>19</v>
      </c>
      <c r="F637" s="212">
        <v>371.529</v>
      </c>
      <c r="H637" s="33"/>
    </row>
    <row r="638" spans="2:8" s="1" customFormat="1" ht="16.899999999999999" customHeight="1">
      <c r="B638" s="33"/>
      <c r="C638" s="211" t="s">
        <v>19</v>
      </c>
      <c r="D638" s="211" t="s">
        <v>610</v>
      </c>
      <c r="E638" s="18" t="s">
        <v>19</v>
      </c>
      <c r="F638" s="212">
        <v>0</v>
      </c>
      <c r="H638" s="33"/>
    </row>
    <row r="639" spans="2:8" s="1" customFormat="1" ht="16.899999999999999" customHeight="1">
      <c r="B639" s="33"/>
      <c r="C639" s="211" t="s">
        <v>19</v>
      </c>
      <c r="D639" s="211" t="s">
        <v>928</v>
      </c>
      <c r="E639" s="18" t="s">
        <v>19</v>
      </c>
      <c r="F639" s="212">
        <v>212.94800000000001</v>
      </c>
      <c r="H639" s="33"/>
    </row>
    <row r="640" spans="2:8" s="1" customFormat="1" ht="16.899999999999999" customHeight="1">
      <c r="B640" s="33"/>
      <c r="C640" s="211" t="s">
        <v>19</v>
      </c>
      <c r="D640" s="211" t="s">
        <v>618</v>
      </c>
      <c r="E640" s="18" t="s">
        <v>19</v>
      </c>
      <c r="F640" s="212">
        <v>0</v>
      </c>
      <c r="H640" s="33"/>
    </row>
    <row r="641" spans="2:8" s="1" customFormat="1" ht="16.899999999999999" customHeight="1">
      <c r="B641" s="33"/>
      <c r="C641" s="211" t="s">
        <v>19</v>
      </c>
      <c r="D641" s="211" t="s">
        <v>928</v>
      </c>
      <c r="E641" s="18" t="s">
        <v>19</v>
      </c>
      <c r="F641" s="212">
        <v>212.94800000000001</v>
      </c>
      <c r="H641" s="33"/>
    </row>
    <row r="642" spans="2:8" s="1" customFormat="1" ht="16.899999999999999" customHeight="1">
      <c r="B642" s="33"/>
      <c r="C642" s="211" t="s">
        <v>19</v>
      </c>
      <c r="D642" s="211" t="s">
        <v>603</v>
      </c>
      <c r="E642" s="18" t="s">
        <v>19</v>
      </c>
      <c r="F642" s="212">
        <v>0</v>
      </c>
      <c r="H642" s="33"/>
    </row>
    <row r="643" spans="2:8" s="1" customFormat="1" ht="16.899999999999999" customHeight="1">
      <c r="B643" s="33"/>
      <c r="C643" s="211" t="s">
        <v>19</v>
      </c>
      <c r="D643" s="211" t="s">
        <v>929</v>
      </c>
      <c r="E643" s="18" t="s">
        <v>19</v>
      </c>
      <c r="F643" s="212">
        <v>76.275999999999996</v>
      </c>
      <c r="H643" s="33"/>
    </row>
    <row r="644" spans="2:8" s="1" customFormat="1" ht="16.899999999999999" customHeight="1">
      <c r="B644" s="33"/>
      <c r="C644" s="211" t="s">
        <v>19</v>
      </c>
      <c r="D644" s="211" t="s">
        <v>930</v>
      </c>
      <c r="E644" s="18" t="s">
        <v>19</v>
      </c>
      <c r="F644" s="212">
        <v>88.468000000000004</v>
      </c>
      <c r="H644" s="33"/>
    </row>
    <row r="645" spans="2:8" s="1" customFormat="1" ht="16.899999999999999" customHeight="1">
      <c r="B645" s="33"/>
      <c r="C645" s="211" t="s">
        <v>259</v>
      </c>
      <c r="D645" s="211" t="s">
        <v>371</v>
      </c>
      <c r="E645" s="18" t="s">
        <v>19</v>
      </c>
      <c r="F645" s="212">
        <v>2082.3389999999999</v>
      </c>
      <c r="H645" s="33"/>
    </row>
    <row r="646" spans="2:8" s="1" customFormat="1" ht="16.899999999999999" customHeight="1">
      <c r="B646" s="33"/>
      <c r="C646" s="213" t="s">
        <v>9056</v>
      </c>
      <c r="H646" s="33"/>
    </row>
    <row r="647" spans="2:8" s="1" customFormat="1" ht="16.899999999999999" customHeight="1">
      <c r="B647" s="33"/>
      <c r="C647" s="211" t="s">
        <v>919</v>
      </c>
      <c r="D647" s="211" t="s">
        <v>9117</v>
      </c>
      <c r="E647" s="18" t="s">
        <v>195</v>
      </c>
      <c r="F647" s="212">
        <v>2082.3389999999999</v>
      </c>
      <c r="H647" s="33"/>
    </row>
    <row r="648" spans="2:8" s="1" customFormat="1" ht="16.899999999999999" customHeight="1">
      <c r="B648" s="33"/>
      <c r="C648" s="211" t="s">
        <v>914</v>
      </c>
      <c r="D648" s="211" t="s">
        <v>9161</v>
      </c>
      <c r="E648" s="18" t="s">
        <v>195</v>
      </c>
      <c r="F648" s="212">
        <v>2082.3389999999999</v>
      </c>
      <c r="H648" s="33"/>
    </row>
    <row r="649" spans="2:8" s="1" customFormat="1" ht="16.899999999999999" customHeight="1">
      <c r="B649" s="33"/>
      <c r="C649" s="211" t="s">
        <v>932</v>
      </c>
      <c r="D649" s="211" t="s">
        <v>9086</v>
      </c>
      <c r="E649" s="18" t="s">
        <v>195</v>
      </c>
      <c r="F649" s="212">
        <v>1713.8720000000001</v>
      </c>
      <c r="H649" s="33"/>
    </row>
    <row r="650" spans="2:8" s="1" customFormat="1" ht="16.899999999999999" customHeight="1">
      <c r="B650" s="33"/>
      <c r="C650" s="211" t="s">
        <v>938</v>
      </c>
      <c r="D650" s="211" t="s">
        <v>9162</v>
      </c>
      <c r="E650" s="18" t="s">
        <v>195</v>
      </c>
      <c r="F650" s="212">
        <v>2082.3389999999999</v>
      </c>
      <c r="H650" s="33"/>
    </row>
    <row r="651" spans="2:8" s="1" customFormat="1" ht="16.899999999999999" customHeight="1">
      <c r="B651" s="33"/>
      <c r="C651" s="207" t="s">
        <v>9163</v>
      </c>
      <c r="D651" s="208" t="s">
        <v>9164</v>
      </c>
      <c r="E651" s="209" t="s">
        <v>195</v>
      </c>
      <c r="F651" s="210">
        <v>22.89</v>
      </c>
      <c r="H651" s="33"/>
    </row>
    <row r="652" spans="2:8" s="1" customFormat="1" ht="16.899999999999999" customHeight="1">
      <c r="B652" s="33"/>
      <c r="C652" s="207" t="s">
        <v>433</v>
      </c>
      <c r="D652" s="208" t="s">
        <v>9165</v>
      </c>
      <c r="E652" s="209" t="s">
        <v>209</v>
      </c>
      <c r="F652" s="210">
        <v>315.75799999999998</v>
      </c>
      <c r="H652" s="33"/>
    </row>
    <row r="653" spans="2:8" s="1" customFormat="1" ht="16.899999999999999" customHeight="1">
      <c r="B653" s="33"/>
      <c r="C653" s="211" t="s">
        <v>304</v>
      </c>
      <c r="D653" s="211" t="s">
        <v>431</v>
      </c>
      <c r="E653" s="18" t="s">
        <v>19</v>
      </c>
      <c r="F653" s="212">
        <v>90.575999999999993</v>
      </c>
      <c r="H653" s="33"/>
    </row>
    <row r="654" spans="2:8" s="1" customFormat="1" ht="16.899999999999999" customHeight="1">
      <c r="B654" s="33"/>
      <c r="C654" s="211" t="s">
        <v>307</v>
      </c>
      <c r="D654" s="211" t="s">
        <v>432</v>
      </c>
      <c r="E654" s="18" t="s">
        <v>19</v>
      </c>
      <c r="F654" s="212">
        <v>225.18199999999999</v>
      </c>
      <c r="H654" s="33"/>
    </row>
    <row r="655" spans="2:8" s="1" customFormat="1" ht="16.899999999999999" customHeight="1">
      <c r="B655" s="33"/>
      <c r="C655" s="211" t="s">
        <v>433</v>
      </c>
      <c r="D655" s="211" t="s">
        <v>371</v>
      </c>
      <c r="E655" s="18" t="s">
        <v>19</v>
      </c>
      <c r="F655" s="212">
        <v>315.75799999999998</v>
      </c>
      <c r="H655" s="33"/>
    </row>
    <row r="656" spans="2:8" s="1" customFormat="1" ht="16.899999999999999" customHeight="1">
      <c r="B656" s="33"/>
      <c r="C656" s="207" t="s">
        <v>273</v>
      </c>
      <c r="D656" s="208" t="s">
        <v>274</v>
      </c>
      <c r="E656" s="209" t="s">
        <v>209</v>
      </c>
      <c r="F656" s="210">
        <v>211.34399999999999</v>
      </c>
      <c r="H656" s="33"/>
    </row>
    <row r="657" spans="2:8" s="1" customFormat="1" ht="16.899999999999999" customHeight="1">
      <c r="B657" s="33"/>
      <c r="C657" s="211" t="s">
        <v>19</v>
      </c>
      <c r="D657" s="211" t="s">
        <v>9166</v>
      </c>
      <c r="E657" s="18" t="s">
        <v>19</v>
      </c>
      <c r="F657" s="212">
        <v>211.34399999999999</v>
      </c>
      <c r="H657" s="33"/>
    </row>
    <row r="658" spans="2:8" s="1" customFormat="1" ht="16.899999999999999" customHeight="1">
      <c r="B658" s="33"/>
      <c r="C658" s="211" t="s">
        <v>273</v>
      </c>
      <c r="D658" s="211" t="s">
        <v>371</v>
      </c>
      <c r="E658" s="18" t="s">
        <v>19</v>
      </c>
      <c r="F658" s="212">
        <v>211.34399999999999</v>
      </c>
      <c r="H658" s="33"/>
    </row>
    <row r="659" spans="2:8" s="1" customFormat="1" ht="16.899999999999999" customHeight="1">
      <c r="B659" s="33"/>
      <c r="C659" s="213" t="s">
        <v>9056</v>
      </c>
      <c r="H659" s="33"/>
    </row>
    <row r="660" spans="2:8" s="1" customFormat="1" ht="16.899999999999999" customHeight="1">
      <c r="B660" s="33"/>
      <c r="C660" s="211" t="s">
        <v>435</v>
      </c>
      <c r="D660" s="211" t="s">
        <v>9167</v>
      </c>
      <c r="E660" s="18" t="s">
        <v>209</v>
      </c>
      <c r="F660" s="212">
        <v>211.34399999999999</v>
      </c>
      <c r="H660" s="33"/>
    </row>
    <row r="661" spans="2:8" s="1" customFormat="1" ht="16.899999999999999" customHeight="1">
      <c r="B661" s="33"/>
      <c r="C661" s="211" t="s">
        <v>441</v>
      </c>
      <c r="D661" s="211" t="s">
        <v>442</v>
      </c>
      <c r="E661" s="18" t="s">
        <v>443</v>
      </c>
      <c r="F661" s="212">
        <v>543.45600000000002</v>
      </c>
      <c r="H661" s="33"/>
    </row>
    <row r="662" spans="2:8" s="1" customFormat="1" ht="16.899999999999999" customHeight="1">
      <c r="B662" s="33"/>
      <c r="C662" s="207" t="s">
        <v>304</v>
      </c>
      <c r="D662" s="208" t="s">
        <v>305</v>
      </c>
      <c r="E662" s="209" t="s">
        <v>209</v>
      </c>
      <c r="F662" s="210">
        <v>90.575999999999993</v>
      </c>
      <c r="H662" s="33"/>
    </row>
    <row r="663" spans="2:8" s="1" customFormat="1" ht="16.899999999999999" customHeight="1">
      <c r="B663" s="33"/>
      <c r="C663" s="211" t="s">
        <v>304</v>
      </c>
      <c r="D663" s="211" t="s">
        <v>431</v>
      </c>
      <c r="E663" s="18" t="s">
        <v>19</v>
      </c>
      <c r="F663" s="212">
        <v>90.575999999999993</v>
      </c>
      <c r="H663" s="33"/>
    </row>
    <row r="664" spans="2:8" s="1" customFormat="1" ht="16.899999999999999" customHeight="1">
      <c r="B664" s="33"/>
      <c r="C664" s="213" t="s">
        <v>9056</v>
      </c>
      <c r="H664" s="33"/>
    </row>
    <row r="665" spans="2:8" s="1" customFormat="1" ht="16.899999999999999" customHeight="1">
      <c r="B665" s="33"/>
      <c r="C665" s="211" t="s">
        <v>427</v>
      </c>
      <c r="D665" s="211" t="s">
        <v>9168</v>
      </c>
      <c r="E665" s="18" t="s">
        <v>209</v>
      </c>
      <c r="F665" s="212">
        <v>315.75799999999998</v>
      </c>
      <c r="H665" s="33"/>
    </row>
    <row r="666" spans="2:8" s="1" customFormat="1" ht="16.899999999999999" customHeight="1">
      <c r="B666" s="33"/>
      <c r="C666" s="211" t="s">
        <v>441</v>
      </c>
      <c r="D666" s="211" t="s">
        <v>442</v>
      </c>
      <c r="E666" s="18" t="s">
        <v>443</v>
      </c>
      <c r="F666" s="212">
        <v>543.45600000000002</v>
      </c>
      <c r="H666" s="33"/>
    </row>
    <row r="667" spans="2:8" s="1" customFormat="1" ht="16.899999999999999" customHeight="1">
      <c r="B667" s="33"/>
      <c r="C667" s="207" t="s">
        <v>9169</v>
      </c>
      <c r="D667" s="208" t="s">
        <v>9170</v>
      </c>
      <c r="E667" s="209" t="s">
        <v>209</v>
      </c>
      <c r="F667" s="210">
        <v>90.575999999999993</v>
      </c>
      <c r="H667" s="33"/>
    </row>
    <row r="668" spans="2:8" s="1" customFormat="1" ht="16.899999999999999" customHeight="1">
      <c r="B668" s="33"/>
      <c r="C668" s="207" t="s">
        <v>307</v>
      </c>
      <c r="D668" s="208" t="s">
        <v>308</v>
      </c>
      <c r="E668" s="209" t="s">
        <v>209</v>
      </c>
      <c r="F668" s="210">
        <v>225.18199999999999</v>
      </c>
      <c r="H668" s="33"/>
    </row>
    <row r="669" spans="2:8" s="1" customFormat="1" ht="16.899999999999999" customHeight="1">
      <c r="B669" s="33"/>
      <c r="C669" s="211" t="s">
        <v>307</v>
      </c>
      <c r="D669" s="211" t="s">
        <v>432</v>
      </c>
      <c r="E669" s="18" t="s">
        <v>19</v>
      </c>
      <c r="F669" s="212">
        <v>225.18199999999999</v>
      </c>
      <c r="H669" s="33"/>
    </row>
    <row r="670" spans="2:8" s="1" customFormat="1" ht="16.899999999999999" customHeight="1">
      <c r="B670" s="33"/>
      <c r="C670" s="213" t="s">
        <v>9056</v>
      </c>
      <c r="H670" s="33"/>
    </row>
    <row r="671" spans="2:8" s="1" customFormat="1" ht="16.899999999999999" customHeight="1">
      <c r="B671" s="33"/>
      <c r="C671" s="211" t="s">
        <v>427</v>
      </c>
      <c r="D671" s="211" t="s">
        <v>9168</v>
      </c>
      <c r="E671" s="18" t="s">
        <v>209</v>
      </c>
      <c r="F671" s="212">
        <v>315.75799999999998</v>
      </c>
      <c r="H671" s="33"/>
    </row>
    <row r="672" spans="2:8" s="1" customFormat="1" ht="22.5">
      <c r="B672" s="33"/>
      <c r="C672" s="211" t="s">
        <v>400</v>
      </c>
      <c r="D672" s="211" t="s">
        <v>9112</v>
      </c>
      <c r="E672" s="18" t="s">
        <v>209</v>
      </c>
      <c r="F672" s="212">
        <v>334.66500000000002</v>
      </c>
      <c r="H672" s="33"/>
    </row>
    <row r="673" spans="2:8" s="1" customFormat="1" ht="16.899999999999999" customHeight="1">
      <c r="B673" s="33"/>
      <c r="C673" s="211" t="s">
        <v>412</v>
      </c>
      <c r="D673" s="211" t="s">
        <v>9079</v>
      </c>
      <c r="E673" s="18" t="s">
        <v>209</v>
      </c>
      <c r="F673" s="212">
        <v>809.029</v>
      </c>
      <c r="H673" s="33"/>
    </row>
    <row r="674" spans="2:8" s="1" customFormat="1" ht="16.899999999999999" customHeight="1">
      <c r="B674" s="33"/>
      <c r="C674" s="211" t="s">
        <v>418</v>
      </c>
      <c r="D674" s="211" t="s">
        <v>9080</v>
      </c>
      <c r="E674" s="18" t="s">
        <v>209</v>
      </c>
      <c r="F674" s="212">
        <v>289.46499999999997</v>
      </c>
      <c r="H674" s="33"/>
    </row>
    <row r="675" spans="2:8" s="1" customFormat="1" ht="26.45" customHeight="1">
      <c r="B675" s="33"/>
      <c r="C675" s="206" t="s">
        <v>9171</v>
      </c>
      <c r="D675" s="206" t="s">
        <v>88</v>
      </c>
      <c r="H675" s="33"/>
    </row>
    <row r="676" spans="2:8" s="1" customFormat="1" ht="16.899999999999999" customHeight="1">
      <c r="B676" s="33"/>
      <c r="C676" s="207" t="s">
        <v>293</v>
      </c>
      <c r="D676" s="208" t="s">
        <v>294</v>
      </c>
      <c r="E676" s="209" t="s">
        <v>195</v>
      </c>
      <c r="F676" s="210">
        <v>7.0960000000000001</v>
      </c>
      <c r="H676" s="33"/>
    </row>
    <row r="677" spans="2:8" s="1" customFormat="1" ht="16.899999999999999" customHeight="1">
      <c r="B677" s="33"/>
      <c r="C677" s="211" t="s">
        <v>19</v>
      </c>
      <c r="D677" s="211" t="s">
        <v>485</v>
      </c>
      <c r="E677" s="18" t="s">
        <v>19</v>
      </c>
      <c r="F677" s="212">
        <v>0</v>
      </c>
      <c r="H677" s="33"/>
    </row>
    <row r="678" spans="2:8" s="1" customFormat="1" ht="16.899999999999999" customHeight="1">
      <c r="B678" s="33"/>
      <c r="C678" s="211" t="s">
        <v>19</v>
      </c>
      <c r="D678" s="211" t="s">
        <v>5186</v>
      </c>
      <c r="E678" s="18" t="s">
        <v>19</v>
      </c>
      <c r="F678" s="212">
        <v>0</v>
      </c>
      <c r="H678" s="33"/>
    </row>
    <row r="679" spans="2:8" s="1" customFormat="1" ht="16.899999999999999" customHeight="1">
      <c r="B679" s="33"/>
      <c r="C679" s="211" t="s">
        <v>19</v>
      </c>
      <c r="D679" s="211" t="s">
        <v>5175</v>
      </c>
      <c r="E679" s="18" t="s">
        <v>19</v>
      </c>
      <c r="F679" s="212">
        <v>0</v>
      </c>
      <c r="H679" s="33"/>
    </row>
    <row r="680" spans="2:8" s="1" customFormat="1" ht="16.899999999999999" customHeight="1">
      <c r="B680" s="33"/>
      <c r="C680" s="211" t="s">
        <v>19</v>
      </c>
      <c r="D680" s="211" t="s">
        <v>588</v>
      </c>
      <c r="E680" s="18" t="s">
        <v>19</v>
      </c>
      <c r="F680" s="212">
        <v>0</v>
      </c>
      <c r="H680" s="33"/>
    </row>
    <row r="681" spans="2:8" s="1" customFormat="1" ht="16.899999999999999" customHeight="1">
      <c r="B681" s="33"/>
      <c r="C681" s="211" t="s">
        <v>19</v>
      </c>
      <c r="D681" s="211" t="s">
        <v>808</v>
      </c>
      <c r="E681" s="18" t="s">
        <v>19</v>
      </c>
      <c r="F681" s="212">
        <v>0</v>
      </c>
      <c r="H681" s="33"/>
    </row>
    <row r="682" spans="2:8" s="1" customFormat="1" ht="16.899999999999999" customHeight="1">
      <c r="B682" s="33"/>
      <c r="C682" s="211" t="s">
        <v>19</v>
      </c>
      <c r="D682" s="211" t="s">
        <v>289</v>
      </c>
      <c r="E682" s="18" t="s">
        <v>19</v>
      </c>
      <c r="F682" s="212">
        <v>4.9000000000000004</v>
      </c>
      <c r="H682" s="33"/>
    </row>
    <row r="683" spans="2:8" s="1" customFormat="1" ht="16.899999999999999" customHeight="1">
      <c r="B683" s="33"/>
      <c r="C683" s="211" t="s">
        <v>19</v>
      </c>
      <c r="D683" s="211" t="s">
        <v>815</v>
      </c>
      <c r="E683" s="18" t="s">
        <v>19</v>
      </c>
      <c r="F683" s="212">
        <v>2.1960000000000002</v>
      </c>
      <c r="H683" s="33"/>
    </row>
    <row r="684" spans="2:8" s="1" customFormat="1" ht="16.899999999999999" customHeight="1">
      <c r="B684" s="33"/>
      <c r="C684" s="211" t="s">
        <v>293</v>
      </c>
      <c r="D684" s="211" t="s">
        <v>416</v>
      </c>
      <c r="E684" s="18" t="s">
        <v>19</v>
      </c>
      <c r="F684" s="212">
        <v>7.0960000000000001</v>
      </c>
      <c r="H684" s="33"/>
    </row>
    <row r="685" spans="2:8" s="1" customFormat="1" ht="16.899999999999999" customHeight="1">
      <c r="B685" s="33"/>
      <c r="C685" s="213" t="s">
        <v>9056</v>
      </c>
      <c r="H685" s="33"/>
    </row>
    <row r="686" spans="2:8" s="1" customFormat="1" ht="16.899999999999999" customHeight="1">
      <c r="B686" s="33"/>
      <c r="C686" s="211" t="s">
        <v>811</v>
      </c>
      <c r="D686" s="211" t="s">
        <v>9057</v>
      </c>
      <c r="E686" s="18" t="s">
        <v>195</v>
      </c>
      <c r="F686" s="212">
        <v>7.0960000000000001</v>
      </c>
      <c r="H686" s="33"/>
    </row>
    <row r="687" spans="2:8" s="1" customFormat="1" ht="16.899999999999999" customHeight="1">
      <c r="B687" s="33"/>
      <c r="C687" s="211" t="s">
        <v>817</v>
      </c>
      <c r="D687" s="211" t="s">
        <v>9058</v>
      </c>
      <c r="E687" s="18" t="s">
        <v>195</v>
      </c>
      <c r="F687" s="212">
        <v>7.0960000000000001</v>
      </c>
      <c r="H687" s="33"/>
    </row>
    <row r="688" spans="2:8" s="1" customFormat="1" ht="16.899999999999999" customHeight="1">
      <c r="B688" s="33"/>
      <c r="C688" s="207" t="s">
        <v>256</v>
      </c>
      <c r="D688" s="208" t="s">
        <v>257</v>
      </c>
      <c r="E688" s="209" t="s">
        <v>195</v>
      </c>
      <c r="F688" s="210">
        <v>247.995</v>
      </c>
      <c r="H688" s="33"/>
    </row>
    <row r="689" spans="2:8" s="1" customFormat="1" ht="16.899999999999999" customHeight="1">
      <c r="B689" s="33"/>
      <c r="C689" s="211" t="s">
        <v>19</v>
      </c>
      <c r="D689" s="211" t="s">
        <v>485</v>
      </c>
      <c r="E689" s="18" t="s">
        <v>19</v>
      </c>
      <c r="F689" s="212">
        <v>0</v>
      </c>
      <c r="H689" s="33"/>
    </row>
    <row r="690" spans="2:8" s="1" customFormat="1" ht="16.899999999999999" customHeight="1">
      <c r="B690" s="33"/>
      <c r="C690" s="211" t="s">
        <v>19</v>
      </c>
      <c r="D690" s="211" t="s">
        <v>380</v>
      </c>
      <c r="E690" s="18" t="s">
        <v>19</v>
      </c>
      <c r="F690" s="212">
        <v>0</v>
      </c>
      <c r="H690" s="33"/>
    </row>
    <row r="691" spans="2:8" s="1" customFormat="1" ht="16.899999999999999" customHeight="1">
      <c r="B691" s="33"/>
      <c r="C691" s="211" t="s">
        <v>19</v>
      </c>
      <c r="D691" s="211" t="s">
        <v>683</v>
      </c>
      <c r="E691" s="18" t="s">
        <v>19</v>
      </c>
      <c r="F691" s="212">
        <v>0</v>
      </c>
      <c r="H691" s="33"/>
    </row>
    <row r="692" spans="2:8" s="1" customFormat="1" ht="16.899999999999999" customHeight="1">
      <c r="B692" s="33"/>
      <c r="C692" s="211" t="s">
        <v>19</v>
      </c>
      <c r="D692" s="211" t="s">
        <v>867</v>
      </c>
      <c r="E692" s="18" t="s">
        <v>19</v>
      </c>
      <c r="F692" s="212">
        <v>12.382</v>
      </c>
      <c r="H692" s="33"/>
    </row>
    <row r="693" spans="2:8" s="1" customFormat="1" ht="16.899999999999999" customHeight="1">
      <c r="B693" s="33"/>
      <c r="C693" s="211" t="s">
        <v>19</v>
      </c>
      <c r="D693" s="211" t="s">
        <v>868</v>
      </c>
      <c r="E693" s="18" t="s">
        <v>19</v>
      </c>
      <c r="F693" s="212">
        <v>29.696999999999999</v>
      </c>
      <c r="H693" s="33"/>
    </row>
    <row r="694" spans="2:8" s="1" customFormat="1" ht="16.899999999999999" customHeight="1">
      <c r="B694" s="33"/>
      <c r="C694" s="211" t="s">
        <v>19</v>
      </c>
      <c r="D694" s="211" t="s">
        <v>869</v>
      </c>
      <c r="E694" s="18" t="s">
        <v>19</v>
      </c>
      <c r="F694" s="212">
        <v>3.1920000000000002</v>
      </c>
      <c r="H694" s="33"/>
    </row>
    <row r="695" spans="2:8" s="1" customFormat="1" ht="16.899999999999999" customHeight="1">
      <c r="B695" s="33"/>
      <c r="C695" s="211" t="s">
        <v>19</v>
      </c>
      <c r="D695" s="211" t="s">
        <v>870</v>
      </c>
      <c r="E695" s="18" t="s">
        <v>19</v>
      </c>
      <c r="F695" s="212">
        <v>0.45600000000000002</v>
      </c>
      <c r="H695" s="33"/>
    </row>
    <row r="696" spans="2:8" s="1" customFormat="1" ht="16.899999999999999" customHeight="1">
      <c r="B696" s="33"/>
      <c r="C696" s="211" t="s">
        <v>19</v>
      </c>
      <c r="D696" s="211" t="s">
        <v>871</v>
      </c>
      <c r="E696" s="18" t="s">
        <v>19</v>
      </c>
      <c r="F696" s="212">
        <v>6.6239999999999997</v>
      </c>
      <c r="H696" s="33"/>
    </row>
    <row r="697" spans="2:8" s="1" customFormat="1" ht="16.899999999999999" customHeight="1">
      <c r="B697" s="33"/>
      <c r="C697" s="211" t="s">
        <v>19</v>
      </c>
      <c r="D697" s="211" t="s">
        <v>689</v>
      </c>
      <c r="E697" s="18" t="s">
        <v>19</v>
      </c>
      <c r="F697" s="212">
        <v>0</v>
      </c>
      <c r="H697" s="33"/>
    </row>
    <row r="698" spans="2:8" s="1" customFormat="1" ht="16.899999999999999" customHeight="1">
      <c r="B698" s="33"/>
      <c r="C698" s="211" t="s">
        <v>19</v>
      </c>
      <c r="D698" s="211" t="s">
        <v>872</v>
      </c>
      <c r="E698" s="18" t="s">
        <v>19</v>
      </c>
      <c r="F698" s="212">
        <v>13.891999999999999</v>
      </c>
      <c r="H698" s="33"/>
    </row>
    <row r="699" spans="2:8" s="1" customFormat="1" ht="16.899999999999999" customHeight="1">
      <c r="B699" s="33"/>
      <c r="C699" s="211" t="s">
        <v>19</v>
      </c>
      <c r="D699" s="211" t="s">
        <v>873</v>
      </c>
      <c r="E699" s="18" t="s">
        <v>19</v>
      </c>
      <c r="F699" s="212">
        <v>34.906999999999996</v>
      </c>
      <c r="H699" s="33"/>
    </row>
    <row r="700" spans="2:8" s="1" customFormat="1" ht="16.899999999999999" customHeight="1">
      <c r="B700" s="33"/>
      <c r="C700" s="211" t="s">
        <v>19</v>
      </c>
      <c r="D700" s="211" t="s">
        <v>874</v>
      </c>
      <c r="E700" s="18" t="s">
        <v>19</v>
      </c>
      <c r="F700" s="212">
        <v>3.7519999999999998</v>
      </c>
      <c r="H700" s="33"/>
    </row>
    <row r="701" spans="2:8" s="1" customFormat="1" ht="16.899999999999999" customHeight="1">
      <c r="B701" s="33"/>
      <c r="C701" s="211" t="s">
        <v>19</v>
      </c>
      <c r="D701" s="211" t="s">
        <v>875</v>
      </c>
      <c r="E701" s="18" t="s">
        <v>19</v>
      </c>
      <c r="F701" s="212">
        <v>0.53600000000000003</v>
      </c>
      <c r="H701" s="33"/>
    </row>
    <row r="702" spans="2:8" s="1" customFormat="1" ht="16.899999999999999" customHeight="1">
      <c r="B702" s="33"/>
      <c r="C702" s="211" t="s">
        <v>19</v>
      </c>
      <c r="D702" s="211" t="s">
        <v>876</v>
      </c>
      <c r="E702" s="18" t="s">
        <v>19</v>
      </c>
      <c r="F702" s="212">
        <v>8.6940000000000008</v>
      </c>
      <c r="H702" s="33"/>
    </row>
    <row r="703" spans="2:8" s="1" customFormat="1" ht="16.899999999999999" customHeight="1">
      <c r="B703" s="33"/>
      <c r="C703" s="211" t="s">
        <v>19</v>
      </c>
      <c r="D703" s="211" t="s">
        <v>690</v>
      </c>
      <c r="E703" s="18" t="s">
        <v>19</v>
      </c>
      <c r="F703" s="212">
        <v>0</v>
      </c>
      <c r="H703" s="33"/>
    </row>
    <row r="704" spans="2:8" s="1" customFormat="1" ht="16.899999999999999" customHeight="1">
      <c r="B704" s="33"/>
      <c r="C704" s="211" t="s">
        <v>19</v>
      </c>
      <c r="D704" s="211" t="s">
        <v>877</v>
      </c>
      <c r="E704" s="18" t="s">
        <v>19</v>
      </c>
      <c r="F704" s="212">
        <v>21.344000000000001</v>
      </c>
      <c r="H704" s="33"/>
    </row>
    <row r="705" spans="2:8" s="1" customFormat="1" ht="16.899999999999999" customHeight="1">
      <c r="B705" s="33"/>
      <c r="C705" s="211" t="s">
        <v>19</v>
      </c>
      <c r="D705" s="211" t="s">
        <v>878</v>
      </c>
      <c r="E705" s="18" t="s">
        <v>19</v>
      </c>
      <c r="F705" s="212">
        <v>25.347000000000001</v>
      </c>
      <c r="H705" s="33"/>
    </row>
    <row r="706" spans="2:8" s="1" customFormat="1" ht="16.899999999999999" customHeight="1">
      <c r="B706" s="33"/>
      <c r="C706" s="211" t="s">
        <v>19</v>
      </c>
      <c r="D706" s="211" t="s">
        <v>879</v>
      </c>
      <c r="E706" s="18" t="s">
        <v>19</v>
      </c>
      <c r="F706" s="212">
        <v>3.976</v>
      </c>
      <c r="H706" s="33"/>
    </row>
    <row r="707" spans="2:8" s="1" customFormat="1" ht="16.899999999999999" customHeight="1">
      <c r="B707" s="33"/>
      <c r="C707" s="211" t="s">
        <v>19</v>
      </c>
      <c r="D707" s="211" t="s">
        <v>880</v>
      </c>
      <c r="E707" s="18" t="s">
        <v>19</v>
      </c>
      <c r="F707" s="212">
        <v>0.56799999999999995</v>
      </c>
      <c r="H707" s="33"/>
    </row>
    <row r="708" spans="2:8" s="1" customFormat="1" ht="16.899999999999999" customHeight="1">
      <c r="B708" s="33"/>
      <c r="C708" s="211" t="s">
        <v>19</v>
      </c>
      <c r="D708" s="211" t="s">
        <v>881</v>
      </c>
      <c r="E708" s="18" t="s">
        <v>19</v>
      </c>
      <c r="F708" s="212">
        <v>15.25</v>
      </c>
      <c r="H708" s="33"/>
    </row>
    <row r="709" spans="2:8" s="1" customFormat="1" ht="16.899999999999999" customHeight="1">
      <c r="B709" s="33"/>
      <c r="C709" s="211" t="s">
        <v>19</v>
      </c>
      <c r="D709" s="211" t="s">
        <v>882</v>
      </c>
      <c r="E709" s="18" t="s">
        <v>19</v>
      </c>
      <c r="F709" s="212">
        <v>7.1710000000000003</v>
      </c>
      <c r="H709" s="33"/>
    </row>
    <row r="710" spans="2:8" s="1" customFormat="1" ht="16.899999999999999" customHeight="1">
      <c r="B710" s="33"/>
      <c r="C710" s="211" t="s">
        <v>19</v>
      </c>
      <c r="D710" s="211" t="s">
        <v>883</v>
      </c>
      <c r="E710" s="18" t="s">
        <v>19</v>
      </c>
      <c r="F710" s="212">
        <v>4.0469999999999997</v>
      </c>
      <c r="H710" s="33"/>
    </row>
    <row r="711" spans="2:8" s="1" customFormat="1" ht="16.899999999999999" customHeight="1">
      <c r="B711" s="33"/>
      <c r="C711" s="211" t="s">
        <v>19</v>
      </c>
      <c r="D711" s="211" t="s">
        <v>884</v>
      </c>
      <c r="E711" s="18" t="s">
        <v>19</v>
      </c>
      <c r="F711" s="212">
        <v>4.26</v>
      </c>
      <c r="H711" s="33"/>
    </row>
    <row r="712" spans="2:8" s="1" customFormat="1" ht="16.899999999999999" customHeight="1">
      <c r="B712" s="33"/>
      <c r="C712" s="211" t="s">
        <v>19</v>
      </c>
      <c r="D712" s="211" t="s">
        <v>885</v>
      </c>
      <c r="E712" s="18" t="s">
        <v>19</v>
      </c>
      <c r="F712" s="212">
        <v>51.9</v>
      </c>
      <c r="H712" s="33"/>
    </row>
    <row r="713" spans="2:8" s="1" customFormat="1" ht="16.899999999999999" customHeight="1">
      <c r="B713" s="33"/>
      <c r="C713" s="211" t="s">
        <v>256</v>
      </c>
      <c r="D713" s="211" t="s">
        <v>371</v>
      </c>
      <c r="E713" s="18" t="s">
        <v>19</v>
      </c>
      <c r="F713" s="212">
        <v>247.995</v>
      </c>
      <c r="H713" s="33"/>
    </row>
    <row r="714" spans="2:8" s="1" customFormat="1" ht="16.899999999999999" customHeight="1">
      <c r="B714" s="33"/>
      <c r="C714" s="213" t="s">
        <v>9056</v>
      </c>
      <c r="H714" s="33"/>
    </row>
    <row r="715" spans="2:8" s="1" customFormat="1" ht="16.899999999999999" customHeight="1">
      <c r="B715" s="33"/>
      <c r="C715" s="211" t="s">
        <v>863</v>
      </c>
      <c r="D715" s="211" t="s">
        <v>9059</v>
      </c>
      <c r="E715" s="18" t="s">
        <v>195</v>
      </c>
      <c r="F715" s="212">
        <v>247.995</v>
      </c>
      <c r="H715" s="33"/>
    </row>
    <row r="716" spans="2:8" s="1" customFormat="1" ht="16.899999999999999" customHeight="1">
      <c r="B716" s="33"/>
      <c r="C716" s="211" t="s">
        <v>887</v>
      </c>
      <c r="D716" s="211" t="s">
        <v>9060</v>
      </c>
      <c r="E716" s="18" t="s">
        <v>195</v>
      </c>
      <c r="F716" s="212">
        <v>247.995</v>
      </c>
      <c r="H716" s="33"/>
    </row>
    <row r="717" spans="2:8" s="1" customFormat="1" ht="16.899999999999999" customHeight="1">
      <c r="B717" s="33"/>
      <c r="C717" s="207" t="s">
        <v>290</v>
      </c>
      <c r="D717" s="208" t="s">
        <v>291</v>
      </c>
      <c r="E717" s="209" t="s">
        <v>195</v>
      </c>
      <c r="F717" s="210">
        <v>36.54</v>
      </c>
      <c r="H717" s="33"/>
    </row>
    <row r="718" spans="2:8" s="1" customFormat="1" ht="16.899999999999999" customHeight="1">
      <c r="B718" s="33"/>
      <c r="C718" s="211" t="s">
        <v>19</v>
      </c>
      <c r="D718" s="211" t="s">
        <v>5180</v>
      </c>
      <c r="E718" s="18" t="s">
        <v>19</v>
      </c>
      <c r="F718" s="212">
        <v>0</v>
      </c>
      <c r="H718" s="33"/>
    </row>
    <row r="719" spans="2:8" s="1" customFormat="1" ht="16.899999999999999" customHeight="1">
      <c r="B719" s="33"/>
      <c r="C719" s="211" t="s">
        <v>19</v>
      </c>
      <c r="D719" s="211" t="s">
        <v>486</v>
      </c>
      <c r="E719" s="18" t="s">
        <v>19</v>
      </c>
      <c r="F719" s="212">
        <v>0</v>
      </c>
      <c r="H719" s="33"/>
    </row>
    <row r="720" spans="2:8" s="1" customFormat="1" ht="16.899999999999999" customHeight="1">
      <c r="B720" s="33"/>
      <c r="C720" s="211" t="s">
        <v>19</v>
      </c>
      <c r="D720" s="211" t="s">
        <v>493</v>
      </c>
      <c r="E720" s="18" t="s">
        <v>19</v>
      </c>
      <c r="F720" s="212">
        <v>29.28</v>
      </c>
      <c r="H720" s="33"/>
    </row>
    <row r="721" spans="2:8" s="1" customFormat="1" ht="16.899999999999999" customHeight="1">
      <c r="B721" s="33"/>
      <c r="C721" s="211" t="s">
        <v>19</v>
      </c>
      <c r="D721" s="211" t="s">
        <v>494</v>
      </c>
      <c r="E721" s="18" t="s">
        <v>19</v>
      </c>
      <c r="F721" s="212">
        <v>3.33</v>
      </c>
      <c r="H721" s="33"/>
    </row>
    <row r="722" spans="2:8" s="1" customFormat="1" ht="16.899999999999999" customHeight="1">
      <c r="B722" s="33"/>
      <c r="C722" s="211" t="s">
        <v>19</v>
      </c>
      <c r="D722" s="211" t="s">
        <v>495</v>
      </c>
      <c r="E722" s="18" t="s">
        <v>19</v>
      </c>
      <c r="F722" s="212">
        <v>3.93</v>
      </c>
      <c r="H722" s="33"/>
    </row>
    <row r="723" spans="2:8" s="1" customFormat="1" ht="16.899999999999999" customHeight="1">
      <c r="B723" s="33"/>
      <c r="C723" s="211" t="s">
        <v>290</v>
      </c>
      <c r="D723" s="211" t="s">
        <v>371</v>
      </c>
      <c r="E723" s="18" t="s">
        <v>19</v>
      </c>
      <c r="F723" s="212">
        <v>36.54</v>
      </c>
      <c r="H723" s="33"/>
    </row>
    <row r="724" spans="2:8" s="1" customFormat="1" ht="16.899999999999999" customHeight="1">
      <c r="B724" s="33"/>
      <c r="C724" s="213" t="s">
        <v>9056</v>
      </c>
      <c r="H724" s="33"/>
    </row>
    <row r="725" spans="2:8" s="1" customFormat="1" ht="16.899999999999999" customHeight="1">
      <c r="B725" s="33"/>
      <c r="C725" s="211" t="s">
        <v>489</v>
      </c>
      <c r="D725" s="211" t="s">
        <v>9061</v>
      </c>
      <c r="E725" s="18" t="s">
        <v>195</v>
      </c>
      <c r="F725" s="212">
        <v>36.54</v>
      </c>
      <c r="H725" s="33"/>
    </row>
    <row r="726" spans="2:8" s="1" customFormat="1" ht="16.899999999999999" customHeight="1">
      <c r="B726" s="33"/>
      <c r="C726" s="211" t="s">
        <v>497</v>
      </c>
      <c r="D726" s="211" t="s">
        <v>9062</v>
      </c>
      <c r="E726" s="18" t="s">
        <v>195</v>
      </c>
      <c r="F726" s="212">
        <v>36.54</v>
      </c>
      <c r="H726" s="33"/>
    </row>
    <row r="727" spans="2:8" s="1" customFormat="1" ht="16.899999999999999" customHeight="1">
      <c r="B727" s="33"/>
      <c r="C727" s="207" t="s">
        <v>237</v>
      </c>
      <c r="D727" s="208" t="s">
        <v>238</v>
      </c>
      <c r="E727" s="209" t="s">
        <v>195</v>
      </c>
      <c r="F727" s="210">
        <v>125.80500000000001</v>
      </c>
      <c r="H727" s="33"/>
    </row>
    <row r="728" spans="2:8" s="1" customFormat="1" ht="16.899999999999999" customHeight="1">
      <c r="B728" s="33"/>
      <c r="C728" s="211" t="s">
        <v>19</v>
      </c>
      <c r="D728" s="211" t="s">
        <v>486</v>
      </c>
      <c r="E728" s="18" t="s">
        <v>19</v>
      </c>
      <c r="F728" s="212">
        <v>0</v>
      </c>
      <c r="H728" s="33"/>
    </row>
    <row r="729" spans="2:8" s="1" customFormat="1" ht="16.899999999999999" customHeight="1">
      <c r="B729" s="33"/>
      <c r="C729" s="211" t="s">
        <v>19</v>
      </c>
      <c r="D729" s="211" t="s">
        <v>533</v>
      </c>
      <c r="E729" s="18" t="s">
        <v>19</v>
      </c>
      <c r="F729" s="212">
        <v>90.194999999999993</v>
      </c>
      <c r="H729" s="33"/>
    </row>
    <row r="730" spans="2:8" s="1" customFormat="1" ht="16.899999999999999" customHeight="1">
      <c r="B730" s="33"/>
      <c r="C730" s="211" t="s">
        <v>19</v>
      </c>
      <c r="D730" s="211" t="s">
        <v>534</v>
      </c>
      <c r="E730" s="18" t="s">
        <v>19</v>
      </c>
      <c r="F730" s="212">
        <v>35.61</v>
      </c>
      <c r="H730" s="33"/>
    </row>
    <row r="731" spans="2:8" s="1" customFormat="1" ht="16.899999999999999" customHeight="1">
      <c r="B731" s="33"/>
      <c r="C731" s="211" t="s">
        <v>237</v>
      </c>
      <c r="D731" s="211" t="s">
        <v>371</v>
      </c>
      <c r="E731" s="18" t="s">
        <v>19</v>
      </c>
      <c r="F731" s="212">
        <v>125.80500000000001</v>
      </c>
      <c r="H731" s="33"/>
    </row>
    <row r="732" spans="2:8" s="1" customFormat="1" ht="16.899999999999999" customHeight="1">
      <c r="B732" s="33"/>
      <c r="C732" s="213" t="s">
        <v>9056</v>
      </c>
      <c r="H732" s="33"/>
    </row>
    <row r="733" spans="2:8" s="1" customFormat="1" ht="16.899999999999999" customHeight="1">
      <c r="B733" s="33"/>
      <c r="C733" s="211" t="s">
        <v>529</v>
      </c>
      <c r="D733" s="211" t="s">
        <v>9063</v>
      </c>
      <c r="E733" s="18" t="s">
        <v>195</v>
      </c>
      <c r="F733" s="212">
        <v>125.80500000000001</v>
      </c>
      <c r="H733" s="33"/>
    </row>
    <row r="734" spans="2:8" s="1" customFormat="1" ht="16.899999999999999" customHeight="1">
      <c r="B734" s="33"/>
      <c r="C734" s="211" t="s">
        <v>536</v>
      </c>
      <c r="D734" s="211" t="s">
        <v>9064</v>
      </c>
      <c r="E734" s="18" t="s">
        <v>195</v>
      </c>
      <c r="F734" s="212">
        <v>125.80500000000001</v>
      </c>
      <c r="H734" s="33"/>
    </row>
    <row r="735" spans="2:8" s="1" customFormat="1" ht="16.899999999999999" customHeight="1">
      <c r="B735" s="33"/>
      <c r="C735" s="207" t="s">
        <v>9065</v>
      </c>
      <c r="D735" s="208" t="s">
        <v>9066</v>
      </c>
      <c r="E735" s="209" t="s">
        <v>235</v>
      </c>
      <c r="F735" s="210">
        <v>859.79</v>
      </c>
      <c r="H735" s="33"/>
    </row>
    <row r="736" spans="2:8" s="1" customFormat="1" ht="16.899999999999999" customHeight="1">
      <c r="B736" s="33"/>
      <c r="C736" s="211" t="s">
        <v>19</v>
      </c>
      <c r="D736" s="211" t="s">
        <v>9067</v>
      </c>
      <c r="E736" s="18" t="s">
        <v>19</v>
      </c>
      <c r="F736" s="212">
        <v>859.79</v>
      </c>
      <c r="H736" s="33"/>
    </row>
    <row r="737" spans="2:8" s="1" customFormat="1" ht="16.899999999999999" customHeight="1">
      <c r="B737" s="33"/>
      <c r="C737" s="211" t="s">
        <v>19</v>
      </c>
      <c r="D737" s="211" t="s">
        <v>371</v>
      </c>
      <c r="E737" s="18" t="s">
        <v>19</v>
      </c>
      <c r="F737" s="212">
        <v>859.79</v>
      </c>
      <c r="H737" s="33"/>
    </row>
    <row r="738" spans="2:8" s="1" customFormat="1" ht="16.899999999999999" customHeight="1">
      <c r="B738" s="33"/>
      <c r="C738" s="207" t="s">
        <v>9068</v>
      </c>
      <c r="D738" s="208" t="s">
        <v>9066</v>
      </c>
      <c r="E738" s="209" t="s">
        <v>195</v>
      </c>
      <c r="F738" s="210">
        <v>114.53400000000001</v>
      </c>
      <c r="H738" s="33"/>
    </row>
    <row r="739" spans="2:8" s="1" customFormat="1" ht="16.899999999999999" customHeight="1">
      <c r="B739" s="33"/>
      <c r="C739" s="211" t="s">
        <v>19</v>
      </c>
      <c r="D739" s="211" t="s">
        <v>9069</v>
      </c>
      <c r="E739" s="18" t="s">
        <v>19</v>
      </c>
      <c r="F739" s="212">
        <v>114.53400000000001</v>
      </c>
      <c r="H739" s="33"/>
    </row>
    <row r="740" spans="2:8" s="1" customFormat="1" ht="16.899999999999999" customHeight="1">
      <c r="B740" s="33"/>
      <c r="C740" s="211" t="s">
        <v>19</v>
      </c>
      <c r="D740" s="211" t="s">
        <v>371</v>
      </c>
      <c r="E740" s="18" t="s">
        <v>19</v>
      </c>
      <c r="F740" s="212">
        <v>114.53400000000001</v>
      </c>
      <c r="H740" s="33"/>
    </row>
    <row r="741" spans="2:8" s="1" customFormat="1" ht="16.899999999999999" customHeight="1">
      <c r="B741" s="33"/>
      <c r="C741" s="207" t="s">
        <v>197</v>
      </c>
      <c r="D741" s="208" t="s">
        <v>198</v>
      </c>
      <c r="E741" s="209" t="s">
        <v>195</v>
      </c>
      <c r="F741" s="210">
        <v>128.05000000000001</v>
      </c>
      <c r="H741" s="33"/>
    </row>
    <row r="742" spans="2:8" s="1" customFormat="1" ht="16.899999999999999" customHeight="1">
      <c r="B742" s="33"/>
      <c r="C742" s="211" t="s">
        <v>19</v>
      </c>
      <c r="D742" s="211" t="s">
        <v>485</v>
      </c>
      <c r="E742" s="18" t="s">
        <v>19</v>
      </c>
      <c r="F742" s="212">
        <v>0</v>
      </c>
      <c r="H742" s="33"/>
    </row>
    <row r="743" spans="2:8" s="1" customFormat="1" ht="16.899999999999999" customHeight="1">
      <c r="B743" s="33"/>
      <c r="C743" s="211" t="s">
        <v>19</v>
      </c>
      <c r="D743" s="211" t="s">
        <v>5195</v>
      </c>
      <c r="E743" s="18" t="s">
        <v>19</v>
      </c>
      <c r="F743" s="212">
        <v>0</v>
      </c>
      <c r="H743" s="33"/>
    </row>
    <row r="744" spans="2:8" s="1" customFormat="1" ht="16.899999999999999" customHeight="1">
      <c r="B744" s="33"/>
      <c r="C744" s="211" t="s">
        <v>19</v>
      </c>
      <c r="D744" s="211" t="s">
        <v>5175</v>
      </c>
      <c r="E744" s="18" t="s">
        <v>19</v>
      </c>
      <c r="F744" s="212">
        <v>0</v>
      </c>
      <c r="H744" s="33"/>
    </row>
    <row r="745" spans="2:8" s="1" customFormat="1" ht="16.899999999999999" customHeight="1">
      <c r="B745" s="33"/>
      <c r="C745" s="211" t="s">
        <v>19</v>
      </c>
      <c r="D745" s="211" t="s">
        <v>588</v>
      </c>
      <c r="E745" s="18" t="s">
        <v>19</v>
      </c>
      <c r="F745" s="212">
        <v>0</v>
      </c>
      <c r="H745" s="33"/>
    </row>
    <row r="746" spans="2:8" s="1" customFormat="1" ht="16.899999999999999" customHeight="1">
      <c r="B746" s="33"/>
      <c r="C746" s="211" t="s">
        <v>19</v>
      </c>
      <c r="D746" s="211" t="s">
        <v>1429</v>
      </c>
      <c r="E746" s="18" t="s">
        <v>19</v>
      </c>
      <c r="F746" s="212">
        <v>112.45</v>
      </c>
      <c r="H746" s="33"/>
    </row>
    <row r="747" spans="2:8" s="1" customFormat="1" ht="16.899999999999999" customHeight="1">
      <c r="B747" s="33"/>
      <c r="C747" s="211" t="s">
        <v>19</v>
      </c>
      <c r="D747" s="211" t="s">
        <v>1302</v>
      </c>
      <c r="E747" s="18" t="s">
        <v>19</v>
      </c>
      <c r="F747" s="212">
        <v>0</v>
      </c>
      <c r="H747" s="33"/>
    </row>
    <row r="748" spans="2:8" s="1" customFormat="1" ht="16.899999999999999" customHeight="1">
      <c r="B748" s="33"/>
      <c r="C748" s="211" t="s">
        <v>19</v>
      </c>
      <c r="D748" s="211" t="s">
        <v>1430</v>
      </c>
      <c r="E748" s="18" t="s">
        <v>19</v>
      </c>
      <c r="F748" s="212">
        <v>15.6</v>
      </c>
      <c r="H748" s="33"/>
    </row>
    <row r="749" spans="2:8" s="1" customFormat="1" ht="16.899999999999999" customHeight="1">
      <c r="B749" s="33"/>
      <c r="C749" s="211" t="s">
        <v>197</v>
      </c>
      <c r="D749" s="211" t="s">
        <v>371</v>
      </c>
      <c r="E749" s="18" t="s">
        <v>19</v>
      </c>
      <c r="F749" s="212">
        <v>128.05000000000001</v>
      </c>
      <c r="H749" s="33"/>
    </row>
    <row r="750" spans="2:8" s="1" customFormat="1" ht="16.899999999999999" customHeight="1">
      <c r="B750" s="33"/>
      <c r="C750" s="213" t="s">
        <v>9056</v>
      </c>
      <c r="H750" s="33"/>
    </row>
    <row r="751" spans="2:8" s="1" customFormat="1" ht="16.899999999999999" customHeight="1">
      <c r="B751" s="33"/>
      <c r="C751" s="211" t="s">
        <v>1425</v>
      </c>
      <c r="D751" s="211" t="s">
        <v>9070</v>
      </c>
      <c r="E751" s="18" t="s">
        <v>195</v>
      </c>
      <c r="F751" s="212">
        <v>128.05000000000001</v>
      </c>
      <c r="H751" s="33"/>
    </row>
    <row r="752" spans="2:8" s="1" customFormat="1" ht="16.899999999999999" customHeight="1">
      <c r="B752" s="33"/>
      <c r="C752" s="211" t="s">
        <v>1445</v>
      </c>
      <c r="D752" s="211" t="s">
        <v>9071</v>
      </c>
      <c r="E752" s="18" t="s">
        <v>195</v>
      </c>
      <c r="F752" s="212">
        <v>128.05000000000001</v>
      </c>
      <c r="H752" s="33"/>
    </row>
    <row r="753" spans="2:8" s="1" customFormat="1" ht="16.899999999999999" customHeight="1">
      <c r="B753" s="33"/>
      <c r="C753" s="211" t="s">
        <v>1420</v>
      </c>
      <c r="D753" s="211" t="s">
        <v>1421</v>
      </c>
      <c r="E753" s="18" t="s">
        <v>443</v>
      </c>
      <c r="F753" s="212">
        <v>4.3999999999999997E-2</v>
      </c>
      <c r="H753" s="33"/>
    </row>
    <row r="754" spans="2:8" s="1" customFormat="1" ht="22.5">
      <c r="B754" s="33"/>
      <c r="C754" s="211" t="s">
        <v>1440</v>
      </c>
      <c r="D754" s="211" t="s">
        <v>1441</v>
      </c>
      <c r="E754" s="18" t="s">
        <v>195</v>
      </c>
      <c r="F754" s="212">
        <v>156.34899999999999</v>
      </c>
      <c r="H754" s="33"/>
    </row>
    <row r="755" spans="2:8" s="1" customFormat="1" ht="16.899999999999999" customHeight="1">
      <c r="B755" s="33"/>
      <c r="C755" s="207" t="s">
        <v>193</v>
      </c>
      <c r="D755" s="208" t="s">
        <v>194</v>
      </c>
      <c r="E755" s="209" t="s">
        <v>195</v>
      </c>
      <c r="F755" s="210">
        <v>285</v>
      </c>
      <c r="H755" s="33"/>
    </row>
    <row r="756" spans="2:8" s="1" customFormat="1" ht="16.899999999999999" customHeight="1">
      <c r="B756" s="33"/>
      <c r="C756" s="211" t="s">
        <v>19</v>
      </c>
      <c r="D756" s="211" t="s">
        <v>485</v>
      </c>
      <c r="E756" s="18" t="s">
        <v>19</v>
      </c>
      <c r="F756" s="212">
        <v>0</v>
      </c>
      <c r="H756" s="33"/>
    </row>
    <row r="757" spans="2:8" s="1" customFormat="1" ht="16.899999999999999" customHeight="1">
      <c r="B757" s="33"/>
      <c r="C757" s="211" t="s">
        <v>19</v>
      </c>
      <c r="D757" s="211" t="s">
        <v>5195</v>
      </c>
      <c r="E757" s="18" t="s">
        <v>19</v>
      </c>
      <c r="F757" s="212">
        <v>0</v>
      </c>
      <c r="H757" s="33"/>
    </row>
    <row r="758" spans="2:8" s="1" customFormat="1" ht="16.899999999999999" customHeight="1">
      <c r="B758" s="33"/>
      <c r="C758" s="211" t="s">
        <v>19</v>
      </c>
      <c r="D758" s="211" t="s">
        <v>954</v>
      </c>
      <c r="E758" s="18" t="s">
        <v>19</v>
      </c>
      <c r="F758" s="212">
        <v>0</v>
      </c>
      <c r="H758" s="33"/>
    </row>
    <row r="759" spans="2:8" s="1" customFormat="1" ht="16.899999999999999" customHeight="1">
      <c r="B759" s="33"/>
      <c r="C759" s="211" t="s">
        <v>19</v>
      </c>
      <c r="D759" s="211" t="s">
        <v>1416</v>
      </c>
      <c r="E759" s="18" t="s">
        <v>19</v>
      </c>
      <c r="F759" s="212">
        <v>0</v>
      </c>
      <c r="H759" s="33"/>
    </row>
    <row r="760" spans="2:8" s="1" customFormat="1" ht="16.899999999999999" customHeight="1">
      <c r="B760" s="33"/>
      <c r="C760" s="211" t="s">
        <v>19</v>
      </c>
      <c r="D760" s="211" t="s">
        <v>1417</v>
      </c>
      <c r="E760" s="18" t="s">
        <v>19</v>
      </c>
      <c r="F760" s="212">
        <v>274.42</v>
      </c>
      <c r="H760" s="33"/>
    </row>
    <row r="761" spans="2:8" s="1" customFormat="1" ht="16.899999999999999" customHeight="1">
      <c r="B761" s="33"/>
      <c r="C761" s="211" t="s">
        <v>19</v>
      </c>
      <c r="D761" s="211" t="s">
        <v>1418</v>
      </c>
      <c r="E761" s="18" t="s">
        <v>19</v>
      </c>
      <c r="F761" s="212">
        <v>10.58</v>
      </c>
      <c r="H761" s="33"/>
    </row>
    <row r="762" spans="2:8" s="1" customFormat="1" ht="16.899999999999999" customHeight="1">
      <c r="B762" s="33"/>
      <c r="C762" s="211" t="s">
        <v>193</v>
      </c>
      <c r="D762" s="211" t="s">
        <v>371</v>
      </c>
      <c r="E762" s="18" t="s">
        <v>19</v>
      </c>
      <c r="F762" s="212">
        <v>285</v>
      </c>
      <c r="H762" s="33"/>
    </row>
    <row r="763" spans="2:8" s="1" customFormat="1" ht="16.899999999999999" customHeight="1">
      <c r="B763" s="33"/>
      <c r="C763" s="213" t="s">
        <v>9056</v>
      </c>
      <c r="H763" s="33"/>
    </row>
    <row r="764" spans="2:8" s="1" customFormat="1" ht="16.899999999999999" customHeight="1">
      <c r="B764" s="33"/>
      <c r="C764" s="211" t="s">
        <v>1412</v>
      </c>
      <c r="D764" s="211" t="s">
        <v>9072</v>
      </c>
      <c r="E764" s="18" t="s">
        <v>195</v>
      </c>
      <c r="F764" s="212">
        <v>285</v>
      </c>
      <c r="H764" s="33"/>
    </row>
    <row r="765" spans="2:8" s="1" customFormat="1" ht="16.899999999999999" customHeight="1">
      <c r="B765" s="33"/>
      <c r="C765" s="211" t="s">
        <v>1435</v>
      </c>
      <c r="D765" s="211" t="s">
        <v>9073</v>
      </c>
      <c r="E765" s="18" t="s">
        <v>195</v>
      </c>
      <c r="F765" s="212">
        <v>285</v>
      </c>
      <c r="H765" s="33"/>
    </row>
    <row r="766" spans="2:8" s="1" customFormat="1" ht="16.899999999999999" customHeight="1">
      <c r="B766" s="33"/>
      <c r="C766" s="211" t="s">
        <v>1420</v>
      </c>
      <c r="D766" s="211" t="s">
        <v>1421</v>
      </c>
      <c r="E766" s="18" t="s">
        <v>443</v>
      </c>
      <c r="F766" s="212">
        <v>8.5999999999999993E-2</v>
      </c>
      <c r="H766" s="33"/>
    </row>
    <row r="767" spans="2:8" s="1" customFormat="1" ht="22.5">
      <c r="B767" s="33"/>
      <c r="C767" s="211" t="s">
        <v>1440</v>
      </c>
      <c r="D767" s="211" t="s">
        <v>1441</v>
      </c>
      <c r="E767" s="18" t="s">
        <v>195</v>
      </c>
      <c r="F767" s="212">
        <v>332.16800000000001</v>
      </c>
      <c r="H767" s="33"/>
    </row>
    <row r="768" spans="2:8" s="1" customFormat="1" ht="16.899999999999999" customHeight="1">
      <c r="B768" s="33"/>
      <c r="C768" s="207" t="s">
        <v>9074</v>
      </c>
      <c r="D768" s="208" t="s">
        <v>9075</v>
      </c>
      <c r="E768" s="209" t="s">
        <v>209</v>
      </c>
      <c r="F768" s="210">
        <v>222.24</v>
      </c>
      <c r="H768" s="33"/>
    </row>
    <row r="769" spans="2:8" s="1" customFormat="1" ht="16.899999999999999" customHeight="1">
      <c r="B769" s="33"/>
      <c r="C769" s="207" t="s">
        <v>207</v>
      </c>
      <c r="D769" s="208" t="s">
        <v>208</v>
      </c>
      <c r="E769" s="209" t="s">
        <v>209</v>
      </c>
      <c r="F769" s="210">
        <v>24</v>
      </c>
      <c r="H769" s="33"/>
    </row>
    <row r="770" spans="2:8" s="1" customFormat="1" ht="16.899999999999999" customHeight="1">
      <c r="B770" s="33"/>
      <c r="C770" s="211" t="s">
        <v>19</v>
      </c>
      <c r="D770" s="211" t="s">
        <v>369</v>
      </c>
      <c r="E770" s="18" t="s">
        <v>19</v>
      </c>
      <c r="F770" s="212">
        <v>0</v>
      </c>
      <c r="H770" s="33"/>
    </row>
    <row r="771" spans="2:8" s="1" customFormat="1" ht="16.899999999999999" customHeight="1">
      <c r="B771" s="33"/>
      <c r="C771" s="211" t="s">
        <v>19</v>
      </c>
      <c r="D771" s="211" t="s">
        <v>380</v>
      </c>
      <c r="E771" s="18" t="s">
        <v>19</v>
      </c>
      <c r="F771" s="212">
        <v>0</v>
      </c>
      <c r="H771" s="33"/>
    </row>
    <row r="772" spans="2:8" s="1" customFormat="1" ht="16.899999999999999" customHeight="1">
      <c r="B772" s="33"/>
      <c r="C772" s="211" t="s">
        <v>19</v>
      </c>
      <c r="D772" s="211" t="s">
        <v>381</v>
      </c>
      <c r="E772" s="18" t="s">
        <v>19</v>
      </c>
      <c r="F772" s="212">
        <v>24</v>
      </c>
      <c r="H772" s="33"/>
    </row>
    <row r="773" spans="2:8" s="1" customFormat="1" ht="16.899999999999999" customHeight="1">
      <c r="B773" s="33"/>
      <c r="C773" s="211" t="s">
        <v>207</v>
      </c>
      <c r="D773" s="211" t="s">
        <v>371</v>
      </c>
      <c r="E773" s="18" t="s">
        <v>19</v>
      </c>
      <c r="F773" s="212">
        <v>24</v>
      </c>
      <c r="H773" s="33"/>
    </row>
    <row r="774" spans="2:8" s="1" customFormat="1" ht="16.899999999999999" customHeight="1">
      <c r="B774" s="33"/>
      <c r="C774" s="213" t="s">
        <v>9056</v>
      </c>
      <c r="H774" s="33"/>
    </row>
    <row r="775" spans="2:8" s="1" customFormat="1" ht="16.899999999999999" customHeight="1">
      <c r="B775" s="33"/>
      <c r="C775" s="211" t="s">
        <v>376</v>
      </c>
      <c r="D775" s="211" t="s">
        <v>9076</v>
      </c>
      <c r="E775" s="18" t="s">
        <v>209</v>
      </c>
      <c r="F775" s="212">
        <v>24</v>
      </c>
      <c r="H775" s="33"/>
    </row>
    <row r="776" spans="2:8" s="1" customFormat="1" ht="22.5">
      <c r="B776" s="33"/>
      <c r="C776" s="211" t="s">
        <v>395</v>
      </c>
      <c r="D776" s="211" t="s">
        <v>9077</v>
      </c>
      <c r="E776" s="18" t="s">
        <v>209</v>
      </c>
      <c r="F776" s="212">
        <v>24</v>
      </c>
      <c r="H776" s="33"/>
    </row>
    <row r="777" spans="2:8" s="1" customFormat="1" ht="22.5">
      <c r="B777" s="33"/>
      <c r="C777" s="211" t="s">
        <v>407</v>
      </c>
      <c r="D777" s="211" t="s">
        <v>9078</v>
      </c>
      <c r="E777" s="18" t="s">
        <v>209</v>
      </c>
      <c r="F777" s="212">
        <v>24</v>
      </c>
      <c r="H777" s="33"/>
    </row>
    <row r="778" spans="2:8" s="1" customFormat="1" ht="16.899999999999999" customHeight="1">
      <c r="B778" s="33"/>
      <c r="C778" s="211" t="s">
        <v>412</v>
      </c>
      <c r="D778" s="211" t="s">
        <v>9079</v>
      </c>
      <c r="E778" s="18" t="s">
        <v>209</v>
      </c>
      <c r="F778" s="212">
        <v>809.029</v>
      </c>
      <c r="H778" s="33"/>
    </row>
    <row r="779" spans="2:8" s="1" customFormat="1" ht="16.899999999999999" customHeight="1">
      <c r="B779" s="33"/>
      <c r="C779" s="211" t="s">
        <v>418</v>
      </c>
      <c r="D779" s="211" t="s">
        <v>9080</v>
      </c>
      <c r="E779" s="18" t="s">
        <v>209</v>
      </c>
      <c r="F779" s="212">
        <v>289.46499999999997</v>
      </c>
      <c r="H779" s="33"/>
    </row>
    <row r="780" spans="2:8" s="1" customFormat="1" ht="16.899999999999999" customHeight="1">
      <c r="B780" s="33"/>
      <c r="C780" s="211" t="s">
        <v>423</v>
      </c>
      <c r="D780" s="211" t="s">
        <v>3013</v>
      </c>
      <c r="E780" s="18" t="s">
        <v>209</v>
      </c>
      <c r="F780" s="212">
        <v>514.64700000000005</v>
      </c>
      <c r="H780" s="33"/>
    </row>
    <row r="781" spans="2:8" s="1" customFormat="1" ht="16.899999999999999" customHeight="1">
      <c r="B781" s="33"/>
      <c r="C781" s="207" t="s">
        <v>204</v>
      </c>
      <c r="D781" s="208" t="s">
        <v>205</v>
      </c>
      <c r="E781" s="209" t="s">
        <v>195</v>
      </c>
      <c r="F781" s="210">
        <v>142.99</v>
      </c>
      <c r="H781" s="33"/>
    </row>
    <row r="782" spans="2:8" s="1" customFormat="1" ht="16.899999999999999" customHeight="1">
      <c r="B782" s="33"/>
      <c r="C782" s="211" t="s">
        <v>19</v>
      </c>
      <c r="D782" s="211" t="s">
        <v>1160</v>
      </c>
      <c r="E782" s="18" t="s">
        <v>19</v>
      </c>
      <c r="F782" s="212">
        <v>0</v>
      </c>
      <c r="H782" s="33"/>
    </row>
    <row r="783" spans="2:8" s="1" customFormat="1" ht="16.899999999999999" customHeight="1">
      <c r="B783" s="33"/>
      <c r="C783" s="211" t="s">
        <v>19</v>
      </c>
      <c r="D783" s="211" t="s">
        <v>5184</v>
      </c>
      <c r="E783" s="18" t="s">
        <v>19</v>
      </c>
      <c r="F783" s="212">
        <v>0</v>
      </c>
      <c r="H783" s="33"/>
    </row>
    <row r="784" spans="2:8" s="1" customFormat="1" ht="16.899999999999999" customHeight="1">
      <c r="B784" s="33"/>
      <c r="C784" s="211" t="s">
        <v>19</v>
      </c>
      <c r="D784" s="211" t="s">
        <v>1969</v>
      </c>
      <c r="E784" s="18" t="s">
        <v>19</v>
      </c>
      <c r="F784" s="212">
        <v>5.74</v>
      </c>
      <c r="H784" s="33"/>
    </row>
    <row r="785" spans="2:8" s="1" customFormat="1" ht="16.899999999999999" customHeight="1">
      <c r="B785" s="33"/>
      <c r="C785" s="211" t="s">
        <v>19</v>
      </c>
      <c r="D785" s="211" t="s">
        <v>1970</v>
      </c>
      <c r="E785" s="18" t="s">
        <v>19</v>
      </c>
      <c r="F785" s="212">
        <v>5.74</v>
      </c>
      <c r="H785" s="33"/>
    </row>
    <row r="786" spans="2:8" s="1" customFormat="1" ht="16.899999999999999" customHeight="1">
      <c r="B786" s="33"/>
      <c r="C786" s="211" t="s">
        <v>19</v>
      </c>
      <c r="D786" s="211" t="s">
        <v>1971</v>
      </c>
      <c r="E786" s="18" t="s">
        <v>19</v>
      </c>
      <c r="F786" s="212">
        <v>5.74</v>
      </c>
      <c r="H786" s="33"/>
    </row>
    <row r="787" spans="2:8" s="1" customFormat="1" ht="16.899999999999999" customHeight="1">
      <c r="B787" s="33"/>
      <c r="C787" s="211" t="s">
        <v>19</v>
      </c>
      <c r="D787" s="211" t="s">
        <v>1972</v>
      </c>
      <c r="E787" s="18" t="s">
        <v>19</v>
      </c>
      <c r="F787" s="212">
        <v>5.74</v>
      </c>
      <c r="H787" s="33"/>
    </row>
    <row r="788" spans="2:8" s="1" customFormat="1" ht="16.899999999999999" customHeight="1">
      <c r="B788" s="33"/>
      <c r="C788" s="211" t="s">
        <v>19</v>
      </c>
      <c r="D788" s="211" t="s">
        <v>1973</v>
      </c>
      <c r="E788" s="18" t="s">
        <v>19</v>
      </c>
      <c r="F788" s="212">
        <v>5.74</v>
      </c>
      <c r="H788" s="33"/>
    </row>
    <row r="789" spans="2:8" s="1" customFormat="1" ht="16.899999999999999" customHeight="1">
      <c r="B789" s="33"/>
      <c r="C789" s="211" t="s">
        <v>19</v>
      </c>
      <c r="D789" s="211" t="s">
        <v>5185</v>
      </c>
      <c r="E789" s="18" t="s">
        <v>19</v>
      </c>
      <c r="F789" s="212">
        <v>0</v>
      </c>
      <c r="H789" s="33"/>
    </row>
    <row r="790" spans="2:8" s="1" customFormat="1" ht="16.899999999999999" customHeight="1">
      <c r="B790" s="33"/>
      <c r="C790" s="211" t="s">
        <v>19</v>
      </c>
      <c r="D790" s="211" t="s">
        <v>1974</v>
      </c>
      <c r="E790" s="18" t="s">
        <v>19</v>
      </c>
      <c r="F790" s="212">
        <v>5.74</v>
      </c>
      <c r="H790" s="33"/>
    </row>
    <row r="791" spans="2:8" s="1" customFormat="1" ht="16.899999999999999" customHeight="1">
      <c r="B791" s="33"/>
      <c r="C791" s="211" t="s">
        <v>19</v>
      </c>
      <c r="D791" s="211" t="s">
        <v>1975</v>
      </c>
      <c r="E791" s="18" t="s">
        <v>19</v>
      </c>
      <c r="F791" s="212">
        <v>5.74</v>
      </c>
      <c r="H791" s="33"/>
    </row>
    <row r="792" spans="2:8" s="1" customFormat="1" ht="16.899999999999999" customHeight="1">
      <c r="B792" s="33"/>
      <c r="C792" s="211" t="s">
        <v>19</v>
      </c>
      <c r="D792" s="211" t="s">
        <v>1976</v>
      </c>
      <c r="E792" s="18" t="s">
        <v>19</v>
      </c>
      <c r="F792" s="212">
        <v>5.74</v>
      </c>
      <c r="H792" s="33"/>
    </row>
    <row r="793" spans="2:8" s="1" customFormat="1" ht="16.899999999999999" customHeight="1">
      <c r="B793" s="33"/>
      <c r="C793" s="211" t="s">
        <v>19</v>
      </c>
      <c r="D793" s="211" t="s">
        <v>1977</v>
      </c>
      <c r="E793" s="18" t="s">
        <v>19</v>
      </c>
      <c r="F793" s="212">
        <v>5.74</v>
      </c>
      <c r="H793" s="33"/>
    </row>
    <row r="794" spans="2:8" s="1" customFormat="1" ht="16.899999999999999" customHeight="1">
      <c r="B794" s="33"/>
      <c r="C794" s="211" t="s">
        <v>19</v>
      </c>
      <c r="D794" s="211" t="s">
        <v>1978</v>
      </c>
      <c r="E794" s="18" t="s">
        <v>19</v>
      </c>
      <c r="F794" s="212">
        <v>5.74</v>
      </c>
      <c r="H794" s="33"/>
    </row>
    <row r="795" spans="2:8" s="1" customFormat="1" ht="16.899999999999999" customHeight="1">
      <c r="B795" s="33"/>
      <c r="C795" s="211" t="s">
        <v>19</v>
      </c>
      <c r="D795" s="211" t="s">
        <v>5183</v>
      </c>
      <c r="E795" s="18" t="s">
        <v>19</v>
      </c>
      <c r="F795" s="212">
        <v>0</v>
      </c>
      <c r="H795" s="33"/>
    </row>
    <row r="796" spans="2:8" s="1" customFormat="1" ht="16.899999999999999" customHeight="1">
      <c r="B796" s="33"/>
      <c r="C796" s="211" t="s">
        <v>19</v>
      </c>
      <c r="D796" s="211" t="s">
        <v>1949</v>
      </c>
      <c r="E796" s="18" t="s">
        <v>19</v>
      </c>
      <c r="F796" s="212">
        <v>4.04</v>
      </c>
      <c r="H796" s="33"/>
    </row>
    <row r="797" spans="2:8" s="1" customFormat="1" ht="16.899999999999999" customHeight="1">
      <c r="B797" s="33"/>
      <c r="C797" s="211" t="s">
        <v>19</v>
      </c>
      <c r="D797" s="211" t="s">
        <v>2570</v>
      </c>
      <c r="E797" s="18" t="s">
        <v>19</v>
      </c>
      <c r="F797" s="212">
        <v>19.39</v>
      </c>
      <c r="H797" s="33"/>
    </row>
    <row r="798" spans="2:8" s="1" customFormat="1" ht="16.899999999999999" customHeight="1">
      <c r="B798" s="33"/>
      <c r="C798" s="211" t="s">
        <v>19</v>
      </c>
      <c r="D798" s="211" t="s">
        <v>1951</v>
      </c>
      <c r="E798" s="18" t="s">
        <v>19</v>
      </c>
      <c r="F798" s="212">
        <v>4.1399999999999997</v>
      </c>
      <c r="H798" s="33"/>
    </row>
    <row r="799" spans="2:8" s="1" customFormat="1" ht="16.899999999999999" customHeight="1">
      <c r="B799" s="33"/>
      <c r="C799" s="211" t="s">
        <v>19</v>
      </c>
      <c r="D799" s="211" t="s">
        <v>1956</v>
      </c>
      <c r="E799" s="18" t="s">
        <v>19</v>
      </c>
      <c r="F799" s="212">
        <v>3.78</v>
      </c>
      <c r="H799" s="33"/>
    </row>
    <row r="800" spans="2:8" s="1" customFormat="1" ht="16.899999999999999" customHeight="1">
      <c r="B800" s="33"/>
      <c r="C800" s="211" t="s">
        <v>19</v>
      </c>
      <c r="D800" s="211" t="s">
        <v>1957</v>
      </c>
      <c r="E800" s="18" t="s">
        <v>19</v>
      </c>
      <c r="F800" s="212">
        <v>13.48</v>
      </c>
      <c r="H800" s="33"/>
    </row>
    <row r="801" spans="2:8" s="1" customFormat="1" ht="16.899999999999999" customHeight="1">
      <c r="B801" s="33"/>
      <c r="C801" s="211" t="s">
        <v>19</v>
      </c>
      <c r="D801" s="211" t="s">
        <v>2571</v>
      </c>
      <c r="E801" s="18" t="s">
        <v>19</v>
      </c>
      <c r="F801" s="212">
        <v>12.13</v>
      </c>
      <c r="H801" s="33"/>
    </row>
    <row r="802" spans="2:8" s="1" customFormat="1" ht="16.899999999999999" customHeight="1">
      <c r="B802" s="33"/>
      <c r="C802" s="211" t="s">
        <v>19</v>
      </c>
      <c r="D802" s="211" t="s">
        <v>2572</v>
      </c>
      <c r="E802" s="18" t="s">
        <v>19</v>
      </c>
      <c r="F802" s="212">
        <v>12.68</v>
      </c>
      <c r="H802" s="33"/>
    </row>
    <row r="803" spans="2:8" s="1" customFormat="1" ht="16.899999999999999" customHeight="1">
      <c r="B803" s="33"/>
      <c r="C803" s="211" t="s">
        <v>19</v>
      </c>
      <c r="D803" s="211" t="s">
        <v>1959</v>
      </c>
      <c r="E803" s="18" t="s">
        <v>19</v>
      </c>
      <c r="F803" s="212">
        <v>8.26</v>
      </c>
      <c r="H803" s="33"/>
    </row>
    <row r="804" spans="2:8" s="1" customFormat="1" ht="16.899999999999999" customHeight="1">
      <c r="B804" s="33"/>
      <c r="C804" s="211" t="s">
        <v>19</v>
      </c>
      <c r="D804" s="211" t="s">
        <v>2573</v>
      </c>
      <c r="E804" s="18" t="s">
        <v>19</v>
      </c>
      <c r="F804" s="212">
        <v>5.3</v>
      </c>
      <c r="H804" s="33"/>
    </row>
    <row r="805" spans="2:8" s="1" customFormat="1" ht="16.899999999999999" customHeight="1">
      <c r="B805" s="33"/>
      <c r="C805" s="211" t="s">
        <v>19</v>
      </c>
      <c r="D805" s="211" t="s">
        <v>1981</v>
      </c>
      <c r="E805" s="18" t="s">
        <v>19</v>
      </c>
      <c r="F805" s="212">
        <v>2.39</v>
      </c>
      <c r="H805" s="33"/>
    </row>
    <row r="806" spans="2:8" s="1" customFormat="1" ht="16.899999999999999" customHeight="1">
      <c r="B806" s="33"/>
      <c r="C806" s="211" t="s">
        <v>204</v>
      </c>
      <c r="D806" s="211" t="s">
        <v>371</v>
      </c>
      <c r="E806" s="18" t="s">
        <v>19</v>
      </c>
      <c r="F806" s="212">
        <v>142.99</v>
      </c>
      <c r="H806" s="33"/>
    </row>
    <row r="807" spans="2:8" s="1" customFormat="1" ht="16.899999999999999" customHeight="1">
      <c r="B807" s="33"/>
      <c r="C807" s="213" t="s">
        <v>9056</v>
      </c>
      <c r="H807" s="33"/>
    </row>
    <row r="808" spans="2:8" s="1" customFormat="1" ht="16.899999999999999" customHeight="1">
      <c r="B808" s="33"/>
      <c r="C808" s="211" t="s">
        <v>2566</v>
      </c>
      <c r="D808" s="211" t="s">
        <v>9081</v>
      </c>
      <c r="E808" s="18" t="s">
        <v>195</v>
      </c>
      <c r="F808" s="212">
        <v>142.99</v>
      </c>
      <c r="H808" s="33"/>
    </row>
    <row r="809" spans="2:8" s="1" customFormat="1" ht="16.899999999999999" customHeight="1">
      <c r="B809" s="33"/>
      <c r="C809" s="211" t="s">
        <v>2575</v>
      </c>
      <c r="D809" s="211" t="s">
        <v>9082</v>
      </c>
      <c r="E809" s="18" t="s">
        <v>195</v>
      </c>
      <c r="F809" s="212">
        <v>142.99</v>
      </c>
      <c r="H809" s="33"/>
    </row>
    <row r="810" spans="2:8" s="1" customFormat="1" ht="22.5">
      <c r="B810" s="33"/>
      <c r="C810" s="211" t="s">
        <v>2592</v>
      </c>
      <c r="D810" s="211" t="s">
        <v>9083</v>
      </c>
      <c r="E810" s="18" t="s">
        <v>195</v>
      </c>
      <c r="F810" s="212">
        <v>127.04</v>
      </c>
      <c r="H810" s="33"/>
    </row>
    <row r="811" spans="2:8" s="1" customFormat="1" ht="16.899999999999999" customHeight="1">
      <c r="B811" s="33"/>
      <c r="C811" s="211" t="s">
        <v>2667</v>
      </c>
      <c r="D811" s="211" t="s">
        <v>9084</v>
      </c>
      <c r="E811" s="18" t="s">
        <v>195</v>
      </c>
      <c r="F811" s="212">
        <v>142.99</v>
      </c>
      <c r="H811" s="33"/>
    </row>
    <row r="812" spans="2:8" s="1" customFormat="1" ht="16.899999999999999" customHeight="1">
      <c r="B812" s="33"/>
      <c r="C812" s="211" t="s">
        <v>2599</v>
      </c>
      <c r="D812" s="211" t="s">
        <v>2600</v>
      </c>
      <c r="E812" s="18" t="s">
        <v>195</v>
      </c>
      <c r="F812" s="212">
        <v>146.096</v>
      </c>
      <c r="H812" s="33"/>
    </row>
    <row r="813" spans="2:8" s="1" customFormat="1" ht="16.899999999999999" customHeight="1">
      <c r="B813" s="33"/>
      <c r="C813" s="207" t="s">
        <v>201</v>
      </c>
      <c r="D813" s="208" t="s">
        <v>202</v>
      </c>
      <c r="E813" s="209" t="s">
        <v>195</v>
      </c>
      <c r="F813" s="210">
        <v>368.46699999999998</v>
      </c>
      <c r="H813" s="33"/>
    </row>
    <row r="814" spans="2:8" s="1" customFormat="1" ht="16.899999999999999" customHeight="1">
      <c r="B814" s="33"/>
      <c r="C814" s="211" t="s">
        <v>19</v>
      </c>
      <c r="D814" s="211" t="s">
        <v>1160</v>
      </c>
      <c r="E814" s="18" t="s">
        <v>19</v>
      </c>
      <c r="F814" s="212">
        <v>0</v>
      </c>
      <c r="H814" s="33"/>
    </row>
    <row r="815" spans="2:8" s="1" customFormat="1" ht="16.899999999999999" customHeight="1">
      <c r="B815" s="33"/>
      <c r="C815" s="211" t="s">
        <v>19</v>
      </c>
      <c r="D815" s="211" t="s">
        <v>5184</v>
      </c>
      <c r="E815" s="18" t="s">
        <v>19</v>
      </c>
      <c r="F815" s="212">
        <v>0</v>
      </c>
      <c r="H815" s="33"/>
    </row>
    <row r="816" spans="2:8" s="1" customFormat="1" ht="16.899999999999999" customHeight="1">
      <c r="B816" s="33"/>
      <c r="C816" s="211" t="s">
        <v>19</v>
      </c>
      <c r="D816" s="211" t="s">
        <v>2804</v>
      </c>
      <c r="E816" s="18" t="s">
        <v>19</v>
      </c>
      <c r="F816" s="212">
        <v>22.31</v>
      </c>
      <c r="H816" s="33"/>
    </row>
    <row r="817" spans="2:8" s="1" customFormat="1" ht="16.899999999999999" customHeight="1">
      <c r="B817" s="33"/>
      <c r="C817" s="211" t="s">
        <v>19</v>
      </c>
      <c r="D817" s="211" t="s">
        <v>2805</v>
      </c>
      <c r="E817" s="18" t="s">
        <v>19</v>
      </c>
      <c r="F817" s="212">
        <v>22.31</v>
      </c>
      <c r="H817" s="33"/>
    </row>
    <row r="818" spans="2:8" s="1" customFormat="1" ht="16.899999999999999" customHeight="1">
      <c r="B818" s="33"/>
      <c r="C818" s="211" t="s">
        <v>19</v>
      </c>
      <c r="D818" s="211" t="s">
        <v>2806</v>
      </c>
      <c r="E818" s="18" t="s">
        <v>19</v>
      </c>
      <c r="F818" s="212">
        <v>22.31</v>
      </c>
      <c r="H818" s="33"/>
    </row>
    <row r="819" spans="2:8" s="1" customFormat="1" ht="16.899999999999999" customHeight="1">
      <c r="B819" s="33"/>
      <c r="C819" s="211" t="s">
        <v>19</v>
      </c>
      <c r="D819" s="211" t="s">
        <v>2807</v>
      </c>
      <c r="E819" s="18" t="s">
        <v>19</v>
      </c>
      <c r="F819" s="212">
        <v>22.31</v>
      </c>
      <c r="H819" s="33"/>
    </row>
    <row r="820" spans="2:8" s="1" customFormat="1" ht="16.899999999999999" customHeight="1">
      <c r="B820" s="33"/>
      <c r="C820" s="211" t="s">
        <v>19</v>
      </c>
      <c r="D820" s="211" t="s">
        <v>2808</v>
      </c>
      <c r="E820" s="18" t="s">
        <v>19</v>
      </c>
      <c r="F820" s="212">
        <v>22.31</v>
      </c>
      <c r="H820" s="33"/>
    </row>
    <row r="821" spans="2:8" s="1" customFormat="1" ht="16.899999999999999" customHeight="1">
      <c r="B821" s="33"/>
      <c r="C821" s="211" t="s">
        <v>19</v>
      </c>
      <c r="D821" s="211" t="s">
        <v>5185</v>
      </c>
      <c r="E821" s="18" t="s">
        <v>19</v>
      </c>
      <c r="F821" s="212">
        <v>0</v>
      </c>
      <c r="H821" s="33"/>
    </row>
    <row r="822" spans="2:8" s="1" customFormat="1" ht="16.899999999999999" customHeight="1">
      <c r="B822" s="33"/>
      <c r="C822" s="211" t="s">
        <v>19</v>
      </c>
      <c r="D822" s="211" t="s">
        <v>2809</v>
      </c>
      <c r="E822" s="18" t="s">
        <v>19</v>
      </c>
      <c r="F822" s="212">
        <v>22.31</v>
      </c>
      <c r="H822" s="33"/>
    </row>
    <row r="823" spans="2:8" s="1" customFormat="1" ht="16.899999999999999" customHeight="1">
      <c r="B823" s="33"/>
      <c r="C823" s="211" t="s">
        <v>19</v>
      </c>
      <c r="D823" s="211" t="s">
        <v>2810</v>
      </c>
      <c r="E823" s="18" t="s">
        <v>19</v>
      </c>
      <c r="F823" s="212">
        <v>22.31</v>
      </c>
      <c r="H823" s="33"/>
    </row>
    <row r="824" spans="2:8" s="1" customFormat="1" ht="16.899999999999999" customHeight="1">
      <c r="B824" s="33"/>
      <c r="C824" s="211" t="s">
        <v>19</v>
      </c>
      <c r="D824" s="211" t="s">
        <v>2811</v>
      </c>
      <c r="E824" s="18" t="s">
        <v>19</v>
      </c>
      <c r="F824" s="212">
        <v>22.31</v>
      </c>
      <c r="H824" s="33"/>
    </row>
    <row r="825" spans="2:8" s="1" customFormat="1" ht="16.899999999999999" customHeight="1">
      <c r="B825" s="33"/>
      <c r="C825" s="211" t="s">
        <v>19</v>
      </c>
      <c r="D825" s="211" t="s">
        <v>2812</v>
      </c>
      <c r="E825" s="18" t="s">
        <v>19</v>
      </c>
      <c r="F825" s="212">
        <v>22.31</v>
      </c>
      <c r="H825" s="33"/>
    </row>
    <row r="826" spans="2:8" s="1" customFormat="1" ht="16.899999999999999" customHeight="1">
      <c r="B826" s="33"/>
      <c r="C826" s="211" t="s">
        <v>19</v>
      </c>
      <c r="D826" s="211" t="s">
        <v>2813</v>
      </c>
      <c r="E826" s="18" t="s">
        <v>19</v>
      </c>
      <c r="F826" s="212">
        <v>22.31</v>
      </c>
      <c r="H826" s="33"/>
    </row>
    <row r="827" spans="2:8" s="1" customFormat="1" ht="16.899999999999999" customHeight="1">
      <c r="B827" s="33"/>
      <c r="C827" s="211" t="s">
        <v>19</v>
      </c>
      <c r="D827" s="211" t="s">
        <v>5183</v>
      </c>
      <c r="E827" s="18" t="s">
        <v>19</v>
      </c>
      <c r="F827" s="212">
        <v>0</v>
      </c>
      <c r="H827" s="33"/>
    </row>
    <row r="828" spans="2:8" s="1" customFormat="1" ht="16.899999999999999" customHeight="1">
      <c r="B828" s="33"/>
      <c r="C828" s="211" t="s">
        <v>19</v>
      </c>
      <c r="D828" s="211" t="s">
        <v>2814</v>
      </c>
      <c r="E828" s="18" t="s">
        <v>19</v>
      </c>
      <c r="F828" s="212">
        <v>45.395000000000003</v>
      </c>
      <c r="H828" s="33"/>
    </row>
    <row r="829" spans="2:8" s="1" customFormat="1" ht="16.899999999999999" customHeight="1">
      <c r="B829" s="33"/>
      <c r="C829" s="211" t="s">
        <v>19</v>
      </c>
      <c r="D829" s="211" t="s">
        <v>2815</v>
      </c>
      <c r="E829" s="18" t="s">
        <v>19</v>
      </c>
      <c r="F829" s="212">
        <v>24.89</v>
      </c>
      <c r="H829" s="33"/>
    </row>
    <row r="830" spans="2:8" s="1" customFormat="1" ht="16.899999999999999" customHeight="1">
      <c r="B830" s="33"/>
      <c r="C830" s="211" t="s">
        <v>19</v>
      </c>
      <c r="D830" s="211" t="s">
        <v>2816</v>
      </c>
      <c r="E830" s="18" t="s">
        <v>19</v>
      </c>
      <c r="F830" s="212">
        <v>35.194000000000003</v>
      </c>
      <c r="H830" s="33"/>
    </row>
    <row r="831" spans="2:8" s="1" customFormat="1" ht="16.899999999999999" customHeight="1">
      <c r="B831" s="33"/>
      <c r="C831" s="211" t="s">
        <v>19</v>
      </c>
      <c r="D831" s="211" t="s">
        <v>2817</v>
      </c>
      <c r="E831" s="18" t="s">
        <v>19</v>
      </c>
      <c r="F831" s="212">
        <v>16.074000000000002</v>
      </c>
      <c r="H831" s="33"/>
    </row>
    <row r="832" spans="2:8" s="1" customFormat="1" ht="16.899999999999999" customHeight="1">
      <c r="B832" s="33"/>
      <c r="C832" s="211" t="s">
        <v>19</v>
      </c>
      <c r="D832" s="211" t="s">
        <v>2818</v>
      </c>
      <c r="E832" s="18" t="s">
        <v>19</v>
      </c>
      <c r="F832" s="212">
        <v>13.518000000000001</v>
      </c>
      <c r="H832" s="33"/>
    </row>
    <row r="833" spans="2:8" s="1" customFormat="1" ht="16.899999999999999" customHeight="1">
      <c r="B833" s="33"/>
      <c r="C833" s="211" t="s">
        <v>19</v>
      </c>
      <c r="D833" s="211" t="s">
        <v>2819</v>
      </c>
      <c r="E833" s="18" t="s">
        <v>19</v>
      </c>
      <c r="F833" s="212">
        <v>10.295999999999999</v>
      </c>
      <c r="H833" s="33"/>
    </row>
    <row r="834" spans="2:8" s="1" customFormat="1" ht="16.899999999999999" customHeight="1">
      <c r="B834" s="33"/>
      <c r="C834" s="211" t="s">
        <v>201</v>
      </c>
      <c r="D834" s="211" t="s">
        <v>371</v>
      </c>
      <c r="E834" s="18" t="s">
        <v>19</v>
      </c>
      <c r="F834" s="212">
        <v>368.46699999999998</v>
      </c>
      <c r="H834" s="33"/>
    </row>
    <row r="835" spans="2:8" s="1" customFormat="1" ht="16.899999999999999" customHeight="1">
      <c r="B835" s="33"/>
      <c r="C835" s="213" t="s">
        <v>9056</v>
      </c>
      <c r="H835" s="33"/>
    </row>
    <row r="836" spans="2:8" s="1" customFormat="1" ht="16.899999999999999" customHeight="1">
      <c r="B836" s="33"/>
      <c r="C836" s="211" t="s">
        <v>2800</v>
      </c>
      <c r="D836" s="211" t="s">
        <v>9085</v>
      </c>
      <c r="E836" s="18" t="s">
        <v>195</v>
      </c>
      <c r="F836" s="212">
        <v>368.46699999999998</v>
      </c>
      <c r="H836" s="33"/>
    </row>
    <row r="837" spans="2:8" s="1" customFormat="1" ht="16.899999999999999" customHeight="1">
      <c r="B837" s="33"/>
      <c r="C837" s="211" t="s">
        <v>932</v>
      </c>
      <c r="D837" s="211" t="s">
        <v>9086</v>
      </c>
      <c r="E837" s="18" t="s">
        <v>195</v>
      </c>
      <c r="F837" s="212">
        <v>1713.8720000000001</v>
      </c>
      <c r="H837" s="33"/>
    </row>
    <row r="838" spans="2:8" s="1" customFormat="1" ht="16.899999999999999" customHeight="1">
      <c r="B838" s="33"/>
      <c r="C838" s="211" t="s">
        <v>2821</v>
      </c>
      <c r="D838" s="211" t="s">
        <v>9087</v>
      </c>
      <c r="E838" s="18" t="s">
        <v>195</v>
      </c>
      <c r="F838" s="212">
        <v>368.46699999999998</v>
      </c>
      <c r="H838" s="33"/>
    </row>
    <row r="839" spans="2:8" s="1" customFormat="1" ht="22.5">
      <c r="B839" s="33"/>
      <c r="C839" s="211" t="s">
        <v>2845</v>
      </c>
      <c r="D839" s="211" t="s">
        <v>9088</v>
      </c>
      <c r="E839" s="18" t="s">
        <v>195</v>
      </c>
      <c r="F839" s="212">
        <v>368.46699999999998</v>
      </c>
      <c r="H839" s="33"/>
    </row>
    <row r="840" spans="2:8" s="1" customFormat="1" ht="16.899999999999999" customHeight="1">
      <c r="B840" s="33"/>
      <c r="C840" s="211" t="s">
        <v>2872</v>
      </c>
      <c r="D840" s="211" t="s">
        <v>9089</v>
      </c>
      <c r="E840" s="18" t="s">
        <v>195</v>
      </c>
      <c r="F840" s="212">
        <v>368.46699999999998</v>
      </c>
      <c r="H840" s="33"/>
    </row>
    <row r="841" spans="2:8" s="1" customFormat="1" ht="16.899999999999999" customHeight="1">
      <c r="B841" s="33"/>
      <c r="C841" s="211" t="s">
        <v>2851</v>
      </c>
      <c r="D841" s="211" t="s">
        <v>2852</v>
      </c>
      <c r="E841" s="18" t="s">
        <v>195</v>
      </c>
      <c r="F841" s="212">
        <v>424.06799999999998</v>
      </c>
      <c r="H841" s="33"/>
    </row>
    <row r="842" spans="2:8" s="1" customFormat="1" ht="16.899999999999999" customHeight="1">
      <c r="B842" s="33"/>
      <c r="C842" s="207" t="s">
        <v>233</v>
      </c>
      <c r="D842" s="208" t="s">
        <v>234</v>
      </c>
      <c r="E842" s="209" t="s">
        <v>235</v>
      </c>
      <c r="F842" s="210">
        <v>84.5</v>
      </c>
      <c r="H842" s="33"/>
    </row>
    <row r="843" spans="2:8" s="1" customFormat="1" ht="16.899999999999999" customHeight="1">
      <c r="B843" s="33"/>
      <c r="C843" s="211" t="s">
        <v>19</v>
      </c>
      <c r="D843" s="211" t="s">
        <v>1160</v>
      </c>
      <c r="E843" s="18" t="s">
        <v>19</v>
      </c>
      <c r="F843" s="212">
        <v>0</v>
      </c>
      <c r="H843" s="33"/>
    </row>
    <row r="844" spans="2:8" s="1" customFormat="1" ht="16.899999999999999" customHeight="1">
      <c r="B844" s="33"/>
      <c r="C844" s="211" t="s">
        <v>19</v>
      </c>
      <c r="D844" s="211" t="s">
        <v>603</v>
      </c>
      <c r="E844" s="18" t="s">
        <v>19</v>
      </c>
      <c r="F844" s="212">
        <v>0</v>
      </c>
      <c r="H844" s="33"/>
    </row>
    <row r="845" spans="2:8" s="1" customFormat="1" ht="16.899999999999999" customHeight="1">
      <c r="B845" s="33"/>
      <c r="C845" s="211" t="s">
        <v>19</v>
      </c>
      <c r="D845" s="211" t="s">
        <v>2584</v>
      </c>
      <c r="E845" s="18" t="s">
        <v>19</v>
      </c>
      <c r="F845" s="212">
        <v>8.1</v>
      </c>
      <c r="H845" s="33"/>
    </row>
    <row r="846" spans="2:8" s="1" customFormat="1" ht="16.899999999999999" customHeight="1">
      <c r="B846" s="33"/>
      <c r="C846" s="211" t="s">
        <v>19</v>
      </c>
      <c r="D846" s="211" t="s">
        <v>2585</v>
      </c>
      <c r="E846" s="18" t="s">
        <v>19</v>
      </c>
      <c r="F846" s="212">
        <v>8.3000000000000007</v>
      </c>
      <c r="H846" s="33"/>
    </row>
    <row r="847" spans="2:8" s="1" customFormat="1" ht="16.899999999999999" customHeight="1">
      <c r="B847" s="33"/>
      <c r="C847" s="211" t="s">
        <v>19</v>
      </c>
      <c r="D847" s="211" t="s">
        <v>2586</v>
      </c>
      <c r="E847" s="18" t="s">
        <v>19</v>
      </c>
      <c r="F847" s="212">
        <v>16</v>
      </c>
      <c r="H847" s="33"/>
    </row>
    <row r="848" spans="2:8" s="1" customFormat="1" ht="16.899999999999999" customHeight="1">
      <c r="B848" s="33"/>
      <c r="C848" s="211" t="s">
        <v>19</v>
      </c>
      <c r="D848" s="211" t="s">
        <v>2587</v>
      </c>
      <c r="E848" s="18" t="s">
        <v>19</v>
      </c>
      <c r="F848" s="212">
        <v>14.5</v>
      </c>
      <c r="H848" s="33"/>
    </row>
    <row r="849" spans="2:8" s="1" customFormat="1" ht="16.899999999999999" customHeight="1">
      <c r="B849" s="33"/>
      <c r="C849" s="211" t="s">
        <v>19</v>
      </c>
      <c r="D849" s="211" t="s">
        <v>2588</v>
      </c>
      <c r="E849" s="18" t="s">
        <v>19</v>
      </c>
      <c r="F849" s="212">
        <v>16.100000000000001</v>
      </c>
      <c r="H849" s="33"/>
    </row>
    <row r="850" spans="2:8" s="1" customFormat="1" ht="16.899999999999999" customHeight="1">
      <c r="B850" s="33"/>
      <c r="C850" s="211" t="s">
        <v>19</v>
      </c>
      <c r="D850" s="211" t="s">
        <v>2589</v>
      </c>
      <c r="E850" s="18" t="s">
        <v>19</v>
      </c>
      <c r="F850" s="212">
        <v>11.6</v>
      </c>
      <c r="H850" s="33"/>
    </row>
    <row r="851" spans="2:8" s="1" customFormat="1" ht="16.899999999999999" customHeight="1">
      <c r="B851" s="33"/>
      <c r="C851" s="211" t="s">
        <v>19</v>
      </c>
      <c r="D851" s="211" t="s">
        <v>2590</v>
      </c>
      <c r="E851" s="18" t="s">
        <v>19</v>
      </c>
      <c r="F851" s="212">
        <v>9.9</v>
      </c>
      <c r="H851" s="33"/>
    </row>
    <row r="852" spans="2:8" s="1" customFormat="1" ht="16.899999999999999" customHeight="1">
      <c r="B852" s="33"/>
      <c r="C852" s="211" t="s">
        <v>233</v>
      </c>
      <c r="D852" s="211" t="s">
        <v>371</v>
      </c>
      <c r="E852" s="18" t="s">
        <v>19</v>
      </c>
      <c r="F852" s="212">
        <v>84.5</v>
      </c>
      <c r="H852" s="33"/>
    </row>
    <row r="853" spans="2:8" s="1" customFormat="1" ht="16.899999999999999" customHeight="1">
      <c r="B853" s="33"/>
      <c r="C853" s="213" t="s">
        <v>9056</v>
      </c>
      <c r="H853" s="33"/>
    </row>
    <row r="854" spans="2:8" s="1" customFormat="1" ht="22.5">
      <c r="B854" s="33"/>
      <c r="C854" s="211" t="s">
        <v>2580</v>
      </c>
      <c r="D854" s="211" t="s">
        <v>9090</v>
      </c>
      <c r="E854" s="18" t="s">
        <v>235</v>
      </c>
      <c r="F854" s="212">
        <v>84.5</v>
      </c>
      <c r="H854" s="33"/>
    </row>
    <row r="855" spans="2:8" s="1" customFormat="1" ht="16.899999999999999" customHeight="1">
      <c r="B855" s="33"/>
      <c r="C855" s="211" t="s">
        <v>2626</v>
      </c>
      <c r="D855" s="211" t="s">
        <v>9091</v>
      </c>
      <c r="E855" s="18" t="s">
        <v>235</v>
      </c>
      <c r="F855" s="212">
        <v>84.5</v>
      </c>
      <c r="H855" s="33"/>
    </row>
    <row r="856" spans="2:8" s="1" customFormat="1" ht="16.899999999999999" customHeight="1">
      <c r="B856" s="33"/>
      <c r="C856" s="211" t="s">
        <v>2609</v>
      </c>
      <c r="D856" s="211" t="s">
        <v>2610</v>
      </c>
      <c r="E856" s="18" t="s">
        <v>195</v>
      </c>
      <c r="F856" s="212">
        <v>29.629000000000001</v>
      </c>
      <c r="H856" s="33"/>
    </row>
    <row r="857" spans="2:8" s="1" customFormat="1" ht="16.899999999999999" customHeight="1">
      <c r="B857" s="33"/>
      <c r="C857" s="207" t="s">
        <v>243</v>
      </c>
      <c r="D857" s="208" t="s">
        <v>244</v>
      </c>
      <c r="E857" s="209" t="s">
        <v>235</v>
      </c>
      <c r="F857" s="210">
        <v>160.85</v>
      </c>
      <c r="H857" s="33"/>
    </row>
    <row r="858" spans="2:8" s="1" customFormat="1" ht="16.899999999999999" customHeight="1">
      <c r="B858" s="33"/>
      <c r="C858" s="211" t="s">
        <v>19</v>
      </c>
      <c r="D858" s="211" t="s">
        <v>245</v>
      </c>
      <c r="E858" s="18" t="s">
        <v>19</v>
      </c>
      <c r="F858" s="212">
        <v>160.85</v>
      </c>
      <c r="H858" s="33"/>
    </row>
    <row r="859" spans="2:8" s="1" customFormat="1" ht="16.899999999999999" customHeight="1">
      <c r="B859" s="33"/>
      <c r="C859" s="211" t="s">
        <v>243</v>
      </c>
      <c r="D859" s="211" t="s">
        <v>371</v>
      </c>
      <c r="E859" s="18" t="s">
        <v>19</v>
      </c>
      <c r="F859" s="212">
        <v>160.85</v>
      </c>
      <c r="H859" s="33"/>
    </row>
    <row r="860" spans="2:8" s="1" customFormat="1" ht="16.899999999999999" customHeight="1">
      <c r="B860" s="33"/>
      <c r="C860" s="213" t="s">
        <v>9056</v>
      </c>
      <c r="H860" s="33"/>
    </row>
    <row r="861" spans="2:8" s="1" customFormat="1" ht="16.899999999999999" customHeight="1">
      <c r="B861" s="33"/>
      <c r="C861" s="211" t="s">
        <v>973</v>
      </c>
      <c r="D861" s="211" t="s">
        <v>974</v>
      </c>
      <c r="E861" s="18" t="s">
        <v>235</v>
      </c>
      <c r="F861" s="212">
        <v>160.85</v>
      </c>
      <c r="H861" s="33"/>
    </row>
    <row r="862" spans="2:8" s="1" customFormat="1" ht="16.899999999999999" customHeight="1">
      <c r="B862" s="33"/>
      <c r="C862" s="211" t="s">
        <v>1033</v>
      </c>
      <c r="D862" s="211" t="s">
        <v>9092</v>
      </c>
      <c r="E862" s="18" t="s">
        <v>235</v>
      </c>
      <c r="F862" s="212">
        <v>662.05</v>
      </c>
      <c r="H862" s="33"/>
    </row>
    <row r="863" spans="2:8" s="1" customFormat="1" ht="16.899999999999999" customHeight="1">
      <c r="B863" s="33"/>
      <c r="C863" s="207" t="s">
        <v>252</v>
      </c>
      <c r="D863" s="208" t="s">
        <v>253</v>
      </c>
      <c r="E863" s="209" t="s">
        <v>235</v>
      </c>
      <c r="F863" s="210">
        <v>73.75</v>
      </c>
      <c r="H863" s="33"/>
    </row>
    <row r="864" spans="2:8" s="1" customFormat="1" ht="16.899999999999999" customHeight="1">
      <c r="B864" s="33"/>
      <c r="C864" s="211" t="s">
        <v>19</v>
      </c>
      <c r="D864" s="211" t="s">
        <v>254</v>
      </c>
      <c r="E864" s="18" t="s">
        <v>19</v>
      </c>
      <c r="F864" s="212">
        <v>73.75</v>
      </c>
      <c r="H864" s="33"/>
    </row>
    <row r="865" spans="2:8" s="1" customFormat="1" ht="16.899999999999999" customHeight="1">
      <c r="B865" s="33"/>
      <c r="C865" s="211" t="s">
        <v>252</v>
      </c>
      <c r="D865" s="211" t="s">
        <v>371</v>
      </c>
      <c r="E865" s="18" t="s">
        <v>19</v>
      </c>
      <c r="F865" s="212">
        <v>73.75</v>
      </c>
      <c r="H865" s="33"/>
    </row>
    <row r="866" spans="2:8" s="1" customFormat="1" ht="16.899999999999999" customHeight="1">
      <c r="B866" s="33"/>
      <c r="C866" s="213" t="s">
        <v>9056</v>
      </c>
      <c r="H866" s="33"/>
    </row>
    <row r="867" spans="2:8" s="1" customFormat="1" ht="16.899999999999999" customHeight="1">
      <c r="B867" s="33"/>
      <c r="C867" s="211" t="s">
        <v>1049</v>
      </c>
      <c r="D867" s="211" t="s">
        <v>1050</v>
      </c>
      <c r="E867" s="18" t="s">
        <v>235</v>
      </c>
      <c r="F867" s="212">
        <v>73.75</v>
      </c>
      <c r="H867" s="33"/>
    </row>
    <row r="868" spans="2:8" s="1" customFormat="1" ht="16.899999999999999" customHeight="1">
      <c r="B868" s="33"/>
      <c r="C868" s="211" t="s">
        <v>1033</v>
      </c>
      <c r="D868" s="211" t="s">
        <v>9092</v>
      </c>
      <c r="E868" s="18" t="s">
        <v>235</v>
      </c>
      <c r="F868" s="212">
        <v>662.05</v>
      </c>
      <c r="H868" s="33"/>
    </row>
    <row r="869" spans="2:8" s="1" customFormat="1" ht="16.899999999999999" customHeight="1">
      <c r="B869" s="33"/>
      <c r="C869" s="207" t="s">
        <v>249</v>
      </c>
      <c r="D869" s="208" t="s">
        <v>250</v>
      </c>
      <c r="E869" s="209" t="s">
        <v>235</v>
      </c>
      <c r="F869" s="210">
        <v>71.75</v>
      </c>
      <c r="H869" s="33"/>
    </row>
    <row r="870" spans="2:8" s="1" customFormat="1" ht="16.899999999999999" customHeight="1">
      <c r="B870" s="33"/>
      <c r="C870" s="211" t="s">
        <v>19</v>
      </c>
      <c r="D870" s="211" t="s">
        <v>251</v>
      </c>
      <c r="E870" s="18" t="s">
        <v>19</v>
      </c>
      <c r="F870" s="212">
        <v>71.75</v>
      </c>
      <c r="H870" s="33"/>
    </row>
    <row r="871" spans="2:8" s="1" customFormat="1" ht="16.899999999999999" customHeight="1">
      <c r="B871" s="33"/>
      <c r="C871" s="211" t="s">
        <v>249</v>
      </c>
      <c r="D871" s="211" t="s">
        <v>371</v>
      </c>
      <c r="E871" s="18" t="s">
        <v>19</v>
      </c>
      <c r="F871" s="212">
        <v>71.75</v>
      </c>
      <c r="H871" s="33"/>
    </row>
    <row r="872" spans="2:8" s="1" customFormat="1" ht="16.899999999999999" customHeight="1">
      <c r="B872" s="33"/>
      <c r="C872" s="213" t="s">
        <v>9056</v>
      </c>
      <c r="H872" s="33"/>
    </row>
    <row r="873" spans="2:8" s="1" customFormat="1" ht="16.899999999999999" customHeight="1">
      <c r="B873" s="33"/>
      <c r="C873" s="211" t="s">
        <v>1054</v>
      </c>
      <c r="D873" s="211" t="s">
        <v>1055</v>
      </c>
      <c r="E873" s="18" t="s">
        <v>235</v>
      </c>
      <c r="F873" s="212">
        <v>71.75</v>
      </c>
      <c r="H873" s="33"/>
    </row>
    <row r="874" spans="2:8" s="1" customFormat="1" ht="16.899999999999999" customHeight="1">
      <c r="B874" s="33"/>
      <c r="C874" s="211" t="s">
        <v>1033</v>
      </c>
      <c r="D874" s="211" t="s">
        <v>9092</v>
      </c>
      <c r="E874" s="18" t="s">
        <v>235</v>
      </c>
      <c r="F874" s="212">
        <v>662.05</v>
      </c>
      <c r="H874" s="33"/>
    </row>
    <row r="875" spans="2:8" s="1" customFormat="1" ht="16.899999999999999" customHeight="1">
      <c r="B875" s="33"/>
      <c r="C875" s="207" t="s">
        <v>246</v>
      </c>
      <c r="D875" s="208" t="s">
        <v>247</v>
      </c>
      <c r="E875" s="209" t="s">
        <v>235</v>
      </c>
      <c r="F875" s="210">
        <v>355.7</v>
      </c>
      <c r="H875" s="33"/>
    </row>
    <row r="876" spans="2:8" s="1" customFormat="1" ht="16.899999999999999" customHeight="1">
      <c r="B876" s="33"/>
      <c r="C876" s="211" t="s">
        <v>19</v>
      </c>
      <c r="D876" s="211" t="s">
        <v>1041</v>
      </c>
      <c r="E876" s="18" t="s">
        <v>19</v>
      </c>
      <c r="F876" s="212">
        <v>87.1</v>
      </c>
      <c r="H876" s="33"/>
    </row>
    <row r="877" spans="2:8" s="1" customFormat="1" ht="16.899999999999999" customHeight="1">
      <c r="B877" s="33"/>
      <c r="C877" s="211" t="s">
        <v>19</v>
      </c>
      <c r="D877" s="211" t="s">
        <v>1042</v>
      </c>
      <c r="E877" s="18" t="s">
        <v>19</v>
      </c>
      <c r="F877" s="212">
        <v>92</v>
      </c>
      <c r="H877" s="33"/>
    </row>
    <row r="878" spans="2:8" s="1" customFormat="1" ht="16.899999999999999" customHeight="1">
      <c r="B878" s="33"/>
      <c r="C878" s="211" t="s">
        <v>19</v>
      </c>
      <c r="D878" s="211" t="s">
        <v>1043</v>
      </c>
      <c r="E878" s="18" t="s">
        <v>19</v>
      </c>
      <c r="F878" s="212">
        <v>176.6</v>
      </c>
      <c r="H878" s="33"/>
    </row>
    <row r="879" spans="2:8" s="1" customFormat="1" ht="16.899999999999999" customHeight="1">
      <c r="B879" s="33"/>
      <c r="C879" s="211" t="s">
        <v>246</v>
      </c>
      <c r="D879" s="211" t="s">
        <v>371</v>
      </c>
      <c r="E879" s="18" t="s">
        <v>19</v>
      </c>
      <c r="F879" s="212">
        <v>355.7</v>
      </c>
      <c r="H879" s="33"/>
    </row>
    <row r="880" spans="2:8" s="1" customFormat="1" ht="16.899999999999999" customHeight="1">
      <c r="B880" s="33"/>
      <c r="C880" s="213" t="s">
        <v>9056</v>
      </c>
      <c r="H880" s="33"/>
    </row>
    <row r="881" spans="2:8" s="1" customFormat="1" ht="16.899999999999999" customHeight="1">
      <c r="B881" s="33"/>
      <c r="C881" s="211" t="s">
        <v>1038</v>
      </c>
      <c r="D881" s="211" t="s">
        <v>1039</v>
      </c>
      <c r="E881" s="18" t="s">
        <v>235</v>
      </c>
      <c r="F881" s="212">
        <v>355.7</v>
      </c>
      <c r="H881" s="33"/>
    </row>
    <row r="882" spans="2:8" s="1" customFormat="1" ht="16.899999999999999" customHeight="1">
      <c r="B882" s="33"/>
      <c r="C882" s="211" t="s">
        <v>1033</v>
      </c>
      <c r="D882" s="211" t="s">
        <v>9092</v>
      </c>
      <c r="E882" s="18" t="s">
        <v>235</v>
      </c>
      <c r="F882" s="212">
        <v>662.05</v>
      </c>
      <c r="H882" s="33"/>
    </row>
    <row r="883" spans="2:8" s="1" customFormat="1" ht="16.899999999999999" customHeight="1">
      <c r="B883" s="33"/>
      <c r="C883" s="207" t="s">
        <v>240</v>
      </c>
      <c r="D883" s="208" t="s">
        <v>241</v>
      </c>
      <c r="E883" s="209" t="s">
        <v>195</v>
      </c>
      <c r="F883" s="210">
        <v>859.78399999999999</v>
      </c>
      <c r="H883" s="33"/>
    </row>
    <row r="884" spans="2:8" s="1" customFormat="1" ht="16.899999999999999" customHeight="1">
      <c r="B884" s="33"/>
      <c r="C884" s="211" t="s">
        <v>19</v>
      </c>
      <c r="D884" s="211" t="s">
        <v>485</v>
      </c>
      <c r="E884" s="18" t="s">
        <v>19</v>
      </c>
      <c r="F884" s="212">
        <v>0</v>
      </c>
      <c r="H884" s="33"/>
    </row>
    <row r="885" spans="2:8" s="1" customFormat="1" ht="16.899999999999999" customHeight="1">
      <c r="B885" s="33"/>
      <c r="C885" s="211" t="s">
        <v>19</v>
      </c>
      <c r="D885" s="211" t="s">
        <v>5175</v>
      </c>
      <c r="E885" s="18" t="s">
        <v>19</v>
      </c>
      <c r="F885" s="212">
        <v>0</v>
      </c>
      <c r="H885" s="33"/>
    </row>
    <row r="886" spans="2:8" s="1" customFormat="1" ht="16.899999999999999" customHeight="1">
      <c r="B886" s="33"/>
      <c r="C886" s="211" t="s">
        <v>19</v>
      </c>
      <c r="D886" s="211" t="s">
        <v>5188</v>
      </c>
      <c r="E886" s="18" t="s">
        <v>19</v>
      </c>
      <c r="F886" s="212">
        <v>0</v>
      </c>
      <c r="H886" s="33"/>
    </row>
    <row r="887" spans="2:8" s="1" customFormat="1" ht="16.899999999999999" customHeight="1">
      <c r="B887" s="33"/>
      <c r="C887" s="211" t="s">
        <v>19</v>
      </c>
      <c r="D887" s="211" t="s">
        <v>5189</v>
      </c>
      <c r="E887" s="18" t="s">
        <v>19</v>
      </c>
      <c r="F887" s="212">
        <v>0</v>
      </c>
      <c r="H887" s="33"/>
    </row>
    <row r="888" spans="2:8" s="1" customFormat="1" ht="16.899999999999999" customHeight="1">
      <c r="B888" s="33"/>
      <c r="C888" s="211" t="s">
        <v>19</v>
      </c>
      <c r="D888" s="211" t="s">
        <v>954</v>
      </c>
      <c r="E888" s="18" t="s">
        <v>19</v>
      </c>
      <c r="F888" s="212">
        <v>0</v>
      </c>
      <c r="H888" s="33"/>
    </row>
    <row r="889" spans="2:8" s="1" customFormat="1" ht="16.899999999999999" customHeight="1">
      <c r="B889" s="33"/>
      <c r="C889" s="211" t="s">
        <v>19</v>
      </c>
      <c r="D889" s="211" t="s">
        <v>955</v>
      </c>
      <c r="E889" s="18" t="s">
        <v>19</v>
      </c>
      <c r="F889" s="212">
        <v>0</v>
      </c>
      <c r="H889" s="33"/>
    </row>
    <row r="890" spans="2:8" s="1" customFormat="1" ht="16.899999999999999" customHeight="1">
      <c r="B890" s="33"/>
      <c r="C890" s="211" t="s">
        <v>19</v>
      </c>
      <c r="D890" s="211" t="s">
        <v>1005</v>
      </c>
      <c r="E890" s="18" t="s">
        <v>19</v>
      </c>
      <c r="F890" s="212">
        <v>975.274</v>
      </c>
      <c r="H890" s="33"/>
    </row>
    <row r="891" spans="2:8" s="1" customFormat="1" ht="16.899999999999999" customHeight="1">
      <c r="B891" s="33"/>
      <c r="C891" s="211" t="s">
        <v>19</v>
      </c>
      <c r="D891" s="211" t="s">
        <v>957</v>
      </c>
      <c r="E891" s="18" t="s">
        <v>19</v>
      </c>
      <c r="F891" s="212">
        <v>-115.49</v>
      </c>
      <c r="H891" s="33"/>
    </row>
    <row r="892" spans="2:8" s="1" customFormat="1" ht="16.899999999999999" customHeight="1">
      <c r="B892" s="33"/>
      <c r="C892" s="211" t="s">
        <v>240</v>
      </c>
      <c r="D892" s="211" t="s">
        <v>371</v>
      </c>
      <c r="E892" s="18" t="s">
        <v>19</v>
      </c>
      <c r="F892" s="212">
        <v>859.78399999999999</v>
      </c>
      <c r="H892" s="33"/>
    </row>
    <row r="893" spans="2:8" s="1" customFormat="1" ht="16.899999999999999" customHeight="1">
      <c r="B893" s="33"/>
      <c r="C893" s="213" t="s">
        <v>9056</v>
      </c>
      <c r="H893" s="33"/>
    </row>
    <row r="894" spans="2:8" s="1" customFormat="1" ht="22.5">
      <c r="B894" s="33"/>
      <c r="C894" s="211" t="s">
        <v>1001</v>
      </c>
      <c r="D894" s="211" t="s">
        <v>9093</v>
      </c>
      <c r="E894" s="18" t="s">
        <v>195</v>
      </c>
      <c r="F894" s="212">
        <v>859.78399999999999</v>
      </c>
      <c r="H894" s="33"/>
    </row>
    <row r="895" spans="2:8" s="1" customFormat="1" ht="16.899999999999999" customHeight="1">
      <c r="B895" s="33"/>
      <c r="C895" s="211" t="s">
        <v>984</v>
      </c>
      <c r="D895" s="211" t="s">
        <v>9094</v>
      </c>
      <c r="E895" s="18" t="s">
        <v>195</v>
      </c>
      <c r="F895" s="212">
        <v>891.95399999999995</v>
      </c>
      <c r="H895" s="33"/>
    </row>
    <row r="896" spans="2:8" s="1" customFormat="1" ht="22.5">
      <c r="B896" s="33"/>
      <c r="C896" s="211" t="s">
        <v>1017</v>
      </c>
      <c r="D896" s="211" t="s">
        <v>9095</v>
      </c>
      <c r="E896" s="18" t="s">
        <v>195</v>
      </c>
      <c r="F896" s="212">
        <v>859.78399999999999</v>
      </c>
      <c r="H896" s="33"/>
    </row>
    <row r="897" spans="2:8" s="1" customFormat="1" ht="16.899999999999999" customHeight="1">
      <c r="B897" s="33"/>
      <c r="C897" s="211" t="s">
        <v>1059</v>
      </c>
      <c r="D897" s="211" t="s">
        <v>9096</v>
      </c>
      <c r="E897" s="18" t="s">
        <v>195</v>
      </c>
      <c r="F897" s="212">
        <v>891.95399999999995</v>
      </c>
      <c r="H897" s="33"/>
    </row>
    <row r="898" spans="2:8" s="1" customFormat="1" ht="16.899999999999999" customHeight="1">
      <c r="B898" s="33"/>
      <c r="C898" s="211" t="s">
        <v>1007</v>
      </c>
      <c r="D898" s="211" t="s">
        <v>1008</v>
      </c>
      <c r="E898" s="18" t="s">
        <v>195</v>
      </c>
      <c r="F898" s="212">
        <v>902.77300000000002</v>
      </c>
      <c r="H898" s="33"/>
    </row>
    <row r="899" spans="2:8" s="1" customFormat="1" ht="16.899999999999999" customHeight="1">
      <c r="B899" s="33"/>
      <c r="C899" s="207" t="s">
        <v>9097</v>
      </c>
      <c r="D899" s="208" t="s">
        <v>9098</v>
      </c>
      <c r="E899" s="209" t="s">
        <v>195</v>
      </c>
      <c r="F899" s="210">
        <v>250.87</v>
      </c>
      <c r="H899" s="33"/>
    </row>
    <row r="900" spans="2:8" s="1" customFormat="1" ht="16.899999999999999" customHeight="1">
      <c r="B900" s="33"/>
      <c r="C900" s="207" t="s">
        <v>9099</v>
      </c>
      <c r="D900" s="208" t="s">
        <v>9100</v>
      </c>
      <c r="E900" s="209" t="s">
        <v>195</v>
      </c>
      <c r="F900" s="210">
        <v>190.30799999999999</v>
      </c>
      <c r="H900" s="33"/>
    </row>
    <row r="901" spans="2:8" s="1" customFormat="1" ht="16.899999999999999" customHeight="1">
      <c r="B901" s="33"/>
      <c r="C901" s="207" t="s">
        <v>278</v>
      </c>
      <c r="D901" s="208" t="s">
        <v>279</v>
      </c>
      <c r="E901" s="209" t="s">
        <v>195</v>
      </c>
      <c r="F901" s="210">
        <v>1110</v>
      </c>
      <c r="H901" s="33"/>
    </row>
    <row r="902" spans="2:8" s="1" customFormat="1" ht="16.899999999999999" customHeight="1">
      <c r="B902" s="33"/>
      <c r="C902" s="211" t="s">
        <v>19</v>
      </c>
      <c r="D902" s="211" t="s">
        <v>5190</v>
      </c>
      <c r="E902" s="18" t="s">
        <v>19</v>
      </c>
      <c r="F902" s="212">
        <v>0</v>
      </c>
      <c r="H902" s="33"/>
    </row>
    <row r="903" spans="2:8" s="1" customFormat="1" ht="16.899999999999999" customHeight="1">
      <c r="B903" s="33"/>
      <c r="C903" s="211" t="s">
        <v>19</v>
      </c>
      <c r="D903" s="211" t="s">
        <v>5191</v>
      </c>
      <c r="E903" s="18" t="s">
        <v>19</v>
      </c>
      <c r="F903" s="212">
        <v>0</v>
      </c>
      <c r="H903" s="33"/>
    </row>
    <row r="904" spans="2:8" s="1" customFormat="1" ht="16.899999999999999" customHeight="1">
      <c r="B904" s="33"/>
      <c r="C904" s="211" t="s">
        <v>19</v>
      </c>
      <c r="D904" s="211" t="s">
        <v>1240</v>
      </c>
      <c r="E904" s="18" t="s">
        <v>19</v>
      </c>
      <c r="F904" s="212">
        <v>1110</v>
      </c>
      <c r="H904" s="33"/>
    </row>
    <row r="905" spans="2:8" s="1" customFormat="1" ht="16.899999999999999" customHeight="1">
      <c r="B905" s="33"/>
      <c r="C905" s="211" t="s">
        <v>278</v>
      </c>
      <c r="D905" s="211" t="s">
        <v>371</v>
      </c>
      <c r="E905" s="18" t="s">
        <v>19</v>
      </c>
      <c r="F905" s="212">
        <v>1110</v>
      </c>
      <c r="H905" s="33"/>
    </row>
    <row r="906" spans="2:8" s="1" customFormat="1" ht="16.899999999999999" customHeight="1">
      <c r="B906" s="33"/>
      <c r="C906" s="213" t="s">
        <v>9056</v>
      </c>
      <c r="H906" s="33"/>
    </row>
    <row r="907" spans="2:8" s="1" customFormat="1" ht="22.5">
      <c r="B907" s="33"/>
      <c r="C907" s="211" t="s">
        <v>1234</v>
      </c>
      <c r="D907" s="211" t="s">
        <v>9101</v>
      </c>
      <c r="E907" s="18" t="s">
        <v>195</v>
      </c>
      <c r="F907" s="212">
        <v>1110</v>
      </c>
      <c r="H907" s="33"/>
    </row>
    <row r="908" spans="2:8" s="1" customFormat="1" ht="22.5">
      <c r="B908" s="33"/>
      <c r="C908" s="211" t="s">
        <v>1242</v>
      </c>
      <c r="D908" s="211" t="s">
        <v>9102</v>
      </c>
      <c r="E908" s="18" t="s">
        <v>195</v>
      </c>
      <c r="F908" s="212">
        <v>199800</v>
      </c>
      <c r="H908" s="33"/>
    </row>
    <row r="909" spans="2:8" s="1" customFormat="1" ht="22.5">
      <c r="B909" s="33"/>
      <c r="C909" s="211" t="s">
        <v>1248</v>
      </c>
      <c r="D909" s="211" t="s">
        <v>9103</v>
      </c>
      <c r="E909" s="18" t="s">
        <v>195</v>
      </c>
      <c r="F909" s="212">
        <v>1110</v>
      </c>
      <c r="H909" s="33"/>
    </row>
    <row r="910" spans="2:8" s="1" customFormat="1" ht="16.899999999999999" customHeight="1">
      <c r="B910" s="33"/>
      <c r="C910" s="211" t="s">
        <v>1253</v>
      </c>
      <c r="D910" s="211" t="s">
        <v>9104</v>
      </c>
      <c r="E910" s="18" t="s">
        <v>195</v>
      </c>
      <c r="F910" s="212">
        <v>1110</v>
      </c>
      <c r="H910" s="33"/>
    </row>
    <row r="911" spans="2:8" s="1" customFormat="1" ht="16.899999999999999" customHeight="1">
      <c r="B911" s="33"/>
      <c r="C911" s="211" t="s">
        <v>1258</v>
      </c>
      <c r="D911" s="211" t="s">
        <v>9105</v>
      </c>
      <c r="E911" s="18" t="s">
        <v>195</v>
      </c>
      <c r="F911" s="212">
        <v>199800</v>
      </c>
      <c r="H911" s="33"/>
    </row>
    <row r="912" spans="2:8" s="1" customFormat="1" ht="16.899999999999999" customHeight="1">
      <c r="B912" s="33"/>
      <c r="C912" s="211" t="s">
        <v>1263</v>
      </c>
      <c r="D912" s="211" t="s">
        <v>9106</v>
      </c>
      <c r="E912" s="18" t="s">
        <v>195</v>
      </c>
      <c r="F912" s="212">
        <v>1110</v>
      </c>
      <c r="H912" s="33"/>
    </row>
    <row r="913" spans="2:8" s="1" customFormat="1" ht="16.899999999999999" customHeight="1">
      <c r="B913" s="33"/>
      <c r="C913" s="207" t="s">
        <v>279</v>
      </c>
      <c r="D913" s="208" t="s">
        <v>279</v>
      </c>
      <c r="E913" s="209" t="s">
        <v>195</v>
      </c>
      <c r="F913" s="210">
        <v>1335.7</v>
      </c>
      <c r="H913" s="33"/>
    </row>
    <row r="914" spans="2:8" s="1" customFormat="1" ht="16.899999999999999" customHeight="1">
      <c r="B914" s="33"/>
      <c r="C914" s="207" t="s">
        <v>276</v>
      </c>
      <c r="D914" s="208" t="s">
        <v>276</v>
      </c>
      <c r="E914" s="209" t="s">
        <v>195</v>
      </c>
      <c r="F914" s="210">
        <v>2406.5500000000002</v>
      </c>
      <c r="H914" s="33"/>
    </row>
    <row r="915" spans="2:8" s="1" customFormat="1" ht="16.899999999999999" customHeight="1">
      <c r="B915" s="33"/>
      <c r="C915" s="211" t="s">
        <v>19</v>
      </c>
      <c r="D915" s="211" t="s">
        <v>262</v>
      </c>
      <c r="E915" s="18" t="s">
        <v>19</v>
      </c>
      <c r="F915" s="212">
        <v>1713.8720000000001</v>
      </c>
      <c r="H915" s="33"/>
    </row>
    <row r="916" spans="2:8" s="1" customFormat="1" ht="16.899999999999999" customHeight="1">
      <c r="B916" s="33"/>
      <c r="C916" s="211" t="s">
        <v>19</v>
      </c>
      <c r="D916" s="211" t="s">
        <v>281</v>
      </c>
      <c r="E916" s="18" t="s">
        <v>19</v>
      </c>
      <c r="F916" s="212">
        <v>600.80999999999995</v>
      </c>
      <c r="H916" s="33"/>
    </row>
    <row r="917" spans="2:8" s="1" customFormat="1" ht="16.899999999999999" customHeight="1">
      <c r="B917" s="33"/>
      <c r="C917" s="211" t="s">
        <v>19</v>
      </c>
      <c r="D917" s="211" t="s">
        <v>284</v>
      </c>
      <c r="E917" s="18" t="s">
        <v>19</v>
      </c>
      <c r="F917" s="212">
        <v>91.867999999999995</v>
      </c>
      <c r="H917" s="33"/>
    </row>
    <row r="918" spans="2:8" s="1" customFormat="1" ht="16.899999999999999" customHeight="1">
      <c r="B918" s="33"/>
      <c r="C918" s="211" t="s">
        <v>276</v>
      </c>
      <c r="D918" s="211" t="s">
        <v>371</v>
      </c>
      <c r="E918" s="18" t="s">
        <v>19</v>
      </c>
      <c r="F918" s="212">
        <v>2406.5500000000002</v>
      </c>
      <c r="H918" s="33"/>
    </row>
    <row r="919" spans="2:8" s="1" customFormat="1" ht="16.899999999999999" customHeight="1">
      <c r="B919" s="33"/>
      <c r="C919" s="213" t="s">
        <v>9056</v>
      </c>
      <c r="H919" s="33"/>
    </row>
    <row r="920" spans="2:8" s="1" customFormat="1" ht="16.899999999999999" customHeight="1">
      <c r="B920" s="33"/>
      <c r="C920" s="211" t="s">
        <v>2918</v>
      </c>
      <c r="D920" s="211" t="s">
        <v>9107</v>
      </c>
      <c r="E920" s="18" t="s">
        <v>195</v>
      </c>
      <c r="F920" s="212">
        <v>2406.5500000000002</v>
      </c>
      <c r="H920" s="33"/>
    </row>
    <row r="921" spans="2:8" s="1" customFormat="1" ht="16.899999999999999" customHeight="1">
      <c r="B921" s="33"/>
      <c r="C921" s="211" t="s">
        <v>2923</v>
      </c>
      <c r="D921" s="211" t="s">
        <v>9108</v>
      </c>
      <c r="E921" s="18" t="s">
        <v>195</v>
      </c>
      <c r="F921" s="212">
        <v>2406.5500000000002</v>
      </c>
      <c r="H921" s="33"/>
    </row>
    <row r="922" spans="2:8" s="1" customFormat="1" ht="22.5">
      <c r="B922" s="33"/>
      <c r="C922" s="211" t="s">
        <v>2928</v>
      </c>
      <c r="D922" s="211" t="s">
        <v>9109</v>
      </c>
      <c r="E922" s="18" t="s">
        <v>195</v>
      </c>
      <c r="F922" s="212">
        <v>2406.5500000000002</v>
      </c>
      <c r="H922" s="33"/>
    </row>
    <row r="923" spans="2:8" s="1" customFormat="1" ht="16.899999999999999" customHeight="1">
      <c r="B923" s="33"/>
      <c r="C923" s="207" t="s">
        <v>270</v>
      </c>
      <c r="D923" s="208" t="s">
        <v>271</v>
      </c>
      <c r="E923" s="209" t="s">
        <v>209</v>
      </c>
      <c r="F923" s="210">
        <v>69.2</v>
      </c>
      <c r="H923" s="33"/>
    </row>
    <row r="924" spans="2:8" s="1" customFormat="1" ht="16.899999999999999" customHeight="1">
      <c r="B924" s="33"/>
      <c r="C924" s="211" t="s">
        <v>19</v>
      </c>
      <c r="D924" s="211" t="s">
        <v>5173</v>
      </c>
      <c r="E924" s="18" t="s">
        <v>19</v>
      </c>
      <c r="F924" s="212">
        <v>0</v>
      </c>
      <c r="H924" s="33"/>
    </row>
    <row r="925" spans="2:8" s="1" customFormat="1" ht="16.899999999999999" customHeight="1">
      <c r="B925" s="33"/>
      <c r="C925" s="211" t="s">
        <v>19</v>
      </c>
      <c r="D925" s="211" t="s">
        <v>5174</v>
      </c>
      <c r="E925" s="18" t="s">
        <v>19</v>
      </c>
      <c r="F925" s="212">
        <v>0</v>
      </c>
      <c r="H925" s="33"/>
    </row>
    <row r="926" spans="2:8" s="1" customFormat="1" ht="16.899999999999999" customHeight="1">
      <c r="B926" s="33"/>
      <c r="C926" s="211" t="s">
        <v>19</v>
      </c>
      <c r="D926" s="211" t="s">
        <v>370</v>
      </c>
      <c r="E926" s="18" t="s">
        <v>19</v>
      </c>
      <c r="F926" s="212">
        <v>69.2</v>
      </c>
      <c r="H926" s="33"/>
    </row>
    <row r="927" spans="2:8" s="1" customFormat="1" ht="16.899999999999999" customHeight="1">
      <c r="B927" s="33"/>
      <c r="C927" s="211" t="s">
        <v>270</v>
      </c>
      <c r="D927" s="211" t="s">
        <v>371</v>
      </c>
      <c r="E927" s="18" t="s">
        <v>19</v>
      </c>
      <c r="F927" s="212">
        <v>69.2</v>
      </c>
      <c r="H927" s="33"/>
    </row>
    <row r="928" spans="2:8" s="1" customFormat="1" ht="16.899999999999999" customHeight="1">
      <c r="B928" s="33"/>
      <c r="C928" s="213" t="s">
        <v>9056</v>
      </c>
      <c r="H928" s="33"/>
    </row>
    <row r="929" spans="2:8" s="1" customFormat="1" ht="22.5">
      <c r="B929" s="33"/>
      <c r="C929" s="211" t="s">
        <v>361</v>
      </c>
      <c r="D929" s="211" t="s">
        <v>9110</v>
      </c>
      <c r="E929" s="18" t="s">
        <v>209</v>
      </c>
      <c r="F929" s="212">
        <v>69.2</v>
      </c>
      <c r="H929" s="33"/>
    </row>
    <row r="930" spans="2:8" s="1" customFormat="1" ht="22.5">
      <c r="B930" s="33"/>
      <c r="C930" s="211" t="s">
        <v>389</v>
      </c>
      <c r="D930" s="211" t="s">
        <v>9111</v>
      </c>
      <c r="E930" s="18" t="s">
        <v>209</v>
      </c>
      <c r="F930" s="212">
        <v>559.84699999999998</v>
      </c>
      <c r="H930" s="33"/>
    </row>
    <row r="931" spans="2:8" s="1" customFormat="1" ht="22.5">
      <c r="B931" s="33"/>
      <c r="C931" s="211" t="s">
        <v>400</v>
      </c>
      <c r="D931" s="211" t="s">
        <v>9112</v>
      </c>
      <c r="E931" s="18" t="s">
        <v>209</v>
      </c>
      <c r="F931" s="212">
        <v>334.66500000000002</v>
      </c>
      <c r="H931" s="33"/>
    </row>
    <row r="932" spans="2:8" s="1" customFormat="1" ht="16.899999999999999" customHeight="1">
      <c r="B932" s="33"/>
      <c r="C932" s="211" t="s">
        <v>412</v>
      </c>
      <c r="D932" s="211" t="s">
        <v>9079</v>
      </c>
      <c r="E932" s="18" t="s">
        <v>209</v>
      </c>
      <c r="F932" s="212">
        <v>809.029</v>
      </c>
      <c r="H932" s="33"/>
    </row>
    <row r="933" spans="2:8" s="1" customFormat="1" ht="16.899999999999999" customHeight="1">
      <c r="B933" s="33"/>
      <c r="C933" s="211" t="s">
        <v>418</v>
      </c>
      <c r="D933" s="211" t="s">
        <v>9080</v>
      </c>
      <c r="E933" s="18" t="s">
        <v>209</v>
      </c>
      <c r="F933" s="212">
        <v>289.46499999999997</v>
      </c>
      <c r="H933" s="33"/>
    </row>
    <row r="934" spans="2:8" s="1" customFormat="1" ht="16.899999999999999" customHeight="1">
      <c r="B934" s="33"/>
      <c r="C934" s="211" t="s">
        <v>423</v>
      </c>
      <c r="D934" s="211" t="s">
        <v>3013</v>
      </c>
      <c r="E934" s="18" t="s">
        <v>209</v>
      </c>
      <c r="F934" s="212">
        <v>514.64700000000005</v>
      </c>
      <c r="H934" s="33"/>
    </row>
    <row r="935" spans="2:8" s="1" customFormat="1" ht="16.899999999999999" customHeight="1">
      <c r="B935" s="33"/>
      <c r="C935" s="207" t="s">
        <v>302</v>
      </c>
      <c r="D935" s="208" t="s">
        <v>303</v>
      </c>
      <c r="E935" s="209" t="s">
        <v>209</v>
      </c>
      <c r="F935" s="210">
        <v>69.2</v>
      </c>
      <c r="H935" s="33"/>
    </row>
    <row r="936" spans="2:8" s="1" customFormat="1" ht="16.899999999999999" customHeight="1">
      <c r="B936" s="33"/>
      <c r="C936" s="211" t="s">
        <v>19</v>
      </c>
      <c r="D936" s="211" t="s">
        <v>5174</v>
      </c>
      <c r="E936" s="18" t="s">
        <v>19</v>
      </c>
      <c r="F936" s="212">
        <v>0</v>
      </c>
      <c r="H936" s="33"/>
    </row>
    <row r="937" spans="2:8" s="1" customFormat="1" ht="16.899999999999999" customHeight="1">
      <c r="B937" s="33"/>
      <c r="C937" s="211" t="s">
        <v>19</v>
      </c>
      <c r="D937" s="211" t="s">
        <v>370</v>
      </c>
      <c r="E937" s="18" t="s">
        <v>19</v>
      </c>
      <c r="F937" s="212">
        <v>69.2</v>
      </c>
      <c r="H937" s="33"/>
    </row>
    <row r="938" spans="2:8" s="1" customFormat="1" ht="16.899999999999999" customHeight="1">
      <c r="B938" s="33"/>
      <c r="C938" s="211" t="s">
        <v>302</v>
      </c>
      <c r="D938" s="211" t="s">
        <v>371</v>
      </c>
      <c r="E938" s="18" t="s">
        <v>19</v>
      </c>
      <c r="F938" s="212">
        <v>69.2</v>
      </c>
      <c r="H938" s="33"/>
    </row>
    <row r="939" spans="2:8" s="1" customFormat="1" ht="16.899999999999999" customHeight="1">
      <c r="B939" s="33"/>
      <c r="C939" s="213" t="s">
        <v>9056</v>
      </c>
      <c r="H939" s="33"/>
    </row>
    <row r="940" spans="2:8" s="1" customFormat="1" ht="22.5">
      <c r="B940" s="33"/>
      <c r="C940" s="211" t="s">
        <v>372</v>
      </c>
      <c r="D940" s="211" t="s">
        <v>9113</v>
      </c>
      <c r="E940" s="18" t="s">
        <v>209</v>
      </c>
      <c r="F940" s="212">
        <v>69.2</v>
      </c>
      <c r="H940" s="33"/>
    </row>
    <row r="941" spans="2:8" s="1" customFormat="1" ht="22.5">
      <c r="B941" s="33"/>
      <c r="C941" s="211" t="s">
        <v>389</v>
      </c>
      <c r="D941" s="211" t="s">
        <v>9111</v>
      </c>
      <c r="E941" s="18" t="s">
        <v>209</v>
      </c>
      <c r="F941" s="212">
        <v>559.84699999999998</v>
      </c>
      <c r="H941" s="33"/>
    </row>
    <row r="942" spans="2:8" s="1" customFormat="1" ht="22.5">
      <c r="B942" s="33"/>
      <c r="C942" s="211" t="s">
        <v>400</v>
      </c>
      <c r="D942" s="211" t="s">
        <v>9112</v>
      </c>
      <c r="E942" s="18" t="s">
        <v>209</v>
      </c>
      <c r="F942" s="212">
        <v>334.66500000000002</v>
      </c>
      <c r="H942" s="33"/>
    </row>
    <row r="943" spans="2:8" s="1" customFormat="1" ht="16.899999999999999" customHeight="1">
      <c r="B943" s="33"/>
      <c r="C943" s="211" t="s">
        <v>412</v>
      </c>
      <c r="D943" s="211" t="s">
        <v>9079</v>
      </c>
      <c r="E943" s="18" t="s">
        <v>209</v>
      </c>
      <c r="F943" s="212">
        <v>809.029</v>
      </c>
      <c r="H943" s="33"/>
    </row>
    <row r="944" spans="2:8" s="1" customFormat="1" ht="16.899999999999999" customHeight="1">
      <c r="B944" s="33"/>
      <c r="C944" s="207" t="s">
        <v>9114</v>
      </c>
      <c r="D944" s="208" t="s">
        <v>9115</v>
      </c>
      <c r="E944" s="209" t="s">
        <v>195</v>
      </c>
      <c r="F944" s="210">
        <v>527.21100000000001</v>
      </c>
      <c r="H944" s="33"/>
    </row>
    <row r="945" spans="2:8" s="1" customFormat="1" ht="16.899999999999999" customHeight="1">
      <c r="B945" s="33"/>
      <c r="C945" s="207" t="s">
        <v>255</v>
      </c>
      <c r="D945" s="208" t="s">
        <v>255</v>
      </c>
      <c r="E945" s="209" t="s">
        <v>235</v>
      </c>
      <c r="F945" s="210">
        <v>160.85</v>
      </c>
      <c r="H945" s="33"/>
    </row>
    <row r="946" spans="2:8" s="1" customFormat="1" ht="16.899999999999999" customHeight="1">
      <c r="B946" s="33"/>
      <c r="C946" s="211" t="s">
        <v>19</v>
      </c>
      <c r="D946" s="211" t="s">
        <v>245</v>
      </c>
      <c r="E946" s="18" t="s">
        <v>19</v>
      </c>
      <c r="F946" s="212">
        <v>160.85</v>
      </c>
      <c r="H946" s="33"/>
    </row>
    <row r="947" spans="2:8" s="1" customFormat="1" ht="16.899999999999999" customHeight="1">
      <c r="B947" s="33"/>
      <c r="C947" s="211" t="s">
        <v>255</v>
      </c>
      <c r="D947" s="211" t="s">
        <v>371</v>
      </c>
      <c r="E947" s="18" t="s">
        <v>19</v>
      </c>
      <c r="F947" s="212">
        <v>160.85</v>
      </c>
      <c r="H947" s="33"/>
    </row>
    <row r="948" spans="2:8" s="1" customFormat="1" ht="16.899999999999999" customHeight="1">
      <c r="B948" s="33"/>
      <c r="C948" s="213" t="s">
        <v>9056</v>
      </c>
      <c r="H948" s="33"/>
    </row>
    <row r="949" spans="2:8" s="1" customFormat="1" ht="22.5">
      <c r="B949" s="33"/>
      <c r="C949" s="211" t="s">
        <v>1012</v>
      </c>
      <c r="D949" s="211" t="s">
        <v>9116</v>
      </c>
      <c r="E949" s="18" t="s">
        <v>235</v>
      </c>
      <c r="F949" s="212">
        <v>160.85</v>
      </c>
      <c r="H949" s="33"/>
    </row>
    <row r="950" spans="2:8" s="1" customFormat="1" ht="16.899999999999999" customHeight="1">
      <c r="B950" s="33"/>
      <c r="C950" s="211" t="s">
        <v>919</v>
      </c>
      <c r="D950" s="211" t="s">
        <v>9117</v>
      </c>
      <c r="E950" s="18" t="s">
        <v>195</v>
      </c>
      <c r="F950" s="212">
        <v>2082.3389999999999</v>
      </c>
      <c r="H950" s="33"/>
    </row>
    <row r="951" spans="2:8" s="1" customFormat="1" ht="16.899999999999999" customHeight="1">
      <c r="B951" s="33"/>
      <c r="C951" s="211" t="s">
        <v>984</v>
      </c>
      <c r="D951" s="211" t="s">
        <v>9094</v>
      </c>
      <c r="E951" s="18" t="s">
        <v>195</v>
      </c>
      <c r="F951" s="212">
        <v>891.95399999999995</v>
      </c>
      <c r="H951" s="33"/>
    </row>
    <row r="952" spans="2:8" s="1" customFormat="1" ht="16.899999999999999" customHeight="1">
      <c r="B952" s="33"/>
      <c r="C952" s="211" t="s">
        <v>1059</v>
      </c>
      <c r="D952" s="211" t="s">
        <v>9096</v>
      </c>
      <c r="E952" s="18" t="s">
        <v>195</v>
      </c>
      <c r="F952" s="212">
        <v>891.95399999999995</v>
      </c>
      <c r="H952" s="33"/>
    </row>
    <row r="953" spans="2:8" s="1" customFormat="1" ht="16.899999999999999" customHeight="1">
      <c r="B953" s="33"/>
      <c r="C953" s="207" t="s">
        <v>9118</v>
      </c>
      <c r="D953" s="208" t="s">
        <v>9119</v>
      </c>
      <c r="E953" s="209" t="s">
        <v>235</v>
      </c>
      <c r="F953" s="210">
        <v>155.75</v>
      </c>
      <c r="H953" s="33"/>
    </row>
    <row r="954" spans="2:8" s="1" customFormat="1" ht="16.899999999999999" customHeight="1">
      <c r="B954" s="33"/>
      <c r="C954" s="207" t="s">
        <v>9120</v>
      </c>
      <c r="D954" s="208" t="s">
        <v>9120</v>
      </c>
      <c r="E954" s="209" t="s">
        <v>195</v>
      </c>
      <c r="F954" s="210">
        <v>1.25</v>
      </c>
      <c r="H954" s="33"/>
    </row>
    <row r="955" spans="2:8" s="1" customFormat="1" ht="16.899999999999999" customHeight="1">
      <c r="B955" s="33"/>
      <c r="C955" s="207" t="s">
        <v>9121</v>
      </c>
      <c r="D955" s="208" t="s">
        <v>9122</v>
      </c>
      <c r="E955" s="209" t="s">
        <v>195</v>
      </c>
      <c r="F955" s="210">
        <v>248.08799999999999</v>
      </c>
      <c r="H955" s="33"/>
    </row>
    <row r="956" spans="2:8" s="1" customFormat="1" ht="16.899999999999999" customHeight="1">
      <c r="B956" s="33"/>
      <c r="C956" s="207" t="s">
        <v>9123</v>
      </c>
      <c r="D956" s="208" t="s">
        <v>9124</v>
      </c>
      <c r="E956" s="209" t="s">
        <v>195</v>
      </c>
      <c r="F956" s="210">
        <v>112.422</v>
      </c>
      <c r="H956" s="33"/>
    </row>
    <row r="957" spans="2:8" s="1" customFormat="1" ht="16.899999999999999" customHeight="1">
      <c r="B957" s="33"/>
      <c r="C957" s="207" t="s">
        <v>231</v>
      </c>
      <c r="D957" s="208" t="s">
        <v>231</v>
      </c>
      <c r="E957" s="209" t="s">
        <v>195</v>
      </c>
      <c r="F957" s="210">
        <v>15.95</v>
      </c>
      <c r="H957" s="33"/>
    </row>
    <row r="958" spans="2:8" s="1" customFormat="1" ht="16.899999999999999" customHeight="1">
      <c r="B958" s="33"/>
      <c r="C958" s="211" t="s">
        <v>19</v>
      </c>
      <c r="D958" s="211" t="s">
        <v>1160</v>
      </c>
      <c r="E958" s="18" t="s">
        <v>19</v>
      </c>
      <c r="F958" s="212">
        <v>0</v>
      </c>
      <c r="H958" s="33"/>
    </row>
    <row r="959" spans="2:8" s="1" customFormat="1" ht="16.899999999999999" customHeight="1">
      <c r="B959" s="33"/>
      <c r="C959" s="211" t="s">
        <v>19</v>
      </c>
      <c r="D959" s="211" t="s">
        <v>603</v>
      </c>
      <c r="E959" s="18" t="s">
        <v>19</v>
      </c>
      <c r="F959" s="212">
        <v>0</v>
      </c>
      <c r="H959" s="33"/>
    </row>
    <row r="960" spans="2:8" s="1" customFormat="1" ht="16.899999999999999" customHeight="1">
      <c r="B960" s="33"/>
      <c r="C960" s="211" t="s">
        <v>19</v>
      </c>
      <c r="D960" s="211" t="s">
        <v>1959</v>
      </c>
      <c r="E960" s="18" t="s">
        <v>19</v>
      </c>
      <c r="F960" s="212">
        <v>8.26</v>
      </c>
      <c r="H960" s="33"/>
    </row>
    <row r="961" spans="2:8" s="1" customFormat="1" ht="16.899999999999999" customHeight="1">
      <c r="B961" s="33"/>
      <c r="C961" s="211" t="s">
        <v>19</v>
      </c>
      <c r="D961" s="211" t="s">
        <v>2573</v>
      </c>
      <c r="E961" s="18" t="s">
        <v>19</v>
      </c>
      <c r="F961" s="212">
        <v>5.3</v>
      </c>
      <c r="H961" s="33"/>
    </row>
    <row r="962" spans="2:8" s="1" customFormat="1" ht="16.899999999999999" customHeight="1">
      <c r="B962" s="33"/>
      <c r="C962" s="211" t="s">
        <v>19</v>
      </c>
      <c r="D962" s="211" t="s">
        <v>1981</v>
      </c>
      <c r="E962" s="18" t="s">
        <v>19</v>
      </c>
      <c r="F962" s="212">
        <v>2.39</v>
      </c>
      <c r="H962" s="33"/>
    </row>
    <row r="963" spans="2:8" s="1" customFormat="1" ht="16.899999999999999" customHeight="1">
      <c r="B963" s="33"/>
      <c r="C963" s="211" t="s">
        <v>231</v>
      </c>
      <c r="D963" s="211" t="s">
        <v>371</v>
      </c>
      <c r="E963" s="18" t="s">
        <v>19</v>
      </c>
      <c r="F963" s="212">
        <v>15.95</v>
      </c>
      <c r="H963" s="33"/>
    </row>
    <row r="964" spans="2:8" s="1" customFormat="1" ht="16.899999999999999" customHeight="1">
      <c r="B964" s="33"/>
      <c r="C964" s="213" t="s">
        <v>9056</v>
      </c>
      <c r="H964" s="33"/>
    </row>
    <row r="965" spans="2:8" s="1" customFormat="1" ht="22.5">
      <c r="B965" s="33"/>
      <c r="C965" s="211" t="s">
        <v>2604</v>
      </c>
      <c r="D965" s="211" t="s">
        <v>9125</v>
      </c>
      <c r="E965" s="18" t="s">
        <v>195</v>
      </c>
      <c r="F965" s="212">
        <v>15.95</v>
      </c>
      <c r="H965" s="33"/>
    </row>
    <row r="966" spans="2:8" s="1" customFormat="1" ht="22.5">
      <c r="B966" s="33"/>
      <c r="C966" s="211" t="s">
        <v>2592</v>
      </c>
      <c r="D966" s="211" t="s">
        <v>9083</v>
      </c>
      <c r="E966" s="18" t="s">
        <v>195</v>
      </c>
      <c r="F966" s="212">
        <v>127.04</v>
      </c>
      <c r="H966" s="33"/>
    </row>
    <row r="967" spans="2:8" s="1" customFormat="1" ht="16.899999999999999" customHeight="1">
      <c r="B967" s="33"/>
      <c r="C967" s="211" t="s">
        <v>2599</v>
      </c>
      <c r="D967" s="211" t="s">
        <v>2600</v>
      </c>
      <c r="E967" s="18" t="s">
        <v>195</v>
      </c>
      <c r="F967" s="212">
        <v>146.096</v>
      </c>
      <c r="H967" s="33"/>
    </row>
    <row r="968" spans="2:8" s="1" customFormat="1" ht="16.899999999999999" customHeight="1">
      <c r="B968" s="33"/>
      <c r="C968" s="211" t="s">
        <v>2609</v>
      </c>
      <c r="D968" s="211" t="s">
        <v>2610</v>
      </c>
      <c r="E968" s="18" t="s">
        <v>195</v>
      </c>
      <c r="F968" s="212">
        <v>29.629000000000001</v>
      </c>
      <c r="H968" s="33"/>
    </row>
    <row r="969" spans="2:8" s="1" customFormat="1" ht="16.899999999999999" customHeight="1">
      <c r="B969" s="33"/>
      <c r="C969" s="207" t="s">
        <v>2597</v>
      </c>
      <c r="D969" s="208" t="s">
        <v>2597</v>
      </c>
      <c r="E969" s="209" t="s">
        <v>195</v>
      </c>
      <c r="F969" s="210">
        <v>127.04</v>
      </c>
      <c r="H969" s="33"/>
    </row>
    <row r="970" spans="2:8" s="1" customFormat="1" ht="16.899999999999999" customHeight="1">
      <c r="B970" s="33"/>
      <c r="C970" s="211" t="s">
        <v>19</v>
      </c>
      <c r="D970" s="211" t="s">
        <v>2596</v>
      </c>
      <c r="E970" s="18" t="s">
        <v>19</v>
      </c>
      <c r="F970" s="212">
        <v>127.04</v>
      </c>
      <c r="H970" s="33"/>
    </row>
    <row r="971" spans="2:8" s="1" customFormat="1" ht="16.899999999999999" customHeight="1">
      <c r="B971" s="33"/>
      <c r="C971" s="211" t="s">
        <v>2597</v>
      </c>
      <c r="D971" s="211" t="s">
        <v>371</v>
      </c>
      <c r="E971" s="18" t="s">
        <v>19</v>
      </c>
      <c r="F971" s="212">
        <v>127.04</v>
      </c>
      <c r="H971" s="33"/>
    </row>
    <row r="972" spans="2:8" s="1" customFormat="1" ht="16.899999999999999" customHeight="1">
      <c r="B972" s="33"/>
      <c r="C972" s="207" t="s">
        <v>211</v>
      </c>
      <c r="D972" s="208" t="s">
        <v>212</v>
      </c>
      <c r="E972" s="209" t="s">
        <v>209</v>
      </c>
      <c r="F972" s="210">
        <v>421.447</v>
      </c>
      <c r="H972" s="33"/>
    </row>
    <row r="973" spans="2:8" s="1" customFormat="1" ht="16.899999999999999" customHeight="1">
      <c r="B973" s="33"/>
      <c r="C973" s="211" t="s">
        <v>19</v>
      </c>
      <c r="D973" s="211" t="s">
        <v>5174</v>
      </c>
      <c r="E973" s="18" t="s">
        <v>19</v>
      </c>
      <c r="F973" s="212">
        <v>0</v>
      </c>
      <c r="H973" s="33"/>
    </row>
    <row r="974" spans="2:8" s="1" customFormat="1" ht="16.899999999999999" customHeight="1">
      <c r="B974" s="33"/>
      <c r="C974" s="211" t="s">
        <v>19</v>
      </c>
      <c r="D974" s="211" t="s">
        <v>5175</v>
      </c>
      <c r="E974" s="18" t="s">
        <v>19</v>
      </c>
      <c r="F974" s="212">
        <v>0</v>
      </c>
      <c r="H974" s="33"/>
    </row>
    <row r="975" spans="2:8" s="1" customFormat="1" ht="16.899999999999999" customHeight="1">
      <c r="B975" s="33"/>
      <c r="C975" s="211" t="s">
        <v>19</v>
      </c>
      <c r="D975" s="211" t="s">
        <v>386</v>
      </c>
      <c r="E975" s="18" t="s">
        <v>19</v>
      </c>
      <c r="F975" s="212">
        <v>302.15300000000002</v>
      </c>
      <c r="H975" s="33"/>
    </row>
    <row r="976" spans="2:8" s="1" customFormat="1" ht="16.899999999999999" customHeight="1">
      <c r="B976" s="33"/>
      <c r="C976" s="211" t="s">
        <v>19</v>
      </c>
      <c r="D976" s="211" t="s">
        <v>387</v>
      </c>
      <c r="E976" s="18" t="s">
        <v>19</v>
      </c>
      <c r="F976" s="212">
        <v>119.294</v>
      </c>
      <c r="H976" s="33"/>
    </row>
    <row r="977" spans="2:8" s="1" customFormat="1" ht="16.899999999999999" customHeight="1">
      <c r="B977" s="33"/>
      <c r="C977" s="211" t="s">
        <v>211</v>
      </c>
      <c r="D977" s="211" t="s">
        <v>371</v>
      </c>
      <c r="E977" s="18" t="s">
        <v>19</v>
      </c>
      <c r="F977" s="212">
        <v>421.447</v>
      </c>
      <c r="H977" s="33"/>
    </row>
    <row r="978" spans="2:8" s="1" customFormat="1" ht="16.899999999999999" customHeight="1">
      <c r="B978" s="33"/>
      <c r="C978" s="213" t="s">
        <v>9056</v>
      </c>
      <c r="H978" s="33"/>
    </row>
    <row r="979" spans="2:8" s="1" customFormat="1" ht="22.5">
      <c r="B979" s="33"/>
      <c r="C979" s="211" t="s">
        <v>382</v>
      </c>
      <c r="D979" s="211" t="s">
        <v>9126</v>
      </c>
      <c r="E979" s="18" t="s">
        <v>209</v>
      </c>
      <c r="F979" s="212">
        <v>421.447</v>
      </c>
      <c r="H979" s="33"/>
    </row>
    <row r="980" spans="2:8" s="1" customFormat="1" ht="22.5">
      <c r="B980" s="33"/>
      <c r="C980" s="211" t="s">
        <v>389</v>
      </c>
      <c r="D980" s="211" t="s">
        <v>9111</v>
      </c>
      <c r="E980" s="18" t="s">
        <v>209</v>
      </c>
      <c r="F980" s="212">
        <v>559.84699999999998</v>
      </c>
      <c r="H980" s="33"/>
    </row>
    <row r="981" spans="2:8" s="1" customFormat="1" ht="22.5">
      <c r="B981" s="33"/>
      <c r="C981" s="211" t="s">
        <v>400</v>
      </c>
      <c r="D981" s="211" t="s">
        <v>9112</v>
      </c>
      <c r="E981" s="18" t="s">
        <v>209</v>
      </c>
      <c r="F981" s="212">
        <v>334.66500000000002</v>
      </c>
      <c r="H981" s="33"/>
    </row>
    <row r="982" spans="2:8" s="1" customFormat="1" ht="16.899999999999999" customHeight="1">
      <c r="B982" s="33"/>
      <c r="C982" s="211" t="s">
        <v>412</v>
      </c>
      <c r="D982" s="211" t="s">
        <v>9079</v>
      </c>
      <c r="E982" s="18" t="s">
        <v>209</v>
      </c>
      <c r="F982" s="212">
        <v>809.029</v>
      </c>
      <c r="H982" s="33"/>
    </row>
    <row r="983" spans="2:8" s="1" customFormat="1" ht="16.899999999999999" customHeight="1">
      <c r="B983" s="33"/>
      <c r="C983" s="211" t="s">
        <v>418</v>
      </c>
      <c r="D983" s="211" t="s">
        <v>9080</v>
      </c>
      <c r="E983" s="18" t="s">
        <v>209</v>
      </c>
      <c r="F983" s="212">
        <v>289.46499999999997</v>
      </c>
      <c r="H983" s="33"/>
    </row>
    <row r="984" spans="2:8" s="1" customFormat="1" ht="16.899999999999999" customHeight="1">
      <c r="B984" s="33"/>
      <c r="C984" s="211" t="s">
        <v>423</v>
      </c>
      <c r="D984" s="211" t="s">
        <v>3013</v>
      </c>
      <c r="E984" s="18" t="s">
        <v>209</v>
      </c>
      <c r="F984" s="212">
        <v>514.64700000000005</v>
      </c>
      <c r="H984" s="33"/>
    </row>
    <row r="985" spans="2:8" s="1" customFormat="1" ht="16.899999999999999" customHeight="1">
      <c r="B985" s="33"/>
      <c r="C985" s="207" t="s">
        <v>9127</v>
      </c>
      <c r="D985" s="208" t="s">
        <v>9128</v>
      </c>
      <c r="E985" s="209" t="s">
        <v>209</v>
      </c>
      <c r="F985" s="210">
        <v>103.423</v>
      </c>
      <c r="H985" s="33"/>
    </row>
    <row r="986" spans="2:8" s="1" customFormat="1" ht="16.899999999999999" customHeight="1">
      <c r="B986" s="33"/>
      <c r="C986" s="207" t="s">
        <v>9129</v>
      </c>
      <c r="D986" s="208" t="s">
        <v>9130</v>
      </c>
      <c r="E986" s="209" t="s">
        <v>209</v>
      </c>
      <c r="F986" s="210">
        <v>103.423</v>
      </c>
      <c r="H986" s="33"/>
    </row>
    <row r="987" spans="2:8" s="1" customFormat="1" ht="16.899999999999999" customHeight="1">
      <c r="B987" s="33"/>
      <c r="C987" s="207" t="s">
        <v>281</v>
      </c>
      <c r="D987" s="208" t="s">
        <v>282</v>
      </c>
      <c r="E987" s="209" t="s">
        <v>195</v>
      </c>
      <c r="F987" s="210">
        <v>600.80999999999995</v>
      </c>
      <c r="H987" s="33"/>
    </row>
    <row r="988" spans="2:8" s="1" customFormat="1" ht="16.899999999999999" customHeight="1">
      <c r="B988" s="33"/>
      <c r="C988" s="211" t="s">
        <v>19</v>
      </c>
      <c r="D988" s="211" t="s">
        <v>1160</v>
      </c>
      <c r="E988" s="18" t="s">
        <v>19</v>
      </c>
      <c r="F988" s="212">
        <v>0</v>
      </c>
      <c r="H988" s="33"/>
    </row>
    <row r="989" spans="2:8" s="1" customFormat="1" ht="16.899999999999999" customHeight="1">
      <c r="B989" s="33"/>
      <c r="C989" s="211" t="s">
        <v>19</v>
      </c>
      <c r="D989" s="211" t="s">
        <v>5184</v>
      </c>
      <c r="E989" s="18" t="s">
        <v>19</v>
      </c>
      <c r="F989" s="212">
        <v>0</v>
      </c>
      <c r="H989" s="33"/>
    </row>
    <row r="990" spans="2:8" s="1" customFormat="1" ht="16.899999999999999" customHeight="1">
      <c r="B990" s="33"/>
      <c r="C990" s="211" t="s">
        <v>19</v>
      </c>
      <c r="D990" s="211" t="s">
        <v>1923</v>
      </c>
      <c r="E990" s="18" t="s">
        <v>19</v>
      </c>
      <c r="F990" s="212">
        <v>4.8899999999999997</v>
      </c>
      <c r="H990" s="33"/>
    </row>
    <row r="991" spans="2:8" s="1" customFormat="1" ht="16.899999999999999" customHeight="1">
      <c r="B991" s="33"/>
      <c r="C991" s="211" t="s">
        <v>19</v>
      </c>
      <c r="D991" s="211" t="s">
        <v>1924</v>
      </c>
      <c r="E991" s="18" t="s">
        <v>19</v>
      </c>
      <c r="F991" s="212">
        <v>16.77</v>
      </c>
      <c r="H991" s="33"/>
    </row>
    <row r="992" spans="2:8" s="1" customFormat="1" ht="16.899999999999999" customHeight="1">
      <c r="B992" s="33"/>
      <c r="C992" s="211" t="s">
        <v>19</v>
      </c>
      <c r="D992" s="211" t="s">
        <v>1925</v>
      </c>
      <c r="E992" s="18" t="s">
        <v>19</v>
      </c>
      <c r="F992" s="212">
        <v>4.8899999999999997</v>
      </c>
      <c r="H992" s="33"/>
    </row>
    <row r="993" spans="2:8" s="1" customFormat="1" ht="16.899999999999999" customHeight="1">
      <c r="B993" s="33"/>
      <c r="C993" s="211" t="s">
        <v>19</v>
      </c>
      <c r="D993" s="211" t="s">
        <v>1926</v>
      </c>
      <c r="E993" s="18" t="s">
        <v>19</v>
      </c>
      <c r="F993" s="212">
        <v>16.77</v>
      </c>
      <c r="H993" s="33"/>
    </row>
    <row r="994" spans="2:8" s="1" customFormat="1" ht="16.899999999999999" customHeight="1">
      <c r="B994" s="33"/>
      <c r="C994" s="211" t="s">
        <v>19</v>
      </c>
      <c r="D994" s="211" t="s">
        <v>1927</v>
      </c>
      <c r="E994" s="18" t="s">
        <v>19</v>
      </c>
      <c r="F994" s="212">
        <v>4.8899999999999997</v>
      </c>
      <c r="H994" s="33"/>
    </row>
    <row r="995" spans="2:8" s="1" customFormat="1" ht="16.899999999999999" customHeight="1">
      <c r="B995" s="33"/>
      <c r="C995" s="211" t="s">
        <v>19</v>
      </c>
      <c r="D995" s="211" t="s">
        <v>1928</v>
      </c>
      <c r="E995" s="18" t="s">
        <v>19</v>
      </c>
      <c r="F995" s="212">
        <v>16.77</v>
      </c>
      <c r="H995" s="33"/>
    </row>
    <row r="996" spans="2:8" s="1" customFormat="1" ht="16.899999999999999" customHeight="1">
      <c r="B996" s="33"/>
      <c r="C996" s="211" t="s">
        <v>19</v>
      </c>
      <c r="D996" s="211" t="s">
        <v>1929</v>
      </c>
      <c r="E996" s="18" t="s">
        <v>19</v>
      </c>
      <c r="F996" s="212">
        <v>4.8899999999999997</v>
      </c>
      <c r="H996" s="33"/>
    </row>
    <row r="997" spans="2:8" s="1" customFormat="1" ht="16.899999999999999" customHeight="1">
      <c r="B997" s="33"/>
      <c r="C997" s="211" t="s">
        <v>19</v>
      </c>
      <c r="D997" s="211" t="s">
        <v>1930</v>
      </c>
      <c r="E997" s="18" t="s">
        <v>19</v>
      </c>
      <c r="F997" s="212">
        <v>16.77</v>
      </c>
      <c r="H997" s="33"/>
    </row>
    <row r="998" spans="2:8" s="1" customFormat="1" ht="16.899999999999999" customHeight="1">
      <c r="B998" s="33"/>
      <c r="C998" s="211" t="s">
        <v>19</v>
      </c>
      <c r="D998" s="211" t="s">
        <v>1931</v>
      </c>
      <c r="E998" s="18" t="s">
        <v>19</v>
      </c>
      <c r="F998" s="212">
        <v>4.88</v>
      </c>
      <c r="H998" s="33"/>
    </row>
    <row r="999" spans="2:8" s="1" customFormat="1" ht="16.899999999999999" customHeight="1">
      <c r="B999" s="33"/>
      <c r="C999" s="211" t="s">
        <v>19</v>
      </c>
      <c r="D999" s="211" t="s">
        <v>1932</v>
      </c>
      <c r="E999" s="18" t="s">
        <v>19</v>
      </c>
      <c r="F999" s="212">
        <v>23.7</v>
      </c>
      <c r="H999" s="33"/>
    </row>
    <row r="1000" spans="2:8" s="1" customFormat="1" ht="16.899999999999999" customHeight="1">
      <c r="B1000" s="33"/>
      <c r="C1000" s="211" t="s">
        <v>19</v>
      </c>
      <c r="D1000" s="211" t="s">
        <v>1933</v>
      </c>
      <c r="E1000" s="18" t="s">
        <v>19</v>
      </c>
      <c r="F1000" s="212">
        <v>26.64</v>
      </c>
      <c r="H1000" s="33"/>
    </row>
    <row r="1001" spans="2:8" s="1" customFormat="1" ht="16.899999999999999" customHeight="1">
      <c r="B1001" s="33"/>
      <c r="C1001" s="211" t="s">
        <v>19</v>
      </c>
      <c r="D1001" s="211" t="s">
        <v>1934</v>
      </c>
      <c r="E1001" s="18" t="s">
        <v>19</v>
      </c>
      <c r="F1001" s="212">
        <v>56.88</v>
      </c>
      <c r="H1001" s="33"/>
    </row>
    <row r="1002" spans="2:8" s="1" customFormat="1" ht="16.899999999999999" customHeight="1">
      <c r="B1002" s="33"/>
      <c r="C1002" s="211" t="s">
        <v>19</v>
      </c>
      <c r="D1002" s="211" t="s">
        <v>1935</v>
      </c>
      <c r="E1002" s="18" t="s">
        <v>19</v>
      </c>
      <c r="F1002" s="212">
        <v>4.4800000000000004</v>
      </c>
      <c r="H1002" s="33"/>
    </row>
    <row r="1003" spans="2:8" s="1" customFormat="1" ht="16.899999999999999" customHeight="1">
      <c r="B1003" s="33"/>
      <c r="C1003" s="211" t="s">
        <v>19</v>
      </c>
      <c r="D1003" s="211" t="s">
        <v>5185</v>
      </c>
      <c r="E1003" s="18" t="s">
        <v>19</v>
      </c>
      <c r="F1003" s="212">
        <v>0</v>
      </c>
      <c r="H1003" s="33"/>
    </row>
    <row r="1004" spans="2:8" s="1" customFormat="1" ht="16.899999999999999" customHeight="1">
      <c r="B1004" s="33"/>
      <c r="C1004" s="211" t="s">
        <v>19</v>
      </c>
      <c r="D1004" s="211" t="s">
        <v>1936</v>
      </c>
      <c r="E1004" s="18" t="s">
        <v>19</v>
      </c>
      <c r="F1004" s="212">
        <v>4.8899999999999997</v>
      </c>
      <c r="H1004" s="33"/>
    </row>
    <row r="1005" spans="2:8" s="1" customFormat="1" ht="16.899999999999999" customHeight="1">
      <c r="B1005" s="33"/>
      <c r="C1005" s="211" t="s">
        <v>19</v>
      </c>
      <c r="D1005" s="211" t="s">
        <v>1937</v>
      </c>
      <c r="E1005" s="18" t="s">
        <v>19</v>
      </c>
      <c r="F1005" s="212">
        <v>23.46</v>
      </c>
      <c r="H1005" s="33"/>
    </row>
    <row r="1006" spans="2:8" s="1" customFormat="1" ht="16.899999999999999" customHeight="1">
      <c r="B1006" s="33"/>
      <c r="C1006" s="211" t="s">
        <v>19</v>
      </c>
      <c r="D1006" s="211" t="s">
        <v>1938</v>
      </c>
      <c r="E1006" s="18" t="s">
        <v>19</v>
      </c>
      <c r="F1006" s="212">
        <v>4.8</v>
      </c>
      <c r="H1006" s="33"/>
    </row>
    <row r="1007" spans="2:8" s="1" customFormat="1" ht="16.899999999999999" customHeight="1">
      <c r="B1007" s="33"/>
      <c r="C1007" s="211" t="s">
        <v>19</v>
      </c>
      <c r="D1007" s="211" t="s">
        <v>1939</v>
      </c>
      <c r="E1007" s="18" t="s">
        <v>19</v>
      </c>
      <c r="F1007" s="212">
        <v>16.63</v>
      </c>
      <c r="H1007" s="33"/>
    </row>
    <row r="1008" spans="2:8" s="1" customFormat="1" ht="16.899999999999999" customHeight="1">
      <c r="B1008" s="33"/>
      <c r="C1008" s="211" t="s">
        <v>19</v>
      </c>
      <c r="D1008" s="211" t="s">
        <v>1940</v>
      </c>
      <c r="E1008" s="18" t="s">
        <v>19</v>
      </c>
      <c r="F1008" s="212">
        <v>4.8899999999999997</v>
      </c>
      <c r="H1008" s="33"/>
    </row>
    <row r="1009" spans="2:8" s="1" customFormat="1" ht="16.899999999999999" customHeight="1">
      <c r="B1009" s="33"/>
      <c r="C1009" s="211" t="s">
        <v>19</v>
      </c>
      <c r="D1009" s="211" t="s">
        <v>1941</v>
      </c>
      <c r="E1009" s="18" t="s">
        <v>19</v>
      </c>
      <c r="F1009" s="212">
        <v>16.559999999999999</v>
      </c>
      <c r="H1009" s="33"/>
    </row>
    <row r="1010" spans="2:8" s="1" customFormat="1" ht="16.899999999999999" customHeight="1">
      <c r="B1010" s="33"/>
      <c r="C1010" s="211" t="s">
        <v>19</v>
      </c>
      <c r="D1010" s="211" t="s">
        <v>1942</v>
      </c>
      <c r="E1010" s="18" t="s">
        <v>19</v>
      </c>
      <c r="F1010" s="212">
        <v>4.8899999999999997</v>
      </c>
      <c r="H1010" s="33"/>
    </row>
    <row r="1011" spans="2:8" s="1" customFormat="1" ht="16.899999999999999" customHeight="1">
      <c r="B1011" s="33"/>
      <c r="C1011" s="211" t="s">
        <v>19</v>
      </c>
      <c r="D1011" s="211" t="s">
        <v>1943</v>
      </c>
      <c r="E1011" s="18" t="s">
        <v>19</v>
      </c>
      <c r="F1011" s="212">
        <v>16.739999999999998</v>
      </c>
      <c r="H1011" s="33"/>
    </row>
    <row r="1012" spans="2:8" s="1" customFormat="1" ht="16.899999999999999" customHeight="1">
      <c r="B1012" s="33"/>
      <c r="C1012" s="211" t="s">
        <v>19</v>
      </c>
      <c r="D1012" s="211" t="s">
        <v>1944</v>
      </c>
      <c r="E1012" s="18" t="s">
        <v>19</v>
      </c>
      <c r="F1012" s="212">
        <v>4.8899999999999997</v>
      </c>
      <c r="H1012" s="33"/>
    </row>
    <row r="1013" spans="2:8" s="1" customFormat="1" ht="16.899999999999999" customHeight="1">
      <c r="B1013" s="33"/>
      <c r="C1013" s="211" t="s">
        <v>19</v>
      </c>
      <c r="D1013" s="211" t="s">
        <v>1945</v>
      </c>
      <c r="E1013" s="18" t="s">
        <v>19</v>
      </c>
      <c r="F1013" s="212">
        <v>16.77</v>
      </c>
      <c r="H1013" s="33"/>
    </row>
    <row r="1014" spans="2:8" s="1" customFormat="1" ht="16.899999999999999" customHeight="1">
      <c r="B1014" s="33"/>
      <c r="C1014" s="211" t="s">
        <v>19</v>
      </c>
      <c r="D1014" s="211" t="s">
        <v>1946</v>
      </c>
      <c r="E1014" s="18" t="s">
        <v>19</v>
      </c>
      <c r="F1014" s="212">
        <v>30.42</v>
      </c>
      <c r="H1014" s="33"/>
    </row>
    <row r="1015" spans="2:8" s="1" customFormat="1" ht="16.899999999999999" customHeight="1">
      <c r="B1015" s="33"/>
      <c r="C1015" s="211" t="s">
        <v>19</v>
      </c>
      <c r="D1015" s="211" t="s">
        <v>1947</v>
      </c>
      <c r="E1015" s="18" t="s">
        <v>19</v>
      </c>
      <c r="F1015" s="212">
        <v>56.65</v>
      </c>
      <c r="H1015" s="33"/>
    </row>
    <row r="1016" spans="2:8" s="1" customFormat="1" ht="16.899999999999999" customHeight="1">
      <c r="B1016" s="33"/>
      <c r="C1016" s="211" t="s">
        <v>19</v>
      </c>
      <c r="D1016" s="211" t="s">
        <v>5183</v>
      </c>
      <c r="E1016" s="18" t="s">
        <v>19</v>
      </c>
      <c r="F1016" s="212">
        <v>0</v>
      </c>
      <c r="H1016" s="33"/>
    </row>
    <row r="1017" spans="2:8" s="1" customFormat="1" ht="16.899999999999999" customHeight="1">
      <c r="B1017" s="33"/>
      <c r="C1017" s="211" t="s">
        <v>19</v>
      </c>
      <c r="D1017" s="211" t="s">
        <v>1948</v>
      </c>
      <c r="E1017" s="18" t="s">
        <v>19</v>
      </c>
      <c r="F1017" s="212">
        <v>25.55</v>
      </c>
      <c r="H1017" s="33"/>
    </row>
    <row r="1018" spans="2:8" s="1" customFormat="1" ht="16.899999999999999" customHeight="1">
      <c r="B1018" s="33"/>
      <c r="C1018" s="211" t="s">
        <v>19</v>
      </c>
      <c r="D1018" s="211" t="s">
        <v>1949</v>
      </c>
      <c r="E1018" s="18" t="s">
        <v>19</v>
      </c>
      <c r="F1018" s="212">
        <v>4.04</v>
      </c>
      <c r="H1018" s="33"/>
    </row>
    <row r="1019" spans="2:8" s="1" customFormat="1" ht="16.899999999999999" customHeight="1">
      <c r="B1019" s="33"/>
      <c r="C1019" s="211" t="s">
        <v>19</v>
      </c>
      <c r="D1019" s="211" t="s">
        <v>1950</v>
      </c>
      <c r="E1019" s="18" t="s">
        <v>19</v>
      </c>
      <c r="F1019" s="212">
        <v>31.08</v>
      </c>
      <c r="H1019" s="33"/>
    </row>
    <row r="1020" spans="2:8" s="1" customFormat="1" ht="16.899999999999999" customHeight="1">
      <c r="B1020" s="33"/>
      <c r="C1020" s="211" t="s">
        <v>19</v>
      </c>
      <c r="D1020" s="211" t="s">
        <v>1951</v>
      </c>
      <c r="E1020" s="18" t="s">
        <v>19</v>
      </c>
      <c r="F1020" s="212">
        <v>4.1399999999999997</v>
      </c>
      <c r="H1020" s="33"/>
    </row>
    <row r="1021" spans="2:8" s="1" customFormat="1" ht="16.899999999999999" customHeight="1">
      <c r="B1021" s="33"/>
      <c r="C1021" s="211" t="s">
        <v>19</v>
      </c>
      <c r="D1021" s="211" t="s">
        <v>1952</v>
      </c>
      <c r="E1021" s="18" t="s">
        <v>19</v>
      </c>
      <c r="F1021" s="212">
        <v>27.81</v>
      </c>
      <c r="H1021" s="33"/>
    </row>
    <row r="1022" spans="2:8" s="1" customFormat="1" ht="16.899999999999999" customHeight="1">
      <c r="B1022" s="33"/>
      <c r="C1022" s="211" t="s">
        <v>19</v>
      </c>
      <c r="D1022" s="211" t="s">
        <v>1953</v>
      </c>
      <c r="E1022" s="18" t="s">
        <v>19</v>
      </c>
      <c r="F1022" s="212">
        <v>4.97</v>
      </c>
      <c r="H1022" s="33"/>
    </row>
    <row r="1023" spans="2:8" s="1" customFormat="1" ht="16.899999999999999" customHeight="1">
      <c r="B1023" s="33"/>
      <c r="C1023" s="211" t="s">
        <v>19</v>
      </c>
      <c r="D1023" s="211" t="s">
        <v>1954</v>
      </c>
      <c r="E1023" s="18" t="s">
        <v>19</v>
      </c>
      <c r="F1023" s="212">
        <v>8.9600000000000009</v>
      </c>
      <c r="H1023" s="33"/>
    </row>
    <row r="1024" spans="2:8" s="1" customFormat="1" ht="16.899999999999999" customHeight="1">
      <c r="B1024" s="33"/>
      <c r="C1024" s="211" t="s">
        <v>19</v>
      </c>
      <c r="D1024" s="211" t="s">
        <v>1955</v>
      </c>
      <c r="E1024" s="18" t="s">
        <v>19</v>
      </c>
      <c r="F1024" s="212">
        <v>11.56</v>
      </c>
      <c r="H1024" s="33"/>
    </row>
    <row r="1025" spans="2:8" s="1" customFormat="1" ht="16.899999999999999" customHeight="1">
      <c r="B1025" s="33"/>
      <c r="C1025" s="211" t="s">
        <v>19</v>
      </c>
      <c r="D1025" s="211" t="s">
        <v>1956</v>
      </c>
      <c r="E1025" s="18" t="s">
        <v>19</v>
      </c>
      <c r="F1025" s="212">
        <v>3.78</v>
      </c>
      <c r="H1025" s="33"/>
    </row>
    <row r="1026" spans="2:8" s="1" customFormat="1" ht="16.899999999999999" customHeight="1">
      <c r="B1026" s="33"/>
      <c r="C1026" s="211" t="s">
        <v>19</v>
      </c>
      <c r="D1026" s="211" t="s">
        <v>1957</v>
      </c>
      <c r="E1026" s="18" t="s">
        <v>19</v>
      </c>
      <c r="F1026" s="212">
        <v>13.48</v>
      </c>
      <c r="H1026" s="33"/>
    </row>
    <row r="1027" spans="2:8" s="1" customFormat="1" ht="16.899999999999999" customHeight="1">
      <c r="B1027" s="33"/>
      <c r="C1027" s="211" t="s">
        <v>19</v>
      </c>
      <c r="D1027" s="211" t="s">
        <v>1958</v>
      </c>
      <c r="E1027" s="18" t="s">
        <v>19</v>
      </c>
      <c r="F1027" s="212">
        <v>12.13</v>
      </c>
      <c r="H1027" s="33"/>
    </row>
    <row r="1028" spans="2:8" s="1" customFormat="1" ht="16.899999999999999" customHeight="1">
      <c r="B1028" s="33"/>
      <c r="C1028" s="211" t="s">
        <v>19</v>
      </c>
      <c r="D1028" s="211" t="s">
        <v>1959</v>
      </c>
      <c r="E1028" s="18" t="s">
        <v>19</v>
      </c>
      <c r="F1028" s="212">
        <v>8.26</v>
      </c>
      <c r="H1028" s="33"/>
    </row>
    <row r="1029" spans="2:8" s="1" customFormat="1" ht="16.899999999999999" customHeight="1">
      <c r="B1029" s="33"/>
      <c r="C1029" s="211" t="s">
        <v>19</v>
      </c>
      <c r="D1029" s="211" t="s">
        <v>1960</v>
      </c>
      <c r="E1029" s="18" t="s">
        <v>19</v>
      </c>
      <c r="F1029" s="212">
        <v>5.3</v>
      </c>
      <c r="H1029" s="33"/>
    </row>
    <row r="1030" spans="2:8" s="1" customFormat="1" ht="16.899999999999999" customHeight="1">
      <c r="B1030" s="33"/>
      <c r="C1030" s="211" t="s">
        <v>19</v>
      </c>
      <c r="D1030" s="211" t="s">
        <v>1961</v>
      </c>
      <c r="E1030" s="18" t="s">
        <v>19</v>
      </c>
      <c r="F1030" s="212">
        <v>4.03</v>
      </c>
      <c r="H1030" s="33"/>
    </row>
    <row r="1031" spans="2:8" s="1" customFormat="1" ht="16.899999999999999" customHeight="1">
      <c r="B1031" s="33"/>
      <c r="C1031" s="211" t="s">
        <v>19</v>
      </c>
      <c r="D1031" s="211" t="s">
        <v>1962</v>
      </c>
      <c r="E1031" s="18" t="s">
        <v>19</v>
      </c>
      <c r="F1031" s="212">
        <v>26.29</v>
      </c>
      <c r="H1031" s="33"/>
    </row>
    <row r="1032" spans="2:8" s="1" customFormat="1" ht="16.899999999999999" customHeight="1">
      <c r="B1032" s="33"/>
      <c r="C1032" s="211" t="s">
        <v>19</v>
      </c>
      <c r="D1032" s="211" t="s">
        <v>1963</v>
      </c>
      <c r="E1032" s="18" t="s">
        <v>19</v>
      </c>
      <c r="F1032" s="212">
        <v>4.62</v>
      </c>
      <c r="H1032" s="33"/>
    </row>
    <row r="1033" spans="2:8" s="1" customFormat="1" ht="16.899999999999999" customHeight="1">
      <c r="B1033" s="33"/>
      <c r="C1033" s="211" t="s">
        <v>281</v>
      </c>
      <c r="D1033" s="211" t="s">
        <v>371</v>
      </c>
      <c r="E1033" s="18" t="s">
        <v>19</v>
      </c>
      <c r="F1033" s="212">
        <v>600.80999999999995</v>
      </c>
      <c r="H1033" s="33"/>
    </row>
    <row r="1034" spans="2:8" s="1" customFormat="1" ht="16.899999999999999" customHeight="1">
      <c r="B1034" s="33"/>
      <c r="C1034" s="213" t="s">
        <v>9056</v>
      </c>
      <c r="H1034" s="33"/>
    </row>
    <row r="1035" spans="2:8" s="1" customFormat="1" ht="16.899999999999999" customHeight="1">
      <c r="B1035" s="33"/>
      <c r="C1035" s="211" t="s">
        <v>1919</v>
      </c>
      <c r="D1035" s="211" t="s">
        <v>9131</v>
      </c>
      <c r="E1035" s="18" t="s">
        <v>195</v>
      </c>
      <c r="F1035" s="212">
        <v>600.80999999999995</v>
      </c>
      <c r="H1035" s="33"/>
    </row>
    <row r="1036" spans="2:8" s="1" customFormat="1" ht="16.899999999999999" customHeight="1">
      <c r="B1036" s="33"/>
      <c r="C1036" s="211" t="s">
        <v>2918</v>
      </c>
      <c r="D1036" s="211" t="s">
        <v>9107</v>
      </c>
      <c r="E1036" s="18" t="s">
        <v>195</v>
      </c>
      <c r="F1036" s="212">
        <v>2406.5500000000002</v>
      </c>
      <c r="H1036" s="33"/>
    </row>
    <row r="1037" spans="2:8" s="1" customFormat="1" ht="16.899999999999999" customHeight="1">
      <c r="B1037" s="33"/>
      <c r="C1037" s="207" t="s">
        <v>284</v>
      </c>
      <c r="D1037" s="208" t="s">
        <v>285</v>
      </c>
      <c r="E1037" s="209" t="s">
        <v>195</v>
      </c>
      <c r="F1037" s="210">
        <v>91.867999999999995</v>
      </c>
      <c r="H1037" s="33"/>
    </row>
    <row r="1038" spans="2:8" s="1" customFormat="1" ht="16.899999999999999" customHeight="1">
      <c r="B1038" s="33"/>
      <c r="C1038" s="211" t="s">
        <v>19</v>
      </c>
      <c r="D1038" s="211" t="s">
        <v>1160</v>
      </c>
      <c r="E1038" s="18" t="s">
        <v>19</v>
      </c>
      <c r="F1038" s="212">
        <v>0</v>
      </c>
      <c r="H1038" s="33"/>
    </row>
    <row r="1039" spans="2:8" s="1" customFormat="1" ht="16.899999999999999" customHeight="1">
      <c r="B1039" s="33"/>
      <c r="C1039" s="211" t="s">
        <v>19</v>
      </c>
      <c r="D1039" s="211" t="s">
        <v>5184</v>
      </c>
      <c r="E1039" s="18" t="s">
        <v>19</v>
      </c>
      <c r="F1039" s="212">
        <v>0</v>
      </c>
      <c r="H1039" s="33"/>
    </row>
    <row r="1040" spans="2:8" s="1" customFormat="1" ht="16.899999999999999" customHeight="1">
      <c r="B1040" s="33"/>
      <c r="C1040" s="211" t="s">
        <v>19</v>
      </c>
      <c r="D1040" s="211" t="s">
        <v>1969</v>
      </c>
      <c r="E1040" s="18" t="s">
        <v>19</v>
      </c>
      <c r="F1040" s="212">
        <v>5.74</v>
      </c>
      <c r="H1040" s="33"/>
    </row>
    <row r="1041" spans="2:8" s="1" customFormat="1" ht="16.899999999999999" customHeight="1">
      <c r="B1041" s="33"/>
      <c r="C1041" s="211" t="s">
        <v>19</v>
      </c>
      <c r="D1041" s="211" t="s">
        <v>1970</v>
      </c>
      <c r="E1041" s="18" t="s">
        <v>19</v>
      </c>
      <c r="F1041" s="212">
        <v>5.74</v>
      </c>
      <c r="H1041" s="33"/>
    </row>
    <row r="1042" spans="2:8" s="1" customFormat="1" ht="16.899999999999999" customHeight="1">
      <c r="B1042" s="33"/>
      <c r="C1042" s="211" t="s">
        <v>19</v>
      </c>
      <c r="D1042" s="211" t="s">
        <v>1971</v>
      </c>
      <c r="E1042" s="18" t="s">
        <v>19</v>
      </c>
      <c r="F1042" s="212">
        <v>5.74</v>
      </c>
      <c r="H1042" s="33"/>
    </row>
    <row r="1043" spans="2:8" s="1" customFormat="1" ht="16.899999999999999" customHeight="1">
      <c r="B1043" s="33"/>
      <c r="C1043" s="211" t="s">
        <v>19</v>
      </c>
      <c r="D1043" s="211" t="s">
        <v>1972</v>
      </c>
      <c r="E1043" s="18" t="s">
        <v>19</v>
      </c>
      <c r="F1043" s="212">
        <v>5.74</v>
      </c>
      <c r="H1043" s="33"/>
    </row>
    <row r="1044" spans="2:8" s="1" customFormat="1" ht="16.899999999999999" customHeight="1">
      <c r="B1044" s="33"/>
      <c r="C1044" s="211" t="s">
        <v>19</v>
      </c>
      <c r="D1044" s="211" t="s">
        <v>1973</v>
      </c>
      <c r="E1044" s="18" t="s">
        <v>19</v>
      </c>
      <c r="F1044" s="212">
        <v>5.74</v>
      </c>
      <c r="H1044" s="33"/>
    </row>
    <row r="1045" spans="2:8" s="1" customFormat="1" ht="16.899999999999999" customHeight="1">
      <c r="B1045" s="33"/>
      <c r="C1045" s="211" t="s">
        <v>19</v>
      </c>
      <c r="D1045" s="211" t="s">
        <v>5185</v>
      </c>
      <c r="E1045" s="18" t="s">
        <v>19</v>
      </c>
      <c r="F1045" s="212">
        <v>0</v>
      </c>
      <c r="H1045" s="33"/>
    </row>
    <row r="1046" spans="2:8" s="1" customFormat="1" ht="16.899999999999999" customHeight="1">
      <c r="B1046" s="33"/>
      <c r="C1046" s="211" t="s">
        <v>19</v>
      </c>
      <c r="D1046" s="211" t="s">
        <v>1974</v>
      </c>
      <c r="E1046" s="18" t="s">
        <v>19</v>
      </c>
      <c r="F1046" s="212">
        <v>5.74</v>
      </c>
      <c r="H1046" s="33"/>
    </row>
    <row r="1047" spans="2:8" s="1" customFormat="1" ht="16.899999999999999" customHeight="1">
      <c r="B1047" s="33"/>
      <c r="C1047" s="211" t="s">
        <v>19</v>
      </c>
      <c r="D1047" s="211" t="s">
        <v>1975</v>
      </c>
      <c r="E1047" s="18" t="s">
        <v>19</v>
      </c>
      <c r="F1047" s="212">
        <v>5.74</v>
      </c>
      <c r="H1047" s="33"/>
    </row>
    <row r="1048" spans="2:8" s="1" customFormat="1" ht="16.899999999999999" customHeight="1">
      <c r="B1048" s="33"/>
      <c r="C1048" s="211" t="s">
        <v>19</v>
      </c>
      <c r="D1048" s="211" t="s">
        <v>1976</v>
      </c>
      <c r="E1048" s="18" t="s">
        <v>19</v>
      </c>
      <c r="F1048" s="212">
        <v>5.74</v>
      </c>
      <c r="H1048" s="33"/>
    </row>
    <row r="1049" spans="2:8" s="1" customFormat="1" ht="16.899999999999999" customHeight="1">
      <c r="B1049" s="33"/>
      <c r="C1049" s="211" t="s">
        <v>19</v>
      </c>
      <c r="D1049" s="211" t="s">
        <v>1977</v>
      </c>
      <c r="E1049" s="18" t="s">
        <v>19</v>
      </c>
      <c r="F1049" s="212">
        <v>5.74</v>
      </c>
      <c r="H1049" s="33"/>
    </row>
    <row r="1050" spans="2:8" s="1" customFormat="1" ht="16.899999999999999" customHeight="1">
      <c r="B1050" s="33"/>
      <c r="C1050" s="211" t="s">
        <v>19</v>
      </c>
      <c r="D1050" s="211" t="s">
        <v>1978</v>
      </c>
      <c r="E1050" s="18" t="s">
        <v>19</v>
      </c>
      <c r="F1050" s="212">
        <v>5.74</v>
      </c>
      <c r="H1050" s="33"/>
    </row>
    <row r="1051" spans="2:8" s="1" customFormat="1" ht="16.899999999999999" customHeight="1">
      <c r="B1051" s="33"/>
      <c r="C1051" s="211" t="s">
        <v>19</v>
      </c>
      <c r="D1051" s="211" t="s">
        <v>5183</v>
      </c>
      <c r="E1051" s="18" t="s">
        <v>19</v>
      </c>
      <c r="F1051" s="212">
        <v>0</v>
      </c>
      <c r="H1051" s="33"/>
    </row>
    <row r="1052" spans="2:8" s="1" customFormat="1" ht="16.899999999999999" customHeight="1">
      <c r="B1052" s="33"/>
      <c r="C1052" s="211" t="s">
        <v>19</v>
      </c>
      <c r="D1052" s="211" t="s">
        <v>1979</v>
      </c>
      <c r="E1052" s="18" t="s">
        <v>19</v>
      </c>
      <c r="F1052" s="212">
        <v>19.398</v>
      </c>
      <c r="H1052" s="33"/>
    </row>
    <row r="1053" spans="2:8" s="1" customFormat="1" ht="16.899999999999999" customHeight="1">
      <c r="B1053" s="33"/>
      <c r="C1053" s="211" t="s">
        <v>19</v>
      </c>
      <c r="D1053" s="211" t="s">
        <v>1980</v>
      </c>
      <c r="E1053" s="18" t="s">
        <v>19</v>
      </c>
      <c r="F1053" s="212">
        <v>12.68</v>
      </c>
      <c r="H1053" s="33"/>
    </row>
    <row r="1054" spans="2:8" s="1" customFormat="1" ht="16.899999999999999" customHeight="1">
      <c r="B1054" s="33"/>
      <c r="C1054" s="211" t="s">
        <v>19</v>
      </c>
      <c r="D1054" s="211" t="s">
        <v>1981</v>
      </c>
      <c r="E1054" s="18" t="s">
        <v>19</v>
      </c>
      <c r="F1054" s="212">
        <v>2.39</v>
      </c>
      <c r="H1054" s="33"/>
    </row>
    <row r="1055" spans="2:8" s="1" customFormat="1" ht="16.899999999999999" customHeight="1">
      <c r="B1055" s="33"/>
      <c r="C1055" s="211" t="s">
        <v>284</v>
      </c>
      <c r="D1055" s="211" t="s">
        <v>371</v>
      </c>
      <c r="E1055" s="18" t="s">
        <v>19</v>
      </c>
      <c r="F1055" s="212">
        <v>91.867999999999995</v>
      </c>
      <c r="H1055" s="33"/>
    </row>
    <row r="1056" spans="2:8" s="1" customFormat="1" ht="16.899999999999999" customHeight="1">
      <c r="B1056" s="33"/>
      <c r="C1056" s="213" t="s">
        <v>9056</v>
      </c>
      <c r="H1056" s="33"/>
    </row>
    <row r="1057" spans="2:8" s="1" customFormat="1" ht="16.899999999999999" customHeight="1">
      <c r="B1057" s="33"/>
      <c r="C1057" s="211" t="s">
        <v>1965</v>
      </c>
      <c r="D1057" s="211" t="s">
        <v>9132</v>
      </c>
      <c r="E1057" s="18" t="s">
        <v>195</v>
      </c>
      <c r="F1057" s="212">
        <v>91.867999999999995</v>
      </c>
      <c r="H1057" s="33"/>
    </row>
    <row r="1058" spans="2:8" s="1" customFormat="1" ht="16.899999999999999" customHeight="1">
      <c r="B1058" s="33"/>
      <c r="C1058" s="211" t="s">
        <v>2918</v>
      </c>
      <c r="D1058" s="211" t="s">
        <v>9107</v>
      </c>
      <c r="E1058" s="18" t="s">
        <v>195</v>
      </c>
      <c r="F1058" s="212">
        <v>2406.5500000000002</v>
      </c>
      <c r="H1058" s="33"/>
    </row>
    <row r="1059" spans="2:8" s="1" customFormat="1" ht="16.899999999999999" customHeight="1">
      <c r="B1059" s="33"/>
      <c r="C1059" s="207" t="s">
        <v>287</v>
      </c>
      <c r="D1059" s="208" t="s">
        <v>288</v>
      </c>
      <c r="E1059" s="209" t="s">
        <v>195</v>
      </c>
      <c r="F1059" s="210">
        <v>4.9000000000000004</v>
      </c>
      <c r="H1059" s="33"/>
    </row>
    <row r="1060" spans="2:8" s="1" customFormat="1" ht="16.899999999999999" customHeight="1">
      <c r="B1060" s="33"/>
      <c r="C1060" s="211" t="s">
        <v>19</v>
      </c>
      <c r="D1060" s="211" t="s">
        <v>1160</v>
      </c>
      <c r="E1060" s="18" t="s">
        <v>19</v>
      </c>
      <c r="F1060" s="212">
        <v>0</v>
      </c>
      <c r="H1060" s="33"/>
    </row>
    <row r="1061" spans="2:8" s="1" customFormat="1" ht="16.899999999999999" customHeight="1">
      <c r="B1061" s="33"/>
      <c r="C1061" s="211" t="s">
        <v>19</v>
      </c>
      <c r="D1061" s="211" t="s">
        <v>5184</v>
      </c>
      <c r="E1061" s="18" t="s">
        <v>19</v>
      </c>
      <c r="F1061" s="212">
        <v>0</v>
      </c>
      <c r="H1061" s="33"/>
    </row>
    <row r="1062" spans="2:8" s="1" customFormat="1" ht="16.899999999999999" customHeight="1">
      <c r="B1062" s="33"/>
      <c r="C1062" s="211" t="s">
        <v>287</v>
      </c>
      <c r="D1062" s="211" t="s">
        <v>1723</v>
      </c>
      <c r="E1062" s="18" t="s">
        <v>19</v>
      </c>
      <c r="F1062" s="212">
        <v>4.9000000000000004</v>
      </c>
      <c r="H1062" s="33"/>
    </row>
    <row r="1063" spans="2:8" s="1" customFormat="1" ht="16.899999999999999" customHeight="1">
      <c r="B1063" s="33"/>
      <c r="C1063" s="213" t="s">
        <v>9056</v>
      </c>
      <c r="H1063" s="33"/>
    </row>
    <row r="1064" spans="2:8" s="1" customFormat="1" ht="16.899999999999999" customHeight="1">
      <c r="B1064" s="33"/>
      <c r="C1064" s="211" t="s">
        <v>1719</v>
      </c>
      <c r="D1064" s="211" t="s">
        <v>9133</v>
      </c>
      <c r="E1064" s="18" t="s">
        <v>195</v>
      </c>
      <c r="F1064" s="212">
        <v>4.9000000000000004</v>
      </c>
      <c r="H1064" s="33"/>
    </row>
    <row r="1065" spans="2:8" s="1" customFormat="1" ht="22.5">
      <c r="B1065" s="33"/>
      <c r="C1065" s="211" t="s">
        <v>1084</v>
      </c>
      <c r="D1065" s="211" t="s">
        <v>9134</v>
      </c>
      <c r="E1065" s="18" t="s">
        <v>209</v>
      </c>
      <c r="F1065" s="212">
        <v>2.8969999999999998</v>
      </c>
      <c r="H1065" s="33"/>
    </row>
    <row r="1066" spans="2:8" s="1" customFormat="1" ht="16.899999999999999" customHeight="1">
      <c r="B1066" s="33"/>
      <c r="C1066" s="211" t="s">
        <v>1091</v>
      </c>
      <c r="D1066" s="211" t="s">
        <v>9135</v>
      </c>
      <c r="E1066" s="18" t="s">
        <v>209</v>
      </c>
      <c r="F1066" s="212">
        <v>2.8969999999999998</v>
      </c>
      <c r="H1066" s="33"/>
    </row>
    <row r="1067" spans="2:8" s="1" customFormat="1" ht="22.5">
      <c r="B1067" s="33"/>
      <c r="C1067" s="211" t="s">
        <v>1096</v>
      </c>
      <c r="D1067" s="211" t="s">
        <v>9136</v>
      </c>
      <c r="E1067" s="18" t="s">
        <v>209</v>
      </c>
      <c r="F1067" s="212">
        <v>2.8969999999999998</v>
      </c>
      <c r="H1067" s="33"/>
    </row>
    <row r="1068" spans="2:8" s="1" customFormat="1" ht="16.899999999999999" customHeight="1">
      <c r="B1068" s="33"/>
      <c r="C1068" s="211" t="s">
        <v>1101</v>
      </c>
      <c r="D1068" s="211" t="s">
        <v>9137</v>
      </c>
      <c r="E1068" s="18" t="s">
        <v>209</v>
      </c>
      <c r="F1068" s="212">
        <v>2.8969999999999998</v>
      </c>
      <c r="H1068" s="33"/>
    </row>
    <row r="1069" spans="2:8" s="1" customFormat="1" ht="16.899999999999999" customHeight="1">
      <c r="B1069" s="33"/>
      <c r="C1069" s="211" t="s">
        <v>1106</v>
      </c>
      <c r="D1069" s="211" t="s">
        <v>9138</v>
      </c>
      <c r="E1069" s="18" t="s">
        <v>209</v>
      </c>
      <c r="F1069" s="212">
        <v>0.34300000000000003</v>
      </c>
      <c r="H1069" s="33"/>
    </row>
    <row r="1070" spans="2:8" s="1" customFormat="1" ht="16.899999999999999" customHeight="1">
      <c r="B1070" s="33"/>
      <c r="C1070" s="211" t="s">
        <v>1111</v>
      </c>
      <c r="D1070" s="211" t="s">
        <v>9139</v>
      </c>
      <c r="E1070" s="18" t="s">
        <v>443</v>
      </c>
      <c r="F1070" s="212">
        <v>0.14499999999999999</v>
      </c>
      <c r="H1070" s="33"/>
    </row>
    <row r="1071" spans="2:8" s="1" customFormat="1" ht="16.899999999999999" customHeight="1">
      <c r="B1071" s="33"/>
      <c r="C1071" s="211" t="s">
        <v>1139</v>
      </c>
      <c r="D1071" s="211" t="s">
        <v>9140</v>
      </c>
      <c r="E1071" s="18" t="s">
        <v>195</v>
      </c>
      <c r="F1071" s="212">
        <v>640.76</v>
      </c>
      <c r="H1071" s="33"/>
    </row>
    <row r="1072" spans="2:8" s="1" customFormat="1" ht="16.899999999999999" customHeight="1">
      <c r="B1072" s="33"/>
      <c r="C1072" s="211" t="s">
        <v>1725</v>
      </c>
      <c r="D1072" s="211" t="s">
        <v>1726</v>
      </c>
      <c r="E1072" s="18" t="s">
        <v>195</v>
      </c>
      <c r="F1072" s="212">
        <v>5.1449999999999996</v>
      </c>
      <c r="H1072" s="33"/>
    </row>
    <row r="1073" spans="2:8" s="1" customFormat="1" ht="16.899999999999999" customHeight="1">
      <c r="B1073" s="33"/>
      <c r="C1073" s="207" t="s">
        <v>215</v>
      </c>
      <c r="D1073" s="208" t="s">
        <v>216</v>
      </c>
      <c r="E1073" s="209" t="s">
        <v>195</v>
      </c>
      <c r="F1073" s="210">
        <v>176.58</v>
      </c>
      <c r="H1073" s="33"/>
    </row>
    <row r="1074" spans="2:8" s="1" customFormat="1" ht="16.899999999999999" customHeight="1">
      <c r="B1074" s="33"/>
      <c r="C1074" s="211" t="s">
        <v>19</v>
      </c>
      <c r="D1074" s="211" t="s">
        <v>1160</v>
      </c>
      <c r="E1074" s="18" t="s">
        <v>19</v>
      </c>
      <c r="F1074" s="212">
        <v>0</v>
      </c>
      <c r="H1074" s="33"/>
    </row>
    <row r="1075" spans="2:8" s="1" customFormat="1" ht="16.899999999999999" customHeight="1">
      <c r="B1075" s="33"/>
      <c r="C1075" s="211" t="s">
        <v>19</v>
      </c>
      <c r="D1075" s="211" t="s">
        <v>5184</v>
      </c>
      <c r="E1075" s="18" t="s">
        <v>19</v>
      </c>
      <c r="F1075" s="212">
        <v>0</v>
      </c>
      <c r="H1075" s="33"/>
    </row>
    <row r="1076" spans="2:8" s="1" customFormat="1" ht="16.899999999999999" customHeight="1">
      <c r="B1076" s="33"/>
      <c r="C1076" s="211" t="s">
        <v>19</v>
      </c>
      <c r="D1076" s="211" t="s">
        <v>1923</v>
      </c>
      <c r="E1076" s="18" t="s">
        <v>19</v>
      </c>
      <c r="F1076" s="212">
        <v>4.8899999999999997</v>
      </c>
      <c r="H1076" s="33"/>
    </row>
    <row r="1077" spans="2:8" s="1" customFormat="1" ht="16.899999999999999" customHeight="1">
      <c r="B1077" s="33"/>
      <c r="C1077" s="211" t="s">
        <v>19</v>
      </c>
      <c r="D1077" s="211" t="s">
        <v>1924</v>
      </c>
      <c r="E1077" s="18" t="s">
        <v>19</v>
      </c>
      <c r="F1077" s="212">
        <v>16.77</v>
      </c>
      <c r="H1077" s="33"/>
    </row>
    <row r="1078" spans="2:8" s="1" customFormat="1" ht="16.899999999999999" customHeight="1">
      <c r="B1078" s="33"/>
      <c r="C1078" s="211" t="s">
        <v>19</v>
      </c>
      <c r="D1078" s="211" t="s">
        <v>1925</v>
      </c>
      <c r="E1078" s="18" t="s">
        <v>19</v>
      </c>
      <c r="F1078" s="212">
        <v>4.8899999999999997</v>
      </c>
      <c r="H1078" s="33"/>
    </row>
    <row r="1079" spans="2:8" s="1" customFormat="1" ht="16.899999999999999" customHeight="1">
      <c r="B1079" s="33"/>
      <c r="C1079" s="211" t="s">
        <v>19</v>
      </c>
      <c r="D1079" s="211" t="s">
        <v>1926</v>
      </c>
      <c r="E1079" s="18" t="s">
        <v>19</v>
      </c>
      <c r="F1079" s="212">
        <v>16.77</v>
      </c>
      <c r="H1079" s="33"/>
    </row>
    <row r="1080" spans="2:8" s="1" customFormat="1" ht="16.899999999999999" customHeight="1">
      <c r="B1080" s="33"/>
      <c r="C1080" s="211" t="s">
        <v>19</v>
      </c>
      <c r="D1080" s="211" t="s">
        <v>1927</v>
      </c>
      <c r="E1080" s="18" t="s">
        <v>19</v>
      </c>
      <c r="F1080" s="212">
        <v>4.8899999999999997</v>
      </c>
      <c r="H1080" s="33"/>
    </row>
    <row r="1081" spans="2:8" s="1" customFormat="1" ht="16.899999999999999" customHeight="1">
      <c r="B1081" s="33"/>
      <c r="C1081" s="211" t="s">
        <v>19</v>
      </c>
      <c r="D1081" s="211" t="s">
        <v>1928</v>
      </c>
      <c r="E1081" s="18" t="s">
        <v>19</v>
      </c>
      <c r="F1081" s="212">
        <v>16.77</v>
      </c>
      <c r="H1081" s="33"/>
    </row>
    <row r="1082" spans="2:8" s="1" customFormat="1" ht="16.899999999999999" customHeight="1">
      <c r="B1082" s="33"/>
      <c r="C1082" s="211" t="s">
        <v>19</v>
      </c>
      <c r="D1082" s="211" t="s">
        <v>1929</v>
      </c>
      <c r="E1082" s="18" t="s">
        <v>19</v>
      </c>
      <c r="F1082" s="212">
        <v>4.8899999999999997</v>
      </c>
      <c r="H1082" s="33"/>
    </row>
    <row r="1083" spans="2:8" s="1" customFormat="1" ht="16.899999999999999" customHeight="1">
      <c r="B1083" s="33"/>
      <c r="C1083" s="211" t="s">
        <v>19</v>
      </c>
      <c r="D1083" s="211" t="s">
        <v>1930</v>
      </c>
      <c r="E1083" s="18" t="s">
        <v>19</v>
      </c>
      <c r="F1083" s="212">
        <v>16.77</v>
      </c>
      <c r="H1083" s="33"/>
    </row>
    <row r="1084" spans="2:8" s="1" customFormat="1" ht="16.899999999999999" customHeight="1">
      <c r="B1084" s="33"/>
      <c r="C1084" s="211" t="s">
        <v>19</v>
      </c>
      <c r="D1084" s="211" t="s">
        <v>1931</v>
      </c>
      <c r="E1084" s="18" t="s">
        <v>19</v>
      </c>
      <c r="F1084" s="212">
        <v>4.88</v>
      </c>
      <c r="H1084" s="33"/>
    </row>
    <row r="1085" spans="2:8" s="1" customFormat="1" ht="16.899999999999999" customHeight="1">
      <c r="B1085" s="33"/>
      <c r="C1085" s="211" t="s">
        <v>19</v>
      </c>
      <c r="D1085" s="211" t="s">
        <v>1932</v>
      </c>
      <c r="E1085" s="18" t="s">
        <v>19</v>
      </c>
      <c r="F1085" s="212">
        <v>23.7</v>
      </c>
      <c r="H1085" s="33"/>
    </row>
    <row r="1086" spans="2:8" s="1" customFormat="1" ht="16.899999999999999" customHeight="1">
      <c r="B1086" s="33"/>
      <c r="C1086" s="211" t="s">
        <v>19</v>
      </c>
      <c r="D1086" s="211" t="s">
        <v>1934</v>
      </c>
      <c r="E1086" s="18" t="s">
        <v>19</v>
      </c>
      <c r="F1086" s="212">
        <v>56.88</v>
      </c>
      <c r="H1086" s="33"/>
    </row>
    <row r="1087" spans="2:8" s="1" customFormat="1" ht="16.899999999999999" customHeight="1">
      <c r="B1087" s="33"/>
      <c r="C1087" s="211" t="s">
        <v>19</v>
      </c>
      <c r="D1087" s="211" t="s">
        <v>1935</v>
      </c>
      <c r="E1087" s="18" t="s">
        <v>19</v>
      </c>
      <c r="F1087" s="212">
        <v>4.4800000000000004</v>
      </c>
      <c r="H1087" s="33"/>
    </row>
    <row r="1088" spans="2:8" s="1" customFormat="1" ht="16.899999999999999" customHeight="1">
      <c r="B1088" s="33"/>
      <c r="C1088" s="211" t="s">
        <v>215</v>
      </c>
      <c r="D1088" s="211" t="s">
        <v>416</v>
      </c>
      <c r="E1088" s="18" t="s">
        <v>19</v>
      </c>
      <c r="F1088" s="212">
        <v>176.58</v>
      </c>
      <c r="H1088" s="33"/>
    </row>
    <row r="1089" spans="2:8" s="1" customFormat="1" ht="16.899999999999999" customHeight="1">
      <c r="B1089" s="33"/>
      <c r="C1089" s="213" t="s">
        <v>9056</v>
      </c>
      <c r="H1089" s="33"/>
    </row>
    <row r="1090" spans="2:8" s="1" customFormat="1" ht="16.899999999999999" customHeight="1">
      <c r="B1090" s="33"/>
      <c r="C1090" s="211" t="s">
        <v>2690</v>
      </c>
      <c r="D1090" s="211" t="s">
        <v>9141</v>
      </c>
      <c r="E1090" s="18" t="s">
        <v>195</v>
      </c>
      <c r="F1090" s="212">
        <v>544.05999999999995</v>
      </c>
      <c r="H1090" s="33"/>
    </row>
    <row r="1091" spans="2:8" s="1" customFormat="1" ht="16.899999999999999" customHeight="1">
      <c r="B1091" s="33"/>
      <c r="C1091" s="211" t="s">
        <v>1120</v>
      </c>
      <c r="D1091" s="211" t="s">
        <v>9142</v>
      </c>
      <c r="E1091" s="18" t="s">
        <v>195</v>
      </c>
      <c r="F1091" s="212">
        <v>607.16</v>
      </c>
      <c r="H1091" s="33"/>
    </row>
    <row r="1092" spans="2:8" s="1" customFormat="1" ht="16.899999999999999" customHeight="1">
      <c r="B1092" s="33"/>
      <c r="C1092" s="211" t="s">
        <v>1125</v>
      </c>
      <c r="D1092" s="211" t="s">
        <v>9143</v>
      </c>
      <c r="E1092" s="18" t="s">
        <v>195</v>
      </c>
      <c r="F1092" s="212">
        <v>2428.64</v>
      </c>
      <c r="H1092" s="33"/>
    </row>
    <row r="1093" spans="2:8" s="1" customFormat="1" ht="16.899999999999999" customHeight="1">
      <c r="B1093" s="33"/>
      <c r="C1093" s="211" t="s">
        <v>1139</v>
      </c>
      <c r="D1093" s="211" t="s">
        <v>9140</v>
      </c>
      <c r="E1093" s="18" t="s">
        <v>195</v>
      </c>
      <c r="F1093" s="212">
        <v>640.76</v>
      </c>
      <c r="H1093" s="33"/>
    </row>
    <row r="1094" spans="2:8" s="1" customFormat="1" ht="16.899999999999999" customHeight="1">
      <c r="B1094" s="33"/>
      <c r="C1094" s="211" t="s">
        <v>1730</v>
      </c>
      <c r="D1094" s="211" t="s">
        <v>9144</v>
      </c>
      <c r="E1094" s="18" t="s">
        <v>195</v>
      </c>
      <c r="F1094" s="212">
        <v>635.86</v>
      </c>
      <c r="H1094" s="33"/>
    </row>
    <row r="1095" spans="2:8" s="1" customFormat="1" ht="16.899999999999999" customHeight="1">
      <c r="B1095" s="33"/>
      <c r="C1095" s="211" t="s">
        <v>1735</v>
      </c>
      <c r="D1095" s="211" t="s">
        <v>1736</v>
      </c>
      <c r="E1095" s="18" t="s">
        <v>195</v>
      </c>
      <c r="F1095" s="212">
        <v>400.95299999999997</v>
      </c>
      <c r="H1095" s="33"/>
    </row>
    <row r="1096" spans="2:8" s="1" customFormat="1" ht="16.899999999999999" customHeight="1">
      <c r="B1096" s="33"/>
      <c r="C1096" s="207" t="s">
        <v>226</v>
      </c>
      <c r="D1096" s="208" t="s">
        <v>227</v>
      </c>
      <c r="E1096" s="209" t="s">
        <v>195</v>
      </c>
      <c r="F1096" s="210">
        <v>28.7</v>
      </c>
      <c r="H1096" s="33"/>
    </row>
    <row r="1097" spans="2:8" s="1" customFormat="1" ht="16.899999999999999" customHeight="1">
      <c r="B1097" s="33"/>
      <c r="C1097" s="211" t="s">
        <v>19</v>
      </c>
      <c r="D1097" s="211" t="s">
        <v>1160</v>
      </c>
      <c r="E1097" s="18" t="s">
        <v>19</v>
      </c>
      <c r="F1097" s="212">
        <v>0</v>
      </c>
      <c r="H1097" s="33"/>
    </row>
    <row r="1098" spans="2:8" s="1" customFormat="1" ht="16.899999999999999" customHeight="1">
      <c r="B1098" s="33"/>
      <c r="C1098" s="211" t="s">
        <v>19</v>
      </c>
      <c r="D1098" s="211" t="s">
        <v>5184</v>
      </c>
      <c r="E1098" s="18" t="s">
        <v>19</v>
      </c>
      <c r="F1098" s="212">
        <v>0</v>
      </c>
      <c r="H1098" s="33"/>
    </row>
    <row r="1099" spans="2:8" s="1" customFormat="1" ht="16.899999999999999" customHeight="1">
      <c r="B1099" s="33"/>
      <c r="C1099" s="211" t="s">
        <v>19</v>
      </c>
      <c r="D1099" s="211" t="s">
        <v>1969</v>
      </c>
      <c r="E1099" s="18" t="s">
        <v>19</v>
      </c>
      <c r="F1099" s="212">
        <v>5.74</v>
      </c>
      <c r="H1099" s="33"/>
    </row>
    <row r="1100" spans="2:8" s="1" customFormat="1" ht="16.899999999999999" customHeight="1">
      <c r="B1100" s="33"/>
      <c r="C1100" s="211" t="s">
        <v>19</v>
      </c>
      <c r="D1100" s="211" t="s">
        <v>1970</v>
      </c>
      <c r="E1100" s="18" t="s">
        <v>19</v>
      </c>
      <c r="F1100" s="212">
        <v>5.74</v>
      </c>
      <c r="H1100" s="33"/>
    </row>
    <row r="1101" spans="2:8" s="1" customFormat="1" ht="16.899999999999999" customHeight="1">
      <c r="B1101" s="33"/>
      <c r="C1101" s="211" t="s">
        <v>19</v>
      </c>
      <c r="D1101" s="211" t="s">
        <v>1971</v>
      </c>
      <c r="E1101" s="18" t="s">
        <v>19</v>
      </c>
      <c r="F1101" s="212">
        <v>5.74</v>
      </c>
      <c r="H1101" s="33"/>
    </row>
    <row r="1102" spans="2:8" s="1" customFormat="1" ht="16.899999999999999" customHeight="1">
      <c r="B1102" s="33"/>
      <c r="C1102" s="211" t="s">
        <v>19</v>
      </c>
      <c r="D1102" s="211" t="s">
        <v>1972</v>
      </c>
      <c r="E1102" s="18" t="s">
        <v>19</v>
      </c>
      <c r="F1102" s="212">
        <v>5.74</v>
      </c>
      <c r="H1102" s="33"/>
    </row>
    <row r="1103" spans="2:8" s="1" customFormat="1" ht="16.899999999999999" customHeight="1">
      <c r="B1103" s="33"/>
      <c r="C1103" s="211" t="s">
        <v>19</v>
      </c>
      <c r="D1103" s="211" t="s">
        <v>1973</v>
      </c>
      <c r="E1103" s="18" t="s">
        <v>19</v>
      </c>
      <c r="F1103" s="212">
        <v>5.74</v>
      </c>
      <c r="H1103" s="33"/>
    </row>
    <row r="1104" spans="2:8" s="1" customFormat="1" ht="16.899999999999999" customHeight="1">
      <c r="B1104" s="33"/>
      <c r="C1104" s="211" t="s">
        <v>226</v>
      </c>
      <c r="D1104" s="211" t="s">
        <v>416</v>
      </c>
      <c r="E1104" s="18" t="s">
        <v>19</v>
      </c>
      <c r="F1104" s="212">
        <v>28.7</v>
      </c>
      <c r="H1104" s="33"/>
    </row>
    <row r="1105" spans="2:8" s="1" customFormat="1" ht="16.899999999999999" customHeight="1">
      <c r="B1105" s="33"/>
      <c r="C1105" s="213" t="s">
        <v>9056</v>
      </c>
      <c r="H1105" s="33"/>
    </row>
    <row r="1106" spans="2:8" s="1" customFormat="1" ht="16.899999999999999" customHeight="1">
      <c r="B1106" s="33"/>
      <c r="C1106" s="211" t="s">
        <v>2566</v>
      </c>
      <c r="D1106" s="211" t="s">
        <v>9081</v>
      </c>
      <c r="E1106" s="18" t="s">
        <v>195</v>
      </c>
      <c r="F1106" s="212">
        <v>142.99</v>
      </c>
      <c r="H1106" s="33"/>
    </row>
    <row r="1107" spans="2:8" s="1" customFormat="1" ht="22.5">
      <c r="B1107" s="33"/>
      <c r="C1107" s="211" t="s">
        <v>1084</v>
      </c>
      <c r="D1107" s="211" t="s">
        <v>9134</v>
      </c>
      <c r="E1107" s="18" t="s">
        <v>209</v>
      </c>
      <c r="F1107" s="212">
        <v>2.8969999999999998</v>
      </c>
      <c r="H1107" s="33"/>
    </row>
    <row r="1108" spans="2:8" s="1" customFormat="1" ht="16.899999999999999" customHeight="1">
      <c r="B1108" s="33"/>
      <c r="C1108" s="211" t="s">
        <v>1091</v>
      </c>
      <c r="D1108" s="211" t="s">
        <v>9135</v>
      </c>
      <c r="E1108" s="18" t="s">
        <v>209</v>
      </c>
      <c r="F1108" s="212">
        <v>2.8969999999999998</v>
      </c>
      <c r="H1108" s="33"/>
    </row>
    <row r="1109" spans="2:8" s="1" customFormat="1" ht="22.5">
      <c r="B1109" s="33"/>
      <c r="C1109" s="211" t="s">
        <v>1096</v>
      </c>
      <c r="D1109" s="211" t="s">
        <v>9136</v>
      </c>
      <c r="E1109" s="18" t="s">
        <v>209</v>
      </c>
      <c r="F1109" s="212">
        <v>2.8969999999999998</v>
      </c>
      <c r="H1109" s="33"/>
    </row>
    <row r="1110" spans="2:8" s="1" customFormat="1" ht="16.899999999999999" customHeight="1">
      <c r="B1110" s="33"/>
      <c r="C1110" s="211" t="s">
        <v>1101</v>
      </c>
      <c r="D1110" s="211" t="s">
        <v>9137</v>
      </c>
      <c r="E1110" s="18" t="s">
        <v>209</v>
      </c>
      <c r="F1110" s="212">
        <v>2.8969999999999998</v>
      </c>
      <c r="H1110" s="33"/>
    </row>
    <row r="1111" spans="2:8" s="1" customFormat="1" ht="16.899999999999999" customHeight="1">
      <c r="B1111" s="33"/>
      <c r="C1111" s="211" t="s">
        <v>1111</v>
      </c>
      <c r="D1111" s="211" t="s">
        <v>9139</v>
      </c>
      <c r="E1111" s="18" t="s">
        <v>443</v>
      </c>
      <c r="F1111" s="212">
        <v>0.14499999999999999</v>
      </c>
      <c r="H1111" s="33"/>
    </row>
    <row r="1112" spans="2:8" s="1" customFormat="1" ht="16.899999999999999" customHeight="1">
      <c r="B1112" s="33"/>
      <c r="C1112" s="211" t="s">
        <v>1139</v>
      </c>
      <c r="D1112" s="211" t="s">
        <v>9140</v>
      </c>
      <c r="E1112" s="18" t="s">
        <v>195</v>
      </c>
      <c r="F1112" s="212">
        <v>640.76</v>
      </c>
      <c r="H1112" s="33"/>
    </row>
    <row r="1113" spans="2:8" s="1" customFormat="1" ht="16.899999999999999" customHeight="1">
      <c r="B1113" s="33"/>
      <c r="C1113" s="211" t="s">
        <v>1730</v>
      </c>
      <c r="D1113" s="211" t="s">
        <v>9144</v>
      </c>
      <c r="E1113" s="18" t="s">
        <v>195</v>
      </c>
      <c r="F1113" s="212">
        <v>635.86</v>
      </c>
      <c r="H1113" s="33"/>
    </row>
    <row r="1114" spans="2:8" s="1" customFormat="1" ht="16.899999999999999" customHeight="1">
      <c r="B1114" s="33"/>
      <c r="C1114" s="211" t="s">
        <v>1751</v>
      </c>
      <c r="D1114" s="211" t="s">
        <v>1752</v>
      </c>
      <c r="E1114" s="18" t="s">
        <v>195</v>
      </c>
      <c r="F1114" s="212">
        <v>30.135000000000002</v>
      </c>
      <c r="H1114" s="33"/>
    </row>
    <row r="1115" spans="2:8" s="1" customFormat="1" ht="16.899999999999999" customHeight="1">
      <c r="B1115" s="33"/>
      <c r="C1115" s="211" t="s">
        <v>1735</v>
      </c>
      <c r="D1115" s="211" t="s">
        <v>1736</v>
      </c>
      <c r="E1115" s="18" t="s">
        <v>195</v>
      </c>
      <c r="F1115" s="212">
        <v>400.95299999999997</v>
      </c>
      <c r="H1115" s="33"/>
    </row>
    <row r="1116" spans="2:8" s="1" customFormat="1" ht="16.899999999999999" customHeight="1">
      <c r="B1116" s="33"/>
      <c r="C1116" s="207" t="s">
        <v>219</v>
      </c>
      <c r="D1116" s="208" t="s">
        <v>220</v>
      </c>
      <c r="E1116" s="209" t="s">
        <v>195</v>
      </c>
      <c r="F1116" s="210">
        <v>316.29000000000002</v>
      </c>
      <c r="H1116" s="33"/>
    </row>
    <row r="1117" spans="2:8" s="1" customFormat="1" ht="16.899999999999999" customHeight="1">
      <c r="B1117" s="33"/>
      <c r="C1117" s="211" t="s">
        <v>19</v>
      </c>
      <c r="D1117" s="211" t="s">
        <v>5185</v>
      </c>
      <c r="E1117" s="18" t="s">
        <v>19</v>
      </c>
      <c r="F1117" s="212">
        <v>0</v>
      </c>
      <c r="H1117" s="33"/>
    </row>
    <row r="1118" spans="2:8" s="1" customFormat="1" ht="16.899999999999999" customHeight="1">
      <c r="B1118" s="33"/>
      <c r="C1118" s="211" t="s">
        <v>19</v>
      </c>
      <c r="D1118" s="211" t="s">
        <v>1936</v>
      </c>
      <c r="E1118" s="18" t="s">
        <v>19</v>
      </c>
      <c r="F1118" s="212">
        <v>4.8899999999999997</v>
      </c>
      <c r="H1118" s="33"/>
    </row>
    <row r="1119" spans="2:8" s="1" customFormat="1" ht="16.899999999999999" customHeight="1">
      <c r="B1119" s="33"/>
      <c r="C1119" s="211" t="s">
        <v>19</v>
      </c>
      <c r="D1119" s="211" t="s">
        <v>1937</v>
      </c>
      <c r="E1119" s="18" t="s">
        <v>19</v>
      </c>
      <c r="F1119" s="212">
        <v>23.46</v>
      </c>
      <c r="H1119" s="33"/>
    </row>
    <row r="1120" spans="2:8" s="1" customFormat="1" ht="16.899999999999999" customHeight="1">
      <c r="B1120" s="33"/>
      <c r="C1120" s="211" t="s">
        <v>19</v>
      </c>
      <c r="D1120" s="211" t="s">
        <v>1938</v>
      </c>
      <c r="E1120" s="18" t="s">
        <v>19</v>
      </c>
      <c r="F1120" s="212">
        <v>4.8</v>
      </c>
      <c r="H1120" s="33"/>
    </row>
    <row r="1121" spans="2:8" s="1" customFormat="1" ht="16.899999999999999" customHeight="1">
      <c r="B1121" s="33"/>
      <c r="C1121" s="211" t="s">
        <v>19</v>
      </c>
      <c r="D1121" s="211" t="s">
        <v>1939</v>
      </c>
      <c r="E1121" s="18" t="s">
        <v>19</v>
      </c>
      <c r="F1121" s="212">
        <v>16.63</v>
      </c>
      <c r="H1121" s="33"/>
    </row>
    <row r="1122" spans="2:8" s="1" customFormat="1" ht="16.899999999999999" customHeight="1">
      <c r="B1122" s="33"/>
      <c r="C1122" s="211" t="s">
        <v>19</v>
      </c>
      <c r="D1122" s="211" t="s">
        <v>1940</v>
      </c>
      <c r="E1122" s="18" t="s">
        <v>19</v>
      </c>
      <c r="F1122" s="212">
        <v>4.8899999999999997</v>
      </c>
      <c r="H1122" s="33"/>
    </row>
    <row r="1123" spans="2:8" s="1" customFormat="1" ht="16.899999999999999" customHeight="1">
      <c r="B1123" s="33"/>
      <c r="C1123" s="211" t="s">
        <v>19</v>
      </c>
      <c r="D1123" s="211" t="s">
        <v>1941</v>
      </c>
      <c r="E1123" s="18" t="s">
        <v>19</v>
      </c>
      <c r="F1123" s="212">
        <v>16.559999999999999</v>
      </c>
      <c r="H1123" s="33"/>
    </row>
    <row r="1124" spans="2:8" s="1" customFormat="1" ht="16.899999999999999" customHeight="1">
      <c r="B1124" s="33"/>
      <c r="C1124" s="211" t="s">
        <v>19</v>
      </c>
      <c r="D1124" s="211" t="s">
        <v>1942</v>
      </c>
      <c r="E1124" s="18" t="s">
        <v>19</v>
      </c>
      <c r="F1124" s="212">
        <v>4.8899999999999997</v>
      </c>
      <c r="H1124" s="33"/>
    </row>
    <row r="1125" spans="2:8" s="1" customFormat="1" ht="16.899999999999999" customHeight="1">
      <c r="B1125" s="33"/>
      <c r="C1125" s="211" t="s">
        <v>19</v>
      </c>
      <c r="D1125" s="211" t="s">
        <v>1943</v>
      </c>
      <c r="E1125" s="18" t="s">
        <v>19</v>
      </c>
      <c r="F1125" s="212">
        <v>16.739999999999998</v>
      </c>
      <c r="H1125" s="33"/>
    </row>
    <row r="1126" spans="2:8" s="1" customFormat="1" ht="16.899999999999999" customHeight="1">
      <c r="B1126" s="33"/>
      <c r="C1126" s="211" t="s">
        <v>19</v>
      </c>
      <c r="D1126" s="211" t="s">
        <v>1944</v>
      </c>
      <c r="E1126" s="18" t="s">
        <v>19</v>
      </c>
      <c r="F1126" s="212">
        <v>4.8899999999999997</v>
      </c>
      <c r="H1126" s="33"/>
    </row>
    <row r="1127" spans="2:8" s="1" customFormat="1" ht="16.899999999999999" customHeight="1">
      <c r="B1127" s="33"/>
      <c r="C1127" s="211" t="s">
        <v>19</v>
      </c>
      <c r="D1127" s="211" t="s">
        <v>1945</v>
      </c>
      <c r="E1127" s="18" t="s">
        <v>19</v>
      </c>
      <c r="F1127" s="212">
        <v>16.77</v>
      </c>
      <c r="H1127" s="33"/>
    </row>
    <row r="1128" spans="2:8" s="1" customFormat="1" ht="16.899999999999999" customHeight="1">
      <c r="B1128" s="33"/>
      <c r="C1128" s="211" t="s">
        <v>19</v>
      </c>
      <c r="D1128" s="211" t="s">
        <v>1946</v>
      </c>
      <c r="E1128" s="18" t="s">
        <v>19</v>
      </c>
      <c r="F1128" s="212">
        <v>30.42</v>
      </c>
      <c r="H1128" s="33"/>
    </row>
    <row r="1129" spans="2:8" s="1" customFormat="1" ht="16.899999999999999" customHeight="1">
      <c r="B1129" s="33"/>
      <c r="C1129" s="211" t="s">
        <v>19</v>
      </c>
      <c r="D1129" s="211" t="s">
        <v>1947</v>
      </c>
      <c r="E1129" s="18" t="s">
        <v>19</v>
      </c>
      <c r="F1129" s="212">
        <v>56.65</v>
      </c>
      <c r="H1129" s="33"/>
    </row>
    <row r="1130" spans="2:8" s="1" customFormat="1" ht="16.899999999999999" customHeight="1">
      <c r="B1130" s="33"/>
      <c r="C1130" s="211" t="s">
        <v>19</v>
      </c>
      <c r="D1130" s="211" t="s">
        <v>5183</v>
      </c>
      <c r="E1130" s="18" t="s">
        <v>19</v>
      </c>
      <c r="F1130" s="212">
        <v>0</v>
      </c>
      <c r="H1130" s="33"/>
    </row>
    <row r="1131" spans="2:8" s="1" customFormat="1" ht="16.899999999999999" customHeight="1">
      <c r="B1131" s="33"/>
      <c r="C1131" s="211" t="s">
        <v>19</v>
      </c>
      <c r="D1131" s="211" t="s">
        <v>1950</v>
      </c>
      <c r="E1131" s="18" t="s">
        <v>19</v>
      </c>
      <c r="F1131" s="212">
        <v>31.08</v>
      </c>
      <c r="H1131" s="33"/>
    </row>
    <row r="1132" spans="2:8" s="1" customFormat="1" ht="16.899999999999999" customHeight="1">
      <c r="B1132" s="33"/>
      <c r="C1132" s="211" t="s">
        <v>19</v>
      </c>
      <c r="D1132" s="211" t="s">
        <v>1952</v>
      </c>
      <c r="E1132" s="18" t="s">
        <v>19</v>
      </c>
      <c r="F1132" s="212">
        <v>27.81</v>
      </c>
      <c r="H1132" s="33"/>
    </row>
    <row r="1133" spans="2:8" s="1" customFormat="1" ht="16.899999999999999" customHeight="1">
      <c r="B1133" s="33"/>
      <c r="C1133" s="211" t="s">
        <v>19</v>
      </c>
      <c r="D1133" s="211" t="s">
        <v>1953</v>
      </c>
      <c r="E1133" s="18" t="s">
        <v>19</v>
      </c>
      <c r="F1133" s="212">
        <v>4.97</v>
      </c>
      <c r="H1133" s="33"/>
    </row>
    <row r="1134" spans="2:8" s="1" customFormat="1" ht="16.899999999999999" customHeight="1">
      <c r="B1134" s="33"/>
      <c r="C1134" s="211" t="s">
        <v>19</v>
      </c>
      <c r="D1134" s="211" t="s">
        <v>1954</v>
      </c>
      <c r="E1134" s="18" t="s">
        <v>19</v>
      </c>
      <c r="F1134" s="212">
        <v>8.9600000000000009</v>
      </c>
      <c r="H1134" s="33"/>
    </row>
    <row r="1135" spans="2:8" s="1" customFormat="1" ht="16.899999999999999" customHeight="1">
      <c r="B1135" s="33"/>
      <c r="C1135" s="211" t="s">
        <v>19</v>
      </c>
      <c r="D1135" s="211" t="s">
        <v>1955</v>
      </c>
      <c r="E1135" s="18" t="s">
        <v>19</v>
      </c>
      <c r="F1135" s="212">
        <v>11.56</v>
      </c>
      <c r="H1135" s="33"/>
    </row>
    <row r="1136" spans="2:8" s="1" customFormat="1" ht="16.899999999999999" customHeight="1">
      <c r="B1136" s="33"/>
      <c r="C1136" s="211" t="s">
        <v>19</v>
      </c>
      <c r="D1136" s="211" t="s">
        <v>1961</v>
      </c>
      <c r="E1136" s="18" t="s">
        <v>19</v>
      </c>
      <c r="F1136" s="212">
        <v>4.03</v>
      </c>
      <c r="H1136" s="33"/>
    </row>
    <row r="1137" spans="2:8" s="1" customFormat="1" ht="16.899999999999999" customHeight="1">
      <c r="B1137" s="33"/>
      <c r="C1137" s="211" t="s">
        <v>19</v>
      </c>
      <c r="D1137" s="211" t="s">
        <v>1962</v>
      </c>
      <c r="E1137" s="18" t="s">
        <v>19</v>
      </c>
      <c r="F1137" s="212">
        <v>26.29</v>
      </c>
      <c r="H1137" s="33"/>
    </row>
    <row r="1138" spans="2:8" s="1" customFormat="1" ht="16.899999999999999" customHeight="1">
      <c r="B1138" s="33"/>
      <c r="C1138" s="211" t="s">
        <v>219</v>
      </c>
      <c r="D1138" s="211" t="s">
        <v>416</v>
      </c>
      <c r="E1138" s="18" t="s">
        <v>19</v>
      </c>
      <c r="F1138" s="212">
        <v>316.29000000000002</v>
      </c>
      <c r="H1138" s="33"/>
    </row>
    <row r="1139" spans="2:8" s="1" customFormat="1" ht="16.899999999999999" customHeight="1">
      <c r="B1139" s="33"/>
      <c r="C1139" s="213" t="s">
        <v>9056</v>
      </c>
      <c r="H1139" s="33"/>
    </row>
    <row r="1140" spans="2:8" s="1" customFormat="1" ht="16.899999999999999" customHeight="1">
      <c r="B1140" s="33"/>
      <c r="C1140" s="211" t="s">
        <v>2690</v>
      </c>
      <c r="D1140" s="211" t="s">
        <v>9141</v>
      </c>
      <c r="E1140" s="18" t="s">
        <v>195</v>
      </c>
      <c r="F1140" s="212">
        <v>544.05999999999995</v>
      </c>
      <c r="H1140" s="33"/>
    </row>
    <row r="1141" spans="2:8" s="1" customFormat="1" ht="16.899999999999999" customHeight="1">
      <c r="B1141" s="33"/>
      <c r="C1141" s="211" t="s">
        <v>1120</v>
      </c>
      <c r="D1141" s="211" t="s">
        <v>9142</v>
      </c>
      <c r="E1141" s="18" t="s">
        <v>195</v>
      </c>
      <c r="F1141" s="212">
        <v>607.16</v>
      </c>
      <c r="H1141" s="33"/>
    </row>
    <row r="1142" spans="2:8" s="1" customFormat="1" ht="16.899999999999999" customHeight="1">
      <c r="B1142" s="33"/>
      <c r="C1142" s="211" t="s">
        <v>1125</v>
      </c>
      <c r="D1142" s="211" t="s">
        <v>9143</v>
      </c>
      <c r="E1142" s="18" t="s">
        <v>195</v>
      </c>
      <c r="F1142" s="212">
        <v>2428.64</v>
      </c>
      <c r="H1142" s="33"/>
    </row>
    <row r="1143" spans="2:8" s="1" customFormat="1" ht="16.899999999999999" customHeight="1">
      <c r="B1143" s="33"/>
      <c r="C1143" s="211" t="s">
        <v>1139</v>
      </c>
      <c r="D1143" s="211" t="s">
        <v>9140</v>
      </c>
      <c r="E1143" s="18" t="s">
        <v>195</v>
      </c>
      <c r="F1143" s="212">
        <v>640.76</v>
      </c>
      <c r="H1143" s="33"/>
    </row>
    <row r="1144" spans="2:8" s="1" customFormat="1" ht="16.899999999999999" customHeight="1">
      <c r="B1144" s="33"/>
      <c r="C1144" s="211" t="s">
        <v>1730</v>
      </c>
      <c r="D1144" s="211" t="s">
        <v>9144</v>
      </c>
      <c r="E1144" s="18" t="s">
        <v>195</v>
      </c>
      <c r="F1144" s="212">
        <v>635.86</v>
      </c>
      <c r="H1144" s="33"/>
    </row>
    <row r="1145" spans="2:8" s="1" customFormat="1" ht="16.899999999999999" customHeight="1">
      <c r="B1145" s="33"/>
      <c r="C1145" s="211" t="s">
        <v>1741</v>
      </c>
      <c r="D1145" s="211" t="s">
        <v>1742</v>
      </c>
      <c r="E1145" s="18" t="s">
        <v>195</v>
      </c>
      <c r="F1145" s="212">
        <v>332.10500000000002</v>
      </c>
      <c r="H1145" s="33"/>
    </row>
    <row r="1146" spans="2:8" s="1" customFormat="1" ht="16.899999999999999" customHeight="1">
      <c r="B1146" s="33"/>
      <c r="C1146" s="211" t="s">
        <v>1756</v>
      </c>
      <c r="D1146" s="211" t="s">
        <v>1757</v>
      </c>
      <c r="E1146" s="18" t="s">
        <v>195</v>
      </c>
      <c r="F1146" s="212">
        <v>452.10899999999998</v>
      </c>
      <c r="H1146" s="33"/>
    </row>
    <row r="1147" spans="2:8" s="1" customFormat="1" ht="16.899999999999999" customHeight="1">
      <c r="B1147" s="33"/>
      <c r="C1147" s="207" t="s">
        <v>229</v>
      </c>
      <c r="D1147" s="208" t="s">
        <v>227</v>
      </c>
      <c r="E1147" s="209" t="s">
        <v>195</v>
      </c>
      <c r="F1147" s="210">
        <v>114.29</v>
      </c>
      <c r="H1147" s="33"/>
    </row>
    <row r="1148" spans="2:8" s="1" customFormat="1" ht="16.899999999999999" customHeight="1">
      <c r="B1148" s="33"/>
      <c r="C1148" s="211" t="s">
        <v>19</v>
      </c>
      <c r="D1148" s="211" t="s">
        <v>5185</v>
      </c>
      <c r="E1148" s="18" t="s">
        <v>19</v>
      </c>
      <c r="F1148" s="212">
        <v>0</v>
      </c>
      <c r="H1148" s="33"/>
    </row>
    <row r="1149" spans="2:8" s="1" customFormat="1" ht="16.899999999999999" customHeight="1">
      <c r="B1149" s="33"/>
      <c r="C1149" s="211" t="s">
        <v>19</v>
      </c>
      <c r="D1149" s="211" t="s">
        <v>1974</v>
      </c>
      <c r="E1149" s="18" t="s">
        <v>19</v>
      </c>
      <c r="F1149" s="212">
        <v>5.74</v>
      </c>
      <c r="H1149" s="33"/>
    </row>
    <row r="1150" spans="2:8" s="1" customFormat="1" ht="16.899999999999999" customHeight="1">
      <c r="B1150" s="33"/>
      <c r="C1150" s="211" t="s">
        <v>19</v>
      </c>
      <c r="D1150" s="211" t="s">
        <v>1975</v>
      </c>
      <c r="E1150" s="18" t="s">
        <v>19</v>
      </c>
      <c r="F1150" s="212">
        <v>5.74</v>
      </c>
      <c r="H1150" s="33"/>
    </row>
    <row r="1151" spans="2:8" s="1" customFormat="1" ht="16.899999999999999" customHeight="1">
      <c r="B1151" s="33"/>
      <c r="C1151" s="211" t="s">
        <v>19</v>
      </c>
      <c r="D1151" s="211" t="s">
        <v>1976</v>
      </c>
      <c r="E1151" s="18" t="s">
        <v>19</v>
      </c>
      <c r="F1151" s="212">
        <v>5.74</v>
      </c>
      <c r="H1151" s="33"/>
    </row>
    <row r="1152" spans="2:8" s="1" customFormat="1" ht="16.899999999999999" customHeight="1">
      <c r="B1152" s="33"/>
      <c r="C1152" s="211" t="s">
        <v>19</v>
      </c>
      <c r="D1152" s="211" t="s">
        <v>1977</v>
      </c>
      <c r="E1152" s="18" t="s">
        <v>19</v>
      </c>
      <c r="F1152" s="212">
        <v>5.74</v>
      </c>
      <c r="H1152" s="33"/>
    </row>
    <row r="1153" spans="2:8" s="1" customFormat="1" ht="16.899999999999999" customHeight="1">
      <c r="B1153" s="33"/>
      <c r="C1153" s="211" t="s">
        <v>19</v>
      </c>
      <c r="D1153" s="211" t="s">
        <v>1978</v>
      </c>
      <c r="E1153" s="18" t="s">
        <v>19</v>
      </c>
      <c r="F1153" s="212">
        <v>5.74</v>
      </c>
      <c r="H1153" s="33"/>
    </row>
    <row r="1154" spans="2:8" s="1" customFormat="1" ht="16.899999999999999" customHeight="1">
      <c r="B1154" s="33"/>
      <c r="C1154" s="211" t="s">
        <v>19</v>
      </c>
      <c r="D1154" s="211" t="s">
        <v>5183</v>
      </c>
      <c r="E1154" s="18" t="s">
        <v>19</v>
      </c>
      <c r="F1154" s="212">
        <v>0</v>
      </c>
      <c r="H1154" s="33"/>
    </row>
    <row r="1155" spans="2:8" s="1" customFormat="1" ht="16.899999999999999" customHeight="1">
      <c r="B1155" s="33"/>
      <c r="C1155" s="211" t="s">
        <v>19</v>
      </c>
      <c r="D1155" s="211" t="s">
        <v>1949</v>
      </c>
      <c r="E1155" s="18" t="s">
        <v>19</v>
      </c>
      <c r="F1155" s="212">
        <v>4.04</v>
      </c>
      <c r="H1155" s="33"/>
    </row>
    <row r="1156" spans="2:8" s="1" customFormat="1" ht="16.899999999999999" customHeight="1">
      <c r="B1156" s="33"/>
      <c r="C1156" s="211" t="s">
        <v>19</v>
      </c>
      <c r="D1156" s="211" t="s">
        <v>2570</v>
      </c>
      <c r="E1156" s="18" t="s">
        <v>19</v>
      </c>
      <c r="F1156" s="212">
        <v>19.39</v>
      </c>
      <c r="H1156" s="33"/>
    </row>
    <row r="1157" spans="2:8" s="1" customFormat="1" ht="16.899999999999999" customHeight="1">
      <c r="B1157" s="33"/>
      <c r="C1157" s="211" t="s">
        <v>19</v>
      </c>
      <c r="D1157" s="211" t="s">
        <v>1951</v>
      </c>
      <c r="E1157" s="18" t="s">
        <v>19</v>
      </c>
      <c r="F1157" s="212">
        <v>4.1399999999999997</v>
      </c>
      <c r="H1157" s="33"/>
    </row>
    <row r="1158" spans="2:8" s="1" customFormat="1" ht="16.899999999999999" customHeight="1">
      <c r="B1158" s="33"/>
      <c r="C1158" s="211" t="s">
        <v>19</v>
      </c>
      <c r="D1158" s="211" t="s">
        <v>1956</v>
      </c>
      <c r="E1158" s="18" t="s">
        <v>19</v>
      </c>
      <c r="F1158" s="212">
        <v>3.78</v>
      </c>
      <c r="H1158" s="33"/>
    </row>
    <row r="1159" spans="2:8" s="1" customFormat="1" ht="16.899999999999999" customHeight="1">
      <c r="B1159" s="33"/>
      <c r="C1159" s="211" t="s">
        <v>19</v>
      </c>
      <c r="D1159" s="211" t="s">
        <v>1957</v>
      </c>
      <c r="E1159" s="18" t="s">
        <v>19</v>
      </c>
      <c r="F1159" s="212">
        <v>13.48</v>
      </c>
      <c r="H1159" s="33"/>
    </row>
    <row r="1160" spans="2:8" s="1" customFormat="1" ht="16.899999999999999" customHeight="1">
      <c r="B1160" s="33"/>
      <c r="C1160" s="211" t="s">
        <v>19</v>
      </c>
      <c r="D1160" s="211" t="s">
        <v>2571</v>
      </c>
      <c r="E1160" s="18" t="s">
        <v>19</v>
      </c>
      <c r="F1160" s="212">
        <v>12.13</v>
      </c>
      <c r="H1160" s="33"/>
    </row>
    <row r="1161" spans="2:8" s="1" customFormat="1" ht="16.899999999999999" customHeight="1">
      <c r="B1161" s="33"/>
      <c r="C1161" s="211" t="s">
        <v>19</v>
      </c>
      <c r="D1161" s="211" t="s">
        <v>2572</v>
      </c>
      <c r="E1161" s="18" t="s">
        <v>19</v>
      </c>
      <c r="F1161" s="212">
        <v>12.68</v>
      </c>
      <c r="H1161" s="33"/>
    </row>
    <row r="1162" spans="2:8" s="1" customFormat="1" ht="16.899999999999999" customHeight="1">
      <c r="B1162" s="33"/>
      <c r="C1162" s="211" t="s">
        <v>19</v>
      </c>
      <c r="D1162" s="211" t="s">
        <v>1959</v>
      </c>
      <c r="E1162" s="18" t="s">
        <v>19</v>
      </c>
      <c r="F1162" s="212">
        <v>8.26</v>
      </c>
      <c r="H1162" s="33"/>
    </row>
    <row r="1163" spans="2:8" s="1" customFormat="1" ht="16.899999999999999" customHeight="1">
      <c r="B1163" s="33"/>
      <c r="C1163" s="211" t="s">
        <v>19</v>
      </c>
      <c r="D1163" s="211" t="s">
        <v>2573</v>
      </c>
      <c r="E1163" s="18" t="s">
        <v>19</v>
      </c>
      <c r="F1163" s="212">
        <v>5.3</v>
      </c>
      <c r="H1163" s="33"/>
    </row>
    <row r="1164" spans="2:8" s="1" customFormat="1" ht="16.899999999999999" customHeight="1">
      <c r="B1164" s="33"/>
      <c r="C1164" s="211" t="s">
        <v>19</v>
      </c>
      <c r="D1164" s="211" t="s">
        <v>1981</v>
      </c>
      <c r="E1164" s="18" t="s">
        <v>19</v>
      </c>
      <c r="F1164" s="212">
        <v>2.39</v>
      </c>
      <c r="H1164" s="33"/>
    </row>
    <row r="1165" spans="2:8" s="1" customFormat="1" ht="16.899999999999999" customHeight="1">
      <c r="B1165" s="33"/>
      <c r="C1165" s="211" t="s">
        <v>229</v>
      </c>
      <c r="D1165" s="211" t="s">
        <v>416</v>
      </c>
      <c r="E1165" s="18" t="s">
        <v>19</v>
      </c>
      <c r="F1165" s="212">
        <v>114.29</v>
      </c>
      <c r="H1165" s="33"/>
    </row>
    <row r="1166" spans="2:8" s="1" customFormat="1" ht="16.899999999999999" customHeight="1">
      <c r="B1166" s="33"/>
      <c r="C1166" s="213" t="s">
        <v>9056</v>
      </c>
      <c r="H1166" s="33"/>
    </row>
    <row r="1167" spans="2:8" s="1" customFormat="1" ht="16.899999999999999" customHeight="1">
      <c r="B1167" s="33"/>
      <c r="C1167" s="211" t="s">
        <v>2566</v>
      </c>
      <c r="D1167" s="211" t="s">
        <v>9081</v>
      </c>
      <c r="E1167" s="18" t="s">
        <v>195</v>
      </c>
      <c r="F1167" s="212">
        <v>142.99</v>
      </c>
      <c r="H1167" s="33"/>
    </row>
    <row r="1168" spans="2:8" s="1" customFormat="1" ht="16.899999999999999" customHeight="1">
      <c r="B1168" s="33"/>
      <c r="C1168" s="211" t="s">
        <v>1120</v>
      </c>
      <c r="D1168" s="211" t="s">
        <v>9142</v>
      </c>
      <c r="E1168" s="18" t="s">
        <v>195</v>
      </c>
      <c r="F1168" s="212">
        <v>607.16</v>
      </c>
      <c r="H1168" s="33"/>
    </row>
    <row r="1169" spans="2:8" s="1" customFormat="1" ht="16.899999999999999" customHeight="1">
      <c r="B1169" s="33"/>
      <c r="C1169" s="211" t="s">
        <v>1125</v>
      </c>
      <c r="D1169" s="211" t="s">
        <v>9143</v>
      </c>
      <c r="E1169" s="18" t="s">
        <v>195</v>
      </c>
      <c r="F1169" s="212">
        <v>2428.64</v>
      </c>
      <c r="H1169" s="33"/>
    </row>
    <row r="1170" spans="2:8" s="1" customFormat="1" ht="16.899999999999999" customHeight="1">
      <c r="B1170" s="33"/>
      <c r="C1170" s="211" t="s">
        <v>1139</v>
      </c>
      <c r="D1170" s="211" t="s">
        <v>9140</v>
      </c>
      <c r="E1170" s="18" t="s">
        <v>195</v>
      </c>
      <c r="F1170" s="212">
        <v>640.76</v>
      </c>
      <c r="H1170" s="33"/>
    </row>
    <row r="1171" spans="2:8" s="1" customFormat="1" ht="16.899999999999999" customHeight="1">
      <c r="B1171" s="33"/>
      <c r="C1171" s="211" t="s">
        <v>1730</v>
      </c>
      <c r="D1171" s="211" t="s">
        <v>9144</v>
      </c>
      <c r="E1171" s="18" t="s">
        <v>195</v>
      </c>
      <c r="F1171" s="212">
        <v>635.86</v>
      </c>
      <c r="H1171" s="33"/>
    </row>
    <row r="1172" spans="2:8" s="1" customFormat="1" ht="16.899999999999999" customHeight="1">
      <c r="B1172" s="33"/>
      <c r="C1172" s="211" t="s">
        <v>1746</v>
      </c>
      <c r="D1172" s="211" t="s">
        <v>1747</v>
      </c>
      <c r="E1172" s="18" t="s">
        <v>195</v>
      </c>
      <c r="F1172" s="212">
        <v>120.005</v>
      </c>
      <c r="H1172" s="33"/>
    </row>
    <row r="1173" spans="2:8" s="1" customFormat="1" ht="16.899999999999999" customHeight="1">
      <c r="B1173" s="33"/>
      <c r="C1173" s="211" t="s">
        <v>1756</v>
      </c>
      <c r="D1173" s="211" t="s">
        <v>1757</v>
      </c>
      <c r="E1173" s="18" t="s">
        <v>195</v>
      </c>
      <c r="F1173" s="212">
        <v>452.10899999999998</v>
      </c>
      <c r="H1173" s="33"/>
    </row>
    <row r="1174" spans="2:8" s="1" customFormat="1" ht="16.899999999999999" customHeight="1">
      <c r="B1174" s="33"/>
      <c r="C1174" s="207" t="s">
        <v>2695</v>
      </c>
      <c r="D1174" s="208" t="s">
        <v>9145</v>
      </c>
      <c r="E1174" s="209" t="s">
        <v>195</v>
      </c>
      <c r="F1174" s="210">
        <v>51.19</v>
      </c>
      <c r="H1174" s="33"/>
    </row>
    <row r="1175" spans="2:8" s="1" customFormat="1" ht="16.899999999999999" customHeight="1">
      <c r="B1175" s="33"/>
      <c r="C1175" s="211" t="s">
        <v>19</v>
      </c>
      <c r="D1175" s="211" t="s">
        <v>5184</v>
      </c>
      <c r="E1175" s="18" t="s">
        <v>19</v>
      </c>
      <c r="F1175" s="212">
        <v>0</v>
      </c>
      <c r="H1175" s="33"/>
    </row>
    <row r="1176" spans="2:8" s="1" customFormat="1" ht="16.899999999999999" customHeight="1">
      <c r="B1176" s="33"/>
      <c r="C1176" s="211" t="s">
        <v>19</v>
      </c>
      <c r="D1176" s="211" t="s">
        <v>2694</v>
      </c>
      <c r="E1176" s="18" t="s">
        <v>19</v>
      </c>
      <c r="F1176" s="212">
        <v>25.64</v>
      </c>
      <c r="H1176" s="33"/>
    </row>
    <row r="1177" spans="2:8" s="1" customFormat="1" ht="16.899999999999999" customHeight="1">
      <c r="B1177" s="33"/>
      <c r="C1177" s="211" t="s">
        <v>19</v>
      </c>
      <c r="D1177" s="211" t="s">
        <v>5183</v>
      </c>
      <c r="E1177" s="18" t="s">
        <v>19</v>
      </c>
      <c r="F1177" s="212">
        <v>0</v>
      </c>
      <c r="H1177" s="33"/>
    </row>
    <row r="1178" spans="2:8" s="1" customFormat="1" ht="16.899999999999999" customHeight="1">
      <c r="B1178" s="33"/>
      <c r="C1178" s="211" t="s">
        <v>19</v>
      </c>
      <c r="D1178" s="211" t="s">
        <v>1948</v>
      </c>
      <c r="E1178" s="18" t="s">
        <v>19</v>
      </c>
      <c r="F1178" s="212">
        <v>25.55</v>
      </c>
      <c r="H1178" s="33"/>
    </row>
    <row r="1179" spans="2:8" s="1" customFormat="1" ht="16.899999999999999" customHeight="1">
      <c r="B1179" s="33"/>
      <c r="C1179" s="211" t="s">
        <v>2695</v>
      </c>
      <c r="D1179" s="211" t="s">
        <v>416</v>
      </c>
      <c r="E1179" s="18" t="s">
        <v>19</v>
      </c>
      <c r="F1179" s="212">
        <v>51.19</v>
      </c>
      <c r="H1179" s="33"/>
    </row>
    <row r="1180" spans="2:8" s="1" customFormat="1" ht="16.899999999999999" customHeight="1">
      <c r="B1180" s="33"/>
      <c r="C1180" s="207" t="s">
        <v>296</v>
      </c>
      <c r="D1180" s="208" t="s">
        <v>297</v>
      </c>
      <c r="E1180" s="209" t="s">
        <v>195</v>
      </c>
      <c r="F1180" s="210">
        <v>273.60000000000002</v>
      </c>
      <c r="H1180" s="33"/>
    </row>
    <row r="1181" spans="2:8" s="1" customFormat="1" ht="16.899999999999999" customHeight="1">
      <c r="B1181" s="33"/>
      <c r="C1181" s="211" t="s">
        <v>19</v>
      </c>
      <c r="D1181" s="211" t="s">
        <v>485</v>
      </c>
      <c r="E1181" s="18" t="s">
        <v>19</v>
      </c>
      <c r="F1181" s="212">
        <v>0</v>
      </c>
      <c r="H1181" s="33"/>
    </row>
    <row r="1182" spans="2:8" s="1" customFormat="1" ht="16.899999999999999" customHeight="1">
      <c r="B1182" s="33"/>
      <c r="C1182" s="211" t="s">
        <v>19</v>
      </c>
      <c r="D1182" s="211" t="s">
        <v>5186</v>
      </c>
      <c r="E1182" s="18" t="s">
        <v>19</v>
      </c>
      <c r="F1182" s="212">
        <v>0</v>
      </c>
      <c r="H1182" s="33"/>
    </row>
    <row r="1183" spans="2:8" s="1" customFormat="1" ht="16.899999999999999" customHeight="1">
      <c r="B1183" s="33"/>
      <c r="C1183" s="211" t="s">
        <v>19</v>
      </c>
      <c r="D1183" s="211" t="s">
        <v>5175</v>
      </c>
      <c r="E1183" s="18" t="s">
        <v>19</v>
      </c>
      <c r="F1183" s="212">
        <v>0</v>
      </c>
      <c r="H1183" s="33"/>
    </row>
    <row r="1184" spans="2:8" s="1" customFormat="1" ht="16.899999999999999" customHeight="1">
      <c r="B1184" s="33"/>
      <c r="C1184" s="211" t="s">
        <v>19</v>
      </c>
      <c r="D1184" s="211" t="s">
        <v>588</v>
      </c>
      <c r="E1184" s="18" t="s">
        <v>19</v>
      </c>
      <c r="F1184" s="212">
        <v>0</v>
      </c>
      <c r="H1184" s="33"/>
    </row>
    <row r="1185" spans="2:8" s="1" customFormat="1" ht="16.899999999999999" customHeight="1">
      <c r="B1185" s="33"/>
      <c r="C1185" s="211" t="s">
        <v>19</v>
      </c>
      <c r="D1185" s="211" t="s">
        <v>297</v>
      </c>
      <c r="E1185" s="18" t="s">
        <v>19</v>
      </c>
      <c r="F1185" s="212">
        <v>0</v>
      </c>
      <c r="H1185" s="33"/>
    </row>
    <row r="1186" spans="2:8" s="1" customFormat="1" ht="16.899999999999999" customHeight="1">
      <c r="B1186" s="33"/>
      <c r="C1186" s="211" t="s">
        <v>19</v>
      </c>
      <c r="D1186" s="211" t="s">
        <v>298</v>
      </c>
      <c r="E1186" s="18" t="s">
        <v>19</v>
      </c>
      <c r="F1186" s="212">
        <v>273.60000000000002</v>
      </c>
      <c r="H1186" s="33"/>
    </row>
    <row r="1187" spans="2:8" s="1" customFormat="1" ht="16.899999999999999" customHeight="1">
      <c r="B1187" s="33"/>
      <c r="C1187" s="211" t="s">
        <v>296</v>
      </c>
      <c r="D1187" s="211" t="s">
        <v>416</v>
      </c>
      <c r="E1187" s="18" t="s">
        <v>19</v>
      </c>
      <c r="F1187" s="212">
        <v>273.60000000000002</v>
      </c>
      <c r="H1187" s="33"/>
    </row>
    <row r="1188" spans="2:8" s="1" customFormat="1" ht="16.899999999999999" customHeight="1">
      <c r="B1188" s="33"/>
      <c r="C1188" s="213" t="s">
        <v>9056</v>
      </c>
      <c r="H1188" s="33"/>
    </row>
    <row r="1189" spans="2:8" s="1" customFormat="1" ht="16.899999999999999" customHeight="1">
      <c r="B1189" s="33"/>
      <c r="C1189" s="211" t="s">
        <v>1504</v>
      </c>
      <c r="D1189" s="211" t="s">
        <v>9146</v>
      </c>
      <c r="E1189" s="18" t="s">
        <v>195</v>
      </c>
      <c r="F1189" s="212">
        <v>282.5</v>
      </c>
      <c r="H1189" s="33"/>
    </row>
    <row r="1190" spans="2:8" s="1" customFormat="1" ht="16.899999999999999" customHeight="1">
      <c r="B1190" s="33"/>
      <c r="C1190" s="211" t="s">
        <v>1515</v>
      </c>
      <c r="D1190" s="211" t="s">
        <v>9147</v>
      </c>
      <c r="E1190" s="18" t="s">
        <v>195</v>
      </c>
      <c r="F1190" s="212">
        <v>282.5</v>
      </c>
      <c r="H1190" s="33"/>
    </row>
    <row r="1191" spans="2:8" s="1" customFormat="1" ht="16.899999999999999" customHeight="1">
      <c r="B1191" s="33"/>
      <c r="C1191" s="211" t="s">
        <v>1620</v>
      </c>
      <c r="D1191" s="211" t="s">
        <v>9148</v>
      </c>
      <c r="E1191" s="18" t="s">
        <v>195</v>
      </c>
      <c r="F1191" s="212">
        <v>273.60000000000002</v>
      </c>
      <c r="H1191" s="33"/>
    </row>
    <row r="1192" spans="2:8" s="1" customFormat="1" ht="16.899999999999999" customHeight="1">
      <c r="B1192" s="33"/>
      <c r="C1192" s="211" t="s">
        <v>1630</v>
      </c>
      <c r="D1192" s="211" t="s">
        <v>9149</v>
      </c>
      <c r="E1192" s="18" t="s">
        <v>195</v>
      </c>
      <c r="F1192" s="212">
        <v>273.60000000000002</v>
      </c>
      <c r="H1192" s="33"/>
    </row>
    <row r="1193" spans="2:8" s="1" customFormat="1" ht="16.899999999999999" customHeight="1">
      <c r="B1193" s="33"/>
      <c r="C1193" s="211" t="s">
        <v>1635</v>
      </c>
      <c r="D1193" s="211" t="s">
        <v>9150</v>
      </c>
      <c r="E1193" s="18" t="s">
        <v>195</v>
      </c>
      <c r="F1193" s="212">
        <v>273.60000000000002</v>
      </c>
      <c r="H1193" s="33"/>
    </row>
    <row r="1194" spans="2:8" s="1" customFormat="1" ht="16.899999999999999" customHeight="1">
      <c r="B1194" s="33"/>
      <c r="C1194" s="211" t="s">
        <v>1772</v>
      </c>
      <c r="D1194" s="211" t="s">
        <v>9151</v>
      </c>
      <c r="E1194" s="18" t="s">
        <v>195</v>
      </c>
      <c r="F1194" s="212">
        <v>282.5</v>
      </c>
      <c r="H1194" s="33"/>
    </row>
    <row r="1195" spans="2:8" s="1" customFormat="1" ht="16.899999999999999" customHeight="1">
      <c r="B1195" s="33"/>
      <c r="C1195" s="211" t="s">
        <v>1801</v>
      </c>
      <c r="D1195" s="211" t="s">
        <v>9152</v>
      </c>
      <c r="E1195" s="18" t="s">
        <v>195</v>
      </c>
      <c r="F1195" s="212">
        <v>282.5</v>
      </c>
      <c r="H1195" s="33"/>
    </row>
    <row r="1196" spans="2:8" s="1" customFormat="1" ht="16.899999999999999" customHeight="1">
      <c r="B1196" s="33"/>
      <c r="C1196" s="211" t="s">
        <v>1509</v>
      </c>
      <c r="D1196" s="211" t="s">
        <v>1510</v>
      </c>
      <c r="E1196" s="18" t="s">
        <v>1511</v>
      </c>
      <c r="F1196" s="212">
        <v>98.875</v>
      </c>
      <c r="H1196" s="33"/>
    </row>
    <row r="1197" spans="2:8" s="1" customFormat="1" ht="16.899999999999999" customHeight="1">
      <c r="B1197" s="33"/>
      <c r="C1197" s="211" t="s">
        <v>1735</v>
      </c>
      <c r="D1197" s="211" t="s">
        <v>1736</v>
      </c>
      <c r="E1197" s="18" t="s">
        <v>195</v>
      </c>
      <c r="F1197" s="212">
        <v>296.625</v>
      </c>
      <c r="H1197" s="33"/>
    </row>
    <row r="1198" spans="2:8" s="1" customFormat="1" ht="16.899999999999999" customHeight="1">
      <c r="B1198" s="33"/>
      <c r="C1198" s="211" t="s">
        <v>1780</v>
      </c>
      <c r="D1198" s="211" t="s">
        <v>1781</v>
      </c>
      <c r="E1198" s="18" t="s">
        <v>195</v>
      </c>
      <c r="F1198" s="212">
        <v>296.625</v>
      </c>
      <c r="H1198" s="33"/>
    </row>
    <row r="1199" spans="2:8" s="1" customFormat="1" ht="16.899999999999999" customHeight="1">
      <c r="B1199" s="33"/>
      <c r="C1199" s="211" t="s">
        <v>1806</v>
      </c>
      <c r="D1199" s="211" t="s">
        <v>1807</v>
      </c>
      <c r="E1199" s="18" t="s">
        <v>209</v>
      </c>
      <c r="F1199" s="212">
        <v>46.338999999999999</v>
      </c>
      <c r="H1199" s="33"/>
    </row>
    <row r="1200" spans="2:8" s="1" customFormat="1" ht="16.899999999999999" customHeight="1">
      <c r="B1200" s="33"/>
      <c r="C1200" s="211" t="s">
        <v>1640</v>
      </c>
      <c r="D1200" s="211" t="s">
        <v>1641</v>
      </c>
      <c r="E1200" s="18" t="s">
        <v>443</v>
      </c>
      <c r="F1200" s="212">
        <v>29.548999999999999</v>
      </c>
      <c r="H1200" s="33"/>
    </row>
    <row r="1201" spans="2:8" s="1" customFormat="1" ht="22.5">
      <c r="B1201" s="33"/>
      <c r="C1201" s="211" t="s">
        <v>1440</v>
      </c>
      <c r="D1201" s="211" t="s">
        <v>1441</v>
      </c>
      <c r="E1201" s="18" t="s">
        <v>195</v>
      </c>
      <c r="F1201" s="212">
        <v>329.113</v>
      </c>
      <c r="H1201" s="33"/>
    </row>
    <row r="1202" spans="2:8" s="1" customFormat="1" ht="16.899999999999999" customHeight="1">
      <c r="B1202" s="33"/>
      <c r="C1202" s="211" t="s">
        <v>1625</v>
      </c>
      <c r="D1202" s="211" t="s">
        <v>1626</v>
      </c>
      <c r="E1202" s="18" t="s">
        <v>195</v>
      </c>
      <c r="F1202" s="212">
        <v>328.32</v>
      </c>
      <c r="H1202" s="33"/>
    </row>
    <row r="1203" spans="2:8" s="1" customFormat="1" ht="16.899999999999999" customHeight="1">
      <c r="B1203" s="33"/>
      <c r="C1203" s="207" t="s">
        <v>299</v>
      </c>
      <c r="D1203" s="208" t="s">
        <v>300</v>
      </c>
      <c r="E1203" s="209" t="s">
        <v>195</v>
      </c>
      <c r="F1203" s="210">
        <v>8.9</v>
      </c>
      <c r="H1203" s="33"/>
    </row>
    <row r="1204" spans="2:8" s="1" customFormat="1" ht="16.899999999999999" customHeight="1">
      <c r="B1204" s="33"/>
      <c r="C1204" s="211" t="s">
        <v>19</v>
      </c>
      <c r="D1204" s="211" t="s">
        <v>300</v>
      </c>
      <c r="E1204" s="18" t="s">
        <v>19</v>
      </c>
      <c r="F1204" s="212">
        <v>0</v>
      </c>
      <c r="H1204" s="33"/>
    </row>
    <row r="1205" spans="2:8" s="1" customFormat="1" ht="16.899999999999999" customHeight="1">
      <c r="B1205" s="33"/>
      <c r="C1205" s="211" t="s">
        <v>19</v>
      </c>
      <c r="D1205" s="211" t="s">
        <v>301</v>
      </c>
      <c r="E1205" s="18" t="s">
        <v>19</v>
      </c>
      <c r="F1205" s="212">
        <v>8.9</v>
      </c>
      <c r="H1205" s="33"/>
    </row>
    <row r="1206" spans="2:8" s="1" customFormat="1" ht="16.899999999999999" customHeight="1">
      <c r="B1206" s="33"/>
      <c r="C1206" s="211" t="s">
        <v>299</v>
      </c>
      <c r="D1206" s="211" t="s">
        <v>416</v>
      </c>
      <c r="E1206" s="18" t="s">
        <v>19</v>
      </c>
      <c r="F1206" s="212">
        <v>8.9</v>
      </c>
      <c r="H1206" s="33"/>
    </row>
    <row r="1207" spans="2:8" s="1" customFormat="1" ht="16.899999999999999" customHeight="1">
      <c r="B1207" s="33"/>
      <c r="C1207" s="213" t="s">
        <v>9056</v>
      </c>
      <c r="H1207" s="33"/>
    </row>
    <row r="1208" spans="2:8" s="1" customFormat="1" ht="16.899999999999999" customHeight="1">
      <c r="B1208" s="33"/>
      <c r="C1208" s="211" t="s">
        <v>1504</v>
      </c>
      <c r="D1208" s="211" t="s">
        <v>9146</v>
      </c>
      <c r="E1208" s="18" t="s">
        <v>195</v>
      </c>
      <c r="F1208" s="212">
        <v>282.5</v>
      </c>
      <c r="H1208" s="33"/>
    </row>
    <row r="1209" spans="2:8" s="1" customFormat="1" ht="16.899999999999999" customHeight="1">
      <c r="B1209" s="33"/>
      <c r="C1209" s="211" t="s">
        <v>1515</v>
      </c>
      <c r="D1209" s="211" t="s">
        <v>9147</v>
      </c>
      <c r="E1209" s="18" t="s">
        <v>195</v>
      </c>
      <c r="F1209" s="212">
        <v>282.5</v>
      </c>
      <c r="H1209" s="33"/>
    </row>
    <row r="1210" spans="2:8" s="1" customFormat="1" ht="16.899999999999999" customHeight="1">
      <c r="B1210" s="33"/>
      <c r="C1210" s="211" t="s">
        <v>1610</v>
      </c>
      <c r="D1210" s="211" t="s">
        <v>9153</v>
      </c>
      <c r="E1210" s="18" t="s">
        <v>195</v>
      </c>
      <c r="F1210" s="212">
        <v>300.64</v>
      </c>
      <c r="H1210" s="33"/>
    </row>
    <row r="1211" spans="2:8" s="1" customFormat="1" ht="16.899999999999999" customHeight="1">
      <c r="B1211" s="33"/>
      <c r="C1211" s="211" t="s">
        <v>1772</v>
      </c>
      <c r="D1211" s="211" t="s">
        <v>9151</v>
      </c>
      <c r="E1211" s="18" t="s">
        <v>195</v>
      </c>
      <c r="F1211" s="212">
        <v>282.5</v>
      </c>
      <c r="H1211" s="33"/>
    </row>
    <row r="1212" spans="2:8" s="1" customFormat="1" ht="16.899999999999999" customHeight="1">
      <c r="B1212" s="33"/>
      <c r="C1212" s="211" t="s">
        <v>1801</v>
      </c>
      <c r="D1212" s="211" t="s">
        <v>9152</v>
      </c>
      <c r="E1212" s="18" t="s">
        <v>195</v>
      </c>
      <c r="F1212" s="212">
        <v>282.5</v>
      </c>
      <c r="H1212" s="33"/>
    </row>
    <row r="1213" spans="2:8" s="1" customFormat="1" ht="16.899999999999999" customHeight="1">
      <c r="B1213" s="33"/>
      <c r="C1213" s="211" t="s">
        <v>1509</v>
      </c>
      <c r="D1213" s="211" t="s">
        <v>1510</v>
      </c>
      <c r="E1213" s="18" t="s">
        <v>1511</v>
      </c>
      <c r="F1213" s="212">
        <v>98.875</v>
      </c>
      <c r="H1213" s="33"/>
    </row>
    <row r="1214" spans="2:8" s="1" customFormat="1" ht="16.899999999999999" customHeight="1">
      <c r="B1214" s="33"/>
      <c r="C1214" s="211" t="s">
        <v>1735</v>
      </c>
      <c r="D1214" s="211" t="s">
        <v>1736</v>
      </c>
      <c r="E1214" s="18" t="s">
        <v>195</v>
      </c>
      <c r="F1214" s="212">
        <v>296.625</v>
      </c>
      <c r="H1214" s="33"/>
    </row>
    <row r="1215" spans="2:8" s="1" customFormat="1" ht="16.899999999999999" customHeight="1">
      <c r="B1215" s="33"/>
      <c r="C1215" s="211" t="s">
        <v>1780</v>
      </c>
      <c r="D1215" s="211" t="s">
        <v>1781</v>
      </c>
      <c r="E1215" s="18" t="s">
        <v>195</v>
      </c>
      <c r="F1215" s="212">
        <v>296.625</v>
      </c>
      <c r="H1215" s="33"/>
    </row>
    <row r="1216" spans="2:8" s="1" customFormat="1" ht="16.899999999999999" customHeight="1">
      <c r="B1216" s="33"/>
      <c r="C1216" s="211" t="s">
        <v>1806</v>
      </c>
      <c r="D1216" s="211" t="s">
        <v>1807</v>
      </c>
      <c r="E1216" s="18" t="s">
        <v>209</v>
      </c>
      <c r="F1216" s="212">
        <v>46.338999999999999</v>
      </c>
      <c r="H1216" s="33"/>
    </row>
    <row r="1217" spans="2:8" s="1" customFormat="1" ht="22.5">
      <c r="B1217" s="33"/>
      <c r="C1217" s="211" t="s">
        <v>1440</v>
      </c>
      <c r="D1217" s="211" t="s">
        <v>1441</v>
      </c>
      <c r="E1217" s="18" t="s">
        <v>195</v>
      </c>
      <c r="F1217" s="212">
        <v>329.113</v>
      </c>
      <c r="H1217" s="33"/>
    </row>
    <row r="1218" spans="2:8" s="1" customFormat="1" ht="16.899999999999999" customHeight="1">
      <c r="B1218" s="33"/>
      <c r="C1218" s="211" t="s">
        <v>1615</v>
      </c>
      <c r="D1218" s="211" t="s">
        <v>1616</v>
      </c>
      <c r="E1218" s="18" t="s">
        <v>195</v>
      </c>
      <c r="F1218" s="212">
        <v>360.76799999999997</v>
      </c>
      <c r="H1218" s="33"/>
    </row>
    <row r="1219" spans="2:8" s="1" customFormat="1" ht="16.899999999999999" customHeight="1">
      <c r="B1219" s="33"/>
      <c r="C1219" s="207" t="s">
        <v>267</v>
      </c>
      <c r="D1219" s="208" t="s">
        <v>268</v>
      </c>
      <c r="E1219" s="209" t="s">
        <v>235</v>
      </c>
      <c r="F1219" s="210">
        <v>74.272000000000006</v>
      </c>
      <c r="H1219" s="33"/>
    </row>
    <row r="1220" spans="2:8" s="1" customFormat="1" ht="16.899999999999999" customHeight="1">
      <c r="B1220" s="33"/>
      <c r="C1220" s="211" t="s">
        <v>19</v>
      </c>
      <c r="D1220" s="211" t="s">
        <v>2766</v>
      </c>
      <c r="E1220" s="18" t="s">
        <v>19</v>
      </c>
      <c r="F1220" s="212">
        <v>74.272000000000006</v>
      </c>
      <c r="H1220" s="33"/>
    </row>
    <row r="1221" spans="2:8" s="1" customFormat="1" ht="16.899999999999999" customHeight="1">
      <c r="B1221" s="33"/>
      <c r="C1221" s="211" t="s">
        <v>267</v>
      </c>
      <c r="D1221" s="211" t="s">
        <v>371</v>
      </c>
      <c r="E1221" s="18" t="s">
        <v>19</v>
      </c>
      <c r="F1221" s="212">
        <v>74.272000000000006</v>
      </c>
      <c r="H1221" s="33"/>
    </row>
    <row r="1222" spans="2:8" s="1" customFormat="1" ht="16.899999999999999" customHeight="1">
      <c r="B1222" s="33"/>
      <c r="C1222" s="213" t="s">
        <v>9056</v>
      </c>
      <c r="H1222" s="33"/>
    </row>
    <row r="1223" spans="2:8" s="1" customFormat="1" ht="16.899999999999999" customHeight="1">
      <c r="B1223" s="33"/>
      <c r="C1223" s="211" t="s">
        <v>2762</v>
      </c>
      <c r="D1223" s="211" t="s">
        <v>9154</v>
      </c>
      <c r="E1223" s="18" t="s">
        <v>235</v>
      </c>
      <c r="F1223" s="212">
        <v>74.272000000000006</v>
      </c>
      <c r="H1223" s="33"/>
    </row>
    <row r="1224" spans="2:8" s="1" customFormat="1" ht="16.899999999999999" customHeight="1">
      <c r="B1224" s="33"/>
      <c r="C1224" s="211" t="s">
        <v>2783</v>
      </c>
      <c r="D1224" s="211" t="s">
        <v>9155</v>
      </c>
      <c r="E1224" s="18" t="s">
        <v>235</v>
      </c>
      <c r="F1224" s="212">
        <v>642.94299999999998</v>
      </c>
      <c r="H1224" s="33"/>
    </row>
    <row r="1225" spans="2:8" s="1" customFormat="1" ht="16.899999999999999" customHeight="1">
      <c r="B1225" s="33"/>
      <c r="C1225" s="211" t="s">
        <v>2768</v>
      </c>
      <c r="D1225" s="211" t="s">
        <v>2769</v>
      </c>
      <c r="E1225" s="18" t="s">
        <v>235</v>
      </c>
      <c r="F1225" s="212">
        <v>707.23699999999997</v>
      </c>
      <c r="H1225" s="33"/>
    </row>
    <row r="1226" spans="2:8" s="1" customFormat="1" ht="16.899999999999999" customHeight="1">
      <c r="B1226" s="33"/>
      <c r="C1226" s="207" t="s">
        <v>262</v>
      </c>
      <c r="D1226" s="208" t="s">
        <v>262</v>
      </c>
      <c r="E1226" s="209" t="s">
        <v>195</v>
      </c>
      <c r="F1226" s="210">
        <v>1713.8720000000001</v>
      </c>
      <c r="H1226" s="33"/>
    </row>
    <row r="1227" spans="2:8" s="1" customFormat="1" ht="16.899999999999999" customHeight="1">
      <c r="B1227" s="33"/>
      <c r="C1227" s="211" t="s">
        <v>19</v>
      </c>
      <c r="D1227" s="211" t="s">
        <v>936</v>
      </c>
      <c r="E1227" s="18" t="s">
        <v>19</v>
      </c>
      <c r="F1227" s="212">
        <v>1713.8720000000001</v>
      </c>
      <c r="H1227" s="33"/>
    </row>
    <row r="1228" spans="2:8" s="1" customFormat="1" ht="16.899999999999999" customHeight="1">
      <c r="B1228" s="33"/>
      <c r="C1228" s="211" t="s">
        <v>262</v>
      </c>
      <c r="D1228" s="211" t="s">
        <v>371</v>
      </c>
      <c r="E1228" s="18" t="s">
        <v>19</v>
      </c>
      <c r="F1228" s="212">
        <v>1713.8720000000001</v>
      </c>
      <c r="H1228" s="33"/>
    </row>
    <row r="1229" spans="2:8" s="1" customFormat="1" ht="16.899999999999999" customHeight="1">
      <c r="B1229" s="33"/>
      <c r="C1229" s="213" t="s">
        <v>9056</v>
      </c>
      <c r="H1229" s="33"/>
    </row>
    <row r="1230" spans="2:8" s="1" customFormat="1" ht="16.899999999999999" customHeight="1">
      <c r="B1230" s="33"/>
      <c r="C1230" s="211" t="s">
        <v>932</v>
      </c>
      <c r="D1230" s="211" t="s">
        <v>9086</v>
      </c>
      <c r="E1230" s="18" t="s">
        <v>195</v>
      </c>
      <c r="F1230" s="212">
        <v>1713.8720000000001</v>
      </c>
      <c r="H1230" s="33"/>
    </row>
    <row r="1231" spans="2:8" s="1" customFormat="1" ht="16.899999999999999" customHeight="1">
      <c r="B1231" s="33"/>
      <c r="C1231" s="211" t="s">
        <v>2918</v>
      </c>
      <c r="D1231" s="211" t="s">
        <v>9107</v>
      </c>
      <c r="E1231" s="18" t="s">
        <v>195</v>
      </c>
      <c r="F1231" s="212">
        <v>2406.5500000000002</v>
      </c>
      <c r="H1231" s="33"/>
    </row>
    <row r="1232" spans="2:8" s="1" customFormat="1" ht="16.899999999999999" customHeight="1">
      <c r="B1232" s="33"/>
      <c r="C1232" s="207" t="s">
        <v>223</v>
      </c>
      <c r="D1232" s="208" t="s">
        <v>223</v>
      </c>
      <c r="E1232" s="209" t="s">
        <v>195</v>
      </c>
      <c r="F1232" s="210">
        <v>544.05999999999995</v>
      </c>
      <c r="H1232" s="33"/>
    </row>
    <row r="1233" spans="2:8" s="1" customFormat="1" ht="16.899999999999999" customHeight="1">
      <c r="B1233" s="33"/>
      <c r="C1233" s="211" t="s">
        <v>19</v>
      </c>
      <c r="D1233" s="211" t="s">
        <v>1160</v>
      </c>
      <c r="E1233" s="18" t="s">
        <v>19</v>
      </c>
      <c r="F1233" s="212">
        <v>0</v>
      </c>
      <c r="H1233" s="33"/>
    </row>
    <row r="1234" spans="2:8" s="1" customFormat="1" ht="16.899999999999999" customHeight="1">
      <c r="B1234" s="33"/>
      <c r="C1234" s="211" t="s">
        <v>19</v>
      </c>
      <c r="D1234" s="211" t="s">
        <v>5184</v>
      </c>
      <c r="E1234" s="18" t="s">
        <v>19</v>
      </c>
      <c r="F1234" s="212">
        <v>0</v>
      </c>
      <c r="H1234" s="33"/>
    </row>
    <row r="1235" spans="2:8" s="1" customFormat="1" ht="16.899999999999999" customHeight="1">
      <c r="B1235" s="33"/>
      <c r="C1235" s="211" t="s">
        <v>19</v>
      </c>
      <c r="D1235" s="211" t="s">
        <v>1923</v>
      </c>
      <c r="E1235" s="18" t="s">
        <v>19</v>
      </c>
      <c r="F1235" s="212">
        <v>4.8899999999999997</v>
      </c>
      <c r="H1235" s="33"/>
    </row>
    <row r="1236" spans="2:8" s="1" customFormat="1" ht="16.899999999999999" customHeight="1">
      <c r="B1236" s="33"/>
      <c r="C1236" s="211" t="s">
        <v>19</v>
      </c>
      <c r="D1236" s="211" t="s">
        <v>1924</v>
      </c>
      <c r="E1236" s="18" t="s">
        <v>19</v>
      </c>
      <c r="F1236" s="212">
        <v>16.77</v>
      </c>
      <c r="H1236" s="33"/>
    </row>
    <row r="1237" spans="2:8" s="1" customFormat="1" ht="16.899999999999999" customHeight="1">
      <c r="B1237" s="33"/>
      <c r="C1237" s="211" t="s">
        <v>19</v>
      </c>
      <c r="D1237" s="211" t="s">
        <v>1925</v>
      </c>
      <c r="E1237" s="18" t="s">
        <v>19</v>
      </c>
      <c r="F1237" s="212">
        <v>4.8899999999999997</v>
      </c>
      <c r="H1237" s="33"/>
    </row>
    <row r="1238" spans="2:8" s="1" customFormat="1" ht="16.899999999999999" customHeight="1">
      <c r="B1238" s="33"/>
      <c r="C1238" s="211" t="s">
        <v>19</v>
      </c>
      <c r="D1238" s="211" t="s">
        <v>1926</v>
      </c>
      <c r="E1238" s="18" t="s">
        <v>19</v>
      </c>
      <c r="F1238" s="212">
        <v>16.77</v>
      </c>
      <c r="H1238" s="33"/>
    </row>
    <row r="1239" spans="2:8" s="1" customFormat="1" ht="16.899999999999999" customHeight="1">
      <c r="B1239" s="33"/>
      <c r="C1239" s="211" t="s">
        <v>19</v>
      </c>
      <c r="D1239" s="211" t="s">
        <v>1927</v>
      </c>
      <c r="E1239" s="18" t="s">
        <v>19</v>
      </c>
      <c r="F1239" s="212">
        <v>4.8899999999999997</v>
      </c>
      <c r="H1239" s="33"/>
    </row>
    <row r="1240" spans="2:8" s="1" customFormat="1" ht="16.899999999999999" customHeight="1">
      <c r="B1240" s="33"/>
      <c r="C1240" s="211" t="s">
        <v>19</v>
      </c>
      <c r="D1240" s="211" t="s">
        <v>1928</v>
      </c>
      <c r="E1240" s="18" t="s">
        <v>19</v>
      </c>
      <c r="F1240" s="212">
        <v>16.77</v>
      </c>
      <c r="H1240" s="33"/>
    </row>
    <row r="1241" spans="2:8" s="1" customFormat="1" ht="16.899999999999999" customHeight="1">
      <c r="B1241" s="33"/>
      <c r="C1241" s="211" t="s">
        <v>19</v>
      </c>
      <c r="D1241" s="211" t="s">
        <v>1929</v>
      </c>
      <c r="E1241" s="18" t="s">
        <v>19</v>
      </c>
      <c r="F1241" s="212">
        <v>4.8899999999999997</v>
      </c>
      <c r="H1241" s="33"/>
    </row>
    <row r="1242" spans="2:8" s="1" customFormat="1" ht="16.899999999999999" customHeight="1">
      <c r="B1242" s="33"/>
      <c r="C1242" s="211" t="s">
        <v>19</v>
      </c>
      <c r="D1242" s="211" t="s">
        <v>1930</v>
      </c>
      <c r="E1242" s="18" t="s">
        <v>19</v>
      </c>
      <c r="F1242" s="212">
        <v>16.77</v>
      </c>
      <c r="H1242" s="33"/>
    </row>
    <row r="1243" spans="2:8" s="1" customFormat="1" ht="16.899999999999999" customHeight="1">
      <c r="B1243" s="33"/>
      <c r="C1243" s="211" t="s">
        <v>19</v>
      </c>
      <c r="D1243" s="211" t="s">
        <v>1931</v>
      </c>
      <c r="E1243" s="18" t="s">
        <v>19</v>
      </c>
      <c r="F1243" s="212">
        <v>4.88</v>
      </c>
      <c r="H1243" s="33"/>
    </row>
    <row r="1244" spans="2:8" s="1" customFormat="1" ht="16.899999999999999" customHeight="1">
      <c r="B1244" s="33"/>
      <c r="C1244" s="211" t="s">
        <v>19</v>
      </c>
      <c r="D1244" s="211" t="s">
        <v>1932</v>
      </c>
      <c r="E1244" s="18" t="s">
        <v>19</v>
      </c>
      <c r="F1244" s="212">
        <v>23.7</v>
      </c>
      <c r="H1244" s="33"/>
    </row>
    <row r="1245" spans="2:8" s="1" customFormat="1" ht="16.899999999999999" customHeight="1">
      <c r="B1245" s="33"/>
      <c r="C1245" s="211" t="s">
        <v>19</v>
      </c>
      <c r="D1245" s="211" t="s">
        <v>1934</v>
      </c>
      <c r="E1245" s="18" t="s">
        <v>19</v>
      </c>
      <c r="F1245" s="212">
        <v>56.88</v>
      </c>
      <c r="H1245" s="33"/>
    </row>
    <row r="1246" spans="2:8" s="1" customFormat="1" ht="16.899999999999999" customHeight="1">
      <c r="B1246" s="33"/>
      <c r="C1246" s="211" t="s">
        <v>19</v>
      </c>
      <c r="D1246" s="211" t="s">
        <v>1935</v>
      </c>
      <c r="E1246" s="18" t="s">
        <v>19</v>
      </c>
      <c r="F1246" s="212">
        <v>4.4800000000000004</v>
      </c>
      <c r="H1246" s="33"/>
    </row>
    <row r="1247" spans="2:8" s="1" customFormat="1" ht="16.899999999999999" customHeight="1">
      <c r="B1247" s="33"/>
      <c r="C1247" s="211" t="s">
        <v>19</v>
      </c>
      <c r="D1247" s="211" t="s">
        <v>5185</v>
      </c>
      <c r="E1247" s="18" t="s">
        <v>19</v>
      </c>
      <c r="F1247" s="212">
        <v>0</v>
      </c>
      <c r="H1247" s="33"/>
    </row>
    <row r="1248" spans="2:8" s="1" customFormat="1" ht="16.899999999999999" customHeight="1">
      <c r="B1248" s="33"/>
      <c r="C1248" s="211" t="s">
        <v>19</v>
      </c>
      <c r="D1248" s="211" t="s">
        <v>1936</v>
      </c>
      <c r="E1248" s="18" t="s">
        <v>19</v>
      </c>
      <c r="F1248" s="212">
        <v>4.8899999999999997</v>
      </c>
      <c r="H1248" s="33"/>
    </row>
    <row r="1249" spans="2:8" s="1" customFormat="1" ht="16.899999999999999" customHeight="1">
      <c r="B1249" s="33"/>
      <c r="C1249" s="211" t="s">
        <v>19</v>
      </c>
      <c r="D1249" s="211" t="s">
        <v>1937</v>
      </c>
      <c r="E1249" s="18" t="s">
        <v>19</v>
      </c>
      <c r="F1249" s="212">
        <v>23.46</v>
      </c>
      <c r="H1249" s="33"/>
    </row>
    <row r="1250" spans="2:8" s="1" customFormat="1" ht="16.899999999999999" customHeight="1">
      <c r="B1250" s="33"/>
      <c r="C1250" s="211" t="s">
        <v>19</v>
      </c>
      <c r="D1250" s="211" t="s">
        <v>1938</v>
      </c>
      <c r="E1250" s="18" t="s">
        <v>19</v>
      </c>
      <c r="F1250" s="212">
        <v>4.8</v>
      </c>
      <c r="H1250" s="33"/>
    </row>
    <row r="1251" spans="2:8" s="1" customFormat="1" ht="16.899999999999999" customHeight="1">
      <c r="B1251" s="33"/>
      <c r="C1251" s="211" t="s">
        <v>19</v>
      </c>
      <c r="D1251" s="211" t="s">
        <v>1939</v>
      </c>
      <c r="E1251" s="18" t="s">
        <v>19</v>
      </c>
      <c r="F1251" s="212">
        <v>16.63</v>
      </c>
      <c r="H1251" s="33"/>
    </row>
    <row r="1252" spans="2:8" s="1" customFormat="1" ht="16.899999999999999" customHeight="1">
      <c r="B1252" s="33"/>
      <c r="C1252" s="211" t="s">
        <v>19</v>
      </c>
      <c r="D1252" s="211" t="s">
        <v>1940</v>
      </c>
      <c r="E1252" s="18" t="s">
        <v>19</v>
      </c>
      <c r="F1252" s="212">
        <v>4.8899999999999997</v>
      </c>
      <c r="H1252" s="33"/>
    </row>
    <row r="1253" spans="2:8" s="1" customFormat="1" ht="16.899999999999999" customHeight="1">
      <c r="B1253" s="33"/>
      <c r="C1253" s="211" t="s">
        <v>19</v>
      </c>
      <c r="D1253" s="211" t="s">
        <v>1941</v>
      </c>
      <c r="E1253" s="18" t="s">
        <v>19</v>
      </c>
      <c r="F1253" s="212">
        <v>16.559999999999999</v>
      </c>
      <c r="H1253" s="33"/>
    </row>
    <row r="1254" spans="2:8" s="1" customFormat="1" ht="16.899999999999999" customHeight="1">
      <c r="B1254" s="33"/>
      <c r="C1254" s="211" t="s">
        <v>19</v>
      </c>
      <c r="D1254" s="211" t="s">
        <v>1942</v>
      </c>
      <c r="E1254" s="18" t="s">
        <v>19</v>
      </c>
      <c r="F1254" s="212">
        <v>4.8899999999999997</v>
      </c>
      <c r="H1254" s="33"/>
    </row>
    <row r="1255" spans="2:8" s="1" customFormat="1" ht="16.899999999999999" customHeight="1">
      <c r="B1255" s="33"/>
      <c r="C1255" s="211" t="s">
        <v>19</v>
      </c>
      <c r="D1255" s="211" t="s">
        <v>1943</v>
      </c>
      <c r="E1255" s="18" t="s">
        <v>19</v>
      </c>
      <c r="F1255" s="212">
        <v>16.739999999999998</v>
      </c>
      <c r="H1255" s="33"/>
    </row>
    <row r="1256" spans="2:8" s="1" customFormat="1" ht="16.899999999999999" customHeight="1">
      <c r="B1256" s="33"/>
      <c r="C1256" s="211" t="s">
        <v>19</v>
      </c>
      <c r="D1256" s="211" t="s">
        <v>1944</v>
      </c>
      <c r="E1256" s="18" t="s">
        <v>19</v>
      </c>
      <c r="F1256" s="212">
        <v>4.8899999999999997</v>
      </c>
      <c r="H1256" s="33"/>
    </row>
    <row r="1257" spans="2:8" s="1" customFormat="1" ht="16.899999999999999" customHeight="1">
      <c r="B1257" s="33"/>
      <c r="C1257" s="211" t="s">
        <v>19</v>
      </c>
      <c r="D1257" s="211" t="s">
        <v>1945</v>
      </c>
      <c r="E1257" s="18" t="s">
        <v>19</v>
      </c>
      <c r="F1257" s="212">
        <v>16.77</v>
      </c>
      <c r="H1257" s="33"/>
    </row>
    <row r="1258" spans="2:8" s="1" customFormat="1" ht="16.899999999999999" customHeight="1">
      <c r="B1258" s="33"/>
      <c r="C1258" s="211" t="s">
        <v>19</v>
      </c>
      <c r="D1258" s="211" t="s">
        <v>1946</v>
      </c>
      <c r="E1258" s="18" t="s">
        <v>19</v>
      </c>
      <c r="F1258" s="212">
        <v>30.42</v>
      </c>
      <c r="H1258" s="33"/>
    </row>
    <row r="1259" spans="2:8" s="1" customFormat="1" ht="16.899999999999999" customHeight="1">
      <c r="B1259" s="33"/>
      <c r="C1259" s="211" t="s">
        <v>19</v>
      </c>
      <c r="D1259" s="211" t="s">
        <v>1947</v>
      </c>
      <c r="E1259" s="18" t="s">
        <v>19</v>
      </c>
      <c r="F1259" s="212">
        <v>56.65</v>
      </c>
      <c r="H1259" s="33"/>
    </row>
    <row r="1260" spans="2:8" s="1" customFormat="1" ht="16.899999999999999" customHeight="1">
      <c r="B1260" s="33"/>
      <c r="C1260" s="211" t="s">
        <v>19</v>
      </c>
      <c r="D1260" s="211" t="s">
        <v>5183</v>
      </c>
      <c r="E1260" s="18" t="s">
        <v>19</v>
      </c>
      <c r="F1260" s="212">
        <v>0</v>
      </c>
      <c r="H1260" s="33"/>
    </row>
    <row r="1261" spans="2:8" s="1" customFormat="1" ht="16.899999999999999" customHeight="1">
      <c r="B1261" s="33"/>
      <c r="C1261" s="211" t="s">
        <v>19</v>
      </c>
      <c r="D1261" s="211" t="s">
        <v>1950</v>
      </c>
      <c r="E1261" s="18" t="s">
        <v>19</v>
      </c>
      <c r="F1261" s="212">
        <v>31.08</v>
      </c>
      <c r="H1261" s="33"/>
    </row>
    <row r="1262" spans="2:8" s="1" customFormat="1" ht="16.899999999999999" customHeight="1">
      <c r="B1262" s="33"/>
      <c r="C1262" s="211" t="s">
        <v>19</v>
      </c>
      <c r="D1262" s="211" t="s">
        <v>1952</v>
      </c>
      <c r="E1262" s="18" t="s">
        <v>19</v>
      </c>
      <c r="F1262" s="212">
        <v>27.81</v>
      </c>
      <c r="H1262" s="33"/>
    </row>
    <row r="1263" spans="2:8" s="1" customFormat="1" ht="16.899999999999999" customHeight="1">
      <c r="B1263" s="33"/>
      <c r="C1263" s="211" t="s">
        <v>19</v>
      </c>
      <c r="D1263" s="211" t="s">
        <v>1953</v>
      </c>
      <c r="E1263" s="18" t="s">
        <v>19</v>
      </c>
      <c r="F1263" s="212">
        <v>4.97</v>
      </c>
      <c r="H1263" s="33"/>
    </row>
    <row r="1264" spans="2:8" s="1" customFormat="1" ht="16.899999999999999" customHeight="1">
      <c r="B1264" s="33"/>
      <c r="C1264" s="211" t="s">
        <v>19</v>
      </c>
      <c r="D1264" s="211" t="s">
        <v>1954</v>
      </c>
      <c r="E1264" s="18" t="s">
        <v>19</v>
      </c>
      <c r="F1264" s="212">
        <v>8.9600000000000009</v>
      </c>
      <c r="H1264" s="33"/>
    </row>
    <row r="1265" spans="2:8" s="1" customFormat="1" ht="16.899999999999999" customHeight="1">
      <c r="B1265" s="33"/>
      <c r="C1265" s="211" t="s">
        <v>19</v>
      </c>
      <c r="D1265" s="211" t="s">
        <v>1955</v>
      </c>
      <c r="E1265" s="18" t="s">
        <v>19</v>
      </c>
      <c r="F1265" s="212">
        <v>11.56</v>
      </c>
      <c r="H1265" s="33"/>
    </row>
    <row r="1266" spans="2:8" s="1" customFormat="1" ht="16.899999999999999" customHeight="1">
      <c r="B1266" s="33"/>
      <c r="C1266" s="211" t="s">
        <v>19</v>
      </c>
      <c r="D1266" s="211" t="s">
        <v>1961</v>
      </c>
      <c r="E1266" s="18" t="s">
        <v>19</v>
      </c>
      <c r="F1266" s="212">
        <v>4.03</v>
      </c>
      <c r="H1266" s="33"/>
    </row>
    <row r="1267" spans="2:8" s="1" customFormat="1" ht="16.899999999999999" customHeight="1">
      <c r="B1267" s="33"/>
      <c r="C1267" s="211" t="s">
        <v>19</v>
      </c>
      <c r="D1267" s="211" t="s">
        <v>1962</v>
      </c>
      <c r="E1267" s="18" t="s">
        <v>19</v>
      </c>
      <c r="F1267" s="212">
        <v>26.29</v>
      </c>
      <c r="H1267" s="33"/>
    </row>
    <row r="1268" spans="2:8" s="1" customFormat="1" ht="16.899999999999999" customHeight="1">
      <c r="B1268" s="33"/>
      <c r="C1268" s="211" t="s">
        <v>19</v>
      </c>
      <c r="D1268" s="211" t="s">
        <v>5184</v>
      </c>
      <c r="E1268" s="18" t="s">
        <v>19</v>
      </c>
      <c r="F1268" s="212">
        <v>0</v>
      </c>
      <c r="H1268" s="33"/>
    </row>
    <row r="1269" spans="2:8" s="1" customFormat="1" ht="16.899999999999999" customHeight="1">
      <c r="B1269" s="33"/>
      <c r="C1269" s="211" t="s">
        <v>19</v>
      </c>
      <c r="D1269" s="211" t="s">
        <v>2694</v>
      </c>
      <c r="E1269" s="18" t="s">
        <v>19</v>
      </c>
      <c r="F1269" s="212">
        <v>25.64</v>
      </c>
      <c r="H1269" s="33"/>
    </row>
    <row r="1270" spans="2:8" s="1" customFormat="1" ht="16.899999999999999" customHeight="1">
      <c r="B1270" s="33"/>
      <c r="C1270" s="211" t="s">
        <v>19</v>
      </c>
      <c r="D1270" s="211" t="s">
        <v>5183</v>
      </c>
      <c r="E1270" s="18" t="s">
        <v>19</v>
      </c>
      <c r="F1270" s="212">
        <v>0</v>
      </c>
      <c r="H1270" s="33"/>
    </row>
    <row r="1271" spans="2:8" s="1" customFormat="1" ht="16.899999999999999" customHeight="1">
      <c r="B1271" s="33"/>
      <c r="C1271" s="211" t="s">
        <v>19</v>
      </c>
      <c r="D1271" s="211" t="s">
        <v>1948</v>
      </c>
      <c r="E1271" s="18" t="s">
        <v>19</v>
      </c>
      <c r="F1271" s="212">
        <v>25.55</v>
      </c>
      <c r="H1271" s="33"/>
    </row>
    <row r="1272" spans="2:8" s="1" customFormat="1" ht="16.899999999999999" customHeight="1">
      <c r="B1272" s="33"/>
      <c r="C1272" s="211" t="s">
        <v>223</v>
      </c>
      <c r="D1272" s="211" t="s">
        <v>371</v>
      </c>
      <c r="E1272" s="18" t="s">
        <v>19</v>
      </c>
      <c r="F1272" s="212">
        <v>544.05999999999995</v>
      </c>
      <c r="H1272" s="33"/>
    </row>
    <row r="1273" spans="2:8" s="1" customFormat="1" ht="16.899999999999999" customHeight="1">
      <c r="B1273" s="33"/>
      <c r="C1273" s="213" t="s">
        <v>9056</v>
      </c>
      <c r="H1273" s="33"/>
    </row>
    <row r="1274" spans="2:8" s="1" customFormat="1" ht="16.899999999999999" customHeight="1">
      <c r="B1274" s="33"/>
      <c r="C1274" s="211" t="s">
        <v>2690</v>
      </c>
      <c r="D1274" s="211" t="s">
        <v>9141</v>
      </c>
      <c r="E1274" s="18" t="s">
        <v>195</v>
      </c>
      <c r="F1274" s="212">
        <v>544.05999999999995</v>
      </c>
      <c r="H1274" s="33"/>
    </row>
    <row r="1275" spans="2:8" s="1" customFormat="1" ht="16.899999999999999" customHeight="1">
      <c r="B1275" s="33"/>
      <c r="C1275" s="211" t="s">
        <v>2679</v>
      </c>
      <c r="D1275" s="211" t="s">
        <v>9156</v>
      </c>
      <c r="E1275" s="18" t="s">
        <v>195</v>
      </c>
      <c r="F1275" s="212">
        <v>544.05999999999995</v>
      </c>
      <c r="H1275" s="33"/>
    </row>
    <row r="1276" spans="2:8" s="1" customFormat="1" ht="16.899999999999999" customHeight="1">
      <c r="B1276" s="33"/>
      <c r="C1276" s="211" t="s">
        <v>2702</v>
      </c>
      <c r="D1276" s="211" t="s">
        <v>9157</v>
      </c>
      <c r="E1276" s="18" t="s">
        <v>195</v>
      </c>
      <c r="F1276" s="212">
        <v>544.05999999999995</v>
      </c>
      <c r="H1276" s="33"/>
    </row>
    <row r="1277" spans="2:8" s="1" customFormat="1" ht="22.5">
      <c r="B1277" s="33"/>
      <c r="C1277" s="211" t="s">
        <v>2712</v>
      </c>
      <c r="D1277" s="211" t="s">
        <v>9158</v>
      </c>
      <c r="E1277" s="18" t="s">
        <v>195</v>
      </c>
      <c r="F1277" s="212">
        <v>544.05999999999995</v>
      </c>
      <c r="H1277" s="33"/>
    </row>
    <row r="1278" spans="2:8" s="1" customFormat="1" ht="16.899999999999999" customHeight="1">
      <c r="B1278" s="33"/>
      <c r="C1278" s="211" t="s">
        <v>2735</v>
      </c>
      <c r="D1278" s="211" t="s">
        <v>9172</v>
      </c>
      <c r="E1278" s="18" t="s">
        <v>195</v>
      </c>
      <c r="F1278" s="212">
        <v>544.05999999999995</v>
      </c>
      <c r="H1278" s="33"/>
    </row>
    <row r="1279" spans="2:8" s="1" customFormat="1" ht="22.5">
      <c r="B1279" s="33"/>
      <c r="C1279" s="211" t="s">
        <v>2788</v>
      </c>
      <c r="D1279" s="211" t="s">
        <v>9159</v>
      </c>
      <c r="E1279" s="18" t="s">
        <v>195</v>
      </c>
      <c r="F1279" s="212">
        <v>581.05899999999997</v>
      </c>
      <c r="H1279" s="33"/>
    </row>
    <row r="1280" spans="2:8" s="1" customFormat="1" ht="22.5">
      <c r="B1280" s="33"/>
      <c r="C1280" s="211" t="s">
        <v>2739</v>
      </c>
      <c r="D1280" s="211" t="s">
        <v>2740</v>
      </c>
      <c r="E1280" s="18" t="s">
        <v>195</v>
      </c>
      <c r="F1280" s="212">
        <v>639.16499999999996</v>
      </c>
      <c r="H1280" s="33"/>
    </row>
    <row r="1281" spans="2:8" s="1" customFormat="1" ht="16.899999999999999" customHeight="1">
      <c r="B1281" s="33"/>
      <c r="C1281" s="207" t="s">
        <v>264</v>
      </c>
      <c r="D1281" s="208" t="s">
        <v>265</v>
      </c>
      <c r="E1281" s="209" t="s">
        <v>235</v>
      </c>
      <c r="F1281" s="210">
        <v>568.67100000000005</v>
      </c>
      <c r="H1281" s="33"/>
    </row>
    <row r="1282" spans="2:8" s="1" customFormat="1" ht="16.899999999999999" customHeight="1">
      <c r="B1282" s="33"/>
      <c r="C1282" s="211" t="s">
        <v>19</v>
      </c>
      <c r="D1282" s="211" t="s">
        <v>610</v>
      </c>
      <c r="E1282" s="18" t="s">
        <v>19</v>
      </c>
      <c r="F1282" s="212">
        <v>0</v>
      </c>
      <c r="H1282" s="33"/>
    </row>
    <row r="1283" spans="2:8" s="1" customFormat="1" ht="16.899999999999999" customHeight="1">
      <c r="B1283" s="33"/>
      <c r="C1283" s="211" t="s">
        <v>19</v>
      </c>
      <c r="D1283" s="211" t="s">
        <v>2758</v>
      </c>
      <c r="E1283" s="18" t="s">
        <v>19</v>
      </c>
      <c r="F1283" s="212">
        <v>206.79</v>
      </c>
      <c r="H1283" s="33"/>
    </row>
    <row r="1284" spans="2:8" s="1" customFormat="1" ht="16.899999999999999" customHeight="1">
      <c r="B1284" s="33"/>
      <c r="C1284" s="211" t="s">
        <v>19</v>
      </c>
      <c r="D1284" s="211" t="s">
        <v>618</v>
      </c>
      <c r="E1284" s="18" t="s">
        <v>19</v>
      </c>
      <c r="F1284" s="212">
        <v>0</v>
      </c>
      <c r="H1284" s="33"/>
    </row>
    <row r="1285" spans="2:8" s="1" customFormat="1" ht="16.899999999999999" customHeight="1">
      <c r="B1285" s="33"/>
      <c r="C1285" s="211" t="s">
        <v>19</v>
      </c>
      <c r="D1285" s="211" t="s">
        <v>2759</v>
      </c>
      <c r="E1285" s="18" t="s">
        <v>19</v>
      </c>
      <c r="F1285" s="212">
        <v>201.22</v>
      </c>
      <c r="H1285" s="33"/>
    </row>
    <row r="1286" spans="2:8" s="1" customFormat="1" ht="16.899999999999999" customHeight="1">
      <c r="B1286" s="33"/>
      <c r="C1286" s="211" t="s">
        <v>19</v>
      </c>
      <c r="D1286" s="211" t="s">
        <v>603</v>
      </c>
      <c r="E1286" s="18" t="s">
        <v>19</v>
      </c>
      <c r="F1286" s="212">
        <v>0</v>
      </c>
      <c r="H1286" s="33"/>
    </row>
    <row r="1287" spans="2:8" s="1" customFormat="1" ht="16.899999999999999" customHeight="1">
      <c r="B1287" s="33"/>
      <c r="C1287" s="211" t="s">
        <v>19</v>
      </c>
      <c r="D1287" s="211" t="s">
        <v>2760</v>
      </c>
      <c r="E1287" s="18" t="s">
        <v>19</v>
      </c>
      <c r="F1287" s="212">
        <v>160.661</v>
      </c>
      <c r="H1287" s="33"/>
    </row>
    <row r="1288" spans="2:8" s="1" customFormat="1" ht="16.899999999999999" customHeight="1">
      <c r="B1288" s="33"/>
      <c r="C1288" s="211" t="s">
        <v>264</v>
      </c>
      <c r="D1288" s="211" t="s">
        <v>371</v>
      </c>
      <c r="E1288" s="18" t="s">
        <v>19</v>
      </c>
      <c r="F1288" s="212">
        <v>568.67100000000005</v>
      </c>
      <c r="H1288" s="33"/>
    </row>
    <row r="1289" spans="2:8" s="1" customFormat="1" ht="16.899999999999999" customHeight="1">
      <c r="B1289" s="33"/>
      <c r="C1289" s="213" t="s">
        <v>9056</v>
      </c>
      <c r="H1289" s="33"/>
    </row>
    <row r="1290" spans="2:8" s="1" customFormat="1" ht="16.899999999999999" customHeight="1">
      <c r="B1290" s="33"/>
      <c r="C1290" s="211" t="s">
        <v>2754</v>
      </c>
      <c r="D1290" s="211" t="s">
        <v>9160</v>
      </c>
      <c r="E1290" s="18" t="s">
        <v>235</v>
      </c>
      <c r="F1290" s="212">
        <v>568.67100000000005</v>
      </c>
      <c r="H1290" s="33"/>
    </row>
    <row r="1291" spans="2:8" s="1" customFormat="1" ht="16.899999999999999" customHeight="1">
      <c r="B1291" s="33"/>
      <c r="C1291" s="211" t="s">
        <v>2783</v>
      </c>
      <c r="D1291" s="211" t="s">
        <v>9155</v>
      </c>
      <c r="E1291" s="18" t="s">
        <v>235</v>
      </c>
      <c r="F1291" s="212">
        <v>642.94299999999998</v>
      </c>
      <c r="H1291" s="33"/>
    </row>
    <row r="1292" spans="2:8" s="1" customFormat="1" ht="16.899999999999999" customHeight="1">
      <c r="B1292" s="33"/>
      <c r="C1292" s="211" t="s">
        <v>2768</v>
      </c>
      <c r="D1292" s="211" t="s">
        <v>2769</v>
      </c>
      <c r="E1292" s="18" t="s">
        <v>235</v>
      </c>
      <c r="F1292" s="212">
        <v>707.23699999999997</v>
      </c>
      <c r="H1292" s="33"/>
    </row>
    <row r="1293" spans="2:8" s="1" customFormat="1" ht="16.899999999999999" customHeight="1">
      <c r="B1293" s="33"/>
      <c r="C1293" s="207" t="s">
        <v>259</v>
      </c>
      <c r="D1293" s="208" t="s">
        <v>260</v>
      </c>
      <c r="E1293" s="209" t="s">
        <v>195</v>
      </c>
      <c r="F1293" s="210">
        <v>2082.3389999999999</v>
      </c>
      <c r="H1293" s="33"/>
    </row>
    <row r="1294" spans="2:8" s="1" customFormat="1" ht="16.899999999999999" customHeight="1">
      <c r="B1294" s="33"/>
      <c r="C1294" s="211" t="s">
        <v>19</v>
      </c>
      <c r="D1294" s="211" t="s">
        <v>923</v>
      </c>
      <c r="E1294" s="18" t="s">
        <v>19</v>
      </c>
      <c r="F1294" s="212">
        <v>98.338999999999999</v>
      </c>
      <c r="H1294" s="33"/>
    </row>
    <row r="1295" spans="2:8" s="1" customFormat="1" ht="16.899999999999999" customHeight="1">
      <c r="B1295" s="33"/>
      <c r="C1295" s="211" t="s">
        <v>19</v>
      </c>
      <c r="D1295" s="211" t="s">
        <v>924</v>
      </c>
      <c r="E1295" s="18" t="s">
        <v>19</v>
      </c>
      <c r="F1295" s="212">
        <v>697.26099999999997</v>
      </c>
      <c r="H1295" s="33"/>
    </row>
    <row r="1296" spans="2:8" s="1" customFormat="1" ht="16.899999999999999" customHeight="1">
      <c r="B1296" s="33"/>
      <c r="C1296" s="211" t="s">
        <v>19</v>
      </c>
      <c r="D1296" s="211" t="s">
        <v>925</v>
      </c>
      <c r="E1296" s="18" t="s">
        <v>19</v>
      </c>
      <c r="F1296" s="212">
        <v>0</v>
      </c>
      <c r="H1296" s="33"/>
    </row>
    <row r="1297" spans="2:8" s="1" customFormat="1" ht="16.899999999999999" customHeight="1">
      <c r="B1297" s="33"/>
      <c r="C1297" s="211" t="s">
        <v>19</v>
      </c>
      <c r="D1297" s="211" t="s">
        <v>380</v>
      </c>
      <c r="E1297" s="18" t="s">
        <v>19</v>
      </c>
      <c r="F1297" s="212">
        <v>0</v>
      </c>
      <c r="H1297" s="33"/>
    </row>
    <row r="1298" spans="2:8" s="1" customFormat="1" ht="16.899999999999999" customHeight="1">
      <c r="B1298" s="33"/>
      <c r="C1298" s="211" t="s">
        <v>19</v>
      </c>
      <c r="D1298" s="211" t="s">
        <v>610</v>
      </c>
      <c r="E1298" s="18" t="s">
        <v>19</v>
      </c>
      <c r="F1298" s="212">
        <v>0</v>
      </c>
      <c r="H1298" s="33"/>
    </row>
    <row r="1299" spans="2:8" s="1" customFormat="1" ht="22.5">
      <c r="B1299" s="33"/>
      <c r="C1299" s="211" t="s">
        <v>19</v>
      </c>
      <c r="D1299" s="211" t="s">
        <v>926</v>
      </c>
      <c r="E1299" s="18" t="s">
        <v>19</v>
      </c>
      <c r="F1299" s="212">
        <v>162.285</v>
      </c>
      <c r="H1299" s="33"/>
    </row>
    <row r="1300" spans="2:8" s="1" customFormat="1" ht="16.899999999999999" customHeight="1">
      <c r="B1300" s="33"/>
      <c r="C1300" s="211" t="s">
        <v>19</v>
      </c>
      <c r="D1300" s="211" t="s">
        <v>618</v>
      </c>
      <c r="E1300" s="18" t="s">
        <v>19</v>
      </c>
      <c r="F1300" s="212">
        <v>0</v>
      </c>
      <c r="H1300" s="33"/>
    </row>
    <row r="1301" spans="2:8" s="1" customFormat="1" ht="22.5">
      <c r="B1301" s="33"/>
      <c r="C1301" s="211" t="s">
        <v>19</v>
      </c>
      <c r="D1301" s="211" t="s">
        <v>926</v>
      </c>
      <c r="E1301" s="18" t="s">
        <v>19</v>
      </c>
      <c r="F1301" s="212">
        <v>162.285</v>
      </c>
      <c r="H1301" s="33"/>
    </row>
    <row r="1302" spans="2:8" s="1" customFormat="1" ht="16.899999999999999" customHeight="1">
      <c r="B1302" s="33"/>
      <c r="C1302" s="211" t="s">
        <v>19</v>
      </c>
      <c r="D1302" s="211" t="s">
        <v>603</v>
      </c>
      <c r="E1302" s="18" t="s">
        <v>19</v>
      </c>
      <c r="F1302" s="212">
        <v>0</v>
      </c>
      <c r="H1302" s="33"/>
    </row>
    <row r="1303" spans="2:8" s="1" customFormat="1" ht="22.5">
      <c r="B1303" s="33"/>
      <c r="C1303" s="211" t="s">
        <v>19</v>
      </c>
      <c r="D1303" s="211" t="s">
        <v>927</v>
      </c>
      <c r="E1303" s="18" t="s">
        <v>19</v>
      </c>
      <c r="F1303" s="212">
        <v>371.529</v>
      </c>
      <c r="H1303" s="33"/>
    </row>
    <row r="1304" spans="2:8" s="1" customFormat="1" ht="16.899999999999999" customHeight="1">
      <c r="B1304" s="33"/>
      <c r="C1304" s="211" t="s">
        <v>19</v>
      </c>
      <c r="D1304" s="211" t="s">
        <v>5184</v>
      </c>
      <c r="E1304" s="18" t="s">
        <v>19</v>
      </c>
      <c r="F1304" s="212">
        <v>0</v>
      </c>
      <c r="H1304" s="33"/>
    </row>
    <row r="1305" spans="2:8" s="1" customFormat="1" ht="16.899999999999999" customHeight="1">
      <c r="B1305" s="33"/>
      <c r="C1305" s="211" t="s">
        <v>19</v>
      </c>
      <c r="D1305" s="211" t="s">
        <v>928</v>
      </c>
      <c r="E1305" s="18" t="s">
        <v>19</v>
      </c>
      <c r="F1305" s="212">
        <v>212.94800000000001</v>
      </c>
      <c r="H1305" s="33"/>
    </row>
    <row r="1306" spans="2:8" s="1" customFormat="1" ht="16.899999999999999" customHeight="1">
      <c r="B1306" s="33"/>
      <c r="C1306" s="211" t="s">
        <v>19</v>
      </c>
      <c r="D1306" s="211" t="s">
        <v>5187</v>
      </c>
      <c r="E1306" s="18" t="s">
        <v>19</v>
      </c>
      <c r="F1306" s="212">
        <v>0</v>
      </c>
      <c r="H1306" s="33"/>
    </row>
    <row r="1307" spans="2:8" s="1" customFormat="1" ht="16.899999999999999" customHeight="1">
      <c r="B1307" s="33"/>
      <c r="C1307" s="211" t="s">
        <v>19</v>
      </c>
      <c r="D1307" s="211" t="s">
        <v>928</v>
      </c>
      <c r="E1307" s="18" t="s">
        <v>19</v>
      </c>
      <c r="F1307" s="212">
        <v>212.94800000000001</v>
      </c>
      <c r="H1307" s="33"/>
    </row>
    <row r="1308" spans="2:8" s="1" customFormat="1" ht="16.899999999999999" customHeight="1">
      <c r="B1308" s="33"/>
      <c r="C1308" s="211" t="s">
        <v>19</v>
      </c>
      <c r="D1308" s="211" t="s">
        <v>5183</v>
      </c>
      <c r="E1308" s="18" t="s">
        <v>19</v>
      </c>
      <c r="F1308" s="212">
        <v>0</v>
      </c>
      <c r="H1308" s="33"/>
    </row>
    <row r="1309" spans="2:8" s="1" customFormat="1" ht="16.899999999999999" customHeight="1">
      <c r="B1309" s="33"/>
      <c r="C1309" s="211" t="s">
        <v>19</v>
      </c>
      <c r="D1309" s="211" t="s">
        <v>929</v>
      </c>
      <c r="E1309" s="18" t="s">
        <v>19</v>
      </c>
      <c r="F1309" s="212">
        <v>76.275999999999996</v>
      </c>
      <c r="H1309" s="33"/>
    </row>
    <row r="1310" spans="2:8" s="1" customFormat="1" ht="16.899999999999999" customHeight="1">
      <c r="B1310" s="33"/>
      <c r="C1310" s="211" t="s">
        <v>19</v>
      </c>
      <c r="D1310" s="211" t="s">
        <v>930</v>
      </c>
      <c r="E1310" s="18" t="s">
        <v>19</v>
      </c>
      <c r="F1310" s="212">
        <v>88.468000000000004</v>
      </c>
      <c r="H1310" s="33"/>
    </row>
    <row r="1311" spans="2:8" s="1" customFormat="1" ht="16.899999999999999" customHeight="1">
      <c r="B1311" s="33"/>
      <c r="C1311" s="211" t="s">
        <v>259</v>
      </c>
      <c r="D1311" s="211" t="s">
        <v>371</v>
      </c>
      <c r="E1311" s="18" t="s">
        <v>19</v>
      </c>
      <c r="F1311" s="212">
        <v>2082.3389999999999</v>
      </c>
      <c r="H1311" s="33"/>
    </row>
    <row r="1312" spans="2:8" s="1" customFormat="1" ht="16.899999999999999" customHeight="1">
      <c r="B1312" s="33"/>
      <c r="C1312" s="213" t="s">
        <v>9056</v>
      </c>
      <c r="H1312" s="33"/>
    </row>
    <row r="1313" spans="2:8" s="1" customFormat="1" ht="16.899999999999999" customHeight="1">
      <c r="B1313" s="33"/>
      <c r="C1313" s="211" t="s">
        <v>919</v>
      </c>
      <c r="D1313" s="211" t="s">
        <v>9117</v>
      </c>
      <c r="E1313" s="18" t="s">
        <v>195</v>
      </c>
      <c r="F1313" s="212">
        <v>2082.3389999999999</v>
      </c>
      <c r="H1313" s="33"/>
    </row>
    <row r="1314" spans="2:8" s="1" customFormat="1" ht="16.899999999999999" customHeight="1">
      <c r="B1314" s="33"/>
      <c r="C1314" s="211" t="s">
        <v>914</v>
      </c>
      <c r="D1314" s="211" t="s">
        <v>9161</v>
      </c>
      <c r="E1314" s="18" t="s">
        <v>195</v>
      </c>
      <c r="F1314" s="212">
        <v>2082.3389999999999</v>
      </c>
      <c r="H1314" s="33"/>
    </row>
    <row r="1315" spans="2:8" s="1" customFormat="1" ht="16.899999999999999" customHeight="1">
      <c r="B1315" s="33"/>
      <c r="C1315" s="211" t="s">
        <v>932</v>
      </c>
      <c r="D1315" s="211" t="s">
        <v>9086</v>
      </c>
      <c r="E1315" s="18" t="s">
        <v>195</v>
      </c>
      <c r="F1315" s="212">
        <v>1713.8720000000001</v>
      </c>
      <c r="H1315" s="33"/>
    </row>
    <row r="1316" spans="2:8" s="1" customFormat="1" ht="16.899999999999999" customHeight="1">
      <c r="B1316" s="33"/>
      <c r="C1316" s="211" t="s">
        <v>938</v>
      </c>
      <c r="D1316" s="211" t="s">
        <v>9162</v>
      </c>
      <c r="E1316" s="18" t="s">
        <v>195</v>
      </c>
      <c r="F1316" s="212">
        <v>2082.3389999999999</v>
      </c>
      <c r="H1316" s="33"/>
    </row>
    <row r="1317" spans="2:8" s="1" customFormat="1" ht="16.899999999999999" customHeight="1">
      <c r="B1317" s="33"/>
      <c r="C1317" s="207" t="s">
        <v>9163</v>
      </c>
      <c r="D1317" s="208" t="s">
        <v>9164</v>
      </c>
      <c r="E1317" s="209" t="s">
        <v>195</v>
      </c>
      <c r="F1317" s="210">
        <v>22.89</v>
      </c>
      <c r="H1317" s="33"/>
    </row>
    <row r="1318" spans="2:8" s="1" customFormat="1" ht="16.899999999999999" customHeight="1">
      <c r="B1318" s="33"/>
      <c r="C1318" s="207" t="s">
        <v>433</v>
      </c>
      <c r="D1318" s="208" t="s">
        <v>9165</v>
      </c>
      <c r="E1318" s="209" t="s">
        <v>209</v>
      </c>
      <c r="F1318" s="210">
        <v>315.75799999999998</v>
      </c>
      <c r="H1318" s="33"/>
    </row>
    <row r="1319" spans="2:8" s="1" customFormat="1" ht="16.899999999999999" customHeight="1">
      <c r="B1319" s="33"/>
      <c r="C1319" s="211" t="s">
        <v>304</v>
      </c>
      <c r="D1319" s="211" t="s">
        <v>431</v>
      </c>
      <c r="E1319" s="18" t="s">
        <v>19</v>
      </c>
      <c r="F1319" s="212">
        <v>90.575999999999993</v>
      </c>
      <c r="H1319" s="33"/>
    </row>
    <row r="1320" spans="2:8" s="1" customFormat="1" ht="16.899999999999999" customHeight="1">
      <c r="B1320" s="33"/>
      <c r="C1320" s="211" t="s">
        <v>307</v>
      </c>
      <c r="D1320" s="211" t="s">
        <v>432</v>
      </c>
      <c r="E1320" s="18" t="s">
        <v>19</v>
      </c>
      <c r="F1320" s="212">
        <v>225.18199999999999</v>
      </c>
      <c r="H1320" s="33"/>
    </row>
    <row r="1321" spans="2:8" s="1" customFormat="1" ht="16.899999999999999" customHeight="1">
      <c r="B1321" s="33"/>
      <c r="C1321" s="211" t="s">
        <v>433</v>
      </c>
      <c r="D1321" s="211" t="s">
        <v>371</v>
      </c>
      <c r="E1321" s="18" t="s">
        <v>19</v>
      </c>
      <c r="F1321" s="212">
        <v>315.75799999999998</v>
      </c>
      <c r="H1321" s="33"/>
    </row>
    <row r="1322" spans="2:8" s="1" customFormat="1" ht="16.899999999999999" customHeight="1">
      <c r="B1322" s="33"/>
      <c r="C1322" s="207" t="s">
        <v>273</v>
      </c>
      <c r="D1322" s="208" t="s">
        <v>274</v>
      </c>
      <c r="E1322" s="209" t="s">
        <v>209</v>
      </c>
      <c r="F1322" s="210">
        <v>211.34399999999999</v>
      </c>
      <c r="H1322" s="33"/>
    </row>
    <row r="1323" spans="2:8" s="1" customFormat="1" ht="16.899999999999999" customHeight="1">
      <c r="B1323" s="33"/>
      <c r="C1323" s="211" t="s">
        <v>19</v>
      </c>
      <c r="D1323" s="211" t="s">
        <v>9166</v>
      </c>
      <c r="E1323" s="18" t="s">
        <v>19</v>
      </c>
      <c r="F1323" s="212">
        <v>211.34399999999999</v>
      </c>
      <c r="H1323" s="33"/>
    </row>
    <row r="1324" spans="2:8" s="1" customFormat="1" ht="16.899999999999999" customHeight="1">
      <c r="B1324" s="33"/>
      <c r="C1324" s="211" t="s">
        <v>273</v>
      </c>
      <c r="D1324" s="211" t="s">
        <v>371</v>
      </c>
      <c r="E1324" s="18" t="s">
        <v>19</v>
      </c>
      <c r="F1324" s="212">
        <v>211.34399999999999</v>
      </c>
      <c r="H1324" s="33"/>
    </row>
    <row r="1325" spans="2:8" s="1" customFormat="1" ht="16.899999999999999" customHeight="1">
      <c r="B1325" s="33"/>
      <c r="C1325" s="213" t="s">
        <v>9056</v>
      </c>
      <c r="H1325" s="33"/>
    </row>
    <row r="1326" spans="2:8" s="1" customFormat="1" ht="16.899999999999999" customHeight="1">
      <c r="B1326" s="33"/>
      <c r="C1326" s="211" t="s">
        <v>435</v>
      </c>
      <c r="D1326" s="211" t="s">
        <v>9167</v>
      </c>
      <c r="E1326" s="18" t="s">
        <v>209</v>
      </c>
      <c r="F1326" s="212">
        <v>211.34399999999999</v>
      </c>
      <c r="H1326" s="33"/>
    </row>
    <row r="1327" spans="2:8" s="1" customFormat="1" ht="16.899999999999999" customHeight="1">
      <c r="B1327" s="33"/>
      <c r="C1327" s="211" t="s">
        <v>441</v>
      </c>
      <c r="D1327" s="211" t="s">
        <v>442</v>
      </c>
      <c r="E1327" s="18" t="s">
        <v>443</v>
      </c>
      <c r="F1327" s="212">
        <v>543.45600000000002</v>
      </c>
      <c r="H1327" s="33"/>
    </row>
    <row r="1328" spans="2:8" s="1" customFormat="1" ht="16.899999999999999" customHeight="1">
      <c r="B1328" s="33"/>
      <c r="C1328" s="207" t="s">
        <v>304</v>
      </c>
      <c r="D1328" s="208" t="s">
        <v>305</v>
      </c>
      <c r="E1328" s="209" t="s">
        <v>209</v>
      </c>
      <c r="F1328" s="210">
        <v>90.575999999999993</v>
      </c>
      <c r="H1328" s="33"/>
    </row>
    <row r="1329" spans="2:8" s="1" customFormat="1" ht="16.899999999999999" customHeight="1">
      <c r="B1329" s="33"/>
      <c r="C1329" s="211" t="s">
        <v>304</v>
      </c>
      <c r="D1329" s="211" t="s">
        <v>431</v>
      </c>
      <c r="E1329" s="18" t="s">
        <v>19</v>
      </c>
      <c r="F1329" s="212">
        <v>90.575999999999993</v>
      </c>
      <c r="H1329" s="33"/>
    </row>
    <row r="1330" spans="2:8" s="1" customFormat="1" ht="16.899999999999999" customHeight="1">
      <c r="B1330" s="33"/>
      <c r="C1330" s="213" t="s">
        <v>9056</v>
      </c>
      <c r="H1330" s="33"/>
    </row>
    <row r="1331" spans="2:8" s="1" customFormat="1" ht="16.899999999999999" customHeight="1">
      <c r="B1331" s="33"/>
      <c r="C1331" s="211" t="s">
        <v>427</v>
      </c>
      <c r="D1331" s="211" t="s">
        <v>9168</v>
      </c>
      <c r="E1331" s="18" t="s">
        <v>209</v>
      </c>
      <c r="F1331" s="212">
        <v>315.75799999999998</v>
      </c>
      <c r="H1331" s="33"/>
    </row>
    <row r="1332" spans="2:8" s="1" customFormat="1" ht="16.899999999999999" customHeight="1">
      <c r="B1332" s="33"/>
      <c r="C1332" s="211" t="s">
        <v>441</v>
      </c>
      <c r="D1332" s="211" t="s">
        <v>442</v>
      </c>
      <c r="E1332" s="18" t="s">
        <v>443</v>
      </c>
      <c r="F1332" s="212">
        <v>543.45600000000002</v>
      </c>
      <c r="H1332" s="33"/>
    </row>
    <row r="1333" spans="2:8" s="1" customFormat="1" ht="16.899999999999999" customHeight="1">
      <c r="B1333" s="33"/>
      <c r="C1333" s="207" t="s">
        <v>9169</v>
      </c>
      <c r="D1333" s="208" t="s">
        <v>9170</v>
      </c>
      <c r="E1333" s="209" t="s">
        <v>209</v>
      </c>
      <c r="F1333" s="210">
        <v>90.575999999999993</v>
      </c>
      <c r="H1333" s="33"/>
    </row>
    <row r="1334" spans="2:8" s="1" customFormat="1" ht="16.899999999999999" customHeight="1">
      <c r="B1334" s="33"/>
      <c r="C1334" s="207" t="s">
        <v>307</v>
      </c>
      <c r="D1334" s="208" t="s">
        <v>308</v>
      </c>
      <c r="E1334" s="209" t="s">
        <v>209</v>
      </c>
      <c r="F1334" s="210">
        <v>225.18199999999999</v>
      </c>
      <c r="H1334" s="33"/>
    </row>
    <row r="1335" spans="2:8" s="1" customFormat="1" ht="16.899999999999999" customHeight="1">
      <c r="B1335" s="33"/>
      <c r="C1335" s="211" t="s">
        <v>307</v>
      </c>
      <c r="D1335" s="211" t="s">
        <v>432</v>
      </c>
      <c r="E1335" s="18" t="s">
        <v>19</v>
      </c>
      <c r="F1335" s="212">
        <v>225.18199999999999</v>
      </c>
      <c r="H1335" s="33"/>
    </row>
    <row r="1336" spans="2:8" s="1" customFormat="1" ht="16.899999999999999" customHeight="1">
      <c r="B1336" s="33"/>
      <c r="C1336" s="213" t="s">
        <v>9056</v>
      </c>
      <c r="H1336" s="33"/>
    </row>
    <row r="1337" spans="2:8" s="1" customFormat="1" ht="16.899999999999999" customHeight="1">
      <c r="B1337" s="33"/>
      <c r="C1337" s="211" t="s">
        <v>427</v>
      </c>
      <c r="D1337" s="211" t="s">
        <v>9168</v>
      </c>
      <c r="E1337" s="18" t="s">
        <v>209</v>
      </c>
      <c r="F1337" s="212">
        <v>315.75799999999998</v>
      </c>
      <c r="H1337" s="33"/>
    </row>
    <row r="1338" spans="2:8" s="1" customFormat="1" ht="22.5">
      <c r="B1338" s="33"/>
      <c r="C1338" s="211" t="s">
        <v>400</v>
      </c>
      <c r="D1338" s="211" t="s">
        <v>9112</v>
      </c>
      <c r="E1338" s="18" t="s">
        <v>209</v>
      </c>
      <c r="F1338" s="212">
        <v>334.66500000000002</v>
      </c>
      <c r="H1338" s="33"/>
    </row>
    <row r="1339" spans="2:8" s="1" customFormat="1" ht="16.899999999999999" customHeight="1">
      <c r="B1339" s="33"/>
      <c r="C1339" s="211" t="s">
        <v>412</v>
      </c>
      <c r="D1339" s="211" t="s">
        <v>9079</v>
      </c>
      <c r="E1339" s="18" t="s">
        <v>209</v>
      </c>
      <c r="F1339" s="212">
        <v>809.029</v>
      </c>
      <c r="H1339" s="33"/>
    </row>
    <row r="1340" spans="2:8" s="1" customFormat="1" ht="16.899999999999999" customHeight="1">
      <c r="B1340" s="33"/>
      <c r="C1340" s="211" t="s">
        <v>418</v>
      </c>
      <c r="D1340" s="211" t="s">
        <v>9080</v>
      </c>
      <c r="E1340" s="18" t="s">
        <v>209</v>
      </c>
      <c r="F1340" s="212">
        <v>289.46499999999997</v>
      </c>
      <c r="H1340" s="33"/>
    </row>
    <row r="1341" spans="2:8" s="1" customFormat="1" ht="26.45" customHeight="1">
      <c r="B1341" s="33"/>
      <c r="C1341" s="206" t="s">
        <v>9173</v>
      </c>
      <c r="D1341" s="206" t="s">
        <v>88</v>
      </c>
      <c r="H1341" s="33"/>
    </row>
    <row r="1342" spans="2:8" s="1" customFormat="1" ht="16.899999999999999" customHeight="1">
      <c r="B1342" s="33"/>
      <c r="C1342" s="207" t="s">
        <v>293</v>
      </c>
      <c r="D1342" s="208" t="s">
        <v>294</v>
      </c>
      <c r="E1342" s="209" t="s">
        <v>195</v>
      </c>
      <c r="F1342" s="210">
        <v>4.5199999999999996</v>
      </c>
      <c r="H1342" s="33"/>
    </row>
    <row r="1343" spans="2:8" s="1" customFormat="1" ht="16.899999999999999" customHeight="1">
      <c r="B1343" s="33"/>
      <c r="C1343" s="211" t="s">
        <v>19</v>
      </c>
      <c r="D1343" s="211" t="s">
        <v>485</v>
      </c>
      <c r="E1343" s="18" t="s">
        <v>19</v>
      </c>
      <c r="F1343" s="212">
        <v>0</v>
      </c>
      <c r="H1343" s="33"/>
    </row>
    <row r="1344" spans="2:8" s="1" customFormat="1" ht="16.899999999999999" customHeight="1">
      <c r="B1344" s="33"/>
      <c r="C1344" s="211" t="s">
        <v>19</v>
      </c>
      <c r="D1344" s="211" t="s">
        <v>5799</v>
      </c>
      <c r="E1344" s="18" t="s">
        <v>19</v>
      </c>
      <c r="F1344" s="212">
        <v>2.7839999999999998</v>
      </c>
      <c r="H1344" s="33"/>
    </row>
    <row r="1345" spans="2:8" s="1" customFormat="1" ht="16.899999999999999" customHeight="1">
      <c r="B1345" s="33"/>
      <c r="C1345" s="211" t="s">
        <v>19</v>
      </c>
      <c r="D1345" s="211" t="s">
        <v>5800</v>
      </c>
      <c r="E1345" s="18" t="s">
        <v>19</v>
      </c>
      <c r="F1345" s="212">
        <v>1.736</v>
      </c>
      <c r="H1345" s="33"/>
    </row>
    <row r="1346" spans="2:8" s="1" customFormat="1" ht="16.899999999999999" customHeight="1">
      <c r="B1346" s="33"/>
      <c r="C1346" s="211" t="s">
        <v>293</v>
      </c>
      <c r="D1346" s="211" t="s">
        <v>416</v>
      </c>
      <c r="E1346" s="18" t="s">
        <v>19</v>
      </c>
      <c r="F1346" s="212">
        <v>4.5199999999999996</v>
      </c>
      <c r="H1346" s="33"/>
    </row>
    <row r="1347" spans="2:8" s="1" customFormat="1" ht="16.899999999999999" customHeight="1">
      <c r="B1347" s="33"/>
      <c r="C1347" s="213" t="s">
        <v>9056</v>
      </c>
      <c r="H1347" s="33"/>
    </row>
    <row r="1348" spans="2:8" s="1" customFormat="1" ht="16.899999999999999" customHeight="1">
      <c r="B1348" s="33"/>
      <c r="C1348" s="211" t="s">
        <v>811</v>
      </c>
      <c r="D1348" s="211" t="s">
        <v>9057</v>
      </c>
      <c r="E1348" s="18" t="s">
        <v>195</v>
      </c>
      <c r="F1348" s="212">
        <v>4.5199999999999996</v>
      </c>
      <c r="H1348" s="33"/>
    </row>
    <row r="1349" spans="2:8" s="1" customFormat="1" ht="16.899999999999999" customHeight="1">
      <c r="B1349" s="33"/>
      <c r="C1349" s="211" t="s">
        <v>817</v>
      </c>
      <c r="D1349" s="211" t="s">
        <v>9058</v>
      </c>
      <c r="E1349" s="18" t="s">
        <v>195</v>
      </c>
      <c r="F1349" s="212">
        <v>4.5199999999999996</v>
      </c>
      <c r="H1349" s="33"/>
    </row>
    <row r="1350" spans="2:8" s="1" customFormat="1" ht="16.899999999999999" customHeight="1">
      <c r="B1350" s="33"/>
      <c r="C1350" s="207" t="s">
        <v>256</v>
      </c>
      <c r="D1350" s="208" t="s">
        <v>257</v>
      </c>
      <c r="E1350" s="209" t="s">
        <v>195</v>
      </c>
      <c r="F1350" s="210">
        <v>116.425</v>
      </c>
      <c r="H1350" s="33"/>
    </row>
    <row r="1351" spans="2:8" s="1" customFormat="1" ht="16.899999999999999" customHeight="1">
      <c r="B1351" s="33"/>
      <c r="C1351" s="211" t="s">
        <v>19</v>
      </c>
      <c r="D1351" s="211" t="s">
        <v>485</v>
      </c>
      <c r="E1351" s="18" t="s">
        <v>19</v>
      </c>
      <c r="F1351" s="212">
        <v>0</v>
      </c>
      <c r="H1351" s="33"/>
    </row>
    <row r="1352" spans="2:8" s="1" customFormat="1" ht="16.899999999999999" customHeight="1">
      <c r="B1352" s="33"/>
      <c r="C1352" s="211" t="s">
        <v>19</v>
      </c>
      <c r="D1352" s="211" t="s">
        <v>380</v>
      </c>
      <c r="E1352" s="18" t="s">
        <v>19</v>
      </c>
      <c r="F1352" s="212">
        <v>0</v>
      </c>
      <c r="H1352" s="33"/>
    </row>
    <row r="1353" spans="2:8" s="1" customFormat="1" ht="16.899999999999999" customHeight="1">
      <c r="B1353" s="33"/>
      <c r="C1353" s="211" t="s">
        <v>19</v>
      </c>
      <c r="D1353" s="211" t="s">
        <v>683</v>
      </c>
      <c r="E1353" s="18" t="s">
        <v>19</v>
      </c>
      <c r="F1353" s="212">
        <v>0</v>
      </c>
      <c r="H1353" s="33"/>
    </row>
    <row r="1354" spans="2:8" s="1" customFormat="1" ht="16.899999999999999" customHeight="1">
      <c r="B1354" s="33"/>
      <c r="C1354" s="211" t="s">
        <v>19</v>
      </c>
      <c r="D1354" s="211" t="s">
        <v>5816</v>
      </c>
      <c r="E1354" s="18" t="s">
        <v>19</v>
      </c>
      <c r="F1354" s="212">
        <v>32.799999999999997</v>
      </c>
      <c r="H1354" s="33"/>
    </row>
    <row r="1355" spans="2:8" s="1" customFormat="1" ht="16.899999999999999" customHeight="1">
      <c r="B1355" s="33"/>
      <c r="C1355" s="211" t="s">
        <v>19</v>
      </c>
      <c r="D1355" s="211" t="s">
        <v>5817</v>
      </c>
      <c r="E1355" s="18" t="s">
        <v>19</v>
      </c>
      <c r="F1355" s="212">
        <v>1.3520000000000001</v>
      </c>
      <c r="H1355" s="33"/>
    </row>
    <row r="1356" spans="2:8" s="1" customFormat="1" ht="16.899999999999999" customHeight="1">
      <c r="B1356" s="33"/>
      <c r="C1356" s="211" t="s">
        <v>19</v>
      </c>
      <c r="D1356" s="211" t="s">
        <v>5818</v>
      </c>
      <c r="E1356" s="18" t="s">
        <v>19</v>
      </c>
      <c r="F1356" s="212">
        <v>26.57</v>
      </c>
      <c r="H1356" s="33"/>
    </row>
    <row r="1357" spans="2:8" s="1" customFormat="1" ht="16.899999999999999" customHeight="1">
      <c r="B1357" s="33"/>
      <c r="C1357" s="211" t="s">
        <v>19</v>
      </c>
      <c r="D1357" s="211" t="s">
        <v>5819</v>
      </c>
      <c r="E1357" s="18" t="s">
        <v>19</v>
      </c>
      <c r="F1357" s="212">
        <v>3.6</v>
      </c>
      <c r="H1357" s="33"/>
    </row>
    <row r="1358" spans="2:8" s="1" customFormat="1" ht="16.899999999999999" customHeight="1">
      <c r="B1358" s="33"/>
      <c r="C1358" s="211" t="s">
        <v>19</v>
      </c>
      <c r="D1358" s="211" t="s">
        <v>5820</v>
      </c>
      <c r="E1358" s="18" t="s">
        <v>19</v>
      </c>
      <c r="F1358" s="212">
        <v>11.063000000000001</v>
      </c>
      <c r="H1358" s="33"/>
    </row>
    <row r="1359" spans="2:8" s="1" customFormat="1" ht="16.899999999999999" customHeight="1">
      <c r="B1359" s="33"/>
      <c r="C1359" s="211" t="s">
        <v>19</v>
      </c>
      <c r="D1359" s="211" t="s">
        <v>689</v>
      </c>
      <c r="E1359" s="18" t="s">
        <v>19</v>
      </c>
      <c r="F1359" s="212">
        <v>0</v>
      </c>
      <c r="H1359" s="33"/>
    </row>
    <row r="1360" spans="2:8" s="1" customFormat="1" ht="16.899999999999999" customHeight="1">
      <c r="B1360" s="33"/>
      <c r="C1360" s="211" t="s">
        <v>19</v>
      </c>
      <c r="D1360" s="211" t="s">
        <v>5821</v>
      </c>
      <c r="E1360" s="18" t="s">
        <v>19</v>
      </c>
      <c r="F1360" s="212">
        <v>41.04</v>
      </c>
      <c r="H1360" s="33"/>
    </row>
    <row r="1361" spans="2:8" s="1" customFormat="1" ht="16.899999999999999" customHeight="1">
      <c r="B1361" s="33"/>
      <c r="C1361" s="211" t="s">
        <v>256</v>
      </c>
      <c r="D1361" s="211" t="s">
        <v>371</v>
      </c>
      <c r="E1361" s="18" t="s">
        <v>19</v>
      </c>
      <c r="F1361" s="212">
        <v>116.425</v>
      </c>
      <c r="H1361" s="33"/>
    </row>
    <row r="1362" spans="2:8" s="1" customFormat="1" ht="16.899999999999999" customHeight="1">
      <c r="B1362" s="33"/>
      <c r="C1362" s="213" t="s">
        <v>9056</v>
      </c>
      <c r="H1362" s="33"/>
    </row>
    <row r="1363" spans="2:8" s="1" customFormat="1" ht="16.899999999999999" customHeight="1">
      <c r="B1363" s="33"/>
      <c r="C1363" s="211" t="s">
        <v>863</v>
      </c>
      <c r="D1363" s="211" t="s">
        <v>9059</v>
      </c>
      <c r="E1363" s="18" t="s">
        <v>195</v>
      </c>
      <c r="F1363" s="212">
        <v>116.425</v>
      </c>
      <c r="H1363" s="33"/>
    </row>
    <row r="1364" spans="2:8" s="1" customFormat="1" ht="16.899999999999999" customHeight="1">
      <c r="B1364" s="33"/>
      <c r="C1364" s="211" t="s">
        <v>887</v>
      </c>
      <c r="D1364" s="211" t="s">
        <v>9060</v>
      </c>
      <c r="E1364" s="18" t="s">
        <v>195</v>
      </c>
      <c r="F1364" s="212">
        <v>116.425</v>
      </c>
      <c r="H1364" s="33"/>
    </row>
    <row r="1365" spans="2:8" s="1" customFormat="1" ht="16.899999999999999" customHeight="1">
      <c r="B1365" s="33"/>
      <c r="C1365" s="207" t="s">
        <v>9065</v>
      </c>
      <c r="D1365" s="208" t="s">
        <v>9066</v>
      </c>
      <c r="E1365" s="209" t="s">
        <v>235</v>
      </c>
      <c r="F1365" s="210">
        <v>487.89</v>
      </c>
      <c r="H1365" s="33"/>
    </row>
    <row r="1366" spans="2:8" s="1" customFormat="1" ht="16.899999999999999" customHeight="1">
      <c r="B1366" s="33"/>
      <c r="C1366" s="211" t="s">
        <v>19</v>
      </c>
      <c r="D1366" s="211" t="s">
        <v>9174</v>
      </c>
      <c r="E1366" s="18" t="s">
        <v>19</v>
      </c>
      <c r="F1366" s="212">
        <v>487.89</v>
      </c>
      <c r="H1366" s="33"/>
    </row>
    <row r="1367" spans="2:8" s="1" customFormat="1" ht="16.899999999999999" customHeight="1">
      <c r="B1367" s="33"/>
      <c r="C1367" s="211" t="s">
        <v>19</v>
      </c>
      <c r="D1367" s="211" t="s">
        <v>371</v>
      </c>
      <c r="E1367" s="18" t="s">
        <v>19</v>
      </c>
      <c r="F1367" s="212">
        <v>487.89</v>
      </c>
      <c r="H1367" s="33"/>
    </row>
    <row r="1368" spans="2:8" s="1" customFormat="1" ht="16.899999999999999" customHeight="1">
      <c r="B1368" s="33"/>
      <c r="C1368" s="207" t="s">
        <v>9068</v>
      </c>
      <c r="D1368" s="208" t="s">
        <v>9066</v>
      </c>
      <c r="E1368" s="209" t="s">
        <v>195</v>
      </c>
      <c r="F1368" s="210">
        <v>89.18</v>
      </c>
      <c r="H1368" s="33"/>
    </row>
    <row r="1369" spans="2:8" s="1" customFormat="1" ht="16.899999999999999" customHeight="1">
      <c r="B1369" s="33"/>
      <c r="C1369" s="211" t="s">
        <v>19</v>
      </c>
      <c r="D1369" s="211" t="s">
        <v>9175</v>
      </c>
      <c r="E1369" s="18" t="s">
        <v>19</v>
      </c>
      <c r="F1369" s="212">
        <v>89.18</v>
      </c>
      <c r="H1369" s="33"/>
    </row>
    <row r="1370" spans="2:8" s="1" customFormat="1" ht="16.899999999999999" customHeight="1">
      <c r="B1370" s="33"/>
      <c r="C1370" s="211" t="s">
        <v>19</v>
      </c>
      <c r="D1370" s="211" t="s">
        <v>371</v>
      </c>
      <c r="E1370" s="18" t="s">
        <v>19</v>
      </c>
      <c r="F1370" s="212">
        <v>89.18</v>
      </c>
      <c r="H1370" s="33"/>
    </row>
    <row r="1371" spans="2:8" s="1" customFormat="1" ht="16.899999999999999" customHeight="1">
      <c r="B1371" s="33"/>
      <c r="C1371" s="207" t="s">
        <v>9176</v>
      </c>
      <c r="D1371" s="208" t="s">
        <v>9177</v>
      </c>
      <c r="E1371" s="209" t="s">
        <v>209</v>
      </c>
      <c r="F1371" s="210">
        <v>330</v>
      </c>
      <c r="H1371" s="33"/>
    </row>
    <row r="1372" spans="2:8" s="1" customFormat="1" ht="16.899999999999999" customHeight="1">
      <c r="B1372" s="33"/>
      <c r="C1372" s="211" t="s">
        <v>19</v>
      </c>
      <c r="D1372" s="211" t="s">
        <v>2295</v>
      </c>
      <c r="E1372" s="18" t="s">
        <v>19</v>
      </c>
      <c r="F1372" s="212">
        <v>330</v>
      </c>
      <c r="H1372" s="33"/>
    </row>
    <row r="1373" spans="2:8" s="1" customFormat="1" ht="16.899999999999999" customHeight="1">
      <c r="B1373" s="33"/>
      <c r="C1373" s="207" t="s">
        <v>197</v>
      </c>
      <c r="D1373" s="208" t="s">
        <v>198</v>
      </c>
      <c r="E1373" s="209" t="s">
        <v>195</v>
      </c>
      <c r="F1373" s="210">
        <v>122.105</v>
      </c>
      <c r="H1373" s="33"/>
    </row>
    <row r="1374" spans="2:8" s="1" customFormat="1" ht="16.899999999999999" customHeight="1">
      <c r="B1374" s="33"/>
      <c r="C1374" s="211" t="s">
        <v>19</v>
      </c>
      <c r="D1374" s="211" t="s">
        <v>6028</v>
      </c>
      <c r="E1374" s="18" t="s">
        <v>19</v>
      </c>
      <c r="F1374" s="212">
        <v>107.73</v>
      </c>
      <c r="H1374" s="33"/>
    </row>
    <row r="1375" spans="2:8" s="1" customFormat="1" ht="16.899999999999999" customHeight="1">
      <c r="B1375" s="33"/>
      <c r="C1375" s="211" t="s">
        <v>19</v>
      </c>
      <c r="D1375" s="211" t="s">
        <v>1302</v>
      </c>
      <c r="E1375" s="18" t="s">
        <v>19</v>
      </c>
      <c r="F1375" s="212">
        <v>0</v>
      </c>
      <c r="H1375" s="33"/>
    </row>
    <row r="1376" spans="2:8" s="1" customFormat="1" ht="16.899999999999999" customHeight="1">
      <c r="B1376" s="33"/>
      <c r="C1376" s="211" t="s">
        <v>19</v>
      </c>
      <c r="D1376" s="211" t="s">
        <v>6029</v>
      </c>
      <c r="E1376" s="18" t="s">
        <v>19</v>
      </c>
      <c r="F1376" s="212">
        <v>14.375</v>
      </c>
      <c r="H1376" s="33"/>
    </row>
    <row r="1377" spans="2:8" s="1" customFormat="1" ht="16.899999999999999" customHeight="1">
      <c r="B1377" s="33"/>
      <c r="C1377" s="211" t="s">
        <v>197</v>
      </c>
      <c r="D1377" s="211" t="s">
        <v>371</v>
      </c>
      <c r="E1377" s="18" t="s">
        <v>19</v>
      </c>
      <c r="F1377" s="212">
        <v>122.105</v>
      </c>
      <c r="H1377" s="33"/>
    </row>
    <row r="1378" spans="2:8" s="1" customFormat="1" ht="16.899999999999999" customHeight="1">
      <c r="B1378" s="33"/>
      <c r="C1378" s="213" t="s">
        <v>9056</v>
      </c>
      <c r="H1378" s="33"/>
    </row>
    <row r="1379" spans="2:8" s="1" customFormat="1" ht="16.899999999999999" customHeight="1">
      <c r="B1379" s="33"/>
      <c r="C1379" s="211" t="s">
        <v>1425</v>
      </c>
      <c r="D1379" s="211" t="s">
        <v>9070</v>
      </c>
      <c r="E1379" s="18" t="s">
        <v>195</v>
      </c>
      <c r="F1379" s="212">
        <v>122.105</v>
      </c>
      <c r="H1379" s="33"/>
    </row>
    <row r="1380" spans="2:8" s="1" customFormat="1" ht="16.899999999999999" customHeight="1">
      <c r="B1380" s="33"/>
      <c r="C1380" s="211" t="s">
        <v>1445</v>
      </c>
      <c r="D1380" s="211" t="s">
        <v>9071</v>
      </c>
      <c r="E1380" s="18" t="s">
        <v>195</v>
      </c>
      <c r="F1380" s="212">
        <v>122.105</v>
      </c>
      <c r="H1380" s="33"/>
    </row>
    <row r="1381" spans="2:8" s="1" customFormat="1" ht="16.899999999999999" customHeight="1">
      <c r="B1381" s="33"/>
      <c r="C1381" s="211" t="s">
        <v>1453</v>
      </c>
      <c r="D1381" s="211" t="s">
        <v>9178</v>
      </c>
      <c r="E1381" s="18" t="s">
        <v>195</v>
      </c>
      <c r="F1381" s="212">
        <v>122.105</v>
      </c>
      <c r="H1381" s="33"/>
    </row>
    <row r="1382" spans="2:8" s="1" customFormat="1" ht="16.899999999999999" customHeight="1">
      <c r="B1382" s="33"/>
      <c r="C1382" s="211" t="s">
        <v>1420</v>
      </c>
      <c r="D1382" s="211" t="s">
        <v>1421</v>
      </c>
      <c r="E1382" s="18" t="s">
        <v>443</v>
      </c>
      <c r="F1382" s="212">
        <v>4.2000000000000003E-2</v>
      </c>
      <c r="H1382" s="33"/>
    </row>
    <row r="1383" spans="2:8" s="1" customFormat="1" ht="22.5">
      <c r="B1383" s="33"/>
      <c r="C1383" s="211" t="s">
        <v>1440</v>
      </c>
      <c r="D1383" s="211" t="s">
        <v>1441</v>
      </c>
      <c r="E1383" s="18" t="s">
        <v>195</v>
      </c>
      <c r="F1383" s="212">
        <v>149.09</v>
      </c>
      <c r="H1383" s="33"/>
    </row>
    <row r="1384" spans="2:8" s="1" customFormat="1" ht="16.899999999999999" customHeight="1">
      <c r="B1384" s="33"/>
      <c r="C1384" s="207" t="s">
        <v>193</v>
      </c>
      <c r="D1384" s="208" t="s">
        <v>194</v>
      </c>
      <c r="E1384" s="209" t="s">
        <v>195</v>
      </c>
      <c r="F1384" s="210">
        <v>239.91</v>
      </c>
      <c r="H1384" s="33"/>
    </row>
    <row r="1385" spans="2:8" s="1" customFormat="1" ht="16.899999999999999" customHeight="1">
      <c r="B1385" s="33"/>
      <c r="C1385" s="211" t="s">
        <v>19</v>
      </c>
      <c r="D1385" s="211" t="s">
        <v>5834</v>
      </c>
      <c r="E1385" s="18" t="s">
        <v>19</v>
      </c>
      <c r="F1385" s="212">
        <v>0</v>
      </c>
      <c r="H1385" s="33"/>
    </row>
    <row r="1386" spans="2:8" s="1" customFormat="1" ht="16.899999999999999" customHeight="1">
      <c r="B1386" s="33"/>
      <c r="C1386" s="211" t="s">
        <v>19</v>
      </c>
      <c r="D1386" s="211" t="s">
        <v>507</v>
      </c>
      <c r="E1386" s="18" t="s">
        <v>19</v>
      </c>
      <c r="F1386" s="212">
        <v>0</v>
      </c>
      <c r="H1386" s="33"/>
    </row>
    <row r="1387" spans="2:8" s="1" customFormat="1" ht="16.899999999999999" customHeight="1">
      <c r="B1387" s="33"/>
      <c r="C1387" s="211" t="s">
        <v>19</v>
      </c>
      <c r="D1387" s="211" t="s">
        <v>6026</v>
      </c>
      <c r="E1387" s="18" t="s">
        <v>19</v>
      </c>
      <c r="F1387" s="212">
        <v>239.91</v>
      </c>
      <c r="H1387" s="33"/>
    </row>
    <row r="1388" spans="2:8" s="1" customFormat="1" ht="16.899999999999999" customHeight="1">
      <c r="B1388" s="33"/>
      <c r="C1388" s="211" t="s">
        <v>193</v>
      </c>
      <c r="D1388" s="211" t="s">
        <v>371</v>
      </c>
      <c r="E1388" s="18" t="s">
        <v>19</v>
      </c>
      <c r="F1388" s="212">
        <v>239.91</v>
      </c>
      <c r="H1388" s="33"/>
    </row>
    <row r="1389" spans="2:8" s="1" customFormat="1" ht="16.899999999999999" customHeight="1">
      <c r="B1389" s="33"/>
      <c r="C1389" s="213" t="s">
        <v>9056</v>
      </c>
      <c r="H1389" s="33"/>
    </row>
    <row r="1390" spans="2:8" s="1" customFormat="1" ht="16.899999999999999" customHeight="1">
      <c r="B1390" s="33"/>
      <c r="C1390" s="211" t="s">
        <v>1412</v>
      </c>
      <c r="D1390" s="211" t="s">
        <v>9072</v>
      </c>
      <c r="E1390" s="18" t="s">
        <v>195</v>
      </c>
      <c r="F1390" s="212">
        <v>239.91</v>
      </c>
      <c r="H1390" s="33"/>
    </row>
    <row r="1391" spans="2:8" s="1" customFormat="1" ht="16.899999999999999" customHeight="1">
      <c r="B1391" s="33"/>
      <c r="C1391" s="211" t="s">
        <v>1435</v>
      </c>
      <c r="D1391" s="211" t="s">
        <v>9073</v>
      </c>
      <c r="E1391" s="18" t="s">
        <v>195</v>
      </c>
      <c r="F1391" s="212">
        <v>239.91</v>
      </c>
      <c r="H1391" s="33"/>
    </row>
    <row r="1392" spans="2:8" s="1" customFormat="1" ht="16.899999999999999" customHeight="1">
      <c r="B1392" s="33"/>
      <c r="C1392" s="211" t="s">
        <v>1420</v>
      </c>
      <c r="D1392" s="211" t="s">
        <v>1421</v>
      </c>
      <c r="E1392" s="18" t="s">
        <v>443</v>
      </c>
      <c r="F1392" s="212">
        <v>7.1999999999999995E-2</v>
      </c>
      <c r="H1392" s="33"/>
    </row>
    <row r="1393" spans="2:8" s="1" customFormat="1" ht="22.5">
      <c r="B1393" s="33"/>
      <c r="C1393" s="211" t="s">
        <v>1440</v>
      </c>
      <c r="D1393" s="211" t="s">
        <v>1441</v>
      </c>
      <c r="E1393" s="18" t="s">
        <v>195</v>
      </c>
      <c r="F1393" s="212">
        <v>279.61500000000001</v>
      </c>
      <c r="H1393" s="33"/>
    </row>
    <row r="1394" spans="2:8" s="1" customFormat="1" ht="16.899999999999999" customHeight="1">
      <c r="B1394" s="33"/>
      <c r="C1394" s="207" t="s">
        <v>9074</v>
      </c>
      <c r="D1394" s="208" t="s">
        <v>9075</v>
      </c>
      <c r="E1394" s="209" t="s">
        <v>209</v>
      </c>
      <c r="F1394" s="210">
        <v>222.24</v>
      </c>
      <c r="H1394" s="33"/>
    </row>
    <row r="1395" spans="2:8" s="1" customFormat="1" ht="16.899999999999999" customHeight="1">
      <c r="B1395" s="33"/>
      <c r="C1395" s="207" t="s">
        <v>207</v>
      </c>
      <c r="D1395" s="208" t="s">
        <v>208</v>
      </c>
      <c r="E1395" s="209" t="s">
        <v>209</v>
      </c>
      <c r="F1395" s="210">
        <v>16.8</v>
      </c>
      <c r="H1395" s="33"/>
    </row>
    <row r="1396" spans="2:8" s="1" customFormat="1" ht="16.899999999999999" customHeight="1">
      <c r="B1396" s="33"/>
      <c r="C1396" s="211" t="s">
        <v>19</v>
      </c>
      <c r="D1396" s="211" t="s">
        <v>5633</v>
      </c>
      <c r="E1396" s="18" t="s">
        <v>19</v>
      </c>
      <c r="F1396" s="212">
        <v>16.8</v>
      </c>
      <c r="H1396" s="33"/>
    </row>
    <row r="1397" spans="2:8" s="1" customFormat="1" ht="16.899999999999999" customHeight="1">
      <c r="B1397" s="33"/>
      <c r="C1397" s="211" t="s">
        <v>207</v>
      </c>
      <c r="D1397" s="211" t="s">
        <v>371</v>
      </c>
      <c r="E1397" s="18" t="s">
        <v>19</v>
      </c>
      <c r="F1397" s="212">
        <v>16.8</v>
      </c>
      <c r="H1397" s="33"/>
    </row>
    <row r="1398" spans="2:8" s="1" customFormat="1" ht="16.899999999999999" customHeight="1">
      <c r="B1398" s="33"/>
      <c r="C1398" s="213" t="s">
        <v>9056</v>
      </c>
      <c r="H1398" s="33"/>
    </row>
    <row r="1399" spans="2:8" s="1" customFormat="1" ht="16.899999999999999" customHeight="1">
      <c r="B1399" s="33"/>
      <c r="C1399" s="211" t="s">
        <v>376</v>
      </c>
      <c r="D1399" s="211" t="s">
        <v>9076</v>
      </c>
      <c r="E1399" s="18" t="s">
        <v>209</v>
      </c>
      <c r="F1399" s="212">
        <v>16.8</v>
      </c>
      <c r="H1399" s="33"/>
    </row>
    <row r="1400" spans="2:8" s="1" customFormat="1" ht="22.5">
      <c r="B1400" s="33"/>
      <c r="C1400" s="211" t="s">
        <v>395</v>
      </c>
      <c r="D1400" s="211" t="s">
        <v>9077</v>
      </c>
      <c r="E1400" s="18" t="s">
        <v>209</v>
      </c>
      <c r="F1400" s="212">
        <v>16.8</v>
      </c>
      <c r="H1400" s="33"/>
    </row>
    <row r="1401" spans="2:8" s="1" customFormat="1" ht="22.5">
      <c r="B1401" s="33"/>
      <c r="C1401" s="211" t="s">
        <v>407</v>
      </c>
      <c r="D1401" s="211" t="s">
        <v>9078</v>
      </c>
      <c r="E1401" s="18" t="s">
        <v>209</v>
      </c>
      <c r="F1401" s="212">
        <v>16.8</v>
      </c>
      <c r="H1401" s="33"/>
    </row>
    <row r="1402" spans="2:8" s="1" customFormat="1" ht="16.899999999999999" customHeight="1">
      <c r="B1402" s="33"/>
      <c r="C1402" s="211" t="s">
        <v>5642</v>
      </c>
      <c r="D1402" s="211" t="s">
        <v>9179</v>
      </c>
      <c r="E1402" s="18" t="s">
        <v>209</v>
      </c>
      <c r="F1402" s="212">
        <v>518.46900000000005</v>
      </c>
      <c r="H1402" s="33"/>
    </row>
    <row r="1403" spans="2:8" s="1" customFormat="1" ht="16.899999999999999" customHeight="1">
      <c r="B1403" s="33"/>
      <c r="C1403" s="211" t="s">
        <v>418</v>
      </c>
      <c r="D1403" s="211" t="s">
        <v>9080</v>
      </c>
      <c r="E1403" s="18" t="s">
        <v>209</v>
      </c>
      <c r="F1403" s="212">
        <v>339.84899999999999</v>
      </c>
      <c r="H1403" s="33"/>
    </row>
    <row r="1404" spans="2:8" s="1" customFormat="1" ht="16.899999999999999" customHeight="1">
      <c r="B1404" s="33"/>
      <c r="C1404" s="211" t="s">
        <v>423</v>
      </c>
      <c r="D1404" s="211" t="s">
        <v>3013</v>
      </c>
      <c r="E1404" s="18" t="s">
        <v>209</v>
      </c>
      <c r="F1404" s="212">
        <v>429.15899999999999</v>
      </c>
      <c r="H1404" s="33"/>
    </row>
    <row r="1405" spans="2:8" s="1" customFormat="1" ht="16.899999999999999" customHeight="1">
      <c r="B1405" s="33"/>
      <c r="C1405" s="207" t="s">
        <v>9180</v>
      </c>
      <c r="D1405" s="208" t="s">
        <v>208</v>
      </c>
      <c r="E1405" s="209" t="s">
        <v>209</v>
      </c>
      <c r="F1405" s="210">
        <v>24</v>
      </c>
      <c r="H1405" s="33"/>
    </row>
    <row r="1406" spans="2:8" s="1" customFormat="1" ht="16.899999999999999" customHeight="1">
      <c r="B1406" s="33"/>
      <c r="C1406" s="207" t="s">
        <v>204</v>
      </c>
      <c r="D1406" s="208" t="s">
        <v>205</v>
      </c>
      <c r="E1406" s="209" t="s">
        <v>195</v>
      </c>
      <c r="F1406" s="210">
        <v>70.97</v>
      </c>
      <c r="H1406" s="33"/>
    </row>
    <row r="1407" spans="2:8" s="1" customFormat="1" ht="16.899999999999999" customHeight="1">
      <c r="B1407" s="33"/>
      <c r="C1407" s="211" t="s">
        <v>19</v>
      </c>
      <c r="D1407" s="211" t="s">
        <v>1160</v>
      </c>
      <c r="E1407" s="18" t="s">
        <v>19</v>
      </c>
      <c r="F1407" s="212">
        <v>0</v>
      </c>
      <c r="H1407" s="33"/>
    </row>
    <row r="1408" spans="2:8" s="1" customFormat="1" ht="16.899999999999999" customHeight="1">
      <c r="B1408" s="33"/>
      <c r="C1408" s="211" t="s">
        <v>19</v>
      </c>
      <c r="D1408" s="211" t="s">
        <v>5690</v>
      </c>
      <c r="E1408" s="18" t="s">
        <v>19</v>
      </c>
      <c r="F1408" s="212">
        <v>0</v>
      </c>
      <c r="H1408" s="33"/>
    </row>
    <row r="1409" spans="2:8" s="1" customFormat="1" ht="16.899999999999999" customHeight="1">
      <c r="B1409" s="33"/>
      <c r="C1409" s="211" t="s">
        <v>19</v>
      </c>
      <c r="D1409" s="211" t="s">
        <v>6144</v>
      </c>
      <c r="E1409" s="18" t="s">
        <v>19</v>
      </c>
      <c r="F1409" s="212">
        <v>5.23</v>
      </c>
      <c r="H1409" s="33"/>
    </row>
    <row r="1410" spans="2:8" s="1" customFormat="1" ht="16.899999999999999" customHeight="1">
      <c r="B1410" s="33"/>
      <c r="C1410" s="211" t="s">
        <v>19</v>
      </c>
      <c r="D1410" s="211" t="s">
        <v>6145</v>
      </c>
      <c r="E1410" s="18" t="s">
        <v>19</v>
      </c>
      <c r="F1410" s="212">
        <v>5.23</v>
      </c>
      <c r="H1410" s="33"/>
    </row>
    <row r="1411" spans="2:8" s="1" customFormat="1" ht="16.899999999999999" customHeight="1">
      <c r="B1411" s="33"/>
      <c r="C1411" s="211" t="s">
        <v>19</v>
      </c>
      <c r="D1411" s="211" t="s">
        <v>6146</v>
      </c>
      <c r="E1411" s="18" t="s">
        <v>19</v>
      </c>
      <c r="F1411" s="212">
        <v>11.72</v>
      </c>
      <c r="H1411" s="33"/>
    </row>
    <row r="1412" spans="2:8" s="1" customFormat="1" ht="16.899999999999999" customHeight="1">
      <c r="B1412" s="33"/>
      <c r="C1412" s="211" t="s">
        <v>19</v>
      </c>
      <c r="D1412" s="211" t="s">
        <v>6147</v>
      </c>
      <c r="E1412" s="18" t="s">
        <v>19</v>
      </c>
      <c r="F1412" s="212">
        <v>8.2899999999999991</v>
      </c>
      <c r="H1412" s="33"/>
    </row>
    <row r="1413" spans="2:8" s="1" customFormat="1" ht="16.899999999999999" customHeight="1">
      <c r="B1413" s="33"/>
      <c r="C1413" s="211" t="s">
        <v>19</v>
      </c>
      <c r="D1413" s="211" t="s">
        <v>5694</v>
      </c>
      <c r="E1413" s="18" t="s">
        <v>19</v>
      </c>
      <c r="F1413" s="212">
        <v>0</v>
      </c>
      <c r="H1413" s="33"/>
    </row>
    <row r="1414" spans="2:8" s="1" customFormat="1" ht="16.899999999999999" customHeight="1">
      <c r="B1414" s="33"/>
      <c r="C1414" s="211" t="s">
        <v>19</v>
      </c>
      <c r="D1414" s="211" t="s">
        <v>6148</v>
      </c>
      <c r="E1414" s="18" t="s">
        <v>19</v>
      </c>
      <c r="F1414" s="212">
        <v>4.66</v>
      </c>
      <c r="H1414" s="33"/>
    </row>
    <row r="1415" spans="2:8" s="1" customFormat="1" ht="16.899999999999999" customHeight="1">
      <c r="B1415" s="33"/>
      <c r="C1415" s="211" t="s">
        <v>19</v>
      </c>
      <c r="D1415" s="211" t="s">
        <v>6149</v>
      </c>
      <c r="E1415" s="18" t="s">
        <v>19</v>
      </c>
      <c r="F1415" s="212">
        <v>6.27</v>
      </c>
      <c r="H1415" s="33"/>
    </row>
    <row r="1416" spans="2:8" s="1" customFormat="1" ht="16.899999999999999" customHeight="1">
      <c r="B1416" s="33"/>
      <c r="C1416" s="211" t="s">
        <v>19</v>
      </c>
      <c r="D1416" s="211" t="s">
        <v>6151</v>
      </c>
      <c r="E1416" s="18" t="s">
        <v>19</v>
      </c>
      <c r="F1416" s="212">
        <v>8.24</v>
      </c>
      <c r="H1416" s="33"/>
    </row>
    <row r="1417" spans="2:8" s="1" customFormat="1" ht="16.899999999999999" customHeight="1">
      <c r="B1417" s="33"/>
      <c r="C1417" s="211" t="s">
        <v>19</v>
      </c>
      <c r="D1417" s="211" t="s">
        <v>6152</v>
      </c>
      <c r="E1417" s="18" t="s">
        <v>19</v>
      </c>
      <c r="F1417" s="212">
        <v>18.79</v>
      </c>
      <c r="H1417" s="33"/>
    </row>
    <row r="1418" spans="2:8" s="1" customFormat="1" ht="16.899999999999999" customHeight="1">
      <c r="B1418" s="33"/>
      <c r="C1418" s="211" t="s">
        <v>19</v>
      </c>
      <c r="D1418" s="211" t="s">
        <v>6179</v>
      </c>
      <c r="E1418" s="18" t="s">
        <v>19</v>
      </c>
      <c r="F1418" s="212">
        <v>2.54</v>
      </c>
      <c r="H1418" s="33"/>
    </row>
    <row r="1419" spans="2:8" s="1" customFormat="1" ht="16.899999999999999" customHeight="1">
      <c r="B1419" s="33"/>
      <c r="C1419" s="211" t="s">
        <v>204</v>
      </c>
      <c r="D1419" s="211" t="s">
        <v>371</v>
      </c>
      <c r="E1419" s="18" t="s">
        <v>19</v>
      </c>
      <c r="F1419" s="212">
        <v>70.97</v>
      </c>
      <c r="H1419" s="33"/>
    </row>
    <row r="1420" spans="2:8" s="1" customFormat="1" ht="16.899999999999999" customHeight="1">
      <c r="B1420" s="33"/>
      <c r="C1420" s="213" t="s">
        <v>9056</v>
      </c>
      <c r="H1420" s="33"/>
    </row>
    <row r="1421" spans="2:8" s="1" customFormat="1" ht="16.899999999999999" customHeight="1">
      <c r="B1421" s="33"/>
      <c r="C1421" s="211" t="s">
        <v>2566</v>
      </c>
      <c r="D1421" s="211" t="s">
        <v>9081</v>
      </c>
      <c r="E1421" s="18" t="s">
        <v>195</v>
      </c>
      <c r="F1421" s="212">
        <v>70.97</v>
      </c>
      <c r="H1421" s="33"/>
    </row>
    <row r="1422" spans="2:8" s="1" customFormat="1" ht="16.899999999999999" customHeight="1">
      <c r="B1422" s="33"/>
      <c r="C1422" s="211" t="s">
        <v>2575</v>
      </c>
      <c r="D1422" s="211" t="s">
        <v>9082</v>
      </c>
      <c r="E1422" s="18" t="s">
        <v>195</v>
      </c>
      <c r="F1422" s="212">
        <v>70.97</v>
      </c>
      <c r="H1422" s="33"/>
    </row>
    <row r="1423" spans="2:8" s="1" customFormat="1" ht="22.5">
      <c r="B1423" s="33"/>
      <c r="C1423" s="211" t="s">
        <v>2592</v>
      </c>
      <c r="D1423" s="211" t="s">
        <v>9083</v>
      </c>
      <c r="E1423" s="18" t="s">
        <v>195</v>
      </c>
      <c r="F1423" s="212">
        <v>48.42</v>
      </c>
      <c r="H1423" s="33"/>
    </row>
    <row r="1424" spans="2:8" s="1" customFormat="1" ht="16.899999999999999" customHeight="1">
      <c r="B1424" s="33"/>
      <c r="C1424" s="211" t="s">
        <v>2667</v>
      </c>
      <c r="D1424" s="211" t="s">
        <v>9084</v>
      </c>
      <c r="E1424" s="18" t="s">
        <v>195</v>
      </c>
      <c r="F1424" s="212">
        <v>70.97</v>
      </c>
      <c r="H1424" s="33"/>
    </row>
    <row r="1425" spans="2:8" s="1" customFormat="1" ht="16.899999999999999" customHeight="1">
      <c r="B1425" s="33"/>
      <c r="C1425" s="211" t="s">
        <v>2599</v>
      </c>
      <c r="D1425" s="211" t="s">
        <v>2600</v>
      </c>
      <c r="E1425" s="18" t="s">
        <v>195</v>
      </c>
      <c r="F1425" s="212">
        <v>55.683</v>
      </c>
      <c r="H1425" s="33"/>
    </row>
    <row r="1426" spans="2:8" s="1" customFormat="1" ht="16.899999999999999" customHeight="1">
      <c r="B1426" s="33"/>
      <c r="C1426" s="207" t="s">
        <v>9181</v>
      </c>
      <c r="D1426" s="208" t="s">
        <v>205</v>
      </c>
      <c r="E1426" s="209" t="s">
        <v>195</v>
      </c>
      <c r="F1426" s="210">
        <v>142.99</v>
      </c>
      <c r="H1426" s="33"/>
    </row>
    <row r="1427" spans="2:8" s="1" customFormat="1" ht="16.899999999999999" customHeight="1">
      <c r="B1427" s="33"/>
      <c r="C1427" s="207" t="s">
        <v>201</v>
      </c>
      <c r="D1427" s="208" t="s">
        <v>202</v>
      </c>
      <c r="E1427" s="209" t="s">
        <v>195</v>
      </c>
      <c r="F1427" s="210">
        <v>220.73400000000001</v>
      </c>
      <c r="H1427" s="33"/>
    </row>
    <row r="1428" spans="2:8" s="1" customFormat="1" ht="16.899999999999999" customHeight="1">
      <c r="B1428" s="33"/>
      <c r="C1428" s="211" t="s">
        <v>19</v>
      </c>
      <c r="D1428" s="211" t="s">
        <v>485</v>
      </c>
      <c r="E1428" s="18" t="s">
        <v>19</v>
      </c>
      <c r="F1428" s="212">
        <v>0</v>
      </c>
      <c r="H1428" s="33"/>
    </row>
    <row r="1429" spans="2:8" s="1" customFormat="1" ht="16.899999999999999" customHeight="1">
      <c r="B1429" s="33"/>
      <c r="C1429" s="211" t="s">
        <v>19</v>
      </c>
      <c r="D1429" s="211" t="s">
        <v>5690</v>
      </c>
      <c r="E1429" s="18" t="s">
        <v>19</v>
      </c>
      <c r="F1429" s="212">
        <v>0</v>
      </c>
      <c r="H1429" s="33"/>
    </row>
    <row r="1430" spans="2:8" s="1" customFormat="1" ht="16.899999999999999" customHeight="1">
      <c r="B1430" s="33"/>
      <c r="C1430" s="211" t="s">
        <v>19</v>
      </c>
      <c r="D1430" s="211" t="s">
        <v>6537</v>
      </c>
      <c r="E1430" s="18" t="s">
        <v>19</v>
      </c>
      <c r="F1430" s="212">
        <v>21.81</v>
      </c>
      <c r="H1430" s="33"/>
    </row>
    <row r="1431" spans="2:8" s="1" customFormat="1" ht="16.899999999999999" customHeight="1">
      <c r="B1431" s="33"/>
      <c r="C1431" s="211" t="s">
        <v>19</v>
      </c>
      <c r="D1431" s="211" t="s">
        <v>6538</v>
      </c>
      <c r="E1431" s="18" t="s">
        <v>19</v>
      </c>
      <c r="F1431" s="212">
        <v>21.81</v>
      </c>
      <c r="H1431" s="33"/>
    </row>
    <row r="1432" spans="2:8" s="1" customFormat="1" ht="16.899999999999999" customHeight="1">
      <c r="B1432" s="33"/>
      <c r="C1432" s="211" t="s">
        <v>19</v>
      </c>
      <c r="D1432" s="211" t="s">
        <v>6539</v>
      </c>
      <c r="E1432" s="18" t="s">
        <v>19</v>
      </c>
      <c r="F1432" s="212">
        <v>23.58</v>
      </c>
      <c r="H1432" s="33"/>
    </row>
    <row r="1433" spans="2:8" s="1" customFormat="1" ht="16.899999999999999" customHeight="1">
      <c r="B1433" s="33"/>
      <c r="C1433" s="211" t="s">
        <v>19</v>
      </c>
      <c r="D1433" s="211" t="s">
        <v>6540</v>
      </c>
      <c r="E1433" s="18" t="s">
        <v>19</v>
      </c>
      <c r="F1433" s="212">
        <v>10.32</v>
      </c>
      <c r="H1433" s="33"/>
    </row>
    <row r="1434" spans="2:8" s="1" customFormat="1" ht="16.899999999999999" customHeight="1">
      <c r="B1434" s="33"/>
      <c r="C1434" s="211" t="s">
        <v>19</v>
      </c>
      <c r="D1434" s="211" t="s">
        <v>5694</v>
      </c>
      <c r="E1434" s="18" t="s">
        <v>19</v>
      </c>
      <c r="F1434" s="212">
        <v>0</v>
      </c>
      <c r="H1434" s="33"/>
    </row>
    <row r="1435" spans="2:8" s="1" customFormat="1" ht="16.899999999999999" customHeight="1">
      <c r="B1435" s="33"/>
      <c r="C1435" s="211" t="s">
        <v>19</v>
      </c>
      <c r="D1435" s="211" t="s">
        <v>6541</v>
      </c>
      <c r="E1435" s="18" t="s">
        <v>19</v>
      </c>
      <c r="F1435" s="212">
        <v>24.468</v>
      </c>
      <c r="H1435" s="33"/>
    </row>
    <row r="1436" spans="2:8" s="1" customFormat="1" ht="16.899999999999999" customHeight="1">
      <c r="B1436" s="33"/>
      <c r="C1436" s="211" t="s">
        <v>19</v>
      </c>
      <c r="D1436" s="211" t="s">
        <v>6542</v>
      </c>
      <c r="E1436" s="18" t="s">
        <v>19</v>
      </c>
      <c r="F1436" s="212">
        <v>21.93</v>
      </c>
      <c r="H1436" s="33"/>
    </row>
    <row r="1437" spans="2:8" s="1" customFormat="1" ht="16.899999999999999" customHeight="1">
      <c r="B1437" s="33"/>
      <c r="C1437" s="211" t="s">
        <v>19</v>
      </c>
      <c r="D1437" s="211" t="s">
        <v>6543</v>
      </c>
      <c r="E1437" s="18" t="s">
        <v>19</v>
      </c>
      <c r="F1437" s="212">
        <v>3</v>
      </c>
      <c r="H1437" s="33"/>
    </row>
    <row r="1438" spans="2:8" s="1" customFormat="1" ht="16.899999999999999" customHeight="1">
      <c r="B1438" s="33"/>
      <c r="C1438" s="211" t="s">
        <v>19</v>
      </c>
      <c r="D1438" s="211" t="s">
        <v>6544</v>
      </c>
      <c r="E1438" s="18" t="s">
        <v>19</v>
      </c>
      <c r="F1438" s="212">
        <v>32.893999999999998</v>
      </c>
      <c r="H1438" s="33"/>
    </row>
    <row r="1439" spans="2:8" s="1" customFormat="1" ht="16.899999999999999" customHeight="1">
      <c r="B1439" s="33"/>
      <c r="C1439" s="211" t="s">
        <v>19</v>
      </c>
      <c r="D1439" s="211" t="s">
        <v>6545</v>
      </c>
      <c r="E1439" s="18" t="s">
        <v>19</v>
      </c>
      <c r="F1439" s="212">
        <v>50.427999999999997</v>
      </c>
      <c r="H1439" s="33"/>
    </row>
    <row r="1440" spans="2:8" s="1" customFormat="1" ht="16.899999999999999" customHeight="1">
      <c r="B1440" s="33"/>
      <c r="C1440" s="211" t="s">
        <v>19</v>
      </c>
      <c r="D1440" s="211" t="s">
        <v>6546</v>
      </c>
      <c r="E1440" s="18" t="s">
        <v>19</v>
      </c>
      <c r="F1440" s="212">
        <v>10.494</v>
      </c>
      <c r="H1440" s="33"/>
    </row>
    <row r="1441" spans="2:8" s="1" customFormat="1" ht="16.899999999999999" customHeight="1">
      <c r="B1441" s="33"/>
      <c r="C1441" s="211" t="s">
        <v>201</v>
      </c>
      <c r="D1441" s="211" t="s">
        <v>371</v>
      </c>
      <c r="E1441" s="18" t="s">
        <v>19</v>
      </c>
      <c r="F1441" s="212">
        <v>220.73400000000001</v>
      </c>
      <c r="H1441" s="33"/>
    </row>
    <row r="1442" spans="2:8" s="1" customFormat="1" ht="16.899999999999999" customHeight="1">
      <c r="B1442" s="33"/>
      <c r="C1442" s="213" t="s">
        <v>9056</v>
      </c>
      <c r="H1442" s="33"/>
    </row>
    <row r="1443" spans="2:8" s="1" customFormat="1" ht="16.899999999999999" customHeight="1">
      <c r="B1443" s="33"/>
      <c r="C1443" s="211" t="s">
        <v>2800</v>
      </c>
      <c r="D1443" s="211" t="s">
        <v>9085</v>
      </c>
      <c r="E1443" s="18" t="s">
        <v>195</v>
      </c>
      <c r="F1443" s="212">
        <v>220.73400000000001</v>
      </c>
      <c r="H1443" s="33"/>
    </row>
    <row r="1444" spans="2:8" s="1" customFormat="1" ht="16.899999999999999" customHeight="1">
      <c r="B1444" s="33"/>
      <c r="C1444" s="211" t="s">
        <v>932</v>
      </c>
      <c r="D1444" s="211" t="s">
        <v>9086</v>
      </c>
      <c r="E1444" s="18" t="s">
        <v>195</v>
      </c>
      <c r="F1444" s="212">
        <v>1319.9829999999999</v>
      </c>
      <c r="H1444" s="33"/>
    </row>
    <row r="1445" spans="2:8" s="1" customFormat="1" ht="16.899999999999999" customHeight="1">
      <c r="B1445" s="33"/>
      <c r="C1445" s="211" t="s">
        <v>2821</v>
      </c>
      <c r="D1445" s="211" t="s">
        <v>9087</v>
      </c>
      <c r="E1445" s="18" t="s">
        <v>195</v>
      </c>
      <c r="F1445" s="212">
        <v>220.73400000000001</v>
      </c>
      <c r="H1445" s="33"/>
    </row>
    <row r="1446" spans="2:8" s="1" customFormat="1" ht="22.5">
      <c r="B1446" s="33"/>
      <c r="C1446" s="211" t="s">
        <v>2845</v>
      </c>
      <c r="D1446" s="211" t="s">
        <v>9088</v>
      </c>
      <c r="E1446" s="18" t="s">
        <v>195</v>
      </c>
      <c r="F1446" s="212">
        <v>220.73400000000001</v>
      </c>
      <c r="H1446" s="33"/>
    </row>
    <row r="1447" spans="2:8" s="1" customFormat="1" ht="16.899999999999999" customHeight="1">
      <c r="B1447" s="33"/>
      <c r="C1447" s="211" t="s">
        <v>2872</v>
      </c>
      <c r="D1447" s="211" t="s">
        <v>9089</v>
      </c>
      <c r="E1447" s="18" t="s">
        <v>195</v>
      </c>
      <c r="F1447" s="212">
        <v>220.73400000000001</v>
      </c>
      <c r="H1447" s="33"/>
    </row>
    <row r="1448" spans="2:8" s="1" customFormat="1" ht="16.899999999999999" customHeight="1">
      <c r="B1448" s="33"/>
      <c r="C1448" s="211" t="s">
        <v>2851</v>
      </c>
      <c r="D1448" s="211" t="s">
        <v>2852</v>
      </c>
      <c r="E1448" s="18" t="s">
        <v>195</v>
      </c>
      <c r="F1448" s="212">
        <v>253.84399999999999</v>
      </c>
      <c r="H1448" s="33"/>
    </row>
    <row r="1449" spans="2:8" s="1" customFormat="1" ht="16.899999999999999" customHeight="1">
      <c r="B1449" s="33"/>
      <c r="C1449" s="207" t="s">
        <v>9182</v>
      </c>
      <c r="D1449" s="208" t="s">
        <v>202</v>
      </c>
      <c r="E1449" s="209" t="s">
        <v>195</v>
      </c>
      <c r="F1449" s="210">
        <v>368.46699999999998</v>
      </c>
      <c r="H1449" s="33"/>
    </row>
    <row r="1450" spans="2:8" s="1" customFormat="1" ht="16.899999999999999" customHeight="1">
      <c r="B1450" s="33"/>
      <c r="C1450" s="207" t="s">
        <v>233</v>
      </c>
      <c r="D1450" s="208" t="s">
        <v>234</v>
      </c>
      <c r="E1450" s="209" t="s">
        <v>235</v>
      </c>
      <c r="F1450" s="210">
        <v>77.5</v>
      </c>
      <c r="H1450" s="33"/>
    </row>
    <row r="1451" spans="2:8" s="1" customFormat="1" ht="16.899999999999999" customHeight="1">
      <c r="B1451" s="33"/>
      <c r="C1451" s="207" t="s">
        <v>5600</v>
      </c>
      <c r="D1451" s="208" t="s">
        <v>234</v>
      </c>
      <c r="E1451" s="209" t="s">
        <v>235</v>
      </c>
      <c r="F1451" s="210">
        <v>62</v>
      </c>
      <c r="H1451" s="33"/>
    </row>
    <row r="1452" spans="2:8" s="1" customFormat="1" ht="16.899999999999999" customHeight="1">
      <c r="B1452" s="33"/>
      <c r="C1452" s="211" t="s">
        <v>19</v>
      </c>
      <c r="D1452" s="211" t="s">
        <v>1160</v>
      </c>
      <c r="E1452" s="18" t="s">
        <v>19</v>
      </c>
      <c r="F1452" s="212">
        <v>0</v>
      </c>
      <c r="H1452" s="33"/>
    </row>
    <row r="1453" spans="2:8" s="1" customFormat="1" ht="16.899999999999999" customHeight="1">
      <c r="B1453" s="33"/>
      <c r="C1453" s="211" t="s">
        <v>19</v>
      </c>
      <c r="D1453" s="211" t="s">
        <v>5690</v>
      </c>
      <c r="E1453" s="18" t="s">
        <v>19</v>
      </c>
      <c r="F1453" s="212">
        <v>0</v>
      </c>
      <c r="H1453" s="33"/>
    </row>
    <row r="1454" spans="2:8" s="1" customFormat="1" ht="16.899999999999999" customHeight="1">
      <c r="B1454" s="33"/>
      <c r="C1454" s="211" t="s">
        <v>19</v>
      </c>
      <c r="D1454" s="211" t="s">
        <v>6482</v>
      </c>
      <c r="E1454" s="18" t="s">
        <v>19</v>
      </c>
      <c r="F1454" s="212">
        <v>23.5</v>
      </c>
      <c r="H1454" s="33"/>
    </row>
    <row r="1455" spans="2:8" s="1" customFormat="1" ht="16.899999999999999" customHeight="1">
      <c r="B1455" s="33"/>
      <c r="C1455" s="211" t="s">
        <v>19</v>
      </c>
      <c r="D1455" s="211" t="s">
        <v>5694</v>
      </c>
      <c r="E1455" s="18" t="s">
        <v>19</v>
      </c>
      <c r="F1455" s="212">
        <v>0</v>
      </c>
      <c r="H1455" s="33"/>
    </row>
    <row r="1456" spans="2:8" s="1" customFormat="1" ht="16.899999999999999" customHeight="1">
      <c r="B1456" s="33"/>
      <c r="C1456" s="211" t="s">
        <v>19</v>
      </c>
      <c r="D1456" s="211" t="s">
        <v>6483</v>
      </c>
      <c r="E1456" s="18" t="s">
        <v>19</v>
      </c>
      <c r="F1456" s="212">
        <v>15</v>
      </c>
      <c r="H1456" s="33"/>
    </row>
    <row r="1457" spans="2:8" s="1" customFormat="1" ht="16.899999999999999" customHeight="1">
      <c r="B1457" s="33"/>
      <c r="C1457" s="211" t="s">
        <v>19</v>
      </c>
      <c r="D1457" s="211" t="s">
        <v>6484</v>
      </c>
      <c r="E1457" s="18" t="s">
        <v>19</v>
      </c>
      <c r="F1457" s="212">
        <v>23.5</v>
      </c>
      <c r="H1457" s="33"/>
    </row>
    <row r="1458" spans="2:8" s="1" customFormat="1" ht="16.899999999999999" customHeight="1">
      <c r="B1458" s="33"/>
      <c r="C1458" s="211" t="s">
        <v>5600</v>
      </c>
      <c r="D1458" s="211" t="s">
        <v>371</v>
      </c>
      <c r="E1458" s="18" t="s">
        <v>19</v>
      </c>
      <c r="F1458" s="212">
        <v>62</v>
      </c>
      <c r="H1458" s="33"/>
    </row>
    <row r="1459" spans="2:8" s="1" customFormat="1" ht="16.899999999999999" customHeight="1">
      <c r="B1459" s="33"/>
      <c r="C1459" s="213" t="s">
        <v>9056</v>
      </c>
      <c r="H1459" s="33"/>
    </row>
    <row r="1460" spans="2:8" s="1" customFormat="1" ht="22.5">
      <c r="B1460" s="33"/>
      <c r="C1460" s="211" t="s">
        <v>2580</v>
      </c>
      <c r="D1460" s="211" t="s">
        <v>9090</v>
      </c>
      <c r="E1460" s="18" t="s">
        <v>235</v>
      </c>
      <c r="F1460" s="212">
        <v>62</v>
      </c>
      <c r="H1460" s="33"/>
    </row>
    <row r="1461" spans="2:8" s="1" customFormat="1" ht="16.899999999999999" customHeight="1">
      <c r="B1461" s="33"/>
      <c r="C1461" s="211" t="s">
        <v>2626</v>
      </c>
      <c r="D1461" s="211" t="s">
        <v>9091</v>
      </c>
      <c r="E1461" s="18" t="s">
        <v>235</v>
      </c>
      <c r="F1461" s="212">
        <v>62</v>
      </c>
      <c r="H1461" s="33"/>
    </row>
    <row r="1462" spans="2:8" s="1" customFormat="1" ht="16.899999999999999" customHeight="1">
      <c r="B1462" s="33"/>
      <c r="C1462" s="211" t="s">
        <v>2609</v>
      </c>
      <c r="D1462" s="211" t="s">
        <v>2610</v>
      </c>
      <c r="E1462" s="18" t="s">
        <v>195</v>
      </c>
      <c r="F1462" s="212">
        <v>41.889000000000003</v>
      </c>
      <c r="H1462" s="33"/>
    </row>
    <row r="1463" spans="2:8" s="1" customFormat="1" ht="16.899999999999999" customHeight="1">
      <c r="B1463" s="33"/>
      <c r="C1463" s="207" t="s">
        <v>243</v>
      </c>
      <c r="D1463" s="208" t="s">
        <v>244</v>
      </c>
      <c r="E1463" s="209" t="s">
        <v>235</v>
      </c>
      <c r="F1463" s="210">
        <v>110.08</v>
      </c>
      <c r="H1463" s="33"/>
    </row>
    <row r="1464" spans="2:8" s="1" customFormat="1" ht="16.899999999999999" customHeight="1">
      <c r="B1464" s="33"/>
      <c r="C1464" s="211" t="s">
        <v>19</v>
      </c>
      <c r="D1464" s="211" t="s">
        <v>5585</v>
      </c>
      <c r="E1464" s="18" t="s">
        <v>19</v>
      </c>
      <c r="F1464" s="212">
        <v>110.08</v>
      </c>
      <c r="H1464" s="33"/>
    </row>
    <row r="1465" spans="2:8" s="1" customFormat="1" ht="16.899999999999999" customHeight="1">
      <c r="B1465" s="33"/>
      <c r="C1465" s="211" t="s">
        <v>243</v>
      </c>
      <c r="D1465" s="211" t="s">
        <v>371</v>
      </c>
      <c r="E1465" s="18" t="s">
        <v>19</v>
      </c>
      <c r="F1465" s="212">
        <v>110.08</v>
      </c>
      <c r="H1465" s="33"/>
    </row>
    <row r="1466" spans="2:8" s="1" customFormat="1" ht="16.899999999999999" customHeight="1">
      <c r="B1466" s="33"/>
      <c r="C1466" s="213" t="s">
        <v>9056</v>
      </c>
      <c r="H1466" s="33"/>
    </row>
    <row r="1467" spans="2:8" s="1" customFormat="1" ht="16.899999999999999" customHeight="1">
      <c r="B1467" s="33"/>
      <c r="C1467" s="211" t="s">
        <v>973</v>
      </c>
      <c r="D1467" s="211" t="s">
        <v>974</v>
      </c>
      <c r="E1467" s="18" t="s">
        <v>235</v>
      </c>
      <c r="F1467" s="212">
        <v>110.08</v>
      </c>
      <c r="H1467" s="33"/>
    </row>
    <row r="1468" spans="2:8" s="1" customFormat="1" ht="16.899999999999999" customHeight="1">
      <c r="B1468" s="33"/>
      <c r="C1468" s="211" t="s">
        <v>967</v>
      </c>
      <c r="D1468" s="211" t="s">
        <v>9183</v>
      </c>
      <c r="E1468" s="18" t="s">
        <v>235</v>
      </c>
      <c r="F1468" s="212">
        <v>110.08</v>
      </c>
      <c r="H1468" s="33"/>
    </row>
    <row r="1469" spans="2:8" s="1" customFormat="1" ht="16.899999999999999" customHeight="1">
      <c r="B1469" s="33"/>
      <c r="C1469" s="211" t="s">
        <v>1033</v>
      </c>
      <c r="D1469" s="211" t="s">
        <v>9092</v>
      </c>
      <c r="E1469" s="18" t="s">
        <v>235</v>
      </c>
      <c r="F1469" s="212">
        <v>237.76</v>
      </c>
      <c r="H1469" s="33"/>
    </row>
    <row r="1470" spans="2:8" s="1" customFormat="1" ht="16.899999999999999" customHeight="1">
      <c r="B1470" s="33"/>
      <c r="C1470" s="211" t="s">
        <v>973</v>
      </c>
      <c r="D1470" s="211" t="s">
        <v>974</v>
      </c>
      <c r="E1470" s="18" t="s">
        <v>235</v>
      </c>
      <c r="F1470" s="212">
        <v>115.584</v>
      </c>
      <c r="H1470" s="33"/>
    </row>
    <row r="1471" spans="2:8" s="1" customFormat="1" ht="16.899999999999999" customHeight="1">
      <c r="B1471" s="33"/>
      <c r="C1471" s="207" t="s">
        <v>5578</v>
      </c>
      <c r="D1471" s="208" t="s">
        <v>5579</v>
      </c>
      <c r="E1471" s="209" t="s">
        <v>195</v>
      </c>
      <c r="F1471" s="210">
        <v>470.476</v>
      </c>
      <c r="H1471" s="33"/>
    </row>
    <row r="1472" spans="2:8" s="1" customFormat="1" ht="16.899999999999999" customHeight="1">
      <c r="B1472" s="33"/>
      <c r="C1472" s="211" t="s">
        <v>19</v>
      </c>
      <c r="D1472" s="211" t="s">
        <v>485</v>
      </c>
      <c r="E1472" s="18" t="s">
        <v>19</v>
      </c>
      <c r="F1472" s="212">
        <v>0</v>
      </c>
      <c r="H1472" s="33"/>
    </row>
    <row r="1473" spans="2:8" s="1" customFormat="1" ht="16.899999999999999" customHeight="1">
      <c r="B1473" s="33"/>
      <c r="C1473" s="211" t="s">
        <v>19</v>
      </c>
      <c r="D1473" s="211" t="s">
        <v>5634</v>
      </c>
      <c r="E1473" s="18" t="s">
        <v>19</v>
      </c>
      <c r="F1473" s="212">
        <v>0</v>
      </c>
      <c r="H1473" s="33"/>
    </row>
    <row r="1474" spans="2:8" s="1" customFormat="1" ht="16.899999999999999" customHeight="1">
      <c r="B1474" s="33"/>
      <c r="C1474" s="211" t="s">
        <v>19</v>
      </c>
      <c r="D1474" s="211" t="s">
        <v>5884</v>
      </c>
      <c r="E1474" s="18" t="s">
        <v>19</v>
      </c>
      <c r="F1474" s="212">
        <v>0</v>
      </c>
      <c r="H1474" s="33"/>
    </row>
    <row r="1475" spans="2:8" s="1" customFormat="1" ht="16.899999999999999" customHeight="1">
      <c r="B1475" s="33"/>
      <c r="C1475" s="211" t="s">
        <v>19</v>
      </c>
      <c r="D1475" s="211" t="s">
        <v>5691</v>
      </c>
      <c r="E1475" s="18" t="s">
        <v>19</v>
      </c>
      <c r="F1475" s="212">
        <v>0</v>
      </c>
      <c r="H1475" s="33"/>
    </row>
    <row r="1476" spans="2:8" s="1" customFormat="1" ht="16.899999999999999" customHeight="1">
      <c r="B1476" s="33"/>
      <c r="C1476" s="211" t="s">
        <v>19</v>
      </c>
      <c r="D1476" s="211" t="s">
        <v>5885</v>
      </c>
      <c r="E1476" s="18" t="s">
        <v>19</v>
      </c>
      <c r="F1476" s="212">
        <v>0</v>
      </c>
      <c r="H1476" s="33"/>
    </row>
    <row r="1477" spans="2:8" s="1" customFormat="1" ht="16.899999999999999" customHeight="1">
      <c r="B1477" s="33"/>
      <c r="C1477" s="211" t="s">
        <v>19</v>
      </c>
      <c r="D1477" s="211" t="s">
        <v>5886</v>
      </c>
      <c r="E1477" s="18" t="s">
        <v>19</v>
      </c>
      <c r="F1477" s="212">
        <v>0</v>
      </c>
      <c r="H1477" s="33"/>
    </row>
    <row r="1478" spans="2:8" s="1" customFormat="1" ht="16.899999999999999" customHeight="1">
      <c r="B1478" s="33"/>
      <c r="C1478" s="211" t="s">
        <v>19</v>
      </c>
      <c r="D1478" s="211" t="s">
        <v>5887</v>
      </c>
      <c r="E1478" s="18" t="s">
        <v>19</v>
      </c>
      <c r="F1478" s="212">
        <v>470.476</v>
      </c>
      <c r="H1478" s="33"/>
    </row>
    <row r="1479" spans="2:8" s="1" customFormat="1" ht="16.899999999999999" customHeight="1">
      <c r="B1479" s="33"/>
      <c r="C1479" s="211" t="s">
        <v>5578</v>
      </c>
      <c r="D1479" s="211" t="s">
        <v>416</v>
      </c>
      <c r="E1479" s="18" t="s">
        <v>19</v>
      </c>
      <c r="F1479" s="212">
        <v>470.476</v>
      </c>
      <c r="H1479" s="33"/>
    </row>
    <row r="1480" spans="2:8" s="1" customFormat="1" ht="16.899999999999999" customHeight="1">
      <c r="B1480" s="33"/>
      <c r="C1480" s="213" t="s">
        <v>9056</v>
      </c>
      <c r="H1480" s="33"/>
    </row>
    <row r="1481" spans="2:8" s="1" customFormat="1" ht="22.5">
      <c r="B1481" s="33"/>
      <c r="C1481" s="211" t="s">
        <v>5880</v>
      </c>
      <c r="D1481" s="211" t="s">
        <v>9184</v>
      </c>
      <c r="E1481" s="18" t="s">
        <v>195</v>
      </c>
      <c r="F1481" s="212">
        <v>470.476</v>
      </c>
      <c r="H1481" s="33"/>
    </row>
    <row r="1482" spans="2:8" s="1" customFormat="1" ht="16.899999999999999" customHeight="1">
      <c r="B1482" s="33"/>
      <c r="C1482" s="211" t="s">
        <v>5876</v>
      </c>
      <c r="D1482" s="211" t="s">
        <v>9185</v>
      </c>
      <c r="E1482" s="18" t="s">
        <v>195</v>
      </c>
      <c r="F1482" s="212">
        <v>486.31200000000001</v>
      </c>
      <c r="H1482" s="33"/>
    </row>
    <row r="1483" spans="2:8" s="1" customFormat="1" ht="16.899999999999999" customHeight="1">
      <c r="B1483" s="33"/>
      <c r="C1483" s="211" t="s">
        <v>984</v>
      </c>
      <c r="D1483" s="211" t="s">
        <v>9094</v>
      </c>
      <c r="E1483" s="18" t="s">
        <v>195</v>
      </c>
      <c r="F1483" s="212">
        <v>501.25200000000001</v>
      </c>
      <c r="H1483" s="33"/>
    </row>
    <row r="1484" spans="2:8" s="1" customFormat="1" ht="22.5">
      <c r="B1484" s="33"/>
      <c r="C1484" s="211" t="s">
        <v>5896</v>
      </c>
      <c r="D1484" s="211" t="s">
        <v>9186</v>
      </c>
      <c r="E1484" s="18" t="s">
        <v>195</v>
      </c>
      <c r="F1484" s="212">
        <v>470.476</v>
      </c>
      <c r="H1484" s="33"/>
    </row>
    <row r="1485" spans="2:8" s="1" customFormat="1" ht="16.899999999999999" customHeight="1">
      <c r="B1485" s="33"/>
      <c r="C1485" s="211" t="s">
        <v>1059</v>
      </c>
      <c r="D1485" s="211" t="s">
        <v>9096</v>
      </c>
      <c r="E1485" s="18" t="s">
        <v>195</v>
      </c>
      <c r="F1485" s="212">
        <v>501.25200000000001</v>
      </c>
      <c r="H1485" s="33"/>
    </row>
    <row r="1486" spans="2:8" s="1" customFormat="1" ht="16.899999999999999" customHeight="1">
      <c r="B1486" s="33"/>
      <c r="C1486" s="211" t="s">
        <v>5888</v>
      </c>
      <c r="D1486" s="211" t="s">
        <v>5889</v>
      </c>
      <c r="E1486" s="18" t="s">
        <v>195</v>
      </c>
      <c r="F1486" s="212">
        <v>494</v>
      </c>
      <c r="H1486" s="33"/>
    </row>
    <row r="1487" spans="2:8" s="1" customFormat="1" ht="16.899999999999999" customHeight="1">
      <c r="B1487" s="33"/>
      <c r="C1487" s="207" t="s">
        <v>252</v>
      </c>
      <c r="D1487" s="208" t="s">
        <v>253</v>
      </c>
      <c r="E1487" s="209" t="s">
        <v>235</v>
      </c>
      <c r="F1487" s="210">
        <v>30.9</v>
      </c>
      <c r="H1487" s="33"/>
    </row>
    <row r="1488" spans="2:8" s="1" customFormat="1" ht="16.899999999999999" customHeight="1">
      <c r="B1488" s="33"/>
      <c r="C1488" s="211" t="s">
        <v>19</v>
      </c>
      <c r="D1488" s="211" t="s">
        <v>5586</v>
      </c>
      <c r="E1488" s="18" t="s">
        <v>19</v>
      </c>
      <c r="F1488" s="212">
        <v>30.9</v>
      </c>
      <c r="H1488" s="33"/>
    </row>
    <row r="1489" spans="2:8" s="1" customFormat="1" ht="16.899999999999999" customHeight="1">
      <c r="B1489" s="33"/>
      <c r="C1489" s="211" t="s">
        <v>252</v>
      </c>
      <c r="D1489" s="211" t="s">
        <v>371</v>
      </c>
      <c r="E1489" s="18" t="s">
        <v>19</v>
      </c>
      <c r="F1489" s="212">
        <v>30.9</v>
      </c>
      <c r="H1489" s="33"/>
    </row>
    <row r="1490" spans="2:8" s="1" customFormat="1" ht="16.899999999999999" customHeight="1">
      <c r="B1490" s="33"/>
      <c r="C1490" s="213" t="s">
        <v>9056</v>
      </c>
      <c r="H1490" s="33"/>
    </row>
    <row r="1491" spans="2:8" s="1" customFormat="1" ht="16.899999999999999" customHeight="1">
      <c r="B1491" s="33"/>
      <c r="C1491" s="211" t="s">
        <v>1049</v>
      </c>
      <c r="D1491" s="211" t="s">
        <v>1050</v>
      </c>
      <c r="E1491" s="18" t="s">
        <v>235</v>
      </c>
      <c r="F1491" s="212">
        <v>30.9</v>
      </c>
      <c r="H1491" s="33"/>
    </row>
    <row r="1492" spans="2:8" s="1" customFormat="1" ht="16.899999999999999" customHeight="1">
      <c r="B1492" s="33"/>
      <c r="C1492" s="211" t="s">
        <v>1033</v>
      </c>
      <c r="D1492" s="211" t="s">
        <v>9092</v>
      </c>
      <c r="E1492" s="18" t="s">
        <v>235</v>
      </c>
      <c r="F1492" s="212">
        <v>237.76</v>
      </c>
      <c r="H1492" s="33"/>
    </row>
    <row r="1493" spans="2:8" s="1" customFormat="1" ht="16.899999999999999" customHeight="1">
      <c r="B1493" s="33"/>
      <c r="C1493" s="207" t="s">
        <v>249</v>
      </c>
      <c r="D1493" s="208" t="s">
        <v>250</v>
      </c>
      <c r="E1493" s="209" t="s">
        <v>235</v>
      </c>
      <c r="F1493" s="210">
        <v>20.5</v>
      </c>
      <c r="H1493" s="33"/>
    </row>
    <row r="1494" spans="2:8" s="1" customFormat="1" ht="16.899999999999999" customHeight="1">
      <c r="B1494" s="33"/>
      <c r="C1494" s="211" t="s">
        <v>19</v>
      </c>
      <c r="D1494" s="211" t="s">
        <v>5587</v>
      </c>
      <c r="E1494" s="18" t="s">
        <v>19</v>
      </c>
      <c r="F1494" s="212">
        <v>20.5</v>
      </c>
      <c r="H1494" s="33"/>
    </row>
    <row r="1495" spans="2:8" s="1" customFormat="1" ht="16.899999999999999" customHeight="1">
      <c r="B1495" s="33"/>
      <c r="C1495" s="211" t="s">
        <v>249</v>
      </c>
      <c r="D1495" s="211" t="s">
        <v>371</v>
      </c>
      <c r="E1495" s="18" t="s">
        <v>19</v>
      </c>
      <c r="F1495" s="212">
        <v>20.5</v>
      </c>
      <c r="H1495" s="33"/>
    </row>
    <row r="1496" spans="2:8" s="1" customFormat="1" ht="16.899999999999999" customHeight="1">
      <c r="B1496" s="33"/>
      <c r="C1496" s="213" t="s">
        <v>9056</v>
      </c>
      <c r="H1496" s="33"/>
    </row>
    <row r="1497" spans="2:8" s="1" customFormat="1" ht="16.899999999999999" customHeight="1">
      <c r="B1497" s="33"/>
      <c r="C1497" s="211" t="s">
        <v>1054</v>
      </c>
      <c r="D1497" s="211" t="s">
        <v>1055</v>
      </c>
      <c r="E1497" s="18" t="s">
        <v>235</v>
      </c>
      <c r="F1497" s="212">
        <v>20.5</v>
      </c>
      <c r="H1497" s="33"/>
    </row>
    <row r="1498" spans="2:8" s="1" customFormat="1" ht="16.899999999999999" customHeight="1">
      <c r="B1498" s="33"/>
      <c r="C1498" s="211" t="s">
        <v>1033</v>
      </c>
      <c r="D1498" s="211" t="s">
        <v>9092</v>
      </c>
      <c r="E1498" s="18" t="s">
        <v>235</v>
      </c>
      <c r="F1498" s="212">
        <v>237.76</v>
      </c>
      <c r="H1498" s="33"/>
    </row>
    <row r="1499" spans="2:8" s="1" customFormat="1" ht="16.899999999999999" customHeight="1">
      <c r="B1499" s="33"/>
      <c r="C1499" s="207" t="s">
        <v>246</v>
      </c>
      <c r="D1499" s="208" t="s">
        <v>247</v>
      </c>
      <c r="E1499" s="209" t="s">
        <v>235</v>
      </c>
      <c r="F1499" s="210">
        <v>76.28</v>
      </c>
      <c r="H1499" s="33"/>
    </row>
    <row r="1500" spans="2:8" s="1" customFormat="1" ht="16.899999999999999" customHeight="1">
      <c r="B1500" s="33"/>
      <c r="C1500" s="211" t="s">
        <v>19</v>
      </c>
      <c r="D1500" s="211" t="s">
        <v>5869</v>
      </c>
      <c r="E1500" s="18" t="s">
        <v>19</v>
      </c>
      <c r="F1500" s="212">
        <v>48.28</v>
      </c>
      <c r="H1500" s="33"/>
    </row>
    <row r="1501" spans="2:8" s="1" customFormat="1" ht="16.899999999999999" customHeight="1">
      <c r="B1501" s="33"/>
      <c r="C1501" s="211" t="s">
        <v>19</v>
      </c>
      <c r="D1501" s="211" t="s">
        <v>5870</v>
      </c>
      <c r="E1501" s="18" t="s">
        <v>19</v>
      </c>
      <c r="F1501" s="212">
        <v>28</v>
      </c>
      <c r="H1501" s="33"/>
    </row>
    <row r="1502" spans="2:8" s="1" customFormat="1" ht="16.899999999999999" customHeight="1">
      <c r="B1502" s="33"/>
      <c r="C1502" s="211" t="s">
        <v>246</v>
      </c>
      <c r="D1502" s="211" t="s">
        <v>371</v>
      </c>
      <c r="E1502" s="18" t="s">
        <v>19</v>
      </c>
      <c r="F1502" s="212">
        <v>76.28</v>
      </c>
      <c r="H1502" s="33"/>
    </row>
    <row r="1503" spans="2:8" s="1" customFormat="1" ht="16.899999999999999" customHeight="1">
      <c r="B1503" s="33"/>
      <c r="C1503" s="213" t="s">
        <v>9056</v>
      </c>
      <c r="H1503" s="33"/>
    </row>
    <row r="1504" spans="2:8" s="1" customFormat="1" ht="16.899999999999999" customHeight="1">
      <c r="B1504" s="33"/>
      <c r="C1504" s="211" t="s">
        <v>1038</v>
      </c>
      <c r="D1504" s="211" t="s">
        <v>1039</v>
      </c>
      <c r="E1504" s="18" t="s">
        <v>235</v>
      </c>
      <c r="F1504" s="212">
        <v>76.28</v>
      </c>
      <c r="H1504" s="33"/>
    </row>
    <row r="1505" spans="2:8" s="1" customFormat="1" ht="16.899999999999999" customHeight="1">
      <c r="B1505" s="33"/>
      <c r="C1505" s="211" t="s">
        <v>1033</v>
      </c>
      <c r="D1505" s="211" t="s">
        <v>9092</v>
      </c>
      <c r="E1505" s="18" t="s">
        <v>235</v>
      </c>
      <c r="F1505" s="212">
        <v>237.76</v>
      </c>
      <c r="H1505" s="33"/>
    </row>
    <row r="1506" spans="2:8" s="1" customFormat="1" ht="16.899999999999999" customHeight="1">
      <c r="B1506" s="33"/>
      <c r="C1506" s="207" t="s">
        <v>5581</v>
      </c>
      <c r="D1506" s="208" t="s">
        <v>5582</v>
      </c>
      <c r="E1506" s="209" t="s">
        <v>235</v>
      </c>
      <c r="F1506" s="210">
        <v>69.959999999999994</v>
      </c>
      <c r="H1506" s="33"/>
    </row>
    <row r="1507" spans="2:8" s="1" customFormat="1" ht="16.899999999999999" customHeight="1">
      <c r="B1507" s="33"/>
      <c r="C1507" s="211" t="s">
        <v>19</v>
      </c>
      <c r="D1507" s="211" t="s">
        <v>5909</v>
      </c>
      <c r="E1507" s="18" t="s">
        <v>19</v>
      </c>
      <c r="F1507" s="212">
        <v>69.959999999999994</v>
      </c>
      <c r="H1507" s="33"/>
    </row>
    <row r="1508" spans="2:8" s="1" customFormat="1" ht="16.899999999999999" customHeight="1">
      <c r="B1508" s="33"/>
      <c r="C1508" s="211" t="s">
        <v>5581</v>
      </c>
      <c r="D1508" s="211" t="s">
        <v>371</v>
      </c>
      <c r="E1508" s="18" t="s">
        <v>19</v>
      </c>
      <c r="F1508" s="212">
        <v>69.959999999999994</v>
      </c>
      <c r="H1508" s="33"/>
    </row>
    <row r="1509" spans="2:8" s="1" customFormat="1" ht="16.899999999999999" customHeight="1">
      <c r="B1509" s="33"/>
      <c r="C1509" s="213" t="s">
        <v>9056</v>
      </c>
      <c r="H1509" s="33"/>
    </row>
    <row r="1510" spans="2:8" s="1" customFormat="1" ht="16.899999999999999" customHeight="1">
      <c r="B1510" s="33"/>
      <c r="C1510" s="211" t="s">
        <v>1022</v>
      </c>
      <c r="D1510" s="211" t="s">
        <v>9187</v>
      </c>
      <c r="E1510" s="18" t="s">
        <v>235</v>
      </c>
      <c r="F1510" s="212">
        <v>69.959999999999994</v>
      </c>
      <c r="H1510" s="33"/>
    </row>
    <row r="1511" spans="2:8" s="1" customFormat="1" ht="16.899999999999999" customHeight="1">
      <c r="B1511" s="33"/>
      <c r="C1511" s="211" t="s">
        <v>1028</v>
      </c>
      <c r="D1511" s="211" t="s">
        <v>1029</v>
      </c>
      <c r="E1511" s="18" t="s">
        <v>235</v>
      </c>
      <c r="F1511" s="212">
        <v>73.457999999999998</v>
      </c>
      <c r="H1511" s="33"/>
    </row>
    <row r="1512" spans="2:8" s="1" customFormat="1" ht="16.899999999999999" customHeight="1">
      <c r="B1512" s="33"/>
      <c r="C1512" s="207" t="s">
        <v>278</v>
      </c>
      <c r="D1512" s="208" t="s">
        <v>279</v>
      </c>
      <c r="E1512" s="209" t="s">
        <v>195</v>
      </c>
      <c r="F1512" s="210">
        <v>562.4</v>
      </c>
      <c r="H1512" s="33"/>
    </row>
    <row r="1513" spans="2:8" s="1" customFormat="1" ht="16.899999999999999" customHeight="1">
      <c r="B1513" s="33"/>
      <c r="C1513" s="211" t="s">
        <v>19</v>
      </c>
      <c r="D1513" s="211" t="s">
        <v>5973</v>
      </c>
      <c r="E1513" s="18" t="s">
        <v>19</v>
      </c>
      <c r="F1513" s="212">
        <v>562.4</v>
      </c>
      <c r="H1513" s="33"/>
    </row>
    <row r="1514" spans="2:8" s="1" customFormat="1" ht="16.899999999999999" customHeight="1">
      <c r="B1514" s="33"/>
      <c r="C1514" s="211" t="s">
        <v>278</v>
      </c>
      <c r="D1514" s="211" t="s">
        <v>371</v>
      </c>
      <c r="E1514" s="18" t="s">
        <v>19</v>
      </c>
      <c r="F1514" s="212">
        <v>562.4</v>
      </c>
      <c r="H1514" s="33"/>
    </row>
    <row r="1515" spans="2:8" s="1" customFormat="1" ht="16.899999999999999" customHeight="1">
      <c r="B1515" s="33"/>
      <c r="C1515" s="213" t="s">
        <v>9056</v>
      </c>
      <c r="H1515" s="33"/>
    </row>
    <row r="1516" spans="2:8" s="1" customFormat="1" ht="22.5">
      <c r="B1516" s="33"/>
      <c r="C1516" s="211" t="s">
        <v>1234</v>
      </c>
      <c r="D1516" s="211" t="s">
        <v>9101</v>
      </c>
      <c r="E1516" s="18" t="s">
        <v>195</v>
      </c>
      <c r="F1516" s="212">
        <v>562.4</v>
      </c>
      <c r="H1516" s="33"/>
    </row>
    <row r="1517" spans="2:8" s="1" customFormat="1" ht="22.5">
      <c r="B1517" s="33"/>
      <c r="C1517" s="211" t="s">
        <v>1242</v>
      </c>
      <c r="D1517" s="211" t="s">
        <v>9102</v>
      </c>
      <c r="E1517" s="18" t="s">
        <v>195</v>
      </c>
      <c r="F1517" s="212">
        <v>101232</v>
      </c>
      <c r="H1517" s="33"/>
    </row>
    <row r="1518" spans="2:8" s="1" customFormat="1" ht="22.5">
      <c r="B1518" s="33"/>
      <c r="C1518" s="211" t="s">
        <v>1248</v>
      </c>
      <c r="D1518" s="211" t="s">
        <v>9103</v>
      </c>
      <c r="E1518" s="18" t="s">
        <v>195</v>
      </c>
      <c r="F1518" s="212">
        <v>562.4</v>
      </c>
      <c r="H1518" s="33"/>
    </row>
    <row r="1519" spans="2:8" s="1" customFormat="1" ht="16.899999999999999" customHeight="1">
      <c r="B1519" s="33"/>
      <c r="C1519" s="211" t="s">
        <v>1253</v>
      </c>
      <c r="D1519" s="211" t="s">
        <v>9104</v>
      </c>
      <c r="E1519" s="18" t="s">
        <v>195</v>
      </c>
      <c r="F1519" s="212">
        <v>562.4</v>
      </c>
      <c r="H1519" s="33"/>
    </row>
    <row r="1520" spans="2:8" s="1" customFormat="1" ht="16.899999999999999" customHeight="1">
      <c r="B1520" s="33"/>
      <c r="C1520" s="211" t="s">
        <v>1258</v>
      </c>
      <c r="D1520" s="211" t="s">
        <v>9105</v>
      </c>
      <c r="E1520" s="18" t="s">
        <v>195</v>
      </c>
      <c r="F1520" s="212">
        <v>101232</v>
      </c>
      <c r="H1520" s="33"/>
    </row>
    <row r="1521" spans="2:8" s="1" customFormat="1" ht="16.899999999999999" customHeight="1">
      <c r="B1521" s="33"/>
      <c r="C1521" s="211" t="s">
        <v>1263</v>
      </c>
      <c r="D1521" s="211" t="s">
        <v>9106</v>
      </c>
      <c r="E1521" s="18" t="s">
        <v>195</v>
      </c>
      <c r="F1521" s="212">
        <v>562.4</v>
      </c>
      <c r="H1521" s="33"/>
    </row>
    <row r="1522" spans="2:8" s="1" customFormat="1" ht="16.899999999999999" customHeight="1">
      <c r="B1522" s="33"/>
      <c r="C1522" s="207" t="s">
        <v>279</v>
      </c>
      <c r="D1522" s="208" t="s">
        <v>279</v>
      </c>
      <c r="E1522" s="209" t="s">
        <v>195</v>
      </c>
      <c r="F1522" s="210">
        <v>1335.7</v>
      </c>
      <c r="H1522" s="33"/>
    </row>
    <row r="1523" spans="2:8" s="1" customFormat="1" ht="16.899999999999999" customHeight="1">
      <c r="B1523" s="33"/>
      <c r="C1523" s="207" t="s">
        <v>276</v>
      </c>
      <c r="D1523" s="208" t="s">
        <v>276</v>
      </c>
      <c r="E1523" s="209" t="s">
        <v>195</v>
      </c>
      <c r="F1523" s="210">
        <v>1403.5530000000001</v>
      </c>
      <c r="H1523" s="33"/>
    </row>
    <row r="1524" spans="2:8" s="1" customFormat="1" ht="16.899999999999999" customHeight="1">
      <c r="B1524" s="33"/>
      <c r="C1524" s="211" t="s">
        <v>19</v>
      </c>
      <c r="D1524" s="211" t="s">
        <v>5595</v>
      </c>
      <c r="E1524" s="18" t="s">
        <v>19</v>
      </c>
      <c r="F1524" s="212">
        <v>1319.9829999999999</v>
      </c>
      <c r="H1524" s="33"/>
    </row>
    <row r="1525" spans="2:8" s="1" customFormat="1" ht="16.899999999999999" customHeight="1">
      <c r="B1525" s="33"/>
      <c r="C1525" s="211" t="s">
        <v>19</v>
      </c>
      <c r="D1525" s="211" t="s">
        <v>5555</v>
      </c>
      <c r="E1525" s="18" t="s">
        <v>19</v>
      </c>
      <c r="F1525" s="212">
        <v>56.54</v>
      </c>
      <c r="H1525" s="33"/>
    </row>
    <row r="1526" spans="2:8" s="1" customFormat="1" ht="16.899999999999999" customHeight="1">
      <c r="B1526" s="33"/>
      <c r="C1526" s="211" t="s">
        <v>19</v>
      </c>
      <c r="D1526" s="211" t="s">
        <v>5557</v>
      </c>
      <c r="E1526" s="18" t="s">
        <v>19</v>
      </c>
      <c r="F1526" s="212">
        <v>27.03</v>
      </c>
      <c r="H1526" s="33"/>
    </row>
    <row r="1527" spans="2:8" s="1" customFormat="1" ht="16.899999999999999" customHeight="1">
      <c r="B1527" s="33"/>
      <c r="C1527" s="211" t="s">
        <v>276</v>
      </c>
      <c r="D1527" s="211" t="s">
        <v>371</v>
      </c>
      <c r="E1527" s="18" t="s">
        <v>19</v>
      </c>
      <c r="F1527" s="212">
        <v>1403.5530000000001</v>
      </c>
      <c r="H1527" s="33"/>
    </row>
    <row r="1528" spans="2:8" s="1" customFormat="1" ht="16.899999999999999" customHeight="1">
      <c r="B1528" s="33"/>
      <c r="C1528" s="213" t="s">
        <v>9056</v>
      </c>
      <c r="H1528" s="33"/>
    </row>
    <row r="1529" spans="2:8" s="1" customFormat="1" ht="16.899999999999999" customHeight="1">
      <c r="B1529" s="33"/>
      <c r="C1529" s="211" t="s">
        <v>2918</v>
      </c>
      <c r="D1529" s="211" t="s">
        <v>9107</v>
      </c>
      <c r="E1529" s="18" t="s">
        <v>195</v>
      </c>
      <c r="F1529" s="212">
        <v>1403.5530000000001</v>
      </c>
      <c r="H1529" s="33"/>
    </row>
    <row r="1530" spans="2:8" s="1" customFormat="1" ht="16.899999999999999" customHeight="1">
      <c r="B1530" s="33"/>
      <c r="C1530" s="211" t="s">
        <v>2923</v>
      </c>
      <c r="D1530" s="211" t="s">
        <v>9108</v>
      </c>
      <c r="E1530" s="18" t="s">
        <v>195</v>
      </c>
      <c r="F1530" s="212">
        <v>1403.5530000000001</v>
      </c>
      <c r="H1530" s="33"/>
    </row>
    <row r="1531" spans="2:8" s="1" customFormat="1" ht="22.5">
      <c r="B1531" s="33"/>
      <c r="C1531" s="211" t="s">
        <v>2928</v>
      </c>
      <c r="D1531" s="211" t="s">
        <v>9109</v>
      </c>
      <c r="E1531" s="18" t="s">
        <v>195</v>
      </c>
      <c r="F1531" s="212">
        <v>1403.5530000000001</v>
      </c>
      <c r="H1531" s="33"/>
    </row>
    <row r="1532" spans="2:8" s="1" customFormat="1" ht="16.899999999999999" customHeight="1">
      <c r="B1532" s="33"/>
      <c r="C1532" s="207" t="s">
        <v>270</v>
      </c>
      <c r="D1532" s="208" t="s">
        <v>271</v>
      </c>
      <c r="E1532" s="209" t="s">
        <v>209</v>
      </c>
      <c r="F1532" s="210">
        <v>69.2</v>
      </c>
      <c r="H1532" s="33"/>
    </row>
    <row r="1533" spans="2:8" s="1" customFormat="1" ht="16.899999999999999" customHeight="1">
      <c r="B1533" s="33"/>
      <c r="C1533" s="207" t="s">
        <v>302</v>
      </c>
      <c r="D1533" s="208" t="s">
        <v>5614</v>
      </c>
      <c r="E1533" s="209" t="s">
        <v>209</v>
      </c>
      <c r="F1533" s="210">
        <v>46.5</v>
      </c>
      <c r="H1533" s="33"/>
    </row>
    <row r="1534" spans="2:8" s="1" customFormat="1" ht="16.899999999999999" customHeight="1">
      <c r="B1534" s="33"/>
      <c r="C1534" s="211" t="s">
        <v>19</v>
      </c>
      <c r="D1534" s="211" t="s">
        <v>485</v>
      </c>
      <c r="E1534" s="18" t="s">
        <v>19</v>
      </c>
      <c r="F1534" s="212">
        <v>0</v>
      </c>
      <c r="H1534" s="33"/>
    </row>
    <row r="1535" spans="2:8" s="1" customFormat="1" ht="16.899999999999999" customHeight="1">
      <c r="B1535" s="33"/>
      <c r="C1535" s="211" t="s">
        <v>19</v>
      </c>
      <c r="D1535" s="211" t="s">
        <v>507</v>
      </c>
      <c r="E1535" s="18" t="s">
        <v>19</v>
      </c>
      <c r="F1535" s="212">
        <v>0</v>
      </c>
      <c r="H1535" s="33"/>
    </row>
    <row r="1536" spans="2:8" s="1" customFormat="1" ht="16.899999999999999" customHeight="1">
      <c r="B1536" s="33"/>
      <c r="C1536" s="211" t="s">
        <v>19</v>
      </c>
      <c r="D1536" s="211" t="s">
        <v>5631</v>
      </c>
      <c r="E1536" s="18" t="s">
        <v>19</v>
      </c>
      <c r="F1536" s="212">
        <v>46.5</v>
      </c>
      <c r="H1536" s="33"/>
    </row>
    <row r="1537" spans="2:8" s="1" customFormat="1" ht="16.899999999999999" customHeight="1">
      <c r="B1537" s="33"/>
      <c r="C1537" s="211" t="s">
        <v>302</v>
      </c>
      <c r="D1537" s="211" t="s">
        <v>371</v>
      </c>
      <c r="E1537" s="18" t="s">
        <v>19</v>
      </c>
      <c r="F1537" s="212">
        <v>46.5</v>
      </c>
      <c r="H1537" s="33"/>
    </row>
    <row r="1538" spans="2:8" s="1" customFormat="1" ht="16.899999999999999" customHeight="1">
      <c r="B1538" s="33"/>
      <c r="C1538" s="213" t="s">
        <v>9056</v>
      </c>
      <c r="H1538" s="33"/>
    </row>
    <row r="1539" spans="2:8" s="1" customFormat="1" ht="22.5">
      <c r="B1539" s="33"/>
      <c r="C1539" s="211" t="s">
        <v>5627</v>
      </c>
      <c r="D1539" s="211" t="s">
        <v>9188</v>
      </c>
      <c r="E1539" s="18" t="s">
        <v>209</v>
      </c>
      <c r="F1539" s="212">
        <v>46.5</v>
      </c>
      <c r="H1539" s="33"/>
    </row>
    <row r="1540" spans="2:8" s="1" customFormat="1" ht="22.5">
      <c r="B1540" s="33"/>
      <c r="C1540" s="211" t="s">
        <v>389</v>
      </c>
      <c r="D1540" s="211" t="s">
        <v>9111</v>
      </c>
      <c r="E1540" s="18" t="s">
        <v>209</v>
      </c>
      <c r="F1540" s="212">
        <v>412.35899999999998</v>
      </c>
      <c r="H1540" s="33"/>
    </row>
    <row r="1541" spans="2:8" s="1" customFormat="1" ht="22.5">
      <c r="B1541" s="33"/>
      <c r="C1541" s="211" t="s">
        <v>400</v>
      </c>
      <c r="D1541" s="211" t="s">
        <v>9112</v>
      </c>
      <c r="E1541" s="18" t="s">
        <v>209</v>
      </c>
      <c r="F1541" s="212">
        <v>412.35899999999998</v>
      </c>
      <c r="H1541" s="33"/>
    </row>
    <row r="1542" spans="2:8" s="1" customFormat="1" ht="16.899999999999999" customHeight="1">
      <c r="B1542" s="33"/>
      <c r="C1542" s="211" t="s">
        <v>5642</v>
      </c>
      <c r="D1542" s="211" t="s">
        <v>9179</v>
      </c>
      <c r="E1542" s="18" t="s">
        <v>209</v>
      </c>
      <c r="F1542" s="212">
        <v>518.46900000000005</v>
      </c>
      <c r="H1542" s="33"/>
    </row>
    <row r="1543" spans="2:8" s="1" customFormat="1" ht="16.899999999999999" customHeight="1">
      <c r="B1543" s="33"/>
      <c r="C1543" s="211" t="s">
        <v>418</v>
      </c>
      <c r="D1543" s="211" t="s">
        <v>9080</v>
      </c>
      <c r="E1543" s="18" t="s">
        <v>209</v>
      </c>
      <c r="F1543" s="212">
        <v>339.84899999999999</v>
      </c>
      <c r="H1543" s="33"/>
    </row>
    <row r="1544" spans="2:8" s="1" customFormat="1" ht="16.899999999999999" customHeight="1">
      <c r="B1544" s="33"/>
      <c r="C1544" s="211" t="s">
        <v>423</v>
      </c>
      <c r="D1544" s="211" t="s">
        <v>3013</v>
      </c>
      <c r="E1544" s="18" t="s">
        <v>209</v>
      </c>
      <c r="F1544" s="212">
        <v>429.15899999999999</v>
      </c>
      <c r="H1544" s="33"/>
    </row>
    <row r="1545" spans="2:8" s="1" customFormat="1" ht="16.899999999999999" customHeight="1">
      <c r="B1545" s="33"/>
      <c r="C1545" s="207" t="s">
        <v>9189</v>
      </c>
      <c r="D1545" s="208" t="s">
        <v>303</v>
      </c>
      <c r="E1545" s="209" t="s">
        <v>209</v>
      </c>
      <c r="F1545" s="210">
        <v>69.2</v>
      </c>
      <c r="H1545" s="33"/>
    </row>
    <row r="1546" spans="2:8" s="1" customFormat="1" ht="16.899999999999999" customHeight="1">
      <c r="B1546" s="33"/>
      <c r="C1546" s="207" t="s">
        <v>5576</v>
      </c>
      <c r="D1546" s="208" t="s">
        <v>271</v>
      </c>
      <c r="E1546" s="209" t="s">
        <v>209</v>
      </c>
      <c r="F1546" s="210">
        <v>77.5</v>
      </c>
      <c r="H1546" s="33"/>
    </row>
    <row r="1547" spans="2:8" s="1" customFormat="1" ht="16.899999999999999" customHeight="1">
      <c r="B1547" s="33"/>
      <c r="C1547" s="211" t="s">
        <v>19</v>
      </c>
      <c r="D1547" s="211" t="s">
        <v>485</v>
      </c>
      <c r="E1547" s="18" t="s">
        <v>19</v>
      </c>
      <c r="F1547" s="212">
        <v>0</v>
      </c>
      <c r="H1547" s="33"/>
    </row>
    <row r="1548" spans="2:8" s="1" customFormat="1" ht="16.899999999999999" customHeight="1">
      <c r="B1548" s="33"/>
      <c r="C1548" s="211" t="s">
        <v>19</v>
      </c>
      <c r="D1548" s="211" t="s">
        <v>507</v>
      </c>
      <c r="E1548" s="18" t="s">
        <v>19</v>
      </c>
      <c r="F1548" s="212">
        <v>0</v>
      </c>
      <c r="H1548" s="33"/>
    </row>
    <row r="1549" spans="2:8" s="1" customFormat="1" ht="16.899999999999999" customHeight="1">
      <c r="B1549" s="33"/>
      <c r="C1549" s="211" t="s">
        <v>19</v>
      </c>
      <c r="D1549" s="211" t="s">
        <v>5626</v>
      </c>
      <c r="E1549" s="18" t="s">
        <v>19</v>
      </c>
      <c r="F1549" s="212">
        <v>77.5</v>
      </c>
      <c r="H1549" s="33"/>
    </row>
    <row r="1550" spans="2:8" s="1" customFormat="1" ht="16.899999999999999" customHeight="1">
      <c r="B1550" s="33"/>
      <c r="C1550" s="211" t="s">
        <v>5576</v>
      </c>
      <c r="D1550" s="211" t="s">
        <v>371</v>
      </c>
      <c r="E1550" s="18" t="s">
        <v>19</v>
      </c>
      <c r="F1550" s="212">
        <v>77.5</v>
      </c>
      <c r="H1550" s="33"/>
    </row>
    <row r="1551" spans="2:8" s="1" customFormat="1" ht="16.899999999999999" customHeight="1">
      <c r="B1551" s="33"/>
      <c r="C1551" s="213" t="s">
        <v>9056</v>
      </c>
      <c r="H1551" s="33"/>
    </row>
    <row r="1552" spans="2:8" s="1" customFormat="1" ht="22.5">
      <c r="B1552" s="33"/>
      <c r="C1552" s="211" t="s">
        <v>361</v>
      </c>
      <c r="D1552" s="211" t="s">
        <v>9110</v>
      </c>
      <c r="E1552" s="18" t="s">
        <v>209</v>
      </c>
      <c r="F1552" s="212">
        <v>77.5</v>
      </c>
      <c r="H1552" s="33"/>
    </row>
    <row r="1553" spans="2:8" s="1" customFormat="1" ht="22.5">
      <c r="B1553" s="33"/>
      <c r="C1553" s="211" t="s">
        <v>389</v>
      </c>
      <c r="D1553" s="211" t="s">
        <v>9111</v>
      </c>
      <c r="E1553" s="18" t="s">
        <v>209</v>
      </c>
      <c r="F1553" s="212">
        <v>412.35899999999998</v>
      </c>
      <c r="H1553" s="33"/>
    </row>
    <row r="1554" spans="2:8" s="1" customFormat="1" ht="22.5">
      <c r="B1554" s="33"/>
      <c r="C1554" s="211" t="s">
        <v>400</v>
      </c>
      <c r="D1554" s="211" t="s">
        <v>9112</v>
      </c>
      <c r="E1554" s="18" t="s">
        <v>209</v>
      </c>
      <c r="F1554" s="212">
        <v>412.35899999999998</v>
      </c>
      <c r="H1554" s="33"/>
    </row>
    <row r="1555" spans="2:8" s="1" customFormat="1" ht="16.899999999999999" customHeight="1">
      <c r="B1555" s="33"/>
      <c r="C1555" s="211" t="s">
        <v>5642</v>
      </c>
      <c r="D1555" s="211" t="s">
        <v>9179</v>
      </c>
      <c r="E1555" s="18" t="s">
        <v>209</v>
      </c>
      <c r="F1555" s="212">
        <v>518.46900000000005</v>
      </c>
      <c r="H1555" s="33"/>
    </row>
    <row r="1556" spans="2:8" s="1" customFormat="1" ht="16.899999999999999" customHeight="1">
      <c r="B1556" s="33"/>
      <c r="C1556" s="211" t="s">
        <v>418</v>
      </c>
      <c r="D1556" s="211" t="s">
        <v>9080</v>
      </c>
      <c r="E1556" s="18" t="s">
        <v>209</v>
      </c>
      <c r="F1556" s="212">
        <v>339.84899999999999</v>
      </c>
      <c r="H1556" s="33"/>
    </row>
    <row r="1557" spans="2:8" s="1" customFormat="1" ht="16.899999999999999" customHeight="1">
      <c r="B1557" s="33"/>
      <c r="C1557" s="211" t="s">
        <v>423</v>
      </c>
      <c r="D1557" s="211" t="s">
        <v>3013</v>
      </c>
      <c r="E1557" s="18" t="s">
        <v>209</v>
      </c>
      <c r="F1557" s="212">
        <v>429.15899999999999</v>
      </c>
      <c r="H1557" s="33"/>
    </row>
    <row r="1558" spans="2:8" s="1" customFormat="1" ht="16.899999999999999" customHeight="1">
      <c r="B1558" s="33"/>
      <c r="C1558" s="207" t="s">
        <v>9114</v>
      </c>
      <c r="D1558" s="208" t="s">
        <v>9115</v>
      </c>
      <c r="E1558" s="209" t="s">
        <v>195</v>
      </c>
      <c r="F1558" s="210">
        <v>527.21100000000001</v>
      </c>
      <c r="H1558" s="33"/>
    </row>
    <row r="1559" spans="2:8" s="1" customFormat="1" ht="16.899999999999999" customHeight="1">
      <c r="B1559" s="33"/>
      <c r="C1559" s="207" t="s">
        <v>5620</v>
      </c>
      <c r="D1559" s="208" t="s">
        <v>5621</v>
      </c>
      <c r="E1559" s="209" t="s">
        <v>195</v>
      </c>
      <c r="F1559" s="210">
        <v>14.94</v>
      </c>
      <c r="H1559" s="33"/>
    </row>
    <row r="1560" spans="2:8" s="1" customFormat="1" ht="16.899999999999999" customHeight="1">
      <c r="B1560" s="33"/>
      <c r="C1560" s="211" t="s">
        <v>19</v>
      </c>
      <c r="D1560" s="211" t="s">
        <v>485</v>
      </c>
      <c r="E1560" s="18" t="s">
        <v>19</v>
      </c>
      <c r="F1560" s="212">
        <v>0</v>
      </c>
      <c r="H1560" s="33"/>
    </row>
    <row r="1561" spans="2:8" s="1" customFormat="1" ht="16.899999999999999" customHeight="1">
      <c r="B1561" s="33"/>
      <c r="C1561" s="211" t="s">
        <v>19</v>
      </c>
      <c r="D1561" s="211" t="s">
        <v>5690</v>
      </c>
      <c r="E1561" s="18" t="s">
        <v>19</v>
      </c>
      <c r="F1561" s="212">
        <v>0</v>
      </c>
      <c r="H1561" s="33"/>
    </row>
    <row r="1562" spans="2:8" s="1" customFormat="1" ht="16.899999999999999" customHeight="1">
      <c r="B1562" s="33"/>
      <c r="C1562" s="211" t="s">
        <v>19</v>
      </c>
      <c r="D1562" s="211" t="s">
        <v>5858</v>
      </c>
      <c r="E1562" s="18" t="s">
        <v>19</v>
      </c>
      <c r="F1562" s="212">
        <v>14.94</v>
      </c>
      <c r="H1562" s="33"/>
    </row>
    <row r="1563" spans="2:8" s="1" customFormat="1" ht="16.899999999999999" customHeight="1">
      <c r="B1563" s="33"/>
      <c r="C1563" s="211" t="s">
        <v>5620</v>
      </c>
      <c r="D1563" s="211" t="s">
        <v>371</v>
      </c>
      <c r="E1563" s="18" t="s">
        <v>19</v>
      </c>
      <c r="F1563" s="212">
        <v>14.94</v>
      </c>
      <c r="H1563" s="33"/>
    </row>
    <row r="1564" spans="2:8" s="1" customFormat="1" ht="16.899999999999999" customHeight="1">
      <c r="B1564" s="33"/>
      <c r="C1564" s="213" t="s">
        <v>9056</v>
      </c>
      <c r="H1564" s="33"/>
    </row>
    <row r="1565" spans="2:8" s="1" customFormat="1" ht="16.899999999999999" customHeight="1">
      <c r="B1565" s="33"/>
      <c r="C1565" s="211" t="s">
        <v>5854</v>
      </c>
      <c r="D1565" s="211" t="s">
        <v>9190</v>
      </c>
      <c r="E1565" s="18" t="s">
        <v>195</v>
      </c>
      <c r="F1565" s="212">
        <v>14.94</v>
      </c>
      <c r="H1565" s="33"/>
    </row>
    <row r="1566" spans="2:8" s="1" customFormat="1" ht="16.899999999999999" customHeight="1">
      <c r="B1566" s="33"/>
      <c r="C1566" s="211" t="s">
        <v>984</v>
      </c>
      <c r="D1566" s="211" t="s">
        <v>9094</v>
      </c>
      <c r="E1566" s="18" t="s">
        <v>195</v>
      </c>
      <c r="F1566" s="212">
        <v>501.25200000000001</v>
      </c>
      <c r="H1566" s="33"/>
    </row>
    <row r="1567" spans="2:8" s="1" customFormat="1" ht="16.899999999999999" customHeight="1">
      <c r="B1567" s="33"/>
      <c r="C1567" s="211" t="s">
        <v>5900</v>
      </c>
      <c r="D1567" s="211" t="s">
        <v>9191</v>
      </c>
      <c r="E1567" s="18" t="s">
        <v>195</v>
      </c>
      <c r="F1567" s="212">
        <v>14.94</v>
      </c>
      <c r="H1567" s="33"/>
    </row>
    <row r="1568" spans="2:8" s="1" customFormat="1" ht="16.899999999999999" customHeight="1">
      <c r="B1568" s="33"/>
      <c r="C1568" s="211" t="s">
        <v>1059</v>
      </c>
      <c r="D1568" s="211" t="s">
        <v>9096</v>
      </c>
      <c r="E1568" s="18" t="s">
        <v>195</v>
      </c>
      <c r="F1568" s="212">
        <v>501.25200000000001</v>
      </c>
      <c r="H1568" s="33"/>
    </row>
    <row r="1569" spans="2:8" s="1" customFormat="1" ht="16.899999999999999" customHeight="1">
      <c r="B1569" s="33"/>
      <c r="C1569" s="207" t="s">
        <v>255</v>
      </c>
      <c r="D1569" s="208" t="s">
        <v>255</v>
      </c>
      <c r="E1569" s="209" t="s">
        <v>195</v>
      </c>
      <c r="F1569" s="210">
        <v>79.180000000000007</v>
      </c>
      <c r="H1569" s="33"/>
    </row>
    <row r="1570" spans="2:8" s="1" customFormat="1" ht="16.899999999999999" customHeight="1">
      <c r="B1570" s="33"/>
      <c r="C1570" s="211" t="s">
        <v>255</v>
      </c>
      <c r="D1570" s="211" t="s">
        <v>5588</v>
      </c>
      <c r="E1570" s="18" t="s">
        <v>19</v>
      </c>
      <c r="F1570" s="212">
        <v>79.180000000000007</v>
      </c>
      <c r="H1570" s="33"/>
    </row>
    <row r="1571" spans="2:8" s="1" customFormat="1" ht="16.899999999999999" customHeight="1">
      <c r="B1571" s="33"/>
      <c r="C1571" s="213" t="s">
        <v>9056</v>
      </c>
      <c r="H1571" s="33"/>
    </row>
    <row r="1572" spans="2:8" s="1" customFormat="1" ht="22.5">
      <c r="B1572" s="33"/>
      <c r="C1572" s="211" t="s">
        <v>5892</v>
      </c>
      <c r="D1572" s="211" t="s">
        <v>9192</v>
      </c>
      <c r="E1572" s="18" t="s">
        <v>235</v>
      </c>
      <c r="F1572" s="212">
        <v>79.180000000000007</v>
      </c>
      <c r="H1572" s="33"/>
    </row>
    <row r="1573" spans="2:8" s="1" customFormat="1" ht="16.899999999999999" customHeight="1">
      <c r="B1573" s="33"/>
      <c r="C1573" s="211" t="s">
        <v>5876</v>
      </c>
      <c r="D1573" s="211" t="s">
        <v>9185</v>
      </c>
      <c r="E1573" s="18" t="s">
        <v>195</v>
      </c>
      <c r="F1573" s="212">
        <v>486.31200000000001</v>
      </c>
      <c r="H1573" s="33"/>
    </row>
    <row r="1574" spans="2:8" s="1" customFormat="1" ht="16.899999999999999" customHeight="1">
      <c r="B1574" s="33"/>
      <c r="C1574" s="211" t="s">
        <v>984</v>
      </c>
      <c r="D1574" s="211" t="s">
        <v>9094</v>
      </c>
      <c r="E1574" s="18" t="s">
        <v>195</v>
      </c>
      <c r="F1574" s="212">
        <v>501.25200000000001</v>
      </c>
      <c r="H1574" s="33"/>
    </row>
    <row r="1575" spans="2:8" s="1" customFormat="1" ht="16.899999999999999" customHeight="1">
      <c r="B1575" s="33"/>
      <c r="C1575" s="211" t="s">
        <v>1059</v>
      </c>
      <c r="D1575" s="211" t="s">
        <v>9096</v>
      </c>
      <c r="E1575" s="18" t="s">
        <v>195</v>
      </c>
      <c r="F1575" s="212">
        <v>501.25200000000001</v>
      </c>
      <c r="H1575" s="33"/>
    </row>
    <row r="1576" spans="2:8" s="1" customFormat="1" ht="16.899999999999999" customHeight="1">
      <c r="B1576" s="33"/>
      <c r="C1576" s="207" t="s">
        <v>5593</v>
      </c>
      <c r="D1576" s="208" t="s">
        <v>255</v>
      </c>
      <c r="E1576" s="209" t="s">
        <v>235</v>
      </c>
      <c r="F1576" s="210">
        <v>160.85</v>
      </c>
      <c r="H1576" s="33"/>
    </row>
    <row r="1577" spans="2:8" s="1" customFormat="1" ht="16.899999999999999" customHeight="1">
      <c r="B1577" s="33"/>
      <c r="C1577" s="213" t="s">
        <v>9056</v>
      </c>
      <c r="H1577" s="33"/>
    </row>
    <row r="1578" spans="2:8" s="1" customFormat="1" ht="16.899999999999999" customHeight="1">
      <c r="B1578" s="33"/>
      <c r="C1578" s="211" t="s">
        <v>919</v>
      </c>
      <c r="D1578" s="211" t="s">
        <v>9117</v>
      </c>
      <c r="E1578" s="18" t="s">
        <v>195</v>
      </c>
      <c r="F1578" s="212">
        <v>1540.7170000000001</v>
      </c>
      <c r="H1578" s="33"/>
    </row>
    <row r="1579" spans="2:8" s="1" customFormat="1" ht="16.899999999999999" customHeight="1">
      <c r="B1579" s="33"/>
      <c r="C1579" s="207" t="s">
        <v>9121</v>
      </c>
      <c r="D1579" s="208" t="s">
        <v>9122</v>
      </c>
      <c r="E1579" s="209" t="s">
        <v>195</v>
      </c>
      <c r="F1579" s="210">
        <v>248.08799999999999</v>
      </c>
      <c r="H1579" s="33"/>
    </row>
    <row r="1580" spans="2:8" s="1" customFormat="1" ht="16.899999999999999" customHeight="1">
      <c r="B1580" s="33"/>
      <c r="C1580" s="207" t="s">
        <v>9123</v>
      </c>
      <c r="D1580" s="208" t="s">
        <v>9124</v>
      </c>
      <c r="E1580" s="209" t="s">
        <v>195</v>
      </c>
      <c r="F1580" s="210">
        <v>112.422</v>
      </c>
      <c r="H1580" s="33"/>
    </row>
    <row r="1581" spans="2:8" s="1" customFormat="1" ht="16.899999999999999" customHeight="1">
      <c r="B1581" s="33"/>
      <c r="C1581" s="207" t="s">
        <v>231</v>
      </c>
      <c r="D1581" s="208" t="s">
        <v>231</v>
      </c>
      <c r="E1581" s="209" t="s">
        <v>195</v>
      </c>
      <c r="F1581" s="210">
        <v>22.55</v>
      </c>
      <c r="H1581" s="33"/>
    </row>
    <row r="1582" spans="2:8" s="1" customFormat="1" ht="16.899999999999999" customHeight="1">
      <c r="B1582" s="33"/>
      <c r="C1582" s="211" t="s">
        <v>19</v>
      </c>
      <c r="D1582" s="211" t="s">
        <v>1160</v>
      </c>
      <c r="E1582" s="18" t="s">
        <v>19</v>
      </c>
      <c r="F1582" s="212">
        <v>0</v>
      </c>
      <c r="H1582" s="33"/>
    </row>
    <row r="1583" spans="2:8" s="1" customFormat="1" ht="16.899999999999999" customHeight="1">
      <c r="B1583" s="33"/>
      <c r="C1583" s="211" t="s">
        <v>19</v>
      </c>
      <c r="D1583" s="211" t="s">
        <v>5690</v>
      </c>
      <c r="E1583" s="18" t="s">
        <v>19</v>
      </c>
      <c r="F1583" s="212">
        <v>0</v>
      </c>
      <c r="H1583" s="33"/>
    </row>
    <row r="1584" spans="2:8" s="1" customFormat="1" ht="16.899999999999999" customHeight="1">
      <c r="B1584" s="33"/>
      <c r="C1584" s="211" t="s">
        <v>19</v>
      </c>
      <c r="D1584" s="211" t="s">
        <v>6146</v>
      </c>
      <c r="E1584" s="18" t="s">
        <v>19</v>
      </c>
      <c r="F1584" s="212">
        <v>11.72</v>
      </c>
      <c r="H1584" s="33"/>
    </row>
    <row r="1585" spans="2:8" s="1" customFormat="1" ht="16.899999999999999" customHeight="1">
      <c r="B1585" s="33"/>
      <c r="C1585" s="211" t="s">
        <v>19</v>
      </c>
      <c r="D1585" s="211" t="s">
        <v>6147</v>
      </c>
      <c r="E1585" s="18" t="s">
        <v>19</v>
      </c>
      <c r="F1585" s="212">
        <v>8.2899999999999991</v>
      </c>
      <c r="H1585" s="33"/>
    </row>
    <row r="1586" spans="2:8" s="1" customFormat="1" ht="16.899999999999999" customHeight="1">
      <c r="B1586" s="33"/>
      <c r="C1586" s="211" t="s">
        <v>19</v>
      </c>
      <c r="D1586" s="211" t="s">
        <v>5694</v>
      </c>
      <c r="E1586" s="18" t="s">
        <v>19</v>
      </c>
      <c r="F1586" s="212">
        <v>0</v>
      </c>
      <c r="H1586" s="33"/>
    </row>
    <row r="1587" spans="2:8" s="1" customFormat="1" ht="16.899999999999999" customHeight="1">
      <c r="B1587" s="33"/>
      <c r="C1587" s="211" t="s">
        <v>19</v>
      </c>
      <c r="D1587" s="211" t="s">
        <v>6179</v>
      </c>
      <c r="E1587" s="18" t="s">
        <v>19</v>
      </c>
      <c r="F1587" s="212">
        <v>2.54</v>
      </c>
      <c r="H1587" s="33"/>
    </row>
    <row r="1588" spans="2:8" s="1" customFormat="1" ht="16.899999999999999" customHeight="1">
      <c r="B1588" s="33"/>
      <c r="C1588" s="211" t="s">
        <v>231</v>
      </c>
      <c r="D1588" s="211" t="s">
        <v>371</v>
      </c>
      <c r="E1588" s="18" t="s">
        <v>19</v>
      </c>
      <c r="F1588" s="212">
        <v>22.55</v>
      </c>
      <c r="H1588" s="33"/>
    </row>
    <row r="1589" spans="2:8" s="1" customFormat="1" ht="16.899999999999999" customHeight="1">
      <c r="B1589" s="33"/>
      <c r="C1589" s="213" t="s">
        <v>9056</v>
      </c>
      <c r="H1589" s="33"/>
    </row>
    <row r="1590" spans="2:8" s="1" customFormat="1" ht="22.5">
      <c r="B1590" s="33"/>
      <c r="C1590" s="211" t="s">
        <v>2604</v>
      </c>
      <c r="D1590" s="211" t="s">
        <v>9125</v>
      </c>
      <c r="E1590" s="18" t="s">
        <v>195</v>
      </c>
      <c r="F1590" s="212">
        <v>22.550285873398899</v>
      </c>
      <c r="H1590" s="33"/>
    </row>
    <row r="1591" spans="2:8" s="1" customFormat="1" ht="22.5">
      <c r="B1591" s="33"/>
      <c r="C1591" s="211" t="s">
        <v>2592</v>
      </c>
      <c r="D1591" s="211" t="s">
        <v>9083</v>
      </c>
      <c r="E1591" s="18" t="s">
        <v>195</v>
      </c>
      <c r="F1591" s="212">
        <v>48.42</v>
      </c>
      <c r="H1591" s="33"/>
    </row>
    <row r="1592" spans="2:8" s="1" customFormat="1" ht="16.899999999999999" customHeight="1">
      <c r="B1592" s="33"/>
      <c r="C1592" s="211" t="s">
        <v>2599</v>
      </c>
      <c r="D1592" s="211" t="s">
        <v>2600</v>
      </c>
      <c r="E1592" s="18" t="s">
        <v>195</v>
      </c>
      <c r="F1592" s="212">
        <v>55.683</v>
      </c>
      <c r="H1592" s="33"/>
    </row>
    <row r="1593" spans="2:8" s="1" customFormat="1" ht="16.899999999999999" customHeight="1">
      <c r="B1593" s="33"/>
      <c r="C1593" s="211" t="s">
        <v>2609</v>
      </c>
      <c r="D1593" s="211" t="s">
        <v>2610</v>
      </c>
      <c r="E1593" s="18" t="s">
        <v>195</v>
      </c>
      <c r="F1593" s="212">
        <v>41.889000000000003</v>
      </c>
      <c r="H1593" s="33"/>
    </row>
    <row r="1594" spans="2:8" s="1" customFormat="1" ht="16.899999999999999" customHeight="1">
      <c r="B1594" s="33"/>
      <c r="C1594" s="207" t="s">
        <v>2597</v>
      </c>
      <c r="D1594" s="208" t="s">
        <v>2597</v>
      </c>
      <c r="E1594" s="209" t="s">
        <v>195</v>
      </c>
      <c r="F1594" s="210">
        <v>48.42</v>
      </c>
      <c r="H1594" s="33"/>
    </row>
    <row r="1595" spans="2:8" s="1" customFormat="1" ht="16.899999999999999" customHeight="1">
      <c r="B1595" s="33"/>
      <c r="C1595" s="211" t="s">
        <v>19</v>
      </c>
      <c r="D1595" s="211" t="s">
        <v>2596</v>
      </c>
      <c r="E1595" s="18" t="s">
        <v>19</v>
      </c>
      <c r="F1595" s="212">
        <v>48.42</v>
      </c>
      <c r="H1595" s="33"/>
    </row>
    <row r="1596" spans="2:8" s="1" customFormat="1" ht="16.899999999999999" customHeight="1">
      <c r="B1596" s="33"/>
      <c r="C1596" s="211" t="s">
        <v>2597</v>
      </c>
      <c r="D1596" s="211" t="s">
        <v>371</v>
      </c>
      <c r="E1596" s="18" t="s">
        <v>19</v>
      </c>
      <c r="F1596" s="212">
        <v>48.42</v>
      </c>
      <c r="H1596" s="33"/>
    </row>
    <row r="1597" spans="2:8" s="1" customFormat="1" ht="16.899999999999999" customHeight="1">
      <c r="B1597" s="33"/>
      <c r="C1597" s="207" t="s">
        <v>211</v>
      </c>
      <c r="D1597" s="208" t="s">
        <v>212</v>
      </c>
      <c r="E1597" s="209" t="s">
        <v>209</v>
      </c>
      <c r="F1597" s="210">
        <v>288.35899999999998</v>
      </c>
      <c r="H1597" s="33"/>
    </row>
    <row r="1598" spans="2:8" s="1" customFormat="1" ht="16.899999999999999" customHeight="1">
      <c r="B1598" s="33"/>
      <c r="C1598" s="211" t="s">
        <v>19</v>
      </c>
      <c r="D1598" s="211" t="s">
        <v>485</v>
      </c>
      <c r="E1598" s="18" t="s">
        <v>19</v>
      </c>
      <c r="F1598" s="212">
        <v>0</v>
      </c>
      <c r="H1598" s="33"/>
    </row>
    <row r="1599" spans="2:8" s="1" customFormat="1" ht="16.899999999999999" customHeight="1">
      <c r="B1599" s="33"/>
      <c r="C1599" s="211" t="s">
        <v>19</v>
      </c>
      <c r="D1599" s="211" t="s">
        <v>5634</v>
      </c>
      <c r="E1599" s="18" t="s">
        <v>19</v>
      </c>
      <c r="F1599" s="212">
        <v>0</v>
      </c>
      <c r="H1599" s="33"/>
    </row>
    <row r="1600" spans="2:8" s="1" customFormat="1" ht="16.899999999999999" customHeight="1">
      <c r="B1600" s="33"/>
      <c r="C1600" s="211" t="s">
        <v>19</v>
      </c>
      <c r="D1600" s="211" t="s">
        <v>5635</v>
      </c>
      <c r="E1600" s="18" t="s">
        <v>19</v>
      </c>
      <c r="F1600" s="212">
        <v>0</v>
      </c>
      <c r="H1600" s="33"/>
    </row>
    <row r="1601" spans="2:8" s="1" customFormat="1" ht="16.899999999999999" customHeight="1">
      <c r="B1601" s="33"/>
      <c r="C1601" s="211" t="s">
        <v>19</v>
      </c>
      <c r="D1601" s="211" t="s">
        <v>507</v>
      </c>
      <c r="E1601" s="18" t="s">
        <v>19</v>
      </c>
      <c r="F1601" s="212">
        <v>0</v>
      </c>
      <c r="H1601" s="33"/>
    </row>
    <row r="1602" spans="2:8" s="1" customFormat="1" ht="16.899999999999999" customHeight="1">
      <c r="B1602" s="33"/>
      <c r="C1602" s="211" t="s">
        <v>19</v>
      </c>
      <c r="D1602" s="211" t="s">
        <v>5636</v>
      </c>
      <c r="E1602" s="18" t="s">
        <v>19</v>
      </c>
      <c r="F1602" s="212">
        <v>287.10899999999998</v>
      </c>
      <c r="H1602" s="33"/>
    </row>
    <row r="1603" spans="2:8" s="1" customFormat="1" ht="16.899999999999999" customHeight="1">
      <c r="B1603" s="33"/>
      <c r="C1603" s="211" t="s">
        <v>19</v>
      </c>
      <c r="D1603" s="211" t="s">
        <v>5637</v>
      </c>
      <c r="E1603" s="18" t="s">
        <v>19</v>
      </c>
      <c r="F1603" s="212">
        <v>1.25</v>
      </c>
      <c r="H1603" s="33"/>
    </row>
    <row r="1604" spans="2:8" s="1" customFormat="1" ht="16.899999999999999" customHeight="1">
      <c r="B1604" s="33"/>
      <c r="C1604" s="211" t="s">
        <v>211</v>
      </c>
      <c r="D1604" s="211" t="s">
        <v>371</v>
      </c>
      <c r="E1604" s="18" t="s">
        <v>19</v>
      </c>
      <c r="F1604" s="212">
        <v>288.35899999999998</v>
      </c>
      <c r="H1604" s="33"/>
    </row>
    <row r="1605" spans="2:8" s="1" customFormat="1" ht="16.899999999999999" customHeight="1">
      <c r="B1605" s="33"/>
      <c r="C1605" s="213" t="s">
        <v>9056</v>
      </c>
      <c r="H1605" s="33"/>
    </row>
    <row r="1606" spans="2:8" s="1" customFormat="1" ht="22.5">
      <c r="B1606" s="33"/>
      <c r="C1606" s="211" t="s">
        <v>382</v>
      </c>
      <c r="D1606" s="211" t="s">
        <v>9126</v>
      </c>
      <c r="E1606" s="18" t="s">
        <v>209</v>
      </c>
      <c r="F1606" s="212">
        <v>288.35899999999998</v>
      </c>
      <c r="H1606" s="33"/>
    </row>
    <row r="1607" spans="2:8" s="1" customFormat="1" ht="22.5">
      <c r="B1607" s="33"/>
      <c r="C1607" s="211" t="s">
        <v>389</v>
      </c>
      <c r="D1607" s="211" t="s">
        <v>9111</v>
      </c>
      <c r="E1607" s="18" t="s">
        <v>209</v>
      </c>
      <c r="F1607" s="212">
        <v>412.35899999999998</v>
      </c>
      <c r="H1607" s="33"/>
    </row>
    <row r="1608" spans="2:8" s="1" customFormat="1" ht="22.5">
      <c r="B1608" s="33"/>
      <c r="C1608" s="211" t="s">
        <v>400</v>
      </c>
      <c r="D1608" s="211" t="s">
        <v>9112</v>
      </c>
      <c r="E1608" s="18" t="s">
        <v>209</v>
      </c>
      <c r="F1608" s="212">
        <v>412.35899999999998</v>
      </c>
      <c r="H1608" s="33"/>
    </row>
    <row r="1609" spans="2:8" s="1" customFormat="1" ht="16.899999999999999" customHeight="1">
      <c r="B1609" s="33"/>
      <c r="C1609" s="211" t="s">
        <v>5642</v>
      </c>
      <c r="D1609" s="211" t="s">
        <v>9179</v>
      </c>
      <c r="E1609" s="18" t="s">
        <v>209</v>
      </c>
      <c r="F1609" s="212">
        <v>518.46900000000005</v>
      </c>
      <c r="H1609" s="33"/>
    </row>
    <row r="1610" spans="2:8" s="1" customFormat="1" ht="16.899999999999999" customHeight="1">
      <c r="B1610" s="33"/>
      <c r="C1610" s="211" t="s">
        <v>418</v>
      </c>
      <c r="D1610" s="211" t="s">
        <v>9080</v>
      </c>
      <c r="E1610" s="18" t="s">
        <v>209</v>
      </c>
      <c r="F1610" s="212">
        <v>339.84899999999999</v>
      </c>
      <c r="H1610" s="33"/>
    </row>
    <row r="1611" spans="2:8" s="1" customFormat="1" ht="16.899999999999999" customHeight="1">
      <c r="B1611" s="33"/>
      <c r="C1611" s="211" t="s">
        <v>423</v>
      </c>
      <c r="D1611" s="211" t="s">
        <v>3013</v>
      </c>
      <c r="E1611" s="18" t="s">
        <v>209</v>
      </c>
      <c r="F1611" s="212">
        <v>429.15899999999999</v>
      </c>
      <c r="H1611" s="33"/>
    </row>
    <row r="1612" spans="2:8" s="1" customFormat="1" ht="16.899999999999999" customHeight="1">
      <c r="B1612" s="33"/>
      <c r="C1612" s="207" t="s">
        <v>9193</v>
      </c>
      <c r="D1612" s="208" t="s">
        <v>212</v>
      </c>
      <c r="E1612" s="209" t="s">
        <v>209</v>
      </c>
      <c r="F1612" s="210">
        <v>421.447</v>
      </c>
      <c r="H1612" s="33"/>
    </row>
    <row r="1613" spans="2:8" s="1" customFormat="1" ht="16.899999999999999" customHeight="1">
      <c r="B1613" s="33"/>
      <c r="C1613" s="207" t="s">
        <v>9127</v>
      </c>
      <c r="D1613" s="208" t="s">
        <v>9128</v>
      </c>
      <c r="E1613" s="209" t="s">
        <v>209</v>
      </c>
      <c r="F1613" s="210">
        <v>103.423</v>
      </c>
      <c r="H1613" s="33"/>
    </row>
    <row r="1614" spans="2:8" s="1" customFormat="1" ht="16.899999999999999" customHeight="1">
      <c r="B1614" s="33"/>
      <c r="C1614" s="207" t="s">
        <v>9129</v>
      </c>
      <c r="D1614" s="208" t="s">
        <v>9130</v>
      </c>
      <c r="E1614" s="209" t="s">
        <v>209</v>
      </c>
      <c r="F1614" s="210">
        <v>103.423</v>
      </c>
      <c r="H1614" s="33"/>
    </row>
    <row r="1615" spans="2:8" s="1" customFormat="1" ht="16.899999999999999" customHeight="1">
      <c r="B1615" s="33"/>
      <c r="C1615" s="207" t="s">
        <v>9194</v>
      </c>
      <c r="D1615" s="208" t="s">
        <v>9195</v>
      </c>
      <c r="E1615" s="209" t="s">
        <v>195</v>
      </c>
      <c r="F1615" s="210">
        <v>38.749000000000002</v>
      </c>
      <c r="H1615" s="33"/>
    </row>
    <row r="1616" spans="2:8" s="1" customFormat="1" ht="16.899999999999999" customHeight="1">
      <c r="B1616" s="33"/>
      <c r="C1616" s="207" t="s">
        <v>281</v>
      </c>
      <c r="D1616" s="208" t="s">
        <v>9196</v>
      </c>
      <c r="E1616" s="209" t="s">
        <v>195</v>
      </c>
      <c r="F1616" s="210">
        <v>572.49699999999996</v>
      </c>
      <c r="H1616" s="33"/>
    </row>
    <row r="1617" spans="2:8" s="1" customFormat="1" ht="16.899999999999999" customHeight="1">
      <c r="B1617" s="33"/>
      <c r="C1617" s="207" t="s">
        <v>5555</v>
      </c>
      <c r="D1617" s="208" t="s">
        <v>282</v>
      </c>
      <c r="E1617" s="209" t="s">
        <v>195</v>
      </c>
      <c r="F1617" s="210">
        <v>56.54</v>
      </c>
      <c r="H1617" s="33"/>
    </row>
    <row r="1618" spans="2:8" s="1" customFormat="1" ht="16.899999999999999" customHeight="1">
      <c r="B1618" s="33"/>
      <c r="C1618" s="211" t="s">
        <v>19</v>
      </c>
      <c r="D1618" s="211" t="s">
        <v>1160</v>
      </c>
      <c r="E1618" s="18" t="s">
        <v>19</v>
      </c>
      <c r="F1618" s="212">
        <v>0</v>
      </c>
      <c r="H1618" s="33"/>
    </row>
    <row r="1619" spans="2:8" s="1" customFormat="1" ht="16.899999999999999" customHeight="1">
      <c r="B1619" s="33"/>
      <c r="C1619" s="211" t="s">
        <v>19</v>
      </c>
      <c r="D1619" s="211" t="s">
        <v>5690</v>
      </c>
      <c r="E1619" s="18" t="s">
        <v>19</v>
      </c>
      <c r="F1619" s="212">
        <v>0</v>
      </c>
      <c r="H1619" s="33"/>
    </row>
    <row r="1620" spans="2:8" s="1" customFormat="1" ht="16.899999999999999" customHeight="1">
      <c r="B1620" s="33"/>
      <c r="C1620" s="211" t="s">
        <v>19</v>
      </c>
      <c r="D1620" s="211" t="s">
        <v>6143</v>
      </c>
      <c r="E1620" s="18" t="s">
        <v>19</v>
      </c>
      <c r="F1620" s="212">
        <v>15.14</v>
      </c>
      <c r="H1620" s="33"/>
    </row>
    <row r="1621" spans="2:8" s="1" customFormat="1" ht="16.899999999999999" customHeight="1">
      <c r="B1621" s="33"/>
      <c r="C1621" s="211" t="s">
        <v>19</v>
      </c>
      <c r="D1621" s="211" t="s">
        <v>6144</v>
      </c>
      <c r="E1621" s="18" t="s">
        <v>19</v>
      </c>
      <c r="F1621" s="212">
        <v>5.23</v>
      </c>
      <c r="H1621" s="33"/>
    </row>
    <row r="1622" spans="2:8" s="1" customFormat="1" ht="16.899999999999999" customHeight="1">
      <c r="B1622" s="33"/>
      <c r="C1622" s="211" t="s">
        <v>19</v>
      </c>
      <c r="D1622" s="211" t="s">
        <v>6145</v>
      </c>
      <c r="E1622" s="18" t="s">
        <v>19</v>
      </c>
      <c r="F1622" s="212">
        <v>5.23</v>
      </c>
      <c r="H1622" s="33"/>
    </row>
    <row r="1623" spans="2:8" s="1" customFormat="1" ht="16.899999999999999" customHeight="1">
      <c r="B1623" s="33"/>
      <c r="C1623" s="211" t="s">
        <v>19</v>
      </c>
      <c r="D1623" s="211" t="s">
        <v>6146</v>
      </c>
      <c r="E1623" s="18" t="s">
        <v>19</v>
      </c>
      <c r="F1623" s="212">
        <v>11.72</v>
      </c>
      <c r="H1623" s="33"/>
    </row>
    <row r="1624" spans="2:8" s="1" customFormat="1" ht="16.899999999999999" customHeight="1">
      <c r="B1624" s="33"/>
      <c r="C1624" s="211" t="s">
        <v>19</v>
      </c>
      <c r="D1624" s="211" t="s">
        <v>6147</v>
      </c>
      <c r="E1624" s="18" t="s">
        <v>19</v>
      </c>
      <c r="F1624" s="212">
        <v>8.2899999999999991</v>
      </c>
      <c r="H1624" s="33"/>
    </row>
    <row r="1625" spans="2:8" s="1" customFormat="1" ht="16.899999999999999" customHeight="1">
      <c r="B1625" s="33"/>
      <c r="C1625" s="211" t="s">
        <v>19</v>
      </c>
      <c r="D1625" s="211" t="s">
        <v>5694</v>
      </c>
      <c r="E1625" s="18" t="s">
        <v>19</v>
      </c>
      <c r="F1625" s="212">
        <v>0</v>
      </c>
      <c r="H1625" s="33"/>
    </row>
    <row r="1626" spans="2:8" s="1" customFormat="1" ht="16.899999999999999" customHeight="1">
      <c r="B1626" s="33"/>
      <c r="C1626" s="211" t="s">
        <v>19</v>
      </c>
      <c r="D1626" s="211" t="s">
        <v>6148</v>
      </c>
      <c r="E1626" s="18" t="s">
        <v>19</v>
      </c>
      <c r="F1626" s="212">
        <v>4.66</v>
      </c>
      <c r="H1626" s="33"/>
    </row>
    <row r="1627" spans="2:8" s="1" customFormat="1" ht="16.899999999999999" customHeight="1">
      <c r="B1627" s="33"/>
      <c r="C1627" s="211" t="s">
        <v>19</v>
      </c>
      <c r="D1627" s="211" t="s">
        <v>6149</v>
      </c>
      <c r="E1627" s="18" t="s">
        <v>19</v>
      </c>
      <c r="F1627" s="212">
        <v>6.27</v>
      </c>
      <c r="H1627" s="33"/>
    </row>
    <row r="1628" spans="2:8" s="1" customFormat="1" ht="16.899999999999999" customHeight="1">
      <c r="B1628" s="33"/>
      <c r="C1628" s="211" t="s">
        <v>5555</v>
      </c>
      <c r="D1628" s="211" t="s">
        <v>371</v>
      </c>
      <c r="E1628" s="18" t="s">
        <v>19</v>
      </c>
      <c r="F1628" s="212">
        <v>56.54</v>
      </c>
      <c r="H1628" s="33"/>
    </row>
    <row r="1629" spans="2:8" s="1" customFormat="1" ht="16.899999999999999" customHeight="1">
      <c r="B1629" s="33"/>
      <c r="C1629" s="213" t="s">
        <v>9056</v>
      </c>
      <c r="H1629" s="33"/>
    </row>
    <row r="1630" spans="2:8" s="1" customFormat="1" ht="16.899999999999999" customHeight="1">
      <c r="B1630" s="33"/>
      <c r="C1630" s="211" t="s">
        <v>1919</v>
      </c>
      <c r="D1630" s="211" t="s">
        <v>9131</v>
      </c>
      <c r="E1630" s="18" t="s">
        <v>195</v>
      </c>
      <c r="F1630" s="212">
        <v>56.54</v>
      </c>
      <c r="H1630" s="33"/>
    </row>
    <row r="1631" spans="2:8" s="1" customFormat="1" ht="16.899999999999999" customHeight="1">
      <c r="B1631" s="33"/>
      <c r="C1631" s="211" t="s">
        <v>2918</v>
      </c>
      <c r="D1631" s="211" t="s">
        <v>9107</v>
      </c>
      <c r="E1631" s="18" t="s">
        <v>195</v>
      </c>
      <c r="F1631" s="212">
        <v>1403.5530000000001</v>
      </c>
      <c r="H1631" s="33"/>
    </row>
    <row r="1632" spans="2:8" s="1" customFormat="1" ht="16.899999999999999" customHeight="1">
      <c r="B1632" s="33"/>
      <c r="C1632" s="207" t="s">
        <v>284</v>
      </c>
      <c r="D1632" s="208" t="s">
        <v>285</v>
      </c>
      <c r="E1632" s="209" t="s">
        <v>195</v>
      </c>
      <c r="F1632" s="210">
        <v>91.56</v>
      </c>
      <c r="H1632" s="33"/>
    </row>
    <row r="1633" spans="2:8" s="1" customFormat="1" ht="16.899999999999999" customHeight="1">
      <c r="B1633" s="33"/>
      <c r="C1633" s="207" t="s">
        <v>5557</v>
      </c>
      <c r="D1633" s="208" t="s">
        <v>285</v>
      </c>
      <c r="E1633" s="209" t="s">
        <v>195</v>
      </c>
      <c r="F1633" s="210">
        <v>27.03</v>
      </c>
      <c r="H1633" s="33"/>
    </row>
    <row r="1634" spans="2:8" s="1" customFormat="1" ht="16.899999999999999" customHeight="1">
      <c r="B1634" s="33"/>
      <c r="C1634" s="211" t="s">
        <v>19</v>
      </c>
      <c r="D1634" s="211" t="s">
        <v>1160</v>
      </c>
      <c r="E1634" s="18" t="s">
        <v>19</v>
      </c>
      <c r="F1634" s="212">
        <v>0</v>
      </c>
      <c r="H1634" s="33"/>
    </row>
    <row r="1635" spans="2:8" s="1" customFormat="1" ht="16.899999999999999" customHeight="1">
      <c r="B1635" s="33"/>
      <c r="C1635" s="211" t="s">
        <v>19</v>
      </c>
      <c r="D1635" s="211" t="s">
        <v>5694</v>
      </c>
      <c r="E1635" s="18" t="s">
        <v>19</v>
      </c>
      <c r="F1635" s="212">
        <v>0</v>
      </c>
      <c r="H1635" s="33"/>
    </row>
    <row r="1636" spans="2:8" s="1" customFormat="1" ht="16.899999999999999" customHeight="1">
      <c r="B1636" s="33"/>
      <c r="C1636" s="211" t="s">
        <v>19</v>
      </c>
      <c r="D1636" s="211" t="s">
        <v>6151</v>
      </c>
      <c r="E1636" s="18" t="s">
        <v>19</v>
      </c>
      <c r="F1636" s="212">
        <v>8.24</v>
      </c>
      <c r="H1636" s="33"/>
    </row>
    <row r="1637" spans="2:8" s="1" customFormat="1" ht="16.899999999999999" customHeight="1">
      <c r="B1637" s="33"/>
      <c r="C1637" s="211" t="s">
        <v>19</v>
      </c>
      <c r="D1637" s="211" t="s">
        <v>6152</v>
      </c>
      <c r="E1637" s="18" t="s">
        <v>19</v>
      </c>
      <c r="F1637" s="212">
        <v>18.79</v>
      </c>
      <c r="H1637" s="33"/>
    </row>
    <row r="1638" spans="2:8" s="1" customFormat="1" ht="16.899999999999999" customHeight="1">
      <c r="B1638" s="33"/>
      <c r="C1638" s="211" t="s">
        <v>5557</v>
      </c>
      <c r="D1638" s="211" t="s">
        <v>371</v>
      </c>
      <c r="E1638" s="18" t="s">
        <v>19</v>
      </c>
      <c r="F1638" s="212">
        <v>27.03</v>
      </c>
      <c r="H1638" s="33"/>
    </row>
    <row r="1639" spans="2:8" s="1" customFormat="1" ht="16.899999999999999" customHeight="1">
      <c r="B1639" s="33"/>
      <c r="C1639" s="213" t="s">
        <v>9056</v>
      </c>
      <c r="H1639" s="33"/>
    </row>
    <row r="1640" spans="2:8" s="1" customFormat="1" ht="16.899999999999999" customHeight="1">
      <c r="B1640" s="33"/>
      <c r="C1640" s="211" t="s">
        <v>1965</v>
      </c>
      <c r="D1640" s="211" t="s">
        <v>9132</v>
      </c>
      <c r="E1640" s="18" t="s">
        <v>195</v>
      </c>
      <c r="F1640" s="212">
        <v>27.03</v>
      </c>
      <c r="H1640" s="33"/>
    </row>
    <row r="1641" spans="2:8" s="1" customFormat="1" ht="16.899999999999999" customHeight="1">
      <c r="B1641" s="33"/>
      <c r="C1641" s="211" t="s">
        <v>2918</v>
      </c>
      <c r="D1641" s="211" t="s">
        <v>9107</v>
      </c>
      <c r="E1641" s="18" t="s">
        <v>195</v>
      </c>
      <c r="F1641" s="212">
        <v>1403.5530000000001</v>
      </c>
      <c r="H1641" s="33"/>
    </row>
    <row r="1642" spans="2:8" s="1" customFormat="1" ht="16.899999999999999" customHeight="1">
      <c r="B1642" s="33"/>
      <c r="C1642" s="207" t="s">
        <v>5548</v>
      </c>
      <c r="D1642" s="208" t="s">
        <v>5549</v>
      </c>
      <c r="E1642" s="209" t="s">
        <v>195</v>
      </c>
      <c r="F1642" s="210">
        <v>305</v>
      </c>
      <c r="H1642" s="33"/>
    </row>
    <row r="1643" spans="2:8" s="1" customFormat="1" ht="16.899999999999999" customHeight="1">
      <c r="B1643" s="33"/>
      <c r="C1643" s="211" t="s">
        <v>19</v>
      </c>
      <c r="D1643" s="211" t="s">
        <v>1160</v>
      </c>
      <c r="E1643" s="18" t="s">
        <v>19</v>
      </c>
      <c r="F1643" s="212">
        <v>0</v>
      </c>
      <c r="H1643" s="33"/>
    </row>
    <row r="1644" spans="2:8" s="1" customFormat="1" ht="16.899999999999999" customHeight="1">
      <c r="B1644" s="33"/>
      <c r="C1644" s="211" t="s">
        <v>19</v>
      </c>
      <c r="D1644" s="211" t="s">
        <v>5634</v>
      </c>
      <c r="E1644" s="18" t="s">
        <v>19</v>
      </c>
      <c r="F1644" s="212">
        <v>0</v>
      </c>
      <c r="H1644" s="33"/>
    </row>
    <row r="1645" spans="2:8" s="1" customFormat="1" ht="16.899999999999999" customHeight="1">
      <c r="B1645" s="33"/>
      <c r="C1645" s="211" t="s">
        <v>19</v>
      </c>
      <c r="D1645" s="211" t="s">
        <v>6161</v>
      </c>
      <c r="E1645" s="18" t="s">
        <v>19</v>
      </c>
      <c r="F1645" s="212">
        <v>0</v>
      </c>
      <c r="H1645" s="33"/>
    </row>
    <row r="1646" spans="2:8" s="1" customFormat="1" ht="16.899999999999999" customHeight="1">
      <c r="B1646" s="33"/>
      <c r="C1646" s="211" t="s">
        <v>19</v>
      </c>
      <c r="D1646" s="211" t="s">
        <v>5690</v>
      </c>
      <c r="E1646" s="18" t="s">
        <v>19</v>
      </c>
      <c r="F1646" s="212">
        <v>0</v>
      </c>
      <c r="H1646" s="33"/>
    </row>
    <row r="1647" spans="2:8" s="1" customFormat="1" ht="16.899999999999999" customHeight="1">
      <c r="B1647" s="33"/>
      <c r="C1647" s="211" t="s">
        <v>19</v>
      </c>
      <c r="D1647" s="211" t="s">
        <v>6162</v>
      </c>
      <c r="E1647" s="18" t="s">
        <v>19</v>
      </c>
      <c r="F1647" s="212">
        <v>7.08</v>
      </c>
      <c r="H1647" s="33"/>
    </row>
    <row r="1648" spans="2:8" s="1" customFormat="1" ht="16.899999999999999" customHeight="1">
      <c r="B1648" s="33"/>
      <c r="C1648" s="211" t="s">
        <v>19</v>
      </c>
      <c r="D1648" s="211" t="s">
        <v>6163</v>
      </c>
      <c r="E1648" s="18" t="s">
        <v>19</v>
      </c>
      <c r="F1648" s="212">
        <v>33.799999999999997</v>
      </c>
      <c r="H1648" s="33"/>
    </row>
    <row r="1649" spans="2:8" s="1" customFormat="1" ht="16.899999999999999" customHeight="1">
      <c r="B1649" s="33"/>
      <c r="C1649" s="211" t="s">
        <v>19</v>
      </c>
      <c r="D1649" s="211" t="s">
        <v>6164</v>
      </c>
      <c r="E1649" s="18" t="s">
        <v>19</v>
      </c>
      <c r="F1649" s="212">
        <v>16.32</v>
      </c>
      <c r="H1649" s="33"/>
    </row>
    <row r="1650" spans="2:8" s="1" customFormat="1" ht="16.899999999999999" customHeight="1">
      <c r="B1650" s="33"/>
      <c r="C1650" s="211" t="s">
        <v>19</v>
      </c>
      <c r="D1650" s="211" t="s">
        <v>6165</v>
      </c>
      <c r="E1650" s="18" t="s">
        <v>19</v>
      </c>
      <c r="F1650" s="212">
        <v>3.88</v>
      </c>
      <c r="H1650" s="33"/>
    </row>
    <row r="1651" spans="2:8" s="1" customFormat="1" ht="16.899999999999999" customHeight="1">
      <c r="B1651" s="33"/>
      <c r="C1651" s="211" t="s">
        <v>19</v>
      </c>
      <c r="D1651" s="211" t="s">
        <v>6166</v>
      </c>
      <c r="E1651" s="18" t="s">
        <v>19</v>
      </c>
      <c r="F1651" s="212">
        <v>12.02</v>
      </c>
      <c r="H1651" s="33"/>
    </row>
    <row r="1652" spans="2:8" s="1" customFormat="1" ht="16.899999999999999" customHeight="1">
      <c r="B1652" s="33"/>
      <c r="C1652" s="211" t="s">
        <v>19</v>
      </c>
      <c r="D1652" s="211" t="s">
        <v>6167</v>
      </c>
      <c r="E1652" s="18" t="s">
        <v>19</v>
      </c>
      <c r="F1652" s="212">
        <v>60.84</v>
      </c>
      <c r="H1652" s="33"/>
    </row>
    <row r="1653" spans="2:8" s="1" customFormat="1" ht="16.899999999999999" customHeight="1">
      <c r="B1653" s="33"/>
      <c r="C1653" s="211" t="s">
        <v>19</v>
      </c>
      <c r="D1653" s="211" t="s">
        <v>6168</v>
      </c>
      <c r="E1653" s="18" t="s">
        <v>19</v>
      </c>
      <c r="F1653" s="212">
        <v>14.99</v>
      </c>
      <c r="H1653" s="33"/>
    </row>
    <row r="1654" spans="2:8" s="1" customFormat="1" ht="16.899999999999999" customHeight="1">
      <c r="B1654" s="33"/>
      <c r="C1654" s="211" t="s">
        <v>19</v>
      </c>
      <c r="D1654" s="211" t="s">
        <v>6169</v>
      </c>
      <c r="E1654" s="18" t="s">
        <v>19</v>
      </c>
      <c r="F1654" s="212">
        <v>2.19</v>
      </c>
      <c r="H1654" s="33"/>
    </row>
    <row r="1655" spans="2:8" s="1" customFormat="1" ht="16.899999999999999" customHeight="1">
      <c r="B1655" s="33"/>
      <c r="C1655" s="211" t="s">
        <v>19</v>
      </c>
      <c r="D1655" s="211" t="s">
        <v>5694</v>
      </c>
      <c r="E1655" s="18" t="s">
        <v>19</v>
      </c>
      <c r="F1655" s="212">
        <v>0</v>
      </c>
      <c r="H1655" s="33"/>
    </row>
    <row r="1656" spans="2:8" s="1" customFormat="1" ht="16.899999999999999" customHeight="1">
      <c r="B1656" s="33"/>
      <c r="C1656" s="211" t="s">
        <v>19</v>
      </c>
      <c r="D1656" s="211" t="s">
        <v>6170</v>
      </c>
      <c r="E1656" s="18" t="s">
        <v>19</v>
      </c>
      <c r="F1656" s="212">
        <v>32.200000000000003</v>
      </c>
      <c r="H1656" s="33"/>
    </row>
    <row r="1657" spans="2:8" s="1" customFormat="1" ht="16.899999999999999" customHeight="1">
      <c r="B1657" s="33"/>
      <c r="C1657" s="211" t="s">
        <v>19</v>
      </c>
      <c r="D1657" s="211" t="s">
        <v>6171</v>
      </c>
      <c r="E1657" s="18" t="s">
        <v>19</v>
      </c>
      <c r="F1657" s="212">
        <v>20.98</v>
      </c>
      <c r="H1657" s="33"/>
    </row>
    <row r="1658" spans="2:8" s="1" customFormat="1" ht="16.899999999999999" customHeight="1">
      <c r="B1658" s="33"/>
      <c r="C1658" s="211" t="s">
        <v>19</v>
      </c>
      <c r="D1658" s="211" t="s">
        <v>6172</v>
      </c>
      <c r="E1658" s="18" t="s">
        <v>19</v>
      </c>
      <c r="F1658" s="212">
        <v>11.97</v>
      </c>
      <c r="H1658" s="33"/>
    </row>
    <row r="1659" spans="2:8" s="1" customFormat="1" ht="16.899999999999999" customHeight="1">
      <c r="B1659" s="33"/>
      <c r="C1659" s="211" t="s">
        <v>19</v>
      </c>
      <c r="D1659" s="211" t="s">
        <v>6173</v>
      </c>
      <c r="E1659" s="18" t="s">
        <v>19</v>
      </c>
      <c r="F1659" s="212">
        <v>16.39</v>
      </c>
      <c r="H1659" s="33"/>
    </row>
    <row r="1660" spans="2:8" s="1" customFormat="1" ht="16.899999999999999" customHeight="1">
      <c r="B1660" s="33"/>
      <c r="C1660" s="211" t="s">
        <v>19</v>
      </c>
      <c r="D1660" s="211" t="s">
        <v>6174</v>
      </c>
      <c r="E1660" s="18" t="s">
        <v>19</v>
      </c>
      <c r="F1660" s="212">
        <v>18.309999999999999</v>
      </c>
      <c r="H1660" s="33"/>
    </row>
    <row r="1661" spans="2:8" s="1" customFormat="1" ht="16.899999999999999" customHeight="1">
      <c r="B1661" s="33"/>
      <c r="C1661" s="211" t="s">
        <v>19</v>
      </c>
      <c r="D1661" s="211" t="s">
        <v>6175</v>
      </c>
      <c r="E1661" s="18" t="s">
        <v>19</v>
      </c>
      <c r="F1661" s="212">
        <v>8.44</v>
      </c>
      <c r="H1661" s="33"/>
    </row>
    <row r="1662" spans="2:8" s="1" customFormat="1" ht="16.899999999999999" customHeight="1">
      <c r="B1662" s="33"/>
      <c r="C1662" s="211" t="s">
        <v>19</v>
      </c>
      <c r="D1662" s="211" t="s">
        <v>6176</v>
      </c>
      <c r="E1662" s="18" t="s">
        <v>19</v>
      </c>
      <c r="F1662" s="212">
        <v>8.44</v>
      </c>
      <c r="H1662" s="33"/>
    </row>
    <row r="1663" spans="2:8" s="1" customFormat="1" ht="16.899999999999999" customHeight="1">
      <c r="B1663" s="33"/>
      <c r="C1663" s="211" t="s">
        <v>19</v>
      </c>
      <c r="D1663" s="211" t="s">
        <v>6177</v>
      </c>
      <c r="E1663" s="18" t="s">
        <v>19</v>
      </c>
      <c r="F1663" s="212">
        <v>8.08</v>
      </c>
      <c r="H1663" s="33"/>
    </row>
    <row r="1664" spans="2:8" s="1" customFormat="1" ht="16.899999999999999" customHeight="1">
      <c r="B1664" s="33"/>
      <c r="C1664" s="211" t="s">
        <v>19</v>
      </c>
      <c r="D1664" s="211" t="s">
        <v>6178</v>
      </c>
      <c r="E1664" s="18" t="s">
        <v>19</v>
      </c>
      <c r="F1664" s="212">
        <v>16.170000000000002</v>
      </c>
      <c r="H1664" s="33"/>
    </row>
    <row r="1665" spans="2:8" s="1" customFormat="1" ht="16.899999999999999" customHeight="1">
      <c r="B1665" s="33"/>
      <c r="C1665" s="211" t="s">
        <v>19</v>
      </c>
      <c r="D1665" s="211" t="s">
        <v>6179</v>
      </c>
      <c r="E1665" s="18" t="s">
        <v>19</v>
      </c>
      <c r="F1665" s="212">
        <v>2.54</v>
      </c>
      <c r="H1665" s="33"/>
    </row>
    <row r="1666" spans="2:8" s="1" customFormat="1" ht="16.899999999999999" customHeight="1">
      <c r="B1666" s="33"/>
      <c r="C1666" s="211" t="s">
        <v>19</v>
      </c>
      <c r="D1666" s="211" t="s">
        <v>6180</v>
      </c>
      <c r="E1666" s="18" t="s">
        <v>19</v>
      </c>
      <c r="F1666" s="212">
        <v>8.17</v>
      </c>
      <c r="H1666" s="33"/>
    </row>
    <row r="1667" spans="2:8" s="1" customFormat="1" ht="16.899999999999999" customHeight="1">
      <c r="B1667" s="33"/>
      <c r="C1667" s="211" t="s">
        <v>19</v>
      </c>
      <c r="D1667" s="211" t="s">
        <v>6181</v>
      </c>
      <c r="E1667" s="18" t="s">
        <v>19</v>
      </c>
      <c r="F1667" s="212">
        <v>2.19</v>
      </c>
      <c r="H1667" s="33"/>
    </row>
    <row r="1668" spans="2:8" s="1" customFormat="1" ht="16.899999999999999" customHeight="1">
      <c r="B1668" s="33"/>
      <c r="C1668" s="211" t="s">
        <v>5548</v>
      </c>
      <c r="D1668" s="211" t="s">
        <v>371</v>
      </c>
      <c r="E1668" s="18" t="s">
        <v>19</v>
      </c>
      <c r="F1668" s="212">
        <v>305</v>
      </c>
      <c r="H1668" s="33"/>
    </row>
    <row r="1669" spans="2:8" s="1" customFormat="1" ht="16.899999999999999" customHeight="1">
      <c r="B1669" s="33"/>
      <c r="C1669" s="213" t="s">
        <v>9056</v>
      </c>
      <c r="H1669" s="33"/>
    </row>
    <row r="1670" spans="2:8" s="1" customFormat="1" ht="22.5">
      <c r="B1670" s="33"/>
      <c r="C1670" s="211" t="s">
        <v>6157</v>
      </c>
      <c r="D1670" s="211" t="s">
        <v>9197</v>
      </c>
      <c r="E1670" s="18" t="s">
        <v>195</v>
      </c>
      <c r="F1670" s="212">
        <v>305</v>
      </c>
      <c r="H1670" s="33"/>
    </row>
    <row r="1671" spans="2:8" s="1" customFormat="1" ht="16.899999999999999" customHeight="1">
      <c r="B1671" s="33"/>
      <c r="C1671" s="211" t="s">
        <v>6182</v>
      </c>
      <c r="D1671" s="211" t="s">
        <v>6183</v>
      </c>
      <c r="E1671" s="18" t="s">
        <v>195</v>
      </c>
      <c r="F1671" s="212">
        <v>320.25</v>
      </c>
      <c r="H1671" s="33"/>
    </row>
    <row r="1672" spans="2:8" s="1" customFormat="1" ht="16.899999999999999" customHeight="1">
      <c r="B1672" s="33"/>
      <c r="C1672" s="207" t="s">
        <v>9198</v>
      </c>
      <c r="D1672" s="208" t="s">
        <v>288</v>
      </c>
      <c r="E1672" s="209" t="s">
        <v>195</v>
      </c>
      <c r="F1672" s="210">
        <v>2.6720000000000002</v>
      </c>
      <c r="H1672" s="33"/>
    </row>
    <row r="1673" spans="2:8" s="1" customFormat="1" ht="16.899999999999999" customHeight="1">
      <c r="B1673" s="33"/>
      <c r="C1673" s="207" t="s">
        <v>287</v>
      </c>
      <c r="D1673" s="208" t="s">
        <v>5591</v>
      </c>
      <c r="E1673" s="209" t="s">
        <v>195</v>
      </c>
      <c r="F1673" s="210">
        <v>3.43</v>
      </c>
      <c r="H1673" s="33"/>
    </row>
    <row r="1674" spans="2:8" s="1" customFormat="1" ht="16.899999999999999" customHeight="1">
      <c r="B1674" s="33"/>
      <c r="C1674" s="211" t="s">
        <v>19</v>
      </c>
      <c r="D1674" s="211" t="s">
        <v>5834</v>
      </c>
      <c r="E1674" s="18" t="s">
        <v>19</v>
      </c>
      <c r="F1674" s="212">
        <v>0</v>
      </c>
      <c r="H1674" s="33"/>
    </row>
    <row r="1675" spans="2:8" s="1" customFormat="1" ht="16.899999999999999" customHeight="1">
      <c r="B1675" s="33"/>
      <c r="C1675" s="211" t="s">
        <v>19</v>
      </c>
      <c r="D1675" s="211" t="s">
        <v>5634</v>
      </c>
      <c r="E1675" s="18" t="s">
        <v>19</v>
      </c>
      <c r="F1675" s="212">
        <v>0</v>
      </c>
      <c r="H1675" s="33"/>
    </row>
    <row r="1676" spans="2:8" s="1" customFormat="1" ht="16.899999999999999" customHeight="1">
      <c r="B1676" s="33"/>
      <c r="C1676" s="211" t="s">
        <v>19</v>
      </c>
      <c r="D1676" s="211" t="s">
        <v>5690</v>
      </c>
      <c r="E1676" s="18" t="s">
        <v>19</v>
      </c>
      <c r="F1676" s="212">
        <v>0</v>
      </c>
      <c r="H1676" s="33"/>
    </row>
    <row r="1677" spans="2:8" s="1" customFormat="1" ht="16.899999999999999" customHeight="1">
      <c r="B1677" s="33"/>
      <c r="C1677" s="211" t="s">
        <v>287</v>
      </c>
      <c r="D1677" s="211" t="s">
        <v>6049</v>
      </c>
      <c r="E1677" s="18" t="s">
        <v>19</v>
      </c>
      <c r="F1677" s="212">
        <v>3.43</v>
      </c>
      <c r="H1677" s="33"/>
    </row>
    <row r="1678" spans="2:8" s="1" customFormat="1" ht="16.899999999999999" customHeight="1">
      <c r="B1678" s="33"/>
      <c r="C1678" s="213" t="s">
        <v>9056</v>
      </c>
      <c r="H1678" s="33"/>
    </row>
    <row r="1679" spans="2:8" s="1" customFormat="1" ht="16.899999999999999" customHeight="1">
      <c r="B1679" s="33"/>
      <c r="C1679" s="211" t="s">
        <v>1719</v>
      </c>
      <c r="D1679" s="211" t="s">
        <v>9133</v>
      </c>
      <c r="E1679" s="18" t="s">
        <v>195</v>
      </c>
      <c r="F1679" s="212">
        <v>3.43</v>
      </c>
      <c r="H1679" s="33"/>
    </row>
    <row r="1680" spans="2:8" s="1" customFormat="1" ht="22.5">
      <c r="B1680" s="33"/>
      <c r="C1680" s="211" t="s">
        <v>1084</v>
      </c>
      <c r="D1680" s="211" t="s">
        <v>9134</v>
      </c>
      <c r="E1680" s="18" t="s">
        <v>209</v>
      </c>
      <c r="F1680" s="212">
        <v>0.24</v>
      </c>
      <c r="H1680" s="33"/>
    </row>
    <row r="1681" spans="2:8" s="1" customFormat="1" ht="16.899999999999999" customHeight="1">
      <c r="B1681" s="33"/>
      <c r="C1681" s="211" t="s">
        <v>1091</v>
      </c>
      <c r="D1681" s="211" t="s">
        <v>9135</v>
      </c>
      <c r="E1681" s="18" t="s">
        <v>209</v>
      </c>
      <c r="F1681" s="212">
        <v>0.24</v>
      </c>
      <c r="H1681" s="33"/>
    </row>
    <row r="1682" spans="2:8" s="1" customFormat="1" ht="22.5">
      <c r="B1682" s="33"/>
      <c r="C1682" s="211" t="s">
        <v>1096</v>
      </c>
      <c r="D1682" s="211" t="s">
        <v>9136</v>
      </c>
      <c r="E1682" s="18" t="s">
        <v>209</v>
      </c>
      <c r="F1682" s="212">
        <v>0.24</v>
      </c>
      <c r="H1682" s="33"/>
    </row>
    <row r="1683" spans="2:8" s="1" customFormat="1" ht="16.899999999999999" customHeight="1">
      <c r="B1683" s="33"/>
      <c r="C1683" s="211" t="s">
        <v>1106</v>
      </c>
      <c r="D1683" s="211" t="s">
        <v>9138</v>
      </c>
      <c r="E1683" s="18" t="s">
        <v>209</v>
      </c>
      <c r="F1683" s="212">
        <v>0.24</v>
      </c>
      <c r="H1683" s="33"/>
    </row>
    <row r="1684" spans="2:8" s="1" customFormat="1" ht="16.899999999999999" customHeight="1">
      <c r="B1684" s="33"/>
      <c r="C1684" s="211" t="s">
        <v>1111</v>
      </c>
      <c r="D1684" s="211" t="s">
        <v>9139</v>
      </c>
      <c r="E1684" s="18" t="s">
        <v>443</v>
      </c>
      <c r="F1684" s="212">
        <v>2.3E-2</v>
      </c>
      <c r="H1684" s="33"/>
    </row>
    <row r="1685" spans="2:8" s="1" customFormat="1" ht="16.899999999999999" customHeight="1">
      <c r="B1685" s="33"/>
      <c r="C1685" s="211" t="s">
        <v>1725</v>
      </c>
      <c r="D1685" s="211" t="s">
        <v>1726</v>
      </c>
      <c r="E1685" s="18" t="s">
        <v>195</v>
      </c>
      <c r="F1685" s="212">
        <v>3.6019999999999999</v>
      </c>
      <c r="H1685" s="33"/>
    </row>
    <row r="1686" spans="2:8" s="1" customFormat="1" ht="16.899999999999999" customHeight="1">
      <c r="B1686" s="33"/>
      <c r="C1686" s="207" t="s">
        <v>9199</v>
      </c>
      <c r="D1686" s="208" t="s">
        <v>288</v>
      </c>
      <c r="E1686" s="209" t="s">
        <v>195</v>
      </c>
      <c r="F1686" s="210">
        <v>4.9000000000000004</v>
      </c>
      <c r="H1686" s="33"/>
    </row>
    <row r="1687" spans="2:8" s="1" customFormat="1" ht="16.899999999999999" customHeight="1">
      <c r="B1687" s="33"/>
      <c r="C1687" s="207" t="s">
        <v>215</v>
      </c>
      <c r="D1687" s="208" t="s">
        <v>9200</v>
      </c>
      <c r="E1687" s="209" t="s">
        <v>195</v>
      </c>
      <c r="F1687" s="210">
        <v>1119.48</v>
      </c>
      <c r="H1687" s="33"/>
    </row>
    <row r="1688" spans="2:8" s="1" customFormat="1" ht="16.899999999999999" customHeight="1">
      <c r="B1688" s="33"/>
      <c r="C1688" s="207" t="s">
        <v>9201</v>
      </c>
      <c r="D1688" s="208" t="s">
        <v>216</v>
      </c>
      <c r="E1688" s="209" t="s">
        <v>195</v>
      </c>
      <c r="F1688" s="210">
        <v>176.58</v>
      </c>
      <c r="H1688" s="33"/>
    </row>
    <row r="1689" spans="2:8" s="1" customFormat="1" ht="16.899999999999999" customHeight="1">
      <c r="B1689" s="33"/>
      <c r="C1689" s="207" t="s">
        <v>9202</v>
      </c>
      <c r="D1689" s="208" t="s">
        <v>9203</v>
      </c>
      <c r="E1689" s="209" t="s">
        <v>195</v>
      </c>
      <c r="F1689" s="210">
        <v>98.47</v>
      </c>
      <c r="H1689" s="33"/>
    </row>
    <row r="1690" spans="2:8" s="1" customFormat="1" ht="16.899999999999999" customHeight="1">
      <c r="B1690" s="33"/>
      <c r="C1690" s="207" t="s">
        <v>226</v>
      </c>
      <c r="D1690" s="208" t="s">
        <v>9204</v>
      </c>
      <c r="E1690" s="209" t="s">
        <v>195</v>
      </c>
      <c r="F1690" s="210">
        <v>84.8</v>
      </c>
      <c r="H1690" s="33"/>
    </row>
    <row r="1691" spans="2:8" s="1" customFormat="1" ht="16.899999999999999" customHeight="1">
      <c r="B1691" s="33"/>
      <c r="C1691" s="207" t="s">
        <v>9205</v>
      </c>
      <c r="D1691" s="208" t="s">
        <v>227</v>
      </c>
      <c r="E1691" s="209" t="s">
        <v>195</v>
      </c>
      <c r="F1691" s="210">
        <v>28.7</v>
      </c>
      <c r="H1691" s="33"/>
    </row>
    <row r="1692" spans="2:8" s="1" customFormat="1" ht="16.899999999999999" customHeight="1">
      <c r="B1692" s="33"/>
      <c r="C1692" s="207" t="s">
        <v>5609</v>
      </c>
      <c r="D1692" s="208" t="s">
        <v>5610</v>
      </c>
      <c r="E1692" s="209" t="s">
        <v>195</v>
      </c>
      <c r="F1692" s="210">
        <v>166.26</v>
      </c>
      <c r="H1692" s="33"/>
    </row>
    <row r="1693" spans="2:8" s="1" customFormat="1" ht="16.899999999999999" customHeight="1">
      <c r="B1693" s="33"/>
      <c r="C1693" s="211" t="s">
        <v>19</v>
      </c>
      <c r="D1693" s="211" t="s">
        <v>1160</v>
      </c>
      <c r="E1693" s="18" t="s">
        <v>19</v>
      </c>
      <c r="F1693" s="212">
        <v>0</v>
      </c>
      <c r="H1693" s="33"/>
    </row>
    <row r="1694" spans="2:8" s="1" customFormat="1" ht="16.899999999999999" customHeight="1">
      <c r="B1694" s="33"/>
      <c r="C1694" s="211" t="s">
        <v>19</v>
      </c>
      <c r="D1694" s="211" t="s">
        <v>5634</v>
      </c>
      <c r="E1694" s="18" t="s">
        <v>19</v>
      </c>
      <c r="F1694" s="212">
        <v>0</v>
      </c>
      <c r="H1694" s="33"/>
    </row>
    <row r="1695" spans="2:8" s="1" customFormat="1" ht="16.899999999999999" customHeight="1">
      <c r="B1695" s="33"/>
      <c r="C1695" s="211" t="s">
        <v>19</v>
      </c>
      <c r="D1695" s="211" t="s">
        <v>5690</v>
      </c>
      <c r="E1695" s="18" t="s">
        <v>19</v>
      </c>
      <c r="F1695" s="212">
        <v>0</v>
      </c>
      <c r="H1695" s="33"/>
    </row>
    <row r="1696" spans="2:8" s="1" customFormat="1" ht="16.899999999999999" customHeight="1">
      <c r="B1696" s="33"/>
      <c r="C1696" s="211" t="s">
        <v>19</v>
      </c>
      <c r="D1696" s="211" t="s">
        <v>6162</v>
      </c>
      <c r="E1696" s="18" t="s">
        <v>19</v>
      </c>
      <c r="F1696" s="212">
        <v>7.08</v>
      </c>
      <c r="H1696" s="33"/>
    </row>
    <row r="1697" spans="2:8" s="1" customFormat="1" ht="16.899999999999999" customHeight="1">
      <c r="B1697" s="33"/>
      <c r="C1697" s="211" t="s">
        <v>19</v>
      </c>
      <c r="D1697" s="211" t="s">
        <v>6163</v>
      </c>
      <c r="E1697" s="18" t="s">
        <v>19</v>
      </c>
      <c r="F1697" s="212">
        <v>33.799999999999997</v>
      </c>
      <c r="H1697" s="33"/>
    </row>
    <row r="1698" spans="2:8" s="1" customFormat="1" ht="16.899999999999999" customHeight="1">
      <c r="B1698" s="33"/>
      <c r="C1698" s="211" t="s">
        <v>19</v>
      </c>
      <c r="D1698" s="211" t="s">
        <v>6164</v>
      </c>
      <c r="E1698" s="18" t="s">
        <v>19</v>
      </c>
      <c r="F1698" s="212">
        <v>16.32</v>
      </c>
      <c r="H1698" s="33"/>
    </row>
    <row r="1699" spans="2:8" s="1" customFormat="1" ht="16.899999999999999" customHeight="1">
      <c r="B1699" s="33"/>
      <c r="C1699" s="211" t="s">
        <v>19</v>
      </c>
      <c r="D1699" s="211" t="s">
        <v>6165</v>
      </c>
      <c r="E1699" s="18" t="s">
        <v>19</v>
      </c>
      <c r="F1699" s="212">
        <v>3.88</v>
      </c>
      <c r="H1699" s="33"/>
    </row>
    <row r="1700" spans="2:8" s="1" customFormat="1" ht="16.899999999999999" customHeight="1">
      <c r="B1700" s="33"/>
      <c r="C1700" s="211" t="s">
        <v>19</v>
      </c>
      <c r="D1700" s="211" t="s">
        <v>6166</v>
      </c>
      <c r="E1700" s="18" t="s">
        <v>19</v>
      </c>
      <c r="F1700" s="212">
        <v>12.02</v>
      </c>
      <c r="H1700" s="33"/>
    </row>
    <row r="1701" spans="2:8" s="1" customFormat="1" ht="16.899999999999999" customHeight="1">
      <c r="B1701" s="33"/>
      <c r="C1701" s="211" t="s">
        <v>19</v>
      </c>
      <c r="D1701" s="211" t="s">
        <v>6505</v>
      </c>
      <c r="E1701" s="18" t="s">
        <v>19</v>
      </c>
      <c r="F1701" s="212">
        <v>75.98</v>
      </c>
      <c r="H1701" s="33"/>
    </row>
    <row r="1702" spans="2:8" s="1" customFormat="1" ht="16.899999999999999" customHeight="1">
      <c r="B1702" s="33"/>
      <c r="C1702" s="211" t="s">
        <v>19</v>
      </c>
      <c r="D1702" s="211" t="s">
        <v>6168</v>
      </c>
      <c r="E1702" s="18" t="s">
        <v>19</v>
      </c>
      <c r="F1702" s="212">
        <v>14.99</v>
      </c>
      <c r="H1702" s="33"/>
    </row>
    <row r="1703" spans="2:8" s="1" customFormat="1" ht="16.899999999999999" customHeight="1">
      <c r="B1703" s="33"/>
      <c r="C1703" s="211" t="s">
        <v>19</v>
      </c>
      <c r="D1703" s="211" t="s">
        <v>6169</v>
      </c>
      <c r="E1703" s="18" t="s">
        <v>19</v>
      </c>
      <c r="F1703" s="212">
        <v>2.19</v>
      </c>
      <c r="H1703" s="33"/>
    </row>
    <row r="1704" spans="2:8" s="1" customFormat="1" ht="16.899999999999999" customHeight="1">
      <c r="B1704" s="33"/>
      <c r="C1704" s="211" t="s">
        <v>5609</v>
      </c>
      <c r="D1704" s="211" t="s">
        <v>416</v>
      </c>
      <c r="E1704" s="18" t="s">
        <v>19</v>
      </c>
      <c r="F1704" s="212">
        <v>166.26</v>
      </c>
      <c r="H1704" s="33"/>
    </row>
    <row r="1705" spans="2:8" s="1" customFormat="1" ht="16.899999999999999" customHeight="1">
      <c r="B1705" s="33"/>
      <c r="C1705" s="213" t="s">
        <v>9056</v>
      </c>
      <c r="H1705" s="33"/>
    </row>
    <row r="1706" spans="2:8" s="1" customFormat="1" ht="16.899999999999999" customHeight="1">
      <c r="B1706" s="33"/>
      <c r="C1706" s="211" t="s">
        <v>2690</v>
      </c>
      <c r="D1706" s="211" t="s">
        <v>9141</v>
      </c>
      <c r="E1706" s="18" t="s">
        <v>195</v>
      </c>
      <c r="F1706" s="212">
        <v>309.16000000000003</v>
      </c>
      <c r="H1706" s="33"/>
    </row>
    <row r="1707" spans="2:8" s="1" customFormat="1" ht="16.899999999999999" customHeight="1">
      <c r="B1707" s="33"/>
      <c r="C1707" s="211" t="s">
        <v>5920</v>
      </c>
      <c r="D1707" s="211" t="s">
        <v>9142</v>
      </c>
      <c r="E1707" s="18" t="s">
        <v>195</v>
      </c>
      <c r="F1707" s="212">
        <v>359.15</v>
      </c>
      <c r="H1707" s="33"/>
    </row>
    <row r="1708" spans="2:8" s="1" customFormat="1" ht="16.899999999999999" customHeight="1">
      <c r="B1708" s="33"/>
      <c r="C1708" s="211" t="s">
        <v>1125</v>
      </c>
      <c r="D1708" s="211" t="s">
        <v>9143</v>
      </c>
      <c r="E1708" s="18" t="s">
        <v>195</v>
      </c>
      <c r="F1708" s="212">
        <v>786.92</v>
      </c>
      <c r="H1708" s="33"/>
    </row>
    <row r="1709" spans="2:8" s="1" customFormat="1" ht="16.899999999999999" customHeight="1">
      <c r="B1709" s="33"/>
      <c r="C1709" s="211" t="s">
        <v>1139</v>
      </c>
      <c r="D1709" s="211" t="s">
        <v>9140</v>
      </c>
      <c r="E1709" s="18" t="s">
        <v>195</v>
      </c>
      <c r="F1709" s="212">
        <v>359.15</v>
      </c>
      <c r="H1709" s="33"/>
    </row>
    <row r="1710" spans="2:8" s="1" customFormat="1" ht="16.899999999999999" customHeight="1">
      <c r="B1710" s="33"/>
      <c r="C1710" s="211" t="s">
        <v>1730</v>
      </c>
      <c r="D1710" s="211" t="s">
        <v>9144</v>
      </c>
      <c r="E1710" s="18" t="s">
        <v>195</v>
      </c>
      <c r="F1710" s="212">
        <v>359.15</v>
      </c>
      <c r="H1710" s="33"/>
    </row>
    <row r="1711" spans="2:8" s="1" customFormat="1" ht="16.899999999999999" customHeight="1">
      <c r="B1711" s="33"/>
      <c r="C1711" s="211" t="s">
        <v>1735</v>
      </c>
      <c r="D1711" s="211" t="s">
        <v>1736</v>
      </c>
      <c r="E1711" s="18" t="s">
        <v>195</v>
      </c>
      <c r="F1711" s="212">
        <v>381.14</v>
      </c>
      <c r="H1711" s="33"/>
    </row>
    <row r="1712" spans="2:8" s="1" customFormat="1" ht="16.899999999999999" customHeight="1">
      <c r="B1712" s="33"/>
      <c r="C1712" s="207" t="s">
        <v>5559</v>
      </c>
      <c r="D1712" s="208" t="s">
        <v>5560</v>
      </c>
      <c r="E1712" s="209" t="s">
        <v>195</v>
      </c>
      <c r="F1712" s="210">
        <v>30.47</v>
      </c>
      <c r="H1712" s="33"/>
    </row>
    <row r="1713" spans="2:8" s="1" customFormat="1" ht="16.899999999999999" customHeight="1">
      <c r="B1713" s="33"/>
      <c r="C1713" s="211" t="s">
        <v>19</v>
      </c>
      <c r="D1713" s="211" t="s">
        <v>1160</v>
      </c>
      <c r="E1713" s="18" t="s">
        <v>19</v>
      </c>
      <c r="F1713" s="212">
        <v>0</v>
      </c>
      <c r="H1713" s="33"/>
    </row>
    <row r="1714" spans="2:8" s="1" customFormat="1" ht="16.899999999999999" customHeight="1">
      <c r="B1714" s="33"/>
      <c r="C1714" s="211" t="s">
        <v>19</v>
      </c>
      <c r="D1714" s="211" t="s">
        <v>5690</v>
      </c>
      <c r="E1714" s="18" t="s">
        <v>19</v>
      </c>
      <c r="F1714" s="212">
        <v>0</v>
      </c>
      <c r="H1714" s="33"/>
    </row>
    <row r="1715" spans="2:8" s="1" customFormat="1" ht="16.899999999999999" customHeight="1">
      <c r="B1715" s="33"/>
      <c r="C1715" s="211" t="s">
        <v>19</v>
      </c>
      <c r="D1715" s="211" t="s">
        <v>6144</v>
      </c>
      <c r="E1715" s="18" t="s">
        <v>19</v>
      </c>
      <c r="F1715" s="212">
        <v>5.23</v>
      </c>
      <c r="H1715" s="33"/>
    </row>
    <row r="1716" spans="2:8" s="1" customFormat="1" ht="16.899999999999999" customHeight="1">
      <c r="B1716" s="33"/>
      <c r="C1716" s="211" t="s">
        <v>19</v>
      </c>
      <c r="D1716" s="211" t="s">
        <v>6145</v>
      </c>
      <c r="E1716" s="18" t="s">
        <v>19</v>
      </c>
      <c r="F1716" s="212">
        <v>5.23</v>
      </c>
      <c r="H1716" s="33"/>
    </row>
    <row r="1717" spans="2:8" s="1" customFormat="1" ht="16.899999999999999" customHeight="1">
      <c r="B1717" s="33"/>
      <c r="C1717" s="211" t="s">
        <v>19</v>
      </c>
      <c r="D1717" s="211" t="s">
        <v>6146</v>
      </c>
      <c r="E1717" s="18" t="s">
        <v>19</v>
      </c>
      <c r="F1717" s="212">
        <v>11.72</v>
      </c>
      <c r="H1717" s="33"/>
    </row>
    <row r="1718" spans="2:8" s="1" customFormat="1" ht="16.899999999999999" customHeight="1">
      <c r="B1718" s="33"/>
      <c r="C1718" s="211" t="s">
        <v>19</v>
      </c>
      <c r="D1718" s="211" t="s">
        <v>6147</v>
      </c>
      <c r="E1718" s="18" t="s">
        <v>19</v>
      </c>
      <c r="F1718" s="212">
        <v>8.2899999999999991</v>
      </c>
      <c r="H1718" s="33"/>
    </row>
    <row r="1719" spans="2:8" s="1" customFormat="1" ht="16.899999999999999" customHeight="1">
      <c r="B1719" s="33"/>
      <c r="C1719" s="211" t="s">
        <v>5559</v>
      </c>
      <c r="D1719" s="211" t="s">
        <v>416</v>
      </c>
      <c r="E1719" s="18" t="s">
        <v>19</v>
      </c>
      <c r="F1719" s="212">
        <v>30.47</v>
      </c>
      <c r="H1719" s="33"/>
    </row>
    <row r="1720" spans="2:8" s="1" customFormat="1" ht="16.899999999999999" customHeight="1">
      <c r="B1720" s="33"/>
      <c r="C1720" s="213" t="s">
        <v>9056</v>
      </c>
      <c r="H1720" s="33"/>
    </row>
    <row r="1721" spans="2:8" s="1" customFormat="1" ht="16.899999999999999" customHeight="1">
      <c r="B1721" s="33"/>
      <c r="C1721" s="211" t="s">
        <v>2566</v>
      </c>
      <c r="D1721" s="211" t="s">
        <v>9081</v>
      </c>
      <c r="E1721" s="18" t="s">
        <v>195</v>
      </c>
      <c r="F1721" s="212">
        <v>70.97</v>
      </c>
      <c r="H1721" s="33"/>
    </row>
    <row r="1722" spans="2:8" s="1" customFormat="1" ht="16.899999999999999" customHeight="1">
      <c r="B1722" s="33"/>
      <c r="C1722" s="211" t="s">
        <v>5920</v>
      </c>
      <c r="D1722" s="211" t="s">
        <v>9142</v>
      </c>
      <c r="E1722" s="18" t="s">
        <v>195</v>
      </c>
      <c r="F1722" s="212">
        <v>359.15</v>
      </c>
      <c r="H1722" s="33"/>
    </row>
    <row r="1723" spans="2:8" s="1" customFormat="1" ht="16.899999999999999" customHeight="1">
      <c r="B1723" s="33"/>
      <c r="C1723" s="211" t="s">
        <v>1125</v>
      </c>
      <c r="D1723" s="211" t="s">
        <v>9143</v>
      </c>
      <c r="E1723" s="18" t="s">
        <v>195</v>
      </c>
      <c r="F1723" s="212">
        <v>786.92</v>
      </c>
      <c r="H1723" s="33"/>
    </row>
    <row r="1724" spans="2:8" s="1" customFormat="1" ht="16.899999999999999" customHeight="1">
      <c r="B1724" s="33"/>
      <c r="C1724" s="211" t="s">
        <v>1139</v>
      </c>
      <c r="D1724" s="211" t="s">
        <v>9140</v>
      </c>
      <c r="E1724" s="18" t="s">
        <v>195</v>
      </c>
      <c r="F1724" s="212">
        <v>359.15</v>
      </c>
      <c r="H1724" s="33"/>
    </row>
    <row r="1725" spans="2:8" s="1" customFormat="1" ht="16.899999999999999" customHeight="1">
      <c r="B1725" s="33"/>
      <c r="C1725" s="211" t="s">
        <v>1730</v>
      </c>
      <c r="D1725" s="211" t="s">
        <v>9144</v>
      </c>
      <c r="E1725" s="18" t="s">
        <v>195</v>
      </c>
      <c r="F1725" s="212">
        <v>359.15</v>
      </c>
      <c r="H1725" s="33"/>
    </row>
    <row r="1726" spans="2:8" s="1" customFormat="1" ht="16.899999999999999" customHeight="1">
      <c r="B1726" s="33"/>
      <c r="C1726" s="211" t="s">
        <v>6054</v>
      </c>
      <c r="D1726" s="211" t="s">
        <v>6055</v>
      </c>
      <c r="E1726" s="18" t="s">
        <v>195</v>
      </c>
      <c r="F1726" s="212">
        <v>31.994</v>
      </c>
      <c r="H1726" s="33"/>
    </row>
    <row r="1727" spans="2:8" s="1" customFormat="1" ht="16.899999999999999" customHeight="1">
      <c r="B1727" s="33"/>
      <c r="C1727" s="211" t="s">
        <v>1735</v>
      </c>
      <c r="D1727" s="211" t="s">
        <v>1736</v>
      </c>
      <c r="E1727" s="18" t="s">
        <v>195</v>
      </c>
      <c r="F1727" s="212">
        <v>381.14</v>
      </c>
      <c r="H1727" s="33"/>
    </row>
    <row r="1728" spans="2:8" s="1" customFormat="1" ht="16.899999999999999" customHeight="1">
      <c r="B1728" s="33"/>
      <c r="C1728" s="207" t="s">
        <v>219</v>
      </c>
      <c r="D1728" s="208" t="s">
        <v>9206</v>
      </c>
      <c r="E1728" s="209" t="s">
        <v>195</v>
      </c>
      <c r="F1728" s="210">
        <v>122.09</v>
      </c>
      <c r="H1728" s="33"/>
    </row>
    <row r="1729" spans="2:8" s="1" customFormat="1" ht="16.899999999999999" customHeight="1">
      <c r="B1729" s="33"/>
      <c r="C1729" s="207" t="s">
        <v>9207</v>
      </c>
      <c r="D1729" s="208" t="s">
        <v>220</v>
      </c>
      <c r="E1729" s="209" t="s">
        <v>195</v>
      </c>
      <c r="F1729" s="210">
        <v>316.29000000000002</v>
      </c>
      <c r="H1729" s="33"/>
    </row>
    <row r="1730" spans="2:8" s="1" customFormat="1" ht="16.899999999999999" customHeight="1">
      <c r="B1730" s="33"/>
      <c r="C1730" s="207" t="s">
        <v>229</v>
      </c>
      <c r="D1730" s="208" t="s">
        <v>227</v>
      </c>
      <c r="E1730" s="209" t="s">
        <v>195</v>
      </c>
      <c r="F1730" s="210">
        <v>50.24</v>
      </c>
      <c r="H1730" s="33"/>
    </row>
    <row r="1731" spans="2:8" s="1" customFormat="1" ht="16.899999999999999" customHeight="1">
      <c r="B1731" s="33"/>
      <c r="C1731" s="207" t="s">
        <v>9208</v>
      </c>
      <c r="D1731" s="208" t="s">
        <v>227</v>
      </c>
      <c r="E1731" s="209" t="s">
        <v>195</v>
      </c>
      <c r="F1731" s="210">
        <v>114.29</v>
      </c>
      <c r="H1731" s="33"/>
    </row>
    <row r="1732" spans="2:8" s="1" customFormat="1" ht="16.899999999999999" customHeight="1">
      <c r="B1732" s="33"/>
      <c r="C1732" s="207" t="s">
        <v>5606</v>
      </c>
      <c r="D1732" s="208" t="s">
        <v>5607</v>
      </c>
      <c r="E1732" s="209" t="s">
        <v>195</v>
      </c>
      <c r="F1732" s="210">
        <v>121.92</v>
      </c>
      <c r="H1732" s="33"/>
    </row>
    <row r="1733" spans="2:8" s="1" customFormat="1" ht="16.899999999999999" customHeight="1">
      <c r="B1733" s="33"/>
      <c r="C1733" s="211" t="s">
        <v>19</v>
      </c>
      <c r="D1733" s="211" t="s">
        <v>5694</v>
      </c>
      <c r="E1733" s="18" t="s">
        <v>19</v>
      </c>
      <c r="F1733" s="212">
        <v>0</v>
      </c>
      <c r="H1733" s="33"/>
    </row>
    <row r="1734" spans="2:8" s="1" customFormat="1" ht="16.899999999999999" customHeight="1">
      <c r="B1734" s="33"/>
      <c r="C1734" s="211" t="s">
        <v>19</v>
      </c>
      <c r="D1734" s="211" t="s">
        <v>6170</v>
      </c>
      <c r="E1734" s="18" t="s">
        <v>19</v>
      </c>
      <c r="F1734" s="212">
        <v>32.200000000000003</v>
      </c>
      <c r="H1734" s="33"/>
    </row>
    <row r="1735" spans="2:8" s="1" customFormat="1" ht="16.899999999999999" customHeight="1">
      <c r="B1735" s="33"/>
      <c r="C1735" s="211" t="s">
        <v>19</v>
      </c>
      <c r="D1735" s="211" t="s">
        <v>6172</v>
      </c>
      <c r="E1735" s="18" t="s">
        <v>19</v>
      </c>
      <c r="F1735" s="212">
        <v>11.97</v>
      </c>
      <c r="H1735" s="33"/>
    </row>
    <row r="1736" spans="2:8" s="1" customFormat="1" ht="16.899999999999999" customHeight="1">
      <c r="B1736" s="33"/>
      <c r="C1736" s="211" t="s">
        <v>19</v>
      </c>
      <c r="D1736" s="211" t="s">
        <v>6173</v>
      </c>
      <c r="E1736" s="18" t="s">
        <v>19</v>
      </c>
      <c r="F1736" s="212">
        <v>16.39</v>
      </c>
      <c r="H1736" s="33"/>
    </row>
    <row r="1737" spans="2:8" s="1" customFormat="1" ht="16.899999999999999" customHeight="1">
      <c r="B1737" s="33"/>
      <c r="C1737" s="211" t="s">
        <v>19</v>
      </c>
      <c r="D1737" s="211" t="s">
        <v>6174</v>
      </c>
      <c r="E1737" s="18" t="s">
        <v>19</v>
      </c>
      <c r="F1737" s="212">
        <v>18.309999999999999</v>
      </c>
      <c r="H1737" s="33"/>
    </row>
    <row r="1738" spans="2:8" s="1" customFormat="1" ht="16.899999999999999" customHeight="1">
      <c r="B1738" s="33"/>
      <c r="C1738" s="211" t="s">
        <v>19</v>
      </c>
      <c r="D1738" s="211" t="s">
        <v>6175</v>
      </c>
      <c r="E1738" s="18" t="s">
        <v>19</v>
      </c>
      <c r="F1738" s="212">
        <v>8.44</v>
      </c>
      <c r="H1738" s="33"/>
    </row>
    <row r="1739" spans="2:8" s="1" customFormat="1" ht="16.899999999999999" customHeight="1">
      <c r="B1739" s="33"/>
      <c r="C1739" s="211" t="s">
        <v>19</v>
      </c>
      <c r="D1739" s="211" t="s">
        <v>6177</v>
      </c>
      <c r="E1739" s="18" t="s">
        <v>19</v>
      </c>
      <c r="F1739" s="212">
        <v>8.08</v>
      </c>
      <c r="H1739" s="33"/>
    </row>
    <row r="1740" spans="2:8" s="1" customFormat="1" ht="16.899999999999999" customHeight="1">
      <c r="B1740" s="33"/>
      <c r="C1740" s="211" t="s">
        <v>19</v>
      </c>
      <c r="D1740" s="211" t="s">
        <v>6178</v>
      </c>
      <c r="E1740" s="18" t="s">
        <v>19</v>
      </c>
      <c r="F1740" s="212">
        <v>16.170000000000002</v>
      </c>
      <c r="H1740" s="33"/>
    </row>
    <row r="1741" spans="2:8" s="1" customFormat="1" ht="16.899999999999999" customHeight="1">
      <c r="B1741" s="33"/>
      <c r="C1741" s="211" t="s">
        <v>19</v>
      </c>
      <c r="D1741" s="211" t="s">
        <v>6180</v>
      </c>
      <c r="E1741" s="18" t="s">
        <v>19</v>
      </c>
      <c r="F1741" s="212">
        <v>8.17</v>
      </c>
      <c r="H1741" s="33"/>
    </row>
    <row r="1742" spans="2:8" s="1" customFormat="1" ht="16.899999999999999" customHeight="1">
      <c r="B1742" s="33"/>
      <c r="C1742" s="211" t="s">
        <v>19</v>
      </c>
      <c r="D1742" s="211" t="s">
        <v>6181</v>
      </c>
      <c r="E1742" s="18" t="s">
        <v>19</v>
      </c>
      <c r="F1742" s="212">
        <v>2.19</v>
      </c>
      <c r="H1742" s="33"/>
    </row>
    <row r="1743" spans="2:8" s="1" customFormat="1" ht="16.899999999999999" customHeight="1">
      <c r="B1743" s="33"/>
      <c r="C1743" s="211" t="s">
        <v>5606</v>
      </c>
      <c r="D1743" s="211" t="s">
        <v>416</v>
      </c>
      <c r="E1743" s="18" t="s">
        <v>19</v>
      </c>
      <c r="F1743" s="212">
        <v>121.92</v>
      </c>
      <c r="H1743" s="33"/>
    </row>
    <row r="1744" spans="2:8" s="1" customFormat="1" ht="16.899999999999999" customHeight="1">
      <c r="B1744" s="33"/>
      <c r="C1744" s="213" t="s">
        <v>9056</v>
      </c>
      <c r="H1744" s="33"/>
    </row>
    <row r="1745" spans="2:8" s="1" customFormat="1" ht="16.899999999999999" customHeight="1">
      <c r="B1745" s="33"/>
      <c r="C1745" s="211" t="s">
        <v>2690</v>
      </c>
      <c r="D1745" s="211" t="s">
        <v>9141</v>
      </c>
      <c r="E1745" s="18" t="s">
        <v>195</v>
      </c>
      <c r="F1745" s="212">
        <v>309.16000000000003</v>
      </c>
      <c r="H1745" s="33"/>
    </row>
    <row r="1746" spans="2:8" s="1" customFormat="1" ht="16.899999999999999" customHeight="1">
      <c r="B1746" s="33"/>
      <c r="C1746" s="211" t="s">
        <v>5920</v>
      </c>
      <c r="D1746" s="211" t="s">
        <v>9142</v>
      </c>
      <c r="E1746" s="18" t="s">
        <v>195</v>
      </c>
      <c r="F1746" s="212">
        <v>359.15</v>
      </c>
      <c r="H1746" s="33"/>
    </row>
    <row r="1747" spans="2:8" s="1" customFormat="1" ht="16.899999999999999" customHeight="1">
      <c r="B1747" s="33"/>
      <c r="C1747" s="211" t="s">
        <v>1139</v>
      </c>
      <c r="D1747" s="211" t="s">
        <v>9140</v>
      </c>
      <c r="E1747" s="18" t="s">
        <v>195</v>
      </c>
      <c r="F1747" s="212">
        <v>359.15</v>
      </c>
      <c r="H1747" s="33"/>
    </row>
    <row r="1748" spans="2:8" s="1" customFormat="1" ht="16.899999999999999" customHeight="1">
      <c r="B1748" s="33"/>
      <c r="C1748" s="211" t="s">
        <v>1730</v>
      </c>
      <c r="D1748" s="211" t="s">
        <v>9144</v>
      </c>
      <c r="E1748" s="18" t="s">
        <v>195</v>
      </c>
      <c r="F1748" s="212">
        <v>359.15</v>
      </c>
      <c r="H1748" s="33"/>
    </row>
    <row r="1749" spans="2:8" s="1" customFormat="1" ht="16.899999999999999" customHeight="1">
      <c r="B1749" s="33"/>
      <c r="C1749" s="211" t="s">
        <v>1741</v>
      </c>
      <c r="D1749" s="211" t="s">
        <v>1742</v>
      </c>
      <c r="E1749" s="18" t="s">
        <v>195</v>
      </c>
      <c r="F1749" s="212">
        <v>170.541</v>
      </c>
      <c r="H1749" s="33"/>
    </row>
    <row r="1750" spans="2:8" s="1" customFormat="1" ht="16.899999999999999" customHeight="1">
      <c r="B1750" s="33"/>
      <c r="C1750" s="211" t="s">
        <v>6059</v>
      </c>
      <c r="D1750" s="211" t="s">
        <v>6060</v>
      </c>
      <c r="E1750" s="18" t="s">
        <v>195</v>
      </c>
      <c r="F1750" s="212">
        <v>170.541</v>
      </c>
      <c r="H1750" s="33"/>
    </row>
    <row r="1751" spans="2:8" s="1" customFormat="1" ht="16.899999999999999" customHeight="1">
      <c r="B1751" s="33"/>
      <c r="C1751" s="207" t="s">
        <v>5597</v>
      </c>
      <c r="D1751" s="208" t="s">
        <v>5598</v>
      </c>
      <c r="E1751" s="209" t="s">
        <v>195</v>
      </c>
      <c r="F1751" s="210">
        <v>40.5</v>
      </c>
      <c r="H1751" s="33"/>
    </row>
    <row r="1752" spans="2:8" s="1" customFormat="1" ht="16.899999999999999" customHeight="1">
      <c r="B1752" s="33"/>
      <c r="C1752" s="211" t="s">
        <v>19</v>
      </c>
      <c r="D1752" s="211" t="s">
        <v>5694</v>
      </c>
      <c r="E1752" s="18" t="s">
        <v>19</v>
      </c>
      <c r="F1752" s="212">
        <v>0</v>
      </c>
      <c r="H1752" s="33"/>
    </row>
    <row r="1753" spans="2:8" s="1" customFormat="1" ht="16.899999999999999" customHeight="1">
      <c r="B1753" s="33"/>
      <c r="C1753" s="211" t="s">
        <v>19</v>
      </c>
      <c r="D1753" s="211" t="s">
        <v>6148</v>
      </c>
      <c r="E1753" s="18" t="s">
        <v>19</v>
      </c>
      <c r="F1753" s="212">
        <v>4.66</v>
      </c>
      <c r="H1753" s="33"/>
    </row>
    <row r="1754" spans="2:8" s="1" customFormat="1" ht="16.899999999999999" customHeight="1">
      <c r="B1754" s="33"/>
      <c r="C1754" s="211" t="s">
        <v>19</v>
      </c>
      <c r="D1754" s="211" t="s">
        <v>6149</v>
      </c>
      <c r="E1754" s="18" t="s">
        <v>19</v>
      </c>
      <c r="F1754" s="212">
        <v>6.27</v>
      </c>
      <c r="H1754" s="33"/>
    </row>
    <row r="1755" spans="2:8" s="1" customFormat="1" ht="16.899999999999999" customHeight="1">
      <c r="B1755" s="33"/>
      <c r="C1755" s="211" t="s">
        <v>19</v>
      </c>
      <c r="D1755" s="211" t="s">
        <v>6151</v>
      </c>
      <c r="E1755" s="18" t="s">
        <v>19</v>
      </c>
      <c r="F1755" s="212">
        <v>8.24</v>
      </c>
      <c r="H1755" s="33"/>
    </row>
    <row r="1756" spans="2:8" s="1" customFormat="1" ht="16.899999999999999" customHeight="1">
      <c r="B1756" s="33"/>
      <c r="C1756" s="211" t="s">
        <v>19</v>
      </c>
      <c r="D1756" s="211" t="s">
        <v>6152</v>
      </c>
      <c r="E1756" s="18" t="s">
        <v>19</v>
      </c>
      <c r="F1756" s="212">
        <v>18.79</v>
      </c>
      <c r="H1756" s="33"/>
    </row>
    <row r="1757" spans="2:8" s="1" customFormat="1" ht="16.899999999999999" customHeight="1">
      <c r="B1757" s="33"/>
      <c r="C1757" s="211" t="s">
        <v>19</v>
      </c>
      <c r="D1757" s="211" t="s">
        <v>6179</v>
      </c>
      <c r="E1757" s="18" t="s">
        <v>19</v>
      </c>
      <c r="F1757" s="212">
        <v>2.54</v>
      </c>
      <c r="H1757" s="33"/>
    </row>
    <row r="1758" spans="2:8" s="1" customFormat="1" ht="16.899999999999999" customHeight="1">
      <c r="B1758" s="33"/>
      <c r="C1758" s="211" t="s">
        <v>5597</v>
      </c>
      <c r="D1758" s="211" t="s">
        <v>416</v>
      </c>
      <c r="E1758" s="18" t="s">
        <v>19</v>
      </c>
      <c r="F1758" s="212">
        <v>40.5</v>
      </c>
      <c r="H1758" s="33"/>
    </row>
    <row r="1759" spans="2:8" s="1" customFormat="1" ht="16.899999999999999" customHeight="1">
      <c r="B1759" s="33"/>
      <c r="C1759" s="213" t="s">
        <v>9056</v>
      </c>
      <c r="H1759" s="33"/>
    </row>
    <row r="1760" spans="2:8" s="1" customFormat="1" ht="16.899999999999999" customHeight="1">
      <c r="B1760" s="33"/>
      <c r="C1760" s="211" t="s">
        <v>2566</v>
      </c>
      <c r="D1760" s="211" t="s">
        <v>9081</v>
      </c>
      <c r="E1760" s="18" t="s">
        <v>195</v>
      </c>
      <c r="F1760" s="212">
        <v>70.97</v>
      </c>
      <c r="H1760" s="33"/>
    </row>
    <row r="1761" spans="2:8" s="1" customFormat="1" ht="16.899999999999999" customHeight="1">
      <c r="B1761" s="33"/>
      <c r="C1761" s="211" t="s">
        <v>5920</v>
      </c>
      <c r="D1761" s="211" t="s">
        <v>9142</v>
      </c>
      <c r="E1761" s="18" t="s">
        <v>195</v>
      </c>
      <c r="F1761" s="212">
        <v>359.15</v>
      </c>
      <c r="H1761" s="33"/>
    </row>
    <row r="1762" spans="2:8" s="1" customFormat="1" ht="16.899999999999999" customHeight="1">
      <c r="B1762" s="33"/>
      <c r="C1762" s="211" t="s">
        <v>1139</v>
      </c>
      <c r="D1762" s="211" t="s">
        <v>9140</v>
      </c>
      <c r="E1762" s="18" t="s">
        <v>195</v>
      </c>
      <c r="F1762" s="212">
        <v>359.15</v>
      </c>
      <c r="H1762" s="33"/>
    </row>
    <row r="1763" spans="2:8" s="1" customFormat="1" ht="16.899999999999999" customHeight="1">
      <c r="B1763" s="33"/>
      <c r="C1763" s="211" t="s">
        <v>1730</v>
      </c>
      <c r="D1763" s="211" t="s">
        <v>9144</v>
      </c>
      <c r="E1763" s="18" t="s">
        <v>195</v>
      </c>
      <c r="F1763" s="212">
        <v>359.15</v>
      </c>
      <c r="H1763" s="33"/>
    </row>
    <row r="1764" spans="2:8" s="1" customFormat="1" ht="16.899999999999999" customHeight="1">
      <c r="B1764" s="33"/>
      <c r="C1764" s="211" t="s">
        <v>1741</v>
      </c>
      <c r="D1764" s="211" t="s">
        <v>1742</v>
      </c>
      <c r="E1764" s="18" t="s">
        <v>195</v>
      </c>
      <c r="F1764" s="212">
        <v>170.541</v>
      </c>
      <c r="H1764" s="33"/>
    </row>
    <row r="1765" spans="2:8" s="1" customFormat="1" ht="16.899999999999999" customHeight="1">
      <c r="B1765" s="33"/>
      <c r="C1765" s="211" t="s">
        <v>6059</v>
      </c>
      <c r="D1765" s="211" t="s">
        <v>6060</v>
      </c>
      <c r="E1765" s="18" t="s">
        <v>195</v>
      </c>
      <c r="F1765" s="212">
        <v>170.541</v>
      </c>
      <c r="H1765" s="33"/>
    </row>
    <row r="1766" spans="2:8" s="1" customFormat="1" ht="16.899999999999999" customHeight="1">
      <c r="B1766" s="33"/>
      <c r="C1766" s="207" t="s">
        <v>2695</v>
      </c>
      <c r="D1766" s="208" t="s">
        <v>9145</v>
      </c>
      <c r="E1766" s="209" t="s">
        <v>195</v>
      </c>
      <c r="F1766" s="210">
        <v>51.19</v>
      </c>
      <c r="H1766" s="33"/>
    </row>
    <row r="1767" spans="2:8" s="1" customFormat="1" ht="16.899999999999999" customHeight="1">
      <c r="B1767" s="33"/>
      <c r="C1767" s="207" t="s">
        <v>6506</v>
      </c>
      <c r="D1767" s="208" t="s">
        <v>9209</v>
      </c>
      <c r="E1767" s="209" t="s">
        <v>195</v>
      </c>
      <c r="F1767" s="210">
        <v>20.98</v>
      </c>
      <c r="H1767" s="33"/>
    </row>
    <row r="1768" spans="2:8" s="1" customFormat="1" ht="16.899999999999999" customHeight="1">
      <c r="B1768" s="33"/>
      <c r="C1768" s="211" t="s">
        <v>19</v>
      </c>
      <c r="D1768" s="211" t="s">
        <v>6171</v>
      </c>
      <c r="E1768" s="18" t="s">
        <v>19</v>
      </c>
      <c r="F1768" s="212">
        <v>20.98</v>
      </c>
      <c r="H1768" s="33"/>
    </row>
    <row r="1769" spans="2:8" s="1" customFormat="1" ht="16.899999999999999" customHeight="1">
      <c r="B1769" s="33"/>
      <c r="C1769" s="211" t="s">
        <v>6506</v>
      </c>
      <c r="D1769" s="211" t="s">
        <v>416</v>
      </c>
      <c r="E1769" s="18" t="s">
        <v>19</v>
      </c>
      <c r="F1769" s="212">
        <v>20.98</v>
      </c>
      <c r="H1769" s="33"/>
    </row>
    <row r="1770" spans="2:8" s="1" customFormat="1" ht="16.899999999999999" customHeight="1">
      <c r="B1770" s="33"/>
      <c r="C1770" s="207" t="s">
        <v>5550</v>
      </c>
      <c r="D1770" s="208" t="s">
        <v>5551</v>
      </c>
      <c r="E1770" s="209" t="s">
        <v>195</v>
      </c>
      <c r="F1770" s="210">
        <v>334.03399999999999</v>
      </c>
      <c r="H1770" s="33"/>
    </row>
    <row r="1771" spans="2:8" s="1" customFormat="1" ht="16.899999999999999" customHeight="1">
      <c r="B1771" s="33"/>
      <c r="C1771" s="211" t="s">
        <v>19</v>
      </c>
      <c r="D1771" s="211" t="s">
        <v>485</v>
      </c>
      <c r="E1771" s="18" t="s">
        <v>19</v>
      </c>
      <c r="F1771" s="212">
        <v>0</v>
      </c>
      <c r="H1771" s="33"/>
    </row>
    <row r="1772" spans="2:8" s="1" customFormat="1" ht="16.899999999999999" customHeight="1">
      <c r="B1772" s="33"/>
      <c r="C1772" s="211" t="s">
        <v>19</v>
      </c>
      <c r="D1772" s="211" t="s">
        <v>5634</v>
      </c>
      <c r="E1772" s="18" t="s">
        <v>19</v>
      </c>
      <c r="F1772" s="212">
        <v>0</v>
      </c>
      <c r="H1772" s="33"/>
    </row>
    <row r="1773" spans="2:8" s="1" customFormat="1" ht="16.899999999999999" customHeight="1">
      <c r="B1773" s="33"/>
      <c r="C1773" s="211" t="s">
        <v>19</v>
      </c>
      <c r="D1773" s="211" t="s">
        <v>6254</v>
      </c>
      <c r="E1773" s="18" t="s">
        <v>19</v>
      </c>
      <c r="F1773" s="212">
        <v>0</v>
      </c>
      <c r="H1773" s="33"/>
    </row>
    <row r="1774" spans="2:8" s="1" customFormat="1" ht="16.899999999999999" customHeight="1">
      <c r="B1774" s="33"/>
      <c r="C1774" s="211" t="s">
        <v>19</v>
      </c>
      <c r="D1774" s="211" t="s">
        <v>6109</v>
      </c>
      <c r="E1774" s="18" t="s">
        <v>19</v>
      </c>
      <c r="F1774" s="212">
        <v>0</v>
      </c>
      <c r="H1774" s="33"/>
    </row>
    <row r="1775" spans="2:8" s="1" customFormat="1" ht="16.899999999999999" customHeight="1">
      <c r="B1775" s="33"/>
      <c r="C1775" s="211" t="s">
        <v>19</v>
      </c>
      <c r="D1775" s="211" t="s">
        <v>6110</v>
      </c>
      <c r="E1775" s="18" t="s">
        <v>19</v>
      </c>
      <c r="F1775" s="212">
        <v>0</v>
      </c>
      <c r="H1775" s="33"/>
    </row>
    <row r="1776" spans="2:8" s="1" customFormat="1" ht="16.899999999999999" customHeight="1">
      <c r="B1776" s="33"/>
      <c r="C1776" s="211" t="s">
        <v>19</v>
      </c>
      <c r="D1776" s="211" t="s">
        <v>6255</v>
      </c>
      <c r="E1776" s="18" t="s">
        <v>19</v>
      </c>
      <c r="F1776" s="212">
        <v>334.03399999999999</v>
      </c>
      <c r="H1776" s="33"/>
    </row>
    <row r="1777" spans="2:8" s="1" customFormat="1" ht="16.899999999999999" customHeight="1">
      <c r="B1777" s="33"/>
      <c r="C1777" s="211" t="s">
        <v>5550</v>
      </c>
      <c r="D1777" s="211" t="s">
        <v>371</v>
      </c>
      <c r="E1777" s="18" t="s">
        <v>19</v>
      </c>
      <c r="F1777" s="212">
        <v>334.03399999999999</v>
      </c>
      <c r="H1777" s="33"/>
    </row>
    <row r="1778" spans="2:8" s="1" customFormat="1" ht="16.899999999999999" customHeight="1">
      <c r="B1778" s="33"/>
      <c r="C1778" s="213" t="s">
        <v>9056</v>
      </c>
      <c r="H1778" s="33"/>
    </row>
    <row r="1779" spans="2:8" s="1" customFormat="1" ht="16.899999999999999" customHeight="1">
      <c r="B1779" s="33"/>
      <c r="C1779" s="211" t="s">
        <v>6250</v>
      </c>
      <c r="D1779" s="211" t="s">
        <v>9210</v>
      </c>
      <c r="E1779" s="18" t="s">
        <v>195</v>
      </c>
      <c r="F1779" s="212">
        <v>334.03399999999999</v>
      </c>
      <c r="H1779" s="33"/>
    </row>
    <row r="1780" spans="2:8" s="1" customFormat="1" ht="22.5">
      <c r="B1780" s="33"/>
      <c r="C1780" s="211" t="s">
        <v>6082</v>
      </c>
      <c r="D1780" s="211" t="s">
        <v>9211</v>
      </c>
      <c r="E1780" s="18" t="s">
        <v>209</v>
      </c>
      <c r="F1780" s="212">
        <v>3.6560000000000001</v>
      </c>
      <c r="H1780" s="33"/>
    </row>
    <row r="1781" spans="2:8" s="1" customFormat="1" ht="22.5">
      <c r="B1781" s="33"/>
      <c r="C1781" s="211" t="s">
        <v>6088</v>
      </c>
      <c r="D1781" s="211" t="s">
        <v>9212</v>
      </c>
      <c r="E1781" s="18" t="s">
        <v>195</v>
      </c>
      <c r="F1781" s="212">
        <v>334.03399999999999</v>
      </c>
      <c r="H1781" s="33"/>
    </row>
    <row r="1782" spans="2:8" s="1" customFormat="1" ht="16.899999999999999" customHeight="1">
      <c r="B1782" s="33"/>
      <c r="C1782" s="211" t="s">
        <v>6101</v>
      </c>
      <c r="D1782" s="211" t="s">
        <v>9213</v>
      </c>
      <c r="E1782" s="18" t="s">
        <v>209</v>
      </c>
      <c r="F1782" s="212">
        <v>3.6560000000000001</v>
      </c>
      <c r="H1782" s="33"/>
    </row>
    <row r="1783" spans="2:8" s="1" customFormat="1" ht="16.899999999999999" customHeight="1">
      <c r="B1783" s="33"/>
      <c r="C1783" s="211" t="s">
        <v>6272</v>
      </c>
      <c r="D1783" s="211" t="s">
        <v>9214</v>
      </c>
      <c r="E1783" s="18" t="s">
        <v>195</v>
      </c>
      <c r="F1783" s="212">
        <v>334.03399999999999</v>
      </c>
      <c r="H1783" s="33"/>
    </row>
    <row r="1784" spans="2:8" s="1" customFormat="1" ht="22.5">
      <c r="B1784" s="33"/>
      <c r="C1784" s="211" t="s">
        <v>6284</v>
      </c>
      <c r="D1784" s="211" t="s">
        <v>9215</v>
      </c>
      <c r="E1784" s="18" t="s">
        <v>195</v>
      </c>
      <c r="F1784" s="212">
        <v>334.03399999999999</v>
      </c>
      <c r="H1784" s="33"/>
    </row>
    <row r="1785" spans="2:8" s="1" customFormat="1" ht="22.5">
      <c r="B1785" s="33"/>
      <c r="C1785" s="211" t="s">
        <v>6288</v>
      </c>
      <c r="D1785" s="211" t="s">
        <v>6289</v>
      </c>
      <c r="E1785" s="18" t="s">
        <v>195</v>
      </c>
      <c r="F1785" s="212">
        <v>384.13900000000001</v>
      </c>
      <c r="H1785" s="33"/>
    </row>
    <row r="1786" spans="2:8" s="1" customFormat="1" ht="16.899999999999999" customHeight="1">
      <c r="B1786" s="33"/>
      <c r="C1786" s="211" t="s">
        <v>6092</v>
      </c>
      <c r="D1786" s="211" t="s">
        <v>6093</v>
      </c>
      <c r="E1786" s="18" t="s">
        <v>209</v>
      </c>
      <c r="F1786" s="212">
        <v>2.778</v>
      </c>
      <c r="H1786" s="33"/>
    </row>
    <row r="1787" spans="2:8" s="1" customFormat="1" ht="16.899999999999999" customHeight="1">
      <c r="B1787" s="33"/>
      <c r="C1787" s="207" t="s">
        <v>5553</v>
      </c>
      <c r="D1787" s="208" t="s">
        <v>5554</v>
      </c>
      <c r="E1787" s="209" t="s">
        <v>195</v>
      </c>
      <c r="F1787" s="210">
        <v>240</v>
      </c>
      <c r="H1787" s="33"/>
    </row>
    <row r="1788" spans="2:8" s="1" customFormat="1" ht="16.899999999999999" customHeight="1">
      <c r="B1788" s="33"/>
      <c r="C1788" s="211" t="s">
        <v>19</v>
      </c>
      <c r="D1788" s="211" t="s">
        <v>485</v>
      </c>
      <c r="E1788" s="18" t="s">
        <v>19</v>
      </c>
      <c r="F1788" s="212">
        <v>0</v>
      </c>
      <c r="H1788" s="33"/>
    </row>
    <row r="1789" spans="2:8" s="1" customFormat="1" ht="16.899999999999999" customHeight="1">
      <c r="B1789" s="33"/>
      <c r="C1789" s="211" t="s">
        <v>19</v>
      </c>
      <c r="D1789" s="211" t="s">
        <v>5634</v>
      </c>
      <c r="E1789" s="18" t="s">
        <v>19</v>
      </c>
      <c r="F1789" s="212">
        <v>0</v>
      </c>
      <c r="H1789" s="33"/>
    </row>
    <row r="1790" spans="2:8" s="1" customFormat="1" ht="16.899999999999999" customHeight="1">
      <c r="B1790" s="33"/>
      <c r="C1790" s="211" t="s">
        <v>19</v>
      </c>
      <c r="D1790" s="211" t="s">
        <v>6108</v>
      </c>
      <c r="E1790" s="18" t="s">
        <v>19</v>
      </c>
      <c r="F1790" s="212">
        <v>0</v>
      </c>
      <c r="H1790" s="33"/>
    </row>
    <row r="1791" spans="2:8" s="1" customFormat="1" ht="16.899999999999999" customHeight="1">
      <c r="B1791" s="33"/>
      <c r="C1791" s="211" t="s">
        <v>19</v>
      </c>
      <c r="D1791" s="211" t="s">
        <v>6109</v>
      </c>
      <c r="E1791" s="18" t="s">
        <v>19</v>
      </c>
      <c r="F1791" s="212">
        <v>0</v>
      </c>
      <c r="H1791" s="33"/>
    </row>
    <row r="1792" spans="2:8" s="1" customFormat="1" ht="16.899999999999999" customHeight="1">
      <c r="B1792" s="33"/>
      <c r="C1792" s="211" t="s">
        <v>19</v>
      </c>
      <c r="D1792" s="211" t="s">
        <v>6110</v>
      </c>
      <c r="E1792" s="18" t="s">
        <v>19</v>
      </c>
      <c r="F1792" s="212">
        <v>0</v>
      </c>
      <c r="H1792" s="33"/>
    </row>
    <row r="1793" spans="2:8" s="1" customFormat="1" ht="16.899999999999999" customHeight="1">
      <c r="B1793" s="33"/>
      <c r="C1793" s="211" t="s">
        <v>19</v>
      </c>
      <c r="D1793" s="211" t="s">
        <v>6111</v>
      </c>
      <c r="E1793" s="18" t="s">
        <v>19</v>
      </c>
      <c r="F1793" s="212">
        <v>240</v>
      </c>
      <c r="H1793" s="33"/>
    </row>
    <row r="1794" spans="2:8" s="1" customFormat="1" ht="16.899999999999999" customHeight="1">
      <c r="B1794" s="33"/>
      <c r="C1794" s="211" t="s">
        <v>5553</v>
      </c>
      <c r="D1794" s="211" t="s">
        <v>371</v>
      </c>
      <c r="E1794" s="18" t="s">
        <v>19</v>
      </c>
      <c r="F1794" s="212">
        <v>240</v>
      </c>
      <c r="H1794" s="33"/>
    </row>
    <row r="1795" spans="2:8" s="1" customFormat="1" ht="16.899999999999999" customHeight="1">
      <c r="B1795" s="33"/>
      <c r="C1795" s="213" t="s">
        <v>9056</v>
      </c>
      <c r="H1795" s="33"/>
    </row>
    <row r="1796" spans="2:8" s="1" customFormat="1" ht="22.5">
      <c r="B1796" s="33"/>
      <c r="C1796" s="211" t="s">
        <v>6105</v>
      </c>
      <c r="D1796" s="211" t="s">
        <v>6106</v>
      </c>
      <c r="E1796" s="18" t="s">
        <v>195</v>
      </c>
      <c r="F1796" s="212">
        <v>240</v>
      </c>
      <c r="H1796" s="33"/>
    </row>
    <row r="1797" spans="2:8" s="1" customFormat="1" ht="16.899999999999999" customHeight="1">
      <c r="B1797" s="33"/>
      <c r="C1797" s="211" t="s">
        <v>6043</v>
      </c>
      <c r="D1797" s="211" t="s">
        <v>9216</v>
      </c>
      <c r="E1797" s="18" t="s">
        <v>209</v>
      </c>
      <c r="F1797" s="212">
        <v>115.2</v>
      </c>
      <c r="H1797" s="33"/>
    </row>
    <row r="1798" spans="2:8" s="1" customFormat="1" ht="16.899999999999999" customHeight="1">
      <c r="B1798" s="33"/>
      <c r="C1798" s="211" t="s">
        <v>6112</v>
      </c>
      <c r="D1798" s="211" t="s">
        <v>9217</v>
      </c>
      <c r="E1798" s="18" t="s">
        <v>209</v>
      </c>
      <c r="F1798" s="212">
        <v>3.6</v>
      </c>
      <c r="H1798" s="33"/>
    </row>
    <row r="1799" spans="2:8" s="1" customFormat="1" ht="16.899999999999999" customHeight="1">
      <c r="B1799" s="33"/>
      <c r="C1799" s="207" t="s">
        <v>9218</v>
      </c>
      <c r="D1799" s="208" t="s">
        <v>9219</v>
      </c>
      <c r="E1799" s="209" t="s">
        <v>195</v>
      </c>
      <c r="F1799" s="210">
        <v>74.001999999999995</v>
      </c>
      <c r="H1799" s="33"/>
    </row>
    <row r="1800" spans="2:8" s="1" customFormat="1" ht="16.899999999999999" customHeight="1">
      <c r="B1800" s="33"/>
      <c r="C1800" s="207" t="s">
        <v>5612</v>
      </c>
      <c r="D1800" s="208" t="s">
        <v>5613</v>
      </c>
      <c r="E1800" s="209" t="s">
        <v>195</v>
      </c>
      <c r="F1800" s="210">
        <v>30</v>
      </c>
      <c r="H1800" s="33"/>
    </row>
    <row r="1801" spans="2:8" s="1" customFormat="1" ht="16.899999999999999" customHeight="1">
      <c r="B1801" s="33"/>
      <c r="C1801" s="211" t="s">
        <v>19</v>
      </c>
      <c r="D1801" s="211" t="s">
        <v>5834</v>
      </c>
      <c r="E1801" s="18" t="s">
        <v>19</v>
      </c>
      <c r="F1801" s="212">
        <v>0</v>
      </c>
      <c r="H1801" s="33"/>
    </row>
    <row r="1802" spans="2:8" s="1" customFormat="1" ht="16.899999999999999" customHeight="1">
      <c r="B1802" s="33"/>
      <c r="C1802" s="211" t="s">
        <v>19</v>
      </c>
      <c r="D1802" s="211" t="s">
        <v>5634</v>
      </c>
      <c r="E1802" s="18" t="s">
        <v>19</v>
      </c>
      <c r="F1802" s="212">
        <v>0</v>
      </c>
      <c r="H1802" s="33"/>
    </row>
    <row r="1803" spans="2:8" s="1" customFormat="1" ht="16.899999999999999" customHeight="1">
      <c r="B1803" s="33"/>
      <c r="C1803" s="211" t="s">
        <v>19</v>
      </c>
      <c r="D1803" s="211" t="s">
        <v>5835</v>
      </c>
      <c r="E1803" s="18" t="s">
        <v>19</v>
      </c>
      <c r="F1803" s="212">
        <v>0</v>
      </c>
      <c r="H1803" s="33"/>
    </row>
    <row r="1804" spans="2:8" s="1" customFormat="1" ht="16.899999999999999" customHeight="1">
      <c r="B1804" s="33"/>
      <c r="C1804" s="211" t="s">
        <v>19</v>
      </c>
      <c r="D1804" s="211" t="s">
        <v>5690</v>
      </c>
      <c r="E1804" s="18" t="s">
        <v>19</v>
      </c>
      <c r="F1804" s="212">
        <v>0</v>
      </c>
      <c r="H1804" s="33"/>
    </row>
    <row r="1805" spans="2:8" s="1" customFormat="1" ht="16.899999999999999" customHeight="1">
      <c r="B1805" s="33"/>
      <c r="C1805" s="211" t="s">
        <v>19</v>
      </c>
      <c r="D1805" s="211" t="s">
        <v>546</v>
      </c>
      <c r="E1805" s="18" t="s">
        <v>19</v>
      </c>
      <c r="F1805" s="212">
        <v>30</v>
      </c>
      <c r="H1805" s="33"/>
    </row>
    <row r="1806" spans="2:8" s="1" customFormat="1" ht="16.899999999999999" customHeight="1">
      <c r="B1806" s="33"/>
      <c r="C1806" s="211" t="s">
        <v>5612</v>
      </c>
      <c r="D1806" s="211" t="s">
        <v>371</v>
      </c>
      <c r="E1806" s="18" t="s">
        <v>19</v>
      </c>
      <c r="F1806" s="212">
        <v>30</v>
      </c>
      <c r="H1806" s="33"/>
    </row>
    <row r="1807" spans="2:8" s="1" customFormat="1" ht="16.899999999999999" customHeight="1">
      <c r="B1807" s="33"/>
      <c r="C1807" s="213" t="s">
        <v>9056</v>
      </c>
      <c r="H1807" s="33"/>
    </row>
    <row r="1808" spans="2:8" s="1" customFormat="1" ht="16.899999999999999" customHeight="1">
      <c r="B1808" s="33"/>
      <c r="C1808" s="211" t="s">
        <v>5830</v>
      </c>
      <c r="D1808" s="211" t="s">
        <v>9220</v>
      </c>
      <c r="E1808" s="18" t="s">
        <v>195</v>
      </c>
      <c r="F1808" s="212">
        <v>30</v>
      </c>
      <c r="H1808" s="33"/>
    </row>
    <row r="1809" spans="2:8" s="1" customFormat="1" ht="16.899999999999999" customHeight="1">
      <c r="B1809" s="33"/>
      <c r="C1809" s="211" t="s">
        <v>5836</v>
      </c>
      <c r="D1809" s="211" t="s">
        <v>9221</v>
      </c>
      <c r="E1809" s="18" t="s">
        <v>195</v>
      </c>
      <c r="F1809" s="212">
        <v>30</v>
      </c>
      <c r="H1809" s="33"/>
    </row>
    <row r="1810" spans="2:8" s="1" customFormat="1" ht="22.5">
      <c r="B1810" s="33"/>
      <c r="C1810" s="211" t="s">
        <v>6117</v>
      </c>
      <c r="D1810" s="211" t="s">
        <v>9222</v>
      </c>
      <c r="E1810" s="18" t="s">
        <v>195</v>
      </c>
      <c r="F1810" s="212">
        <v>30</v>
      </c>
      <c r="H1810" s="33"/>
    </row>
    <row r="1811" spans="2:8" s="1" customFormat="1" ht="22.5">
      <c r="B1811" s="33"/>
      <c r="C1811" s="211" t="s">
        <v>6124</v>
      </c>
      <c r="D1811" s="211" t="s">
        <v>9223</v>
      </c>
      <c r="E1811" s="18" t="s">
        <v>195</v>
      </c>
      <c r="F1811" s="212">
        <v>30</v>
      </c>
      <c r="H1811" s="33"/>
    </row>
    <row r="1812" spans="2:8" s="1" customFormat="1" ht="22.5">
      <c r="B1812" s="33"/>
      <c r="C1812" s="211" t="s">
        <v>5949</v>
      </c>
      <c r="D1812" s="211" t="s">
        <v>9224</v>
      </c>
      <c r="E1812" s="18" t="s">
        <v>235</v>
      </c>
      <c r="F1812" s="212">
        <v>90</v>
      </c>
      <c r="H1812" s="33"/>
    </row>
    <row r="1813" spans="2:8" s="1" customFormat="1" ht="16.899999999999999" customHeight="1">
      <c r="B1813" s="33"/>
      <c r="C1813" s="211" t="s">
        <v>6128</v>
      </c>
      <c r="D1813" s="211" t="s">
        <v>6129</v>
      </c>
      <c r="E1813" s="18" t="s">
        <v>235</v>
      </c>
      <c r="F1813" s="212">
        <v>264</v>
      </c>
      <c r="H1813" s="33"/>
    </row>
    <row r="1814" spans="2:8" s="1" customFormat="1" ht="16.899999999999999" customHeight="1">
      <c r="B1814" s="33"/>
      <c r="C1814" s="211" t="s">
        <v>6121</v>
      </c>
      <c r="D1814" s="211" t="s">
        <v>6122</v>
      </c>
      <c r="E1814" s="18" t="s">
        <v>235</v>
      </c>
      <c r="F1814" s="212">
        <v>90</v>
      </c>
      <c r="H1814" s="33"/>
    </row>
    <row r="1815" spans="2:8" s="1" customFormat="1" ht="16.899999999999999" customHeight="1">
      <c r="B1815" s="33"/>
      <c r="C1815" s="207" t="s">
        <v>9225</v>
      </c>
      <c r="D1815" s="208" t="s">
        <v>9226</v>
      </c>
      <c r="E1815" s="209" t="s">
        <v>195</v>
      </c>
      <c r="F1815" s="210">
        <v>233.81</v>
      </c>
      <c r="H1815" s="33"/>
    </row>
    <row r="1816" spans="2:8" s="1" customFormat="1" ht="16.899999999999999" customHeight="1">
      <c r="B1816" s="33"/>
      <c r="C1816" s="207" t="s">
        <v>5589</v>
      </c>
      <c r="D1816" s="208" t="s">
        <v>5589</v>
      </c>
      <c r="E1816" s="209" t="s">
        <v>195</v>
      </c>
      <c r="F1816" s="210">
        <v>27.984000000000002</v>
      </c>
      <c r="H1816" s="33"/>
    </row>
    <row r="1817" spans="2:8" s="1" customFormat="1" ht="16.899999999999999" customHeight="1">
      <c r="B1817" s="33"/>
      <c r="C1817" s="211" t="s">
        <v>19</v>
      </c>
      <c r="D1817" s="211" t="s">
        <v>5864</v>
      </c>
      <c r="E1817" s="18" t="s">
        <v>19</v>
      </c>
      <c r="F1817" s="212">
        <v>27.984000000000002</v>
      </c>
      <c r="H1817" s="33"/>
    </row>
    <row r="1818" spans="2:8" s="1" customFormat="1" ht="16.899999999999999" customHeight="1">
      <c r="B1818" s="33"/>
      <c r="C1818" s="211" t="s">
        <v>5589</v>
      </c>
      <c r="D1818" s="211" t="s">
        <v>371</v>
      </c>
      <c r="E1818" s="18" t="s">
        <v>19</v>
      </c>
      <c r="F1818" s="212">
        <v>27.984000000000002</v>
      </c>
      <c r="H1818" s="33"/>
    </row>
    <row r="1819" spans="2:8" s="1" customFormat="1" ht="16.899999999999999" customHeight="1">
      <c r="B1819" s="33"/>
      <c r="C1819" s="213" t="s">
        <v>9056</v>
      </c>
      <c r="H1819" s="33"/>
    </row>
    <row r="1820" spans="2:8" s="1" customFormat="1" ht="16.899999999999999" customHeight="1">
      <c r="B1820" s="33"/>
      <c r="C1820" s="211" t="s">
        <v>978</v>
      </c>
      <c r="D1820" s="211" t="s">
        <v>9227</v>
      </c>
      <c r="E1820" s="18" t="s">
        <v>195</v>
      </c>
      <c r="F1820" s="212">
        <v>27.984000000000002</v>
      </c>
      <c r="H1820" s="33"/>
    </row>
    <row r="1821" spans="2:8" s="1" customFormat="1" ht="16.899999999999999" customHeight="1">
      <c r="B1821" s="33"/>
      <c r="C1821" s="211" t="s">
        <v>5904</v>
      </c>
      <c r="D1821" s="211" t="s">
        <v>9228</v>
      </c>
      <c r="E1821" s="18" t="s">
        <v>195</v>
      </c>
      <c r="F1821" s="212">
        <v>27.984000000000002</v>
      </c>
      <c r="H1821" s="33"/>
    </row>
    <row r="1822" spans="2:8" s="1" customFormat="1" ht="16.899999999999999" customHeight="1">
      <c r="B1822" s="33"/>
      <c r="C1822" s="207" t="s">
        <v>267</v>
      </c>
      <c r="D1822" s="208" t="s">
        <v>268</v>
      </c>
      <c r="E1822" s="209" t="s">
        <v>235</v>
      </c>
      <c r="F1822" s="210">
        <v>37.136000000000003</v>
      </c>
      <c r="H1822" s="33"/>
    </row>
    <row r="1823" spans="2:8" s="1" customFormat="1" ht="16.899999999999999" customHeight="1">
      <c r="B1823" s="33"/>
      <c r="C1823" s="211" t="s">
        <v>19</v>
      </c>
      <c r="D1823" s="211" t="s">
        <v>6527</v>
      </c>
      <c r="E1823" s="18" t="s">
        <v>19</v>
      </c>
      <c r="F1823" s="212">
        <v>37.136000000000003</v>
      </c>
      <c r="H1823" s="33"/>
    </row>
    <row r="1824" spans="2:8" s="1" customFormat="1" ht="16.899999999999999" customHeight="1">
      <c r="B1824" s="33"/>
      <c r="C1824" s="211" t="s">
        <v>267</v>
      </c>
      <c r="D1824" s="211" t="s">
        <v>371</v>
      </c>
      <c r="E1824" s="18" t="s">
        <v>19</v>
      </c>
      <c r="F1824" s="212">
        <v>37.136000000000003</v>
      </c>
      <c r="H1824" s="33"/>
    </row>
    <row r="1825" spans="2:8" s="1" customFormat="1" ht="16.899999999999999" customHeight="1">
      <c r="B1825" s="33"/>
      <c r="C1825" s="213" t="s">
        <v>9056</v>
      </c>
      <c r="H1825" s="33"/>
    </row>
    <row r="1826" spans="2:8" s="1" customFormat="1" ht="16.899999999999999" customHeight="1">
      <c r="B1826" s="33"/>
      <c r="C1826" s="211" t="s">
        <v>2762</v>
      </c>
      <c r="D1826" s="211" t="s">
        <v>9154</v>
      </c>
      <c r="E1826" s="18" t="s">
        <v>235</v>
      </c>
      <c r="F1826" s="212">
        <v>37.136000000000003</v>
      </c>
      <c r="H1826" s="33"/>
    </row>
    <row r="1827" spans="2:8" s="1" customFormat="1" ht="16.899999999999999" customHeight="1">
      <c r="B1827" s="33"/>
      <c r="C1827" s="211" t="s">
        <v>2783</v>
      </c>
      <c r="D1827" s="211" t="s">
        <v>9155</v>
      </c>
      <c r="E1827" s="18" t="s">
        <v>235</v>
      </c>
      <c r="F1827" s="212">
        <v>352.036</v>
      </c>
      <c r="H1827" s="33"/>
    </row>
    <row r="1828" spans="2:8" s="1" customFormat="1" ht="16.899999999999999" customHeight="1">
      <c r="B1828" s="33"/>
      <c r="C1828" s="211" t="s">
        <v>2768</v>
      </c>
      <c r="D1828" s="211" t="s">
        <v>2769</v>
      </c>
      <c r="E1828" s="18" t="s">
        <v>235</v>
      </c>
      <c r="F1828" s="212">
        <v>387.24</v>
      </c>
      <c r="H1828" s="33"/>
    </row>
    <row r="1829" spans="2:8" s="1" customFormat="1" ht="16.899999999999999" customHeight="1">
      <c r="B1829" s="33"/>
      <c r="C1829" s="207" t="s">
        <v>262</v>
      </c>
      <c r="D1829" s="208" t="s">
        <v>262</v>
      </c>
      <c r="E1829" s="209" t="s">
        <v>195</v>
      </c>
      <c r="F1829" s="210">
        <v>3069.9169999999999</v>
      </c>
      <c r="H1829" s="33"/>
    </row>
    <row r="1830" spans="2:8" s="1" customFormat="1" ht="16.899999999999999" customHeight="1">
      <c r="B1830" s="33"/>
      <c r="C1830" s="207" t="s">
        <v>5595</v>
      </c>
      <c r="D1830" s="208" t="s">
        <v>262</v>
      </c>
      <c r="E1830" s="209" t="s">
        <v>195</v>
      </c>
      <c r="F1830" s="210">
        <v>1319.9829999999999</v>
      </c>
      <c r="H1830" s="33"/>
    </row>
    <row r="1831" spans="2:8" s="1" customFormat="1" ht="16.899999999999999" customHeight="1">
      <c r="B1831" s="33"/>
      <c r="C1831" s="211" t="s">
        <v>19</v>
      </c>
      <c r="D1831" s="211" t="s">
        <v>936</v>
      </c>
      <c r="E1831" s="18" t="s">
        <v>19</v>
      </c>
      <c r="F1831" s="212">
        <v>1319.9829999999999</v>
      </c>
      <c r="H1831" s="33"/>
    </row>
    <row r="1832" spans="2:8" s="1" customFormat="1" ht="16.899999999999999" customHeight="1">
      <c r="B1832" s="33"/>
      <c r="C1832" s="211" t="s">
        <v>5595</v>
      </c>
      <c r="D1832" s="211" t="s">
        <v>371</v>
      </c>
      <c r="E1832" s="18" t="s">
        <v>19</v>
      </c>
      <c r="F1832" s="212">
        <v>1319.9829999999999</v>
      </c>
      <c r="H1832" s="33"/>
    </row>
    <row r="1833" spans="2:8" s="1" customFormat="1" ht="16.899999999999999" customHeight="1">
      <c r="B1833" s="33"/>
      <c r="C1833" s="213" t="s">
        <v>9056</v>
      </c>
      <c r="H1833" s="33"/>
    </row>
    <row r="1834" spans="2:8" s="1" customFormat="1" ht="16.899999999999999" customHeight="1">
      <c r="B1834" s="33"/>
      <c r="C1834" s="211" t="s">
        <v>932</v>
      </c>
      <c r="D1834" s="211" t="s">
        <v>9086</v>
      </c>
      <c r="E1834" s="18" t="s">
        <v>195</v>
      </c>
      <c r="F1834" s="212">
        <v>1319.9829999999999</v>
      </c>
      <c r="H1834" s="33"/>
    </row>
    <row r="1835" spans="2:8" s="1" customFormat="1" ht="16.899999999999999" customHeight="1">
      <c r="B1835" s="33"/>
      <c r="C1835" s="211" t="s">
        <v>2918</v>
      </c>
      <c r="D1835" s="211" t="s">
        <v>9107</v>
      </c>
      <c r="E1835" s="18" t="s">
        <v>195</v>
      </c>
      <c r="F1835" s="212">
        <v>1403.5530000000001</v>
      </c>
      <c r="H1835" s="33"/>
    </row>
    <row r="1836" spans="2:8" s="1" customFormat="1" ht="16.899999999999999" customHeight="1">
      <c r="B1836" s="33"/>
      <c r="C1836" s="207" t="s">
        <v>223</v>
      </c>
      <c r="D1836" s="208" t="s">
        <v>223</v>
      </c>
      <c r="E1836" s="209" t="s">
        <v>195</v>
      </c>
      <c r="F1836" s="210">
        <v>325.35000000000002</v>
      </c>
      <c r="H1836" s="33"/>
    </row>
    <row r="1837" spans="2:8" s="1" customFormat="1" ht="16.899999999999999" customHeight="1">
      <c r="B1837" s="33"/>
      <c r="C1837" s="207" t="s">
        <v>5602</v>
      </c>
      <c r="D1837" s="208" t="s">
        <v>223</v>
      </c>
      <c r="E1837" s="209" t="s">
        <v>195</v>
      </c>
      <c r="F1837" s="210">
        <v>309.16000000000003</v>
      </c>
      <c r="H1837" s="33"/>
    </row>
    <row r="1838" spans="2:8" s="1" customFormat="1" ht="16.899999999999999" customHeight="1">
      <c r="B1838" s="33"/>
      <c r="C1838" s="211" t="s">
        <v>19</v>
      </c>
      <c r="D1838" s="211" t="s">
        <v>1160</v>
      </c>
      <c r="E1838" s="18" t="s">
        <v>19</v>
      </c>
      <c r="F1838" s="212">
        <v>0</v>
      </c>
      <c r="H1838" s="33"/>
    </row>
    <row r="1839" spans="2:8" s="1" customFormat="1" ht="16.899999999999999" customHeight="1">
      <c r="B1839" s="33"/>
      <c r="C1839" s="211" t="s">
        <v>19</v>
      </c>
      <c r="D1839" s="211" t="s">
        <v>5634</v>
      </c>
      <c r="E1839" s="18" t="s">
        <v>19</v>
      </c>
      <c r="F1839" s="212">
        <v>0</v>
      </c>
      <c r="H1839" s="33"/>
    </row>
    <row r="1840" spans="2:8" s="1" customFormat="1" ht="16.899999999999999" customHeight="1">
      <c r="B1840" s="33"/>
      <c r="C1840" s="211" t="s">
        <v>19</v>
      </c>
      <c r="D1840" s="211" t="s">
        <v>5690</v>
      </c>
      <c r="E1840" s="18" t="s">
        <v>19</v>
      </c>
      <c r="F1840" s="212">
        <v>0</v>
      </c>
      <c r="H1840" s="33"/>
    </row>
    <row r="1841" spans="2:8" s="1" customFormat="1" ht="16.899999999999999" customHeight="1">
      <c r="B1841" s="33"/>
      <c r="C1841" s="211" t="s">
        <v>19</v>
      </c>
      <c r="D1841" s="211" t="s">
        <v>6162</v>
      </c>
      <c r="E1841" s="18" t="s">
        <v>19</v>
      </c>
      <c r="F1841" s="212">
        <v>7.08</v>
      </c>
      <c r="H1841" s="33"/>
    </row>
    <row r="1842" spans="2:8" s="1" customFormat="1" ht="16.899999999999999" customHeight="1">
      <c r="B1842" s="33"/>
      <c r="C1842" s="211" t="s">
        <v>19</v>
      </c>
      <c r="D1842" s="211" t="s">
        <v>6163</v>
      </c>
      <c r="E1842" s="18" t="s">
        <v>19</v>
      </c>
      <c r="F1842" s="212">
        <v>33.799999999999997</v>
      </c>
      <c r="H1842" s="33"/>
    </row>
    <row r="1843" spans="2:8" s="1" customFormat="1" ht="16.899999999999999" customHeight="1">
      <c r="B1843" s="33"/>
      <c r="C1843" s="211" t="s">
        <v>19</v>
      </c>
      <c r="D1843" s="211" t="s">
        <v>6164</v>
      </c>
      <c r="E1843" s="18" t="s">
        <v>19</v>
      </c>
      <c r="F1843" s="212">
        <v>16.32</v>
      </c>
      <c r="H1843" s="33"/>
    </row>
    <row r="1844" spans="2:8" s="1" customFormat="1" ht="16.899999999999999" customHeight="1">
      <c r="B1844" s="33"/>
      <c r="C1844" s="211" t="s">
        <v>19</v>
      </c>
      <c r="D1844" s="211" t="s">
        <v>6165</v>
      </c>
      <c r="E1844" s="18" t="s">
        <v>19</v>
      </c>
      <c r="F1844" s="212">
        <v>3.88</v>
      </c>
      <c r="H1844" s="33"/>
    </row>
    <row r="1845" spans="2:8" s="1" customFormat="1" ht="16.899999999999999" customHeight="1">
      <c r="B1845" s="33"/>
      <c r="C1845" s="211" t="s">
        <v>19</v>
      </c>
      <c r="D1845" s="211" t="s">
        <v>6166</v>
      </c>
      <c r="E1845" s="18" t="s">
        <v>19</v>
      </c>
      <c r="F1845" s="212">
        <v>12.02</v>
      </c>
      <c r="H1845" s="33"/>
    </row>
    <row r="1846" spans="2:8" s="1" customFormat="1" ht="16.899999999999999" customHeight="1">
      <c r="B1846" s="33"/>
      <c r="C1846" s="211" t="s">
        <v>19</v>
      </c>
      <c r="D1846" s="211" t="s">
        <v>6505</v>
      </c>
      <c r="E1846" s="18" t="s">
        <v>19</v>
      </c>
      <c r="F1846" s="212">
        <v>75.98</v>
      </c>
      <c r="H1846" s="33"/>
    </row>
    <row r="1847" spans="2:8" s="1" customFormat="1" ht="16.899999999999999" customHeight="1">
      <c r="B1847" s="33"/>
      <c r="C1847" s="211" t="s">
        <v>19</v>
      </c>
      <c r="D1847" s="211" t="s">
        <v>6168</v>
      </c>
      <c r="E1847" s="18" t="s">
        <v>19</v>
      </c>
      <c r="F1847" s="212">
        <v>14.99</v>
      </c>
      <c r="H1847" s="33"/>
    </row>
    <row r="1848" spans="2:8" s="1" customFormat="1" ht="16.899999999999999" customHeight="1">
      <c r="B1848" s="33"/>
      <c r="C1848" s="211" t="s">
        <v>19</v>
      </c>
      <c r="D1848" s="211" t="s">
        <v>6169</v>
      </c>
      <c r="E1848" s="18" t="s">
        <v>19</v>
      </c>
      <c r="F1848" s="212">
        <v>2.19</v>
      </c>
      <c r="H1848" s="33"/>
    </row>
    <row r="1849" spans="2:8" s="1" customFormat="1" ht="16.899999999999999" customHeight="1">
      <c r="B1849" s="33"/>
      <c r="C1849" s="211" t="s">
        <v>19</v>
      </c>
      <c r="D1849" s="211" t="s">
        <v>5694</v>
      </c>
      <c r="E1849" s="18" t="s">
        <v>19</v>
      </c>
      <c r="F1849" s="212">
        <v>0</v>
      </c>
      <c r="H1849" s="33"/>
    </row>
    <row r="1850" spans="2:8" s="1" customFormat="1" ht="16.899999999999999" customHeight="1">
      <c r="B1850" s="33"/>
      <c r="C1850" s="211" t="s">
        <v>19</v>
      </c>
      <c r="D1850" s="211" t="s">
        <v>6170</v>
      </c>
      <c r="E1850" s="18" t="s">
        <v>19</v>
      </c>
      <c r="F1850" s="212">
        <v>32.200000000000003</v>
      </c>
      <c r="H1850" s="33"/>
    </row>
    <row r="1851" spans="2:8" s="1" customFormat="1" ht="16.899999999999999" customHeight="1">
      <c r="B1851" s="33"/>
      <c r="C1851" s="211" t="s">
        <v>19</v>
      </c>
      <c r="D1851" s="211" t="s">
        <v>6172</v>
      </c>
      <c r="E1851" s="18" t="s">
        <v>19</v>
      </c>
      <c r="F1851" s="212">
        <v>11.97</v>
      </c>
      <c r="H1851" s="33"/>
    </row>
    <row r="1852" spans="2:8" s="1" customFormat="1" ht="16.899999999999999" customHeight="1">
      <c r="B1852" s="33"/>
      <c r="C1852" s="211" t="s">
        <v>19</v>
      </c>
      <c r="D1852" s="211" t="s">
        <v>6173</v>
      </c>
      <c r="E1852" s="18" t="s">
        <v>19</v>
      </c>
      <c r="F1852" s="212">
        <v>16.39</v>
      </c>
      <c r="H1852" s="33"/>
    </row>
    <row r="1853" spans="2:8" s="1" customFormat="1" ht="16.899999999999999" customHeight="1">
      <c r="B1853" s="33"/>
      <c r="C1853" s="211" t="s">
        <v>19</v>
      </c>
      <c r="D1853" s="211" t="s">
        <v>6174</v>
      </c>
      <c r="E1853" s="18" t="s">
        <v>19</v>
      </c>
      <c r="F1853" s="212">
        <v>18.309999999999999</v>
      </c>
      <c r="H1853" s="33"/>
    </row>
    <row r="1854" spans="2:8" s="1" customFormat="1" ht="16.899999999999999" customHeight="1">
      <c r="B1854" s="33"/>
      <c r="C1854" s="211" t="s">
        <v>19</v>
      </c>
      <c r="D1854" s="211" t="s">
        <v>6175</v>
      </c>
      <c r="E1854" s="18" t="s">
        <v>19</v>
      </c>
      <c r="F1854" s="212">
        <v>8.44</v>
      </c>
      <c r="H1854" s="33"/>
    </row>
    <row r="1855" spans="2:8" s="1" customFormat="1" ht="16.899999999999999" customHeight="1">
      <c r="B1855" s="33"/>
      <c r="C1855" s="211" t="s">
        <v>19</v>
      </c>
      <c r="D1855" s="211" t="s">
        <v>6177</v>
      </c>
      <c r="E1855" s="18" t="s">
        <v>19</v>
      </c>
      <c r="F1855" s="212">
        <v>8.08</v>
      </c>
      <c r="H1855" s="33"/>
    </row>
    <row r="1856" spans="2:8" s="1" customFormat="1" ht="16.899999999999999" customHeight="1">
      <c r="B1856" s="33"/>
      <c r="C1856" s="211" t="s">
        <v>19</v>
      </c>
      <c r="D1856" s="211" t="s">
        <v>6178</v>
      </c>
      <c r="E1856" s="18" t="s">
        <v>19</v>
      </c>
      <c r="F1856" s="212">
        <v>16.170000000000002</v>
      </c>
      <c r="H1856" s="33"/>
    </row>
    <row r="1857" spans="2:8" s="1" customFormat="1" ht="16.899999999999999" customHeight="1">
      <c r="B1857" s="33"/>
      <c r="C1857" s="211" t="s">
        <v>19</v>
      </c>
      <c r="D1857" s="211" t="s">
        <v>6180</v>
      </c>
      <c r="E1857" s="18" t="s">
        <v>19</v>
      </c>
      <c r="F1857" s="212">
        <v>8.17</v>
      </c>
      <c r="H1857" s="33"/>
    </row>
    <row r="1858" spans="2:8" s="1" customFormat="1" ht="16.899999999999999" customHeight="1">
      <c r="B1858" s="33"/>
      <c r="C1858" s="211" t="s">
        <v>19</v>
      </c>
      <c r="D1858" s="211" t="s">
        <v>6181</v>
      </c>
      <c r="E1858" s="18" t="s">
        <v>19</v>
      </c>
      <c r="F1858" s="212">
        <v>2.19</v>
      </c>
      <c r="H1858" s="33"/>
    </row>
    <row r="1859" spans="2:8" s="1" customFormat="1" ht="16.899999999999999" customHeight="1">
      <c r="B1859" s="33"/>
      <c r="C1859" s="211" t="s">
        <v>19</v>
      </c>
      <c r="D1859" s="211" t="s">
        <v>6171</v>
      </c>
      <c r="E1859" s="18" t="s">
        <v>19</v>
      </c>
      <c r="F1859" s="212">
        <v>20.98</v>
      </c>
      <c r="H1859" s="33"/>
    </row>
    <row r="1860" spans="2:8" s="1" customFormat="1" ht="16.899999999999999" customHeight="1">
      <c r="B1860" s="33"/>
      <c r="C1860" s="211" t="s">
        <v>5602</v>
      </c>
      <c r="D1860" s="211" t="s">
        <v>371</v>
      </c>
      <c r="E1860" s="18" t="s">
        <v>19</v>
      </c>
      <c r="F1860" s="212">
        <v>309.16000000000003</v>
      </c>
      <c r="H1860" s="33"/>
    </row>
    <row r="1861" spans="2:8" s="1" customFormat="1" ht="16.899999999999999" customHeight="1">
      <c r="B1861" s="33"/>
      <c r="C1861" s="213" t="s">
        <v>9056</v>
      </c>
      <c r="H1861" s="33"/>
    </row>
    <row r="1862" spans="2:8" s="1" customFormat="1" ht="16.899999999999999" customHeight="1">
      <c r="B1862" s="33"/>
      <c r="C1862" s="211" t="s">
        <v>2690</v>
      </c>
      <c r="D1862" s="211" t="s">
        <v>9141</v>
      </c>
      <c r="E1862" s="18" t="s">
        <v>195</v>
      </c>
      <c r="F1862" s="212">
        <v>309.16000000000003</v>
      </c>
      <c r="H1862" s="33"/>
    </row>
    <row r="1863" spans="2:8" s="1" customFormat="1" ht="16.899999999999999" customHeight="1">
      <c r="B1863" s="33"/>
      <c r="C1863" s="211" t="s">
        <v>2679</v>
      </c>
      <c r="D1863" s="211" t="s">
        <v>9156</v>
      </c>
      <c r="E1863" s="18" t="s">
        <v>195</v>
      </c>
      <c r="F1863" s="212">
        <v>309.16000000000003</v>
      </c>
      <c r="H1863" s="33"/>
    </row>
    <row r="1864" spans="2:8" s="1" customFormat="1" ht="16.899999999999999" customHeight="1">
      <c r="B1864" s="33"/>
      <c r="C1864" s="211" t="s">
        <v>2702</v>
      </c>
      <c r="D1864" s="211" t="s">
        <v>9157</v>
      </c>
      <c r="E1864" s="18" t="s">
        <v>195</v>
      </c>
      <c r="F1864" s="212">
        <v>309.16000000000003</v>
      </c>
      <c r="H1864" s="33"/>
    </row>
    <row r="1865" spans="2:8" s="1" customFormat="1" ht="22.5">
      <c r="B1865" s="33"/>
      <c r="C1865" s="211" t="s">
        <v>2712</v>
      </c>
      <c r="D1865" s="211" t="s">
        <v>9158</v>
      </c>
      <c r="E1865" s="18" t="s">
        <v>195</v>
      </c>
      <c r="F1865" s="212">
        <v>309.16000000000003</v>
      </c>
      <c r="H1865" s="33"/>
    </row>
    <row r="1866" spans="2:8" s="1" customFormat="1" ht="16.899999999999999" customHeight="1">
      <c r="B1866" s="33"/>
      <c r="C1866" s="211" t="s">
        <v>2735</v>
      </c>
      <c r="D1866" s="211" t="s">
        <v>2736</v>
      </c>
      <c r="E1866" s="18" t="s">
        <v>195</v>
      </c>
      <c r="F1866" s="212">
        <v>309.16000000000003</v>
      </c>
      <c r="H1866" s="33"/>
    </row>
    <row r="1867" spans="2:8" s="1" customFormat="1" ht="22.5">
      <c r="B1867" s="33"/>
      <c r="C1867" s="211" t="s">
        <v>2788</v>
      </c>
      <c r="D1867" s="211" t="s">
        <v>9159</v>
      </c>
      <c r="E1867" s="18" t="s">
        <v>195</v>
      </c>
      <c r="F1867" s="212">
        <v>329.47300000000001</v>
      </c>
      <c r="H1867" s="33"/>
    </row>
    <row r="1868" spans="2:8" s="1" customFormat="1" ht="22.5">
      <c r="B1868" s="33"/>
      <c r="C1868" s="211" t="s">
        <v>2739</v>
      </c>
      <c r="D1868" s="211" t="s">
        <v>2740</v>
      </c>
      <c r="E1868" s="18" t="s">
        <v>195</v>
      </c>
      <c r="F1868" s="212">
        <v>362.42</v>
      </c>
      <c r="H1868" s="33"/>
    </row>
    <row r="1869" spans="2:8" s="1" customFormat="1" ht="16.899999999999999" customHeight="1">
      <c r="B1869" s="33"/>
      <c r="C1869" s="207" t="s">
        <v>264</v>
      </c>
      <c r="D1869" s="208" t="s">
        <v>265</v>
      </c>
      <c r="E1869" s="209" t="s">
        <v>235</v>
      </c>
      <c r="F1869" s="210">
        <v>314.89999999999998</v>
      </c>
      <c r="H1869" s="33"/>
    </row>
    <row r="1870" spans="2:8" s="1" customFormat="1" ht="16.899999999999999" customHeight="1">
      <c r="B1870" s="33"/>
      <c r="C1870" s="211" t="s">
        <v>19</v>
      </c>
      <c r="D1870" s="211" t="s">
        <v>5690</v>
      </c>
      <c r="E1870" s="18" t="s">
        <v>19</v>
      </c>
      <c r="F1870" s="212">
        <v>0</v>
      </c>
      <c r="H1870" s="33"/>
    </row>
    <row r="1871" spans="2:8" s="1" customFormat="1" ht="16.899999999999999" customHeight="1">
      <c r="B1871" s="33"/>
      <c r="C1871" s="211" t="s">
        <v>19</v>
      </c>
      <c r="D1871" s="211" t="s">
        <v>6524</v>
      </c>
      <c r="E1871" s="18" t="s">
        <v>19</v>
      </c>
      <c r="F1871" s="212">
        <v>148.4</v>
      </c>
      <c r="H1871" s="33"/>
    </row>
    <row r="1872" spans="2:8" s="1" customFormat="1" ht="16.899999999999999" customHeight="1">
      <c r="B1872" s="33"/>
      <c r="C1872" s="211" t="s">
        <v>19</v>
      </c>
      <c r="D1872" s="211" t="s">
        <v>5694</v>
      </c>
      <c r="E1872" s="18" t="s">
        <v>19</v>
      </c>
      <c r="F1872" s="212">
        <v>0</v>
      </c>
      <c r="H1872" s="33"/>
    </row>
    <row r="1873" spans="2:8" s="1" customFormat="1" ht="16.899999999999999" customHeight="1">
      <c r="B1873" s="33"/>
      <c r="C1873" s="211" t="s">
        <v>19</v>
      </c>
      <c r="D1873" s="211" t="s">
        <v>6525</v>
      </c>
      <c r="E1873" s="18" t="s">
        <v>19</v>
      </c>
      <c r="F1873" s="212">
        <v>166.5</v>
      </c>
      <c r="H1873" s="33"/>
    </row>
    <row r="1874" spans="2:8" s="1" customFormat="1" ht="16.899999999999999" customHeight="1">
      <c r="B1874" s="33"/>
      <c r="C1874" s="211" t="s">
        <v>264</v>
      </c>
      <c r="D1874" s="211" t="s">
        <v>371</v>
      </c>
      <c r="E1874" s="18" t="s">
        <v>19</v>
      </c>
      <c r="F1874" s="212">
        <v>314.89999999999998</v>
      </c>
      <c r="H1874" s="33"/>
    </row>
    <row r="1875" spans="2:8" s="1" customFormat="1" ht="16.899999999999999" customHeight="1">
      <c r="B1875" s="33"/>
      <c r="C1875" s="213" t="s">
        <v>9056</v>
      </c>
      <c r="H1875" s="33"/>
    </row>
    <row r="1876" spans="2:8" s="1" customFormat="1" ht="16.899999999999999" customHeight="1">
      <c r="B1876" s="33"/>
      <c r="C1876" s="211" t="s">
        <v>2754</v>
      </c>
      <c r="D1876" s="211" t="s">
        <v>9160</v>
      </c>
      <c r="E1876" s="18" t="s">
        <v>235</v>
      </c>
      <c r="F1876" s="212">
        <v>314.89999999999998</v>
      </c>
      <c r="H1876" s="33"/>
    </row>
    <row r="1877" spans="2:8" s="1" customFormat="1" ht="16.899999999999999" customHeight="1">
      <c r="B1877" s="33"/>
      <c r="C1877" s="211" t="s">
        <v>2783</v>
      </c>
      <c r="D1877" s="211" t="s">
        <v>9155</v>
      </c>
      <c r="E1877" s="18" t="s">
        <v>235</v>
      </c>
      <c r="F1877" s="212">
        <v>352.036</v>
      </c>
      <c r="H1877" s="33"/>
    </row>
    <row r="1878" spans="2:8" s="1" customFormat="1" ht="16.899999999999999" customHeight="1">
      <c r="B1878" s="33"/>
      <c r="C1878" s="211" t="s">
        <v>2768</v>
      </c>
      <c r="D1878" s="211" t="s">
        <v>2769</v>
      </c>
      <c r="E1878" s="18" t="s">
        <v>235</v>
      </c>
      <c r="F1878" s="212">
        <v>387.24</v>
      </c>
      <c r="H1878" s="33"/>
    </row>
    <row r="1879" spans="2:8" s="1" customFormat="1" ht="16.899999999999999" customHeight="1">
      <c r="B1879" s="33"/>
      <c r="C1879" s="207" t="s">
        <v>259</v>
      </c>
      <c r="D1879" s="208" t="s">
        <v>260</v>
      </c>
      <c r="E1879" s="209" t="s">
        <v>195</v>
      </c>
      <c r="F1879" s="210">
        <v>1540.7170000000001</v>
      </c>
      <c r="H1879" s="33"/>
    </row>
    <row r="1880" spans="2:8" s="1" customFormat="1" ht="16.899999999999999" customHeight="1">
      <c r="B1880" s="33"/>
      <c r="C1880" s="211" t="s">
        <v>19</v>
      </c>
      <c r="D1880" s="211" t="s">
        <v>5841</v>
      </c>
      <c r="E1880" s="18" t="s">
        <v>19</v>
      </c>
      <c r="F1880" s="212">
        <v>61.201999999999998</v>
      </c>
      <c r="H1880" s="33"/>
    </row>
    <row r="1881" spans="2:8" s="1" customFormat="1" ht="16.899999999999999" customHeight="1">
      <c r="B1881" s="33"/>
      <c r="C1881" s="211" t="s">
        <v>19</v>
      </c>
      <c r="D1881" s="211" t="s">
        <v>5842</v>
      </c>
      <c r="E1881" s="18" t="s">
        <v>19</v>
      </c>
      <c r="F1881" s="212">
        <v>500.899</v>
      </c>
      <c r="H1881" s="33"/>
    </row>
    <row r="1882" spans="2:8" s="1" customFormat="1" ht="16.899999999999999" customHeight="1">
      <c r="B1882" s="33"/>
      <c r="C1882" s="211" t="s">
        <v>19</v>
      </c>
      <c r="D1882" s="211" t="s">
        <v>925</v>
      </c>
      <c r="E1882" s="18" t="s">
        <v>19</v>
      </c>
      <c r="F1882" s="212">
        <v>0</v>
      </c>
      <c r="H1882" s="33"/>
    </row>
    <row r="1883" spans="2:8" s="1" customFormat="1" ht="16.899999999999999" customHeight="1">
      <c r="B1883" s="33"/>
      <c r="C1883" s="211" t="s">
        <v>19</v>
      </c>
      <c r="D1883" s="211" t="s">
        <v>5843</v>
      </c>
      <c r="E1883" s="18" t="s">
        <v>19</v>
      </c>
      <c r="F1883" s="212">
        <v>0</v>
      </c>
      <c r="H1883" s="33"/>
    </row>
    <row r="1884" spans="2:8" s="1" customFormat="1" ht="16.899999999999999" customHeight="1">
      <c r="B1884" s="33"/>
      <c r="C1884" s="211" t="s">
        <v>19</v>
      </c>
      <c r="D1884" s="211" t="s">
        <v>5690</v>
      </c>
      <c r="E1884" s="18" t="s">
        <v>19</v>
      </c>
      <c r="F1884" s="212">
        <v>0</v>
      </c>
      <c r="H1884" s="33"/>
    </row>
    <row r="1885" spans="2:8" s="1" customFormat="1" ht="16.899999999999999" customHeight="1">
      <c r="B1885" s="33"/>
      <c r="C1885" s="211" t="s">
        <v>19</v>
      </c>
      <c r="D1885" s="211" t="s">
        <v>5844</v>
      </c>
      <c r="E1885" s="18" t="s">
        <v>19</v>
      </c>
      <c r="F1885" s="212">
        <v>234.268</v>
      </c>
      <c r="H1885" s="33"/>
    </row>
    <row r="1886" spans="2:8" s="1" customFormat="1" ht="16.899999999999999" customHeight="1">
      <c r="B1886" s="33"/>
      <c r="C1886" s="211" t="s">
        <v>19</v>
      </c>
      <c r="D1886" s="211" t="s">
        <v>5694</v>
      </c>
      <c r="E1886" s="18" t="s">
        <v>19</v>
      </c>
      <c r="F1886" s="212">
        <v>0</v>
      </c>
      <c r="H1886" s="33"/>
    </row>
    <row r="1887" spans="2:8" s="1" customFormat="1" ht="16.899999999999999" customHeight="1">
      <c r="B1887" s="33"/>
      <c r="C1887" s="211" t="s">
        <v>19</v>
      </c>
      <c r="D1887" s="211" t="s">
        <v>5845</v>
      </c>
      <c r="E1887" s="18" t="s">
        <v>19</v>
      </c>
      <c r="F1887" s="212">
        <v>424.96899999999999</v>
      </c>
      <c r="H1887" s="33"/>
    </row>
    <row r="1888" spans="2:8" s="1" customFormat="1" ht="16.899999999999999" customHeight="1">
      <c r="B1888" s="33"/>
      <c r="C1888" s="211" t="s">
        <v>19</v>
      </c>
      <c r="D1888" s="211" t="s">
        <v>5846</v>
      </c>
      <c r="E1888" s="18" t="s">
        <v>19</v>
      </c>
      <c r="F1888" s="212">
        <v>0</v>
      </c>
      <c r="H1888" s="33"/>
    </row>
    <row r="1889" spans="2:8" s="1" customFormat="1" ht="16.899999999999999" customHeight="1">
      <c r="B1889" s="33"/>
      <c r="C1889" s="211" t="s">
        <v>19</v>
      </c>
      <c r="D1889" s="211" t="s">
        <v>618</v>
      </c>
      <c r="E1889" s="18" t="s">
        <v>19</v>
      </c>
      <c r="F1889" s="212">
        <v>0</v>
      </c>
      <c r="H1889" s="33"/>
    </row>
    <row r="1890" spans="2:8" s="1" customFormat="1" ht="16.899999999999999" customHeight="1">
      <c r="B1890" s="33"/>
      <c r="C1890" s="211" t="s">
        <v>19</v>
      </c>
      <c r="D1890" s="211" t="s">
        <v>5847</v>
      </c>
      <c r="E1890" s="18" t="s">
        <v>19</v>
      </c>
      <c r="F1890" s="212">
        <v>20.510999999999999</v>
      </c>
      <c r="H1890" s="33"/>
    </row>
    <row r="1891" spans="2:8" s="1" customFormat="1" ht="16.899999999999999" customHeight="1">
      <c r="B1891" s="33"/>
      <c r="C1891" s="211" t="s">
        <v>19</v>
      </c>
      <c r="D1891" s="211" t="s">
        <v>5690</v>
      </c>
      <c r="E1891" s="18" t="s">
        <v>19</v>
      </c>
      <c r="F1891" s="212">
        <v>0</v>
      </c>
      <c r="H1891" s="33"/>
    </row>
    <row r="1892" spans="2:8" s="1" customFormat="1" ht="16.899999999999999" customHeight="1">
      <c r="B1892" s="33"/>
      <c r="C1892" s="211" t="s">
        <v>19</v>
      </c>
      <c r="D1892" s="211" t="s">
        <v>5848</v>
      </c>
      <c r="E1892" s="18" t="s">
        <v>19</v>
      </c>
      <c r="F1892" s="212">
        <v>124.733</v>
      </c>
      <c r="H1892" s="33"/>
    </row>
    <row r="1893" spans="2:8" s="1" customFormat="1" ht="16.899999999999999" customHeight="1">
      <c r="B1893" s="33"/>
      <c r="C1893" s="211" t="s">
        <v>19</v>
      </c>
      <c r="D1893" s="211" t="s">
        <v>5849</v>
      </c>
      <c r="E1893" s="18" t="s">
        <v>19</v>
      </c>
      <c r="F1893" s="212">
        <v>53.56</v>
      </c>
      <c r="H1893" s="33"/>
    </row>
    <row r="1894" spans="2:8" s="1" customFormat="1" ht="16.899999999999999" customHeight="1">
      <c r="B1894" s="33"/>
      <c r="C1894" s="211" t="s">
        <v>19</v>
      </c>
      <c r="D1894" s="211" t="s">
        <v>5694</v>
      </c>
      <c r="E1894" s="18" t="s">
        <v>19</v>
      </c>
      <c r="F1894" s="212">
        <v>0</v>
      </c>
      <c r="H1894" s="33"/>
    </row>
    <row r="1895" spans="2:8" s="1" customFormat="1" ht="16.899999999999999" customHeight="1">
      <c r="B1895" s="33"/>
      <c r="C1895" s="211" t="s">
        <v>19</v>
      </c>
      <c r="D1895" s="211" t="s">
        <v>5850</v>
      </c>
      <c r="E1895" s="18" t="s">
        <v>19</v>
      </c>
      <c r="F1895" s="212">
        <v>120.575</v>
      </c>
      <c r="H1895" s="33"/>
    </row>
    <row r="1896" spans="2:8" s="1" customFormat="1" ht="16.899999999999999" customHeight="1">
      <c r="B1896" s="33"/>
      <c r="C1896" s="211" t="s">
        <v>259</v>
      </c>
      <c r="D1896" s="211" t="s">
        <v>371</v>
      </c>
      <c r="E1896" s="18" t="s">
        <v>19</v>
      </c>
      <c r="F1896" s="212">
        <v>1540.7170000000001</v>
      </c>
      <c r="H1896" s="33"/>
    </row>
    <row r="1897" spans="2:8" s="1" customFormat="1" ht="16.899999999999999" customHeight="1">
      <c r="B1897" s="33"/>
      <c r="C1897" s="213" t="s">
        <v>9056</v>
      </c>
      <c r="H1897" s="33"/>
    </row>
    <row r="1898" spans="2:8" s="1" customFormat="1" ht="16.899999999999999" customHeight="1">
      <c r="B1898" s="33"/>
      <c r="C1898" s="211" t="s">
        <v>919</v>
      </c>
      <c r="D1898" s="211" t="s">
        <v>9117</v>
      </c>
      <c r="E1898" s="18" t="s">
        <v>195</v>
      </c>
      <c r="F1898" s="212">
        <v>1540.7170000000001</v>
      </c>
      <c r="H1898" s="33"/>
    </row>
    <row r="1899" spans="2:8" s="1" customFormat="1" ht="16.899999999999999" customHeight="1">
      <c r="B1899" s="33"/>
      <c r="C1899" s="211" t="s">
        <v>914</v>
      </c>
      <c r="D1899" s="211" t="s">
        <v>9161</v>
      </c>
      <c r="E1899" s="18" t="s">
        <v>195</v>
      </c>
      <c r="F1899" s="212">
        <v>1540.7170000000001</v>
      </c>
      <c r="H1899" s="33"/>
    </row>
    <row r="1900" spans="2:8" s="1" customFormat="1" ht="16.899999999999999" customHeight="1">
      <c r="B1900" s="33"/>
      <c r="C1900" s="211" t="s">
        <v>932</v>
      </c>
      <c r="D1900" s="211" t="s">
        <v>9086</v>
      </c>
      <c r="E1900" s="18" t="s">
        <v>195</v>
      </c>
      <c r="F1900" s="212">
        <v>1319.9829999999999</v>
      </c>
      <c r="H1900" s="33"/>
    </row>
    <row r="1901" spans="2:8" s="1" customFormat="1" ht="16.899999999999999" customHeight="1">
      <c r="B1901" s="33"/>
      <c r="C1901" s="211" t="s">
        <v>938</v>
      </c>
      <c r="D1901" s="211" t="s">
        <v>9162</v>
      </c>
      <c r="E1901" s="18" t="s">
        <v>195</v>
      </c>
      <c r="F1901" s="212">
        <v>1540.7170000000001</v>
      </c>
      <c r="H1901" s="33"/>
    </row>
    <row r="1902" spans="2:8" s="1" customFormat="1" ht="16.899999999999999" customHeight="1">
      <c r="B1902" s="33"/>
      <c r="C1902" s="207" t="s">
        <v>9163</v>
      </c>
      <c r="D1902" s="208" t="s">
        <v>9164</v>
      </c>
      <c r="E1902" s="209" t="s">
        <v>195</v>
      </c>
      <c r="F1902" s="210">
        <v>22.89</v>
      </c>
      <c r="H1902" s="33"/>
    </row>
    <row r="1903" spans="2:8" s="1" customFormat="1" ht="16.899999999999999" customHeight="1">
      <c r="B1903" s="33"/>
      <c r="C1903" s="207" t="s">
        <v>433</v>
      </c>
      <c r="D1903" s="208" t="s">
        <v>9165</v>
      </c>
      <c r="E1903" s="209" t="s">
        <v>209</v>
      </c>
      <c r="F1903" s="210">
        <v>146.245</v>
      </c>
      <c r="H1903" s="33"/>
    </row>
    <row r="1904" spans="2:8" s="1" customFormat="1" ht="16.899999999999999" customHeight="1">
      <c r="B1904" s="33"/>
      <c r="C1904" s="211" t="s">
        <v>19</v>
      </c>
      <c r="D1904" s="211" t="s">
        <v>485</v>
      </c>
      <c r="E1904" s="18" t="s">
        <v>19</v>
      </c>
      <c r="F1904" s="212">
        <v>0</v>
      </c>
      <c r="H1904" s="33"/>
    </row>
    <row r="1905" spans="2:8" s="1" customFormat="1" ht="16.899999999999999" customHeight="1">
      <c r="B1905" s="33"/>
      <c r="C1905" s="211" t="s">
        <v>19</v>
      </c>
      <c r="D1905" s="211" t="s">
        <v>5634</v>
      </c>
      <c r="E1905" s="18" t="s">
        <v>19</v>
      </c>
      <c r="F1905" s="212">
        <v>0</v>
      </c>
      <c r="H1905" s="33"/>
    </row>
    <row r="1906" spans="2:8" s="1" customFormat="1" ht="16.899999999999999" customHeight="1">
      <c r="B1906" s="33"/>
      <c r="C1906" s="211" t="s">
        <v>19</v>
      </c>
      <c r="D1906" s="211" t="s">
        <v>5635</v>
      </c>
      <c r="E1906" s="18" t="s">
        <v>19</v>
      </c>
      <c r="F1906" s="212">
        <v>0</v>
      </c>
      <c r="H1906" s="33"/>
    </row>
    <row r="1907" spans="2:8" s="1" customFormat="1" ht="16.899999999999999" customHeight="1">
      <c r="B1907" s="33"/>
      <c r="C1907" s="211" t="s">
        <v>19</v>
      </c>
      <c r="D1907" s="211" t="s">
        <v>507</v>
      </c>
      <c r="E1907" s="18" t="s">
        <v>19</v>
      </c>
      <c r="F1907" s="212">
        <v>0</v>
      </c>
      <c r="H1907" s="33"/>
    </row>
    <row r="1908" spans="2:8" s="1" customFormat="1" ht="16.899999999999999" customHeight="1">
      <c r="B1908" s="33"/>
      <c r="C1908" s="211" t="s">
        <v>19</v>
      </c>
      <c r="D1908" s="211" t="s">
        <v>5648</v>
      </c>
      <c r="E1908" s="18" t="s">
        <v>19</v>
      </c>
      <c r="F1908" s="212">
        <v>56.935000000000002</v>
      </c>
      <c r="H1908" s="33"/>
    </row>
    <row r="1909" spans="2:8" s="1" customFormat="1" ht="16.899999999999999" customHeight="1">
      <c r="B1909" s="33"/>
      <c r="C1909" s="211" t="s">
        <v>19</v>
      </c>
      <c r="D1909" s="211" t="s">
        <v>5649</v>
      </c>
      <c r="E1909" s="18" t="s">
        <v>19</v>
      </c>
      <c r="F1909" s="212">
        <v>89.31</v>
      </c>
      <c r="H1909" s="33"/>
    </row>
    <row r="1910" spans="2:8" s="1" customFormat="1" ht="16.899999999999999" customHeight="1">
      <c r="B1910" s="33"/>
      <c r="C1910" s="211" t="s">
        <v>433</v>
      </c>
      <c r="D1910" s="211" t="s">
        <v>371</v>
      </c>
      <c r="E1910" s="18" t="s">
        <v>19</v>
      </c>
      <c r="F1910" s="212">
        <v>146.245</v>
      </c>
      <c r="H1910" s="33"/>
    </row>
    <row r="1911" spans="2:8" s="1" customFormat="1" ht="16.899999999999999" customHeight="1">
      <c r="B1911" s="33"/>
      <c r="C1911" s="207" t="s">
        <v>9229</v>
      </c>
      <c r="D1911" s="208" t="s">
        <v>9165</v>
      </c>
      <c r="E1911" s="209" t="s">
        <v>209</v>
      </c>
      <c r="F1911" s="210">
        <v>90.575999999999993</v>
      </c>
      <c r="H1911" s="33"/>
    </row>
    <row r="1912" spans="2:8" s="1" customFormat="1" ht="16.899999999999999" customHeight="1">
      <c r="B1912" s="33"/>
      <c r="C1912" s="207" t="s">
        <v>9230</v>
      </c>
      <c r="D1912" s="208" t="s">
        <v>274</v>
      </c>
      <c r="E1912" s="209" t="s">
        <v>209</v>
      </c>
      <c r="F1912" s="210">
        <v>211.34399999999999</v>
      </c>
      <c r="H1912" s="33"/>
    </row>
    <row r="1913" spans="2:8" s="1" customFormat="1" ht="16.899999999999999" customHeight="1">
      <c r="B1913" s="33"/>
      <c r="C1913" s="207" t="s">
        <v>304</v>
      </c>
      <c r="D1913" s="208" t="s">
        <v>5616</v>
      </c>
      <c r="E1913" s="209" t="s">
        <v>209</v>
      </c>
      <c r="F1913" s="210">
        <v>56.935000000000002</v>
      </c>
      <c r="H1913" s="33"/>
    </row>
    <row r="1914" spans="2:8" s="1" customFormat="1" ht="16.899999999999999" customHeight="1">
      <c r="B1914" s="33"/>
      <c r="C1914" s="211" t="s">
        <v>19</v>
      </c>
      <c r="D1914" s="211" t="s">
        <v>485</v>
      </c>
      <c r="E1914" s="18" t="s">
        <v>19</v>
      </c>
      <c r="F1914" s="212">
        <v>0</v>
      </c>
      <c r="H1914" s="33"/>
    </row>
    <row r="1915" spans="2:8" s="1" customFormat="1" ht="16.899999999999999" customHeight="1">
      <c r="B1915" s="33"/>
      <c r="C1915" s="211" t="s">
        <v>19</v>
      </c>
      <c r="D1915" s="211" t="s">
        <v>5634</v>
      </c>
      <c r="E1915" s="18" t="s">
        <v>19</v>
      </c>
      <c r="F1915" s="212">
        <v>0</v>
      </c>
      <c r="H1915" s="33"/>
    </row>
    <row r="1916" spans="2:8" s="1" customFormat="1" ht="16.899999999999999" customHeight="1">
      <c r="B1916" s="33"/>
      <c r="C1916" s="211" t="s">
        <v>19</v>
      </c>
      <c r="D1916" s="211" t="s">
        <v>5635</v>
      </c>
      <c r="E1916" s="18" t="s">
        <v>19</v>
      </c>
      <c r="F1916" s="212">
        <v>0</v>
      </c>
      <c r="H1916" s="33"/>
    </row>
    <row r="1917" spans="2:8" s="1" customFormat="1" ht="16.899999999999999" customHeight="1">
      <c r="B1917" s="33"/>
      <c r="C1917" s="211" t="s">
        <v>19</v>
      </c>
      <c r="D1917" s="211" t="s">
        <v>507</v>
      </c>
      <c r="E1917" s="18" t="s">
        <v>19</v>
      </c>
      <c r="F1917" s="212">
        <v>0</v>
      </c>
      <c r="H1917" s="33"/>
    </row>
    <row r="1918" spans="2:8" s="1" customFormat="1" ht="16.899999999999999" customHeight="1">
      <c r="B1918" s="33"/>
      <c r="C1918" s="211" t="s">
        <v>19</v>
      </c>
      <c r="D1918" s="211" t="s">
        <v>5648</v>
      </c>
      <c r="E1918" s="18" t="s">
        <v>19</v>
      </c>
      <c r="F1918" s="212">
        <v>56.935000000000002</v>
      </c>
      <c r="H1918" s="33"/>
    </row>
    <row r="1919" spans="2:8" s="1" customFormat="1" ht="16.899999999999999" customHeight="1">
      <c r="B1919" s="33"/>
      <c r="C1919" s="211" t="s">
        <v>304</v>
      </c>
      <c r="D1919" s="211" t="s">
        <v>416</v>
      </c>
      <c r="E1919" s="18" t="s">
        <v>19</v>
      </c>
      <c r="F1919" s="212">
        <v>56.935000000000002</v>
      </c>
      <c r="H1919" s="33"/>
    </row>
    <row r="1920" spans="2:8" s="1" customFormat="1" ht="16.899999999999999" customHeight="1">
      <c r="B1920" s="33"/>
      <c r="C1920" s="213" t="s">
        <v>9056</v>
      </c>
      <c r="H1920" s="33"/>
    </row>
    <row r="1921" spans="2:8" s="1" customFormat="1" ht="16.899999999999999" customHeight="1">
      <c r="B1921" s="33"/>
      <c r="C1921" s="211" t="s">
        <v>427</v>
      </c>
      <c r="D1921" s="211" t="s">
        <v>9168</v>
      </c>
      <c r="E1921" s="18" t="s">
        <v>209</v>
      </c>
      <c r="F1921" s="212">
        <v>146.245</v>
      </c>
      <c r="H1921" s="33"/>
    </row>
    <row r="1922" spans="2:8" s="1" customFormat="1" ht="16.899999999999999" customHeight="1">
      <c r="B1922" s="33"/>
      <c r="C1922" s="211" t="s">
        <v>441</v>
      </c>
      <c r="D1922" s="211" t="s">
        <v>442</v>
      </c>
      <c r="E1922" s="18" t="s">
        <v>443</v>
      </c>
      <c r="F1922" s="212">
        <v>354.03100000000001</v>
      </c>
      <c r="H1922" s="33"/>
    </row>
    <row r="1923" spans="2:8" s="1" customFormat="1" ht="16.899999999999999" customHeight="1">
      <c r="B1923" s="33"/>
      <c r="C1923" s="207" t="s">
        <v>5570</v>
      </c>
      <c r="D1923" s="208" t="s">
        <v>274</v>
      </c>
      <c r="E1923" s="209" t="s">
        <v>209</v>
      </c>
      <c r="F1923" s="210">
        <v>139.749</v>
      </c>
      <c r="H1923" s="33"/>
    </row>
    <row r="1924" spans="2:8" s="1" customFormat="1" ht="16.899999999999999" customHeight="1">
      <c r="B1924" s="33"/>
      <c r="C1924" s="211" t="s">
        <v>19</v>
      </c>
      <c r="D1924" s="211" t="s">
        <v>485</v>
      </c>
      <c r="E1924" s="18" t="s">
        <v>19</v>
      </c>
      <c r="F1924" s="212">
        <v>0</v>
      </c>
      <c r="H1924" s="33"/>
    </row>
    <row r="1925" spans="2:8" s="1" customFormat="1" ht="16.899999999999999" customHeight="1">
      <c r="B1925" s="33"/>
      <c r="C1925" s="211" t="s">
        <v>19</v>
      </c>
      <c r="D1925" s="211" t="s">
        <v>5634</v>
      </c>
      <c r="E1925" s="18" t="s">
        <v>19</v>
      </c>
      <c r="F1925" s="212">
        <v>0</v>
      </c>
      <c r="H1925" s="33"/>
    </row>
    <row r="1926" spans="2:8" s="1" customFormat="1" ht="16.899999999999999" customHeight="1">
      <c r="B1926" s="33"/>
      <c r="C1926" s="211" t="s">
        <v>19</v>
      </c>
      <c r="D1926" s="211" t="s">
        <v>5635</v>
      </c>
      <c r="E1926" s="18" t="s">
        <v>19</v>
      </c>
      <c r="F1926" s="212">
        <v>0</v>
      </c>
      <c r="H1926" s="33"/>
    </row>
    <row r="1927" spans="2:8" s="1" customFormat="1" ht="16.899999999999999" customHeight="1">
      <c r="B1927" s="33"/>
      <c r="C1927" s="211" t="s">
        <v>19</v>
      </c>
      <c r="D1927" s="211" t="s">
        <v>507</v>
      </c>
      <c r="E1927" s="18" t="s">
        <v>19</v>
      </c>
      <c r="F1927" s="212">
        <v>0</v>
      </c>
      <c r="H1927" s="33"/>
    </row>
    <row r="1928" spans="2:8" s="1" customFormat="1" ht="16.899999999999999" customHeight="1">
      <c r="B1928" s="33"/>
      <c r="C1928" s="211" t="s">
        <v>19</v>
      </c>
      <c r="D1928" s="211" t="s">
        <v>5650</v>
      </c>
      <c r="E1928" s="18" t="s">
        <v>19</v>
      </c>
      <c r="F1928" s="212">
        <v>6.9</v>
      </c>
      <c r="H1928" s="33"/>
    </row>
    <row r="1929" spans="2:8" s="1" customFormat="1" ht="16.899999999999999" customHeight="1">
      <c r="B1929" s="33"/>
      <c r="C1929" s="211" t="s">
        <v>19</v>
      </c>
      <c r="D1929" s="211" t="s">
        <v>5651</v>
      </c>
      <c r="E1929" s="18" t="s">
        <v>19</v>
      </c>
      <c r="F1929" s="212">
        <v>132.84899999999999</v>
      </c>
      <c r="H1929" s="33"/>
    </row>
    <row r="1930" spans="2:8" s="1" customFormat="1" ht="16.899999999999999" customHeight="1">
      <c r="B1930" s="33"/>
      <c r="C1930" s="211" t="s">
        <v>5570</v>
      </c>
      <c r="D1930" s="211" t="s">
        <v>371</v>
      </c>
      <c r="E1930" s="18" t="s">
        <v>19</v>
      </c>
      <c r="F1930" s="212">
        <v>139.749</v>
      </c>
      <c r="H1930" s="33"/>
    </row>
    <row r="1931" spans="2:8" s="1" customFormat="1" ht="16.899999999999999" customHeight="1">
      <c r="B1931" s="33"/>
      <c r="C1931" s="213" t="s">
        <v>9056</v>
      </c>
      <c r="H1931" s="33"/>
    </row>
    <row r="1932" spans="2:8" s="1" customFormat="1" ht="16.899999999999999" customHeight="1">
      <c r="B1932" s="33"/>
      <c r="C1932" s="211" t="s">
        <v>435</v>
      </c>
      <c r="D1932" s="211" t="s">
        <v>9167</v>
      </c>
      <c r="E1932" s="18" t="s">
        <v>209</v>
      </c>
      <c r="F1932" s="212">
        <v>139.749</v>
      </c>
      <c r="H1932" s="33"/>
    </row>
    <row r="1933" spans="2:8" s="1" customFormat="1" ht="16.899999999999999" customHeight="1">
      <c r="B1933" s="33"/>
      <c r="C1933" s="211" t="s">
        <v>441</v>
      </c>
      <c r="D1933" s="211" t="s">
        <v>442</v>
      </c>
      <c r="E1933" s="18" t="s">
        <v>443</v>
      </c>
      <c r="F1933" s="212">
        <v>354.03100000000001</v>
      </c>
      <c r="H1933" s="33"/>
    </row>
    <row r="1934" spans="2:8" s="1" customFormat="1" ht="16.899999999999999" customHeight="1">
      <c r="B1934" s="33"/>
      <c r="C1934" s="207" t="s">
        <v>307</v>
      </c>
      <c r="D1934" s="208" t="s">
        <v>5618</v>
      </c>
      <c r="E1934" s="209" t="s">
        <v>19</v>
      </c>
      <c r="F1934" s="210">
        <v>89.31</v>
      </c>
      <c r="H1934" s="33"/>
    </row>
    <row r="1935" spans="2:8" s="1" customFormat="1" ht="16.899999999999999" customHeight="1">
      <c r="B1935" s="33"/>
      <c r="C1935" s="211" t="s">
        <v>19</v>
      </c>
      <c r="D1935" s="211" t="s">
        <v>5649</v>
      </c>
      <c r="E1935" s="18" t="s">
        <v>19</v>
      </c>
      <c r="F1935" s="212">
        <v>89.31</v>
      </c>
      <c r="H1935" s="33"/>
    </row>
    <row r="1936" spans="2:8" s="1" customFormat="1" ht="16.899999999999999" customHeight="1">
      <c r="B1936" s="33"/>
      <c r="C1936" s="211" t="s">
        <v>307</v>
      </c>
      <c r="D1936" s="211" t="s">
        <v>416</v>
      </c>
      <c r="E1936" s="18" t="s">
        <v>19</v>
      </c>
      <c r="F1936" s="212">
        <v>89.31</v>
      </c>
      <c r="H1936" s="33"/>
    </row>
    <row r="1937" spans="2:8" s="1" customFormat="1" ht="16.899999999999999" customHeight="1">
      <c r="B1937" s="33"/>
      <c r="C1937" s="213" t="s">
        <v>9056</v>
      </c>
      <c r="H1937" s="33"/>
    </row>
    <row r="1938" spans="2:8" s="1" customFormat="1" ht="16.899999999999999" customHeight="1">
      <c r="B1938" s="33"/>
      <c r="C1938" s="211" t="s">
        <v>427</v>
      </c>
      <c r="D1938" s="211" t="s">
        <v>9168</v>
      </c>
      <c r="E1938" s="18" t="s">
        <v>209</v>
      </c>
      <c r="F1938" s="212">
        <v>146.245</v>
      </c>
      <c r="H1938" s="33"/>
    </row>
    <row r="1939" spans="2:8" s="1" customFormat="1" ht="16.899999999999999" customHeight="1">
      <c r="B1939" s="33"/>
      <c r="C1939" s="211" t="s">
        <v>5642</v>
      </c>
      <c r="D1939" s="211" t="s">
        <v>9179</v>
      </c>
      <c r="E1939" s="18" t="s">
        <v>209</v>
      </c>
      <c r="F1939" s="212">
        <v>518.46900000000005</v>
      </c>
      <c r="H1939" s="33"/>
    </row>
    <row r="1940" spans="2:8" s="1" customFormat="1" ht="16.899999999999999" customHeight="1">
      <c r="B1940" s="33"/>
      <c r="C1940" s="211" t="s">
        <v>418</v>
      </c>
      <c r="D1940" s="211" t="s">
        <v>9080</v>
      </c>
      <c r="E1940" s="18" t="s">
        <v>209</v>
      </c>
      <c r="F1940" s="212">
        <v>339.84899999999999</v>
      </c>
      <c r="H1940" s="33"/>
    </row>
    <row r="1941" spans="2:8" s="1" customFormat="1" ht="16.899999999999999" customHeight="1">
      <c r="B1941" s="33"/>
      <c r="C1941" s="207" t="s">
        <v>9231</v>
      </c>
      <c r="D1941" s="208" t="s">
        <v>308</v>
      </c>
      <c r="E1941" s="209" t="s">
        <v>209</v>
      </c>
      <c r="F1941" s="210">
        <v>225.18199999999999</v>
      </c>
      <c r="H1941" s="33"/>
    </row>
    <row r="1942" spans="2:8" s="1" customFormat="1" ht="26.45" customHeight="1">
      <c r="B1942" s="33"/>
      <c r="C1942" s="206" t="s">
        <v>9232</v>
      </c>
      <c r="D1942" s="206" t="s">
        <v>161</v>
      </c>
      <c r="H1942" s="33"/>
    </row>
    <row r="1943" spans="2:8" s="1" customFormat="1" ht="16.899999999999999" customHeight="1">
      <c r="B1943" s="33"/>
      <c r="C1943" s="207" t="s">
        <v>9065</v>
      </c>
      <c r="D1943" s="208" t="s">
        <v>9233</v>
      </c>
      <c r="E1943" s="209" t="s">
        <v>195</v>
      </c>
      <c r="F1943" s="210">
        <v>36</v>
      </c>
      <c r="H1943" s="33"/>
    </row>
    <row r="1944" spans="2:8" s="1" customFormat="1" ht="16.899999999999999" customHeight="1">
      <c r="B1944" s="33"/>
      <c r="C1944" s="211" t="s">
        <v>19</v>
      </c>
      <c r="D1944" s="211" t="s">
        <v>583</v>
      </c>
      <c r="E1944" s="18" t="s">
        <v>19</v>
      </c>
      <c r="F1944" s="212">
        <v>36</v>
      </c>
      <c r="H1944" s="33"/>
    </row>
    <row r="1945" spans="2:8" s="1" customFormat="1" ht="16.899999999999999" customHeight="1">
      <c r="B1945" s="33"/>
      <c r="C1945" s="207" t="s">
        <v>7479</v>
      </c>
      <c r="D1945" s="208" t="s">
        <v>7480</v>
      </c>
      <c r="E1945" s="209" t="s">
        <v>209</v>
      </c>
      <c r="F1945" s="210">
        <v>2</v>
      </c>
      <c r="H1945" s="33"/>
    </row>
    <row r="1946" spans="2:8" s="1" customFormat="1" ht="16.899999999999999" customHeight="1">
      <c r="B1946" s="33"/>
      <c r="C1946" s="211" t="s">
        <v>19</v>
      </c>
      <c r="D1946" s="211" t="s">
        <v>7492</v>
      </c>
      <c r="E1946" s="18" t="s">
        <v>19</v>
      </c>
      <c r="F1946" s="212">
        <v>0</v>
      </c>
      <c r="H1946" s="33"/>
    </row>
    <row r="1947" spans="2:8" s="1" customFormat="1" ht="16.899999999999999" customHeight="1">
      <c r="B1947" s="33"/>
      <c r="C1947" s="211" t="s">
        <v>19</v>
      </c>
      <c r="D1947" s="211" t="s">
        <v>7503</v>
      </c>
      <c r="E1947" s="18" t="s">
        <v>19</v>
      </c>
      <c r="F1947" s="212">
        <v>2</v>
      </c>
      <c r="H1947" s="33"/>
    </row>
    <row r="1948" spans="2:8" s="1" customFormat="1" ht="16.899999999999999" customHeight="1">
      <c r="B1948" s="33"/>
      <c r="C1948" s="211" t="s">
        <v>7479</v>
      </c>
      <c r="D1948" s="211" t="s">
        <v>371</v>
      </c>
      <c r="E1948" s="18" t="s">
        <v>19</v>
      </c>
      <c r="F1948" s="212">
        <v>2</v>
      </c>
      <c r="H1948" s="33"/>
    </row>
    <row r="1949" spans="2:8" s="1" customFormat="1" ht="16.899999999999999" customHeight="1">
      <c r="B1949" s="33"/>
      <c r="C1949" s="213" t="s">
        <v>9056</v>
      </c>
      <c r="H1949" s="33"/>
    </row>
    <row r="1950" spans="2:8" s="1" customFormat="1" ht="16.899999999999999" customHeight="1">
      <c r="B1950" s="33"/>
      <c r="C1950" s="211" t="s">
        <v>7499</v>
      </c>
      <c r="D1950" s="211" t="s">
        <v>9234</v>
      </c>
      <c r="E1950" s="18" t="s">
        <v>209</v>
      </c>
      <c r="F1950" s="212">
        <v>2</v>
      </c>
      <c r="H1950" s="33"/>
    </row>
    <row r="1951" spans="2:8" s="1" customFormat="1" ht="22.5">
      <c r="B1951" s="33"/>
      <c r="C1951" s="211" t="s">
        <v>389</v>
      </c>
      <c r="D1951" s="211" t="s">
        <v>9111</v>
      </c>
      <c r="E1951" s="18" t="s">
        <v>209</v>
      </c>
      <c r="F1951" s="212">
        <v>16.55</v>
      </c>
      <c r="H1951" s="33"/>
    </row>
    <row r="1952" spans="2:8" s="1" customFormat="1" ht="22.5">
      <c r="B1952" s="33"/>
      <c r="C1952" s="211" t="s">
        <v>7506</v>
      </c>
      <c r="D1952" s="211" t="s">
        <v>9235</v>
      </c>
      <c r="E1952" s="18" t="s">
        <v>209</v>
      </c>
      <c r="F1952" s="212">
        <v>9.1999999999999993</v>
      </c>
      <c r="H1952" s="33"/>
    </row>
    <row r="1953" spans="2:8" s="1" customFormat="1" ht="22.5">
      <c r="B1953" s="33"/>
      <c r="C1953" s="211" t="s">
        <v>7510</v>
      </c>
      <c r="D1953" s="211" t="s">
        <v>9236</v>
      </c>
      <c r="E1953" s="18" t="s">
        <v>209</v>
      </c>
      <c r="F1953" s="212">
        <v>46</v>
      </c>
      <c r="H1953" s="33"/>
    </row>
    <row r="1954" spans="2:8" s="1" customFormat="1" ht="16.899999999999999" customHeight="1">
      <c r="B1954" s="33"/>
      <c r="C1954" s="211" t="s">
        <v>5642</v>
      </c>
      <c r="D1954" s="211" t="s">
        <v>9179</v>
      </c>
      <c r="E1954" s="18" t="s">
        <v>209</v>
      </c>
      <c r="F1954" s="212">
        <v>9.1999999999999993</v>
      </c>
      <c r="H1954" s="33"/>
    </row>
    <row r="1955" spans="2:8" s="1" customFormat="1" ht="22.5">
      <c r="B1955" s="33"/>
      <c r="C1955" s="211" t="s">
        <v>7517</v>
      </c>
      <c r="D1955" s="211" t="s">
        <v>9237</v>
      </c>
      <c r="E1955" s="18" t="s">
        <v>443</v>
      </c>
      <c r="F1955" s="212">
        <v>16.559999999999999</v>
      </c>
      <c r="H1955" s="33"/>
    </row>
    <row r="1956" spans="2:8" s="1" customFormat="1" ht="16.899999999999999" customHeight="1">
      <c r="B1956" s="33"/>
      <c r="C1956" s="211" t="s">
        <v>423</v>
      </c>
      <c r="D1956" s="211" t="s">
        <v>3013</v>
      </c>
      <c r="E1956" s="18" t="s">
        <v>209</v>
      </c>
      <c r="F1956" s="212">
        <v>9.1999999999999993</v>
      </c>
      <c r="H1956" s="33"/>
    </row>
    <row r="1957" spans="2:8" s="1" customFormat="1" ht="16.899999999999999" customHeight="1">
      <c r="B1957" s="33"/>
      <c r="C1957" s="207" t="s">
        <v>207</v>
      </c>
      <c r="D1957" s="208" t="s">
        <v>208</v>
      </c>
      <c r="E1957" s="209" t="s">
        <v>209</v>
      </c>
      <c r="F1957" s="210">
        <v>24</v>
      </c>
      <c r="H1957" s="33"/>
    </row>
    <row r="1958" spans="2:8" s="1" customFormat="1" ht="16.899999999999999" customHeight="1">
      <c r="B1958" s="33"/>
      <c r="C1958" s="207" t="s">
        <v>7481</v>
      </c>
      <c r="D1958" s="208" t="s">
        <v>7482</v>
      </c>
      <c r="E1958" s="209" t="s">
        <v>195</v>
      </c>
      <c r="F1958" s="210">
        <v>141.364</v>
      </c>
      <c r="H1958" s="33"/>
    </row>
    <row r="1959" spans="2:8" s="1" customFormat="1" ht="16.899999999999999" customHeight="1">
      <c r="B1959" s="33"/>
      <c r="C1959" s="211" t="s">
        <v>19</v>
      </c>
      <c r="D1959" s="211" t="s">
        <v>7540</v>
      </c>
      <c r="E1959" s="18" t="s">
        <v>19</v>
      </c>
      <c r="F1959" s="212">
        <v>0</v>
      </c>
      <c r="H1959" s="33"/>
    </row>
    <row r="1960" spans="2:8" s="1" customFormat="1" ht="16.899999999999999" customHeight="1">
      <c r="B1960" s="33"/>
      <c r="C1960" s="211" t="s">
        <v>19</v>
      </c>
      <c r="D1960" s="211" t="s">
        <v>7541</v>
      </c>
      <c r="E1960" s="18" t="s">
        <v>19</v>
      </c>
      <c r="F1960" s="212">
        <v>0</v>
      </c>
      <c r="H1960" s="33"/>
    </row>
    <row r="1961" spans="2:8" s="1" customFormat="1" ht="16.899999999999999" customHeight="1">
      <c r="B1961" s="33"/>
      <c r="C1961" s="211" t="s">
        <v>19</v>
      </c>
      <c r="D1961" s="211" t="s">
        <v>7542</v>
      </c>
      <c r="E1961" s="18" t="s">
        <v>19</v>
      </c>
      <c r="F1961" s="212">
        <v>0</v>
      </c>
      <c r="H1961" s="33"/>
    </row>
    <row r="1962" spans="2:8" s="1" customFormat="1" ht="16.899999999999999" customHeight="1">
      <c r="B1962" s="33"/>
      <c r="C1962" s="211" t="s">
        <v>19</v>
      </c>
      <c r="D1962" s="211" t="s">
        <v>7592</v>
      </c>
      <c r="E1962" s="18" t="s">
        <v>19</v>
      </c>
      <c r="F1962" s="212">
        <v>0</v>
      </c>
      <c r="H1962" s="33"/>
    </row>
    <row r="1963" spans="2:8" s="1" customFormat="1" ht="16.899999999999999" customHeight="1">
      <c r="B1963" s="33"/>
      <c r="C1963" s="211" t="s">
        <v>19</v>
      </c>
      <c r="D1963" s="211" t="s">
        <v>7696</v>
      </c>
      <c r="E1963" s="18" t="s">
        <v>19</v>
      </c>
      <c r="F1963" s="212">
        <v>3.24</v>
      </c>
      <c r="H1963" s="33"/>
    </row>
    <row r="1964" spans="2:8" s="1" customFormat="1" ht="16.899999999999999" customHeight="1">
      <c r="B1964" s="33"/>
      <c r="C1964" s="211" t="s">
        <v>19</v>
      </c>
      <c r="D1964" s="211" t="s">
        <v>7697</v>
      </c>
      <c r="E1964" s="18" t="s">
        <v>19</v>
      </c>
      <c r="F1964" s="212">
        <v>1.859</v>
      </c>
      <c r="H1964" s="33"/>
    </row>
    <row r="1965" spans="2:8" s="1" customFormat="1" ht="16.899999999999999" customHeight="1">
      <c r="B1965" s="33"/>
      <c r="C1965" s="211" t="s">
        <v>19</v>
      </c>
      <c r="D1965" s="211" t="s">
        <v>7698</v>
      </c>
      <c r="E1965" s="18" t="s">
        <v>19</v>
      </c>
      <c r="F1965" s="212">
        <v>20.346</v>
      </c>
      <c r="H1965" s="33"/>
    </row>
    <row r="1966" spans="2:8" s="1" customFormat="1" ht="16.899999999999999" customHeight="1">
      <c r="B1966" s="33"/>
      <c r="C1966" s="211" t="s">
        <v>19</v>
      </c>
      <c r="D1966" s="211" t="s">
        <v>7699</v>
      </c>
      <c r="E1966" s="18" t="s">
        <v>19</v>
      </c>
      <c r="F1966" s="212">
        <v>7.2539999999999996</v>
      </c>
      <c r="H1966" s="33"/>
    </row>
    <row r="1967" spans="2:8" s="1" customFormat="1" ht="16.899999999999999" customHeight="1">
      <c r="B1967" s="33"/>
      <c r="C1967" s="211" t="s">
        <v>19</v>
      </c>
      <c r="D1967" s="211" t="s">
        <v>7700</v>
      </c>
      <c r="E1967" s="18" t="s">
        <v>19</v>
      </c>
      <c r="F1967" s="212">
        <v>7.92</v>
      </c>
      <c r="H1967" s="33"/>
    </row>
    <row r="1968" spans="2:8" s="1" customFormat="1" ht="16.899999999999999" customHeight="1">
      <c r="B1968" s="33"/>
      <c r="C1968" s="211" t="s">
        <v>19</v>
      </c>
      <c r="D1968" s="211" t="s">
        <v>7701</v>
      </c>
      <c r="E1968" s="18" t="s">
        <v>19</v>
      </c>
      <c r="F1968" s="212">
        <v>28.745000000000001</v>
      </c>
      <c r="H1968" s="33"/>
    </row>
    <row r="1969" spans="2:8" s="1" customFormat="1" ht="16.899999999999999" customHeight="1">
      <c r="B1969" s="33"/>
      <c r="C1969" s="211" t="s">
        <v>19</v>
      </c>
      <c r="D1969" s="211" t="s">
        <v>7702</v>
      </c>
      <c r="E1969" s="18" t="s">
        <v>19</v>
      </c>
      <c r="F1969" s="212">
        <v>72</v>
      </c>
      <c r="H1969" s="33"/>
    </row>
    <row r="1970" spans="2:8" s="1" customFormat="1" ht="16.899999999999999" customHeight="1">
      <c r="B1970" s="33"/>
      <c r="C1970" s="211" t="s">
        <v>7481</v>
      </c>
      <c r="D1970" s="211" t="s">
        <v>371</v>
      </c>
      <c r="E1970" s="18" t="s">
        <v>19</v>
      </c>
      <c r="F1970" s="212">
        <v>141.364</v>
      </c>
      <c r="H1970" s="33"/>
    </row>
    <row r="1971" spans="2:8" s="1" customFormat="1" ht="16.899999999999999" customHeight="1">
      <c r="B1971" s="33"/>
      <c r="C1971" s="213" t="s">
        <v>9056</v>
      </c>
      <c r="H1971" s="33"/>
    </row>
    <row r="1972" spans="2:8" s="1" customFormat="1" ht="16.899999999999999" customHeight="1">
      <c r="B1972" s="33"/>
      <c r="C1972" s="211" t="s">
        <v>7692</v>
      </c>
      <c r="D1972" s="211" t="s">
        <v>9238</v>
      </c>
      <c r="E1972" s="18" t="s">
        <v>195</v>
      </c>
      <c r="F1972" s="212">
        <v>141.364</v>
      </c>
      <c r="H1972" s="33"/>
    </row>
    <row r="1973" spans="2:8" s="1" customFormat="1" ht="16.899999999999999" customHeight="1">
      <c r="B1973" s="33"/>
      <c r="C1973" s="211" t="s">
        <v>7688</v>
      </c>
      <c r="D1973" s="211" t="s">
        <v>9239</v>
      </c>
      <c r="E1973" s="18" t="s">
        <v>195</v>
      </c>
      <c r="F1973" s="212">
        <v>141.364</v>
      </c>
      <c r="H1973" s="33"/>
    </row>
    <row r="1974" spans="2:8" s="1" customFormat="1" ht="16.899999999999999" customHeight="1">
      <c r="B1974" s="33"/>
      <c r="C1974" s="211" t="s">
        <v>7703</v>
      </c>
      <c r="D1974" s="211" t="s">
        <v>9240</v>
      </c>
      <c r="E1974" s="18" t="s">
        <v>195</v>
      </c>
      <c r="F1974" s="212">
        <v>141.364</v>
      </c>
      <c r="H1974" s="33"/>
    </row>
    <row r="1975" spans="2:8" s="1" customFormat="1" ht="22.5">
      <c r="B1975" s="33"/>
      <c r="C1975" s="211" t="s">
        <v>7707</v>
      </c>
      <c r="D1975" s="211" t="s">
        <v>9241</v>
      </c>
      <c r="E1975" s="18" t="s">
        <v>195</v>
      </c>
      <c r="F1975" s="212">
        <v>141.364</v>
      </c>
      <c r="H1975" s="33"/>
    </row>
    <row r="1976" spans="2:8" s="1" customFormat="1" ht="16.899999999999999" customHeight="1">
      <c r="B1976" s="33"/>
      <c r="C1976" s="207" t="s">
        <v>270</v>
      </c>
      <c r="D1976" s="208" t="s">
        <v>271</v>
      </c>
      <c r="E1976" s="209" t="s">
        <v>209</v>
      </c>
      <c r="F1976" s="210">
        <v>69.2</v>
      </c>
      <c r="H1976" s="33"/>
    </row>
    <row r="1977" spans="2:8" s="1" customFormat="1" ht="16.899999999999999" customHeight="1">
      <c r="B1977" s="33"/>
      <c r="C1977" s="207" t="s">
        <v>5576</v>
      </c>
      <c r="D1977" s="208" t="s">
        <v>271</v>
      </c>
      <c r="E1977" s="209" t="s">
        <v>209</v>
      </c>
      <c r="F1977" s="210">
        <v>7.2</v>
      </c>
      <c r="H1977" s="33"/>
    </row>
    <row r="1978" spans="2:8" s="1" customFormat="1" ht="16.899999999999999" customHeight="1">
      <c r="B1978" s="33"/>
      <c r="C1978" s="211" t="s">
        <v>19</v>
      </c>
      <c r="D1978" s="211" t="s">
        <v>7492</v>
      </c>
      <c r="E1978" s="18" t="s">
        <v>19</v>
      </c>
      <c r="F1978" s="212">
        <v>0</v>
      </c>
      <c r="H1978" s="33"/>
    </row>
    <row r="1979" spans="2:8" s="1" customFormat="1" ht="16.899999999999999" customHeight="1">
      <c r="B1979" s="33"/>
      <c r="C1979" s="211" t="s">
        <v>19</v>
      </c>
      <c r="D1979" s="211" t="s">
        <v>7498</v>
      </c>
      <c r="E1979" s="18" t="s">
        <v>19</v>
      </c>
      <c r="F1979" s="212">
        <v>7.2</v>
      </c>
      <c r="H1979" s="33"/>
    </row>
    <row r="1980" spans="2:8" s="1" customFormat="1" ht="16.899999999999999" customHeight="1">
      <c r="B1980" s="33"/>
      <c r="C1980" s="211" t="s">
        <v>5576</v>
      </c>
      <c r="D1980" s="211" t="s">
        <v>371</v>
      </c>
      <c r="E1980" s="18" t="s">
        <v>19</v>
      </c>
      <c r="F1980" s="212">
        <v>7.2</v>
      </c>
      <c r="H1980" s="33"/>
    </row>
    <row r="1981" spans="2:8" s="1" customFormat="1" ht="16.899999999999999" customHeight="1">
      <c r="B1981" s="33"/>
      <c r="C1981" s="213" t="s">
        <v>9056</v>
      </c>
      <c r="H1981" s="33"/>
    </row>
    <row r="1982" spans="2:8" s="1" customFormat="1" ht="22.5">
      <c r="B1982" s="33"/>
      <c r="C1982" s="211" t="s">
        <v>7494</v>
      </c>
      <c r="D1982" s="211" t="s">
        <v>9242</v>
      </c>
      <c r="E1982" s="18" t="s">
        <v>209</v>
      </c>
      <c r="F1982" s="212">
        <v>7.2</v>
      </c>
      <c r="H1982" s="33"/>
    </row>
    <row r="1983" spans="2:8" s="1" customFormat="1" ht="22.5">
      <c r="B1983" s="33"/>
      <c r="C1983" s="211" t="s">
        <v>389</v>
      </c>
      <c r="D1983" s="211" t="s">
        <v>9111</v>
      </c>
      <c r="E1983" s="18" t="s">
        <v>209</v>
      </c>
      <c r="F1983" s="212">
        <v>16.55</v>
      </c>
      <c r="H1983" s="33"/>
    </row>
    <row r="1984" spans="2:8" s="1" customFormat="1" ht="22.5">
      <c r="B1984" s="33"/>
      <c r="C1984" s="211" t="s">
        <v>7506</v>
      </c>
      <c r="D1984" s="211" t="s">
        <v>9235</v>
      </c>
      <c r="E1984" s="18" t="s">
        <v>209</v>
      </c>
      <c r="F1984" s="212">
        <v>9.1999999999999993</v>
      </c>
      <c r="H1984" s="33"/>
    </row>
    <row r="1985" spans="2:8" s="1" customFormat="1" ht="22.5">
      <c r="B1985" s="33"/>
      <c r="C1985" s="211" t="s">
        <v>7510</v>
      </c>
      <c r="D1985" s="211" t="s">
        <v>9236</v>
      </c>
      <c r="E1985" s="18" t="s">
        <v>209</v>
      </c>
      <c r="F1985" s="212">
        <v>46</v>
      </c>
      <c r="H1985" s="33"/>
    </row>
    <row r="1986" spans="2:8" s="1" customFormat="1" ht="16.899999999999999" customHeight="1">
      <c r="B1986" s="33"/>
      <c r="C1986" s="211" t="s">
        <v>5642</v>
      </c>
      <c r="D1986" s="211" t="s">
        <v>9179</v>
      </c>
      <c r="E1986" s="18" t="s">
        <v>209</v>
      </c>
      <c r="F1986" s="212">
        <v>9.1999999999999993</v>
      </c>
      <c r="H1986" s="33"/>
    </row>
    <row r="1987" spans="2:8" s="1" customFormat="1" ht="22.5">
      <c r="B1987" s="33"/>
      <c r="C1987" s="211" t="s">
        <v>7517</v>
      </c>
      <c r="D1987" s="211" t="s">
        <v>9237</v>
      </c>
      <c r="E1987" s="18" t="s">
        <v>443</v>
      </c>
      <c r="F1987" s="212">
        <v>16.559999999999999</v>
      </c>
      <c r="H1987" s="33"/>
    </row>
    <row r="1988" spans="2:8" s="1" customFormat="1" ht="16.899999999999999" customHeight="1">
      <c r="B1988" s="33"/>
      <c r="C1988" s="211" t="s">
        <v>423</v>
      </c>
      <c r="D1988" s="211" t="s">
        <v>3013</v>
      </c>
      <c r="E1988" s="18" t="s">
        <v>209</v>
      </c>
      <c r="F1988" s="212">
        <v>9.1999999999999993</v>
      </c>
      <c r="H1988" s="33"/>
    </row>
    <row r="1989" spans="2:8" s="1" customFormat="1" ht="16.899999999999999" customHeight="1">
      <c r="B1989" s="33"/>
      <c r="C1989" s="207" t="s">
        <v>9243</v>
      </c>
      <c r="D1989" s="208" t="s">
        <v>7486</v>
      </c>
      <c r="E1989" s="209" t="s">
        <v>195</v>
      </c>
      <c r="F1989" s="210">
        <v>346</v>
      </c>
      <c r="H1989" s="33"/>
    </row>
    <row r="1990" spans="2:8" s="1" customFormat="1" ht="16.899999999999999" customHeight="1">
      <c r="B1990" s="33"/>
      <c r="C1990" s="207" t="s">
        <v>7486</v>
      </c>
      <c r="D1990" s="208" t="s">
        <v>7486</v>
      </c>
      <c r="E1990" s="209" t="s">
        <v>195</v>
      </c>
      <c r="F1990" s="210">
        <v>49</v>
      </c>
      <c r="H1990" s="33"/>
    </row>
    <row r="1991" spans="2:8" s="1" customFormat="1" ht="16.899999999999999" customHeight="1">
      <c r="B1991" s="33"/>
      <c r="C1991" s="211" t="s">
        <v>19</v>
      </c>
      <c r="D1991" s="211" t="s">
        <v>7492</v>
      </c>
      <c r="E1991" s="18" t="s">
        <v>19</v>
      </c>
      <c r="F1991" s="212">
        <v>0</v>
      </c>
      <c r="H1991" s="33"/>
    </row>
    <row r="1992" spans="2:8" s="1" customFormat="1" ht="16.899999999999999" customHeight="1">
      <c r="B1992" s="33"/>
      <c r="C1992" s="211" t="s">
        <v>19</v>
      </c>
      <c r="D1992" s="211" t="s">
        <v>7493</v>
      </c>
      <c r="E1992" s="18" t="s">
        <v>19</v>
      </c>
      <c r="F1992" s="212">
        <v>49</v>
      </c>
      <c r="H1992" s="33"/>
    </row>
    <row r="1993" spans="2:8" s="1" customFormat="1" ht="16.899999999999999" customHeight="1">
      <c r="B1993" s="33"/>
      <c r="C1993" s="211" t="s">
        <v>7486</v>
      </c>
      <c r="D1993" s="211" t="s">
        <v>371</v>
      </c>
      <c r="E1993" s="18" t="s">
        <v>19</v>
      </c>
      <c r="F1993" s="212">
        <v>49</v>
      </c>
      <c r="H1993" s="33"/>
    </row>
    <row r="1994" spans="2:8" s="1" customFormat="1" ht="16.899999999999999" customHeight="1">
      <c r="B1994" s="33"/>
      <c r="C1994" s="213" t="s">
        <v>9056</v>
      </c>
      <c r="H1994" s="33"/>
    </row>
    <row r="1995" spans="2:8" s="1" customFormat="1" ht="16.899999999999999" customHeight="1">
      <c r="B1995" s="33"/>
      <c r="C1995" s="211" t="s">
        <v>7488</v>
      </c>
      <c r="D1995" s="211" t="s">
        <v>9244</v>
      </c>
      <c r="E1995" s="18" t="s">
        <v>195</v>
      </c>
      <c r="F1995" s="212">
        <v>49</v>
      </c>
      <c r="H1995" s="33"/>
    </row>
    <row r="1996" spans="2:8" s="1" customFormat="1" ht="22.5">
      <c r="B1996" s="33"/>
      <c r="C1996" s="211" t="s">
        <v>389</v>
      </c>
      <c r="D1996" s="211" t="s">
        <v>9111</v>
      </c>
      <c r="E1996" s="18" t="s">
        <v>209</v>
      </c>
      <c r="F1996" s="212">
        <v>16.55</v>
      </c>
      <c r="H1996" s="33"/>
    </row>
    <row r="1997" spans="2:8" s="1" customFormat="1" ht="16.899999999999999" customHeight="1">
      <c r="B1997" s="33"/>
      <c r="C1997" s="207" t="s">
        <v>211</v>
      </c>
      <c r="D1997" s="208" t="s">
        <v>212</v>
      </c>
      <c r="E1997" s="209" t="s">
        <v>209</v>
      </c>
      <c r="F1997" s="210">
        <v>421.447</v>
      </c>
      <c r="H1997" s="33"/>
    </row>
    <row r="1998" spans="2:8" s="1" customFormat="1" ht="16.899999999999999" customHeight="1">
      <c r="B1998" s="33"/>
      <c r="C1998" s="207" t="s">
        <v>7484</v>
      </c>
      <c r="D1998" s="208" t="s">
        <v>7485</v>
      </c>
      <c r="E1998" s="209" t="s">
        <v>195</v>
      </c>
      <c r="F1998" s="210">
        <v>36</v>
      </c>
      <c r="H1998" s="33"/>
    </row>
    <row r="1999" spans="2:8" s="1" customFormat="1" ht="16.899999999999999" customHeight="1">
      <c r="B1999" s="33"/>
      <c r="C1999" s="211" t="s">
        <v>19</v>
      </c>
      <c r="D1999" s="211" t="s">
        <v>7540</v>
      </c>
      <c r="E1999" s="18" t="s">
        <v>19</v>
      </c>
      <c r="F1999" s="212">
        <v>0</v>
      </c>
      <c r="H1999" s="33"/>
    </row>
    <row r="2000" spans="2:8" s="1" customFormat="1" ht="16.899999999999999" customHeight="1">
      <c r="B2000" s="33"/>
      <c r="C2000" s="211" t="s">
        <v>19</v>
      </c>
      <c r="D2000" s="211" t="s">
        <v>7541</v>
      </c>
      <c r="E2000" s="18" t="s">
        <v>19</v>
      </c>
      <c r="F2000" s="212">
        <v>0</v>
      </c>
      <c r="H2000" s="33"/>
    </row>
    <row r="2001" spans="2:8" s="1" customFormat="1" ht="16.899999999999999" customHeight="1">
      <c r="B2001" s="33"/>
      <c r="C2001" s="211" t="s">
        <v>19</v>
      </c>
      <c r="D2001" s="211" t="s">
        <v>7542</v>
      </c>
      <c r="E2001" s="18" t="s">
        <v>19</v>
      </c>
      <c r="F2001" s="212">
        <v>0</v>
      </c>
      <c r="H2001" s="33"/>
    </row>
    <row r="2002" spans="2:8" s="1" customFormat="1" ht="16.899999999999999" customHeight="1">
      <c r="B2002" s="33"/>
      <c r="C2002" s="211" t="s">
        <v>19</v>
      </c>
      <c r="D2002" s="211" t="s">
        <v>7556</v>
      </c>
      <c r="E2002" s="18" t="s">
        <v>19</v>
      </c>
      <c r="F2002" s="212">
        <v>0</v>
      </c>
      <c r="H2002" s="33"/>
    </row>
    <row r="2003" spans="2:8" s="1" customFormat="1" ht="16.899999999999999" customHeight="1">
      <c r="B2003" s="33"/>
      <c r="C2003" s="211" t="s">
        <v>19</v>
      </c>
      <c r="D2003" s="211" t="s">
        <v>7619</v>
      </c>
      <c r="E2003" s="18" t="s">
        <v>19</v>
      </c>
      <c r="F2003" s="212">
        <v>0</v>
      </c>
      <c r="H2003" s="33"/>
    </row>
    <row r="2004" spans="2:8" s="1" customFormat="1" ht="16.899999999999999" customHeight="1">
      <c r="B2004" s="33"/>
      <c r="C2004" s="211" t="s">
        <v>19</v>
      </c>
      <c r="D2004" s="211" t="s">
        <v>7620</v>
      </c>
      <c r="E2004" s="18" t="s">
        <v>19</v>
      </c>
      <c r="F2004" s="212">
        <v>0</v>
      </c>
      <c r="H2004" s="33"/>
    </row>
    <row r="2005" spans="2:8" s="1" customFormat="1" ht="16.899999999999999" customHeight="1">
      <c r="B2005" s="33"/>
      <c r="C2005" s="211" t="s">
        <v>19</v>
      </c>
      <c r="D2005" s="211" t="s">
        <v>7524</v>
      </c>
      <c r="E2005" s="18" t="s">
        <v>19</v>
      </c>
      <c r="F2005" s="212">
        <v>36</v>
      </c>
      <c r="H2005" s="33"/>
    </row>
    <row r="2006" spans="2:8" s="1" customFormat="1" ht="16.899999999999999" customHeight="1">
      <c r="B2006" s="33"/>
      <c r="C2006" s="211" t="s">
        <v>7484</v>
      </c>
      <c r="D2006" s="211" t="s">
        <v>371</v>
      </c>
      <c r="E2006" s="18" t="s">
        <v>19</v>
      </c>
      <c r="F2006" s="212">
        <v>36</v>
      </c>
      <c r="H2006" s="33"/>
    </row>
    <row r="2007" spans="2:8" s="1" customFormat="1" ht="16.899999999999999" customHeight="1">
      <c r="B2007" s="33"/>
      <c r="C2007" s="213" t="s">
        <v>9056</v>
      </c>
      <c r="H2007" s="33"/>
    </row>
    <row r="2008" spans="2:8" s="1" customFormat="1" ht="16.899999999999999" customHeight="1">
      <c r="B2008" s="33"/>
      <c r="C2008" s="211" t="s">
        <v>7615</v>
      </c>
      <c r="D2008" s="211" t="s">
        <v>9245</v>
      </c>
      <c r="E2008" s="18" t="s">
        <v>195</v>
      </c>
      <c r="F2008" s="212">
        <v>36</v>
      </c>
      <c r="H2008" s="33"/>
    </row>
    <row r="2009" spans="2:8" s="1" customFormat="1" ht="22.5">
      <c r="B2009" s="33"/>
      <c r="C2009" s="211" t="s">
        <v>7568</v>
      </c>
      <c r="D2009" s="211" t="s">
        <v>9246</v>
      </c>
      <c r="E2009" s="18" t="s">
        <v>195</v>
      </c>
      <c r="F2009" s="212">
        <v>36</v>
      </c>
      <c r="H2009" s="33"/>
    </row>
    <row r="2010" spans="2:8" s="1" customFormat="1" ht="16.899999999999999" customHeight="1">
      <c r="B2010" s="33"/>
      <c r="C2010" s="211" t="s">
        <v>1620</v>
      </c>
      <c r="D2010" s="211" t="s">
        <v>9148</v>
      </c>
      <c r="E2010" s="18" t="s">
        <v>195</v>
      </c>
      <c r="F2010" s="212">
        <v>45</v>
      </c>
      <c r="H2010" s="33"/>
    </row>
    <row r="2011" spans="2:8" s="1" customFormat="1" ht="22.5">
      <c r="B2011" s="33"/>
      <c r="C2011" s="211" t="s">
        <v>6082</v>
      </c>
      <c r="D2011" s="211" t="s">
        <v>9211</v>
      </c>
      <c r="E2011" s="18" t="s">
        <v>209</v>
      </c>
      <c r="F2011" s="212">
        <v>3.8860000000000001</v>
      </c>
      <c r="H2011" s="33"/>
    </row>
    <row r="2012" spans="2:8" s="1" customFormat="1" ht="16.899999999999999" customHeight="1">
      <c r="B2012" s="33"/>
      <c r="C2012" s="211" t="s">
        <v>6101</v>
      </c>
      <c r="D2012" s="211" t="s">
        <v>9213</v>
      </c>
      <c r="E2012" s="18" t="s">
        <v>209</v>
      </c>
      <c r="F2012" s="212">
        <v>1.875</v>
      </c>
      <c r="H2012" s="33"/>
    </row>
    <row r="2013" spans="2:8" s="1" customFormat="1" ht="16.899999999999999" customHeight="1">
      <c r="B2013" s="33"/>
      <c r="C2013" s="211" t="s">
        <v>7659</v>
      </c>
      <c r="D2013" s="211" t="s">
        <v>9247</v>
      </c>
      <c r="E2013" s="18" t="s">
        <v>209</v>
      </c>
      <c r="F2013" s="212">
        <v>3.8860000000000001</v>
      </c>
      <c r="H2013" s="33"/>
    </row>
    <row r="2014" spans="2:8" s="1" customFormat="1" ht="16.899999999999999" customHeight="1">
      <c r="B2014" s="33"/>
      <c r="C2014" s="211" t="s">
        <v>7692</v>
      </c>
      <c r="D2014" s="211" t="s">
        <v>9238</v>
      </c>
      <c r="E2014" s="18" t="s">
        <v>195</v>
      </c>
      <c r="F2014" s="212">
        <v>141.364</v>
      </c>
      <c r="H2014" s="33"/>
    </row>
    <row r="2015" spans="2:8" s="1" customFormat="1" ht="16.899999999999999" customHeight="1">
      <c r="B2015" s="33"/>
      <c r="C2015" s="211" t="s">
        <v>7571</v>
      </c>
      <c r="D2015" s="211" t="s">
        <v>7572</v>
      </c>
      <c r="E2015" s="18" t="s">
        <v>195</v>
      </c>
      <c r="F2015" s="212">
        <v>41.957999999999998</v>
      </c>
      <c r="H2015" s="33"/>
    </row>
    <row r="2016" spans="2:8" s="1" customFormat="1" ht="16.899999999999999" customHeight="1">
      <c r="B2016" s="33"/>
      <c r="C2016" s="211" t="s">
        <v>7621</v>
      </c>
      <c r="D2016" s="211" t="s">
        <v>9248</v>
      </c>
      <c r="E2016" s="18" t="s">
        <v>195</v>
      </c>
      <c r="F2016" s="212">
        <v>37.799999999999997</v>
      </c>
      <c r="H2016" s="33"/>
    </row>
    <row r="2017" spans="2:8" s="1" customFormat="1" ht="16.899999999999999" customHeight="1">
      <c r="B2017" s="33"/>
      <c r="C2017" s="207" t="s">
        <v>5612</v>
      </c>
      <c r="D2017" s="208" t="s">
        <v>5613</v>
      </c>
      <c r="E2017" s="209" t="s">
        <v>195</v>
      </c>
      <c r="F2017" s="210">
        <v>36</v>
      </c>
      <c r="H2017" s="33"/>
    </row>
    <row r="2018" spans="2:8" s="1" customFormat="1" ht="16.899999999999999" customHeight="1">
      <c r="B2018" s="33"/>
      <c r="C2018" s="211" t="s">
        <v>19</v>
      </c>
      <c r="D2018" s="211" t="s">
        <v>7540</v>
      </c>
      <c r="E2018" s="18" t="s">
        <v>19</v>
      </c>
      <c r="F2018" s="212">
        <v>0</v>
      </c>
      <c r="H2018" s="33"/>
    </row>
    <row r="2019" spans="2:8" s="1" customFormat="1" ht="16.899999999999999" customHeight="1">
      <c r="B2019" s="33"/>
      <c r="C2019" s="211" t="s">
        <v>19</v>
      </c>
      <c r="D2019" s="211" t="s">
        <v>5634</v>
      </c>
      <c r="E2019" s="18" t="s">
        <v>19</v>
      </c>
      <c r="F2019" s="212">
        <v>0</v>
      </c>
      <c r="H2019" s="33"/>
    </row>
    <row r="2020" spans="2:8" s="1" customFormat="1" ht="16.899999999999999" customHeight="1">
      <c r="B2020" s="33"/>
      <c r="C2020" s="211" t="s">
        <v>19</v>
      </c>
      <c r="D2020" s="211" t="s">
        <v>5835</v>
      </c>
      <c r="E2020" s="18" t="s">
        <v>19</v>
      </c>
      <c r="F2020" s="212">
        <v>0</v>
      </c>
      <c r="H2020" s="33"/>
    </row>
    <row r="2021" spans="2:8" s="1" customFormat="1" ht="16.899999999999999" customHeight="1">
      <c r="B2021" s="33"/>
      <c r="C2021" s="211" t="s">
        <v>19</v>
      </c>
      <c r="D2021" s="211" t="s">
        <v>7541</v>
      </c>
      <c r="E2021" s="18" t="s">
        <v>19</v>
      </c>
      <c r="F2021" s="212">
        <v>0</v>
      </c>
      <c r="H2021" s="33"/>
    </row>
    <row r="2022" spans="2:8" s="1" customFormat="1" ht="16.899999999999999" customHeight="1">
      <c r="B2022" s="33"/>
      <c r="C2022" s="211" t="s">
        <v>19</v>
      </c>
      <c r="D2022" s="211" t="s">
        <v>7542</v>
      </c>
      <c r="E2022" s="18" t="s">
        <v>19</v>
      </c>
      <c r="F2022" s="212">
        <v>0</v>
      </c>
      <c r="H2022" s="33"/>
    </row>
    <row r="2023" spans="2:8" s="1" customFormat="1" ht="16.899999999999999" customHeight="1">
      <c r="B2023" s="33"/>
      <c r="C2023" s="211" t="s">
        <v>19</v>
      </c>
      <c r="D2023" s="211" t="s">
        <v>7524</v>
      </c>
      <c r="E2023" s="18" t="s">
        <v>19</v>
      </c>
      <c r="F2023" s="212">
        <v>36</v>
      </c>
      <c r="H2023" s="33"/>
    </row>
    <row r="2024" spans="2:8" s="1" customFormat="1" ht="16.899999999999999" customHeight="1">
      <c r="B2024" s="33"/>
      <c r="C2024" s="211" t="s">
        <v>5612</v>
      </c>
      <c r="D2024" s="211" t="s">
        <v>371</v>
      </c>
      <c r="E2024" s="18" t="s">
        <v>19</v>
      </c>
      <c r="F2024" s="212">
        <v>36</v>
      </c>
      <c r="H2024" s="33"/>
    </row>
    <row r="2025" spans="2:8" s="1" customFormat="1" ht="16.899999999999999" customHeight="1">
      <c r="B2025" s="33"/>
      <c r="C2025" s="213" t="s">
        <v>9056</v>
      </c>
      <c r="H2025" s="33"/>
    </row>
    <row r="2026" spans="2:8" s="1" customFormat="1" ht="16.899999999999999" customHeight="1">
      <c r="B2026" s="33"/>
      <c r="C2026" s="211" t="s">
        <v>5830</v>
      </c>
      <c r="D2026" s="211" t="s">
        <v>9220</v>
      </c>
      <c r="E2026" s="18" t="s">
        <v>195</v>
      </c>
      <c r="F2026" s="212">
        <v>36</v>
      </c>
      <c r="H2026" s="33"/>
    </row>
    <row r="2027" spans="2:8" s="1" customFormat="1" ht="16.899999999999999" customHeight="1">
      <c r="B2027" s="33"/>
      <c r="C2027" s="211" t="s">
        <v>5836</v>
      </c>
      <c r="D2027" s="211" t="s">
        <v>9221</v>
      </c>
      <c r="E2027" s="18" t="s">
        <v>195</v>
      </c>
      <c r="F2027" s="212">
        <v>36</v>
      </c>
      <c r="H2027" s="33"/>
    </row>
    <row r="2028" spans="2:8" s="1" customFormat="1" ht="22.5">
      <c r="B2028" s="33"/>
      <c r="C2028" s="211" t="s">
        <v>6117</v>
      </c>
      <c r="D2028" s="211" t="s">
        <v>9222</v>
      </c>
      <c r="E2028" s="18" t="s">
        <v>195</v>
      </c>
      <c r="F2028" s="212">
        <v>36</v>
      </c>
      <c r="H2028" s="33"/>
    </row>
    <row r="2029" spans="2:8" s="1" customFormat="1" ht="22.5">
      <c r="B2029" s="33"/>
      <c r="C2029" s="211" t="s">
        <v>6124</v>
      </c>
      <c r="D2029" s="211" t="s">
        <v>9223</v>
      </c>
      <c r="E2029" s="18" t="s">
        <v>195</v>
      </c>
      <c r="F2029" s="212">
        <v>36</v>
      </c>
      <c r="H2029" s="33"/>
    </row>
    <row r="2030" spans="2:8" s="1" customFormat="1" ht="22.5">
      <c r="B2030" s="33"/>
      <c r="C2030" s="211" t="s">
        <v>5949</v>
      </c>
      <c r="D2030" s="211" t="s">
        <v>9224</v>
      </c>
      <c r="E2030" s="18" t="s">
        <v>235</v>
      </c>
      <c r="F2030" s="212">
        <v>108</v>
      </c>
      <c r="H2030" s="33"/>
    </row>
    <row r="2031" spans="2:8" s="1" customFormat="1" ht="16.899999999999999" customHeight="1">
      <c r="B2031" s="33"/>
      <c r="C2031" s="211" t="s">
        <v>6128</v>
      </c>
      <c r="D2031" s="211" t="s">
        <v>6129</v>
      </c>
      <c r="E2031" s="18" t="s">
        <v>235</v>
      </c>
      <c r="F2031" s="212">
        <v>316.8</v>
      </c>
      <c r="H2031" s="33"/>
    </row>
    <row r="2032" spans="2:8" s="1" customFormat="1" ht="16.899999999999999" customHeight="1">
      <c r="B2032" s="33"/>
      <c r="C2032" s="211" t="s">
        <v>6121</v>
      </c>
      <c r="D2032" s="211" t="s">
        <v>6122</v>
      </c>
      <c r="E2032" s="18" t="s">
        <v>235</v>
      </c>
      <c r="F2032" s="212">
        <v>108</v>
      </c>
      <c r="H2032" s="33"/>
    </row>
    <row r="2033" spans="2:8" s="1" customFormat="1" ht="16.899999999999999" customHeight="1">
      <c r="B2033" s="33"/>
      <c r="C2033" s="207" t="s">
        <v>433</v>
      </c>
      <c r="D2033" s="208" t="s">
        <v>9165</v>
      </c>
      <c r="E2033" s="209" t="s">
        <v>209</v>
      </c>
      <c r="F2033" s="210">
        <v>90.575999999999993</v>
      </c>
      <c r="H2033" s="33"/>
    </row>
    <row r="2034" spans="2:8" s="1" customFormat="1" ht="16.899999999999999" customHeight="1">
      <c r="B2034" s="33"/>
      <c r="C2034" s="207" t="s">
        <v>273</v>
      </c>
      <c r="D2034" s="208" t="s">
        <v>274</v>
      </c>
      <c r="E2034" s="209" t="s">
        <v>209</v>
      </c>
      <c r="F2034" s="210">
        <v>211.34399999999999</v>
      </c>
      <c r="H2034" s="33"/>
    </row>
    <row r="2035" spans="2:8" s="1" customFormat="1" ht="26.45" customHeight="1">
      <c r="B2035" s="33"/>
      <c r="C2035" s="206" t="s">
        <v>9249</v>
      </c>
      <c r="D2035" s="206" t="s">
        <v>167</v>
      </c>
      <c r="H2035" s="33"/>
    </row>
    <row r="2036" spans="2:8" s="1" customFormat="1" ht="16.899999999999999" customHeight="1">
      <c r="B2036" s="33"/>
      <c r="C2036" s="207" t="s">
        <v>8103</v>
      </c>
      <c r="D2036" s="208" t="s">
        <v>8104</v>
      </c>
      <c r="E2036" s="209" t="s">
        <v>195</v>
      </c>
      <c r="F2036" s="210">
        <v>453</v>
      </c>
      <c r="H2036" s="33"/>
    </row>
    <row r="2037" spans="2:8" s="1" customFormat="1" ht="16.899999999999999" customHeight="1">
      <c r="B2037" s="33"/>
      <c r="C2037" s="211" t="s">
        <v>19</v>
      </c>
      <c r="D2037" s="211" t="s">
        <v>8111</v>
      </c>
      <c r="E2037" s="18" t="s">
        <v>19</v>
      </c>
      <c r="F2037" s="212">
        <v>0</v>
      </c>
      <c r="H2037" s="33"/>
    </row>
    <row r="2038" spans="2:8" s="1" customFormat="1" ht="16.899999999999999" customHeight="1">
      <c r="B2038" s="33"/>
      <c r="C2038" s="211" t="s">
        <v>19</v>
      </c>
      <c r="D2038" s="211" t="s">
        <v>8112</v>
      </c>
      <c r="E2038" s="18" t="s">
        <v>19</v>
      </c>
      <c r="F2038" s="212">
        <v>0</v>
      </c>
      <c r="H2038" s="33"/>
    </row>
    <row r="2039" spans="2:8" s="1" customFormat="1" ht="16.899999999999999" customHeight="1">
      <c r="B2039" s="33"/>
      <c r="C2039" s="211" t="s">
        <v>19</v>
      </c>
      <c r="D2039" s="211" t="s">
        <v>8105</v>
      </c>
      <c r="E2039" s="18" t="s">
        <v>19</v>
      </c>
      <c r="F2039" s="212">
        <v>453</v>
      </c>
      <c r="H2039" s="33"/>
    </row>
    <row r="2040" spans="2:8" s="1" customFormat="1" ht="16.899999999999999" customHeight="1">
      <c r="B2040" s="33"/>
      <c r="C2040" s="211" t="s">
        <v>8103</v>
      </c>
      <c r="D2040" s="211" t="s">
        <v>371</v>
      </c>
      <c r="E2040" s="18" t="s">
        <v>19</v>
      </c>
      <c r="F2040" s="212">
        <v>453</v>
      </c>
      <c r="H2040" s="33"/>
    </row>
    <row r="2041" spans="2:8" s="1" customFormat="1" ht="16.899999999999999" customHeight="1">
      <c r="B2041" s="33"/>
      <c r="C2041" s="213" t="s">
        <v>9056</v>
      </c>
      <c r="H2041" s="33"/>
    </row>
    <row r="2042" spans="2:8" s="1" customFormat="1" ht="16.899999999999999" customHeight="1">
      <c r="B2042" s="33"/>
      <c r="C2042" s="211" t="s">
        <v>8370</v>
      </c>
      <c r="D2042" s="211" t="s">
        <v>9250</v>
      </c>
      <c r="E2042" s="18" t="s">
        <v>195</v>
      </c>
      <c r="F2042" s="212">
        <v>453</v>
      </c>
      <c r="H2042" s="33"/>
    </row>
    <row r="2043" spans="2:8" s="1" customFormat="1" ht="16.899999999999999" customHeight="1">
      <c r="B2043" s="33"/>
      <c r="C2043" s="211" t="s">
        <v>8162</v>
      </c>
      <c r="D2043" s="211" t="s">
        <v>9251</v>
      </c>
      <c r="E2043" s="18" t="s">
        <v>195</v>
      </c>
      <c r="F2043" s="212">
        <v>453</v>
      </c>
      <c r="H2043" s="33"/>
    </row>
    <row r="2044" spans="2:8" s="1" customFormat="1" ht="16.899999999999999" customHeight="1">
      <c r="B2044" s="33"/>
      <c r="C2044" s="211" t="s">
        <v>8374</v>
      </c>
      <c r="D2044" s="211" t="s">
        <v>9252</v>
      </c>
      <c r="E2044" s="18" t="s">
        <v>195</v>
      </c>
      <c r="F2044" s="212">
        <v>453</v>
      </c>
      <c r="H2044" s="33"/>
    </row>
    <row r="2045" spans="2:8" s="1" customFormat="1" ht="16.899999999999999" customHeight="1">
      <c r="B2045" s="33"/>
      <c r="C2045" s="211" t="s">
        <v>8381</v>
      </c>
      <c r="D2045" s="211" t="s">
        <v>9253</v>
      </c>
      <c r="E2045" s="18" t="s">
        <v>443</v>
      </c>
      <c r="F2045" s="212">
        <v>0.73599999999999999</v>
      </c>
      <c r="H2045" s="33"/>
    </row>
    <row r="2046" spans="2:8" s="1" customFormat="1" ht="16.899999999999999" customHeight="1">
      <c r="B2046" s="33"/>
      <c r="C2046" s="207" t="s">
        <v>433</v>
      </c>
      <c r="D2046" s="208" t="s">
        <v>9165</v>
      </c>
      <c r="E2046" s="209" t="s">
        <v>209</v>
      </c>
      <c r="F2046" s="210">
        <v>3.3149999999999999</v>
      </c>
      <c r="H2046" s="33"/>
    </row>
    <row r="2047" spans="2:8" s="1" customFormat="1" ht="7.35" customHeight="1">
      <c r="B2047" s="42"/>
      <c r="C2047" s="43"/>
      <c r="D2047" s="43"/>
      <c r="E2047" s="43"/>
      <c r="F2047" s="43"/>
      <c r="G2047" s="43"/>
      <c r="H2047" s="33"/>
    </row>
    <row r="2048" spans="2:8" s="1" customFormat="1" ht="11.25"/>
  </sheetData>
  <sheetProtection algorithmName="SHA-512" hashValue="+cKdu6geIfJjVY5diklVsnVdUjhDQ741gN90L9yh+WK/A/L2RdR4yhUeMyHFuHWMJoGs92DON/S/jK5/xCshRQ==" saltValue="7t+fzMffcKH/Io5/sbXGA2a6wSqFjPSXuHBGgkcoi9AB8sliTOVLUQzjB9h9R5/PXIpioshwPAxaOHqm4iV6+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19"/>
  <sheetViews>
    <sheetView showGridLines="0" topLeftCell="A58" zoomScale="110" zoomScaleNormal="110" workbookViewId="0"/>
  </sheetViews>
  <sheetFormatPr defaultRowHeight="15"/>
  <cols>
    <col min="1" max="1" width="8.33203125" style="214" customWidth="1"/>
    <col min="2" max="2" width="1.6640625" style="214" customWidth="1"/>
    <col min="3" max="4" width="5" style="214" customWidth="1"/>
    <col min="5" max="5" width="11.6640625" style="214" customWidth="1"/>
    <col min="6" max="6" width="9.1640625" style="214" customWidth="1"/>
    <col min="7" max="7" width="5" style="214" customWidth="1"/>
    <col min="8" max="8" width="77.83203125" style="214" customWidth="1"/>
    <col min="9" max="10" width="20" style="214" customWidth="1"/>
    <col min="11" max="11" width="1.6640625" style="214" customWidth="1"/>
  </cols>
  <sheetData>
    <row r="1" spans="2:11" customFormat="1" ht="37.5" customHeight="1"/>
    <row r="2" spans="2:11" customFormat="1" ht="7.5" customHeight="1">
      <c r="B2" s="215"/>
      <c r="C2" s="216"/>
      <c r="D2" s="216"/>
      <c r="E2" s="216"/>
      <c r="F2" s="216"/>
      <c r="G2" s="216"/>
      <c r="H2" s="216"/>
      <c r="I2" s="216"/>
      <c r="J2" s="216"/>
      <c r="K2" s="217"/>
    </row>
    <row r="3" spans="2:11" s="16" customFormat="1" ht="45" customHeight="1">
      <c r="B3" s="218"/>
      <c r="C3" s="347" t="s">
        <v>9254</v>
      </c>
      <c r="D3" s="347"/>
      <c r="E3" s="347"/>
      <c r="F3" s="347"/>
      <c r="G3" s="347"/>
      <c r="H3" s="347"/>
      <c r="I3" s="347"/>
      <c r="J3" s="347"/>
      <c r="K3" s="219"/>
    </row>
    <row r="4" spans="2:11" customFormat="1" ht="25.5" customHeight="1">
      <c r="B4" s="220"/>
      <c r="C4" s="346" t="s">
        <v>9255</v>
      </c>
      <c r="D4" s="346"/>
      <c r="E4" s="346"/>
      <c r="F4" s="346"/>
      <c r="G4" s="346"/>
      <c r="H4" s="346"/>
      <c r="I4" s="346"/>
      <c r="J4" s="346"/>
      <c r="K4" s="221"/>
    </row>
    <row r="5" spans="2:11" customFormat="1" ht="5.25" customHeight="1">
      <c r="B5" s="220"/>
      <c r="C5" s="222"/>
      <c r="D5" s="222"/>
      <c r="E5" s="222"/>
      <c r="F5" s="222"/>
      <c r="G5" s="222"/>
      <c r="H5" s="222"/>
      <c r="I5" s="222"/>
      <c r="J5" s="222"/>
      <c r="K5" s="221"/>
    </row>
    <row r="6" spans="2:11" customFormat="1" ht="15" customHeight="1">
      <c r="B6" s="220"/>
      <c r="C6" s="345" t="s">
        <v>9256</v>
      </c>
      <c r="D6" s="345"/>
      <c r="E6" s="345"/>
      <c r="F6" s="345"/>
      <c r="G6" s="345"/>
      <c r="H6" s="345"/>
      <c r="I6" s="345"/>
      <c r="J6" s="345"/>
      <c r="K6" s="221"/>
    </row>
    <row r="7" spans="2:11" customFormat="1" ht="15" customHeight="1">
      <c r="B7" s="224"/>
      <c r="C7" s="345" t="s">
        <v>9257</v>
      </c>
      <c r="D7" s="345"/>
      <c r="E7" s="345"/>
      <c r="F7" s="345"/>
      <c r="G7" s="345"/>
      <c r="H7" s="345"/>
      <c r="I7" s="345"/>
      <c r="J7" s="345"/>
      <c r="K7" s="221"/>
    </row>
    <row r="8" spans="2:11" customFormat="1" ht="12.75" customHeight="1">
      <c r="B8" s="224"/>
      <c r="C8" s="223"/>
      <c r="D8" s="223"/>
      <c r="E8" s="223"/>
      <c r="F8" s="223"/>
      <c r="G8" s="223"/>
      <c r="H8" s="223"/>
      <c r="I8" s="223"/>
      <c r="J8" s="223"/>
      <c r="K8" s="221"/>
    </row>
    <row r="9" spans="2:11" customFormat="1" ht="15" customHeight="1">
      <c r="B9" s="224"/>
      <c r="C9" s="345" t="s">
        <v>9258</v>
      </c>
      <c r="D9" s="345"/>
      <c r="E9" s="345"/>
      <c r="F9" s="345"/>
      <c r="G9" s="345"/>
      <c r="H9" s="345"/>
      <c r="I9" s="345"/>
      <c r="J9" s="345"/>
      <c r="K9" s="221"/>
    </row>
    <row r="10" spans="2:11" customFormat="1" ht="15" customHeight="1">
      <c r="B10" s="224"/>
      <c r="C10" s="223"/>
      <c r="D10" s="345" t="s">
        <v>9259</v>
      </c>
      <c r="E10" s="345"/>
      <c r="F10" s="345"/>
      <c r="G10" s="345"/>
      <c r="H10" s="345"/>
      <c r="I10" s="345"/>
      <c r="J10" s="345"/>
      <c r="K10" s="221"/>
    </row>
    <row r="11" spans="2:11" customFormat="1" ht="15" customHeight="1">
      <c r="B11" s="224"/>
      <c r="C11" s="225"/>
      <c r="D11" s="345" t="s">
        <v>9260</v>
      </c>
      <c r="E11" s="345"/>
      <c r="F11" s="345"/>
      <c r="G11" s="345"/>
      <c r="H11" s="345"/>
      <c r="I11" s="345"/>
      <c r="J11" s="345"/>
      <c r="K11" s="221"/>
    </row>
    <row r="12" spans="2:11" customFormat="1" ht="15" customHeight="1">
      <c r="B12" s="224"/>
      <c r="C12" s="225"/>
      <c r="D12" s="223"/>
      <c r="E12" s="223"/>
      <c r="F12" s="223"/>
      <c r="G12" s="223"/>
      <c r="H12" s="223"/>
      <c r="I12" s="223"/>
      <c r="J12" s="223"/>
      <c r="K12" s="221"/>
    </row>
    <row r="13" spans="2:11" customFormat="1" ht="15" customHeight="1">
      <c r="B13" s="224"/>
      <c r="C13" s="225"/>
      <c r="D13" s="226" t="s">
        <v>9261</v>
      </c>
      <c r="E13" s="223"/>
      <c r="F13" s="223"/>
      <c r="G13" s="223"/>
      <c r="H13" s="223"/>
      <c r="I13" s="223"/>
      <c r="J13" s="223"/>
      <c r="K13" s="221"/>
    </row>
    <row r="14" spans="2:11" customFormat="1" ht="12.75" customHeight="1">
      <c r="B14" s="224"/>
      <c r="C14" s="225"/>
      <c r="D14" s="225"/>
      <c r="E14" s="225"/>
      <c r="F14" s="225"/>
      <c r="G14" s="225"/>
      <c r="H14" s="225"/>
      <c r="I14" s="225"/>
      <c r="J14" s="225"/>
      <c r="K14" s="221"/>
    </row>
    <row r="15" spans="2:11" customFormat="1" ht="15" customHeight="1">
      <c r="B15" s="224"/>
      <c r="C15" s="225"/>
      <c r="D15" s="345" t="s">
        <v>9262</v>
      </c>
      <c r="E15" s="345"/>
      <c r="F15" s="345"/>
      <c r="G15" s="345"/>
      <c r="H15" s="345"/>
      <c r="I15" s="345"/>
      <c r="J15" s="345"/>
      <c r="K15" s="221"/>
    </row>
    <row r="16" spans="2:11" customFormat="1" ht="15" customHeight="1">
      <c r="B16" s="224"/>
      <c r="C16" s="225"/>
      <c r="D16" s="345" t="s">
        <v>9263</v>
      </c>
      <c r="E16" s="345"/>
      <c r="F16" s="345"/>
      <c r="G16" s="345"/>
      <c r="H16" s="345"/>
      <c r="I16" s="345"/>
      <c r="J16" s="345"/>
      <c r="K16" s="221"/>
    </row>
    <row r="17" spans="2:11" customFormat="1" ht="15" customHeight="1">
      <c r="B17" s="224"/>
      <c r="C17" s="225"/>
      <c r="D17" s="345" t="s">
        <v>9264</v>
      </c>
      <c r="E17" s="345"/>
      <c r="F17" s="345"/>
      <c r="G17" s="345"/>
      <c r="H17" s="345"/>
      <c r="I17" s="345"/>
      <c r="J17" s="345"/>
      <c r="K17" s="221"/>
    </row>
    <row r="18" spans="2:11" customFormat="1" ht="15" customHeight="1">
      <c r="B18" s="224"/>
      <c r="C18" s="225"/>
      <c r="D18" s="225"/>
      <c r="E18" s="227" t="s">
        <v>83</v>
      </c>
      <c r="F18" s="345" t="s">
        <v>9265</v>
      </c>
      <c r="G18" s="345"/>
      <c r="H18" s="345"/>
      <c r="I18" s="345"/>
      <c r="J18" s="345"/>
      <c r="K18" s="221"/>
    </row>
    <row r="19" spans="2:11" customFormat="1" ht="15" customHeight="1">
      <c r="B19" s="224"/>
      <c r="C19" s="225"/>
      <c r="D19" s="225"/>
      <c r="E19" s="227" t="s">
        <v>9266</v>
      </c>
      <c r="F19" s="345" t="s">
        <v>9267</v>
      </c>
      <c r="G19" s="345"/>
      <c r="H19" s="345"/>
      <c r="I19" s="345"/>
      <c r="J19" s="345"/>
      <c r="K19" s="221"/>
    </row>
    <row r="20" spans="2:11" customFormat="1" ht="15" customHeight="1">
      <c r="B20" s="224"/>
      <c r="C20" s="225"/>
      <c r="D20" s="225"/>
      <c r="E20" s="227" t="s">
        <v>9268</v>
      </c>
      <c r="F20" s="345" t="s">
        <v>9269</v>
      </c>
      <c r="G20" s="345"/>
      <c r="H20" s="345"/>
      <c r="I20" s="345"/>
      <c r="J20" s="345"/>
      <c r="K20" s="221"/>
    </row>
    <row r="21" spans="2:11" customFormat="1" ht="15" customHeight="1">
      <c r="B21" s="224"/>
      <c r="C21" s="225"/>
      <c r="D21" s="225"/>
      <c r="E21" s="227" t="s">
        <v>9270</v>
      </c>
      <c r="F21" s="345" t="s">
        <v>9271</v>
      </c>
      <c r="G21" s="345"/>
      <c r="H21" s="345"/>
      <c r="I21" s="345"/>
      <c r="J21" s="345"/>
      <c r="K21" s="221"/>
    </row>
    <row r="22" spans="2:11" customFormat="1" ht="15" customHeight="1">
      <c r="B22" s="224"/>
      <c r="C22" s="225"/>
      <c r="D22" s="225"/>
      <c r="E22" s="227" t="s">
        <v>9272</v>
      </c>
      <c r="F22" s="345" t="s">
        <v>9273</v>
      </c>
      <c r="G22" s="345"/>
      <c r="H22" s="345"/>
      <c r="I22" s="345"/>
      <c r="J22" s="345"/>
      <c r="K22" s="221"/>
    </row>
    <row r="23" spans="2:11" customFormat="1" ht="15" customHeight="1">
      <c r="B23" s="224"/>
      <c r="C23" s="225"/>
      <c r="D23" s="225"/>
      <c r="E23" s="227" t="s">
        <v>89</v>
      </c>
      <c r="F23" s="345" t="s">
        <v>9274</v>
      </c>
      <c r="G23" s="345"/>
      <c r="H23" s="345"/>
      <c r="I23" s="345"/>
      <c r="J23" s="345"/>
      <c r="K23" s="221"/>
    </row>
    <row r="24" spans="2:11" customFormat="1" ht="12.75" customHeight="1">
      <c r="B24" s="224"/>
      <c r="C24" s="225"/>
      <c r="D24" s="225"/>
      <c r="E24" s="225"/>
      <c r="F24" s="225"/>
      <c r="G24" s="225"/>
      <c r="H24" s="225"/>
      <c r="I24" s="225"/>
      <c r="J24" s="225"/>
      <c r="K24" s="221"/>
    </row>
    <row r="25" spans="2:11" customFormat="1" ht="15" customHeight="1">
      <c r="B25" s="224"/>
      <c r="C25" s="345" t="s">
        <v>9275</v>
      </c>
      <c r="D25" s="345"/>
      <c r="E25" s="345"/>
      <c r="F25" s="345"/>
      <c r="G25" s="345"/>
      <c r="H25" s="345"/>
      <c r="I25" s="345"/>
      <c r="J25" s="345"/>
      <c r="K25" s="221"/>
    </row>
    <row r="26" spans="2:11" customFormat="1" ht="15" customHeight="1">
      <c r="B26" s="224"/>
      <c r="C26" s="345" t="s">
        <v>9276</v>
      </c>
      <c r="D26" s="345"/>
      <c r="E26" s="345"/>
      <c r="F26" s="345"/>
      <c r="G26" s="345"/>
      <c r="H26" s="345"/>
      <c r="I26" s="345"/>
      <c r="J26" s="345"/>
      <c r="K26" s="221"/>
    </row>
    <row r="27" spans="2:11" customFormat="1" ht="15" customHeight="1">
      <c r="B27" s="224"/>
      <c r="C27" s="223"/>
      <c r="D27" s="345" t="s">
        <v>9277</v>
      </c>
      <c r="E27" s="345"/>
      <c r="F27" s="345"/>
      <c r="G27" s="345"/>
      <c r="H27" s="345"/>
      <c r="I27" s="345"/>
      <c r="J27" s="345"/>
      <c r="K27" s="221"/>
    </row>
    <row r="28" spans="2:11" customFormat="1" ht="15" customHeight="1">
      <c r="B28" s="224"/>
      <c r="C28" s="225"/>
      <c r="D28" s="345" t="s">
        <v>9278</v>
      </c>
      <c r="E28" s="345"/>
      <c r="F28" s="345"/>
      <c r="G28" s="345"/>
      <c r="H28" s="345"/>
      <c r="I28" s="345"/>
      <c r="J28" s="345"/>
      <c r="K28" s="221"/>
    </row>
    <row r="29" spans="2:11" customFormat="1" ht="12.75" customHeight="1">
      <c r="B29" s="224"/>
      <c r="C29" s="225"/>
      <c r="D29" s="225"/>
      <c r="E29" s="225"/>
      <c r="F29" s="225"/>
      <c r="G29" s="225"/>
      <c r="H29" s="225"/>
      <c r="I29" s="225"/>
      <c r="J29" s="225"/>
      <c r="K29" s="221"/>
    </row>
    <row r="30" spans="2:11" customFormat="1" ht="15" customHeight="1">
      <c r="B30" s="224"/>
      <c r="C30" s="225"/>
      <c r="D30" s="345" t="s">
        <v>9279</v>
      </c>
      <c r="E30" s="345"/>
      <c r="F30" s="345"/>
      <c r="G30" s="345"/>
      <c r="H30" s="345"/>
      <c r="I30" s="345"/>
      <c r="J30" s="345"/>
      <c r="K30" s="221"/>
    </row>
    <row r="31" spans="2:11" customFormat="1" ht="15" customHeight="1">
      <c r="B31" s="224"/>
      <c r="C31" s="225"/>
      <c r="D31" s="345" t="s">
        <v>9280</v>
      </c>
      <c r="E31" s="345"/>
      <c r="F31" s="345"/>
      <c r="G31" s="345"/>
      <c r="H31" s="345"/>
      <c r="I31" s="345"/>
      <c r="J31" s="345"/>
      <c r="K31" s="221"/>
    </row>
    <row r="32" spans="2:11" customFormat="1" ht="12.75" customHeight="1">
      <c r="B32" s="224"/>
      <c r="C32" s="225"/>
      <c r="D32" s="225"/>
      <c r="E32" s="225"/>
      <c r="F32" s="225"/>
      <c r="G32" s="225"/>
      <c r="H32" s="225"/>
      <c r="I32" s="225"/>
      <c r="J32" s="225"/>
      <c r="K32" s="221"/>
    </row>
    <row r="33" spans="2:11" customFormat="1" ht="15" customHeight="1">
      <c r="B33" s="224"/>
      <c r="C33" s="225"/>
      <c r="D33" s="345" t="s">
        <v>9281</v>
      </c>
      <c r="E33" s="345"/>
      <c r="F33" s="345"/>
      <c r="G33" s="345"/>
      <c r="H33" s="345"/>
      <c r="I33" s="345"/>
      <c r="J33" s="345"/>
      <c r="K33" s="221"/>
    </row>
    <row r="34" spans="2:11" customFormat="1" ht="15" customHeight="1">
      <c r="B34" s="224"/>
      <c r="C34" s="225"/>
      <c r="D34" s="345" t="s">
        <v>9282</v>
      </c>
      <c r="E34" s="345"/>
      <c r="F34" s="345"/>
      <c r="G34" s="345"/>
      <c r="H34" s="345"/>
      <c r="I34" s="345"/>
      <c r="J34" s="345"/>
      <c r="K34" s="221"/>
    </row>
    <row r="35" spans="2:11" customFormat="1" ht="15" customHeight="1">
      <c r="B35" s="224"/>
      <c r="C35" s="225"/>
      <c r="D35" s="345" t="s">
        <v>9283</v>
      </c>
      <c r="E35" s="345"/>
      <c r="F35" s="345"/>
      <c r="G35" s="345"/>
      <c r="H35" s="345"/>
      <c r="I35" s="345"/>
      <c r="J35" s="345"/>
      <c r="K35" s="221"/>
    </row>
    <row r="36" spans="2:11" customFormat="1" ht="15" customHeight="1">
      <c r="B36" s="224"/>
      <c r="C36" s="225"/>
      <c r="D36" s="223"/>
      <c r="E36" s="226" t="s">
        <v>344</v>
      </c>
      <c r="F36" s="223"/>
      <c r="G36" s="345" t="s">
        <v>9284</v>
      </c>
      <c r="H36" s="345"/>
      <c r="I36" s="345"/>
      <c r="J36" s="345"/>
      <c r="K36" s="221"/>
    </row>
    <row r="37" spans="2:11" customFormat="1" ht="30.75" customHeight="1">
      <c r="B37" s="224"/>
      <c r="C37" s="225"/>
      <c r="D37" s="223"/>
      <c r="E37" s="226" t="s">
        <v>9285</v>
      </c>
      <c r="F37" s="223"/>
      <c r="G37" s="345" t="s">
        <v>9286</v>
      </c>
      <c r="H37" s="345"/>
      <c r="I37" s="345"/>
      <c r="J37" s="345"/>
      <c r="K37" s="221"/>
    </row>
    <row r="38" spans="2:11" customFormat="1" ht="15" customHeight="1">
      <c r="B38" s="224"/>
      <c r="C38" s="225"/>
      <c r="D38" s="223"/>
      <c r="E38" s="226" t="s">
        <v>58</v>
      </c>
      <c r="F38" s="223"/>
      <c r="G38" s="345" t="s">
        <v>9287</v>
      </c>
      <c r="H38" s="345"/>
      <c r="I38" s="345"/>
      <c r="J38" s="345"/>
      <c r="K38" s="221"/>
    </row>
    <row r="39" spans="2:11" customFormat="1" ht="15" customHeight="1">
      <c r="B39" s="224"/>
      <c r="C39" s="225"/>
      <c r="D39" s="223"/>
      <c r="E39" s="226" t="s">
        <v>59</v>
      </c>
      <c r="F39" s="223"/>
      <c r="G39" s="345" t="s">
        <v>9288</v>
      </c>
      <c r="H39" s="345"/>
      <c r="I39" s="345"/>
      <c r="J39" s="345"/>
      <c r="K39" s="221"/>
    </row>
    <row r="40" spans="2:11" customFormat="1" ht="15" customHeight="1">
      <c r="B40" s="224"/>
      <c r="C40" s="225"/>
      <c r="D40" s="223"/>
      <c r="E40" s="226" t="s">
        <v>345</v>
      </c>
      <c r="F40" s="223"/>
      <c r="G40" s="345" t="s">
        <v>9289</v>
      </c>
      <c r="H40" s="345"/>
      <c r="I40" s="345"/>
      <c r="J40" s="345"/>
      <c r="K40" s="221"/>
    </row>
    <row r="41" spans="2:11" customFormat="1" ht="15" customHeight="1">
      <c r="B41" s="224"/>
      <c r="C41" s="225"/>
      <c r="D41" s="223"/>
      <c r="E41" s="226" t="s">
        <v>346</v>
      </c>
      <c r="F41" s="223"/>
      <c r="G41" s="345" t="s">
        <v>9290</v>
      </c>
      <c r="H41" s="345"/>
      <c r="I41" s="345"/>
      <c r="J41" s="345"/>
      <c r="K41" s="221"/>
    </row>
    <row r="42" spans="2:11" customFormat="1" ht="15" customHeight="1">
      <c r="B42" s="224"/>
      <c r="C42" s="225"/>
      <c r="D42" s="223"/>
      <c r="E42" s="226" t="s">
        <v>9291</v>
      </c>
      <c r="F42" s="223"/>
      <c r="G42" s="345" t="s">
        <v>9292</v>
      </c>
      <c r="H42" s="345"/>
      <c r="I42" s="345"/>
      <c r="J42" s="345"/>
      <c r="K42" s="221"/>
    </row>
    <row r="43" spans="2:11" customFormat="1" ht="15" customHeight="1">
      <c r="B43" s="224"/>
      <c r="C43" s="225"/>
      <c r="D43" s="223"/>
      <c r="E43" s="226"/>
      <c r="F43" s="223"/>
      <c r="G43" s="345" t="s">
        <v>9293</v>
      </c>
      <c r="H43" s="345"/>
      <c r="I43" s="345"/>
      <c r="J43" s="345"/>
      <c r="K43" s="221"/>
    </row>
    <row r="44" spans="2:11" customFormat="1" ht="15" customHeight="1">
      <c r="B44" s="224"/>
      <c r="C44" s="225"/>
      <c r="D44" s="223"/>
      <c r="E44" s="226" t="s">
        <v>9294</v>
      </c>
      <c r="F44" s="223"/>
      <c r="G44" s="345" t="s">
        <v>9295</v>
      </c>
      <c r="H44" s="345"/>
      <c r="I44" s="345"/>
      <c r="J44" s="345"/>
      <c r="K44" s="221"/>
    </row>
    <row r="45" spans="2:11" customFormat="1" ht="15" customHeight="1">
      <c r="B45" s="224"/>
      <c r="C45" s="225"/>
      <c r="D45" s="223"/>
      <c r="E45" s="226" t="s">
        <v>348</v>
      </c>
      <c r="F45" s="223"/>
      <c r="G45" s="345" t="s">
        <v>9296</v>
      </c>
      <c r="H45" s="345"/>
      <c r="I45" s="345"/>
      <c r="J45" s="345"/>
      <c r="K45" s="221"/>
    </row>
    <row r="46" spans="2:11" customFormat="1" ht="12.75" customHeight="1">
      <c r="B46" s="224"/>
      <c r="C46" s="225"/>
      <c r="D46" s="223"/>
      <c r="E46" s="223"/>
      <c r="F46" s="223"/>
      <c r="G46" s="223"/>
      <c r="H46" s="223"/>
      <c r="I46" s="223"/>
      <c r="J46" s="223"/>
      <c r="K46" s="221"/>
    </row>
    <row r="47" spans="2:11" customFormat="1" ht="15" customHeight="1">
      <c r="B47" s="224"/>
      <c r="C47" s="225"/>
      <c r="D47" s="345" t="s">
        <v>9297</v>
      </c>
      <c r="E47" s="345"/>
      <c r="F47" s="345"/>
      <c r="G47" s="345"/>
      <c r="H47" s="345"/>
      <c r="I47" s="345"/>
      <c r="J47" s="345"/>
      <c r="K47" s="221"/>
    </row>
    <row r="48" spans="2:11" customFormat="1" ht="15" customHeight="1">
      <c r="B48" s="224"/>
      <c r="C48" s="225"/>
      <c r="D48" s="225"/>
      <c r="E48" s="345" t="s">
        <v>9298</v>
      </c>
      <c r="F48" s="345"/>
      <c r="G48" s="345"/>
      <c r="H48" s="345"/>
      <c r="I48" s="345"/>
      <c r="J48" s="345"/>
      <c r="K48" s="221"/>
    </row>
    <row r="49" spans="2:11" customFormat="1" ht="15" customHeight="1">
      <c r="B49" s="224"/>
      <c r="C49" s="225"/>
      <c r="D49" s="225"/>
      <c r="E49" s="345" t="s">
        <v>9299</v>
      </c>
      <c r="F49" s="345"/>
      <c r="G49" s="345"/>
      <c r="H49" s="345"/>
      <c r="I49" s="345"/>
      <c r="J49" s="345"/>
      <c r="K49" s="221"/>
    </row>
    <row r="50" spans="2:11" customFormat="1" ht="15" customHeight="1">
      <c r="B50" s="224"/>
      <c r="C50" s="225"/>
      <c r="D50" s="225"/>
      <c r="E50" s="345" t="s">
        <v>9300</v>
      </c>
      <c r="F50" s="345"/>
      <c r="G50" s="345"/>
      <c r="H50" s="345"/>
      <c r="I50" s="345"/>
      <c r="J50" s="345"/>
      <c r="K50" s="221"/>
    </row>
    <row r="51" spans="2:11" customFormat="1" ht="15" customHeight="1">
      <c r="B51" s="224"/>
      <c r="C51" s="225"/>
      <c r="D51" s="345" t="s">
        <v>9301</v>
      </c>
      <c r="E51" s="345"/>
      <c r="F51" s="345"/>
      <c r="G51" s="345"/>
      <c r="H51" s="345"/>
      <c r="I51" s="345"/>
      <c r="J51" s="345"/>
      <c r="K51" s="221"/>
    </row>
    <row r="52" spans="2:11" customFormat="1" ht="25.5" customHeight="1">
      <c r="B52" s="220"/>
      <c r="C52" s="346" t="s">
        <v>9302</v>
      </c>
      <c r="D52" s="346"/>
      <c r="E52" s="346"/>
      <c r="F52" s="346"/>
      <c r="G52" s="346"/>
      <c r="H52" s="346"/>
      <c r="I52" s="346"/>
      <c r="J52" s="346"/>
      <c r="K52" s="221"/>
    </row>
    <row r="53" spans="2:11" customFormat="1" ht="5.25" customHeight="1">
      <c r="B53" s="220"/>
      <c r="C53" s="222"/>
      <c r="D53" s="222"/>
      <c r="E53" s="222"/>
      <c r="F53" s="222"/>
      <c r="G53" s="222"/>
      <c r="H53" s="222"/>
      <c r="I53" s="222"/>
      <c r="J53" s="222"/>
      <c r="K53" s="221"/>
    </row>
    <row r="54" spans="2:11" customFormat="1" ht="15" customHeight="1">
      <c r="B54" s="220"/>
      <c r="C54" s="345" t="s">
        <v>9303</v>
      </c>
      <c r="D54" s="345"/>
      <c r="E54" s="345"/>
      <c r="F54" s="345"/>
      <c r="G54" s="345"/>
      <c r="H54" s="345"/>
      <c r="I54" s="345"/>
      <c r="J54" s="345"/>
      <c r="K54" s="221"/>
    </row>
    <row r="55" spans="2:11" customFormat="1" ht="15" customHeight="1">
      <c r="B55" s="220"/>
      <c r="C55" s="345" t="s">
        <v>9304</v>
      </c>
      <c r="D55" s="345"/>
      <c r="E55" s="345"/>
      <c r="F55" s="345"/>
      <c r="G55" s="345"/>
      <c r="H55" s="345"/>
      <c r="I55" s="345"/>
      <c r="J55" s="345"/>
      <c r="K55" s="221"/>
    </row>
    <row r="56" spans="2:11" customFormat="1" ht="12.75" customHeight="1">
      <c r="B56" s="220"/>
      <c r="C56" s="223"/>
      <c r="D56" s="223"/>
      <c r="E56" s="223"/>
      <c r="F56" s="223"/>
      <c r="G56" s="223"/>
      <c r="H56" s="223"/>
      <c r="I56" s="223"/>
      <c r="J56" s="223"/>
      <c r="K56" s="221"/>
    </row>
    <row r="57" spans="2:11" customFormat="1" ht="15" customHeight="1">
      <c r="B57" s="220"/>
      <c r="C57" s="345" t="s">
        <v>9305</v>
      </c>
      <c r="D57" s="345"/>
      <c r="E57" s="345"/>
      <c r="F57" s="345"/>
      <c r="G57" s="345"/>
      <c r="H57" s="345"/>
      <c r="I57" s="345"/>
      <c r="J57" s="345"/>
      <c r="K57" s="221"/>
    </row>
    <row r="58" spans="2:11" customFormat="1" ht="15" customHeight="1">
      <c r="B58" s="220"/>
      <c r="C58" s="225"/>
      <c r="D58" s="345" t="s">
        <v>9306</v>
      </c>
      <c r="E58" s="345"/>
      <c r="F58" s="345"/>
      <c r="G58" s="345"/>
      <c r="H58" s="345"/>
      <c r="I58" s="345"/>
      <c r="J58" s="345"/>
      <c r="K58" s="221"/>
    </row>
    <row r="59" spans="2:11" customFormat="1" ht="15" customHeight="1">
      <c r="B59" s="220"/>
      <c r="C59" s="225"/>
      <c r="D59" s="345" t="s">
        <v>9307</v>
      </c>
      <c r="E59" s="345"/>
      <c r="F59" s="345"/>
      <c r="G59" s="345"/>
      <c r="H59" s="345"/>
      <c r="I59" s="345"/>
      <c r="J59" s="345"/>
      <c r="K59" s="221"/>
    </row>
    <row r="60" spans="2:11" customFormat="1" ht="15" customHeight="1">
      <c r="B60" s="220"/>
      <c r="C60" s="225"/>
      <c r="D60" s="345" t="s">
        <v>9308</v>
      </c>
      <c r="E60" s="345"/>
      <c r="F60" s="345"/>
      <c r="G60" s="345"/>
      <c r="H60" s="345"/>
      <c r="I60" s="345"/>
      <c r="J60" s="345"/>
      <c r="K60" s="221"/>
    </row>
    <row r="61" spans="2:11" customFormat="1" ht="15" customHeight="1">
      <c r="B61" s="220"/>
      <c r="C61" s="225"/>
      <c r="D61" s="345" t="s">
        <v>9309</v>
      </c>
      <c r="E61" s="345"/>
      <c r="F61" s="345"/>
      <c r="G61" s="345"/>
      <c r="H61" s="345"/>
      <c r="I61" s="345"/>
      <c r="J61" s="345"/>
      <c r="K61" s="221"/>
    </row>
    <row r="62" spans="2:11" customFormat="1" ht="15" customHeight="1">
      <c r="B62" s="220"/>
      <c r="C62" s="225"/>
      <c r="D62" s="348" t="s">
        <v>9310</v>
      </c>
      <c r="E62" s="348"/>
      <c r="F62" s="348"/>
      <c r="G62" s="348"/>
      <c r="H62" s="348"/>
      <c r="I62" s="348"/>
      <c r="J62" s="348"/>
      <c r="K62" s="221"/>
    </row>
    <row r="63" spans="2:11" customFormat="1" ht="15" customHeight="1">
      <c r="B63" s="220"/>
      <c r="C63" s="225"/>
      <c r="D63" s="345" t="s">
        <v>9311</v>
      </c>
      <c r="E63" s="345"/>
      <c r="F63" s="345"/>
      <c r="G63" s="345"/>
      <c r="H63" s="345"/>
      <c r="I63" s="345"/>
      <c r="J63" s="345"/>
      <c r="K63" s="221"/>
    </row>
    <row r="64" spans="2:11" customFormat="1" ht="12.75" customHeight="1">
      <c r="B64" s="220"/>
      <c r="C64" s="225"/>
      <c r="D64" s="225"/>
      <c r="E64" s="228"/>
      <c r="F64" s="225"/>
      <c r="G64" s="225"/>
      <c r="H64" s="225"/>
      <c r="I64" s="225"/>
      <c r="J64" s="225"/>
      <c r="K64" s="221"/>
    </row>
    <row r="65" spans="2:11" customFormat="1" ht="15" customHeight="1">
      <c r="B65" s="220"/>
      <c r="C65" s="225"/>
      <c r="D65" s="345" t="s">
        <v>9312</v>
      </c>
      <c r="E65" s="345"/>
      <c r="F65" s="345"/>
      <c r="G65" s="345"/>
      <c r="H65" s="345"/>
      <c r="I65" s="345"/>
      <c r="J65" s="345"/>
      <c r="K65" s="221"/>
    </row>
    <row r="66" spans="2:11" customFormat="1" ht="15" customHeight="1">
      <c r="B66" s="220"/>
      <c r="C66" s="225"/>
      <c r="D66" s="348" t="s">
        <v>9313</v>
      </c>
      <c r="E66" s="348"/>
      <c r="F66" s="348"/>
      <c r="G66" s="348"/>
      <c r="H66" s="348"/>
      <c r="I66" s="348"/>
      <c r="J66" s="348"/>
      <c r="K66" s="221"/>
    </row>
    <row r="67" spans="2:11" customFormat="1" ht="15" customHeight="1">
      <c r="B67" s="220"/>
      <c r="C67" s="225"/>
      <c r="D67" s="345" t="s">
        <v>9314</v>
      </c>
      <c r="E67" s="345"/>
      <c r="F67" s="345"/>
      <c r="G67" s="345"/>
      <c r="H67" s="345"/>
      <c r="I67" s="345"/>
      <c r="J67" s="345"/>
      <c r="K67" s="221"/>
    </row>
    <row r="68" spans="2:11" customFormat="1" ht="15" customHeight="1">
      <c r="B68" s="220"/>
      <c r="C68" s="225"/>
      <c r="D68" s="345" t="s">
        <v>9315</v>
      </c>
      <c r="E68" s="345"/>
      <c r="F68" s="345"/>
      <c r="G68" s="345"/>
      <c r="H68" s="345"/>
      <c r="I68" s="345"/>
      <c r="J68" s="345"/>
      <c r="K68" s="221"/>
    </row>
    <row r="69" spans="2:11" customFormat="1" ht="15" customHeight="1">
      <c r="B69" s="220"/>
      <c r="C69" s="225"/>
      <c r="D69" s="345" t="s">
        <v>9316</v>
      </c>
      <c r="E69" s="345"/>
      <c r="F69" s="345"/>
      <c r="G69" s="345"/>
      <c r="H69" s="345"/>
      <c r="I69" s="345"/>
      <c r="J69" s="345"/>
      <c r="K69" s="221"/>
    </row>
    <row r="70" spans="2:11" customFormat="1" ht="15" customHeight="1">
      <c r="B70" s="220"/>
      <c r="C70" s="225"/>
      <c r="D70" s="345" t="s">
        <v>9317</v>
      </c>
      <c r="E70" s="345"/>
      <c r="F70" s="345"/>
      <c r="G70" s="345"/>
      <c r="H70" s="345"/>
      <c r="I70" s="345"/>
      <c r="J70" s="345"/>
      <c r="K70" s="221"/>
    </row>
    <row r="71" spans="2:11" customFormat="1" ht="12.75" customHeight="1">
      <c r="B71" s="229"/>
      <c r="C71" s="230"/>
      <c r="D71" s="230"/>
      <c r="E71" s="230"/>
      <c r="F71" s="230"/>
      <c r="G71" s="230"/>
      <c r="H71" s="230"/>
      <c r="I71" s="230"/>
      <c r="J71" s="230"/>
      <c r="K71" s="231"/>
    </row>
    <row r="72" spans="2:11" customFormat="1" ht="18.75" customHeight="1">
      <c r="B72" s="232"/>
      <c r="C72" s="232"/>
      <c r="D72" s="232"/>
      <c r="E72" s="232"/>
      <c r="F72" s="232"/>
      <c r="G72" s="232"/>
      <c r="H72" s="232"/>
      <c r="I72" s="232"/>
      <c r="J72" s="232"/>
      <c r="K72" s="233"/>
    </row>
    <row r="73" spans="2:11" customFormat="1" ht="18.75" customHeight="1">
      <c r="B73" s="233"/>
      <c r="C73" s="233"/>
      <c r="D73" s="233"/>
      <c r="E73" s="233"/>
      <c r="F73" s="233"/>
      <c r="G73" s="233"/>
      <c r="H73" s="233"/>
      <c r="I73" s="233"/>
      <c r="J73" s="233"/>
      <c r="K73" s="233"/>
    </row>
    <row r="74" spans="2:11" customFormat="1" ht="7.5" customHeight="1">
      <c r="B74" s="234"/>
      <c r="C74" s="235"/>
      <c r="D74" s="235"/>
      <c r="E74" s="235"/>
      <c r="F74" s="235"/>
      <c r="G74" s="235"/>
      <c r="H74" s="235"/>
      <c r="I74" s="235"/>
      <c r="J74" s="235"/>
      <c r="K74" s="236"/>
    </row>
    <row r="75" spans="2:11" customFormat="1" ht="45" customHeight="1">
      <c r="B75" s="237"/>
      <c r="C75" s="349" t="s">
        <v>9318</v>
      </c>
      <c r="D75" s="349"/>
      <c r="E75" s="349"/>
      <c r="F75" s="349"/>
      <c r="G75" s="349"/>
      <c r="H75" s="349"/>
      <c r="I75" s="349"/>
      <c r="J75" s="349"/>
      <c r="K75" s="238"/>
    </row>
    <row r="76" spans="2:11" customFormat="1" ht="17.25" customHeight="1">
      <c r="B76" s="237"/>
      <c r="C76" s="239" t="s">
        <v>9319</v>
      </c>
      <c r="D76" s="239"/>
      <c r="E76" s="239"/>
      <c r="F76" s="239" t="s">
        <v>9320</v>
      </c>
      <c r="G76" s="240"/>
      <c r="H76" s="239" t="s">
        <v>59</v>
      </c>
      <c r="I76" s="239" t="s">
        <v>62</v>
      </c>
      <c r="J76" s="239" t="s">
        <v>9321</v>
      </c>
      <c r="K76" s="238"/>
    </row>
    <row r="77" spans="2:11" customFormat="1" ht="17.25" customHeight="1">
      <c r="B77" s="237"/>
      <c r="C77" s="241" t="s">
        <v>9322</v>
      </c>
      <c r="D77" s="241"/>
      <c r="E77" s="241"/>
      <c r="F77" s="242" t="s">
        <v>9323</v>
      </c>
      <c r="G77" s="243"/>
      <c r="H77" s="241"/>
      <c r="I77" s="241"/>
      <c r="J77" s="241" t="s">
        <v>9324</v>
      </c>
      <c r="K77" s="238"/>
    </row>
    <row r="78" spans="2:11" customFormat="1" ht="5.25" customHeight="1">
      <c r="B78" s="237"/>
      <c r="C78" s="244"/>
      <c r="D78" s="244"/>
      <c r="E78" s="244"/>
      <c r="F78" s="244"/>
      <c r="G78" s="245"/>
      <c r="H78" s="244"/>
      <c r="I78" s="244"/>
      <c r="J78" s="244"/>
      <c r="K78" s="238"/>
    </row>
    <row r="79" spans="2:11" customFormat="1" ht="15" customHeight="1">
      <c r="B79" s="237"/>
      <c r="C79" s="226" t="s">
        <v>58</v>
      </c>
      <c r="D79" s="246"/>
      <c r="E79" s="246"/>
      <c r="F79" s="247" t="s">
        <v>5062</v>
      </c>
      <c r="G79" s="248"/>
      <c r="H79" s="226" t="s">
        <v>9325</v>
      </c>
      <c r="I79" s="226" t="s">
        <v>9326</v>
      </c>
      <c r="J79" s="226">
        <v>20</v>
      </c>
      <c r="K79" s="238"/>
    </row>
    <row r="80" spans="2:11" customFormat="1" ht="15" customHeight="1">
      <c r="B80" s="237"/>
      <c r="C80" s="226" t="s">
        <v>9327</v>
      </c>
      <c r="D80" s="226"/>
      <c r="E80" s="226"/>
      <c r="F80" s="247" t="s">
        <v>5062</v>
      </c>
      <c r="G80" s="248"/>
      <c r="H80" s="226" t="s">
        <v>9328</v>
      </c>
      <c r="I80" s="226" t="s">
        <v>9326</v>
      </c>
      <c r="J80" s="226">
        <v>120</v>
      </c>
      <c r="K80" s="238"/>
    </row>
    <row r="81" spans="2:11" customFormat="1" ht="15" customHeight="1">
      <c r="B81" s="249"/>
      <c r="C81" s="226" t="s">
        <v>9329</v>
      </c>
      <c r="D81" s="226"/>
      <c r="E81" s="226"/>
      <c r="F81" s="247" t="s">
        <v>9330</v>
      </c>
      <c r="G81" s="248"/>
      <c r="H81" s="226" t="s">
        <v>9331</v>
      </c>
      <c r="I81" s="226" t="s">
        <v>9326</v>
      </c>
      <c r="J81" s="226">
        <v>50</v>
      </c>
      <c r="K81" s="238"/>
    </row>
    <row r="82" spans="2:11" customFormat="1" ht="15" customHeight="1">
      <c r="B82" s="249"/>
      <c r="C82" s="226" t="s">
        <v>9332</v>
      </c>
      <c r="D82" s="226"/>
      <c r="E82" s="226"/>
      <c r="F82" s="247" t="s">
        <v>5062</v>
      </c>
      <c r="G82" s="248"/>
      <c r="H82" s="226" t="s">
        <v>9333</v>
      </c>
      <c r="I82" s="226" t="s">
        <v>9334</v>
      </c>
      <c r="J82" s="226"/>
      <c r="K82" s="238"/>
    </row>
    <row r="83" spans="2:11" customFormat="1" ht="15" customHeight="1">
      <c r="B83" s="249"/>
      <c r="C83" s="226" t="s">
        <v>9335</v>
      </c>
      <c r="D83" s="226"/>
      <c r="E83" s="226"/>
      <c r="F83" s="247" t="s">
        <v>9330</v>
      </c>
      <c r="G83" s="226"/>
      <c r="H83" s="226" t="s">
        <v>9336</v>
      </c>
      <c r="I83" s="226" t="s">
        <v>9326</v>
      </c>
      <c r="J83" s="226">
        <v>15</v>
      </c>
      <c r="K83" s="238"/>
    </row>
    <row r="84" spans="2:11" customFormat="1" ht="15" customHeight="1">
      <c r="B84" s="249"/>
      <c r="C84" s="226" t="s">
        <v>9337</v>
      </c>
      <c r="D84" s="226"/>
      <c r="E84" s="226"/>
      <c r="F84" s="247" t="s">
        <v>9330</v>
      </c>
      <c r="G84" s="226"/>
      <c r="H84" s="226" t="s">
        <v>9338</v>
      </c>
      <c r="I84" s="226" t="s">
        <v>9326</v>
      </c>
      <c r="J84" s="226">
        <v>15</v>
      </c>
      <c r="K84" s="238"/>
    </row>
    <row r="85" spans="2:11" customFormat="1" ht="15" customHeight="1">
      <c r="B85" s="249"/>
      <c r="C85" s="226" t="s">
        <v>9339</v>
      </c>
      <c r="D85" s="226"/>
      <c r="E85" s="226"/>
      <c r="F85" s="247" t="s">
        <v>9330</v>
      </c>
      <c r="G85" s="226"/>
      <c r="H85" s="226" t="s">
        <v>9340</v>
      </c>
      <c r="I85" s="226" t="s">
        <v>9326</v>
      </c>
      <c r="J85" s="226">
        <v>20</v>
      </c>
      <c r="K85" s="238"/>
    </row>
    <row r="86" spans="2:11" customFormat="1" ht="15" customHeight="1">
      <c r="B86" s="249"/>
      <c r="C86" s="226" t="s">
        <v>9341</v>
      </c>
      <c r="D86" s="226"/>
      <c r="E86" s="226"/>
      <c r="F86" s="247" t="s">
        <v>9330</v>
      </c>
      <c r="G86" s="226"/>
      <c r="H86" s="226" t="s">
        <v>9342</v>
      </c>
      <c r="I86" s="226" t="s">
        <v>9326</v>
      </c>
      <c r="J86" s="226">
        <v>20</v>
      </c>
      <c r="K86" s="238"/>
    </row>
    <row r="87" spans="2:11" customFormat="1" ht="15" customHeight="1">
      <c r="B87" s="249"/>
      <c r="C87" s="226" t="s">
        <v>9343</v>
      </c>
      <c r="D87" s="226"/>
      <c r="E87" s="226"/>
      <c r="F87" s="247" t="s">
        <v>9330</v>
      </c>
      <c r="G87" s="248"/>
      <c r="H87" s="226" t="s">
        <v>9344</v>
      </c>
      <c r="I87" s="226" t="s">
        <v>9326</v>
      </c>
      <c r="J87" s="226">
        <v>50</v>
      </c>
      <c r="K87" s="238"/>
    </row>
    <row r="88" spans="2:11" customFormat="1" ht="15" customHeight="1">
      <c r="B88" s="249"/>
      <c r="C88" s="226" t="s">
        <v>9345</v>
      </c>
      <c r="D88" s="226"/>
      <c r="E88" s="226"/>
      <c r="F88" s="247" t="s">
        <v>9330</v>
      </c>
      <c r="G88" s="248"/>
      <c r="H88" s="226" t="s">
        <v>9346</v>
      </c>
      <c r="I88" s="226" t="s">
        <v>9326</v>
      </c>
      <c r="J88" s="226">
        <v>20</v>
      </c>
      <c r="K88" s="238"/>
    </row>
    <row r="89" spans="2:11" customFormat="1" ht="15" customHeight="1">
      <c r="B89" s="249"/>
      <c r="C89" s="226" t="s">
        <v>9347</v>
      </c>
      <c r="D89" s="226"/>
      <c r="E89" s="226"/>
      <c r="F89" s="247" t="s">
        <v>9330</v>
      </c>
      <c r="G89" s="248"/>
      <c r="H89" s="226" t="s">
        <v>9348</v>
      </c>
      <c r="I89" s="226" t="s">
        <v>9326</v>
      </c>
      <c r="J89" s="226">
        <v>20</v>
      </c>
      <c r="K89" s="238"/>
    </row>
    <row r="90" spans="2:11" customFormat="1" ht="15" customHeight="1">
      <c r="B90" s="249"/>
      <c r="C90" s="226" t="s">
        <v>9349</v>
      </c>
      <c r="D90" s="226"/>
      <c r="E90" s="226"/>
      <c r="F90" s="247" t="s">
        <v>9330</v>
      </c>
      <c r="G90" s="248"/>
      <c r="H90" s="226" t="s">
        <v>9350</v>
      </c>
      <c r="I90" s="226" t="s">
        <v>9326</v>
      </c>
      <c r="J90" s="226">
        <v>50</v>
      </c>
      <c r="K90" s="238"/>
    </row>
    <row r="91" spans="2:11" customFormat="1" ht="15" customHeight="1">
      <c r="B91" s="249"/>
      <c r="C91" s="226" t="s">
        <v>9351</v>
      </c>
      <c r="D91" s="226"/>
      <c r="E91" s="226"/>
      <c r="F91" s="247" t="s">
        <v>9330</v>
      </c>
      <c r="G91" s="248"/>
      <c r="H91" s="226" t="s">
        <v>9351</v>
      </c>
      <c r="I91" s="226" t="s">
        <v>9326</v>
      </c>
      <c r="J91" s="226">
        <v>50</v>
      </c>
      <c r="K91" s="238"/>
    </row>
    <row r="92" spans="2:11" customFormat="1" ht="15" customHeight="1">
      <c r="B92" s="249"/>
      <c r="C92" s="226" t="s">
        <v>9352</v>
      </c>
      <c r="D92" s="226"/>
      <c r="E92" s="226"/>
      <c r="F92" s="247" t="s">
        <v>9330</v>
      </c>
      <c r="G92" s="248"/>
      <c r="H92" s="226" t="s">
        <v>9353</v>
      </c>
      <c r="I92" s="226" t="s">
        <v>9326</v>
      </c>
      <c r="J92" s="226">
        <v>255</v>
      </c>
      <c r="K92" s="238"/>
    </row>
    <row r="93" spans="2:11" customFormat="1" ht="15" customHeight="1">
      <c r="B93" s="249"/>
      <c r="C93" s="226" t="s">
        <v>9354</v>
      </c>
      <c r="D93" s="226"/>
      <c r="E93" s="226"/>
      <c r="F93" s="247" t="s">
        <v>5062</v>
      </c>
      <c r="G93" s="248"/>
      <c r="H93" s="226" t="s">
        <v>9355</v>
      </c>
      <c r="I93" s="226" t="s">
        <v>9356</v>
      </c>
      <c r="J93" s="226"/>
      <c r="K93" s="238"/>
    </row>
    <row r="94" spans="2:11" customFormat="1" ht="15" customHeight="1">
      <c r="B94" s="249"/>
      <c r="C94" s="226" t="s">
        <v>9357</v>
      </c>
      <c r="D94" s="226"/>
      <c r="E94" s="226"/>
      <c r="F94" s="247" t="s">
        <v>5062</v>
      </c>
      <c r="G94" s="248"/>
      <c r="H94" s="226" t="s">
        <v>9358</v>
      </c>
      <c r="I94" s="226" t="s">
        <v>9359</v>
      </c>
      <c r="J94" s="226"/>
      <c r="K94" s="238"/>
    </row>
    <row r="95" spans="2:11" customFormat="1" ht="15" customHeight="1">
      <c r="B95" s="249"/>
      <c r="C95" s="226" t="s">
        <v>9360</v>
      </c>
      <c r="D95" s="226"/>
      <c r="E95" s="226"/>
      <c r="F95" s="247" t="s">
        <v>5062</v>
      </c>
      <c r="G95" s="248"/>
      <c r="H95" s="226" t="s">
        <v>9360</v>
      </c>
      <c r="I95" s="226" t="s">
        <v>9359</v>
      </c>
      <c r="J95" s="226"/>
      <c r="K95" s="238"/>
    </row>
    <row r="96" spans="2:11" customFormat="1" ht="15" customHeight="1">
      <c r="B96" s="249"/>
      <c r="C96" s="226" t="s">
        <v>43</v>
      </c>
      <c r="D96" s="226"/>
      <c r="E96" s="226"/>
      <c r="F96" s="247" t="s">
        <v>5062</v>
      </c>
      <c r="G96" s="248"/>
      <c r="H96" s="226" t="s">
        <v>9361</v>
      </c>
      <c r="I96" s="226" t="s">
        <v>9359</v>
      </c>
      <c r="J96" s="226"/>
      <c r="K96" s="238"/>
    </row>
    <row r="97" spans="2:11" customFormat="1" ht="15" customHeight="1">
      <c r="B97" s="249"/>
      <c r="C97" s="226" t="s">
        <v>53</v>
      </c>
      <c r="D97" s="226"/>
      <c r="E97" s="226"/>
      <c r="F97" s="247" t="s">
        <v>5062</v>
      </c>
      <c r="G97" s="248"/>
      <c r="H97" s="226" t="s">
        <v>9362</v>
      </c>
      <c r="I97" s="226" t="s">
        <v>9359</v>
      </c>
      <c r="J97" s="226"/>
      <c r="K97" s="238"/>
    </row>
    <row r="98" spans="2:11" customFormat="1" ht="15" customHeight="1">
      <c r="B98" s="250"/>
      <c r="C98" s="251"/>
      <c r="D98" s="251"/>
      <c r="E98" s="251"/>
      <c r="F98" s="251"/>
      <c r="G98" s="251"/>
      <c r="H98" s="251"/>
      <c r="I98" s="251"/>
      <c r="J98" s="251"/>
      <c r="K98" s="252"/>
    </row>
    <row r="99" spans="2:11" customFormat="1" ht="18.75" customHeight="1">
      <c r="B99" s="253"/>
      <c r="C99" s="254"/>
      <c r="D99" s="254"/>
      <c r="E99" s="254"/>
      <c r="F99" s="254"/>
      <c r="G99" s="254"/>
      <c r="H99" s="254"/>
      <c r="I99" s="254"/>
      <c r="J99" s="254"/>
      <c r="K99" s="253"/>
    </row>
    <row r="100" spans="2:11" customFormat="1" ht="18.75" customHeight="1">
      <c r="B100" s="233"/>
      <c r="C100" s="233"/>
      <c r="D100" s="233"/>
      <c r="E100" s="233"/>
      <c r="F100" s="233"/>
      <c r="G100" s="233"/>
      <c r="H100" s="233"/>
      <c r="I100" s="233"/>
      <c r="J100" s="233"/>
      <c r="K100" s="233"/>
    </row>
    <row r="101" spans="2:11" customFormat="1" ht="7.5" customHeight="1">
      <c r="B101" s="234"/>
      <c r="C101" s="235"/>
      <c r="D101" s="235"/>
      <c r="E101" s="235"/>
      <c r="F101" s="235"/>
      <c r="G101" s="235"/>
      <c r="H101" s="235"/>
      <c r="I101" s="235"/>
      <c r="J101" s="235"/>
      <c r="K101" s="236"/>
    </row>
    <row r="102" spans="2:11" customFormat="1" ht="45" customHeight="1">
      <c r="B102" s="237"/>
      <c r="C102" s="349" t="s">
        <v>9363</v>
      </c>
      <c r="D102" s="349"/>
      <c r="E102" s="349"/>
      <c r="F102" s="349"/>
      <c r="G102" s="349"/>
      <c r="H102" s="349"/>
      <c r="I102" s="349"/>
      <c r="J102" s="349"/>
      <c r="K102" s="238"/>
    </row>
    <row r="103" spans="2:11" customFormat="1" ht="17.25" customHeight="1">
      <c r="B103" s="237"/>
      <c r="C103" s="239" t="s">
        <v>9319</v>
      </c>
      <c r="D103" s="239"/>
      <c r="E103" s="239"/>
      <c r="F103" s="239" t="s">
        <v>9320</v>
      </c>
      <c r="G103" s="240"/>
      <c r="H103" s="239" t="s">
        <v>59</v>
      </c>
      <c r="I103" s="239" t="s">
        <v>62</v>
      </c>
      <c r="J103" s="239" t="s">
        <v>9321</v>
      </c>
      <c r="K103" s="238"/>
    </row>
    <row r="104" spans="2:11" customFormat="1" ht="17.25" customHeight="1">
      <c r="B104" s="237"/>
      <c r="C104" s="241" t="s">
        <v>9322</v>
      </c>
      <c r="D104" s="241"/>
      <c r="E104" s="241"/>
      <c r="F104" s="242" t="s">
        <v>9323</v>
      </c>
      <c r="G104" s="243"/>
      <c r="H104" s="241"/>
      <c r="I104" s="241"/>
      <c r="J104" s="241" t="s">
        <v>9324</v>
      </c>
      <c r="K104" s="238"/>
    </row>
    <row r="105" spans="2:11" customFormat="1" ht="5.25" customHeight="1">
      <c r="B105" s="237"/>
      <c r="C105" s="239"/>
      <c r="D105" s="239"/>
      <c r="E105" s="239"/>
      <c r="F105" s="239"/>
      <c r="G105" s="255"/>
      <c r="H105" s="239"/>
      <c r="I105" s="239"/>
      <c r="J105" s="239"/>
      <c r="K105" s="238"/>
    </row>
    <row r="106" spans="2:11" customFormat="1" ht="15" customHeight="1">
      <c r="B106" s="237"/>
      <c r="C106" s="226" t="s">
        <v>58</v>
      </c>
      <c r="D106" s="246"/>
      <c r="E106" s="246"/>
      <c r="F106" s="247" t="s">
        <v>5062</v>
      </c>
      <c r="G106" s="226"/>
      <c r="H106" s="226" t="s">
        <v>9364</v>
      </c>
      <c r="I106" s="226" t="s">
        <v>9326</v>
      </c>
      <c r="J106" s="226">
        <v>20</v>
      </c>
      <c r="K106" s="238"/>
    </row>
    <row r="107" spans="2:11" customFormat="1" ht="15" customHeight="1">
      <c r="B107" s="237"/>
      <c r="C107" s="226" t="s">
        <v>9327</v>
      </c>
      <c r="D107" s="226"/>
      <c r="E107" s="226"/>
      <c r="F107" s="247" t="s">
        <v>5062</v>
      </c>
      <c r="G107" s="226"/>
      <c r="H107" s="226" t="s">
        <v>9364</v>
      </c>
      <c r="I107" s="226" t="s">
        <v>9326</v>
      </c>
      <c r="J107" s="226">
        <v>120</v>
      </c>
      <c r="K107" s="238"/>
    </row>
    <row r="108" spans="2:11" customFormat="1" ht="15" customHeight="1">
      <c r="B108" s="249"/>
      <c r="C108" s="226" t="s">
        <v>9329</v>
      </c>
      <c r="D108" s="226"/>
      <c r="E108" s="226"/>
      <c r="F108" s="247" t="s">
        <v>9330</v>
      </c>
      <c r="G108" s="226"/>
      <c r="H108" s="226" t="s">
        <v>9364</v>
      </c>
      <c r="I108" s="226" t="s">
        <v>9326</v>
      </c>
      <c r="J108" s="226">
        <v>50</v>
      </c>
      <c r="K108" s="238"/>
    </row>
    <row r="109" spans="2:11" customFormat="1" ht="15" customHeight="1">
      <c r="B109" s="249"/>
      <c r="C109" s="226" t="s">
        <v>9332</v>
      </c>
      <c r="D109" s="226"/>
      <c r="E109" s="226"/>
      <c r="F109" s="247" t="s">
        <v>5062</v>
      </c>
      <c r="G109" s="226"/>
      <c r="H109" s="226" t="s">
        <v>9364</v>
      </c>
      <c r="I109" s="226" t="s">
        <v>9334</v>
      </c>
      <c r="J109" s="226"/>
      <c r="K109" s="238"/>
    </row>
    <row r="110" spans="2:11" customFormat="1" ht="15" customHeight="1">
      <c r="B110" s="249"/>
      <c r="C110" s="226" t="s">
        <v>9343</v>
      </c>
      <c r="D110" s="226"/>
      <c r="E110" s="226"/>
      <c r="F110" s="247" t="s">
        <v>9330</v>
      </c>
      <c r="G110" s="226"/>
      <c r="H110" s="226" t="s">
        <v>9364</v>
      </c>
      <c r="I110" s="226" t="s">
        <v>9326</v>
      </c>
      <c r="J110" s="226">
        <v>50</v>
      </c>
      <c r="K110" s="238"/>
    </row>
    <row r="111" spans="2:11" customFormat="1" ht="15" customHeight="1">
      <c r="B111" s="249"/>
      <c r="C111" s="226" t="s">
        <v>9351</v>
      </c>
      <c r="D111" s="226"/>
      <c r="E111" s="226"/>
      <c r="F111" s="247" t="s">
        <v>9330</v>
      </c>
      <c r="G111" s="226"/>
      <c r="H111" s="226" t="s">
        <v>9364</v>
      </c>
      <c r="I111" s="226" t="s">
        <v>9326</v>
      </c>
      <c r="J111" s="226">
        <v>50</v>
      </c>
      <c r="K111" s="238"/>
    </row>
    <row r="112" spans="2:11" customFormat="1" ht="15" customHeight="1">
      <c r="B112" s="249"/>
      <c r="C112" s="226" t="s">
        <v>9349</v>
      </c>
      <c r="D112" s="226"/>
      <c r="E112" s="226"/>
      <c r="F112" s="247" t="s">
        <v>9330</v>
      </c>
      <c r="G112" s="226"/>
      <c r="H112" s="226" t="s">
        <v>9364</v>
      </c>
      <c r="I112" s="226" t="s">
        <v>9326</v>
      </c>
      <c r="J112" s="226">
        <v>50</v>
      </c>
      <c r="K112" s="238"/>
    </row>
    <row r="113" spans="2:11" customFormat="1" ht="15" customHeight="1">
      <c r="B113" s="249"/>
      <c r="C113" s="226" t="s">
        <v>58</v>
      </c>
      <c r="D113" s="226"/>
      <c r="E113" s="226"/>
      <c r="F113" s="247" t="s">
        <v>5062</v>
      </c>
      <c r="G113" s="226"/>
      <c r="H113" s="226" t="s">
        <v>9365</v>
      </c>
      <c r="I113" s="226" t="s">
        <v>9326</v>
      </c>
      <c r="J113" s="226">
        <v>20</v>
      </c>
      <c r="K113" s="238"/>
    </row>
    <row r="114" spans="2:11" customFormat="1" ht="15" customHeight="1">
      <c r="B114" s="249"/>
      <c r="C114" s="226" t="s">
        <v>9366</v>
      </c>
      <c r="D114" s="226"/>
      <c r="E114" s="226"/>
      <c r="F114" s="247" t="s">
        <v>5062</v>
      </c>
      <c r="G114" s="226"/>
      <c r="H114" s="226" t="s">
        <v>9367</v>
      </c>
      <c r="I114" s="226" t="s">
        <v>9326</v>
      </c>
      <c r="J114" s="226">
        <v>120</v>
      </c>
      <c r="K114" s="238"/>
    </row>
    <row r="115" spans="2:11" customFormat="1" ht="15" customHeight="1">
      <c r="B115" s="249"/>
      <c r="C115" s="226" t="s">
        <v>43</v>
      </c>
      <c r="D115" s="226"/>
      <c r="E115" s="226"/>
      <c r="F115" s="247" t="s">
        <v>5062</v>
      </c>
      <c r="G115" s="226"/>
      <c r="H115" s="226" t="s">
        <v>9368</v>
      </c>
      <c r="I115" s="226" t="s">
        <v>9359</v>
      </c>
      <c r="J115" s="226"/>
      <c r="K115" s="238"/>
    </row>
    <row r="116" spans="2:11" customFormat="1" ht="15" customHeight="1">
      <c r="B116" s="249"/>
      <c r="C116" s="226" t="s">
        <v>53</v>
      </c>
      <c r="D116" s="226"/>
      <c r="E116" s="226"/>
      <c r="F116" s="247" t="s">
        <v>5062</v>
      </c>
      <c r="G116" s="226"/>
      <c r="H116" s="226" t="s">
        <v>9369</v>
      </c>
      <c r="I116" s="226" t="s">
        <v>9359</v>
      </c>
      <c r="J116" s="226"/>
      <c r="K116" s="238"/>
    </row>
    <row r="117" spans="2:11" customFormat="1" ht="15" customHeight="1">
      <c r="B117" s="249"/>
      <c r="C117" s="226" t="s">
        <v>62</v>
      </c>
      <c r="D117" s="226"/>
      <c r="E117" s="226"/>
      <c r="F117" s="247" t="s">
        <v>5062</v>
      </c>
      <c r="G117" s="226"/>
      <c r="H117" s="226" t="s">
        <v>9370</v>
      </c>
      <c r="I117" s="226" t="s">
        <v>9371</v>
      </c>
      <c r="J117" s="226"/>
      <c r="K117" s="238"/>
    </row>
    <row r="118" spans="2:11" customFormat="1" ht="15" customHeight="1">
      <c r="B118" s="250"/>
      <c r="C118" s="256"/>
      <c r="D118" s="256"/>
      <c r="E118" s="256"/>
      <c r="F118" s="256"/>
      <c r="G118" s="256"/>
      <c r="H118" s="256"/>
      <c r="I118" s="256"/>
      <c r="J118" s="256"/>
      <c r="K118" s="252"/>
    </row>
    <row r="119" spans="2:11" customFormat="1" ht="18.75" customHeight="1">
      <c r="B119" s="257"/>
      <c r="C119" s="258"/>
      <c r="D119" s="258"/>
      <c r="E119" s="258"/>
      <c r="F119" s="259"/>
      <c r="G119" s="258"/>
      <c r="H119" s="258"/>
      <c r="I119" s="258"/>
      <c r="J119" s="258"/>
      <c r="K119" s="257"/>
    </row>
    <row r="120" spans="2:11" customFormat="1" ht="18.75" customHeight="1">
      <c r="B120" s="233"/>
      <c r="C120" s="233"/>
      <c r="D120" s="233"/>
      <c r="E120" s="233"/>
      <c r="F120" s="233"/>
      <c r="G120" s="233"/>
      <c r="H120" s="233"/>
      <c r="I120" s="233"/>
      <c r="J120" s="233"/>
      <c r="K120" s="233"/>
    </row>
    <row r="121" spans="2:11" customFormat="1" ht="7.5" customHeight="1">
      <c r="B121" s="260"/>
      <c r="C121" s="261"/>
      <c r="D121" s="261"/>
      <c r="E121" s="261"/>
      <c r="F121" s="261"/>
      <c r="G121" s="261"/>
      <c r="H121" s="261"/>
      <c r="I121" s="261"/>
      <c r="J121" s="261"/>
      <c r="K121" s="262"/>
    </row>
    <row r="122" spans="2:11" customFormat="1" ht="45" customHeight="1">
      <c r="B122" s="263"/>
      <c r="C122" s="347" t="s">
        <v>9372</v>
      </c>
      <c r="D122" s="347"/>
      <c r="E122" s="347"/>
      <c r="F122" s="347"/>
      <c r="G122" s="347"/>
      <c r="H122" s="347"/>
      <c r="I122" s="347"/>
      <c r="J122" s="347"/>
      <c r="K122" s="264"/>
    </row>
    <row r="123" spans="2:11" customFormat="1" ht="17.25" customHeight="1">
      <c r="B123" s="265"/>
      <c r="C123" s="239" t="s">
        <v>9319</v>
      </c>
      <c r="D123" s="239"/>
      <c r="E123" s="239"/>
      <c r="F123" s="239" t="s">
        <v>9320</v>
      </c>
      <c r="G123" s="240"/>
      <c r="H123" s="239" t="s">
        <v>59</v>
      </c>
      <c r="I123" s="239" t="s">
        <v>62</v>
      </c>
      <c r="J123" s="239" t="s">
        <v>9321</v>
      </c>
      <c r="K123" s="266"/>
    </row>
    <row r="124" spans="2:11" customFormat="1" ht="17.25" customHeight="1">
      <c r="B124" s="265"/>
      <c r="C124" s="241" t="s">
        <v>9322</v>
      </c>
      <c r="D124" s="241"/>
      <c r="E124" s="241"/>
      <c r="F124" s="242" t="s">
        <v>9323</v>
      </c>
      <c r="G124" s="243"/>
      <c r="H124" s="241"/>
      <c r="I124" s="241"/>
      <c r="J124" s="241" t="s">
        <v>9324</v>
      </c>
      <c r="K124" s="266"/>
    </row>
    <row r="125" spans="2:11" customFormat="1" ht="5.25" customHeight="1">
      <c r="B125" s="267"/>
      <c r="C125" s="244"/>
      <c r="D125" s="244"/>
      <c r="E125" s="244"/>
      <c r="F125" s="244"/>
      <c r="G125" s="268"/>
      <c r="H125" s="244"/>
      <c r="I125" s="244"/>
      <c r="J125" s="244"/>
      <c r="K125" s="269"/>
    </row>
    <row r="126" spans="2:11" customFormat="1" ht="15" customHeight="1">
      <c r="B126" s="267"/>
      <c r="C126" s="226" t="s">
        <v>9327</v>
      </c>
      <c r="D126" s="246"/>
      <c r="E126" s="246"/>
      <c r="F126" s="247" t="s">
        <v>5062</v>
      </c>
      <c r="G126" s="226"/>
      <c r="H126" s="226" t="s">
        <v>9364</v>
      </c>
      <c r="I126" s="226" t="s">
        <v>9326</v>
      </c>
      <c r="J126" s="226">
        <v>120</v>
      </c>
      <c r="K126" s="270"/>
    </row>
    <row r="127" spans="2:11" customFormat="1" ht="15" customHeight="1">
      <c r="B127" s="267"/>
      <c r="C127" s="226" t="s">
        <v>9373</v>
      </c>
      <c r="D127" s="226"/>
      <c r="E127" s="226"/>
      <c r="F127" s="247" t="s">
        <v>5062</v>
      </c>
      <c r="G127" s="226"/>
      <c r="H127" s="226" t="s">
        <v>9374</v>
      </c>
      <c r="I127" s="226" t="s">
        <v>9326</v>
      </c>
      <c r="J127" s="226" t="s">
        <v>9375</v>
      </c>
      <c r="K127" s="270"/>
    </row>
    <row r="128" spans="2:11" customFormat="1" ht="15" customHeight="1">
      <c r="B128" s="267"/>
      <c r="C128" s="226" t="s">
        <v>89</v>
      </c>
      <c r="D128" s="226"/>
      <c r="E128" s="226"/>
      <c r="F128" s="247" t="s">
        <v>5062</v>
      </c>
      <c r="G128" s="226"/>
      <c r="H128" s="226" t="s">
        <v>9376</v>
      </c>
      <c r="I128" s="226" t="s">
        <v>9326</v>
      </c>
      <c r="J128" s="226" t="s">
        <v>9375</v>
      </c>
      <c r="K128" s="270"/>
    </row>
    <row r="129" spans="2:11" customFormat="1" ht="15" customHeight="1">
      <c r="B129" s="267"/>
      <c r="C129" s="226" t="s">
        <v>9335</v>
      </c>
      <c r="D129" s="226"/>
      <c r="E129" s="226"/>
      <c r="F129" s="247" t="s">
        <v>9330</v>
      </c>
      <c r="G129" s="226"/>
      <c r="H129" s="226" t="s">
        <v>9336</v>
      </c>
      <c r="I129" s="226" t="s">
        <v>9326</v>
      </c>
      <c r="J129" s="226">
        <v>15</v>
      </c>
      <c r="K129" s="270"/>
    </row>
    <row r="130" spans="2:11" customFormat="1" ht="15" customHeight="1">
      <c r="B130" s="267"/>
      <c r="C130" s="226" t="s">
        <v>9337</v>
      </c>
      <c r="D130" s="226"/>
      <c r="E130" s="226"/>
      <c r="F130" s="247" t="s">
        <v>9330</v>
      </c>
      <c r="G130" s="226"/>
      <c r="H130" s="226" t="s">
        <v>9338</v>
      </c>
      <c r="I130" s="226" t="s">
        <v>9326</v>
      </c>
      <c r="J130" s="226">
        <v>15</v>
      </c>
      <c r="K130" s="270"/>
    </row>
    <row r="131" spans="2:11" customFormat="1" ht="15" customHeight="1">
      <c r="B131" s="267"/>
      <c r="C131" s="226" t="s">
        <v>9339</v>
      </c>
      <c r="D131" s="226"/>
      <c r="E131" s="226"/>
      <c r="F131" s="247" t="s">
        <v>9330</v>
      </c>
      <c r="G131" s="226"/>
      <c r="H131" s="226" t="s">
        <v>9340</v>
      </c>
      <c r="I131" s="226" t="s">
        <v>9326</v>
      </c>
      <c r="J131" s="226">
        <v>20</v>
      </c>
      <c r="K131" s="270"/>
    </row>
    <row r="132" spans="2:11" customFormat="1" ht="15" customHeight="1">
      <c r="B132" s="267"/>
      <c r="C132" s="226" t="s">
        <v>9341</v>
      </c>
      <c r="D132" s="226"/>
      <c r="E132" s="226"/>
      <c r="F132" s="247" t="s">
        <v>9330</v>
      </c>
      <c r="G132" s="226"/>
      <c r="H132" s="226" t="s">
        <v>9342</v>
      </c>
      <c r="I132" s="226" t="s">
        <v>9326</v>
      </c>
      <c r="J132" s="226">
        <v>20</v>
      </c>
      <c r="K132" s="270"/>
    </row>
    <row r="133" spans="2:11" customFormat="1" ht="15" customHeight="1">
      <c r="B133" s="267"/>
      <c r="C133" s="226" t="s">
        <v>9329</v>
      </c>
      <c r="D133" s="226"/>
      <c r="E133" s="226"/>
      <c r="F133" s="247" t="s">
        <v>9330</v>
      </c>
      <c r="G133" s="226"/>
      <c r="H133" s="226" t="s">
        <v>9364</v>
      </c>
      <c r="I133" s="226" t="s">
        <v>9326</v>
      </c>
      <c r="J133" s="226">
        <v>50</v>
      </c>
      <c r="K133" s="270"/>
    </row>
    <row r="134" spans="2:11" customFormat="1" ht="15" customHeight="1">
      <c r="B134" s="267"/>
      <c r="C134" s="226" t="s">
        <v>9343</v>
      </c>
      <c r="D134" s="226"/>
      <c r="E134" s="226"/>
      <c r="F134" s="247" t="s">
        <v>9330</v>
      </c>
      <c r="G134" s="226"/>
      <c r="H134" s="226" t="s">
        <v>9364</v>
      </c>
      <c r="I134" s="226" t="s">
        <v>9326</v>
      </c>
      <c r="J134" s="226">
        <v>50</v>
      </c>
      <c r="K134" s="270"/>
    </row>
    <row r="135" spans="2:11" customFormat="1" ht="15" customHeight="1">
      <c r="B135" s="267"/>
      <c r="C135" s="226" t="s">
        <v>9349</v>
      </c>
      <c r="D135" s="226"/>
      <c r="E135" s="226"/>
      <c r="F135" s="247" t="s">
        <v>9330</v>
      </c>
      <c r="G135" s="226"/>
      <c r="H135" s="226" t="s">
        <v>9364</v>
      </c>
      <c r="I135" s="226" t="s">
        <v>9326</v>
      </c>
      <c r="J135" s="226">
        <v>50</v>
      </c>
      <c r="K135" s="270"/>
    </row>
    <row r="136" spans="2:11" customFormat="1" ht="15" customHeight="1">
      <c r="B136" s="267"/>
      <c r="C136" s="226" t="s">
        <v>9351</v>
      </c>
      <c r="D136" s="226"/>
      <c r="E136" s="226"/>
      <c r="F136" s="247" t="s">
        <v>9330</v>
      </c>
      <c r="G136" s="226"/>
      <c r="H136" s="226" t="s">
        <v>9364</v>
      </c>
      <c r="I136" s="226" t="s">
        <v>9326</v>
      </c>
      <c r="J136" s="226">
        <v>50</v>
      </c>
      <c r="K136" s="270"/>
    </row>
    <row r="137" spans="2:11" customFormat="1" ht="15" customHeight="1">
      <c r="B137" s="267"/>
      <c r="C137" s="226" t="s">
        <v>9352</v>
      </c>
      <c r="D137" s="226"/>
      <c r="E137" s="226"/>
      <c r="F137" s="247" t="s">
        <v>9330</v>
      </c>
      <c r="G137" s="226"/>
      <c r="H137" s="226" t="s">
        <v>9377</v>
      </c>
      <c r="I137" s="226" t="s">
        <v>9326</v>
      </c>
      <c r="J137" s="226">
        <v>255</v>
      </c>
      <c r="K137" s="270"/>
    </row>
    <row r="138" spans="2:11" customFormat="1" ht="15" customHeight="1">
      <c r="B138" s="267"/>
      <c r="C138" s="226" t="s">
        <v>9354</v>
      </c>
      <c r="D138" s="226"/>
      <c r="E138" s="226"/>
      <c r="F138" s="247" t="s">
        <v>5062</v>
      </c>
      <c r="G138" s="226"/>
      <c r="H138" s="226" t="s">
        <v>9378</v>
      </c>
      <c r="I138" s="226" t="s">
        <v>9356</v>
      </c>
      <c r="J138" s="226"/>
      <c r="K138" s="270"/>
    </row>
    <row r="139" spans="2:11" customFormat="1" ht="15" customHeight="1">
      <c r="B139" s="267"/>
      <c r="C139" s="226" t="s">
        <v>9357</v>
      </c>
      <c r="D139" s="226"/>
      <c r="E139" s="226"/>
      <c r="F139" s="247" t="s">
        <v>5062</v>
      </c>
      <c r="G139" s="226"/>
      <c r="H139" s="226" t="s">
        <v>9379</v>
      </c>
      <c r="I139" s="226" t="s">
        <v>9359</v>
      </c>
      <c r="J139" s="226"/>
      <c r="K139" s="270"/>
    </row>
    <row r="140" spans="2:11" customFormat="1" ht="15" customHeight="1">
      <c r="B140" s="267"/>
      <c r="C140" s="226" t="s">
        <v>9360</v>
      </c>
      <c r="D140" s="226"/>
      <c r="E140" s="226"/>
      <c r="F140" s="247" t="s">
        <v>5062</v>
      </c>
      <c r="G140" s="226"/>
      <c r="H140" s="226" t="s">
        <v>9360</v>
      </c>
      <c r="I140" s="226" t="s">
        <v>9359</v>
      </c>
      <c r="J140" s="226"/>
      <c r="K140" s="270"/>
    </row>
    <row r="141" spans="2:11" customFormat="1" ht="15" customHeight="1">
      <c r="B141" s="267"/>
      <c r="C141" s="226" t="s">
        <v>43</v>
      </c>
      <c r="D141" s="226"/>
      <c r="E141" s="226"/>
      <c r="F141" s="247" t="s">
        <v>5062</v>
      </c>
      <c r="G141" s="226"/>
      <c r="H141" s="226" t="s">
        <v>9380</v>
      </c>
      <c r="I141" s="226" t="s">
        <v>9359</v>
      </c>
      <c r="J141" s="226"/>
      <c r="K141" s="270"/>
    </row>
    <row r="142" spans="2:11" customFormat="1" ht="15" customHeight="1">
      <c r="B142" s="267"/>
      <c r="C142" s="226" t="s">
        <v>9381</v>
      </c>
      <c r="D142" s="226"/>
      <c r="E142" s="226"/>
      <c r="F142" s="247" t="s">
        <v>5062</v>
      </c>
      <c r="G142" s="226"/>
      <c r="H142" s="226" t="s">
        <v>9382</v>
      </c>
      <c r="I142" s="226" t="s">
        <v>9359</v>
      </c>
      <c r="J142" s="226"/>
      <c r="K142" s="270"/>
    </row>
    <row r="143" spans="2:11" customFormat="1" ht="15" customHeight="1">
      <c r="B143" s="271"/>
      <c r="C143" s="272"/>
      <c r="D143" s="272"/>
      <c r="E143" s="272"/>
      <c r="F143" s="272"/>
      <c r="G143" s="272"/>
      <c r="H143" s="272"/>
      <c r="I143" s="272"/>
      <c r="J143" s="272"/>
      <c r="K143" s="273"/>
    </row>
    <row r="144" spans="2:11" customFormat="1" ht="18.75" customHeight="1">
      <c r="B144" s="258"/>
      <c r="C144" s="258"/>
      <c r="D144" s="258"/>
      <c r="E144" s="258"/>
      <c r="F144" s="259"/>
      <c r="G144" s="258"/>
      <c r="H144" s="258"/>
      <c r="I144" s="258"/>
      <c r="J144" s="258"/>
      <c r="K144" s="258"/>
    </row>
    <row r="145" spans="2:11" customFormat="1" ht="18.75" customHeight="1">
      <c r="B145" s="233"/>
      <c r="C145" s="233"/>
      <c r="D145" s="233"/>
      <c r="E145" s="233"/>
      <c r="F145" s="233"/>
      <c r="G145" s="233"/>
      <c r="H145" s="233"/>
      <c r="I145" s="233"/>
      <c r="J145" s="233"/>
      <c r="K145" s="233"/>
    </row>
    <row r="146" spans="2:11" customFormat="1" ht="7.5" customHeight="1">
      <c r="B146" s="234"/>
      <c r="C146" s="235"/>
      <c r="D146" s="235"/>
      <c r="E146" s="235"/>
      <c r="F146" s="235"/>
      <c r="G146" s="235"/>
      <c r="H146" s="235"/>
      <c r="I146" s="235"/>
      <c r="J146" s="235"/>
      <c r="K146" s="236"/>
    </row>
    <row r="147" spans="2:11" customFormat="1" ht="45" customHeight="1">
      <c r="B147" s="237"/>
      <c r="C147" s="349" t="s">
        <v>9383</v>
      </c>
      <c r="D147" s="349"/>
      <c r="E147" s="349"/>
      <c r="F147" s="349"/>
      <c r="G147" s="349"/>
      <c r="H147" s="349"/>
      <c r="I147" s="349"/>
      <c r="J147" s="349"/>
      <c r="K147" s="238"/>
    </row>
    <row r="148" spans="2:11" customFormat="1" ht="17.25" customHeight="1">
      <c r="B148" s="237"/>
      <c r="C148" s="239" t="s">
        <v>9319</v>
      </c>
      <c r="D148" s="239"/>
      <c r="E148" s="239"/>
      <c r="F148" s="239" t="s">
        <v>9320</v>
      </c>
      <c r="G148" s="240"/>
      <c r="H148" s="239" t="s">
        <v>59</v>
      </c>
      <c r="I148" s="239" t="s">
        <v>62</v>
      </c>
      <c r="J148" s="239" t="s">
        <v>9321</v>
      </c>
      <c r="K148" s="238"/>
    </row>
    <row r="149" spans="2:11" customFormat="1" ht="17.25" customHeight="1">
      <c r="B149" s="237"/>
      <c r="C149" s="241" t="s">
        <v>9322</v>
      </c>
      <c r="D149" s="241"/>
      <c r="E149" s="241"/>
      <c r="F149" s="242" t="s">
        <v>9323</v>
      </c>
      <c r="G149" s="243"/>
      <c r="H149" s="241"/>
      <c r="I149" s="241"/>
      <c r="J149" s="241" t="s">
        <v>9324</v>
      </c>
      <c r="K149" s="238"/>
    </row>
    <row r="150" spans="2:11" customFormat="1" ht="5.25" customHeight="1">
      <c r="B150" s="249"/>
      <c r="C150" s="244"/>
      <c r="D150" s="244"/>
      <c r="E150" s="244"/>
      <c r="F150" s="244"/>
      <c r="G150" s="245"/>
      <c r="H150" s="244"/>
      <c r="I150" s="244"/>
      <c r="J150" s="244"/>
      <c r="K150" s="270"/>
    </row>
    <row r="151" spans="2:11" customFormat="1" ht="15" customHeight="1">
      <c r="B151" s="249"/>
      <c r="C151" s="274" t="s">
        <v>9327</v>
      </c>
      <c r="D151" s="226"/>
      <c r="E151" s="226"/>
      <c r="F151" s="275" t="s">
        <v>5062</v>
      </c>
      <c r="G151" s="226"/>
      <c r="H151" s="274" t="s">
        <v>9364</v>
      </c>
      <c r="I151" s="274" t="s">
        <v>9326</v>
      </c>
      <c r="J151" s="274">
        <v>120</v>
      </c>
      <c r="K151" s="270"/>
    </row>
    <row r="152" spans="2:11" customFormat="1" ht="15" customHeight="1">
      <c r="B152" s="249"/>
      <c r="C152" s="274" t="s">
        <v>9373</v>
      </c>
      <c r="D152" s="226"/>
      <c r="E152" s="226"/>
      <c r="F152" s="275" t="s">
        <v>5062</v>
      </c>
      <c r="G152" s="226"/>
      <c r="H152" s="274" t="s">
        <v>9384</v>
      </c>
      <c r="I152" s="274" t="s">
        <v>9326</v>
      </c>
      <c r="J152" s="274" t="s">
        <v>9375</v>
      </c>
      <c r="K152" s="270"/>
    </row>
    <row r="153" spans="2:11" customFormat="1" ht="15" customHeight="1">
      <c r="B153" s="249"/>
      <c r="C153" s="274" t="s">
        <v>89</v>
      </c>
      <c r="D153" s="226"/>
      <c r="E153" s="226"/>
      <c r="F153" s="275" t="s">
        <v>5062</v>
      </c>
      <c r="G153" s="226"/>
      <c r="H153" s="274" t="s">
        <v>9385</v>
      </c>
      <c r="I153" s="274" t="s">
        <v>9326</v>
      </c>
      <c r="J153" s="274" t="s">
        <v>9375</v>
      </c>
      <c r="K153" s="270"/>
    </row>
    <row r="154" spans="2:11" customFormat="1" ht="15" customHeight="1">
      <c r="B154" s="249"/>
      <c r="C154" s="274" t="s">
        <v>9329</v>
      </c>
      <c r="D154" s="226"/>
      <c r="E154" s="226"/>
      <c r="F154" s="275" t="s">
        <v>9330</v>
      </c>
      <c r="G154" s="226"/>
      <c r="H154" s="274" t="s">
        <v>9364</v>
      </c>
      <c r="I154" s="274" t="s">
        <v>9326</v>
      </c>
      <c r="J154" s="274">
        <v>50</v>
      </c>
      <c r="K154" s="270"/>
    </row>
    <row r="155" spans="2:11" customFormat="1" ht="15" customHeight="1">
      <c r="B155" s="249"/>
      <c r="C155" s="274" t="s">
        <v>9332</v>
      </c>
      <c r="D155" s="226"/>
      <c r="E155" s="226"/>
      <c r="F155" s="275" t="s">
        <v>5062</v>
      </c>
      <c r="G155" s="226"/>
      <c r="H155" s="274" t="s">
        <v>9364</v>
      </c>
      <c r="I155" s="274" t="s">
        <v>9334</v>
      </c>
      <c r="J155" s="274"/>
      <c r="K155" s="270"/>
    </row>
    <row r="156" spans="2:11" customFormat="1" ht="15" customHeight="1">
      <c r="B156" s="249"/>
      <c r="C156" s="274" t="s">
        <v>9343</v>
      </c>
      <c r="D156" s="226"/>
      <c r="E156" s="226"/>
      <c r="F156" s="275" t="s">
        <v>9330</v>
      </c>
      <c r="G156" s="226"/>
      <c r="H156" s="274" t="s">
        <v>9364</v>
      </c>
      <c r="I156" s="274" t="s">
        <v>9326</v>
      </c>
      <c r="J156" s="274">
        <v>50</v>
      </c>
      <c r="K156" s="270"/>
    </row>
    <row r="157" spans="2:11" customFormat="1" ht="15" customHeight="1">
      <c r="B157" s="249"/>
      <c r="C157" s="274" t="s">
        <v>9351</v>
      </c>
      <c r="D157" s="226"/>
      <c r="E157" s="226"/>
      <c r="F157" s="275" t="s">
        <v>9330</v>
      </c>
      <c r="G157" s="226"/>
      <c r="H157" s="274" t="s">
        <v>9364</v>
      </c>
      <c r="I157" s="274" t="s">
        <v>9326</v>
      </c>
      <c r="J157" s="274">
        <v>50</v>
      </c>
      <c r="K157" s="270"/>
    </row>
    <row r="158" spans="2:11" customFormat="1" ht="15" customHeight="1">
      <c r="B158" s="249"/>
      <c r="C158" s="274" t="s">
        <v>9349</v>
      </c>
      <c r="D158" s="226"/>
      <c r="E158" s="226"/>
      <c r="F158" s="275" t="s">
        <v>9330</v>
      </c>
      <c r="G158" s="226"/>
      <c r="H158" s="274" t="s">
        <v>9364</v>
      </c>
      <c r="I158" s="274" t="s">
        <v>9326</v>
      </c>
      <c r="J158" s="274">
        <v>50</v>
      </c>
      <c r="K158" s="270"/>
    </row>
    <row r="159" spans="2:11" customFormat="1" ht="15" customHeight="1">
      <c r="B159" s="249"/>
      <c r="C159" s="274" t="s">
        <v>311</v>
      </c>
      <c r="D159" s="226"/>
      <c r="E159" s="226"/>
      <c r="F159" s="275" t="s">
        <v>5062</v>
      </c>
      <c r="G159" s="226"/>
      <c r="H159" s="274" t="s">
        <v>9386</v>
      </c>
      <c r="I159" s="274" t="s">
        <v>9326</v>
      </c>
      <c r="J159" s="274" t="s">
        <v>9387</v>
      </c>
      <c r="K159" s="270"/>
    </row>
    <row r="160" spans="2:11" customFormat="1" ht="15" customHeight="1">
      <c r="B160" s="249"/>
      <c r="C160" s="274" t="s">
        <v>9388</v>
      </c>
      <c r="D160" s="226"/>
      <c r="E160" s="226"/>
      <c r="F160" s="275" t="s">
        <v>5062</v>
      </c>
      <c r="G160" s="226"/>
      <c r="H160" s="274" t="s">
        <v>9389</v>
      </c>
      <c r="I160" s="274" t="s">
        <v>9359</v>
      </c>
      <c r="J160" s="274"/>
      <c r="K160" s="270"/>
    </row>
    <row r="161" spans="2:11" customFormat="1" ht="15" customHeight="1">
      <c r="B161" s="276"/>
      <c r="C161" s="256"/>
      <c r="D161" s="256"/>
      <c r="E161" s="256"/>
      <c r="F161" s="256"/>
      <c r="G161" s="256"/>
      <c r="H161" s="256"/>
      <c r="I161" s="256"/>
      <c r="J161" s="256"/>
      <c r="K161" s="277"/>
    </row>
    <row r="162" spans="2:11" customFormat="1" ht="18.75" customHeight="1">
      <c r="B162" s="258"/>
      <c r="C162" s="268"/>
      <c r="D162" s="268"/>
      <c r="E162" s="268"/>
      <c r="F162" s="278"/>
      <c r="G162" s="268"/>
      <c r="H162" s="268"/>
      <c r="I162" s="268"/>
      <c r="J162" s="268"/>
      <c r="K162" s="258"/>
    </row>
    <row r="163" spans="2:11" customFormat="1" ht="18.75" customHeight="1">
      <c r="B163" s="233"/>
      <c r="C163" s="233"/>
      <c r="D163" s="233"/>
      <c r="E163" s="233"/>
      <c r="F163" s="233"/>
      <c r="G163" s="233"/>
      <c r="H163" s="233"/>
      <c r="I163" s="233"/>
      <c r="J163" s="233"/>
      <c r="K163" s="233"/>
    </row>
    <row r="164" spans="2:11" customFormat="1" ht="7.5" customHeight="1">
      <c r="B164" s="215"/>
      <c r="C164" s="216"/>
      <c r="D164" s="216"/>
      <c r="E164" s="216"/>
      <c r="F164" s="216"/>
      <c r="G164" s="216"/>
      <c r="H164" s="216"/>
      <c r="I164" s="216"/>
      <c r="J164" s="216"/>
      <c r="K164" s="217"/>
    </row>
    <row r="165" spans="2:11" customFormat="1" ht="45" customHeight="1">
      <c r="B165" s="218"/>
      <c r="C165" s="347" t="s">
        <v>9390</v>
      </c>
      <c r="D165" s="347"/>
      <c r="E165" s="347"/>
      <c r="F165" s="347"/>
      <c r="G165" s="347"/>
      <c r="H165" s="347"/>
      <c r="I165" s="347"/>
      <c r="J165" s="347"/>
      <c r="K165" s="219"/>
    </row>
    <row r="166" spans="2:11" customFormat="1" ht="17.25" customHeight="1">
      <c r="B166" s="218"/>
      <c r="C166" s="239" t="s">
        <v>9319</v>
      </c>
      <c r="D166" s="239"/>
      <c r="E166" s="239"/>
      <c r="F166" s="239" t="s">
        <v>9320</v>
      </c>
      <c r="G166" s="279"/>
      <c r="H166" s="280" t="s">
        <v>59</v>
      </c>
      <c r="I166" s="280" t="s">
        <v>62</v>
      </c>
      <c r="J166" s="239" t="s">
        <v>9321</v>
      </c>
      <c r="K166" s="219"/>
    </row>
    <row r="167" spans="2:11" customFormat="1" ht="17.25" customHeight="1">
      <c r="B167" s="220"/>
      <c r="C167" s="241" t="s">
        <v>9322</v>
      </c>
      <c r="D167" s="241"/>
      <c r="E167" s="241"/>
      <c r="F167" s="242" t="s">
        <v>9323</v>
      </c>
      <c r="G167" s="281"/>
      <c r="H167" s="282"/>
      <c r="I167" s="282"/>
      <c r="J167" s="241" t="s">
        <v>9324</v>
      </c>
      <c r="K167" s="221"/>
    </row>
    <row r="168" spans="2:11" customFormat="1" ht="5.25" customHeight="1">
      <c r="B168" s="249"/>
      <c r="C168" s="244"/>
      <c r="D168" s="244"/>
      <c r="E168" s="244"/>
      <c r="F168" s="244"/>
      <c r="G168" s="245"/>
      <c r="H168" s="244"/>
      <c r="I168" s="244"/>
      <c r="J168" s="244"/>
      <c r="K168" s="270"/>
    </row>
    <row r="169" spans="2:11" customFormat="1" ht="15" customHeight="1">
      <c r="B169" s="249"/>
      <c r="C169" s="226" t="s">
        <v>9327</v>
      </c>
      <c r="D169" s="226"/>
      <c r="E169" s="226"/>
      <c r="F169" s="247" t="s">
        <v>5062</v>
      </c>
      <c r="G169" s="226"/>
      <c r="H169" s="226" t="s">
        <v>9364</v>
      </c>
      <c r="I169" s="226" t="s">
        <v>9326</v>
      </c>
      <c r="J169" s="226">
        <v>120</v>
      </c>
      <c r="K169" s="270"/>
    </row>
    <row r="170" spans="2:11" customFormat="1" ht="15" customHeight="1">
      <c r="B170" s="249"/>
      <c r="C170" s="226" t="s">
        <v>9373</v>
      </c>
      <c r="D170" s="226"/>
      <c r="E170" s="226"/>
      <c r="F170" s="247" t="s">
        <v>5062</v>
      </c>
      <c r="G170" s="226"/>
      <c r="H170" s="226" t="s">
        <v>9374</v>
      </c>
      <c r="I170" s="226" t="s">
        <v>9326</v>
      </c>
      <c r="J170" s="226" t="s">
        <v>9375</v>
      </c>
      <c r="K170" s="270"/>
    </row>
    <row r="171" spans="2:11" customFormat="1" ht="15" customHeight="1">
      <c r="B171" s="249"/>
      <c r="C171" s="226" t="s">
        <v>89</v>
      </c>
      <c r="D171" s="226"/>
      <c r="E171" s="226"/>
      <c r="F171" s="247" t="s">
        <v>5062</v>
      </c>
      <c r="G171" s="226"/>
      <c r="H171" s="226" t="s">
        <v>9391</v>
      </c>
      <c r="I171" s="226" t="s">
        <v>9326</v>
      </c>
      <c r="J171" s="226" t="s">
        <v>9375</v>
      </c>
      <c r="K171" s="270"/>
    </row>
    <row r="172" spans="2:11" customFormat="1" ht="15" customHeight="1">
      <c r="B172" s="249"/>
      <c r="C172" s="226" t="s">
        <v>9329</v>
      </c>
      <c r="D172" s="226"/>
      <c r="E172" s="226"/>
      <c r="F172" s="247" t="s">
        <v>9330</v>
      </c>
      <c r="G172" s="226"/>
      <c r="H172" s="226" t="s">
        <v>9391</v>
      </c>
      <c r="I172" s="226" t="s">
        <v>9326</v>
      </c>
      <c r="J172" s="226">
        <v>50</v>
      </c>
      <c r="K172" s="270"/>
    </row>
    <row r="173" spans="2:11" customFormat="1" ht="15" customHeight="1">
      <c r="B173" s="249"/>
      <c r="C173" s="226" t="s">
        <v>9332</v>
      </c>
      <c r="D173" s="226"/>
      <c r="E173" s="226"/>
      <c r="F173" s="247" t="s">
        <v>5062</v>
      </c>
      <c r="G173" s="226"/>
      <c r="H173" s="226" t="s">
        <v>9391</v>
      </c>
      <c r="I173" s="226" t="s">
        <v>9334</v>
      </c>
      <c r="J173" s="226"/>
      <c r="K173" s="270"/>
    </row>
    <row r="174" spans="2:11" customFormat="1" ht="15" customHeight="1">
      <c r="B174" s="249"/>
      <c r="C174" s="226" t="s">
        <v>9343</v>
      </c>
      <c r="D174" s="226"/>
      <c r="E174" s="226"/>
      <c r="F174" s="247" t="s">
        <v>9330</v>
      </c>
      <c r="G174" s="226"/>
      <c r="H174" s="226" t="s">
        <v>9391</v>
      </c>
      <c r="I174" s="226" t="s">
        <v>9326</v>
      </c>
      <c r="J174" s="226">
        <v>50</v>
      </c>
      <c r="K174" s="270"/>
    </row>
    <row r="175" spans="2:11" customFormat="1" ht="15" customHeight="1">
      <c r="B175" s="249"/>
      <c r="C175" s="226" t="s">
        <v>9351</v>
      </c>
      <c r="D175" s="226"/>
      <c r="E175" s="226"/>
      <c r="F175" s="247" t="s">
        <v>9330</v>
      </c>
      <c r="G175" s="226"/>
      <c r="H175" s="226" t="s">
        <v>9391</v>
      </c>
      <c r="I175" s="226" t="s">
        <v>9326</v>
      </c>
      <c r="J175" s="226">
        <v>50</v>
      </c>
      <c r="K175" s="270"/>
    </row>
    <row r="176" spans="2:11" customFormat="1" ht="15" customHeight="1">
      <c r="B176" s="249"/>
      <c r="C176" s="226" t="s">
        <v>9349</v>
      </c>
      <c r="D176" s="226"/>
      <c r="E176" s="226"/>
      <c r="F176" s="247" t="s">
        <v>9330</v>
      </c>
      <c r="G176" s="226"/>
      <c r="H176" s="226" t="s">
        <v>9391</v>
      </c>
      <c r="I176" s="226" t="s">
        <v>9326</v>
      </c>
      <c r="J176" s="226">
        <v>50</v>
      </c>
      <c r="K176" s="270"/>
    </row>
    <row r="177" spans="2:11" customFormat="1" ht="15" customHeight="1">
      <c r="B177" s="249"/>
      <c r="C177" s="226" t="s">
        <v>344</v>
      </c>
      <c r="D177" s="226"/>
      <c r="E177" s="226"/>
      <c r="F177" s="247" t="s">
        <v>5062</v>
      </c>
      <c r="G177" s="226"/>
      <c r="H177" s="226" t="s">
        <v>9392</v>
      </c>
      <c r="I177" s="226" t="s">
        <v>9393</v>
      </c>
      <c r="J177" s="226"/>
      <c r="K177" s="270"/>
    </row>
    <row r="178" spans="2:11" customFormat="1" ht="15" customHeight="1">
      <c r="B178" s="249"/>
      <c r="C178" s="226" t="s">
        <v>62</v>
      </c>
      <c r="D178" s="226"/>
      <c r="E178" s="226"/>
      <c r="F178" s="247" t="s">
        <v>5062</v>
      </c>
      <c r="G178" s="226"/>
      <c r="H178" s="226" t="s">
        <v>9394</v>
      </c>
      <c r="I178" s="226" t="s">
        <v>9395</v>
      </c>
      <c r="J178" s="226">
        <v>1</v>
      </c>
      <c r="K178" s="270"/>
    </row>
    <row r="179" spans="2:11" customFormat="1" ht="15" customHeight="1">
      <c r="B179" s="249"/>
      <c r="C179" s="226" t="s">
        <v>58</v>
      </c>
      <c r="D179" s="226"/>
      <c r="E179" s="226"/>
      <c r="F179" s="247" t="s">
        <v>5062</v>
      </c>
      <c r="G179" s="226"/>
      <c r="H179" s="226" t="s">
        <v>9396</v>
      </c>
      <c r="I179" s="226" t="s">
        <v>9326</v>
      </c>
      <c r="J179" s="226">
        <v>20</v>
      </c>
      <c r="K179" s="270"/>
    </row>
    <row r="180" spans="2:11" customFormat="1" ht="15" customHeight="1">
      <c r="B180" s="249"/>
      <c r="C180" s="226" t="s">
        <v>59</v>
      </c>
      <c r="D180" s="226"/>
      <c r="E180" s="226"/>
      <c r="F180" s="247" t="s">
        <v>5062</v>
      </c>
      <c r="G180" s="226"/>
      <c r="H180" s="226" t="s">
        <v>9397</v>
      </c>
      <c r="I180" s="226" t="s">
        <v>9326</v>
      </c>
      <c r="J180" s="226">
        <v>255</v>
      </c>
      <c r="K180" s="270"/>
    </row>
    <row r="181" spans="2:11" customFormat="1" ht="15" customHeight="1">
      <c r="B181" s="249"/>
      <c r="C181" s="226" t="s">
        <v>345</v>
      </c>
      <c r="D181" s="226"/>
      <c r="E181" s="226"/>
      <c r="F181" s="247" t="s">
        <v>5062</v>
      </c>
      <c r="G181" s="226"/>
      <c r="H181" s="226" t="s">
        <v>9289</v>
      </c>
      <c r="I181" s="226" t="s">
        <v>9326</v>
      </c>
      <c r="J181" s="226">
        <v>10</v>
      </c>
      <c r="K181" s="270"/>
    </row>
    <row r="182" spans="2:11" customFormat="1" ht="15" customHeight="1">
      <c r="B182" s="249"/>
      <c r="C182" s="226" t="s">
        <v>346</v>
      </c>
      <c r="D182" s="226"/>
      <c r="E182" s="226"/>
      <c r="F182" s="247" t="s">
        <v>5062</v>
      </c>
      <c r="G182" s="226"/>
      <c r="H182" s="226" t="s">
        <v>9398</v>
      </c>
      <c r="I182" s="226" t="s">
        <v>9359</v>
      </c>
      <c r="J182" s="226"/>
      <c r="K182" s="270"/>
    </row>
    <row r="183" spans="2:11" customFormat="1" ht="15" customHeight="1">
      <c r="B183" s="249"/>
      <c r="C183" s="226" t="s">
        <v>9399</v>
      </c>
      <c r="D183" s="226"/>
      <c r="E183" s="226"/>
      <c r="F183" s="247" t="s">
        <v>5062</v>
      </c>
      <c r="G183" s="226"/>
      <c r="H183" s="226" t="s">
        <v>9400</v>
      </c>
      <c r="I183" s="226" t="s">
        <v>9359</v>
      </c>
      <c r="J183" s="226"/>
      <c r="K183" s="270"/>
    </row>
    <row r="184" spans="2:11" customFormat="1" ht="15" customHeight="1">
      <c r="B184" s="249"/>
      <c r="C184" s="226" t="s">
        <v>9388</v>
      </c>
      <c r="D184" s="226"/>
      <c r="E184" s="226"/>
      <c r="F184" s="247" t="s">
        <v>5062</v>
      </c>
      <c r="G184" s="226"/>
      <c r="H184" s="226" t="s">
        <v>9401</v>
      </c>
      <c r="I184" s="226" t="s">
        <v>9359</v>
      </c>
      <c r="J184" s="226"/>
      <c r="K184" s="270"/>
    </row>
    <row r="185" spans="2:11" customFormat="1" ht="15" customHeight="1">
      <c r="B185" s="249"/>
      <c r="C185" s="226" t="s">
        <v>348</v>
      </c>
      <c r="D185" s="226"/>
      <c r="E185" s="226"/>
      <c r="F185" s="247" t="s">
        <v>9330</v>
      </c>
      <c r="G185" s="226"/>
      <c r="H185" s="226" t="s">
        <v>9402</v>
      </c>
      <c r="I185" s="226" t="s">
        <v>9326</v>
      </c>
      <c r="J185" s="226">
        <v>50</v>
      </c>
      <c r="K185" s="270"/>
    </row>
    <row r="186" spans="2:11" customFormat="1" ht="15" customHeight="1">
      <c r="B186" s="249"/>
      <c r="C186" s="226" t="s">
        <v>9403</v>
      </c>
      <c r="D186" s="226"/>
      <c r="E186" s="226"/>
      <c r="F186" s="247" t="s">
        <v>9330</v>
      </c>
      <c r="G186" s="226"/>
      <c r="H186" s="226" t="s">
        <v>9404</v>
      </c>
      <c r="I186" s="226" t="s">
        <v>9405</v>
      </c>
      <c r="J186" s="226"/>
      <c r="K186" s="270"/>
    </row>
    <row r="187" spans="2:11" customFormat="1" ht="15" customHeight="1">
      <c r="B187" s="249"/>
      <c r="C187" s="226" t="s">
        <v>9406</v>
      </c>
      <c r="D187" s="226"/>
      <c r="E187" s="226"/>
      <c r="F187" s="247" t="s">
        <v>9330</v>
      </c>
      <c r="G187" s="226"/>
      <c r="H187" s="226" t="s">
        <v>9407</v>
      </c>
      <c r="I187" s="226" t="s">
        <v>9405</v>
      </c>
      <c r="J187" s="226"/>
      <c r="K187" s="270"/>
    </row>
    <row r="188" spans="2:11" customFormat="1" ht="15" customHeight="1">
      <c r="B188" s="249"/>
      <c r="C188" s="226" t="s">
        <v>9408</v>
      </c>
      <c r="D188" s="226"/>
      <c r="E188" s="226"/>
      <c r="F188" s="247" t="s">
        <v>9330</v>
      </c>
      <c r="G188" s="226"/>
      <c r="H188" s="226" t="s">
        <v>9409</v>
      </c>
      <c r="I188" s="226" t="s">
        <v>9405</v>
      </c>
      <c r="J188" s="226"/>
      <c r="K188" s="270"/>
    </row>
    <row r="189" spans="2:11" customFormat="1" ht="15" customHeight="1">
      <c r="B189" s="249"/>
      <c r="C189" s="283" t="s">
        <v>9410</v>
      </c>
      <c r="D189" s="226"/>
      <c r="E189" s="226"/>
      <c r="F189" s="247" t="s">
        <v>9330</v>
      </c>
      <c r="G189" s="226"/>
      <c r="H189" s="226" t="s">
        <v>9411</v>
      </c>
      <c r="I189" s="226" t="s">
        <v>9412</v>
      </c>
      <c r="J189" s="284" t="s">
        <v>9413</v>
      </c>
      <c r="K189" s="270"/>
    </row>
    <row r="190" spans="2:11" customFormat="1" ht="15" customHeight="1">
      <c r="B190" s="285"/>
      <c r="C190" s="286" t="s">
        <v>9414</v>
      </c>
      <c r="D190" s="287"/>
      <c r="E190" s="287"/>
      <c r="F190" s="288" t="s">
        <v>9330</v>
      </c>
      <c r="G190" s="287"/>
      <c r="H190" s="287" t="s">
        <v>9415</v>
      </c>
      <c r="I190" s="287" t="s">
        <v>9412</v>
      </c>
      <c r="J190" s="289" t="s">
        <v>9413</v>
      </c>
      <c r="K190" s="290"/>
    </row>
    <row r="191" spans="2:11" customFormat="1" ht="15" customHeight="1">
      <c r="B191" s="249"/>
      <c r="C191" s="283" t="s">
        <v>47</v>
      </c>
      <c r="D191" s="226"/>
      <c r="E191" s="226"/>
      <c r="F191" s="247" t="s">
        <v>5062</v>
      </c>
      <c r="G191" s="226"/>
      <c r="H191" s="223" t="s">
        <v>9416</v>
      </c>
      <c r="I191" s="226" t="s">
        <v>9417</v>
      </c>
      <c r="J191" s="226"/>
      <c r="K191" s="270"/>
    </row>
    <row r="192" spans="2:11" customFormat="1" ht="15" customHeight="1">
      <c r="B192" s="249"/>
      <c r="C192" s="283" t="s">
        <v>9418</v>
      </c>
      <c r="D192" s="226"/>
      <c r="E192" s="226"/>
      <c r="F192" s="247" t="s">
        <v>5062</v>
      </c>
      <c r="G192" s="226"/>
      <c r="H192" s="226" t="s">
        <v>9419</v>
      </c>
      <c r="I192" s="226" t="s">
        <v>9359</v>
      </c>
      <c r="J192" s="226"/>
      <c r="K192" s="270"/>
    </row>
    <row r="193" spans="2:11" customFormat="1" ht="15" customHeight="1">
      <c r="B193" s="249"/>
      <c r="C193" s="283" t="s">
        <v>9420</v>
      </c>
      <c r="D193" s="226"/>
      <c r="E193" s="226"/>
      <c r="F193" s="247" t="s">
        <v>5062</v>
      </c>
      <c r="G193" s="226"/>
      <c r="H193" s="226" t="s">
        <v>9421</v>
      </c>
      <c r="I193" s="226" t="s">
        <v>9359</v>
      </c>
      <c r="J193" s="226"/>
      <c r="K193" s="270"/>
    </row>
    <row r="194" spans="2:11" customFormat="1" ht="15" customHeight="1">
      <c r="B194" s="249"/>
      <c r="C194" s="283" t="s">
        <v>9422</v>
      </c>
      <c r="D194" s="226"/>
      <c r="E194" s="226"/>
      <c r="F194" s="247" t="s">
        <v>9330</v>
      </c>
      <c r="G194" s="226"/>
      <c r="H194" s="226" t="s">
        <v>9423</v>
      </c>
      <c r="I194" s="226" t="s">
        <v>9359</v>
      </c>
      <c r="J194" s="226"/>
      <c r="K194" s="270"/>
    </row>
    <row r="195" spans="2:11" customFormat="1" ht="15" customHeight="1">
      <c r="B195" s="276"/>
      <c r="C195" s="291"/>
      <c r="D195" s="256"/>
      <c r="E195" s="256"/>
      <c r="F195" s="256"/>
      <c r="G195" s="256"/>
      <c r="H195" s="256"/>
      <c r="I195" s="256"/>
      <c r="J195" s="256"/>
      <c r="K195" s="277"/>
    </row>
    <row r="196" spans="2:11" customFormat="1" ht="18.75" customHeight="1">
      <c r="B196" s="258"/>
      <c r="C196" s="268"/>
      <c r="D196" s="268"/>
      <c r="E196" s="268"/>
      <c r="F196" s="278"/>
      <c r="G196" s="268"/>
      <c r="H196" s="268"/>
      <c r="I196" s="268"/>
      <c r="J196" s="268"/>
      <c r="K196" s="258"/>
    </row>
    <row r="197" spans="2:11" customFormat="1" ht="18.75" customHeight="1">
      <c r="B197" s="258"/>
      <c r="C197" s="268"/>
      <c r="D197" s="268"/>
      <c r="E197" s="268"/>
      <c r="F197" s="278"/>
      <c r="G197" s="268"/>
      <c r="H197" s="268"/>
      <c r="I197" s="268"/>
      <c r="J197" s="268"/>
      <c r="K197" s="258"/>
    </row>
    <row r="198" spans="2:11" customFormat="1" ht="18.75" customHeight="1">
      <c r="B198" s="233"/>
      <c r="C198" s="233"/>
      <c r="D198" s="233"/>
      <c r="E198" s="233"/>
      <c r="F198" s="233"/>
      <c r="G198" s="233"/>
      <c r="H198" s="233"/>
      <c r="I198" s="233"/>
      <c r="J198" s="233"/>
      <c r="K198" s="233"/>
    </row>
    <row r="199" spans="2:11" customFormat="1" ht="13.5">
      <c r="B199" s="215"/>
      <c r="C199" s="216"/>
      <c r="D199" s="216"/>
      <c r="E199" s="216"/>
      <c r="F199" s="216"/>
      <c r="G199" s="216"/>
      <c r="H199" s="216"/>
      <c r="I199" s="216"/>
      <c r="J199" s="216"/>
      <c r="K199" s="217"/>
    </row>
    <row r="200" spans="2:11" customFormat="1" ht="21">
      <c r="B200" s="218"/>
      <c r="C200" s="347" t="s">
        <v>9424</v>
      </c>
      <c r="D200" s="347"/>
      <c r="E200" s="347"/>
      <c r="F200" s="347"/>
      <c r="G200" s="347"/>
      <c r="H200" s="347"/>
      <c r="I200" s="347"/>
      <c r="J200" s="347"/>
      <c r="K200" s="219"/>
    </row>
    <row r="201" spans="2:11" customFormat="1" ht="25.5" customHeight="1">
      <c r="B201" s="218"/>
      <c r="C201" s="292" t="s">
        <v>9425</v>
      </c>
      <c r="D201" s="292"/>
      <c r="E201" s="292"/>
      <c r="F201" s="292" t="s">
        <v>9426</v>
      </c>
      <c r="G201" s="293"/>
      <c r="H201" s="350" t="s">
        <v>9427</v>
      </c>
      <c r="I201" s="350"/>
      <c r="J201" s="350"/>
      <c r="K201" s="219"/>
    </row>
    <row r="202" spans="2:11" customFormat="1" ht="5.25" customHeight="1">
      <c r="B202" s="249"/>
      <c r="C202" s="244"/>
      <c r="D202" s="244"/>
      <c r="E202" s="244"/>
      <c r="F202" s="244"/>
      <c r="G202" s="268"/>
      <c r="H202" s="244"/>
      <c r="I202" s="244"/>
      <c r="J202" s="244"/>
      <c r="K202" s="270"/>
    </row>
    <row r="203" spans="2:11" customFormat="1" ht="15" customHeight="1">
      <c r="B203" s="249"/>
      <c r="C203" s="226" t="s">
        <v>9417</v>
      </c>
      <c r="D203" s="226"/>
      <c r="E203" s="226"/>
      <c r="F203" s="247" t="s">
        <v>48</v>
      </c>
      <c r="G203" s="226"/>
      <c r="H203" s="351" t="s">
        <v>9428</v>
      </c>
      <c r="I203" s="351"/>
      <c r="J203" s="351"/>
      <c r="K203" s="270"/>
    </row>
    <row r="204" spans="2:11" customFormat="1" ht="15" customHeight="1">
      <c r="B204" s="249"/>
      <c r="C204" s="226"/>
      <c r="D204" s="226"/>
      <c r="E204" s="226"/>
      <c r="F204" s="247" t="s">
        <v>49</v>
      </c>
      <c r="G204" s="226"/>
      <c r="H204" s="351" t="s">
        <v>9429</v>
      </c>
      <c r="I204" s="351"/>
      <c r="J204" s="351"/>
      <c r="K204" s="270"/>
    </row>
    <row r="205" spans="2:11" customFormat="1" ht="15" customHeight="1">
      <c r="B205" s="249"/>
      <c r="C205" s="226"/>
      <c r="D205" s="226"/>
      <c r="E205" s="226"/>
      <c r="F205" s="247" t="s">
        <v>52</v>
      </c>
      <c r="G205" s="226"/>
      <c r="H205" s="351" t="s">
        <v>9430</v>
      </c>
      <c r="I205" s="351"/>
      <c r="J205" s="351"/>
      <c r="K205" s="270"/>
    </row>
    <row r="206" spans="2:11" customFormat="1" ht="15" customHeight="1">
      <c r="B206" s="249"/>
      <c r="C206" s="226"/>
      <c r="D206" s="226"/>
      <c r="E206" s="226"/>
      <c r="F206" s="247" t="s">
        <v>50</v>
      </c>
      <c r="G206" s="226"/>
      <c r="H206" s="351" t="s">
        <v>9431</v>
      </c>
      <c r="I206" s="351"/>
      <c r="J206" s="351"/>
      <c r="K206" s="270"/>
    </row>
    <row r="207" spans="2:11" customFormat="1" ht="15" customHeight="1">
      <c r="B207" s="249"/>
      <c r="C207" s="226"/>
      <c r="D207" s="226"/>
      <c r="E207" s="226"/>
      <c r="F207" s="247" t="s">
        <v>51</v>
      </c>
      <c r="G207" s="226"/>
      <c r="H207" s="351" t="s">
        <v>9432</v>
      </c>
      <c r="I207" s="351"/>
      <c r="J207" s="351"/>
      <c r="K207" s="270"/>
    </row>
    <row r="208" spans="2:11" customFormat="1" ht="15" customHeight="1">
      <c r="B208" s="249"/>
      <c r="C208" s="226"/>
      <c r="D208" s="226"/>
      <c r="E208" s="226"/>
      <c r="F208" s="247"/>
      <c r="G208" s="226"/>
      <c r="H208" s="226"/>
      <c r="I208" s="226"/>
      <c r="J208" s="226"/>
      <c r="K208" s="270"/>
    </row>
    <row r="209" spans="2:11" customFormat="1" ht="15" customHeight="1">
      <c r="B209" s="249"/>
      <c r="C209" s="226" t="s">
        <v>9371</v>
      </c>
      <c r="D209" s="226"/>
      <c r="E209" s="226"/>
      <c r="F209" s="247" t="s">
        <v>83</v>
      </c>
      <c r="G209" s="226"/>
      <c r="H209" s="351" t="s">
        <v>9433</v>
      </c>
      <c r="I209" s="351"/>
      <c r="J209" s="351"/>
      <c r="K209" s="270"/>
    </row>
    <row r="210" spans="2:11" customFormat="1" ht="15" customHeight="1">
      <c r="B210" s="249"/>
      <c r="C210" s="226"/>
      <c r="D210" s="226"/>
      <c r="E210" s="226"/>
      <c r="F210" s="247" t="s">
        <v>9268</v>
      </c>
      <c r="G210" s="226"/>
      <c r="H210" s="351" t="s">
        <v>9269</v>
      </c>
      <c r="I210" s="351"/>
      <c r="J210" s="351"/>
      <c r="K210" s="270"/>
    </row>
    <row r="211" spans="2:11" customFormat="1" ht="15" customHeight="1">
      <c r="B211" s="249"/>
      <c r="C211" s="226"/>
      <c r="D211" s="226"/>
      <c r="E211" s="226"/>
      <c r="F211" s="247" t="s">
        <v>9266</v>
      </c>
      <c r="G211" s="226"/>
      <c r="H211" s="351" t="s">
        <v>9434</v>
      </c>
      <c r="I211" s="351"/>
      <c r="J211" s="351"/>
      <c r="K211" s="270"/>
    </row>
    <row r="212" spans="2:11" customFormat="1" ht="15" customHeight="1">
      <c r="B212" s="294"/>
      <c r="C212" s="226"/>
      <c r="D212" s="226"/>
      <c r="E212" s="226"/>
      <c r="F212" s="247" t="s">
        <v>9270</v>
      </c>
      <c r="G212" s="283"/>
      <c r="H212" s="352" t="s">
        <v>9271</v>
      </c>
      <c r="I212" s="352"/>
      <c r="J212" s="352"/>
      <c r="K212" s="295"/>
    </row>
    <row r="213" spans="2:11" customFormat="1" ht="15" customHeight="1">
      <c r="B213" s="294"/>
      <c r="C213" s="226"/>
      <c r="D213" s="226"/>
      <c r="E213" s="226"/>
      <c r="F213" s="247" t="s">
        <v>9272</v>
      </c>
      <c r="G213" s="283"/>
      <c r="H213" s="352" t="s">
        <v>4746</v>
      </c>
      <c r="I213" s="352"/>
      <c r="J213" s="352"/>
      <c r="K213" s="295"/>
    </row>
    <row r="214" spans="2:11" customFormat="1" ht="15" customHeight="1">
      <c r="B214" s="294"/>
      <c r="C214" s="226"/>
      <c r="D214" s="226"/>
      <c r="E214" s="226"/>
      <c r="F214" s="247"/>
      <c r="G214" s="283"/>
      <c r="H214" s="274"/>
      <c r="I214" s="274"/>
      <c r="J214" s="274"/>
      <c r="K214" s="295"/>
    </row>
    <row r="215" spans="2:11" customFormat="1" ht="15" customHeight="1">
      <c r="B215" s="294"/>
      <c r="C215" s="226" t="s">
        <v>9395</v>
      </c>
      <c r="D215" s="226"/>
      <c r="E215" s="226"/>
      <c r="F215" s="247">
        <v>1</v>
      </c>
      <c r="G215" s="283"/>
      <c r="H215" s="352" t="s">
        <v>9435</v>
      </c>
      <c r="I215" s="352"/>
      <c r="J215" s="352"/>
      <c r="K215" s="295"/>
    </row>
    <row r="216" spans="2:11" customFormat="1" ht="15" customHeight="1">
      <c r="B216" s="294"/>
      <c r="C216" s="226"/>
      <c r="D216" s="226"/>
      <c r="E216" s="226"/>
      <c r="F216" s="247">
        <v>2</v>
      </c>
      <c r="G216" s="283"/>
      <c r="H216" s="352" t="s">
        <v>9436</v>
      </c>
      <c r="I216" s="352"/>
      <c r="J216" s="352"/>
      <c r="K216" s="295"/>
    </row>
    <row r="217" spans="2:11" customFormat="1" ht="15" customHeight="1">
      <c r="B217" s="294"/>
      <c r="C217" s="226"/>
      <c r="D217" s="226"/>
      <c r="E217" s="226"/>
      <c r="F217" s="247">
        <v>3</v>
      </c>
      <c r="G217" s="283"/>
      <c r="H217" s="352" t="s">
        <v>9437</v>
      </c>
      <c r="I217" s="352"/>
      <c r="J217" s="352"/>
      <c r="K217" s="295"/>
    </row>
    <row r="218" spans="2:11" customFormat="1" ht="15" customHeight="1">
      <c r="B218" s="294"/>
      <c r="C218" s="226"/>
      <c r="D218" s="226"/>
      <c r="E218" s="226"/>
      <c r="F218" s="247">
        <v>4</v>
      </c>
      <c r="G218" s="283"/>
      <c r="H218" s="352" t="s">
        <v>9438</v>
      </c>
      <c r="I218" s="352"/>
      <c r="J218" s="352"/>
      <c r="K218" s="295"/>
    </row>
    <row r="219" spans="2:11" customFormat="1" ht="12.75" customHeight="1">
      <c r="B219" s="296"/>
      <c r="C219" s="297"/>
      <c r="D219" s="297"/>
      <c r="E219" s="297"/>
      <c r="F219" s="297"/>
      <c r="G219" s="297"/>
      <c r="H219" s="297"/>
      <c r="I219" s="297"/>
      <c r="J219" s="297"/>
      <c r="K219" s="298"/>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75</vt:i4>
      </vt:variant>
    </vt:vector>
  </HeadingPairs>
  <TitlesOfParts>
    <vt:vector size="113" baseType="lpstr">
      <vt:lpstr>Rekapitulace stavby</vt:lpstr>
      <vt:lpstr>D.1.1A - Architektonicko ...</vt:lpstr>
      <vt:lpstr>D.1.4.1A - Zdravotně tech...</vt:lpstr>
      <vt:lpstr>D.1.4.2A - Vytápění</vt:lpstr>
      <vt:lpstr>D.1.4.3A - Elektroinstala...</vt:lpstr>
      <vt:lpstr>D.1.4.4A - Elektroinstala...</vt:lpstr>
      <vt:lpstr>D.1.4.5A - Vzduchotechnika</vt:lpstr>
      <vt:lpstr>D.1.4.6A - Fotovoltaická ...</vt:lpstr>
      <vt:lpstr>D.1.5A - Interiér</vt:lpstr>
      <vt:lpstr>D.1.1B - Architektonicko ...</vt:lpstr>
      <vt:lpstr>D.1.4.1B - Zdravotně tech...</vt:lpstr>
      <vt:lpstr>D.1.4.2B - Vytápění</vt:lpstr>
      <vt:lpstr>D.1.4.3B - Elektroinstala...</vt:lpstr>
      <vt:lpstr>D.1.4.4B - Elektroinstala...</vt:lpstr>
      <vt:lpstr>D.1.4.5B - Vzduchotechnika</vt:lpstr>
      <vt:lpstr>D.1.4.6B - Fotovoltaická ...</vt:lpstr>
      <vt:lpstr>D.1.5B - Interiér</vt:lpstr>
      <vt:lpstr>D.1.1C - Architektonicko ...</vt:lpstr>
      <vt:lpstr>D.1.4.1C - Zdravotně tech...</vt:lpstr>
      <vt:lpstr>D.1.4.2C - Vytápění</vt:lpstr>
      <vt:lpstr>D.1.4.3C - Elektroinstala...</vt:lpstr>
      <vt:lpstr>D.1.4.4C - Elektroinstala...</vt:lpstr>
      <vt:lpstr>D.1.4.5C - Vzduchotechnika</vt:lpstr>
      <vt:lpstr>D.1.4.6C - Fotovoltaická ...</vt:lpstr>
      <vt:lpstr>D.1.5C - Interiér</vt:lpstr>
      <vt:lpstr>SO06 - Zahradní altán</vt:lpstr>
      <vt:lpstr>SO07 - Zpevněné plochy ve...</vt:lpstr>
      <vt:lpstr>SO08 - Sadové úpravy, cho...</vt:lpstr>
      <vt:lpstr>IO.01 - Venkovní vedení s...</vt:lpstr>
      <vt:lpstr>IO.02 - Elektro přípojka ...</vt:lpstr>
      <vt:lpstr>IO.03 - Vodovodní přípojk...</vt:lpstr>
      <vt:lpstr>IO.04 - Jednotná kanaliza...</vt:lpstr>
      <vt:lpstr>IO.05 - Dešťová kanalizač...</vt:lpstr>
      <vt:lpstr>IO.08 - Přeložka podzemní...</vt:lpstr>
      <vt:lpstr>G - Gastrotechnologie</vt:lpstr>
      <vt:lpstr>VRN - Vedlejší rozpočtové...</vt:lpstr>
      <vt:lpstr>Seznam figur</vt:lpstr>
      <vt:lpstr>Pokyny pro vyplnění</vt:lpstr>
      <vt:lpstr>'D.1.1A - Architektonicko ...'!Názvy_tisku</vt:lpstr>
      <vt:lpstr>'D.1.1B - Architektonicko ...'!Názvy_tisku</vt:lpstr>
      <vt:lpstr>'D.1.1C - Architektonicko ...'!Názvy_tisku</vt:lpstr>
      <vt:lpstr>'D.1.4.1A - Zdravotně tech...'!Názvy_tisku</vt:lpstr>
      <vt:lpstr>'D.1.4.1B - Zdravotně tech...'!Názvy_tisku</vt:lpstr>
      <vt:lpstr>'D.1.4.1C - Zdravotně tech...'!Názvy_tisku</vt:lpstr>
      <vt:lpstr>'D.1.4.2A - Vytápění'!Názvy_tisku</vt:lpstr>
      <vt:lpstr>'D.1.4.2B - Vytápění'!Názvy_tisku</vt:lpstr>
      <vt:lpstr>'D.1.4.2C - Vytápění'!Názvy_tisku</vt:lpstr>
      <vt:lpstr>'D.1.4.3A - Elektroinstala...'!Názvy_tisku</vt:lpstr>
      <vt:lpstr>'D.1.4.3B - Elektroinstala...'!Názvy_tisku</vt:lpstr>
      <vt:lpstr>'D.1.4.3C - Elektroinstala...'!Názvy_tisku</vt:lpstr>
      <vt:lpstr>'D.1.4.4A - Elektroinstala...'!Názvy_tisku</vt:lpstr>
      <vt:lpstr>'D.1.4.4B - Elektroinstala...'!Názvy_tisku</vt:lpstr>
      <vt:lpstr>'D.1.4.4C - Elektroinstala...'!Názvy_tisku</vt:lpstr>
      <vt:lpstr>'D.1.4.5A - Vzduchotechnika'!Názvy_tisku</vt:lpstr>
      <vt:lpstr>'D.1.4.5B - Vzduchotechnika'!Názvy_tisku</vt:lpstr>
      <vt:lpstr>'D.1.4.5C - Vzduchotechnika'!Názvy_tisku</vt:lpstr>
      <vt:lpstr>'D.1.4.6A - Fotovoltaická ...'!Názvy_tisku</vt:lpstr>
      <vt:lpstr>'D.1.4.6B - Fotovoltaická ...'!Názvy_tisku</vt:lpstr>
      <vt:lpstr>'D.1.4.6C - Fotovoltaická ...'!Názvy_tisku</vt:lpstr>
      <vt:lpstr>'D.1.5A - Interiér'!Názvy_tisku</vt:lpstr>
      <vt:lpstr>'D.1.5B - Interiér'!Názvy_tisku</vt:lpstr>
      <vt:lpstr>'D.1.5C - Interiér'!Názvy_tisku</vt:lpstr>
      <vt:lpstr>'G - Gastrotechnologie'!Názvy_tisku</vt:lpstr>
      <vt:lpstr>'IO.01 - Venkovní vedení s...'!Názvy_tisku</vt:lpstr>
      <vt:lpstr>'IO.02 - Elektro přípojka ...'!Názvy_tisku</vt:lpstr>
      <vt:lpstr>'IO.03 - Vodovodní přípojk...'!Názvy_tisku</vt:lpstr>
      <vt:lpstr>'IO.04 - Jednotná kanaliza...'!Názvy_tisku</vt:lpstr>
      <vt:lpstr>'IO.05 - Dešťová kanalizač...'!Názvy_tisku</vt:lpstr>
      <vt:lpstr>'IO.08 - Přeložka podzemní...'!Názvy_tisku</vt:lpstr>
      <vt:lpstr>'Rekapitulace stavby'!Názvy_tisku</vt:lpstr>
      <vt:lpstr>'Seznam figur'!Názvy_tisku</vt:lpstr>
      <vt:lpstr>'SO06 - Zahradní altán'!Názvy_tisku</vt:lpstr>
      <vt:lpstr>'SO07 - Zpevněné plochy ve...'!Názvy_tisku</vt:lpstr>
      <vt:lpstr>'SO08 - Sadové úpravy, cho...'!Názvy_tisku</vt:lpstr>
      <vt:lpstr>'VRN - Vedlejší rozpočtové...'!Názvy_tisku</vt:lpstr>
      <vt:lpstr>'D.1.1A - Architektonicko ...'!Oblast_tisku</vt:lpstr>
      <vt:lpstr>'D.1.1B - Architektonicko ...'!Oblast_tisku</vt:lpstr>
      <vt:lpstr>'D.1.1C - Architektonicko ...'!Oblast_tisku</vt:lpstr>
      <vt:lpstr>'D.1.4.1A - Zdravotně tech...'!Oblast_tisku</vt:lpstr>
      <vt:lpstr>'D.1.4.1B - Zdravotně tech...'!Oblast_tisku</vt:lpstr>
      <vt:lpstr>'D.1.4.1C - Zdravotně tech...'!Oblast_tisku</vt:lpstr>
      <vt:lpstr>'D.1.4.2A - Vytápění'!Oblast_tisku</vt:lpstr>
      <vt:lpstr>'D.1.4.2B - Vytápění'!Oblast_tisku</vt:lpstr>
      <vt:lpstr>'D.1.4.2C - Vytápění'!Oblast_tisku</vt:lpstr>
      <vt:lpstr>'D.1.4.3A - Elektroinstala...'!Oblast_tisku</vt:lpstr>
      <vt:lpstr>'D.1.4.3B - Elektroinstala...'!Oblast_tisku</vt:lpstr>
      <vt:lpstr>'D.1.4.3C - Elektroinstala...'!Oblast_tisku</vt:lpstr>
      <vt:lpstr>'D.1.4.4A - Elektroinstala...'!Oblast_tisku</vt:lpstr>
      <vt:lpstr>'D.1.4.4B - Elektroinstala...'!Oblast_tisku</vt:lpstr>
      <vt:lpstr>'D.1.4.4C - Elektroinstala...'!Oblast_tisku</vt:lpstr>
      <vt:lpstr>'D.1.4.5A - Vzduchotechnika'!Oblast_tisku</vt:lpstr>
      <vt:lpstr>'D.1.4.5B - Vzduchotechnika'!Oblast_tisku</vt:lpstr>
      <vt:lpstr>'D.1.4.5C - Vzduchotechnika'!Oblast_tisku</vt:lpstr>
      <vt:lpstr>'D.1.4.6A - Fotovoltaická ...'!Oblast_tisku</vt:lpstr>
      <vt:lpstr>'D.1.4.6B - Fotovoltaická ...'!Oblast_tisku</vt:lpstr>
      <vt:lpstr>'D.1.4.6C - Fotovoltaická ...'!Oblast_tisku</vt:lpstr>
      <vt:lpstr>'D.1.5A - Interiér'!Oblast_tisku</vt:lpstr>
      <vt:lpstr>'D.1.5B - Interiér'!Oblast_tisku</vt:lpstr>
      <vt:lpstr>'D.1.5C - Interiér'!Oblast_tisku</vt:lpstr>
      <vt:lpstr>'G - Gastrotechnologie'!Oblast_tisku</vt:lpstr>
      <vt:lpstr>'IO.01 - Venkovní vedení s...'!Oblast_tisku</vt:lpstr>
      <vt:lpstr>'IO.02 - Elektro přípojka ...'!Oblast_tisku</vt:lpstr>
      <vt:lpstr>'IO.03 - Vodovodní přípojk...'!Oblast_tisku</vt:lpstr>
      <vt:lpstr>'IO.04 - Jednotná kanaliza...'!Oblast_tisku</vt:lpstr>
      <vt:lpstr>'IO.05 - Dešťová kanalizač...'!Oblast_tisku</vt:lpstr>
      <vt:lpstr>'IO.08 - Přeložka podzemní...'!Oblast_tisku</vt:lpstr>
      <vt:lpstr>'Pokyny pro vyplnění'!Oblast_tisku</vt:lpstr>
      <vt:lpstr>'Rekapitulace stavby'!Oblast_tisku</vt:lpstr>
      <vt:lpstr>'Seznam figur'!Oblast_tisku</vt:lpstr>
      <vt:lpstr>'SO06 - Zahradní altán'!Oblast_tisku</vt:lpstr>
      <vt:lpstr>'SO07 - Zpevněné plochy ve...'!Oblast_tisku</vt:lpstr>
      <vt:lpstr>'SO08 - Sadové úpravy, cho...'!Oblast_tisku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DESKTOP-JGLBK2V\katcha</dc:creator>
  <cp:lastModifiedBy>Lukas Lukas</cp:lastModifiedBy>
  <dcterms:created xsi:type="dcterms:W3CDTF">2024-06-13T20:04:00Z</dcterms:created>
  <dcterms:modified xsi:type="dcterms:W3CDTF">2024-06-17T06:40:09Z</dcterms:modified>
</cp:coreProperties>
</file>